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dobegi\Documents\2021 Water ops\"/>
    </mc:Choice>
  </mc:AlternateContent>
  <xr:revisionPtr revIDLastSave="0" documentId="8_{AF731AA3-FC82-4DA6-B6E6-4B93C6C5E7A0}" xr6:coauthVersionLast="45" xr6:coauthVersionMax="45" xr10:uidLastSave="{00000000-0000-0000-0000-000000000000}"/>
  <bookViews>
    <workbookView xWindow="-110" yWindow="-110" windowWidth="25820" windowHeight="14020" tabRatio="759" activeTab="2" xr2:uid="{00000000-000D-0000-FFFF-FFFF00000000}"/>
  </bookViews>
  <sheets>
    <sheet name="Reporting" sheetId="8" r:id="rId1"/>
    <sheet name="Discussion " sheetId="14" r:id="rId2"/>
    <sheet name="Aerial redd counts" sheetId="17" r:id="rId3"/>
    <sheet name="Shallow redds " sheetId="32" r:id="rId4"/>
    <sheet name="ALL YEAR SUMMARY by date" sheetId="3" r:id="rId5"/>
    <sheet name="WR DATA by date" sheetId="2" r:id="rId6"/>
    <sheet name="WR DATA by section" sheetId="5" r:id="rId7"/>
    <sheet name="WR DATA by period" sheetId="4" r:id="rId8"/>
    <sheet name="WR tot by week" sheetId="6" r:id="rId9"/>
    <sheet name="Fresh all by date" sheetId="7" r:id="rId10"/>
    <sheet name="Fresh females by date" sheetId="29" r:id="rId11"/>
    <sheet name="Fresh Females by week-year" sheetId="9" r:id="rId12"/>
    <sheet name="2021 SAC PAS 1" sheetId="11" r:id="rId13"/>
    <sheet name="2021 SAC PAS 2" sheetId="12" r:id="rId14"/>
    <sheet name="SAC PAS Data explained" sheetId="13" r:id="rId15"/>
    <sheet name="SacPas Sect vs female Sect" sheetId="10" r:id="rId16"/>
    <sheet name="SacPas Aerial Redd data " sheetId="24" r:id="rId17"/>
    <sheet name="scrap" sheetId="27" r:id="rId18"/>
  </sheets>
  <definedNames>
    <definedName name="_xlnm.Print_Area" localSheetId="4">'ALL YEAR SUMMARY by date'!$W$67:$AI$133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746" i="10" l="1"/>
  <c r="B2746" i="10"/>
  <c r="C2746" i="10"/>
  <c r="D2746" i="10"/>
  <c r="A2747" i="10"/>
  <c r="B2747" i="10"/>
  <c r="C2747" i="10"/>
  <c r="D2747" i="10"/>
  <c r="A2748" i="10"/>
  <c r="B2748" i="10"/>
  <c r="C2748" i="10"/>
  <c r="D2748" i="10"/>
  <c r="A2749" i="10"/>
  <c r="B2749" i="10"/>
  <c r="C2749" i="10"/>
  <c r="D2749" i="10"/>
  <c r="A2750" i="10"/>
  <c r="B2750" i="10"/>
  <c r="C2750" i="10"/>
  <c r="D2750" i="10"/>
  <c r="A2751" i="10"/>
  <c r="B2751" i="10"/>
  <c r="C2751" i="10"/>
  <c r="D2751" i="10"/>
  <c r="A2752" i="10"/>
  <c r="B2752" i="10"/>
  <c r="C2752" i="10"/>
  <c r="D2752" i="10"/>
  <c r="A2753" i="10"/>
  <c r="B2753" i="10"/>
  <c r="C2753" i="10"/>
  <c r="D2753" i="10"/>
  <c r="A2754" i="10"/>
  <c r="B2754" i="10"/>
  <c r="C2754" i="10"/>
  <c r="D2754" i="10"/>
  <c r="A2755" i="10"/>
  <c r="B2755" i="10"/>
  <c r="C2755" i="10"/>
  <c r="D2755" i="10"/>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21" i="3"/>
  <c r="U25" i="3"/>
  <c r="U26" i="3" s="1"/>
  <c r="U27" i="3" s="1"/>
  <c r="U28" i="3" s="1"/>
  <c r="U29" i="3" s="1"/>
  <c r="U30" i="3" s="1"/>
  <c r="U31" i="3" s="1"/>
  <c r="U32" i="3" s="1"/>
  <c r="A2725" i="10"/>
  <c r="B2725" i="10"/>
  <c r="C2725" i="10"/>
  <c r="D2725" i="10"/>
  <c r="A2726" i="10"/>
  <c r="B2726" i="10"/>
  <c r="C2726" i="10"/>
  <c r="D2726" i="10"/>
  <c r="A2727" i="10"/>
  <c r="B2727" i="10"/>
  <c r="C2727" i="10"/>
  <c r="D2727" i="10"/>
  <c r="A2728" i="10"/>
  <c r="B2728" i="10"/>
  <c r="C2728" i="10"/>
  <c r="D2728" i="10"/>
  <c r="A2729" i="10"/>
  <c r="B2729" i="10"/>
  <c r="C2729" i="10"/>
  <c r="D2729" i="10"/>
  <c r="A2730" i="10"/>
  <c r="B2730" i="10"/>
  <c r="C2730" i="10"/>
  <c r="D2730" i="10"/>
  <c r="A2731" i="10"/>
  <c r="B2731" i="10"/>
  <c r="C2731" i="10"/>
  <c r="D2731" i="10"/>
  <c r="A2732" i="10"/>
  <c r="B2732" i="10"/>
  <c r="C2732" i="10"/>
  <c r="D2732" i="10"/>
  <c r="A2733" i="10"/>
  <c r="B2733" i="10"/>
  <c r="C2733" i="10"/>
  <c r="D2733" i="10"/>
  <c r="A2734" i="10"/>
  <c r="B2734" i="10"/>
  <c r="C2734" i="10"/>
  <c r="D2734" i="10"/>
  <c r="A2735" i="10"/>
  <c r="B2735" i="10"/>
  <c r="C2735" i="10"/>
  <c r="D2735" i="10"/>
  <c r="A2736" i="10"/>
  <c r="B2736" i="10"/>
  <c r="C2736" i="10"/>
  <c r="D2736" i="10"/>
  <c r="A2737" i="10"/>
  <c r="B2737" i="10"/>
  <c r="C2737" i="10"/>
  <c r="D2737" i="10"/>
  <c r="A2738" i="10"/>
  <c r="B2738" i="10"/>
  <c r="C2738" i="10"/>
  <c r="D2738" i="10"/>
  <c r="A2739" i="10"/>
  <c r="B2739" i="10"/>
  <c r="C2739" i="10"/>
  <c r="D2739" i="10"/>
  <c r="A2740" i="10"/>
  <c r="B2740" i="10"/>
  <c r="C2740" i="10"/>
  <c r="D2740" i="10"/>
  <c r="A2741" i="10"/>
  <c r="B2741" i="10"/>
  <c r="C2741" i="10"/>
  <c r="D2741" i="10"/>
  <c r="A2742" i="10"/>
  <c r="B2742" i="10"/>
  <c r="C2742" i="10"/>
  <c r="D2742" i="10"/>
  <c r="A2743" i="10"/>
  <c r="B2743" i="10"/>
  <c r="C2743" i="10"/>
  <c r="D2743" i="10"/>
  <c r="A2744" i="10"/>
  <c r="B2744" i="10"/>
  <c r="C2744" i="10"/>
  <c r="D2744" i="10"/>
  <c r="A2745" i="10"/>
  <c r="B2745" i="10"/>
  <c r="C2745" i="10"/>
  <c r="D2745" i="10"/>
  <c r="D2724" i="10"/>
  <c r="B2724" i="10"/>
  <c r="C2724" i="10"/>
  <c r="A2724" i="10"/>
  <c r="Y6" i="9"/>
  <c r="Y7" i="9"/>
  <c r="Y8" i="9"/>
  <c r="Y9" i="9"/>
  <c r="Y10" i="9"/>
  <c r="Y11" i="9"/>
  <c r="Y12" i="9"/>
  <c r="Y13" i="9"/>
  <c r="Y14" i="9"/>
  <c r="Y15" i="9"/>
  <c r="Y16" i="9"/>
  <c r="Y17" i="9"/>
  <c r="Y18" i="9"/>
  <c r="Y19" i="9"/>
  <c r="Y20" i="9"/>
  <c r="Y21" i="9"/>
  <c r="Y22" i="9"/>
  <c r="Y23" i="9"/>
  <c r="Y24" i="9"/>
  <c r="Y5" i="9"/>
  <c r="U21" i="6"/>
  <c r="U20" i="6"/>
  <c r="T9" i="17"/>
  <c r="T10" i="17"/>
  <c r="T11" i="17"/>
  <c r="T12" i="17"/>
  <c r="T13" i="17"/>
  <c r="T14" i="17"/>
  <c r="T15" i="17"/>
  <c r="T16" i="17"/>
  <c r="T17" i="17"/>
  <c r="T18" i="17"/>
  <c r="T19" i="17"/>
  <c r="T20" i="17"/>
  <c r="T8" i="17"/>
  <c r="AB5" i="9"/>
  <c r="AB6" i="9"/>
  <c r="AB7" i="9"/>
  <c r="AB8" i="9"/>
  <c r="AB9" i="9"/>
  <c r="AB10" i="9"/>
  <c r="AB11" i="9"/>
  <c r="AB12" i="9"/>
  <c r="AB13" i="9"/>
  <c r="AB14" i="9"/>
  <c r="AB15" i="9"/>
  <c r="AB16" i="9"/>
  <c r="AB17" i="9"/>
  <c r="AB18" i="9"/>
  <c r="AB19" i="9"/>
  <c r="AB20" i="9"/>
  <c r="AB21" i="9"/>
  <c r="AB22" i="9"/>
  <c r="AB23" i="9"/>
  <c r="AB24" i="9"/>
  <c r="AB4" i="9"/>
  <c r="U7" i="5"/>
  <c r="U6" i="5"/>
  <c r="U5" i="5"/>
  <c r="U4" i="5"/>
  <c r="A23" i="17"/>
  <c r="U8" i="3"/>
  <c r="U9" i="3" s="1"/>
  <c r="U10" i="3" s="1"/>
  <c r="U11" i="3" s="1"/>
  <c r="U12" i="3" s="1"/>
  <c r="U13" i="3" s="1"/>
  <c r="U14" i="3" s="1"/>
  <c r="U15" i="3" s="1"/>
  <c r="U16" i="3" s="1"/>
  <c r="U17" i="3" s="1"/>
  <c r="U18" i="3" s="1"/>
  <c r="U19" i="3" s="1"/>
  <c r="U20" i="3" s="1"/>
  <c r="U21" i="3" s="1"/>
  <c r="U22" i="3" s="1"/>
  <c r="U23" i="3" s="1"/>
  <c r="U24" i="3" s="1"/>
  <c r="FF2" i="5"/>
  <c r="FE2" i="5"/>
  <c r="FD2" i="5"/>
  <c r="FC2" i="5"/>
  <c r="B37" i="8"/>
  <c r="Y25" i="9" l="1"/>
  <c r="AD5" i="9"/>
  <c r="U8" i="5"/>
  <c r="U14" i="5" s="1"/>
  <c r="E8" i="8" s="1"/>
  <c r="D7" i="8"/>
  <c r="D8" i="8"/>
  <c r="D9" i="8"/>
  <c r="D6" i="8"/>
  <c r="AD11" i="9" l="1"/>
  <c r="AD15" i="9"/>
  <c r="AD19" i="9"/>
  <c r="AD23" i="9"/>
  <c r="AD6" i="9"/>
  <c r="AD18" i="9"/>
  <c r="AD8" i="9"/>
  <c r="AD12" i="9"/>
  <c r="AD16" i="9"/>
  <c r="AD20" i="9"/>
  <c r="AD14" i="9"/>
  <c r="AD9" i="9"/>
  <c r="AD13" i="9"/>
  <c r="AD17" i="9"/>
  <c r="AD21" i="9"/>
  <c r="AD10" i="9"/>
  <c r="AD22" i="9"/>
  <c r="AD7" i="9"/>
  <c r="U12" i="5"/>
  <c r="E6" i="8" s="1"/>
  <c r="D10" i="8"/>
  <c r="U15" i="5"/>
  <c r="E9" i="8" s="1"/>
  <c r="U13" i="5"/>
  <c r="E7" i="8" s="1"/>
  <c r="R9" i="17"/>
  <c r="R10" i="17"/>
  <c r="R11" i="17"/>
  <c r="R12" i="17"/>
  <c r="R13" i="17"/>
  <c r="R14" i="17"/>
  <c r="Y24" i="17" s="1"/>
  <c r="R15" i="17"/>
  <c r="R16" i="17"/>
  <c r="R17" i="17"/>
  <c r="R18" i="17"/>
  <c r="R19" i="17"/>
  <c r="R20" i="17"/>
  <c r="R8" i="17"/>
  <c r="Y26" i="17"/>
  <c r="X26" i="17"/>
  <c r="Y25" i="17"/>
  <c r="X25" i="17"/>
  <c r="AA21" i="17"/>
  <c r="Z21" i="17"/>
  <c r="X21" i="17"/>
  <c r="W21" i="17"/>
  <c r="V21" i="17"/>
  <c r="T21" i="17"/>
  <c r="Q21" i="17"/>
  <c r="P21" i="17"/>
  <c r="O21" i="17"/>
  <c r="N21" i="17"/>
  <c r="M21" i="17"/>
  <c r="L21" i="17"/>
  <c r="K21" i="17"/>
  <c r="J21" i="17"/>
  <c r="I21" i="17"/>
  <c r="H21" i="17"/>
  <c r="G21" i="17"/>
  <c r="F21" i="17"/>
  <c r="E21" i="17"/>
  <c r="D21" i="17"/>
  <c r="C21" i="17"/>
  <c r="B21" i="17"/>
  <c r="R21" i="17" l="1"/>
  <c r="S16" i="17" s="1"/>
  <c r="X24" i="17"/>
  <c r="V24" i="17" s="1"/>
  <c r="S11" i="17" l="1"/>
  <c r="S10" i="17"/>
  <c r="S17" i="17"/>
  <c r="S18" i="17"/>
  <c r="S9" i="17"/>
  <c r="S15" i="17"/>
  <c r="S14" i="17"/>
  <c r="S8" i="17"/>
  <c r="S20" i="17"/>
  <c r="S12" i="17"/>
  <c r="S13" i="17"/>
  <c r="S19" i="17"/>
  <c r="W24" i="17"/>
  <c r="S21" i="17" l="1"/>
  <c r="Z36" i="17" l="1"/>
  <c r="Z37" i="17"/>
  <c r="Z38" i="17"/>
  <c r="Z39" i="17"/>
  <c r="Z40" i="17"/>
  <c r="Z41" i="17"/>
  <c r="Z42" i="17"/>
  <c r="Z43" i="17"/>
  <c r="Z44" i="17"/>
  <c r="Z45" i="17"/>
  <c r="Z46" i="17"/>
  <c r="Z47" i="17"/>
  <c r="Z35" i="17"/>
  <c r="X36" i="17"/>
  <c r="X37" i="17"/>
  <c r="X38" i="17"/>
  <c r="X39" i="17"/>
  <c r="X40" i="17"/>
  <c r="X41" i="17"/>
  <c r="X42" i="17"/>
  <c r="X43" i="17"/>
  <c r="X44" i="17"/>
  <c r="X45" i="17"/>
  <c r="X46" i="17"/>
  <c r="X47" i="17"/>
  <c r="X35" i="17"/>
  <c r="O48" i="17"/>
  <c r="P48" i="17"/>
  <c r="Q48" i="17"/>
  <c r="L170" i="8" l="1"/>
  <c r="M170" i="8"/>
  <c r="N170" i="8"/>
  <c r="O170" i="8"/>
  <c r="P170" i="8"/>
  <c r="Q170" i="8"/>
  <c r="R170" i="8"/>
  <c r="S170" i="8"/>
  <c r="T170" i="8"/>
  <c r="U170" i="8"/>
  <c r="V170" i="8"/>
  <c r="W170" i="8"/>
  <c r="X170" i="8"/>
  <c r="Y170" i="8"/>
  <c r="Z170" i="8"/>
  <c r="AA170" i="8"/>
  <c r="AB170" i="8"/>
  <c r="AC170" i="8"/>
  <c r="K170" i="8"/>
  <c r="P167" i="8" l="1"/>
  <c r="O167" i="8"/>
  <c r="N167" i="8"/>
  <c r="Q167" i="8"/>
  <c r="R167" i="8"/>
  <c r="S167" i="8"/>
  <c r="T167" i="8"/>
  <c r="U167" i="8"/>
  <c r="V167" i="8"/>
  <c r="W167" i="8"/>
  <c r="X167" i="8"/>
  <c r="Y167" i="8"/>
  <c r="Z167" i="8"/>
  <c r="AA167" i="8"/>
  <c r="AB167" i="8"/>
  <c r="M167" i="8"/>
  <c r="L167" i="8"/>
  <c r="K167" i="8"/>
  <c r="AB165" i="8"/>
  <c r="AB166" i="8"/>
  <c r="AB150" i="8"/>
  <c r="AB151" i="8"/>
  <c r="AB152" i="8"/>
  <c r="AB153" i="8"/>
  <c r="AB154" i="8"/>
  <c r="AB155" i="8"/>
  <c r="AB142" i="8"/>
  <c r="AB143" i="8"/>
  <c r="AB144" i="8"/>
  <c r="AB145" i="8"/>
  <c r="AB146" i="8"/>
  <c r="AB147" i="8"/>
  <c r="AB148" i="8"/>
  <c r="AB149" i="8"/>
  <c r="AB156" i="8"/>
  <c r="AB157" i="8"/>
  <c r="AB158" i="8"/>
  <c r="AB159" i="8"/>
  <c r="AB160" i="8"/>
  <c r="AB161" i="8"/>
  <c r="AB162" i="8"/>
  <c r="AB163" i="8"/>
  <c r="AB164" i="8"/>
  <c r="C141" i="29"/>
  <c r="C142" i="29"/>
  <c r="C143" i="29"/>
  <c r="C144" i="29"/>
  <c r="C145" i="29"/>
  <c r="CE6" i="7"/>
  <c r="CE7" i="7"/>
  <c r="CE8" i="7"/>
  <c r="CE9" i="7"/>
  <c r="CE10" i="7"/>
  <c r="CE11" i="7"/>
  <c r="CE12" i="7"/>
  <c r="CE13" i="7"/>
  <c r="CE14" i="7"/>
  <c r="CE15" i="7"/>
  <c r="CE16" i="7"/>
  <c r="CE17" i="7"/>
  <c r="CE18" i="7"/>
  <c r="CE19" i="7"/>
  <c r="CE20" i="7"/>
  <c r="CE21" i="7"/>
  <c r="CE22" i="7"/>
  <c r="CE23" i="7"/>
  <c r="CE24" i="7"/>
  <c r="CE25" i="7"/>
  <c r="CE26" i="7"/>
  <c r="CE27" i="7"/>
  <c r="CE28" i="7"/>
  <c r="CE29" i="7"/>
  <c r="CE30" i="7"/>
  <c r="CE31" i="7"/>
  <c r="CE32" i="7"/>
  <c r="CE33" i="7"/>
  <c r="CE34" i="7"/>
  <c r="CE35" i="7"/>
  <c r="CE36" i="7"/>
  <c r="CE37" i="7"/>
  <c r="CE38" i="7"/>
  <c r="CE39" i="7"/>
  <c r="CE40" i="7"/>
  <c r="CE41" i="7"/>
  <c r="CE42" i="7"/>
  <c r="CE43" i="7"/>
  <c r="CE44" i="7"/>
  <c r="CE45" i="7"/>
  <c r="CE46" i="7"/>
  <c r="CE47" i="7"/>
  <c r="CE48" i="7"/>
  <c r="CE49" i="7"/>
  <c r="CE50" i="7"/>
  <c r="CE51" i="7"/>
  <c r="CE52" i="7"/>
  <c r="CE53" i="7"/>
  <c r="CE54" i="7"/>
  <c r="CE55" i="7"/>
  <c r="CE56" i="7"/>
  <c r="CE57" i="7"/>
  <c r="CE58" i="7"/>
  <c r="CE59" i="7"/>
  <c r="CE60" i="7"/>
  <c r="CE61" i="7"/>
  <c r="CE62" i="7"/>
  <c r="CE63" i="7"/>
  <c r="CE64" i="7"/>
  <c r="CE65" i="7"/>
  <c r="CE66" i="7"/>
  <c r="CE67" i="7"/>
  <c r="CE68" i="7"/>
  <c r="CE69" i="7"/>
  <c r="CE70" i="7"/>
  <c r="CE71" i="7"/>
  <c r="CE72" i="7"/>
  <c r="CE73" i="7"/>
  <c r="CE74" i="7"/>
  <c r="CE75" i="7"/>
  <c r="CE76" i="7"/>
  <c r="CE77" i="7"/>
  <c r="CE78" i="7"/>
  <c r="CE79" i="7"/>
  <c r="CE80" i="7"/>
  <c r="CE81" i="7"/>
  <c r="CE82" i="7"/>
  <c r="CE83" i="7"/>
  <c r="CE84" i="7"/>
  <c r="CE85" i="7"/>
  <c r="CE86" i="7"/>
  <c r="CE87" i="7"/>
  <c r="CE88" i="7"/>
  <c r="CE89" i="7"/>
  <c r="CE90" i="7"/>
  <c r="CE91" i="7"/>
  <c r="CE92" i="7"/>
  <c r="CE93" i="7"/>
  <c r="CE94" i="7"/>
  <c r="CE95" i="7"/>
  <c r="CE96" i="7"/>
  <c r="CE97" i="7"/>
  <c r="CE98" i="7"/>
  <c r="CE99" i="7"/>
  <c r="CE100" i="7"/>
  <c r="CE101" i="7"/>
  <c r="CE102" i="7"/>
  <c r="CE103" i="7"/>
  <c r="CE104" i="7"/>
  <c r="CE105" i="7"/>
  <c r="CE106" i="7"/>
  <c r="CE107" i="7"/>
  <c r="CE108" i="7"/>
  <c r="CE109" i="7"/>
  <c r="CE110" i="7"/>
  <c r="CE111" i="7"/>
  <c r="CE112" i="7"/>
  <c r="CE113" i="7"/>
  <c r="CE114" i="7"/>
  <c r="CE115" i="7"/>
  <c r="CE116" i="7"/>
  <c r="CE117" i="7"/>
  <c r="CE118" i="7"/>
  <c r="CE119" i="7"/>
  <c r="CE120" i="7"/>
  <c r="CE121" i="7"/>
  <c r="CE122" i="7"/>
  <c r="CE123" i="7"/>
  <c r="CE124" i="7"/>
  <c r="CE125" i="7"/>
  <c r="CE126" i="7"/>
  <c r="CE127" i="7"/>
  <c r="CE128" i="7"/>
  <c r="CE129" i="7"/>
  <c r="CE130" i="7"/>
  <c r="CE131" i="7"/>
  <c r="CE132" i="7"/>
  <c r="CE133" i="7"/>
  <c r="CE134" i="7"/>
  <c r="CE135" i="7"/>
  <c r="CE5" i="7"/>
  <c r="CC54" i="7"/>
  <c r="CC55" i="7"/>
  <c r="CC56" i="7"/>
  <c r="CC57" i="7"/>
  <c r="CC58" i="7"/>
  <c r="CC59" i="7"/>
  <c r="CC60" i="7"/>
  <c r="CC61" i="7"/>
  <c r="CC62" i="7"/>
  <c r="CC63" i="7"/>
  <c r="CC64" i="7"/>
  <c r="CC65" i="7"/>
  <c r="CC66" i="7"/>
  <c r="CC67" i="7"/>
  <c r="CC68" i="7"/>
  <c r="CC69" i="7"/>
  <c r="CC70" i="7"/>
  <c r="CC71" i="7"/>
  <c r="CC72" i="7"/>
  <c r="CC73" i="7"/>
  <c r="CC74" i="7"/>
  <c r="CC75" i="7"/>
  <c r="CC76" i="7"/>
  <c r="CC77" i="7"/>
  <c r="CC78" i="7"/>
  <c r="CC79" i="7"/>
  <c r="CC80" i="7"/>
  <c r="CC81" i="7"/>
  <c r="CC82" i="7"/>
  <c r="CC83" i="7"/>
  <c r="CC84" i="7"/>
  <c r="CC85" i="7"/>
  <c r="CC86" i="7"/>
  <c r="CC87" i="7"/>
  <c r="CC88" i="7"/>
  <c r="CC89" i="7"/>
  <c r="CC90" i="7"/>
  <c r="CC91" i="7"/>
  <c r="CC92" i="7"/>
  <c r="CC93" i="7"/>
  <c r="CC94" i="7"/>
  <c r="CC95" i="7"/>
  <c r="CC96" i="7"/>
  <c r="CC97" i="7"/>
  <c r="CC98" i="7"/>
  <c r="CC99" i="7"/>
  <c r="CC100" i="7"/>
  <c r="CC101" i="7"/>
  <c r="CC102" i="7"/>
  <c r="CC103" i="7"/>
  <c r="CC104" i="7"/>
  <c r="CC105" i="7"/>
  <c r="CC106" i="7"/>
  <c r="CC107" i="7"/>
  <c r="CC108" i="7"/>
  <c r="CC109" i="7"/>
  <c r="CC110" i="7"/>
  <c r="CC111" i="7"/>
  <c r="CC112" i="7"/>
  <c r="CC113" i="7"/>
  <c r="CC114" i="7"/>
  <c r="CC115" i="7"/>
  <c r="CC116" i="7"/>
  <c r="CC117" i="7"/>
  <c r="CC118" i="7"/>
  <c r="CC119" i="7"/>
  <c r="CC120" i="7"/>
  <c r="CC121" i="7"/>
  <c r="CC122" i="7"/>
  <c r="CC123" i="7"/>
  <c r="CC124" i="7"/>
  <c r="CC125" i="7"/>
  <c r="CC126" i="7"/>
  <c r="CC127" i="7"/>
  <c r="CC128" i="7"/>
  <c r="CC129" i="7"/>
  <c r="CC130" i="7"/>
  <c r="CC131" i="7"/>
  <c r="CC132" i="7"/>
  <c r="CC133" i="7"/>
  <c r="CC134" i="7"/>
  <c r="CC135" i="7"/>
  <c r="CC53"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40" i="7"/>
  <c r="S141" i="7"/>
  <c r="S142" i="7"/>
  <c r="BG2" i="7"/>
  <c r="S2" i="7" s="1"/>
  <c r="BG136" i="7"/>
  <c r="S136" i="7" s="1"/>
  <c r="BG9" i="7"/>
  <c r="BG10" i="7" s="1"/>
  <c r="BG11" i="7" s="1"/>
  <c r="BG12" i="7" s="1"/>
  <c r="BG13" i="7" s="1"/>
  <c r="BG14" i="7" s="1"/>
  <c r="BG15" i="7" s="1"/>
  <c r="BG16" i="7" s="1"/>
  <c r="BG17" i="7" s="1"/>
  <c r="BG18" i="7" s="1"/>
  <c r="BG19" i="7" s="1"/>
  <c r="BG20" i="7" s="1"/>
  <c r="BG21" i="7" s="1"/>
  <c r="BG22" i="7" s="1"/>
  <c r="BG23" i="7" s="1"/>
  <c r="BG24" i="7" s="1"/>
  <c r="BG25" i="7" s="1"/>
  <c r="BG26" i="7" s="1"/>
  <c r="BG27" i="7" s="1"/>
  <c r="BG28" i="7" s="1"/>
  <c r="BG29" i="7" s="1"/>
  <c r="BG30" i="7" s="1"/>
  <c r="BG31" i="7" s="1"/>
  <c r="BG32" i="7" s="1"/>
  <c r="BG33" i="7" s="1"/>
  <c r="BG34" i="7" s="1"/>
  <c r="BG35" i="7" s="1"/>
  <c r="BG36" i="7" s="1"/>
  <c r="BG37" i="7" s="1"/>
  <c r="BG38" i="7" s="1"/>
  <c r="BG39" i="7" s="1"/>
  <c r="BG40" i="7" s="1"/>
  <c r="BG41" i="7" s="1"/>
  <c r="BG42" i="7" s="1"/>
  <c r="BG43" i="7" s="1"/>
  <c r="BG44" i="7" s="1"/>
  <c r="BG45" i="7" s="1"/>
  <c r="BG46" i="7" s="1"/>
  <c r="BG47" i="7" s="1"/>
  <c r="BG48" i="7" s="1"/>
  <c r="BG49" i="7" s="1"/>
  <c r="BG50" i="7" s="1"/>
  <c r="BG51" i="7" s="1"/>
  <c r="BG52" i="7" s="1"/>
  <c r="BG53" i="7" s="1"/>
  <c r="BG54" i="7" s="1"/>
  <c r="BG55" i="7" s="1"/>
  <c r="BG56" i="7" s="1"/>
  <c r="BG57" i="7" s="1"/>
  <c r="BG58" i="7" s="1"/>
  <c r="BG59" i="7" s="1"/>
  <c r="BG60" i="7" s="1"/>
  <c r="BG61" i="7" s="1"/>
  <c r="BG62" i="7" s="1"/>
  <c r="BG63" i="7" s="1"/>
  <c r="BG64" i="7" s="1"/>
  <c r="BG65" i="7" s="1"/>
  <c r="BG66" i="7" s="1"/>
  <c r="BG67" i="7" s="1"/>
  <c r="BG68" i="7" s="1"/>
  <c r="BG69" i="7" s="1"/>
  <c r="BG70" i="7" s="1"/>
  <c r="BG71" i="7" s="1"/>
  <c r="BG72" i="7" s="1"/>
  <c r="BG73" i="7" s="1"/>
  <c r="BG74" i="7" s="1"/>
  <c r="BG75" i="7" s="1"/>
  <c r="BG76" i="7" s="1"/>
  <c r="BG77" i="7" s="1"/>
  <c r="BG78" i="7" s="1"/>
  <c r="BG79" i="7" s="1"/>
  <c r="BG80" i="7" s="1"/>
  <c r="BG81" i="7" s="1"/>
  <c r="BG82" i="7" s="1"/>
  <c r="BG83" i="7" s="1"/>
  <c r="BG84" i="7" s="1"/>
  <c r="BG85" i="7" s="1"/>
  <c r="BG86" i="7" s="1"/>
  <c r="BG87" i="7" s="1"/>
  <c r="BG88" i="7" s="1"/>
  <c r="BG89" i="7" s="1"/>
  <c r="BG90" i="7" s="1"/>
  <c r="BG91" i="7" s="1"/>
  <c r="BG92" i="7" s="1"/>
  <c r="BG93" i="7" s="1"/>
  <c r="BG94" i="7" s="1"/>
  <c r="BG95" i="7" s="1"/>
  <c r="BG96" i="7" s="1"/>
  <c r="BG97" i="7" s="1"/>
  <c r="BG98" i="7" s="1"/>
  <c r="BG99" i="7" s="1"/>
  <c r="BG100" i="7" s="1"/>
  <c r="BG101" i="7" s="1"/>
  <c r="BG102" i="7" s="1"/>
  <c r="BG103" i="7" s="1"/>
  <c r="BG104" i="7" s="1"/>
  <c r="BG105" i="7" s="1"/>
  <c r="BG106" i="7" s="1"/>
  <c r="BG107" i="7" s="1"/>
  <c r="BG108" i="7" s="1"/>
  <c r="BG109" i="7" s="1"/>
  <c r="BG110" i="7" s="1"/>
  <c r="BG111" i="7" s="1"/>
  <c r="BG112" i="7" s="1"/>
  <c r="BG113" i="7" s="1"/>
  <c r="BG114" i="7" s="1"/>
  <c r="BG115" i="7" s="1"/>
  <c r="BG116" i="7" s="1"/>
  <c r="BG117" i="7" s="1"/>
  <c r="BG118" i="7" s="1"/>
  <c r="BG119" i="7" s="1"/>
  <c r="BG120" i="7" s="1"/>
  <c r="BG121" i="7" s="1"/>
  <c r="BG122" i="7" s="1"/>
  <c r="BG123" i="7" s="1"/>
  <c r="BG124" i="7" s="1"/>
  <c r="BG125" i="7" s="1"/>
  <c r="BG126" i="7" s="1"/>
  <c r="BG127" i="7" s="1"/>
  <c r="BG128" i="7" s="1"/>
  <c r="BG129" i="7" s="1"/>
  <c r="BG130" i="7" s="1"/>
  <c r="BG131" i="7" s="1"/>
  <c r="BG132" i="7" s="1"/>
  <c r="BG133" i="7" s="1"/>
  <c r="BG134" i="7" s="1"/>
  <c r="BG135" i="7" s="1"/>
  <c r="BG8" i="7"/>
  <c r="BE7" i="7"/>
  <c r="BF7" i="7"/>
  <c r="BG7" i="7"/>
  <c r="BE6" i="7"/>
  <c r="BF6" i="7"/>
  <c r="BG6" i="7"/>
  <c r="BE5" i="7"/>
  <c r="BF5" i="7"/>
  <c r="BG5" i="7"/>
  <c r="AL2" i="7"/>
  <c r="K2722" i="10"/>
  <c r="H2722" i="10"/>
  <c r="E2723" i="10"/>
  <c r="Y41" i="6"/>
  <c r="C46" i="6"/>
  <c r="D46" i="6"/>
  <c r="E46" i="6"/>
  <c r="F46" i="6"/>
  <c r="G46" i="6"/>
  <c r="H46" i="6"/>
  <c r="I46" i="6"/>
  <c r="J46" i="6"/>
  <c r="K46" i="6"/>
  <c r="L46" i="6"/>
  <c r="M46" i="6"/>
  <c r="N46" i="6"/>
  <c r="O46" i="6"/>
  <c r="P46" i="6"/>
  <c r="R46" i="6"/>
  <c r="S46" i="6"/>
  <c r="T46" i="6"/>
  <c r="W46" i="6"/>
  <c r="DJ2" i="4"/>
  <c r="DI2" i="4"/>
  <c r="DH2" i="4"/>
  <c r="DG2" i="4"/>
  <c r="DF2" i="4"/>
  <c r="DQ3" i="2"/>
  <c r="DP3" i="2"/>
  <c r="DO3" i="2"/>
  <c r="DN3" i="2"/>
  <c r="DM3" i="2"/>
  <c r="DG3" i="2"/>
  <c r="DH3" i="2"/>
  <c r="DI3" i="2"/>
  <c r="DJ3" i="2"/>
  <c r="T36" i="17"/>
  <c r="T37" i="17"/>
  <c r="T38" i="17"/>
  <c r="T39" i="17"/>
  <c r="T40" i="17"/>
  <c r="T41" i="17"/>
  <c r="T42" i="17"/>
  <c r="T43" i="17"/>
  <c r="T44" i="17"/>
  <c r="T45" i="17"/>
  <c r="T46" i="17"/>
  <c r="T47" i="17"/>
  <c r="BG137" i="7" l="1"/>
  <c r="S137" i="7" l="1"/>
  <c r="BG138" i="7"/>
  <c r="BG139" i="7" l="1"/>
  <c r="S139" i="7" s="1"/>
  <c r="S138" i="7"/>
  <c r="E174" i="10" l="1"/>
  <c r="E330" i="10"/>
  <c r="E487" i="10"/>
  <c r="E641" i="10"/>
  <c r="E797" i="10"/>
  <c r="E953" i="10"/>
  <c r="E1117" i="10"/>
  <c r="E1285" i="10"/>
  <c r="E1457" i="10"/>
  <c r="E1635" i="10"/>
  <c r="E1816" i="10"/>
  <c r="E1988" i="10"/>
  <c r="E2160" i="10"/>
  <c r="E2351" i="10"/>
  <c r="E2543" i="10"/>
  <c r="K158" i="8" l="1"/>
  <c r="L158" i="8"/>
  <c r="M158" i="8"/>
  <c r="N158" i="8"/>
  <c r="O158" i="8"/>
  <c r="P158" i="8"/>
  <c r="Q158" i="8"/>
  <c r="R158" i="8"/>
  <c r="S158" i="8"/>
  <c r="T158" i="8"/>
  <c r="U158" i="8"/>
  <c r="V158" i="8"/>
  <c r="W158" i="8"/>
  <c r="X158" i="8"/>
  <c r="Y158" i="8"/>
  <c r="K159" i="8"/>
  <c r="L159" i="8"/>
  <c r="M159" i="8"/>
  <c r="N159" i="8"/>
  <c r="O159" i="8"/>
  <c r="P159" i="8"/>
  <c r="Q159" i="8"/>
  <c r="R159" i="8"/>
  <c r="S159" i="8"/>
  <c r="T159" i="8"/>
  <c r="U159" i="8"/>
  <c r="V159" i="8"/>
  <c r="W159" i="8"/>
  <c r="X159" i="8"/>
  <c r="Y159" i="8"/>
  <c r="K160" i="8"/>
  <c r="L160" i="8"/>
  <c r="M160" i="8"/>
  <c r="N160" i="8"/>
  <c r="O160" i="8"/>
  <c r="P160" i="8"/>
  <c r="Q160" i="8"/>
  <c r="R160" i="8"/>
  <c r="S160" i="8"/>
  <c r="T160" i="8"/>
  <c r="U160" i="8"/>
  <c r="V160" i="8"/>
  <c r="W160" i="8"/>
  <c r="X160" i="8"/>
  <c r="Y160" i="8"/>
  <c r="Z160" i="8"/>
  <c r="AA160" i="8"/>
  <c r="K161" i="8"/>
  <c r="L161" i="8"/>
  <c r="M161" i="8"/>
  <c r="N161" i="8"/>
  <c r="O161" i="8"/>
  <c r="P161" i="8"/>
  <c r="Q161" i="8"/>
  <c r="R161" i="8"/>
  <c r="S161" i="8"/>
  <c r="T161" i="8"/>
  <c r="U161" i="8"/>
  <c r="V161" i="8"/>
  <c r="W161" i="8"/>
  <c r="X161" i="8"/>
  <c r="Y161" i="8"/>
  <c r="Z161" i="8"/>
  <c r="AA161" i="8"/>
  <c r="K162" i="8"/>
  <c r="L162" i="8"/>
  <c r="M162" i="8"/>
  <c r="N162" i="8"/>
  <c r="O162" i="8"/>
  <c r="P162" i="8"/>
  <c r="Q162" i="8"/>
  <c r="R162" i="8"/>
  <c r="S162" i="8"/>
  <c r="T162" i="8"/>
  <c r="U162" i="8"/>
  <c r="V162" i="8"/>
  <c r="W162" i="8"/>
  <c r="X162" i="8"/>
  <c r="Y162" i="8"/>
  <c r="Z162" i="8"/>
  <c r="AA162" i="8"/>
  <c r="K163" i="8"/>
  <c r="L163" i="8"/>
  <c r="M163" i="8"/>
  <c r="N163" i="8"/>
  <c r="O163" i="8"/>
  <c r="P163" i="8"/>
  <c r="Q163" i="8"/>
  <c r="R163" i="8"/>
  <c r="S163" i="8"/>
  <c r="T163" i="8"/>
  <c r="U163" i="8"/>
  <c r="V163" i="8"/>
  <c r="W163" i="8"/>
  <c r="X163" i="8"/>
  <c r="Y163" i="8"/>
  <c r="Z163" i="8"/>
  <c r="AA163" i="8"/>
  <c r="K164" i="8"/>
  <c r="L164" i="8"/>
  <c r="M164" i="8"/>
  <c r="N164" i="8"/>
  <c r="O164" i="8"/>
  <c r="P164" i="8"/>
  <c r="Q164" i="8"/>
  <c r="R164" i="8"/>
  <c r="S164" i="8"/>
  <c r="T164" i="8"/>
  <c r="U164" i="8"/>
  <c r="V164" i="8"/>
  <c r="W164" i="8"/>
  <c r="X164" i="8"/>
  <c r="Y164" i="8"/>
  <c r="K165" i="8"/>
  <c r="L165" i="8"/>
  <c r="M165" i="8"/>
  <c r="N165" i="8"/>
  <c r="O165" i="8"/>
  <c r="P165" i="8"/>
  <c r="Q165" i="8"/>
  <c r="R165" i="8"/>
  <c r="S165" i="8"/>
  <c r="T165" i="8"/>
  <c r="U165" i="8"/>
  <c r="V165" i="8"/>
  <c r="W165" i="8"/>
  <c r="X165" i="8"/>
  <c r="Y165" i="8"/>
  <c r="K166" i="8"/>
  <c r="L166" i="8"/>
  <c r="M166" i="8"/>
  <c r="N166" i="8"/>
  <c r="O166" i="8"/>
  <c r="P166" i="8"/>
  <c r="Q166" i="8"/>
  <c r="R166" i="8"/>
  <c r="S166" i="8"/>
  <c r="T166" i="8"/>
  <c r="U166" i="8"/>
  <c r="V166" i="8"/>
  <c r="W166" i="8"/>
  <c r="X166" i="8"/>
  <c r="Y166" i="8"/>
  <c r="J158" i="8"/>
  <c r="J159" i="8"/>
  <c r="J160" i="8"/>
  <c r="J161" i="8"/>
  <c r="J162" i="8"/>
  <c r="J163" i="8"/>
  <c r="J164" i="8"/>
  <c r="J165" i="8"/>
  <c r="J166" i="8"/>
  <c r="B59" i="8" l="1"/>
  <c r="B58" i="8"/>
  <c r="B48" i="8"/>
  <c r="B46" i="8"/>
  <c r="B45" i="8"/>
  <c r="B42" i="8"/>
  <c r="B40" i="8"/>
  <c r="B622" i="17"/>
  <c r="B645" i="17"/>
  <c r="B668" i="17"/>
  <c r="B60" i="8" s="1"/>
  <c r="B691" i="17"/>
  <c r="B61" i="8" s="1"/>
  <c r="B714" i="17"/>
  <c r="B62" i="8" s="1"/>
  <c r="B737" i="17"/>
  <c r="B63" i="8" s="1"/>
  <c r="B760" i="17"/>
  <c r="B64" i="8" s="1"/>
  <c r="B783" i="17"/>
  <c r="B65" i="8" s="1"/>
  <c r="B806" i="17"/>
  <c r="B66" i="8" s="1"/>
  <c r="B829" i="17"/>
  <c r="B67" i="8" s="1"/>
  <c r="B852" i="17"/>
  <c r="B68" i="8" s="1"/>
  <c r="B875" i="17"/>
  <c r="B69" i="8" s="1"/>
  <c r="B898" i="17"/>
  <c r="B70" i="8" s="1"/>
  <c r="B944" i="17"/>
  <c r="B72" i="8" s="1"/>
  <c r="B1013" i="17"/>
  <c r="B75" i="8" s="1"/>
  <c r="B1036" i="17"/>
  <c r="B76" i="8" s="1"/>
  <c r="B599" i="17"/>
  <c r="B57" i="8" s="1"/>
  <c r="X25" i="9" l="1"/>
  <c r="AM2" i="7"/>
  <c r="T35" i="17"/>
  <c r="A50" i="17" l="1"/>
  <c r="Z63" i="17"/>
  <c r="Z64" i="17"/>
  <c r="Z65" i="17"/>
  <c r="Z66" i="17"/>
  <c r="Z67" i="17"/>
  <c r="Z68" i="17"/>
  <c r="Z69" i="17"/>
  <c r="Z70" i="17"/>
  <c r="Z71" i="17"/>
  <c r="Z72" i="17"/>
  <c r="Z73" i="17"/>
  <c r="Z74" i="17"/>
  <c r="Z62" i="17"/>
  <c r="X63" i="17"/>
  <c r="X64" i="17"/>
  <c r="X65" i="17"/>
  <c r="X66" i="17"/>
  <c r="X67" i="17"/>
  <c r="X68" i="17"/>
  <c r="X69" i="17"/>
  <c r="X70" i="17"/>
  <c r="X71" i="17"/>
  <c r="X72" i="17"/>
  <c r="X73" i="17"/>
  <c r="X74" i="17"/>
  <c r="X62" i="17"/>
  <c r="V63" i="17"/>
  <c r="V64" i="17"/>
  <c r="V65" i="17"/>
  <c r="V66" i="17"/>
  <c r="V67" i="17"/>
  <c r="V68" i="17"/>
  <c r="V69" i="17"/>
  <c r="V70" i="17"/>
  <c r="V71" i="17"/>
  <c r="V72" i="17"/>
  <c r="V73" i="17"/>
  <c r="V74" i="17"/>
  <c r="V62" i="17"/>
  <c r="T63" i="17"/>
  <c r="T64" i="17"/>
  <c r="T65" i="17"/>
  <c r="T66" i="17"/>
  <c r="T67" i="17"/>
  <c r="T68" i="17"/>
  <c r="T69" i="17"/>
  <c r="T70" i="17"/>
  <c r="T71" i="17"/>
  <c r="T72" i="17"/>
  <c r="T73" i="17"/>
  <c r="T74" i="17"/>
  <c r="T62" i="17"/>
  <c r="O75" i="17"/>
  <c r="P75" i="17"/>
  <c r="Q75" i="17"/>
  <c r="Z48" i="17"/>
  <c r="N48" i="17"/>
  <c r="M48" i="17"/>
  <c r="L48" i="17"/>
  <c r="K48" i="17"/>
  <c r="J48" i="17"/>
  <c r="I48" i="17"/>
  <c r="H48" i="17"/>
  <c r="G48" i="17"/>
  <c r="F48" i="17"/>
  <c r="E48" i="17"/>
  <c r="D48" i="17"/>
  <c r="C48" i="17"/>
  <c r="B48" i="17"/>
  <c r="R47" i="17"/>
  <c r="R46" i="17"/>
  <c r="R45" i="17"/>
  <c r="R44" i="17"/>
  <c r="R43" i="17"/>
  <c r="R42" i="17"/>
  <c r="R41" i="17"/>
  <c r="R40" i="17"/>
  <c r="R39" i="17"/>
  <c r="R38" i="17"/>
  <c r="R37" i="17"/>
  <c r="R36" i="17"/>
  <c r="R35" i="17"/>
  <c r="AA42" i="17" l="1"/>
  <c r="AA43" i="17"/>
  <c r="AA45" i="17"/>
  <c r="AA39" i="17"/>
  <c r="AA41" i="17"/>
  <c r="AA44" i="17"/>
  <c r="AA36" i="17"/>
  <c r="AA40" i="17"/>
  <c r="AA47" i="17"/>
  <c r="AA46" i="17"/>
  <c r="AA37" i="17"/>
  <c r="AA38" i="17"/>
  <c r="AA35" i="17"/>
  <c r="X53" i="17"/>
  <c r="V48" i="17"/>
  <c r="R48" i="17"/>
  <c r="S38" i="17" s="1"/>
  <c r="Y53" i="17"/>
  <c r="T48" i="17"/>
  <c r="X51" i="17"/>
  <c r="X48" i="17"/>
  <c r="Y51" i="17"/>
  <c r="X52" i="17"/>
  <c r="V52" i="17" s="1"/>
  <c r="Y52" i="17"/>
  <c r="Y17" i="17" l="1"/>
  <c r="Y20" i="17"/>
  <c r="Y18" i="17"/>
  <c r="Y16" i="17"/>
  <c r="Y14" i="17"/>
  <c r="Y12" i="17"/>
  <c r="Y10" i="17"/>
  <c r="Y8" i="17"/>
  <c r="Y21" i="17" s="1"/>
  <c r="Y15" i="17"/>
  <c r="Y11" i="17"/>
  <c r="Y19" i="17"/>
  <c r="Y13" i="17"/>
  <c r="Y9" i="17"/>
  <c r="Y37" i="17"/>
  <c r="Y48" i="17" s="1"/>
  <c r="Y45" i="17"/>
  <c r="Y38" i="17"/>
  <c r="Y46" i="17"/>
  <c r="Y42" i="17"/>
  <c r="Y47" i="17"/>
  <c r="Y43" i="17"/>
  <c r="Y44" i="17"/>
  <c r="Y39" i="17"/>
  <c r="Y40" i="17"/>
  <c r="Y41" i="17"/>
  <c r="Y35" i="17"/>
  <c r="Y36" i="17"/>
  <c r="AA48" i="17"/>
  <c r="B52" i="17"/>
  <c r="U15" i="17"/>
  <c r="U9" i="17"/>
  <c r="U20" i="17"/>
  <c r="U18" i="17"/>
  <c r="U16" i="17"/>
  <c r="U14" i="17"/>
  <c r="U12" i="17"/>
  <c r="U10" i="17"/>
  <c r="U8" i="17"/>
  <c r="U17" i="17"/>
  <c r="U13" i="17"/>
  <c r="U19" i="17"/>
  <c r="U11" i="17"/>
  <c r="W52" i="17"/>
  <c r="S39" i="17"/>
  <c r="S35" i="17"/>
  <c r="S40" i="17"/>
  <c r="S36" i="17"/>
  <c r="S46" i="17"/>
  <c r="S43" i="17"/>
  <c r="S41" i="17"/>
  <c r="S37" i="17"/>
  <c r="S45" i="17"/>
  <c r="S44" i="17"/>
  <c r="S47" i="17"/>
  <c r="U42" i="17"/>
  <c r="U41" i="17"/>
  <c r="U40" i="17"/>
  <c r="U47" i="17"/>
  <c r="U36" i="17"/>
  <c r="U43" i="17"/>
  <c r="U44" i="17"/>
  <c r="U39" i="17"/>
  <c r="U38" i="17"/>
  <c r="U35" i="17"/>
  <c r="U46" i="17"/>
  <c r="U37" i="17"/>
  <c r="U45" i="17"/>
  <c r="S42" i="17"/>
  <c r="V51" i="17"/>
  <c r="W51" i="17"/>
  <c r="U21" i="17" l="1"/>
  <c r="U48" i="17"/>
  <c r="S48" i="17"/>
  <c r="AD24" i="9"/>
  <c r="T9" i="3"/>
  <c r="T10" i="3" s="1"/>
  <c r="T11" i="3" l="1"/>
  <c r="AB22" i="8"/>
  <c r="T7" i="5"/>
  <c r="T6" i="5"/>
  <c r="T5" i="5"/>
  <c r="T4" i="5"/>
  <c r="AB21" i="8"/>
  <c r="AA154" i="8"/>
  <c r="AA155" i="8"/>
  <c r="AA156" i="8"/>
  <c r="T12" i="3" l="1"/>
  <c r="AB23" i="8"/>
  <c r="T8" i="5"/>
  <c r="T13" i="3" l="1"/>
  <c r="AB24" i="8"/>
  <c r="T12" i="5"/>
  <c r="T13" i="5"/>
  <c r="T14" i="5"/>
  <c r="T15" i="5"/>
  <c r="E2" i="29"/>
  <c r="CC6" i="7"/>
  <c r="CD6" i="7"/>
  <c r="CC7" i="7"/>
  <c r="CD7" i="7"/>
  <c r="CC8" i="7"/>
  <c r="CD8" i="7"/>
  <c r="CC9" i="7"/>
  <c r="CD9" i="7"/>
  <c r="CC10" i="7"/>
  <c r="CD10" i="7"/>
  <c r="CC11" i="7"/>
  <c r="CD11" i="7"/>
  <c r="CC12" i="7"/>
  <c r="CD12" i="7"/>
  <c r="CC13" i="7"/>
  <c r="CD13" i="7"/>
  <c r="CC14" i="7"/>
  <c r="CD14" i="7"/>
  <c r="CC15" i="7"/>
  <c r="CD15" i="7"/>
  <c r="CC16" i="7"/>
  <c r="CD16" i="7"/>
  <c r="CC17" i="7"/>
  <c r="CD17" i="7"/>
  <c r="CC18" i="7"/>
  <c r="CD18" i="7"/>
  <c r="CC19" i="7"/>
  <c r="CD19" i="7"/>
  <c r="CC20" i="7"/>
  <c r="CD20" i="7"/>
  <c r="CC21" i="7"/>
  <c r="CD21" i="7"/>
  <c r="CC22" i="7"/>
  <c r="CD22" i="7"/>
  <c r="CC23" i="7"/>
  <c r="CD23" i="7"/>
  <c r="CC24" i="7"/>
  <c r="CD24" i="7"/>
  <c r="CC25" i="7"/>
  <c r="CD25" i="7"/>
  <c r="CC26" i="7"/>
  <c r="CD26" i="7"/>
  <c r="CC27" i="7"/>
  <c r="CD27" i="7"/>
  <c r="CC28" i="7"/>
  <c r="CD28" i="7"/>
  <c r="CC29" i="7"/>
  <c r="CD29" i="7"/>
  <c r="CC30" i="7"/>
  <c r="CD30" i="7"/>
  <c r="CC31" i="7"/>
  <c r="CD31" i="7"/>
  <c r="CC32" i="7"/>
  <c r="CD32" i="7"/>
  <c r="CC33" i="7"/>
  <c r="CD33" i="7"/>
  <c r="CC34" i="7"/>
  <c r="CD34" i="7"/>
  <c r="CC35" i="7"/>
  <c r="CD35" i="7"/>
  <c r="CC36" i="7"/>
  <c r="CD36" i="7"/>
  <c r="CC37" i="7"/>
  <c r="CD37" i="7"/>
  <c r="CC38" i="7"/>
  <c r="CD38" i="7"/>
  <c r="CC39" i="7"/>
  <c r="CD39" i="7"/>
  <c r="CC40" i="7"/>
  <c r="CD40" i="7"/>
  <c r="CC41" i="7"/>
  <c r="CD41" i="7"/>
  <c r="CC42" i="7"/>
  <c r="CD42" i="7"/>
  <c r="CC43" i="7"/>
  <c r="CD43" i="7"/>
  <c r="CC44" i="7"/>
  <c r="CD44" i="7"/>
  <c r="CC45" i="7"/>
  <c r="CD45" i="7"/>
  <c r="CC46" i="7"/>
  <c r="CD46" i="7"/>
  <c r="CC47" i="7"/>
  <c r="CD47" i="7"/>
  <c r="CC48" i="7"/>
  <c r="CD48" i="7"/>
  <c r="CC49" i="7"/>
  <c r="CD49" i="7"/>
  <c r="CC50" i="7"/>
  <c r="CD50" i="7"/>
  <c r="CC51" i="7"/>
  <c r="CD51" i="7"/>
  <c r="CC52" i="7"/>
  <c r="CD52" i="7"/>
  <c r="CD53" i="7"/>
  <c r="CD54" i="7"/>
  <c r="CD55" i="7"/>
  <c r="CD56" i="7"/>
  <c r="CD57" i="7"/>
  <c r="CD58" i="7"/>
  <c r="CD59" i="7"/>
  <c r="CD60" i="7"/>
  <c r="CD61" i="7"/>
  <c r="CD62" i="7"/>
  <c r="CD63" i="7"/>
  <c r="CD64" i="7"/>
  <c r="CD65" i="7"/>
  <c r="CD66" i="7"/>
  <c r="CD67" i="7"/>
  <c r="CD68" i="7"/>
  <c r="CD69" i="7"/>
  <c r="CD70" i="7"/>
  <c r="CD71" i="7"/>
  <c r="CD72" i="7"/>
  <c r="CD73" i="7"/>
  <c r="CD74" i="7"/>
  <c r="CD75" i="7"/>
  <c r="CD76" i="7"/>
  <c r="CD77" i="7"/>
  <c r="CD78" i="7"/>
  <c r="CD79" i="7"/>
  <c r="CD80" i="7"/>
  <c r="CD81" i="7"/>
  <c r="CD82" i="7"/>
  <c r="CD83" i="7"/>
  <c r="CD84" i="7"/>
  <c r="CD85" i="7"/>
  <c r="CD86" i="7"/>
  <c r="CD87" i="7"/>
  <c r="CD88" i="7"/>
  <c r="CD89" i="7"/>
  <c r="CD90" i="7"/>
  <c r="CD91" i="7"/>
  <c r="CD92" i="7"/>
  <c r="CD93" i="7"/>
  <c r="CD94" i="7"/>
  <c r="CD95" i="7"/>
  <c r="CD96" i="7"/>
  <c r="CD97" i="7"/>
  <c r="CD98" i="7"/>
  <c r="CD99" i="7"/>
  <c r="CD100" i="7"/>
  <c r="CD101" i="7"/>
  <c r="CD102" i="7"/>
  <c r="CD103" i="7"/>
  <c r="CD104" i="7"/>
  <c r="CD105" i="7"/>
  <c r="CD106" i="7"/>
  <c r="CD107" i="7"/>
  <c r="CD108" i="7"/>
  <c r="CD109" i="7"/>
  <c r="CD110" i="7"/>
  <c r="CD111" i="7"/>
  <c r="CD112" i="7"/>
  <c r="CD113" i="7"/>
  <c r="CD114" i="7"/>
  <c r="CD115" i="7"/>
  <c r="CD116" i="7"/>
  <c r="CD117" i="7"/>
  <c r="CD118" i="7"/>
  <c r="CD119" i="7"/>
  <c r="CD120" i="7"/>
  <c r="CD121" i="7"/>
  <c r="CD122" i="7"/>
  <c r="CD123" i="7"/>
  <c r="CD124" i="7"/>
  <c r="CD125" i="7"/>
  <c r="CD126" i="7"/>
  <c r="CD127" i="7"/>
  <c r="CD128" i="7"/>
  <c r="CD129" i="7"/>
  <c r="CD130" i="7"/>
  <c r="CD131" i="7"/>
  <c r="CD132" i="7"/>
  <c r="CD133" i="7"/>
  <c r="CD134" i="7"/>
  <c r="CD135" i="7"/>
  <c r="CC5" i="7"/>
  <c r="G145" i="29" l="1"/>
  <c r="G146" i="29"/>
  <c r="G147" i="29"/>
  <c r="G141" i="29"/>
  <c r="G142" i="29"/>
  <c r="G143" i="29"/>
  <c r="G144" i="29"/>
  <c r="T14" i="3"/>
  <c r="AB25" i="8"/>
  <c r="DC2" i="4"/>
  <c r="DB2" i="4"/>
  <c r="DA2" i="4"/>
  <c r="CZ2" i="4"/>
  <c r="CY2" i="4"/>
  <c r="CV2" i="4"/>
  <c r="CU2" i="4"/>
  <c r="CT2" i="4"/>
  <c r="CS2" i="4"/>
  <c r="CR2" i="4"/>
  <c r="S7" i="5"/>
  <c r="S6" i="5"/>
  <c r="S5" i="5"/>
  <c r="S4" i="5"/>
  <c r="EY2" i="5"/>
  <c r="EX2" i="5"/>
  <c r="EW2" i="5"/>
  <c r="EV2" i="5"/>
  <c r="EU2" i="5"/>
  <c r="EN2" i="5"/>
  <c r="EO2" i="5"/>
  <c r="EP2" i="5"/>
  <c r="EQ2" i="5"/>
  <c r="EM2" i="5"/>
  <c r="DF3" i="2"/>
  <c r="CZ3" i="2"/>
  <c r="DA3" i="2"/>
  <c r="DB3" i="2"/>
  <c r="DC3" i="2"/>
  <c r="CY3" i="2"/>
  <c r="T15" i="3" l="1"/>
  <c r="AB26" i="8"/>
  <c r="AK2" i="7"/>
  <c r="S4" i="3"/>
  <c r="S5" i="3"/>
  <c r="T16" i="3" l="1"/>
  <c r="AB27" i="8"/>
  <c r="S6" i="3"/>
  <c r="T17" i="3" l="1"/>
  <c r="AB28" i="8"/>
  <c r="S7" i="3"/>
  <c r="T18" i="3" l="1"/>
  <c r="AB29" i="8"/>
  <c r="S8" i="3"/>
  <c r="T19" i="3" l="1"/>
  <c r="AB30" i="8"/>
  <c r="S9" i="3"/>
  <c r="W25" i="9"/>
  <c r="T20" i="3" l="1"/>
  <c r="AB31" i="8"/>
  <c r="S10" i="3"/>
  <c r="T21" i="3" l="1"/>
  <c r="AB32" i="8"/>
  <c r="S11" i="3"/>
  <c r="T22" i="3" l="1"/>
  <c r="AB33" i="8"/>
  <c r="S12" i="3"/>
  <c r="T23" i="3" l="1"/>
  <c r="AB34" i="8"/>
  <c r="S13" i="3"/>
  <c r="T24" i="3" l="1"/>
  <c r="AB35" i="8"/>
  <c r="W48" i="17"/>
  <c r="S14" i="3"/>
  <c r="G4" i="29"/>
  <c r="T25" i="3" l="1"/>
  <c r="AB36" i="8"/>
  <c r="S15" i="3"/>
  <c r="B4" i="29"/>
  <c r="BF2" i="7"/>
  <c r="R2" i="7" s="1"/>
  <c r="R5" i="7" s="1"/>
  <c r="AA16" i="8"/>
  <c r="T26" i="3" l="1"/>
  <c r="AB37" i="8"/>
  <c r="R6" i="7"/>
  <c r="BF8" i="7"/>
  <c r="R7" i="7"/>
  <c r="S16" i="3"/>
  <c r="AA17" i="8"/>
  <c r="AD90" i="17"/>
  <c r="AD91" i="17"/>
  <c r="AD92" i="17"/>
  <c r="AD93" i="17"/>
  <c r="AD94" i="17"/>
  <c r="AD95" i="17"/>
  <c r="AD96" i="17"/>
  <c r="AD97" i="17"/>
  <c r="AD98" i="17"/>
  <c r="AD99" i="17"/>
  <c r="AD100" i="17"/>
  <c r="AD101" i="17"/>
  <c r="AD89" i="17"/>
  <c r="AB90" i="17"/>
  <c r="AB91" i="17"/>
  <c r="AB92" i="17"/>
  <c r="AB93" i="17"/>
  <c r="AB94" i="17"/>
  <c r="AB95" i="17"/>
  <c r="AB96" i="17"/>
  <c r="AB97" i="17"/>
  <c r="AB98" i="17"/>
  <c r="AB99" i="17"/>
  <c r="AB100" i="17"/>
  <c r="AB101" i="17"/>
  <c r="AB89" i="17"/>
  <c r="X90" i="17"/>
  <c r="X91" i="17"/>
  <c r="X92" i="17"/>
  <c r="X93" i="17"/>
  <c r="X94" i="17"/>
  <c r="X95" i="17"/>
  <c r="X96" i="17"/>
  <c r="X97" i="17"/>
  <c r="X98" i="17"/>
  <c r="X99" i="17"/>
  <c r="X100" i="17"/>
  <c r="X101" i="17"/>
  <c r="X89" i="17"/>
  <c r="T102" i="17"/>
  <c r="U102" i="17"/>
  <c r="A77" i="17"/>
  <c r="Z75" i="17"/>
  <c r="X75" i="17"/>
  <c r="V75" i="17"/>
  <c r="N75" i="17"/>
  <c r="M75" i="17"/>
  <c r="L75" i="17"/>
  <c r="K75" i="17"/>
  <c r="J75" i="17"/>
  <c r="I75" i="17"/>
  <c r="H75" i="17"/>
  <c r="G75" i="17"/>
  <c r="F75" i="17"/>
  <c r="E75" i="17"/>
  <c r="D75" i="17"/>
  <c r="C75" i="17"/>
  <c r="B75" i="17"/>
  <c r="X79" i="17"/>
  <c r="T27" i="3" l="1"/>
  <c r="AB38" i="8"/>
  <c r="AA74" i="17"/>
  <c r="AA66" i="17"/>
  <c r="AA63" i="17"/>
  <c r="AA71" i="17"/>
  <c r="AA64" i="17"/>
  <c r="AA72" i="17"/>
  <c r="AA65" i="17"/>
  <c r="AA73" i="17"/>
  <c r="AA67" i="17"/>
  <c r="AA62" i="17"/>
  <c r="AA69" i="17"/>
  <c r="AA68" i="17"/>
  <c r="AA70" i="17"/>
  <c r="W62" i="17"/>
  <c r="W65" i="17"/>
  <c r="W67" i="17"/>
  <c r="W63" i="17"/>
  <c r="W64" i="17"/>
  <c r="W68" i="17"/>
  <c r="W66" i="17"/>
  <c r="W69" i="17"/>
  <c r="Y69" i="17"/>
  <c r="Y70" i="17"/>
  <c r="Y72" i="17"/>
  <c r="Y63" i="17"/>
  <c r="Y71" i="17"/>
  <c r="Y64" i="17"/>
  <c r="Y65" i="17"/>
  <c r="Y73" i="17"/>
  <c r="Y67" i="17"/>
  <c r="Y68" i="17"/>
  <c r="Y62" i="17"/>
  <c r="Y74" i="17"/>
  <c r="Y66" i="17"/>
  <c r="BF9" i="7"/>
  <c r="R9" i="7" s="1"/>
  <c r="R8" i="7"/>
  <c r="S17" i="3"/>
  <c r="AA18" i="8"/>
  <c r="Y79" i="17"/>
  <c r="W79" i="17" s="1"/>
  <c r="R75" i="17"/>
  <c r="T75" i="17"/>
  <c r="B79" i="17" s="1"/>
  <c r="B38" i="8" s="1"/>
  <c r="X156" i="8"/>
  <c r="X157" i="8"/>
  <c r="Y147" i="8"/>
  <c r="Y148" i="8"/>
  <c r="Y149" i="8"/>
  <c r="Y150" i="8"/>
  <c r="Y151" i="8"/>
  <c r="Y152" i="8"/>
  <c r="Y153" i="8"/>
  <c r="Y154" i="8"/>
  <c r="Y155" i="8"/>
  <c r="Y156" i="8"/>
  <c r="Y157" i="8"/>
  <c r="V146" i="8"/>
  <c r="V147" i="8"/>
  <c r="V148" i="8"/>
  <c r="V149" i="8"/>
  <c r="V150" i="8"/>
  <c r="V151" i="8"/>
  <c r="V152" i="8"/>
  <c r="V153" i="8"/>
  <c r="V154" i="8"/>
  <c r="V155" i="8"/>
  <c r="V156" i="8"/>
  <c r="V157" i="8"/>
  <c r="U146" i="8"/>
  <c r="U147" i="8"/>
  <c r="U148" i="8"/>
  <c r="U149" i="8"/>
  <c r="U150" i="8"/>
  <c r="U151" i="8"/>
  <c r="U152" i="8"/>
  <c r="U153" i="8"/>
  <c r="U154" i="8"/>
  <c r="U155" i="8"/>
  <c r="U156" i="8"/>
  <c r="U157" i="8"/>
  <c r="K146" i="8"/>
  <c r="L146" i="8"/>
  <c r="M146" i="8"/>
  <c r="N146" i="8"/>
  <c r="O146" i="8"/>
  <c r="P146" i="8"/>
  <c r="Q146" i="8"/>
  <c r="R146" i="8"/>
  <c r="S146" i="8"/>
  <c r="T146" i="8"/>
  <c r="K147" i="8"/>
  <c r="L147" i="8"/>
  <c r="M147" i="8"/>
  <c r="N147" i="8"/>
  <c r="O147" i="8"/>
  <c r="P147" i="8"/>
  <c r="Q147" i="8"/>
  <c r="R147" i="8"/>
  <c r="S147" i="8"/>
  <c r="T147" i="8"/>
  <c r="K148" i="8"/>
  <c r="L148" i="8"/>
  <c r="M148" i="8"/>
  <c r="N148" i="8"/>
  <c r="O148" i="8"/>
  <c r="P148" i="8"/>
  <c r="Q148" i="8"/>
  <c r="R148" i="8"/>
  <c r="S148" i="8"/>
  <c r="T148" i="8"/>
  <c r="K149" i="8"/>
  <c r="L149" i="8"/>
  <c r="M149" i="8"/>
  <c r="N149" i="8"/>
  <c r="O149" i="8"/>
  <c r="P149" i="8"/>
  <c r="Q149" i="8"/>
  <c r="R149" i="8"/>
  <c r="S149" i="8"/>
  <c r="T149" i="8"/>
  <c r="K150" i="8"/>
  <c r="L150" i="8"/>
  <c r="M150" i="8"/>
  <c r="N150" i="8"/>
  <c r="O150" i="8"/>
  <c r="P150" i="8"/>
  <c r="Q150" i="8"/>
  <c r="R150" i="8"/>
  <c r="S150" i="8"/>
  <c r="T150" i="8"/>
  <c r="K151" i="8"/>
  <c r="L151" i="8"/>
  <c r="M151" i="8"/>
  <c r="N151" i="8"/>
  <c r="O151" i="8"/>
  <c r="P151" i="8"/>
  <c r="Q151" i="8"/>
  <c r="R151" i="8"/>
  <c r="S151" i="8"/>
  <c r="T151" i="8"/>
  <c r="K152" i="8"/>
  <c r="L152" i="8"/>
  <c r="M152" i="8"/>
  <c r="N152" i="8"/>
  <c r="O152" i="8"/>
  <c r="P152" i="8"/>
  <c r="Q152" i="8"/>
  <c r="R152" i="8"/>
  <c r="S152" i="8"/>
  <c r="T152" i="8"/>
  <c r="K153" i="8"/>
  <c r="L153" i="8"/>
  <c r="M153" i="8"/>
  <c r="N153" i="8"/>
  <c r="O153" i="8"/>
  <c r="P153" i="8"/>
  <c r="Q153" i="8"/>
  <c r="R153" i="8"/>
  <c r="S153" i="8"/>
  <c r="T153" i="8"/>
  <c r="K154" i="8"/>
  <c r="L154" i="8"/>
  <c r="M154" i="8"/>
  <c r="N154" i="8"/>
  <c r="O154" i="8"/>
  <c r="P154" i="8"/>
  <c r="Q154" i="8"/>
  <c r="R154" i="8"/>
  <c r="S154" i="8"/>
  <c r="T154" i="8"/>
  <c r="K155" i="8"/>
  <c r="L155" i="8"/>
  <c r="M155" i="8"/>
  <c r="N155" i="8"/>
  <c r="O155" i="8"/>
  <c r="P155" i="8"/>
  <c r="Q155" i="8"/>
  <c r="R155" i="8"/>
  <c r="S155" i="8"/>
  <c r="T155" i="8"/>
  <c r="K156" i="8"/>
  <c r="L156" i="8"/>
  <c r="M156" i="8"/>
  <c r="N156" i="8"/>
  <c r="O156" i="8"/>
  <c r="P156" i="8"/>
  <c r="Q156" i="8"/>
  <c r="R156" i="8"/>
  <c r="S156" i="8"/>
  <c r="T156" i="8"/>
  <c r="K157" i="8"/>
  <c r="L157" i="8"/>
  <c r="M157" i="8"/>
  <c r="N157" i="8"/>
  <c r="O157" i="8"/>
  <c r="P157" i="8"/>
  <c r="Q157" i="8"/>
  <c r="R157" i="8"/>
  <c r="S157" i="8"/>
  <c r="T157" i="8"/>
  <c r="J146" i="8"/>
  <c r="J147" i="8"/>
  <c r="J148" i="8"/>
  <c r="J149" i="8"/>
  <c r="J150" i="8"/>
  <c r="J151" i="8"/>
  <c r="J152" i="8"/>
  <c r="J153" i="8"/>
  <c r="J154" i="8"/>
  <c r="J155" i="8"/>
  <c r="J156" i="8"/>
  <c r="J157" i="8"/>
  <c r="Z105" i="8"/>
  <c r="Z106" i="8"/>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4" i="29"/>
  <c r="CD5" i="7"/>
  <c r="AJ2" i="7"/>
  <c r="AR3" i="3"/>
  <c r="AR4" i="3"/>
  <c r="AR5"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2" i="3"/>
  <c r="L5" i="3"/>
  <c r="L6" i="3" s="1"/>
  <c r="L7" i="3" s="1"/>
  <c r="L8" i="3" s="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L101" i="3" s="1"/>
  <c r="L102" i="3" s="1"/>
  <c r="L103" i="3" s="1"/>
  <c r="L104" i="3" s="1"/>
  <c r="L105" i="3" s="1"/>
  <c r="L106" i="3" s="1"/>
  <c r="L107" i="3" s="1"/>
  <c r="L108" i="3" s="1"/>
  <c r="L109" i="3" s="1"/>
  <c r="L110" i="3" s="1"/>
  <c r="L111" i="3" s="1"/>
  <c r="L112" i="3" s="1"/>
  <c r="L113" i="3" s="1"/>
  <c r="CL2" i="4"/>
  <c r="CM2" i="4"/>
  <c r="CN2" i="4"/>
  <c r="CO2" i="4"/>
  <c r="CK2" i="4"/>
  <c r="P4" i="5"/>
  <c r="R7" i="5"/>
  <c r="R6" i="5"/>
  <c r="R5" i="5"/>
  <c r="R4" i="5"/>
  <c r="EF2" i="5"/>
  <c r="EG2" i="5"/>
  <c r="EH2" i="5"/>
  <c r="EI2" i="5"/>
  <c r="EE2" i="5"/>
  <c r="CS3" i="2"/>
  <c r="CT3" i="2"/>
  <c r="CU3" i="2"/>
  <c r="CV3" i="2"/>
  <c r="CR3" i="2"/>
  <c r="L114" i="3" l="1"/>
  <c r="L115" i="3" s="1"/>
  <c r="L116" i="3" s="1"/>
  <c r="L117" i="3" s="1"/>
  <c r="L118" i="3" s="1"/>
  <c r="L119" i="3" s="1"/>
  <c r="L120" i="3" s="1"/>
  <c r="L121" i="3" s="1"/>
  <c r="L122" i="3" s="1"/>
  <c r="L123" i="3" s="1"/>
  <c r="L124" i="3" s="1"/>
  <c r="L125" i="3" s="1"/>
  <c r="L126" i="3" s="1"/>
  <c r="L127" i="3" s="1"/>
  <c r="L128" i="3" s="1"/>
  <c r="L129" i="3" s="1"/>
  <c r="L130" i="3" s="1"/>
  <c r="T28" i="3"/>
  <c r="AB39" i="8"/>
  <c r="BF10" i="7"/>
  <c r="S18" i="3"/>
  <c r="V79" i="17"/>
  <c r="U63" i="17"/>
  <c r="U67" i="17"/>
  <c r="U71" i="17"/>
  <c r="U62" i="17"/>
  <c r="U72" i="17"/>
  <c r="U69" i="17"/>
  <c r="U68" i="17"/>
  <c r="U74" i="17"/>
  <c r="U65" i="17"/>
  <c r="U64" i="17"/>
  <c r="U73" i="17"/>
  <c r="U70" i="17"/>
  <c r="U66" i="17"/>
  <c r="AA19" i="8"/>
  <c r="G82" i="29"/>
  <c r="G126" i="29"/>
  <c r="G110" i="29"/>
  <c r="G94" i="29"/>
  <c r="G78" i="29"/>
  <c r="G62" i="29"/>
  <c r="G46" i="29"/>
  <c r="G30" i="29"/>
  <c r="G14" i="29"/>
  <c r="G114" i="29"/>
  <c r="G66" i="29"/>
  <c r="G34" i="29"/>
  <c r="G138" i="29"/>
  <c r="G122" i="29"/>
  <c r="G106" i="29"/>
  <c r="G90" i="29"/>
  <c r="G74" i="29"/>
  <c r="G58" i="29"/>
  <c r="G42" i="29"/>
  <c r="G26" i="29"/>
  <c r="G10" i="29"/>
  <c r="G130" i="29"/>
  <c r="G98" i="29"/>
  <c r="G50" i="29"/>
  <c r="G18" i="29"/>
  <c r="G134" i="29"/>
  <c r="G118" i="29"/>
  <c r="G102" i="29"/>
  <c r="G86" i="29"/>
  <c r="G70" i="29"/>
  <c r="G54" i="29"/>
  <c r="G38" i="29"/>
  <c r="G22" i="29"/>
  <c r="G6" i="29"/>
  <c r="G137" i="29"/>
  <c r="G133" i="29"/>
  <c r="G129" i="29"/>
  <c r="G125" i="29"/>
  <c r="G121" i="29"/>
  <c r="G117" i="29"/>
  <c r="G113" i="29"/>
  <c r="G109" i="29"/>
  <c r="G105" i="29"/>
  <c r="G101" i="29"/>
  <c r="G97" i="29"/>
  <c r="G93" i="29"/>
  <c r="G89" i="29"/>
  <c r="G85" i="29"/>
  <c r="G81" i="29"/>
  <c r="G77" i="29"/>
  <c r="G73" i="29"/>
  <c r="G69" i="29"/>
  <c r="G65" i="29"/>
  <c r="G61" i="29"/>
  <c r="G57" i="29"/>
  <c r="G53" i="29"/>
  <c r="G49" i="29"/>
  <c r="G45" i="29"/>
  <c r="G41" i="29"/>
  <c r="G37" i="29"/>
  <c r="G33" i="29"/>
  <c r="G29" i="29"/>
  <c r="G25" i="29"/>
  <c r="G21" i="29"/>
  <c r="G17" i="29"/>
  <c r="G13" i="29"/>
  <c r="G9" i="29"/>
  <c r="G5" i="29"/>
  <c r="G140" i="29"/>
  <c r="G136" i="29"/>
  <c r="G132" i="29"/>
  <c r="G128" i="29"/>
  <c r="G124" i="29"/>
  <c r="G120" i="29"/>
  <c r="G116" i="29"/>
  <c r="G112" i="29"/>
  <c r="G108" i="29"/>
  <c r="G104" i="29"/>
  <c r="G100" i="29"/>
  <c r="G96" i="29"/>
  <c r="G92" i="29"/>
  <c r="G88" i="29"/>
  <c r="G84" i="29"/>
  <c r="G80" i="29"/>
  <c r="G76" i="29"/>
  <c r="G72" i="29"/>
  <c r="G68" i="29"/>
  <c r="G64" i="29"/>
  <c r="G60" i="29"/>
  <c r="G56" i="29"/>
  <c r="G52" i="29"/>
  <c r="G48" i="29"/>
  <c r="G44" i="29"/>
  <c r="G40" i="29"/>
  <c r="G36" i="29"/>
  <c r="G32" i="29"/>
  <c r="G28" i="29"/>
  <c r="G24" i="29"/>
  <c r="G20" i="29"/>
  <c r="G16" i="29"/>
  <c r="G12" i="29"/>
  <c r="G8" i="29"/>
  <c r="G139" i="29"/>
  <c r="G135" i="29"/>
  <c r="G131" i="29"/>
  <c r="G127" i="29"/>
  <c r="G123" i="29"/>
  <c r="G119" i="29"/>
  <c r="G115" i="29"/>
  <c r="G111" i="29"/>
  <c r="G107" i="29"/>
  <c r="G103" i="29"/>
  <c r="G99" i="29"/>
  <c r="G95" i="29"/>
  <c r="G91" i="29"/>
  <c r="G87" i="29"/>
  <c r="G83" i="29"/>
  <c r="G79" i="29"/>
  <c r="G75" i="29"/>
  <c r="G71" i="29"/>
  <c r="G67" i="29"/>
  <c r="G63" i="29"/>
  <c r="G59" i="29"/>
  <c r="G55" i="29"/>
  <c r="G51" i="29"/>
  <c r="G47" i="29"/>
  <c r="G43" i="29"/>
  <c r="G39" i="29"/>
  <c r="G35" i="29"/>
  <c r="G31" i="29"/>
  <c r="G27" i="29"/>
  <c r="G23" i="29"/>
  <c r="G19" i="29"/>
  <c r="G15" i="29"/>
  <c r="G11" i="29"/>
  <c r="G7" i="29"/>
  <c r="S8" i="5"/>
  <c r="R8" i="5"/>
  <c r="V25" i="9"/>
  <c r="T29" i="3" l="1"/>
  <c r="AB40" i="8"/>
  <c r="BF11" i="7"/>
  <c r="R10" i="7"/>
  <c r="G2" i="29"/>
  <c r="S19" i="3"/>
  <c r="B5" i="29"/>
  <c r="B6" i="29" s="1"/>
  <c r="B7" i="29" s="1"/>
  <c r="B8" i="29" s="1"/>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AA20" i="8"/>
  <c r="S13" i="5"/>
  <c r="S12" i="5"/>
  <c r="S15" i="5"/>
  <c r="S14" i="5"/>
  <c r="T30" i="3" l="1"/>
  <c r="AB41" i="8"/>
  <c r="BF12" i="7"/>
  <c r="R11" i="7"/>
  <c r="S20" i="3"/>
  <c r="B83" i="29"/>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AA21" i="8"/>
  <c r="R5" i="3"/>
  <c r="T31" i="3" l="1"/>
  <c r="AB42" i="8"/>
  <c r="BF13" i="7"/>
  <c r="R12" i="7"/>
  <c r="S21" i="3"/>
  <c r="AA22" i="8"/>
  <c r="R6" i="3"/>
  <c r="Z18" i="8" s="1"/>
  <c r="T32" i="3" l="1"/>
  <c r="AB43" i="8"/>
  <c r="BF14" i="7"/>
  <c r="R13" i="7"/>
  <c r="S22" i="3"/>
  <c r="AA23" i="8"/>
  <c r="R7" i="3"/>
  <c r="Z19" i="8" s="1"/>
  <c r="M102" i="17"/>
  <c r="T33" i="3" l="1"/>
  <c r="AB44" i="8"/>
  <c r="BF15" i="7"/>
  <c r="R14" i="7"/>
  <c r="S23" i="3"/>
  <c r="AA24" i="8"/>
  <c r="R8" i="3"/>
  <c r="Z20" i="8" s="1"/>
  <c r="T34" i="3" l="1"/>
  <c r="AB45" i="8"/>
  <c r="BF16" i="7"/>
  <c r="R15" i="7"/>
  <c r="S24" i="3"/>
  <c r="AA25" i="8"/>
  <c r="R9" i="3"/>
  <c r="Z21" i="8" s="1"/>
  <c r="T35" i="3" l="1"/>
  <c r="AB46" i="8"/>
  <c r="BF17" i="7"/>
  <c r="R16" i="7"/>
  <c r="S25" i="3"/>
  <c r="AA26" i="8"/>
  <c r="R10" i="3"/>
  <c r="Z22" i="8" s="1"/>
  <c r="J102" i="17"/>
  <c r="T36" i="3" l="1"/>
  <c r="AB47" i="8"/>
  <c r="BF18" i="7"/>
  <c r="R17" i="7"/>
  <c r="S26" i="3"/>
  <c r="AA27" i="8"/>
  <c r="R11" i="3"/>
  <c r="Z23" i="8" s="1"/>
  <c r="AB48" i="8" l="1"/>
  <c r="T37" i="3"/>
  <c r="BF19" i="7"/>
  <c r="R18" i="7"/>
  <c r="S27" i="3"/>
  <c r="AA28" i="8"/>
  <c r="R12" i="3"/>
  <c r="Z24" i="8" s="1"/>
  <c r="AB49" i="8" l="1"/>
  <c r="T38" i="3"/>
  <c r="BF20" i="7"/>
  <c r="R19" i="7"/>
  <c r="S28" i="3"/>
  <c r="AA29" i="8"/>
  <c r="BE8" i="7"/>
  <c r="R13" i="3"/>
  <c r="Z25" i="8" s="1"/>
  <c r="T39" i="3" l="1"/>
  <c r="AB50" i="8"/>
  <c r="BF21" i="7"/>
  <c r="R20" i="7"/>
  <c r="S29" i="3"/>
  <c r="AA30" i="8"/>
  <c r="BE9" i="7"/>
  <c r="R14" i="3"/>
  <c r="Z26" i="8" s="1"/>
  <c r="AB51" i="8" l="1"/>
  <c r="T40" i="3"/>
  <c r="BF22" i="7"/>
  <c r="R21" i="7"/>
  <c r="S30" i="3"/>
  <c r="AA31" i="8"/>
  <c r="BE10" i="7"/>
  <c r="R15" i="3"/>
  <c r="Z27" i="8" s="1"/>
  <c r="Z17" i="8"/>
  <c r="Z16" i="8"/>
  <c r="AB52" i="8" l="1"/>
  <c r="T41" i="3"/>
  <c r="BF23" i="7"/>
  <c r="R22" i="7"/>
  <c r="S31" i="3"/>
  <c r="AA32" i="8"/>
  <c r="BE11" i="7"/>
  <c r="R16" i="3"/>
  <c r="Z28" i="8" s="1"/>
  <c r="BE2" i="7"/>
  <c r="Q2" i="7" s="1"/>
  <c r="T42" i="3" l="1"/>
  <c r="AB53" i="8"/>
  <c r="BF24" i="7"/>
  <c r="R23" i="7"/>
  <c r="S32" i="3"/>
  <c r="AA33" i="8"/>
  <c r="Q6" i="7"/>
  <c r="Q5" i="7"/>
  <c r="Q7" i="7"/>
  <c r="Q8" i="7"/>
  <c r="Q9" i="7"/>
  <c r="Q10" i="7"/>
  <c r="BE12" i="7"/>
  <c r="Q11" i="7"/>
  <c r="R17" i="3"/>
  <c r="Z29" i="8" s="1"/>
  <c r="C5" i="9"/>
  <c r="C6" i="9" s="1"/>
  <c r="C7" i="9" s="1"/>
  <c r="C8" i="9" s="1"/>
  <c r="C9" i="9" s="1"/>
  <c r="C10" i="9" s="1"/>
  <c r="C11" i="9" s="1"/>
  <c r="C12" i="9" s="1"/>
  <c r="C13" i="9" s="1"/>
  <c r="C14" i="9" s="1"/>
  <c r="C15" i="9" s="1"/>
  <c r="C16" i="9" s="1"/>
  <c r="C17" i="9" s="1"/>
  <c r="C18" i="9" s="1"/>
  <c r="C19" i="9" s="1"/>
  <c r="C20" i="9" s="1"/>
  <c r="C21" i="9" s="1"/>
  <c r="C22" i="9" s="1"/>
  <c r="C23" i="9" s="1"/>
  <c r="C24" i="9" s="1"/>
  <c r="V90" i="17"/>
  <c r="V91" i="17"/>
  <c r="V92" i="17"/>
  <c r="V93" i="17"/>
  <c r="V94" i="17"/>
  <c r="V95" i="17"/>
  <c r="V96" i="17"/>
  <c r="V97" i="17"/>
  <c r="V98" i="17"/>
  <c r="V99" i="17"/>
  <c r="V100" i="17"/>
  <c r="V101" i="17"/>
  <c r="V89" i="17"/>
  <c r="A131" i="17"/>
  <c r="N129" i="17"/>
  <c r="M129" i="17"/>
  <c r="L129" i="17"/>
  <c r="K129" i="17"/>
  <c r="J129" i="17"/>
  <c r="I129" i="17"/>
  <c r="H129" i="17"/>
  <c r="G129" i="17"/>
  <c r="F129" i="17"/>
  <c r="E129" i="17"/>
  <c r="D129" i="17"/>
  <c r="C129" i="17"/>
  <c r="B129" i="17"/>
  <c r="W128" i="17"/>
  <c r="U128" i="17"/>
  <c r="S128" i="17"/>
  <c r="Q128" i="17"/>
  <c r="O128" i="17"/>
  <c r="W127" i="17"/>
  <c r="U127" i="17"/>
  <c r="S127" i="17"/>
  <c r="Q127" i="17"/>
  <c r="O127" i="17"/>
  <c r="W126" i="17"/>
  <c r="U126" i="17"/>
  <c r="S126" i="17"/>
  <c r="Q126" i="17"/>
  <c r="O126" i="17"/>
  <c r="W125" i="17"/>
  <c r="U125" i="17"/>
  <c r="S125" i="17"/>
  <c r="Q125" i="17"/>
  <c r="O125" i="17"/>
  <c r="W124" i="17"/>
  <c r="U124" i="17"/>
  <c r="S124" i="17"/>
  <c r="Q124" i="17"/>
  <c r="O124" i="17"/>
  <c r="W123" i="17"/>
  <c r="U123" i="17"/>
  <c r="S123" i="17"/>
  <c r="Q123" i="17"/>
  <c r="O123" i="17"/>
  <c r="W122" i="17"/>
  <c r="U122" i="17"/>
  <c r="S122" i="17"/>
  <c r="Q122" i="17"/>
  <c r="O122" i="17"/>
  <c r="W121" i="17"/>
  <c r="U121" i="17"/>
  <c r="S121" i="17"/>
  <c r="Q121" i="17"/>
  <c r="O121" i="17"/>
  <c r="W120" i="17"/>
  <c r="U120" i="17"/>
  <c r="S120" i="17"/>
  <c r="Q120" i="17"/>
  <c r="O120" i="17"/>
  <c r="W119" i="17"/>
  <c r="U119" i="17"/>
  <c r="S119" i="17"/>
  <c r="Q119" i="17"/>
  <c r="O119" i="17"/>
  <c r="W118" i="17"/>
  <c r="U118" i="17"/>
  <c r="S118" i="17"/>
  <c r="Q118" i="17"/>
  <c r="O118" i="17"/>
  <c r="W117" i="17"/>
  <c r="U117" i="17"/>
  <c r="S117" i="17"/>
  <c r="Q117" i="17"/>
  <c r="O117" i="17"/>
  <c r="W116" i="17"/>
  <c r="U116" i="17"/>
  <c r="S116" i="17"/>
  <c r="Q116" i="17"/>
  <c r="O116" i="17"/>
  <c r="AC107" i="17"/>
  <c r="AB107" i="17"/>
  <c r="AC106" i="17"/>
  <c r="AB106" i="17"/>
  <c r="A104" i="17"/>
  <c r="AD102" i="17"/>
  <c r="AE90" i="17" s="1"/>
  <c r="AB102" i="17"/>
  <c r="AC93" i="17" s="1"/>
  <c r="Z102" i="17"/>
  <c r="X102" i="17"/>
  <c r="B106" i="17" s="1"/>
  <c r="B39" i="8" s="1"/>
  <c r="S102" i="17"/>
  <c r="R102" i="17"/>
  <c r="Q102" i="17"/>
  <c r="P102" i="17"/>
  <c r="O102" i="17"/>
  <c r="N102" i="17"/>
  <c r="L102" i="17"/>
  <c r="K102" i="17"/>
  <c r="I102" i="17"/>
  <c r="H102" i="17"/>
  <c r="G102" i="17"/>
  <c r="F102" i="17"/>
  <c r="E102" i="17"/>
  <c r="D102" i="17"/>
  <c r="C102" i="17"/>
  <c r="B102" i="17"/>
  <c r="T43" i="3" l="1"/>
  <c r="AB54" i="8"/>
  <c r="AA107" i="17"/>
  <c r="BF25" i="7"/>
  <c r="R24" i="7"/>
  <c r="S33" i="3"/>
  <c r="AA34" i="8"/>
  <c r="AE92" i="17"/>
  <c r="Y93" i="17"/>
  <c r="AC98" i="17"/>
  <c r="AE101" i="17"/>
  <c r="W75" i="17"/>
  <c r="Z107" i="17"/>
  <c r="BE13" i="7"/>
  <c r="Q12" i="7"/>
  <c r="AC91" i="17"/>
  <c r="AC95" i="17"/>
  <c r="AC97" i="17"/>
  <c r="AA106" i="17"/>
  <c r="R18" i="3"/>
  <c r="Z30" i="8" s="1"/>
  <c r="U134" i="17"/>
  <c r="O129" i="17"/>
  <c r="P125" i="17" s="1"/>
  <c r="V133" i="17"/>
  <c r="S129" i="17"/>
  <c r="T120" i="17" s="1"/>
  <c r="V134" i="17"/>
  <c r="AA102" i="17"/>
  <c r="Q129" i="17"/>
  <c r="R127" i="17" s="1"/>
  <c r="W129" i="17"/>
  <c r="X123" i="17" s="1"/>
  <c r="R15" i="5"/>
  <c r="R12" i="5"/>
  <c r="R13" i="5"/>
  <c r="R14" i="5"/>
  <c r="Y99" i="17"/>
  <c r="Y101" i="17"/>
  <c r="Y95" i="17"/>
  <c r="Y100" i="17"/>
  <c r="Y97" i="17"/>
  <c r="Z106" i="17"/>
  <c r="Y98" i="17"/>
  <c r="Y89" i="17"/>
  <c r="Y96" i="17"/>
  <c r="AB105" i="17"/>
  <c r="U133" i="17"/>
  <c r="U129" i="17"/>
  <c r="V117" i="17" s="1"/>
  <c r="AC89" i="17"/>
  <c r="AC100" i="17"/>
  <c r="Y92" i="17"/>
  <c r="Y94" i="17"/>
  <c r="AC96" i="17"/>
  <c r="AE98" i="17"/>
  <c r="AE100" i="17"/>
  <c r="Y90" i="17"/>
  <c r="AC92" i="17"/>
  <c r="AE94" i="17"/>
  <c r="AE96" i="17"/>
  <c r="AC105" i="17"/>
  <c r="Y91" i="17"/>
  <c r="AC99" i="17"/>
  <c r="AC101" i="17"/>
  <c r="V102" i="17"/>
  <c r="AE91" i="17"/>
  <c r="AE95" i="17"/>
  <c r="AE99" i="17"/>
  <c r="AC90" i="17"/>
  <c r="AC94" i="17"/>
  <c r="AE89" i="17"/>
  <c r="AE93" i="17"/>
  <c r="AE97" i="17"/>
  <c r="T44" i="3" l="1"/>
  <c r="AB55" i="8"/>
  <c r="T117" i="17"/>
  <c r="T121" i="17"/>
  <c r="T116" i="17"/>
  <c r="T124" i="17"/>
  <c r="R118" i="17"/>
  <c r="R122" i="17"/>
  <c r="S134" i="17"/>
  <c r="T119" i="17"/>
  <c r="T126" i="17"/>
  <c r="T127" i="17"/>
  <c r="T125" i="17"/>
  <c r="T128" i="17"/>
  <c r="BF26" i="7"/>
  <c r="R25" i="7"/>
  <c r="T118" i="17"/>
  <c r="R124" i="17"/>
  <c r="T122" i="17"/>
  <c r="S34" i="3"/>
  <c r="P126" i="17"/>
  <c r="P124" i="17"/>
  <c r="S133" i="17"/>
  <c r="P123" i="17"/>
  <c r="P128" i="17"/>
  <c r="P119" i="17"/>
  <c r="T133" i="17"/>
  <c r="P120" i="17"/>
  <c r="P127" i="17"/>
  <c r="P117" i="17"/>
  <c r="P116" i="17"/>
  <c r="P122" i="17"/>
  <c r="R119" i="17"/>
  <c r="AA35" i="8"/>
  <c r="AE102" i="17"/>
  <c r="AA75" i="17"/>
  <c r="Y75" i="17"/>
  <c r="AC102" i="17"/>
  <c r="W99" i="17"/>
  <c r="U75" i="17"/>
  <c r="X127" i="17"/>
  <c r="R117" i="17"/>
  <c r="X125" i="17"/>
  <c r="T134" i="17"/>
  <c r="R128" i="17"/>
  <c r="BE14" i="7"/>
  <c r="Q13" i="7"/>
  <c r="X120" i="17"/>
  <c r="T123" i="17"/>
  <c r="R19" i="3"/>
  <c r="Z31" i="8" s="1"/>
  <c r="X124" i="17"/>
  <c r="X122" i="17"/>
  <c r="R126" i="17"/>
  <c r="X121" i="17"/>
  <c r="X117" i="17"/>
  <c r="V121" i="17"/>
  <c r="R121" i="17"/>
  <c r="P121" i="17"/>
  <c r="V125" i="17"/>
  <c r="V123" i="17"/>
  <c r="Z105" i="17"/>
  <c r="X126" i="17"/>
  <c r="R120" i="17"/>
  <c r="V122" i="17"/>
  <c r="X118" i="17"/>
  <c r="P118" i="17"/>
  <c r="X119" i="17"/>
  <c r="V126" i="17"/>
  <c r="X128" i="17"/>
  <c r="R125" i="17"/>
  <c r="R123" i="17"/>
  <c r="V119" i="17"/>
  <c r="R116" i="17"/>
  <c r="V118" i="17"/>
  <c r="X116" i="17"/>
  <c r="Y102" i="17"/>
  <c r="AA105" i="17"/>
  <c r="V128" i="17"/>
  <c r="V124" i="17"/>
  <c r="V120" i="17"/>
  <c r="V116" i="17"/>
  <c r="V127" i="17"/>
  <c r="W100" i="17"/>
  <c r="W96" i="17"/>
  <c r="W92" i="17"/>
  <c r="W98" i="17"/>
  <c r="W94" i="17"/>
  <c r="W90" i="17"/>
  <c r="W95" i="17"/>
  <c r="W89" i="17"/>
  <c r="W91" i="17"/>
  <c r="W97" i="17"/>
  <c r="W93" i="17"/>
  <c r="W101" i="17"/>
  <c r="T45" i="3" l="1"/>
  <c r="AB56" i="8"/>
  <c r="T129" i="17"/>
  <c r="BF27" i="7"/>
  <c r="R26" i="7"/>
  <c r="S35" i="3"/>
  <c r="P129" i="17"/>
  <c r="AA36" i="8"/>
  <c r="S75" i="17"/>
  <c r="BE15" i="7"/>
  <c r="Q14" i="7"/>
  <c r="R129" i="17"/>
  <c r="X129" i="17"/>
  <c r="R20" i="3"/>
  <c r="Z32" i="8" s="1"/>
  <c r="V129" i="17"/>
  <c r="W102" i="17"/>
  <c r="T46" i="3" l="1"/>
  <c r="AB57" i="8"/>
  <c r="BF28" i="7"/>
  <c r="R27" i="7"/>
  <c r="S36" i="3"/>
  <c r="AA37" i="8"/>
  <c r="BE16" i="7"/>
  <c r="Q15" i="7"/>
  <c r="R21" i="3"/>
  <c r="Z33" i="8" s="1"/>
  <c r="AB25" i="9"/>
  <c r="T47" i="3" l="1"/>
  <c r="AB58" i="8"/>
  <c r="BF29" i="7"/>
  <c r="R28" i="7"/>
  <c r="AC6" i="9"/>
  <c r="AC24" i="9"/>
  <c r="S37" i="3"/>
  <c r="AA38" i="8"/>
  <c r="BE17" i="7"/>
  <c r="Q16" i="7"/>
  <c r="R22" i="3"/>
  <c r="Z34" i="8" s="1"/>
  <c r="AC13" i="9"/>
  <c r="AC12" i="9"/>
  <c r="AC11" i="9"/>
  <c r="AC10" i="9"/>
  <c r="AC21" i="9"/>
  <c r="AC5" i="9"/>
  <c r="AC20" i="9"/>
  <c r="AC19" i="9"/>
  <c r="AC18" i="9"/>
  <c r="AC17" i="9"/>
  <c r="AC9" i="9"/>
  <c r="AC4" i="9"/>
  <c r="AC16" i="9"/>
  <c r="AC8" i="9"/>
  <c r="AC23" i="9"/>
  <c r="AC15" i="9"/>
  <c r="AC7" i="9"/>
  <c r="AC22" i="9"/>
  <c r="AC14" i="9"/>
  <c r="T48" i="3" l="1"/>
  <c r="AB59" i="8"/>
  <c r="BF30" i="7"/>
  <c r="R29" i="7"/>
  <c r="S38" i="3"/>
  <c r="AA39" i="8"/>
  <c r="BE18" i="7"/>
  <c r="Q17" i="7"/>
  <c r="R23" i="3"/>
  <c r="Z35" i="8" s="1"/>
  <c r="AC25" i="9"/>
  <c r="AI2" i="7"/>
  <c r="T49" i="3" l="1"/>
  <c r="AB60" i="8"/>
  <c r="BF31" i="7"/>
  <c r="R30" i="7"/>
  <c r="S39" i="3"/>
  <c r="AA40" i="8"/>
  <c r="BE19" i="7"/>
  <c r="Q18" i="7"/>
  <c r="R24" i="3"/>
  <c r="Z36" i="8" s="1"/>
  <c r="E25" i="9"/>
  <c r="F25" i="9"/>
  <c r="G25" i="9"/>
  <c r="H25" i="9"/>
  <c r="I25" i="9"/>
  <c r="J25" i="9"/>
  <c r="K25" i="9"/>
  <c r="L25" i="9"/>
  <c r="M25" i="9"/>
  <c r="N25" i="9"/>
  <c r="O25" i="9"/>
  <c r="P25" i="9"/>
  <c r="Q25" i="9"/>
  <c r="R25" i="9"/>
  <c r="S25" i="9"/>
  <c r="T25" i="9"/>
  <c r="U25" i="9"/>
  <c r="D25" i="9"/>
  <c r="T50" i="3" l="1"/>
  <c r="AB61" i="8"/>
  <c r="BF32" i="7"/>
  <c r="R31" i="7"/>
  <c r="S40" i="3"/>
  <c r="AA41" i="8"/>
  <c r="BE20" i="7"/>
  <c r="Q19" i="7"/>
  <c r="R25" i="3"/>
  <c r="Z37" i="8" s="1"/>
  <c r="AA570" i="17"/>
  <c r="Z570" i="17"/>
  <c r="Y570" i="17"/>
  <c r="X570" i="17"/>
  <c r="W570" i="17"/>
  <c r="V570" i="17"/>
  <c r="U570" i="17"/>
  <c r="T570" i="17"/>
  <c r="S570" i="17"/>
  <c r="R570" i="17"/>
  <c r="Q570" i="17"/>
  <c r="P570" i="17"/>
  <c r="O570" i="17"/>
  <c r="N570" i="17"/>
  <c r="M570" i="17"/>
  <c r="L570" i="17"/>
  <c r="K570" i="17"/>
  <c r="J570" i="17"/>
  <c r="I570" i="17"/>
  <c r="H570" i="17"/>
  <c r="G570" i="17"/>
  <c r="F570" i="17"/>
  <c r="E570" i="17"/>
  <c r="D570" i="17"/>
  <c r="C570" i="17"/>
  <c r="B570" i="17"/>
  <c r="AJ543" i="17"/>
  <c r="AH543" i="17"/>
  <c r="AF543" i="17"/>
  <c r="AD569" i="17"/>
  <c r="AB569" i="17"/>
  <c r="AJ542" i="17"/>
  <c r="AH542" i="17"/>
  <c r="AF542" i="17"/>
  <c r="AD568" i="17"/>
  <c r="AB568" i="17"/>
  <c r="AJ541" i="17"/>
  <c r="AH541" i="17"/>
  <c r="AF541" i="17"/>
  <c r="AD567" i="17"/>
  <c r="AB567" i="17"/>
  <c r="AJ540" i="17"/>
  <c r="AH540" i="17"/>
  <c r="AF540" i="17"/>
  <c r="AD566" i="17"/>
  <c r="AB566" i="17"/>
  <c r="AJ539" i="17"/>
  <c r="AH539" i="17"/>
  <c r="AF539" i="17"/>
  <c r="AD565" i="17"/>
  <c r="AB565" i="17"/>
  <c r="AJ538" i="17"/>
  <c r="AH538" i="17"/>
  <c r="AF538" i="17"/>
  <c r="AD564" i="17"/>
  <c r="AB564" i="17"/>
  <c r="AJ537" i="17"/>
  <c r="AH537" i="17"/>
  <c r="AF537" i="17"/>
  <c r="AD563" i="17"/>
  <c r="AB563" i="17"/>
  <c r="AJ536" i="17"/>
  <c r="AH536" i="17"/>
  <c r="AF536" i="17"/>
  <c r="AD562" i="17"/>
  <c r="AB562" i="17"/>
  <c r="AJ535" i="17"/>
  <c r="AH535" i="17"/>
  <c r="AF535" i="17"/>
  <c r="AD561" i="17"/>
  <c r="AB561" i="17"/>
  <c r="AJ534" i="17"/>
  <c r="AH534" i="17"/>
  <c r="AF534" i="17"/>
  <c r="AD560" i="17"/>
  <c r="AB560" i="17"/>
  <c r="AJ533" i="17"/>
  <c r="AH533" i="17"/>
  <c r="AF533" i="17"/>
  <c r="AD559" i="17"/>
  <c r="AB559" i="17"/>
  <c r="AJ532" i="17"/>
  <c r="AH532" i="17"/>
  <c r="AF532" i="17"/>
  <c r="AD558" i="17"/>
  <c r="AB558" i="17"/>
  <c r="AJ531" i="17"/>
  <c r="AH531" i="17"/>
  <c r="AF531" i="17"/>
  <c r="AD557" i="17"/>
  <c r="AB557" i="17"/>
  <c r="W541" i="17"/>
  <c r="V541" i="17"/>
  <c r="U541" i="17"/>
  <c r="T541" i="17"/>
  <c r="S541" i="17"/>
  <c r="R541" i="17"/>
  <c r="Q541" i="17"/>
  <c r="P541" i="17"/>
  <c r="O541" i="17"/>
  <c r="N541" i="17"/>
  <c r="M541" i="17"/>
  <c r="L541" i="17"/>
  <c r="K541" i="17"/>
  <c r="J541" i="17"/>
  <c r="I541" i="17"/>
  <c r="H541" i="17"/>
  <c r="G541" i="17"/>
  <c r="F541" i="17"/>
  <c r="E541" i="17"/>
  <c r="D541" i="17"/>
  <c r="C541" i="17"/>
  <c r="B541" i="17"/>
  <c r="AF514" i="17"/>
  <c r="AD540" i="17"/>
  <c r="AB540" i="17"/>
  <c r="Z540" i="17"/>
  <c r="X540" i="17"/>
  <c r="AF513" i="17"/>
  <c r="AD539" i="17"/>
  <c r="AB539" i="17"/>
  <c r="Z539" i="17"/>
  <c r="X539" i="17"/>
  <c r="AF512" i="17"/>
  <c r="AD538" i="17"/>
  <c r="AB538" i="17"/>
  <c r="Z538" i="17"/>
  <c r="X538" i="17"/>
  <c r="AF511" i="17"/>
  <c r="AD537" i="17"/>
  <c r="AB537" i="17"/>
  <c r="Z537" i="17"/>
  <c r="X537" i="17"/>
  <c r="AF510" i="17"/>
  <c r="AD536" i="17"/>
  <c r="AB536" i="17"/>
  <c r="Z536" i="17"/>
  <c r="X536" i="17"/>
  <c r="AF509" i="17"/>
  <c r="AD535" i="17"/>
  <c r="AB535" i="17"/>
  <c r="Z535" i="17"/>
  <c r="X535" i="17"/>
  <c r="AF508" i="17"/>
  <c r="AD534" i="17"/>
  <c r="AB534" i="17"/>
  <c r="Z534" i="17"/>
  <c r="X534" i="17"/>
  <c r="AF507" i="17"/>
  <c r="AD533" i="17"/>
  <c r="AB533" i="17"/>
  <c r="Z533" i="17"/>
  <c r="X533" i="17"/>
  <c r="AF506" i="17"/>
  <c r="AD532" i="17"/>
  <c r="AB532" i="17"/>
  <c r="Z532" i="17"/>
  <c r="X532" i="17"/>
  <c r="AF505" i="17"/>
  <c r="AD531" i="17"/>
  <c r="AB531" i="17"/>
  <c r="Z531" i="17"/>
  <c r="X531" i="17"/>
  <c r="AF504" i="17"/>
  <c r="AD530" i="17"/>
  <c r="AB530" i="17"/>
  <c r="Z530" i="17"/>
  <c r="X530" i="17"/>
  <c r="AF503" i="17"/>
  <c r="AD529" i="17"/>
  <c r="AB529" i="17"/>
  <c r="Z529" i="17"/>
  <c r="X529" i="17"/>
  <c r="AF502" i="17"/>
  <c r="AD528" i="17"/>
  <c r="AB528" i="17"/>
  <c r="Z528" i="17"/>
  <c r="X528" i="17"/>
  <c r="U512" i="17"/>
  <c r="T512" i="17"/>
  <c r="S512" i="17"/>
  <c r="R512" i="17"/>
  <c r="Q512" i="17"/>
  <c r="P512" i="17"/>
  <c r="O512" i="17"/>
  <c r="N512" i="17"/>
  <c r="M512" i="17"/>
  <c r="L512" i="17"/>
  <c r="K512" i="17"/>
  <c r="J512" i="17"/>
  <c r="I512" i="17"/>
  <c r="H512" i="17"/>
  <c r="G512" i="17"/>
  <c r="F512" i="17"/>
  <c r="E512" i="17"/>
  <c r="D512" i="17"/>
  <c r="C512" i="17"/>
  <c r="B512" i="17"/>
  <c r="AD511" i="17"/>
  <c r="AB511" i="17"/>
  <c r="Z511" i="17"/>
  <c r="X511" i="17"/>
  <c r="V511" i="17"/>
  <c r="AD510" i="17"/>
  <c r="AB510" i="17"/>
  <c r="Z510" i="17"/>
  <c r="X510" i="17"/>
  <c r="V510" i="17"/>
  <c r="AD509" i="17"/>
  <c r="AB509" i="17"/>
  <c r="Z509" i="17"/>
  <c r="X509" i="17"/>
  <c r="V509" i="17"/>
  <c r="AD508" i="17"/>
  <c r="AB508" i="17"/>
  <c r="Z508" i="17"/>
  <c r="X508" i="17"/>
  <c r="V508" i="17"/>
  <c r="AD507" i="17"/>
  <c r="AB507" i="17"/>
  <c r="Z507" i="17"/>
  <c r="X507" i="17"/>
  <c r="V507" i="17"/>
  <c r="AD506" i="17"/>
  <c r="AB506" i="17"/>
  <c r="Z506" i="17"/>
  <c r="X506" i="17"/>
  <c r="V506" i="17"/>
  <c r="AD505" i="17"/>
  <c r="AB505" i="17"/>
  <c r="Z505" i="17"/>
  <c r="X505" i="17"/>
  <c r="V505" i="17"/>
  <c r="AD504" i="17"/>
  <c r="AB504" i="17"/>
  <c r="Z504" i="17"/>
  <c r="X504" i="17"/>
  <c r="V504" i="17"/>
  <c r="AD503" i="17"/>
  <c r="AB503" i="17"/>
  <c r="Z503" i="17"/>
  <c r="X503" i="17"/>
  <c r="V503" i="17"/>
  <c r="AD502" i="17"/>
  <c r="AB502" i="17"/>
  <c r="Z502" i="17"/>
  <c r="X502" i="17"/>
  <c r="V502" i="17"/>
  <c r="AD501" i="17"/>
  <c r="AB501" i="17"/>
  <c r="AD518" i="17" s="1"/>
  <c r="Z501" i="17"/>
  <c r="X501" i="17"/>
  <c r="AD517" i="17" s="1"/>
  <c r="V501" i="17"/>
  <c r="AD500" i="17"/>
  <c r="AB500" i="17"/>
  <c r="Z500" i="17"/>
  <c r="X500" i="17"/>
  <c r="V500" i="17"/>
  <c r="AD499" i="17"/>
  <c r="AB499" i="17"/>
  <c r="Z499" i="17"/>
  <c r="X499" i="17"/>
  <c r="V499" i="17"/>
  <c r="S487" i="17"/>
  <c r="S489" i="17" s="1"/>
  <c r="Z485" i="17"/>
  <c r="Y485" i="17"/>
  <c r="W485" i="17"/>
  <c r="V485" i="17"/>
  <c r="U485" i="17"/>
  <c r="T485" i="17"/>
  <c r="S485" i="17"/>
  <c r="R485" i="17"/>
  <c r="Q485" i="17"/>
  <c r="P485" i="17"/>
  <c r="O485" i="17"/>
  <c r="N485" i="17"/>
  <c r="M485" i="17"/>
  <c r="L485" i="17"/>
  <c r="K485" i="17"/>
  <c r="J485" i="17"/>
  <c r="I485" i="17"/>
  <c r="H485" i="17"/>
  <c r="G485" i="17"/>
  <c r="F485" i="17"/>
  <c r="E485" i="17"/>
  <c r="D485" i="17"/>
  <c r="C485" i="17"/>
  <c r="B485" i="17"/>
  <c r="AE484" i="17"/>
  <c r="AC484" i="17"/>
  <c r="AA484" i="17"/>
  <c r="AE483" i="17"/>
  <c r="AC483" i="17"/>
  <c r="AA483" i="17"/>
  <c r="AE482" i="17"/>
  <c r="AC482" i="17"/>
  <c r="AA482" i="17"/>
  <c r="AE481" i="17"/>
  <c r="AC481" i="17"/>
  <c r="AA481" i="17"/>
  <c r="AE480" i="17"/>
  <c r="AC480" i="17"/>
  <c r="AA480" i="17"/>
  <c r="AI453" i="17"/>
  <c r="AG453" i="17"/>
  <c r="AE479" i="17"/>
  <c r="AC479" i="17"/>
  <c r="AA479" i="17"/>
  <c r="AI452" i="17"/>
  <c r="AG452" i="17"/>
  <c r="AE478" i="17"/>
  <c r="AC478" i="17"/>
  <c r="AA478" i="17"/>
  <c r="AI451" i="17"/>
  <c r="AG451" i="17"/>
  <c r="AE477" i="17"/>
  <c r="AC477" i="17"/>
  <c r="AA477" i="17"/>
  <c r="AI450" i="17"/>
  <c r="AG450" i="17"/>
  <c r="AE476" i="17"/>
  <c r="AC476" i="17"/>
  <c r="AA476" i="17"/>
  <c r="AI449" i="17"/>
  <c r="AG449" i="17"/>
  <c r="AE475" i="17"/>
  <c r="AC475" i="17"/>
  <c r="AA475" i="17"/>
  <c r="AI448" i="17"/>
  <c r="AG448" i="17"/>
  <c r="AE474" i="17"/>
  <c r="AC474" i="17"/>
  <c r="AA474" i="17"/>
  <c r="AI462" i="17" s="1"/>
  <c r="AI447" i="17"/>
  <c r="AG447" i="17"/>
  <c r="AE473" i="17"/>
  <c r="AC473" i="17"/>
  <c r="AA473" i="17"/>
  <c r="AI446" i="17"/>
  <c r="AG446" i="17"/>
  <c r="AE472" i="17"/>
  <c r="AC472" i="17"/>
  <c r="AA472" i="17"/>
  <c r="AS433" i="17"/>
  <c r="AR433" i="17"/>
  <c r="AQ433" i="17"/>
  <c r="AP433" i="17"/>
  <c r="Q459" i="17"/>
  <c r="Q461" i="17" s="1"/>
  <c r="W456" i="17"/>
  <c r="V456" i="17"/>
  <c r="U456" i="17"/>
  <c r="T456" i="17"/>
  <c r="S456" i="17"/>
  <c r="R456" i="17"/>
  <c r="Q456" i="17"/>
  <c r="P456" i="17"/>
  <c r="O456" i="17"/>
  <c r="N456" i="17"/>
  <c r="M456" i="17"/>
  <c r="L456" i="17"/>
  <c r="K456" i="17"/>
  <c r="J456" i="17"/>
  <c r="I456" i="17"/>
  <c r="H456" i="17"/>
  <c r="G456" i="17"/>
  <c r="F456" i="17"/>
  <c r="E456" i="17"/>
  <c r="D456" i="17"/>
  <c r="C456" i="17"/>
  <c r="B456" i="17"/>
  <c r="AF429" i="17"/>
  <c r="AD455" i="17"/>
  <c r="AB455" i="17"/>
  <c r="Z455" i="17"/>
  <c r="X455" i="17"/>
  <c r="AF428" i="17"/>
  <c r="AD454" i="17"/>
  <c r="AB454" i="17"/>
  <c r="Z454" i="17"/>
  <c r="X454" i="17"/>
  <c r="AW427" i="17"/>
  <c r="AW431" i="17" s="1"/>
  <c r="AV427" i="17"/>
  <c r="AV432" i="17" s="1"/>
  <c r="AU427" i="17"/>
  <c r="AT427" i="17"/>
  <c r="AT429" i="17" s="1"/>
  <c r="AF427" i="17"/>
  <c r="AD453" i="17"/>
  <c r="AB453" i="17"/>
  <c r="Z453" i="17"/>
  <c r="X453" i="17"/>
  <c r="AF426" i="17"/>
  <c r="AD452" i="17"/>
  <c r="AB452" i="17"/>
  <c r="Z452" i="17"/>
  <c r="X452" i="17"/>
  <c r="AF425" i="17"/>
  <c r="AD451" i="17"/>
  <c r="AB451" i="17"/>
  <c r="Z451" i="17"/>
  <c r="X451" i="17"/>
  <c r="AF424" i="17"/>
  <c r="AD450" i="17"/>
  <c r="AB450" i="17"/>
  <c r="Z450" i="17"/>
  <c r="X450" i="17"/>
  <c r="AF423" i="17"/>
  <c r="AD449" i="17"/>
  <c r="AB449" i="17"/>
  <c r="Z449" i="17"/>
  <c r="X449" i="17"/>
  <c r="AF422" i="17"/>
  <c r="AD448" i="17"/>
  <c r="AB448" i="17"/>
  <c r="Z448" i="17"/>
  <c r="X448" i="17"/>
  <c r="AF421" i="17"/>
  <c r="AD447" i="17"/>
  <c r="AB447" i="17"/>
  <c r="Z447" i="17"/>
  <c r="AF434" i="17" s="1"/>
  <c r="X447" i="17"/>
  <c r="AF420" i="17"/>
  <c r="AD446" i="17"/>
  <c r="AB446" i="17"/>
  <c r="Z446" i="17"/>
  <c r="X446" i="17"/>
  <c r="AF419" i="17"/>
  <c r="AD445" i="17"/>
  <c r="AB445" i="17"/>
  <c r="Z445" i="17"/>
  <c r="X445" i="17"/>
  <c r="AF433" i="17" s="1"/>
  <c r="AF418" i="17"/>
  <c r="AD444" i="17"/>
  <c r="AB444" i="17"/>
  <c r="Z444" i="17"/>
  <c r="X444" i="17"/>
  <c r="AF417" i="17"/>
  <c r="AD443" i="17"/>
  <c r="AB443" i="17"/>
  <c r="Z443" i="17"/>
  <c r="X443" i="17"/>
  <c r="M432" i="17"/>
  <c r="M434" i="17" s="1"/>
  <c r="P429" i="17"/>
  <c r="O429" i="17"/>
  <c r="N429" i="17"/>
  <c r="M429" i="17"/>
  <c r="L429" i="17"/>
  <c r="K429" i="17"/>
  <c r="J429" i="17"/>
  <c r="I429" i="17"/>
  <c r="H429" i="17"/>
  <c r="G429" i="17"/>
  <c r="F429" i="17"/>
  <c r="E429" i="17"/>
  <c r="D429" i="17"/>
  <c r="C429" i="17"/>
  <c r="B429" i="17"/>
  <c r="Y428" i="17"/>
  <c r="W428" i="17"/>
  <c r="U428" i="17"/>
  <c r="S428" i="17"/>
  <c r="Q428" i="17"/>
  <c r="Y427" i="17"/>
  <c r="W427" i="17"/>
  <c r="U427" i="17"/>
  <c r="S427" i="17"/>
  <c r="Q427" i="17"/>
  <c r="Y426" i="17"/>
  <c r="W426" i="17"/>
  <c r="U426" i="17"/>
  <c r="S426" i="17"/>
  <c r="Q426" i="17"/>
  <c r="Y425" i="17"/>
  <c r="W425" i="17"/>
  <c r="U425" i="17"/>
  <c r="S425" i="17"/>
  <c r="Q425" i="17"/>
  <c r="Y424" i="17"/>
  <c r="W424" i="17"/>
  <c r="U424" i="17"/>
  <c r="S424" i="17"/>
  <c r="Q424" i="17"/>
  <c r="Y423" i="17"/>
  <c r="W423" i="17"/>
  <c r="U423" i="17"/>
  <c r="S423" i="17"/>
  <c r="Q423" i="17"/>
  <c r="Y422" i="17"/>
  <c r="W422" i="17"/>
  <c r="U422" i="17"/>
  <c r="S422" i="17"/>
  <c r="Q422" i="17"/>
  <c r="Y421" i="17"/>
  <c r="W421" i="17"/>
  <c r="U421" i="17"/>
  <c r="S421" i="17"/>
  <c r="Q421" i="17"/>
  <c r="Y420" i="17"/>
  <c r="W420" i="17"/>
  <c r="U420" i="17"/>
  <c r="S420" i="17"/>
  <c r="Q420" i="17"/>
  <c r="Y419" i="17"/>
  <c r="W419" i="17"/>
  <c r="U419" i="17"/>
  <c r="S419" i="17"/>
  <c r="Q419" i="17"/>
  <c r="Y418" i="17"/>
  <c r="W418" i="17"/>
  <c r="U418" i="17"/>
  <c r="S418" i="17"/>
  <c r="Q418" i="17"/>
  <c r="Y417" i="17"/>
  <c r="W417" i="17"/>
  <c r="U417" i="17"/>
  <c r="S417" i="17"/>
  <c r="Q417" i="17"/>
  <c r="Y416" i="17"/>
  <c r="W416" i="17"/>
  <c r="U416" i="17"/>
  <c r="S416" i="17"/>
  <c r="Q416" i="17"/>
  <c r="O405" i="17"/>
  <c r="M402" i="17"/>
  <c r="M404" i="17" s="1"/>
  <c r="Q399" i="17"/>
  <c r="P399" i="17"/>
  <c r="O399" i="17"/>
  <c r="N399" i="17"/>
  <c r="M399" i="17"/>
  <c r="L399" i="17"/>
  <c r="K399" i="17"/>
  <c r="J399" i="17"/>
  <c r="I399" i="17"/>
  <c r="H399" i="17"/>
  <c r="G399" i="17"/>
  <c r="F399" i="17"/>
  <c r="E399" i="17"/>
  <c r="D399" i="17"/>
  <c r="C399" i="17"/>
  <c r="B399" i="17"/>
  <c r="Z398" i="17"/>
  <c r="X398" i="17"/>
  <c r="T398" i="17"/>
  <c r="R398" i="17"/>
  <c r="Z397" i="17"/>
  <c r="X397" i="17"/>
  <c r="T397" i="17"/>
  <c r="R397" i="17"/>
  <c r="Z396" i="17"/>
  <c r="X396" i="17"/>
  <c r="T396" i="17"/>
  <c r="R396" i="17"/>
  <c r="Z395" i="17"/>
  <c r="X395" i="17"/>
  <c r="V395" i="17"/>
  <c r="T395" i="17"/>
  <c r="R395" i="17"/>
  <c r="Z394" i="17"/>
  <c r="X394" i="17"/>
  <c r="V394" i="17"/>
  <c r="T394" i="17"/>
  <c r="R394" i="17"/>
  <c r="Z393" i="17"/>
  <c r="X393" i="17"/>
  <c r="V393" i="17"/>
  <c r="T393" i="17"/>
  <c r="R393" i="17"/>
  <c r="Z392" i="17"/>
  <c r="X392" i="17"/>
  <c r="V392" i="17"/>
  <c r="T392" i="17"/>
  <c r="R392" i="17"/>
  <c r="Z391" i="17"/>
  <c r="X391" i="17"/>
  <c r="V391" i="17"/>
  <c r="T391" i="17"/>
  <c r="R391" i="17"/>
  <c r="Z390" i="17"/>
  <c r="X390" i="17"/>
  <c r="V390" i="17"/>
  <c r="T390" i="17"/>
  <c r="R390" i="17"/>
  <c r="Z389" i="17"/>
  <c r="X389" i="17"/>
  <c r="V389" i="17"/>
  <c r="T389" i="17"/>
  <c r="R389" i="17"/>
  <c r="Z388" i="17"/>
  <c r="X388" i="17"/>
  <c r="V388" i="17"/>
  <c r="T388" i="17"/>
  <c r="R388" i="17"/>
  <c r="Z387" i="17"/>
  <c r="X387" i="17"/>
  <c r="V387" i="17"/>
  <c r="T387" i="17"/>
  <c r="R387" i="17"/>
  <c r="Z386" i="17"/>
  <c r="X386" i="17"/>
  <c r="V386" i="17"/>
  <c r="T386" i="17"/>
  <c r="R386" i="17"/>
  <c r="M374" i="17"/>
  <c r="M376" i="17" s="1"/>
  <c r="V371" i="17"/>
  <c r="U371" i="17"/>
  <c r="T371" i="17"/>
  <c r="S371" i="17"/>
  <c r="R371" i="17"/>
  <c r="Q371" i="17"/>
  <c r="P371" i="17"/>
  <c r="O371" i="17"/>
  <c r="N371" i="17"/>
  <c r="M371" i="17"/>
  <c r="L371" i="17"/>
  <c r="K371" i="17"/>
  <c r="J371" i="17"/>
  <c r="I371" i="17"/>
  <c r="H371" i="17"/>
  <c r="G371" i="17"/>
  <c r="F371" i="17"/>
  <c r="E371" i="17"/>
  <c r="D371" i="17"/>
  <c r="C371" i="17"/>
  <c r="B371" i="17"/>
  <c r="AE370" i="17"/>
  <c r="AC370" i="17"/>
  <c r="AA370" i="17"/>
  <c r="Y370" i="17"/>
  <c r="W370" i="17"/>
  <c r="AE369" i="17"/>
  <c r="AC369" i="17"/>
  <c r="AA369" i="17"/>
  <c r="Y369" i="17"/>
  <c r="W369" i="17"/>
  <c r="AE368" i="17"/>
  <c r="AC368" i="17"/>
  <c r="AA368" i="17"/>
  <c r="Y368" i="17"/>
  <c r="W368" i="17"/>
  <c r="AE367" i="17"/>
  <c r="AC367" i="17"/>
  <c r="AA367" i="17"/>
  <c r="Y367" i="17"/>
  <c r="W367" i="17"/>
  <c r="AE366" i="17"/>
  <c r="AC366" i="17"/>
  <c r="AA366" i="17"/>
  <c r="Y366" i="17"/>
  <c r="W366" i="17"/>
  <c r="AE365" i="17"/>
  <c r="AC365" i="17"/>
  <c r="AA365" i="17"/>
  <c r="Y365" i="17"/>
  <c r="W365" i="17"/>
  <c r="AE364" i="17"/>
  <c r="AC364" i="17"/>
  <c r="AA364" i="17"/>
  <c r="Y364" i="17"/>
  <c r="W364" i="17"/>
  <c r="AE363" i="17"/>
  <c r="AC363" i="17"/>
  <c r="AA363" i="17"/>
  <c r="Y363" i="17"/>
  <c r="W363" i="17"/>
  <c r="AE362" i="17"/>
  <c r="AC362" i="17"/>
  <c r="AA362" i="17"/>
  <c r="Y362" i="17"/>
  <c r="W362" i="17"/>
  <c r="AE361" i="17"/>
  <c r="AC361" i="17"/>
  <c r="AA361" i="17"/>
  <c r="Y361" i="17"/>
  <c r="W361" i="17"/>
  <c r="AE360" i="17"/>
  <c r="AC360" i="17"/>
  <c r="AA360" i="17"/>
  <c r="Y360" i="17"/>
  <c r="W360" i="17"/>
  <c r="AE359" i="17"/>
  <c r="AC359" i="17"/>
  <c r="AA359" i="17"/>
  <c r="Y359" i="17"/>
  <c r="W359" i="17"/>
  <c r="AE358" i="17"/>
  <c r="AC358" i="17"/>
  <c r="AA358" i="17"/>
  <c r="Y358" i="17"/>
  <c r="W358" i="17"/>
  <c r="S344" i="17"/>
  <c r="R344" i="17"/>
  <c r="M344" i="17"/>
  <c r="L344" i="17"/>
  <c r="K344" i="17"/>
  <c r="J344" i="17"/>
  <c r="I344" i="17"/>
  <c r="H344" i="17"/>
  <c r="G344" i="17"/>
  <c r="F344" i="17"/>
  <c r="E344" i="17"/>
  <c r="D344" i="17"/>
  <c r="C344" i="17"/>
  <c r="B344" i="17"/>
  <c r="V343" i="17"/>
  <c r="T343" i="17"/>
  <c r="P343" i="17"/>
  <c r="N343" i="17"/>
  <c r="V342" i="17"/>
  <c r="T342" i="17"/>
  <c r="P342" i="17"/>
  <c r="N342" i="17"/>
  <c r="V341" i="17"/>
  <c r="T341" i="17"/>
  <c r="P341" i="17"/>
  <c r="N341" i="17"/>
  <c r="V340" i="17"/>
  <c r="T340" i="17"/>
  <c r="P340" i="17"/>
  <c r="N340" i="17"/>
  <c r="V339" i="17"/>
  <c r="T339" i="17"/>
  <c r="P339" i="17"/>
  <c r="N339" i="17"/>
  <c r="V338" i="17"/>
  <c r="T338" i="17"/>
  <c r="P338" i="17"/>
  <c r="N338" i="17"/>
  <c r="V337" i="17"/>
  <c r="T337" i="17"/>
  <c r="P337" i="17"/>
  <c r="N337" i="17"/>
  <c r="V336" i="17"/>
  <c r="T336" i="17"/>
  <c r="P336" i="17"/>
  <c r="N336" i="17"/>
  <c r="V335" i="17"/>
  <c r="T335" i="17"/>
  <c r="P335" i="17"/>
  <c r="N335" i="17"/>
  <c r="V334" i="17"/>
  <c r="T334" i="17"/>
  <c r="P334" i="17"/>
  <c r="N334" i="17"/>
  <c r="V333" i="17"/>
  <c r="T333" i="17"/>
  <c r="P333" i="17"/>
  <c r="AB333" i="17" s="1"/>
  <c r="N333" i="17"/>
  <c r="V332" i="17"/>
  <c r="T332" i="17"/>
  <c r="P332" i="17"/>
  <c r="N332" i="17"/>
  <c r="V331" i="17"/>
  <c r="T331" i="17"/>
  <c r="P331" i="17"/>
  <c r="N331" i="17"/>
  <c r="R317" i="17"/>
  <c r="Q317" i="17"/>
  <c r="P317" i="17"/>
  <c r="O317" i="17"/>
  <c r="N317" i="17"/>
  <c r="M317" i="17"/>
  <c r="L317" i="17"/>
  <c r="K317" i="17"/>
  <c r="J317" i="17"/>
  <c r="I317" i="17"/>
  <c r="H317" i="17"/>
  <c r="G317" i="17"/>
  <c r="F317" i="17"/>
  <c r="E317" i="17"/>
  <c r="D317" i="17"/>
  <c r="C317" i="17"/>
  <c r="B317" i="17"/>
  <c r="AA316" i="17"/>
  <c r="Y316" i="17"/>
  <c r="W316" i="17"/>
  <c r="U316" i="17"/>
  <c r="S316" i="17"/>
  <c r="AA315" i="17"/>
  <c r="Y315" i="17"/>
  <c r="W315" i="17"/>
  <c r="U315" i="17"/>
  <c r="S315" i="17"/>
  <c r="AA314" i="17"/>
  <c r="Y314" i="17"/>
  <c r="W314" i="17"/>
  <c r="U314" i="17"/>
  <c r="S314" i="17"/>
  <c r="AA313" i="17"/>
  <c r="Y313" i="17"/>
  <c r="W313" i="17"/>
  <c r="U313" i="17"/>
  <c r="S313" i="17"/>
  <c r="AA312" i="17"/>
  <c r="Y312" i="17"/>
  <c r="W312" i="17"/>
  <c r="U312" i="17"/>
  <c r="S312" i="17"/>
  <c r="AA311" i="17"/>
  <c r="Y311" i="17"/>
  <c r="W311" i="17"/>
  <c r="U311" i="17"/>
  <c r="S311" i="17"/>
  <c r="AA310" i="17"/>
  <c r="Y310" i="17"/>
  <c r="W310" i="17"/>
  <c r="U310" i="17"/>
  <c r="S310" i="17"/>
  <c r="AA309" i="17"/>
  <c r="Y309" i="17"/>
  <c r="W309" i="17"/>
  <c r="U309" i="17"/>
  <c r="S309" i="17"/>
  <c r="AA308" i="17"/>
  <c r="Y308" i="17"/>
  <c r="W308" i="17"/>
  <c r="U308" i="17"/>
  <c r="S308" i="17"/>
  <c r="AA307" i="17"/>
  <c r="Y307" i="17"/>
  <c r="W307" i="17"/>
  <c r="U307" i="17"/>
  <c r="S307" i="17"/>
  <c r="AA306" i="17"/>
  <c r="Y306" i="17"/>
  <c r="W306" i="17"/>
  <c r="U306" i="17"/>
  <c r="AG280" i="17" s="1"/>
  <c r="S306" i="17"/>
  <c r="AA305" i="17"/>
  <c r="Y305" i="17"/>
  <c r="W305" i="17"/>
  <c r="U305" i="17"/>
  <c r="S305" i="17"/>
  <c r="AA304" i="17"/>
  <c r="Y304" i="17"/>
  <c r="W304" i="17"/>
  <c r="U304" i="17"/>
  <c r="S304" i="17"/>
  <c r="A292" i="17"/>
  <c r="O290" i="17"/>
  <c r="N290" i="17"/>
  <c r="M290" i="17"/>
  <c r="L290" i="17"/>
  <c r="K290" i="17"/>
  <c r="J290" i="17"/>
  <c r="I290" i="17"/>
  <c r="H290" i="17"/>
  <c r="G290" i="17"/>
  <c r="F290" i="17"/>
  <c r="E290" i="17"/>
  <c r="D290" i="17"/>
  <c r="C290" i="17"/>
  <c r="B290" i="17"/>
  <c r="X289" i="17"/>
  <c r="V289" i="17"/>
  <c r="R289" i="17"/>
  <c r="P289" i="17"/>
  <c r="X288" i="17"/>
  <c r="V288" i="17"/>
  <c r="R288" i="17"/>
  <c r="P288" i="17"/>
  <c r="X287" i="17"/>
  <c r="V287" i="17"/>
  <c r="R287" i="17"/>
  <c r="P287" i="17"/>
  <c r="X286" i="17"/>
  <c r="V286" i="17"/>
  <c r="R286" i="17"/>
  <c r="P286" i="17"/>
  <c r="X285" i="17"/>
  <c r="V285" i="17"/>
  <c r="R285" i="17"/>
  <c r="P285" i="17"/>
  <c r="X284" i="17"/>
  <c r="V284" i="17"/>
  <c r="R284" i="17"/>
  <c r="P284" i="17"/>
  <c r="X283" i="17"/>
  <c r="V283" i="17"/>
  <c r="R283" i="17"/>
  <c r="P283" i="17"/>
  <c r="X282" i="17"/>
  <c r="V282" i="17"/>
  <c r="R282" i="17"/>
  <c r="P282" i="17"/>
  <c r="X281" i="17"/>
  <c r="V281" i="17"/>
  <c r="R281" i="17"/>
  <c r="P281" i="17"/>
  <c r="X280" i="17"/>
  <c r="V280" i="17"/>
  <c r="R280" i="17"/>
  <c r="P280" i="17"/>
  <c r="X279" i="17"/>
  <c r="V279" i="17"/>
  <c r="R279" i="17"/>
  <c r="P279" i="17"/>
  <c r="X278" i="17"/>
  <c r="V278" i="17"/>
  <c r="R278" i="17"/>
  <c r="P278" i="17"/>
  <c r="X277" i="17"/>
  <c r="V277" i="17"/>
  <c r="R277" i="17"/>
  <c r="P277" i="17"/>
  <c r="A265" i="17"/>
  <c r="U263" i="17"/>
  <c r="T263" i="17"/>
  <c r="S263" i="17"/>
  <c r="R263" i="17"/>
  <c r="Q263" i="17"/>
  <c r="P263" i="17"/>
  <c r="O263" i="17"/>
  <c r="N263" i="17"/>
  <c r="M263" i="17"/>
  <c r="L263" i="17"/>
  <c r="K263" i="17"/>
  <c r="J263" i="17"/>
  <c r="I263" i="17"/>
  <c r="H263" i="17"/>
  <c r="G263" i="17"/>
  <c r="F263" i="17"/>
  <c r="E263" i="17"/>
  <c r="D263" i="17"/>
  <c r="C263" i="17"/>
  <c r="B263" i="17"/>
  <c r="AD262" i="17"/>
  <c r="AB262" i="17"/>
  <c r="Z262" i="17"/>
  <c r="X262" i="17"/>
  <c r="V262" i="17"/>
  <c r="AD261" i="17"/>
  <c r="AB261" i="17"/>
  <c r="Z261" i="17"/>
  <c r="X261" i="17"/>
  <c r="V261" i="17"/>
  <c r="AD260" i="17"/>
  <c r="AB260" i="17"/>
  <c r="Z260" i="17"/>
  <c r="X260" i="17"/>
  <c r="V260" i="17"/>
  <c r="AD259" i="17"/>
  <c r="AB259" i="17"/>
  <c r="Z259" i="17"/>
  <c r="X259" i="17"/>
  <c r="V259" i="17"/>
  <c r="AD258" i="17"/>
  <c r="AB258" i="17"/>
  <c r="Z258" i="17"/>
  <c r="X258" i="17"/>
  <c r="V258" i="17"/>
  <c r="AD257" i="17"/>
  <c r="AB257" i="17"/>
  <c r="Z257" i="17"/>
  <c r="X257" i="17"/>
  <c r="V257" i="17"/>
  <c r="AD256" i="17"/>
  <c r="AB256" i="17"/>
  <c r="Z256" i="17"/>
  <c r="X256" i="17"/>
  <c r="V256" i="17"/>
  <c r="AD255" i="17"/>
  <c r="AB255" i="17"/>
  <c r="Z255" i="17"/>
  <c r="X255" i="17"/>
  <c r="V255" i="17"/>
  <c r="AD254" i="17"/>
  <c r="AB254" i="17"/>
  <c r="Z254" i="17"/>
  <c r="X254" i="17"/>
  <c r="V254" i="17"/>
  <c r="AD253" i="17"/>
  <c r="AB253" i="17"/>
  <c r="Z253" i="17"/>
  <c r="X253" i="17"/>
  <c r="V253" i="17"/>
  <c r="AD252" i="17"/>
  <c r="AB252" i="17"/>
  <c r="Z252" i="17"/>
  <c r="X252" i="17"/>
  <c r="AJ226" i="17" s="1"/>
  <c r="V252" i="17"/>
  <c r="AD251" i="17"/>
  <c r="AB251" i="17"/>
  <c r="Z251" i="17"/>
  <c r="X251" i="17"/>
  <c r="V251" i="17"/>
  <c r="AD250" i="17"/>
  <c r="AB250" i="17"/>
  <c r="Z250" i="17"/>
  <c r="X250" i="17"/>
  <c r="V250" i="17"/>
  <c r="A238" i="17"/>
  <c r="X236" i="17"/>
  <c r="W236" i="17"/>
  <c r="V236" i="17"/>
  <c r="U236" i="17"/>
  <c r="T236" i="17"/>
  <c r="S236" i="17"/>
  <c r="R236" i="17"/>
  <c r="Q236" i="17"/>
  <c r="P236" i="17"/>
  <c r="O236" i="17"/>
  <c r="N236" i="17"/>
  <c r="M236" i="17"/>
  <c r="L236" i="17"/>
  <c r="K236" i="17"/>
  <c r="J236" i="17"/>
  <c r="I236" i="17"/>
  <c r="H236" i="17"/>
  <c r="G236" i="17"/>
  <c r="F236" i="17"/>
  <c r="E236" i="17"/>
  <c r="D236" i="17"/>
  <c r="C236" i="17"/>
  <c r="B236" i="17"/>
  <c r="AG209" i="17"/>
  <c r="AE235" i="17"/>
  <c r="AC235" i="17"/>
  <c r="AA235" i="17"/>
  <c r="AG208" i="17"/>
  <c r="AE234" i="17"/>
  <c r="AC234" i="17"/>
  <c r="AA234" i="17"/>
  <c r="AG207" i="17"/>
  <c r="AE233" i="17"/>
  <c r="AC233" i="17"/>
  <c r="AA233" i="17"/>
  <c r="AG206" i="17"/>
  <c r="AE232" i="17"/>
  <c r="AC232" i="17"/>
  <c r="AA232" i="17"/>
  <c r="AG205" i="17"/>
  <c r="AE231" i="17"/>
  <c r="AC231" i="17"/>
  <c r="AA231" i="17"/>
  <c r="AG204" i="17"/>
  <c r="AE230" i="17"/>
  <c r="AC230" i="17"/>
  <c r="AA230" i="17"/>
  <c r="AG203" i="17"/>
  <c r="AE229" i="17"/>
  <c r="AC229" i="17"/>
  <c r="AA229" i="17"/>
  <c r="AG202" i="17"/>
  <c r="AE228" i="17"/>
  <c r="AC228" i="17"/>
  <c r="AA228" i="17"/>
  <c r="AG201" i="17"/>
  <c r="AE227" i="17"/>
  <c r="AC227" i="17"/>
  <c r="AA227" i="17"/>
  <c r="AG200" i="17"/>
  <c r="AE226" i="17"/>
  <c r="AC226" i="17"/>
  <c r="AA226" i="17"/>
  <c r="AG199" i="17"/>
  <c r="AE225" i="17"/>
  <c r="AC225" i="17"/>
  <c r="AA225" i="17"/>
  <c r="AM199" i="17" s="1"/>
  <c r="AG198" i="17"/>
  <c r="AE224" i="17"/>
  <c r="AC224" i="17"/>
  <c r="AA224" i="17"/>
  <c r="AG197" i="17"/>
  <c r="AE223" i="17"/>
  <c r="AC223" i="17"/>
  <c r="AA223" i="17"/>
  <c r="A211" i="17"/>
  <c r="Y209" i="17"/>
  <c r="X209" i="17"/>
  <c r="W209" i="17"/>
  <c r="V209" i="17"/>
  <c r="U209" i="17"/>
  <c r="T209" i="17"/>
  <c r="S209" i="17"/>
  <c r="R209" i="17"/>
  <c r="Q209" i="17"/>
  <c r="P209" i="17"/>
  <c r="O209" i="17"/>
  <c r="N209" i="17"/>
  <c r="M209" i="17"/>
  <c r="L209" i="17"/>
  <c r="K209" i="17"/>
  <c r="J209" i="17"/>
  <c r="I209" i="17"/>
  <c r="H209" i="17"/>
  <c r="G209" i="17"/>
  <c r="F209" i="17"/>
  <c r="E209" i="17"/>
  <c r="D209" i="17"/>
  <c r="C209" i="17"/>
  <c r="B209" i="17"/>
  <c r="AH182" i="17"/>
  <c r="AF182" i="17"/>
  <c r="AB208" i="17"/>
  <c r="Z208" i="17"/>
  <c r="AH181" i="17"/>
  <c r="AF181" i="17"/>
  <c r="AB207" i="17"/>
  <c r="Z207" i="17"/>
  <c r="AH180" i="17"/>
  <c r="AF180" i="17"/>
  <c r="AB206" i="17"/>
  <c r="Z206" i="17"/>
  <c r="AH179" i="17"/>
  <c r="AF179" i="17"/>
  <c r="AB205" i="17"/>
  <c r="Z205" i="17"/>
  <c r="AH178" i="17"/>
  <c r="AF178" i="17"/>
  <c r="AB204" i="17"/>
  <c r="Z204" i="17"/>
  <c r="AH177" i="17"/>
  <c r="AF177" i="17"/>
  <c r="AB203" i="17"/>
  <c r="Z203" i="17"/>
  <c r="AH176" i="17"/>
  <c r="AF176" i="17"/>
  <c r="AB202" i="17"/>
  <c r="Z202" i="17"/>
  <c r="AH175" i="17"/>
  <c r="AF175" i="17"/>
  <c r="AB201" i="17"/>
  <c r="Z201" i="17"/>
  <c r="AH174" i="17"/>
  <c r="AF174" i="17"/>
  <c r="AB200" i="17"/>
  <c r="Z200" i="17"/>
  <c r="AH173" i="17"/>
  <c r="AF173" i="17"/>
  <c r="AB199" i="17"/>
  <c r="Z199" i="17"/>
  <c r="AH172" i="17"/>
  <c r="AF172" i="17"/>
  <c r="AB198" i="17"/>
  <c r="AN172" i="17" s="1"/>
  <c r="Z198" i="17"/>
  <c r="AH171" i="17"/>
  <c r="AF171" i="17"/>
  <c r="AB197" i="17"/>
  <c r="Z197" i="17"/>
  <c r="AH170" i="17"/>
  <c r="AF170" i="17"/>
  <c r="AB196" i="17"/>
  <c r="Z196" i="17"/>
  <c r="A185" i="17"/>
  <c r="U183" i="17"/>
  <c r="T183" i="17"/>
  <c r="S183" i="17"/>
  <c r="R183" i="17"/>
  <c r="Q183" i="17"/>
  <c r="P183" i="17"/>
  <c r="O183" i="17"/>
  <c r="N183" i="17"/>
  <c r="M183" i="17"/>
  <c r="L183" i="17"/>
  <c r="K183" i="17"/>
  <c r="J183" i="17"/>
  <c r="I183" i="17"/>
  <c r="H183" i="17"/>
  <c r="G183" i="17"/>
  <c r="F183" i="17"/>
  <c r="E183" i="17"/>
  <c r="D183" i="17"/>
  <c r="C183" i="17"/>
  <c r="B183" i="17"/>
  <c r="AD182" i="17"/>
  <c r="AB182" i="17"/>
  <c r="Z182" i="17"/>
  <c r="X182" i="17"/>
  <c r="AD181" i="17"/>
  <c r="AB181" i="17"/>
  <c r="Z181" i="17"/>
  <c r="X181" i="17"/>
  <c r="AD180" i="17"/>
  <c r="AB180" i="17"/>
  <c r="Z180" i="17"/>
  <c r="X180" i="17"/>
  <c r="AD179" i="17"/>
  <c r="AB179" i="17"/>
  <c r="Z179" i="17"/>
  <c r="X179" i="17"/>
  <c r="AD178" i="17"/>
  <c r="AB178" i="17"/>
  <c r="Z178" i="17"/>
  <c r="X178" i="17"/>
  <c r="AD177" i="17"/>
  <c r="AB177" i="17"/>
  <c r="Z177" i="17"/>
  <c r="X177" i="17"/>
  <c r="AD176" i="17"/>
  <c r="AB176" i="17"/>
  <c r="Z176" i="17"/>
  <c r="X176" i="17"/>
  <c r="AD175" i="17"/>
  <c r="AB175" i="17"/>
  <c r="Z175" i="17"/>
  <c r="X175" i="17"/>
  <c r="AD174" i="17"/>
  <c r="AB174" i="17"/>
  <c r="Z174" i="17"/>
  <c r="X174" i="17"/>
  <c r="AD173" i="17"/>
  <c r="AB173" i="17"/>
  <c r="Z173" i="17"/>
  <c r="X173" i="17"/>
  <c r="AD172" i="17"/>
  <c r="AB172" i="17"/>
  <c r="Z172" i="17"/>
  <c r="X172" i="17"/>
  <c r="AJ146" i="17" s="1"/>
  <c r="AD171" i="17"/>
  <c r="AB171" i="17"/>
  <c r="Z171" i="17"/>
  <c r="X171" i="17"/>
  <c r="AD170" i="17"/>
  <c r="AB170" i="17"/>
  <c r="Z170" i="17"/>
  <c r="X170" i="17"/>
  <c r="A158" i="17"/>
  <c r="Y156" i="17"/>
  <c r="X156" i="17"/>
  <c r="W156" i="17"/>
  <c r="V156" i="17"/>
  <c r="U156" i="17"/>
  <c r="T156" i="17"/>
  <c r="S156" i="17"/>
  <c r="R156" i="17"/>
  <c r="Q156" i="17"/>
  <c r="P156" i="17"/>
  <c r="O156" i="17"/>
  <c r="N156" i="17"/>
  <c r="M156" i="17"/>
  <c r="L156" i="17"/>
  <c r="K156" i="17"/>
  <c r="J156" i="17"/>
  <c r="I156" i="17"/>
  <c r="H156" i="17"/>
  <c r="G156" i="17"/>
  <c r="F156" i="17"/>
  <c r="E156" i="17"/>
  <c r="D156" i="17"/>
  <c r="C156" i="17"/>
  <c r="B156" i="17"/>
  <c r="AH129" i="17"/>
  <c r="AF129" i="17"/>
  <c r="AD155" i="17"/>
  <c r="AB155" i="17"/>
  <c r="Z155" i="17"/>
  <c r="AH128" i="17"/>
  <c r="AF128" i="17"/>
  <c r="AD154" i="17"/>
  <c r="AB154" i="17"/>
  <c r="Z154" i="17"/>
  <c r="AH127" i="17"/>
  <c r="AF127" i="17"/>
  <c r="AD153" i="17"/>
  <c r="AB153" i="17"/>
  <c r="Z153" i="17"/>
  <c r="AH126" i="17"/>
  <c r="AF126" i="17"/>
  <c r="AD152" i="17"/>
  <c r="AB152" i="17"/>
  <c r="Z152" i="17"/>
  <c r="AH125" i="17"/>
  <c r="AF125" i="17"/>
  <c r="AD151" i="17"/>
  <c r="AB151" i="17"/>
  <c r="Z151" i="17"/>
  <c r="AH124" i="17"/>
  <c r="AF124" i="17"/>
  <c r="AD150" i="17"/>
  <c r="AB150" i="17"/>
  <c r="Z150" i="17"/>
  <c r="AH123" i="17"/>
  <c r="AF123" i="17"/>
  <c r="AD149" i="17"/>
  <c r="AB149" i="17"/>
  <c r="Z149" i="17"/>
  <c r="AH122" i="17"/>
  <c r="AF122" i="17"/>
  <c r="AD148" i="17"/>
  <c r="AB148" i="17"/>
  <c r="Z148" i="17"/>
  <c r="AH121" i="17"/>
  <c r="AF121" i="17"/>
  <c r="AD147" i="17"/>
  <c r="AB147" i="17"/>
  <c r="Z147" i="17"/>
  <c r="AH120" i="17"/>
  <c r="AF120" i="17"/>
  <c r="AD146" i="17"/>
  <c r="AB146" i="17"/>
  <c r="Z146" i="17"/>
  <c r="AH119" i="17"/>
  <c r="AF119" i="17"/>
  <c r="AD145" i="17"/>
  <c r="AB145" i="17"/>
  <c r="AN119" i="17" s="1"/>
  <c r="Z145" i="17"/>
  <c r="AH118" i="17"/>
  <c r="AF118" i="17"/>
  <c r="AD144" i="17"/>
  <c r="AB144" i="17"/>
  <c r="Z144" i="17"/>
  <c r="AH117" i="17"/>
  <c r="AF117" i="17"/>
  <c r="AD143" i="17"/>
  <c r="AB143" i="17"/>
  <c r="Z143" i="17"/>
  <c r="D27" i="8"/>
  <c r="J16" i="8"/>
  <c r="J17" i="8"/>
  <c r="J18" i="8"/>
  <c r="J19" i="8"/>
  <c r="J20" i="8"/>
  <c r="J21" i="8"/>
  <c r="J22" i="8"/>
  <c r="J23" i="8"/>
  <c r="J24" i="8"/>
  <c r="J25" i="8"/>
  <c r="J26" i="8"/>
  <c r="J27" i="8"/>
  <c r="J28" i="8"/>
  <c r="J29" i="8"/>
  <c r="J30" i="8"/>
  <c r="T51" i="3" l="1"/>
  <c r="AB62" i="8"/>
  <c r="W293" i="17"/>
  <c r="AB188" i="17"/>
  <c r="BF33" i="7"/>
  <c r="R32" i="7"/>
  <c r="S41" i="3"/>
  <c r="W432" i="17"/>
  <c r="E20" i="8"/>
  <c r="E18" i="8"/>
  <c r="E21" i="8"/>
  <c r="E19" i="8"/>
  <c r="E24" i="8"/>
  <c r="E23" i="8"/>
  <c r="E22" i="8"/>
  <c r="E25" i="8"/>
  <c r="AA42" i="8"/>
  <c r="AE240" i="17"/>
  <c r="BE21" i="7"/>
  <c r="Q20" i="7"/>
  <c r="R26" i="3"/>
  <c r="Z38" i="8" s="1"/>
  <c r="AB518" i="17"/>
  <c r="W434" i="17"/>
  <c r="X403" i="17"/>
  <c r="AW428" i="17"/>
  <c r="O406" i="17"/>
  <c r="Z320" i="17"/>
  <c r="AD375" i="17"/>
  <c r="AW430" i="17"/>
  <c r="AH462" i="17"/>
  <c r="AF462" i="17" s="1"/>
  <c r="AG135" i="17"/>
  <c r="AC375" i="17"/>
  <c r="T347" i="17"/>
  <c r="Y402" i="17"/>
  <c r="Z512" i="17"/>
  <c r="AA507" i="17" s="1"/>
  <c r="AF186" i="17"/>
  <c r="AD156" i="17"/>
  <c r="AE150" i="17" s="1"/>
  <c r="AC187" i="17"/>
  <c r="AG188" i="17"/>
  <c r="AC267" i="17"/>
  <c r="T348" i="17"/>
  <c r="X404" i="17"/>
  <c r="AA499" i="17"/>
  <c r="AH463" i="17"/>
  <c r="AF463" i="17" s="1"/>
  <c r="AJ544" i="17"/>
  <c r="AK534" i="17" s="1"/>
  <c r="AF187" i="17"/>
  <c r="AF135" i="17"/>
  <c r="AE161" i="17" s="1"/>
  <c r="AB183" i="17"/>
  <c r="AC179" i="17" s="1"/>
  <c r="Q429" i="17"/>
  <c r="R420" i="17" s="1"/>
  <c r="AT428" i="17"/>
  <c r="Z541" i="17"/>
  <c r="AB512" i="17"/>
  <c r="AC511" i="17" s="1"/>
  <c r="AD541" i="17"/>
  <c r="AE532" i="17" s="1"/>
  <c r="W433" i="17"/>
  <c r="AF515" i="17"/>
  <c r="AG504" i="17" s="1"/>
  <c r="V295" i="17"/>
  <c r="AH130" i="17"/>
  <c r="AI123" i="17" s="1"/>
  <c r="AB268" i="17"/>
  <c r="V293" i="17"/>
  <c r="AC517" i="17"/>
  <c r="V399" i="17"/>
  <c r="W387" i="17" s="1"/>
  <c r="Z263" i="17"/>
  <c r="AD183" i="17"/>
  <c r="AE173" i="17" s="1"/>
  <c r="AH183" i="17"/>
  <c r="AI179" i="17" s="1"/>
  <c r="AE241" i="17"/>
  <c r="X541" i="17"/>
  <c r="Y539" i="17" s="1"/>
  <c r="R399" i="17"/>
  <c r="S398" i="17" s="1"/>
  <c r="T399" i="17"/>
  <c r="AF130" i="17"/>
  <c r="AG121" i="17" s="1"/>
  <c r="AG187" i="17"/>
  <c r="P344" i="17"/>
  <c r="Q343" i="17" s="1"/>
  <c r="X402" i="17"/>
  <c r="AE461" i="17"/>
  <c r="X512" i="17"/>
  <c r="AB541" i="17"/>
  <c r="AC531" i="17" s="1"/>
  <c r="AB187" i="17"/>
  <c r="X183" i="17"/>
  <c r="Y171" i="17" s="1"/>
  <c r="AD263" i="17"/>
  <c r="AE257" i="17" s="1"/>
  <c r="Z156" i="17"/>
  <c r="AA143" i="17" s="1"/>
  <c r="AG134" i="17"/>
  <c r="AC188" i="17"/>
  <c r="AA188" i="17" s="1"/>
  <c r="AC236" i="17"/>
  <c r="AD227" i="17" s="1"/>
  <c r="AF214" i="17"/>
  <c r="AB266" i="17"/>
  <c r="AI463" i="17"/>
  <c r="AB570" i="17"/>
  <c r="AC568" i="17" s="1"/>
  <c r="AE236" i="17"/>
  <c r="AF205" i="17" s="1"/>
  <c r="AB456" i="17"/>
  <c r="AE459" i="17"/>
  <c r="Z209" i="17"/>
  <c r="AA203" i="17" s="1"/>
  <c r="AD459" i="17"/>
  <c r="X456" i="17"/>
  <c r="Y450" i="17" s="1"/>
  <c r="AD279" i="17"/>
  <c r="T349" i="17"/>
  <c r="T344" i="17"/>
  <c r="U342" i="17" s="1"/>
  <c r="AA317" i="17"/>
  <c r="AB305" i="17" s="1"/>
  <c r="AB156" i="17"/>
  <c r="AF215" i="17"/>
  <c r="X263" i="17"/>
  <c r="Y258" i="17" s="1"/>
  <c r="AB267" i="17"/>
  <c r="AB263" i="17"/>
  <c r="AC255" i="17" s="1"/>
  <c r="W294" i="17"/>
  <c r="S429" i="17"/>
  <c r="AE418" i="17"/>
  <c r="AG210" i="17"/>
  <c r="AH197" i="17" s="1"/>
  <c r="V294" i="17"/>
  <c r="R290" i="17"/>
  <c r="S278" i="17" s="1"/>
  <c r="W295" i="17"/>
  <c r="AG186" i="17"/>
  <c r="AB209" i="17"/>
  <c r="Y429" i="17"/>
  <c r="Z418" i="17" s="1"/>
  <c r="N344" i="17"/>
  <c r="O335" i="17" s="1"/>
  <c r="AC268" i="17"/>
  <c r="AF183" i="17"/>
  <c r="AG179" i="17" s="1"/>
  <c r="AF188" i="17"/>
  <c r="AD214" i="17" s="1"/>
  <c r="AC266" i="17"/>
  <c r="X290" i="17"/>
  <c r="Y289" i="17" s="1"/>
  <c r="V290" i="17"/>
  <c r="S317" i="17"/>
  <c r="T305" i="17" s="1"/>
  <c r="Y320" i="17"/>
  <c r="W320" i="17" s="1"/>
  <c r="AE371" i="17"/>
  <c r="AF340" i="17" s="1"/>
  <c r="W429" i="17"/>
  <c r="X428" i="17" s="1"/>
  <c r="X433" i="17"/>
  <c r="AD460" i="17"/>
  <c r="AM391" i="17"/>
  <c r="Z456" i="17"/>
  <c r="Y451" i="17"/>
  <c r="AF134" i="17"/>
  <c r="Z321" i="17"/>
  <c r="V344" i="17"/>
  <c r="W341" i="17" s="1"/>
  <c r="Y403" i="17"/>
  <c r="AF430" i="17"/>
  <c r="AA538" i="17"/>
  <c r="AA540" i="17"/>
  <c r="AA539" i="17"/>
  <c r="AA534" i="17"/>
  <c r="AA536" i="17"/>
  <c r="AD570" i="17"/>
  <c r="V263" i="17"/>
  <c r="W252" i="17" s="1"/>
  <c r="P290" i="17"/>
  <c r="Q281" i="17" s="1"/>
  <c r="AD374" i="17"/>
  <c r="Z183" i="17"/>
  <c r="Y371" i="17"/>
  <c r="AV430" i="17"/>
  <c r="AV428" i="17"/>
  <c r="AV431" i="17"/>
  <c r="AV429" i="17"/>
  <c r="AG463" i="17"/>
  <c r="AC485" i="17"/>
  <c r="AA502" i="17"/>
  <c r="AA503" i="17"/>
  <c r="AA501" i="17"/>
  <c r="AA236" i="17"/>
  <c r="Y321" i="17"/>
  <c r="U317" i="17"/>
  <c r="U429" i="17"/>
  <c r="V425" i="17" s="1"/>
  <c r="AD456" i="17"/>
  <c r="AI464" i="17"/>
  <c r="AC516" i="17"/>
  <c r="U348" i="17"/>
  <c r="AA371" i="17"/>
  <c r="AB365" i="17" s="1"/>
  <c r="X399" i="17"/>
  <c r="Y397" i="17" s="1"/>
  <c r="X432" i="17"/>
  <c r="V512" i="17"/>
  <c r="W501" i="17" s="1"/>
  <c r="AB516" i="17"/>
  <c r="AF544" i="17"/>
  <c r="AG531" i="17" s="1"/>
  <c r="Z322" i="17"/>
  <c r="Q335" i="17"/>
  <c r="AC376" i="17"/>
  <c r="AC371" i="17"/>
  <c r="AD367" i="17" s="1"/>
  <c r="AD376" i="17"/>
  <c r="Z399" i="17"/>
  <c r="AA391" i="17" s="1"/>
  <c r="AG464" i="17"/>
  <c r="W317" i="17"/>
  <c r="X315" i="17" s="1"/>
  <c r="U347" i="17"/>
  <c r="U349" i="17"/>
  <c r="AD461" i="17"/>
  <c r="W371" i="17"/>
  <c r="AC374" i="17"/>
  <c r="AE460" i="17"/>
  <c r="AT432" i="17"/>
  <c r="AU432" i="17" s="1"/>
  <c r="X484" i="17" s="1"/>
  <c r="AT430" i="17"/>
  <c r="AT431" i="17"/>
  <c r="Y317" i="17"/>
  <c r="Z314" i="17" s="1"/>
  <c r="Y322" i="17"/>
  <c r="Y404" i="17"/>
  <c r="O407" i="17"/>
  <c r="X434" i="17"/>
  <c r="V434" i="17" s="1"/>
  <c r="AB463" i="17"/>
  <c r="AG462" i="17"/>
  <c r="AE488" i="17" s="1"/>
  <c r="AA485" i="17"/>
  <c r="AB478" i="17" s="1"/>
  <c r="AD512" i="17"/>
  <c r="AE501" i="17" s="1"/>
  <c r="AC518" i="17"/>
  <c r="AH544" i="17"/>
  <c r="AE485" i="17"/>
  <c r="AF448" i="17" s="1"/>
  <c r="AK543" i="17"/>
  <c r="AW429" i="17"/>
  <c r="AB517" i="17"/>
  <c r="V432" i="17" l="1"/>
  <c r="AB63" i="8"/>
  <c r="T52" i="3"/>
  <c r="AE568" i="17"/>
  <c r="B572" i="17"/>
  <c r="B56" i="8" s="1"/>
  <c r="AC502" i="17"/>
  <c r="AA452" i="17"/>
  <c r="B459" i="17"/>
  <c r="B52" i="8" s="1"/>
  <c r="T426" i="17"/>
  <c r="B433" i="17"/>
  <c r="B51" i="8" s="1"/>
  <c r="Z365" i="17"/>
  <c r="B374" i="17"/>
  <c r="B49" i="8" s="1"/>
  <c r="AD476" i="17"/>
  <c r="B488" i="17"/>
  <c r="B53" i="8" s="1"/>
  <c r="V312" i="17"/>
  <c r="B319" i="17"/>
  <c r="B47" i="8" s="1"/>
  <c r="U396" i="17"/>
  <c r="B402" i="17"/>
  <c r="B50" i="8" s="1"/>
  <c r="U293" i="17"/>
  <c r="AA532" i="17"/>
  <c r="B543" i="17"/>
  <c r="B55" i="8" s="1"/>
  <c r="AB227" i="17"/>
  <c r="B240" i="17"/>
  <c r="B44" i="8" s="1"/>
  <c r="Y508" i="17"/>
  <c r="B515" i="17"/>
  <c r="B54" i="8" s="1"/>
  <c r="AC204" i="17"/>
  <c r="B213" i="17"/>
  <c r="B43" i="8" s="1"/>
  <c r="AC155" i="17"/>
  <c r="B160" i="17"/>
  <c r="B41" i="8" s="1"/>
  <c r="O338" i="17"/>
  <c r="AB304" i="17"/>
  <c r="AB313" i="17"/>
  <c r="AB316" i="17"/>
  <c r="AE182" i="17"/>
  <c r="Q337" i="17"/>
  <c r="AB310" i="17"/>
  <c r="Q342" i="17"/>
  <c r="Q333" i="17"/>
  <c r="AH206" i="17"/>
  <c r="AE179" i="17"/>
  <c r="AD241" i="17"/>
  <c r="AG182" i="17"/>
  <c r="AH201" i="17"/>
  <c r="Q341" i="17"/>
  <c r="Q338" i="17"/>
  <c r="O334" i="17"/>
  <c r="AC259" i="17"/>
  <c r="AC501" i="17"/>
  <c r="AI181" i="17"/>
  <c r="AK538" i="17"/>
  <c r="AD231" i="17"/>
  <c r="AI117" i="17"/>
  <c r="AC258" i="17"/>
  <c r="AI127" i="17"/>
  <c r="BF34" i="7"/>
  <c r="R33" i="7"/>
  <c r="S42" i="3"/>
  <c r="AK542" i="17"/>
  <c r="AI178" i="17"/>
  <c r="AC505" i="17"/>
  <c r="O339" i="17"/>
  <c r="AK535" i="17"/>
  <c r="W403" i="17"/>
  <c r="Q331" i="17"/>
  <c r="R416" i="17"/>
  <c r="AC257" i="17"/>
  <c r="AC503" i="17"/>
  <c r="AC509" i="17"/>
  <c r="AA207" i="17"/>
  <c r="AC510" i="17"/>
  <c r="AK531" i="17"/>
  <c r="R417" i="17"/>
  <c r="Q339" i="17"/>
  <c r="X418" i="17"/>
  <c r="AC534" i="17"/>
  <c r="AK536" i="17"/>
  <c r="AK539" i="17"/>
  <c r="Q340" i="17"/>
  <c r="O340" i="17"/>
  <c r="AE180" i="17"/>
  <c r="Q336" i="17"/>
  <c r="Q332" i="17"/>
  <c r="AC500" i="17"/>
  <c r="AI182" i="17"/>
  <c r="AE172" i="17"/>
  <c r="W402" i="17"/>
  <c r="AI175" i="17"/>
  <c r="AF446" i="17"/>
  <c r="E27" i="8"/>
  <c r="AB362" i="17"/>
  <c r="AD225" i="17"/>
  <c r="AA43" i="8"/>
  <c r="Y284" i="17"/>
  <c r="AB309" i="17"/>
  <c r="AA531" i="17"/>
  <c r="AB312" i="17"/>
  <c r="AH205" i="17"/>
  <c r="AC559" i="17"/>
  <c r="Z266" i="17"/>
  <c r="AI126" i="17"/>
  <c r="AH198" i="17"/>
  <c r="AI121" i="17"/>
  <c r="AE539" i="17"/>
  <c r="AU429" i="17"/>
  <c r="X481" i="17" s="1"/>
  <c r="AG455" i="17" s="1"/>
  <c r="Z419" i="17"/>
  <c r="AB315" i="17"/>
  <c r="AE147" i="17"/>
  <c r="AE535" i="17"/>
  <c r="BE22" i="7"/>
  <c r="Q21" i="7"/>
  <c r="W335" i="17"/>
  <c r="AD366" i="17"/>
  <c r="AI129" i="17"/>
  <c r="AI119" i="17"/>
  <c r="AI118" i="17"/>
  <c r="AI120" i="17"/>
  <c r="R27" i="3"/>
  <c r="Z39" i="8" s="1"/>
  <c r="AE490" i="17"/>
  <c r="AU431" i="17"/>
  <c r="X483" i="17" s="1"/>
  <c r="AG457" i="17" s="1"/>
  <c r="AE538" i="17"/>
  <c r="AE252" i="17"/>
  <c r="AA509" i="17"/>
  <c r="AD226" i="17"/>
  <c r="Z367" i="17"/>
  <c r="W339" i="17"/>
  <c r="AA505" i="17"/>
  <c r="R427" i="17"/>
  <c r="R421" i="17"/>
  <c r="AC262" i="17"/>
  <c r="AC507" i="17"/>
  <c r="W262" i="17"/>
  <c r="V402" i="17"/>
  <c r="AE171" i="17"/>
  <c r="AD213" i="17"/>
  <c r="Y537" i="17"/>
  <c r="AB375" i="17"/>
  <c r="AE151" i="17"/>
  <c r="R418" i="17"/>
  <c r="AA506" i="17"/>
  <c r="AG122" i="17"/>
  <c r="R422" i="17"/>
  <c r="AE528" i="17"/>
  <c r="W404" i="17"/>
  <c r="AA510" i="17"/>
  <c r="R428" i="17"/>
  <c r="AG117" i="17"/>
  <c r="AE531" i="17"/>
  <c r="S347" i="17"/>
  <c r="AA511" i="17"/>
  <c r="AA504" i="17"/>
  <c r="AC506" i="17"/>
  <c r="AE250" i="17"/>
  <c r="R425" i="17"/>
  <c r="AC508" i="17"/>
  <c r="R423" i="17"/>
  <c r="T295" i="17"/>
  <c r="AE530" i="17"/>
  <c r="AU428" i="17"/>
  <c r="X480" i="17" s="1"/>
  <c r="AG454" i="17" s="1"/>
  <c r="AE145" i="17"/>
  <c r="AG511" i="17"/>
  <c r="R419" i="17"/>
  <c r="R426" i="17"/>
  <c r="AG510" i="17"/>
  <c r="X307" i="17"/>
  <c r="R424" i="17"/>
  <c r="AC504" i="17"/>
  <c r="S389" i="17"/>
  <c r="X313" i="17"/>
  <c r="Z516" i="17"/>
  <c r="AC530" i="17"/>
  <c r="AA500" i="17"/>
  <c r="AG181" i="17"/>
  <c r="Y505" i="17"/>
  <c r="Y253" i="17"/>
  <c r="Z366" i="17"/>
  <c r="W253" i="17"/>
  <c r="Z423" i="17"/>
  <c r="AE143" i="17"/>
  <c r="AC499" i="17"/>
  <c r="U331" i="17"/>
  <c r="AI171" i="17"/>
  <c r="Y535" i="17"/>
  <c r="AA375" i="17"/>
  <c r="AC538" i="17"/>
  <c r="X320" i="17"/>
  <c r="AC256" i="17"/>
  <c r="U341" i="17"/>
  <c r="AE149" i="17"/>
  <c r="AC144" i="17"/>
  <c r="AG125" i="17"/>
  <c r="AA148" i="17"/>
  <c r="AE148" i="17"/>
  <c r="AC174" i="17"/>
  <c r="AE146" i="17"/>
  <c r="AG118" i="17"/>
  <c r="AG120" i="17"/>
  <c r="AB459" i="17"/>
  <c r="AG539" i="17"/>
  <c r="U391" i="17"/>
  <c r="Y536" i="17"/>
  <c r="AE509" i="17"/>
  <c r="AC539" i="17"/>
  <c r="AD359" i="17"/>
  <c r="Y281" i="17"/>
  <c r="AA147" i="17"/>
  <c r="Y446" i="17"/>
  <c r="AG129" i="17"/>
  <c r="AD370" i="17"/>
  <c r="AG119" i="17"/>
  <c r="AA448" i="17"/>
  <c r="V308" i="17"/>
  <c r="U334" i="17"/>
  <c r="AA445" i="17"/>
  <c r="W343" i="17"/>
  <c r="AC529" i="17"/>
  <c r="Y288" i="17"/>
  <c r="AF344" i="17"/>
  <c r="Y282" i="17"/>
  <c r="AB460" i="17"/>
  <c r="Y287" i="17"/>
  <c r="AC253" i="17"/>
  <c r="X314" i="17"/>
  <c r="Y251" i="17"/>
  <c r="AE260" i="17"/>
  <c r="AE154" i="17"/>
  <c r="AE181" i="17"/>
  <c r="Z187" i="17"/>
  <c r="AG123" i="17"/>
  <c r="AG506" i="17"/>
  <c r="AG509" i="17"/>
  <c r="AA508" i="17"/>
  <c r="AG124" i="17"/>
  <c r="AE155" i="17"/>
  <c r="AC535" i="17"/>
  <c r="O342" i="17"/>
  <c r="AC537" i="17"/>
  <c r="O343" i="17"/>
  <c r="AG128" i="17"/>
  <c r="AE152" i="17"/>
  <c r="O341" i="17"/>
  <c r="O336" i="17"/>
  <c r="AD365" i="17"/>
  <c r="O337" i="17"/>
  <c r="W321" i="17"/>
  <c r="AA443" i="17"/>
  <c r="T316" i="17"/>
  <c r="W322" i="17"/>
  <c r="U340" i="17"/>
  <c r="AC533" i="17"/>
  <c r="Y448" i="17"/>
  <c r="Y280" i="17"/>
  <c r="T293" i="17"/>
  <c r="Y285" i="17"/>
  <c r="AF341" i="17"/>
  <c r="AF342" i="17"/>
  <c r="AG126" i="17"/>
  <c r="AE153" i="17"/>
  <c r="AE144" i="17"/>
  <c r="AE178" i="17"/>
  <c r="AC171" i="17"/>
  <c r="Q334" i="17"/>
  <c r="AE529" i="17"/>
  <c r="W395" i="17"/>
  <c r="W394" i="17"/>
  <c r="AF336" i="17"/>
  <c r="U398" i="17"/>
  <c r="AB367" i="17"/>
  <c r="AB363" i="17"/>
  <c r="AD474" i="17"/>
  <c r="U397" i="17"/>
  <c r="U335" i="17"/>
  <c r="AB358" i="17"/>
  <c r="W393" i="17"/>
  <c r="Y503" i="17"/>
  <c r="W390" i="17"/>
  <c r="AC201" i="17"/>
  <c r="S392" i="17"/>
  <c r="AB366" i="17"/>
  <c r="S285" i="17"/>
  <c r="Y182" i="17"/>
  <c r="V404" i="17"/>
  <c r="AC181" i="17"/>
  <c r="Y443" i="17"/>
  <c r="AI176" i="17"/>
  <c r="Y179" i="17"/>
  <c r="U387" i="17"/>
  <c r="U392" i="17"/>
  <c r="Y174" i="17"/>
  <c r="AC177" i="17"/>
  <c r="Y532" i="17"/>
  <c r="Y529" i="17"/>
  <c r="Y533" i="17"/>
  <c r="S396" i="17"/>
  <c r="Y506" i="17"/>
  <c r="AB359" i="17"/>
  <c r="AF343" i="17"/>
  <c r="Y452" i="17"/>
  <c r="S349" i="17"/>
  <c r="AA446" i="17"/>
  <c r="AB370" i="17"/>
  <c r="Y254" i="17"/>
  <c r="Y507" i="17"/>
  <c r="W397" i="17"/>
  <c r="AC172" i="17"/>
  <c r="AA535" i="17"/>
  <c r="S393" i="17"/>
  <c r="AI174" i="17"/>
  <c r="AD479" i="17"/>
  <c r="S289" i="17"/>
  <c r="AC173" i="17"/>
  <c r="Y396" i="17"/>
  <c r="W254" i="17"/>
  <c r="AC147" i="17"/>
  <c r="Y454" i="17"/>
  <c r="Y262" i="17"/>
  <c r="AI177" i="17"/>
  <c r="AD161" i="17"/>
  <c r="AI124" i="17"/>
  <c r="U388" i="17"/>
  <c r="U389" i="17"/>
  <c r="Y283" i="17"/>
  <c r="AC170" i="17"/>
  <c r="AE177" i="17"/>
  <c r="AC176" i="17"/>
  <c r="Y528" i="17"/>
  <c r="Y540" i="17"/>
  <c r="Y531" i="17"/>
  <c r="AG513" i="17"/>
  <c r="Y509" i="17"/>
  <c r="Y499" i="17"/>
  <c r="AF339" i="17"/>
  <c r="U338" i="17"/>
  <c r="AF338" i="17"/>
  <c r="Y511" i="17"/>
  <c r="W398" i="17"/>
  <c r="AC199" i="17"/>
  <c r="S283" i="17"/>
  <c r="Y176" i="17"/>
  <c r="Z362" i="17"/>
  <c r="AC146" i="17"/>
  <c r="U393" i="17"/>
  <c r="AC149" i="17"/>
  <c r="AB361" i="17"/>
  <c r="AI170" i="17"/>
  <c r="AG503" i="17"/>
  <c r="S388" i="17"/>
  <c r="U337" i="17"/>
  <c r="Z359" i="17"/>
  <c r="Y501" i="17"/>
  <c r="W388" i="17"/>
  <c r="S386" i="17"/>
  <c r="S280" i="17"/>
  <c r="U339" i="17"/>
  <c r="AI173" i="17"/>
  <c r="U394" i="17"/>
  <c r="AC153" i="17"/>
  <c r="U332" i="17"/>
  <c r="AK532" i="17"/>
  <c r="AG512" i="17"/>
  <c r="S397" i="17"/>
  <c r="AF452" i="17"/>
  <c r="AK537" i="17"/>
  <c r="AK540" i="17"/>
  <c r="Y502" i="17"/>
  <c r="W391" i="17"/>
  <c r="W392" i="17"/>
  <c r="S390" i="17"/>
  <c r="Y178" i="17"/>
  <c r="V433" i="17"/>
  <c r="W256" i="17"/>
  <c r="AE176" i="17"/>
  <c r="U295" i="17"/>
  <c r="U343" i="17"/>
  <c r="S279" i="17"/>
  <c r="AI172" i="17"/>
  <c r="U395" i="17"/>
  <c r="AI122" i="17"/>
  <c r="AI128" i="17"/>
  <c r="AI180" i="17"/>
  <c r="AE174" i="17"/>
  <c r="AC182" i="17"/>
  <c r="AC536" i="17"/>
  <c r="AC540" i="17"/>
  <c r="AC528" i="17"/>
  <c r="AG127" i="17"/>
  <c r="AE540" i="17"/>
  <c r="AE534" i="17"/>
  <c r="AE533" i="17"/>
  <c r="AE536" i="17"/>
  <c r="AG514" i="17"/>
  <c r="AC532" i="17"/>
  <c r="Y538" i="17"/>
  <c r="Y530" i="17"/>
  <c r="W389" i="17"/>
  <c r="U390" i="17"/>
  <c r="U294" i="17"/>
  <c r="AC207" i="17"/>
  <c r="Y444" i="17"/>
  <c r="Y500" i="17"/>
  <c r="S395" i="17"/>
  <c r="U386" i="17"/>
  <c r="AC180" i="17"/>
  <c r="AG508" i="17"/>
  <c r="AG505" i="17"/>
  <c r="AG507" i="17"/>
  <c r="AB461" i="17"/>
  <c r="U432" i="17"/>
  <c r="U336" i="17"/>
  <c r="AF334" i="17"/>
  <c r="U333" i="17"/>
  <c r="AC178" i="17"/>
  <c r="Y392" i="17"/>
  <c r="AE213" i="17"/>
  <c r="AA537" i="17"/>
  <c r="AA528" i="17"/>
  <c r="AA529" i="17"/>
  <c r="Y510" i="17"/>
  <c r="AB376" i="17"/>
  <c r="AF337" i="17"/>
  <c r="AK533" i="17"/>
  <c r="AK541" i="17"/>
  <c r="Y504" i="17"/>
  <c r="W386" i="17"/>
  <c r="W396" i="17"/>
  <c r="AA530" i="17"/>
  <c r="Y398" i="17"/>
  <c r="S394" i="17"/>
  <c r="AD160" i="17"/>
  <c r="AI125" i="17"/>
  <c r="X420" i="17"/>
  <c r="AH208" i="17"/>
  <c r="AE175" i="17"/>
  <c r="S277" i="17"/>
  <c r="AE170" i="17"/>
  <c r="Y180" i="17"/>
  <c r="AC175" i="17"/>
  <c r="AG502" i="17"/>
  <c r="Y534" i="17"/>
  <c r="AE537" i="17"/>
  <c r="S387" i="17"/>
  <c r="AA533" i="17"/>
  <c r="S391" i="17"/>
  <c r="AG429" i="17"/>
  <c r="AG421" i="17"/>
  <c r="AG427" i="17"/>
  <c r="AG423" i="17"/>
  <c r="W277" i="17"/>
  <c r="W288" i="17"/>
  <c r="W279" i="17"/>
  <c r="W280" i="17"/>
  <c r="W278" i="17"/>
  <c r="W283" i="17"/>
  <c r="W286" i="17"/>
  <c r="Q284" i="17"/>
  <c r="W285" i="17"/>
  <c r="AC451" i="17"/>
  <c r="AC447" i="17"/>
  <c r="AC455" i="17"/>
  <c r="AC443" i="17"/>
  <c r="AC449" i="17"/>
  <c r="AC453" i="17"/>
  <c r="AF202" i="17"/>
  <c r="AF207" i="17"/>
  <c r="AF208" i="17"/>
  <c r="AF204" i="17"/>
  <c r="W508" i="17"/>
  <c r="W504" i="17"/>
  <c r="W500" i="17"/>
  <c r="W511" i="17"/>
  <c r="W510" i="17"/>
  <c r="W507" i="17"/>
  <c r="W506" i="17"/>
  <c r="W499" i="17"/>
  <c r="W503" i="17"/>
  <c r="W502" i="17"/>
  <c r="Z316" i="17"/>
  <c r="AE446" i="17"/>
  <c r="AE449" i="17"/>
  <c r="AE453" i="17"/>
  <c r="AE455" i="17"/>
  <c r="AE451" i="17"/>
  <c r="AE447" i="17"/>
  <c r="Q287" i="17"/>
  <c r="T304" i="17"/>
  <c r="Z360" i="17"/>
  <c r="W289" i="17"/>
  <c r="Z370" i="17"/>
  <c r="AC260" i="17"/>
  <c r="AC250" i="17"/>
  <c r="AC251" i="17"/>
  <c r="AF197" i="17"/>
  <c r="AC461" i="17"/>
  <c r="AA187" i="17"/>
  <c r="AC444" i="17"/>
  <c r="AF199" i="17"/>
  <c r="AD232" i="17"/>
  <c r="AD228" i="17"/>
  <c r="AD235" i="17"/>
  <c r="AA150" i="17"/>
  <c r="Z188" i="17"/>
  <c r="AF455" i="17"/>
  <c r="AF447" i="17"/>
  <c r="AF449" i="17"/>
  <c r="AF458" i="17"/>
  <c r="AF457" i="17"/>
  <c r="AF456" i="17"/>
  <c r="AF454" i="17"/>
  <c r="AF451" i="17"/>
  <c r="AF450" i="17"/>
  <c r="AF453" i="17"/>
  <c r="Z364" i="17"/>
  <c r="AI543" i="17"/>
  <c r="AI540" i="17"/>
  <c r="AI536" i="17"/>
  <c r="AI532" i="17"/>
  <c r="AI542" i="17"/>
  <c r="AI533" i="17"/>
  <c r="AI531" i="17"/>
  <c r="AI534" i="17"/>
  <c r="AI535" i="17"/>
  <c r="AI537" i="17"/>
  <c r="AI538" i="17"/>
  <c r="AI539" i="17"/>
  <c r="AB474" i="17"/>
  <c r="AD369" i="17"/>
  <c r="AD362" i="17"/>
  <c r="Z310" i="17"/>
  <c r="W505" i="17"/>
  <c r="AE445" i="17"/>
  <c r="AB226" i="17"/>
  <c r="AB225" i="17"/>
  <c r="AB224" i="17"/>
  <c r="AB223" i="17"/>
  <c r="AB228" i="17"/>
  <c r="AB231" i="17"/>
  <c r="AB234" i="17"/>
  <c r="AG425" i="17"/>
  <c r="Z358" i="17"/>
  <c r="AG175" i="17"/>
  <c r="W331" i="17"/>
  <c r="W332" i="17"/>
  <c r="W333" i="17"/>
  <c r="Q285" i="17"/>
  <c r="AH200" i="17"/>
  <c r="V315" i="17"/>
  <c r="AH204" i="17"/>
  <c r="V314" i="17"/>
  <c r="S288" i="17"/>
  <c r="S282" i="17"/>
  <c r="S287" i="17"/>
  <c r="S284" i="17"/>
  <c r="AG178" i="17"/>
  <c r="AC252" i="17"/>
  <c r="AD230" i="17"/>
  <c r="Y252" i="17"/>
  <c r="AF203" i="17"/>
  <c r="AC565" i="17"/>
  <c r="AC561" i="17"/>
  <c r="AC557" i="17"/>
  <c r="AC566" i="17"/>
  <c r="AC564" i="17"/>
  <c r="AC569" i="17"/>
  <c r="AC567" i="17"/>
  <c r="AC560" i="17"/>
  <c r="AC558" i="17"/>
  <c r="AC562" i="17"/>
  <c r="AG180" i="17"/>
  <c r="AE160" i="17"/>
  <c r="AC151" i="17"/>
  <c r="AB232" i="17"/>
  <c r="AG428" i="17"/>
  <c r="AD361" i="17"/>
  <c r="AC452" i="17"/>
  <c r="AE454" i="17"/>
  <c r="W340" i="17"/>
  <c r="AC454" i="17"/>
  <c r="Z368" i="17"/>
  <c r="AF333" i="17"/>
  <c r="X322" i="17"/>
  <c r="AG424" i="17"/>
  <c r="AB368" i="17"/>
  <c r="AB364" i="17"/>
  <c r="AB360" i="17"/>
  <c r="AA516" i="17"/>
  <c r="U434" i="17"/>
  <c r="T309" i="17"/>
  <c r="AG176" i="17"/>
  <c r="AD472" i="17"/>
  <c r="AC450" i="17"/>
  <c r="AA199" i="17"/>
  <c r="W257" i="17"/>
  <c r="W260" i="17"/>
  <c r="W259" i="17"/>
  <c r="W250" i="17"/>
  <c r="W251" i="17"/>
  <c r="AB369" i="17"/>
  <c r="W334" i="17"/>
  <c r="AC563" i="17"/>
  <c r="T422" i="17"/>
  <c r="R347" i="17"/>
  <c r="Y279" i="17"/>
  <c r="Y278" i="17"/>
  <c r="Y277" i="17"/>
  <c r="AA155" i="17"/>
  <c r="W261" i="17"/>
  <c r="O333" i="17"/>
  <c r="O332" i="17"/>
  <c r="O331" i="17"/>
  <c r="S286" i="17"/>
  <c r="AF200" i="17"/>
  <c r="W255" i="17"/>
  <c r="T310" i="17"/>
  <c r="T294" i="17"/>
  <c r="AG170" i="17"/>
  <c r="AD478" i="17"/>
  <c r="Y250" i="17"/>
  <c r="Y173" i="17"/>
  <c r="AF201" i="17"/>
  <c r="AF198" i="17"/>
  <c r="Y445" i="17"/>
  <c r="Y455" i="17"/>
  <c r="Y453" i="17"/>
  <c r="Y449" i="17"/>
  <c r="Y447" i="17"/>
  <c r="AH199" i="17"/>
  <c r="AG177" i="17"/>
  <c r="AA146" i="17"/>
  <c r="AG172" i="17"/>
  <c r="AE214" i="17"/>
  <c r="AD240" i="17" s="1"/>
  <c r="AA397" i="17"/>
  <c r="AA394" i="17"/>
  <c r="AA390" i="17"/>
  <c r="AA386" i="17"/>
  <c r="AA395" i="17"/>
  <c r="AA393" i="17"/>
  <c r="AA392" i="17"/>
  <c r="AA388" i="17"/>
  <c r="AA387" i="17"/>
  <c r="AA389" i="17"/>
  <c r="R348" i="17"/>
  <c r="S348" i="17"/>
  <c r="Q282" i="17"/>
  <c r="Q278" i="17"/>
  <c r="Q280" i="17"/>
  <c r="Q286" i="17"/>
  <c r="Q277" i="17"/>
  <c r="Q279" i="17"/>
  <c r="Q288" i="17"/>
  <c r="AB473" i="17"/>
  <c r="AB479" i="17"/>
  <c r="AB481" i="17"/>
  <c r="AB475" i="17"/>
  <c r="AB482" i="17"/>
  <c r="AB472" i="17"/>
  <c r="AB483" i="17"/>
  <c r="AB484" i="17"/>
  <c r="AB480" i="17"/>
  <c r="AB477" i="17"/>
  <c r="AG417" i="17"/>
  <c r="Z517" i="17"/>
  <c r="AA517" i="17"/>
  <c r="AC448" i="17"/>
  <c r="AU430" i="17"/>
  <c r="X482" i="17" s="1"/>
  <c r="AG422" i="17"/>
  <c r="AE448" i="17"/>
  <c r="V417" i="17"/>
  <c r="V427" i="17"/>
  <c r="V423" i="17"/>
  <c r="V419" i="17"/>
  <c r="V416" i="17"/>
  <c r="V424" i="17"/>
  <c r="V420" i="17"/>
  <c r="V426" i="17"/>
  <c r="V421" i="17"/>
  <c r="V422" i="17"/>
  <c r="V428" i="17"/>
  <c r="AD475" i="17"/>
  <c r="AD482" i="17"/>
  <c r="AD473" i="17"/>
  <c r="AD483" i="17"/>
  <c r="AD480" i="17"/>
  <c r="AD484" i="17"/>
  <c r="AD481" i="17"/>
  <c r="AD477" i="17"/>
  <c r="AA198" i="17"/>
  <c r="AA197" i="17"/>
  <c r="AA196" i="17"/>
  <c r="AA206" i="17"/>
  <c r="AG173" i="17"/>
  <c r="AC241" i="17"/>
  <c r="AE450" i="17"/>
  <c r="AD364" i="17"/>
  <c r="X312" i="17"/>
  <c r="X304" i="17"/>
  <c r="X316" i="17"/>
  <c r="X309" i="17"/>
  <c r="X305" i="17"/>
  <c r="X310" i="17"/>
  <c r="AG418" i="17"/>
  <c r="AE489" i="17"/>
  <c r="X416" i="17"/>
  <c r="X417" i="17"/>
  <c r="X426" i="17"/>
  <c r="X422" i="17"/>
  <c r="X423" i="17"/>
  <c r="X421" i="17"/>
  <c r="X427" i="17"/>
  <c r="X425" i="17"/>
  <c r="X419" i="17"/>
  <c r="X424" i="17"/>
  <c r="AA208" i="17"/>
  <c r="AH202" i="17"/>
  <c r="AD223" i="17"/>
  <c r="Q289" i="17"/>
  <c r="AG420" i="17"/>
  <c r="Y259" i="17"/>
  <c r="Y260" i="17"/>
  <c r="Y255" i="17"/>
  <c r="Y261" i="17"/>
  <c r="Y256" i="17"/>
  <c r="Y257" i="17"/>
  <c r="AB230" i="17"/>
  <c r="U433" i="17"/>
  <c r="AE508" i="17"/>
  <c r="AE504" i="17"/>
  <c r="AE500" i="17"/>
  <c r="AE507" i="17"/>
  <c r="AE511" i="17"/>
  <c r="AE510" i="17"/>
  <c r="AE506" i="17"/>
  <c r="AE503" i="17"/>
  <c r="AE502" i="17"/>
  <c r="AE499" i="17"/>
  <c r="AE505" i="17"/>
  <c r="Z363" i="17"/>
  <c r="V403" i="17"/>
  <c r="AD368" i="17"/>
  <c r="AB476" i="17"/>
  <c r="AF332" i="17"/>
  <c r="AH209" i="17"/>
  <c r="AA455" i="17"/>
  <c r="AA451" i="17"/>
  <c r="AA450" i="17"/>
  <c r="AA453" i="17"/>
  <c r="AA449" i="17"/>
  <c r="AA447" i="17"/>
  <c r="AA454" i="17"/>
  <c r="AA444" i="17"/>
  <c r="AA396" i="17"/>
  <c r="AA266" i="17"/>
  <c r="AG171" i="17"/>
  <c r="AF209" i="17"/>
  <c r="AC261" i="17"/>
  <c r="AG174" i="17"/>
  <c r="AA200" i="17"/>
  <c r="W287" i="17"/>
  <c r="AD233" i="17"/>
  <c r="AB314" i="17"/>
  <c r="AB306" i="17"/>
  <c r="AB311" i="17"/>
  <c r="AB308" i="17"/>
  <c r="AB307" i="17"/>
  <c r="AC459" i="17"/>
  <c r="AD363" i="17"/>
  <c r="AF206" i="17"/>
  <c r="W342" i="17"/>
  <c r="Y175" i="17"/>
  <c r="Y172" i="17"/>
  <c r="Y181" i="17"/>
  <c r="Y177" i="17"/>
  <c r="AD224" i="17"/>
  <c r="Z311" i="17"/>
  <c r="Z304" i="17"/>
  <c r="Z306" i="17"/>
  <c r="Z305" i="17"/>
  <c r="Z309" i="17"/>
  <c r="Z308" i="17"/>
  <c r="Z315" i="17"/>
  <c r="T306" i="17"/>
  <c r="T308" i="17"/>
  <c r="T307" i="17"/>
  <c r="T313" i="17"/>
  <c r="T311" i="17"/>
  <c r="Q283" i="17"/>
  <c r="T428" i="17"/>
  <c r="T424" i="17"/>
  <c r="T420" i="17"/>
  <c r="T427" i="17"/>
  <c r="T423" i="17"/>
  <c r="T421" i="17"/>
  <c r="T425" i="17"/>
  <c r="T417" i="17"/>
  <c r="T416" i="17"/>
  <c r="T419" i="17"/>
  <c r="W509" i="17"/>
  <c r="T315" i="17"/>
  <c r="V305" i="17"/>
  <c r="V311" i="17"/>
  <c r="V310" i="17"/>
  <c r="V306" i="17"/>
  <c r="V307" i="17"/>
  <c r="V304" i="17"/>
  <c r="T312" i="17"/>
  <c r="AE564" i="17"/>
  <c r="AE560" i="17"/>
  <c r="AE569" i="17"/>
  <c r="AE563" i="17"/>
  <c r="AE562" i="17"/>
  <c r="AE561" i="17"/>
  <c r="AE557" i="17"/>
  <c r="AE559" i="17"/>
  <c r="AE565" i="17"/>
  <c r="AE558" i="17"/>
  <c r="AE566" i="17"/>
  <c r="AE567" i="17"/>
  <c r="T314" i="17"/>
  <c r="AG419" i="17"/>
  <c r="Z267" i="17"/>
  <c r="AA267" i="17"/>
  <c r="AA153" i="17"/>
  <c r="AA149" i="17"/>
  <c r="AA144" i="17"/>
  <c r="AA152" i="17"/>
  <c r="AA154" i="17"/>
  <c r="AA518" i="17"/>
  <c r="Z518" i="17"/>
  <c r="AG458" i="17"/>
  <c r="AI458" i="17"/>
  <c r="AA376" i="17"/>
  <c r="AA398" i="17"/>
  <c r="V309" i="17"/>
  <c r="Z268" i="17"/>
  <c r="AA268" i="17"/>
  <c r="W281" i="17"/>
  <c r="AA202" i="17"/>
  <c r="AC152" i="17"/>
  <c r="AC148" i="17"/>
  <c r="AC143" i="17"/>
  <c r="AC145" i="17"/>
  <c r="X308" i="17"/>
  <c r="AD234" i="17"/>
  <c r="AC254" i="17"/>
  <c r="AA201" i="17"/>
  <c r="AE444" i="17"/>
  <c r="W337" i="17"/>
  <c r="Z312" i="17"/>
  <c r="V316" i="17"/>
  <c r="AC446" i="17"/>
  <c r="AD358" i="17"/>
  <c r="AG537" i="17"/>
  <c r="AG533" i="17"/>
  <c r="AG535" i="17"/>
  <c r="AG534" i="17"/>
  <c r="AG532" i="17"/>
  <c r="AG536" i="17"/>
  <c r="AG540" i="17"/>
  <c r="AG538" i="17"/>
  <c r="AB235" i="17"/>
  <c r="X311" i="17"/>
  <c r="AA205" i="17"/>
  <c r="AI541" i="17"/>
  <c r="V418" i="17"/>
  <c r="AD360" i="17"/>
  <c r="AC460" i="17"/>
  <c r="AF335" i="17"/>
  <c r="Z313" i="17"/>
  <c r="AE443" i="17"/>
  <c r="W338" i="17"/>
  <c r="Y395" i="17"/>
  <c r="Y391" i="17"/>
  <c r="Y387" i="17"/>
  <c r="Y388" i="17"/>
  <c r="Y386" i="17"/>
  <c r="Y389" i="17"/>
  <c r="Y394" i="17"/>
  <c r="Y393" i="17"/>
  <c r="Y390" i="17"/>
  <c r="W336" i="17"/>
  <c r="AG426" i="17"/>
  <c r="Z361" i="17"/>
  <c r="AC445" i="17"/>
  <c r="Z307" i="17"/>
  <c r="AH207" i="17"/>
  <c r="AE452" i="17"/>
  <c r="X321" i="17"/>
  <c r="AH203" i="17"/>
  <c r="Z369" i="17"/>
  <c r="X306" i="17"/>
  <c r="W258" i="17"/>
  <c r="AA145" i="17"/>
  <c r="Z425" i="17"/>
  <c r="Z421" i="17"/>
  <c r="Z420" i="17"/>
  <c r="Z417" i="17"/>
  <c r="Z416" i="17"/>
  <c r="Z426" i="17"/>
  <c r="Z422" i="17"/>
  <c r="Z424" i="17"/>
  <c r="Z428" i="17"/>
  <c r="Z427" i="17"/>
  <c r="AC206" i="17"/>
  <c r="AC203" i="17"/>
  <c r="AC197" i="17"/>
  <c r="AC200" i="17"/>
  <c r="AC196" i="17"/>
  <c r="AC205" i="17"/>
  <c r="AC198" i="17"/>
  <c r="AC208" i="17"/>
  <c r="AC202" i="17"/>
  <c r="AE212" i="17"/>
  <c r="AD212" i="17"/>
  <c r="W284" i="17"/>
  <c r="AD229" i="17"/>
  <c r="T418" i="17"/>
  <c r="AB229" i="17"/>
  <c r="W282" i="17"/>
  <c r="AC150" i="17"/>
  <c r="R349" i="17"/>
  <c r="Y286" i="17"/>
  <c r="V313" i="17"/>
  <c r="AB233" i="17"/>
  <c r="AA151" i="17"/>
  <c r="S281" i="17"/>
  <c r="AC154" i="17"/>
  <c r="AE251" i="17"/>
  <c r="AE259" i="17"/>
  <c r="AE262" i="17"/>
  <c r="AE254" i="17"/>
  <c r="AE258" i="17"/>
  <c r="AE253" i="17"/>
  <c r="AE261" i="17"/>
  <c r="AE256" i="17"/>
  <c r="Y170" i="17"/>
  <c r="AA204" i="17"/>
  <c r="AE255" i="17"/>
  <c r="Q6" i="3"/>
  <c r="Q7" i="3" s="1"/>
  <c r="Q8" i="3" s="1"/>
  <c r="Q9" i="3" s="1"/>
  <c r="CO3" i="2"/>
  <c r="CN3" i="2"/>
  <c r="CK3" i="2"/>
  <c r="CL3" i="2"/>
  <c r="CM3" i="2"/>
  <c r="AC240" i="17" l="1"/>
  <c r="T53" i="3"/>
  <c r="AB64" i="8"/>
  <c r="AI455" i="17"/>
  <c r="AI457" i="17"/>
  <c r="AB374" i="17"/>
  <c r="BF35" i="7"/>
  <c r="R34" i="7"/>
  <c r="S43" i="3"/>
  <c r="AC512" i="17"/>
  <c r="Q344" i="17"/>
  <c r="AA44" i="8"/>
  <c r="X365" i="17"/>
  <c r="AA512" i="17"/>
  <c r="R429" i="17"/>
  <c r="BE23" i="7"/>
  <c r="Q22" i="7"/>
  <c r="R28" i="3"/>
  <c r="Z40" i="8" s="1"/>
  <c r="AG130" i="17"/>
  <c r="U344" i="17"/>
  <c r="X367" i="17"/>
  <c r="AC541" i="17"/>
  <c r="AE156" i="17"/>
  <c r="AI454" i="17"/>
  <c r="AA374" i="17"/>
  <c r="AI130" i="17"/>
  <c r="Q10" i="3"/>
  <c r="AB317" i="17"/>
  <c r="X366" i="17"/>
  <c r="X359" i="17"/>
  <c r="AK544" i="17"/>
  <c r="S399" i="17"/>
  <c r="W399" i="17"/>
  <c r="X364" i="17"/>
  <c r="AB371" i="17"/>
  <c r="AG515" i="17"/>
  <c r="AE183" i="17"/>
  <c r="AA541" i="17"/>
  <c r="U399" i="17"/>
  <c r="AC183" i="17"/>
  <c r="Y512" i="17"/>
  <c r="V317" i="17"/>
  <c r="Z429" i="17"/>
  <c r="X369" i="17"/>
  <c r="AI183" i="17"/>
  <c r="AE263" i="17"/>
  <c r="AG544" i="17"/>
  <c r="AA456" i="17"/>
  <c r="AG183" i="17"/>
  <c r="AA156" i="17"/>
  <c r="AE541" i="17"/>
  <c r="X360" i="17"/>
  <c r="X363" i="17"/>
  <c r="AC156" i="17"/>
  <c r="AH210" i="17"/>
  <c r="AF345" i="17"/>
  <c r="S290" i="17"/>
  <c r="X362" i="17"/>
  <c r="X361" i="17"/>
  <c r="X370" i="17"/>
  <c r="AF459" i="17"/>
  <c r="AF210" i="17"/>
  <c r="Y541" i="17"/>
  <c r="AA209" i="17"/>
  <c r="AC570" i="17"/>
  <c r="AE456" i="17"/>
  <c r="Z371" i="17"/>
  <c r="T317" i="17"/>
  <c r="X317" i="17"/>
  <c r="AI456" i="17"/>
  <c r="AG456" i="17"/>
  <c r="AH464" i="17" s="1"/>
  <c r="AF464" i="17" s="1"/>
  <c r="Y399" i="17"/>
  <c r="X429" i="17"/>
  <c r="V429" i="17"/>
  <c r="AB485" i="17"/>
  <c r="W263" i="17"/>
  <c r="X358" i="17"/>
  <c r="W344" i="17"/>
  <c r="AI544" i="17"/>
  <c r="AC456" i="17"/>
  <c r="Y183" i="17"/>
  <c r="AE570" i="17"/>
  <c r="AD485" i="17"/>
  <c r="AC263" i="17"/>
  <c r="Y290" i="17"/>
  <c r="AD371" i="17"/>
  <c r="AC209" i="17"/>
  <c r="Y456" i="17"/>
  <c r="AG430" i="17"/>
  <c r="Q290" i="17"/>
  <c r="Y263" i="17"/>
  <c r="O344" i="17"/>
  <c r="AB236" i="17"/>
  <c r="W512" i="17"/>
  <c r="W290" i="17"/>
  <c r="AA399" i="17"/>
  <c r="Z317" i="17"/>
  <c r="T429" i="17"/>
  <c r="AE512" i="17"/>
  <c r="X368" i="17"/>
  <c r="X485" i="17"/>
  <c r="C7" i="5"/>
  <c r="W7" i="5" s="1"/>
  <c r="C6" i="5"/>
  <c r="W6" i="5" s="1"/>
  <c r="C5" i="5"/>
  <c r="W5" i="5" s="1"/>
  <c r="C4" i="5"/>
  <c r="W4" i="5" s="1"/>
  <c r="AE2" i="5"/>
  <c r="T54" i="3" l="1"/>
  <c r="AB65" i="8"/>
  <c r="BF36" i="7"/>
  <c r="R35" i="7"/>
  <c r="S44" i="3"/>
  <c r="AA45" i="8"/>
  <c r="BE24" i="7"/>
  <c r="Q23" i="7"/>
  <c r="AI459" i="17"/>
  <c r="AJ455" i="17" s="1"/>
  <c r="AG459" i="17"/>
  <c r="AH458" i="17" s="1"/>
  <c r="R29" i="3"/>
  <c r="Z41" i="8" s="1"/>
  <c r="Q11" i="3"/>
  <c r="X371" i="17"/>
  <c r="Q39" i="6"/>
  <c r="Q40" i="6"/>
  <c r="Q19" i="6"/>
  <c r="Q46" i="6" s="1"/>
  <c r="Y26" i="6" l="1"/>
  <c r="Y34" i="6"/>
  <c r="Y21" i="6"/>
  <c r="Y25" i="6"/>
  <c r="Y27" i="6"/>
  <c r="Y35" i="6"/>
  <c r="Y28" i="6"/>
  <c r="Y36" i="6"/>
  <c r="Y29" i="6"/>
  <c r="Y24" i="6"/>
  <c r="Y22" i="6"/>
  <c r="Y30" i="6"/>
  <c r="Y32" i="6"/>
  <c r="Y38" i="6"/>
  <c r="Y23" i="6"/>
  <c r="Y31" i="6"/>
  <c r="Y37" i="6"/>
  <c r="Y33" i="6"/>
  <c r="Y40" i="6"/>
  <c r="Y39" i="6"/>
  <c r="T55" i="3"/>
  <c r="AB66" i="8"/>
  <c r="AH452" i="17"/>
  <c r="AJ446" i="17"/>
  <c r="AH446" i="17"/>
  <c r="AH448" i="17"/>
  <c r="AH449" i="17"/>
  <c r="AH454" i="17"/>
  <c r="AH453" i="17"/>
  <c r="AH447" i="17"/>
  <c r="AH456" i="17"/>
  <c r="AJ458" i="17"/>
  <c r="BF37" i="7"/>
  <c r="R36" i="7"/>
  <c r="S45" i="3"/>
  <c r="AH450" i="17"/>
  <c r="AH455" i="17"/>
  <c r="AJ448" i="17"/>
  <c r="AJ456" i="17"/>
  <c r="AJ450" i="17"/>
  <c r="AJ447" i="17"/>
  <c r="AJ453" i="17"/>
  <c r="AJ457" i="17"/>
  <c r="AA46" i="8"/>
  <c r="AJ451" i="17"/>
  <c r="AJ454" i="17"/>
  <c r="AJ452" i="17"/>
  <c r="AJ449" i="17"/>
  <c r="AH451" i="17"/>
  <c r="AH457" i="17"/>
  <c r="BE25" i="7"/>
  <c r="Q24" i="7"/>
  <c r="R30" i="3"/>
  <c r="Z42" i="8" s="1"/>
  <c r="Q12" i="3"/>
  <c r="Q6" i="5"/>
  <c r="T56" i="3" l="1"/>
  <c r="AB67" i="8"/>
  <c r="BF38" i="7"/>
  <c r="R37" i="7"/>
  <c r="AH459" i="17"/>
  <c r="S46" i="3"/>
  <c r="AJ459" i="17"/>
  <c r="AA47" i="8"/>
  <c r="BE26" i="7"/>
  <c r="Q25" i="7"/>
  <c r="R31" i="3"/>
  <c r="Z43" i="8" s="1"/>
  <c r="Q13" i="3"/>
  <c r="J126" i="8"/>
  <c r="J127" i="8"/>
  <c r="J128" i="8"/>
  <c r="J129" i="8"/>
  <c r="J130" i="8"/>
  <c r="J131" i="8"/>
  <c r="J132" i="8"/>
  <c r="P132" i="8"/>
  <c r="J133" i="8"/>
  <c r="P133" i="8"/>
  <c r="J134" i="8"/>
  <c r="O134" i="8"/>
  <c r="P134" i="8"/>
  <c r="J135" i="8"/>
  <c r="N135" i="8"/>
  <c r="O135" i="8"/>
  <c r="P135" i="8"/>
  <c r="J136" i="8"/>
  <c r="N136" i="8"/>
  <c r="O136" i="8"/>
  <c r="P136" i="8"/>
  <c r="J137" i="8"/>
  <c r="N137" i="8"/>
  <c r="O137" i="8"/>
  <c r="P137" i="8"/>
  <c r="R137" i="8"/>
  <c r="J138" i="8"/>
  <c r="N138" i="8"/>
  <c r="O138" i="8"/>
  <c r="P138" i="8"/>
  <c r="Q138" i="8"/>
  <c r="R138" i="8"/>
  <c r="J139" i="8"/>
  <c r="N139" i="8"/>
  <c r="O139" i="8"/>
  <c r="P139" i="8"/>
  <c r="Q139" i="8"/>
  <c r="R139" i="8"/>
  <c r="V139" i="8"/>
  <c r="J140" i="8"/>
  <c r="N140" i="8"/>
  <c r="O140" i="8"/>
  <c r="P140" i="8"/>
  <c r="Q140" i="8"/>
  <c r="R140" i="8"/>
  <c r="V140" i="8"/>
  <c r="J141" i="8"/>
  <c r="N141" i="8"/>
  <c r="O141" i="8"/>
  <c r="P141" i="8"/>
  <c r="Q141" i="8"/>
  <c r="R141" i="8"/>
  <c r="V141" i="8"/>
  <c r="J142" i="8"/>
  <c r="N142" i="8"/>
  <c r="O142" i="8"/>
  <c r="P142" i="8"/>
  <c r="Q142" i="8"/>
  <c r="R142" i="8"/>
  <c r="S142" i="8"/>
  <c r="V142" i="8"/>
  <c r="J143" i="8"/>
  <c r="M143" i="8"/>
  <c r="N143" i="8"/>
  <c r="O143" i="8"/>
  <c r="P143" i="8"/>
  <c r="Q143" i="8"/>
  <c r="R143" i="8"/>
  <c r="S143" i="8"/>
  <c r="T143" i="8"/>
  <c r="V143" i="8"/>
  <c r="J144" i="8"/>
  <c r="L144" i="8"/>
  <c r="M144" i="8"/>
  <c r="N144" i="8"/>
  <c r="O144" i="8"/>
  <c r="P144" i="8"/>
  <c r="Q144" i="8"/>
  <c r="R144" i="8"/>
  <c r="S144" i="8"/>
  <c r="T144" i="8"/>
  <c r="V144" i="8"/>
  <c r="J145" i="8"/>
  <c r="K145" i="8"/>
  <c r="L145" i="8"/>
  <c r="M145" i="8"/>
  <c r="N145" i="8"/>
  <c r="O145" i="8"/>
  <c r="P145" i="8"/>
  <c r="Q145" i="8"/>
  <c r="R145" i="8"/>
  <c r="S145" i="8"/>
  <c r="T145" i="8"/>
  <c r="V145" i="8"/>
  <c r="Y16" i="8"/>
  <c r="Y17" i="8"/>
  <c r="Y15" i="8"/>
  <c r="K17" i="8"/>
  <c r="N17" i="8"/>
  <c r="O17" i="8"/>
  <c r="P17" i="8"/>
  <c r="Q17" i="8"/>
  <c r="R17" i="8"/>
  <c r="S17" i="8"/>
  <c r="X17" i="8"/>
  <c r="K18" i="8"/>
  <c r="Q18" i="8"/>
  <c r="R18" i="8"/>
  <c r="S18" i="8"/>
  <c r="X18" i="8"/>
  <c r="K19" i="8"/>
  <c r="Q19" i="8"/>
  <c r="R19" i="8"/>
  <c r="K20" i="8"/>
  <c r="Q20" i="8"/>
  <c r="K21" i="8"/>
  <c r="K22"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L16" i="8"/>
  <c r="N16" i="8"/>
  <c r="O16" i="8"/>
  <c r="P16" i="8"/>
  <c r="Q16" i="8"/>
  <c r="R16" i="8"/>
  <c r="S16" i="8"/>
  <c r="T16" i="8"/>
  <c r="U16" i="8"/>
  <c r="X16" i="8"/>
  <c r="K16" i="8"/>
  <c r="T57" i="3" l="1"/>
  <c r="AB68" i="8"/>
  <c r="BF39" i="7"/>
  <c r="R38" i="7"/>
  <c r="S47" i="3"/>
  <c r="AA48" i="8"/>
  <c r="BE27" i="7"/>
  <c r="Q26" i="7"/>
  <c r="R32" i="3"/>
  <c r="Z44" i="8" s="1"/>
  <c r="Q14" i="3"/>
  <c r="X15" i="8"/>
  <c r="W15" i="8"/>
  <c r="V15" i="8"/>
  <c r="U15" i="8"/>
  <c r="T15" i="8"/>
  <c r="S15" i="8"/>
  <c r="R15" i="8"/>
  <c r="Q15" i="8"/>
  <c r="P15" i="8"/>
  <c r="O15" i="8"/>
  <c r="N15" i="8"/>
  <c r="M15" i="8"/>
  <c r="L15" i="8"/>
  <c r="K15" i="8"/>
  <c r="J15" i="8"/>
  <c r="B135" i="7"/>
  <c r="BJ135" i="7" s="1"/>
  <c r="B134" i="7"/>
  <c r="BJ134" i="7" s="1"/>
  <c r="B133" i="7"/>
  <c r="BJ133" i="7" s="1"/>
  <c r="B132" i="7"/>
  <c r="BJ132" i="7" s="1"/>
  <c r="B131" i="7"/>
  <c r="BJ131" i="7" s="1"/>
  <c r="B130" i="7"/>
  <c r="BJ130" i="7" s="1"/>
  <c r="B129" i="7"/>
  <c r="BJ129" i="7" s="1"/>
  <c r="B128" i="7"/>
  <c r="BJ128" i="7" s="1"/>
  <c r="B127" i="7"/>
  <c r="BJ127" i="7" s="1"/>
  <c r="B126" i="7"/>
  <c r="BJ126" i="7" s="1"/>
  <c r="B125" i="7"/>
  <c r="BJ125" i="7" s="1"/>
  <c r="B124" i="7"/>
  <c r="BJ124" i="7" s="1"/>
  <c r="B123" i="7"/>
  <c r="BJ123" i="7" s="1"/>
  <c r="B122" i="7"/>
  <c r="BJ122" i="7" s="1"/>
  <c r="B121" i="7"/>
  <c r="BJ121" i="7" s="1"/>
  <c r="B120" i="7"/>
  <c r="BJ120" i="7" s="1"/>
  <c r="B119" i="7"/>
  <c r="BJ119" i="7" s="1"/>
  <c r="B118" i="7"/>
  <c r="BJ118" i="7" s="1"/>
  <c r="B117" i="7"/>
  <c r="BJ117" i="7" s="1"/>
  <c r="B116" i="7"/>
  <c r="BJ116" i="7" s="1"/>
  <c r="B115" i="7"/>
  <c r="BJ115" i="7" s="1"/>
  <c r="B114" i="7"/>
  <c r="BJ114" i="7" s="1"/>
  <c r="B113" i="7"/>
  <c r="BJ113" i="7" s="1"/>
  <c r="B112" i="7"/>
  <c r="BJ112" i="7" s="1"/>
  <c r="B111" i="7"/>
  <c r="BJ111" i="7" s="1"/>
  <c r="B110" i="7"/>
  <c r="BJ110" i="7" s="1"/>
  <c r="B109" i="7"/>
  <c r="BJ109" i="7" s="1"/>
  <c r="B108" i="7"/>
  <c r="BJ108" i="7" s="1"/>
  <c r="B107" i="7"/>
  <c r="BJ107" i="7" s="1"/>
  <c r="B106" i="7"/>
  <c r="BJ106" i="7" s="1"/>
  <c r="B105" i="7"/>
  <c r="BJ105" i="7" s="1"/>
  <c r="B104" i="7"/>
  <c r="BJ104" i="7" s="1"/>
  <c r="B103" i="7"/>
  <c r="BJ103" i="7" s="1"/>
  <c r="B102" i="7"/>
  <c r="BJ102" i="7" s="1"/>
  <c r="B101" i="7"/>
  <c r="BJ101" i="7" s="1"/>
  <c r="B100" i="7"/>
  <c r="BJ100" i="7" s="1"/>
  <c r="B99" i="7"/>
  <c r="BJ99" i="7" s="1"/>
  <c r="B98" i="7"/>
  <c r="BJ98" i="7" s="1"/>
  <c r="B97" i="7"/>
  <c r="BJ97" i="7" s="1"/>
  <c r="B96" i="7"/>
  <c r="BJ96" i="7" s="1"/>
  <c r="B95" i="7"/>
  <c r="BJ95" i="7" s="1"/>
  <c r="B94" i="7"/>
  <c r="BJ94" i="7" s="1"/>
  <c r="B93" i="7"/>
  <c r="BJ93" i="7" s="1"/>
  <c r="B92" i="7"/>
  <c r="BJ92" i="7" s="1"/>
  <c r="B91" i="7"/>
  <c r="BJ91" i="7" s="1"/>
  <c r="B90" i="7"/>
  <c r="BJ90" i="7" s="1"/>
  <c r="B89" i="7"/>
  <c r="BJ89" i="7" s="1"/>
  <c r="B88" i="7"/>
  <c r="BJ88" i="7" s="1"/>
  <c r="B87" i="7"/>
  <c r="BJ87" i="7" s="1"/>
  <c r="B86" i="7"/>
  <c r="BJ86" i="7" s="1"/>
  <c r="B85" i="7"/>
  <c r="BJ85" i="7" s="1"/>
  <c r="B84" i="7"/>
  <c r="BJ84" i="7" s="1"/>
  <c r="B83" i="7"/>
  <c r="BJ83" i="7" s="1"/>
  <c r="B82" i="7"/>
  <c r="BJ82" i="7" s="1"/>
  <c r="B81" i="7"/>
  <c r="BJ81" i="7" s="1"/>
  <c r="B80" i="7"/>
  <c r="BJ80" i="7" s="1"/>
  <c r="B79" i="7"/>
  <c r="BJ79" i="7" s="1"/>
  <c r="B78" i="7"/>
  <c r="BJ78" i="7" s="1"/>
  <c r="B77" i="7"/>
  <c r="BJ77" i="7" s="1"/>
  <c r="B76" i="7"/>
  <c r="BJ76" i="7" s="1"/>
  <c r="B75" i="7"/>
  <c r="BJ75" i="7" s="1"/>
  <c r="B74" i="7"/>
  <c r="BJ74" i="7" s="1"/>
  <c r="B73" i="7"/>
  <c r="BJ73" i="7" s="1"/>
  <c r="B72" i="7"/>
  <c r="BJ72" i="7" s="1"/>
  <c r="B71" i="7"/>
  <c r="BJ71" i="7" s="1"/>
  <c r="B70" i="7"/>
  <c r="BJ70" i="7" s="1"/>
  <c r="B69" i="7"/>
  <c r="BJ69" i="7" s="1"/>
  <c r="B68" i="7"/>
  <c r="BJ68" i="7" s="1"/>
  <c r="B67" i="7"/>
  <c r="BJ67" i="7" s="1"/>
  <c r="B66" i="7"/>
  <c r="BJ66" i="7" s="1"/>
  <c r="B65" i="7"/>
  <c r="BJ65" i="7" s="1"/>
  <c r="B64" i="7"/>
  <c r="BJ64" i="7" s="1"/>
  <c r="B63" i="7"/>
  <c r="BJ63" i="7" s="1"/>
  <c r="B62" i="7"/>
  <c r="BJ62" i="7" s="1"/>
  <c r="B61" i="7"/>
  <c r="BJ61" i="7" s="1"/>
  <c r="B60" i="7"/>
  <c r="BJ60" i="7" s="1"/>
  <c r="B59" i="7"/>
  <c r="BJ59" i="7" s="1"/>
  <c r="B58" i="7"/>
  <c r="BJ58" i="7" s="1"/>
  <c r="B57" i="7"/>
  <c r="BJ57" i="7" s="1"/>
  <c r="B56" i="7"/>
  <c r="BJ56" i="7" s="1"/>
  <c r="B55" i="7"/>
  <c r="BJ55" i="7" s="1"/>
  <c r="B54" i="7"/>
  <c r="BJ54" i="7" s="1"/>
  <c r="B53" i="7"/>
  <c r="BJ53" i="7" s="1"/>
  <c r="B52" i="7"/>
  <c r="BJ52" i="7" s="1"/>
  <c r="B51" i="7"/>
  <c r="BJ51" i="7" s="1"/>
  <c r="B50" i="7"/>
  <c r="BJ50" i="7" s="1"/>
  <c r="B49" i="7"/>
  <c r="BJ49" i="7" s="1"/>
  <c r="B48" i="7"/>
  <c r="BJ48" i="7" s="1"/>
  <c r="B47" i="7"/>
  <c r="BJ47" i="7" s="1"/>
  <c r="B46" i="7"/>
  <c r="BJ46" i="7" s="1"/>
  <c r="B45" i="7"/>
  <c r="BJ45" i="7" s="1"/>
  <c r="B44" i="7"/>
  <c r="BJ44" i="7" s="1"/>
  <c r="B43" i="7"/>
  <c r="BJ43" i="7" s="1"/>
  <c r="B42" i="7"/>
  <c r="BJ42" i="7" s="1"/>
  <c r="B41" i="7"/>
  <c r="BJ41" i="7" s="1"/>
  <c r="B40" i="7"/>
  <c r="BJ40" i="7" s="1"/>
  <c r="B39" i="7"/>
  <c r="BJ39" i="7" s="1"/>
  <c r="B38" i="7"/>
  <c r="BJ38" i="7" s="1"/>
  <c r="B37" i="7"/>
  <c r="BJ37" i="7" s="1"/>
  <c r="B36" i="7"/>
  <c r="BJ36" i="7" s="1"/>
  <c r="B35" i="7"/>
  <c r="BJ35" i="7" s="1"/>
  <c r="B34" i="7"/>
  <c r="BJ34" i="7" s="1"/>
  <c r="B33" i="7"/>
  <c r="BJ33" i="7" s="1"/>
  <c r="B32" i="7"/>
  <c r="BJ32" i="7" s="1"/>
  <c r="B31" i="7"/>
  <c r="BJ31" i="7" s="1"/>
  <c r="B30" i="7"/>
  <c r="BJ30" i="7" s="1"/>
  <c r="B29" i="7"/>
  <c r="BJ29" i="7" s="1"/>
  <c r="B28" i="7"/>
  <c r="BJ28" i="7" s="1"/>
  <c r="B27" i="7"/>
  <c r="BJ27" i="7" s="1"/>
  <c r="B26" i="7"/>
  <c r="BJ26" i="7" s="1"/>
  <c r="B25" i="7"/>
  <c r="BJ25" i="7" s="1"/>
  <c r="B24" i="7"/>
  <c r="BJ24" i="7" s="1"/>
  <c r="B23" i="7"/>
  <c r="BJ23" i="7" s="1"/>
  <c r="B22" i="7"/>
  <c r="BJ22" i="7" s="1"/>
  <c r="B21" i="7"/>
  <c r="BJ21" i="7" s="1"/>
  <c r="B20" i="7"/>
  <c r="BJ20" i="7" s="1"/>
  <c r="B19" i="7"/>
  <c r="BJ19" i="7" s="1"/>
  <c r="B18" i="7"/>
  <c r="BJ18" i="7" s="1"/>
  <c r="B17" i="7"/>
  <c r="BJ17" i="7" s="1"/>
  <c r="B16" i="7"/>
  <c r="BJ16" i="7" s="1"/>
  <c r="B15" i="7"/>
  <c r="BJ15" i="7" s="1"/>
  <c r="B14" i="7"/>
  <c r="BJ14" i="7" s="1"/>
  <c r="B13" i="7"/>
  <c r="BJ13" i="7" s="1"/>
  <c r="B12" i="7"/>
  <c r="BJ12" i="7" s="1"/>
  <c r="B11" i="7"/>
  <c r="BJ11" i="7" s="1"/>
  <c r="B10" i="7"/>
  <c r="BJ10" i="7" s="1"/>
  <c r="B9" i="7"/>
  <c r="BJ9" i="7" s="1"/>
  <c r="B8" i="7"/>
  <c r="BJ8" i="7" s="1"/>
  <c r="B7" i="7"/>
  <c r="BJ7" i="7" s="1"/>
  <c r="B6" i="7"/>
  <c r="BJ6" i="7" s="1"/>
  <c r="BD5" i="7"/>
  <c r="BD6" i="7" s="1"/>
  <c r="BC5" i="7"/>
  <c r="BC6" i="7" s="1"/>
  <c r="BB5" i="7"/>
  <c r="BB6" i="7" s="1"/>
  <c r="BB7" i="7" s="1"/>
  <c r="BB8" i="7" s="1"/>
  <c r="BB9" i="7" s="1"/>
  <c r="BB10" i="7" s="1"/>
  <c r="BB11" i="7" s="1"/>
  <c r="BA5" i="7"/>
  <c r="BA6" i="7" s="1"/>
  <c r="AZ5" i="7"/>
  <c r="AZ6" i="7" s="1"/>
  <c r="AZ7" i="7" s="1"/>
  <c r="AY5" i="7"/>
  <c r="AY6" i="7" s="1"/>
  <c r="AX5" i="7"/>
  <c r="AX6" i="7" s="1"/>
  <c r="AW5" i="7"/>
  <c r="AV5" i="7"/>
  <c r="AU5" i="7"/>
  <c r="AU6" i="7" s="1"/>
  <c r="AT5" i="7"/>
  <c r="AT6" i="7" s="1"/>
  <c r="AT7" i="7" s="1"/>
  <c r="AT8" i="7" s="1"/>
  <c r="AT9" i="7" s="1"/>
  <c r="AT10" i="7" s="1"/>
  <c r="AT11" i="7" s="1"/>
  <c r="AT12" i="7" s="1"/>
  <c r="AS5" i="7"/>
  <c r="AS6" i="7" s="1"/>
  <c r="AR5" i="7"/>
  <c r="AQ5" i="7"/>
  <c r="AQ6" i="7" s="1"/>
  <c r="B5" i="7"/>
  <c r="BJ5" i="7" s="1"/>
  <c r="BD2" i="7"/>
  <c r="P2" i="7" s="1"/>
  <c r="AH2" i="7"/>
  <c r="BC2" i="7" s="1"/>
  <c r="O2" i="7" s="1"/>
  <c r="AG2" i="7"/>
  <c r="BB2" i="7" s="1"/>
  <c r="N2" i="7" s="1"/>
  <c r="N5" i="7" s="1"/>
  <c r="AF2" i="7"/>
  <c r="BA2" i="7" s="1"/>
  <c r="M2" i="7" s="1"/>
  <c r="AE2" i="7"/>
  <c r="AZ2" i="7" s="1"/>
  <c r="L2" i="7" s="1"/>
  <c r="AD2" i="7"/>
  <c r="AY2" i="7" s="1"/>
  <c r="K2" i="7" s="1"/>
  <c r="AC2" i="7"/>
  <c r="AX2" i="7" s="1"/>
  <c r="J2" i="7" s="1"/>
  <c r="AB2" i="7"/>
  <c r="AW2" i="7" s="1"/>
  <c r="I2" i="7" s="1"/>
  <c r="AA2" i="7"/>
  <c r="AV2" i="7" s="1"/>
  <c r="H2" i="7" s="1"/>
  <c r="Z2" i="7"/>
  <c r="AU2" i="7" s="1"/>
  <c r="G2" i="7" s="1"/>
  <c r="Y2" i="7"/>
  <c r="AT2" i="7" s="1"/>
  <c r="F2" i="7" s="1"/>
  <c r="X2" i="7"/>
  <c r="AS2" i="7" s="1"/>
  <c r="E2" i="7" s="1"/>
  <c r="W2" i="7"/>
  <c r="AR2" i="7" s="1"/>
  <c r="D2" i="7" s="1"/>
  <c r="V2" i="7"/>
  <c r="AQ2" i="7" s="1"/>
  <c r="C2" i="7" s="1"/>
  <c r="CH2" i="4"/>
  <c r="CG2" i="4"/>
  <c r="CF2" i="4"/>
  <c r="CE2" i="4"/>
  <c r="CD2" i="4"/>
  <c r="CA2" i="4"/>
  <c r="BZ2" i="4"/>
  <c r="BY2" i="4"/>
  <c r="BX2" i="4"/>
  <c r="BW2" i="4"/>
  <c r="BT2" i="4"/>
  <c r="BS2" i="4"/>
  <c r="BR2" i="4"/>
  <c r="BQ2" i="4"/>
  <c r="BP2" i="4"/>
  <c r="BM2" i="4"/>
  <c r="BL2" i="4"/>
  <c r="BK2" i="4"/>
  <c r="BJ2" i="4"/>
  <c r="BI2" i="4"/>
  <c r="BF2" i="4"/>
  <c r="BE2" i="4"/>
  <c r="BD2" i="4"/>
  <c r="BC2" i="4"/>
  <c r="BB2" i="4"/>
  <c r="AY2" i="4"/>
  <c r="AX2" i="4"/>
  <c r="AW2" i="4"/>
  <c r="AV2" i="4"/>
  <c r="AU2" i="4"/>
  <c r="AR2" i="4"/>
  <c r="AQ2" i="4"/>
  <c r="AP2" i="4"/>
  <c r="AO2" i="4"/>
  <c r="AL2" i="4"/>
  <c r="AK2" i="4"/>
  <c r="AJ2" i="4"/>
  <c r="AI2" i="4"/>
  <c r="AF2" i="4"/>
  <c r="AE2" i="4"/>
  <c r="AD2" i="4"/>
  <c r="AC2" i="4"/>
  <c r="Z2" i="4"/>
  <c r="Y2" i="4"/>
  <c r="X2" i="4"/>
  <c r="U2" i="4"/>
  <c r="T2" i="4"/>
  <c r="S2" i="4"/>
  <c r="R2" i="4"/>
  <c r="O2" i="4"/>
  <c r="N2" i="4"/>
  <c r="M2" i="4"/>
  <c r="L2" i="4"/>
  <c r="I2" i="4"/>
  <c r="F2" i="4"/>
  <c r="C2" i="4"/>
  <c r="AI160" i="5"/>
  <c r="AI159" i="5"/>
  <c r="AI158" i="5"/>
  <c r="AI157" i="5"/>
  <c r="AI156" i="5"/>
  <c r="AI155" i="5"/>
  <c r="AI154" i="5"/>
  <c r="AI153" i="5"/>
  <c r="AI152" i="5"/>
  <c r="AI151" i="5"/>
  <c r="AI150" i="5"/>
  <c r="AI149" i="5"/>
  <c r="AI148" i="5"/>
  <c r="AI147" i="5"/>
  <c r="AI146" i="5"/>
  <c r="AI145" i="5"/>
  <c r="AI144" i="5"/>
  <c r="AI143" i="5"/>
  <c r="AI142" i="5"/>
  <c r="AI141" i="5"/>
  <c r="AI140" i="5"/>
  <c r="AI139" i="5"/>
  <c r="AI138" i="5"/>
  <c r="AI137" i="5"/>
  <c r="AI136" i="5"/>
  <c r="AI135" i="5"/>
  <c r="AI134" i="5"/>
  <c r="AI133" i="5"/>
  <c r="AI132" i="5"/>
  <c r="AI131" i="5"/>
  <c r="AI130" i="5"/>
  <c r="AI129" i="5"/>
  <c r="AI128" i="5"/>
  <c r="AI127" i="5"/>
  <c r="AI126" i="5"/>
  <c r="AI125" i="5"/>
  <c r="AI124" i="5"/>
  <c r="AI123" i="5"/>
  <c r="AI122" i="5"/>
  <c r="AI121" i="5"/>
  <c r="AI120" i="5"/>
  <c r="AI119" i="5"/>
  <c r="AI118" i="5"/>
  <c r="AI117" i="5"/>
  <c r="AI116" i="5"/>
  <c r="AI115" i="5"/>
  <c r="AI114" i="5"/>
  <c r="AI113" i="5"/>
  <c r="AI112" i="5"/>
  <c r="AI111" i="5"/>
  <c r="AI110" i="5"/>
  <c r="AI109" i="5"/>
  <c r="AI108" i="5"/>
  <c r="AI107" i="5"/>
  <c r="AI106" i="5"/>
  <c r="AI105" i="5"/>
  <c r="AI104" i="5"/>
  <c r="AI103" i="5"/>
  <c r="AI102" i="5"/>
  <c r="AI101" i="5"/>
  <c r="AI100" i="5"/>
  <c r="AI99" i="5"/>
  <c r="AI98" i="5"/>
  <c r="AI97" i="5"/>
  <c r="AI96" i="5"/>
  <c r="AI95" i="5"/>
  <c r="AI94" i="5"/>
  <c r="AI93" i="5"/>
  <c r="AI92" i="5"/>
  <c r="AI91" i="5"/>
  <c r="AI90" i="5"/>
  <c r="AI89" i="5"/>
  <c r="AI88" i="5"/>
  <c r="AI87" i="5"/>
  <c r="AI86" i="5"/>
  <c r="AI85" i="5"/>
  <c r="AI84" i="5"/>
  <c r="AI83" i="5"/>
  <c r="AI82" i="5"/>
  <c r="AI81" i="5"/>
  <c r="AI80" i="5"/>
  <c r="AI79" i="5"/>
  <c r="AI78" i="5"/>
  <c r="AI77" i="5"/>
  <c r="AI76" i="5"/>
  <c r="AI75" i="5"/>
  <c r="AI74" i="5"/>
  <c r="AI73" i="5"/>
  <c r="AI72" i="5"/>
  <c r="AI71" i="5"/>
  <c r="AI70" i="5"/>
  <c r="AI69" i="5"/>
  <c r="AI68" i="5"/>
  <c r="AI67" i="5"/>
  <c r="AI66" i="5"/>
  <c r="AI65" i="5"/>
  <c r="AI64" i="5"/>
  <c r="AI63" i="5"/>
  <c r="AI62" i="5"/>
  <c r="AI61" i="5"/>
  <c r="AI60" i="5"/>
  <c r="AI59" i="5"/>
  <c r="AI58" i="5"/>
  <c r="AI57" i="5"/>
  <c r="AI56" i="5"/>
  <c r="AI55" i="5"/>
  <c r="AI54" i="5"/>
  <c r="AI53" i="5"/>
  <c r="AI52" i="5"/>
  <c r="AI51" i="5"/>
  <c r="AI50" i="5"/>
  <c r="AI49" i="5"/>
  <c r="AI48" i="5"/>
  <c r="AI47" i="5"/>
  <c r="AI46" i="5"/>
  <c r="AI45" i="5"/>
  <c r="AI44" i="5"/>
  <c r="AI43" i="5"/>
  <c r="AI42" i="5"/>
  <c r="AI41" i="5"/>
  <c r="AI40" i="5"/>
  <c r="AI39" i="5"/>
  <c r="AI38" i="5"/>
  <c r="AI37" i="5"/>
  <c r="AI36" i="5"/>
  <c r="AI35" i="5"/>
  <c r="AI34" i="5"/>
  <c r="AI33" i="5"/>
  <c r="AI32" i="5"/>
  <c r="AI31" i="5"/>
  <c r="AI30" i="5"/>
  <c r="AI29" i="5"/>
  <c r="AI28" i="5"/>
  <c r="AI27" i="5"/>
  <c r="AI26" i="5"/>
  <c r="AI25" i="5"/>
  <c r="AI24" i="5"/>
  <c r="AI23" i="5"/>
  <c r="AI22" i="5"/>
  <c r="AI21" i="5"/>
  <c r="AI20" i="5"/>
  <c r="AI19" i="5"/>
  <c r="AI18" i="5"/>
  <c r="AI17" i="5"/>
  <c r="AI16" i="5"/>
  <c r="AI15" i="5"/>
  <c r="AI14" i="5"/>
  <c r="AI13" i="5"/>
  <c r="AI12" i="5"/>
  <c r="AI11" i="5"/>
  <c r="AI10" i="5"/>
  <c r="AI9" i="5"/>
  <c r="AI8" i="5"/>
  <c r="AI7" i="5"/>
  <c r="Q7" i="5"/>
  <c r="P7" i="5"/>
  <c r="O7" i="5"/>
  <c r="N7" i="5"/>
  <c r="M7" i="5"/>
  <c r="L7" i="5"/>
  <c r="K7" i="5"/>
  <c r="J7" i="5"/>
  <c r="I7" i="5"/>
  <c r="H7" i="5"/>
  <c r="G7" i="5"/>
  <c r="F7" i="5"/>
  <c r="E7" i="5"/>
  <c r="AI6" i="5"/>
  <c r="P6" i="5"/>
  <c r="O6" i="5"/>
  <c r="N6" i="5"/>
  <c r="M6" i="5"/>
  <c r="L6" i="5"/>
  <c r="K6" i="5"/>
  <c r="J6" i="5"/>
  <c r="I6" i="5"/>
  <c r="H6" i="5"/>
  <c r="G6" i="5"/>
  <c r="F6" i="5"/>
  <c r="E6" i="5"/>
  <c r="AI5" i="5"/>
  <c r="Q5" i="5"/>
  <c r="P5" i="5"/>
  <c r="O5" i="5"/>
  <c r="N5" i="5"/>
  <c r="M5" i="5"/>
  <c r="L5" i="5"/>
  <c r="K5" i="5"/>
  <c r="J5" i="5"/>
  <c r="I5" i="5"/>
  <c r="H5" i="5"/>
  <c r="G5" i="5"/>
  <c r="F5" i="5"/>
  <c r="E5" i="5"/>
  <c r="AI4" i="5"/>
  <c r="Q4" i="5"/>
  <c r="O4" i="5"/>
  <c r="N4" i="5"/>
  <c r="M4" i="5"/>
  <c r="L4" i="5"/>
  <c r="K4" i="5"/>
  <c r="J4" i="5"/>
  <c r="I4" i="5"/>
  <c r="H4" i="5"/>
  <c r="G4" i="5"/>
  <c r="F4" i="5"/>
  <c r="E4" i="5"/>
  <c r="EA2" i="5"/>
  <c r="DZ2" i="5"/>
  <c r="DY2" i="5"/>
  <c r="DX2" i="5"/>
  <c r="DW2" i="5"/>
  <c r="DS2" i="5"/>
  <c r="DR2" i="5"/>
  <c r="DQ2" i="5"/>
  <c r="DP2" i="5"/>
  <c r="DO2" i="5"/>
  <c r="DK2" i="5"/>
  <c r="DJ2" i="5"/>
  <c r="DI2" i="5"/>
  <c r="DH2" i="5"/>
  <c r="DG2" i="5"/>
  <c r="DC2" i="5"/>
  <c r="DB2" i="5"/>
  <c r="DA2" i="5"/>
  <c r="CZ2" i="5"/>
  <c r="CY2" i="5"/>
  <c r="CU2" i="5"/>
  <c r="CT2" i="5"/>
  <c r="CS2" i="5"/>
  <c r="CR2" i="5"/>
  <c r="CQ2" i="5"/>
  <c r="CM2" i="5"/>
  <c r="CL2" i="5"/>
  <c r="CK2" i="5"/>
  <c r="CJ2" i="5"/>
  <c r="CI2" i="5"/>
  <c r="CE2" i="5"/>
  <c r="CD2" i="5"/>
  <c r="CC2" i="5"/>
  <c r="CB2" i="5"/>
  <c r="BX2" i="5"/>
  <c r="BW2" i="5"/>
  <c r="BV2" i="5"/>
  <c r="BU2" i="5"/>
  <c r="BQ2" i="5"/>
  <c r="BP2" i="5"/>
  <c r="BO2" i="5"/>
  <c r="BN2" i="5"/>
  <c r="BJ2" i="5"/>
  <c r="BI2" i="5"/>
  <c r="BH2" i="5"/>
  <c r="BG2" i="5"/>
  <c r="BC2" i="5"/>
  <c r="BB2" i="5"/>
  <c r="BA2" i="5"/>
  <c r="AZ2" i="5"/>
  <c r="AV2" i="5"/>
  <c r="AU2" i="5"/>
  <c r="AT2" i="5"/>
  <c r="AS2" i="5"/>
  <c r="AO2" i="5"/>
  <c r="AK2" i="5"/>
  <c r="AJ2" i="5"/>
  <c r="CH3" i="2"/>
  <c r="CG3" i="2"/>
  <c r="CF3" i="2"/>
  <c r="CE3" i="2"/>
  <c r="CD3" i="2"/>
  <c r="CA3" i="2"/>
  <c r="BZ3" i="2"/>
  <c r="BY3" i="2"/>
  <c r="BX3" i="2"/>
  <c r="BW3" i="2"/>
  <c r="BT3" i="2"/>
  <c r="BS3" i="2"/>
  <c r="BR3" i="2"/>
  <c r="BQ3" i="2"/>
  <c r="BP3" i="2"/>
  <c r="BM3" i="2"/>
  <c r="BL3" i="2"/>
  <c r="BK3" i="2"/>
  <c r="BJ3" i="2"/>
  <c r="BI3" i="2"/>
  <c r="BF3" i="2"/>
  <c r="BE3" i="2"/>
  <c r="BD3" i="2"/>
  <c r="BC3" i="2"/>
  <c r="BB3" i="2"/>
  <c r="AY3" i="2"/>
  <c r="AX3" i="2"/>
  <c r="AW3" i="2"/>
  <c r="AV3" i="2"/>
  <c r="AS3" i="2"/>
  <c r="AR3" i="2"/>
  <c r="AQ3" i="2"/>
  <c r="AP3" i="2"/>
  <c r="AM3" i="2"/>
  <c r="AL3" i="2"/>
  <c r="AK3" i="2"/>
  <c r="AJ3" i="2"/>
  <c r="AG3" i="2"/>
  <c r="AF3" i="2"/>
  <c r="AE3" i="2"/>
  <c r="AD3" i="2"/>
  <c r="AA3" i="2"/>
  <c r="Z3" i="2"/>
  <c r="Y3" i="2"/>
  <c r="V3" i="2"/>
  <c r="U3" i="2"/>
  <c r="T3" i="2"/>
  <c r="S3" i="2"/>
  <c r="P3" i="2"/>
  <c r="O3" i="2"/>
  <c r="N3" i="2"/>
  <c r="K3" i="2"/>
  <c r="J3" i="2"/>
  <c r="I3" i="2"/>
  <c r="F3" i="2"/>
  <c r="E3" i="2"/>
  <c r="D3" i="2"/>
  <c r="C11" i="3"/>
  <c r="I9" i="3"/>
  <c r="Q21" i="8" s="1"/>
  <c r="J8" i="3"/>
  <c r="P7" i="3"/>
  <c r="X19" i="8" s="1"/>
  <c r="K7" i="3"/>
  <c r="S19" i="8" s="1"/>
  <c r="Y18" i="8"/>
  <c r="H6" i="3"/>
  <c r="P18" i="8" s="1"/>
  <c r="G6" i="3"/>
  <c r="F6" i="3"/>
  <c r="M5" i="3"/>
  <c r="D5" i="3"/>
  <c r="N4" i="3"/>
  <c r="O3" i="3"/>
  <c r="E3" i="3"/>
  <c r="B3" i="3" s="1"/>
  <c r="T58" i="3" l="1"/>
  <c r="AB69" i="8"/>
  <c r="Y20" i="6"/>
  <c r="BF40" i="7"/>
  <c r="R39" i="7"/>
  <c r="S48" i="3"/>
  <c r="M5" i="7"/>
  <c r="DP1" i="5"/>
  <c r="AA49" i="8"/>
  <c r="BA1" i="5"/>
  <c r="CC1" i="5"/>
  <c r="Y19" i="6"/>
  <c r="Z19" i="6" s="1"/>
  <c r="BE28" i="7"/>
  <c r="Q27" i="7"/>
  <c r="N6" i="7"/>
  <c r="F5" i="7"/>
  <c r="F10" i="7"/>
  <c r="G5" i="7"/>
  <c r="O5" i="7"/>
  <c r="R33" i="3"/>
  <c r="Z45" i="8" s="1"/>
  <c r="CZ1" i="5"/>
  <c r="H8" i="5"/>
  <c r="H15" i="5" s="1"/>
  <c r="P8" i="5"/>
  <c r="P15" i="5" s="1"/>
  <c r="AT1" i="5"/>
  <c r="BH1" i="5"/>
  <c r="BV1" i="5"/>
  <c r="CJ1" i="5"/>
  <c r="O8" i="5"/>
  <c r="O12" i="5" s="1"/>
  <c r="D7" i="5"/>
  <c r="R20" i="8"/>
  <c r="E4" i="3"/>
  <c r="K23" i="8"/>
  <c r="L17" i="8"/>
  <c r="K8" i="3"/>
  <c r="S20" i="8" s="1"/>
  <c r="Q15" i="3"/>
  <c r="J6" i="7"/>
  <c r="AX7" i="7"/>
  <c r="J7" i="7" s="1"/>
  <c r="C5" i="7"/>
  <c r="J5" i="7"/>
  <c r="K5" i="7"/>
  <c r="F9" i="7"/>
  <c r="E5" i="7"/>
  <c r="F8" i="7"/>
  <c r="P8" i="3"/>
  <c r="X20" i="8" s="1"/>
  <c r="J9" i="3"/>
  <c r="J10" i="3" s="1"/>
  <c r="C12" i="3"/>
  <c r="H7" i="3"/>
  <c r="H8" i="3" s="1"/>
  <c r="F8" i="5"/>
  <c r="F13" i="5" s="1"/>
  <c r="G8" i="5"/>
  <c r="G12" i="5" s="1"/>
  <c r="I8" i="5"/>
  <c r="I15" i="5" s="1"/>
  <c r="D6" i="3"/>
  <c r="Y19" i="8"/>
  <c r="K8" i="5"/>
  <c r="K13" i="5" s="1"/>
  <c r="CR1" i="5"/>
  <c r="BO1" i="5"/>
  <c r="DH1" i="5"/>
  <c r="N8" i="5"/>
  <c r="N13" i="5" s="1"/>
  <c r="L7" i="7"/>
  <c r="AZ8" i="7"/>
  <c r="V16" i="8"/>
  <c r="T17" i="8"/>
  <c r="BC7" i="7"/>
  <c r="O6" i="7"/>
  <c r="U17" i="8"/>
  <c r="M6" i="3"/>
  <c r="N5" i="3"/>
  <c r="AU7" i="7"/>
  <c r="G6" i="7"/>
  <c r="N18" i="8"/>
  <c r="F7" i="3"/>
  <c r="BD7" i="7"/>
  <c r="P6" i="7"/>
  <c r="O18" i="8"/>
  <c r="G7" i="3"/>
  <c r="O4" i="3"/>
  <c r="C8" i="5"/>
  <c r="W8" i="5" s="1"/>
  <c r="E8" i="5"/>
  <c r="E12" i="5" s="1"/>
  <c r="M8" i="5"/>
  <c r="M13" i="5" s="1"/>
  <c r="C6" i="7"/>
  <c r="AQ7" i="7"/>
  <c r="K6" i="7"/>
  <c r="AY7" i="7"/>
  <c r="Q8" i="5"/>
  <c r="Q12" i="5" s="1"/>
  <c r="I10" i="3"/>
  <c r="N11" i="7"/>
  <c r="N8" i="7"/>
  <c r="H5" i="7"/>
  <c r="AV6" i="7"/>
  <c r="P5" i="7"/>
  <c r="AI2" i="5"/>
  <c r="D6" i="5"/>
  <c r="D4" i="5"/>
  <c r="D5" i="5"/>
  <c r="I5" i="7"/>
  <c r="AW6" i="7"/>
  <c r="L6" i="7"/>
  <c r="L8" i="5"/>
  <c r="L15" i="5" s="1"/>
  <c r="N7" i="7"/>
  <c r="F11" i="7"/>
  <c r="D5" i="7"/>
  <c r="L5" i="7"/>
  <c r="AR6" i="7"/>
  <c r="N9" i="7"/>
  <c r="E6" i="7"/>
  <c r="AS7" i="7"/>
  <c r="M6" i="7"/>
  <c r="BA7" i="7"/>
  <c r="F6" i="7"/>
  <c r="N10" i="7"/>
  <c r="BB12" i="7"/>
  <c r="AT13" i="7"/>
  <c r="F12" i="7"/>
  <c r="F7" i="7"/>
  <c r="J8" i="5"/>
  <c r="J15" i="5" s="1"/>
  <c r="B4" i="3" l="1"/>
  <c r="T59" i="3"/>
  <c r="AB70" i="8"/>
  <c r="O15" i="5"/>
  <c r="H12" i="5"/>
  <c r="O14" i="5"/>
  <c r="O13" i="5"/>
  <c r="BF41" i="7"/>
  <c r="R40" i="7"/>
  <c r="S49" i="3"/>
  <c r="P12" i="5"/>
  <c r="AA50" i="8"/>
  <c r="C13" i="3"/>
  <c r="BE29" i="7"/>
  <c r="Q28" i="7"/>
  <c r="E5" i="3"/>
  <c r="AX8" i="7"/>
  <c r="AX9" i="7" s="1"/>
  <c r="R34" i="3"/>
  <c r="Z46" i="8" s="1"/>
  <c r="P13" i="5"/>
  <c r="H13" i="5"/>
  <c r="P14" i="5"/>
  <c r="H14" i="5"/>
  <c r="M14" i="5"/>
  <c r="M15" i="5"/>
  <c r="F12" i="5"/>
  <c r="M12" i="5"/>
  <c r="M16" i="8"/>
  <c r="R21" i="8"/>
  <c r="P19" i="8"/>
  <c r="P9" i="3"/>
  <c r="X21" i="8" s="1"/>
  <c r="K24" i="8"/>
  <c r="K9" i="3"/>
  <c r="S21" i="8" s="1"/>
  <c r="Q16" i="3"/>
  <c r="C13" i="5"/>
  <c r="W13" i="5" s="1"/>
  <c r="I12" i="5"/>
  <c r="I14" i="5"/>
  <c r="I13" i="5"/>
  <c r="L12" i="5"/>
  <c r="C12" i="5"/>
  <c r="W12" i="5" s="1"/>
  <c r="G15" i="5"/>
  <c r="G14" i="5"/>
  <c r="K15" i="5"/>
  <c r="K12" i="5"/>
  <c r="C15" i="5"/>
  <c r="W15" i="5" s="1"/>
  <c r="J13" i="5"/>
  <c r="N12" i="5"/>
  <c r="G13" i="5"/>
  <c r="L14" i="5"/>
  <c r="Y20" i="8"/>
  <c r="K14" i="5"/>
  <c r="N15" i="5"/>
  <c r="N14" i="5"/>
  <c r="J14" i="5"/>
  <c r="R22" i="8"/>
  <c r="J11" i="3"/>
  <c r="F15" i="5"/>
  <c r="F14" i="5"/>
  <c r="L18" i="8"/>
  <c r="D7" i="3"/>
  <c r="L13" i="5"/>
  <c r="Q14" i="5"/>
  <c r="Q13" i="5"/>
  <c r="Z20" i="6"/>
  <c r="Z21" i="6" s="1"/>
  <c r="Z22" i="6" s="1"/>
  <c r="Z23" i="6" s="1"/>
  <c r="Z24" i="6" s="1"/>
  <c r="Z25" i="6" s="1"/>
  <c r="Z26" i="6" s="1"/>
  <c r="Z27" i="6" s="1"/>
  <c r="Z28" i="6" s="1"/>
  <c r="Z29" i="6" s="1"/>
  <c r="Z30" i="6" s="1"/>
  <c r="Z31" i="6" s="1"/>
  <c r="Z32" i="6" s="1"/>
  <c r="Z33" i="6" s="1"/>
  <c r="Z34" i="6" s="1"/>
  <c r="Z35" i="6" s="1"/>
  <c r="Z36" i="6" s="1"/>
  <c r="Z37" i="6" s="1"/>
  <c r="Z38" i="6" s="1"/>
  <c r="Z39" i="6" s="1"/>
  <c r="Z40" i="6" s="1"/>
  <c r="Z41" i="6" s="1"/>
  <c r="J8" i="7"/>
  <c r="BC8" i="7"/>
  <c r="O7" i="7"/>
  <c r="I6" i="7"/>
  <c r="AW7" i="7"/>
  <c r="V17" i="8"/>
  <c r="N6" i="3"/>
  <c r="E14" i="5"/>
  <c r="J12" i="5"/>
  <c r="Q15" i="5"/>
  <c r="O19" i="8"/>
  <c r="G8" i="3"/>
  <c r="AU8" i="7"/>
  <c r="G7" i="7"/>
  <c r="N19" i="8"/>
  <c r="F8" i="3"/>
  <c r="W16" i="8"/>
  <c r="O5" i="3"/>
  <c r="BB13" i="7"/>
  <c r="N12" i="7"/>
  <c r="P20" i="8"/>
  <c r="H9" i="3"/>
  <c r="D6" i="7"/>
  <c r="AR7" i="7"/>
  <c r="T18" i="8"/>
  <c r="M7" i="7"/>
  <c r="BA8" i="7"/>
  <c r="E15" i="5"/>
  <c r="AV7" i="7"/>
  <c r="H6" i="7"/>
  <c r="K7" i="7"/>
  <c r="AY8" i="7"/>
  <c r="Q22" i="8"/>
  <c r="I11" i="3"/>
  <c r="P7" i="7"/>
  <c r="BD8" i="7"/>
  <c r="U18" i="8"/>
  <c r="M7" i="3"/>
  <c r="AT14" i="7"/>
  <c r="F13" i="7"/>
  <c r="E7" i="7"/>
  <c r="AS8" i="7"/>
  <c r="D8" i="5"/>
  <c r="D15" i="5" s="1"/>
  <c r="C7" i="7"/>
  <c r="AQ8" i="7"/>
  <c r="C14" i="5"/>
  <c r="W14" i="5" s="1"/>
  <c r="E13" i="5"/>
  <c r="L8" i="7"/>
  <c r="AZ9" i="7"/>
  <c r="C14" i="3" l="1"/>
  <c r="B5" i="3"/>
  <c r="T60" i="3"/>
  <c r="AB71" i="8"/>
  <c r="F9" i="8"/>
  <c r="BF42" i="7"/>
  <c r="R41" i="7"/>
  <c r="S50" i="3"/>
  <c r="K25" i="8"/>
  <c r="AA51" i="8"/>
  <c r="BE30" i="7"/>
  <c r="Q29" i="7"/>
  <c r="M17" i="8"/>
  <c r="E6" i="3"/>
  <c r="E7" i="3" s="1"/>
  <c r="R35" i="3"/>
  <c r="Z47" i="8" s="1"/>
  <c r="P10" i="3"/>
  <c r="X22" i="8" s="1"/>
  <c r="K10" i="3"/>
  <c r="S22" i="8" s="1"/>
  <c r="Q17" i="3"/>
  <c r="E10" i="8"/>
  <c r="L19" i="8"/>
  <c r="D8" i="3"/>
  <c r="Y21" i="8"/>
  <c r="R23" i="8"/>
  <c r="J12" i="3"/>
  <c r="V18" i="8"/>
  <c r="N7" i="3"/>
  <c r="P8" i="7"/>
  <c r="BD9" i="7"/>
  <c r="T19" i="8"/>
  <c r="D7" i="7"/>
  <c r="AR8" i="7"/>
  <c r="BC9" i="7"/>
  <c r="O8" i="7"/>
  <c r="Q23" i="8"/>
  <c r="I12" i="3"/>
  <c r="D13" i="5"/>
  <c r="O20" i="8"/>
  <c r="G9" i="3"/>
  <c r="C8" i="7"/>
  <c r="AQ9" i="7"/>
  <c r="P21" i="8"/>
  <c r="H10" i="3"/>
  <c r="AT15" i="7"/>
  <c r="F14" i="7"/>
  <c r="D12" i="5"/>
  <c r="K8" i="7"/>
  <c r="AY9" i="7"/>
  <c r="M8" i="7"/>
  <c r="BA9" i="7"/>
  <c r="U19" i="8"/>
  <c r="M8" i="3"/>
  <c r="J9" i="7"/>
  <c r="AX10" i="7"/>
  <c r="BB14" i="7"/>
  <c r="N13" i="7"/>
  <c r="E8" i="7"/>
  <c r="AS9" i="7"/>
  <c r="L9" i="7"/>
  <c r="AZ10" i="7"/>
  <c r="I7" i="7"/>
  <c r="AW8" i="7"/>
  <c r="H7" i="7"/>
  <c r="AV8" i="7"/>
  <c r="D14" i="5"/>
  <c r="K26" i="8"/>
  <c r="C15" i="3"/>
  <c r="W17" i="8"/>
  <c r="O6" i="3"/>
  <c r="N20" i="8"/>
  <c r="F9" i="3"/>
  <c r="AU9" i="7"/>
  <c r="G8" i="7"/>
  <c r="M18" i="8" l="1"/>
  <c r="B6" i="3"/>
  <c r="T61" i="3"/>
  <c r="AB72" i="8"/>
  <c r="W16" i="5"/>
  <c r="F6" i="8"/>
  <c r="BF43" i="7"/>
  <c r="R42" i="7"/>
  <c r="S51" i="3"/>
  <c r="AA52" i="8"/>
  <c r="BE31" i="7"/>
  <c r="Q30" i="7"/>
  <c r="K11" i="3"/>
  <c r="S23" i="8" s="1"/>
  <c r="R36" i="3"/>
  <c r="Z48" i="8" s="1"/>
  <c r="F8" i="8"/>
  <c r="F7" i="8"/>
  <c r="P11" i="3"/>
  <c r="X23" i="8" s="1"/>
  <c r="Q18" i="3"/>
  <c r="L20" i="8"/>
  <c r="D9" i="3"/>
  <c r="J13" i="3"/>
  <c r="R24" i="8"/>
  <c r="I8" i="7"/>
  <c r="AW9" i="7"/>
  <c r="M19" i="8"/>
  <c r="E8" i="3"/>
  <c r="AT16" i="7"/>
  <c r="F15" i="7"/>
  <c r="W18" i="8"/>
  <c r="O7" i="3"/>
  <c r="B7" i="3" s="1"/>
  <c r="D8" i="7"/>
  <c r="AR9" i="7"/>
  <c r="H8" i="7"/>
  <c r="AV9" i="7"/>
  <c r="AX11" i="7"/>
  <c r="J10" i="7"/>
  <c r="P22" i="8"/>
  <c r="H11" i="3"/>
  <c r="T20" i="8"/>
  <c r="BB15" i="7"/>
  <c r="N14" i="7"/>
  <c r="V19" i="8"/>
  <c r="N8" i="3"/>
  <c r="AU10" i="7"/>
  <c r="G9" i="7"/>
  <c r="L10" i="7"/>
  <c r="AZ11" i="7"/>
  <c r="M9" i="7"/>
  <c r="BA10" i="7"/>
  <c r="Q24" i="8"/>
  <c r="I13" i="3"/>
  <c r="N21" i="8"/>
  <c r="F10" i="3"/>
  <c r="BC10" i="7"/>
  <c r="O9" i="7"/>
  <c r="O21" i="8"/>
  <c r="G10" i="3"/>
  <c r="K27" i="8"/>
  <c r="C16" i="3"/>
  <c r="E9" i="7"/>
  <c r="AS10" i="7"/>
  <c r="U20" i="8"/>
  <c r="M9" i="3"/>
  <c r="K9" i="7"/>
  <c r="AY10" i="7"/>
  <c r="C9" i="7"/>
  <c r="AQ10" i="7"/>
  <c r="P9" i="7"/>
  <c r="BD10" i="7"/>
  <c r="AB73" i="8" l="1"/>
  <c r="T62" i="3"/>
  <c r="BF44" i="7"/>
  <c r="R43" i="7"/>
  <c r="S52" i="3"/>
  <c r="AA53" i="8"/>
  <c r="BE32" i="7"/>
  <c r="Q31" i="7"/>
  <c r="K12" i="3"/>
  <c r="S24" i="8" s="1"/>
  <c r="R37" i="3"/>
  <c r="Z49" i="8" s="1"/>
  <c r="F10" i="8"/>
  <c r="P12" i="3"/>
  <c r="Q19" i="3"/>
  <c r="J14" i="3"/>
  <c r="R25" i="8"/>
  <c r="D10" i="3"/>
  <c r="L21" i="8"/>
  <c r="Y22" i="8"/>
  <c r="Y23" i="8"/>
  <c r="E10" i="7"/>
  <c r="AS11" i="7"/>
  <c r="C10" i="7"/>
  <c r="AQ11" i="7"/>
  <c r="T21" i="8"/>
  <c r="W19" i="8"/>
  <c r="O8" i="3"/>
  <c r="B8" i="3" s="1"/>
  <c r="O22" i="8"/>
  <c r="G11" i="3"/>
  <c r="M10" i="7"/>
  <c r="BA11" i="7"/>
  <c r="K10" i="7"/>
  <c r="AY11" i="7"/>
  <c r="N22" i="8"/>
  <c r="F11" i="3"/>
  <c r="L11" i="7"/>
  <c r="AZ12" i="7"/>
  <c r="M20" i="8"/>
  <c r="E9" i="3"/>
  <c r="K28" i="8"/>
  <c r="C17" i="3"/>
  <c r="V20" i="8"/>
  <c r="N9" i="3"/>
  <c r="U21" i="8"/>
  <c r="M10" i="3"/>
  <c r="AX12" i="7"/>
  <c r="J11" i="7"/>
  <c r="Q25" i="8"/>
  <c r="I14" i="3"/>
  <c r="D9" i="7"/>
  <c r="AR10" i="7"/>
  <c r="AU11" i="7"/>
  <c r="G10" i="7"/>
  <c r="BC11" i="7"/>
  <c r="O10" i="7"/>
  <c r="H9" i="7"/>
  <c r="AV10" i="7"/>
  <c r="I9" i="7"/>
  <c r="AW10" i="7"/>
  <c r="BD11" i="7"/>
  <c r="P10" i="7"/>
  <c r="BB16" i="7"/>
  <c r="N15" i="7"/>
  <c r="P23" i="8"/>
  <c r="H12" i="3"/>
  <c r="AT17" i="7"/>
  <c r="F16" i="7"/>
  <c r="T63" i="3" l="1"/>
  <c r="AB74" i="8"/>
  <c r="BF45" i="7"/>
  <c r="R44" i="7"/>
  <c r="S53" i="3"/>
  <c r="AA54" i="8"/>
  <c r="BE33" i="7"/>
  <c r="Q32" i="7"/>
  <c r="K13" i="3"/>
  <c r="K14" i="3" s="1"/>
  <c r="R38" i="3"/>
  <c r="Z50" i="8" s="1"/>
  <c r="P13" i="3"/>
  <c r="X24" i="8"/>
  <c r="Q20" i="3"/>
  <c r="L22" i="8"/>
  <c r="D11" i="3"/>
  <c r="R26" i="8"/>
  <c r="J15" i="3"/>
  <c r="Y24" i="8"/>
  <c r="N23" i="8"/>
  <c r="F12" i="3"/>
  <c r="BD12" i="7"/>
  <c r="P11" i="7"/>
  <c r="AT18" i="7"/>
  <c r="F17" i="7"/>
  <c r="V21" i="8"/>
  <c r="N10" i="3"/>
  <c r="I10" i="7"/>
  <c r="AW11" i="7"/>
  <c r="AY12" i="7"/>
  <c r="K11" i="7"/>
  <c r="O23" i="8"/>
  <c r="G12" i="3"/>
  <c r="C11" i="7"/>
  <c r="AQ12" i="7"/>
  <c r="Q26" i="8"/>
  <c r="I15" i="3"/>
  <c r="P24" i="8"/>
  <c r="H13" i="3"/>
  <c r="AU12" i="7"/>
  <c r="G11" i="7"/>
  <c r="J12" i="7"/>
  <c r="AX13" i="7"/>
  <c r="M21" i="8"/>
  <c r="E10" i="3"/>
  <c r="U22" i="8"/>
  <c r="M11" i="3"/>
  <c r="BC12" i="7"/>
  <c r="O11" i="7"/>
  <c r="T22" i="8"/>
  <c r="BB17" i="7"/>
  <c r="N16" i="7"/>
  <c r="AV11" i="7"/>
  <c r="H10" i="7"/>
  <c r="K29" i="8"/>
  <c r="C18" i="3"/>
  <c r="M11" i="7"/>
  <c r="BA12" i="7"/>
  <c r="E11" i="7"/>
  <c r="AS12" i="7"/>
  <c r="D10" i="7"/>
  <c r="AR11" i="7"/>
  <c r="L12" i="7"/>
  <c r="AZ13" i="7"/>
  <c r="W20" i="8"/>
  <c r="O9" i="3"/>
  <c r="B9" i="3" s="1"/>
  <c r="T64" i="3" l="1"/>
  <c r="AB75" i="8"/>
  <c r="BF46" i="7"/>
  <c r="R45" i="7"/>
  <c r="S54" i="3"/>
  <c r="AA55" i="8"/>
  <c r="BE34" i="7"/>
  <c r="Q33" i="7"/>
  <c r="S25" i="8"/>
  <c r="R39" i="3"/>
  <c r="Z51" i="8" s="1"/>
  <c r="P14" i="3"/>
  <c r="X25" i="8"/>
  <c r="Q21" i="3"/>
  <c r="R27" i="8"/>
  <c r="J16" i="3"/>
  <c r="L23" i="8"/>
  <c r="D12" i="3"/>
  <c r="Y25" i="8"/>
  <c r="AY13" i="7"/>
  <c r="K12" i="7"/>
  <c r="AW12" i="7"/>
  <c r="I11" i="7"/>
  <c r="AT19" i="7"/>
  <c r="F18" i="7"/>
  <c r="BC13" i="7"/>
  <c r="O12" i="7"/>
  <c r="E12" i="7"/>
  <c r="AS13" i="7"/>
  <c r="H11" i="7"/>
  <c r="AV12" i="7"/>
  <c r="U23" i="8"/>
  <c r="M12" i="3"/>
  <c r="O24" i="8"/>
  <c r="G13" i="3"/>
  <c r="BD13" i="7"/>
  <c r="P12" i="7"/>
  <c r="C12" i="7"/>
  <c r="AQ13" i="7"/>
  <c r="W21" i="8"/>
  <c r="O10" i="3"/>
  <c r="B10" i="3" s="1"/>
  <c r="V22" i="8"/>
  <c r="N11" i="3"/>
  <c r="L13" i="7"/>
  <c r="AZ14" i="7"/>
  <c r="Q27" i="8"/>
  <c r="I16" i="3"/>
  <c r="N24" i="8"/>
  <c r="F13" i="3"/>
  <c r="AU13" i="7"/>
  <c r="G12" i="7"/>
  <c r="P25" i="8"/>
  <c r="H14" i="3"/>
  <c r="AX14" i="7"/>
  <c r="J13" i="7"/>
  <c r="M12" i="7"/>
  <c r="BA13" i="7"/>
  <c r="BB18" i="7"/>
  <c r="N17" i="7"/>
  <c r="K30" i="8"/>
  <c r="C19" i="3"/>
  <c r="D11" i="7"/>
  <c r="AR12" i="7"/>
  <c r="T23" i="8"/>
  <c r="M22" i="8"/>
  <c r="E11" i="3"/>
  <c r="S26" i="8"/>
  <c r="K15" i="3"/>
  <c r="T65" i="3" l="1"/>
  <c r="AB76" i="8"/>
  <c r="BF47" i="7"/>
  <c r="R46" i="7"/>
  <c r="S55" i="3"/>
  <c r="AA56" i="8"/>
  <c r="BE35" i="7"/>
  <c r="Q34" i="7"/>
  <c r="R40" i="3"/>
  <c r="Z52" i="8" s="1"/>
  <c r="X26" i="8"/>
  <c r="P15" i="3"/>
  <c r="Q22" i="3"/>
  <c r="R28" i="8"/>
  <c r="J17" i="3"/>
  <c r="L24" i="8"/>
  <c r="D13" i="3"/>
  <c r="Y28" i="8"/>
  <c r="Y26" i="8"/>
  <c r="Y27" i="8"/>
  <c r="T24" i="8"/>
  <c r="BC14" i="7"/>
  <c r="O13" i="7"/>
  <c r="V23" i="8"/>
  <c r="N12" i="3"/>
  <c r="AR13" i="7"/>
  <c r="D12" i="7"/>
  <c r="AT20" i="7"/>
  <c r="F19" i="7"/>
  <c r="BB19" i="7"/>
  <c r="N18" i="7"/>
  <c r="W22" i="8"/>
  <c r="O11" i="3"/>
  <c r="B11" i="3" s="1"/>
  <c r="AV13" i="7"/>
  <c r="H12" i="7"/>
  <c r="Q28" i="8"/>
  <c r="I17" i="3"/>
  <c r="K31" i="8"/>
  <c r="C20" i="3"/>
  <c r="M13" i="7"/>
  <c r="BA14" i="7"/>
  <c r="AU14" i="7"/>
  <c r="G13" i="7"/>
  <c r="BD14" i="7"/>
  <c r="P13" i="7"/>
  <c r="I12" i="7"/>
  <c r="AW13" i="7"/>
  <c r="J14" i="7"/>
  <c r="AX15" i="7"/>
  <c r="S27" i="8"/>
  <c r="K16" i="3"/>
  <c r="P26" i="8"/>
  <c r="H15" i="3"/>
  <c r="U24" i="8"/>
  <c r="M13" i="3"/>
  <c r="M23" i="8"/>
  <c r="E12" i="3"/>
  <c r="N25" i="8"/>
  <c r="F14" i="3"/>
  <c r="O25" i="8"/>
  <c r="G14" i="3"/>
  <c r="E13" i="7"/>
  <c r="AS14" i="7"/>
  <c r="L14" i="7"/>
  <c r="AZ15" i="7"/>
  <c r="C13" i="7"/>
  <c r="AQ14" i="7"/>
  <c r="AY14" i="7"/>
  <c r="K13" i="7"/>
  <c r="T66" i="3" l="1"/>
  <c r="AB77" i="8"/>
  <c r="BF48" i="7"/>
  <c r="R47" i="7"/>
  <c r="S56" i="3"/>
  <c r="AA57" i="8"/>
  <c r="BE36" i="7"/>
  <c r="Q35" i="7"/>
  <c r="R41" i="3"/>
  <c r="Z53" i="8" s="1"/>
  <c r="P16" i="3"/>
  <c r="X27" i="8"/>
  <c r="Q23" i="3"/>
  <c r="L25" i="8"/>
  <c r="D14" i="3"/>
  <c r="R29" i="8"/>
  <c r="J18" i="3"/>
  <c r="Y29" i="8"/>
  <c r="L15" i="7"/>
  <c r="AZ16" i="7"/>
  <c r="M24" i="8"/>
  <c r="E13" i="3"/>
  <c r="BD15" i="7"/>
  <c r="P14" i="7"/>
  <c r="AY15" i="7"/>
  <c r="K14" i="7"/>
  <c r="BB20" i="7"/>
  <c r="N19" i="7"/>
  <c r="V24" i="8"/>
  <c r="N13" i="3"/>
  <c r="S28" i="8"/>
  <c r="K17" i="3"/>
  <c r="C14" i="7"/>
  <c r="AQ15" i="7"/>
  <c r="U25" i="8"/>
  <c r="M14" i="3"/>
  <c r="AX16" i="7"/>
  <c r="J15" i="7"/>
  <c r="BC15" i="7"/>
  <c r="O14" i="7"/>
  <c r="E14" i="7"/>
  <c r="AS15" i="7"/>
  <c r="K32" i="8"/>
  <c r="C21" i="3"/>
  <c r="O26" i="8"/>
  <c r="G15" i="3"/>
  <c r="AT21" i="7"/>
  <c r="F20" i="7"/>
  <c r="N26" i="8"/>
  <c r="F15" i="3"/>
  <c r="P27" i="8"/>
  <c r="H16" i="3"/>
  <c r="AW14" i="7"/>
  <c r="I13" i="7"/>
  <c r="AU15" i="7"/>
  <c r="G14" i="7"/>
  <c r="H13" i="7"/>
  <c r="AV14" i="7"/>
  <c r="T25" i="8"/>
  <c r="M14" i="7"/>
  <c r="BA15" i="7"/>
  <c r="Q29" i="8"/>
  <c r="I18" i="3"/>
  <c r="W23" i="8"/>
  <c r="O12" i="3"/>
  <c r="B12" i="3" s="1"/>
  <c r="AR14" i="7"/>
  <c r="D13" i="7"/>
  <c r="T67" i="3" l="1"/>
  <c r="AB78" i="8"/>
  <c r="BF49" i="7"/>
  <c r="R48" i="7"/>
  <c r="S57" i="3"/>
  <c r="AA58" i="8"/>
  <c r="BE37" i="7"/>
  <c r="Q36" i="7"/>
  <c r="R42" i="3"/>
  <c r="Z54" i="8" s="1"/>
  <c r="X28" i="8"/>
  <c r="P17" i="3"/>
  <c r="Q24" i="3"/>
  <c r="R30" i="8"/>
  <c r="J19" i="3"/>
  <c r="L26" i="8"/>
  <c r="D15" i="3"/>
  <c r="Y30" i="8"/>
  <c r="E15" i="7"/>
  <c r="AS16" i="7"/>
  <c r="J16" i="7"/>
  <c r="AX17" i="7"/>
  <c r="BB21" i="7"/>
  <c r="N20" i="7"/>
  <c r="Q30" i="8"/>
  <c r="I19" i="3"/>
  <c r="C15" i="7"/>
  <c r="AQ16" i="7"/>
  <c r="AY16" i="7"/>
  <c r="K15" i="7"/>
  <c r="AR15" i="7"/>
  <c r="D14" i="7"/>
  <c r="W24" i="8"/>
  <c r="O13" i="3"/>
  <c r="B13" i="3" s="1"/>
  <c r="I14" i="7"/>
  <c r="AW15" i="7"/>
  <c r="AT22" i="7"/>
  <c r="F21" i="7"/>
  <c r="U26" i="8"/>
  <c r="M15" i="3"/>
  <c r="S29" i="8"/>
  <c r="K18" i="3"/>
  <c r="M25" i="8"/>
  <c r="E14" i="3"/>
  <c r="K33" i="8"/>
  <c r="C22" i="3"/>
  <c r="AU16" i="7"/>
  <c r="G15" i="7"/>
  <c r="BD16" i="7"/>
  <c r="P15" i="7"/>
  <c r="T26" i="8"/>
  <c r="P28" i="8"/>
  <c r="H17" i="3"/>
  <c r="AV15" i="7"/>
  <c r="H14" i="7"/>
  <c r="V25" i="8"/>
  <c r="N14" i="3"/>
  <c r="N27" i="8"/>
  <c r="F16" i="3"/>
  <c r="M15" i="7"/>
  <c r="BA16" i="7"/>
  <c r="O27" i="8"/>
  <c r="G16" i="3"/>
  <c r="BC16" i="7"/>
  <c r="O15" i="7"/>
  <c r="AZ17" i="7"/>
  <c r="L16" i="7"/>
  <c r="T68" i="3" l="1"/>
  <c r="AB79" i="8"/>
  <c r="BF50" i="7"/>
  <c r="R49" i="7"/>
  <c r="S58" i="3"/>
  <c r="AA59" i="8"/>
  <c r="BE38" i="7"/>
  <c r="Q37" i="7"/>
  <c r="R43" i="3"/>
  <c r="Z55" i="8" s="1"/>
  <c r="P18" i="3"/>
  <c r="X29" i="8"/>
  <c r="Q25" i="3"/>
  <c r="L27" i="8"/>
  <c r="D16" i="3"/>
  <c r="R31" i="8"/>
  <c r="J20" i="3"/>
  <c r="Y31" i="8"/>
  <c r="J17" i="7"/>
  <c r="AX18" i="7"/>
  <c r="P16" i="7"/>
  <c r="BD17" i="7"/>
  <c r="C16" i="7"/>
  <c r="AQ17" i="7"/>
  <c r="N28" i="8"/>
  <c r="F17" i="3"/>
  <c r="M26" i="8"/>
  <c r="E15" i="3"/>
  <c r="E16" i="7"/>
  <c r="AS17" i="7"/>
  <c r="P29" i="8"/>
  <c r="H18" i="3"/>
  <c r="AU17" i="7"/>
  <c r="G16" i="7"/>
  <c r="U27" i="8"/>
  <c r="M16" i="3"/>
  <c r="Q31" i="8"/>
  <c r="I20" i="3"/>
  <c r="AT23" i="7"/>
  <c r="F22" i="7"/>
  <c r="M16" i="7"/>
  <c r="BA17" i="7"/>
  <c r="H15" i="7"/>
  <c r="AV16" i="7"/>
  <c r="K34" i="8"/>
  <c r="C23" i="3"/>
  <c r="BB22" i="7"/>
  <c r="N21" i="7"/>
  <c r="AW16" i="7"/>
  <c r="I15" i="7"/>
  <c r="AZ18" i="7"/>
  <c r="L17" i="7"/>
  <c r="W25" i="8"/>
  <c r="O14" i="3"/>
  <c r="B14" i="3" s="1"/>
  <c r="BC17" i="7"/>
  <c r="O16" i="7"/>
  <c r="O28" i="8"/>
  <c r="G17" i="3"/>
  <c r="V26" i="8"/>
  <c r="N15" i="3"/>
  <c r="T27" i="8"/>
  <c r="AY17" i="7"/>
  <c r="K16" i="7"/>
  <c r="S30" i="8"/>
  <c r="K19" i="3"/>
  <c r="D15" i="7"/>
  <c r="AR16" i="7"/>
  <c r="T69" i="3" l="1"/>
  <c r="AB80" i="8"/>
  <c r="BF51" i="7"/>
  <c r="R50" i="7"/>
  <c r="S59" i="3"/>
  <c r="AA60" i="8"/>
  <c r="BE39" i="7"/>
  <c r="Q38" i="7"/>
  <c r="R44" i="3"/>
  <c r="Z56" i="8" s="1"/>
  <c r="P19" i="3"/>
  <c r="X30" i="8"/>
  <c r="Q26" i="3"/>
  <c r="L28" i="8"/>
  <c r="D17" i="3"/>
  <c r="R32" i="8"/>
  <c r="J21" i="3"/>
  <c r="Y32" i="8"/>
  <c r="V27" i="8"/>
  <c r="N16" i="3"/>
  <c r="E17" i="7"/>
  <c r="AS18" i="7"/>
  <c r="O29" i="8"/>
  <c r="G18" i="3"/>
  <c r="AZ19" i="7"/>
  <c r="L18" i="7"/>
  <c r="U28" i="8"/>
  <c r="M17" i="3"/>
  <c r="S31" i="8"/>
  <c r="K20" i="3"/>
  <c r="BD18" i="7"/>
  <c r="P17" i="7"/>
  <c r="W26" i="8"/>
  <c r="O15" i="3"/>
  <c r="B15" i="3" s="1"/>
  <c r="Q32" i="8"/>
  <c r="I21" i="3"/>
  <c r="M17" i="7"/>
  <c r="BA18" i="7"/>
  <c r="K17" i="7"/>
  <c r="AY18" i="7"/>
  <c r="AV17" i="7"/>
  <c r="H16" i="7"/>
  <c r="AR17" i="7"/>
  <c r="D16" i="7"/>
  <c r="AQ18" i="7"/>
  <c r="C17" i="7"/>
  <c r="T28" i="8"/>
  <c r="I16" i="7"/>
  <c r="AW17" i="7"/>
  <c r="M27" i="8"/>
  <c r="E16" i="3"/>
  <c r="BC18" i="7"/>
  <c r="O17" i="7"/>
  <c r="K35" i="8"/>
  <c r="C24" i="3"/>
  <c r="AT24" i="7"/>
  <c r="F23" i="7"/>
  <c r="AU18" i="7"/>
  <c r="G17" i="7"/>
  <c r="J18" i="7"/>
  <c r="AX19" i="7"/>
  <c r="BB23" i="7"/>
  <c r="N22" i="7"/>
  <c r="P30" i="8"/>
  <c r="H19" i="3"/>
  <c r="N29" i="8"/>
  <c r="F18" i="3"/>
  <c r="T70" i="3" l="1"/>
  <c r="AB81" i="8"/>
  <c r="BF52" i="7"/>
  <c r="R51" i="7"/>
  <c r="S60" i="3"/>
  <c r="AA61" i="8"/>
  <c r="BE40" i="7"/>
  <c r="Q39" i="7"/>
  <c r="R45" i="3"/>
  <c r="Z57" i="8" s="1"/>
  <c r="P20" i="3"/>
  <c r="X31" i="8"/>
  <c r="Q27" i="3"/>
  <c r="R33" i="8"/>
  <c r="J22" i="3"/>
  <c r="L29" i="8"/>
  <c r="D18" i="3"/>
  <c r="Y33" i="8"/>
  <c r="O30" i="8"/>
  <c r="G19" i="3"/>
  <c r="AY19" i="7"/>
  <c r="K18" i="7"/>
  <c r="N30" i="8"/>
  <c r="F19" i="3"/>
  <c r="T29" i="8"/>
  <c r="U29" i="8"/>
  <c r="M18" i="3"/>
  <c r="E18" i="7"/>
  <c r="AS19" i="7"/>
  <c r="I17" i="7"/>
  <c r="AW18" i="7"/>
  <c r="S32" i="8"/>
  <c r="K21" i="3"/>
  <c r="BB24" i="7"/>
  <c r="N23" i="7"/>
  <c r="AQ19" i="7"/>
  <c r="C18" i="7"/>
  <c r="J19" i="7"/>
  <c r="AX20" i="7"/>
  <c r="AR18" i="7"/>
  <c r="D17" i="7"/>
  <c r="M18" i="7"/>
  <c r="BA19" i="7"/>
  <c r="BC19" i="7"/>
  <c r="O18" i="7"/>
  <c r="W27" i="8"/>
  <c r="O16" i="3"/>
  <c r="B16" i="3" s="1"/>
  <c r="K36" i="8"/>
  <c r="C25" i="3"/>
  <c r="P31" i="8"/>
  <c r="H20" i="3"/>
  <c r="V28" i="8"/>
  <c r="N17" i="3"/>
  <c r="Q33" i="8"/>
  <c r="I22" i="3"/>
  <c r="AU19" i="7"/>
  <c r="G18" i="7"/>
  <c r="H17" i="7"/>
  <c r="AV18" i="7"/>
  <c r="M28" i="8"/>
  <c r="E17" i="3"/>
  <c r="AT25" i="7"/>
  <c r="F24" i="7"/>
  <c r="P18" i="7"/>
  <c r="BD19" i="7"/>
  <c r="L19" i="7"/>
  <c r="AZ20" i="7"/>
  <c r="T71" i="3" l="1"/>
  <c r="AB82" i="8"/>
  <c r="BF53" i="7"/>
  <c r="R52" i="7"/>
  <c r="S61" i="3"/>
  <c r="AA62" i="8"/>
  <c r="BE41" i="7"/>
  <c r="Q40" i="7"/>
  <c r="R46" i="3"/>
  <c r="Z58" i="8" s="1"/>
  <c r="P21" i="3"/>
  <c r="X32" i="8"/>
  <c r="Q28" i="3"/>
  <c r="D19" i="3"/>
  <c r="L30" i="8"/>
  <c r="J23" i="3"/>
  <c r="R34" i="8"/>
  <c r="Y34" i="8"/>
  <c r="AU20" i="7"/>
  <c r="G19" i="7"/>
  <c r="M19" i="7"/>
  <c r="BA20" i="7"/>
  <c r="BB25" i="7"/>
  <c r="N24" i="7"/>
  <c r="E19" i="7"/>
  <c r="AS20" i="7"/>
  <c r="L20" i="7"/>
  <c r="AZ21" i="7"/>
  <c r="M29" i="8"/>
  <c r="E18" i="3"/>
  <c r="BD20" i="7"/>
  <c r="P19" i="7"/>
  <c r="W28" i="8"/>
  <c r="O17" i="3"/>
  <c r="B17" i="3" s="1"/>
  <c r="AR19" i="7"/>
  <c r="D18" i="7"/>
  <c r="S33" i="8"/>
  <c r="K22" i="3"/>
  <c r="K19" i="7"/>
  <c r="AY20" i="7"/>
  <c r="AQ20" i="7"/>
  <c r="C19" i="7"/>
  <c r="AT26" i="7"/>
  <c r="F25" i="7"/>
  <c r="U30" i="8"/>
  <c r="M19" i="3"/>
  <c r="V29" i="8"/>
  <c r="N18" i="3"/>
  <c r="J20" i="7"/>
  <c r="AX21" i="7"/>
  <c r="O31" i="8"/>
  <c r="G20" i="3"/>
  <c r="BC20" i="7"/>
  <c r="O19" i="7"/>
  <c r="K37" i="8"/>
  <c r="C26" i="3"/>
  <c r="N31" i="8"/>
  <c r="F20" i="3"/>
  <c r="Q34" i="8"/>
  <c r="I23" i="3"/>
  <c r="H18" i="7"/>
  <c r="AV19" i="7"/>
  <c r="AW19" i="7"/>
  <c r="I18" i="7"/>
  <c r="T30" i="8"/>
  <c r="P32" i="8"/>
  <c r="H21" i="3"/>
  <c r="T72" i="3" l="1"/>
  <c r="AB84" i="8"/>
  <c r="AB83" i="8"/>
  <c r="BF54" i="7"/>
  <c r="R53" i="7"/>
  <c r="S62" i="3"/>
  <c r="AA63" i="8"/>
  <c r="BE42" i="7"/>
  <c r="Q41" i="7"/>
  <c r="R47" i="3"/>
  <c r="Z59" i="8" s="1"/>
  <c r="P22" i="3"/>
  <c r="X33" i="8"/>
  <c r="Q29" i="3"/>
  <c r="R35" i="8"/>
  <c r="J24" i="3"/>
  <c r="L31" i="8"/>
  <c r="D20" i="3"/>
  <c r="Y35" i="8"/>
  <c r="V30" i="8"/>
  <c r="N19" i="3"/>
  <c r="H19" i="7"/>
  <c r="AV20" i="7"/>
  <c r="U31" i="8"/>
  <c r="M20" i="3"/>
  <c r="M30" i="8"/>
  <c r="E19" i="3"/>
  <c r="BB26" i="7"/>
  <c r="N25" i="7"/>
  <c r="BC21" i="7"/>
  <c r="O20" i="7"/>
  <c r="O32" i="8"/>
  <c r="G21" i="3"/>
  <c r="D19" i="7"/>
  <c r="AR20" i="7"/>
  <c r="AY21" i="7"/>
  <c r="K20" i="7"/>
  <c r="W29" i="8"/>
  <c r="O18" i="3"/>
  <c r="B18" i="3" s="1"/>
  <c r="M20" i="7"/>
  <c r="BA21" i="7"/>
  <c r="Q35" i="8"/>
  <c r="I24" i="3"/>
  <c r="E20" i="7"/>
  <c r="AS21" i="7"/>
  <c r="N32" i="8"/>
  <c r="F21" i="3"/>
  <c r="P20" i="7"/>
  <c r="BD21" i="7"/>
  <c r="T31" i="8"/>
  <c r="J21" i="7"/>
  <c r="AX22" i="7"/>
  <c r="C20" i="7"/>
  <c r="AQ21" i="7"/>
  <c r="I19" i="7"/>
  <c r="AW20" i="7"/>
  <c r="P33" i="8"/>
  <c r="H22" i="3"/>
  <c r="K38" i="8"/>
  <c r="C27" i="3"/>
  <c r="AT27" i="7"/>
  <c r="F26" i="7"/>
  <c r="S34" i="8"/>
  <c r="K23" i="3"/>
  <c r="L21" i="7"/>
  <c r="AZ22" i="7"/>
  <c r="AU21" i="7"/>
  <c r="G20" i="7"/>
  <c r="T73" i="3" l="1"/>
  <c r="BF55" i="7"/>
  <c r="R54" i="7"/>
  <c r="S63" i="3"/>
  <c r="AA64" i="8"/>
  <c r="BE43" i="7"/>
  <c r="Q42" i="7"/>
  <c r="R48" i="3"/>
  <c r="Z60" i="8" s="1"/>
  <c r="X34" i="8"/>
  <c r="P23" i="3"/>
  <c r="Q30" i="3"/>
  <c r="R36" i="8"/>
  <c r="J25" i="3"/>
  <c r="L32" i="8"/>
  <c r="D21" i="3"/>
  <c r="Y36" i="8"/>
  <c r="BD22" i="7"/>
  <c r="P21" i="7"/>
  <c r="AY22" i="7"/>
  <c r="K21" i="7"/>
  <c r="P34" i="8"/>
  <c r="H23" i="3"/>
  <c r="N33" i="8"/>
  <c r="F22" i="3"/>
  <c r="M21" i="7"/>
  <c r="BA22" i="7"/>
  <c r="BC22" i="7"/>
  <c r="O21" i="7"/>
  <c r="AU22" i="7"/>
  <c r="G21" i="7"/>
  <c r="J22" i="7"/>
  <c r="AX23" i="7"/>
  <c r="AV21" i="7"/>
  <c r="H20" i="7"/>
  <c r="AQ22" i="7"/>
  <c r="C21" i="7"/>
  <c r="W30" i="8"/>
  <c r="O19" i="3"/>
  <c r="B19" i="3" s="1"/>
  <c r="D20" i="7"/>
  <c r="AR21" i="7"/>
  <c r="BB27" i="7"/>
  <c r="N26" i="7"/>
  <c r="S35" i="8"/>
  <c r="K24" i="3"/>
  <c r="AT28" i="7"/>
  <c r="F27" i="7"/>
  <c r="T32" i="8"/>
  <c r="E21" i="7"/>
  <c r="AS22" i="7"/>
  <c r="U32" i="8"/>
  <c r="M21" i="3"/>
  <c r="K39" i="8"/>
  <c r="C28" i="3"/>
  <c r="M31" i="8"/>
  <c r="E20" i="3"/>
  <c r="V31" i="8"/>
  <c r="N20" i="3"/>
  <c r="L22" i="7"/>
  <c r="AZ23" i="7"/>
  <c r="I20" i="7"/>
  <c r="AW21" i="7"/>
  <c r="Q36" i="8"/>
  <c r="I25" i="3"/>
  <c r="O33" i="8"/>
  <c r="G22" i="3"/>
  <c r="T74" i="3" l="1"/>
  <c r="AB85" i="8"/>
  <c r="BF56" i="7"/>
  <c r="R55" i="7"/>
  <c r="S64" i="3"/>
  <c r="AA65" i="8"/>
  <c r="BE44" i="7"/>
  <c r="Q43" i="7"/>
  <c r="R49" i="3"/>
  <c r="Z61" i="8" s="1"/>
  <c r="P24" i="3"/>
  <c r="X35" i="8"/>
  <c r="Q31" i="3"/>
  <c r="J26" i="3"/>
  <c r="R37" i="8"/>
  <c r="L33" i="8"/>
  <c r="D22" i="3"/>
  <c r="Y37" i="8"/>
  <c r="M32" i="8"/>
  <c r="E21" i="3"/>
  <c r="BD23" i="7"/>
  <c r="P22" i="7"/>
  <c r="K40" i="8"/>
  <c r="C29" i="3"/>
  <c r="H21" i="7"/>
  <c r="AV22" i="7"/>
  <c r="T33" i="8"/>
  <c r="J23" i="7"/>
  <c r="AX24" i="7"/>
  <c r="AW22" i="7"/>
  <c r="I21" i="7"/>
  <c r="BC23" i="7"/>
  <c r="O22" i="7"/>
  <c r="AT29" i="7"/>
  <c r="F28" i="7"/>
  <c r="P35" i="8"/>
  <c r="H24" i="3"/>
  <c r="L23" i="7"/>
  <c r="AZ24" i="7"/>
  <c r="D21" i="7"/>
  <c r="AR22" i="7"/>
  <c r="V32" i="8"/>
  <c r="N21" i="3"/>
  <c r="M22" i="7"/>
  <c r="BA23" i="7"/>
  <c r="S36" i="8"/>
  <c r="K25" i="3"/>
  <c r="K22" i="7"/>
  <c r="AY23" i="7"/>
  <c r="N34" i="8"/>
  <c r="F23" i="3"/>
  <c r="E22" i="7"/>
  <c r="AS23" i="7"/>
  <c r="AQ23" i="7"/>
  <c r="C22" i="7"/>
  <c r="BB28" i="7"/>
  <c r="N27" i="7"/>
  <c r="O34" i="8"/>
  <c r="G23" i="3"/>
  <c r="W31" i="8"/>
  <c r="O20" i="3"/>
  <c r="B20" i="3" s="1"/>
  <c r="Q37" i="8"/>
  <c r="I26" i="3"/>
  <c r="U33" i="8"/>
  <c r="M22" i="3"/>
  <c r="AU23" i="7"/>
  <c r="G22" i="7"/>
  <c r="T75" i="3" l="1"/>
  <c r="AB86" i="8"/>
  <c r="BF57" i="7"/>
  <c r="R56" i="7"/>
  <c r="S65" i="3"/>
  <c r="AA66" i="8"/>
  <c r="BE45" i="7"/>
  <c r="Q44" i="7"/>
  <c r="R50" i="3"/>
  <c r="Z62" i="8" s="1"/>
  <c r="X36" i="8"/>
  <c r="P25" i="3"/>
  <c r="Q32" i="3"/>
  <c r="L34" i="8"/>
  <c r="D23" i="3"/>
  <c r="R38" i="8"/>
  <c r="J27" i="3"/>
  <c r="Y38" i="8"/>
  <c r="O35" i="8"/>
  <c r="G24" i="3"/>
  <c r="C23" i="7"/>
  <c r="AQ24" i="7"/>
  <c r="AU24" i="7"/>
  <c r="G23" i="7"/>
  <c r="L24" i="7"/>
  <c r="AZ25" i="7"/>
  <c r="BC24" i="7"/>
  <c r="O23" i="7"/>
  <c r="AV23" i="7"/>
  <c r="H22" i="7"/>
  <c r="T34" i="8"/>
  <c r="AT30" i="7"/>
  <c r="F29" i="7"/>
  <c r="M23" i="7"/>
  <c r="BA24" i="7"/>
  <c r="P23" i="7"/>
  <c r="BD24" i="7"/>
  <c r="D22" i="7"/>
  <c r="AR23" i="7"/>
  <c r="E23" i="7"/>
  <c r="AS24" i="7"/>
  <c r="N35" i="8"/>
  <c r="F24" i="3"/>
  <c r="W32" i="8"/>
  <c r="O21" i="3"/>
  <c r="P36" i="8"/>
  <c r="H25" i="3"/>
  <c r="I22" i="7"/>
  <c r="AW23" i="7"/>
  <c r="S37" i="8"/>
  <c r="K26" i="3"/>
  <c r="Q38" i="8"/>
  <c r="I27" i="3"/>
  <c r="V33" i="8"/>
  <c r="N22" i="3"/>
  <c r="J24" i="7"/>
  <c r="AX25" i="7"/>
  <c r="K41" i="8"/>
  <c r="C30" i="3"/>
  <c r="M33" i="8"/>
  <c r="E22" i="3"/>
  <c r="U34" i="8"/>
  <c r="M23" i="3"/>
  <c r="BB29" i="7"/>
  <c r="N28" i="7"/>
  <c r="K23" i="7"/>
  <c r="AY24" i="7"/>
  <c r="T76" i="3" l="1"/>
  <c r="AB87" i="8"/>
  <c r="BF58" i="7"/>
  <c r="R57" i="7"/>
  <c r="S66" i="3"/>
  <c r="AA67" i="8"/>
  <c r="BE46" i="7"/>
  <c r="Q45" i="7"/>
  <c r="R51" i="3"/>
  <c r="Z63" i="8" s="1"/>
  <c r="X37" i="8"/>
  <c r="P26" i="3"/>
  <c r="Q33" i="3"/>
  <c r="J28" i="3"/>
  <c r="R39" i="8"/>
  <c r="L35" i="8"/>
  <c r="D24" i="3"/>
  <c r="Y39" i="8"/>
  <c r="AW24" i="7"/>
  <c r="I23" i="7"/>
  <c r="AV24" i="7"/>
  <c r="H23" i="7"/>
  <c r="AY25" i="7"/>
  <c r="K24" i="7"/>
  <c r="V34" i="8"/>
  <c r="N23" i="3"/>
  <c r="P37" i="8"/>
  <c r="H26" i="3"/>
  <c r="E24" i="7"/>
  <c r="AS25" i="7"/>
  <c r="BC25" i="7"/>
  <c r="O24" i="7"/>
  <c r="C24" i="7"/>
  <c r="AQ25" i="7"/>
  <c r="N36" i="8"/>
  <c r="F25" i="3"/>
  <c r="M34" i="8"/>
  <c r="E23" i="3"/>
  <c r="Q39" i="8"/>
  <c r="I28" i="3"/>
  <c r="K42" i="8"/>
  <c r="C31" i="3"/>
  <c r="AT31" i="7"/>
  <c r="F30" i="7"/>
  <c r="L25" i="7"/>
  <c r="AZ26" i="7"/>
  <c r="M24" i="7"/>
  <c r="BA25" i="7"/>
  <c r="D23" i="7"/>
  <c r="AR24" i="7"/>
  <c r="O36" i="8"/>
  <c r="G25" i="3"/>
  <c r="BB30" i="7"/>
  <c r="N29" i="7"/>
  <c r="W33" i="8"/>
  <c r="O22" i="3"/>
  <c r="T35" i="8"/>
  <c r="S38" i="8"/>
  <c r="K27" i="3"/>
  <c r="U35" i="8"/>
  <c r="M24" i="3"/>
  <c r="J25" i="7"/>
  <c r="AX26" i="7"/>
  <c r="P24" i="7"/>
  <c r="BD25" i="7"/>
  <c r="AU25" i="7"/>
  <c r="G24" i="7"/>
  <c r="AB88" i="8" l="1"/>
  <c r="T77" i="3"/>
  <c r="BF59" i="7"/>
  <c r="R58" i="7"/>
  <c r="S67" i="3"/>
  <c r="AA68" i="8"/>
  <c r="BE47" i="7"/>
  <c r="Q46" i="7"/>
  <c r="R52" i="3"/>
  <c r="Z64" i="8" s="1"/>
  <c r="X38" i="8"/>
  <c r="P27" i="3"/>
  <c r="Q34" i="3"/>
  <c r="D25" i="3"/>
  <c r="L36" i="8"/>
  <c r="J29" i="3"/>
  <c r="R40" i="8"/>
  <c r="Y40" i="8"/>
  <c r="BC26" i="7"/>
  <c r="O25" i="7"/>
  <c r="AU26" i="7"/>
  <c r="G25" i="7"/>
  <c r="N37" i="8"/>
  <c r="F26" i="3"/>
  <c r="M35" i="8"/>
  <c r="E24" i="3"/>
  <c r="K43" i="8"/>
  <c r="C32" i="3"/>
  <c r="L26" i="7"/>
  <c r="AZ27" i="7"/>
  <c r="U36" i="8"/>
  <c r="M25" i="3"/>
  <c r="O37" i="8"/>
  <c r="G26" i="3"/>
  <c r="H24" i="7"/>
  <c r="AV25" i="7"/>
  <c r="M25" i="7"/>
  <c r="BA26" i="7"/>
  <c r="T36" i="8"/>
  <c r="E25" i="7"/>
  <c r="AS26" i="7"/>
  <c r="K25" i="7"/>
  <c r="AY26" i="7"/>
  <c r="BD26" i="7"/>
  <c r="P25" i="7"/>
  <c r="P38" i="8"/>
  <c r="H27" i="3"/>
  <c r="W34" i="8"/>
  <c r="O23" i="3"/>
  <c r="S39" i="8"/>
  <c r="K28" i="3"/>
  <c r="AT32" i="7"/>
  <c r="F31" i="7"/>
  <c r="Q40" i="8"/>
  <c r="I29" i="3"/>
  <c r="AQ26" i="7"/>
  <c r="C25" i="7"/>
  <c r="BB31" i="7"/>
  <c r="N30" i="7"/>
  <c r="J26" i="7"/>
  <c r="AX27" i="7"/>
  <c r="D24" i="7"/>
  <c r="AR25" i="7"/>
  <c r="V35" i="8"/>
  <c r="N24" i="3"/>
  <c r="I24" i="7"/>
  <c r="AW25" i="7"/>
  <c r="T78" i="3" l="1"/>
  <c r="AB89" i="8"/>
  <c r="BF60" i="7"/>
  <c r="R59" i="7"/>
  <c r="S68" i="3"/>
  <c r="AA69" i="8"/>
  <c r="BE48" i="7"/>
  <c r="Q47" i="7"/>
  <c r="R53" i="3"/>
  <c r="Z65" i="8" s="1"/>
  <c r="X39" i="8"/>
  <c r="P28" i="3"/>
  <c r="Q35" i="3"/>
  <c r="J30" i="3"/>
  <c r="R41" i="8"/>
  <c r="D26" i="3"/>
  <c r="L37" i="8"/>
  <c r="Y41" i="8"/>
  <c r="E26" i="7"/>
  <c r="AS27" i="7"/>
  <c r="AT33" i="7"/>
  <c r="F32" i="7"/>
  <c r="I25" i="7"/>
  <c r="AW26" i="7"/>
  <c r="S40" i="8"/>
  <c r="K29" i="3"/>
  <c r="N38" i="8"/>
  <c r="F27" i="3"/>
  <c r="U37" i="8"/>
  <c r="M26" i="3"/>
  <c r="J27" i="7"/>
  <c r="AX28" i="7"/>
  <c r="M36" i="8"/>
  <c r="E25" i="3"/>
  <c r="P39" i="8"/>
  <c r="H28" i="3"/>
  <c r="K44" i="8"/>
  <c r="C33" i="3"/>
  <c r="T37" i="8"/>
  <c r="D25" i="7"/>
  <c r="AR26" i="7"/>
  <c r="M26" i="7"/>
  <c r="BA27" i="7"/>
  <c r="Q41" i="8"/>
  <c r="I30" i="3"/>
  <c r="AY27" i="7"/>
  <c r="K26" i="7"/>
  <c r="AU27" i="7"/>
  <c r="G26" i="7"/>
  <c r="BC27" i="7"/>
  <c r="O26" i="7"/>
  <c r="O38" i="8"/>
  <c r="G27" i="3"/>
  <c r="BB32" i="7"/>
  <c r="N31" i="7"/>
  <c r="C26" i="7"/>
  <c r="AQ27" i="7"/>
  <c r="P26" i="7"/>
  <c r="BD27" i="7"/>
  <c r="V36" i="8"/>
  <c r="N25" i="3"/>
  <c r="W35" i="8"/>
  <c r="O24" i="3"/>
  <c r="H25" i="7"/>
  <c r="AV26" i="7"/>
  <c r="L27" i="7"/>
  <c r="AZ28" i="7"/>
  <c r="T79" i="3" l="1"/>
  <c r="AB90" i="8"/>
  <c r="BF61" i="7"/>
  <c r="R60" i="7"/>
  <c r="S69" i="3"/>
  <c r="AA81" i="8" s="1"/>
  <c r="AA70" i="8"/>
  <c r="BE49" i="7"/>
  <c r="Q48" i="7"/>
  <c r="R54" i="3"/>
  <c r="Z66" i="8" s="1"/>
  <c r="P29" i="3"/>
  <c r="X40" i="8"/>
  <c r="Q36" i="3"/>
  <c r="L38" i="8"/>
  <c r="D27" i="3"/>
  <c r="J31" i="3"/>
  <c r="R42" i="8"/>
  <c r="Y42" i="8"/>
  <c r="Q42" i="8"/>
  <c r="I31" i="3"/>
  <c r="U38" i="8"/>
  <c r="M27" i="3"/>
  <c r="P40" i="8"/>
  <c r="H29" i="3"/>
  <c r="AW27" i="7"/>
  <c r="I26" i="7"/>
  <c r="T38" i="8"/>
  <c r="V37" i="8"/>
  <c r="N26" i="3"/>
  <c r="D26" i="7"/>
  <c r="AR27" i="7"/>
  <c r="BD28" i="7"/>
  <c r="P27" i="7"/>
  <c r="M37" i="8"/>
  <c r="E26" i="3"/>
  <c r="N39" i="8"/>
  <c r="F28" i="3"/>
  <c r="AT34" i="7"/>
  <c r="F33" i="7"/>
  <c r="K27" i="7"/>
  <c r="AY28" i="7"/>
  <c r="L28" i="7"/>
  <c r="AZ29" i="7"/>
  <c r="AV27" i="7"/>
  <c r="H26" i="7"/>
  <c r="BB33" i="7"/>
  <c r="N32" i="7"/>
  <c r="W36" i="8"/>
  <c r="O25" i="3"/>
  <c r="O39" i="8"/>
  <c r="G28" i="3"/>
  <c r="AU28" i="7"/>
  <c r="G27" i="7"/>
  <c r="K45" i="8"/>
  <c r="C34" i="3"/>
  <c r="E27" i="7"/>
  <c r="AS28" i="7"/>
  <c r="S41" i="8"/>
  <c r="K30" i="3"/>
  <c r="BC28" i="7"/>
  <c r="O27" i="7"/>
  <c r="AQ28" i="7"/>
  <c r="C27" i="7"/>
  <c r="M27" i="7"/>
  <c r="BA28" i="7"/>
  <c r="J28" i="7"/>
  <c r="AX29" i="7"/>
  <c r="T80" i="3" l="1"/>
  <c r="AB91" i="8"/>
  <c r="BF62" i="7"/>
  <c r="R61" i="7"/>
  <c r="S70" i="3"/>
  <c r="AA82" i="8" s="1"/>
  <c r="AA71" i="8"/>
  <c r="BE50" i="7"/>
  <c r="Q49" i="7"/>
  <c r="R55" i="3"/>
  <c r="Z67" i="8" s="1"/>
  <c r="X41" i="8"/>
  <c r="P30" i="3"/>
  <c r="Q37" i="3"/>
  <c r="R43" i="8"/>
  <c r="J32" i="3"/>
  <c r="L39" i="8"/>
  <c r="D28" i="3"/>
  <c r="Y43" i="8"/>
  <c r="E28" i="7"/>
  <c r="AS29" i="7"/>
  <c r="P28" i="7"/>
  <c r="BD29" i="7"/>
  <c r="J29" i="7"/>
  <c r="AX30" i="7"/>
  <c r="N40" i="8"/>
  <c r="F29" i="3"/>
  <c r="T39" i="8"/>
  <c r="K46" i="8"/>
  <c r="C35" i="3"/>
  <c r="W37" i="8"/>
  <c r="O26" i="3"/>
  <c r="U39" i="8"/>
  <c r="M28" i="3"/>
  <c r="H27" i="7"/>
  <c r="AV28" i="7"/>
  <c r="L29" i="7"/>
  <c r="AZ30" i="7"/>
  <c r="BC29" i="7"/>
  <c r="O28" i="7"/>
  <c r="S42" i="8"/>
  <c r="K31" i="3"/>
  <c r="M38" i="8"/>
  <c r="E27" i="3"/>
  <c r="D27" i="7"/>
  <c r="AR28" i="7"/>
  <c r="AU29" i="7"/>
  <c r="G28" i="7"/>
  <c r="BB34" i="7"/>
  <c r="N33" i="7"/>
  <c r="AY29" i="7"/>
  <c r="K28" i="7"/>
  <c r="I27" i="7"/>
  <c r="AW28" i="7"/>
  <c r="Q43" i="8"/>
  <c r="I32" i="3"/>
  <c r="AT35" i="7"/>
  <c r="F34" i="7"/>
  <c r="M28" i="7"/>
  <c r="BA29" i="7"/>
  <c r="C28" i="7"/>
  <c r="AQ29" i="7"/>
  <c r="O40" i="8"/>
  <c r="G29" i="3"/>
  <c r="V38" i="8"/>
  <c r="N27" i="3"/>
  <c r="P41" i="8"/>
  <c r="H30" i="3"/>
  <c r="T81" i="3" l="1"/>
  <c r="AB92" i="8"/>
  <c r="BF63" i="7"/>
  <c r="R62" i="7"/>
  <c r="S71" i="3"/>
  <c r="AA83" i="8" s="1"/>
  <c r="AA72" i="8"/>
  <c r="BE51" i="7"/>
  <c r="Q50" i="7"/>
  <c r="R56" i="3"/>
  <c r="Z68" i="8" s="1"/>
  <c r="X42" i="8"/>
  <c r="P31" i="3"/>
  <c r="Q38" i="3"/>
  <c r="L40" i="8"/>
  <c r="D29" i="3"/>
  <c r="R44" i="8"/>
  <c r="J33" i="3"/>
  <c r="Y44" i="8"/>
  <c r="I28" i="7"/>
  <c r="AW29" i="7"/>
  <c r="N41" i="8"/>
  <c r="F30" i="3"/>
  <c r="AT36" i="7"/>
  <c r="F35" i="7"/>
  <c r="BC30" i="7"/>
  <c r="O29" i="7"/>
  <c r="L30" i="7"/>
  <c r="AZ31" i="7"/>
  <c r="AY30" i="7"/>
  <c r="K29" i="7"/>
  <c r="AQ30" i="7"/>
  <c r="C29" i="7"/>
  <c r="Q44" i="8"/>
  <c r="I33" i="3"/>
  <c r="BD30" i="7"/>
  <c r="P29" i="7"/>
  <c r="O41" i="8"/>
  <c r="G30" i="3"/>
  <c r="P42" i="8"/>
  <c r="H31" i="3"/>
  <c r="M39" i="8"/>
  <c r="E28" i="3"/>
  <c r="J30" i="7"/>
  <c r="AX31" i="7"/>
  <c r="BB35" i="7"/>
  <c r="N34" i="7"/>
  <c r="U40" i="8"/>
  <c r="M29" i="3"/>
  <c r="T40" i="8"/>
  <c r="D28" i="7"/>
  <c r="AR29" i="7"/>
  <c r="K47" i="8"/>
  <c r="C36" i="3"/>
  <c r="AV29" i="7"/>
  <c r="H28" i="7"/>
  <c r="S43" i="8"/>
  <c r="K32" i="3"/>
  <c r="M29" i="7"/>
  <c r="BA30" i="7"/>
  <c r="V39" i="8"/>
  <c r="N28" i="3"/>
  <c r="AU30" i="7"/>
  <c r="G29" i="7"/>
  <c r="W38" i="8"/>
  <c r="O27" i="3"/>
  <c r="E29" i="7"/>
  <c r="AS30" i="7"/>
  <c r="T82" i="3" l="1"/>
  <c r="AB93" i="8"/>
  <c r="BF64" i="7"/>
  <c r="R63" i="7"/>
  <c r="S72" i="3"/>
  <c r="AA84" i="8" s="1"/>
  <c r="AA73" i="8"/>
  <c r="BE52" i="7"/>
  <c r="Q51" i="7"/>
  <c r="R57" i="3"/>
  <c r="Z69" i="8" s="1"/>
  <c r="X43" i="8"/>
  <c r="P32" i="3"/>
  <c r="Q39" i="3"/>
  <c r="R45" i="8"/>
  <c r="J34" i="3"/>
  <c r="D30" i="3"/>
  <c r="L41" i="8"/>
  <c r="Y45" i="8"/>
  <c r="V40" i="8"/>
  <c r="N29" i="3"/>
  <c r="Q45" i="8"/>
  <c r="I34" i="3"/>
  <c r="AQ31" i="7"/>
  <c r="C30" i="7"/>
  <c r="P43" i="8"/>
  <c r="H32" i="3"/>
  <c r="M30" i="7"/>
  <c r="BA31" i="7"/>
  <c r="D29" i="7"/>
  <c r="AR30" i="7"/>
  <c r="K30" i="7"/>
  <c r="AY31" i="7"/>
  <c r="N42" i="8"/>
  <c r="F31" i="3"/>
  <c r="BC31" i="7"/>
  <c r="O30" i="7"/>
  <c r="H29" i="7"/>
  <c r="AV30" i="7"/>
  <c r="BD31" i="7"/>
  <c r="P30" i="7"/>
  <c r="W39" i="8"/>
  <c r="O28" i="3"/>
  <c r="BB36" i="7"/>
  <c r="N35" i="7"/>
  <c r="L31" i="7"/>
  <c r="AZ32" i="7"/>
  <c r="AU31" i="7"/>
  <c r="G30" i="7"/>
  <c r="M40" i="8"/>
  <c r="E29" i="3"/>
  <c r="E30" i="7"/>
  <c r="AS31" i="7"/>
  <c r="U41" i="8"/>
  <c r="M30" i="3"/>
  <c r="AT37" i="7"/>
  <c r="F36" i="7"/>
  <c r="S44" i="8"/>
  <c r="K33" i="3"/>
  <c r="K48" i="8"/>
  <c r="C37" i="3"/>
  <c r="J31" i="7"/>
  <c r="AX32" i="7"/>
  <c r="AW30" i="7"/>
  <c r="I29" i="7"/>
  <c r="T41" i="8"/>
  <c r="O42" i="8"/>
  <c r="G31" i="3"/>
  <c r="T83" i="3" l="1"/>
  <c r="AB94" i="8"/>
  <c r="BF65" i="7"/>
  <c r="R64" i="7"/>
  <c r="S73" i="3"/>
  <c r="AA85" i="8" s="1"/>
  <c r="AA74" i="8"/>
  <c r="BE53" i="7"/>
  <c r="Q52" i="7"/>
  <c r="R58" i="3"/>
  <c r="Z70" i="8" s="1"/>
  <c r="X44" i="8"/>
  <c r="P33" i="3"/>
  <c r="Q40" i="3"/>
  <c r="D31" i="3"/>
  <c r="L42" i="8"/>
  <c r="R46" i="8"/>
  <c r="J35" i="3"/>
  <c r="Y46" i="8"/>
  <c r="T42" i="8"/>
  <c r="W40" i="8"/>
  <c r="O29" i="3"/>
  <c r="BC32" i="7"/>
  <c r="O31" i="7"/>
  <c r="M31" i="7"/>
  <c r="BA32" i="7"/>
  <c r="AV31" i="7"/>
  <c r="H30" i="7"/>
  <c r="S45" i="8"/>
  <c r="K34" i="3"/>
  <c r="AU32" i="7"/>
  <c r="G31" i="7"/>
  <c r="I30" i="7"/>
  <c r="AW31" i="7"/>
  <c r="L32" i="7"/>
  <c r="AZ33" i="7"/>
  <c r="N43" i="8"/>
  <c r="F32" i="3"/>
  <c r="K49" i="8"/>
  <c r="C38" i="3"/>
  <c r="D30" i="7"/>
  <c r="AR31" i="7"/>
  <c r="O43" i="8"/>
  <c r="G32" i="3"/>
  <c r="J32" i="7"/>
  <c r="AX33" i="7"/>
  <c r="P44" i="8"/>
  <c r="H33" i="3"/>
  <c r="V41" i="8"/>
  <c r="N30" i="3"/>
  <c r="C31" i="7"/>
  <c r="AQ32" i="7"/>
  <c r="E31" i="7"/>
  <c r="AS32" i="7"/>
  <c r="Q46" i="8"/>
  <c r="I35" i="3"/>
  <c r="AT38" i="7"/>
  <c r="F37" i="7"/>
  <c r="U42" i="8"/>
  <c r="M31" i="3"/>
  <c r="M41" i="8"/>
  <c r="E30" i="3"/>
  <c r="BB37" i="7"/>
  <c r="N36" i="7"/>
  <c r="P31" i="7"/>
  <c r="BD32" i="7"/>
  <c r="K31" i="7"/>
  <c r="AY32" i="7"/>
  <c r="T84" i="3" l="1"/>
  <c r="AB95" i="8"/>
  <c r="BF66" i="7"/>
  <c r="R65" i="7"/>
  <c r="S74" i="3"/>
  <c r="AA86" i="8" s="1"/>
  <c r="AA75" i="8"/>
  <c r="BE54" i="7"/>
  <c r="Q53" i="7"/>
  <c r="R59" i="3"/>
  <c r="Z71" i="8" s="1"/>
  <c r="X45" i="8"/>
  <c r="P34" i="3"/>
  <c r="Q41" i="3"/>
  <c r="R47" i="8"/>
  <c r="J36" i="3"/>
  <c r="L43" i="8"/>
  <c r="D32" i="3"/>
  <c r="Y47" i="8"/>
  <c r="M42" i="8"/>
  <c r="E31" i="3"/>
  <c r="W41" i="8"/>
  <c r="O30" i="3"/>
  <c r="U43" i="8"/>
  <c r="M32" i="3"/>
  <c r="E32" i="7"/>
  <c r="AS33" i="7"/>
  <c r="P45" i="8"/>
  <c r="H34" i="3"/>
  <c r="N44" i="8"/>
  <c r="F33" i="3"/>
  <c r="BC33" i="7"/>
  <c r="O32" i="7"/>
  <c r="Q47" i="8"/>
  <c r="I36" i="3"/>
  <c r="M32" i="7"/>
  <c r="BA33" i="7"/>
  <c r="S46" i="8"/>
  <c r="K35" i="3"/>
  <c r="V42" i="8"/>
  <c r="N31" i="3"/>
  <c r="O44" i="8"/>
  <c r="G33" i="3"/>
  <c r="AU33" i="7"/>
  <c r="G32" i="7"/>
  <c r="P32" i="7"/>
  <c r="BD33" i="7"/>
  <c r="C32" i="7"/>
  <c r="AQ33" i="7"/>
  <c r="D31" i="7"/>
  <c r="AR32" i="7"/>
  <c r="L33" i="7"/>
  <c r="AZ34" i="7"/>
  <c r="T43" i="8"/>
  <c r="J33" i="7"/>
  <c r="AX34" i="7"/>
  <c r="AY33" i="7"/>
  <c r="K32" i="7"/>
  <c r="BB38" i="7"/>
  <c r="N37" i="7"/>
  <c r="F38" i="7"/>
  <c r="AT39" i="7"/>
  <c r="K50" i="8"/>
  <c r="C39" i="3"/>
  <c r="AW32" i="7"/>
  <c r="I31" i="7"/>
  <c r="AV32" i="7"/>
  <c r="H31" i="7"/>
  <c r="AB96" i="8" l="1"/>
  <c r="T85" i="3"/>
  <c r="BF67" i="7"/>
  <c r="R66" i="7"/>
  <c r="S75" i="3"/>
  <c r="AA87" i="8" s="1"/>
  <c r="AA76" i="8"/>
  <c r="BE55" i="7"/>
  <c r="Q54" i="7"/>
  <c r="R60" i="3"/>
  <c r="Z72" i="8" s="1"/>
  <c r="X46" i="8"/>
  <c r="P35" i="3"/>
  <c r="Q42" i="3"/>
  <c r="Y48" i="8"/>
  <c r="L44" i="8"/>
  <c r="D33" i="3"/>
  <c r="R48" i="8"/>
  <c r="J37" i="3"/>
  <c r="M33" i="7"/>
  <c r="BA34" i="7"/>
  <c r="K33" i="7"/>
  <c r="AY34" i="7"/>
  <c r="J34" i="7"/>
  <c r="AX35" i="7"/>
  <c r="P46" i="8"/>
  <c r="H35" i="3"/>
  <c r="AU34" i="7"/>
  <c r="G33" i="7"/>
  <c r="Q48" i="8"/>
  <c r="I37" i="3"/>
  <c r="W42" i="8"/>
  <c r="O31" i="3"/>
  <c r="I32" i="7"/>
  <c r="AW33" i="7"/>
  <c r="BD34" i="7"/>
  <c r="P33" i="7"/>
  <c r="T44" i="8"/>
  <c r="O45" i="8"/>
  <c r="G34" i="3"/>
  <c r="S47" i="8"/>
  <c r="K36" i="3"/>
  <c r="E33" i="7"/>
  <c r="AS34" i="7"/>
  <c r="M43" i="8"/>
  <c r="E32" i="3"/>
  <c r="U44" i="8"/>
  <c r="M33" i="3"/>
  <c r="D32" i="7"/>
  <c r="AR33" i="7"/>
  <c r="F39" i="7"/>
  <c r="AT40" i="7"/>
  <c r="H32" i="7"/>
  <c r="AV33" i="7"/>
  <c r="AQ34" i="7"/>
  <c r="C33" i="7"/>
  <c r="BC34" i="7"/>
  <c r="O33" i="7"/>
  <c r="K51" i="8"/>
  <c r="C40" i="3"/>
  <c r="N38" i="7"/>
  <c r="BB39" i="7"/>
  <c r="L34" i="7"/>
  <c r="AZ35" i="7"/>
  <c r="V43" i="8"/>
  <c r="N32" i="3"/>
  <c r="N45" i="8"/>
  <c r="F34" i="3"/>
  <c r="AB97" i="8" l="1"/>
  <c r="T86" i="3"/>
  <c r="BF68" i="7"/>
  <c r="R67" i="7"/>
  <c r="S76" i="3"/>
  <c r="AA88" i="8" s="1"/>
  <c r="AA77" i="8"/>
  <c r="BE56" i="7"/>
  <c r="Q55" i="7"/>
  <c r="R61" i="3"/>
  <c r="Z73" i="8" s="1"/>
  <c r="X47" i="8"/>
  <c r="P36" i="3"/>
  <c r="Q43" i="3"/>
  <c r="Y49" i="8"/>
  <c r="J38" i="3"/>
  <c r="R49" i="8"/>
  <c r="L45" i="8"/>
  <c r="D34" i="3"/>
  <c r="D33" i="7"/>
  <c r="AR34" i="7"/>
  <c r="P47" i="8"/>
  <c r="H36" i="3"/>
  <c r="BC35" i="7"/>
  <c r="O34" i="7"/>
  <c r="AU35" i="7"/>
  <c r="G34" i="7"/>
  <c r="S48" i="8"/>
  <c r="K37" i="3"/>
  <c r="N39" i="7"/>
  <c r="BB40" i="7"/>
  <c r="J35" i="7"/>
  <c r="AX36" i="7"/>
  <c r="H33" i="7"/>
  <c r="AV34" i="7"/>
  <c r="P34" i="7"/>
  <c r="BD35" i="7"/>
  <c r="AY35" i="7"/>
  <c r="K34" i="7"/>
  <c r="T45" i="8"/>
  <c r="L35" i="7"/>
  <c r="AZ36" i="7"/>
  <c r="C34" i="7"/>
  <c r="AQ35" i="7"/>
  <c r="AW34" i="7"/>
  <c r="I33" i="7"/>
  <c r="F40" i="7"/>
  <c r="AT41" i="7"/>
  <c r="M44" i="8"/>
  <c r="E33" i="3"/>
  <c r="E34" i="7"/>
  <c r="AS35" i="7"/>
  <c r="U45" i="8"/>
  <c r="M34" i="3"/>
  <c r="Q49" i="8"/>
  <c r="I38" i="3"/>
  <c r="N46" i="8"/>
  <c r="F35" i="3"/>
  <c r="K52" i="8"/>
  <c r="C41" i="3"/>
  <c r="O46" i="8"/>
  <c r="G35" i="3"/>
  <c r="V44" i="8"/>
  <c r="N33" i="3"/>
  <c r="W43" i="8"/>
  <c r="O32" i="3"/>
  <c r="M34" i="7"/>
  <c r="BA35" i="7"/>
  <c r="T87" i="3" l="1"/>
  <c r="AB98" i="8"/>
  <c r="BF69" i="7"/>
  <c r="R68" i="7"/>
  <c r="S77" i="3"/>
  <c r="AA89" i="8" s="1"/>
  <c r="AA78" i="8"/>
  <c r="BE57" i="7"/>
  <c r="Q56" i="7"/>
  <c r="R62" i="3"/>
  <c r="Z74" i="8" s="1"/>
  <c r="X48" i="8"/>
  <c r="P37" i="3"/>
  <c r="Q44" i="3"/>
  <c r="Y50" i="8"/>
  <c r="L46" i="8"/>
  <c r="D35" i="3"/>
  <c r="J39" i="3"/>
  <c r="R50" i="8"/>
  <c r="AU36" i="7"/>
  <c r="G35" i="7"/>
  <c r="E35" i="7"/>
  <c r="AS36" i="7"/>
  <c r="O47" i="8"/>
  <c r="G36" i="3"/>
  <c r="AV35" i="7"/>
  <c r="H34" i="7"/>
  <c r="N47" i="8"/>
  <c r="F36" i="3"/>
  <c r="BD36" i="7"/>
  <c r="P35" i="7"/>
  <c r="W44" i="8"/>
  <c r="O33" i="3"/>
  <c r="AW35" i="7"/>
  <c r="I34" i="7"/>
  <c r="P48" i="8"/>
  <c r="H37" i="3"/>
  <c r="T46" i="8"/>
  <c r="Q50" i="8"/>
  <c r="I39" i="3"/>
  <c r="K53" i="8"/>
  <c r="C42" i="3"/>
  <c r="AQ36" i="7"/>
  <c r="C35" i="7"/>
  <c r="K35" i="7"/>
  <c r="AY36" i="7"/>
  <c r="J36" i="7"/>
  <c r="AX37" i="7"/>
  <c r="S49" i="8"/>
  <c r="K38" i="3"/>
  <c r="F41" i="7"/>
  <c r="AT42" i="7"/>
  <c r="M35" i="7"/>
  <c r="BA36" i="7"/>
  <c r="BC36" i="7"/>
  <c r="O35" i="7"/>
  <c r="U46" i="8"/>
  <c r="M35" i="3"/>
  <c r="M45" i="8"/>
  <c r="E34" i="3"/>
  <c r="D34" i="7"/>
  <c r="AR35" i="7"/>
  <c r="V45" i="8"/>
  <c r="N34" i="3"/>
  <c r="L36" i="7"/>
  <c r="AZ37" i="7"/>
  <c r="N40" i="7"/>
  <c r="BB41" i="7"/>
  <c r="T88" i="3" l="1"/>
  <c r="AB99" i="8"/>
  <c r="BF70" i="7"/>
  <c r="R69" i="7"/>
  <c r="S78" i="3"/>
  <c r="AA90" i="8" s="1"/>
  <c r="AA79" i="8"/>
  <c r="BE58" i="7"/>
  <c r="Q57" i="7"/>
  <c r="R63" i="3"/>
  <c r="Z75" i="8" s="1"/>
  <c r="P38" i="3"/>
  <c r="X49" i="8"/>
  <c r="Q45" i="3"/>
  <c r="Y51" i="8"/>
  <c r="R51" i="8"/>
  <c r="J40" i="3"/>
  <c r="D36" i="3"/>
  <c r="L47" i="8"/>
  <c r="I35" i="7"/>
  <c r="AW36" i="7"/>
  <c r="BD37" i="7"/>
  <c r="P36" i="7"/>
  <c r="K54" i="8"/>
  <c r="C43" i="3"/>
  <c r="P49" i="8"/>
  <c r="H38" i="3"/>
  <c r="N48" i="8"/>
  <c r="F37" i="3"/>
  <c r="E36" i="7"/>
  <c r="AS37" i="7"/>
  <c r="D35" i="7"/>
  <c r="AR36" i="7"/>
  <c r="O48" i="8"/>
  <c r="G37" i="3"/>
  <c r="N41" i="7"/>
  <c r="BB42" i="7"/>
  <c r="C36" i="7"/>
  <c r="AQ37" i="7"/>
  <c r="L37" i="7"/>
  <c r="AZ38" i="7"/>
  <c r="BC37" i="7"/>
  <c r="O36" i="7"/>
  <c r="J37" i="7"/>
  <c r="AX38" i="7"/>
  <c r="F42" i="7"/>
  <c r="AT43" i="7"/>
  <c r="H35" i="7"/>
  <c r="AV36" i="7"/>
  <c r="T47" i="8"/>
  <c r="U47" i="8"/>
  <c r="M36" i="3"/>
  <c r="W45" i="8"/>
  <c r="O34" i="3"/>
  <c r="V46" i="8"/>
  <c r="N35" i="3"/>
  <c r="M46" i="8"/>
  <c r="E35" i="3"/>
  <c r="M36" i="7"/>
  <c r="BA37" i="7"/>
  <c r="S50" i="8"/>
  <c r="K39" i="3"/>
  <c r="K36" i="7"/>
  <c r="AY37" i="7"/>
  <c r="Q51" i="8"/>
  <c r="I40" i="3"/>
  <c r="AU37" i="7"/>
  <c r="G36" i="7"/>
  <c r="AB100" i="8" l="1"/>
  <c r="T89" i="3"/>
  <c r="BF71" i="7"/>
  <c r="R70" i="7"/>
  <c r="S79" i="3"/>
  <c r="AA91" i="8" s="1"/>
  <c r="AA80" i="8"/>
  <c r="BE59" i="7"/>
  <c r="Q58" i="7"/>
  <c r="R64" i="3"/>
  <c r="Z76" i="8" s="1"/>
  <c r="X50" i="8"/>
  <c r="P39" i="3"/>
  <c r="Q46" i="3"/>
  <c r="Y52" i="8"/>
  <c r="L48" i="8"/>
  <c r="D37" i="3"/>
  <c r="J41" i="3"/>
  <c r="R52" i="8"/>
  <c r="K55" i="8"/>
  <c r="C44" i="3"/>
  <c r="BC38" i="7"/>
  <c r="O37" i="7"/>
  <c r="AV37" i="7"/>
  <c r="H36" i="7"/>
  <c r="N49" i="8"/>
  <c r="F38" i="3"/>
  <c r="W46" i="8"/>
  <c r="O35" i="3"/>
  <c r="Q52" i="8"/>
  <c r="I41" i="3"/>
  <c r="D36" i="7"/>
  <c r="AR37" i="7"/>
  <c r="T48" i="8"/>
  <c r="O49" i="8"/>
  <c r="G38" i="3"/>
  <c r="S51" i="8"/>
  <c r="K40" i="3"/>
  <c r="AU38" i="7"/>
  <c r="G37" i="7"/>
  <c r="L38" i="7"/>
  <c r="AZ39" i="7"/>
  <c r="V47" i="8"/>
  <c r="N36" i="3"/>
  <c r="U48" i="8"/>
  <c r="M37" i="3"/>
  <c r="F43" i="7"/>
  <c r="AT44" i="7"/>
  <c r="AQ38" i="7"/>
  <c r="C37" i="7"/>
  <c r="BD38" i="7"/>
  <c r="P37" i="7"/>
  <c r="M47" i="8"/>
  <c r="E36" i="3"/>
  <c r="E37" i="7"/>
  <c r="AS38" i="7"/>
  <c r="I36" i="7"/>
  <c r="AW37" i="7"/>
  <c r="AY38" i="7"/>
  <c r="K37" i="7"/>
  <c r="M37" i="7"/>
  <c r="BA38" i="7"/>
  <c r="J38" i="7"/>
  <c r="AX39" i="7"/>
  <c r="N42" i="7"/>
  <c r="BB43" i="7"/>
  <c r="P50" i="8"/>
  <c r="H39" i="3"/>
  <c r="AB101" i="8" l="1"/>
  <c r="T90" i="3"/>
  <c r="BF72" i="7"/>
  <c r="R71" i="7"/>
  <c r="S80" i="3"/>
  <c r="AA92" i="8" s="1"/>
  <c r="BE60" i="7"/>
  <c r="Q59" i="7"/>
  <c r="R65" i="3"/>
  <c r="Z77" i="8" s="1"/>
  <c r="X51" i="8"/>
  <c r="P40" i="3"/>
  <c r="Q47" i="3"/>
  <c r="Y53" i="8"/>
  <c r="R53" i="8"/>
  <c r="J42" i="3"/>
  <c r="D38" i="3"/>
  <c r="L49" i="8"/>
  <c r="AW38" i="7"/>
  <c r="I37" i="7"/>
  <c r="Q53" i="8"/>
  <c r="I42" i="3"/>
  <c r="AV38" i="7"/>
  <c r="H37" i="7"/>
  <c r="L39" i="7"/>
  <c r="AZ40" i="7"/>
  <c r="D37" i="7"/>
  <c r="AR38" i="7"/>
  <c r="M38" i="7"/>
  <c r="BA39" i="7"/>
  <c r="M48" i="8"/>
  <c r="E37" i="3"/>
  <c r="W47" i="8"/>
  <c r="O36" i="3"/>
  <c r="BC39" i="7"/>
  <c r="O38" i="7"/>
  <c r="BD39" i="7"/>
  <c r="P38" i="7"/>
  <c r="C38" i="7"/>
  <c r="AQ39" i="7"/>
  <c r="F44" i="7"/>
  <c r="AT45" i="7"/>
  <c r="O50" i="8"/>
  <c r="G39" i="3"/>
  <c r="N43" i="7"/>
  <c r="BB44" i="7"/>
  <c r="U49" i="8"/>
  <c r="M38" i="3"/>
  <c r="K56" i="8"/>
  <c r="C45" i="3"/>
  <c r="V48" i="8"/>
  <c r="N37" i="3"/>
  <c r="E38" i="7"/>
  <c r="AS39" i="7"/>
  <c r="AU39" i="7"/>
  <c r="G38" i="7"/>
  <c r="T49" i="8"/>
  <c r="P51" i="8"/>
  <c r="H40" i="3"/>
  <c r="J39" i="7"/>
  <c r="AX40" i="7"/>
  <c r="AY39" i="7"/>
  <c r="K38" i="7"/>
  <c r="S52" i="8"/>
  <c r="K41" i="3"/>
  <c r="N50" i="8"/>
  <c r="F39" i="3"/>
  <c r="T91" i="3" l="1"/>
  <c r="AB102" i="8"/>
  <c r="BF73" i="7"/>
  <c r="R72" i="7"/>
  <c r="S81" i="3"/>
  <c r="AA93" i="8" s="1"/>
  <c r="BE61" i="7"/>
  <c r="Q60" i="7"/>
  <c r="R66" i="3"/>
  <c r="Z78" i="8" s="1"/>
  <c r="X52" i="8"/>
  <c r="P41" i="3"/>
  <c r="Q48" i="3"/>
  <c r="Y54" i="8"/>
  <c r="L50" i="8"/>
  <c r="D39" i="3"/>
  <c r="R54" i="8"/>
  <c r="J43" i="3"/>
  <c r="V49" i="8"/>
  <c r="N38" i="3"/>
  <c r="T50" i="8"/>
  <c r="W48" i="8"/>
  <c r="O37" i="3"/>
  <c r="Q54" i="8"/>
  <c r="I43" i="3"/>
  <c r="P52" i="8"/>
  <c r="H41" i="3"/>
  <c r="AQ40" i="7"/>
  <c r="C39" i="7"/>
  <c r="L40" i="7"/>
  <c r="AZ41" i="7"/>
  <c r="U50" i="8"/>
  <c r="M39" i="3"/>
  <c r="D38" i="7"/>
  <c r="AR39" i="7"/>
  <c r="S53" i="8"/>
  <c r="K42" i="3"/>
  <c r="K57" i="8"/>
  <c r="C46" i="3"/>
  <c r="N44" i="7"/>
  <c r="BB45" i="7"/>
  <c r="J40" i="7"/>
  <c r="AX41" i="7"/>
  <c r="F45" i="7"/>
  <c r="AT46" i="7"/>
  <c r="AU40" i="7"/>
  <c r="G39" i="7"/>
  <c r="M49" i="8"/>
  <c r="E38" i="3"/>
  <c r="M39" i="7"/>
  <c r="BA40" i="7"/>
  <c r="AY40" i="7"/>
  <c r="K39" i="7"/>
  <c r="BC40" i="7"/>
  <c r="O39" i="7"/>
  <c r="N51" i="8"/>
  <c r="F40" i="3"/>
  <c r="E39" i="7"/>
  <c r="AS40" i="7"/>
  <c r="O51" i="8"/>
  <c r="G40" i="3"/>
  <c r="BD40" i="7"/>
  <c r="P39" i="7"/>
  <c r="AV39" i="7"/>
  <c r="H38" i="7"/>
  <c r="I38" i="7"/>
  <c r="AW39" i="7"/>
  <c r="T92" i="3" l="1"/>
  <c r="AB103" i="8"/>
  <c r="BF74" i="7"/>
  <c r="R73" i="7"/>
  <c r="S82" i="3"/>
  <c r="AA94" i="8" s="1"/>
  <c r="BE62" i="7"/>
  <c r="Q61" i="7"/>
  <c r="R67" i="3"/>
  <c r="Z79" i="8" s="1"/>
  <c r="X53" i="8"/>
  <c r="P42" i="3"/>
  <c r="Q49" i="3"/>
  <c r="Y55" i="8"/>
  <c r="R55" i="8"/>
  <c r="J44" i="3"/>
  <c r="L51" i="8"/>
  <c r="D40" i="3"/>
  <c r="V50" i="8"/>
  <c r="N39" i="3"/>
  <c r="O52" i="8"/>
  <c r="G41" i="3"/>
  <c r="L41" i="7"/>
  <c r="AZ42" i="7"/>
  <c r="J41" i="7"/>
  <c r="AX42" i="7"/>
  <c r="BC41" i="7"/>
  <c r="O40" i="7"/>
  <c r="M50" i="8"/>
  <c r="E39" i="3"/>
  <c r="W49" i="8"/>
  <c r="O38" i="3"/>
  <c r="N52" i="8"/>
  <c r="F41" i="3"/>
  <c r="U51" i="8"/>
  <c r="M40" i="3"/>
  <c r="F46" i="7"/>
  <c r="AT47" i="7"/>
  <c r="E40" i="7"/>
  <c r="AS41" i="7"/>
  <c r="S54" i="8"/>
  <c r="K43" i="3"/>
  <c r="AV40" i="7"/>
  <c r="H39" i="7"/>
  <c r="N45" i="7"/>
  <c r="BB46" i="7"/>
  <c r="D39" i="7"/>
  <c r="AR40" i="7"/>
  <c r="C40" i="7"/>
  <c r="AQ41" i="7"/>
  <c r="AU41" i="7"/>
  <c r="G40" i="7"/>
  <c r="Q55" i="8"/>
  <c r="I44" i="3"/>
  <c r="AW40" i="7"/>
  <c r="I39" i="7"/>
  <c r="AY41" i="7"/>
  <c r="K40" i="7"/>
  <c r="BD41" i="7"/>
  <c r="P40" i="7"/>
  <c r="M40" i="7"/>
  <c r="BA41" i="7"/>
  <c r="K58" i="8"/>
  <c r="C47" i="3"/>
  <c r="P53" i="8"/>
  <c r="H42" i="3"/>
  <c r="T51" i="8"/>
  <c r="AB104" i="8" l="1"/>
  <c r="T93" i="3"/>
  <c r="BF75" i="7"/>
  <c r="R74" i="7"/>
  <c r="S83" i="3"/>
  <c r="AA95" i="8" s="1"/>
  <c r="BE63" i="7"/>
  <c r="Q62" i="7"/>
  <c r="R68" i="3"/>
  <c r="Z80" i="8" s="1"/>
  <c r="X54" i="8"/>
  <c r="P43" i="3"/>
  <c r="Q50" i="3"/>
  <c r="Y56" i="8"/>
  <c r="L52" i="8"/>
  <c r="D41" i="3"/>
  <c r="R56" i="8"/>
  <c r="J45" i="3"/>
  <c r="AY42" i="7"/>
  <c r="K41" i="7"/>
  <c r="K59" i="8"/>
  <c r="C48" i="3"/>
  <c r="E41" i="7"/>
  <c r="AS42" i="7"/>
  <c r="F47" i="7"/>
  <c r="AT48" i="7"/>
  <c r="J42" i="7"/>
  <c r="AX43" i="7"/>
  <c r="O53" i="8"/>
  <c r="G42" i="3"/>
  <c r="Q56" i="8"/>
  <c r="I45" i="3"/>
  <c r="W50" i="8"/>
  <c r="O39" i="3"/>
  <c r="I40" i="7"/>
  <c r="AW41" i="7"/>
  <c r="BC42" i="7"/>
  <c r="O41" i="7"/>
  <c r="T52" i="8"/>
  <c r="M41" i="7"/>
  <c r="BA42" i="7"/>
  <c r="AQ42" i="7"/>
  <c r="C41" i="7"/>
  <c r="P54" i="8"/>
  <c r="H43" i="3"/>
  <c r="D40" i="7"/>
  <c r="AR41" i="7"/>
  <c r="AV41" i="7"/>
  <c r="H40" i="7"/>
  <c r="L42" i="7"/>
  <c r="AZ43" i="7"/>
  <c r="V51" i="8"/>
  <c r="N40" i="3"/>
  <c r="BD42" i="7"/>
  <c r="P41" i="7"/>
  <c r="S55" i="8"/>
  <c r="K44" i="3"/>
  <c r="U52" i="8"/>
  <c r="M41" i="3"/>
  <c r="M51" i="8"/>
  <c r="E40" i="3"/>
  <c r="N53" i="8"/>
  <c r="F42" i="3"/>
  <c r="AU42" i="7"/>
  <c r="G41" i="7"/>
  <c r="N46" i="7"/>
  <c r="BB47" i="7"/>
  <c r="T94" i="3" l="1"/>
  <c r="AB105" i="8"/>
  <c r="BF76" i="7"/>
  <c r="R75" i="7"/>
  <c r="S84" i="3"/>
  <c r="AA96" i="8" s="1"/>
  <c r="BE64" i="7"/>
  <c r="Q63" i="7"/>
  <c r="R69" i="3"/>
  <c r="Z81" i="8" s="1"/>
  <c r="X55" i="8"/>
  <c r="P44" i="3"/>
  <c r="Q51" i="3"/>
  <c r="Y57" i="8"/>
  <c r="R57" i="8"/>
  <c r="J46" i="3"/>
  <c r="L53" i="8"/>
  <c r="D42" i="3"/>
  <c r="T53" i="8"/>
  <c r="P55" i="8"/>
  <c r="H44" i="3"/>
  <c r="K60" i="8"/>
  <c r="C49" i="3"/>
  <c r="E42" i="7"/>
  <c r="AS43" i="7"/>
  <c r="O54" i="8"/>
  <c r="G43" i="3"/>
  <c r="W51" i="8"/>
  <c r="O40" i="3"/>
  <c r="AV42" i="7"/>
  <c r="H41" i="7"/>
  <c r="S56" i="8"/>
  <c r="K45" i="3"/>
  <c r="V52" i="8"/>
  <c r="N41" i="3"/>
  <c r="N47" i="7"/>
  <c r="BB48" i="7"/>
  <c r="M52" i="8"/>
  <c r="E41" i="3"/>
  <c r="L43" i="7"/>
  <c r="AZ44" i="7"/>
  <c r="J43" i="7"/>
  <c r="AX44" i="7"/>
  <c r="AU43" i="7"/>
  <c r="G42" i="7"/>
  <c r="M42" i="7"/>
  <c r="BA43" i="7"/>
  <c r="N54" i="8"/>
  <c r="F43" i="3"/>
  <c r="D41" i="7"/>
  <c r="AR42" i="7"/>
  <c r="BD43" i="7"/>
  <c r="P42" i="7"/>
  <c r="BC43" i="7"/>
  <c r="O42" i="7"/>
  <c r="U53" i="8"/>
  <c r="M42" i="3"/>
  <c r="C42" i="7"/>
  <c r="AQ43" i="7"/>
  <c r="I41" i="7"/>
  <c r="AW42" i="7"/>
  <c r="Q57" i="8"/>
  <c r="I46" i="3"/>
  <c r="F48" i="7"/>
  <c r="AT49" i="7"/>
  <c r="AY43" i="7"/>
  <c r="K42" i="7"/>
  <c r="AB106" i="8" l="1"/>
  <c r="T95" i="3"/>
  <c r="BF77" i="7"/>
  <c r="R76" i="7"/>
  <c r="S85" i="3"/>
  <c r="AA97" i="8" s="1"/>
  <c r="BE65" i="7"/>
  <c r="Q64" i="7"/>
  <c r="R70" i="3"/>
  <c r="Z82" i="8" s="1"/>
  <c r="P45" i="3"/>
  <c r="X56" i="8"/>
  <c r="Q52" i="3"/>
  <c r="Y58" i="8"/>
  <c r="L54" i="8"/>
  <c r="D43" i="3"/>
  <c r="R58" i="8"/>
  <c r="J47" i="3"/>
  <c r="U54" i="8"/>
  <c r="M43" i="3"/>
  <c r="P56" i="8"/>
  <c r="H45" i="3"/>
  <c r="L44" i="7"/>
  <c r="AZ45" i="7"/>
  <c r="K43" i="7"/>
  <c r="AY44" i="7"/>
  <c r="F49" i="7"/>
  <c r="AT50" i="7"/>
  <c r="BC44" i="7"/>
  <c r="O43" i="7"/>
  <c r="M43" i="7"/>
  <c r="BA44" i="7"/>
  <c r="M53" i="8"/>
  <c r="E42" i="3"/>
  <c r="W52" i="8"/>
  <c r="O41" i="3"/>
  <c r="K61" i="8"/>
  <c r="C50" i="3"/>
  <c r="J44" i="7"/>
  <c r="AX45" i="7"/>
  <c r="I42" i="7"/>
  <c r="AW43" i="7"/>
  <c r="V53" i="8"/>
  <c r="N42" i="3"/>
  <c r="T54" i="8"/>
  <c r="AV43" i="7"/>
  <c r="H42" i="7"/>
  <c r="S57" i="8"/>
  <c r="K46" i="3"/>
  <c r="N55" i="8"/>
  <c r="F44" i="3"/>
  <c r="AQ44" i="7"/>
  <c r="C43" i="7"/>
  <c r="O55" i="8"/>
  <c r="G44" i="3"/>
  <c r="E43" i="7"/>
  <c r="AS44" i="7"/>
  <c r="Q58" i="8"/>
  <c r="I47" i="3"/>
  <c r="BD44" i="7"/>
  <c r="P43" i="7"/>
  <c r="D42" i="7"/>
  <c r="AR43" i="7"/>
  <c r="AU44" i="7"/>
  <c r="G43" i="7"/>
  <c r="N48" i="7"/>
  <c r="BB49" i="7"/>
  <c r="T96" i="3" l="1"/>
  <c r="AB107" i="8"/>
  <c r="BF78" i="7"/>
  <c r="R77" i="7"/>
  <c r="S86" i="3"/>
  <c r="AA98" i="8" s="1"/>
  <c r="BE66" i="7"/>
  <c r="Q65" i="7"/>
  <c r="R71" i="3"/>
  <c r="Z83" i="8" s="1"/>
  <c r="X57" i="8"/>
  <c r="P46" i="3"/>
  <c r="Q53" i="3"/>
  <c r="Y59" i="8"/>
  <c r="R59" i="8"/>
  <c r="J48" i="3"/>
  <c r="L55" i="8"/>
  <c r="D44" i="3"/>
  <c r="M44" i="7"/>
  <c r="BA45" i="7"/>
  <c r="N49" i="7"/>
  <c r="BB50" i="7"/>
  <c r="T55" i="8"/>
  <c r="AQ45" i="7"/>
  <c r="C44" i="7"/>
  <c r="BC45" i="7"/>
  <c r="O44" i="7"/>
  <c r="N56" i="8"/>
  <c r="F45" i="3"/>
  <c r="F50" i="7"/>
  <c r="AT51" i="7"/>
  <c r="W53" i="8"/>
  <c r="O42" i="3"/>
  <c r="AU45" i="7"/>
  <c r="G44" i="7"/>
  <c r="K62" i="8"/>
  <c r="C51" i="3"/>
  <c r="L45" i="7"/>
  <c r="AZ46" i="7"/>
  <c r="BD45" i="7"/>
  <c r="P44" i="7"/>
  <c r="P57" i="8"/>
  <c r="H46" i="3"/>
  <c r="Q59" i="8"/>
  <c r="I48" i="3"/>
  <c r="E44" i="7"/>
  <c r="AS45" i="7"/>
  <c r="V54" i="8"/>
  <c r="N43" i="3"/>
  <c r="M54" i="8"/>
  <c r="E43" i="3"/>
  <c r="D43" i="7"/>
  <c r="AR44" i="7"/>
  <c r="K44" i="7"/>
  <c r="AY45" i="7"/>
  <c r="U55" i="8"/>
  <c r="M44" i="3"/>
  <c r="AW44" i="7"/>
  <c r="I43" i="7"/>
  <c r="AV44" i="7"/>
  <c r="H43" i="7"/>
  <c r="J45" i="7"/>
  <c r="AX46" i="7"/>
  <c r="O56" i="8"/>
  <c r="G45" i="3"/>
  <c r="S58" i="8"/>
  <c r="K47" i="3"/>
  <c r="AB108" i="8" l="1"/>
  <c r="T97" i="3"/>
  <c r="BF79" i="7"/>
  <c r="R78" i="7"/>
  <c r="S87" i="3"/>
  <c r="AA99" i="8" s="1"/>
  <c r="BE67" i="7"/>
  <c r="Q66" i="7"/>
  <c r="R72" i="3"/>
  <c r="Z84" i="8" s="1"/>
  <c r="X58" i="8"/>
  <c r="P47" i="3"/>
  <c r="Q54" i="3"/>
  <c r="Y60" i="8"/>
  <c r="L56" i="8"/>
  <c r="D45" i="3"/>
  <c r="R60" i="8"/>
  <c r="J49" i="3"/>
  <c r="J46" i="7"/>
  <c r="AX47" i="7"/>
  <c r="AY46" i="7"/>
  <c r="K45" i="7"/>
  <c r="T56" i="8"/>
  <c r="W54" i="8"/>
  <c r="O43" i="3"/>
  <c r="D44" i="7"/>
  <c r="AR45" i="7"/>
  <c r="P58" i="8"/>
  <c r="H47" i="3"/>
  <c r="N50" i="7"/>
  <c r="BB51" i="7"/>
  <c r="L46" i="7"/>
  <c r="AZ47" i="7"/>
  <c r="AV45" i="7"/>
  <c r="H44" i="7"/>
  <c r="BC46" i="7"/>
  <c r="O45" i="7"/>
  <c r="O57" i="8"/>
  <c r="G46" i="3"/>
  <c r="AW45" i="7"/>
  <c r="I44" i="7"/>
  <c r="F51" i="7"/>
  <c r="AT52" i="7"/>
  <c r="Q60" i="8"/>
  <c r="I49" i="3"/>
  <c r="V55" i="8"/>
  <c r="N44" i="3"/>
  <c r="U56" i="8"/>
  <c r="M45" i="3"/>
  <c r="M55" i="8"/>
  <c r="E44" i="3"/>
  <c r="E45" i="7"/>
  <c r="AS46" i="7"/>
  <c r="AU46" i="7"/>
  <c r="G45" i="7"/>
  <c r="M45" i="7"/>
  <c r="BA46" i="7"/>
  <c r="AQ46" i="7"/>
  <c r="C45" i="7"/>
  <c r="S59" i="8"/>
  <c r="K48" i="3"/>
  <c r="K63" i="8"/>
  <c r="C52" i="3"/>
  <c r="BD46" i="7"/>
  <c r="P45" i="7"/>
  <c r="N57" i="8"/>
  <c r="F46" i="3"/>
  <c r="T98" i="3" l="1"/>
  <c r="AB109" i="8"/>
  <c r="BF80" i="7"/>
  <c r="R79" i="7"/>
  <c r="S88" i="3"/>
  <c r="AA100" i="8" s="1"/>
  <c r="BE68" i="7"/>
  <c r="Q67" i="7"/>
  <c r="R73" i="3"/>
  <c r="Z85" i="8" s="1"/>
  <c r="P48" i="3"/>
  <c r="X59" i="8"/>
  <c r="Q55" i="3"/>
  <c r="Y61" i="8"/>
  <c r="L57" i="8"/>
  <c r="D46" i="3"/>
  <c r="R61" i="8"/>
  <c r="J50" i="3"/>
  <c r="F52" i="7"/>
  <c r="AT53" i="7"/>
  <c r="AY47" i="7"/>
  <c r="K46" i="7"/>
  <c r="V56" i="8"/>
  <c r="N45" i="3"/>
  <c r="W55" i="8"/>
  <c r="O44" i="3"/>
  <c r="AW46" i="7"/>
  <c r="I45" i="7"/>
  <c r="BC47" i="7"/>
  <c r="O46" i="7"/>
  <c r="AU47" i="7"/>
  <c r="G46" i="7"/>
  <c r="N58" i="8"/>
  <c r="F47" i="3"/>
  <c r="E46" i="7"/>
  <c r="AS47" i="7"/>
  <c r="M56" i="8"/>
  <c r="E45" i="3"/>
  <c r="U57" i="8"/>
  <c r="M46" i="3"/>
  <c r="D45" i="7"/>
  <c r="AR46" i="7"/>
  <c r="BD47" i="7"/>
  <c r="P46" i="7"/>
  <c r="C46" i="7"/>
  <c r="AQ47" i="7"/>
  <c r="O58" i="8"/>
  <c r="G47" i="3"/>
  <c r="AV46" i="7"/>
  <c r="H45" i="7"/>
  <c r="P59" i="8"/>
  <c r="H48" i="3"/>
  <c r="J47" i="7"/>
  <c r="AX48" i="7"/>
  <c r="N51" i="7"/>
  <c r="BB52" i="7"/>
  <c r="S60" i="8"/>
  <c r="K49" i="3"/>
  <c r="K64" i="8"/>
  <c r="C53" i="3"/>
  <c r="M46" i="7"/>
  <c r="BA47" i="7"/>
  <c r="Q61" i="8"/>
  <c r="I50" i="3"/>
  <c r="L47" i="7"/>
  <c r="AZ48" i="7"/>
  <c r="T57" i="8"/>
  <c r="T99" i="3" l="1"/>
  <c r="AB110" i="8"/>
  <c r="BF81" i="7"/>
  <c r="R80" i="7"/>
  <c r="S89" i="3"/>
  <c r="AA101" i="8" s="1"/>
  <c r="BE69" i="7"/>
  <c r="Q68" i="7"/>
  <c r="R74" i="3"/>
  <c r="Z86" i="8" s="1"/>
  <c r="P49" i="3"/>
  <c r="X60" i="8"/>
  <c r="Q56" i="3"/>
  <c r="Y62" i="8"/>
  <c r="D47" i="3"/>
  <c r="L58" i="8"/>
  <c r="J51" i="3"/>
  <c r="R62" i="8"/>
  <c r="E47" i="7"/>
  <c r="AS48" i="7"/>
  <c r="AV47" i="7"/>
  <c r="H46" i="7"/>
  <c r="N59" i="8"/>
  <c r="F48" i="3"/>
  <c r="K65" i="8"/>
  <c r="C54" i="3"/>
  <c r="J48" i="7"/>
  <c r="AX49" i="7"/>
  <c r="U58" i="8"/>
  <c r="M47" i="3"/>
  <c r="BC48" i="7"/>
  <c r="O47" i="7"/>
  <c r="T58" i="8"/>
  <c r="N52" i="7"/>
  <c r="BB53" i="7"/>
  <c r="I46" i="7"/>
  <c r="AW47" i="7"/>
  <c r="W56" i="8"/>
  <c r="O45" i="3"/>
  <c r="L48" i="7"/>
  <c r="AZ49" i="7"/>
  <c r="AY48" i="7"/>
  <c r="K47" i="7"/>
  <c r="V57" i="8"/>
  <c r="N46" i="3"/>
  <c r="M47" i="7"/>
  <c r="BA48" i="7"/>
  <c r="C47" i="7"/>
  <c r="AQ48" i="7"/>
  <c r="F53" i="7"/>
  <c r="AT54" i="7"/>
  <c r="BD48" i="7"/>
  <c r="P47" i="7"/>
  <c r="D46" i="7"/>
  <c r="AR47" i="7"/>
  <c r="O59" i="8"/>
  <c r="G48" i="3"/>
  <c r="AU48" i="7"/>
  <c r="G47" i="7"/>
  <c r="Q62" i="8"/>
  <c r="I51" i="3"/>
  <c r="S61" i="8"/>
  <c r="K50" i="3"/>
  <c r="P60" i="8"/>
  <c r="H49" i="3"/>
  <c r="M57" i="8"/>
  <c r="E46" i="3"/>
  <c r="T100" i="3" l="1"/>
  <c r="AB111" i="8"/>
  <c r="BF82" i="7"/>
  <c r="R81" i="7"/>
  <c r="S90" i="3"/>
  <c r="AA102" i="8" s="1"/>
  <c r="BE70" i="7"/>
  <c r="Q69" i="7"/>
  <c r="R75" i="3"/>
  <c r="Z87" i="8" s="1"/>
  <c r="P50" i="3"/>
  <c r="X61" i="8"/>
  <c r="Q57" i="3"/>
  <c r="Y63" i="8"/>
  <c r="R63" i="8"/>
  <c r="J52" i="3"/>
  <c r="L59" i="8"/>
  <c r="D48" i="3"/>
  <c r="BC49" i="7"/>
  <c r="O48" i="7"/>
  <c r="U59" i="8"/>
  <c r="M48" i="3"/>
  <c r="BB54" i="7"/>
  <c r="N53" i="7"/>
  <c r="L49" i="7"/>
  <c r="AZ50" i="7"/>
  <c r="O60" i="8"/>
  <c r="G49" i="3"/>
  <c r="M58" i="8"/>
  <c r="E47" i="3"/>
  <c r="Q63" i="8"/>
  <c r="I52" i="3"/>
  <c r="M48" i="7"/>
  <c r="BA49" i="7"/>
  <c r="T59" i="8"/>
  <c r="J49" i="7"/>
  <c r="AX50" i="7"/>
  <c r="AW48" i="7"/>
  <c r="I47" i="7"/>
  <c r="N60" i="8"/>
  <c r="F49" i="3"/>
  <c r="D47" i="7"/>
  <c r="AR48" i="7"/>
  <c r="W57" i="8"/>
  <c r="O46" i="3"/>
  <c r="AV48" i="7"/>
  <c r="H47" i="7"/>
  <c r="S62" i="8"/>
  <c r="K51" i="3"/>
  <c r="AY49" i="7"/>
  <c r="K48" i="7"/>
  <c r="P61" i="8"/>
  <c r="H50" i="3"/>
  <c r="BD49" i="7"/>
  <c r="P48" i="7"/>
  <c r="K66" i="8"/>
  <c r="C55" i="3"/>
  <c r="E48" i="7"/>
  <c r="AS49" i="7"/>
  <c r="AU49" i="7"/>
  <c r="G48" i="7"/>
  <c r="AT55" i="7"/>
  <c r="F54" i="7"/>
  <c r="AQ49" i="7"/>
  <c r="C48" i="7"/>
  <c r="V58" i="8"/>
  <c r="N47" i="3"/>
  <c r="AB112" i="8" l="1"/>
  <c r="T101" i="3"/>
  <c r="BF83" i="7"/>
  <c r="R82" i="7"/>
  <c r="S91" i="3"/>
  <c r="AA103" i="8" s="1"/>
  <c r="BE71" i="7"/>
  <c r="Q70" i="7"/>
  <c r="R76" i="3"/>
  <c r="Z88" i="8" s="1"/>
  <c r="X62" i="8"/>
  <c r="P51" i="3"/>
  <c r="Q58" i="3"/>
  <c r="Y69" i="8"/>
  <c r="Y64" i="8"/>
  <c r="J53" i="3"/>
  <c r="R64" i="8"/>
  <c r="L60" i="8"/>
  <c r="D49" i="3"/>
  <c r="J50" i="7"/>
  <c r="AX51" i="7"/>
  <c r="V59" i="8"/>
  <c r="N48" i="3"/>
  <c r="N54" i="7"/>
  <c r="BB55" i="7"/>
  <c r="E49" i="7"/>
  <c r="AS50" i="7"/>
  <c r="AV49" i="7"/>
  <c r="H48" i="7"/>
  <c r="T60" i="8"/>
  <c r="Q64" i="8"/>
  <c r="I53" i="3"/>
  <c r="U60" i="8"/>
  <c r="M49" i="3"/>
  <c r="I48" i="7"/>
  <c r="AW49" i="7"/>
  <c r="N61" i="8"/>
  <c r="F50" i="3"/>
  <c r="W58" i="8"/>
  <c r="O47" i="3"/>
  <c r="O61" i="8"/>
  <c r="G50" i="3"/>
  <c r="AT56" i="7"/>
  <c r="F55" i="7"/>
  <c r="P62" i="8"/>
  <c r="H51" i="3"/>
  <c r="AQ50" i="7"/>
  <c r="C49" i="7"/>
  <c r="K67" i="8"/>
  <c r="C56" i="3"/>
  <c r="AY50" i="7"/>
  <c r="K49" i="7"/>
  <c r="M49" i="7"/>
  <c r="BA50" i="7"/>
  <c r="M59" i="8"/>
  <c r="E48" i="3"/>
  <c r="BD50" i="7"/>
  <c r="P49" i="7"/>
  <c r="AU50" i="7"/>
  <c r="G49" i="7"/>
  <c r="S63" i="8"/>
  <c r="K52" i="3"/>
  <c r="D48" i="7"/>
  <c r="AR49" i="7"/>
  <c r="L50" i="7"/>
  <c r="AZ51" i="7"/>
  <c r="BC50" i="7"/>
  <c r="O49" i="7"/>
  <c r="T102" i="3" l="1"/>
  <c r="AB113" i="8"/>
  <c r="BF84" i="7"/>
  <c r="R83" i="7"/>
  <c r="S92" i="3"/>
  <c r="AA104" i="8" s="1"/>
  <c r="BE72" i="7"/>
  <c r="Q71" i="7"/>
  <c r="R77" i="3"/>
  <c r="Z89" i="8" s="1"/>
  <c r="X63" i="8"/>
  <c r="P52" i="3"/>
  <c r="Q59" i="3"/>
  <c r="Y70" i="8"/>
  <c r="Y65" i="8"/>
  <c r="L61" i="8"/>
  <c r="D50" i="3"/>
  <c r="R65" i="8"/>
  <c r="J54" i="3"/>
  <c r="M60" i="8"/>
  <c r="E49" i="3"/>
  <c r="W59" i="8"/>
  <c r="O48" i="3"/>
  <c r="M50" i="7"/>
  <c r="BA51" i="7"/>
  <c r="AV50" i="7"/>
  <c r="H49" i="7"/>
  <c r="J51" i="7"/>
  <c r="AX52" i="7"/>
  <c r="V60" i="8"/>
  <c r="N49" i="3"/>
  <c r="U61" i="8"/>
  <c r="M50" i="3"/>
  <c r="O62" i="8"/>
  <c r="G51" i="3"/>
  <c r="L51" i="7"/>
  <c r="AZ52" i="7"/>
  <c r="AU51" i="7"/>
  <c r="G50" i="7"/>
  <c r="N62" i="8"/>
  <c r="F51" i="3"/>
  <c r="Q65" i="8"/>
  <c r="I54" i="3"/>
  <c r="E50" i="7"/>
  <c r="AS51" i="7"/>
  <c r="AT57" i="7"/>
  <c r="F56" i="7"/>
  <c r="BC51" i="7"/>
  <c r="O50" i="7"/>
  <c r="P63" i="8"/>
  <c r="H52" i="3"/>
  <c r="K50" i="7"/>
  <c r="AY51" i="7"/>
  <c r="S64" i="8"/>
  <c r="K53" i="3"/>
  <c r="C50" i="7"/>
  <c r="AQ51" i="7"/>
  <c r="D49" i="7"/>
  <c r="AR50" i="7"/>
  <c r="BD51" i="7"/>
  <c r="P50" i="7"/>
  <c r="N55" i="7"/>
  <c r="BB56" i="7"/>
  <c r="K68" i="8"/>
  <c r="C57" i="3"/>
  <c r="I49" i="7"/>
  <c r="AW50" i="7"/>
  <c r="T61" i="8"/>
  <c r="T103" i="3" l="1"/>
  <c r="AB114" i="8"/>
  <c r="BF85" i="7"/>
  <c r="R84" i="7"/>
  <c r="S93" i="3"/>
  <c r="AA105" i="8" s="1"/>
  <c r="BE73" i="7"/>
  <c r="Q72" i="7"/>
  <c r="R78" i="3"/>
  <c r="Z90" i="8" s="1"/>
  <c r="P53" i="3"/>
  <c r="X64" i="8"/>
  <c r="Q60" i="3"/>
  <c r="Y71" i="8"/>
  <c r="Y66" i="8"/>
  <c r="L62" i="8"/>
  <c r="D51" i="3"/>
  <c r="J55" i="3"/>
  <c r="R66" i="8"/>
  <c r="M51" i="7"/>
  <c r="BA52" i="7"/>
  <c r="K69" i="8"/>
  <c r="C58" i="3"/>
  <c r="Q66" i="8"/>
  <c r="I55" i="3"/>
  <c r="T62" i="8"/>
  <c r="BD52" i="7"/>
  <c r="P51" i="7"/>
  <c r="D50" i="7"/>
  <c r="AR51" i="7"/>
  <c r="BC52" i="7"/>
  <c r="O51" i="7"/>
  <c r="AX53" i="7"/>
  <c r="J52" i="7"/>
  <c r="L52" i="7"/>
  <c r="AZ53" i="7"/>
  <c r="O63" i="8"/>
  <c r="G52" i="3"/>
  <c r="I50" i="7"/>
  <c r="AW51" i="7"/>
  <c r="BB57" i="7"/>
  <c r="N56" i="7"/>
  <c r="N63" i="8"/>
  <c r="F52" i="3"/>
  <c r="M61" i="8"/>
  <c r="E50" i="3"/>
  <c r="S65" i="8"/>
  <c r="K54" i="3"/>
  <c r="AU52" i="7"/>
  <c r="G51" i="7"/>
  <c r="P64" i="8"/>
  <c r="H53" i="3"/>
  <c r="W60" i="8"/>
  <c r="O49" i="3"/>
  <c r="AQ52" i="7"/>
  <c r="C51" i="7"/>
  <c r="K51" i="7"/>
  <c r="AY52" i="7"/>
  <c r="AT58" i="7"/>
  <c r="F57" i="7"/>
  <c r="U62" i="8"/>
  <c r="M51" i="3"/>
  <c r="V61" i="8"/>
  <c r="N50" i="3"/>
  <c r="E51" i="7"/>
  <c r="AS52" i="7"/>
  <c r="AV51" i="7"/>
  <c r="H50" i="7"/>
  <c r="AB115" i="8" l="1"/>
  <c r="T104" i="3"/>
  <c r="BF86" i="7"/>
  <c r="R85" i="7"/>
  <c r="S94" i="3"/>
  <c r="AA106" i="8" s="1"/>
  <c r="BE74" i="7"/>
  <c r="Q73" i="7"/>
  <c r="R79" i="3"/>
  <c r="Z91" i="8" s="1"/>
  <c r="P54" i="3"/>
  <c r="X65" i="8"/>
  <c r="Q61" i="3"/>
  <c r="Y72" i="8"/>
  <c r="Y68" i="8"/>
  <c r="Y67" i="8"/>
  <c r="R67" i="8"/>
  <c r="J56" i="3"/>
  <c r="D52" i="3"/>
  <c r="L63" i="8"/>
  <c r="K70" i="8"/>
  <c r="C59" i="3"/>
  <c r="V62" i="8"/>
  <c r="N51" i="3"/>
  <c r="T63" i="8"/>
  <c r="AV52" i="7"/>
  <c r="H51" i="7"/>
  <c r="N64" i="8"/>
  <c r="F53" i="3"/>
  <c r="AX54" i="7"/>
  <c r="J53" i="7"/>
  <c r="M52" i="7"/>
  <c r="BA53" i="7"/>
  <c r="E52" i="7"/>
  <c r="AS53" i="7"/>
  <c r="AQ53" i="7"/>
  <c r="C52" i="7"/>
  <c r="AU53" i="7"/>
  <c r="G52" i="7"/>
  <c r="M62" i="8"/>
  <c r="E51" i="3"/>
  <c r="AZ54" i="7"/>
  <c r="L53" i="7"/>
  <c r="AY53" i="7"/>
  <c r="K52" i="7"/>
  <c r="O64" i="8"/>
  <c r="G53" i="3"/>
  <c r="U63" i="8"/>
  <c r="M52" i="3"/>
  <c r="S66" i="8"/>
  <c r="K55" i="3"/>
  <c r="BC53" i="7"/>
  <c r="O52" i="7"/>
  <c r="Q67" i="8"/>
  <c r="I56" i="3"/>
  <c r="AW52" i="7"/>
  <c r="I51" i="7"/>
  <c r="P65" i="8"/>
  <c r="H54" i="3"/>
  <c r="BD53" i="7"/>
  <c r="P52" i="7"/>
  <c r="W61" i="8"/>
  <c r="O50" i="3"/>
  <c r="D51" i="7"/>
  <c r="AR52" i="7"/>
  <c r="AT59" i="7"/>
  <c r="F58" i="7"/>
  <c r="BB58" i="7"/>
  <c r="N57" i="7"/>
  <c r="T105" i="3" l="1"/>
  <c r="AB116" i="8"/>
  <c r="BF87" i="7"/>
  <c r="R86" i="7"/>
  <c r="S95" i="3"/>
  <c r="AA107" i="8" s="1"/>
  <c r="BE75" i="7"/>
  <c r="Q74" i="7"/>
  <c r="R80" i="3"/>
  <c r="Z92" i="8" s="1"/>
  <c r="P55" i="3"/>
  <c r="X66" i="8"/>
  <c r="Q62" i="3"/>
  <c r="Y73" i="8"/>
  <c r="L64" i="8"/>
  <c r="D53" i="3"/>
  <c r="R68" i="8"/>
  <c r="J57" i="3"/>
  <c r="Q68" i="8"/>
  <c r="I57" i="3"/>
  <c r="AY54" i="7"/>
  <c r="K53" i="7"/>
  <c r="W62" i="8"/>
  <c r="O51" i="3"/>
  <c r="V63" i="8"/>
  <c r="N52" i="3"/>
  <c r="O53" i="7"/>
  <c r="BC54" i="7"/>
  <c r="AZ55" i="7"/>
  <c r="L54" i="7"/>
  <c r="AS54" i="7"/>
  <c r="E53" i="7"/>
  <c r="BB59" i="7"/>
  <c r="N58" i="7"/>
  <c r="P66" i="8"/>
  <c r="H55" i="3"/>
  <c r="U64" i="8"/>
  <c r="M53" i="3"/>
  <c r="AQ54" i="7"/>
  <c r="C53" i="7"/>
  <c r="N65" i="8"/>
  <c r="F54" i="3"/>
  <c r="AT60" i="7"/>
  <c r="F59" i="7"/>
  <c r="K71" i="8"/>
  <c r="C60" i="3"/>
  <c r="S67" i="8"/>
  <c r="K56" i="3"/>
  <c r="AU54" i="7"/>
  <c r="G53" i="7"/>
  <c r="P53" i="7"/>
  <c r="BD54" i="7"/>
  <c r="M63" i="8"/>
  <c r="E52" i="3"/>
  <c r="BA54" i="7"/>
  <c r="M53" i="7"/>
  <c r="AV53" i="7"/>
  <c r="H52" i="7"/>
  <c r="D52" i="7"/>
  <c r="AR53" i="7"/>
  <c r="J54" i="7"/>
  <c r="AX55" i="7"/>
  <c r="AW53" i="7"/>
  <c r="I53" i="7" s="1"/>
  <c r="I52" i="7"/>
  <c r="O65" i="8"/>
  <c r="G54" i="3"/>
  <c r="T64" i="8"/>
  <c r="AB117" i="8" l="1"/>
  <c r="T106" i="3"/>
  <c r="BF88" i="7"/>
  <c r="R87" i="7"/>
  <c r="S96" i="3"/>
  <c r="AA108" i="8" s="1"/>
  <c r="BE76" i="7"/>
  <c r="Q75" i="7"/>
  <c r="R81" i="3"/>
  <c r="Z93" i="8" s="1"/>
  <c r="X67" i="8"/>
  <c r="P56" i="3"/>
  <c r="Q63" i="3"/>
  <c r="Y74" i="8"/>
  <c r="J58" i="3"/>
  <c r="R69" i="8"/>
  <c r="L65" i="8"/>
  <c r="D54" i="3"/>
  <c r="E54" i="7"/>
  <c r="AS55" i="7"/>
  <c r="W63" i="8"/>
  <c r="O52" i="3"/>
  <c r="H53" i="7"/>
  <c r="AV54" i="7"/>
  <c r="AZ56" i="7"/>
  <c r="L55" i="7"/>
  <c r="N66" i="8"/>
  <c r="F55" i="3"/>
  <c r="BC55" i="7"/>
  <c r="O54" i="7"/>
  <c r="AT61" i="7"/>
  <c r="F60" i="7"/>
  <c r="T65" i="8"/>
  <c r="P67" i="8"/>
  <c r="H56" i="3"/>
  <c r="S68" i="8"/>
  <c r="K57" i="3"/>
  <c r="BA55" i="7"/>
  <c r="M54" i="7"/>
  <c r="AY55" i="7"/>
  <c r="K54" i="7"/>
  <c r="AU55" i="7"/>
  <c r="G54" i="7"/>
  <c r="O66" i="8"/>
  <c r="G55" i="3"/>
  <c r="AX56" i="7"/>
  <c r="J55" i="7"/>
  <c r="M64" i="8"/>
  <c r="E53" i="3"/>
  <c r="V64" i="8"/>
  <c r="N53" i="3"/>
  <c r="AW54" i="7"/>
  <c r="BD55" i="7"/>
  <c r="P54" i="7"/>
  <c r="K72" i="8"/>
  <c r="C61" i="3"/>
  <c r="AQ55" i="7"/>
  <c r="C54" i="7"/>
  <c r="BB60" i="7"/>
  <c r="N59" i="7"/>
  <c r="Q69" i="8"/>
  <c r="I58" i="3"/>
  <c r="AR54" i="7"/>
  <c r="D53" i="7"/>
  <c r="U65" i="8"/>
  <c r="M54" i="3"/>
  <c r="T107" i="3" l="1"/>
  <c r="AB118" i="8"/>
  <c r="BF89" i="7"/>
  <c r="R88" i="7"/>
  <c r="S97" i="3"/>
  <c r="AA109" i="8" s="1"/>
  <c r="BE77" i="7"/>
  <c r="Q76" i="7"/>
  <c r="R82" i="3"/>
  <c r="Z94" i="8" s="1"/>
  <c r="P57" i="3"/>
  <c r="X68" i="8"/>
  <c r="Q64" i="3"/>
  <c r="Y75" i="8"/>
  <c r="L66" i="8"/>
  <c r="D55" i="3"/>
  <c r="R70" i="8"/>
  <c r="J59" i="3"/>
  <c r="O67" i="8"/>
  <c r="G56" i="3"/>
  <c r="O55" i="7"/>
  <c r="BC56" i="7"/>
  <c r="AY56" i="7"/>
  <c r="K55" i="7"/>
  <c r="M55" i="7"/>
  <c r="BA56" i="7"/>
  <c r="M65" i="8"/>
  <c r="E54" i="3"/>
  <c r="Q70" i="8"/>
  <c r="I59" i="3"/>
  <c r="V65" i="8"/>
  <c r="N54" i="3"/>
  <c r="N67" i="8"/>
  <c r="F56" i="3"/>
  <c r="BB61" i="7"/>
  <c r="N60" i="7"/>
  <c r="T66" i="8"/>
  <c r="AQ56" i="7"/>
  <c r="C55" i="7"/>
  <c r="S69" i="8"/>
  <c r="K58" i="3"/>
  <c r="L56" i="7"/>
  <c r="AZ57" i="7"/>
  <c r="U66" i="8"/>
  <c r="M55" i="3"/>
  <c r="AR55" i="7"/>
  <c r="D54" i="7"/>
  <c r="I54" i="7"/>
  <c r="AW55" i="7"/>
  <c r="AT62" i="7"/>
  <c r="F61" i="7"/>
  <c r="AV55" i="7"/>
  <c r="H54" i="7"/>
  <c r="AS56" i="7"/>
  <c r="E55" i="7"/>
  <c r="W64" i="8"/>
  <c r="O53" i="3"/>
  <c r="BD56" i="7"/>
  <c r="P55" i="7"/>
  <c r="K73" i="8"/>
  <c r="C62" i="3"/>
  <c r="J56" i="7"/>
  <c r="AX57" i="7"/>
  <c r="AU56" i="7"/>
  <c r="G55" i="7"/>
  <c r="P68" i="8"/>
  <c r="H57" i="3"/>
  <c r="AB119" i="8" l="1"/>
  <c r="T108" i="3"/>
  <c r="BF90" i="7"/>
  <c r="R89" i="7"/>
  <c r="S98" i="3"/>
  <c r="AA110" i="8" s="1"/>
  <c r="BE78" i="7"/>
  <c r="Q77" i="7"/>
  <c r="R83" i="3"/>
  <c r="Z95" i="8" s="1"/>
  <c r="P58" i="3"/>
  <c r="X69" i="8"/>
  <c r="Q65" i="3"/>
  <c r="Y76" i="8"/>
  <c r="R71" i="8"/>
  <c r="J60" i="3"/>
  <c r="D56" i="3"/>
  <c r="L67" i="8"/>
  <c r="Q71" i="8"/>
  <c r="I60" i="3"/>
  <c r="AS57" i="7"/>
  <c r="E56" i="7"/>
  <c r="N68" i="8"/>
  <c r="F57" i="3"/>
  <c r="H55" i="7"/>
  <c r="AV56" i="7"/>
  <c r="U67" i="8"/>
  <c r="M56" i="3"/>
  <c r="AQ57" i="7"/>
  <c r="C56" i="7"/>
  <c r="BA57" i="7"/>
  <c r="M56" i="7"/>
  <c r="S70" i="8"/>
  <c r="K59" i="3"/>
  <c r="BB62" i="7"/>
  <c r="N61" i="7"/>
  <c r="P69" i="8"/>
  <c r="H58" i="3"/>
  <c r="D55" i="7"/>
  <c r="AR56" i="7"/>
  <c r="AY57" i="7"/>
  <c r="K56" i="7"/>
  <c r="O56" i="7"/>
  <c r="BC57" i="7"/>
  <c r="P56" i="7"/>
  <c r="BD57" i="7"/>
  <c r="K74" i="8"/>
  <c r="C63" i="3"/>
  <c r="G56" i="7"/>
  <c r="AU57" i="7"/>
  <c r="AT63" i="7"/>
  <c r="F62" i="7"/>
  <c r="L57" i="7"/>
  <c r="AZ58" i="7"/>
  <c r="T67" i="8"/>
  <c r="V66" i="8"/>
  <c r="N55" i="3"/>
  <c r="O68" i="8"/>
  <c r="G57" i="3"/>
  <c r="J57" i="7"/>
  <c r="AX58" i="7"/>
  <c r="W65" i="8"/>
  <c r="O54" i="3"/>
  <c r="I55" i="7"/>
  <c r="AW56" i="7"/>
  <c r="M66" i="8"/>
  <c r="E55" i="3"/>
  <c r="T109" i="3" l="1"/>
  <c r="AB120" i="8"/>
  <c r="BF91" i="7"/>
  <c r="R90" i="7"/>
  <c r="S99" i="3"/>
  <c r="AA111" i="8" s="1"/>
  <c r="BE79" i="7"/>
  <c r="Q78" i="7"/>
  <c r="R84" i="3"/>
  <c r="Z96" i="8" s="1"/>
  <c r="X70" i="8"/>
  <c r="P59" i="3"/>
  <c r="Q66" i="3"/>
  <c r="Y77" i="8"/>
  <c r="L68" i="8"/>
  <c r="D57" i="3"/>
  <c r="J61" i="3"/>
  <c r="R72" i="8"/>
  <c r="W66" i="8"/>
  <c r="O55" i="3"/>
  <c r="BC58" i="7"/>
  <c r="O57" i="7"/>
  <c r="AU58" i="7"/>
  <c r="G57" i="7"/>
  <c r="P57" i="7"/>
  <c r="BD58" i="7"/>
  <c r="AS58" i="7"/>
  <c r="E57" i="7"/>
  <c r="V67" i="8"/>
  <c r="N56" i="3"/>
  <c r="AT64" i="7"/>
  <c r="F63" i="7"/>
  <c r="AV57" i="7"/>
  <c r="H56" i="7"/>
  <c r="AX59" i="7"/>
  <c r="J58" i="7"/>
  <c r="BB63" i="7"/>
  <c r="N62" i="7"/>
  <c r="N69" i="8"/>
  <c r="F58" i="3"/>
  <c r="Q72" i="8"/>
  <c r="I61" i="3"/>
  <c r="L58" i="7"/>
  <c r="AZ59" i="7"/>
  <c r="P70" i="8"/>
  <c r="H59" i="3"/>
  <c r="M67" i="8"/>
  <c r="E56" i="3"/>
  <c r="T68" i="8"/>
  <c r="K75" i="8"/>
  <c r="C64" i="3"/>
  <c r="AY58" i="7"/>
  <c r="K57" i="7"/>
  <c r="S71" i="8"/>
  <c r="K60" i="3"/>
  <c r="I56" i="7"/>
  <c r="AW57" i="7"/>
  <c r="U68" i="8"/>
  <c r="M57" i="3"/>
  <c r="BA58" i="7"/>
  <c r="M57" i="7"/>
  <c r="O69" i="8"/>
  <c r="G58" i="3"/>
  <c r="AR57" i="7"/>
  <c r="D56" i="7"/>
  <c r="AQ58" i="7"/>
  <c r="C57" i="7"/>
  <c r="T110" i="3" l="1"/>
  <c r="AB121" i="8"/>
  <c r="BF92" i="7"/>
  <c r="R91" i="7"/>
  <c r="S100" i="3"/>
  <c r="AA112" i="8" s="1"/>
  <c r="BE80" i="7"/>
  <c r="Q79" i="7"/>
  <c r="R85" i="3"/>
  <c r="Z97" i="8" s="1"/>
  <c r="P60" i="3"/>
  <c r="X71" i="8"/>
  <c r="Q67" i="3"/>
  <c r="Y78" i="8"/>
  <c r="R73" i="8"/>
  <c r="J62" i="3"/>
  <c r="L69" i="8"/>
  <c r="D58" i="3"/>
  <c r="S72" i="8"/>
  <c r="K61" i="3"/>
  <c r="BD59" i="7"/>
  <c r="P58" i="7"/>
  <c r="M68" i="8"/>
  <c r="E57" i="3"/>
  <c r="U69" i="8"/>
  <c r="M58" i="3"/>
  <c r="Q73" i="8"/>
  <c r="I62" i="3"/>
  <c r="K58" i="7"/>
  <c r="AY59" i="7"/>
  <c r="AX60" i="7"/>
  <c r="J59" i="7"/>
  <c r="AU59" i="7"/>
  <c r="G58" i="7"/>
  <c r="T69" i="8"/>
  <c r="AS59" i="7"/>
  <c r="E58" i="7"/>
  <c r="L59" i="7"/>
  <c r="AZ60" i="7"/>
  <c r="BA59" i="7"/>
  <c r="M58" i="7"/>
  <c r="V68" i="8"/>
  <c r="N57" i="3"/>
  <c r="C58" i="7"/>
  <c r="AQ59" i="7"/>
  <c r="AR58" i="7"/>
  <c r="D57" i="7"/>
  <c r="K76" i="8"/>
  <c r="C65" i="3"/>
  <c r="W67" i="8"/>
  <c r="O56" i="3"/>
  <c r="AT65" i="7"/>
  <c r="F64" i="7"/>
  <c r="O58" i="7"/>
  <c r="BC59" i="7"/>
  <c r="BB64" i="7"/>
  <c r="N63" i="7"/>
  <c r="I57" i="7"/>
  <c r="AW58" i="7"/>
  <c r="H57" i="7"/>
  <c r="AV58" i="7"/>
  <c r="O70" i="8"/>
  <c r="G59" i="3"/>
  <c r="P71" i="8"/>
  <c r="H60" i="3"/>
  <c r="N70" i="8"/>
  <c r="F59" i="3"/>
  <c r="T111" i="3" l="1"/>
  <c r="AB122" i="8"/>
  <c r="BF93" i="7"/>
  <c r="R92" i="7"/>
  <c r="S101" i="3"/>
  <c r="AA113" i="8" s="1"/>
  <c r="BE81" i="7"/>
  <c r="Q80" i="7"/>
  <c r="R86" i="3"/>
  <c r="Z98" i="8" s="1"/>
  <c r="P61" i="3"/>
  <c r="X72" i="8"/>
  <c r="D59" i="3"/>
  <c r="L70" i="8"/>
  <c r="R74" i="8"/>
  <c r="J63" i="3"/>
  <c r="C59" i="7"/>
  <c r="AQ60" i="7"/>
  <c r="O71" i="8"/>
  <c r="G60" i="3"/>
  <c r="AS60" i="7"/>
  <c r="E59" i="7"/>
  <c r="T70" i="8"/>
  <c r="U70" i="8"/>
  <c r="M59" i="3"/>
  <c r="AT66" i="7"/>
  <c r="F65" i="7"/>
  <c r="J60" i="7"/>
  <c r="AX61" i="7"/>
  <c r="P59" i="7"/>
  <c r="BD60" i="7"/>
  <c r="Q74" i="8"/>
  <c r="I63" i="3"/>
  <c r="BC60" i="7"/>
  <c r="O59" i="7"/>
  <c r="N71" i="8"/>
  <c r="F60" i="3"/>
  <c r="V69" i="8"/>
  <c r="N58" i="3"/>
  <c r="K77" i="8"/>
  <c r="C66" i="3"/>
  <c r="P72" i="8"/>
  <c r="H61" i="3"/>
  <c r="I58" i="7"/>
  <c r="AW59" i="7"/>
  <c r="K59" i="7"/>
  <c r="AY60" i="7"/>
  <c r="M69" i="8"/>
  <c r="E58" i="3"/>
  <c r="H58" i="7"/>
  <c r="AV59" i="7"/>
  <c r="W68" i="8"/>
  <c r="O57" i="3"/>
  <c r="BA60" i="7"/>
  <c r="M59" i="7"/>
  <c r="S73" i="8"/>
  <c r="K62" i="3"/>
  <c r="BB65" i="7"/>
  <c r="N64" i="7"/>
  <c r="D58" i="7"/>
  <c r="AR59" i="7"/>
  <c r="L60" i="7"/>
  <c r="AZ61" i="7"/>
  <c r="G59" i="7"/>
  <c r="AU60" i="7"/>
  <c r="T112" i="3" l="1"/>
  <c r="AB123" i="8"/>
  <c r="BF94" i="7"/>
  <c r="R93" i="7"/>
  <c r="S102" i="3"/>
  <c r="AA114" i="8" s="1"/>
  <c r="BE82" i="7"/>
  <c r="Q81" i="7"/>
  <c r="R87" i="3"/>
  <c r="Z99" i="8" s="1"/>
  <c r="X73" i="8"/>
  <c r="P62" i="3"/>
  <c r="R75" i="8"/>
  <c r="J64" i="3"/>
  <c r="L71" i="8"/>
  <c r="D60" i="3"/>
  <c r="P73" i="8"/>
  <c r="H62" i="3"/>
  <c r="AV60" i="7"/>
  <c r="H59" i="7"/>
  <c r="BD61" i="7"/>
  <c r="P60" i="7"/>
  <c r="L61" i="7"/>
  <c r="AZ62" i="7"/>
  <c r="K78" i="8"/>
  <c r="C67" i="3"/>
  <c r="J61" i="7"/>
  <c r="AX62" i="7"/>
  <c r="O72" i="8"/>
  <c r="G61" i="3"/>
  <c r="U71" i="8"/>
  <c r="M60" i="3"/>
  <c r="S74" i="8"/>
  <c r="K63" i="3"/>
  <c r="M70" i="8"/>
  <c r="E59" i="3"/>
  <c r="N72" i="8"/>
  <c r="F61" i="3"/>
  <c r="T71" i="8"/>
  <c r="K60" i="7"/>
  <c r="AY61" i="7"/>
  <c r="AU61" i="7"/>
  <c r="G60" i="7"/>
  <c r="D59" i="7"/>
  <c r="AR60" i="7"/>
  <c r="BA61" i="7"/>
  <c r="M60" i="7"/>
  <c r="BC61" i="7"/>
  <c r="O60" i="7"/>
  <c r="C60" i="7"/>
  <c r="AQ61" i="7"/>
  <c r="Q75" i="8"/>
  <c r="I64" i="3"/>
  <c r="BB66" i="7"/>
  <c r="N65" i="7"/>
  <c r="W69" i="8"/>
  <c r="O58" i="3"/>
  <c r="I59" i="7"/>
  <c r="AW60" i="7"/>
  <c r="V70" i="8"/>
  <c r="N59" i="3"/>
  <c r="AT67" i="7"/>
  <c r="F66" i="7"/>
  <c r="AS61" i="7"/>
  <c r="E60" i="7"/>
  <c r="AB124" i="8" l="1"/>
  <c r="T113" i="3"/>
  <c r="BF95" i="7"/>
  <c r="R94" i="7"/>
  <c r="S103" i="3"/>
  <c r="AA115" i="8" s="1"/>
  <c r="BE83" i="7"/>
  <c r="Q82" i="7"/>
  <c r="R88" i="3"/>
  <c r="Z100" i="8" s="1"/>
  <c r="X74" i="8"/>
  <c r="P63" i="3"/>
  <c r="L72" i="8"/>
  <c r="D61" i="3"/>
  <c r="J65" i="3"/>
  <c r="R76" i="8"/>
  <c r="AS62" i="7"/>
  <c r="E61" i="7"/>
  <c r="BA62" i="7"/>
  <c r="M61" i="7"/>
  <c r="AX63" i="7"/>
  <c r="J62" i="7"/>
  <c r="K61" i="7"/>
  <c r="AY62" i="7"/>
  <c r="Q76" i="8"/>
  <c r="I65" i="3"/>
  <c r="D60" i="7"/>
  <c r="AR61" i="7"/>
  <c r="N73" i="8"/>
  <c r="F62" i="3"/>
  <c r="H60" i="7"/>
  <c r="AV61" i="7"/>
  <c r="T72" i="8"/>
  <c r="I60" i="7"/>
  <c r="AW61" i="7"/>
  <c r="S75" i="8"/>
  <c r="K64" i="3"/>
  <c r="BB67" i="7"/>
  <c r="N66" i="7"/>
  <c r="P61" i="7"/>
  <c r="BD62" i="7"/>
  <c r="AT68" i="7"/>
  <c r="F67" i="7"/>
  <c r="U72" i="8"/>
  <c r="M61" i="3"/>
  <c r="K79" i="8"/>
  <c r="C68" i="3"/>
  <c r="P74" i="8"/>
  <c r="H63" i="3"/>
  <c r="O61" i="7"/>
  <c r="BC62" i="7"/>
  <c r="V71" i="8"/>
  <c r="N60" i="3"/>
  <c r="W70" i="8"/>
  <c r="O59" i="3"/>
  <c r="C61" i="7"/>
  <c r="AQ62" i="7"/>
  <c r="AU62" i="7"/>
  <c r="G61" i="7"/>
  <c r="M71" i="8"/>
  <c r="E60" i="3"/>
  <c r="O73" i="8"/>
  <c r="G62" i="3"/>
  <c r="L62" i="7"/>
  <c r="AZ63" i="7"/>
  <c r="T114" i="3" l="1"/>
  <c r="AB125" i="8"/>
  <c r="BF96" i="7"/>
  <c r="R95" i="7"/>
  <c r="S104" i="3"/>
  <c r="AA116" i="8" s="1"/>
  <c r="BE84" i="7"/>
  <c r="Q83" i="7"/>
  <c r="R89" i="3"/>
  <c r="Z101" i="8" s="1"/>
  <c r="X75" i="8"/>
  <c r="P64" i="3"/>
  <c r="R77" i="8"/>
  <c r="J66" i="3"/>
  <c r="L73" i="8"/>
  <c r="D62" i="3"/>
  <c r="M72" i="8"/>
  <c r="E61" i="3"/>
  <c r="S76" i="8"/>
  <c r="K65" i="3"/>
  <c r="G62" i="7"/>
  <c r="AU63" i="7"/>
  <c r="AT69" i="7"/>
  <c r="F68" i="7"/>
  <c r="I61" i="7"/>
  <c r="AW62" i="7"/>
  <c r="AV62" i="7"/>
  <c r="H61" i="7"/>
  <c r="K80" i="8"/>
  <c r="C69" i="3"/>
  <c r="O62" i="7"/>
  <c r="BC63" i="7"/>
  <c r="BD63" i="7"/>
  <c r="P62" i="7"/>
  <c r="Q77" i="8"/>
  <c r="I66" i="3"/>
  <c r="L63" i="7"/>
  <c r="AZ64" i="7"/>
  <c r="O74" i="8"/>
  <c r="G63" i="3"/>
  <c r="C62" i="7"/>
  <c r="AQ63" i="7"/>
  <c r="U73" i="8"/>
  <c r="M62" i="3"/>
  <c r="T73" i="8"/>
  <c r="D61" i="7"/>
  <c r="AR62" i="7"/>
  <c r="K62" i="7"/>
  <c r="AY63" i="7"/>
  <c r="BA63" i="7"/>
  <c r="M62" i="7"/>
  <c r="J63" i="7"/>
  <c r="AX64" i="7"/>
  <c r="V72" i="8"/>
  <c r="N61" i="3"/>
  <c r="N74" i="8"/>
  <c r="F63" i="3"/>
  <c r="W71" i="8"/>
  <c r="O60" i="3"/>
  <c r="P75" i="8"/>
  <c r="H64" i="3"/>
  <c r="BB68" i="7"/>
  <c r="N67" i="7"/>
  <c r="AS63" i="7"/>
  <c r="E62" i="7"/>
  <c r="AB126" i="8" l="1"/>
  <c r="T115" i="3"/>
  <c r="BF97" i="7"/>
  <c r="R96" i="7"/>
  <c r="S105" i="3"/>
  <c r="AA117" i="8" s="1"/>
  <c r="BE85" i="7"/>
  <c r="Q84" i="7"/>
  <c r="R90" i="3"/>
  <c r="Z102" i="8" s="1"/>
  <c r="X76" i="8"/>
  <c r="P65" i="3"/>
  <c r="L74" i="8"/>
  <c r="D63" i="3"/>
  <c r="R78" i="8"/>
  <c r="J67" i="3"/>
  <c r="BA64" i="7"/>
  <c r="M63" i="7"/>
  <c r="H62" i="7"/>
  <c r="AV63" i="7"/>
  <c r="I62" i="7"/>
  <c r="AW63" i="7"/>
  <c r="Q78" i="8"/>
  <c r="I67" i="3"/>
  <c r="S77" i="8"/>
  <c r="K66" i="3"/>
  <c r="AS64" i="7"/>
  <c r="E63" i="7"/>
  <c r="V73" i="8"/>
  <c r="N62" i="3"/>
  <c r="D62" i="7"/>
  <c r="AR63" i="7"/>
  <c r="C63" i="7"/>
  <c r="AQ64" i="7"/>
  <c r="P76" i="8"/>
  <c r="H65" i="3"/>
  <c r="K81" i="8"/>
  <c r="C70" i="3"/>
  <c r="AT70" i="7"/>
  <c r="F69" i="7"/>
  <c r="BB69" i="7"/>
  <c r="N68" i="7"/>
  <c r="W72" i="8"/>
  <c r="O61" i="3"/>
  <c r="J64" i="7"/>
  <c r="AX65" i="7"/>
  <c r="G63" i="7"/>
  <c r="AU64" i="7"/>
  <c r="M73" i="8"/>
  <c r="E62" i="3"/>
  <c r="U74" i="8"/>
  <c r="M63" i="3"/>
  <c r="K63" i="7"/>
  <c r="AY64" i="7"/>
  <c r="T74" i="8"/>
  <c r="O75" i="8"/>
  <c r="G64" i="3"/>
  <c r="BD64" i="7"/>
  <c r="P63" i="7"/>
  <c r="L64" i="7"/>
  <c r="AZ65" i="7"/>
  <c r="N75" i="8"/>
  <c r="F64" i="3"/>
  <c r="BC64" i="7"/>
  <c r="O63" i="7"/>
  <c r="AB127" i="8" l="1"/>
  <c r="T116" i="3"/>
  <c r="BF98" i="7"/>
  <c r="R97" i="7"/>
  <c r="S106" i="3"/>
  <c r="AA118" i="8" s="1"/>
  <c r="BE86" i="7"/>
  <c r="Q85" i="7"/>
  <c r="R91" i="3"/>
  <c r="Z103" i="8" s="1"/>
  <c r="X77" i="8"/>
  <c r="P66" i="3"/>
  <c r="J68" i="3"/>
  <c r="R79" i="8"/>
  <c r="L75" i="8"/>
  <c r="D64" i="3"/>
  <c r="K82" i="8"/>
  <c r="C71" i="3"/>
  <c r="N76" i="8"/>
  <c r="F65" i="3"/>
  <c r="U75" i="8"/>
  <c r="M64" i="3"/>
  <c r="AT71" i="7"/>
  <c r="F70" i="7"/>
  <c r="D63" i="7"/>
  <c r="AR64" i="7"/>
  <c r="M74" i="8"/>
  <c r="E63" i="3"/>
  <c r="V74" i="8"/>
  <c r="N63" i="3"/>
  <c r="AV64" i="7"/>
  <c r="H63" i="7"/>
  <c r="P64" i="7"/>
  <c r="BD65" i="7"/>
  <c r="AS65" i="7"/>
  <c r="E64" i="7"/>
  <c r="J65" i="7"/>
  <c r="AX66" i="7"/>
  <c r="O76" i="8"/>
  <c r="G65" i="3"/>
  <c r="I63" i="7"/>
  <c r="AW64" i="7"/>
  <c r="W73" i="8"/>
  <c r="O62" i="3"/>
  <c r="L65" i="7"/>
  <c r="AZ66" i="7"/>
  <c r="T75" i="8"/>
  <c r="P77" i="8"/>
  <c r="H66" i="3"/>
  <c r="C64" i="7"/>
  <c r="AQ65" i="7"/>
  <c r="S78" i="8"/>
  <c r="K67" i="3"/>
  <c r="O64" i="7"/>
  <c r="BC65" i="7"/>
  <c r="K64" i="7"/>
  <c r="AY65" i="7"/>
  <c r="AU65" i="7"/>
  <c r="G64" i="7"/>
  <c r="BB70" i="7"/>
  <c r="N69" i="7"/>
  <c r="Q79" i="8"/>
  <c r="I68" i="3"/>
  <c r="BA65" i="7"/>
  <c r="M64" i="7"/>
  <c r="AB128" i="8" l="1"/>
  <c r="T117" i="3"/>
  <c r="BF99" i="7"/>
  <c r="R98" i="7"/>
  <c r="S107" i="3"/>
  <c r="AA119" i="8" s="1"/>
  <c r="BE87" i="7"/>
  <c r="Q86" i="7"/>
  <c r="R92" i="3"/>
  <c r="Z104" i="8" s="1"/>
  <c r="P67" i="3"/>
  <c r="X78" i="8"/>
  <c r="D65" i="3"/>
  <c r="L76" i="8"/>
  <c r="J69" i="3"/>
  <c r="R80" i="8"/>
  <c r="O77" i="8"/>
  <c r="G66" i="3"/>
  <c r="AX67" i="7"/>
  <c r="J66" i="7"/>
  <c r="AT72" i="7"/>
  <c r="F71" i="7"/>
  <c r="N77" i="8"/>
  <c r="F66" i="3"/>
  <c r="AV65" i="7"/>
  <c r="H64" i="7"/>
  <c r="G65" i="7"/>
  <c r="AU66" i="7"/>
  <c r="V75" i="8"/>
  <c r="N64" i="3"/>
  <c r="BA66" i="7"/>
  <c r="M65" i="7"/>
  <c r="U76" i="8"/>
  <c r="M65" i="3"/>
  <c r="BB71" i="7"/>
  <c r="N70" i="7"/>
  <c r="L66" i="7"/>
  <c r="AZ67" i="7"/>
  <c r="P78" i="8"/>
  <c r="H67" i="3"/>
  <c r="S79" i="8"/>
  <c r="K68" i="3"/>
  <c r="Q80" i="8"/>
  <c r="I69" i="3"/>
  <c r="BC66" i="7"/>
  <c r="O65" i="7"/>
  <c r="C65" i="7"/>
  <c r="AQ66" i="7"/>
  <c r="T76" i="8"/>
  <c r="I64" i="7"/>
  <c r="AW65" i="7"/>
  <c r="AS66" i="7"/>
  <c r="E65" i="7"/>
  <c r="M75" i="8"/>
  <c r="E64" i="3"/>
  <c r="K83" i="8"/>
  <c r="C72" i="3"/>
  <c r="D64" i="7"/>
  <c r="AR65" i="7"/>
  <c r="W74" i="8"/>
  <c r="O63" i="3"/>
  <c r="K65" i="7"/>
  <c r="AY66" i="7"/>
  <c r="P65" i="7"/>
  <c r="BD66" i="7"/>
  <c r="T118" i="3" l="1"/>
  <c r="AB129" i="8"/>
  <c r="BF100" i="7"/>
  <c r="R99" i="7"/>
  <c r="S108" i="3"/>
  <c r="AA120" i="8" s="1"/>
  <c r="BE88" i="7"/>
  <c r="Q87" i="7"/>
  <c r="R95" i="3"/>
  <c r="X79" i="8"/>
  <c r="P68" i="3"/>
  <c r="J70" i="3"/>
  <c r="R81" i="8"/>
  <c r="D66" i="3"/>
  <c r="L77" i="8"/>
  <c r="Q81" i="8"/>
  <c r="I70" i="3"/>
  <c r="V76" i="8"/>
  <c r="N65" i="3"/>
  <c r="C66" i="7"/>
  <c r="AQ67" i="7"/>
  <c r="AX68" i="7"/>
  <c r="J67" i="7"/>
  <c r="BA67" i="7"/>
  <c r="M66" i="7"/>
  <c r="M76" i="8"/>
  <c r="E65" i="3"/>
  <c r="F72" i="7"/>
  <c r="AT73" i="7"/>
  <c r="D65" i="7"/>
  <c r="AR66" i="7"/>
  <c r="U77" i="8"/>
  <c r="M66" i="3"/>
  <c r="AS67" i="7"/>
  <c r="E66" i="7"/>
  <c r="O78" i="8"/>
  <c r="G67" i="3"/>
  <c r="L67" i="7"/>
  <c r="AZ68" i="7"/>
  <c r="W75" i="8"/>
  <c r="O64" i="3"/>
  <c r="N78" i="8"/>
  <c r="F67" i="3"/>
  <c r="N71" i="7"/>
  <c r="BB72" i="7"/>
  <c r="AU67" i="7"/>
  <c r="G66" i="7"/>
  <c r="BD67" i="7"/>
  <c r="P66" i="7"/>
  <c r="I65" i="7"/>
  <c r="AW66" i="7"/>
  <c r="O66" i="7"/>
  <c r="BC67" i="7"/>
  <c r="P79" i="8"/>
  <c r="H68" i="3"/>
  <c r="T77" i="8"/>
  <c r="S80" i="8"/>
  <c r="K69" i="3"/>
  <c r="K66" i="7"/>
  <c r="AY67" i="7"/>
  <c r="K84" i="8"/>
  <c r="C73" i="3"/>
  <c r="H65" i="7"/>
  <c r="AV66" i="7"/>
  <c r="T119" i="3" l="1"/>
  <c r="AB130" i="8"/>
  <c r="BF101" i="7"/>
  <c r="R100" i="7"/>
  <c r="S109" i="3"/>
  <c r="AA121" i="8" s="1"/>
  <c r="Z107" i="8"/>
  <c r="BE89" i="7"/>
  <c r="Q88" i="7"/>
  <c r="R96" i="3"/>
  <c r="X80" i="8"/>
  <c r="P69" i="3"/>
  <c r="L78" i="8"/>
  <c r="D67" i="3"/>
  <c r="R82" i="8"/>
  <c r="J71" i="3"/>
  <c r="P80" i="8"/>
  <c r="H69" i="3"/>
  <c r="O67" i="7"/>
  <c r="BC68" i="7"/>
  <c r="L68" i="7"/>
  <c r="AZ69" i="7"/>
  <c r="H66" i="7"/>
  <c r="AV67" i="7"/>
  <c r="I66" i="7"/>
  <c r="AW67" i="7"/>
  <c r="N79" i="8"/>
  <c r="F68" i="3"/>
  <c r="O79" i="8"/>
  <c r="G68" i="3"/>
  <c r="D66" i="7"/>
  <c r="AR67" i="7"/>
  <c r="BA68" i="7"/>
  <c r="M67" i="7"/>
  <c r="T78" i="8"/>
  <c r="N72" i="7"/>
  <c r="BB73" i="7"/>
  <c r="C67" i="7"/>
  <c r="AQ68" i="7"/>
  <c r="V77" i="8"/>
  <c r="N66" i="3"/>
  <c r="AT74" i="7"/>
  <c r="F73" i="7"/>
  <c r="J68" i="7"/>
  <c r="AX69" i="7"/>
  <c r="U78" i="8"/>
  <c r="M67" i="3"/>
  <c r="S81" i="8"/>
  <c r="K70" i="3"/>
  <c r="K85" i="8"/>
  <c r="C74" i="3"/>
  <c r="P67" i="7"/>
  <c r="BD68" i="7"/>
  <c r="W76" i="8"/>
  <c r="O65" i="3"/>
  <c r="AS68" i="7"/>
  <c r="E67" i="7"/>
  <c r="Q82" i="8"/>
  <c r="I71" i="3"/>
  <c r="K67" i="7"/>
  <c r="AY68" i="7"/>
  <c r="G67" i="7"/>
  <c r="AU68" i="7"/>
  <c r="M77" i="8"/>
  <c r="E66" i="3"/>
  <c r="T120" i="3" l="1"/>
  <c r="AB131" i="8"/>
  <c r="BF102" i="7"/>
  <c r="R101" i="7"/>
  <c r="S110" i="3"/>
  <c r="AA122" i="8" s="1"/>
  <c r="Z108" i="8"/>
  <c r="BE90" i="7"/>
  <c r="Q89" i="7"/>
  <c r="R97" i="3"/>
  <c r="X81" i="8"/>
  <c r="P70" i="3"/>
  <c r="J72" i="3"/>
  <c r="R83" i="8"/>
  <c r="D68" i="3"/>
  <c r="L79" i="8"/>
  <c r="K86" i="8"/>
  <c r="C75" i="3"/>
  <c r="C68" i="7"/>
  <c r="AQ69" i="7"/>
  <c r="D67" i="7"/>
  <c r="AR68" i="7"/>
  <c r="BB74" i="7"/>
  <c r="N73" i="7"/>
  <c r="BD69" i="7"/>
  <c r="P68" i="7"/>
  <c r="S82" i="8"/>
  <c r="K71" i="3"/>
  <c r="O80" i="8"/>
  <c r="G69" i="3"/>
  <c r="Q83" i="8"/>
  <c r="I72" i="3"/>
  <c r="BA69" i="7"/>
  <c r="M68" i="7"/>
  <c r="M78" i="8"/>
  <c r="E67" i="3"/>
  <c r="BC69" i="7"/>
  <c r="O68" i="7"/>
  <c r="AU69" i="7"/>
  <c r="G68" i="7"/>
  <c r="AS69" i="7"/>
  <c r="E68" i="7"/>
  <c r="AT75" i="7"/>
  <c r="F74" i="7"/>
  <c r="U79" i="8"/>
  <c r="M68" i="3"/>
  <c r="T79" i="8"/>
  <c r="P81" i="8"/>
  <c r="H70" i="3"/>
  <c r="L69" i="7"/>
  <c r="AZ70" i="7"/>
  <c r="J69" i="7"/>
  <c r="AX70" i="7"/>
  <c r="I67" i="7"/>
  <c r="AW68" i="7"/>
  <c r="K68" i="7"/>
  <c r="AY69" i="7"/>
  <c r="W77" i="8"/>
  <c r="O66" i="3"/>
  <c r="V78" i="8"/>
  <c r="N67" i="3"/>
  <c r="N80" i="8"/>
  <c r="F69" i="3"/>
  <c r="AV68" i="7"/>
  <c r="H67" i="7"/>
  <c r="AB132" i="8" l="1"/>
  <c r="T121" i="3"/>
  <c r="BF103" i="7"/>
  <c r="R102" i="7"/>
  <c r="S111" i="3"/>
  <c r="AA123" i="8" s="1"/>
  <c r="R98" i="3"/>
  <c r="Z109" i="8"/>
  <c r="BE91" i="7"/>
  <c r="Q90" i="7"/>
  <c r="X82" i="8"/>
  <c r="P71" i="3"/>
  <c r="D69" i="3"/>
  <c r="L80" i="8"/>
  <c r="R84" i="8"/>
  <c r="J73" i="3"/>
  <c r="K69" i="7"/>
  <c r="AY70" i="7"/>
  <c r="BA70" i="7"/>
  <c r="M69" i="7"/>
  <c r="C69" i="7"/>
  <c r="AQ70" i="7"/>
  <c r="F75" i="7"/>
  <c r="AT76" i="7"/>
  <c r="AS70" i="7"/>
  <c r="E69" i="7"/>
  <c r="AX71" i="7"/>
  <c r="J70" i="7"/>
  <c r="P82" i="8"/>
  <c r="H71" i="3"/>
  <c r="AU70" i="7"/>
  <c r="G69" i="7"/>
  <c r="Q84" i="8"/>
  <c r="I73" i="3"/>
  <c r="N74" i="7"/>
  <c r="BB75" i="7"/>
  <c r="I68" i="7"/>
  <c r="AW69" i="7"/>
  <c r="S83" i="8"/>
  <c r="K72" i="3"/>
  <c r="H68" i="7"/>
  <c r="AV69" i="7"/>
  <c r="N81" i="8"/>
  <c r="F70" i="3"/>
  <c r="K87" i="8"/>
  <c r="C76" i="3"/>
  <c r="U80" i="8"/>
  <c r="M69" i="3"/>
  <c r="D68" i="7"/>
  <c r="AR69" i="7"/>
  <c r="W78" i="8"/>
  <c r="O67" i="3"/>
  <c r="AZ71" i="7"/>
  <c r="L70" i="7"/>
  <c r="O69" i="7"/>
  <c r="BC70" i="7"/>
  <c r="P69" i="7"/>
  <c r="BD70" i="7"/>
  <c r="V79" i="8"/>
  <c r="N68" i="3"/>
  <c r="T80" i="8"/>
  <c r="M79" i="8"/>
  <c r="E68" i="3"/>
  <c r="O81" i="8"/>
  <c r="G70" i="3"/>
  <c r="AB133" i="8" l="1"/>
  <c r="T122" i="3"/>
  <c r="BF104" i="7"/>
  <c r="R103" i="7"/>
  <c r="S112" i="3"/>
  <c r="AA124" i="8" s="1"/>
  <c r="Z110" i="8"/>
  <c r="BE92" i="7"/>
  <c r="Q91" i="7"/>
  <c r="R99" i="3"/>
  <c r="X83" i="8"/>
  <c r="P72" i="3"/>
  <c r="R85" i="8"/>
  <c r="J74" i="3"/>
  <c r="L81" i="8"/>
  <c r="D70" i="3"/>
  <c r="O82" i="8"/>
  <c r="G71" i="3"/>
  <c r="I69" i="7"/>
  <c r="AW70" i="7"/>
  <c r="V80" i="8"/>
  <c r="N69" i="3"/>
  <c r="AZ72" i="7"/>
  <c r="L71" i="7"/>
  <c r="N82" i="8"/>
  <c r="F71" i="3"/>
  <c r="P83" i="8"/>
  <c r="H72" i="3"/>
  <c r="T81" i="8"/>
  <c r="AS71" i="7"/>
  <c r="E70" i="7"/>
  <c r="G70" i="7"/>
  <c r="AU71" i="7"/>
  <c r="W79" i="8"/>
  <c r="O68" i="3"/>
  <c r="N75" i="7"/>
  <c r="BB76" i="7"/>
  <c r="BC71" i="7"/>
  <c r="O70" i="7"/>
  <c r="U81" i="8"/>
  <c r="M70" i="3"/>
  <c r="BA71" i="7"/>
  <c r="M70" i="7"/>
  <c r="M80" i="8"/>
  <c r="E69" i="3"/>
  <c r="K88" i="8"/>
  <c r="C77" i="3"/>
  <c r="AV70" i="7"/>
  <c r="H69" i="7"/>
  <c r="AT77" i="7"/>
  <c r="F76" i="7"/>
  <c r="P70" i="7"/>
  <c r="BD71" i="7"/>
  <c r="Q85" i="8"/>
  <c r="I74" i="3"/>
  <c r="K70" i="7"/>
  <c r="AY71" i="7"/>
  <c r="D69" i="7"/>
  <c r="AR70" i="7"/>
  <c r="S84" i="8"/>
  <c r="K73" i="3"/>
  <c r="J71" i="7"/>
  <c r="AX72" i="7"/>
  <c r="C70" i="7"/>
  <c r="AQ71" i="7"/>
  <c r="T123" i="3" l="1"/>
  <c r="AB134" i="8"/>
  <c r="BF105" i="7"/>
  <c r="R104" i="7"/>
  <c r="S113" i="3"/>
  <c r="Z111" i="8"/>
  <c r="BE93" i="7"/>
  <c r="Q92" i="7"/>
  <c r="R100" i="3"/>
  <c r="X84" i="8"/>
  <c r="P73" i="3"/>
  <c r="L82" i="8"/>
  <c r="D71" i="3"/>
  <c r="R86" i="8"/>
  <c r="J75" i="3"/>
  <c r="P84" i="8"/>
  <c r="H73" i="3"/>
  <c r="AS72" i="7"/>
  <c r="E71" i="7"/>
  <c r="V81" i="8"/>
  <c r="N70" i="3"/>
  <c r="C71" i="7"/>
  <c r="AQ72" i="7"/>
  <c r="T82" i="8"/>
  <c r="K71" i="7"/>
  <c r="AY72" i="7"/>
  <c r="F77" i="7"/>
  <c r="AT78" i="7"/>
  <c r="H70" i="7"/>
  <c r="AV71" i="7"/>
  <c r="M71" i="7"/>
  <c r="BA72" i="7"/>
  <c r="W80" i="8"/>
  <c r="O69" i="3"/>
  <c r="I70" i="7"/>
  <c r="AW71" i="7"/>
  <c r="J72" i="7"/>
  <c r="AX73" i="7"/>
  <c r="U82" i="8"/>
  <c r="M71" i="3"/>
  <c r="N83" i="8"/>
  <c r="F72" i="3"/>
  <c r="K89" i="8"/>
  <c r="C78" i="3"/>
  <c r="P71" i="7"/>
  <c r="BD72" i="7"/>
  <c r="N76" i="7"/>
  <c r="BB77" i="7"/>
  <c r="Q86" i="8"/>
  <c r="I75" i="3"/>
  <c r="AU72" i="7"/>
  <c r="G71" i="7"/>
  <c r="O83" i="8"/>
  <c r="G72" i="3"/>
  <c r="BC72" i="7"/>
  <c r="O71" i="7"/>
  <c r="D70" i="7"/>
  <c r="AR71" i="7"/>
  <c r="S85" i="8"/>
  <c r="K74" i="3"/>
  <c r="M81" i="8"/>
  <c r="E70" i="3"/>
  <c r="AZ73" i="7"/>
  <c r="L72" i="7"/>
  <c r="AB135" i="8" l="1"/>
  <c r="T124" i="3"/>
  <c r="AA125" i="8"/>
  <c r="S114" i="3"/>
  <c r="AA126" i="8" s="1"/>
  <c r="BF106" i="7"/>
  <c r="R105" i="7"/>
  <c r="Z112" i="8"/>
  <c r="BE94" i="7"/>
  <c r="Q93" i="7"/>
  <c r="R101" i="3"/>
  <c r="X85" i="8"/>
  <c r="P74" i="3"/>
  <c r="J76" i="3"/>
  <c r="R87" i="8"/>
  <c r="L83" i="8"/>
  <c r="D72" i="3"/>
  <c r="BA73" i="7"/>
  <c r="M72" i="7"/>
  <c r="N77" i="7"/>
  <c r="BB78" i="7"/>
  <c r="E72" i="7"/>
  <c r="AS73" i="7"/>
  <c r="G72" i="7"/>
  <c r="AU73" i="7"/>
  <c r="AV72" i="7"/>
  <c r="H71" i="7"/>
  <c r="AZ74" i="7"/>
  <c r="L73" i="7"/>
  <c r="P72" i="7"/>
  <c r="BD73" i="7"/>
  <c r="N84" i="8"/>
  <c r="F73" i="3"/>
  <c r="AW72" i="7"/>
  <c r="I71" i="7"/>
  <c r="AQ73" i="7"/>
  <c r="C72" i="7"/>
  <c r="T83" i="8"/>
  <c r="F78" i="7"/>
  <c r="AT79" i="7"/>
  <c r="J73" i="7"/>
  <c r="AX74" i="7"/>
  <c r="AR72" i="7"/>
  <c r="D71" i="7"/>
  <c r="P85" i="8"/>
  <c r="H74" i="3"/>
  <c r="Q87" i="8"/>
  <c r="I76" i="3"/>
  <c r="M82" i="8"/>
  <c r="E71" i="3"/>
  <c r="BC73" i="7"/>
  <c r="O72" i="7"/>
  <c r="W81" i="8"/>
  <c r="O70" i="3"/>
  <c r="V82" i="8"/>
  <c r="N71" i="3"/>
  <c r="K90" i="8"/>
  <c r="C79" i="3"/>
  <c r="AY73" i="7"/>
  <c r="K72" i="7"/>
  <c r="S86" i="8"/>
  <c r="K75" i="3"/>
  <c r="O84" i="8"/>
  <c r="G73" i="3"/>
  <c r="U83" i="8"/>
  <c r="M72" i="3"/>
  <c r="AB136" i="8" l="1"/>
  <c r="T125" i="3"/>
  <c r="BF107" i="7"/>
  <c r="R106" i="7"/>
  <c r="S115" i="3"/>
  <c r="AA127" i="8" s="1"/>
  <c r="Z113" i="8"/>
  <c r="BE95" i="7"/>
  <c r="Q94" i="7"/>
  <c r="R102" i="3"/>
  <c r="X86" i="8"/>
  <c r="P75" i="3"/>
  <c r="L84" i="8"/>
  <c r="D73" i="3"/>
  <c r="J77" i="3"/>
  <c r="R88" i="8"/>
  <c r="AY74" i="7"/>
  <c r="K73" i="7"/>
  <c r="N85" i="8"/>
  <c r="F74" i="3"/>
  <c r="BC74" i="7"/>
  <c r="O73" i="7"/>
  <c r="T84" i="8"/>
  <c r="U84" i="8"/>
  <c r="M73" i="3"/>
  <c r="M83" i="8"/>
  <c r="E72" i="3"/>
  <c r="BD74" i="7"/>
  <c r="P73" i="7"/>
  <c r="AR73" i="7"/>
  <c r="D72" i="7"/>
  <c r="K91" i="8"/>
  <c r="C80" i="3"/>
  <c r="M73" i="7"/>
  <c r="BA74" i="7"/>
  <c r="AU74" i="7"/>
  <c r="G73" i="7"/>
  <c r="E73" i="7"/>
  <c r="AS74" i="7"/>
  <c r="W82" i="8"/>
  <c r="O71" i="3"/>
  <c r="J74" i="7"/>
  <c r="AX75" i="7"/>
  <c r="BB79" i="7"/>
  <c r="N78" i="7"/>
  <c r="O85" i="8"/>
  <c r="G74" i="3"/>
  <c r="AZ75" i="7"/>
  <c r="L74" i="7"/>
  <c r="P86" i="8"/>
  <c r="H75" i="3"/>
  <c r="H72" i="7"/>
  <c r="AV73" i="7"/>
  <c r="S87" i="8"/>
  <c r="K76" i="3"/>
  <c r="V83" i="8"/>
  <c r="N72" i="3"/>
  <c r="Q88" i="8"/>
  <c r="I77" i="3"/>
  <c r="AQ74" i="7"/>
  <c r="C73" i="7"/>
  <c r="AT80" i="7"/>
  <c r="F79" i="7"/>
  <c r="AW73" i="7"/>
  <c r="I72" i="7"/>
  <c r="T126" i="3" l="1"/>
  <c r="AB137" i="8"/>
  <c r="BF108" i="7"/>
  <c r="R107" i="7"/>
  <c r="S116" i="3"/>
  <c r="AA128" i="8" s="1"/>
  <c r="Z114" i="8"/>
  <c r="BE96" i="7"/>
  <c r="Q95" i="7"/>
  <c r="R103" i="3"/>
  <c r="X87" i="8"/>
  <c r="P76" i="3"/>
  <c r="R89" i="8"/>
  <c r="J78" i="3"/>
  <c r="L85" i="8"/>
  <c r="D74" i="3"/>
  <c r="V84" i="8"/>
  <c r="N73" i="3"/>
  <c r="AY75" i="7"/>
  <c r="K74" i="7"/>
  <c r="AZ76" i="7"/>
  <c r="L75" i="7"/>
  <c r="W83" i="8"/>
  <c r="O72" i="3"/>
  <c r="K92" i="8"/>
  <c r="C81" i="3"/>
  <c r="N86" i="8"/>
  <c r="F75" i="3"/>
  <c r="AQ75" i="7"/>
  <c r="C74" i="7"/>
  <c r="N79" i="7"/>
  <c r="BB80" i="7"/>
  <c r="AU75" i="7"/>
  <c r="G74" i="7"/>
  <c r="U85" i="8"/>
  <c r="M74" i="3"/>
  <c r="BC75" i="7"/>
  <c r="O74" i="7"/>
  <c r="O86" i="8"/>
  <c r="G75" i="3"/>
  <c r="T85" i="8"/>
  <c r="AT81" i="7"/>
  <c r="F80" i="7"/>
  <c r="AS75" i="7"/>
  <c r="E74" i="7"/>
  <c r="M84" i="8"/>
  <c r="E73" i="3"/>
  <c r="P87" i="8"/>
  <c r="H76" i="3"/>
  <c r="AR74" i="7"/>
  <c r="D73" i="7"/>
  <c r="Q89" i="8"/>
  <c r="I78" i="3"/>
  <c r="J75" i="7"/>
  <c r="AX76" i="7"/>
  <c r="BA75" i="7"/>
  <c r="M74" i="7"/>
  <c r="S88" i="8"/>
  <c r="K77" i="3"/>
  <c r="I73" i="7"/>
  <c r="AW74" i="7"/>
  <c r="H73" i="7"/>
  <c r="AV74" i="7"/>
  <c r="P74" i="7"/>
  <c r="BD75" i="7"/>
  <c r="T127" i="3" l="1"/>
  <c r="AB138" i="8"/>
  <c r="R108" i="7"/>
  <c r="BF109" i="7"/>
  <c r="S117" i="3"/>
  <c r="AA129" i="8" s="1"/>
  <c r="Z115" i="8"/>
  <c r="BE97" i="7"/>
  <c r="Q96" i="7"/>
  <c r="R104" i="3"/>
  <c r="P77" i="3"/>
  <c r="X88" i="8"/>
  <c r="D75" i="3"/>
  <c r="L86" i="8"/>
  <c r="R90" i="8"/>
  <c r="J79" i="3"/>
  <c r="S89" i="8"/>
  <c r="K78" i="3"/>
  <c r="W84" i="8"/>
  <c r="O73" i="3"/>
  <c r="G75" i="7"/>
  <c r="AU76" i="7"/>
  <c r="AY76" i="7"/>
  <c r="K75" i="7"/>
  <c r="M85" i="8"/>
  <c r="E74" i="3"/>
  <c r="O87" i="8"/>
  <c r="G76" i="3"/>
  <c r="AS76" i="7"/>
  <c r="E75" i="7"/>
  <c r="H74" i="7"/>
  <c r="AV75" i="7"/>
  <c r="P88" i="8"/>
  <c r="H77" i="3"/>
  <c r="O75" i="7"/>
  <c r="BC76" i="7"/>
  <c r="K93" i="8"/>
  <c r="C82" i="3"/>
  <c r="U86" i="8"/>
  <c r="M75" i="3"/>
  <c r="AZ77" i="7"/>
  <c r="L76" i="7"/>
  <c r="Q90" i="8"/>
  <c r="I79" i="3"/>
  <c r="AQ76" i="7"/>
  <c r="C75" i="7"/>
  <c r="BD76" i="7"/>
  <c r="P75" i="7"/>
  <c r="N87" i="8"/>
  <c r="F76" i="3"/>
  <c r="AR75" i="7"/>
  <c r="D74" i="7"/>
  <c r="M75" i="7"/>
  <c r="BA76" i="7"/>
  <c r="J76" i="7"/>
  <c r="AX77" i="7"/>
  <c r="F81" i="7"/>
  <c r="AT82" i="7"/>
  <c r="AW75" i="7"/>
  <c r="I74" i="7"/>
  <c r="T86" i="8"/>
  <c r="N80" i="7"/>
  <c r="BB81" i="7"/>
  <c r="V85" i="8"/>
  <c r="N74" i="3"/>
  <c r="AB139" i="8" l="1"/>
  <c r="T128" i="3"/>
  <c r="BF110" i="7"/>
  <c r="R109" i="7"/>
  <c r="S118" i="3"/>
  <c r="AA130" i="8" s="1"/>
  <c r="Z116" i="8"/>
  <c r="BE98" i="7"/>
  <c r="Q97" i="7"/>
  <c r="R105" i="3"/>
  <c r="P78" i="3"/>
  <c r="X89" i="8"/>
  <c r="R91" i="8"/>
  <c r="J80" i="3"/>
  <c r="L87" i="8"/>
  <c r="D76" i="3"/>
  <c r="BA77" i="7"/>
  <c r="M76" i="7"/>
  <c r="M86" i="8"/>
  <c r="E75" i="3"/>
  <c r="AQ77" i="7"/>
  <c r="C76" i="7"/>
  <c r="W85" i="8"/>
  <c r="O74" i="3"/>
  <c r="Q91" i="8"/>
  <c r="I80" i="3"/>
  <c r="O88" i="8"/>
  <c r="G77" i="3"/>
  <c r="F82" i="7"/>
  <c r="AT83" i="7"/>
  <c r="AY77" i="7"/>
  <c r="K76" i="7"/>
  <c r="P89" i="8"/>
  <c r="H78" i="3"/>
  <c r="V86" i="8"/>
  <c r="N75" i="3"/>
  <c r="AR76" i="7"/>
  <c r="D75" i="7"/>
  <c r="K94" i="8"/>
  <c r="C83" i="3"/>
  <c r="AV76" i="7"/>
  <c r="H75" i="7"/>
  <c r="BB82" i="7"/>
  <c r="N81" i="7"/>
  <c r="N88" i="8"/>
  <c r="F77" i="3"/>
  <c r="U87" i="8"/>
  <c r="M76" i="3"/>
  <c r="G76" i="7"/>
  <c r="AU77" i="7"/>
  <c r="J77" i="7"/>
  <c r="AX78" i="7"/>
  <c r="O76" i="7"/>
  <c r="BC77" i="7"/>
  <c r="S90" i="8"/>
  <c r="K79" i="3"/>
  <c r="P76" i="7"/>
  <c r="BD77" i="7"/>
  <c r="E76" i="7"/>
  <c r="AS77" i="7"/>
  <c r="I75" i="7"/>
  <c r="AW76" i="7"/>
  <c r="T87" i="8"/>
  <c r="AZ78" i="7"/>
  <c r="L77" i="7"/>
  <c r="T129" i="3" l="1"/>
  <c r="AB140" i="8"/>
  <c r="R110" i="7"/>
  <c r="BF111" i="7"/>
  <c r="S119" i="3"/>
  <c r="AA131" i="8" s="1"/>
  <c r="Z117" i="8"/>
  <c r="BE99" i="7"/>
  <c r="Q98" i="7"/>
  <c r="R106" i="3"/>
  <c r="X90" i="8"/>
  <c r="P79" i="3"/>
  <c r="D77" i="3"/>
  <c r="L88" i="8"/>
  <c r="R92" i="8"/>
  <c r="J81" i="3"/>
  <c r="O77" i="7"/>
  <c r="BC78" i="7"/>
  <c r="M87" i="8"/>
  <c r="E76" i="3"/>
  <c r="P90" i="8"/>
  <c r="H79" i="3"/>
  <c r="P77" i="7"/>
  <c r="BD78" i="7"/>
  <c r="T88" i="8"/>
  <c r="Q92" i="8"/>
  <c r="I81" i="3"/>
  <c r="AS78" i="7"/>
  <c r="E77" i="7"/>
  <c r="K95" i="8"/>
  <c r="C84" i="3"/>
  <c r="AZ79" i="7"/>
  <c r="L78" i="7"/>
  <c r="N89" i="8"/>
  <c r="F78" i="3"/>
  <c r="J78" i="7"/>
  <c r="AX79" i="7"/>
  <c r="AR77" i="7"/>
  <c r="D76" i="7"/>
  <c r="AY78" i="7"/>
  <c r="K77" i="7"/>
  <c r="AV77" i="7"/>
  <c r="H76" i="7"/>
  <c r="U88" i="8"/>
  <c r="M77" i="3"/>
  <c r="O89" i="8"/>
  <c r="G78" i="3"/>
  <c r="AQ78" i="7"/>
  <c r="C77" i="7"/>
  <c r="S91" i="8"/>
  <c r="K80" i="3"/>
  <c r="N82" i="7"/>
  <c r="BB83" i="7"/>
  <c r="V87" i="8"/>
  <c r="N76" i="3"/>
  <c r="F83" i="7"/>
  <c r="AT84" i="7"/>
  <c r="W86" i="8"/>
  <c r="O75" i="3"/>
  <c r="I76" i="7"/>
  <c r="AW77" i="7"/>
  <c r="G77" i="7"/>
  <c r="AU78" i="7"/>
  <c r="BA78" i="7"/>
  <c r="M77" i="7"/>
  <c r="T130" i="3" l="1"/>
  <c r="AB141" i="8"/>
  <c r="BF112" i="7"/>
  <c r="R111" i="7"/>
  <c r="S120" i="3"/>
  <c r="AA132" i="8" s="1"/>
  <c r="Z118" i="8"/>
  <c r="BE100" i="7"/>
  <c r="Q99" i="7"/>
  <c r="R107" i="3"/>
  <c r="X91" i="8"/>
  <c r="P80" i="3"/>
  <c r="J82" i="3"/>
  <c r="R93" i="8"/>
  <c r="D78" i="3"/>
  <c r="L89" i="8"/>
  <c r="AZ80" i="7"/>
  <c r="L79" i="7"/>
  <c r="S92" i="8"/>
  <c r="K81" i="3"/>
  <c r="U89" i="8"/>
  <c r="M78" i="3"/>
  <c r="J79" i="7"/>
  <c r="AX80" i="7"/>
  <c r="K96" i="8"/>
  <c r="C85" i="3"/>
  <c r="Q93" i="8"/>
  <c r="I82" i="3"/>
  <c r="P78" i="7"/>
  <c r="BD79" i="7"/>
  <c r="O78" i="7"/>
  <c r="BC79" i="7"/>
  <c r="BB84" i="7"/>
  <c r="N83" i="7"/>
  <c r="M88" i="8"/>
  <c r="E77" i="3"/>
  <c r="M78" i="7"/>
  <c r="BA79" i="7"/>
  <c r="T89" i="8"/>
  <c r="AR78" i="7"/>
  <c r="D77" i="7"/>
  <c r="AT85" i="7"/>
  <c r="F84" i="7"/>
  <c r="G78" i="7"/>
  <c r="AU79" i="7"/>
  <c r="N90" i="8"/>
  <c r="F79" i="3"/>
  <c r="P91" i="8"/>
  <c r="H80" i="3"/>
  <c r="W87" i="8"/>
  <c r="O76" i="3"/>
  <c r="AY79" i="7"/>
  <c r="K78" i="7"/>
  <c r="I77" i="7"/>
  <c r="AW78" i="7"/>
  <c r="V88" i="8"/>
  <c r="N77" i="3"/>
  <c r="AQ79" i="7"/>
  <c r="C78" i="7"/>
  <c r="H77" i="7"/>
  <c r="AV78" i="7"/>
  <c r="E78" i="7"/>
  <c r="AS79" i="7"/>
  <c r="O90" i="8"/>
  <c r="G79" i="3"/>
  <c r="T131" i="3" l="1"/>
  <c r="BF113" i="7"/>
  <c r="R112" i="7"/>
  <c r="S121" i="3"/>
  <c r="AA133" i="8" s="1"/>
  <c r="Z119" i="8"/>
  <c r="BE101" i="7"/>
  <c r="Q100" i="7"/>
  <c r="R108" i="3"/>
  <c r="X92" i="8"/>
  <c r="P81" i="3"/>
  <c r="L90" i="8"/>
  <c r="D79" i="3"/>
  <c r="R94" i="8"/>
  <c r="J83" i="3"/>
  <c r="F85" i="7"/>
  <c r="AT86" i="7"/>
  <c r="Q94" i="8"/>
  <c r="I83" i="3"/>
  <c r="AR79" i="7"/>
  <c r="D78" i="7"/>
  <c r="U90" i="8"/>
  <c r="M79" i="3"/>
  <c r="T90" i="8"/>
  <c r="BB85" i="7"/>
  <c r="N84" i="7"/>
  <c r="K97" i="8"/>
  <c r="C86" i="3"/>
  <c r="S93" i="8"/>
  <c r="K82" i="3"/>
  <c r="M89" i="8"/>
  <c r="E78" i="3"/>
  <c r="N91" i="8"/>
  <c r="F80" i="3"/>
  <c r="AS80" i="7"/>
  <c r="E79" i="7"/>
  <c r="P92" i="8"/>
  <c r="H81" i="3"/>
  <c r="O91" i="8"/>
  <c r="G80" i="3"/>
  <c r="M79" i="7"/>
  <c r="BA80" i="7"/>
  <c r="AY80" i="7"/>
  <c r="K79" i="7"/>
  <c r="AZ81" i="7"/>
  <c r="L80" i="7"/>
  <c r="AQ80" i="7"/>
  <c r="C79" i="7"/>
  <c r="W88" i="8"/>
  <c r="O77" i="3"/>
  <c r="V89" i="8"/>
  <c r="N78" i="3"/>
  <c r="I78" i="7"/>
  <c r="AW79" i="7"/>
  <c r="G79" i="7"/>
  <c r="AU80" i="7"/>
  <c r="O79" i="7"/>
  <c r="BC80" i="7"/>
  <c r="AV79" i="7"/>
  <c r="H78" i="7"/>
  <c r="BD80" i="7"/>
  <c r="P79" i="7"/>
  <c r="J80" i="7"/>
  <c r="AX81" i="7"/>
  <c r="T132" i="3" l="1"/>
  <c r="BF114" i="7"/>
  <c r="R113" i="7"/>
  <c r="S122" i="3"/>
  <c r="AA134" i="8" s="1"/>
  <c r="Z120" i="8"/>
  <c r="BE102" i="7"/>
  <c r="Q101" i="7"/>
  <c r="R109" i="3"/>
  <c r="P82" i="3"/>
  <c r="X93" i="8"/>
  <c r="D80" i="3"/>
  <c r="L91" i="8"/>
  <c r="J84" i="3"/>
  <c r="R95" i="8"/>
  <c r="W89" i="8"/>
  <c r="O78" i="3"/>
  <c r="AS81" i="7"/>
  <c r="E80" i="7"/>
  <c r="M90" i="8"/>
  <c r="E79" i="3"/>
  <c r="S94" i="8"/>
  <c r="K83" i="3"/>
  <c r="Q95" i="8"/>
  <c r="I84" i="3"/>
  <c r="J81" i="7"/>
  <c r="AX82" i="7"/>
  <c r="BA81" i="7"/>
  <c r="M80" i="7"/>
  <c r="AR80" i="7"/>
  <c r="D79" i="7"/>
  <c r="T91" i="8"/>
  <c r="AY81" i="7"/>
  <c r="K80" i="7"/>
  <c r="G80" i="7"/>
  <c r="AU81" i="7"/>
  <c r="BB86" i="7"/>
  <c r="N85" i="7"/>
  <c r="I79" i="7"/>
  <c r="AW80" i="7"/>
  <c r="BD81" i="7"/>
  <c r="P80" i="7"/>
  <c r="AQ81" i="7"/>
  <c r="C80" i="7"/>
  <c r="O92" i="8"/>
  <c r="G81" i="3"/>
  <c r="K98" i="8"/>
  <c r="C87" i="3"/>
  <c r="AT87" i="7"/>
  <c r="F86" i="7"/>
  <c r="O80" i="7"/>
  <c r="BC81" i="7"/>
  <c r="H79" i="7"/>
  <c r="AV80" i="7"/>
  <c r="V90" i="8"/>
  <c r="N79" i="3"/>
  <c r="AZ82" i="7"/>
  <c r="L81" i="7"/>
  <c r="P93" i="8"/>
  <c r="H82" i="3"/>
  <c r="N92" i="8"/>
  <c r="F81" i="3"/>
  <c r="U91" i="8"/>
  <c r="M80" i="3"/>
  <c r="T133" i="3" l="1"/>
  <c r="BF115" i="7"/>
  <c r="R114" i="7"/>
  <c r="S123" i="3"/>
  <c r="AA135" i="8" s="1"/>
  <c r="Z121" i="8"/>
  <c r="BE103" i="7"/>
  <c r="Q102" i="7"/>
  <c r="R110" i="3"/>
  <c r="X94" i="8"/>
  <c r="P83" i="3"/>
  <c r="R96" i="8"/>
  <c r="J85" i="3"/>
  <c r="L92" i="8"/>
  <c r="D81" i="3"/>
  <c r="AZ83" i="7"/>
  <c r="L82" i="7"/>
  <c r="T92" i="8"/>
  <c r="M81" i="7"/>
  <c r="BA82" i="7"/>
  <c r="E81" i="7"/>
  <c r="AS82" i="7"/>
  <c r="P94" i="8"/>
  <c r="H83" i="3"/>
  <c r="U92" i="8"/>
  <c r="M81" i="3"/>
  <c r="BD82" i="7"/>
  <c r="P81" i="7"/>
  <c r="AR81" i="7"/>
  <c r="D80" i="7"/>
  <c r="N93" i="8"/>
  <c r="F82" i="3"/>
  <c r="V91" i="8"/>
  <c r="N80" i="3"/>
  <c r="AT88" i="7"/>
  <c r="F87" i="7"/>
  <c r="O93" i="8"/>
  <c r="G82" i="3"/>
  <c r="J82" i="7"/>
  <c r="AX83" i="7"/>
  <c r="S95" i="8"/>
  <c r="K84" i="3"/>
  <c r="W90" i="8"/>
  <c r="O79" i="3"/>
  <c r="AV81" i="7"/>
  <c r="H80" i="7"/>
  <c r="M91" i="8"/>
  <c r="E80" i="3"/>
  <c r="Q96" i="8"/>
  <c r="I85" i="3"/>
  <c r="N86" i="7"/>
  <c r="BB87" i="7"/>
  <c r="AQ82" i="7"/>
  <c r="C81" i="7"/>
  <c r="O81" i="7"/>
  <c r="BC82" i="7"/>
  <c r="AY82" i="7"/>
  <c r="K81" i="7"/>
  <c r="I80" i="7"/>
  <c r="AW81" i="7"/>
  <c r="K99" i="8"/>
  <c r="C88" i="3"/>
  <c r="G81" i="7"/>
  <c r="AU82" i="7"/>
  <c r="T134" i="3" l="1"/>
  <c r="R115" i="7"/>
  <c r="BF116" i="7"/>
  <c r="S124" i="3"/>
  <c r="AA136" i="8" s="1"/>
  <c r="Z122" i="8"/>
  <c r="BE104" i="7"/>
  <c r="Q103" i="7"/>
  <c r="R111" i="3"/>
  <c r="X95" i="8"/>
  <c r="P84" i="3"/>
  <c r="L93" i="8"/>
  <c r="D82" i="3"/>
  <c r="J86" i="3"/>
  <c r="R97" i="8"/>
  <c r="AY83" i="7"/>
  <c r="K82" i="7"/>
  <c r="O94" i="8"/>
  <c r="G83" i="3"/>
  <c r="O82" i="7"/>
  <c r="BC83" i="7"/>
  <c r="P95" i="8"/>
  <c r="H84" i="3"/>
  <c r="S96" i="8"/>
  <c r="K85" i="3"/>
  <c r="AT89" i="7"/>
  <c r="F88" i="7"/>
  <c r="AR82" i="7"/>
  <c r="D81" i="7"/>
  <c r="V92" i="8"/>
  <c r="N81" i="3"/>
  <c r="E82" i="7"/>
  <c r="AS83" i="7"/>
  <c r="AZ84" i="7"/>
  <c r="L83" i="7"/>
  <c r="K100" i="8"/>
  <c r="C89" i="3"/>
  <c r="T93" i="8"/>
  <c r="AQ83" i="7"/>
  <c r="C82" i="7"/>
  <c r="G82" i="7"/>
  <c r="AU83" i="7"/>
  <c r="I81" i="7"/>
  <c r="AW82" i="7"/>
  <c r="N87" i="7"/>
  <c r="BB88" i="7"/>
  <c r="J83" i="7"/>
  <c r="AX84" i="7"/>
  <c r="P82" i="7"/>
  <c r="BD83" i="7"/>
  <c r="Q97" i="8"/>
  <c r="I86" i="3"/>
  <c r="N94" i="8"/>
  <c r="F83" i="3"/>
  <c r="M92" i="8"/>
  <c r="E81" i="3"/>
  <c r="H81" i="7"/>
  <c r="AV82" i="7"/>
  <c r="U93" i="8"/>
  <c r="M82" i="3"/>
  <c r="M82" i="7"/>
  <c r="BA83" i="7"/>
  <c r="W91" i="8"/>
  <c r="O80" i="3"/>
  <c r="T135" i="3" l="1"/>
  <c r="BF117" i="7"/>
  <c r="R116" i="7"/>
  <c r="S125" i="3"/>
  <c r="AA137" i="8" s="1"/>
  <c r="Z123" i="8"/>
  <c r="BE105" i="7"/>
  <c r="Q104" i="7"/>
  <c r="R112" i="3"/>
  <c r="X96" i="8"/>
  <c r="P85" i="3"/>
  <c r="R98" i="8"/>
  <c r="J87" i="3"/>
  <c r="L94" i="8"/>
  <c r="D83" i="3"/>
  <c r="BA84" i="7"/>
  <c r="M83" i="7"/>
  <c r="U94" i="8"/>
  <c r="M83" i="3"/>
  <c r="O95" i="8"/>
  <c r="G84" i="3"/>
  <c r="N88" i="7"/>
  <c r="BB89" i="7"/>
  <c r="T94" i="8"/>
  <c r="AS84" i="7"/>
  <c r="E83" i="7"/>
  <c r="BD84" i="7"/>
  <c r="P83" i="7"/>
  <c r="S97" i="8"/>
  <c r="K86" i="3"/>
  <c r="N95" i="8"/>
  <c r="F84" i="3"/>
  <c r="W92" i="8"/>
  <c r="O81" i="3"/>
  <c r="AQ84" i="7"/>
  <c r="C83" i="7"/>
  <c r="AZ85" i="7"/>
  <c r="L84" i="7"/>
  <c r="AV83" i="7"/>
  <c r="H82" i="7"/>
  <c r="AR83" i="7"/>
  <c r="D82" i="7"/>
  <c r="O83" i="7"/>
  <c r="BC84" i="7"/>
  <c r="J84" i="7"/>
  <c r="AX85" i="7"/>
  <c r="Q98" i="8"/>
  <c r="I87" i="3"/>
  <c r="I82" i="7"/>
  <c r="AW83" i="7"/>
  <c r="V93" i="8"/>
  <c r="N82" i="3"/>
  <c r="P96" i="8"/>
  <c r="H85" i="3"/>
  <c r="G83" i="7"/>
  <c r="AU84" i="7"/>
  <c r="M93" i="8"/>
  <c r="E82" i="3"/>
  <c r="K101" i="8"/>
  <c r="C90" i="3"/>
  <c r="F89" i="7"/>
  <c r="AT90" i="7"/>
  <c r="AY84" i="7"/>
  <c r="K83" i="7"/>
  <c r="T136" i="3" l="1"/>
  <c r="BF118" i="7"/>
  <c r="R117" i="7"/>
  <c r="S126" i="3"/>
  <c r="AA138" i="8" s="1"/>
  <c r="Z124" i="8"/>
  <c r="BE106" i="7"/>
  <c r="Q105" i="7"/>
  <c r="R113" i="3"/>
  <c r="R114" i="3" s="1"/>
  <c r="P86" i="3"/>
  <c r="X97" i="8"/>
  <c r="L95" i="8"/>
  <c r="D84" i="3"/>
  <c r="R99" i="8"/>
  <c r="J88" i="3"/>
  <c r="Q99" i="8"/>
  <c r="I88" i="3"/>
  <c r="AQ85" i="7"/>
  <c r="C84" i="7"/>
  <c r="E84" i="7"/>
  <c r="AS85" i="7"/>
  <c r="AY85" i="7"/>
  <c r="K84" i="7"/>
  <c r="O96" i="8"/>
  <c r="G85" i="3"/>
  <c r="O84" i="7"/>
  <c r="BC85" i="7"/>
  <c r="W93" i="8"/>
  <c r="O82" i="3"/>
  <c r="U95" i="8"/>
  <c r="M84" i="3"/>
  <c r="AZ86" i="7"/>
  <c r="L85" i="7"/>
  <c r="P97" i="8"/>
  <c r="H86" i="3"/>
  <c r="V94" i="8"/>
  <c r="N83" i="3"/>
  <c r="AR84" i="7"/>
  <c r="D83" i="7"/>
  <c r="T95" i="8"/>
  <c r="BD85" i="7"/>
  <c r="P84" i="7"/>
  <c r="S98" i="8"/>
  <c r="K87" i="3"/>
  <c r="M94" i="8"/>
  <c r="E83" i="3"/>
  <c r="F90" i="7"/>
  <c r="AT91" i="7"/>
  <c r="K102" i="8"/>
  <c r="C91" i="3"/>
  <c r="AV84" i="7"/>
  <c r="H83" i="7"/>
  <c r="BB90" i="7"/>
  <c r="N89" i="7"/>
  <c r="G84" i="7"/>
  <c r="AU85" i="7"/>
  <c r="I83" i="7"/>
  <c r="AW84" i="7"/>
  <c r="J85" i="7"/>
  <c r="AX86" i="7"/>
  <c r="N96" i="8"/>
  <c r="F85" i="3"/>
  <c r="BA85" i="7"/>
  <c r="M84" i="7"/>
  <c r="T137" i="3" l="1"/>
  <c r="BF119" i="7"/>
  <c r="R118" i="7"/>
  <c r="S127" i="3"/>
  <c r="AA139" i="8" s="1"/>
  <c r="Z125" i="8"/>
  <c r="BE107" i="7"/>
  <c r="Q106" i="7"/>
  <c r="P87" i="3"/>
  <c r="X98" i="8"/>
  <c r="J89" i="3"/>
  <c r="R100" i="8"/>
  <c r="D85" i="3"/>
  <c r="L96" i="8"/>
  <c r="BD86" i="7"/>
  <c r="P85" i="7"/>
  <c r="AZ87" i="7"/>
  <c r="L86" i="7"/>
  <c r="M85" i="7"/>
  <c r="BA86" i="7"/>
  <c r="E85" i="7"/>
  <c r="AS86" i="7"/>
  <c r="M95" i="8"/>
  <c r="E84" i="3"/>
  <c r="O85" i="7"/>
  <c r="BC86" i="7"/>
  <c r="S99" i="8"/>
  <c r="K88" i="3"/>
  <c r="AQ86" i="7"/>
  <c r="C85" i="7"/>
  <c r="AR85" i="7"/>
  <c r="D84" i="7"/>
  <c r="U96" i="8"/>
  <c r="M85" i="3"/>
  <c r="G85" i="7"/>
  <c r="AU86" i="7"/>
  <c r="N97" i="8"/>
  <c r="F86" i="3"/>
  <c r="K103" i="8"/>
  <c r="C92" i="3"/>
  <c r="T96" i="8"/>
  <c r="P98" i="8"/>
  <c r="H87" i="3"/>
  <c r="W94" i="8"/>
  <c r="O83" i="3"/>
  <c r="O97" i="8"/>
  <c r="G86" i="3"/>
  <c r="Q100" i="8"/>
  <c r="I89" i="3"/>
  <c r="AY86" i="7"/>
  <c r="K85" i="7"/>
  <c r="I84" i="7"/>
  <c r="AW85" i="7"/>
  <c r="V95" i="8"/>
  <c r="N84" i="3"/>
  <c r="AV85" i="7"/>
  <c r="H84" i="7"/>
  <c r="N90" i="7"/>
  <c r="BB91" i="7"/>
  <c r="J86" i="7"/>
  <c r="AX87" i="7"/>
  <c r="F91" i="7"/>
  <c r="AT92" i="7"/>
  <c r="T144" i="3" l="1"/>
  <c r="BF120" i="7"/>
  <c r="R119" i="7"/>
  <c r="S128" i="3"/>
  <c r="AA140" i="8" s="1"/>
  <c r="Z126" i="8"/>
  <c r="BE108" i="7"/>
  <c r="Q107" i="7"/>
  <c r="R115" i="3"/>
  <c r="P88" i="3"/>
  <c r="X99" i="8"/>
  <c r="L97" i="8"/>
  <c r="D86" i="3"/>
  <c r="R101" i="8"/>
  <c r="J90" i="3"/>
  <c r="AT93" i="7"/>
  <c r="F92" i="7"/>
  <c r="M86" i="7"/>
  <c r="BA87" i="7"/>
  <c r="AY87" i="7"/>
  <c r="K86" i="7"/>
  <c r="I85" i="7"/>
  <c r="AW86" i="7"/>
  <c r="O86" i="7"/>
  <c r="BC87" i="7"/>
  <c r="O98" i="8"/>
  <c r="G87" i="3"/>
  <c r="AR86" i="7"/>
  <c r="D85" i="7"/>
  <c r="J87" i="7"/>
  <c r="AX88" i="7"/>
  <c r="AS87" i="7"/>
  <c r="E86" i="7"/>
  <c r="AZ88" i="7"/>
  <c r="L87" i="7"/>
  <c r="Q101" i="8"/>
  <c r="I90" i="3"/>
  <c r="M96" i="8"/>
  <c r="E85" i="3"/>
  <c r="G86" i="7"/>
  <c r="AU87" i="7"/>
  <c r="BB92" i="7"/>
  <c r="N91" i="7"/>
  <c r="V96" i="8"/>
  <c r="N85" i="3"/>
  <c r="W95" i="8"/>
  <c r="O84" i="3"/>
  <c r="S100" i="8"/>
  <c r="K89" i="3"/>
  <c r="P99" i="8"/>
  <c r="H88" i="3"/>
  <c r="AV86" i="7"/>
  <c r="H85" i="7"/>
  <c r="N98" i="8"/>
  <c r="F87" i="3"/>
  <c r="T97" i="8"/>
  <c r="AQ87" i="7"/>
  <c r="C86" i="7"/>
  <c r="K104" i="8"/>
  <c r="C93" i="3"/>
  <c r="U97" i="8"/>
  <c r="M86" i="3"/>
  <c r="P86" i="7"/>
  <c r="BD87" i="7"/>
  <c r="T145" i="3" l="1"/>
  <c r="BF121" i="7"/>
  <c r="R120" i="7"/>
  <c r="S129" i="3"/>
  <c r="AA141" i="8" s="1"/>
  <c r="Z127" i="8"/>
  <c r="BE109" i="7"/>
  <c r="Q108" i="7"/>
  <c r="R116" i="3"/>
  <c r="P89" i="3"/>
  <c r="X100" i="8"/>
  <c r="J91" i="3"/>
  <c r="R102" i="8"/>
  <c r="D87" i="3"/>
  <c r="L98" i="8"/>
  <c r="M87" i="7"/>
  <c r="BA88" i="7"/>
  <c r="S101" i="8"/>
  <c r="K90" i="3"/>
  <c r="AS88" i="7"/>
  <c r="E87" i="7"/>
  <c r="T98" i="8"/>
  <c r="BB93" i="7"/>
  <c r="N92" i="7"/>
  <c r="J88" i="7"/>
  <c r="AX89" i="7"/>
  <c r="F93" i="7"/>
  <c r="AT94" i="7"/>
  <c r="V97" i="8"/>
  <c r="N86" i="3"/>
  <c r="BD88" i="7"/>
  <c r="P87" i="7"/>
  <c r="AQ88" i="7"/>
  <c r="C87" i="7"/>
  <c r="M97" i="8"/>
  <c r="E86" i="3"/>
  <c r="O87" i="7"/>
  <c r="BC88" i="7"/>
  <c r="U98" i="8"/>
  <c r="M87" i="3"/>
  <c r="G87" i="7"/>
  <c r="AU88" i="7"/>
  <c r="I86" i="7"/>
  <c r="AW87" i="7"/>
  <c r="N99" i="8"/>
  <c r="F88" i="3"/>
  <c r="O99" i="8"/>
  <c r="G88" i="3"/>
  <c r="AV87" i="7"/>
  <c r="H86" i="7"/>
  <c r="Q102" i="8"/>
  <c r="I91" i="3"/>
  <c r="AY88" i="7"/>
  <c r="K87" i="7"/>
  <c r="AZ89" i="7"/>
  <c r="L88" i="7"/>
  <c r="W96" i="8"/>
  <c r="O85" i="3"/>
  <c r="K105" i="8"/>
  <c r="C94" i="3"/>
  <c r="P100" i="8"/>
  <c r="H89" i="3"/>
  <c r="AR87" i="7"/>
  <c r="D86" i="7"/>
  <c r="T150" i="3" l="1"/>
  <c r="R121" i="7"/>
  <c r="BF122" i="7"/>
  <c r="S130" i="3"/>
  <c r="AA142" i="8" s="1"/>
  <c r="Z128" i="8"/>
  <c r="BE110" i="7"/>
  <c r="Q109" i="7"/>
  <c r="R117" i="3"/>
  <c r="P90" i="3"/>
  <c r="X101" i="8"/>
  <c r="L99" i="8"/>
  <c r="D88" i="3"/>
  <c r="R103" i="8"/>
  <c r="J92" i="3"/>
  <c r="O100" i="8"/>
  <c r="G89" i="3"/>
  <c r="J89" i="7"/>
  <c r="AX90" i="7"/>
  <c r="AZ90" i="7"/>
  <c r="L89" i="7"/>
  <c r="BD89" i="7"/>
  <c r="P88" i="7"/>
  <c r="K106" i="8"/>
  <c r="C95" i="3"/>
  <c r="E88" i="7"/>
  <c r="AS89" i="7"/>
  <c r="Q103" i="8"/>
  <c r="I92" i="3"/>
  <c r="I87" i="7"/>
  <c r="AW88" i="7"/>
  <c r="N93" i="7"/>
  <c r="BB94" i="7"/>
  <c r="AQ89" i="7"/>
  <c r="C88" i="7"/>
  <c r="S102" i="8"/>
  <c r="K91" i="3"/>
  <c r="O88" i="7"/>
  <c r="BC89" i="7"/>
  <c r="W97" i="8"/>
  <c r="O86" i="3"/>
  <c r="AY89" i="7"/>
  <c r="K88" i="7"/>
  <c r="AV88" i="7"/>
  <c r="H87" i="7"/>
  <c r="V98" i="8"/>
  <c r="N87" i="3"/>
  <c r="BA89" i="7"/>
  <c r="M88" i="7"/>
  <c r="AT95" i="7"/>
  <c r="F94" i="7"/>
  <c r="U99" i="8"/>
  <c r="M88" i="3"/>
  <c r="AR88" i="7"/>
  <c r="D87" i="7"/>
  <c r="N100" i="8"/>
  <c r="F89" i="3"/>
  <c r="P101" i="8"/>
  <c r="H90" i="3"/>
  <c r="G88" i="7"/>
  <c r="AU89" i="7"/>
  <c r="M98" i="8"/>
  <c r="E87" i="3"/>
  <c r="T99" i="8"/>
  <c r="T151" i="3" l="1"/>
  <c r="BF123" i="7"/>
  <c r="R122" i="7"/>
  <c r="S131" i="3"/>
  <c r="AA143" i="8" s="1"/>
  <c r="Z129" i="8"/>
  <c r="BE111" i="7"/>
  <c r="Q110" i="7"/>
  <c r="R118" i="3"/>
  <c r="P91" i="3"/>
  <c r="X102" i="8"/>
  <c r="D89" i="3"/>
  <c r="L100" i="8"/>
  <c r="R104" i="8"/>
  <c r="J93" i="3"/>
  <c r="V99" i="8"/>
  <c r="N88" i="3"/>
  <c r="BD90" i="7"/>
  <c r="P89" i="7"/>
  <c r="AZ91" i="7"/>
  <c r="L90" i="7"/>
  <c r="AV89" i="7"/>
  <c r="H88" i="7"/>
  <c r="BB95" i="7"/>
  <c r="N94" i="7"/>
  <c r="J90" i="7"/>
  <c r="AX91" i="7"/>
  <c r="N101" i="8"/>
  <c r="F90" i="3"/>
  <c r="AT96" i="7"/>
  <c r="F95" i="7"/>
  <c r="O89" i="7"/>
  <c r="BC90" i="7"/>
  <c r="E89" i="7"/>
  <c r="AS90" i="7"/>
  <c r="T100" i="8"/>
  <c r="S103" i="8"/>
  <c r="K92" i="3"/>
  <c r="P102" i="8"/>
  <c r="H91" i="3"/>
  <c r="AY90" i="7"/>
  <c r="K89" i="7"/>
  <c r="I88" i="7"/>
  <c r="AW89" i="7"/>
  <c r="K107" i="8"/>
  <c r="C96" i="3"/>
  <c r="U100" i="8"/>
  <c r="M89" i="3"/>
  <c r="M99" i="8"/>
  <c r="E88" i="3"/>
  <c r="M89" i="7"/>
  <c r="BA90" i="7"/>
  <c r="W98" i="8"/>
  <c r="O87" i="3"/>
  <c r="O101" i="8"/>
  <c r="G90" i="3"/>
  <c r="G89" i="7"/>
  <c r="AU90" i="7"/>
  <c r="AR89" i="7"/>
  <c r="D88" i="7"/>
  <c r="AQ90" i="7"/>
  <c r="C89" i="7"/>
  <c r="Q104" i="8"/>
  <c r="I93" i="3"/>
  <c r="T152" i="3" l="1"/>
  <c r="R123" i="7"/>
  <c r="BF124" i="7"/>
  <c r="S132" i="3"/>
  <c r="AA144" i="8" s="1"/>
  <c r="Z130" i="8"/>
  <c r="BE112" i="7"/>
  <c r="Q111" i="7"/>
  <c r="R119" i="3"/>
  <c r="X103" i="8"/>
  <c r="P92" i="3"/>
  <c r="R105" i="8"/>
  <c r="J94" i="3"/>
  <c r="L101" i="8"/>
  <c r="D90" i="3"/>
  <c r="N102" i="8"/>
  <c r="F91" i="3"/>
  <c r="G90" i="7"/>
  <c r="AU91" i="7"/>
  <c r="E90" i="7"/>
  <c r="AS91" i="7"/>
  <c r="K108" i="8"/>
  <c r="C97" i="3"/>
  <c r="J91" i="7"/>
  <c r="AX92" i="7"/>
  <c r="O102" i="8"/>
  <c r="G91" i="3"/>
  <c r="M100" i="8"/>
  <c r="E89" i="3"/>
  <c r="O90" i="7"/>
  <c r="BC91" i="7"/>
  <c r="BD91" i="7"/>
  <c r="P90" i="7"/>
  <c r="W99" i="8"/>
  <c r="O88" i="3"/>
  <c r="I89" i="7"/>
  <c r="AW90" i="7"/>
  <c r="S104" i="8"/>
  <c r="K93" i="3"/>
  <c r="AY91" i="7"/>
  <c r="K90" i="7"/>
  <c r="P103" i="8"/>
  <c r="H92" i="3"/>
  <c r="Q105" i="8"/>
  <c r="I94" i="3"/>
  <c r="AQ91" i="7"/>
  <c r="C90" i="7"/>
  <c r="BB96" i="7"/>
  <c r="N95" i="7"/>
  <c r="V100" i="8"/>
  <c r="N89" i="3"/>
  <c r="AR90" i="7"/>
  <c r="D89" i="7"/>
  <c r="AV90" i="7"/>
  <c r="H89" i="7"/>
  <c r="M90" i="7"/>
  <c r="BA91" i="7"/>
  <c r="AZ92" i="7"/>
  <c r="L91" i="7"/>
  <c r="U101" i="8"/>
  <c r="M90" i="3"/>
  <c r="T101" i="8"/>
  <c r="AT97" i="7"/>
  <c r="F96" i="7"/>
  <c r="T155" i="3" l="1"/>
  <c r="AP152" i="3" s="1"/>
  <c r="BF125" i="7"/>
  <c r="R124" i="7"/>
  <c r="S133" i="3"/>
  <c r="AA145" i="8" s="1"/>
  <c r="BE113" i="7"/>
  <c r="Q112" i="7"/>
  <c r="Z131" i="8"/>
  <c r="R120" i="3"/>
  <c r="P93" i="3"/>
  <c r="X104" i="8"/>
  <c r="D91" i="3"/>
  <c r="L102" i="8"/>
  <c r="J95" i="3"/>
  <c r="R106" i="8"/>
  <c r="U102" i="8"/>
  <c r="M91" i="3"/>
  <c r="S105" i="8"/>
  <c r="K94" i="3"/>
  <c r="F97" i="7"/>
  <c r="AT98" i="7"/>
  <c r="AQ92" i="7"/>
  <c r="C91" i="7"/>
  <c r="G91" i="7"/>
  <c r="AU92" i="7"/>
  <c r="BD92" i="7"/>
  <c r="P91" i="7"/>
  <c r="O91" i="7"/>
  <c r="BC92" i="7"/>
  <c r="AR91" i="7"/>
  <c r="D90" i="7"/>
  <c r="M101" i="8"/>
  <c r="E90" i="3"/>
  <c r="J92" i="7"/>
  <c r="AX93" i="7"/>
  <c r="I90" i="7"/>
  <c r="AW91" i="7"/>
  <c r="T102" i="8"/>
  <c r="Q106" i="8"/>
  <c r="I95" i="3"/>
  <c r="W100" i="8"/>
  <c r="O89" i="3"/>
  <c r="N103" i="8"/>
  <c r="F92" i="3"/>
  <c r="P104" i="8"/>
  <c r="H93" i="3"/>
  <c r="N96" i="7"/>
  <c r="BB97" i="7"/>
  <c r="AS92" i="7"/>
  <c r="E91" i="7"/>
  <c r="AV91" i="7"/>
  <c r="H90" i="7"/>
  <c r="AZ93" i="7"/>
  <c r="L92" i="7"/>
  <c r="V101" i="8"/>
  <c r="N90" i="3"/>
  <c r="AY92" i="7"/>
  <c r="K91" i="7"/>
  <c r="O103" i="8"/>
  <c r="G92" i="3"/>
  <c r="K109" i="8"/>
  <c r="C98" i="3"/>
  <c r="BA92" i="7"/>
  <c r="M91" i="7"/>
  <c r="AP146" i="3" l="1"/>
  <c r="AP147" i="3"/>
  <c r="AP148" i="3"/>
  <c r="X148" i="3" s="1"/>
  <c r="AP149" i="3"/>
  <c r="X149" i="3" s="1"/>
  <c r="AP10" i="3"/>
  <c r="AP1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44" i="3"/>
  <c r="AP145" i="3"/>
  <c r="AP150" i="3"/>
  <c r="X150" i="3" s="1"/>
  <c r="AP151" i="3"/>
  <c r="X151" i="3" s="1"/>
  <c r="BF126" i="7"/>
  <c r="R125" i="7"/>
  <c r="S134" i="3"/>
  <c r="AA146" i="8" s="1"/>
  <c r="Z132" i="8"/>
  <c r="BE114" i="7"/>
  <c r="Q113" i="7"/>
  <c r="R121" i="3"/>
  <c r="P94" i="3"/>
  <c r="X105" i="8"/>
  <c r="R107" i="8"/>
  <c r="J96" i="3"/>
  <c r="L103" i="8"/>
  <c r="D92" i="3"/>
  <c r="P105" i="8"/>
  <c r="H94" i="3"/>
  <c r="O104" i="8"/>
  <c r="G93" i="3"/>
  <c r="AV92" i="7"/>
  <c r="H91" i="7"/>
  <c r="O92" i="7"/>
  <c r="BC93" i="7"/>
  <c r="AY93" i="7"/>
  <c r="K92" i="7"/>
  <c r="N104" i="8"/>
  <c r="F93" i="3"/>
  <c r="M102" i="8"/>
  <c r="E91" i="3"/>
  <c r="Q107" i="8"/>
  <c r="I96" i="3"/>
  <c r="BA93" i="7"/>
  <c r="M92" i="7"/>
  <c r="V102" i="8"/>
  <c r="N91" i="3"/>
  <c r="T103" i="8"/>
  <c r="N97" i="7"/>
  <c r="BB98" i="7"/>
  <c r="BD93" i="7"/>
  <c r="P92" i="7"/>
  <c r="AT99" i="7"/>
  <c r="F98" i="7"/>
  <c r="AZ94" i="7"/>
  <c r="L93" i="7"/>
  <c r="J93" i="7"/>
  <c r="AX94" i="7"/>
  <c r="S106" i="8"/>
  <c r="K95" i="3"/>
  <c r="K110" i="8"/>
  <c r="C99" i="3"/>
  <c r="AS93" i="7"/>
  <c r="E92" i="7"/>
  <c r="AQ93" i="7"/>
  <c r="C92" i="7"/>
  <c r="W101" i="8"/>
  <c r="O90" i="3"/>
  <c r="I91" i="7"/>
  <c r="AW92" i="7"/>
  <c r="AR92" i="7"/>
  <c r="D91" i="7"/>
  <c r="G92" i="7"/>
  <c r="AU93" i="7"/>
  <c r="U103" i="8"/>
  <c r="M92" i="3"/>
  <c r="BF127" i="7" l="1"/>
  <c r="R126" i="7"/>
  <c r="S135" i="3"/>
  <c r="AA147" i="8" s="1"/>
  <c r="Z133" i="8"/>
  <c r="BE115" i="7"/>
  <c r="Q114" i="7"/>
  <c r="R122" i="3"/>
  <c r="X106" i="8"/>
  <c r="P95" i="3"/>
  <c r="R108" i="8"/>
  <c r="J97" i="3"/>
  <c r="D93" i="3"/>
  <c r="L104" i="8"/>
  <c r="AR93" i="7"/>
  <c r="D92" i="7"/>
  <c r="V103" i="8"/>
  <c r="N92" i="3"/>
  <c r="BA94" i="7"/>
  <c r="M93" i="7"/>
  <c r="Q108" i="8"/>
  <c r="I97" i="3"/>
  <c r="I92" i="7"/>
  <c r="AW93" i="7"/>
  <c r="O105" i="8"/>
  <c r="G94" i="3"/>
  <c r="J94" i="7"/>
  <c r="AX95" i="7"/>
  <c r="AT100" i="7"/>
  <c r="F99" i="7"/>
  <c r="AS94" i="7"/>
  <c r="E93" i="7"/>
  <c r="K93" i="7"/>
  <c r="AY94" i="7"/>
  <c r="K111" i="8"/>
  <c r="C100" i="3"/>
  <c r="O93" i="7"/>
  <c r="BC94" i="7"/>
  <c r="G93" i="7"/>
  <c r="AU94" i="7"/>
  <c r="T104" i="8"/>
  <c r="S107" i="8"/>
  <c r="K96" i="3"/>
  <c r="AZ95" i="7"/>
  <c r="L94" i="7"/>
  <c r="H92" i="7"/>
  <c r="AV93" i="7"/>
  <c r="P106" i="8"/>
  <c r="H95" i="3"/>
  <c r="U104" i="8"/>
  <c r="M93" i="3"/>
  <c r="P93" i="7"/>
  <c r="BD94" i="7"/>
  <c r="W102" i="8"/>
  <c r="O91" i="3"/>
  <c r="BB99" i="7"/>
  <c r="N98" i="7"/>
  <c r="M103" i="8"/>
  <c r="E92" i="3"/>
  <c r="AQ94" i="7"/>
  <c r="C93" i="7"/>
  <c r="N105" i="8"/>
  <c r="F94" i="3"/>
  <c r="BF128" i="7" l="1"/>
  <c r="R127" i="7"/>
  <c r="S136" i="3"/>
  <c r="AA148" i="8" s="1"/>
  <c r="Z134" i="8"/>
  <c r="BE116" i="7"/>
  <c r="Q115" i="7"/>
  <c r="R123" i="3"/>
  <c r="X107" i="8"/>
  <c r="P96" i="3"/>
  <c r="D94" i="3"/>
  <c r="L105" i="8"/>
  <c r="R109" i="8"/>
  <c r="J98" i="3"/>
  <c r="K112" i="8"/>
  <c r="C101" i="3"/>
  <c r="N106" i="8"/>
  <c r="F95" i="3"/>
  <c r="BB100" i="7"/>
  <c r="N99" i="7"/>
  <c r="K94" i="7"/>
  <c r="AY95" i="7"/>
  <c r="V104" i="8"/>
  <c r="N93" i="3"/>
  <c r="G94" i="7"/>
  <c r="AU95" i="7"/>
  <c r="J95" i="7"/>
  <c r="AX96" i="7"/>
  <c r="Q109" i="8"/>
  <c r="I98" i="3"/>
  <c r="T105" i="8"/>
  <c r="W103" i="8"/>
  <c r="O92" i="3"/>
  <c r="AZ96" i="7"/>
  <c r="L95" i="7"/>
  <c r="O94" i="7"/>
  <c r="BC95" i="7"/>
  <c r="AS95" i="7"/>
  <c r="E94" i="7"/>
  <c r="O106" i="8"/>
  <c r="G95" i="3"/>
  <c r="P107" i="8"/>
  <c r="H96" i="3"/>
  <c r="AT101" i="7"/>
  <c r="F100" i="7"/>
  <c r="U105" i="8"/>
  <c r="M94" i="3"/>
  <c r="I93" i="7"/>
  <c r="AW94" i="7"/>
  <c r="AV94" i="7"/>
  <c r="H93" i="7"/>
  <c r="C94" i="7"/>
  <c r="AQ95" i="7"/>
  <c r="M104" i="8"/>
  <c r="E93" i="3"/>
  <c r="BD95" i="7"/>
  <c r="P94" i="7"/>
  <c r="S108" i="8"/>
  <c r="K97" i="3"/>
  <c r="BA95" i="7"/>
  <c r="M94" i="7"/>
  <c r="AR94" i="7"/>
  <c r="D93" i="7"/>
  <c r="R128" i="7" l="1"/>
  <c r="BF129" i="7"/>
  <c r="S137" i="3"/>
  <c r="AA149" i="8" s="1"/>
  <c r="Z135" i="8"/>
  <c r="BE117" i="7"/>
  <c r="Q116" i="7"/>
  <c r="R124" i="3"/>
  <c r="P97" i="3"/>
  <c r="X108" i="8"/>
  <c r="R110" i="8"/>
  <c r="J99" i="3"/>
  <c r="L106" i="8"/>
  <c r="D95" i="3"/>
  <c r="AS96" i="7"/>
  <c r="E95" i="7"/>
  <c r="O95" i="7"/>
  <c r="BC96" i="7"/>
  <c r="J96" i="7"/>
  <c r="AX97" i="7"/>
  <c r="P108" i="8"/>
  <c r="H97" i="3"/>
  <c r="N107" i="8"/>
  <c r="F96" i="3"/>
  <c r="AR95" i="7"/>
  <c r="D94" i="7"/>
  <c r="G95" i="7"/>
  <c r="AU96" i="7"/>
  <c r="K95" i="7"/>
  <c r="AY96" i="7"/>
  <c r="I94" i="7"/>
  <c r="AW95" i="7"/>
  <c r="O107" i="8"/>
  <c r="G96" i="3"/>
  <c r="T106" i="8"/>
  <c r="W104" i="8"/>
  <c r="O93" i="3"/>
  <c r="M105" i="8"/>
  <c r="E94" i="3"/>
  <c r="BA96" i="7"/>
  <c r="M95" i="7"/>
  <c r="U106" i="8"/>
  <c r="M95" i="3"/>
  <c r="F101" i="7"/>
  <c r="AT102" i="7"/>
  <c r="H94" i="7"/>
  <c r="AV95" i="7"/>
  <c r="V105" i="8"/>
  <c r="N94" i="3"/>
  <c r="P95" i="7"/>
  <c r="BD96" i="7"/>
  <c r="C95" i="7"/>
  <c r="AQ96" i="7"/>
  <c r="BB101" i="7"/>
  <c r="N100" i="7"/>
  <c r="K113" i="8"/>
  <c r="C102" i="3"/>
  <c r="S109" i="8"/>
  <c r="K98" i="3"/>
  <c r="AZ97" i="7"/>
  <c r="L96" i="7"/>
  <c r="Q110" i="8"/>
  <c r="I99" i="3"/>
  <c r="R129" i="7" l="1"/>
  <c r="BF130" i="7"/>
  <c r="S138" i="3"/>
  <c r="AA150" i="8" s="1"/>
  <c r="Z136" i="8"/>
  <c r="BE118" i="7"/>
  <c r="Q117" i="7"/>
  <c r="R125" i="3"/>
  <c r="X109" i="8"/>
  <c r="P98" i="3"/>
  <c r="L107" i="8"/>
  <c r="D96" i="3"/>
  <c r="J100" i="3"/>
  <c r="R111" i="8"/>
  <c r="N101" i="7"/>
  <c r="BB102" i="7"/>
  <c r="S110" i="8"/>
  <c r="K99" i="3"/>
  <c r="AT103" i="7"/>
  <c r="F102" i="7"/>
  <c r="W105" i="8"/>
  <c r="O94" i="3"/>
  <c r="AR96" i="7"/>
  <c r="D95" i="7"/>
  <c r="G96" i="7"/>
  <c r="AU97" i="7"/>
  <c r="H95" i="7"/>
  <c r="AV96" i="7"/>
  <c r="I95" i="7"/>
  <c r="AW96" i="7"/>
  <c r="Q111" i="8"/>
  <c r="I100" i="3"/>
  <c r="N108" i="8"/>
  <c r="F97" i="3"/>
  <c r="U107" i="8"/>
  <c r="M96" i="3"/>
  <c r="C96" i="7"/>
  <c r="AQ97" i="7"/>
  <c r="J97" i="7"/>
  <c r="AX98" i="7"/>
  <c r="BD97" i="7"/>
  <c r="P96" i="7"/>
  <c r="BA97" i="7"/>
  <c r="M96" i="7"/>
  <c r="O96" i="7"/>
  <c r="BC97" i="7"/>
  <c r="K114" i="8"/>
  <c r="C103" i="3"/>
  <c r="K96" i="7"/>
  <c r="AY97" i="7"/>
  <c r="AZ98" i="7"/>
  <c r="L97" i="7"/>
  <c r="M106" i="8"/>
  <c r="E95" i="3"/>
  <c r="O108" i="8"/>
  <c r="G97" i="3"/>
  <c r="V106" i="8"/>
  <c r="N95" i="3"/>
  <c r="T107" i="8"/>
  <c r="P109" i="8"/>
  <c r="H98" i="3"/>
  <c r="AS97" i="7"/>
  <c r="E96" i="7"/>
  <c r="R130" i="7" l="1"/>
  <c r="BF131" i="7"/>
  <c r="S139" i="3"/>
  <c r="AA151" i="8" s="1"/>
  <c r="Z137" i="8"/>
  <c r="BE119" i="7"/>
  <c r="Q118" i="7"/>
  <c r="R126" i="3"/>
  <c r="P99" i="3"/>
  <c r="X110" i="8"/>
  <c r="J101" i="3"/>
  <c r="R112" i="8"/>
  <c r="L108" i="8"/>
  <c r="D97" i="3"/>
  <c r="BD98" i="7"/>
  <c r="P97" i="7"/>
  <c r="J98" i="7"/>
  <c r="AX99" i="7"/>
  <c r="G97" i="7"/>
  <c r="AU98" i="7"/>
  <c r="F103" i="7"/>
  <c r="AT104" i="7"/>
  <c r="AS98" i="7"/>
  <c r="E97" i="7"/>
  <c r="O97" i="7"/>
  <c r="BC98" i="7"/>
  <c r="C97" i="7"/>
  <c r="AQ98" i="7"/>
  <c r="Q112" i="8"/>
  <c r="I101" i="3"/>
  <c r="S111" i="8"/>
  <c r="K100" i="3"/>
  <c r="M107" i="8"/>
  <c r="E96" i="3"/>
  <c r="AV97" i="7"/>
  <c r="H96" i="7"/>
  <c r="N109" i="8"/>
  <c r="F98" i="3"/>
  <c r="V107" i="8"/>
  <c r="N96" i="3"/>
  <c r="P110" i="8"/>
  <c r="H99" i="3"/>
  <c r="O109" i="8"/>
  <c r="G98" i="3"/>
  <c r="U108" i="8"/>
  <c r="M97" i="3"/>
  <c r="AR97" i="7"/>
  <c r="D96" i="7"/>
  <c r="K97" i="7"/>
  <c r="AY98" i="7"/>
  <c r="K115" i="8"/>
  <c r="C104" i="3"/>
  <c r="BA98" i="7"/>
  <c r="M97" i="7"/>
  <c r="I96" i="7"/>
  <c r="AW97" i="7"/>
  <c r="W106" i="8"/>
  <c r="O95" i="3"/>
  <c r="BB103" i="7"/>
  <c r="N102" i="7"/>
  <c r="T108" i="8"/>
  <c r="AZ99" i="7"/>
  <c r="L98" i="7"/>
  <c r="BF132" i="7" l="1"/>
  <c r="R131" i="7"/>
  <c r="S140" i="3"/>
  <c r="AA152" i="8" s="1"/>
  <c r="Z138" i="8"/>
  <c r="BE120" i="7"/>
  <c r="Q119" i="7"/>
  <c r="R127" i="3"/>
  <c r="X111" i="8"/>
  <c r="P100" i="3"/>
  <c r="L109" i="8"/>
  <c r="D98" i="3"/>
  <c r="R113" i="8"/>
  <c r="J102" i="3"/>
  <c r="M108" i="8"/>
  <c r="E97" i="3"/>
  <c r="AR98" i="7"/>
  <c r="D97" i="7"/>
  <c r="J99" i="7"/>
  <c r="AX100" i="7"/>
  <c r="AV98" i="7"/>
  <c r="H97" i="7"/>
  <c r="I97" i="7"/>
  <c r="AW98" i="7"/>
  <c r="V108" i="8"/>
  <c r="N97" i="3"/>
  <c r="C98" i="7"/>
  <c r="AQ99" i="7"/>
  <c r="AS99" i="7"/>
  <c r="E98" i="7"/>
  <c r="BB104" i="7"/>
  <c r="N103" i="7"/>
  <c r="Q113" i="8"/>
  <c r="I102" i="3"/>
  <c r="W107" i="8"/>
  <c r="O96" i="3"/>
  <c r="AZ100" i="7"/>
  <c r="L99" i="7"/>
  <c r="T109" i="8"/>
  <c r="K116" i="8"/>
  <c r="C105" i="3"/>
  <c r="O110" i="8"/>
  <c r="G99" i="3"/>
  <c r="AT105" i="7"/>
  <c r="F104" i="7"/>
  <c r="P111" i="8"/>
  <c r="H100" i="3"/>
  <c r="U109" i="8"/>
  <c r="M98" i="3"/>
  <c r="K98" i="7"/>
  <c r="AY99" i="7"/>
  <c r="N110" i="8"/>
  <c r="F99" i="3"/>
  <c r="O98" i="7"/>
  <c r="BC99" i="7"/>
  <c r="BA99" i="7"/>
  <c r="M98" i="7"/>
  <c r="S112" i="8"/>
  <c r="K101" i="3"/>
  <c r="G98" i="7"/>
  <c r="AU99" i="7"/>
  <c r="P98" i="7"/>
  <c r="BD99" i="7"/>
  <c r="BF133" i="7" l="1"/>
  <c r="R132" i="7"/>
  <c r="S141" i="3"/>
  <c r="AA153" i="8" s="1"/>
  <c r="Z139" i="8"/>
  <c r="BE121" i="7"/>
  <c r="Q120" i="7"/>
  <c r="R128" i="3"/>
  <c r="X112" i="8"/>
  <c r="P101" i="3"/>
  <c r="R114" i="8"/>
  <c r="J103" i="3"/>
  <c r="D99" i="3"/>
  <c r="L110" i="8"/>
  <c r="K99" i="7"/>
  <c r="AY100" i="7"/>
  <c r="T110" i="8"/>
  <c r="AR99" i="7"/>
  <c r="D98" i="7"/>
  <c r="O111" i="8"/>
  <c r="G100" i="3"/>
  <c r="AS100" i="7"/>
  <c r="E99" i="7"/>
  <c r="BA100" i="7"/>
  <c r="M99" i="7"/>
  <c r="U110" i="8"/>
  <c r="M99" i="3"/>
  <c r="C99" i="7"/>
  <c r="AQ100" i="7"/>
  <c r="AV99" i="7"/>
  <c r="H98" i="7"/>
  <c r="M109" i="8"/>
  <c r="E98" i="3"/>
  <c r="F105" i="7"/>
  <c r="AT106" i="7"/>
  <c r="I98" i="7"/>
  <c r="AW99" i="7"/>
  <c r="G99" i="7"/>
  <c r="AU100" i="7"/>
  <c r="AZ101" i="7"/>
  <c r="L100" i="7"/>
  <c r="N111" i="8"/>
  <c r="F100" i="3"/>
  <c r="P112" i="8"/>
  <c r="H101" i="3"/>
  <c r="K117" i="8"/>
  <c r="C106" i="3"/>
  <c r="W108" i="8"/>
  <c r="O97" i="3"/>
  <c r="J100" i="7"/>
  <c r="AX101" i="7"/>
  <c r="V109" i="8"/>
  <c r="N98" i="3"/>
  <c r="Q114" i="8"/>
  <c r="I103" i="3"/>
  <c r="P99" i="7"/>
  <c r="BD100" i="7"/>
  <c r="O99" i="7"/>
  <c r="BC100" i="7"/>
  <c r="S113" i="8"/>
  <c r="K102" i="3"/>
  <c r="N104" i="7"/>
  <c r="BB105" i="7"/>
  <c r="BF134" i="7" l="1"/>
  <c r="R133" i="7"/>
  <c r="S145" i="3"/>
  <c r="AA157" i="8" s="1"/>
  <c r="BE122" i="7"/>
  <c r="Q121" i="7"/>
  <c r="Z140" i="8"/>
  <c r="R129" i="3"/>
  <c r="X113" i="8"/>
  <c r="P102" i="3"/>
  <c r="L111" i="8"/>
  <c r="D100" i="3"/>
  <c r="J104" i="3"/>
  <c r="R115" i="8"/>
  <c r="K118" i="8"/>
  <c r="C107" i="3"/>
  <c r="O100" i="7"/>
  <c r="BC101" i="7"/>
  <c r="AZ102" i="7"/>
  <c r="L101" i="7"/>
  <c r="M110" i="8"/>
  <c r="E99" i="3"/>
  <c r="N112" i="8"/>
  <c r="F101" i="3"/>
  <c r="BA101" i="7"/>
  <c r="M100" i="7"/>
  <c r="N105" i="7"/>
  <c r="BB106" i="7"/>
  <c r="V110" i="8"/>
  <c r="N99" i="3"/>
  <c r="AR100" i="7"/>
  <c r="D99" i="7"/>
  <c r="S114" i="8"/>
  <c r="K103" i="3"/>
  <c r="BD101" i="7"/>
  <c r="P100" i="7"/>
  <c r="J101" i="7"/>
  <c r="AX102" i="7"/>
  <c r="P113" i="8"/>
  <c r="H102" i="3"/>
  <c r="G100" i="7"/>
  <c r="AU101" i="7"/>
  <c r="U111" i="8"/>
  <c r="M100" i="3"/>
  <c r="T111" i="8"/>
  <c r="AT107" i="7"/>
  <c r="F106" i="7"/>
  <c r="AS101" i="7"/>
  <c r="E100" i="7"/>
  <c r="W109" i="8"/>
  <c r="O98" i="3"/>
  <c r="I99" i="7"/>
  <c r="AW100" i="7"/>
  <c r="H99" i="7"/>
  <c r="AV100" i="7"/>
  <c r="K100" i="7"/>
  <c r="AY101" i="7"/>
  <c r="Q115" i="8"/>
  <c r="I104" i="3"/>
  <c r="C100" i="7"/>
  <c r="AQ101" i="7"/>
  <c r="O112" i="8"/>
  <c r="G101" i="3"/>
  <c r="R134" i="7" l="1"/>
  <c r="BF135" i="7"/>
  <c r="S146" i="3"/>
  <c r="AA158" i="8" s="1"/>
  <c r="Z141" i="8"/>
  <c r="BE123" i="7"/>
  <c r="Q122" i="7"/>
  <c r="R130" i="3"/>
  <c r="X114" i="8"/>
  <c r="P103" i="3"/>
  <c r="J105" i="3"/>
  <c r="R116" i="8"/>
  <c r="D101" i="3"/>
  <c r="L112" i="8"/>
  <c r="P114" i="8"/>
  <c r="H103" i="3"/>
  <c r="AZ103" i="7"/>
  <c r="L102" i="7"/>
  <c r="O101" i="7"/>
  <c r="BC102" i="7"/>
  <c r="AV101" i="7"/>
  <c r="H100" i="7"/>
  <c r="AS102" i="7"/>
  <c r="E101" i="7"/>
  <c r="BB107" i="7"/>
  <c r="N106" i="7"/>
  <c r="N113" i="8"/>
  <c r="F102" i="3"/>
  <c r="K101" i="7"/>
  <c r="AY102" i="7"/>
  <c r="C101" i="7"/>
  <c r="AQ102" i="7"/>
  <c r="J102" i="7"/>
  <c r="AX103" i="7"/>
  <c r="K119" i="8"/>
  <c r="C108" i="3"/>
  <c r="G101" i="7"/>
  <c r="AU102" i="7"/>
  <c r="V111" i="8"/>
  <c r="N100" i="3"/>
  <c r="T112" i="8"/>
  <c r="U112" i="8"/>
  <c r="M101" i="3"/>
  <c r="I100" i="7"/>
  <c r="AW101" i="7"/>
  <c r="AT108" i="7"/>
  <c r="F107" i="7"/>
  <c r="W110" i="8"/>
  <c r="O99" i="3"/>
  <c r="BD102" i="7"/>
  <c r="P101" i="7"/>
  <c r="S115" i="8"/>
  <c r="K104" i="3"/>
  <c r="O113" i="8"/>
  <c r="G102" i="3"/>
  <c r="BA102" i="7"/>
  <c r="M101" i="7"/>
  <c r="AR101" i="7"/>
  <c r="D100" i="7"/>
  <c r="Q116" i="8"/>
  <c r="I105" i="3"/>
  <c r="M111" i="8"/>
  <c r="E100" i="3"/>
  <c r="BF136" i="7" l="1"/>
  <c r="R135" i="7"/>
  <c r="S147" i="3"/>
  <c r="AA159" i="8" s="1"/>
  <c r="R131" i="3"/>
  <c r="Z142" i="8"/>
  <c r="BE124" i="7"/>
  <c r="Q123" i="7"/>
  <c r="P104" i="3"/>
  <c r="X115" i="8"/>
  <c r="L113" i="8"/>
  <c r="D102" i="3"/>
  <c r="R117" i="8"/>
  <c r="J106" i="3"/>
  <c r="AV102" i="7"/>
  <c r="H101" i="7"/>
  <c r="AT109" i="7"/>
  <c r="F108" i="7"/>
  <c r="V112" i="8"/>
  <c r="N101" i="3"/>
  <c r="BA103" i="7"/>
  <c r="M102" i="7"/>
  <c r="BD103" i="7"/>
  <c r="P102" i="7"/>
  <c r="C102" i="7"/>
  <c r="AQ103" i="7"/>
  <c r="N107" i="7"/>
  <c r="BB108" i="7"/>
  <c r="AZ104" i="7"/>
  <c r="L103" i="7"/>
  <c r="S116" i="8"/>
  <c r="K105" i="3"/>
  <c r="O102" i="7"/>
  <c r="BC103" i="7"/>
  <c r="I101" i="7"/>
  <c r="AW102" i="7"/>
  <c r="O114" i="8"/>
  <c r="G103" i="3"/>
  <c r="U113" i="8"/>
  <c r="M102" i="3"/>
  <c r="G102" i="7"/>
  <c r="AU103" i="7"/>
  <c r="K120" i="8"/>
  <c r="C109" i="3"/>
  <c r="N114" i="8"/>
  <c r="F103" i="3"/>
  <c r="AR102" i="7"/>
  <c r="D101" i="7"/>
  <c r="W111" i="8"/>
  <c r="O100" i="3"/>
  <c r="K102" i="7"/>
  <c r="AY103" i="7"/>
  <c r="AS103" i="7"/>
  <c r="E102" i="7"/>
  <c r="P115" i="8"/>
  <c r="H104" i="3"/>
  <c r="M112" i="8"/>
  <c r="E101" i="3"/>
  <c r="J103" i="7"/>
  <c r="AX104" i="7"/>
  <c r="Q117" i="8"/>
  <c r="I106" i="3"/>
  <c r="T113" i="8"/>
  <c r="BF137" i="7" l="1"/>
  <c r="R136" i="7"/>
  <c r="S152" i="3"/>
  <c r="AA164" i="8" s="1"/>
  <c r="R132" i="3"/>
  <c r="Z143" i="8"/>
  <c r="BE125" i="7"/>
  <c r="Q124" i="7"/>
  <c r="X116" i="8"/>
  <c r="P105" i="3"/>
  <c r="R118" i="8"/>
  <c r="J107" i="3"/>
  <c r="L114" i="8"/>
  <c r="D103" i="3"/>
  <c r="O115" i="8"/>
  <c r="G104" i="3"/>
  <c r="M113" i="8"/>
  <c r="E102" i="3"/>
  <c r="K103" i="7"/>
  <c r="AY104" i="7"/>
  <c r="G103" i="7"/>
  <c r="AU104" i="7"/>
  <c r="I102" i="7"/>
  <c r="AW103" i="7"/>
  <c r="AZ105" i="7"/>
  <c r="L104" i="7"/>
  <c r="BA104" i="7"/>
  <c r="M103" i="7"/>
  <c r="F109" i="7"/>
  <c r="AT110" i="7"/>
  <c r="T114" i="8"/>
  <c r="AR103" i="7"/>
  <c r="D102" i="7"/>
  <c r="BB109" i="7"/>
  <c r="N108" i="7"/>
  <c r="P103" i="7"/>
  <c r="BD104" i="7"/>
  <c r="AS104" i="7"/>
  <c r="E103" i="7"/>
  <c r="N115" i="8"/>
  <c r="F104" i="3"/>
  <c r="O103" i="7"/>
  <c r="BC104" i="7"/>
  <c r="W112" i="8"/>
  <c r="O101" i="3"/>
  <c r="J104" i="7"/>
  <c r="AX105" i="7"/>
  <c r="H102" i="7"/>
  <c r="AV103" i="7"/>
  <c r="P116" i="8"/>
  <c r="H105" i="3"/>
  <c r="U114" i="8"/>
  <c r="M103" i="3"/>
  <c r="C103" i="7"/>
  <c r="AQ104" i="7"/>
  <c r="Q118" i="8"/>
  <c r="I107" i="3"/>
  <c r="K121" i="8"/>
  <c r="C110" i="3"/>
  <c r="S117" i="8"/>
  <c r="K106" i="3"/>
  <c r="V113" i="8"/>
  <c r="N102" i="3"/>
  <c r="BF138" i="7" l="1"/>
  <c r="R137" i="7"/>
  <c r="S153" i="3"/>
  <c r="AA165" i="8" s="1"/>
  <c r="BE126" i="7"/>
  <c r="Q125" i="7"/>
  <c r="R133" i="3"/>
  <c r="Z144" i="8"/>
  <c r="P106" i="3"/>
  <c r="X117" i="8"/>
  <c r="R119" i="8"/>
  <c r="J108" i="3"/>
  <c r="D104" i="3"/>
  <c r="L115" i="8"/>
  <c r="W113" i="8"/>
  <c r="O102" i="3"/>
  <c r="AR104" i="7"/>
  <c r="D103" i="7"/>
  <c r="AZ106" i="7"/>
  <c r="L105" i="7"/>
  <c r="C104" i="7"/>
  <c r="AQ105" i="7"/>
  <c r="AS105" i="7"/>
  <c r="E104" i="7"/>
  <c r="T115" i="8"/>
  <c r="I103" i="7"/>
  <c r="AW104" i="7"/>
  <c r="N109" i="7"/>
  <c r="BB110" i="7"/>
  <c r="P117" i="8"/>
  <c r="H106" i="3"/>
  <c r="M114" i="8"/>
  <c r="E103" i="3"/>
  <c r="H103" i="7"/>
  <c r="AV104" i="7"/>
  <c r="S118" i="8"/>
  <c r="K107" i="3"/>
  <c r="BD105" i="7"/>
  <c r="P104" i="7"/>
  <c r="N116" i="8"/>
  <c r="F105" i="3"/>
  <c r="Q119" i="8"/>
  <c r="I108" i="3"/>
  <c r="J105" i="7"/>
  <c r="AX106" i="7"/>
  <c r="AT111" i="7"/>
  <c r="F110" i="7"/>
  <c r="G104" i="7"/>
  <c r="AU105" i="7"/>
  <c r="O116" i="8"/>
  <c r="G105" i="3"/>
  <c r="K122" i="8"/>
  <c r="C111" i="3"/>
  <c r="K104" i="7"/>
  <c r="AY105" i="7"/>
  <c r="BA105" i="7"/>
  <c r="M104" i="7"/>
  <c r="V114" i="8"/>
  <c r="N103" i="3"/>
  <c r="O104" i="7"/>
  <c r="BC105" i="7"/>
  <c r="U115" i="8"/>
  <c r="M104" i="3"/>
  <c r="BF139" i="7" l="1"/>
  <c r="R138" i="7"/>
  <c r="S154" i="3"/>
  <c r="AA166" i="8" s="1"/>
  <c r="BE127" i="7"/>
  <c r="Q126" i="7"/>
  <c r="R134" i="3"/>
  <c r="Z145" i="8"/>
  <c r="P107" i="3"/>
  <c r="X118" i="8"/>
  <c r="L116" i="8"/>
  <c r="D105" i="3"/>
  <c r="J109" i="3"/>
  <c r="R120" i="8"/>
  <c r="AS106" i="7"/>
  <c r="E105" i="7"/>
  <c r="V115" i="8"/>
  <c r="N104" i="3"/>
  <c r="M115" i="8"/>
  <c r="E104" i="3"/>
  <c r="AV105" i="7"/>
  <c r="H104" i="7"/>
  <c r="AT112" i="7"/>
  <c r="F111" i="7"/>
  <c r="J106" i="7"/>
  <c r="AX107" i="7"/>
  <c r="O117" i="8"/>
  <c r="G106" i="3"/>
  <c r="BD106" i="7"/>
  <c r="P105" i="7"/>
  <c r="C105" i="7"/>
  <c r="AQ106" i="7"/>
  <c r="AR105" i="7"/>
  <c r="D104" i="7"/>
  <c r="BB111" i="7"/>
  <c r="N110" i="7"/>
  <c r="N117" i="8"/>
  <c r="F106" i="3"/>
  <c r="K123" i="8"/>
  <c r="C112" i="3"/>
  <c r="I104" i="7"/>
  <c r="AW105" i="7"/>
  <c r="Q120" i="8"/>
  <c r="I109" i="3"/>
  <c r="S119" i="8"/>
  <c r="K108" i="3"/>
  <c r="P118" i="8"/>
  <c r="H107" i="3"/>
  <c r="T116" i="8"/>
  <c r="W114" i="8"/>
  <c r="O103" i="3"/>
  <c r="O105" i="7"/>
  <c r="BC106" i="7"/>
  <c r="U116" i="8"/>
  <c r="M105" i="3"/>
  <c r="BA106" i="7"/>
  <c r="M105" i="7"/>
  <c r="K105" i="7"/>
  <c r="AY106" i="7"/>
  <c r="G105" i="7"/>
  <c r="AU106" i="7"/>
  <c r="AZ107" i="7"/>
  <c r="L106" i="7"/>
  <c r="R139" i="7" l="1"/>
  <c r="BF140" i="7"/>
  <c r="S155" i="3"/>
  <c r="BE128" i="7"/>
  <c r="Q127" i="7"/>
  <c r="R135" i="3"/>
  <c r="Z146" i="8"/>
  <c r="X119" i="8"/>
  <c r="P108" i="3"/>
  <c r="R121" i="8"/>
  <c r="J110" i="3"/>
  <c r="L117" i="8"/>
  <c r="D106" i="3"/>
  <c r="S120" i="8"/>
  <c r="K109" i="3"/>
  <c r="I105" i="7"/>
  <c r="AW106" i="7"/>
  <c r="T117" i="8"/>
  <c r="N118" i="8"/>
  <c r="F107" i="3"/>
  <c r="AT113" i="7"/>
  <c r="F112" i="7"/>
  <c r="M116" i="8"/>
  <c r="E105" i="3"/>
  <c r="U117" i="8"/>
  <c r="M106" i="3"/>
  <c r="P106" i="7"/>
  <c r="BD107" i="7"/>
  <c r="Q121" i="8"/>
  <c r="I110" i="3"/>
  <c r="O106" i="7"/>
  <c r="BC107" i="7"/>
  <c r="BB112" i="7"/>
  <c r="N111" i="7"/>
  <c r="C106" i="7"/>
  <c r="AQ107" i="7"/>
  <c r="BA107" i="7"/>
  <c r="M106" i="7"/>
  <c r="AZ108" i="7"/>
  <c r="L107" i="7"/>
  <c r="G106" i="7"/>
  <c r="AU107" i="7"/>
  <c r="K124" i="8"/>
  <c r="C113" i="3"/>
  <c r="K106" i="7"/>
  <c r="AY107" i="7"/>
  <c r="P119" i="8"/>
  <c r="H108" i="3"/>
  <c r="V116" i="8"/>
  <c r="N105" i="3"/>
  <c r="O118" i="8"/>
  <c r="G107" i="3"/>
  <c r="W115" i="8"/>
  <c r="O104" i="3"/>
  <c r="AR106" i="7"/>
  <c r="D105" i="7"/>
  <c r="J107" i="7"/>
  <c r="AX108" i="7"/>
  <c r="AV106" i="7"/>
  <c r="H105" i="7"/>
  <c r="AS107" i="7"/>
  <c r="E106" i="7"/>
  <c r="C114" i="3" l="1"/>
  <c r="R140" i="7"/>
  <c r="BF141" i="7"/>
  <c r="AO5" i="3"/>
  <c r="AO4" i="3"/>
  <c r="AO6" i="3"/>
  <c r="AO7" i="3"/>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5" i="3"/>
  <c r="AO146" i="3"/>
  <c r="AO147" i="3"/>
  <c r="AO152" i="3"/>
  <c r="AO153" i="3"/>
  <c r="AO154" i="3"/>
  <c r="BE129" i="7"/>
  <c r="Q128" i="7"/>
  <c r="R136" i="3"/>
  <c r="Z147" i="8"/>
  <c r="X120" i="8"/>
  <c r="P109" i="3"/>
  <c r="L118" i="8"/>
  <c r="D107" i="3"/>
  <c r="R122" i="8"/>
  <c r="J111" i="3"/>
  <c r="O119" i="8"/>
  <c r="G108" i="3"/>
  <c r="Q122" i="8"/>
  <c r="I111" i="3"/>
  <c r="W116" i="8"/>
  <c r="O105" i="3"/>
  <c r="O107" i="7"/>
  <c r="BC108" i="7"/>
  <c r="P107" i="7"/>
  <c r="BD108" i="7"/>
  <c r="I106" i="7"/>
  <c r="AW107" i="7"/>
  <c r="N112" i="7"/>
  <c r="BB113" i="7"/>
  <c r="K107" i="7"/>
  <c r="AY108" i="7"/>
  <c r="AZ109" i="7"/>
  <c r="L108" i="7"/>
  <c r="AV107" i="7"/>
  <c r="H106" i="7"/>
  <c r="N119" i="8"/>
  <c r="F108" i="3"/>
  <c r="S121" i="8"/>
  <c r="K110" i="3"/>
  <c r="M117" i="8"/>
  <c r="E106" i="3"/>
  <c r="T118" i="8"/>
  <c r="V117" i="8"/>
  <c r="N106" i="3"/>
  <c r="F113" i="7"/>
  <c r="AT114" i="7"/>
  <c r="AR107" i="7"/>
  <c r="D106" i="7"/>
  <c r="G107" i="7"/>
  <c r="AU108" i="7"/>
  <c r="P120" i="8"/>
  <c r="H109" i="3"/>
  <c r="AS108" i="7"/>
  <c r="E107" i="7"/>
  <c r="J108" i="7"/>
  <c r="AX109" i="7"/>
  <c r="BA108" i="7"/>
  <c r="M107" i="7"/>
  <c r="U118" i="8"/>
  <c r="M107" i="3"/>
  <c r="K125" i="8"/>
  <c r="C107" i="7"/>
  <c r="AQ108" i="7"/>
  <c r="BF142" i="7" l="1"/>
  <c r="R142" i="7" s="1"/>
  <c r="R141" i="7"/>
  <c r="R137" i="3"/>
  <c r="Z148" i="8"/>
  <c r="BE130" i="7"/>
  <c r="Q129" i="7"/>
  <c r="X121" i="8"/>
  <c r="P110" i="3"/>
  <c r="J112" i="3"/>
  <c r="R123" i="8"/>
  <c r="D108" i="3"/>
  <c r="L119" i="8"/>
  <c r="I107" i="7"/>
  <c r="AW108" i="7"/>
  <c r="J109" i="7"/>
  <c r="AX110" i="7"/>
  <c r="Q123" i="8"/>
  <c r="I112" i="3"/>
  <c r="T119" i="8"/>
  <c r="N120" i="8"/>
  <c r="F109" i="3"/>
  <c r="BD109" i="7"/>
  <c r="P108" i="7"/>
  <c r="S122" i="8"/>
  <c r="K111" i="3"/>
  <c r="U119" i="8"/>
  <c r="M108" i="3"/>
  <c r="K126" i="8"/>
  <c r="C115" i="3"/>
  <c r="AR108" i="7"/>
  <c r="D107" i="7"/>
  <c r="AZ110" i="7"/>
  <c r="L109" i="7"/>
  <c r="AS109" i="7"/>
  <c r="E108" i="7"/>
  <c r="AT115" i="7"/>
  <c r="F114" i="7"/>
  <c r="K108" i="7"/>
  <c r="AY109" i="7"/>
  <c r="O108" i="7"/>
  <c r="BC109" i="7"/>
  <c r="W117" i="8"/>
  <c r="O106" i="3"/>
  <c r="G108" i="7"/>
  <c r="AU109" i="7"/>
  <c r="C108" i="7"/>
  <c r="AQ109" i="7"/>
  <c r="BA109" i="7"/>
  <c r="M108" i="7"/>
  <c r="M118" i="8"/>
  <c r="E107" i="3"/>
  <c r="O120" i="8"/>
  <c r="G109" i="3"/>
  <c r="H107" i="7"/>
  <c r="AV108" i="7"/>
  <c r="P121" i="8"/>
  <c r="H110" i="3"/>
  <c r="V118" i="8"/>
  <c r="N107" i="3"/>
  <c r="BB114" i="7"/>
  <c r="N113" i="7"/>
  <c r="R138" i="3" l="1"/>
  <c r="Z149" i="8"/>
  <c r="BE131" i="7"/>
  <c r="Q130" i="7"/>
  <c r="X122" i="8"/>
  <c r="P111" i="3"/>
  <c r="L120" i="8"/>
  <c r="D109" i="3"/>
  <c r="J113" i="3"/>
  <c r="J114" i="3" s="1"/>
  <c r="R124" i="8"/>
  <c r="O121" i="8"/>
  <c r="G110" i="3"/>
  <c r="G109" i="7"/>
  <c r="AU110" i="7"/>
  <c r="O109" i="7"/>
  <c r="BC110" i="7"/>
  <c r="N121" i="8"/>
  <c r="F110" i="3"/>
  <c r="J110" i="7"/>
  <c r="AX111" i="7"/>
  <c r="AZ111" i="7"/>
  <c r="L110" i="7"/>
  <c r="U120" i="8"/>
  <c r="M109" i="3"/>
  <c r="P122" i="8"/>
  <c r="H111" i="3"/>
  <c r="K109" i="7"/>
  <c r="AY110" i="7"/>
  <c r="I108" i="7"/>
  <c r="AW109" i="7"/>
  <c r="AR109" i="7"/>
  <c r="D108" i="7"/>
  <c r="AV109" i="7"/>
  <c r="H108" i="7"/>
  <c r="K127" i="8"/>
  <c r="C116" i="3"/>
  <c r="AS110" i="7"/>
  <c r="E109" i="7"/>
  <c r="M119" i="8"/>
  <c r="E108" i="3"/>
  <c r="S123" i="8"/>
  <c r="K112" i="3"/>
  <c r="BA110" i="7"/>
  <c r="M109" i="7"/>
  <c r="BB115" i="7"/>
  <c r="N114" i="7"/>
  <c r="W118" i="8"/>
  <c r="O107" i="3"/>
  <c r="V119" i="8"/>
  <c r="N108" i="3"/>
  <c r="T120" i="8"/>
  <c r="F115" i="7"/>
  <c r="AT116" i="7"/>
  <c r="Q124" i="8"/>
  <c r="I113" i="3"/>
  <c r="I114" i="3" s="1"/>
  <c r="C109" i="7"/>
  <c r="AQ110" i="7"/>
  <c r="P109" i="7"/>
  <c r="BD110" i="7"/>
  <c r="R139" i="3" l="1"/>
  <c r="Z150" i="8"/>
  <c r="BE132" i="7"/>
  <c r="Q131" i="7"/>
  <c r="X123" i="8"/>
  <c r="P112" i="3"/>
  <c r="R125" i="8"/>
  <c r="D110" i="3"/>
  <c r="L121" i="8"/>
  <c r="M120" i="8"/>
  <c r="E109" i="3"/>
  <c r="BD111" i="7"/>
  <c r="P110" i="7"/>
  <c r="K128" i="8"/>
  <c r="C117" i="3"/>
  <c r="AZ112" i="7"/>
  <c r="L111" i="7"/>
  <c r="G110" i="7"/>
  <c r="AU111" i="7"/>
  <c r="I109" i="7"/>
  <c r="AW110" i="7"/>
  <c r="V120" i="8"/>
  <c r="N109" i="3"/>
  <c r="O110" i="7"/>
  <c r="BC111" i="7"/>
  <c r="K110" i="7"/>
  <c r="AY111" i="7"/>
  <c r="W119" i="8"/>
  <c r="O108" i="3"/>
  <c r="BA111" i="7"/>
  <c r="M110" i="7"/>
  <c r="AS111" i="7"/>
  <c r="E110" i="7"/>
  <c r="AV110" i="7"/>
  <c r="H109" i="7"/>
  <c r="P123" i="8"/>
  <c r="H112" i="3"/>
  <c r="O122" i="8"/>
  <c r="G111" i="3"/>
  <c r="U121" i="8"/>
  <c r="M110" i="3"/>
  <c r="F116" i="7"/>
  <c r="AT117" i="7"/>
  <c r="C110" i="7"/>
  <c r="AQ111" i="7"/>
  <c r="T121" i="8"/>
  <c r="N122" i="8"/>
  <c r="F111" i="3"/>
  <c r="N115" i="7"/>
  <c r="BB116" i="7"/>
  <c r="J111" i="7"/>
  <c r="AX112" i="7"/>
  <c r="Q125" i="8"/>
  <c r="S124" i="8"/>
  <c r="K113" i="3"/>
  <c r="K114" i="3" s="1"/>
  <c r="AR110" i="7"/>
  <c r="D109" i="7"/>
  <c r="BE133" i="7" l="1"/>
  <c r="Q132" i="7"/>
  <c r="Z151" i="8"/>
  <c r="R140" i="3"/>
  <c r="X124" i="8"/>
  <c r="P113" i="3"/>
  <c r="P114" i="3" s="1"/>
  <c r="L122" i="8"/>
  <c r="D111" i="3"/>
  <c r="J115" i="3"/>
  <c r="R126" i="8"/>
  <c r="K111" i="7"/>
  <c r="AY112" i="7"/>
  <c r="G111" i="7"/>
  <c r="AU112" i="7"/>
  <c r="C111" i="7"/>
  <c r="AQ112" i="7"/>
  <c r="T122" i="8"/>
  <c r="N116" i="7"/>
  <c r="BB117" i="7"/>
  <c r="AS112" i="7"/>
  <c r="E111" i="7"/>
  <c r="AR111" i="7"/>
  <c r="D110" i="7"/>
  <c r="N123" i="8"/>
  <c r="F112" i="3"/>
  <c r="F117" i="7"/>
  <c r="AT118" i="7"/>
  <c r="P124" i="8"/>
  <c r="H113" i="3"/>
  <c r="H114" i="3" s="1"/>
  <c r="BA112" i="7"/>
  <c r="M111" i="7"/>
  <c r="AZ113" i="7"/>
  <c r="L112" i="7"/>
  <c r="P111" i="7"/>
  <c r="BD112" i="7"/>
  <c r="H110" i="7"/>
  <c r="AV111" i="7"/>
  <c r="O123" i="8"/>
  <c r="G112" i="3"/>
  <c r="O111" i="7"/>
  <c r="BC112" i="7"/>
  <c r="Q126" i="8"/>
  <c r="I115" i="3"/>
  <c r="J112" i="7"/>
  <c r="AX113" i="7"/>
  <c r="V121" i="8"/>
  <c r="N110" i="3"/>
  <c r="S125" i="8"/>
  <c r="K129" i="8"/>
  <c r="C118" i="3"/>
  <c r="W120" i="8"/>
  <c r="O109" i="3"/>
  <c r="M121" i="8"/>
  <c r="E110" i="3"/>
  <c r="U122" i="8"/>
  <c r="M111" i="3"/>
  <c r="I110" i="7"/>
  <c r="AW111" i="7"/>
  <c r="Z152" i="8" l="1"/>
  <c r="R141" i="3"/>
  <c r="BE134" i="7"/>
  <c r="Q133" i="7"/>
  <c r="X125" i="8"/>
  <c r="J116" i="3"/>
  <c r="R127" i="8"/>
  <c r="L123" i="8"/>
  <c r="D112" i="3"/>
  <c r="V122" i="8"/>
  <c r="N111" i="3"/>
  <c r="K112" i="7"/>
  <c r="AY113" i="7"/>
  <c r="N124" i="8"/>
  <c r="F113" i="3"/>
  <c r="F114" i="3" s="1"/>
  <c r="K130" i="8"/>
  <c r="C119" i="3"/>
  <c r="T123" i="8"/>
  <c r="O112" i="7"/>
  <c r="BC113" i="7"/>
  <c r="P125" i="8"/>
  <c r="AR112" i="7"/>
  <c r="D111" i="7"/>
  <c r="C112" i="7"/>
  <c r="AQ113" i="7"/>
  <c r="I111" i="7"/>
  <c r="AW112" i="7"/>
  <c r="S126" i="8"/>
  <c r="K115" i="3"/>
  <c r="BD113" i="7"/>
  <c r="P112" i="7"/>
  <c r="AZ114" i="7"/>
  <c r="L113" i="7"/>
  <c r="M122" i="8"/>
  <c r="E111" i="3"/>
  <c r="BA113" i="7"/>
  <c r="M112" i="7"/>
  <c r="O124" i="8"/>
  <c r="G113" i="3"/>
  <c r="G114" i="3" s="1"/>
  <c r="F118" i="7"/>
  <c r="AT119" i="7"/>
  <c r="AS113" i="7"/>
  <c r="E112" i="7"/>
  <c r="G112" i="7"/>
  <c r="AU113" i="7"/>
  <c r="H111" i="7"/>
  <c r="AV112" i="7"/>
  <c r="Q127" i="8"/>
  <c r="I116" i="3"/>
  <c r="J113" i="7"/>
  <c r="AX114" i="7"/>
  <c r="U123" i="8"/>
  <c r="M112" i="3"/>
  <c r="W121" i="8"/>
  <c r="O110" i="3"/>
  <c r="N117" i="7"/>
  <c r="BB118" i="7"/>
  <c r="Z153" i="8" l="1"/>
  <c r="R142" i="3"/>
  <c r="R145" i="3" s="1"/>
  <c r="R146" i="3" s="1"/>
  <c r="Z158" i="8" s="1"/>
  <c r="BE135" i="7"/>
  <c r="Q135" i="7" s="1"/>
  <c r="Q134" i="7"/>
  <c r="X126" i="8"/>
  <c r="P115" i="3"/>
  <c r="L124" i="8"/>
  <c r="D113" i="3"/>
  <c r="R128" i="8"/>
  <c r="J117" i="3"/>
  <c r="U124" i="8"/>
  <c r="M113" i="3"/>
  <c r="M114" i="3" s="1"/>
  <c r="S127" i="8"/>
  <c r="K116" i="3"/>
  <c r="N118" i="7"/>
  <c r="BB119" i="7"/>
  <c r="BD114" i="7"/>
  <c r="P113" i="7"/>
  <c r="T124" i="8"/>
  <c r="P126" i="8"/>
  <c r="H115" i="3"/>
  <c r="O125" i="8"/>
  <c r="L114" i="7"/>
  <c r="AZ115" i="7"/>
  <c r="J114" i="7"/>
  <c r="AX115" i="7"/>
  <c r="BA114" i="7"/>
  <c r="M113" i="7"/>
  <c r="K113" i="7"/>
  <c r="AY114" i="7"/>
  <c r="AV113" i="7"/>
  <c r="H112" i="7"/>
  <c r="G113" i="7"/>
  <c r="AU114" i="7"/>
  <c r="C113" i="7"/>
  <c r="AQ114" i="7"/>
  <c r="W122" i="8"/>
  <c r="O111" i="3"/>
  <c r="AS114" i="7"/>
  <c r="E113" i="7"/>
  <c r="I112" i="7"/>
  <c r="AW113" i="7"/>
  <c r="AR113" i="7"/>
  <c r="D112" i="7"/>
  <c r="K131" i="8"/>
  <c r="C120" i="3"/>
  <c r="O113" i="7"/>
  <c r="BC114" i="7"/>
  <c r="N125" i="8"/>
  <c r="Q128" i="8"/>
  <c r="I117" i="3"/>
  <c r="F119" i="7"/>
  <c r="AT120" i="7"/>
  <c r="M123" i="8"/>
  <c r="E112" i="3"/>
  <c r="V123" i="8"/>
  <c r="N112" i="3"/>
  <c r="D114" i="3" l="1"/>
  <c r="R147" i="3"/>
  <c r="Z159" i="8" s="1"/>
  <c r="Z154" i="8"/>
  <c r="X127" i="8"/>
  <c r="P116" i="3"/>
  <c r="J118" i="3"/>
  <c r="R129" i="8"/>
  <c r="L125" i="8"/>
  <c r="AV114" i="7"/>
  <c r="H113" i="7"/>
  <c r="K114" i="7"/>
  <c r="AY115" i="7"/>
  <c r="S128" i="8"/>
  <c r="K117" i="3"/>
  <c r="C114" i="7"/>
  <c r="AQ115" i="7"/>
  <c r="BA115" i="7"/>
  <c r="M114" i="7"/>
  <c r="N119" i="7"/>
  <c r="BB120" i="7"/>
  <c r="AR114" i="7"/>
  <c r="D113" i="7"/>
  <c r="I113" i="7"/>
  <c r="AW114" i="7"/>
  <c r="Q129" i="8"/>
  <c r="I118" i="3"/>
  <c r="V124" i="8"/>
  <c r="N113" i="3"/>
  <c r="N114" i="3" s="1"/>
  <c r="K132" i="8"/>
  <c r="C121" i="3"/>
  <c r="AU115" i="7"/>
  <c r="G114" i="7"/>
  <c r="AX116" i="7"/>
  <c r="J115" i="7"/>
  <c r="P127" i="8"/>
  <c r="H116" i="3"/>
  <c r="U125" i="8"/>
  <c r="N126" i="8"/>
  <c r="F115" i="3"/>
  <c r="O126" i="8"/>
  <c r="G115" i="3"/>
  <c r="F120" i="7"/>
  <c r="AT121" i="7"/>
  <c r="BD115" i="7"/>
  <c r="P114" i="7"/>
  <c r="W123" i="8"/>
  <c r="O112" i="3"/>
  <c r="BC115" i="7"/>
  <c r="O114" i="7"/>
  <c r="M124" i="8"/>
  <c r="E113" i="3"/>
  <c r="E114" i="3" s="1"/>
  <c r="AS115" i="7"/>
  <c r="E114" i="7"/>
  <c r="L115" i="7"/>
  <c r="AZ116" i="7"/>
  <c r="T125" i="8"/>
  <c r="R152" i="3" l="1"/>
  <c r="Z164" i="8" s="1"/>
  <c r="Z155" i="8"/>
  <c r="P117" i="3"/>
  <c r="X128" i="8"/>
  <c r="L126" i="8"/>
  <c r="D115" i="3"/>
  <c r="J119" i="3"/>
  <c r="R130" i="8"/>
  <c r="T126" i="8"/>
  <c r="AV115" i="7"/>
  <c r="H114" i="7"/>
  <c r="AU116" i="7"/>
  <c r="G115" i="7"/>
  <c r="Q130" i="8"/>
  <c r="I119" i="3"/>
  <c r="N127" i="8"/>
  <c r="F116" i="3"/>
  <c r="V125" i="8"/>
  <c r="BD116" i="7"/>
  <c r="P115" i="7"/>
  <c r="N120" i="7"/>
  <c r="BB121" i="7"/>
  <c r="S129" i="8"/>
  <c r="K118" i="3"/>
  <c r="W124" i="8"/>
  <c r="O113" i="3"/>
  <c r="O114" i="3" s="1"/>
  <c r="E115" i="7"/>
  <c r="AS116" i="7"/>
  <c r="M115" i="7"/>
  <c r="BA116" i="7"/>
  <c r="AR115" i="7"/>
  <c r="D114" i="7"/>
  <c r="L116" i="7"/>
  <c r="AZ117" i="7"/>
  <c r="J116" i="7"/>
  <c r="AX117" i="7"/>
  <c r="O127" i="8"/>
  <c r="G116" i="3"/>
  <c r="P128" i="8"/>
  <c r="H117" i="3"/>
  <c r="K133" i="8"/>
  <c r="C122" i="3"/>
  <c r="I114" i="7"/>
  <c r="AW115" i="7"/>
  <c r="K115" i="7"/>
  <c r="AY116" i="7"/>
  <c r="C115" i="7"/>
  <c r="AQ116" i="7"/>
  <c r="BC116" i="7"/>
  <c r="O115" i="7"/>
  <c r="F121" i="7"/>
  <c r="AT122" i="7"/>
  <c r="U126" i="8"/>
  <c r="M115" i="3"/>
  <c r="M125" i="8"/>
  <c r="R153" i="3" l="1"/>
  <c r="Z165" i="8" s="1"/>
  <c r="Z156" i="8"/>
  <c r="X129" i="8"/>
  <c r="P118" i="3"/>
  <c r="R131" i="8"/>
  <c r="J120" i="3"/>
  <c r="L127" i="8"/>
  <c r="D116" i="3"/>
  <c r="Q131" i="8"/>
  <c r="I120" i="3"/>
  <c r="M116" i="7"/>
  <c r="BA117" i="7"/>
  <c r="BC117" i="7"/>
  <c r="O116" i="7"/>
  <c r="S130" i="8"/>
  <c r="K119" i="3"/>
  <c r="C116" i="7"/>
  <c r="AQ117" i="7"/>
  <c r="AU117" i="7"/>
  <c r="G116" i="7"/>
  <c r="AW116" i="7"/>
  <c r="I115" i="7"/>
  <c r="W125" i="8"/>
  <c r="O128" i="8"/>
  <c r="G117" i="3"/>
  <c r="M126" i="8"/>
  <c r="E115" i="3"/>
  <c r="V126" i="8"/>
  <c r="N115" i="3"/>
  <c r="U127" i="8"/>
  <c r="M116" i="3"/>
  <c r="P129" i="8"/>
  <c r="H118" i="3"/>
  <c r="L117" i="7"/>
  <c r="AZ118" i="7"/>
  <c r="N128" i="8"/>
  <c r="F117" i="3"/>
  <c r="D115" i="7"/>
  <c r="AR116" i="7"/>
  <c r="E116" i="7"/>
  <c r="AS117" i="7"/>
  <c r="K116" i="7"/>
  <c r="AY117" i="7"/>
  <c r="N121" i="7"/>
  <c r="BB122" i="7"/>
  <c r="AV116" i="7"/>
  <c r="H115" i="7"/>
  <c r="F122" i="7"/>
  <c r="AT123" i="7"/>
  <c r="T127" i="8"/>
  <c r="BD117" i="7"/>
  <c r="P116" i="7"/>
  <c r="K134" i="8"/>
  <c r="C123" i="3"/>
  <c r="AX118" i="7"/>
  <c r="J117" i="7"/>
  <c r="R154" i="3" l="1"/>
  <c r="Z157" i="8"/>
  <c r="P119" i="3"/>
  <c r="X130" i="8"/>
  <c r="D117" i="3"/>
  <c r="L128" i="8"/>
  <c r="R132" i="8"/>
  <c r="J121" i="3"/>
  <c r="K135" i="8"/>
  <c r="C124" i="3"/>
  <c r="M127" i="8"/>
  <c r="E116" i="3"/>
  <c r="U128" i="8"/>
  <c r="M117" i="3"/>
  <c r="N129" i="8"/>
  <c r="F118" i="3"/>
  <c r="BC118" i="7"/>
  <c r="O117" i="7"/>
  <c r="F123" i="7"/>
  <c r="AT124" i="7"/>
  <c r="S131" i="8"/>
  <c r="K120" i="3"/>
  <c r="K117" i="7"/>
  <c r="AY118" i="7"/>
  <c r="BD118" i="7"/>
  <c r="P117" i="7"/>
  <c r="N122" i="7"/>
  <c r="BB123" i="7"/>
  <c r="O129" i="8"/>
  <c r="G118" i="3"/>
  <c r="AU118" i="7"/>
  <c r="G117" i="7"/>
  <c r="M117" i="7"/>
  <c r="BA118" i="7"/>
  <c r="P130" i="8"/>
  <c r="H119" i="3"/>
  <c r="AV117" i="7"/>
  <c r="H116" i="7"/>
  <c r="L118" i="7"/>
  <c r="AZ119" i="7"/>
  <c r="V127" i="8"/>
  <c r="N116" i="3"/>
  <c r="C117" i="7"/>
  <c r="AQ118" i="7"/>
  <c r="J118" i="7"/>
  <c r="AX119" i="7"/>
  <c r="AR117" i="7"/>
  <c r="D116" i="7"/>
  <c r="I116" i="7"/>
  <c r="AW117" i="7"/>
  <c r="T128" i="8"/>
  <c r="E117" i="7"/>
  <c r="AS118" i="7"/>
  <c r="W126" i="8"/>
  <c r="O115" i="3"/>
  <c r="Q132" i="8"/>
  <c r="I121" i="3"/>
  <c r="Z166" i="8" l="1"/>
  <c r="P120" i="3"/>
  <c r="X131" i="8"/>
  <c r="R133" i="8"/>
  <c r="J122" i="3"/>
  <c r="D118" i="3"/>
  <c r="L129" i="8"/>
  <c r="W127" i="8"/>
  <c r="O116" i="3"/>
  <c r="O130" i="8"/>
  <c r="G119" i="3"/>
  <c r="D117" i="7"/>
  <c r="AR118" i="7"/>
  <c r="U129" i="8"/>
  <c r="M118" i="3"/>
  <c r="Q133" i="8"/>
  <c r="I122" i="3"/>
  <c r="M128" i="8"/>
  <c r="E117" i="3"/>
  <c r="V128" i="8"/>
  <c r="N117" i="3"/>
  <c r="L119" i="7"/>
  <c r="AZ120" i="7"/>
  <c r="M118" i="7"/>
  <c r="BA119" i="7"/>
  <c r="C118" i="7"/>
  <c r="AQ119" i="7"/>
  <c r="AV118" i="7"/>
  <c r="H117" i="7"/>
  <c r="K118" i="7"/>
  <c r="AY119" i="7"/>
  <c r="BC119" i="7"/>
  <c r="O118" i="7"/>
  <c r="S132" i="8"/>
  <c r="K121" i="3"/>
  <c r="BD119" i="7"/>
  <c r="P118" i="7"/>
  <c r="E118" i="7"/>
  <c r="AS119" i="7"/>
  <c r="F124" i="7"/>
  <c r="AT125" i="7"/>
  <c r="T129" i="8"/>
  <c r="N123" i="7"/>
  <c r="BB124" i="7"/>
  <c r="N130" i="8"/>
  <c r="F119" i="3"/>
  <c r="AX120" i="7"/>
  <c r="J119" i="7"/>
  <c r="AW118" i="7"/>
  <c r="I117" i="7"/>
  <c r="P131" i="8"/>
  <c r="H155" i="3"/>
  <c r="AD119" i="3" s="1"/>
  <c r="AU119" i="7"/>
  <c r="G118" i="7"/>
  <c r="K136" i="8"/>
  <c r="C125" i="3"/>
  <c r="X132" i="8" l="1"/>
  <c r="P121" i="3"/>
  <c r="D119" i="3"/>
  <c r="L130" i="8"/>
  <c r="R134" i="8"/>
  <c r="J123" i="3"/>
  <c r="AU120" i="7"/>
  <c r="G119" i="7"/>
  <c r="BC120" i="7"/>
  <c r="O119" i="7"/>
  <c r="U130" i="8"/>
  <c r="M119" i="3"/>
  <c r="AV119" i="7"/>
  <c r="H118" i="7"/>
  <c r="V129" i="8"/>
  <c r="N118" i="3"/>
  <c r="T130" i="8"/>
  <c r="W128" i="8"/>
  <c r="O117" i="3"/>
  <c r="N131" i="8"/>
  <c r="F120" i="3"/>
  <c r="S133" i="8"/>
  <c r="K122" i="3"/>
  <c r="I118" i="7"/>
  <c r="AW119" i="7"/>
  <c r="C119" i="7"/>
  <c r="AQ120" i="7"/>
  <c r="Q134" i="8"/>
  <c r="I123" i="3"/>
  <c r="O131" i="8"/>
  <c r="G120" i="3"/>
  <c r="E119" i="7"/>
  <c r="AS120" i="7"/>
  <c r="K119" i="7"/>
  <c r="AY120" i="7"/>
  <c r="K137" i="8"/>
  <c r="C126" i="3"/>
  <c r="N124" i="7"/>
  <c r="BB125" i="7"/>
  <c r="F125" i="7"/>
  <c r="AT126" i="7"/>
  <c r="L120" i="7"/>
  <c r="AZ121" i="7"/>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R119" i="7"/>
  <c r="D118" i="7"/>
  <c r="BD120" i="7"/>
  <c r="P119" i="7"/>
  <c r="J120" i="7"/>
  <c r="AX121" i="7"/>
  <c r="M119" i="7"/>
  <c r="BA120" i="7"/>
  <c r="M129" i="8"/>
  <c r="E118" i="3"/>
  <c r="X133" i="8" l="1"/>
  <c r="P122" i="3"/>
  <c r="R135" i="8"/>
  <c r="J124" i="3"/>
  <c r="D120" i="3"/>
  <c r="L131" i="8"/>
  <c r="E120" i="7"/>
  <c r="AS121" i="7"/>
  <c r="L121" i="7"/>
  <c r="AZ122" i="7"/>
  <c r="K138" i="8"/>
  <c r="C127" i="3"/>
  <c r="O132" i="8"/>
  <c r="G121" i="3"/>
  <c r="U131" i="8"/>
  <c r="M120" i="3"/>
  <c r="C120" i="7"/>
  <c r="AQ121" i="7"/>
  <c r="N125" i="7"/>
  <c r="BB126" i="7"/>
  <c r="AU121" i="7"/>
  <c r="G120" i="7"/>
  <c r="V130" i="8"/>
  <c r="N119" i="3"/>
  <c r="Q135" i="8"/>
  <c r="I124" i="3"/>
  <c r="S134" i="8"/>
  <c r="K123" i="3"/>
  <c r="AW120" i="7"/>
  <c r="I119" i="7"/>
  <c r="AX122" i="7"/>
  <c r="J121" i="7"/>
  <c r="BD121" i="7"/>
  <c r="P120" i="7"/>
  <c r="K120" i="7"/>
  <c r="AY121" i="7"/>
  <c r="W129" i="8"/>
  <c r="O118" i="3"/>
  <c r="D119" i="7"/>
  <c r="AR120" i="7"/>
  <c r="N132" i="8"/>
  <c r="F121" i="3"/>
  <c r="M120" i="7"/>
  <c r="BA121" i="7"/>
  <c r="T131" i="8"/>
  <c r="M130" i="8"/>
  <c r="E119" i="3"/>
  <c r="F126" i="7"/>
  <c r="AT127" i="7"/>
  <c r="AV120" i="7"/>
  <c r="H119" i="7"/>
  <c r="BC121" i="7"/>
  <c r="O120" i="7"/>
  <c r="X134" i="8" l="1"/>
  <c r="P123" i="3"/>
  <c r="L132" i="8"/>
  <c r="D121" i="3"/>
  <c r="J155" i="3"/>
  <c r="R136" i="8"/>
  <c r="E121" i="7"/>
  <c r="AS122" i="7"/>
  <c r="F127" i="7"/>
  <c r="AT128" i="7"/>
  <c r="K121" i="7"/>
  <c r="AY122" i="7"/>
  <c r="J122" i="7"/>
  <c r="AX123" i="7"/>
  <c r="S135" i="8"/>
  <c r="K124" i="3"/>
  <c r="O133" i="8"/>
  <c r="G155" i="3"/>
  <c r="M121" i="7"/>
  <c r="BA122" i="7"/>
  <c r="U132" i="8"/>
  <c r="M121" i="3"/>
  <c r="M131" i="8"/>
  <c r="E120" i="3"/>
  <c r="N133" i="8"/>
  <c r="F122" i="3"/>
  <c r="AU122" i="7"/>
  <c r="G121" i="7"/>
  <c r="AV121" i="7"/>
  <c r="H120" i="7"/>
  <c r="V131" i="8"/>
  <c r="N120" i="3"/>
  <c r="K139" i="8"/>
  <c r="C128" i="3"/>
  <c r="I120" i="7"/>
  <c r="AW121" i="7"/>
  <c r="Q136" i="8"/>
  <c r="I125" i="3"/>
  <c r="N126" i="7"/>
  <c r="BB127" i="7"/>
  <c r="L122" i="7"/>
  <c r="AZ123" i="7"/>
  <c r="C121" i="7"/>
  <c r="AQ122" i="7"/>
  <c r="W130" i="8"/>
  <c r="O119" i="3"/>
  <c r="BC122" i="7"/>
  <c r="O121" i="7"/>
  <c r="T132" i="8"/>
  <c r="AR121" i="7"/>
  <c r="D120" i="7"/>
  <c r="BD122" i="7"/>
  <c r="P121" i="7"/>
  <c r="X135" i="8" l="1"/>
  <c r="P124" i="3"/>
  <c r="AF8" i="3"/>
  <c r="AF10" i="3"/>
  <c r="AF9"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L133" i="8"/>
  <c r="D122" i="3"/>
  <c r="Q137" i="8"/>
  <c r="I155" i="3"/>
  <c r="AE125" i="3" s="1"/>
  <c r="S136" i="8"/>
  <c r="K125" i="3"/>
  <c r="BC123" i="7"/>
  <c r="O122" i="7"/>
  <c r="AW122" i="7"/>
  <c r="I121" i="7"/>
  <c r="W131" i="8"/>
  <c r="O120" i="3"/>
  <c r="K140" i="8"/>
  <c r="C129" i="3"/>
  <c r="K122" i="7"/>
  <c r="AY123" i="7"/>
  <c r="V132" i="8"/>
  <c r="N121" i="3"/>
  <c r="M132" i="8"/>
  <c r="E121"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BD123" i="7"/>
  <c r="P122" i="7"/>
  <c r="AV122" i="7"/>
  <c r="H121" i="7"/>
  <c r="D121" i="7"/>
  <c r="AR122" i="7"/>
  <c r="N127" i="7"/>
  <c r="BB128" i="7"/>
  <c r="U133" i="8"/>
  <c r="M122" i="3"/>
  <c r="C122" i="7"/>
  <c r="AQ123" i="7"/>
  <c r="N134" i="8"/>
  <c r="F155" i="3"/>
  <c r="F128" i="7"/>
  <c r="AT129" i="7"/>
  <c r="L123" i="7"/>
  <c r="AZ124" i="7"/>
  <c r="E122" i="7"/>
  <c r="AS123" i="7"/>
  <c r="AX124" i="7"/>
  <c r="J123" i="7"/>
  <c r="AU123" i="7"/>
  <c r="G122" i="7"/>
  <c r="T133" i="8"/>
  <c r="M122" i="7"/>
  <c r="BA123" i="7"/>
  <c r="X136" i="8" l="1"/>
  <c r="P125" i="3"/>
  <c r="D123" i="3"/>
  <c r="L134" i="8"/>
  <c r="AV123" i="7"/>
  <c r="H122" i="7"/>
  <c r="M123" i="7"/>
  <c r="BA124" i="7"/>
  <c r="U134" i="8"/>
  <c r="M123" i="3"/>
  <c r="V133" i="8"/>
  <c r="N122" i="3"/>
  <c r="AB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K141" i="8"/>
  <c r="C130" i="3"/>
  <c r="BC124" i="7"/>
  <c r="O123" i="7"/>
  <c r="T134" i="8"/>
  <c r="AB122" i="3"/>
  <c r="S137" i="8"/>
  <c r="K126" i="3"/>
  <c r="E123" i="7"/>
  <c r="AS124" i="7"/>
  <c r="AR123" i="7"/>
  <c r="D122" i="7"/>
  <c r="K123" i="7"/>
  <c r="AY124" i="7"/>
  <c r="J124" i="7"/>
  <c r="AX125" i="7"/>
  <c r="F129" i="7"/>
  <c r="AT130" i="7"/>
  <c r="I122" i="7"/>
  <c r="AW123" i="7"/>
  <c r="BD124" i="7"/>
  <c r="P123" i="7"/>
  <c r="N128" i="7"/>
  <c r="BB129" i="7"/>
  <c r="C123" i="7"/>
  <c r="AQ124" i="7"/>
  <c r="W132" i="8"/>
  <c r="O121" i="3"/>
  <c r="AU124" i="7"/>
  <c r="G123" i="7"/>
  <c r="L124" i="7"/>
  <c r="AZ125" i="7"/>
  <c r="M133" i="8"/>
  <c r="E122"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X137" i="8" l="1"/>
  <c r="P126" i="3"/>
  <c r="D124" i="3"/>
  <c r="L135" i="8"/>
  <c r="N129" i="7"/>
  <c r="BB130" i="7"/>
  <c r="AX126" i="7"/>
  <c r="J125" i="7"/>
  <c r="S138" i="8"/>
  <c r="K127" i="3"/>
  <c r="BC125" i="7"/>
  <c r="O124" i="7"/>
  <c r="K142" i="8"/>
  <c r="C131" i="3"/>
  <c r="M124" i="7"/>
  <c r="BA125" i="7"/>
  <c r="D123" i="7"/>
  <c r="AR124" i="7"/>
  <c r="C124" i="7"/>
  <c r="AQ125" i="7"/>
  <c r="V134" i="8"/>
  <c r="N123" i="3"/>
  <c r="AU125" i="7"/>
  <c r="G124" i="7"/>
  <c r="K124" i="7"/>
  <c r="AY125" i="7"/>
  <c r="T135" i="8"/>
  <c r="F130" i="7"/>
  <c r="AT131" i="7"/>
  <c r="E124" i="7"/>
  <c r="AS125" i="7"/>
  <c r="U135" i="8"/>
  <c r="M124" i="3"/>
  <c r="L125" i="7"/>
  <c r="AZ126" i="7"/>
  <c r="BD125" i="7"/>
  <c r="P124" i="7"/>
  <c r="M134" i="8"/>
  <c r="E123" i="3"/>
  <c r="W133" i="8"/>
  <c r="O122" i="3"/>
  <c r="AW124" i="7"/>
  <c r="I123" i="7"/>
  <c r="AV124" i="7"/>
  <c r="H123" i="7"/>
  <c r="X138" i="8" l="1"/>
  <c r="P127" i="3"/>
  <c r="L136" i="8"/>
  <c r="D125" i="3"/>
  <c r="N130" i="7"/>
  <c r="BB131" i="7"/>
  <c r="I124" i="7"/>
  <c r="AW125" i="7"/>
  <c r="BD126" i="7"/>
  <c r="P125" i="7"/>
  <c r="F131" i="7"/>
  <c r="AT132" i="7"/>
  <c r="AU126" i="7"/>
  <c r="G125" i="7"/>
  <c r="M125" i="7"/>
  <c r="BA126" i="7"/>
  <c r="W134" i="8"/>
  <c r="O123" i="3"/>
  <c r="L126" i="7"/>
  <c r="AZ127" i="7"/>
  <c r="V135" i="8"/>
  <c r="N124" i="3"/>
  <c r="BC126" i="7"/>
  <c r="O125" i="7"/>
  <c r="T136" i="8"/>
  <c r="C125" i="7"/>
  <c r="AQ126" i="7"/>
  <c r="M135" i="8"/>
  <c r="E124" i="3"/>
  <c r="K125" i="7"/>
  <c r="AY126" i="7"/>
  <c r="K143" i="8"/>
  <c r="C132" i="3"/>
  <c r="AV125" i="7"/>
  <c r="H124" i="7"/>
  <c r="S139" i="8"/>
  <c r="K128" i="3"/>
  <c r="U136" i="8"/>
  <c r="M125" i="3"/>
  <c r="E125" i="7"/>
  <c r="AS126" i="7"/>
  <c r="AR125" i="7"/>
  <c r="D124" i="7"/>
  <c r="AX127" i="7"/>
  <c r="J126" i="7"/>
  <c r="R155" i="3" l="1"/>
  <c r="X139" i="8"/>
  <c r="P128" i="3"/>
  <c r="D126" i="3"/>
  <c r="L137" i="8"/>
  <c r="S140" i="8"/>
  <c r="K129" i="3"/>
  <c r="N131" i="7"/>
  <c r="BB132" i="7"/>
  <c r="D125" i="7"/>
  <c r="AR126" i="7"/>
  <c r="T137" i="8"/>
  <c r="AZ128" i="7"/>
  <c r="L127" i="7"/>
  <c r="AU127" i="7"/>
  <c r="G126" i="7"/>
  <c r="E126" i="7"/>
  <c r="AS127" i="7"/>
  <c r="M136" i="8"/>
  <c r="E125" i="3"/>
  <c r="F132" i="7"/>
  <c r="AT133" i="7"/>
  <c r="J127" i="7"/>
  <c r="AX128" i="7"/>
  <c r="C126" i="7"/>
  <c r="AQ127" i="7"/>
  <c r="W135" i="8"/>
  <c r="O124" i="3"/>
  <c r="U137" i="8"/>
  <c r="M126" i="3"/>
  <c r="V136" i="8"/>
  <c r="N125" i="3"/>
  <c r="M126" i="7"/>
  <c r="BA127" i="7"/>
  <c r="AW126" i="7"/>
  <c r="I125" i="7"/>
  <c r="AV126" i="7"/>
  <c r="H125" i="7"/>
  <c r="K144" i="8"/>
  <c r="C155" i="3"/>
  <c r="Y132" i="3" s="1"/>
  <c r="BC127" i="7"/>
  <c r="O126" i="7"/>
  <c r="BD127" i="7"/>
  <c r="P126" i="7"/>
  <c r="K126" i="7"/>
  <c r="AY127" i="7"/>
  <c r="AN5" i="3" l="1"/>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9" i="3"/>
  <c r="AN13" i="3"/>
  <c r="AN17" i="3"/>
  <c r="AN21" i="3"/>
  <c r="AN25" i="3"/>
  <c r="AN29" i="3"/>
  <c r="AN33" i="3"/>
  <c r="AN37" i="3"/>
  <c r="AN41" i="3"/>
  <c r="AN45" i="3"/>
  <c r="AN49" i="3"/>
  <c r="AN53" i="3"/>
  <c r="AN57" i="3"/>
  <c r="AN61" i="3"/>
  <c r="AN65" i="3"/>
  <c r="AN69" i="3"/>
  <c r="AN73" i="3"/>
  <c r="AN77" i="3"/>
  <c r="AN81" i="3"/>
  <c r="AN85" i="3"/>
  <c r="AN89" i="3"/>
  <c r="AN28" i="3"/>
  <c r="AN48" i="3"/>
  <c r="AN68" i="3"/>
  <c r="AN80" i="3"/>
  <c r="AN6" i="3"/>
  <c r="AN10" i="3"/>
  <c r="AN14" i="3"/>
  <c r="AN18" i="3"/>
  <c r="AN22" i="3"/>
  <c r="AN26" i="3"/>
  <c r="AN30" i="3"/>
  <c r="AN34" i="3"/>
  <c r="AN38" i="3"/>
  <c r="AN42" i="3"/>
  <c r="AN46" i="3"/>
  <c r="AN50" i="3"/>
  <c r="AN54" i="3"/>
  <c r="AN58" i="3"/>
  <c r="AN62" i="3"/>
  <c r="AN66" i="3"/>
  <c r="AN70" i="3"/>
  <c r="AN74" i="3"/>
  <c r="AN78" i="3"/>
  <c r="AN82" i="3"/>
  <c r="AN86" i="3"/>
  <c r="AN90" i="3"/>
  <c r="AN12" i="3"/>
  <c r="AN20" i="3"/>
  <c r="AN32" i="3"/>
  <c r="AN40" i="3"/>
  <c r="AN52" i="3"/>
  <c r="AN60" i="3"/>
  <c r="AN72" i="3"/>
  <c r="AN84" i="3"/>
  <c r="AN92" i="3"/>
  <c r="AN141" i="3"/>
  <c r="AN7" i="3"/>
  <c r="AN11" i="3"/>
  <c r="AN15" i="3"/>
  <c r="AN19" i="3"/>
  <c r="AN23" i="3"/>
  <c r="AN27" i="3"/>
  <c r="AN31" i="3"/>
  <c r="AN35" i="3"/>
  <c r="AN39" i="3"/>
  <c r="AN43" i="3"/>
  <c r="AN47" i="3"/>
  <c r="AN51" i="3"/>
  <c r="AN55" i="3"/>
  <c r="AN59" i="3"/>
  <c r="AN63" i="3"/>
  <c r="AN67" i="3"/>
  <c r="AN71" i="3"/>
  <c r="AN75" i="3"/>
  <c r="AN79" i="3"/>
  <c r="AN83" i="3"/>
  <c r="AN87" i="3"/>
  <c r="AN91" i="3"/>
  <c r="AN8" i="3"/>
  <c r="AN16" i="3"/>
  <c r="AN24" i="3"/>
  <c r="AN36" i="3"/>
  <c r="AN44" i="3"/>
  <c r="AN56" i="3"/>
  <c r="AN64" i="3"/>
  <c r="AN76" i="3"/>
  <c r="AN88" i="3"/>
  <c r="AN142" i="3"/>
  <c r="AN145" i="3"/>
  <c r="AN146" i="3"/>
  <c r="X146" i="3" s="1"/>
  <c r="AN147" i="3"/>
  <c r="X147" i="3" s="1"/>
  <c r="AN152" i="3"/>
  <c r="X152" i="3" s="1"/>
  <c r="AN153" i="3"/>
  <c r="X153" i="3" s="1"/>
  <c r="AN154" i="3"/>
  <c r="X154" i="3" s="1"/>
  <c r="P129" i="3"/>
  <c r="X140" i="8"/>
  <c r="L138" i="8"/>
  <c r="D127" i="3"/>
  <c r="AW127" i="7"/>
  <c r="I126" i="7"/>
  <c r="T138" i="8"/>
  <c r="O127" i="7"/>
  <c r="BC128" i="7"/>
  <c r="M127" i="7"/>
  <c r="BA128" i="7"/>
  <c r="C127" i="7"/>
  <c r="AQ128" i="7"/>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E127" i="7"/>
  <c r="AS128" i="7"/>
  <c r="U138" i="8"/>
  <c r="M127" i="3"/>
  <c r="AR127" i="7"/>
  <c r="D126" i="7"/>
  <c r="V137" i="8"/>
  <c r="N126" i="3"/>
  <c r="G127" i="7"/>
  <c r="AU128" i="7"/>
  <c r="AV127" i="7"/>
  <c r="H126" i="7"/>
  <c r="W136" i="8"/>
  <c r="O125" i="3"/>
  <c r="J128" i="7"/>
  <c r="AX129" i="7"/>
  <c r="K127" i="7"/>
  <c r="AY128" i="7"/>
  <c r="F133" i="7"/>
  <c r="AT134" i="7"/>
  <c r="N132" i="7"/>
  <c r="BB133" i="7"/>
  <c r="BD128" i="7"/>
  <c r="P127" i="7"/>
  <c r="M137" i="8"/>
  <c r="E126" i="3"/>
  <c r="AZ129" i="7"/>
  <c r="L128" i="7"/>
  <c r="S141" i="8"/>
  <c r="K155" i="3"/>
  <c r="AG129" i="3" s="1"/>
  <c r="X141" i="8" l="1"/>
  <c r="P130" i="3"/>
  <c r="L139" i="8"/>
  <c r="D128" i="3"/>
  <c r="W137" i="8"/>
  <c r="O126" i="3"/>
  <c r="L129" i="7"/>
  <c r="AZ130" i="7"/>
  <c r="F134" i="7"/>
  <c r="AT135" i="7"/>
  <c r="F135" i="7" s="1"/>
  <c r="E128" i="7"/>
  <c r="AS129" i="7"/>
  <c r="M128" i="7"/>
  <c r="BA129" i="7"/>
  <c r="AW128" i="7"/>
  <c r="I127" i="7"/>
  <c r="V138" i="8"/>
  <c r="N155" i="3"/>
  <c r="K128" i="7"/>
  <c r="AY129" i="7"/>
  <c r="O128" i="7"/>
  <c r="BC129" i="7"/>
  <c r="BD129" i="7"/>
  <c r="P128" i="7"/>
  <c r="AV128" i="7"/>
  <c r="H127" i="7"/>
  <c r="U139" i="8"/>
  <c r="M128" i="3"/>
  <c r="M138" i="8"/>
  <c r="E127" i="3"/>
  <c r="C128" i="7"/>
  <c r="AQ129" i="7"/>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J129" i="7"/>
  <c r="AX130" i="7"/>
  <c r="AR128" i="7"/>
  <c r="D127" i="7"/>
  <c r="T139" i="8"/>
  <c r="N133" i="7"/>
  <c r="BB134" i="7"/>
  <c r="G128" i="7"/>
  <c r="AU129" i="7"/>
  <c r="X142" i="8" l="1"/>
  <c r="P131" i="3"/>
  <c r="D129" i="3"/>
  <c r="L140" i="8"/>
  <c r="AJ4" i="3"/>
  <c r="AJ5" i="3"/>
  <c r="AJ6" i="3"/>
  <c r="AJ7"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C129" i="7"/>
  <c r="AQ130" i="7"/>
  <c r="M139" i="8"/>
  <c r="E128" i="3"/>
  <c r="BD130" i="7"/>
  <c r="P129" i="7"/>
  <c r="AW129" i="7"/>
  <c r="I128" i="7"/>
  <c r="T140" i="8"/>
  <c r="O129" i="7"/>
  <c r="BC130" i="7"/>
  <c r="K129" i="7"/>
  <c r="AY130" i="7"/>
  <c r="M129" i="7"/>
  <c r="BA130" i="7"/>
  <c r="AX131" i="7"/>
  <c r="J130" i="7"/>
  <c r="AV129" i="7"/>
  <c r="H128" i="7"/>
  <c r="E129" i="7"/>
  <c r="AS130" i="7"/>
  <c r="G129" i="7"/>
  <c r="AU130" i="7"/>
  <c r="AJ126" i="3"/>
  <c r="N134" i="7"/>
  <c r="BB135" i="7"/>
  <c r="N135" i="7" s="1"/>
  <c r="AZ131" i="7"/>
  <c r="L130" i="7"/>
  <c r="W138" i="8"/>
  <c r="O127" i="3"/>
  <c r="AR129" i="7"/>
  <c r="D128" i="7"/>
  <c r="U140" i="8"/>
  <c r="M129" i="3"/>
  <c r="X143" i="8" l="1"/>
  <c r="P132" i="3"/>
  <c r="L141" i="8"/>
  <c r="D130" i="3"/>
  <c r="M140" i="8"/>
  <c r="E129" i="3"/>
  <c r="J131" i="7"/>
  <c r="AX132" i="7"/>
  <c r="T141" i="8"/>
  <c r="AR130" i="7"/>
  <c r="D129" i="7"/>
  <c r="BD131" i="7"/>
  <c r="P130" i="7"/>
  <c r="G130" i="7"/>
  <c r="AU131" i="7"/>
  <c r="M130" i="7"/>
  <c r="BA131" i="7"/>
  <c r="C130" i="7"/>
  <c r="AQ131" i="7"/>
  <c r="AZ132" i="7"/>
  <c r="L131" i="7"/>
  <c r="U141" i="8"/>
  <c r="M130" i="3"/>
  <c r="W139" i="8"/>
  <c r="O128" i="3"/>
  <c r="O130" i="7"/>
  <c r="BC131" i="7"/>
  <c r="AV130" i="7"/>
  <c r="H129" i="7"/>
  <c r="E130" i="7"/>
  <c r="AS131" i="7"/>
  <c r="K130" i="7"/>
  <c r="AY131" i="7"/>
  <c r="AW130" i="7"/>
  <c r="I129" i="7"/>
  <c r="P133" i="3" l="1"/>
  <c r="X144" i="8"/>
  <c r="L142" i="8"/>
  <c r="D131" i="3"/>
  <c r="T142" i="8"/>
  <c r="L155" i="3"/>
  <c r="AH130" i="3" s="1"/>
  <c r="K131" i="7"/>
  <c r="AY132" i="7"/>
  <c r="C131" i="7"/>
  <c r="AQ132" i="7"/>
  <c r="W140" i="8"/>
  <c r="O129" i="3"/>
  <c r="E131" i="7"/>
  <c r="AS132" i="7"/>
  <c r="J132" i="7"/>
  <c r="AX133" i="7"/>
  <c r="U142" i="8"/>
  <c r="M131" i="3"/>
  <c r="G131" i="7"/>
  <c r="AU132" i="7"/>
  <c r="BD132" i="7"/>
  <c r="P131" i="7"/>
  <c r="M141" i="8"/>
  <c r="E130" i="3"/>
  <c r="AW131" i="7"/>
  <c r="I130" i="7"/>
  <c r="AV131" i="7"/>
  <c r="H130" i="7"/>
  <c r="AZ133" i="7"/>
  <c r="L132" i="7"/>
  <c r="M131" i="7"/>
  <c r="BA132" i="7"/>
  <c r="O131" i="7"/>
  <c r="BC132" i="7"/>
  <c r="AR131" i="7"/>
  <c r="D130" i="7"/>
  <c r="P134" i="3" l="1"/>
  <c r="X145" i="8"/>
  <c r="D155" i="3"/>
  <c r="L143" i="8"/>
  <c r="J133" i="7"/>
  <c r="AX134" i="7"/>
  <c r="K132" i="7"/>
  <c r="AY133" i="7"/>
  <c r="D131" i="7"/>
  <c r="AR132" i="7"/>
  <c r="AW132" i="7"/>
  <c r="I131" i="7"/>
  <c r="U143" i="8"/>
  <c r="M132" i="3"/>
  <c r="W141" i="8"/>
  <c r="O130" i="3"/>
  <c r="M132" i="7"/>
  <c r="BA133" i="7"/>
  <c r="M142" i="8"/>
  <c r="E155" i="3"/>
  <c r="AA130" i="3" s="1"/>
  <c r="C132" i="7"/>
  <c r="AQ133" i="7"/>
  <c r="BD133" i="7"/>
  <c r="P132" i="7"/>
  <c r="E132" i="7"/>
  <c r="AS133" i="7"/>
  <c r="L133" i="7"/>
  <c r="AZ134" i="7"/>
  <c r="AV132" i="7"/>
  <c r="H131" i="7"/>
  <c r="G132" i="7"/>
  <c r="AU133" i="7"/>
  <c r="AH5"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O132" i="7"/>
  <c r="BC133" i="7"/>
  <c r="P135" i="3" l="1"/>
  <c r="X146" i="8"/>
  <c r="Z5" i="3"/>
  <c r="Z13" i="3"/>
  <c r="Z21" i="3"/>
  <c r="Z29" i="3"/>
  <c r="Z37" i="3"/>
  <c r="Z45" i="3"/>
  <c r="Z53" i="3"/>
  <c r="Z61" i="3"/>
  <c r="Z69" i="3"/>
  <c r="Z77" i="3"/>
  <c r="Z85" i="3"/>
  <c r="Z93" i="3"/>
  <c r="Z101" i="3"/>
  <c r="Z109" i="3"/>
  <c r="Z117" i="3"/>
  <c r="Z125" i="3"/>
  <c r="Z131" i="3"/>
  <c r="Z8" i="3"/>
  <c r="Z32" i="3"/>
  <c r="Z48" i="3"/>
  <c r="Z72" i="3"/>
  <c r="Z96" i="3"/>
  <c r="Z120" i="3"/>
  <c r="Z9" i="3"/>
  <c r="Z41" i="3"/>
  <c r="Z65" i="3"/>
  <c r="Z89" i="3"/>
  <c r="Z113" i="3"/>
  <c r="Z12" i="3"/>
  <c r="Z68" i="3"/>
  <c r="Z108" i="3"/>
  <c r="Z7" i="3"/>
  <c r="Z14" i="3"/>
  <c r="Z22" i="3"/>
  <c r="Z30" i="3"/>
  <c r="Z38" i="3"/>
  <c r="Z46" i="3"/>
  <c r="Z54" i="3"/>
  <c r="Z62" i="3"/>
  <c r="Z70" i="3"/>
  <c r="Z78" i="3"/>
  <c r="Z86" i="3"/>
  <c r="Z94" i="3"/>
  <c r="Z102" i="3"/>
  <c r="Z110" i="3"/>
  <c r="Z118" i="3"/>
  <c r="Z126" i="3"/>
  <c r="Z16" i="3"/>
  <c r="Z24" i="3"/>
  <c r="Z40" i="3"/>
  <c r="Z64" i="3"/>
  <c r="Z80" i="3"/>
  <c r="Z104" i="3"/>
  <c r="Z128" i="3"/>
  <c r="Z17" i="3"/>
  <c r="Z33" i="3"/>
  <c r="Z57" i="3"/>
  <c r="Z81" i="3"/>
  <c r="Z105" i="3"/>
  <c r="Z129" i="3"/>
  <c r="Z28" i="3"/>
  <c r="Z76" i="3"/>
  <c r="Z100" i="3"/>
  <c r="Z6" i="3"/>
  <c r="Z15" i="3"/>
  <c r="Z23" i="3"/>
  <c r="Z31" i="3"/>
  <c r="Z39" i="3"/>
  <c r="Z47" i="3"/>
  <c r="Z55" i="3"/>
  <c r="Z63" i="3"/>
  <c r="Z71" i="3"/>
  <c r="Z79" i="3"/>
  <c r="Z87" i="3"/>
  <c r="Z95" i="3"/>
  <c r="Z103" i="3"/>
  <c r="Z111" i="3"/>
  <c r="Z119" i="3"/>
  <c r="Z127" i="3"/>
  <c r="Z56" i="3"/>
  <c r="Z88" i="3"/>
  <c r="Z112" i="3"/>
  <c r="Z25" i="3"/>
  <c r="Z49" i="3"/>
  <c r="Z73" i="3"/>
  <c r="Z97" i="3"/>
  <c r="Z121" i="3"/>
  <c r="Z20" i="3"/>
  <c r="Z84" i="3"/>
  <c r="Z124" i="3"/>
  <c r="Z10" i="3"/>
  <c r="Z18" i="3"/>
  <c r="Z26" i="3"/>
  <c r="Z34" i="3"/>
  <c r="Z42" i="3"/>
  <c r="Z50" i="3"/>
  <c r="Z58" i="3"/>
  <c r="Z66" i="3"/>
  <c r="Z74" i="3"/>
  <c r="Z82" i="3"/>
  <c r="Z90" i="3"/>
  <c r="Z98" i="3"/>
  <c r="Z106" i="3"/>
  <c r="Z114" i="3"/>
  <c r="Z122" i="3"/>
  <c r="Z130" i="3"/>
  <c r="Z11" i="3"/>
  <c r="Z19" i="3"/>
  <c r="Z27" i="3"/>
  <c r="Z35" i="3"/>
  <c r="Z43" i="3"/>
  <c r="Z51" i="3"/>
  <c r="Z59" i="3"/>
  <c r="Z67" i="3"/>
  <c r="Z75" i="3"/>
  <c r="Z83" i="3"/>
  <c r="Z91" i="3"/>
  <c r="Z99" i="3"/>
  <c r="Z107" i="3"/>
  <c r="Z115" i="3"/>
  <c r="Z123" i="3"/>
  <c r="Z36" i="3"/>
  <c r="Z44" i="3"/>
  <c r="Z52" i="3"/>
  <c r="Z60" i="3"/>
  <c r="Z92" i="3"/>
  <c r="Z116" i="3"/>
  <c r="G133" i="7"/>
  <c r="AU134" i="7"/>
  <c r="C133" i="7"/>
  <c r="AQ134" i="7"/>
  <c r="K133" i="7"/>
  <c r="AY134" i="7"/>
  <c r="BD134" i="7"/>
  <c r="P133" i="7"/>
  <c r="AA4" i="3"/>
  <c r="AA3"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U144" i="8"/>
  <c r="M133" i="3"/>
  <c r="O133" i="7"/>
  <c r="BC134" i="7"/>
  <c r="AW133" i="7"/>
  <c r="I132" i="7"/>
  <c r="AV133" i="7"/>
  <c r="H132" i="7"/>
  <c r="M133" i="7"/>
  <c r="BA134" i="7"/>
  <c r="L134" i="7"/>
  <c r="AZ135" i="7"/>
  <c r="L135" i="7" s="1"/>
  <c r="E133" i="7"/>
  <c r="AS134" i="7"/>
  <c r="AR133" i="7"/>
  <c r="D132" i="7"/>
  <c r="AX135" i="7"/>
  <c r="J135" i="7" s="1"/>
  <c r="J134" i="7"/>
  <c r="W142" i="8"/>
  <c r="O131" i="3"/>
  <c r="O132" i="3" l="1"/>
  <c r="P136" i="3"/>
  <c r="X147" i="8"/>
  <c r="AW134" i="7"/>
  <c r="I133" i="7"/>
  <c r="AR134" i="7"/>
  <c r="D133" i="7"/>
  <c r="AV134" i="7"/>
  <c r="H133" i="7"/>
  <c r="BD135" i="7"/>
  <c r="P135" i="7" s="1"/>
  <c r="P134" i="7"/>
  <c r="E134" i="7"/>
  <c r="AS135" i="7"/>
  <c r="E135" i="7" s="1"/>
  <c r="K134" i="7"/>
  <c r="AY135" i="7"/>
  <c r="K135" i="7" s="1"/>
  <c r="O134" i="7"/>
  <c r="BC135" i="7"/>
  <c r="O135" i="7" s="1"/>
  <c r="W143" i="8"/>
  <c r="M134" i="7"/>
  <c r="BA135" i="7"/>
  <c r="M135" i="7" s="1"/>
  <c r="G134" i="7"/>
  <c r="AU135" i="7"/>
  <c r="G135" i="7" s="1"/>
  <c r="C134" i="7"/>
  <c r="AQ135" i="7"/>
  <c r="C135" i="7" s="1"/>
  <c r="U145" i="8"/>
  <c r="M155" i="3"/>
  <c r="AI133" i="3" s="1"/>
  <c r="O133" i="3" l="1"/>
  <c r="P137" i="3"/>
  <c r="X148" i="8"/>
  <c r="W144" i="8"/>
  <c r="AR135" i="7"/>
  <c r="D135" i="7" s="1"/>
  <c r="D134" i="7"/>
  <c r="AV135" i="7"/>
  <c r="H135" i="7" s="1"/>
  <c r="H134" i="7"/>
  <c r="AI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W135" i="7"/>
  <c r="I135" i="7" s="1"/>
  <c r="I134" i="7"/>
  <c r="P138" i="3" l="1"/>
  <c r="X149" i="8"/>
  <c r="O134" i="3"/>
  <c r="W145" i="8"/>
  <c r="O135" i="3" l="1"/>
  <c r="W146" i="8"/>
  <c r="P139" i="3"/>
  <c r="X150" i="8"/>
  <c r="Y79" i="8"/>
  <c r="Q68" i="3"/>
  <c r="P140" i="3" l="1"/>
  <c r="X151" i="8"/>
  <c r="O136" i="3"/>
  <c r="W147" i="8"/>
  <c r="Q69" i="3"/>
  <c r="Y80" i="8"/>
  <c r="W148" i="8" l="1"/>
  <c r="O137" i="3"/>
  <c r="P141" i="3"/>
  <c r="X152" i="8"/>
  <c r="Y81" i="8"/>
  <c r="Q70" i="3"/>
  <c r="O138" i="3" l="1"/>
  <c r="W149" i="8"/>
  <c r="P142" i="3"/>
  <c r="X153" i="8"/>
  <c r="Q71" i="3"/>
  <c r="Y82" i="8"/>
  <c r="P143" i="3" l="1"/>
  <c r="X154" i="8"/>
  <c r="O139" i="3"/>
  <c r="W150" i="8"/>
  <c r="Q72" i="3"/>
  <c r="Y83" i="8"/>
  <c r="O140" i="3" l="1"/>
  <c r="W151" i="8"/>
  <c r="X155" i="8"/>
  <c r="P155" i="3"/>
  <c r="Q73" i="3"/>
  <c r="Y84" i="8"/>
  <c r="AL128" i="3" l="1"/>
  <c r="AL129" i="3"/>
  <c r="AL130" i="3"/>
  <c r="AL131" i="3"/>
  <c r="AL132" i="3"/>
  <c r="AL133" i="3"/>
  <c r="AL30" i="3"/>
  <c r="AL62" i="3"/>
  <c r="AL94" i="3"/>
  <c r="AL126" i="3"/>
  <c r="AL57" i="3"/>
  <c r="AL83" i="3"/>
  <c r="AL84" i="3"/>
  <c r="AL69" i="3"/>
  <c r="AL31" i="3"/>
  <c r="AL63" i="3"/>
  <c r="AL95" i="3"/>
  <c r="AL127" i="3"/>
  <c r="AL105" i="3"/>
  <c r="AL44" i="3"/>
  <c r="AL85" i="3"/>
  <c r="AL24" i="3"/>
  <c r="AL56" i="3"/>
  <c r="AL88" i="3"/>
  <c r="AL120" i="3"/>
  <c r="AL113" i="3"/>
  <c r="AL36" i="3"/>
  <c r="AL61" i="3"/>
  <c r="AL18" i="3"/>
  <c r="AL50" i="3"/>
  <c r="AL82" i="3"/>
  <c r="AL114" i="3"/>
  <c r="AL27" i="3"/>
  <c r="AL59" i="3"/>
  <c r="AL92" i="3"/>
  <c r="AL77" i="3"/>
  <c r="AL10" i="3"/>
  <c r="AL38" i="3"/>
  <c r="AL70" i="3"/>
  <c r="AL102" i="3"/>
  <c r="AL9" i="3"/>
  <c r="AL81" i="3"/>
  <c r="AL115" i="3"/>
  <c r="AL108" i="3"/>
  <c r="AL101" i="3"/>
  <c r="AL39" i="3"/>
  <c r="AL71" i="3"/>
  <c r="AL103" i="3"/>
  <c r="AL25" i="3"/>
  <c r="AL75" i="3"/>
  <c r="AL76" i="3"/>
  <c r="AL125" i="3"/>
  <c r="AL32" i="3"/>
  <c r="AL64" i="3"/>
  <c r="AL96" i="3"/>
  <c r="AL41" i="3"/>
  <c r="AL91" i="3"/>
  <c r="AL68" i="3"/>
  <c r="AL93" i="3"/>
  <c r="AL26" i="3"/>
  <c r="AL58" i="3"/>
  <c r="AL90" i="3"/>
  <c r="AL122" i="3"/>
  <c r="AL35" i="3"/>
  <c r="AL67" i="3"/>
  <c r="AL124" i="3"/>
  <c r="AL109" i="3"/>
  <c r="AL134" i="3"/>
  <c r="AL14" i="3"/>
  <c r="AL46" i="3"/>
  <c r="AL78" i="3"/>
  <c r="AL110" i="3"/>
  <c r="AL17" i="3"/>
  <c r="AL97" i="3"/>
  <c r="AL28" i="3"/>
  <c r="AL13" i="3"/>
  <c r="AL15" i="3"/>
  <c r="AL47" i="3"/>
  <c r="AL79" i="3"/>
  <c r="AL111" i="3"/>
  <c r="AL49" i="3"/>
  <c r="AL107" i="3"/>
  <c r="AL116" i="3"/>
  <c r="AL7" i="3"/>
  <c r="AL40" i="3"/>
  <c r="AL72" i="3"/>
  <c r="AL104" i="3"/>
  <c r="AL65" i="3"/>
  <c r="AL123" i="3"/>
  <c r="AL100" i="3"/>
  <c r="AL117" i="3"/>
  <c r="AL34" i="3"/>
  <c r="AL66" i="3"/>
  <c r="AL98" i="3"/>
  <c r="AL11" i="3"/>
  <c r="AL43" i="3"/>
  <c r="AL99" i="3"/>
  <c r="AL29" i="3"/>
  <c r="AL22" i="3"/>
  <c r="AL54" i="3"/>
  <c r="AL86" i="3"/>
  <c r="AL118" i="3"/>
  <c r="AL33" i="3"/>
  <c r="AL121" i="3"/>
  <c r="AL60" i="3"/>
  <c r="AL37" i="3"/>
  <c r="AL23" i="3"/>
  <c r="AL55" i="3"/>
  <c r="AL87" i="3"/>
  <c r="AL119" i="3"/>
  <c r="AL73" i="3"/>
  <c r="AL20" i="3"/>
  <c r="AL45" i="3"/>
  <c r="AL16" i="3"/>
  <c r="AL48" i="3"/>
  <c r="AL80" i="3"/>
  <c r="AL112" i="3"/>
  <c r="AL89" i="3"/>
  <c r="AL12" i="3"/>
  <c r="AL21" i="3"/>
  <c r="AL8" i="3"/>
  <c r="AL42" i="3"/>
  <c r="AL74" i="3"/>
  <c r="AL106" i="3"/>
  <c r="AL19" i="3"/>
  <c r="AL51" i="3"/>
  <c r="AL52" i="3"/>
  <c r="AL53" i="3"/>
  <c r="AL135" i="3"/>
  <c r="AL136" i="3"/>
  <c r="AL137" i="3"/>
  <c r="AL138" i="3"/>
  <c r="AL139" i="3"/>
  <c r="AL140" i="3"/>
  <c r="AL141" i="3"/>
  <c r="AL142" i="3"/>
  <c r="AL143" i="3"/>
  <c r="Y85" i="8"/>
  <c r="O141" i="3"/>
  <c r="W152" i="8"/>
  <c r="Q74" i="3"/>
  <c r="Y86" i="8" l="1"/>
  <c r="O142" i="3"/>
  <c r="W153" i="8"/>
  <c r="Q75" i="3"/>
  <c r="Y87" i="8" l="1"/>
  <c r="Q76" i="3"/>
  <c r="O143" i="3"/>
  <c r="W154" i="8"/>
  <c r="Y88" i="8"/>
  <c r="Q77" i="3"/>
  <c r="O144" i="3" l="1"/>
  <c r="W155" i="8"/>
  <c r="Y89" i="8"/>
  <c r="Q78" i="3"/>
  <c r="O145" i="3" l="1"/>
  <c r="W156" i="8"/>
  <c r="Y90" i="8"/>
  <c r="Q79" i="3"/>
  <c r="W157" i="8" l="1"/>
  <c r="O155" i="3"/>
  <c r="Q80" i="3"/>
  <c r="Y91" i="8"/>
  <c r="AK128" i="3" l="1"/>
  <c r="AK129" i="3"/>
  <c r="AK130" i="3"/>
  <c r="AK131" i="3"/>
  <c r="AK132" i="3"/>
  <c r="AK133" i="3"/>
  <c r="AK4" i="3"/>
  <c r="X4" i="3" s="1"/>
  <c r="AK8" i="3"/>
  <c r="AK12" i="3"/>
  <c r="AK16" i="3"/>
  <c r="AK20" i="3"/>
  <c r="AK24" i="3"/>
  <c r="AK28" i="3"/>
  <c r="AK32" i="3"/>
  <c r="AK36" i="3"/>
  <c r="AK40" i="3"/>
  <c r="AK44" i="3"/>
  <c r="AK48" i="3"/>
  <c r="AK52" i="3"/>
  <c r="AK56" i="3"/>
  <c r="AK60" i="3"/>
  <c r="AK64" i="3"/>
  <c r="AK68" i="3"/>
  <c r="AK72" i="3"/>
  <c r="AK76" i="3"/>
  <c r="AK80" i="3"/>
  <c r="AK84" i="3"/>
  <c r="AK88" i="3"/>
  <c r="AK92" i="3"/>
  <c r="AK96" i="3"/>
  <c r="AK100" i="3"/>
  <c r="AK104" i="3"/>
  <c r="AK108" i="3"/>
  <c r="AK112" i="3"/>
  <c r="AK116" i="3"/>
  <c r="AK120" i="3"/>
  <c r="AK124" i="3"/>
  <c r="AK34" i="3"/>
  <c r="AK74" i="3"/>
  <c r="AK94" i="3"/>
  <c r="AK110" i="3"/>
  <c r="AK126" i="3"/>
  <c r="AK5" i="3"/>
  <c r="X5" i="3" s="1"/>
  <c r="AK9" i="3"/>
  <c r="AK13" i="3"/>
  <c r="AK17" i="3"/>
  <c r="AK21" i="3"/>
  <c r="AK25" i="3"/>
  <c r="AK29" i="3"/>
  <c r="AK33" i="3"/>
  <c r="AK37" i="3"/>
  <c r="AK41" i="3"/>
  <c r="AK45" i="3"/>
  <c r="AK49" i="3"/>
  <c r="AK53" i="3"/>
  <c r="AK57" i="3"/>
  <c r="AK61" i="3"/>
  <c r="AK65" i="3"/>
  <c r="AK69" i="3"/>
  <c r="AK73" i="3"/>
  <c r="AK77" i="3"/>
  <c r="AK81" i="3"/>
  <c r="AK85" i="3"/>
  <c r="AK89" i="3"/>
  <c r="AK93" i="3"/>
  <c r="AK97" i="3"/>
  <c r="AK101" i="3"/>
  <c r="AK105" i="3"/>
  <c r="AK109" i="3"/>
  <c r="AK113" i="3"/>
  <c r="AK117" i="3"/>
  <c r="AK121" i="3"/>
  <c r="AK125" i="3"/>
  <c r="AK50" i="3"/>
  <c r="AK66" i="3"/>
  <c r="AK82" i="3"/>
  <c r="AK98" i="3"/>
  <c r="AK106" i="3"/>
  <c r="AK118" i="3"/>
  <c r="AK134" i="3"/>
  <c r="AK6" i="3"/>
  <c r="AK10" i="3"/>
  <c r="AK14" i="3"/>
  <c r="AK18" i="3"/>
  <c r="AK22" i="3"/>
  <c r="AK26" i="3"/>
  <c r="AK30" i="3"/>
  <c r="AK38" i="3"/>
  <c r="AK42" i="3"/>
  <c r="AK46" i="3"/>
  <c r="AK54" i="3"/>
  <c r="AK58" i="3"/>
  <c r="AK62" i="3"/>
  <c r="AK70" i="3"/>
  <c r="AK86" i="3"/>
  <c r="AK122" i="3"/>
  <c r="AK3" i="3"/>
  <c r="X3" i="3" s="1"/>
  <c r="AK7" i="3"/>
  <c r="AK11" i="3"/>
  <c r="AK15" i="3"/>
  <c r="AK19" i="3"/>
  <c r="AK23" i="3"/>
  <c r="AK27" i="3"/>
  <c r="AK31" i="3"/>
  <c r="AK35" i="3"/>
  <c r="AK39" i="3"/>
  <c r="AK43" i="3"/>
  <c r="AK47" i="3"/>
  <c r="AK51" i="3"/>
  <c r="AK55" i="3"/>
  <c r="AK59" i="3"/>
  <c r="AK63" i="3"/>
  <c r="AK67" i="3"/>
  <c r="AK71" i="3"/>
  <c r="AK75" i="3"/>
  <c r="AK79" i="3"/>
  <c r="AK83" i="3"/>
  <c r="AK87" i="3"/>
  <c r="AK91" i="3"/>
  <c r="AK95" i="3"/>
  <c r="AK99" i="3"/>
  <c r="AK103" i="3"/>
  <c r="AK107" i="3"/>
  <c r="AK111" i="3"/>
  <c r="AK115" i="3"/>
  <c r="AK119" i="3"/>
  <c r="AK123" i="3"/>
  <c r="AK127" i="3"/>
  <c r="AK78" i="3"/>
  <c r="AK90" i="3"/>
  <c r="AK102" i="3"/>
  <c r="AK114" i="3"/>
  <c r="AK135" i="3"/>
  <c r="X135" i="3" s="1"/>
  <c r="AK136" i="3"/>
  <c r="X136" i="3" s="1"/>
  <c r="AK137" i="3"/>
  <c r="X137" i="3" s="1"/>
  <c r="AK138" i="3"/>
  <c r="X138" i="3" s="1"/>
  <c r="AK139" i="3"/>
  <c r="X139" i="3" s="1"/>
  <c r="AK140" i="3"/>
  <c r="X140" i="3" s="1"/>
  <c r="AK141" i="3"/>
  <c r="X141" i="3" s="1"/>
  <c r="AK142" i="3"/>
  <c r="X142" i="3" s="1"/>
  <c r="AK143" i="3"/>
  <c r="X143" i="3" s="1"/>
  <c r="AK144" i="3"/>
  <c r="X144" i="3" s="1"/>
  <c r="AK145" i="3"/>
  <c r="X145" i="3" s="1"/>
  <c r="Y92" i="8"/>
  <c r="Q81" i="3"/>
  <c r="AS112" i="3" l="1"/>
  <c r="Q82" i="3"/>
  <c r="Y93" i="8"/>
  <c r="Y94" i="8" l="1"/>
  <c r="Q83" i="3"/>
  <c r="Y95" i="8" l="1"/>
  <c r="Q84" i="3"/>
  <c r="Y96" i="8" l="1"/>
  <c r="Q85" i="3"/>
  <c r="Y97" i="8" l="1"/>
  <c r="Q86" i="3"/>
  <c r="Q87" i="3" l="1"/>
  <c r="Y98" i="8"/>
  <c r="Y99" i="8" l="1"/>
  <c r="Q88" i="3"/>
  <c r="Q89" i="3" l="1"/>
  <c r="Y100" i="8"/>
  <c r="Q90" i="3" l="1"/>
  <c r="Y101" i="8"/>
  <c r="Y102" i="8" l="1"/>
  <c r="Q91" i="3"/>
  <c r="Q92" i="3" l="1"/>
  <c r="Y103" i="8"/>
  <c r="Y104" i="8" l="1"/>
  <c r="Q93" i="3"/>
  <c r="Y105" i="8" l="1"/>
  <c r="Q94" i="3"/>
  <c r="Q95" i="3" l="1"/>
  <c r="Y106" i="8"/>
  <c r="Q96" i="3" l="1"/>
  <c r="Y107" i="8"/>
  <c r="Q97" i="3" l="1"/>
  <c r="Y108" i="8"/>
  <c r="Q98" i="3" l="1"/>
  <c r="Y109" i="8"/>
  <c r="Q99" i="3" l="1"/>
  <c r="Y110" i="8"/>
  <c r="Q100" i="3" l="1"/>
  <c r="Y111" i="8"/>
  <c r="Y112" i="8" l="1"/>
  <c r="Q101" i="3"/>
  <c r="Y113" i="8" l="1"/>
  <c r="Q102" i="3"/>
  <c r="Y114" i="8" l="1"/>
  <c r="Q103" i="3"/>
  <c r="Q104" i="3" l="1"/>
  <c r="Y115" i="8"/>
  <c r="Y116" i="8" l="1"/>
  <c r="Q105" i="3"/>
  <c r="Q106" i="3" l="1"/>
  <c r="Y117" i="8"/>
  <c r="Y118" i="8" l="1"/>
  <c r="Q107" i="3"/>
  <c r="Q108" i="3" l="1"/>
  <c r="Y119" i="8"/>
  <c r="Q109" i="3" l="1"/>
  <c r="Y120" i="8"/>
  <c r="Y121" i="8" l="1"/>
  <c r="Q110" i="3"/>
  <c r="Y122" i="8" l="1"/>
  <c r="Q111" i="3"/>
  <c r="Q112" i="3" l="1"/>
  <c r="Y123" i="8"/>
  <c r="Y124" i="8" l="1"/>
  <c r="Q113" i="3"/>
  <c r="Q114" i="3" l="1"/>
  <c r="Y125" i="8"/>
  <c r="Y126" i="8" l="1"/>
  <c r="Q115" i="3"/>
  <c r="Y127" i="8" l="1"/>
  <c r="Q116" i="3"/>
  <c r="Q117" i="3" l="1"/>
  <c r="Y128" i="8"/>
  <c r="Q118" i="3" l="1"/>
  <c r="Y129" i="8"/>
  <c r="Q119" i="3" l="1"/>
  <c r="Y130" i="8"/>
  <c r="Q120" i="3" l="1"/>
  <c r="Y131" i="8"/>
  <c r="Q121" i="3" l="1"/>
  <c r="Y132" i="8"/>
  <c r="Q122" i="3" l="1"/>
  <c r="Y133" i="8"/>
  <c r="Q123" i="3" l="1"/>
  <c r="Y134" i="8"/>
  <c r="Q124" i="3" l="1"/>
  <c r="Y135" i="8"/>
  <c r="Q125" i="3" l="1"/>
  <c r="Y136" i="8"/>
  <c r="Q126" i="3" l="1"/>
  <c r="Y137" i="8"/>
  <c r="Q127" i="3" l="1"/>
  <c r="Y138" i="8"/>
  <c r="Y139" i="8" l="1"/>
  <c r="Q128" i="3"/>
  <c r="Q129" i="3" l="1"/>
  <c r="Y140" i="8"/>
  <c r="Q130" i="3" l="1"/>
  <c r="Y141" i="8"/>
  <c r="Q131" i="3" l="1"/>
  <c r="Y142" i="8"/>
  <c r="Q132" i="3" l="1"/>
  <c r="Y143" i="8"/>
  <c r="Q133" i="3" l="1"/>
  <c r="Y144" i="8"/>
  <c r="Q134" i="3" l="1"/>
  <c r="Y145" i="8"/>
  <c r="Q155" i="3" l="1"/>
  <c r="AM133" i="3" s="1"/>
  <c r="X133" i="3" s="1"/>
  <c r="Y146" i="8"/>
  <c r="AM134" i="3"/>
  <c r="X134" i="3" s="1"/>
  <c r="AM6" i="3"/>
  <c r="X6" i="3" s="1"/>
  <c r="AM7" i="3"/>
  <c r="X7" i="3" s="1"/>
  <c r="AM8" i="3"/>
  <c r="X8" i="3" s="1"/>
  <c r="AM9" i="3"/>
  <c r="X9" i="3" s="1"/>
  <c r="AM10" i="3"/>
  <c r="X10" i="3" s="1"/>
  <c r="AM11" i="3"/>
  <c r="X11" i="3" s="1"/>
  <c r="AM12" i="3"/>
  <c r="X12" i="3" s="1"/>
  <c r="AM13" i="3"/>
  <c r="X13" i="3" s="1"/>
  <c r="AM14" i="3"/>
  <c r="X14" i="3" s="1"/>
  <c r="AM15" i="3"/>
  <c r="X15" i="3" s="1"/>
  <c r="AM16" i="3"/>
  <c r="X16" i="3" s="1"/>
  <c r="AM17" i="3"/>
  <c r="X17" i="3" s="1"/>
  <c r="AM18" i="3"/>
  <c r="X18" i="3" s="1"/>
  <c r="AM19" i="3"/>
  <c r="X19" i="3" s="1"/>
  <c r="AM20" i="3"/>
  <c r="X20" i="3" s="1"/>
  <c r="AM21" i="3"/>
  <c r="X21" i="3" s="1"/>
  <c r="AM22" i="3"/>
  <c r="X22" i="3" s="1"/>
  <c r="AM23" i="3"/>
  <c r="X23" i="3" s="1"/>
  <c r="AM24" i="3"/>
  <c r="X24" i="3" s="1"/>
  <c r="AM25" i="3"/>
  <c r="X25" i="3" s="1"/>
  <c r="AM26" i="3"/>
  <c r="X26" i="3" s="1"/>
  <c r="AM27" i="3"/>
  <c r="X27" i="3" s="1"/>
  <c r="AM28" i="3"/>
  <c r="X28" i="3" s="1"/>
  <c r="AM29" i="3"/>
  <c r="X29" i="3" s="1"/>
  <c r="AM30" i="3"/>
  <c r="X30" i="3" s="1"/>
  <c r="AM31" i="3"/>
  <c r="X31" i="3" s="1"/>
  <c r="AM32" i="3"/>
  <c r="X32" i="3" s="1"/>
  <c r="AM33" i="3"/>
  <c r="X33" i="3" s="1"/>
  <c r="AM34" i="3"/>
  <c r="X34" i="3" s="1"/>
  <c r="AM35" i="3"/>
  <c r="X35" i="3" s="1"/>
  <c r="AM36" i="3"/>
  <c r="X36" i="3" s="1"/>
  <c r="AM37" i="3"/>
  <c r="X37" i="3" s="1"/>
  <c r="AM38" i="3"/>
  <c r="X38" i="3" s="1"/>
  <c r="AM39" i="3"/>
  <c r="X39" i="3" s="1"/>
  <c r="AM40" i="3"/>
  <c r="X40" i="3" s="1"/>
  <c r="AM41" i="3"/>
  <c r="X41" i="3" s="1"/>
  <c r="AM42" i="3"/>
  <c r="X42" i="3" s="1"/>
  <c r="AM43" i="3"/>
  <c r="X43" i="3" s="1"/>
  <c r="AM44" i="3"/>
  <c r="X44" i="3" s="1"/>
  <c r="AM45" i="3"/>
  <c r="X45" i="3" s="1"/>
  <c r="AM46" i="3"/>
  <c r="X46" i="3" s="1"/>
  <c r="AM47" i="3"/>
  <c r="X47" i="3" s="1"/>
  <c r="AM48" i="3"/>
  <c r="X48" i="3" s="1"/>
  <c r="AM49" i="3"/>
  <c r="X49" i="3" s="1"/>
  <c r="AM50" i="3"/>
  <c r="X50" i="3" s="1"/>
  <c r="AM51" i="3"/>
  <c r="X51" i="3" s="1"/>
  <c r="AM52" i="3"/>
  <c r="X52" i="3" s="1"/>
  <c r="AM53" i="3"/>
  <c r="X53" i="3" s="1"/>
  <c r="AM54" i="3"/>
  <c r="X54" i="3" s="1"/>
  <c r="AM55" i="3"/>
  <c r="X55" i="3" s="1"/>
  <c r="AM56" i="3"/>
  <c r="X56" i="3" s="1"/>
  <c r="AM57" i="3"/>
  <c r="X57" i="3" s="1"/>
  <c r="AM58" i="3"/>
  <c r="X58" i="3" s="1"/>
  <c r="AM59" i="3"/>
  <c r="X59" i="3" s="1"/>
  <c r="AM60" i="3"/>
  <c r="X60" i="3" s="1"/>
  <c r="AM61" i="3"/>
  <c r="X61" i="3" s="1"/>
  <c r="AM62" i="3"/>
  <c r="X62" i="3" s="1"/>
  <c r="AM63" i="3"/>
  <c r="X63" i="3" s="1"/>
  <c r="AM64" i="3"/>
  <c r="X64" i="3" s="1"/>
  <c r="AM65" i="3"/>
  <c r="X65" i="3" s="1"/>
  <c r="AM66" i="3"/>
  <c r="X66" i="3" s="1"/>
  <c r="AM67" i="3"/>
  <c r="X67" i="3" s="1"/>
  <c r="AM68" i="3"/>
  <c r="X68" i="3" s="1"/>
  <c r="AM70" i="3"/>
  <c r="X70" i="3" s="1"/>
  <c r="AM69" i="3"/>
  <c r="X69" i="3" s="1"/>
  <c r="AM71" i="3"/>
  <c r="X71" i="3" s="1"/>
  <c r="AM72" i="3"/>
  <c r="X72" i="3" s="1"/>
  <c r="AM73" i="3"/>
  <c r="X73" i="3" s="1"/>
  <c r="AM74" i="3"/>
  <c r="X74" i="3" s="1"/>
  <c r="AM75" i="3"/>
  <c r="X75" i="3" s="1"/>
  <c r="AM76" i="3"/>
  <c r="X76" i="3" s="1"/>
  <c r="AM77" i="3"/>
  <c r="X77" i="3" s="1"/>
  <c r="AM78" i="3"/>
  <c r="X78" i="3" s="1"/>
  <c r="AM79" i="3"/>
  <c r="X79" i="3" s="1"/>
  <c r="AM80" i="3"/>
  <c r="X80" i="3" s="1"/>
  <c r="AM81" i="3"/>
  <c r="X81" i="3" s="1"/>
  <c r="AM82" i="3"/>
  <c r="X82" i="3" s="1"/>
  <c r="AM83" i="3"/>
  <c r="X83" i="3" s="1"/>
  <c r="AM84" i="3"/>
  <c r="X84" i="3" s="1"/>
  <c r="AM85" i="3"/>
  <c r="X85" i="3" s="1"/>
  <c r="AM86" i="3"/>
  <c r="X86" i="3" s="1"/>
  <c r="AM87" i="3"/>
  <c r="X87" i="3" s="1"/>
  <c r="AM88" i="3"/>
  <c r="X88" i="3" s="1"/>
  <c r="AM89" i="3"/>
  <c r="X89" i="3" s="1"/>
  <c r="AM90" i="3"/>
  <c r="X90" i="3" s="1"/>
  <c r="AM91" i="3"/>
  <c r="X91" i="3" s="1"/>
  <c r="AM92" i="3"/>
  <c r="X92" i="3" s="1"/>
  <c r="AM93" i="3"/>
  <c r="X93" i="3" s="1"/>
  <c r="AM94" i="3"/>
  <c r="X94" i="3" s="1"/>
  <c r="AM95" i="3"/>
  <c r="X95" i="3" s="1"/>
  <c r="AM96" i="3"/>
  <c r="X96" i="3" s="1"/>
  <c r="AM97" i="3"/>
  <c r="X97" i="3" s="1"/>
  <c r="AM98" i="3"/>
  <c r="X98" i="3" s="1"/>
  <c r="AM99" i="3"/>
  <c r="X99" i="3" s="1"/>
  <c r="AM100" i="3"/>
  <c r="X100" i="3" s="1"/>
  <c r="AM101" i="3"/>
  <c r="X101" i="3" s="1"/>
  <c r="AM102" i="3"/>
  <c r="X102" i="3" s="1"/>
  <c r="AM103" i="3"/>
  <c r="X103" i="3" s="1"/>
  <c r="AM104" i="3"/>
  <c r="X104" i="3" s="1"/>
  <c r="AM105" i="3"/>
  <c r="X105" i="3" s="1"/>
  <c r="AM106" i="3"/>
  <c r="X106" i="3" s="1"/>
  <c r="AM107" i="3"/>
  <c r="X107" i="3" s="1"/>
  <c r="AM108" i="3"/>
  <c r="X108" i="3" s="1"/>
  <c r="AM109" i="3"/>
  <c r="X109" i="3" s="1"/>
  <c r="AM110" i="3"/>
  <c r="X110" i="3" s="1"/>
  <c r="AM111" i="3"/>
  <c r="X111" i="3" s="1"/>
  <c r="AM112" i="3"/>
  <c r="X112" i="3" s="1"/>
  <c r="AM113" i="3"/>
  <c r="X113" i="3" s="1"/>
  <c r="AM114" i="3"/>
  <c r="X114" i="3" s="1"/>
  <c r="AM115" i="3"/>
  <c r="X115" i="3" s="1"/>
  <c r="AM116" i="3"/>
  <c r="X116" i="3" s="1"/>
  <c r="AM117" i="3"/>
  <c r="X117" i="3" s="1"/>
  <c r="AM118" i="3"/>
  <c r="X118" i="3" s="1"/>
  <c r="AM119" i="3"/>
  <c r="X119" i="3" s="1"/>
  <c r="AM120" i="3"/>
  <c r="X120" i="3" s="1"/>
  <c r="AM121" i="3"/>
  <c r="X121" i="3" s="1"/>
  <c r="AM122" i="3"/>
  <c r="X122" i="3" s="1"/>
  <c r="AM123" i="3"/>
  <c r="X123" i="3" s="1"/>
  <c r="AM124" i="3"/>
  <c r="X124" i="3" s="1"/>
  <c r="AM125" i="3"/>
  <c r="X125" i="3" s="1"/>
  <c r="AM126" i="3"/>
  <c r="X126" i="3" s="1"/>
  <c r="AM127" i="3"/>
  <c r="X127" i="3" s="1"/>
  <c r="AM128" i="3"/>
  <c r="X128" i="3" s="1"/>
  <c r="AM129" i="3"/>
  <c r="X129" i="3" s="1"/>
  <c r="AM130" i="3"/>
  <c r="X130" i="3" s="1"/>
  <c r="AM131" i="3"/>
  <c r="X131" i="3" s="1"/>
  <c r="AM132" i="3"/>
  <c r="X132" i="3" s="1"/>
</calcChain>
</file>

<file path=xl/sharedStrings.xml><?xml version="1.0" encoding="utf-8"?>
<sst xmlns="http://schemas.openxmlformats.org/spreadsheetml/2006/main" count="89443" uniqueCount="917">
  <si>
    <t>Date</t>
  </si>
  <si>
    <t>Ad-Clips</t>
  </si>
  <si>
    <t>Total Fish</t>
  </si>
  <si>
    <t/>
  </si>
  <si>
    <t>Natural</t>
  </si>
  <si>
    <t>Skeletons</t>
  </si>
  <si>
    <t>TOTAL FISH</t>
  </si>
  <si>
    <t>Natural Fish</t>
  </si>
  <si>
    <t>clips</t>
  </si>
  <si>
    <t xml:space="preserve">Winter-run Chinook Carcasses observed during Mainstem Sacramento River surveys </t>
  </si>
  <si>
    <t>To make this table need to run query laura total as a make table query and save as laura total excel table-overwrite old one.  Then delete sections, then run laura total excel make query and paste those results here.</t>
  </si>
  <si>
    <t>SumOfTotal Fish</t>
  </si>
  <si>
    <t>SumOfAd-Clips</t>
  </si>
  <si>
    <t>SumOfSkeletons</t>
  </si>
  <si>
    <t>SumOfTOTAL</t>
  </si>
  <si>
    <t>SumOfNatural origin</t>
  </si>
  <si>
    <t>SumOfTallied Chops</t>
  </si>
  <si>
    <t>n/a</t>
  </si>
  <si>
    <t>AVERAGE</t>
  </si>
  <si>
    <r>
      <t xml:space="preserve">Percent </t>
    </r>
    <r>
      <rPr>
        <sz val="10"/>
        <rFont val="Arial"/>
        <family val="2"/>
      </rPr>
      <t>Cumulative WR carcasses by year and date</t>
    </r>
  </si>
  <si>
    <t>Yearly count</t>
  </si>
  <si>
    <t>Period</t>
  </si>
  <si>
    <t>SumOfSumOfTOTAL</t>
  </si>
  <si>
    <t>SumOfSumOfAd-Clips</t>
  </si>
  <si>
    <t>SumOfSumOfNatural origin</t>
  </si>
  <si>
    <t>SumOfSumOfSkeletons</t>
  </si>
  <si>
    <t>SumOfSumOfTallied Chops</t>
  </si>
  <si>
    <t>Periods for WR since 2005 have been three days long.</t>
  </si>
  <si>
    <t>note some late and early carcasses deemed to be non winters (LF in may and Fall in aug-sep) are removed</t>
  </si>
  <si>
    <t>Section#</t>
  </si>
  <si>
    <t>TOTAL</t>
  </si>
  <si>
    <t>Natural origin</t>
  </si>
  <si>
    <t>Tallied Chops</t>
  </si>
  <si>
    <t>NOTE 2012 onward change in datasheet eliminates older queries used to develop these tables (tags no longer included in Carcass Daily Data table</t>
  </si>
  <si>
    <t>Newer queries</t>
  </si>
  <si>
    <t>Older Queries tags in Carcass Daily used last in 2011</t>
  </si>
  <si>
    <t>SumOfSumOfTotal Fish</t>
  </si>
  <si>
    <t>SumOfSumOfNatural</t>
  </si>
  <si>
    <t xml:space="preserve">Older queries used </t>
  </si>
  <si>
    <t>Keswick to ACID</t>
  </si>
  <si>
    <t>Hwy 44 Brg to ACID</t>
  </si>
  <si>
    <t>Clear Crk Powerlines to Hwy 44 Brg</t>
  </si>
  <si>
    <t>Balls Ferry ramp to Clear Cr. P-lines</t>
  </si>
  <si>
    <t>Section</t>
  </si>
  <si>
    <t>Locations</t>
  </si>
  <si>
    <t>Percents</t>
  </si>
  <si>
    <t>TOTALS</t>
  </si>
  <si>
    <t>Tallied chops</t>
  </si>
  <si>
    <t>Total</t>
  </si>
  <si>
    <t>period</t>
  </si>
  <si>
    <t>Totals</t>
  </si>
  <si>
    <t>Note in early years sections varied below section 2. (In 2004 mouth of cottonwood was lower limit, in 2003 no section 4.  See annual reports or access data for exact locations.</t>
  </si>
  <si>
    <t>year in progress not inc.</t>
  </si>
  <si>
    <t>Formulas go down to row 186 do not add</t>
  </si>
  <si>
    <t>Note Survey continued to 9-11 as FR but  no fish after USFWS ends 8-29</t>
  </si>
  <si>
    <t>fish 5140 may change to clipped</t>
  </si>
  <si>
    <t>check if fish 5140 changed to clip</t>
  </si>
  <si>
    <t>WEEK</t>
  </si>
  <si>
    <t>Winter-run total carcasses by week</t>
  </si>
  <si>
    <t>Total Fresh salmon carcasses</t>
  </si>
  <si>
    <t>Date of carcasses</t>
  </si>
  <si>
    <t>Week</t>
  </si>
  <si>
    <t>Cumulative total Winter-run carcass counts by YEAR</t>
  </si>
  <si>
    <t>Month approximate</t>
  </si>
  <si>
    <t>Carcasses observed by week</t>
  </si>
  <si>
    <t>4-Clear Crk Pwrl to Balls Ferry Brg (rm 276)</t>
  </si>
  <si>
    <t>1-Keswick Dam to ACID Dam (rm 302 to 298)</t>
  </si>
  <si>
    <t>2-ACID Dam to Hwy 44 Brg (rm 296)</t>
  </si>
  <si>
    <t>3-Hwy 44 Brg down to Clear Crk Powerlines (rm 288)</t>
  </si>
  <si>
    <r>
      <t xml:space="preserve"> </t>
    </r>
    <r>
      <rPr>
        <b/>
        <sz val="12"/>
        <rFont val="Arial"/>
        <family val="2"/>
      </rPr>
      <t>2</t>
    </r>
    <r>
      <rPr>
        <sz val="10"/>
        <rFont val="Arial"/>
        <family val="2"/>
      </rPr>
      <t>- ACID Dam to Hwy 44 Brg (rm 296)</t>
    </r>
  </si>
  <si>
    <r>
      <t xml:space="preserve"> </t>
    </r>
    <r>
      <rPr>
        <b/>
        <sz val="12"/>
        <rFont val="Arial"/>
        <family val="2"/>
      </rPr>
      <t>1</t>
    </r>
    <r>
      <rPr>
        <sz val="10"/>
        <rFont val="Arial"/>
        <family val="2"/>
      </rPr>
      <t>- Keswick Dam to ACID Dam (rm 302 to 298)</t>
    </r>
  </si>
  <si>
    <r>
      <t xml:space="preserve"> </t>
    </r>
    <r>
      <rPr>
        <b/>
        <sz val="12"/>
        <rFont val="Arial"/>
        <family val="2"/>
      </rPr>
      <t>3</t>
    </r>
    <r>
      <rPr>
        <sz val="10"/>
        <rFont val="Arial"/>
        <family val="2"/>
      </rPr>
      <t>- Hwy 44 Brg down to Clear Crk Powerlines (rm 288)</t>
    </r>
  </si>
  <si>
    <t>Carcasses</t>
  </si>
  <si>
    <t>This draft data has not yet undergone a final quality control process by CDFW to confirm or otherwise verify its accuracy.  As a result, this draft data should not be used, relied upon, or referenced in any way until finalized by CDFW.  Upon data finalization by CDFW, the draft data will be superseded and should be deleted.  This draft data may not be released to any other entity without the express written permission of CDFW.</t>
  </si>
  <si>
    <r>
      <t xml:space="preserve"> </t>
    </r>
    <r>
      <rPr>
        <b/>
        <sz val="12"/>
        <rFont val="Arial"/>
        <family val="2"/>
      </rPr>
      <t>4</t>
    </r>
    <r>
      <rPr>
        <sz val="10"/>
        <rFont val="Arial"/>
        <family val="2"/>
      </rPr>
      <t>- Clear Crk Pwrl to Balls Ferry Brg (rm 276)</t>
    </r>
  </si>
  <si>
    <t>Note Survey continued to 9-17as FR but  no fish after 9/2/15</t>
  </si>
  <si>
    <t>cumul.</t>
  </si>
  <si>
    <t>Note Survey continued as FR on 9/6/16 no fish observed from 8-31 on</t>
  </si>
  <si>
    <t>2000</t>
  </si>
  <si>
    <t>2001</t>
  </si>
  <si>
    <t>2002</t>
  </si>
  <si>
    <t>2003</t>
  </si>
  <si>
    <t>2004</t>
  </si>
  <si>
    <t>2005</t>
  </si>
  <si>
    <t>2006</t>
  </si>
  <si>
    <t>2007</t>
  </si>
  <si>
    <t>2008</t>
  </si>
  <si>
    <t>2009</t>
  </si>
  <si>
    <t>2010</t>
  </si>
  <si>
    <t>2011</t>
  </si>
  <si>
    <t>2012</t>
  </si>
  <si>
    <t>2013</t>
  </si>
  <si>
    <t>2014</t>
  </si>
  <si>
    <t>2015</t>
  </si>
  <si>
    <t>2016</t>
  </si>
  <si>
    <t>Alive date</t>
  </si>
  <si>
    <t>FEMALES</t>
  </si>
  <si>
    <t>Table for Reporting Weekly calls</t>
  </si>
  <si>
    <t>Survey ID#</t>
  </si>
  <si>
    <t>Boat#</t>
  </si>
  <si>
    <t>Water Temp</t>
  </si>
  <si>
    <t>Water Clarity</t>
  </si>
  <si>
    <t>Weather</t>
  </si>
  <si>
    <t>Crew</t>
  </si>
  <si>
    <t>Comments</t>
  </si>
  <si>
    <t>GPS Unit</t>
  </si>
  <si>
    <t>F-Chop-NF</t>
  </si>
  <si>
    <t>M-Chop-NF</t>
  </si>
  <si>
    <t>Jil-Chop-NF</t>
  </si>
  <si>
    <t>Jak-Chop-NF</t>
  </si>
  <si>
    <t>Lg-Skel-F-chop</t>
  </si>
  <si>
    <t>Lg-Skel-U-chop</t>
  </si>
  <si>
    <t>Lg-Skel-M-chop</t>
  </si>
  <si>
    <t>Sm-Skel-F-chop</t>
  </si>
  <si>
    <t>Sm-Skel-U-chop</t>
  </si>
  <si>
    <t>Sm-Skel-M-chop</t>
  </si>
  <si>
    <t>Agency</t>
  </si>
  <si>
    <t>Flow</t>
  </si>
  <si>
    <t>SG, TS</t>
  </si>
  <si>
    <t>GB, KO</t>
  </si>
  <si>
    <t>ME, SS</t>
  </si>
  <si>
    <t>CB, GP</t>
  </si>
  <si>
    <t>GB, AH</t>
  </si>
  <si>
    <t>Species</t>
  </si>
  <si>
    <t>Sample ID#</t>
  </si>
  <si>
    <t>Ad-Fin</t>
  </si>
  <si>
    <t>Sex</t>
  </si>
  <si>
    <t>Fork</t>
  </si>
  <si>
    <t>Tag or Chop</t>
  </si>
  <si>
    <t>Fresh?</t>
  </si>
  <si>
    <t>Spawn?</t>
  </si>
  <si>
    <t>RMile</t>
  </si>
  <si>
    <t>Disc#</t>
  </si>
  <si>
    <t>GPS#</t>
  </si>
  <si>
    <t>Sample Type</t>
  </si>
  <si>
    <t>FloyTag</t>
  </si>
  <si>
    <t>Count</t>
  </si>
  <si>
    <t>ID#</t>
  </si>
  <si>
    <t>CWT Code</t>
  </si>
  <si>
    <t>Final ad-fin</t>
  </si>
  <si>
    <t>Route</t>
  </si>
  <si>
    <t>Distance</t>
  </si>
  <si>
    <t>M</t>
  </si>
  <si>
    <t>0</t>
  </si>
  <si>
    <t>F</t>
  </si>
  <si>
    <t>CHISAL</t>
  </si>
  <si>
    <t>7001</t>
  </si>
  <si>
    <t>1</t>
  </si>
  <si>
    <t>3985</t>
  </si>
  <si>
    <t>351</t>
  </si>
  <si>
    <t>5001</t>
  </si>
  <si>
    <t>Boat: first, second, 3 is extra boat (third vessel when busy), 4 is one boat only survey during shortages of staff</t>
  </si>
  <si>
    <t>Section:  4 = Balls Ferry to Clear Crk powerlines, 3 powerlines to Hwy 44 brg in Redding, 2 Hwy 44 brg to ACID dam, 1 ACID to Keswick</t>
  </si>
  <si>
    <t>Water clarity: in feet</t>
  </si>
  <si>
    <t>Weather: 1 clear, 2 pt cloudy, 3 cloudy, 4 rain, 5 snow, 6 fog</t>
  </si>
  <si>
    <t>Ad-Fin: 0 no clip (natural fish), 1 is hatchery clipped fish, 2 is unknown clip, 3 is partial clip</t>
  </si>
  <si>
    <t>Sample Type: 0 is none taken, 1 tissue, 2 head, 3 tis-head, 4 tis-hd-scale, 5 otoliths, 6 scales, 7 tis-scl, 8 hd-scl, 9 tis-scl-oto, 10 tis-hd-scl-oto, 11tis-hd-oto, 12 hd-oto, 13 tis-oto</t>
  </si>
  <si>
    <t>CWT code is from reading tag</t>
  </si>
  <si>
    <t>F-chop NF, and others:  These categories are chops, not measured or bio sampled, but simply tallied after checking for tags and ad-clips.  F is female, NF is non-fresh, Jil is female salmon under 610mm, Jak is Jack under 610 mm, skel is fish too far rotten (skeleton) to check for clip but lower jaw did not have tag, Skel-U is unknown sex skeleton</t>
  </si>
  <si>
    <t>Route and Distance are fields calculated after season using GIS</t>
  </si>
  <si>
    <t>Final ad-fin is fish determination of hatchery status after reading CWT tag (if present).  Less than 1 indicates natural origin, 1 or greater indicates fish determined to be of hatchery origin.  Decimal after 0 or 1 indicate original ad-fin call on boats (example a fish of 0.2 indicates fish was originally an ad-fin 2 (unknown) after analysis in lab no tag found so final ad-fin category is 0.2   If tag would have been found this fish would be a 1.2</t>
  </si>
  <si>
    <t>Species CHISAL is chinook salmon and RAITRO is rainbow trout, OTHER is category to allow sampled salmon not a chinook, NON-WINTER is chinook determined to be not a winter-run and thus excluded from the population estimate calculations</t>
  </si>
  <si>
    <t>trout</t>
  </si>
  <si>
    <t>813</t>
  </si>
  <si>
    <t>RAITRO</t>
  </si>
  <si>
    <t>630</t>
  </si>
  <si>
    <t>1001</t>
  </si>
  <si>
    <t>389</t>
  </si>
  <si>
    <t>1002</t>
  </si>
  <si>
    <t>This table copied from Access table called "Carcass Daily Data"</t>
  </si>
  <si>
    <t>otter kill, eggs underdeveloped</t>
  </si>
  <si>
    <t>NOTE this data is preliminary and subject to change during final analysis that occurs after the season is completed</t>
  </si>
  <si>
    <t>EXAMPLE EXPLANATION OF CARCASS DAILY DATA categories</t>
  </si>
  <si>
    <t>EXAMPLE EXPLANATION OF SAMPLED CARCASS  categories</t>
  </si>
  <si>
    <t xml:space="preserve"> </t>
  </si>
  <si>
    <t>This is Sampled Carcass Table</t>
  </si>
  <si>
    <t>June 20, 2017 notes by D Killam:  Turbidity coming from Keswick dam and Cow Creek continues to impact crew ability to observe carcasses and redds.  In-river Secchi depths increased to 7 feet last week which is a good sign.  Turbidity profiles from Lake Shasta continue to show a highly turbid lower lake level containing the cold water pool so despite the upper warmer water in Shasta being clear the water layer being used for cooling the river continues to be turbid deep in the lake.  No flights have been flown recently as turbidity makes flying an expensive exercise in futility.  We are planning on scheduling flights every two-three weeks instead of normal weekly flights.  Interesting pattern in carcasses observed by section, this year many (of the small numbers observed) have been in lower section.  Also interesting is the capture of numerous trout carcasses (not listed in this file).  Capturing trout carcasses means that crews are able to spot smaller carcasses and these can serve as a surrogate for observing larger salmon carcasses (if they are present).  This can reveal that crews are having success in finding these smaller trout carcasses so if many salmon carcasses were present they should be seeing them too.  So far natural origin fish are about 42% of observed carcasses.  This low number was predicted for this year given the high mortality observed in the 2014 natural spawned juveniles due to high water temperatures in September-November of 2014.  In addition about triple the normal number of hatchery juveniles (600k) were released in winter of 2014-2015 so a high percentage of hatchery origin adults were expected for this year (and next).  Only 3 shallow water redds have been observed to date, but again turbidity conditions prevent seeing very far into the water column.  If you have specific questions or needs feel free to ask...doug.killam@wildlife.ca.gov...530-527-8893</t>
  </si>
  <si>
    <t>Flight Sections</t>
  </si>
  <si>
    <t xml:space="preserve"> river mile</t>
  </si>
  <si>
    <t>Redds</t>
  </si>
  <si>
    <t>Keswick to A.C.I.D. Dam.                     Carcass Section 1</t>
  </si>
  <si>
    <t>A.C.I.D. Dam to Highway 44 Bridge.    Carcass Section 2</t>
  </si>
  <si>
    <t>Highway 44 Br. to below Clear Crk      Carcass Section 3</t>
  </si>
  <si>
    <t>Below Clear Crk. to Balls Ferry Br.      Carcass Section 4</t>
  </si>
  <si>
    <t>Balls Ferry Br. to Battle Creek.                 Below Carcass</t>
  </si>
  <si>
    <t>Battle Creek to Jellys Ferry Br.                 Below Carcass</t>
  </si>
  <si>
    <t>Jellys Ferry Br. to Bend Bridge                 Below Carcass</t>
  </si>
  <si>
    <t>Red Bluff Diversion Dam to Tehama Br.   Below Carcass</t>
  </si>
  <si>
    <t xml:space="preserve">total </t>
  </si>
  <si>
    <r>
      <t xml:space="preserve">Bend Bridge to Red Bluff Diversion Dam </t>
    </r>
    <r>
      <rPr>
        <sz val="10"/>
        <rFont val="Arial"/>
        <family val="2"/>
      </rPr>
      <t xml:space="preserve"> </t>
    </r>
    <r>
      <rPr>
        <b/>
        <sz val="10"/>
        <rFont val="Arial"/>
        <family val="2"/>
      </rPr>
      <t>Below Carcass</t>
    </r>
  </si>
  <si>
    <t>Year 2017 Aerial Redd Counts (New redds only)</t>
  </si>
  <si>
    <t>NUMBER OF NEW REDDS VIEWED BY AERIAL OBSERVATIONS</t>
  </si>
  <si>
    <t>DATE</t>
  </si>
  <si>
    <t>Aircraft</t>
  </si>
  <si>
    <t>helo</t>
  </si>
  <si>
    <t>Visibility</t>
  </si>
  <si>
    <t>poor</t>
  </si>
  <si>
    <t xml:space="preserve"> FLOW (noon) from Keswick (KWK)</t>
  </si>
  <si>
    <t>Late-Fall redds in this box are from Early this year and Late in previous year.</t>
  </si>
  <si>
    <t>Race</t>
  </si>
  <si>
    <t>Winter</t>
  </si>
  <si>
    <t>Late-Fall</t>
  </si>
  <si>
    <t>% Dist</t>
  </si>
  <si>
    <t>WINTER</t>
  </si>
  <si>
    <t>% Dist.</t>
  </si>
  <si>
    <t>SPRING</t>
  </si>
  <si>
    <t>Fall</t>
  </si>
  <si>
    <t>ALL</t>
  </si>
  <si>
    <t>Keswick to A.C.I.D. Dam.</t>
  </si>
  <si>
    <t>A.C.I.D. Dam to Highway 44 Bridge</t>
  </si>
  <si>
    <t>WR above Clr</t>
  </si>
  <si>
    <t xml:space="preserve">Highway 44 Br. to Airport Rd. Br. </t>
  </si>
  <si>
    <t>Airport Rd. Br. to Balls Ferry Br.</t>
  </si>
  <si>
    <t>Balls Ferry Br. to Battle Creek.</t>
  </si>
  <si>
    <t>Battle Creek to Jellys Ferry Br.</t>
  </si>
  <si>
    <t>Jellys Ferry Br. to Bend Bridge</t>
  </si>
  <si>
    <t>Bend Bridge to Red Bluff Diversion Dam</t>
  </si>
  <si>
    <t>Red Bluff Diversion Dam to Tehama Br.</t>
  </si>
  <si>
    <t>n/s</t>
  </si>
  <si>
    <t>Tehama Br. To Woodson Bridge</t>
  </si>
  <si>
    <t>Woodson Bridge to Hamilton City Br.</t>
  </si>
  <si>
    <t>Hamilton City Bridge to Ord Ferry Br.</t>
  </si>
  <si>
    <t>Ord Ferry Br. To Princeton Ferry.</t>
  </si>
  <si>
    <t>HELICOPTER HOUR ACCOUNTING-PSMFC only</t>
  </si>
  <si>
    <t>#Redds</t>
  </si>
  <si>
    <t># Redds</t>
  </si>
  <si>
    <t xml:space="preserve">Split </t>
  </si>
  <si>
    <t xml:space="preserve">Split refers to the section the survey ended in </t>
  </si>
  <si>
    <t>n/s indicates not surveyed</t>
  </si>
  <si>
    <t>CARCASS SURVEY CALCULATIONS</t>
  </si>
  <si>
    <t>Within %</t>
  </si>
  <si>
    <t>Downstream %</t>
  </si>
  <si>
    <t>Above</t>
  </si>
  <si>
    <t>Below</t>
  </si>
  <si>
    <t>This data from raw data binders at Red Bluff</t>
  </si>
  <si>
    <r>
      <t>Late fall</t>
    </r>
    <r>
      <rPr>
        <sz val="10"/>
        <rFont val="Arial"/>
        <family val="2"/>
      </rPr>
      <t xml:space="preserve"> carcass survey ended at Balls F</t>
    </r>
  </si>
  <si>
    <t># Redds is sum of sections without</t>
  </si>
  <si>
    <r>
      <t xml:space="preserve">Winter run </t>
    </r>
    <r>
      <rPr>
        <sz val="10"/>
        <rFont val="Arial"/>
        <family val="2"/>
      </rPr>
      <t>carcass survey end at Balls Ferry</t>
    </r>
  </si>
  <si>
    <t>need to divide section due to carcass survey</t>
  </si>
  <si>
    <r>
      <t>Fall Run</t>
    </r>
    <r>
      <rPr>
        <sz val="10"/>
        <color theme="1"/>
        <rFont val="Arial"/>
        <family val="2"/>
      </rPr>
      <t xml:space="preserve"> carcass survey ends at Clear Powerlines due to numbers of fish</t>
    </r>
  </si>
  <si>
    <t>Downstream is below carcass survey area</t>
  </si>
  <si>
    <t>Year 2016 Aerial Redd Counts (New redds only)</t>
  </si>
  <si>
    <t>plane</t>
  </si>
  <si>
    <t>poor/fair</t>
  </si>
  <si>
    <t>fair/good</t>
  </si>
  <si>
    <t>fair/poor</t>
  </si>
  <si>
    <t>fair</t>
  </si>
  <si>
    <t>Late-fall</t>
  </si>
  <si>
    <t>Spring</t>
  </si>
  <si>
    <t xml:space="preserve">6 up </t>
  </si>
  <si>
    <t>16 up</t>
  </si>
  <si>
    <t>1 up</t>
  </si>
  <si>
    <t>4 up</t>
  </si>
  <si>
    <t>ground truthing removed 1 redd near cl crk</t>
  </si>
  <si>
    <t>1 dn</t>
  </si>
  <si>
    <t>21 up</t>
  </si>
  <si>
    <t>7 up</t>
  </si>
  <si>
    <t>1 added  1-17</t>
  </si>
  <si>
    <t>does not include 1 SR redd noted above CC pwr line</t>
  </si>
  <si>
    <t>Year 2015 Aerial Redd Counts (New redds only)</t>
  </si>
  <si>
    <t>good</t>
  </si>
  <si>
    <t>WR below Clr</t>
  </si>
  <si>
    <t>HELICOPTER HOUR ACCOUNTING-PSMFC</t>
  </si>
  <si>
    <t>all QC'ed previous</t>
  </si>
  <si>
    <t>No Late fall flights due to turbidity all winter and spring in river.</t>
  </si>
  <si>
    <t>Note WR began late due to two flight cancellations due to high winds each week on the day of flights</t>
  </si>
  <si>
    <r>
      <t>Late fall</t>
    </r>
    <r>
      <rPr>
        <sz val="10"/>
        <rFont val="Arial"/>
        <family val="2"/>
      </rPr>
      <t xml:space="preserve"> carcass survey end at CC pwr line</t>
    </r>
  </si>
  <si>
    <t>Note flight on 9/29/15 was cancelled in mid flight due to crew illness, data incomplete so no results reported</t>
  </si>
  <si>
    <r>
      <t>Fall Run</t>
    </r>
    <r>
      <rPr>
        <sz val="10"/>
        <rFont val="Arial"/>
        <family val="2"/>
      </rPr>
      <t xml:space="preserve"> carcass survey ends at Clear Powerlines due to numbers of fish</t>
    </r>
  </si>
  <si>
    <t>Year 2014 Aerial Redd Counts (New redds only)</t>
  </si>
  <si>
    <t>Do not use</t>
  </si>
  <si>
    <t>good/excellent</t>
  </si>
  <si>
    <t>good-fair</t>
  </si>
  <si>
    <t>fair-poor</t>
  </si>
  <si>
    <t>good-poor</t>
  </si>
  <si>
    <t>poor-very poor</t>
  </si>
  <si>
    <t>Do not include river muddy</t>
  </si>
  <si>
    <t>Note in 2014 CDFW pilot obtained OK to use leased helicopter for CDFW flights, WR flights paid by PSMFC contract, others by CDFW</t>
  </si>
  <si>
    <t>Note in 2014 WR season drought conditions resulted in warmer than normal water due to low flows all summer.  Helo flights started at RBDD not Woodson after no redds sighted downstream through June</t>
  </si>
  <si>
    <r>
      <t>Late fall</t>
    </r>
    <r>
      <rPr>
        <sz val="10"/>
        <rFont val="Arial"/>
        <family val="2"/>
      </rPr>
      <t xml:space="preserve"> carcass survey end at Balls Ferry (not CC pwr)</t>
    </r>
  </si>
  <si>
    <t>Year 2013 Aerial Redd Counts (New redds only)</t>
  </si>
  <si>
    <t>poor-fair</t>
  </si>
  <si>
    <t>poor-good</t>
  </si>
  <si>
    <t>excellent</t>
  </si>
  <si>
    <t>fair to poor</t>
  </si>
  <si>
    <t xml:space="preserve"> FLOW from Keswick-KES or KWK</t>
  </si>
  <si>
    <t>HELICOPTER HOUR ACCOUNTING</t>
  </si>
  <si>
    <t>weather change near Redding lead to poor conditions</t>
  </si>
  <si>
    <r>
      <t>Late fall</t>
    </r>
    <r>
      <rPr>
        <sz val="10"/>
        <rFont val="Arial"/>
        <family val="2"/>
      </rPr>
      <t xml:space="preserve"> carcass survey end at Balls Ferry</t>
    </r>
  </si>
  <si>
    <r>
      <t>Fall/Spring Run</t>
    </r>
    <r>
      <rPr>
        <sz val="10"/>
        <rFont val="Arial"/>
        <family val="2"/>
      </rPr>
      <t xml:space="preserve"> carcass survey ends at Clear Powerlines due to numbers of fish</t>
    </r>
  </si>
  <si>
    <t>Year 2012 Aerial Redd Counts (New redds only)</t>
  </si>
  <si>
    <t>fair-good</t>
  </si>
  <si>
    <t xml:space="preserve"> FLOW from Keswick</t>
  </si>
  <si>
    <t>Year 2011 Aerial Redd Counts (New redds only)</t>
  </si>
  <si>
    <r>
      <t>Fall Run</t>
    </r>
    <r>
      <rPr>
        <sz val="10"/>
        <rFont val="Arial"/>
        <family val="2"/>
      </rPr>
      <t xml:space="preserve"> carcass survey ends at Balls Ferry</t>
    </r>
  </si>
  <si>
    <t>Year 2010 Aerial Redd Counts (New redds only)</t>
  </si>
  <si>
    <t>very poor</t>
  </si>
  <si>
    <t>poor/good</t>
  </si>
  <si>
    <t>Year 2009 Aerial Redd Counts (New redds only)</t>
  </si>
  <si>
    <t>DEWATERED 2008 Fall run redds</t>
  </si>
  <si>
    <t>1-11 to 2-2-09</t>
  </si>
  <si>
    <t>good/poor</t>
  </si>
  <si>
    <t>foot</t>
  </si>
  <si>
    <t>incomplete</t>
  </si>
  <si>
    <t>No Helicopter WR flights in 09 due to BOR contract  difficulties</t>
  </si>
  <si>
    <t>Above %</t>
  </si>
  <si>
    <t>Below %</t>
  </si>
  <si>
    <t>note on 2-9-09 Despite drought, the river was muddy downstream of Bend Bridge due to rain from previous day. DK assume no redds</t>
  </si>
  <si>
    <r>
      <t>Late fall</t>
    </r>
    <r>
      <rPr>
        <sz val="10"/>
        <rFont val="Arial"/>
        <family val="2"/>
      </rPr>
      <t xml:space="preserve"> carcass survey end at Clear Creek Powerlines</t>
    </r>
  </si>
  <si>
    <t xml:space="preserve">note no Spring run flights </t>
  </si>
  <si>
    <r>
      <t xml:space="preserve">Winter run </t>
    </r>
    <r>
      <rPr>
        <sz val="10"/>
        <rFont val="Arial"/>
        <family val="2"/>
      </rPr>
      <t>carcass survey ends at Balls Ferry</t>
    </r>
  </si>
  <si>
    <r>
      <t>Fall Run</t>
    </r>
    <r>
      <rPr>
        <sz val="10"/>
        <rFont val="Arial"/>
        <family val="2"/>
      </rPr>
      <t xml:space="preserve"> carcass survey ends at Balls Ferry.</t>
    </r>
  </si>
  <si>
    <t>Year 2008 Aerial Redd Counts (New redds only)</t>
  </si>
  <si>
    <t>helicopter</t>
  </si>
  <si>
    <t>good/fair</t>
  </si>
  <si>
    <t>excellent/fair</t>
  </si>
  <si>
    <t>helicopter type</t>
  </si>
  <si>
    <t xml:space="preserve">Note few late-fall flights in early 08 due to lack of availability of plane. </t>
  </si>
  <si>
    <t>total sacto</t>
  </si>
  <si>
    <t>HELICOPTER</t>
  </si>
  <si>
    <t>tribs 1.3</t>
  </si>
  <si>
    <r>
      <t>Late fall</t>
    </r>
    <r>
      <rPr>
        <sz val="10"/>
        <color indexed="61"/>
        <rFont val="Arial"/>
        <family val="2"/>
      </rPr>
      <t xml:space="preserve"> carcass survey end at Clear Creek Powerlines</t>
    </r>
  </si>
  <si>
    <t>total tribs</t>
  </si>
  <si>
    <r>
      <t xml:space="preserve">Winter run </t>
    </r>
    <r>
      <rPr>
        <sz val="10"/>
        <rFont val="Arial"/>
        <family val="2"/>
      </rPr>
      <t>carcass survey starts at  RM 276</t>
    </r>
  </si>
  <si>
    <r>
      <t>Fall Run</t>
    </r>
    <r>
      <rPr>
        <sz val="10"/>
        <rFont val="Arial"/>
        <family val="2"/>
      </rPr>
      <t xml:space="preserve"> carcass survey starts at Clear Ck Pwrlin.</t>
    </r>
  </si>
  <si>
    <t>Note on Late-Fall:  Due to lack of flights this year am using Average of years since 2001 in 2007 Distribution on LF and for Carcass Survey data split calculations (since 2004)</t>
  </si>
  <si>
    <t>Year 2007 Aerial Redd Counts (New redds only)</t>
  </si>
  <si>
    <t>Note on 10-23-07  Helicopter was used to fly SR redds on Mill-Deer.  Staff also flew up Sacto to record FR redds due to lack of availability of DFG plane so far in Oct.</t>
  </si>
  <si>
    <t>Note on 11-30-07 Brett was able to fly Cottonwood reported 39  redds from Lit Dry Cr. Down to mouth no flow in SFk.</t>
  </si>
  <si>
    <t xml:space="preserve">note WR 2007 started at Balls Ferry Brg. So no split redds </t>
  </si>
  <si>
    <t>Note on 10/23/07 we used helicopter for mainstem fall and tribs.  Because we did not fly lowest 3 sections there is need to estimate redds in these sections by averaging %'s in next 2 flights: see box.</t>
  </si>
  <si>
    <t>13  additional redds estimated</t>
  </si>
  <si>
    <t>Year 2006 Aerial Redd Counts (New redds only)</t>
  </si>
  <si>
    <t>Note on 6/1/06 River still turbid (not muddy) Winter-run are spawning as evidenced by carcass data, we are just unable to clearly spot their redds.</t>
  </si>
  <si>
    <t>Year 2005 Aerial Redd Counts (New redds only)</t>
  </si>
  <si>
    <t>This area to average the n/s section of fall run flight</t>
  </si>
  <si>
    <t>on 11/18/04</t>
  </si>
  <si>
    <t xml:space="preserve">totals above </t>
  </si>
  <si>
    <t>Note on 3/1/05  River beneath Cow Creek was too muddy to see any new redds.   For analysis discard this survey..see summary table late-fall cells</t>
  </si>
  <si>
    <t>SactoHelicopter time : some DOI (6.5hrs)</t>
  </si>
  <si>
    <t># of predicted redds</t>
  </si>
  <si>
    <t>Note on May of 05- late rains caused flooding and turbid waters for most of May, Cow and Cottonwood Creeks remain muddy into June causing poor conditions downstream.</t>
  </si>
  <si>
    <t>Mill-Deer 9/29/05</t>
  </si>
  <si>
    <r>
      <t xml:space="preserve">Winter run </t>
    </r>
    <r>
      <rPr>
        <sz val="10"/>
        <rFont val="Arial"/>
        <family val="2"/>
      </rPr>
      <t>carcass survey starts at  RM 273.5</t>
    </r>
  </si>
  <si>
    <t>Notes on 8/29/05 Two redds noted beneath RBDD immediately below the dam on the West side of river.  Also fires in Western US prevented flights on 3 weeks in mid August from being conducted due to lack of pilots.</t>
  </si>
  <si>
    <t>HOURS TOTAL</t>
  </si>
  <si>
    <t xml:space="preserve">Notes on 9-7-05  Redds beneath RBDD confirmed by DK on short flight 9-12-05 around RBDD photos and video taken.  </t>
  </si>
  <si>
    <t>Notes on 10/25 and 11/3:  Both flights were incomplete due to poor visibility, but was able to get complete count if combined; and below RBDD section on 10/25 ignored for analysis purposes.</t>
  </si>
  <si>
    <t>Year 2004 Aerial Redd Counts (New redds only)</t>
  </si>
  <si>
    <t>variable</t>
  </si>
  <si>
    <t>Predicted from n/s data</t>
  </si>
  <si>
    <t>Note on 3/18/04 river was too green to see more than 3 feet and river had been up to 50,000 cfs 2 weeks prior to flight.</t>
  </si>
  <si>
    <t xml:space="preserve">SactoHelicopter time </t>
  </si>
  <si>
    <t>Note:  The helicopter contract for Winter run was delayed this year until June 10.  River visibility was poor on this first WR flight.</t>
  </si>
  <si>
    <t>Mill-Deer 9/27/04</t>
  </si>
  <si>
    <t>Note on 7/29/04 A forest fire pre-empted the flight and the last 3 sections were not flown.</t>
  </si>
  <si>
    <r>
      <t>Fall Run</t>
    </r>
    <r>
      <rPr>
        <sz val="10"/>
        <rFont val="Arial"/>
        <family val="2"/>
      </rPr>
      <t xml:space="preserve"> carcass survey starts at Clear Crk. Powerlines</t>
    </r>
  </si>
  <si>
    <t>Year 2003 Aerial Redd Counts (New redds only)</t>
  </si>
  <si>
    <t>Note on 3/6/03 no surveys previous due to no visibility:  all recent redds counted not just new ones.</t>
  </si>
  <si>
    <t>Note on 5/20/03 First Winter run survey due to delay this year in obtaining helicopter contract from NOAA</t>
  </si>
  <si>
    <r>
      <t>Late fall</t>
    </r>
    <r>
      <rPr>
        <sz val="10"/>
        <rFont val="Arial"/>
        <family val="2"/>
      </rPr>
      <t xml:space="preserve"> carcass survey end at Airport road Bridge</t>
    </r>
  </si>
  <si>
    <t>Note on 7/9/03 Flows increased during survey causing turbidity in Redding greater than lower river.</t>
  </si>
  <si>
    <r>
      <t xml:space="preserve">Winter run </t>
    </r>
    <r>
      <rPr>
        <sz val="10"/>
        <rFont val="Arial"/>
        <family val="2"/>
      </rPr>
      <t>carcass survey starts at  RM 286.5</t>
    </r>
  </si>
  <si>
    <t>NOTE:  Six (6) WR redds were located beneath the Winter -Run Carcass survey area from RM-286 up to Keswick</t>
  </si>
  <si>
    <t>Fall run (405 above and 3424 below)</t>
  </si>
  <si>
    <t>NOTE:  Three (3) WR redds were located beneath the RBDD</t>
  </si>
  <si>
    <t>Year 2002 Aerial Redd Counts (New redds only)</t>
  </si>
  <si>
    <r>
      <t xml:space="preserve">NUMBER OF </t>
    </r>
    <r>
      <rPr>
        <b/>
        <u/>
        <sz val="10"/>
        <rFont val="Arial"/>
        <family val="2"/>
      </rPr>
      <t>NEW REDDS</t>
    </r>
    <r>
      <rPr>
        <b/>
        <sz val="10"/>
        <rFont val="Arial"/>
        <family val="2"/>
      </rPr>
      <t xml:space="preserve"> VIEWED BY AERIAL OBSERVATIONS</t>
    </r>
  </si>
  <si>
    <t>5//13/02</t>
  </si>
  <si>
    <t>Note on 2/1/02 plane started at Princeton but visibility prevented seeing redds from about Woodson down.</t>
  </si>
  <si>
    <t>Notes on 5/1 and 5/13, 99 and 45 trout redds were counted respectively</t>
  </si>
  <si>
    <t>Note on 6/5:  Windy day did not sample from Corning to Bend Brg.</t>
  </si>
  <si>
    <t>For Questions about this data please contact:</t>
  </si>
  <si>
    <t>Douglas Killam-CDGF Red Bluff</t>
  </si>
  <si>
    <t>dkillam@dfg2.ca.gov</t>
  </si>
  <si>
    <t>530-527-8892</t>
  </si>
  <si>
    <t>Year 2001 Aerial Redd Counts (New redds only)</t>
  </si>
  <si>
    <t>boat</t>
  </si>
  <si>
    <t>river miles</t>
  </si>
  <si>
    <t>302-298</t>
  </si>
  <si>
    <t>298-296</t>
  </si>
  <si>
    <t>296-288</t>
  </si>
  <si>
    <t>288-276</t>
  </si>
  <si>
    <t>June 27, 2017 Turbidity continues to impact observations.    Flight on 26th observed six redds in Redding area  Only three more salmon carcasses observed this week.</t>
  </si>
  <si>
    <t>July 3, 2017  No flights this week due to pilot and crew on vacations.  High turbidity persists, but slight increases noted this week in clarity may bring relief to observers searching in deeper waters.  Crews continue to find and sample trout carcasses that have died from mostly natural causes so observers are having luck finding fish, just not many salmon.  To date 37 salmon carcasses observed which is now the lowest year on record since 2003 (as seen in the all year summary to date tab in this file).  Indications that this is a low salmon year (and not solely a turbidity driven complication) are that the crews are encountering typical numbers of trout mortalities and that many salmon carcasses are predated upon by otters.  This latter event typically occurs when otter chew marks are noted on many salmon carcasses when numbers are low (proportional to total number of carcasses).  In high count periods the proportion of salmon carcasses showing otter predation is very low, in low count periods (e.g. beginning and ends of runs) the proportion of carcasses showing predation is high.  Put another way; if there were lots of salmon carcasses this year (that were being missed by observers) we would not be observing the high proportion of carcasses with otter "chews" that we are now.  These two factors (trout and otter chews) leads to the likely conclusion that salmon counts are really low this year.  By July 1 of each year the average percent of carcasses observed is 29% (range10-45%).  I am expecting counts to increase slightly as July goes on but also expect this will be the lowest numbers on record since we began keeping this database in 2003.</t>
  </si>
  <si>
    <t>ALL Fish</t>
  </si>
  <si>
    <t>July 10, 2017 No flights past week and river turbidity is still high.</t>
  </si>
  <si>
    <t xml:space="preserve">July 18,2017 river turbidity is still high and aerial redd survey was conducted on July 12, 2017 and four new redds were observed. </t>
  </si>
  <si>
    <t xml:space="preserve">July 24, 2017 Aerial redd survey was conducted on July 19, 2017 and eight new redds were observed. </t>
  </si>
  <si>
    <t>date</t>
  </si>
  <si>
    <t>aircraft</t>
  </si>
  <si>
    <t>visibility</t>
  </si>
  <si>
    <t>flow</t>
  </si>
  <si>
    <t>race</t>
  </si>
  <si>
    <t>location</t>
  </si>
  <si>
    <t>counts</t>
  </si>
  <si>
    <t>start_reach</t>
  </si>
  <si>
    <t>end_reach</t>
  </si>
  <si>
    <t>start_lat</t>
  </si>
  <si>
    <t>start_long</t>
  </si>
  <si>
    <t>end_lat</t>
  </si>
  <si>
    <t>end_long</t>
  </si>
  <si>
    <t>Keswick</t>
  </si>
  <si>
    <t>A.C.I.D. Dam</t>
  </si>
  <si>
    <t>Highway 44 Bridge</t>
  </si>
  <si>
    <t>Airport Rd. Bridge</t>
  </si>
  <si>
    <t>Balls Ferry Bridge</t>
  </si>
  <si>
    <t>Battle Creek</t>
  </si>
  <si>
    <t>Jellys Ferry Bridge</t>
  </si>
  <si>
    <t>Bend Bridge</t>
  </si>
  <si>
    <t>RBDD</t>
  </si>
  <si>
    <t>Tehama Bridge</t>
  </si>
  <si>
    <t>Woodson Bridge</t>
  </si>
  <si>
    <t>Hamilton City Bridge</t>
  </si>
  <si>
    <t>Ord Ferry Bridge</t>
  </si>
  <si>
    <t>Princeton Ferry</t>
  </si>
  <si>
    <t>good*</t>
  </si>
  <si>
    <t>Plane</t>
  </si>
  <si>
    <t>both on 6-7</t>
  </si>
  <si>
    <t>both</t>
  </si>
  <si>
    <t xml:space="preserve">July 31,2017 Aerial redd survey was conducted on 07/28/2017 and six new redds were observed.  Since the last update the carcass survey has seen 22 salmon carcasses. </t>
  </si>
  <si>
    <t>August 7, 2017 Aerial redd survey was conducted on 08/03/2017 and two new redds were observed. Since the last update the carcass survey has seen 14 salmon carcasses.</t>
  </si>
  <si>
    <t xml:space="preserve">August 14, 2017 Aerial redd survey was conducted on 08/09/2017 and no new redds were spotted. River turbidity this week has slightly improved from past weeks. Carcass survey has sampled another 14 carcasses since the last update. </t>
  </si>
  <si>
    <t>August 21, 2017 the final aerial redd survey was conducted on 08/16/2017 and no new redds were spotted. River turbidity continues to show no real improvement. The carcass survey has sampled another 13 salmon carcasses since last update.</t>
  </si>
  <si>
    <t>2017 survey ended on 09/06/2017 no fish observed</t>
  </si>
  <si>
    <t xml:space="preserve">September 06, 2017 the final day of the carcass survey was conducted and no fish were observed. </t>
  </si>
  <si>
    <t>SumOfCount</t>
  </si>
  <si>
    <t>Year 2018 Aerial Redd Counts (New redds only)</t>
  </si>
  <si>
    <r>
      <t>Fall Run</t>
    </r>
    <r>
      <rPr>
        <sz val="10"/>
        <color theme="1"/>
        <rFont val="Arial"/>
        <family val="2"/>
      </rPr>
      <t xml:space="preserve"> carcass survey ends at Balls Ferry</t>
    </r>
  </si>
  <si>
    <t>river turbid between 2nd and this flight</t>
  </si>
  <si>
    <t>Notes from 2017: for historical perspective of this file</t>
  </si>
  <si>
    <t>week start Sunday</t>
  </si>
  <si>
    <t>SUMMARY: Typically 95% of annual Winter run population are dead by Aug 1, nearly 100% are dead by Aug 13th</t>
  </si>
  <si>
    <t>Carcass counts of WR salmon by river section</t>
  </si>
  <si>
    <t>Females only</t>
  </si>
  <si>
    <t>All fish</t>
  </si>
  <si>
    <t>May 14, 2018:  The Carcass survey for winter-run Chinook salmon (WR) got under way on April 30, 2018.  The first WR Aerial Redd Flight on May 1 reported no aerial salmon redds. The first 2018 WR redd was noted on 5-3-18 by boat survey crews.  Carcass survey observational conditions for 2018 are expected to be much better than 2016-2017 due to better water visibility this year compared to recent  years that had low drought lake levels.  Crews have reported some 12 carcasses in the uppermost two river sections indicating the commencement of spawning activities in early May.  Crews are actively searching for spawning  WR and will document shallow water redds for later measurements.  Crews are also looking for redds downstream of the Redding area to determine the most downstream redd for 2018.</t>
  </si>
  <si>
    <t>May 23, 2018: Carcass counts are low this past week, crews continue to pick up stray carcass, but are seeing live fish indicating that numbers will pick up typically in mid June</t>
  </si>
  <si>
    <t xml:space="preserve">June 14, 2018: Carcass counts remain at low but steady levels. Water visibility continues to improve.  Flights seeing low numbers of new redds from upstream of Cypress Bridge (near Kutras Lake) to Keswick Dam areas. </t>
  </si>
  <si>
    <t>June 4, 2018: Carcass counts trending upwards, but still not impressive.  Average counts for this time of year using 03-17 average counts are 103 and we are at 35 in 2018.  However this year is looking promising compared to many years since 2011 with only 2015 being higher than this year.  Visibility continues to improve with crews reporting 15 foot visibility.  Currently most salmon being observed are hatchery fish (25 of 35 or 70%).  Average yearly percentage of carcass counts is only at 4.6% of the expected final counts so we have a long way to go before we cross the 50% avg mark around July 11.  All observed redds are so far upstream of Hwy 44 bridge above Turtle Bay area.  Water temps remain under 55 degrees max in this area.</t>
  </si>
  <si>
    <t>June 27th, 2018 Carcass counts are beginning to pick up peak is expected in mid July.  Flows are up to 12 thousand cfs but visibility remains very good.</t>
  </si>
  <si>
    <t>July 11th,2018 Redd counts are starting to pick up along with carcass counts. Flows have gone up to 13 thousand cfs and visibility remains very good.</t>
  </si>
  <si>
    <t xml:space="preserve">July 25th, 2018 Redds counts are starting to slow down. Since July 10th the carcass count has almost doubled. Visibility remains very good.  </t>
  </si>
  <si>
    <t>August 1, 2018  Due to the Carr Fire Aerial flights have been canceled for this week. Sections 3, 2, and 1 were also canceled on July 26th and 27th.  The carcass survey resumed as of Sunday July 29th</t>
  </si>
  <si>
    <t>Good</t>
  </si>
  <si>
    <t>WAITING</t>
  </si>
  <si>
    <t xml:space="preserve"> avg total</t>
  </si>
  <si>
    <t>26 miles</t>
  </si>
  <si>
    <t>FIRE No SURVEY these two days</t>
  </si>
  <si>
    <t>NOTE Paste in 2018 won't work as fire on July 27-28 no data</t>
  </si>
  <si>
    <t>No Data</t>
  </si>
  <si>
    <t>FIRE</t>
  </si>
  <si>
    <t xml:space="preserve">Oct 16, 2018.  Post season this run was latest on record and was again, for second straight year mostly hatchery fish, (82.5%).  Hatchery fish likely contribute to a later run timing than natural origin fish.  Both 2017 and 2018 showed a much later run timing and both were mostly hatchery fish. Drought conditions for adults in 2015 led to warm water in-river and most natural origin fish were wiped out.  2018 would have been the 2015 adults and 2016 grilse.  This was a large grilse year (29.6%) but bigger percentages have happened.  The 2016 Brood year WR natural spawn fish had good up river conditions over the autumn and winter of 16-17 and hopefully these will show up in good numbers in 2019.  </t>
  </si>
  <si>
    <t>NOTE THIS Table should be used to draw general conclusions, use of average formulas results in slight rounding errors and some season lengths result in only partial to no counts for given week:  USE with caution!</t>
  </si>
  <si>
    <t>Waiting</t>
  </si>
  <si>
    <t>04 to 15 avg</t>
  </si>
  <si>
    <t>Percent</t>
  </si>
  <si>
    <t>Year 2019 Aerial Redd Counts (New redds only)</t>
  </si>
  <si>
    <t>KES gage</t>
  </si>
  <si>
    <t>2019 WR Carcass survey, Aerial Redd Survey, Shallow Water and Dewatered Redd updates</t>
  </si>
  <si>
    <t>2018 Previous updates</t>
  </si>
  <si>
    <t>The 2019 WR season is just beginning.  The first confirmed WR carcass was found April 23 and was a spawned out female fish.  Due to heavy rains and associated fire run off the turbidity in Lake Shasta is higher than typical and carcass and aerial redd viewing conditions are poor relative to most year.  It is still too early to tell if the turbidity will continue or if visibility will clear up as the season progresses</t>
  </si>
  <si>
    <t>This page is used to determine the date that a given percentage of the fresh carcasses are observed on winter run carcass survey</t>
  </si>
  <si>
    <t>This Table is used to approximate the timing of the winter-run population spawning for the given year.  Current year data is not available until the conclusion of the survey in September</t>
  </si>
  <si>
    <t>None</t>
  </si>
  <si>
    <t xml:space="preserve">SAMPLE TYPE EXPLAINED </t>
  </si>
  <si>
    <t>“Disclaimer: The State makes no claims, promises, or guarantees about the accuracy,</t>
  </si>
  <si>
    <t>completeness, reliability, or adequacy of these data and expressly disclaims liability for</t>
  </si>
  <si>
    <t>errors and omissions in these data. No warranty of any kind, implied, expressed, or</t>
  </si>
  <si>
    <t>statutory, including but not limited to the warranties of non-infringement of third party</t>
  </si>
  <si>
    <t>rights, title, merchantability, fitness for a particular purpose, and freedom from computer</t>
  </si>
  <si>
    <t>virus, is given with respect to these data.”</t>
  </si>
  <si>
    <t>To date, (5-21-19) the average percentage of  carcasses observed represents about 2% of the run for years 2003-2018.  It is still very early in the season and too early to draw conclusions about this years run of fish.</t>
  </si>
  <si>
    <t>6-25-19:  Counts this year continue to increase.  The run is going very strong at this point in June and crews are reporting very busy days on the river compared to past recent years.  Counts are higher this year (619) than they have been since 2006.  Nearly all fish are likely three year old's which may foretell a shortage of 2017 year class fish for next year.  A look at the data for in-river females from 2016 and 2017 reveals that there were around 560 in-river females in 2016 and only 236 in 2017, compared to the average of 2,477 females for years 2003-2018.  This scarcity of in-river females for years 2016-17 is evident in the comparatively large hatchery fish proportion this year.  The average peak carcass period is around mid-July so counts are expected to remain high for awhile.  June 24th on average represents only about 18.3% of the total carcasses for the season, so we still may have a lot of fish to observe.</t>
  </si>
  <si>
    <t>7-3-19.  Carcass Counts continue to be increasing so peak week of counts is still to be determined.  Hatchery fish continue to make up a large share of observed carcasses.  Plentiful live fish are still being observed ensuring that crews will continue to be busy.  Jack counts are still very poor causing concern for the 2020 adult population numbers.</t>
  </si>
  <si>
    <t>08/08/19 There was no aerial redd survey conducted for the week of 08/04/19-08/10/19</t>
  </si>
  <si>
    <t>10-14-19 Final update.  The 2019 WR estimate was 8,032 the highest on record since 2006. Survey concluded on Sept 26th.</t>
  </si>
  <si>
    <t>NOTE this current year data is preliminary and subject to change during final analysis that occurs after the season is completed</t>
  </si>
  <si>
    <t>File questions? Doug.killam@wildlife.ca.gov   530-360-2036</t>
  </si>
  <si>
    <t>NOTE this data for the current year is preliminary and subject to change during final analysis that occurs after the season is completed</t>
  </si>
  <si>
    <t>NOTE this data for current year is preliminary and subject to change during final analysis that occurs after the season is completed</t>
  </si>
  <si>
    <t>Colored cells indicate week of peek counts for each year</t>
  </si>
  <si>
    <t>mid-Sep</t>
  </si>
  <si>
    <t>last week-Sep</t>
  </si>
  <si>
    <t>mid-Aug</t>
  </si>
  <si>
    <t>early-Aug</t>
  </si>
  <si>
    <t>mid-July</t>
  </si>
  <si>
    <t>early-July</t>
  </si>
  <si>
    <t>early-June</t>
  </si>
  <si>
    <t>early-May</t>
  </si>
  <si>
    <t>late-April</t>
  </si>
  <si>
    <t>late-Aug early-Sep</t>
  </si>
  <si>
    <t>revised 10-14-19 from 26</t>
  </si>
  <si>
    <t>ALIVE Date</t>
  </si>
  <si>
    <t>Date of death for live winter run fish (cumulative%) for each year (based on observation dates of all fresh carcasses minus 5 days)</t>
  </si>
  <si>
    <t xml:space="preserve"> Date of Death</t>
  </si>
  <si>
    <t>all yr. Avg</t>
  </si>
  <si>
    <t>Note water temperatures very high compared to historical, survey beginning at Jelly Ferry Brg due to no realistic expectation for spawning below Bonnyview Brg</t>
  </si>
  <si>
    <t>note  river rising during flight 5 potential redds deleted after boat reconnaissance</t>
  </si>
  <si>
    <t>Note beginning in late Oct 2014 rains falling on Battle Creek and dry Lake Shasta resulted in very high turbidity that persisted well into March of 2015 so no flights throughout this period-3-30-15</t>
  </si>
  <si>
    <t>Note for fall carcass survey results DK included SRs flight from 9-12 and 9-27 to total redds since FR survey began 9-10.  This changes split above to 277 and split below to 16 (addition of 11 fish all above on 9-27) AND changes totals to inc SR flights</t>
  </si>
  <si>
    <t>Note on flights after 6-16-08:  Northern CA had  over 1000 fires burning that pre-empted helicopter usage and made counting problematic with visibility concerns due to smoke.</t>
  </si>
  <si>
    <t>Note in 2007 forest fires throughout US prevented helicopter availability for flights from 7/5 till September</t>
  </si>
  <si>
    <t>Note:  Record rainfall in 2006 and accompanying snow melt has resulted in high river turbidities throughout the Spring, no flights were conducted for this reason</t>
  </si>
  <si>
    <t>note on 10/31/06 and 11/09/06 personnel reported poor visibility above the Clear Creek and Bonnyview respectively  on Sacto River</t>
  </si>
  <si>
    <r>
      <t>Fall Run</t>
    </r>
    <r>
      <rPr>
        <sz val="10"/>
        <rFont val="Arial"/>
        <family val="2"/>
      </rPr>
      <t xml:space="preserve"> carcass survey starts at Bonnyview Bridge</t>
    </r>
  </si>
  <si>
    <t>Date: Date of survey</t>
  </si>
  <si>
    <t>Sample ID is reference to tissue, head, scales, otoliths ID number.  Category is shortened, not shown is year and letter indicating what type of sample was collected.</t>
  </si>
  <si>
    <t>Sex: F= female, M=male, U= unknown.</t>
  </si>
  <si>
    <t>Fork: forklength in millimeters.</t>
  </si>
  <si>
    <t xml:space="preserve">Tag-Chop: 0 is fish not chopped when returned to river, 1 is chopped, 2 is not written </t>
  </si>
  <si>
    <t>Fresh?: 0 is fresh carcass, 1 is non-fresh.</t>
  </si>
  <si>
    <t>Spawned?: 0 is spawned, 1 is unspawned, 2 is unknown.</t>
  </si>
  <si>
    <t>Rmile: is river mile in Sacramento River as determined by US Army Corps of Engineers.</t>
  </si>
  <si>
    <t>Disc#: is the number on the round disc tag applied to lower jaw of fish for mark-recapture study.</t>
  </si>
  <si>
    <t>GPS#: is closest waypoint on a grid of 1000 points on river (typically within 80 feet).</t>
  </si>
  <si>
    <t>Comments: Used to describe specific notes about the individual carcass.</t>
  </si>
  <si>
    <t>Floy tag:  are tags applied to side of fish by Livingston Stone hatchery staff when fish returned to river.  Indicates fish was trapped and not chosen as broodstock  category will have colors and numbers from LSNFH.</t>
  </si>
  <si>
    <t>Count is normally 1 for this database.</t>
  </si>
  <si>
    <t>Section:  4 = Balls Ferry to Clear Crk powerlines, 3 powerlines to Hwy 44 brg in Redding, 2 Hwy 44 brg to ACID dam, 1 ACID to Keswick.</t>
  </si>
  <si>
    <t>Paste the "CARCASS DAILY DATA" table below, this is a copy of the Access database table used by boat crews to record carcass survey data.</t>
  </si>
  <si>
    <t>Paste the "SAMPLED CARCASSES" table below, this is a copy of the Access database table used by boat crews to record carcass survey data on measured and bio-sampled fish.</t>
  </si>
  <si>
    <t>All fresh count</t>
  </si>
  <si>
    <t>Year 2020 Aerial Redd Counts (New redds only)</t>
  </si>
  <si>
    <t>excel</t>
  </si>
  <si>
    <t>first flight 2020</t>
  </si>
  <si>
    <t>Paste from LC of fresh step 2 then convert to number</t>
  </si>
  <si>
    <t>6-4-20 Survey continues under excellent visibility conditions due to low precipitation this winter and Lake Shasta holding clear water.  Carcass counts are good so far but behind last year at this time but better than years 2011-2018.  Redd Flights have resumed (total of 22 new redds to date) and are reporting most redds are in the river section immediately below Keswick Dam.  Furthest downstream redd so far is above the CCR compliance point near Bonnyview Bridge.  Hatchery counts are high at 34 compared to 41 natural origin fish.</t>
  </si>
  <si>
    <t>WR Redds below CCR gauge near Bonnyview Brg.</t>
  </si>
  <si>
    <t xml:space="preserve">Percent total WR redds below CCR </t>
  </si>
  <si>
    <t>Year 2000 Aerial Redd Counts</t>
  </si>
  <si>
    <t>Late-Fall redds in this box are from Jan-Apr of this year and Nov-Dec of earlier year.</t>
  </si>
  <si>
    <t>Note: all column includes late-fall from earlier year (nov-Dec) and Jan-Apr of this year only</t>
  </si>
  <si>
    <t>dk deleted 12 redds original was 10% estimate of 123 total redds</t>
  </si>
  <si>
    <t>dk deleted 3 redds based on SJ QC 1-19-16 ACID-HWY44</t>
  </si>
  <si>
    <t>QC 1-22-16 delete 1 redd 44 to Apt</t>
  </si>
  <si>
    <t>to 01</t>
  </si>
  <si>
    <t>% Up</t>
  </si>
  <si>
    <t>% Down</t>
  </si>
  <si>
    <t>Year 1999 Aerial Redd Counts</t>
  </si>
  <si>
    <t>To 2000</t>
  </si>
  <si>
    <t>QC 1-22-16 add 1 redd to Apt to Balls</t>
  </si>
  <si>
    <t>QC 1-22-16 add 1 redd to RBDD to the</t>
  </si>
  <si>
    <t>to 00</t>
  </si>
  <si>
    <t>Year 1998 Aerial Redd Counts</t>
  </si>
  <si>
    <t>Note this survey (6-23) inserted on 3-18-2008 by DK</t>
  </si>
  <si>
    <t>Year 1997 Aerial Redd Counts</t>
  </si>
  <si>
    <t>*21 Sockeye redds</t>
  </si>
  <si>
    <t>to 98</t>
  </si>
  <si>
    <t>Year 1996 Aerial Redd Counts</t>
  </si>
  <si>
    <t>DK deleted 22 and 5 from section 2 and 3 respectively on 1-18-16 due to QC by SJ most were trout redds</t>
  </si>
  <si>
    <t>Year 1995 Aerial Redd Counts</t>
  </si>
  <si>
    <t>QC 1-22-16 moved 2 redds from 3 to 2</t>
  </si>
  <si>
    <t>qc 1-22-16 added this flight</t>
  </si>
  <si>
    <t>Year 1994 Aerial Redd Counts</t>
  </si>
  <si>
    <t>12/9 to 95</t>
  </si>
  <si>
    <t>qc 1-22-16 deleted one redd Apt to balls</t>
  </si>
  <si>
    <t>to 95</t>
  </si>
  <si>
    <t>Year 1993 Aerial Redd Counts</t>
  </si>
  <si>
    <t>some to 94</t>
  </si>
  <si>
    <t>to 94</t>
  </si>
  <si>
    <t>Year 1992 Aerial Redd Counts</t>
  </si>
  <si>
    <t>note QC on 12-18-08 of 5-26-92 found (-1) redd  section 3 now =2</t>
  </si>
  <si>
    <t>Year 1991 Aerial Redd Counts</t>
  </si>
  <si>
    <t>QC 1-22-16 moved both redds up 1 sect</t>
  </si>
  <si>
    <t>to 92</t>
  </si>
  <si>
    <t>Year 1990 Aerial Redd Counts</t>
  </si>
  <si>
    <t>Year 1989 Aerial Redd Counts</t>
  </si>
  <si>
    <t>* same survey winter and latefall redds</t>
  </si>
  <si>
    <t>Year 1988 Aerial Redd Counts</t>
  </si>
  <si>
    <t>helo vs. plane</t>
  </si>
  <si>
    <t>Year 1987 Aerial Redd Counts</t>
  </si>
  <si>
    <t>Year 1986 Aerial Redd Counts</t>
  </si>
  <si>
    <t>Year 1985 Aerial Redd Counts</t>
  </si>
  <si>
    <t>Year 1984 Aerial Redd Counts</t>
  </si>
  <si>
    <t>Year 1983 Aerial Redd Counts</t>
  </si>
  <si>
    <t>Year 1982 Aerial Redd Counts</t>
  </si>
  <si>
    <t>*2nd observer</t>
  </si>
  <si>
    <t>Year 1981 Aerial Redd Counts</t>
  </si>
  <si>
    <t>Year 1980 Aerial Redd Counts</t>
  </si>
  <si>
    <t>Year 1979 Aerial Redd Counts</t>
  </si>
  <si>
    <t>Year 1978 Aerial Redd Counts</t>
  </si>
  <si>
    <t xml:space="preserve">on 10/18 3 observers avg all for total: on 12/1 &amp; 12/15 use %'s to obtain new redds </t>
  </si>
  <si>
    <t>Year 1977 Aerial Redd Counts</t>
  </si>
  <si>
    <t>Year 1976 Aerial Redd Counts</t>
  </si>
  <si>
    <t>Year 1975 Aerial Redd Counts</t>
  </si>
  <si>
    <t xml:space="preserve">* </t>
  </si>
  <si>
    <t>Year 1974 Aerial Redd Counts</t>
  </si>
  <si>
    <t>Year 1973 Aerial Redd Counts</t>
  </si>
  <si>
    <t>Year 1972 Aerial Redd Counts</t>
  </si>
  <si>
    <t>Year 1971 Aerial Redd Counts</t>
  </si>
  <si>
    <t>Year 1970 Aerial Redd Counts</t>
  </si>
  <si>
    <t>Year 1969 Aerial Redd Counts</t>
  </si>
  <si>
    <t>No Data entered previous to 1969</t>
  </si>
  <si>
    <t>YEAR</t>
  </si>
  <si>
    <t>Percent of Winter-runs redds downstream of the CCR gauge near Bonnyview Bridge</t>
  </si>
  <si>
    <t>Not available</t>
  </si>
  <si>
    <t>6-16-20.  It is still early in the run and is too soon to determine any population size conclusions.  Average carcass counts for this date for previous years are only around 10% of the total season ending counts.  Survey conditions continue to be very good for visibility.  Carcass counts at 192 are below the 03-19 average of 251.  Tagged fish recapture rates are only at 24% despite the good visibility (average at end of season is 44% years 03-19).  Hatchery fish proportions are currently around 53%.  This is not surprisingly given the poor in-river conditions experienced by the 2017 natural origin juveniles as they out migrated in the fall of 2017 into the spring of 2018 (i.e., low, clear Sac River flows= high predation rates to the Delta)</t>
  </si>
  <si>
    <t>7-7-20.  Carcass counts are impressive.  We are still slightly behind last year but better than all other years since 2009 (and just above the average (1,031) for all years since 2003).  We might be on the decline as redd counts are beginning to decline.  Visibility remains excellent.  Hatchery fish continue to represent the majority of carcasses (51%) but that number declined over the past 2 weeks from 55%.  The counts overall are even more impressive given the low carcass counts in 2017 (2017 was this year's parent fish for 3 yr. old's) and poor outflow conditions for resulting juveniles in the winter of 2017-2018.  In 2017 the entire season carcass count was only 143 (visibility was terrible), while we are currently at 1,061 (representing on average about 40% of the entire run).  Outflows in the Upper Sac in the winter-spring of 2017-2018 assist juvenile winter-run in migration and were very low and stable except for a brief spike to 15.4k cfs in March as measured a the Bend CDEC gage.  In summary 2020 (at least for the winter-run adult salmon counts) appears to be on track to be a good year with more than half the survey season complete.</t>
  </si>
  <si>
    <t>6-26-20.  Carcass counts increasing with hatchery fish comprising a large portion of the recent counts.  Counts went from 192 to 344 from 6-15 to 6-25.  Counts to date are still lower than last year but are significantly above the years since 2009.  Hatchery fish represent about 55% of the run currently.  June 25th represents  about 20% of the entire seasons counts based on the average of previous years counts (i.e., the 433 carcasses observed this year are about 20% (on average) of the carcasses crews will observe for the year.  It is important to note that the number of tagged fish recaptured a second time determines the overall population estimate so while carcass counts tallies can show trends, it is the recapture rate that determines the final estimate.  Recapture rates are determined by environmental factors (primarily turbidity and flows), but raw counts give a good indicator of how the run is going and the final population will be larger than the raw counts.</t>
  </si>
  <si>
    <t>7-20-20.  Carcass counts have jumped ahead of last year at this date.  We still have another 40 days or so of surveying ahead of us but it looks to be a pretty good year in terms of carcass count totals.  This date on average represents about 65% of the yearly carcasses so crews will be busy for quite some time.  It looks like we have passed the peak week (most fish were spawning week of July 10) and counts are slowly going down.  Hatchery fish continue to represent a large portion of this year's run at just under half (48.6%)  Water conditions continue to provide excellent in-water viewing making collection of carcasses in deeper waters possible.  This can be deceptive from an overall population determination, but the large numbers of fish being surveyed bodes well for a large population this year.  The population estimate is calculated in late September once all the survey efforts end and the data is analyzed.  The most downstream redd is still above the CCR gage near Bonnyview Bridge. I will update the 7-14-20 flight data as it becomes available to me.</t>
  </si>
  <si>
    <t>7-30-20 Counts have now surpassed last year's high counts and are fourth highest on record since modern carcassing recording efforts started in 2003.  We are running about 46% hatchery fish which is going down slightly,  A rough estimate of male jack proportion is around 24%, which given the high counts of this run might be good news for next year.  July 29 represents on average about 83% of average counts so we are getting to the slow down period in August and September where counts will continue to decrease.</t>
  </si>
  <si>
    <t xml:space="preserve">5-15-20  The 2020 WR survey began on May 4th.  The survey this continues with same protocols and guidelines in place as previous years.  Conditions are good for visibility as the area experienced a very dry winter so turbidity and snowpack are very low this year.  Cold water may be limited later this year.  Crews are dealing with the Covid virus issues and following those guidelines,  Additionally crews on the lookout for any straying Battle Creek jumpstart fish that may be moving into the Sac instead of Battle Creek </t>
  </si>
  <si>
    <t>5-26-20  Record dry conditions at start of survey were interrupted by a week of thunderstorms and cold weather that created muddy water preventing any aerial redd flights so far this year.  Flights should begin this week.  Crews are seeing some carcasses but counts are below average. Turbidity has cleared up as of this date.</t>
  </si>
  <si>
    <t xml:space="preserve">8-18-20 Survey counts are beginning to slow down as is normal for mid August, this date represents around 98% of total carcasses observed on average for previous years.  Survey will continue until  carcass counts are near zero.  Peak week for spawning this year was typical and was the week of July 10th for live fish.  Last aerial redd flight reported 20 new redds which for August 12 is a large number.  These spawners will require about 88-90 days on average to emerge from their redds (around Nov 12) which is later than most years.  Hatchery proportions continue to be large and are around 44%.  About 93% of the redds observed were in the uppermost river in the Redding area upstream of the Highway 44 bridge (the uppermost 5 miles of river).  Most of the total carcasses (77%)  were located in this same area.  As the survey winds down efforts commence on analyzing this years population parameters.  It is expected to take somewhat longer than normal to produce the final population estimate due to COVID restrictions on staff of all agencies concerned.  </t>
  </si>
  <si>
    <t>Redd Number</t>
  </si>
  <si>
    <t>Born On Date</t>
  </si>
  <si>
    <t>Date of Emergence</t>
  </si>
  <si>
    <t>Remeasure Date</t>
  </si>
  <si>
    <t>Inches of water over redd</t>
  </si>
  <si>
    <t>Location</t>
  </si>
  <si>
    <t>STATUS</t>
  </si>
  <si>
    <t>This table summarizes Sacramento River winter-run Chinook Salmon redds that were observed in shallow water during higher flows and are subject to dewatering during late-summer flow reductions.  Dewatering leads to conditions that will kill eggs and kill or prevent hatched fry from emerging.</t>
  </si>
  <si>
    <t>9/1/2020  Survey is wrapping up.  For the most part the survey is done with large carcass counts and is nearing completion.  Counts of fresh fish are very few and we are collecting mostly decayed fish.  Since we have tagged a few fresh fish in  last few periods we will continue with the survey for about two weeks past tagging any fish.  A small clipped male fish was found yesterday and the CWT tag was from a 2018 winter-run so we know winter-run are still in the system.  Hatchery numbers are around 47% which is high but not as high as after the drought years (80% for two years).  QC of the databases is beginning and will take a week or more for the USFWS and CDFW to complete their reviews and then compare.  There are a very large number of heads to be read and QC'ed and many biological samples to be organized and analyzed.  A draft female in-river estimate should be available soon after the survey ends and the overall estimate will be completed as separate datasets (Cormack Jolly Seber, Keswick Trapping sex ratio, CWT data) are finalized and shared.  Aerail flights for the season are complete and a total of 491 new redds were observed with the majority of them in the upper 6 miles of river in Redding.  Currently we are tracking 65 shallow winter-run redds that were marked when they were being built.  As flows decrease we monitor these redds throughout their lifespan (92-88 days) to determine if any get dewatered during normal flow decreases through October.  Currently 10 have become dewatered to date, this data available in the Shallow redd tracking worktab in this file.</t>
  </si>
  <si>
    <t>10-8-20 Survey is complete work is ongoing in data QC and analysis.  Preliminary results show a draft female in-river spawner number between 3900-4000 fish.  Final estimate will be available shortly after completion of Hatchery evaluation analysis and LSNFH data.  In summary this year showed the importance of not relying on carcass counts to forecast the size of the escapement.  Despite observing more carcasses than last year the 2020 female spawner number is substantially lower than last year's 2019 female number.  This is due to the environmental conditions  (mainly clear water) during the survey this year allowed crews to collect more carcasses but also aided in recapturing the tagged carcasses.  The final estimate is based upon the recapture of marked carcasses.  The greater the proportion of recaptures the lower the estimate.  (A simplified example of this is that if crews collected 100% of the carcasses they marked then the final estimate would be simply the number of carcasses they marked, but if they  recaptured only 10% of the carcasses they marked then the final estimate would be expanded by around 90%).  This years recapture rate due to the clear water was (1610 recaps/ 2508 tagged) 64%, while last year's number was (713 recaps/1883 tagged) or 38%.  This difference due to last year's turbid water resulted in a larger escapement in 2019 despite more carcasses being collected in 2020.  SHALLOW REDDS:  Crews are currently  tracking 19 shallow WR redds. As flows began to decrease in August we were tracking 65 shallow redds, and since then 20 have dewatered before emergence and 26 have emerged without being dewatered.  "Emerged" means that the individual redd had enough time for the fry within it to have completed their development within the redds' protective environment and were able to swim out of the redd and into the water column to begin feeding. Those redds which have emerged are considered to be expired and are no longer being tracked.</t>
  </si>
  <si>
    <t>note redd 9145 emergence date decreased by one day based on 90 day emergence period vs 91 day emergence based on water temp from KWK</t>
  </si>
  <si>
    <t>Avg % 03-20</t>
  </si>
  <si>
    <t>AVERAGE 03-20</t>
  </si>
  <si>
    <t>% AVERAGE 03-20</t>
  </si>
  <si>
    <t>Paste 2021 Laura total by section first 3 columns only for all and females here</t>
  </si>
  <si>
    <t>CUMULATIVE TOTAL FRESH CARCASSES OBSERVED BY DATE (includes Male and Female)</t>
  </si>
  <si>
    <t>SUMMARY OF ALL FRESH SALMON CARCASSES DAILY COUNTS: PASTED from ACCESS</t>
  </si>
  <si>
    <t>(Date - 5) Fish Alive</t>
  </si>
  <si>
    <t>16 to 20 avg</t>
  </si>
  <si>
    <t>This Table reports the number of fresh female winter-run carcasses for current year, and the corresponding percentage of Female population that have died by the given date</t>
  </si>
  <si>
    <t>Date of carcass</t>
  </si>
  <si>
    <t>Female fresh carcass count</t>
  </si>
  <si>
    <t>Cumulative Percent Died</t>
  </si>
  <si>
    <t>Alive week</t>
  </si>
  <si>
    <t xml:space="preserve"> Carcass found Week</t>
  </si>
  <si>
    <t>Fresh female carcass counts by year for the Sacramento River Winter-run Carcass Survey 2003 to present</t>
  </si>
  <si>
    <t>Note this worktab shows fresh female winter run carcasses summed by week and year.  To relate to spawn timing suggest subtracting one week, (e.g., a fresh female carcass found in week 26 was likely alive 2-5 days prior and was actively spawning 5-8 days earlier). Approximately!</t>
  </si>
  <si>
    <t>FINAL ESTIMATE</t>
  </si>
  <si>
    <t>Percent of carcass counts to final in-river population</t>
  </si>
  <si>
    <t>Carcass</t>
  </si>
  <si>
    <r>
      <rPr>
        <i/>
        <u/>
        <sz val="11"/>
        <color rgb="FFFF0000"/>
        <rFont val="Calibri"/>
        <family val="2"/>
        <scheme val="minor"/>
      </rPr>
      <t xml:space="preserve">ACTUAL </t>
    </r>
    <r>
      <rPr>
        <i/>
        <u/>
        <sz val="11"/>
        <color theme="1"/>
        <rFont val="Calibri"/>
        <family val="2"/>
        <scheme val="minor"/>
      </rPr>
      <t>or ESTIMATED @????? DEWATER FLOW</t>
    </r>
  </si>
  <si>
    <t>In 2021 we are tracking ?? shallow redds.</t>
  </si>
  <si>
    <t>Summary:  KES at ????? on Month, Day</t>
  </si>
  <si>
    <t>Late Fall</t>
  </si>
  <si>
    <t>Year 2021 Aerial Redd Counts (New redds only)</t>
  </si>
  <si>
    <t xml:space="preserve"> 2021 Percent</t>
  </si>
  <si>
    <t>% Average (2003-2020)</t>
  </si>
  <si>
    <t>in  progress</t>
  </si>
  <si>
    <t>Note in 2021 Redd sections from Hwy 44 brg to Balls Brg above differ from Aerial redd maps to make comparison to carcass survey sections simpler</t>
  </si>
  <si>
    <t xml:space="preserve">2021 WR Carcass survey, Aerial Redd Survey Updates, Shallow and Dewatered Redds </t>
  </si>
  <si>
    <t>move date to 1st wr in 21</t>
  </si>
  <si>
    <t>IN-Progress</t>
  </si>
  <si>
    <t>IN Progress</t>
  </si>
  <si>
    <t>CB,MR</t>
  </si>
  <si>
    <t>First day of WR 2021</t>
  </si>
  <si>
    <t>NB,MM,TS</t>
  </si>
  <si>
    <t>GB,MR</t>
  </si>
  <si>
    <t>NB,TS</t>
  </si>
  <si>
    <t>CB,GB</t>
  </si>
  <si>
    <t>JR,MM</t>
  </si>
  <si>
    <t>CC,KO</t>
  </si>
  <si>
    <t>JR, AE</t>
  </si>
  <si>
    <t>MR, RS</t>
  </si>
  <si>
    <t>SA, CC</t>
  </si>
  <si>
    <t>RS,MR</t>
  </si>
  <si>
    <t>DO,MM</t>
  </si>
  <si>
    <t>2155</t>
  </si>
  <si>
    <t>732</t>
  </si>
  <si>
    <t>5422</t>
  </si>
  <si>
    <t>245</t>
  </si>
  <si>
    <t>273</t>
  </si>
  <si>
    <t>5002</t>
  </si>
  <si>
    <t>211</t>
  </si>
  <si>
    <t>7002</t>
  </si>
  <si>
    <t>5423</t>
  </si>
  <si>
    <t>083</t>
  </si>
  <si>
    <t>5003</t>
  </si>
  <si>
    <t>3524</t>
  </si>
  <si>
    <t>117</t>
  </si>
  <si>
    <t>5004</t>
  </si>
  <si>
    <t>5551</t>
  </si>
  <si>
    <t>865</t>
  </si>
  <si>
    <t>2108</t>
  </si>
  <si>
    <t>725</t>
  </si>
  <si>
    <t>5005</t>
  </si>
  <si>
    <t>5552</t>
  </si>
  <si>
    <t>560</t>
  </si>
  <si>
    <t>5006</t>
  </si>
  <si>
    <t>5553</t>
  </si>
  <si>
    <t>415</t>
  </si>
  <si>
    <t>7003</t>
  </si>
  <si>
    <t>5501</t>
  </si>
  <si>
    <t>628</t>
  </si>
  <si>
    <t>7004</t>
  </si>
  <si>
    <t>5502</t>
  </si>
  <si>
    <t>352</t>
  </si>
  <si>
    <t>2109</t>
  </si>
  <si>
    <t>548</t>
  </si>
  <si>
    <t>5007</t>
  </si>
  <si>
    <t>5554</t>
  </si>
  <si>
    <t>294</t>
  </si>
  <si>
    <t>7005</t>
  </si>
  <si>
    <t>5503</t>
  </si>
  <si>
    <t>T10</t>
  </si>
  <si>
    <t>7006</t>
  </si>
  <si>
    <t>5504</t>
  </si>
  <si>
    <t>217</t>
  </si>
  <si>
    <t>5008</t>
  </si>
  <si>
    <t>5555</t>
  </si>
  <si>
    <t>142</t>
  </si>
  <si>
    <t>5009</t>
  </si>
  <si>
    <t>5556</t>
  </si>
  <si>
    <t>113</t>
  </si>
  <si>
    <t>2110</t>
  </si>
  <si>
    <t>369</t>
  </si>
  <si>
    <t>2111</t>
  </si>
  <si>
    <t>320</t>
  </si>
  <si>
    <t>5010</t>
  </si>
  <si>
    <t>2828</t>
  </si>
  <si>
    <t>391</t>
  </si>
  <si>
    <t>3</t>
  </si>
  <si>
    <t>Female fresh count</t>
  </si>
  <si>
    <t>2</t>
  </si>
  <si>
    <t>AVG of 00-20</t>
  </si>
  <si>
    <t>2021 only</t>
  </si>
  <si>
    <t>crwew noted moribound female, drifting facing upstream, unspawned, no fungus, 750-800mm near by I-5 down from Bourbon Island, except for behavior looked healthy.</t>
  </si>
  <si>
    <t>Crew reported 10 or more adult fish with fungus and dark coloring.  Also noted one unspawned moribound female drfting downstream.</t>
  </si>
  <si>
    <t>MR,GB</t>
  </si>
  <si>
    <t>TS,NB</t>
  </si>
  <si>
    <t>MM,DO</t>
  </si>
  <si>
    <t>GB,CB</t>
  </si>
  <si>
    <t>7007</t>
  </si>
  <si>
    <t>2873</t>
  </si>
  <si>
    <t>284</t>
  </si>
  <si>
    <t>7008</t>
  </si>
  <si>
    <t>2874</t>
  </si>
  <si>
    <t>5011</t>
  </si>
  <si>
    <t>2829</t>
  </si>
  <si>
    <t>T18</t>
  </si>
  <si>
    <t>7009</t>
  </si>
  <si>
    <t>2875</t>
  </si>
  <si>
    <t>129</t>
  </si>
  <si>
    <t>7010</t>
  </si>
  <si>
    <t>2876</t>
  </si>
  <si>
    <t>056</t>
  </si>
  <si>
    <t>7011</t>
  </si>
  <si>
    <t>2877</t>
  </si>
  <si>
    <t>038</t>
  </si>
  <si>
    <t>5012</t>
  </si>
  <si>
    <t>2830</t>
  </si>
  <si>
    <t>166</t>
  </si>
  <si>
    <t>5013</t>
  </si>
  <si>
    <t>2831</t>
  </si>
  <si>
    <t>126</t>
  </si>
  <si>
    <t>5014</t>
  </si>
  <si>
    <t>2832</t>
  </si>
  <si>
    <t>7012</t>
  </si>
  <si>
    <t>6418</t>
  </si>
  <si>
    <t>686</t>
  </si>
  <si>
    <r>
      <t xml:space="preserve">2021 Winter-Run aerial Redd counts by river area </t>
    </r>
    <r>
      <rPr>
        <b/>
        <sz val="8"/>
        <rFont val="Arial"/>
        <family val="2"/>
      </rPr>
      <t>as of 5-17-21</t>
    </r>
  </si>
  <si>
    <r>
      <t xml:space="preserve">2021 Winter-Run Carcass counts by river area </t>
    </r>
    <r>
      <rPr>
        <b/>
        <sz val="8"/>
        <rFont val="Arial"/>
        <family val="2"/>
      </rPr>
      <t>as of 5-19-21</t>
    </r>
  </si>
  <si>
    <t>5-21-21.  Carcass counts have increased although a large number of these observations have been pre-spawn mortalities.  Crews continue to observe live fish that are exhibiting unusual swimming behavior, fish covered with fungus patches, and unspawned fish drifting downstream while still alive but moribund and presumed to die shortly after observation.  To date of the 66 carcasses observed 25 have been unspawned (16 of these were females). Water temperatures have cooled in the upper river earlier this week as power bypass operations have been reduced and much cooler weather has prevailed over the past days.</t>
  </si>
  <si>
    <t xml:space="preserve">5-11-21- The 2021 Winter run carcass survey began on May 3rd, to date 21 carcasses have been observed.  Drought conditions have resulted in severe cold water pool issues for this coming season.  Currently a bypass of the power turbines at Shasta Dam is occurring where warm water is being sent downstream to meet various agricultural and water quality needs.  This has resulted in water temperatures above 60 degrees (61.5 as of today's high) being released at Keswick Dam. At present time it is unknown of the duration of these warm flows.  Survey crews have noted that many of female carcasses and some live but weak females are dying before spawning.  Of the eight female carcasses measured to date, four have been unspawned. Additionally LSNFH staff have visually noted large schools (1000 +) of salmon (likely winter-and spring run) congregating immediately below Keswick Dam and on the surface.  Since at least 2003 this behavior has not occurred except for this year. Discussions are ongoing within the Sacramento River Temperature Task Group (SRTTG) as to what water temperature regime will best utilize the available cold water to provide the biggest benefit to winter-run survival.  </t>
  </si>
  <si>
    <t>4</t>
  </si>
  <si>
    <t>8</t>
  </si>
  <si>
    <t>5</t>
  </si>
  <si>
    <t>6</t>
  </si>
  <si>
    <t>pre-spawn zombie female observed near Bonnyview Bridge</t>
  </si>
  <si>
    <t>CC,MR</t>
  </si>
  <si>
    <t>MR, KO</t>
  </si>
  <si>
    <t>two zombie trout; male salmon head fungussed, clipped, no scars or wounds</t>
  </si>
  <si>
    <t>Dozens of fungus heads seen swimming about in all depths</t>
  </si>
  <si>
    <t>Fish #1 and #3 tagged in upper jaw. Two Chinook observed head fungussed made an attempt to swim away but both fish only made it about 5-10 feet before they started "death-throws" trying to shake a hook or like they were in CNFH CO2 bath (suffocating).</t>
  </si>
  <si>
    <t>CC, CB</t>
  </si>
  <si>
    <t>MR,RS</t>
  </si>
  <si>
    <t>DO,MM,KW</t>
  </si>
  <si>
    <t>KW=Kaitlin Whittom</t>
  </si>
  <si>
    <t>Many "fungus heads" swimming around, especially on reach 1, with some more lively than others.</t>
  </si>
  <si>
    <t>Saw two females that had a small amount of fungus on the lower jaw. Appeared to be healthy other than that. When they were swimming, they made a jerking motion like they had been hooked from a fishing hook.</t>
  </si>
  <si>
    <t>lethargic, dark, unspawned female swimming downstream near the top of the reach</t>
  </si>
  <si>
    <t>MR,SA</t>
  </si>
  <si>
    <t>5015</t>
  </si>
  <si>
    <t>2913</t>
  </si>
  <si>
    <t>494</t>
  </si>
  <si>
    <t>5016</t>
  </si>
  <si>
    <t>2914</t>
  </si>
  <si>
    <t>334</t>
  </si>
  <si>
    <t>5017</t>
  </si>
  <si>
    <t>2915</t>
  </si>
  <si>
    <t>208</t>
  </si>
  <si>
    <t>7013</t>
  </si>
  <si>
    <t>T09</t>
  </si>
  <si>
    <t>5018</t>
  </si>
  <si>
    <t>2916</t>
  </si>
  <si>
    <t>5019</t>
  </si>
  <si>
    <t>2917</t>
  </si>
  <si>
    <t>012</t>
  </si>
  <si>
    <t>7014</t>
  </si>
  <si>
    <t>6419</t>
  </si>
  <si>
    <t>165</t>
  </si>
  <si>
    <t>2511, 2512, YELLOW</t>
  </si>
  <si>
    <t>7015</t>
  </si>
  <si>
    <t>6420</t>
  </si>
  <si>
    <t>7016</t>
  </si>
  <si>
    <t>6421</t>
  </si>
  <si>
    <t>066</t>
  </si>
  <si>
    <t>2423, 2424, YELLOW</t>
  </si>
  <si>
    <t>7017</t>
  </si>
  <si>
    <t>120</t>
  </si>
  <si>
    <t>7018</t>
  </si>
  <si>
    <t>2065</t>
  </si>
  <si>
    <t>785</t>
  </si>
  <si>
    <t>5020</t>
  </si>
  <si>
    <t>7019</t>
  </si>
  <si>
    <t>2066</t>
  </si>
  <si>
    <t>337</t>
  </si>
  <si>
    <t>7020</t>
  </si>
  <si>
    <t>2067</t>
  </si>
  <si>
    <t>246</t>
  </si>
  <si>
    <t>7021</t>
  </si>
  <si>
    <t>5021</t>
  </si>
  <si>
    <t>T01</t>
  </si>
  <si>
    <t>5022</t>
  </si>
  <si>
    <t>T27</t>
  </si>
  <si>
    <t>5023</t>
  </si>
  <si>
    <t>5024</t>
  </si>
  <si>
    <t>267</t>
  </si>
  <si>
    <t>7022</t>
  </si>
  <si>
    <t>068</t>
  </si>
  <si>
    <t>7023</t>
  </si>
  <si>
    <t>002</t>
  </si>
  <si>
    <t>5025</t>
  </si>
  <si>
    <t>5066</t>
  </si>
  <si>
    <t>376</t>
  </si>
  <si>
    <t>5026</t>
  </si>
  <si>
    <t>5056</t>
  </si>
  <si>
    <t>332</t>
  </si>
  <si>
    <t>5027</t>
  </si>
  <si>
    <t>5057</t>
  </si>
  <si>
    <t>325</t>
  </si>
  <si>
    <t>5028</t>
  </si>
  <si>
    <t>5058</t>
  </si>
  <si>
    <t>322</t>
  </si>
  <si>
    <t>AVG 03-20</t>
  </si>
  <si>
    <t>JC, KW, NB</t>
  </si>
  <si>
    <t>CB, MR</t>
  </si>
  <si>
    <t>CC, RS</t>
  </si>
  <si>
    <t>JR, CW, AE</t>
  </si>
  <si>
    <t>Fish #1 was filleted.</t>
  </si>
  <si>
    <t>12 dying unspawned salmon swimming together near the surface</t>
  </si>
  <si>
    <t>RS,KO</t>
  </si>
  <si>
    <t>NB,TS,KW</t>
  </si>
  <si>
    <t>JC,KW,MM</t>
  </si>
  <si>
    <t>7035-Possible columnaris on gills took pic</t>
  </si>
  <si>
    <t>DO thinks Disctag # is not correct. Color is Light Green</t>
  </si>
  <si>
    <t>5029</t>
  </si>
  <si>
    <t>3951</t>
  </si>
  <si>
    <t>275</t>
  </si>
  <si>
    <t>7024</t>
  </si>
  <si>
    <t>5801</t>
  </si>
  <si>
    <t>268</t>
  </si>
  <si>
    <t>5030</t>
  </si>
  <si>
    <t>3952</t>
  </si>
  <si>
    <t>065</t>
  </si>
  <si>
    <t>7025</t>
  </si>
  <si>
    <t>5802</t>
  </si>
  <si>
    <t>137</t>
  </si>
  <si>
    <t>7026</t>
  </si>
  <si>
    <t>051</t>
  </si>
  <si>
    <t>7027</t>
  </si>
  <si>
    <t>498</t>
  </si>
  <si>
    <t>5051</t>
  </si>
  <si>
    <t>500</t>
  </si>
  <si>
    <t>5052</t>
  </si>
  <si>
    <t>398</t>
  </si>
  <si>
    <t>7028</t>
  </si>
  <si>
    <t>5701</t>
  </si>
  <si>
    <t>253</t>
  </si>
  <si>
    <t>2477, YELLOW</t>
  </si>
  <si>
    <t>5053</t>
  </si>
  <si>
    <t>206</t>
  </si>
  <si>
    <t>7029</t>
  </si>
  <si>
    <t>5702</t>
  </si>
  <si>
    <t>178</t>
  </si>
  <si>
    <t>5054</t>
  </si>
  <si>
    <t>114</t>
  </si>
  <si>
    <t>5055</t>
  </si>
  <si>
    <t>033</t>
  </si>
  <si>
    <t>5031</t>
  </si>
  <si>
    <t>3758</t>
  </si>
  <si>
    <t>7030</t>
  </si>
  <si>
    <t>7031</t>
  </si>
  <si>
    <t>7061</t>
  </si>
  <si>
    <t>538</t>
  </si>
  <si>
    <t>7032</t>
  </si>
  <si>
    <t>7062</t>
  </si>
  <si>
    <t>440</t>
  </si>
  <si>
    <t>7033</t>
  </si>
  <si>
    <t>7063</t>
  </si>
  <si>
    <t>395</t>
  </si>
  <si>
    <t>3762</t>
  </si>
  <si>
    <t>3763</t>
  </si>
  <si>
    <t>240</t>
  </si>
  <si>
    <t>7034</t>
  </si>
  <si>
    <t>7064</t>
  </si>
  <si>
    <t>T07</t>
  </si>
  <si>
    <t>7035</t>
  </si>
  <si>
    <t>7065</t>
  </si>
  <si>
    <t>251</t>
  </si>
  <si>
    <t>7036</t>
  </si>
  <si>
    <t>7066</t>
  </si>
  <si>
    <t>247</t>
  </si>
  <si>
    <t>7037</t>
  </si>
  <si>
    <t>7067</t>
  </si>
  <si>
    <t>3764</t>
  </si>
  <si>
    <t>086</t>
  </si>
  <si>
    <t>7038</t>
  </si>
  <si>
    <t>043</t>
  </si>
  <si>
    <t>7039</t>
  </si>
  <si>
    <t>7068</t>
  </si>
  <si>
    <t>017</t>
  </si>
  <si>
    <t>5-27-21-- Prespawn mortality continues to be an issue.  To date half of the 102 carcasses observed have been females and 66% (22 of 33) of these have been pre-spawn collections.  The large school of salmon below Keswick dam is no longer as big a school.  Crews are reporting small schools of fish in moribund condition further downstream in some locations.  Water temps in the river coming from Keswick dam are in the 54-57 degree range presently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</si>
</sst>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0.0%"/>
    <numFmt numFmtId="166" formatCode="dd\-mmm\-yy"/>
    <numFmt numFmtId="167" formatCode="[$-409]d\-mmm;@"/>
    <numFmt numFmtId="168" formatCode="0.0"/>
  </numFmts>
  <fonts count="1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color indexed="8"/>
      <name val="Arial"/>
      <family val="2"/>
    </font>
    <font>
      <sz val="8"/>
      <name val="Arial"/>
      <family val="2"/>
    </font>
    <font>
      <b/>
      <sz val="12"/>
      <name val="Arial"/>
      <family val="2"/>
    </font>
    <font>
      <b/>
      <sz val="11"/>
      <name val="Arial"/>
      <family val="2"/>
    </font>
    <font>
      <b/>
      <sz val="10"/>
      <name val="Arial"/>
      <family val="2"/>
    </font>
    <font>
      <sz val="10"/>
      <color indexed="8"/>
      <name val="Arial"/>
      <family val="2"/>
    </font>
    <font>
      <sz val="10"/>
      <color rgb="FFFF0000"/>
      <name val="Arial"/>
      <family val="2"/>
    </font>
    <font>
      <sz val="10"/>
      <name val="Arial"/>
      <family val="2"/>
    </font>
    <font>
      <sz val="10"/>
      <color rgb="FFFF0000"/>
      <name val="Arial"/>
      <family val="2"/>
    </font>
    <font>
      <sz val="8"/>
      <color rgb="FFFF0000"/>
      <name val="Arial"/>
      <family val="2"/>
    </font>
    <font>
      <sz val="8"/>
      <color indexed="8"/>
      <name val="Arial"/>
      <family val="2"/>
    </font>
    <font>
      <sz val="10"/>
      <color indexed="8"/>
      <name val="Arial"/>
      <family val="2"/>
    </font>
    <font>
      <sz val="11"/>
      <name val="Calibri"/>
      <family val="2"/>
      <scheme val="minor"/>
    </font>
    <font>
      <b/>
      <sz val="10"/>
      <color rgb="FFFF0000"/>
      <name val="Arial"/>
      <family val="2"/>
    </font>
    <font>
      <sz val="10"/>
      <color indexed="8"/>
      <name val="Arial"/>
      <family val="2"/>
    </font>
    <font>
      <b/>
      <sz val="10"/>
      <color indexed="8"/>
      <name val="Arial"/>
      <family val="2"/>
    </font>
    <font>
      <sz val="10"/>
      <color indexed="8"/>
      <name val="Arial"/>
      <family val="2"/>
    </font>
    <font>
      <sz val="10"/>
      <color indexed="8"/>
      <name val="Arial"/>
      <family val="2"/>
    </font>
    <font>
      <b/>
      <sz val="14"/>
      <name val="Arial"/>
      <family val="2"/>
    </font>
    <font>
      <b/>
      <sz val="8"/>
      <name val="Arial"/>
      <family val="2"/>
    </font>
    <font>
      <sz val="8"/>
      <color indexed="8"/>
      <name val="Arial"/>
      <family val="2"/>
    </font>
    <font>
      <sz val="10"/>
      <color indexed="8"/>
      <name val="Arial"/>
      <family val="2"/>
    </font>
    <font>
      <sz val="10"/>
      <color indexed="8"/>
      <name val="Arial"/>
      <family val="2"/>
    </font>
    <font>
      <b/>
      <sz val="9"/>
      <name val="Arial"/>
      <family val="2"/>
    </font>
    <font>
      <sz val="9"/>
      <name val="Arial"/>
      <family val="2"/>
    </font>
    <font>
      <sz val="6"/>
      <name val="Arial"/>
      <family val="2"/>
    </font>
    <font>
      <sz val="14"/>
      <color indexed="8"/>
      <name val="Arial"/>
      <family val="2"/>
    </font>
    <font>
      <b/>
      <i/>
      <sz val="11"/>
      <color theme="1"/>
      <name val="Calibri"/>
      <family val="2"/>
      <scheme val="minor"/>
    </font>
    <font>
      <sz val="10"/>
      <color theme="1"/>
      <name val="Arial"/>
      <family val="2"/>
    </font>
    <font>
      <b/>
      <sz val="20"/>
      <name val="Arial"/>
      <family val="2"/>
    </font>
    <font>
      <sz val="10"/>
      <color indexed="40"/>
      <name val="Arial"/>
      <family val="2"/>
    </font>
    <font>
      <b/>
      <sz val="10"/>
      <color theme="3"/>
      <name val="Arial"/>
      <family val="2"/>
    </font>
    <font>
      <b/>
      <sz val="10"/>
      <color theme="4" tint="-0.249977111117893"/>
      <name val="Arial"/>
      <family val="2"/>
    </font>
    <font>
      <b/>
      <sz val="10"/>
      <color rgb="FF0070C0"/>
      <name val="Arial"/>
      <family val="2"/>
    </font>
    <font>
      <b/>
      <sz val="10"/>
      <color theme="1"/>
      <name val="Arial"/>
      <family val="2"/>
    </font>
    <font>
      <sz val="10"/>
      <color indexed="10"/>
      <name val="Arial"/>
      <family val="2"/>
    </font>
    <font>
      <b/>
      <sz val="10"/>
      <color indexed="12"/>
      <name val="Arial"/>
      <family val="2"/>
    </font>
    <font>
      <b/>
      <sz val="10"/>
      <color indexed="48"/>
      <name val="Arial"/>
      <family val="2"/>
    </font>
    <font>
      <b/>
      <sz val="10"/>
      <color indexed="10"/>
      <name val="Arial"/>
      <family val="2"/>
    </font>
    <font>
      <sz val="10"/>
      <color indexed="61"/>
      <name val="Arial"/>
      <family val="2"/>
    </font>
    <font>
      <sz val="10"/>
      <color indexed="20"/>
      <name val="Arial"/>
      <family val="2"/>
    </font>
    <font>
      <b/>
      <sz val="10"/>
      <color indexed="20"/>
      <name val="Arial"/>
      <family val="2"/>
    </font>
    <font>
      <b/>
      <sz val="10"/>
      <color indexed="61"/>
      <name val="Arial"/>
      <family val="2"/>
    </font>
    <font>
      <sz val="10"/>
      <color indexed="48"/>
      <name val="Arial"/>
      <family val="2"/>
    </font>
    <font>
      <b/>
      <u/>
      <sz val="10"/>
      <name val="Arial"/>
      <family val="2"/>
    </font>
    <font>
      <u/>
      <sz val="10"/>
      <color indexed="12"/>
      <name val="Arial"/>
      <family val="2"/>
    </font>
    <font>
      <sz val="8"/>
      <color indexed="8"/>
      <name val="Arial"/>
      <family val="2"/>
    </font>
    <font>
      <sz val="10"/>
      <color indexed="8"/>
      <name val="Arial"/>
      <family val="2"/>
    </font>
    <font>
      <sz val="11"/>
      <color indexed="8"/>
      <name val="Arial"/>
      <family val="2"/>
    </font>
    <font>
      <sz val="10"/>
      <color indexed="8"/>
      <name val="Arial"/>
      <family val="2"/>
    </font>
    <font>
      <sz val="8"/>
      <color indexed="8"/>
      <name val="Arial"/>
      <family val="2"/>
    </font>
    <font>
      <sz val="10"/>
      <color indexed="8"/>
      <name val="Arial"/>
      <family val="2"/>
    </font>
    <font>
      <sz val="11"/>
      <color indexed="8"/>
      <name val="Calibri"/>
      <family val="2"/>
    </font>
    <font>
      <i/>
      <sz val="12"/>
      <color rgb="FF000000"/>
      <name val="Times New Roman"/>
      <family val="1"/>
    </font>
    <font>
      <b/>
      <i/>
      <sz val="10"/>
      <name val="Arial"/>
      <family val="2"/>
    </font>
    <font>
      <b/>
      <i/>
      <sz val="11"/>
      <name val="Arial"/>
      <family val="2"/>
    </font>
    <font>
      <b/>
      <sz val="8"/>
      <color indexed="8"/>
      <name val="Arial"/>
      <family val="2"/>
    </font>
    <font>
      <b/>
      <sz val="10"/>
      <color theme="4"/>
      <name val="Arial"/>
      <family val="2"/>
    </font>
    <font>
      <b/>
      <sz val="18"/>
      <name val="Arial"/>
      <family val="2"/>
    </font>
    <font>
      <b/>
      <sz val="11"/>
      <color theme="1"/>
      <name val="Calibri"/>
      <family val="2"/>
      <scheme val="minor"/>
    </font>
    <font>
      <b/>
      <sz val="11"/>
      <color indexed="8"/>
      <name val="Calibri"/>
      <family val="2"/>
    </font>
    <font>
      <sz val="11"/>
      <color indexed="8"/>
      <name val="Calibri"/>
      <family val="2"/>
    </font>
    <font>
      <i/>
      <u/>
      <sz val="11"/>
      <color theme="1"/>
      <name val="Calibri"/>
      <family val="2"/>
      <scheme val="minor"/>
    </font>
    <font>
      <i/>
      <u/>
      <sz val="11"/>
      <color rgb="FFFF0000"/>
      <name val="Calibri"/>
      <family val="2"/>
      <scheme val="minor"/>
    </font>
    <font>
      <i/>
      <sz val="11"/>
      <color indexed="8"/>
      <name val="Calibri"/>
      <family val="2"/>
    </font>
    <font>
      <sz val="8"/>
      <color theme="1"/>
      <name val="Calibri"/>
      <family val="2"/>
      <scheme val="minor"/>
    </font>
    <font>
      <sz val="10"/>
      <color theme="0" tint="-0.14999847407452621"/>
      <name val="Arial"/>
      <family val="2"/>
    </font>
    <font>
      <sz val="12"/>
      <name val="Arial"/>
    </font>
    <font>
      <b/>
      <sz val="10"/>
      <color theme="3" tint="0.39997558519241921"/>
      <name val="Arial"/>
      <family val="2"/>
    </font>
    <font>
      <b/>
      <sz val="12"/>
      <color rgb="FFFF0000"/>
      <name val="Arial"/>
      <family val="2"/>
    </font>
    <font>
      <i/>
      <sz val="12"/>
      <name val="Times New Roman"/>
      <family val="1"/>
    </font>
    <font>
      <sz val="10"/>
      <color indexed="8"/>
      <name val="Arial"/>
    </font>
    <font>
      <b/>
      <sz val="10"/>
      <color theme="6" tint="-0.249977111117893"/>
      <name val="Arial"/>
      <family val="2"/>
    </font>
    <font>
      <sz val="8"/>
      <color indexed="8"/>
      <name val="Arial"/>
    </font>
  </fonts>
  <fills count="73">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13"/>
        <bgColor indexed="64"/>
      </patternFill>
    </fill>
    <fill>
      <patternFill patternType="solid">
        <fgColor indexed="46"/>
        <bgColor indexed="64"/>
      </patternFill>
    </fill>
    <fill>
      <patternFill patternType="solid">
        <fgColor indexed="22"/>
        <bgColor indexed="8"/>
      </patternFill>
    </fill>
    <fill>
      <patternFill patternType="solid">
        <fgColor indexed="41"/>
        <bgColor indexed="64"/>
      </patternFill>
    </fill>
    <fill>
      <patternFill patternType="solid">
        <fgColor indexed="41"/>
        <bgColor indexed="8"/>
      </patternFill>
    </fill>
    <fill>
      <patternFill patternType="solid">
        <fgColor indexed="11"/>
        <bgColor indexed="8"/>
      </patternFill>
    </fill>
    <fill>
      <patternFill patternType="solid">
        <fgColor indexed="10"/>
        <bgColor indexed="64"/>
      </patternFill>
    </fill>
    <fill>
      <patternFill patternType="solid">
        <fgColor indexed="55"/>
        <bgColor indexed="64"/>
      </patternFill>
    </fill>
    <fill>
      <patternFill patternType="solid">
        <fgColor indexed="11"/>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theme="0"/>
        <bgColor indexed="0"/>
      </patternFill>
    </fill>
    <fill>
      <patternFill patternType="solid">
        <fgColor theme="0" tint="-0.249977111117893"/>
        <bgColor indexed="64"/>
      </patternFill>
    </fill>
    <fill>
      <patternFill patternType="solid">
        <fgColor theme="0"/>
        <bgColor indexed="64"/>
      </patternFill>
    </fill>
    <fill>
      <patternFill patternType="solid">
        <fgColor rgb="FFCCFFFF"/>
        <bgColor indexed="0"/>
      </patternFill>
    </fill>
    <fill>
      <patternFill patternType="solid">
        <fgColor rgb="FFCCFFFF"/>
        <bgColor indexed="8"/>
      </patternFill>
    </fill>
    <fill>
      <patternFill patternType="solid">
        <fgColor theme="6"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C000"/>
        <bgColor indexed="0"/>
      </patternFill>
    </fill>
    <fill>
      <patternFill patternType="solid">
        <fgColor theme="8" tint="0.59999389629810485"/>
        <bgColor indexed="64"/>
      </patternFill>
    </fill>
    <fill>
      <patternFill patternType="solid">
        <fgColor theme="0" tint="-0.34998626667073579"/>
        <bgColor indexed="64"/>
      </patternFill>
    </fill>
    <fill>
      <patternFill patternType="solid">
        <fgColor rgb="FF00B050"/>
        <bgColor indexed="64"/>
      </patternFill>
    </fill>
    <fill>
      <patternFill patternType="solid">
        <fgColor theme="7" tint="0.39997558519241921"/>
        <bgColor indexed="64"/>
      </patternFill>
    </fill>
    <fill>
      <patternFill patternType="solid">
        <fgColor theme="9" tint="0.59999389629810485"/>
        <bgColor indexed="0"/>
      </patternFill>
    </fill>
    <fill>
      <patternFill patternType="solid">
        <fgColor theme="9" tint="0.59999389629810485"/>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B4EBEC"/>
        <bgColor indexed="64"/>
      </patternFill>
    </fill>
    <fill>
      <patternFill patternType="solid">
        <fgColor theme="7" tint="0.59999389629810485"/>
        <bgColor indexed="64"/>
      </patternFill>
    </fill>
    <fill>
      <patternFill patternType="solid">
        <fgColor indexed="47"/>
        <bgColor indexed="64"/>
      </patternFill>
    </fill>
    <fill>
      <patternFill patternType="solid">
        <fgColor indexed="42"/>
        <bgColor indexed="64"/>
      </patternFill>
    </fill>
    <fill>
      <patternFill patternType="solid">
        <fgColor indexed="42"/>
        <bgColor indexed="8"/>
      </patternFill>
    </fill>
    <fill>
      <patternFill patternType="solid">
        <fgColor indexed="43"/>
        <bgColor indexed="64"/>
      </patternFill>
    </fill>
    <fill>
      <patternFill patternType="solid">
        <fgColor indexed="44"/>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indexed="45"/>
        <bgColor indexed="64"/>
      </patternFill>
    </fill>
    <fill>
      <patternFill patternType="solid">
        <fgColor indexed="51"/>
        <bgColor indexed="64"/>
      </patternFill>
    </fill>
    <fill>
      <patternFill patternType="solid">
        <fgColor indexed="51"/>
        <bgColor indexed="8"/>
      </patternFill>
    </fill>
    <fill>
      <patternFill patternType="gray125">
        <fgColor indexed="8"/>
        <bgColor indexed="44"/>
      </patternFill>
    </fill>
    <fill>
      <patternFill patternType="solid">
        <fgColor indexed="50"/>
        <bgColor indexed="64"/>
      </patternFill>
    </fill>
    <fill>
      <patternFill patternType="gray0625">
        <fgColor indexed="8"/>
        <bgColor indexed="52"/>
      </patternFill>
    </fill>
    <fill>
      <patternFill patternType="solid">
        <fgColor indexed="52"/>
        <bgColor indexed="64"/>
      </patternFill>
    </fill>
    <fill>
      <patternFill patternType="gray125">
        <fgColor indexed="8"/>
      </patternFill>
    </fill>
    <fill>
      <patternFill patternType="gray0625">
        <fgColor indexed="8"/>
        <bgColor indexed="22"/>
      </patternFill>
    </fill>
    <fill>
      <patternFill patternType="gray125">
        <fgColor indexed="8"/>
        <bgColor indexed="22"/>
      </patternFill>
    </fill>
    <fill>
      <patternFill patternType="gray125">
        <fgColor indexed="8"/>
        <bgColor indexed="41"/>
      </patternFill>
    </fill>
    <fill>
      <patternFill patternType="gray0625">
        <fgColor indexed="8"/>
        <bgColor indexed="43"/>
      </patternFill>
    </fill>
    <fill>
      <patternFill patternType="gray0625">
        <fgColor indexed="8"/>
        <bgColor indexed="41"/>
      </patternFill>
    </fill>
    <fill>
      <patternFill patternType="gray0625">
        <fgColor indexed="8"/>
      </patternFill>
    </fill>
    <fill>
      <patternFill patternType="gray0625">
        <fgColor indexed="8"/>
        <bgColor indexed="47"/>
      </patternFill>
    </fill>
    <fill>
      <patternFill patternType="solid">
        <fgColor theme="2" tint="-0.249977111117893"/>
        <bgColor indexed="64"/>
      </patternFill>
    </fill>
    <fill>
      <patternFill patternType="solid">
        <fgColor theme="2" tint="-0.249977111117893"/>
        <bgColor indexed="0"/>
      </patternFill>
    </fill>
    <fill>
      <patternFill patternType="solid">
        <fgColor theme="2" tint="-0.49998474074526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2ED7EE"/>
        <bgColor indexed="64"/>
      </patternFill>
    </fill>
    <fill>
      <patternFill patternType="solid">
        <fgColor rgb="FF00B0F0"/>
        <bgColor indexed="64"/>
      </patternFill>
    </fill>
    <fill>
      <patternFill patternType="solid">
        <fgColor theme="6" tint="0.59999389629810485"/>
        <bgColor indexed="0"/>
      </patternFill>
    </fill>
    <fill>
      <patternFill patternType="solid">
        <fgColor theme="6" tint="0.79998168889431442"/>
        <bgColor indexed="64"/>
      </patternFill>
    </fill>
    <fill>
      <patternFill patternType="solid">
        <fgColor indexed="41"/>
        <bgColor indexed="9"/>
      </patternFill>
    </fill>
    <fill>
      <patternFill patternType="solid">
        <fgColor indexed="9"/>
        <bgColor indexed="9"/>
      </patternFill>
    </fill>
    <fill>
      <patternFill patternType="solid">
        <fgColor theme="2"/>
        <bgColor indexed="64"/>
      </patternFill>
    </fill>
    <fill>
      <patternFill patternType="solid">
        <fgColor theme="0" tint="-0.249977111117893"/>
        <bgColor indexed="0"/>
      </patternFill>
    </fill>
  </fills>
  <borders count="20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8"/>
      </left>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22"/>
      </right>
      <top style="thin">
        <color indexed="22"/>
      </top>
      <bottom style="thin">
        <color indexed="22"/>
      </bottom>
      <diagonal/>
    </border>
    <border>
      <left/>
      <right style="thin">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style="thin">
        <color indexed="22"/>
      </left>
      <right style="thin">
        <color indexed="22"/>
      </right>
      <top/>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medium">
        <color indexed="64"/>
      </top>
      <bottom style="medium">
        <color indexed="64"/>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22"/>
      </right>
      <top style="thin">
        <color indexed="22"/>
      </top>
      <bottom style="thin">
        <color indexed="22"/>
      </bottom>
      <diagonal/>
    </border>
    <border>
      <left/>
      <right style="thin">
        <color indexed="8"/>
      </right>
      <top style="thin">
        <color indexed="8"/>
      </top>
      <bottom style="thin">
        <color indexed="8"/>
      </bottom>
      <diagonal/>
    </border>
    <border>
      <left/>
      <right style="thin">
        <color indexed="22"/>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thick">
        <color rgb="FF00B0F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medium">
        <color indexed="64"/>
      </bottom>
      <diagonal/>
    </border>
    <border>
      <left/>
      <right style="thin">
        <color indexed="22"/>
      </right>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8"/>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double">
        <color indexed="64"/>
      </left>
      <right/>
      <top/>
      <bottom/>
      <diagonal/>
    </border>
    <border>
      <left style="thin">
        <color indexed="64"/>
      </left>
      <right/>
      <top style="medium">
        <color indexed="64"/>
      </top>
      <bottom style="thin">
        <color indexed="64"/>
      </bottom>
      <diagonal/>
    </border>
    <border>
      <left style="thin">
        <color indexed="64"/>
      </left>
      <right style="double">
        <color indexed="64"/>
      </right>
      <top style="thin">
        <color indexed="64"/>
      </top>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22"/>
      </left>
      <right/>
      <top/>
      <bottom style="thin">
        <color indexed="22"/>
      </bottom>
      <diagonal/>
    </border>
    <border>
      <left style="thin">
        <color indexed="22"/>
      </left>
      <right/>
      <top style="thin">
        <color indexed="22"/>
      </top>
      <bottom/>
      <diagonal/>
    </border>
    <border>
      <left/>
      <right/>
      <top style="thin">
        <color indexed="22"/>
      </top>
      <bottom style="thin">
        <color indexed="22"/>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22"/>
      </left>
      <right/>
      <top/>
      <bottom/>
      <diagonal/>
    </border>
    <border>
      <left style="medium">
        <color indexed="64"/>
      </left>
      <right style="thin">
        <color indexed="22"/>
      </right>
      <top/>
      <bottom style="medium">
        <color indexed="64"/>
      </bottom>
      <diagonal/>
    </border>
    <border>
      <left style="thin">
        <color indexed="8"/>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8"/>
      </right>
      <top/>
      <bottom/>
      <diagonal/>
    </border>
    <border>
      <left style="thin">
        <color indexed="8"/>
      </left>
      <right style="thin">
        <color indexed="8"/>
      </right>
      <top/>
      <bottom/>
      <diagonal/>
    </border>
    <border>
      <left style="double">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s>
  <cellStyleXfs count="95">
    <xf numFmtId="0" fontId="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1" fillId="0" borderId="0"/>
    <xf numFmtId="0" fontId="61" fillId="0" borderId="0"/>
    <xf numFmtId="0" fontId="61" fillId="0" borderId="0"/>
    <xf numFmtId="0" fontId="61" fillId="0" borderId="0"/>
    <xf numFmtId="0" fontId="49" fillId="0" borderId="0"/>
    <xf numFmtId="0" fontId="49" fillId="0" borderId="0"/>
    <xf numFmtId="0" fontId="64" fillId="0" borderId="0"/>
    <xf numFmtId="0" fontId="64" fillId="0" borderId="0"/>
    <xf numFmtId="0" fontId="64" fillId="0" borderId="0"/>
    <xf numFmtId="0" fontId="49" fillId="0" borderId="0"/>
    <xf numFmtId="0" fontId="6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9" fillId="0" borderId="0"/>
    <xf numFmtId="0" fontId="48" fillId="0" borderId="0"/>
    <xf numFmtId="0" fontId="49" fillId="0" borderId="0"/>
    <xf numFmtId="0" fontId="95" fillId="0" borderId="0" applyNumberFormat="0" applyFill="0" applyBorder="0" applyAlignment="0" applyProtection="0">
      <alignment vertical="top"/>
      <protection locked="0"/>
    </xf>
    <xf numFmtId="0" fontId="40" fillId="0" borderId="0"/>
    <xf numFmtId="0" fontId="97" fillId="0" borderId="0"/>
    <xf numFmtId="0" fontId="39" fillId="0" borderId="0"/>
    <xf numFmtId="0" fontId="49" fillId="0" borderId="0"/>
    <xf numFmtId="0" fontId="38" fillId="0" borderId="0"/>
    <xf numFmtId="0" fontId="37" fillId="0" borderId="0"/>
    <xf numFmtId="0" fontId="49" fillId="0" borderId="0"/>
    <xf numFmtId="0" fontId="36" fillId="0" borderId="0"/>
    <xf numFmtId="0" fontId="35" fillId="0" borderId="0"/>
    <xf numFmtId="0" fontId="34" fillId="0" borderId="0"/>
    <xf numFmtId="0" fontId="97" fillId="0" borderId="0"/>
    <xf numFmtId="0" fontId="32" fillId="0" borderId="0"/>
    <xf numFmtId="0" fontId="97" fillId="0" borderId="0"/>
    <xf numFmtId="0" fontId="49" fillId="0" borderId="0"/>
    <xf numFmtId="0" fontId="97" fillId="0" borderId="0"/>
    <xf numFmtId="0" fontId="29" fillId="0" borderId="0"/>
    <xf numFmtId="0" fontId="27" fillId="0" borderId="0"/>
    <xf numFmtId="0" fontId="26" fillId="0" borderId="0"/>
    <xf numFmtId="0" fontId="49"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01" fillId="0" borderId="0"/>
    <xf numFmtId="0" fontId="101" fillId="0" borderId="0"/>
    <xf numFmtId="0" fontId="16" fillId="0" borderId="0"/>
    <xf numFmtId="0" fontId="101" fillId="0" borderId="0"/>
    <xf numFmtId="0" fontId="101" fillId="0" borderId="0"/>
    <xf numFmtId="0" fontId="14" fillId="0" borderId="0"/>
    <xf numFmtId="0" fontId="13" fillId="0" borderId="0"/>
    <xf numFmtId="0" fontId="12" fillId="0" borderId="0"/>
    <xf numFmtId="0" fontId="10" fillId="0" borderId="0"/>
    <xf numFmtId="0" fontId="9" fillId="0" borderId="0"/>
    <xf numFmtId="0" fontId="9" fillId="0" borderId="0"/>
    <xf numFmtId="0" fontId="49" fillId="0" borderId="0"/>
    <xf numFmtId="0" fontId="8" fillId="0" borderId="0"/>
    <xf numFmtId="0" fontId="8" fillId="0" borderId="0"/>
    <xf numFmtId="0" fontId="49" fillId="0" borderId="0"/>
    <xf numFmtId="0" fontId="7" fillId="0" borderId="0"/>
    <xf numFmtId="0" fontId="101" fillId="0" borderId="0"/>
    <xf numFmtId="0" fontId="101" fillId="0" borderId="0"/>
    <xf numFmtId="0" fontId="101" fillId="0" borderId="0"/>
    <xf numFmtId="0" fontId="101" fillId="0" borderId="0"/>
    <xf numFmtId="0" fontId="101" fillId="0" borderId="0"/>
    <xf numFmtId="0" fontId="49" fillId="0" borderId="0"/>
    <xf numFmtId="0" fontId="101" fillId="0" borderId="0"/>
    <xf numFmtId="0" fontId="4" fillId="0" borderId="0"/>
    <xf numFmtId="0" fontId="49" fillId="0" borderId="0"/>
    <xf numFmtId="0" fontId="49" fillId="0" borderId="0"/>
    <xf numFmtId="0" fontId="3" fillId="0" borderId="0"/>
    <xf numFmtId="0" fontId="117" fillId="0" borderId="0"/>
    <xf numFmtId="0" fontId="121" fillId="0" borderId="0"/>
    <xf numFmtId="0" fontId="121" fillId="0" borderId="0"/>
    <xf numFmtId="0" fontId="4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cellStyleXfs>
  <cellXfs count="2297">
    <xf numFmtId="0" fontId="0" fillId="0" borderId="0" xfId="0"/>
    <xf numFmtId="0" fontId="49" fillId="2" borderId="1" xfId="2" applyFont="1" applyFill="1" applyBorder="1" applyAlignment="1">
      <alignment horizontal="center"/>
    </xf>
    <xf numFmtId="0" fontId="49" fillId="3" borderId="1" xfId="3" applyFont="1" applyFill="1" applyBorder="1" applyAlignment="1">
      <alignment horizontal="center"/>
    </xf>
    <xf numFmtId="0" fontId="49" fillId="2" borderId="0" xfId="2" applyFont="1" applyFill="1" applyBorder="1" applyAlignment="1">
      <alignment horizontal="center"/>
    </xf>
    <xf numFmtId="0" fontId="0" fillId="0" borderId="0" xfId="0" applyAlignment="1">
      <alignment horizontal="center"/>
    </xf>
    <xf numFmtId="0" fontId="0" fillId="4" borderId="0" xfId="0" applyFill="1" applyAlignment="1">
      <alignment horizontal="center"/>
    </xf>
    <xf numFmtId="16" fontId="0" fillId="5" borderId="0" xfId="0" applyNumberFormat="1" applyFill="1" applyAlignment="1">
      <alignment horizontal="center"/>
    </xf>
    <xf numFmtId="14" fontId="49" fillId="0" borderId="2" xfId="3" applyNumberFormat="1" applyFont="1" applyFill="1" applyBorder="1" applyAlignment="1">
      <alignment horizontal="center" wrapText="1"/>
    </xf>
    <xf numFmtId="0" fontId="49" fillId="0" borderId="2" xfId="3" applyFont="1" applyFill="1" applyBorder="1" applyAlignment="1">
      <alignment horizontal="center" wrapText="1"/>
    </xf>
    <xf numFmtId="0" fontId="0" fillId="2" borderId="0" xfId="0" applyFill="1" applyAlignment="1">
      <alignment horizontal="center"/>
    </xf>
    <xf numFmtId="14" fontId="49" fillId="0" borderId="2" xfId="2" applyNumberFormat="1" applyFont="1" applyFill="1" applyBorder="1" applyAlignment="1">
      <alignment horizontal="center" wrapText="1"/>
    </xf>
    <xf numFmtId="0" fontId="49" fillId="0" borderId="2" xfId="2" applyFont="1" applyFill="1" applyBorder="1" applyAlignment="1">
      <alignment horizontal="center" wrapText="1"/>
    </xf>
    <xf numFmtId="16" fontId="0" fillId="7" borderId="0" xfId="0" applyNumberFormat="1" applyFill="1" applyAlignment="1">
      <alignment horizontal="center"/>
    </xf>
    <xf numFmtId="0" fontId="0" fillId="7" borderId="0" xfId="0" applyFill="1" applyAlignment="1">
      <alignment horizontal="center"/>
    </xf>
    <xf numFmtId="0" fontId="49" fillId="7" borderId="0" xfId="2" applyFont="1" applyFill="1" applyBorder="1" applyAlignment="1">
      <alignment horizontal="center"/>
    </xf>
    <xf numFmtId="14" fontId="49" fillId="8" borderId="2" xfId="2" applyNumberFormat="1" applyFont="1" applyFill="1" applyBorder="1" applyAlignment="1">
      <alignment horizontal="center" wrapText="1"/>
    </xf>
    <xf numFmtId="0" fontId="49" fillId="8" borderId="2" xfId="2" applyFont="1" applyFill="1" applyBorder="1" applyAlignment="1">
      <alignment horizontal="center" wrapText="1"/>
    </xf>
    <xf numFmtId="14" fontId="49" fillId="8" borderId="2" xfId="3" applyNumberFormat="1" applyFont="1" applyFill="1" applyBorder="1" applyAlignment="1">
      <alignment horizontal="center" wrapText="1"/>
    </xf>
    <xf numFmtId="0" fontId="49" fillId="8" borderId="2" xfId="3" applyFont="1" applyFill="1" applyBorder="1" applyAlignment="1">
      <alignment horizontal="center" wrapText="1"/>
    </xf>
    <xf numFmtId="0" fontId="0" fillId="7" borderId="0" xfId="0" applyFill="1"/>
    <xf numFmtId="0" fontId="0" fillId="4" borderId="0" xfId="0" applyNumberFormat="1" applyFill="1" applyAlignment="1">
      <alignment horizontal="center"/>
    </xf>
    <xf numFmtId="0" fontId="0" fillId="0" borderId="0" xfId="0" applyAlignment="1">
      <alignment horizontal="left"/>
    </xf>
    <xf numFmtId="0" fontId="50" fillId="0" borderId="2" xfId="4" applyFont="1" applyFill="1" applyBorder="1" applyAlignment="1">
      <alignment horizontal="right" wrapText="1"/>
    </xf>
    <xf numFmtId="0" fontId="49" fillId="9" borderId="2" xfId="3" applyFont="1" applyFill="1" applyBorder="1" applyAlignment="1">
      <alignment horizontal="center" wrapText="1"/>
    </xf>
    <xf numFmtId="0" fontId="49" fillId="9" borderId="2" xfId="2" applyFont="1" applyFill="1" applyBorder="1" applyAlignment="1">
      <alignment horizontal="center" wrapText="1"/>
    </xf>
    <xf numFmtId="0" fontId="54" fillId="0" borderId="0" xfId="0" applyFont="1"/>
    <xf numFmtId="0" fontId="0" fillId="0" borderId="3" xfId="0" applyBorder="1" applyAlignment="1">
      <alignment horizontal="center"/>
    </xf>
    <xf numFmtId="0" fontId="0" fillId="7" borderId="3" xfId="0" applyFill="1" applyBorder="1" applyAlignment="1">
      <alignment horizontal="center"/>
    </xf>
    <xf numFmtId="0" fontId="48" fillId="0" borderId="3" xfId="0" applyFont="1" applyFill="1" applyBorder="1" applyAlignment="1">
      <alignment horizontal="center"/>
    </xf>
    <xf numFmtId="0" fontId="48" fillId="7" borderId="3" xfId="0" applyFont="1" applyFill="1" applyBorder="1" applyAlignment="1">
      <alignment horizontal="center"/>
    </xf>
    <xf numFmtId="16" fontId="0" fillId="5" borderId="5" xfId="0" applyNumberFormat="1" applyFill="1" applyBorder="1" applyAlignment="1">
      <alignment horizontal="center"/>
    </xf>
    <xf numFmtId="16" fontId="0" fillId="7" borderId="5" xfId="0" applyNumberFormat="1" applyFill="1" applyBorder="1" applyAlignment="1">
      <alignment horizontal="center"/>
    </xf>
    <xf numFmtId="0" fontId="0" fillId="10" borderId="3" xfId="0" applyFill="1" applyBorder="1" applyAlignment="1">
      <alignment horizontal="center"/>
    </xf>
    <xf numFmtId="0" fontId="48" fillId="10" borderId="3" xfId="0" applyFont="1" applyFill="1" applyBorder="1" applyAlignment="1">
      <alignment horizontal="center"/>
    </xf>
    <xf numFmtId="165" fontId="0" fillId="7" borderId="3" xfId="0" applyNumberFormat="1" applyFill="1" applyBorder="1" applyAlignment="1">
      <alignment horizontal="center"/>
    </xf>
    <xf numFmtId="165" fontId="0" fillId="11" borderId="3" xfId="0" applyNumberFormat="1" applyFill="1" applyBorder="1" applyAlignment="1">
      <alignment horizontal="center"/>
    </xf>
    <xf numFmtId="165" fontId="0" fillId="0" borderId="3" xfId="0" applyNumberFormat="1" applyBorder="1" applyAlignment="1">
      <alignment horizontal="center"/>
    </xf>
    <xf numFmtId="165" fontId="0" fillId="12" borderId="3" xfId="0" applyNumberFormat="1" applyFill="1" applyBorder="1" applyAlignment="1">
      <alignment horizontal="center"/>
    </xf>
    <xf numFmtId="165" fontId="0" fillId="10" borderId="3" xfId="0" applyNumberFormat="1" applyFill="1" applyBorder="1" applyAlignment="1">
      <alignment horizontal="center"/>
    </xf>
    <xf numFmtId="16" fontId="0" fillId="5" borderId="8" xfId="0" applyNumberFormat="1" applyFill="1" applyBorder="1" applyAlignment="1">
      <alignment horizontal="center"/>
    </xf>
    <xf numFmtId="16" fontId="0" fillId="5" borderId="9" xfId="0" applyNumberFormat="1" applyFill="1" applyBorder="1" applyAlignment="1">
      <alignment horizontal="center"/>
    </xf>
    <xf numFmtId="16" fontId="0" fillId="7" borderId="9" xfId="0" applyNumberFormat="1" applyFill="1" applyBorder="1" applyAlignment="1">
      <alignment horizontal="center"/>
    </xf>
    <xf numFmtId="165" fontId="0" fillId="11" borderId="11" xfId="0" applyNumberFormat="1" applyFill="1" applyBorder="1" applyAlignment="1">
      <alignment horizontal="center"/>
    </xf>
    <xf numFmtId="165" fontId="0" fillId="7" borderId="11" xfId="0" applyNumberFormat="1" applyFill="1" applyBorder="1" applyAlignment="1">
      <alignment horizontal="center"/>
    </xf>
    <xf numFmtId="165" fontId="0" fillId="12" borderId="11" xfId="0" applyNumberFormat="1" applyFill="1" applyBorder="1" applyAlignment="1">
      <alignment horizontal="center"/>
    </xf>
    <xf numFmtId="165" fontId="0" fillId="0" borderId="11" xfId="0" applyNumberFormat="1" applyBorder="1" applyAlignment="1">
      <alignment horizontal="center"/>
    </xf>
    <xf numFmtId="0" fontId="50" fillId="3" borderId="1" xfId="5" applyFont="1" applyFill="1" applyBorder="1" applyAlignment="1">
      <alignment horizontal="center"/>
    </xf>
    <xf numFmtId="14" fontId="50" fillId="0" borderId="2" xfId="5" applyNumberFormat="1" applyFont="1" applyFill="1" applyBorder="1" applyAlignment="1">
      <alignment horizontal="right" wrapText="1"/>
    </xf>
    <xf numFmtId="0" fontId="50" fillId="0" borderId="2" xfId="5" applyFont="1" applyFill="1" applyBorder="1" applyAlignment="1">
      <alignment horizontal="right" wrapText="1"/>
    </xf>
    <xf numFmtId="0" fontId="0" fillId="14" borderId="0" xfId="0" applyFill="1"/>
    <xf numFmtId="0" fontId="0" fillId="13" borderId="0" xfId="0" applyFill="1" applyAlignment="1">
      <alignment horizontal="center"/>
    </xf>
    <xf numFmtId="0" fontId="0" fillId="0" borderId="0" xfId="0" applyBorder="1"/>
    <xf numFmtId="0" fontId="0" fillId="15" borderId="3" xfId="0" applyFill="1" applyBorder="1" applyAlignment="1">
      <alignment horizontal="center"/>
    </xf>
    <xf numFmtId="0" fontId="0" fillId="14" borderId="3" xfId="0" applyFill="1" applyBorder="1" applyAlignment="1">
      <alignment horizontal="center"/>
    </xf>
    <xf numFmtId="0" fontId="0" fillId="0" borderId="3" xfId="0" applyFill="1" applyBorder="1" applyAlignment="1">
      <alignment horizontal="center"/>
    </xf>
    <xf numFmtId="0" fontId="0" fillId="0" borderId="13" xfId="0" applyBorder="1" applyAlignment="1">
      <alignment horizontal="center"/>
    </xf>
    <xf numFmtId="16" fontId="0" fillId="5" borderId="14" xfId="0" applyNumberFormat="1" applyFill="1" applyBorder="1" applyAlignment="1">
      <alignment horizontal="center"/>
    </xf>
    <xf numFmtId="165" fontId="0" fillId="14" borderId="3" xfId="0" applyNumberFormat="1" applyFill="1" applyBorder="1" applyAlignment="1">
      <alignment horizontal="center"/>
    </xf>
    <xf numFmtId="165" fontId="0" fillId="0" borderId="3" xfId="0" applyNumberFormat="1" applyFill="1" applyBorder="1" applyAlignment="1">
      <alignment horizontal="center"/>
    </xf>
    <xf numFmtId="16" fontId="0" fillId="5" borderId="19" xfId="0" applyNumberFormat="1" applyFill="1" applyBorder="1" applyAlignment="1">
      <alignment horizontal="center"/>
    </xf>
    <xf numFmtId="0" fontId="0" fillId="0" borderId="20" xfId="0" applyBorder="1" applyAlignment="1">
      <alignment horizontal="center"/>
    </xf>
    <xf numFmtId="0" fontId="48" fillId="0" borderId="20" xfId="0" applyFont="1" applyFill="1" applyBorder="1" applyAlignment="1">
      <alignment horizontal="center"/>
    </xf>
    <xf numFmtId="0" fontId="0" fillId="0" borderId="20" xfId="0" applyBorder="1"/>
    <xf numFmtId="0" fontId="0" fillId="0" borderId="20" xfId="0" applyFill="1" applyBorder="1" applyAlignment="1">
      <alignment horizontal="center"/>
    </xf>
    <xf numFmtId="0" fontId="47" fillId="3" borderId="1" xfId="6" applyFont="1" applyFill="1" applyBorder="1" applyAlignment="1">
      <alignment horizontal="center"/>
    </xf>
    <xf numFmtId="0" fontId="0" fillId="0" borderId="0" xfId="0" applyFill="1" applyAlignment="1">
      <alignment horizontal="center"/>
    </xf>
    <xf numFmtId="0" fontId="0" fillId="17" borderId="0" xfId="0" applyFill="1" applyAlignment="1">
      <alignment horizontal="center"/>
    </xf>
    <xf numFmtId="14" fontId="50" fillId="0" borderId="2" xfId="5" applyNumberFormat="1" applyFont="1" applyFill="1" applyBorder="1" applyAlignment="1">
      <alignment horizontal="center" wrapText="1"/>
    </xf>
    <xf numFmtId="0" fontId="50" fillId="0" borderId="2" xfId="5" applyFont="1" applyFill="1" applyBorder="1" applyAlignment="1">
      <alignment horizontal="center" wrapText="1"/>
    </xf>
    <xf numFmtId="0" fontId="0" fillId="14" borderId="0" xfId="0" applyFill="1" applyAlignment="1">
      <alignment horizontal="center"/>
    </xf>
    <xf numFmtId="0" fontId="0" fillId="18" borderId="0" xfId="0" applyFill="1"/>
    <xf numFmtId="0" fontId="47" fillId="3" borderId="1" xfId="5" applyFont="1" applyFill="1" applyBorder="1" applyAlignment="1">
      <alignment horizontal="center"/>
    </xf>
    <xf numFmtId="0" fontId="55" fillId="0" borderId="2" xfId="5" applyFont="1" applyFill="1" applyBorder="1" applyAlignment="1">
      <alignment horizontal="right" wrapText="1"/>
    </xf>
    <xf numFmtId="0" fontId="50" fillId="16" borderId="21" xfId="7" applyFont="1" applyFill="1" applyBorder="1" applyAlignment="1">
      <alignment horizontal="left"/>
    </xf>
    <xf numFmtId="0" fontId="56" fillId="0" borderId="0" xfId="0" applyFont="1"/>
    <xf numFmtId="0" fontId="57" fillId="0" borderId="0" xfId="0" applyFont="1"/>
    <xf numFmtId="0" fontId="58" fillId="0" borderId="0" xfId="0" applyFont="1"/>
    <xf numFmtId="0" fontId="47" fillId="19" borderId="1" xfId="5" applyFont="1" applyFill="1" applyBorder="1" applyAlignment="1">
      <alignment horizontal="center"/>
    </xf>
    <xf numFmtId="0" fontId="50" fillId="19" borderId="0" xfId="5" applyFont="1" applyFill="1" applyBorder="1" applyAlignment="1">
      <alignment horizontal="center"/>
    </xf>
    <xf numFmtId="14" fontId="50" fillId="14" borderId="2" xfId="5" applyNumberFormat="1" applyFont="1" applyFill="1" applyBorder="1" applyAlignment="1">
      <alignment horizontal="center" wrapText="1"/>
    </xf>
    <xf numFmtId="0" fontId="50" fillId="14" borderId="2" xfId="5" applyFont="1" applyFill="1" applyBorder="1" applyAlignment="1">
      <alignment horizontal="center" wrapText="1"/>
    </xf>
    <xf numFmtId="0" fontId="0" fillId="18" borderId="0" xfId="0" applyFill="1" applyAlignment="1">
      <alignment horizontal="center"/>
    </xf>
    <xf numFmtId="0" fontId="50" fillId="20" borderId="2" xfId="4" applyFont="1" applyFill="1" applyBorder="1" applyAlignment="1">
      <alignment horizontal="right" wrapText="1"/>
    </xf>
    <xf numFmtId="0" fontId="55" fillId="14" borderId="2" xfId="5" applyFont="1" applyFill="1" applyBorder="1" applyAlignment="1">
      <alignment horizontal="right" wrapText="1"/>
    </xf>
    <xf numFmtId="0" fontId="58" fillId="0" borderId="0" xfId="0" applyFont="1" applyAlignment="1">
      <alignment horizontal="center"/>
    </xf>
    <xf numFmtId="164" fontId="58" fillId="0" borderId="0" xfId="0" applyNumberFormat="1" applyFont="1" applyAlignment="1">
      <alignment horizontal="center"/>
    </xf>
    <xf numFmtId="0" fontId="58" fillId="2" borderId="0" xfId="0" applyFont="1" applyFill="1" applyAlignment="1">
      <alignment horizontal="center"/>
    </xf>
    <xf numFmtId="164" fontId="58" fillId="6" borderId="0" xfId="1" applyNumberFormat="1" applyFont="1" applyFill="1" applyBorder="1" applyAlignment="1">
      <alignment horizontal="center" wrapText="1"/>
    </xf>
    <xf numFmtId="0" fontId="58" fillId="6" borderId="0" xfId="1" applyFont="1" applyFill="1" applyBorder="1" applyAlignment="1">
      <alignment horizontal="center" wrapText="1"/>
    </xf>
    <xf numFmtId="0" fontId="58" fillId="7" borderId="0" xfId="0" applyFont="1" applyFill="1" applyAlignment="1">
      <alignment horizontal="center"/>
    </xf>
    <xf numFmtId="164" fontId="58" fillId="8" borderId="0" xfId="1" applyNumberFormat="1" applyFont="1" applyFill="1" applyBorder="1" applyAlignment="1">
      <alignment horizontal="center" wrapText="1"/>
    </xf>
    <xf numFmtId="0" fontId="58" fillId="8" borderId="0" xfId="1" applyFont="1" applyFill="1" applyBorder="1" applyAlignment="1">
      <alignment horizontal="center" wrapText="1"/>
    </xf>
    <xf numFmtId="14" fontId="59" fillId="0" borderId="2" xfId="5" applyNumberFormat="1" applyFont="1" applyFill="1" applyBorder="1" applyAlignment="1">
      <alignment horizontal="right" wrapText="1"/>
    </xf>
    <xf numFmtId="0" fontId="59" fillId="0" borderId="2" xfId="5" applyFont="1" applyFill="1" applyBorder="1" applyAlignment="1">
      <alignment horizontal="right" wrapText="1"/>
    </xf>
    <xf numFmtId="0" fontId="57" fillId="4" borderId="0" xfId="0" applyNumberFormat="1" applyFont="1" applyFill="1" applyAlignment="1">
      <alignment horizontal="center"/>
    </xf>
    <xf numFmtId="0" fontId="57" fillId="0" borderId="0" xfId="0" applyFont="1" applyAlignment="1">
      <alignment horizontal="center"/>
    </xf>
    <xf numFmtId="0" fontId="60" fillId="3" borderId="1" xfId="8" applyFont="1" applyFill="1" applyBorder="1" applyAlignment="1">
      <alignment horizontal="center"/>
    </xf>
    <xf numFmtId="14" fontId="60" fillId="0" borderId="2" xfId="8" applyNumberFormat="1" applyFont="1" applyFill="1" applyBorder="1" applyAlignment="1">
      <alignment horizontal="right" wrapText="1"/>
    </xf>
    <xf numFmtId="0" fontId="60" fillId="0" borderId="2" xfId="8" applyFont="1" applyFill="1" applyBorder="1" applyAlignment="1">
      <alignment horizontal="right" wrapText="1"/>
    </xf>
    <xf numFmtId="14" fontId="60" fillId="0" borderId="2" xfId="8" applyNumberFormat="1" applyFont="1" applyFill="1" applyBorder="1" applyAlignment="1">
      <alignment horizontal="center" wrapText="1"/>
    </xf>
    <xf numFmtId="0" fontId="60" fillId="0" borderId="2" xfId="8" applyFont="1" applyFill="1" applyBorder="1" applyAlignment="1">
      <alignment horizontal="center" wrapText="1"/>
    </xf>
    <xf numFmtId="0" fontId="61" fillId="0" borderId="2" xfId="8" applyFont="1" applyFill="1" applyBorder="1" applyAlignment="1">
      <alignment horizontal="right" wrapText="1"/>
    </xf>
    <xf numFmtId="164" fontId="47" fillId="0" borderId="2" xfId="8" applyNumberFormat="1" applyFont="1" applyFill="1" applyBorder="1" applyAlignment="1">
      <alignment horizontal="right" wrapText="1"/>
    </xf>
    <xf numFmtId="0" fontId="57" fillId="4" borderId="0" xfId="0" applyFont="1" applyFill="1" applyAlignment="1">
      <alignment horizontal="center"/>
    </xf>
    <xf numFmtId="164" fontId="47" fillId="0" borderId="2" xfId="5" applyNumberFormat="1" applyFont="1" applyFill="1" applyBorder="1" applyAlignment="1">
      <alignment horizontal="right" wrapText="1"/>
    </xf>
    <xf numFmtId="164" fontId="47" fillId="14" borderId="2" xfId="5" applyNumberFormat="1" applyFont="1" applyFill="1" applyBorder="1" applyAlignment="1">
      <alignment horizontal="right" wrapText="1"/>
    </xf>
    <xf numFmtId="0" fontId="47" fillId="3" borderId="1" xfId="9" applyFont="1" applyFill="1" applyBorder="1" applyAlignment="1">
      <alignment horizontal="center"/>
    </xf>
    <xf numFmtId="0" fontId="47" fillId="0" borderId="2" xfId="9" applyFont="1" applyFill="1" applyBorder="1" applyAlignment="1">
      <alignment horizontal="right" wrapText="1"/>
    </xf>
    <xf numFmtId="0" fontId="61" fillId="0" borderId="2" xfId="9" applyFont="1" applyFill="1" applyBorder="1" applyAlignment="1">
      <alignment horizontal="right" wrapText="1"/>
    </xf>
    <xf numFmtId="0" fontId="62" fillId="3" borderId="1" xfId="6" applyFont="1" applyFill="1" applyBorder="1" applyAlignment="1">
      <alignment horizontal="center"/>
    </xf>
    <xf numFmtId="0" fontId="56" fillId="0" borderId="0" xfId="0" applyFont="1" applyAlignment="1">
      <alignment horizontal="center"/>
    </xf>
    <xf numFmtId="0" fontId="57" fillId="13" borderId="0" xfId="0" applyFont="1" applyFill="1" applyAlignment="1">
      <alignment horizontal="center"/>
    </xf>
    <xf numFmtId="0" fontId="47" fillId="0" borderId="2" xfId="9" applyFont="1" applyFill="1" applyBorder="1" applyAlignment="1">
      <alignment horizontal="center" wrapText="1"/>
    </xf>
    <xf numFmtId="0" fontId="61" fillId="0" borderId="2" xfId="9" applyFont="1" applyFill="1" applyBorder="1" applyAlignment="1">
      <alignment horizontal="center" wrapText="1"/>
    </xf>
    <xf numFmtId="0" fontId="47" fillId="0" borderId="2" xfId="6" applyFont="1" applyFill="1" applyBorder="1" applyAlignment="1">
      <alignment horizontal="center" wrapText="1"/>
    </xf>
    <xf numFmtId="0" fontId="55" fillId="0" borderId="2" xfId="6" applyFont="1" applyFill="1" applyBorder="1" applyAlignment="1">
      <alignment horizontal="center" wrapText="1"/>
    </xf>
    <xf numFmtId="0" fontId="57" fillId="0" borderId="0" xfId="0" applyFont="1" applyAlignment="1">
      <alignment horizontal="left"/>
    </xf>
    <xf numFmtId="0" fontId="60" fillId="0" borderId="0" xfId="8" applyFont="1" applyFill="1" applyBorder="1" applyAlignment="1">
      <alignment horizontal="right" wrapText="1"/>
    </xf>
    <xf numFmtId="0" fontId="58" fillId="14" borderId="0" xfId="0" applyFont="1" applyFill="1" applyAlignment="1">
      <alignment horizontal="center"/>
    </xf>
    <xf numFmtId="0" fontId="58" fillId="3" borderId="0" xfId="3" applyFont="1" applyFill="1" applyBorder="1" applyAlignment="1">
      <alignment horizontal="center"/>
    </xf>
    <xf numFmtId="14" fontId="59" fillId="0" borderId="2" xfId="2" applyNumberFormat="1" applyFont="1" applyFill="1" applyBorder="1" applyAlignment="1">
      <alignment horizontal="center" wrapText="1"/>
    </xf>
    <xf numFmtId="0" fontId="59" fillId="0" borderId="2" xfId="2" applyFont="1" applyFill="1" applyBorder="1" applyAlignment="1">
      <alignment horizontal="center" wrapText="1"/>
    </xf>
    <xf numFmtId="14" fontId="59" fillId="8" borderId="2" xfId="2" applyNumberFormat="1" applyFont="1" applyFill="1" applyBorder="1" applyAlignment="1">
      <alignment horizontal="center" wrapText="1"/>
    </xf>
    <xf numFmtId="0" fontId="59" fillId="8" borderId="2" xfId="2" applyFont="1" applyFill="1" applyBorder="1" applyAlignment="1">
      <alignment horizontal="center" wrapText="1"/>
    </xf>
    <xf numFmtId="0" fontId="60" fillId="18" borderId="2" xfId="8" applyFont="1" applyFill="1" applyBorder="1" applyAlignment="1">
      <alignment horizontal="right" wrapText="1"/>
    </xf>
    <xf numFmtId="0" fontId="58" fillId="18" borderId="0" xfId="0" applyFont="1" applyFill="1"/>
    <xf numFmtId="0" fontId="58" fillId="18" borderId="0" xfId="0" applyFont="1" applyFill="1" applyAlignment="1">
      <alignment horizontal="center"/>
    </xf>
    <xf numFmtId="0" fontId="57" fillId="18" borderId="0" xfId="0" applyFont="1" applyFill="1" applyAlignment="1">
      <alignment horizontal="center"/>
    </xf>
    <xf numFmtId="0" fontId="57" fillId="18" borderId="3" xfId="0" applyFont="1" applyFill="1" applyBorder="1"/>
    <xf numFmtId="0" fontId="47" fillId="3" borderId="1" xfId="10" applyFont="1" applyFill="1" applyBorder="1" applyAlignment="1">
      <alignment horizontal="center"/>
    </xf>
    <xf numFmtId="0" fontId="61" fillId="0" borderId="2" xfId="10" applyFont="1" applyFill="1" applyBorder="1" applyAlignment="1">
      <alignment horizontal="right" wrapText="1"/>
    </xf>
    <xf numFmtId="0" fontId="61" fillId="14" borderId="2" xfId="10" applyFont="1" applyFill="1" applyBorder="1" applyAlignment="1">
      <alignment horizontal="center" wrapText="1"/>
    </xf>
    <xf numFmtId="0" fontId="61" fillId="0" borderId="2" xfId="10" applyFont="1" applyFill="1" applyBorder="1" applyAlignment="1">
      <alignment horizontal="center" wrapText="1"/>
    </xf>
    <xf numFmtId="164" fontId="47" fillId="14" borderId="2" xfId="8" applyNumberFormat="1" applyFont="1" applyFill="1" applyBorder="1" applyAlignment="1">
      <alignment horizontal="right" wrapText="1"/>
    </xf>
    <xf numFmtId="0" fontId="61" fillId="14" borderId="2" xfId="8" applyFont="1" applyFill="1" applyBorder="1" applyAlignment="1">
      <alignment horizontal="right" wrapText="1"/>
    </xf>
    <xf numFmtId="0" fontId="58" fillId="17" borderId="0" xfId="0" applyFont="1" applyFill="1" applyAlignment="1">
      <alignment horizontal="center"/>
    </xf>
    <xf numFmtId="164" fontId="47" fillId="14" borderId="2" xfId="10" applyNumberFormat="1" applyFont="1" applyFill="1" applyBorder="1" applyAlignment="1">
      <alignment horizontal="center" wrapText="1"/>
    </xf>
    <xf numFmtId="164" fontId="47" fillId="0" borderId="2" xfId="10" applyNumberFormat="1" applyFont="1" applyFill="1" applyBorder="1" applyAlignment="1">
      <alignment horizontal="center" wrapText="1"/>
    </xf>
    <xf numFmtId="164" fontId="47" fillId="0" borderId="2" xfId="10" applyNumberFormat="1" applyFont="1" applyFill="1" applyBorder="1" applyAlignment="1">
      <alignment horizontal="right" wrapText="1"/>
    </xf>
    <xf numFmtId="165" fontId="60" fillId="18" borderId="3" xfId="8" applyNumberFormat="1" applyFont="1" applyFill="1" applyBorder="1" applyAlignment="1">
      <alignment horizontal="center" wrapText="1"/>
    </xf>
    <xf numFmtId="0" fontId="57" fillId="18" borderId="15" xfId="0" applyFont="1" applyFill="1" applyBorder="1"/>
    <xf numFmtId="0" fontId="57" fillId="18" borderId="23" xfId="0" applyFont="1" applyFill="1" applyBorder="1"/>
    <xf numFmtId="0" fontId="57" fillId="3" borderId="1" xfId="3" applyFont="1" applyFill="1" applyBorder="1" applyAlignment="1">
      <alignment horizontal="center"/>
    </xf>
    <xf numFmtId="14" fontId="61" fillId="0" borderId="2" xfId="8" applyNumberFormat="1" applyFont="1" applyFill="1" applyBorder="1" applyAlignment="1">
      <alignment horizontal="right" wrapText="1"/>
    </xf>
    <xf numFmtId="3" fontId="0" fillId="18" borderId="22" xfId="0" applyNumberFormat="1" applyFill="1" applyBorder="1" applyAlignment="1">
      <alignment horizontal="center"/>
    </xf>
    <xf numFmtId="0" fontId="57" fillId="13" borderId="0" xfId="0" applyFont="1" applyFill="1"/>
    <xf numFmtId="0" fontId="46" fillId="3" borderId="1" xfId="6" applyFont="1" applyFill="1" applyBorder="1" applyAlignment="1">
      <alignment horizontal="center"/>
    </xf>
    <xf numFmtId="0" fontId="46" fillId="0" borderId="2" xfId="6" applyFont="1" applyFill="1" applyBorder="1" applyAlignment="1">
      <alignment horizontal="right" wrapText="1"/>
    </xf>
    <xf numFmtId="0" fontId="46" fillId="0" borderId="0" xfId="6" applyFont="1" applyFill="1" applyBorder="1" applyAlignment="1">
      <alignment horizontal="right" wrapText="1"/>
    </xf>
    <xf numFmtId="0" fontId="46" fillId="16" borderId="0" xfId="6" applyFont="1" applyFill="1" applyBorder="1" applyAlignment="1">
      <alignment horizontal="center"/>
    </xf>
    <xf numFmtId="0" fontId="49" fillId="0" borderId="2" xfId="7" applyFont="1" applyFill="1" applyBorder="1" applyAlignment="1">
      <alignment horizontal="right" wrapText="1"/>
    </xf>
    <xf numFmtId="164" fontId="0" fillId="0" borderId="0" xfId="0" applyNumberFormat="1" applyAlignment="1">
      <alignment horizontal="center"/>
    </xf>
    <xf numFmtId="164" fontId="0" fillId="17" borderId="0" xfId="0" applyNumberFormat="1" applyFill="1" applyAlignment="1">
      <alignment horizontal="center"/>
    </xf>
    <xf numFmtId="0" fontId="57" fillId="17" borderId="0" xfId="0" applyFont="1" applyFill="1" applyAlignment="1">
      <alignment horizontal="center"/>
    </xf>
    <xf numFmtId="0" fontId="45" fillId="3" borderId="1" xfId="7" applyFont="1" applyFill="1" applyBorder="1" applyAlignment="1">
      <alignment horizontal="center"/>
    </xf>
    <xf numFmtId="0" fontId="45" fillId="0" borderId="2" xfId="7" applyFont="1" applyFill="1" applyBorder="1" applyAlignment="1">
      <alignment horizontal="right" wrapText="1"/>
    </xf>
    <xf numFmtId="0" fontId="45" fillId="3" borderId="1" xfId="6" applyFont="1" applyFill="1" applyBorder="1" applyAlignment="1">
      <alignment horizontal="center"/>
    </xf>
    <xf numFmtId="0" fontId="60" fillId="3" borderId="1" xfId="11" applyFont="1" applyFill="1" applyBorder="1" applyAlignment="1">
      <alignment horizontal="center"/>
    </xf>
    <xf numFmtId="14" fontId="60" fillId="0" borderId="2" xfId="11" applyNumberFormat="1" applyFont="1" applyFill="1" applyBorder="1" applyAlignment="1">
      <alignment horizontal="right" wrapText="1"/>
    </xf>
    <xf numFmtId="0" fontId="60" fillId="0" borderId="2" xfId="11" applyFont="1" applyFill="1" applyBorder="1" applyAlignment="1">
      <alignment horizontal="right" wrapText="1"/>
    </xf>
    <xf numFmtId="0" fontId="60" fillId="16" borderId="1" xfId="11" applyFont="1" applyFill="1" applyBorder="1" applyAlignment="1">
      <alignment horizontal="center"/>
    </xf>
    <xf numFmtId="0" fontId="54" fillId="21" borderId="3" xfId="0" applyFont="1" applyFill="1" applyBorder="1"/>
    <xf numFmtId="0" fontId="54" fillId="18" borderId="3" xfId="0" applyFont="1" applyFill="1" applyBorder="1" applyAlignment="1">
      <alignment horizontal="center"/>
    </xf>
    <xf numFmtId="0" fontId="54" fillId="18" borderId="15" xfId="0" applyFont="1" applyFill="1" applyBorder="1" applyAlignment="1">
      <alignment horizontal="center"/>
    </xf>
    <xf numFmtId="0" fontId="57" fillId="18" borderId="13" xfId="0" applyFont="1" applyFill="1" applyBorder="1"/>
    <xf numFmtId="0" fontId="0" fillId="0" borderId="25" xfId="0" applyBorder="1"/>
    <xf numFmtId="0" fontId="0" fillId="0" borderId="25" xfId="0" applyBorder="1" applyAlignment="1">
      <alignment horizontal="center"/>
    </xf>
    <xf numFmtId="0" fontId="0" fillId="0" borderId="11" xfId="0" applyBorder="1" applyAlignment="1">
      <alignment horizontal="center"/>
    </xf>
    <xf numFmtId="165" fontId="0" fillId="18" borderId="3" xfId="0" applyNumberFormat="1" applyFill="1" applyBorder="1" applyAlignment="1">
      <alignment horizontal="center"/>
    </xf>
    <xf numFmtId="0" fontId="61" fillId="22" borderId="2" xfId="10" applyFont="1" applyFill="1" applyBorder="1" applyAlignment="1">
      <alignment horizontal="right" wrapText="1"/>
    </xf>
    <xf numFmtId="0" fontId="61" fillId="22" borderId="2" xfId="10" applyFont="1" applyFill="1" applyBorder="1" applyAlignment="1">
      <alignment horizontal="center" wrapText="1"/>
    </xf>
    <xf numFmtId="0" fontId="61" fillId="22" borderId="2" xfId="8" applyFont="1" applyFill="1" applyBorder="1" applyAlignment="1">
      <alignment horizontal="right" wrapText="1"/>
    </xf>
    <xf numFmtId="0" fontId="55" fillId="22" borderId="2" xfId="5" applyFont="1" applyFill="1" applyBorder="1" applyAlignment="1">
      <alignment horizontal="right" wrapText="1"/>
    </xf>
    <xf numFmtId="0" fontId="50" fillId="22" borderId="2" xfId="5" applyFont="1" applyFill="1" applyBorder="1" applyAlignment="1">
      <alignment horizontal="center" wrapText="1"/>
    </xf>
    <xf numFmtId="0" fontId="46" fillId="22" borderId="2" xfId="6" applyFont="1" applyFill="1" applyBorder="1" applyAlignment="1">
      <alignment horizontal="right" wrapText="1"/>
    </xf>
    <xf numFmtId="0" fontId="45" fillId="22" borderId="2" xfId="7" applyFont="1" applyFill="1" applyBorder="1" applyAlignment="1">
      <alignment horizontal="right" wrapText="1"/>
    </xf>
    <xf numFmtId="0" fontId="61" fillId="22" borderId="2" xfId="9" applyFont="1" applyFill="1" applyBorder="1" applyAlignment="1">
      <alignment horizontal="right" wrapText="1"/>
    </xf>
    <xf numFmtId="0" fontId="61" fillId="22" borderId="2" xfId="9" applyFont="1" applyFill="1" applyBorder="1" applyAlignment="1">
      <alignment horizontal="center" wrapText="1"/>
    </xf>
    <xf numFmtId="0" fontId="55" fillId="22" borderId="2" xfId="6" applyFont="1" applyFill="1" applyBorder="1" applyAlignment="1">
      <alignment horizontal="center" wrapText="1"/>
    </xf>
    <xf numFmtId="0" fontId="0" fillId="17" borderId="0" xfId="0" applyFill="1"/>
    <xf numFmtId="0" fontId="61" fillId="0" borderId="3" xfId="8" applyFont="1" applyFill="1" applyBorder="1" applyAlignment="1">
      <alignment horizontal="center" wrapText="1"/>
    </xf>
    <xf numFmtId="0" fontId="57" fillId="21" borderId="0" xfId="0" applyFont="1" applyFill="1" applyAlignment="1">
      <alignment horizontal="left"/>
    </xf>
    <xf numFmtId="0" fontId="0" fillId="0" borderId="27" xfId="0" applyBorder="1"/>
    <xf numFmtId="0" fontId="0" fillId="0" borderId="27" xfId="0" applyBorder="1" applyAlignment="1">
      <alignment horizontal="center"/>
    </xf>
    <xf numFmtId="164" fontId="0" fillId="0" borderId="27" xfId="0" applyNumberFormat="1" applyBorder="1" applyAlignment="1">
      <alignment horizontal="center"/>
    </xf>
    <xf numFmtId="0" fontId="57" fillId="0" borderId="27" xfId="0" applyFont="1" applyBorder="1" applyAlignment="1">
      <alignment horizontal="center"/>
    </xf>
    <xf numFmtId="0" fontId="58" fillId="0" borderId="27" xfId="0" applyFont="1" applyBorder="1"/>
    <xf numFmtId="0" fontId="58" fillId="0" borderId="27" xfId="0" applyFont="1" applyBorder="1" applyAlignment="1">
      <alignment horizontal="center"/>
    </xf>
    <xf numFmtId="164" fontId="58" fillId="0" borderId="27" xfId="0" applyNumberFormat="1" applyFont="1" applyBorder="1" applyAlignment="1">
      <alignment horizontal="center"/>
    </xf>
    <xf numFmtId="0" fontId="0" fillId="18" borderId="3" xfId="0" applyFill="1" applyBorder="1" applyAlignment="1">
      <alignment horizontal="center"/>
    </xf>
    <xf numFmtId="0" fontId="48" fillId="18" borderId="3" xfId="0" applyFont="1" applyFill="1" applyBorder="1" applyAlignment="1">
      <alignment horizontal="center"/>
    </xf>
    <xf numFmtId="14" fontId="50" fillId="14" borderId="2" xfId="5" applyNumberFormat="1" applyFont="1" applyFill="1" applyBorder="1" applyAlignment="1">
      <alignment horizontal="right" wrapText="1"/>
    </xf>
    <xf numFmtId="0" fontId="50" fillId="14" borderId="2" xfId="5" applyFont="1" applyFill="1" applyBorder="1" applyAlignment="1">
      <alignment horizontal="right" wrapText="1"/>
    </xf>
    <xf numFmtId="0" fontId="50" fillId="22" borderId="2" xfId="5" applyFont="1" applyFill="1" applyBorder="1" applyAlignment="1">
      <alignment horizontal="right" wrapText="1"/>
    </xf>
    <xf numFmtId="0" fontId="50" fillId="15" borderId="2" xfId="5" applyFont="1" applyFill="1" applyBorder="1" applyAlignment="1">
      <alignment horizontal="right" wrapText="1"/>
    </xf>
    <xf numFmtId="0" fontId="50" fillId="0" borderId="2" xfId="5" applyFont="1" applyFill="1" applyBorder="1" applyAlignment="1">
      <alignment horizontal="left"/>
    </xf>
    <xf numFmtId="165" fontId="0" fillId="23" borderId="11" xfId="0" applyNumberFormat="1" applyFill="1" applyBorder="1" applyAlignment="1">
      <alignment horizontal="center"/>
    </xf>
    <xf numFmtId="165" fontId="0" fillId="23" borderId="3" xfId="0" applyNumberFormat="1" applyFill="1" applyBorder="1" applyAlignment="1">
      <alignment horizontal="center"/>
    </xf>
    <xf numFmtId="0" fontId="48" fillId="0" borderId="0" xfId="0" applyFont="1"/>
    <xf numFmtId="0" fontId="49" fillId="3" borderId="1" xfId="6" applyFont="1" applyFill="1" applyBorder="1" applyAlignment="1">
      <alignment horizontal="center"/>
    </xf>
    <xf numFmtId="0" fontId="49" fillId="0" borderId="2" xfId="6" applyFont="1" applyFill="1" applyBorder="1" applyAlignment="1">
      <alignment horizontal="right" wrapText="1"/>
    </xf>
    <xf numFmtId="0" fontId="49" fillId="15" borderId="2" xfId="6" applyFont="1" applyFill="1" applyBorder="1" applyAlignment="1">
      <alignment horizontal="right" wrapText="1"/>
    </xf>
    <xf numFmtId="0" fontId="49" fillId="3" borderId="28" xfId="7" applyFont="1" applyFill="1" applyBorder="1" applyAlignment="1">
      <alignment horizontal="center"/>
    </xf>
    <xf numFmtId="0" fontId="49" fillId="0" borderId="29" xfId="7" applyFont="1" applyFill="1" applyBorder="1" applyAlignment="1">
      <alignment horizontal="right" wrapText="1"/>
    </xf>
    <xf numFmtId="0" fontId="49" fillId="0" borderId="30" xfId="7" applyFont="1" applyFill="1" applyBorder="1" applyAlignment="1">
      <alignment horizontal="right" wrapText="1"/>
    </xf>
    <xf numFmtId="0" fontId="49" fillId="0" borderId="3" xfId="12" applyFont="1" applyFill="1" applyBorder="1" applyAlignment="1">
      <alignment horizontal="center" wrapText="1"/>
    </xf>
    <xf numFmtId="0" fontId="49" fillId="0" borderId="3" xfId="7" applyFont="1" applyFill="1" applyBorder="1" applyAlignment="1">
      <alignment horizontal="center" wrapText="1"/>
    </xf>
    <xf numFmtId="0" fontId="49" fillId="0" borderId="3" xfId="13" applyFont="1" applyFill="1" applyBorder="1" applyAlignment="1">
      <alignment horizontal="center" wrapText="1"/>
    </xf>
    <xf numFmtId="0" fontId="64" fillId="0" borderId="2" xfId="14" applyFont="1" applyFill="1" applyBorder="1" applyAlignment="1">
      <alignment horizontal="right" wrapText="1"/>
    </xf>
    <xf numFmtId="0" fontId="64" fillId="3" borderId="1" xfId="15" applyFont="1" applyFill="1" applyBorder="1" applyAlignment="1">
      <alignment horizontal="center"/>
    </xf>
    <xf numFmtId="0" fontId="64" fillId="0" borderId="2" xfId="15" applyFont="1" applyFill="1" applyBorder="1" applyAlignment="1">
      <alignment horizontal="right" wrapText="1"/>
    </xf>
    <xf numFmtId="0" fontId="0" fillId="0" borderId="32" xfId="0" applyBorder="1"/>
    <xf numFmtId="0" fontId="64" fillId="0" borderId="30" xfId="15" applyFont="1" applyFill="1" applyBorder="1" applyAlignment="1">
      <alignment horizontal="right" wrapText="1"/>
    </xf>
    <xf numFmtId="16" fontId="0" fillId="5" borderId="3" xfId="0" applyNumberFormat="1" applyFill="1" applyBorder="1" applyAlignment="1">
      <alignment horizontal="center"/>
    </xf>
    <xf numFmtId="0" fontId="64" fillId="0" borderId="3" xfId="15" applyFont="1" applyFill="1" applyBorder="1" applyAlignment="1">
      <alignment horizontal="center" wrapText="1"/>
    </xf>
    <xf numFmtId="0" fontId="64" fillId="0" borderId="3" xfId="14" applyFont="1" applyFill="1" applyBorder="1" applyAlignment="1">
      <alignment horizontal="center" wrapText="1"/>
    </xf>
    <xf numFmtId="1" fontId="64" fillId="3" borderId="1" xfId="15" applyNumberFormat="1" applyFont="1" applyFill="1" applyBorder="1" applyAlignment="1">
      <alignment horizontal="center"/>
    </xf>
    <xf numFmtId="1" fontId="0" fillId="0" borderId="0" xfId="0" applyNumberFormat="1"/>
    <xf numFmtId="16" fontId="0" fillId="5" borderId="20" xfId="0" applyNumberFormat="1" applyFill="1" applyBorder="1" applyAlignment="1">
      <alignment horizontal="center"/>
    </xf>
    <xf numFmtId="9" fontId="49" fillId="0" borderId="3" xfId="15" applyNumberFormat="1" applyFont="1" applyFill="1" applyBorder="1" applyAlignment="1">
      <alignment horizontal="center" wrapText="1"/>
    </xf>
    <xf numFmtId="9" fontId="49" fillId="0" borderId="33" xfId="15" applyNumberFormat="1" applyFont="1" applyFill="1" applyBorder="1" applyAlignment="1">
      <alignment horizontal="center" wrapText="1"/>
    </xf>
    <xf numFmtId="9" fontId="49" fillId="0" borderId="20" xfId="15" applyNumberFormat="1" applyFont="1" applyFill="1" applyBorder="1" applyAlignment="1">
      <alignment horizontal="center" wrapText="1"/>
    </xf>
    <xf numFmtId="0" fontId="52" fillId="22" borderId="14" xfId="0" applyFont="1" applyFill="1" applyBorder="1"/>
    <xf numFmtId="0" fontId="52" fillId="22" borderId="0" xfId="0" applyFont="1" applyFill="1" applyBorder="1"/>
    <xf numFmtId="0" fontId="0" fillId="22" borderId="0" xfId="0" applyFill="1" applyAlignment="1">
      <alignment horizontal="center"/>
    </xf>
    <xf numFmtId="0" fontId="54" fillId="13" borderId="0" xfId="0" applyFont="1" applyFill="1" applyAlignment="1">
      <alignment horizontal="left"/>
    </xf>
    <xf numFmtId="0" fontId="54" fillId="13" borderId="0" xfId="0" applyFont="1" applyFill="1" applyAlignment="1">
      <alignment horizontal="center"/>
    </xf>
    <xf numFmtId="9" fontId="49" fillId="13" borderId="3" xfId="15" applyNumberFormat="1" applyFont="1" applyFill="1" applyBorder="1" applyAlignment="1">
      <alignment horizontal="center" wrapText="1"/>
    </xf>
    <xf numFmtId="9" fontId="49" fillId="13" borderId="20" xfId="15" applyNumberFormat="1" applyFont="1" applyFill="1" applyBorder="1" applyAlignment="1">
      <alignment horizontal="center" wrapText="1"/>
    </xf>
    <xf numFmtId="0" fontId="0" fillId="13" borderId="0" xfId="0" applyFill="1"/>
    <xf numFmtId="0" fontId="54" fillId="0" borderId="24" xfId="0" applyFont="1" applyBorder="1" applyAlignment="1">
      <alignment horizontal="center"/>
    </xf>
    <xf numFmtId="0" fontId="48" fillId="0" borderId="0" xfId="0" applyFont="1" applyAlignment="1">
      <alignment horizontal="center"/>
    </xf>
    <xf numFmtId="0" fontId="0" fillId="0" borderId="0" xfId="0" applyBorder="1" applyAlignment="1">
      <alignment horizontal="center"/>
    </xf>
    <xf numFmtId="16" fontId="0" fillId="5" borderId="38" xfId="0" applyNumberFormat="1" applyFill="1" applyBorder="1" applyAlignment="1">
      <alignment horizontal="center"/>
    </xf>
    <xf numFmtId="0" fontId="48" fillId="0" borderId="3" xfId="8" applyFont="1" applyFill="1" applyBorder="1" applyAlignment="1">
      <alignment horizontal="center" wrapText="1"/>
    </xf>
    <xf numFmtId="165" fontId="51" fillId="18" borderId="3" xfId="8" applyNumberFormat="1" applyFont="1" applyFill="1" applyBorder="1" applyAlignment="1">
      <alignment horizontal="center" wrapText="1"/>
    </xf>
    <xf numFmtId="164" fontId="47" fillId="14" borderId="2" xfId="10" applyNumberFormat="1" applyFont="1" applyFill="1" applyBorder="1" applyAlignment="1">
      <alignment horizontal="right" wrapText="1"/>
    </xf>
    <xf numFmtId="0" fontId="61" fillId="14" borderId="2" xfId="10" applyFont="1" applyFill="1" applyBorder="1" applyAlignment="1">
      <alignment horizontal="right" wrapText="1"/>
    </xf>
    <xf numFmtId="0" fontId="0" fillId="24" borderId="0" xfId="0" applyFill="1"/>
    <xf numFmtId="0" fontId="0" fillId="18" borderId="39" xfId="0" applyFill="1" applyBorder="1" applyAlignment="1">
      <alignment horizontal="center"/>
    </xf>
    <xf numFmtId="0" fontId="61" fillId="0" borderId="15" xfId="8" applyFont="1" applyFill="1" applyBorder="1" applyAlignment="1">
      <alignment horizontal="center" wrapText="1"/>
    </xf>
    <xf numFmtId="0" fontId="48" fillId="0" borderId="15" xfId="8" applyFont="1" applyFill="1" applyBorder="1" applyAlignment="1">
      <alignment horizontal="center" wrapText="1"/>
    </xf>
    <xf numFmtId="3" fontId="0" fillId="18" borderId="23" xfId="0" applyNumberFormat="1" applyFill="1" applyBorder="1" applyAlignment="1">
      <alignment horizontal="center"/>
    </xf>
    <xf numFmtId="3" fontId="0" fillId="18" borderId="24" xfId="0" applyNumberFormat="1" applyFill="1" applyBorder="1" applyAlignment="1">
      <alignment horizontal="center"/>
    </xf>
    <xf numFmtId="3" fontId="0" fillId="18" borderId="39" xfId="0" applyNumberFormat="1" applyFill="1" applyBorder="1" applyAlignment="1">
      <alignment horizontal="center"/>
    </xf>
    <xf numFmtId="3" fontId="48" fillId="18" borderId="39" xfId="0" applyNumberFormat="1" applyFont="1" applyFill="1" applyBorder="1" applyAlignment="1">
      <alignment horizontal="center"/>
    </xf>
    <xf numFmtId="0" fontId="63" fillId="21" borderId="0" xfId="0" applyFont="1" applyFill="1" applyBorder="1" applyAlignment="1">
      <alignment horizontal="center"/>
    </xf>
    <xf numFmtId="0" fontId="54" fillId="21" borderId="13" xfId="0" applyFont="1" applyFill="1" applyBorder="1"/>
    <xf numFmtId="0" fontId="54" fillId="18" borderId="33" xfId="0" applyFont="1" applyFill="1" applyBorder="1" applyAlignment="1">
      <alignment horizontal="center"/>
    </xf>
    <xf numFmtId="0" fontId="61" fillId="0" borderId="33" xfId="8" applyFont="1" applyFill="1" applyBorder="1" applyAlignment="1">
      <alignment horizontal="center" wrapText="1"/>
    </xf>
    <xf numFmtId="0" fontId="48" fillId="0" borderId="33" xfId="8" applyFont="1" applyFill="1" applyBorder="1" applyAlignment="1">
      <alignment horizontal="center" wrapText="1"/>
    </xf>
    <xf numFmtId="3" fontId="0" fillId="18" borderId="46" xfId="0" applyNumberFormat="1" applyFill="1" applyBorder="1" applyAlignment="1">
      <alignment horizontal="center"/>
    </xf>
    <xf numFmtId="0" fontId="54" fillId="21" borderId="23" xfId="0" applyFont="1" applyFill="1" applyBorder="1" applyAlignment="1">
      <alignment horizontal="center"/>
    </xf>
    <xf numFmtId="0" fontId="54" fillId="21" borderId="24" xfId="0" applyFont="1" applyFill="1" applyBorder="1" applyAlignment="1">
      <alignment horizontal="center"/>
    </xf>
    <xf numFmtId="0" fontId="54" fillId="21" borderId="34" xfId="0" applyFont="1" applyFill="1" applyBorder="1" applyAlignment="1">
      <alignment horizontal="center"/>
    </xf>
    <xf numFmtId="0" fontId="57" fillId="0" borderId="13" xfId="0" applyFont="1" applyBorder="1"/>
    <xf numFmtId="165" fontId="60" fillId="18" borderId="33" xfId="8" applyNumberFormat="1" applyFont="1" applyFill="1" applyBorder="1" applyAlignment="1">
      <alignment horizontal="center" wrapText="1"/>
    </xf>
    <xf numFmtId="165" fontId="51" fillId="18" borderId="33" xfId="8" applyNumberFormat="1" applyFont="1" applyFill="1" applyBorder="1" applyAlignment="1">
      <alignment horizontal="center" wrapText="1"/>
    </xf>
    <xf numFmtId="165" fontId="0" fillId="18" borderId="33" xfId="0" applyNumberFormat="1" applyFill="1" applyBorder="1" applyAlignment="1">
      <alignment horizontal="center"/>
    </xf>
    <xf numFmtId="0" fontId="54" fillId="0" borderId="23" xfId="0" applyFont="1" applyBorder="1" applyAlignment="1">
      <alignment horizontal="center"/>
    </xf>
    <xf numFmtId="0" fontId="44" fillId="0" borderId="0" xfId="16" applyFont="1" applyFill="1" applyBorder="1" applyAlignment="1">
      <alignment horizontal="right" wrapText="1"/>
    </xf>
    <xf numFmtId="0" fontId="65" fillId="0" borderId="47" xfId="7" applyFont="1" applyFill="1" applyBorder="1" applyAlignment="1">
      <alignment horizontal="center" wrapText="1"/>
    </xf>
    <xf numFmtId="3" fontId="65" fillId="0" borderId="48" xfId="7" applyNumberFormat="1" applyFont="1" applyFill="1" applyBorder="1" applyAlignment="1">
      <alignment horizontal="center" vertical="center" wrapText="1"/>
    </xf>
    <xf numFmtId="3" fontId="65" fillId="0" borderId="49" xfId="7" applyNumberFormat="1" applyFont="1" applyFill="1" applyBorder="1" applyAlignment="1">
      <alignment horizontal="center" vertical="center" wrapText="1"/>
    </xf>
    <xf numFmtId="0" fontId="65" fillId="3" borderId="23" xfId="12" applyFont="1" applyFill="1" applyBorder="1" applyAlignment="1">
      <alignment horizontal="center"/>
    </xf>
    <xf numFmtId="0" fontId="65" fillId="3" borderId="24" xfId="12" applyFont="1" applyFill="1" applyBorder="1" applyAlignment="1">
      <alignment horizontal="center"/>
    </xf>
    <xf numFmtId="0" fontId="44" fillId="0" borderId="3" xfId="12" applyFont="1" applyFill="1" applyBorder="1" applyAlignment="1">
      <alignment horizontal="center" wrapText="1"/>
    </xf>
    <xf numFmtId="165" fontId="0" fillId="0" borderId="5" xfId="0" applyNumberFormat="1" applyBorder="1" applyAlignment="1">
      <alignment horizontal="center"/>
    </xf>
    <xf numFmtId="0" fontId="48" fillId="0" borderId="35" xfId="0" applyFont="1" applyBorder="1" applyAlignment="1">
      <alignment horizontal="center"/>
    </xf>
    <xf numFmtId="0" fontId="0" fillId="0" borderId="35" xfId="0" applyBorder="1" applyAlignment="1">
      <alignment horizontal="center"/>
    </xf>
    <xf numFmtId="165" fontId="0" fillId="0" borderId="38" xfId="0" applyNumberFormat="1" applyBorder="1" applyAlignment="1">
      <alignment horizontal="center"/>
    </xf>
    <xf numFmtId="0" fontId="44" fillId="0" borderId="33" xfId="12" applyFont="1" applyFill="1" applyBorder="1" applyAlignment="1">
      <alignment horizontal="center" wrapText="1"/>
    </xf>
    <xf numFmtId="0" fontId="48" fillId="0" borderId="45" xfId="0" applyFont="1" applyBorder="1" applyAlignment="1">
      <alignment horizontal="center"/>
    </xf>
    <xf numFmtId="0" fontId="54" fillId="0" borderId="34" xfId="0" applyFont="1" applyBorder="1" applyAlignment="1">
      <alignment horizontal="center"/>
    </xf>
    <xf numFmtId="9" fontId="0" fillId="0" borderId="23" xfId="0" applyNumberFormat="1" applyBorder="1" applyAlignment="1">
      <alignment horizontal="center"/>
    </xf>
    <xf numFmtId="0" fontId="0" fillId="0" borderId="24" xfId="0" applyBorder="1"/>
    <xf numFmtId="0" fontId="0" fillId="0" borderId="34" xfId="0" applyBorder="1"/>
    <xf numFmtId="0" fontId="48" fillId="26" borderId="12" xfId="0" quotePrefix="1" applyFont="1" applyFill="1" applyBorder="1" applyAlignment="1">
      <alignment horizontal="center"/>
    </xf>
    <xf numFmtId="9" fontId="0" fillId="26" borderId="35" xfId="0" applyNumberFormat="1" applyFill="1" applyBorder="1" applyAlignment="1">
      <alignment horizontal="center"/>
    </xf>
    <xf numFmtId="9" fontId="49" fillId="0" borderId="27" xfId="15" applyNumberFormat="1" applyFont="1" applyFill="1" applyBorder="1" applyAlignment="1">
      <alignment horizontal="center" wrapText="1"/>
    </xf>
    <xf numFmtId="166" fontId="49" fillId="0" borderId="0" xfId="17" applyNumberFormat="1" applyFont="1" applyFill="1" applyBorder="1" applyAlignment="1">
      <alignment horizontal="right" wrapText="1"/>
    </xf>
    <xf numFmtId="0" fontId="43" fillId="0" borderId="2" xfId="18" applyFont="1" applyFill="1" applyBorder="1" applyAlignment="1">
      <alignment wrapText="1"/>
    </xf>
    <xf numFmtId="0" fontId="44" fillId="25" borderId="52" xfId="12" applyFont="1" applyFill="1" applyBorder="1" applyAlignment="1">
      <alignment horizontal="center"/>
    </xf>
    <xf numFmtId="0" fontId="44" fillId="24" borderId="53" xfId="12" applyFont="1" applyFill="1" applyBorder="1" applyAlignment="1">
      <alignment horizontal="center" wrapText="1"/>
    </xf>
    <xf numFmtId="0" fontId="44" fillId="14" borderId="3" xfId="12" applyFont="1" applyFill="1" applyBorder="1" applyAlignment="1">
      <alignment horizontal="center" wrapText="1"/>
    </xf>
    <xf numFmtId="0" fontId="48" fillId="14" borderId="35" xfId="0" applyFont="1" applyFill="1" applyBorder="1" applyAlignment="1">
      <alignment horizontal="center"/>
    </xf>
    <xf numFmtId="0" fontId="0" fillId="14" borderId="35" xfId="0" applyFill="1" applyBorder="1" applyAlignment="1">
      <alignment horizontal="center"/>
    </xf>
    <xf numFmtId="0" fontId="0" fillId="0" borderId="0" xfId="0" applyAlignment="1"/>
    <xf numFmtId="0" fontId="68" fillId="0" borderId="42" xfId="0" applyFont="1" applyBorder="1"/>
    <xf numFmtId="0" fontId="0" fillId="0" borderId="43" xfId="0" applyBorder="1"/>
    <xf numFmtId="0" fontId="0" fillId="0" borderId="44" xfId="0" applyBorder="1"/>
    <xf numFmtId="165" fontId="0" fillId="15" borderId="3" xfId="0" applyNumberFormat="1" applyFill="1" applyBorder="1" applyAlignment="1">
      <alignment horizontal="center"/>
    </xf>
    <xf numFmtId="0" fontId="0" fillId="18" borderId="0" xfId="0" applyFill="1" applyAlignment="1">
      <alignment horizontal="left"/>
    </xf>
    <xf numFmtId="0" fontId="54" fillId="24" borderId="54" xfId="0" applyFont="1" applyFill="1" applyBorder="1" applyAlignment="1">
      <alignment horizontal="center"/>
    </xf>
    <xf numFmtId="0" fontId="48" fillId="18" borderId="33" xfId="8" applyFont="1" applyFill="1" applyBorder="1" applyAlignment="1">
      <alignment horizontal="center" wrapText="1"/>
    </xf>
    <xf numFmtId="0" fontId="48" fillId="18" borderId="3" xfId="8" applyFont="1" applyFill="1" applyBorder="1" applyAlignment="1">
      <alignment horizontal="center" wrapText="1"/>
    </xf>
    <xf numFmtId="0" fontId="48" fillId="18" borderId="15" xfId="8" applyFont="1" applyFill="1" applyBorder="1" applyAlignment="1">
      <alignment horizontal="center" wrapText="1"/>
    </xf>
    <xf numFmtId="0" fontId="54" fillId="18" borderId="24" xfId="0" applyFont="1" applyFill="1" applyBorder="1" applyAlignment="1">
      <alignment horizontal="center"/>
    </xf>
    <xf numFmtId="0" fontId="0" fillId="18" borderId="25" xfId="0" applyFill="1" applyBorder="1" applyAlignment="1">
      <alignment horizontal="center"/>
    </xf>
    <xf numFmtId="0" fontId="48" fillId="18" borderId="0" xfId="0" applyFont="1" applyFill="1" applyAlignment="1">
      <alignment horizontal="right"/>
    </xf>
    <xf numFmtId="0" fontId="64" fillId="0" borderId="3" xfId="15" applyNumberFormat="1" applyFont="1" applyFill="1" applyBorder="1" applyAlignment="1">
      <alignment horizontal="center" wrapText="1"/>
    </xf>
    <xf numFmtId="0" fontId="64" fillId="0" borderId="3" xfId="14" applyNumberFormat="1" applyFont="1" applyFill="1" applyBorder="1" applyAlignment="1">
      <alignment horizontal="center" wrapText="1"/>
    </xf>
    <xf numFmtId="9" fontId="49" fillId="18" borderId="3" xfId="15" applyNumberFormat="1" applyFont="1" applyFill="1" applyBorder="1" applyAlignment="1">
      <alignment horizontal="center" wrapText="1"/>
    </xf>
    <xf numFmtId="9" fontId="49" fillId="18" borderId="20" xfId="15" applyNumberFormat="1" applyFont="1" applyFill="1" applyBorder="1" applyAlignment="1">
      <alignment horizontal="center" wrapText="1"/>
    </xf>
    <xf numFmtId="9" fontId="49" fillId="28" borderId="3" xfId="15" applyNumberFormat="1" applyFont="1" applyFill="1" applyBorder="1" applyAlignment="1">
      <alignment horizontal="center" wrapText="1"/>
    </xf>
    <xf numFmtId="1" fontId="64" fillId="3" borderId="55" xfId="15" applyNumberFormat="1" applyFont="1" applyFill="1" applyBorder="1" applyAlignment="1">
      <alignment horizontal="center"/>
    </xf>
    <xf numFmtId="0" fontId="49" fillId="22" borderId="2" xfId="6" applyFont="1" applyFill="1" applyBorder="1" applyAlignment="1">
      <alignment horizontal="right" wrapText="1"/>
    </xf>
    <xf numFmtId="0" fontId="49" fillId="22" borderId="3" xfId="12" applyFont="1" applyFill="1" applyBorder="1" applyAlignment="1">
      <alignment horizontal="center" wrapText="1"/>
    </xf>
    <xf numFmtId="0" fontId="49" fillId="22" borderId="3" xfId="7" applyFont="1" applyFill="1" applyBorder="1" applyAlignment="1">
      <alignment horizontal="center" wrapText="1"/>
    </xf>
    <xf numFmtId="0" fontId="49" fillId="22" borderId="3" xfId="13" applyFont="1" applyFill="1" applyBorder="1" applyAlignment="1">
      <alignment horizontal="center" wrapText="1"/>
    </xf>
    <xf numFmtId="0" fontId="42" fillId="3" borderId="1" xfId="6" applyFont="1" applyFill="1" applyBorder="1" applyAlignment="1">
      <alignment horizontal="center"/>
    </xf>
    <xf numFmtId="0" fontId="42" fillId="0" borderId="2" xfId="6" applyFont="1" applyFill="1" applyBorder="1" applyAlignment="1">
      <alignment horizontal="right" wrapText="1"/>
    </xf>
    <xf numFmtId="0" fontId="70" fillId="3" borderId="1" xfId="19" applyFont="1" applyFill="1" applyBorder="1" applyAlignment="1">
      <alignment horizontal="center"/>
    </xf>
    <xf numFmtId="14" fontId="70" fillId="0" borderId="2" xfId="19" applyNumberFormat="1" applyFont="1" applyFill="1" applyBorder="1" applyAlignment="1">
      <alignment horizontal="right" wrapText="1"/>
    </xf>
    <xf numFmtId="0" fontId="70" fillId="0" borderId="2" xfId="19" applyFont="1" applyFill="1" applyBorder="1" applyAlignment="1">
      <alignment horizontal="right" wrapText="1"/>
    </xf>
    <xf numFmtId="0" fontId="70" fillId="3" borderId="1" xfId="20" applyFont="1" applyFill="1" applyBorder="1" applyAlignment="1">
      <alignment horizontal="center"/>
    </xf>
    <xf numFmtId="14" fontId="70" fillId="0" borderId="2" xfId="20" applyNumberFormat="1" applyFont="1" applyFill="1" applyBorder="1" applyAlignment="1">
      <alignment horizontal="right" wrapText="1"/>
    </xf>
    <xf numFmtId="0" fontId="70" fillId="0" borderId="2" xfId="20" applyFont="1" applyFill="1" applyBorder="1" applyAlignment="1">
      <alignment horizontal="right" wrapText="1"/>
    </xf>
    <xf numFmtId="0" fontId="54" fillId="0" borderId="0" xfId="0" applyFont="1" applyAlignment="1">
      <alignment horizontal="center"/>
    </xf>
    <xf numFmtId="0" fontId="54" fillId="0" borderId="54" xfId="0" applyFont="1" applyBorder="1" applyAlignment="1">
      <alignment horizontal="center"/>
    </xf>
    <xf numFmtId="9" fontId="0" fillId="0" borderId="54" xfId="0" applyNumberFormat="1" applyBorder="1" applyAlignment="1">
      <alignment horizontal="center"/>
    </xf>
    <xf numFmtId="9" fontId="0" fillId="0" borderId="11" xfId="0" applyNumberFormat="1" applyBorder="1" applyAlignment="1">
      <alignment horizontal="center"/>
    </xf>
    <xf numFmtId="9" fontId="0" fillId="0" borderId="59" xfId="0" applyNumberFormat="1" applyBorder="1" applyAlignment="1">
      <alignment horizontal="center"/>
    </xf>
    <xf numFmtId="165" fontId="75" fillId="0" borderId="0" xfId="0" applyNumberFormat="1" applyFont="1" applyAlignment="1">
      <alignment horizontal="center"/>
    </xf>
    <xf numFmtId="0" fontId="64" fillId="0" borderId="33" xfId="15" applyFont="1" applyFill="1" applyBorder="1" applyAlignment="1">
      <alignment horizontal="center" wrapText="1"/>
    </xf>
    <xf numFmtId="0" fontId="64" fillId="0" borderId="33" xfId="14" applyFont="1" applyFill="1" applyBorder="1" applyAlignment="1">
      <alignment horizontal="center" wrapText="1"/>
    </xf>
    <xf numFmtId="0" fontId="64" fillId="0" borderId="33" xfId="14" applyNumberFormat="1" applyFont="1" applyFill="1" applyBorder="1" applyAlignment="1">
      <alignment horizontal="center" wrapText="1"/>
    </xf>
    <xf numFmtId="0" fontId="64" fillId="0" borderId="20" xfId="15" applyFont="1" applyFill="1" applyBorder="1" applyAlignment="1">
      <alignment horizontal="center" wrapText="1"/>
    </xf>
    <xf numFmtId="0" fontId="64" fillId="0" borderId="20" xfId="14" applyFont="1" applyFill="1" applyBorder="1" applyAlignment="1">
      <alignment horizontal="center" wrapText="1"/>
    </xf>
    <xf numFmtId="0" fontId="64" fillId="0" borderId="20" xfId="14" applyNumberFormat="1" applyFont="1" applyFill="1" applyBorder="1" applyAlignment="1">
      <alignment horizontal="center" wrapText="1"/>
    </xf>
    <xf numFmtId="0" fontId="72" fillId="0" borderId="2" xfId="21" applyFont="1" applyFill="1" applyBorder="1" applyAlignment="1">
      <alignment horizontal="right" wrapText="1"/>
    </xf>
    <xf numFmtId="0" fontId="0" fillId="0" borderId="3" xfId="0" applyBorder="1" applyAlignment="1">
      <alignment horizontal="center" vertical="center"/>
    </xf>
    <xf numFmtId="0" fontId="52" fillId="29" borderId="12" xfId="0" applyFont="1" applyFill="1" applyBorder="1" applyAlignment="1">
      <alignment horizontal="center" vertical="center"/>
    </xf>
    <xf numFmtId="0" fontId="52" fillId="13" borderId="7" xfId="0" applyFont="1" applyFill="1" applyBorder="1" applyAlignment="1">
      <alignment horizontal="center" vertical="center"/>
    </xf>
    <xf numFmtId="0" fontId="52" fillId="13" borderId="4" xfId="0" applyFont="1" applyFill="1" applyBorder="1" applyAlignment="1">
      <alignment horizontal="center" vertical="center"/>
    </xf>
    <xf numFmtId="16" fontId="0" fillId="0" borderId="5" xfId="0" applyNumberFormat="1" applyBorder="1" applyAlignment="1">
      <alignment horizontal="center" vertical="center"/>
    </xf>
    <xf numFmtId="16" fontId="0" fillId="7" borderId="33" xfId="0" applyNumberFormat="1" applyFill="1" applyBorder="1" applyAlignment="1">
      <alignment horizontal="center"/>
    </xf>
    <xf numFmtId="9" fontId="49" fillId="18" borderId="33" xfId="15" applyNumberFormat="1" applyFont="1" applyFill="1" applyBorder="1" applyAlignment="1">
      <alignment horizontal="center" wrapText="1"/>
    </xf>
    <xf numFmtId="14" fontId="70" fillId="14" borderId="2" xfId="19" applyNumberFormat="1" applyFont="1" applyFill="1" applyBorder="1" applyAlignment="1">
      <alignment horizontal="right" wrapText="1"/>
    </xf>
    <xf numFmtId="0" fontId="70" fillId="14" borderId="2" xfId="19" applyFont="1" applyFill="1" applyBorder="1" applyAlignment="1">
      <alignment horizontal="right" wrapText="1"/>
    </xf>
    <xf numFmtId="0" fontId="41" fillId="3" borderId="1" xfId="21" applyFont="1" applyFill="1" applyBorder="1" applyAlignment="1">
      <alignment horizontal="center"/>
    </xf>
    <xf numFmtId="0" fontId="41" fillId="0" borderId="2" xfId="21" applyFont="1" applyFill="1" applyBorder="1" applyAlignment="1">
      <alignment horizontal="right" wrapText="1"/>
    </xf>
    <xf numFmtId="0" fontId="64" fillId="25" borderId="0" xfId="15" applyFont="1" applyFill="1" applyBorder="1" applyAlignment="1">
      <alignment horizontal="center"/>
    </xf>
    <xf numFmtId="0" fontId="48" fillId="26" borderId="60" xfId="0" quotePrefix="1" applyFont="1" applyFill="1" applyBorder="1" applyAlignment="1">
      <alignment horizontal="center"/>
    </xf>
    <xf numFmtId="16" fontId="0" fillId="14" borderId="38" xfId="0" applyNumberFormat="1" applyFill="1" applyBorder="1" applyAlignment="1">
      <alignment horizontal="center"/>
    </xf>
    <xf numFmtId="0" fontId="52" fillId="5" borderId="42" xfId="0" applyFont="1" applyFill="1" applyBorder="1" applyAlignment="1">
      <alignment horizontal="center"/>
    </xf>
    <xf numFmtId="0" fontId="70" fillId="22" borderId="2" xfId="19" applyFont="1" applyFill="1" applyBorder="1" applyAlignment="1">
      <alignment horizontal="right" wrapText="1"/>
    </xf>
    <xf numFmtId="0" fontId="71" fillId="3" borderId="1" xfId="20" applyFont="1" applyFill="1" applyBorder="1" applyAlignment="1">
      <alignment horizontal="center"/>
    </xf>
    <xf numFmtId="14" fontId="71" fillId="0" borderId="2" xfId="20" applyNumberFormat="1" applyFont="1" applyFill="1" applyBorder="1" applyAlignment="1">
      <alignment horizontal="right" wrapText="1"/>
    </xf>
    <xf numFmtId="0" fontId="71" fillId="0" borderId="2" xfId="20" applyFont="1" applyFill="1" applyBorder="1" applyAlignment="1">
      <alignment horizontal="right" wrapText="1"/>
    </xf>
    <xf numFmtId="0" fontId="0" fillId="18" borderId="0" xfId="0" applyFill="1" applyBorder="1" applyAlignment="1">
      <alignment horizontal="center"/>
    </xf>
    <xf numFmtId="0" fontId="70" fillId="19" borderId="1" xfId="19" applyFont="1" applyFill="1" applyBorder="1" applyAlignment="1">
      <alignment horizontal="center"/>
    </xf>
    <xf numFmtId="0" fontId="54" fillId="18" borderId="39" xfId="0" applyFont="1" applyFill="1" applyBorder="1" applyAlignment="1">
      <alignment horizontal="center"/>
    </xf>
    <xf numFmtId="1" fontId="64" fillId="3" borderId="3" xfId="15" applyNumberFormat="1" applyFont="1" applyFill="1" applyBorder="1" applyAlignment="1">
      <alignment horizontal="center"/>
    </xf>
    <xf numFmtId="0" fontId="64" fillId="3" borderId="3" xfId="15" applyFont="1" applyFill="1" applyBorder="1" applyAlignment="1">
      <alignment horizontal="center"/>
    </xf>
    <xf numFmtId="0" fontId="51" fillId="24" borderId="0" xfId="0" applyFont="1" applyFill="1"/>
    <xf numFmtId="3" fontId="64" fillId="0" borderId="2" xfId="15" applyNumberFormat="1" applyFont="1" applyFill="1" applyBorder="1" applyAlignment="1">
      <alignment horizontal="center" wrapText="1"/>
    </xf>
    <xf numFmtId="3" fontId="0" fillId="18" borderId="0" xfId="0" applyNumberFormat="1" applyFill="1"/>
    <xf numFmtId="3" fontId="64" fillId="0" borderId="2" xfId="15" applyNumberFormat="1" applyFont="1" applyFill="1" applyBorder="1" applyAlignment="1">
      <alignment horizontal="right" wrapText="1"/>
    </xf>
    <xf numFmtId="3" fontId="64" fillId="0" borderId="61" xfId="15" applyNumberFormat="1" applyFont="1" applyFill="1" applyBorder="1" applyAlignment="1">
      <alignment horizontal="center" wrapText="1"/>
    </xf>
    <xf numFmtId="3" fontId="64" fillId="0" borderId="31" xfId="15" applyNumberFormat="1" applyFont="1" applyFill="1" applyBorder="1" applyAlignment="1">
      <alignment horizontal="center" wrapText="1"/>
    </xf>
    <xf numFmtId="0" fontId="44" fillId="16" borderId="0" xfId="16" applyFont="1" applyFill="1" applyBorder="1" applyAlignment="1">
      <alignment horizontal="center"/>
    </xf>
    <xf numFmtId="0" fontId="50" fillId="0" borderId="2" xfId="26" applyFont="1" applyFill="1" applyBorder="1" applyAlignment="1">
      <alignment horizontal="right" wrapText="1"/>
    </xf>
    <xf numFmtId="0" fontId="48" fillId="0" borderId="0" xfId="27"/>
    <xf numFmtId="0" fontId="48" fillId="0" borderId="56" xfId="27" applyBorder="1"/>
    <xf numFmtId="0" fontId="48" fillId="0" borderId="0" xfId="27" applyBorder="1"/>
    <xf numFmtId="0" fontId="48" fillId="0" borderId="6" xfId="27" applyBorder="1"/>
    <xf numFmtId="0" fontId="50" fillId="0" borderId="2" xfId="26" applyFont="1" applyFill="1" applyBorder="1" applyAlignment="1">
      <alignment wrapText="1"/>
    </xf>
    <xf numFmtId="14" fontId="50" fillId="0" borderId="2" xfId="26" applyNumberFormat="1" applyFont="1" applyFill="1" applyBorder="1" applyAlignment="1">
      <alignment horizontal="right" wrapText="1"/>
    </xf>
    <xf numFmtId="0" fontId="50" fillId="0" borderId="53" xfId="26" applyFont="1" applyFill="1" applyBorder="1" applyAlignment="1">
      <alignment wrapText="1"/>
    </xf>
    <xf numFmtId="0" fontId="48" fillId="0" borderId="44" xfId="27" applyBorder="1"/>
    <xf numFmtId="0" fontId="48" fillId="0" borderId="43" xfId="27" applyBorder="1"/>
    <xf numFmtId="0" fontId="50" fillId="3" borderId="62" xfId="26" applyFont="1" applyFill="1" applyBorder="1" applyAlignment="1">
      <alignment horizontal="center"/>
    </xf>
    <xf numFmtId="0" fontId="50" fillId="3" borderId="52" xfId="26" applyFont="1" applyFill="1" applyBorder="1" applyAlignment="1">
      <alignment horizontal="center"/>
    </xf>
    <xf numFmtId="0" fontId="48" fillId="0" borderId="58" xfId="27" applyBorder="1"/>
    <xf numFmtId="0" fontId="48" fillId="0" borderId="57" xfId="27" applyBorder="1"/>
    <xf numFmtId="0" fontId="48" fillId="0" borderId="32" xfId="27" applyBorder="1"/>
    <xf numFmtId="0" fontId="50" fillId="0" borderId="2" xfId="28" applyFont="1" applyFill="1" applyBorder="1" applyAlignment="1">
      <alignment horizontal="right"/>
    </xf>
    <xf numFmtId="0" fontId="50" fillId="0" borderId="2" xfId="28" applyFont="1" applyFill="1" applyBorder="1" applyAlignment="1"/>
    <xf numFmtId="14" fontId="50" fillId="0" borderId="2" xfId="28" applyNumberFormat="1" applyFont="1" applyFill="1" applyBorder="1" applyAlignment="1">
      <alignment horizontal="right"/>
    </xf>
    <xf numFmtId="0" fontId="50" fillId="0" borderId="53" xfId="28" applyFont="1" applyFill="1" applyBorder="1" applyAlignment="1">
      <alignment horizontal="right"/>
    </xf>
    <xf numFmtId="0" fontId="50" fillId="3" borderId="1" xfId="28" applyFont="1" applyFill="1" applyBorder="1" applyAlignment="1">
      <alignment horizontal="center"/>
    </xf>
    <xf numFmtId="0" fontId="50" fillId="3" borderId="63" xfId="28" applyFont="1" applyFill="1" applyBorder="1" applyAlignment="1">
      <alignment horizontal="center"/>
    </xf>
    <xf numFmtId="0" fontId="77" fillId="0" borderId="0" xfId="0" applyFont="1"/>
    <xf numFmtId="0" fontId="76" fillId="30" borderId="6" xfId="28" applyFont="1" applyFill="1" applyBorder="1" applyAlignment="1">
      <alignment horizontal="left" vertical="center"/>
    </xf>
    <xf numFmtId="0" fontId="48" fillId="31" borderId="0" xfId="27" applyFill="1" applyBorder="1"/>
    <xf numFmtId="0" fontId="48" fillId="31" borderId="56" xfId="27" applyFill="1" applyBorder="1"/>
    <xf numFmtId="0" fontId="48" fillId="31" borderId="6" xfId="27" applyFont="1" applyFill="1" applyBorder="1"/>
    <xf numFmtId="0" fontId="76" fillId="30" borderId="42" xfId="26" applyFont="1" applyFill="1" applyBorder="1" applyAlignment="1">
      <alignment horizontal="left" vertical="center"/>
    </xf>
    <xf numFmtId="0" fontId="48" fillId="31" borderId="43" xfId="27" applyFill="1" applyBorder="1"/>
    <xf numFmtId="0" fontId="48" fillId="31" borderId="44" xfId="27" applyFill="1" applyBorder="1"/>
    <xf numFmtId="0" fontId="48" fillId="31" borderId="6" xfId="27" applyFill="1" applyBorder="1"/>
    <xf numFmtId="0" fontId="48" fillId="31" borderId="32" xfId="27" applyFill="1" applyBorder="1"/>
    <xf numFmtId="0" fontId="48" fillId="31" borderId="57" xfId="27" applyFill="1" applyBorder="1"/>
    <xf numFmtId="0" fontId="48" fillId="31" borderId="58" xfId="27" applyFill="1" applyBorder="1"/>
    <xf numFmtId="0" fontId="54" fillId="31" borderId="42" xfId="27" applyFont="1" applyFill="1" applyBorder="1"/>
    <xf numFmtId="0" fontId="54" fillId="31" borderId="0" xfId="27" applyFont="1" applyFill="1"/>
    <xf numFmtId="0" fontId="48" fillId="31" borderId="0" xfId="27" applyFill="1"/>
    <xf numFmtId="0" fontId="77" fillId="15" borderId="0" xfId="0" applyFont="1" applyFill="1"/>
    <xf numFmtId="0" fontId="48" fillId="18" borderId="0" xfId="0" quotePrefix="1" applyFont="1" applyFill="1"/>
    <xf numFmtId="0" fontId="48" fillId="17" borderId="0" xfId="0" applyFont="1" applyFill="1" applyAlignment="1">
      <alignment horizontal="center"/>
    </xf>
    <xf numFmtId="0" fontId="49" fillId="0" borderId="2" xfId="8" applyFont="1" applyFill="1" applyBorder="1" applyAlignment="1">
      <alignment horizontal="right" wrapText="1"/>
    </xf>
    <xf numFmtId="165" fontId="51" fillId="18" borderId="22" xfId="0" applyNumberFormat="1" applyFont="1" applyFill="1" applyBorder="1" applyAlignment="1">
      <alignment horizontal="center"/>
    </xf>
    <xf numFmtId="0" fontId="68" fillId="33" borderId="23" xfId="0" applyFont="1" applyFill="1" applyBorder="1" applyAlignment="1">
      <alignment horizontal="center"/>
    </xf>
    <xf numFmtId="0" fontId="54" fillId="33" borderId="24" xfId="0" applyFont="1" applyFill="1" applyBorder="1" applyAlignment="1">
      <alignment horizontal="center" vertical="center"/>
    </xf>
    <xf numFmtId="0" fontId="52" fillId="33" borderId="24" xfId="0" applyFont="1" applyFill="1" applyBorder="1" applyAlignment="1">
      <alignment horizontal="center" vertical="center"/>
    </xf>
    <xf numFmtId="0" fontId="54" fillId="33" borderId="34" xfId="0" applyFont="1" applyFill="1" applyBorder="1" applyAlignment="1">
      <alignment horizontal="center" vertical="center"/>
    </xf>
    <xf numFmtId="0" fontId="0" fillId="34" borderId="33" xfId="0" applyFill="1" applyBorder="1" applyAlignment="1">
      <alignment horizontal="center"/>
    </xf>
    <xf numFmtId="0" fontId="0" fillId="34" borderId="3" xfId="0" applyFill="1" applyBorder="1" applyAlignment="1">
      <alignment horizontal="center"/>
    </xf>
    <xf numFmtId="0" fontId="0" fillId="35" borderId="3" xfId="0" applyFill="1" applyBorder="1" applyAlignment="1">
      <alignment horizontal="center"/>
    </xf>
    <xf numFmtId="0" fontId="0" fillId="34" borderId="15" xfId="0" applyFill="1" applyBorder="1" applyAlignment="1">
      <alignment horizontal="center"/>
    </xf>
    <xf numFmtId="0" fontId="0" fillId="0" borderId="19" xfId="0" applyBorder="1"/>
    <xf numFmtId="0" fontId="54" fillId="0" borderId="23" xfId="0" applyFont="1" applyBorder="1" applyAlignment="1">
      <alignment horizontal="center" vertical="center"/>
    </xf>
    <xf numFmtId="0" fontId="69" fillId="0" borderId="0" xfId="0" applyFont="1"/>
    <xf numFmtId="0" fontId="48" fillId="35" borderId="0" xfId="0" applyFont="1" applyFill="1"/>
    <xf numFmtId="0" fontId="0" fillId="35" borderId="0" xfId="0" applyFill="1"/>
    <xf numFmtId="0" fontId="54" fillId="34" borderId="38" xfId="0" applyFont="1" applyFill="1" applyBorder="1" applyAlignment="1">
      <alignment horizontal="left" vertical="center"/>
    </xf>
    <xf numFmtId="0" fontId="54" fillId="34" borderId="5" xfId="0" applyFont="1" applyFill="1" applyBorder="1" applyAlignment="1">
      <alignment horizontal="left" vertical="center"/>
    </xf>
    <xf numFmtId="0" fontId="54" fillId="35" borderId="5" xfId="0" applyFont="1" applyFill="1" applyBorder="1" applyAlignment="1">
      <alignment horizontal="left" vertical="center"/>
    </xf>
    <xf numFmtId="0" fontId="79" fillId="0" borderId="57" xfId="27" applyFont="1" applyBorder="1" applyAlignment="1">
      <alignment horizontal="left"/>
    </xf>
    <xf numFmtId="0" fontId="48" fillId="0" borderId="57" xfId="27" applyBorder="1" applyAlignment="1">
      <alignment horizontal="center"/>
    </xf>
    <xf numFmtId="0" fontId="48" fillId="0" borderId="0" xfId="27" applyAlignment="1">
      <alignment horizontal="center"/>
    </xf>
    <xf numFmtId="0" fontId="69" fillId="0" borderId="0" xfId="27" applyFont="1"/>
    <xf numFmtId="0" fontId="80" fillId="0" borderId="0" xfId="27" applyFont="1" applyAlignment="1">
      <alignment horizontal="center"/>
    </xf>
    <xf numFmtId="0" fontId="48" fillId="0" borderId="0" xfId="27" applyFill="1" applyBorder="1"/>
    <xf numFmtId="0" fontId="54" fillId="0" borderId="0" xfId="27" applyFont="1" applyBorder="1" applyAlignment="1">
      <alignment horizontal="left"/>
    </xf>
    <xf numFmtId="0" fontId="48" fillId="0" borderId="0" xfId="27" applyFont="1" applyFill="1" applyAlignment="1">
      <alignment horizontal="center"/>
    </xf>
    <xf numFmtId="0" fontId="54" fillId="7" borderId="64" xfId="27" applyFont="1" applyFill="1" applyBorder="1" applyAlignment="1">
      <alignment horizontal="right"/>
    </xf>
    <xf numFmtId="14" fontId="48" fillId="7" borderId="65" xfId="27" applyNumberFormat="1" applyFont="1" applyFill="1" applyBorder="1" applyAlignment="1">
      <alignment horizontal="center"/>
    </xf>
    <xf numFmtId="0" fontId="54" fillId="7" borderId="66" xfId="27" applyFont="1" applyFill="1" applyBorder="1" applyAlignment="1">
      <alignment horizontal="center"/>
    </xf>
    <xf numFmtId="0" fontId="54" fillId="7" borderId="67" xfId="27" applyFont="1" applyFill="1" applyBorder="1" applyAlignment="1">
      <alignment horizontal="center"/>
    </xf>
    <xf numFmtId="0" fontId="48" fillId="7" borderId="67" xfId="27" applyFont="1" applyFill="1" applyBorder="1" applyAlignment="1">
      <alignment horizontal="center"/>
    </xf>
    <xf numFmtId="0" fontId="48" fillId="7" borderId="68" xfId="27" applyFont="1" applyFill="1" applyBorder="1" applyAlignment="1">
      <alignment horizontal="center"/>
    </xf>
    <xf numFmtId="0" fontId="48" fillId="7" borderId="65" xfId="27" applyFont="1" applyFill="1" applyBorder="1" applyAlignment="1">
      <alignment horizontal="center"/>
    </xf>
    <xf numFmtId="0" fontId="48" fillId="7" borderId="65" xfId="27" applyFont="1" applyFill="1" applyBorder="1"/>
    <xf numFmtId="0" fontId="48" fillId="7" borderId="69" xfId="27" applyFont="1" applyFill="1" applyBorder="1"/>
    <xf numFmtId="0" fontId="54" fillId="7" borderId="70" xfId="27" applyFont="1" applyFill="1" applyBorder="1" applyAlignment="1">
      <alignment horizontal="right"/>
    </xf>
    <xf numFmtId="0" fontId="48" fillId="7" borderId="3" xfId="27" applyFont="1" applyFill="1" applyBorder="1" applyAlignment="1">
      <alignment horizontal="center"/>
    </xf>
    <xf numFmtId="0" fontId="48" fillId="7" borderId="71" xfId="27" applyFont="1" applyFill="1" applyBorder="1" applyAlignment="1">
      <alignment horizontal="left"/>
    </xf>
    <xf numFmtId="0" fontId="54" fillId="7" borderId="25" xfId="27" applyFont="1" applyFill="1" applyBorder="1" applyAlignment="1">
      <alignment horizontal="center"/>
    </xf>
    <xf numFmtId="0" fontId="48" fillId="7" borderId="25" xfId="27" applyFont="1" applyFill="1" applyBorder="1" applyAlignment="1">
      <alignment horizontal="center"/>
    </xf>
    <xf numFmtId="0" fontId="48" fillId="7" borderId="11" xfId="27" applyFont="1" applyFill="1" applyBorder="1" applyAlignment="1">
      <alignment horizontal="center"/>
    </xf>
    <xf numFmtId="0" fontId="48" fillId="7" borderId="3" xfId="27" applyFont="1" applyFill="1" applyBorder="1"/>
    <xf numFmtId="0" fontId="48" fillId="7" borderId="72" xfId="27" applyFont="1" applyFill="1" applyBorder="1"/>
    <xf numFmtId="3" fontId="54" fillId="7" borderId="71" xfId="27" applyNumberFormat="1" applyFont="1" applyFill="1" applyBorder="1" applyAlignment="1">
      <alignment horizontal="left"/>
    </xf>
    <xf numFmtId="0" fontId="63" fillId="7" borderId="25" xfId="27" applyFont="1" applyFill="1" applyBorder="1" applyAlignment="1">
      <alignment horizontal="center"/>
    </xf>
    <xf numFmtId="0" fontId="56" fillId="7" borderId="25" xfId="27" applyFont="1" applyFill="1" applyBorder="1" applyAlignment="1">
      <alignment horizontal="center"/>
    </xf>
    <xf numFmtId="0" fontId="56" fillId="7" borderId="11" xfId="27" applyFont="1" applyFill="1" applyBorder="1" applyAlignment="1">
      <alignment horizontal="center"/>
    </xf>
    <xf numFmtId="0" fontId="56" fillId="7" borderId="3" xfId="27" applyFont="1" applyFill="1" applyBorder="1" applyAlignment="1">
      <alignment horizontal="center"/>
    </xf>
    <xf numFmtId="0" fontId="56" fillId="7" borderId="3" xfId="27" applyFont="1" applyFill="1" applyBorder="1"/>
    <xf numFmtId="0" fontId="56" fillId="7" borderId="72" xfId="27" applyFont="1" applyFill="1" applyBorder="1"/>
    <xf numFmtId="3" fontId="54" fillId="7" borderId="73" xfId="27" applyNumberFormat="1" applyFont="1" applyFill="1" applyBorder="1" applyAlignment="1">
      <alignment horizontal="right"/>
    </xf>
    <xf numFmtId="3" fontId="48" fillId="7" borderId="3" xfId="27" applyNumberFormat="1" applyFont="1" applyFill="1" applyBorder="1" applyAlignment="1">
      <alignment horizontal="center"/>
    </xf>
    <xf numFmtId="0" fontId="51" fillId="7" borderId="57" xfId="27" applyFont="1" applyFill="1" applyBorder="1"/>
    <xf numFmtId="3" fontId="63" fillId="7" borderId="74" xfId="27" applyNumberFormat="1" applyFont="1" applyFill="1" applyBorder="1" applyAlignment="1">
      <alignment horizontal="center"/>
    </xf>
    <xf numFmtId="3" fontId="56" fillId="7" borderId="74" xfId="27" applyNumberFormat="1" applyFont="1" applyFill="1" applyBorder="1" applyAlignment="1">
      <alignment horizontal="center"/>
    </xf>
    <xf numFmtId="0" fontId="59" fillId="7" borderId="27" xfId="27" applyFont="1" applyFill="1" applyBorder="1"/>
    <xf numFmtId="3" fontId="56" fillId="7" borderId="75" xfId="27" applyNumberFormat="1" applyFont="1" applyFill="1" applyBorder="1" applyAlignment="1">
      <alignment horizontal="center"/>
    </xf>
    <xf numFmtId="3" fontId="56" fillId="7" borderId="15" xfId="27" applyNumberFormat="1" applyFont="1" applyFill="1" applyBorder="1" applyAlignment="1">
      <alignment horizontal="center"/>
    </xf>
    <xf numFmtId="3" fontId="56" fillId="7" borderId="3" xfId="27" applyNumberFormat="1" applyFont="1" applyFill="1" applyBorder="1"/>
    <xf numFmtId="0" fontId="54" fillId="7" borderId="41" xfId="27" applyFont="1" applyFill="1" applyBorder="1" applyAlignment="1">
      <alignment horizontal="right"/>
    </xf>
    <xf numFmtId="3" fontId="48" fillId="7" borderId="20" xfId="27" applyNumberFormat="1" applyFont="1" applyFill="1" applyBorder="1" applyAlignment="1">
      <alignment horizontal="center"/>
    </xf>
    <xf numFmtId="0" fontId="54" fillId="7" borderId="12" xfId="27" applyFont="1" applyFill="1" applyBorder="1" applyAlignment="1">
      <alignment horizontal="center"/>
    </xf>
    <xf numFmtId="0" fontId="54" fillId="7" borderId="4" xfId="27" applyFont="1" applyFill="1" applyBorder="1" applyAlignment="1">
      <alignment horizontal="center"/>
    </xf>
    <xf numFmtId="0" fontId="56" fillId="7" borderId="11" xfId="27" applyFont="1" applyFill="1" applyBorder="1"/>
    <xf numFmtId="0" fontId="54" fillId="7" borderId="76" xfId="27" applyFont="1" applyFill="1" applyBorder="1"/>
    <xf numFmtId="0" fontId="48" fillId="0" borderId="33" xfId="27" applyFont="1" applyFill="1" applyBorder="1" applyAlignment="1">
      <alignment horizontal="center"/>
    </xf>
    <xf numFmtId="0" fontId="54" fillId="14" borderId="11" xfId="27" applyFont="1" applyFill="1" applyBorder="1"/>
    <xf numFmtId="0" fontId="56" fillId="14" borderId="3" xfId="27" applyFont="1" applyFill="1" applyBorder="1"/>
    <xf numFmtId="0" fontId="56" fillId="14" borderId="72" xfId="27" applyFont="1" applyFill="1" applyBorder="1"/>
    <xf numFmtId="0" fontId="54" fillId="7" borderId="70" xfId="27" applyFont="1" applyFill="1" applyBorder="1"/>
    <xf numFmtId="0" fontId="48" fillId="0" borderId="3" xfId="27" applyFont="1" applyFill="1" applyBorder="1" applyAlignment="1">
      <alignment horizontal="center"/>
    </xf>
    <xf numFmtId="0" fontId="54" fillId="14" borderId="5" xfId="27" applyFont="1" applyFill="1" applyBorder="1"/>
    <xf numFmtId="0" fontId="48" fillId="0" borderId="15" xfId="27" applyFont="1" applyFill="1" applyBorder="1" applyAlignment="1">
      <alignment horizontal="center"/>
    </xf>
    <xf numFmtId="0" fontId="54" fillId="7" borderId="77" xfId="27" applyFont="1" applyFill="1" applyBorder="1"/>
    <xf numFmtId="0" fontId="48" fillId="0" borderId="20" xfId="27" applyFont="1" applyFill="1" applyBorder="1" applyAlignment="1">
      <alignment horizontal="center"/>
    </xf>
    <xf numFmtId="0" fontId="54" fillId="14" borderId="26" xfId="27" applyFont="1" applyFill="1" applyBorder="1"/>
    <xf numFmtId="0" fontId="56" fillId="14" borderId="20" xfId="27" applyFont="1" applyFill="1" applyBorder="1"/>
    <xf numFmtId="0" fontId="56" fillId="14" borderId="79" xfId="27" applyFont="1" applyFill="1" applyBorder="1"/>
    <xf numFmtId="0" fontId="54" fillId="14" borderId="59" xfId="27" applyFont="1" applyFill="1" applyBorder="1"/>
    <xf numFmtId="0" fontId="56" fillId="14" borderId="33" xfId="27" applyFont="1" applyFill="1" applyBorder="1"/>
    <xf numFmtId="0" fontId="56" fillId="14" borderId="80" xfId="27" applyFont="1" applyFill="1" applyBorder="1"/>
    <xf numFmtId="0" fontId="54" fillId="7" borderId="73" xfId="27" applyFont="1" applyFill="1" applyBorder="1"/>
    <xf numFmtId="0" fontId="54" fillId="14" borderId="75" xfId="27" applyFont="1" applyFill="1" applyBorder="1"/>
    <xf numFmtId="0" fontId="56" fillId="14" borderId="15" xfId="27" applyFont="1" applyFill="1" applyBorder="1"/>
    <xf numFmtId="0" fontId="56" fillId="14" borderId="81" xfId="27" applyFont="1" applyFill="1" applyBorder="1"/>
    <xf numFmtId="0" fontId="54" fillId="36" borderId="23" xfId="27" applyFont="1" applyFill="1" applyBorder="1" applyAlignment="1">
      <alignment horizontal="right"/>
    </xf>
    <xf numFmtId="0" fontId="54" fillId="36" borderId="24" xfId="27" applyFont="1" applyFill="1" applyBorder="1" applyAlignment="1">
      <alignment horizontal="center"/>
    </xf>
    <xf numFmtId="0" fontId="54" fillId="31" borderId="24" xfId="27" applyFont="1" applyFill="1" applyBorder="1" applyAlignment="1">
      <alignment horizontal="center"/>
    </xf>
    <xf numFmtId="3" fontId="82" fillId="36" borderId="23" xfId="27" applyNumberFormat="1" applyFont="1" applyFill="1" applyBorder="1" applyAlignment="1">
      <alignment horizontal="center"/>
    </xf>
    <xf numFmtId="165" fontId="82" fillId="36" borderId="23" xfId="27" applyNumberFormat="1" applyFont="1" applyFill="1" applyBorder="1" applyAlignment="1">
      <alignment horizontal="center"/>
    </xf>
    <xf numFmtId="3" fontId="83" fillId="36" borderId="23" xfId="27" applyNumberFormat="1" applyFont="1" applyFill="1" applyBorder="1" applyAlignment="1">
      <alignment horizontal="center"/>
    </xf>
    <xf numFmtId="165" fontId="83" fillId="36" borderId="23" xfId="27" applyNumberFormat="1" applyFont="1" applyFill="1" applyBorder="1" applyAlignment="1">
      <alignment horizontal="center"/>
    </xf>
    <xf numFmtId="0" fontId="56" fillId="36" borderId="24" xfId="27" applyFont="1" applyFill="1" applyBorder="1"/>
    <xf numFmtId="0" fontId="63" fillId="36" borderId="82" xfId="27" applyFont="1" applyFill="1" applyBorder="1"/>
    <xf numFmtId="0" fontId="48" fillId="4" borderId="83" xfId="27" applyFont="1" applyFill="1" applyBorder="1"/>
    <xf numFmtId="0" fontId="48" fillId="13" borderId="0" xfId="27" applyFill="1" applyBorder="1" applyAlignment="1">
      <alignment horizontal="center"/>
    </xf>
    <xf numFmtId="168" fontId="48" fillId="13" borderId="0" xfId="27" applyNumberFormat="1" applyFill="1" applyBorder="1" applyAlignment="1">
      <alignment horizontal="center"/>
    </xf>
    <xf numFmtId="0" fontId="48" fillId="13" borderId="0" xfId="27" applyFont="1" applyFill="1" applyBorder="1" applyAlignment="1">
      <alignment horizontal="left"/>
    </xf>
    <xf numFmtId="0" fontId="48" fillId="0" borderId="0" xfId="27" applyFill="1" applyBorder="1" applyAlignment="1">
      <alignment horizontal="center"/>
    </xf>
    <xf numFmtId="0" fontId="56" fillId="37" borderId="42" xfId="27" applyFont="1" applyFill="1" applyBorder="1" applyAlignment="1">
      <alignment horizontal="center"/>
    </xf>
    <xf numFmtId="0" fontId="56" fillId="37" borderId="43" xfId="27" applyFont="1" applyFill="1" applyBorder="1" applyAlignment="1">
      <alignment horizontal="center"/>
    </xf>
    <xf numFmtId="0" fontId="48" fillId="37" borderId="43" xfId="27" applyFont="1" applyFill="1" applyBorder="1" applyAlignment="1">
      <alignment horizontal="center"/>
    </xf>
    <xf numFmtId="0" fontId="48" fillId="37" borderId="84" xfId="27" applyFont="1" applyFill="1" applyBorder="1" applyAlignment="1">
      <alignment horizontal="center"/>
    </xf>
    <xf numFmtId="0" fontId="48" fillId="37" borderId="85" xfId="27" applyFont="1" applyFill="1" applyBorder="1" applyAlignment="1">
      <alignment horizontal="center"/>
    </xf>
    <xf numFmtId="0" fontId="48" fillId="37" borderId="43" xfId="27" applyFont="1" applyFill="1" applyBorder="1"/>
    <xf numFmtId="0" fontId="48" fillId="37" borderId="44" xfId="27" applyFont="1" applyFill="1" applyBorder="1"/>
    <xf numFmtId="0" fontId="54" fillId="4" borderId="83" xfId="27" applyFont="1" applyFill="1" applyBorder="1" applyAlignment="1">
      <alignment horizontal="center"/>
    </xf>
    <xf numFmtId="0" fontId="48" fillId="0" borderId="0" xfId="27" applyFont="1" applyFill="1" applyBorder="1"/>
    <xf numFmtId="0" fontId="48" fillId="0" borderId="16" xfId="27" applyFont="1" applyFill="1" applyBorder="1" applyAlignment="1">
      <alignment horizontal="left"/>
    </xf>
    <xf numFmtId="0" fontId="48" fillId="0" borderId="17" xfId="27" applyFont="1" applyFill="1" applyBorder="1" applyAlignment="1">
      <alignment horizontal="center"/>
    </xf>
    <xf numFmtId="0" fontId="48" fillId="0" borderId="18" xfId="27" applyFont="1" applyFill="1" applyBorder="1" applyAlignment="1">
      <alignment horizontal="center"/>
    </xf>
    <xf numFmtId="0" fontId="48" fillId="0" borderId="0" xfId="27" applyFont="1" applyFill="1" applyBorder="1" applyAlignment="1">
      <alignment horizontal="center"/>
    </xf>
    <xf numFmtId="0" fontId="48" fillId="0" borderId="0" xfId="27" applyFont="1" applyFill="1" applyBorder="1" applyAlignment="1">
      <alignment horizontal="left"/>
    </xf>
    <xf numFmtId="0" fontId="51" fillId="0" borderId="0" xfId="27" applyFont="1" applyFill="1" applyBorder="1" applyAlignment="1">
      <alignment horizontal="left"/>
    </xf>
    <xf numFmtId="0" fontId="48" fillId="0" borderId="0" xfId="27" applyFill="1" applyBorder="1" applyAlignment="1">
      <alignment horizontal="left"/>
    </xf>
    <xf numFmtId="0" fontId="54" fillId="37" borderId="86" xfId="27" applyFont="1" applyFill="1" applyBorder="1" applyAlignment="1">
      <alignment horizontal="center"/>
    </xf>
    <xf numFmtId="0" fontId="48" fillId="37" borderId="74" xfId="27" applyFont="1" applyFill="1" applyBorder="1" applyAlignment="1">
      <alignment horizontal="left"/>
    </xf>
    <xf numFmtId="0" fontId="48" fillId="37" borderId="74" xfId="27" applyFont="1" applyFill="1" applyBorder="1" applyAlignment="1">
      <alignment horizontal="center"/>
    </xf>
    <xf numFmtId="0" fontId="48" fillId="37" borderId="51" xfId="27" applyFont="1" applyFill="1" applyBorder="1" applyAlignment="1">
      <alignment horizontal="center"/>
    </xf>
    <xf numFmtId="0" fontId="48" fillId="37" borderId="40" xfId="27" applyFont="1" applyFill="1" applyBorder="1" applyAlignment="1">
      <alignment horizontal="center"/>
    </xf>
    <xf numFmtId="0" fontId="48" fillId="37" borderId="59" xfId="27" applyFont="1" applyFill="1" applyBorder="1" applyAlignment="1">
      <alignment horizontal="center"/>
    </xf>
    <xf numFmtId="0" fontId="48" fillId="37" borderId="0" xfId="27" applyFont="1" applyFill="1" applyBorder="1" applyAlignment="1">
      <alignment horizontal="left"/>
    </xf>
    <xf numFmtId="0" fontId="48" fillId="37" borderId="0" xfId="27" applyFont="1" applyFill="1" applyBorder="1"/>
    <xf numFmtId="0" fontId="48" fillId="37" borderId="56" xfId="27" applyFont="1" applyFill="1" applyBorder="1"/>
    <xf numFmtId="0" fontId="54" fillId="38" borderId="6" xfId="27" applyFont="1" applyFill="1" applyBorder="1" applyAlignment="1">
      <alignment horizontal="left"/>
    </xf>
    <xf numFmtId="0" fontId="48" fillId="38" borderId="0" xfId="27" applyFont="1" applyFill="1" applyBorder="1" applyAlignment="1">
      <alignment horizontal="center"/>
    </xf>
    <xf numFmtId="165" fontId="54" fillId="39" borderId="3" xfId="27" applyNumberFormat="1" applyFont="1" applyFill="1" applyBorder="1" applyAlignment="1">
      <alignment horizontal="center"/>
    </xf>
    <xf numFmtId="0" fontId="48" fillId="40" borderId="0" xfId="27" applyFont="1" applyFill="1" applyBorder="1" applyAlignment="1">
      <alignment horizontal="center"/>
    </xf>
    <xf numFmtId="0" fontId="48" fillId="40" borderId="75" xfId="27" applyFont="1" applyFill="1" applyBorder="1" applyAlignment="1">
      <alignment horizontal="center"/>
    </xf>
    <xf numFmtId="0" fontId="48" fillId="40" borderId="87" xfId="27" applyFont="1" applyFill="1" applyBorder="1" applyAlignment="1">
      <alignment horizontal="center"/>
    </xf>
    <xf numFmtId="0" fontId="48" fillId="40" borderId="0" xfId="27" applyFont="1" applyFill="1" applyBorder="1"/>
    <xf numFmtId="0" fontId="56" fillId="40" borderId="0" xfId="27" applyFont="1" applyFill="1" applyBorder="1"/>
    <xf numFmtId="0" fontId="56" fillId="40" borderId="56" xfId="27" applyFont="1" applyFill="1" applyBorder="1"/>
    <xf numFmtId="0" fontId="54" fillId="37" borderId="6" xfId="27" applyFont="1" applyFill="1" applyBorder="1" applyAlignment="1">
      <alignment horizontal="left"/>
    </xf>
    <xf numFmtId="0" fontId="56" fillId="37" borderId="0" xfId="27" applyFont="1" applyFill="1" applyBorder="1" applyAlignment="1">
      <alignment horizontal="center"/>
    </xf>
    <xf numFmtId="0" fontId="48" fillId="40" borderId="88" xfId="27" applyFont="1" applyFill="1" applyBorder="1" applyAlignment="1">
      <alignment horizontal="center"/>
    </xf>
    <xf numFmtId="0" fontId="48" fillId="40" borderId="83" xfId="27" applyFont="1" applyFill="1" applyBorder="1" applyAlignment="1">
      <alignment horizontal="center"/>
    </xf>
    <xf numFmtId="0" fontId="84" fillId="37" borderId="32" xfId="27" applyFont="1" applyFill="1" applyBorder="1" applyAlignment="1">
      <alignment horizontal="left"/>
    </xf>
    <xf numFmtId="0" fontId="56" fillId="37" borderId="57" xfId="27" applyFont="1" applyFill="1" applyBorder="1" applyAlignment="1">
      <alignment horizontal="center"/>
    </xf>
    <xf numFmtId="165" fontId="84" fillId="39" borderId="20" xfId="27" applyNumberFormat="1" applyFont="1" applyFill="1" applyBorder="1" applyAlignment="1">
      <alignment horizontal="center"/>
    </xf>
    <xf numFmtId="0" fontId="78" fillId="40" borderId="57" xfId="27" applyFont="1" applyFill="1" applyBorder="1" applyAlignment="1">
      <alignment horizontal="center"/>
    </xf>
    <xf numFmtId="3" fontId="78" fillId="40" borderId="57" xfId="27" applyNumberFormat="1" applyFont="1" applyFill="1" applyBorder="1" applyAlignment="1">
      <alignment horizontal="center"/>
    </xf>
    <xf numFmtId="0" fontId="78" fillId="40" borderId="89" xfId="27" applyFont="1" applyFill="1" applyBorder="1" applyAlignment="1">
      <alignment horizontal="center"/>
    </xf>
    <xf numFmtId="0" fontId="78" fillId="40" borderId="90" xfId="27" applyFont="1" applyFill="1" applyBorder="1" applyAlignment="1">
      <alignment horizontal="center"/>
    </xf>
    <xf numFmtId="0" fontId="48" fillId="37" borderId="57" xfId="27" applyFont="1" applyFill="1" applyBorder="1"/>
    <xf numFmtId="0" fontId="56" fillId="37" borderId="57" xfId="27" applyFont="1" applyFill="1" applyBorder="1"/>
    <xf numFmtId="0" fontId="56" fillId="37" borderId="58" xfId="27" applyFont="1" applyFill="1" applyBorder="1"/>
    <xf numFmtId="0" fontId="54" fillId="18" borderId="0" xfId="27" applyFont="1" applyFill="1" applyBorder="1" applyAlignment="1">
      <alignment horizontal="left"/>
    </xf>
    <xf numFmtId="0" fontId="56" fillId="18" borderId="0" xfId="27" applyFont="1" applyFill="1" applyBorder="1" applyAlignment="1">
      <alignment horizontal="center"/>
    </xf>
    <xf numFmtId="165" fontId="54" fillId="18" borderId="0" xfId="27" applyNumberFormat="1" applyFont="1" applyFill="1" applyBorder="1" applyAlignment="1">
      <alignment horizontal="center"/>
    </xf>
    <xf numFmtId="0" fontId="48" fillId="18" borderId="0" xfId="27" applyFont="1" applyFill="1" applyBorder="1" applyAlignment="1">
      <alignment horizontal="center"/>
    </xf>
    <xf numFmtId="3" fontId="48" fillId="18" borderId="0" xfId="27" applyNumberFormat="1" applyFont="1" applyFill="1" applyBorder="1" applyAlignment="1">
      <alignment horizontal="center"/>
    </xf>
    <xf numFmtId="0" fontId="48" fillId="18" borderId="0" xfId="27" applyFont="1" applyFill="1" applyBorder="1"/>
    <xf numFmtId="0" fontId="56" fillId="18" borderId="0" xfId="27" applyFont="1" applyFill="1" applyBorder="1"/>
    <xf numFmtId="0" fontId="48" fillId="31" borderId="33" xfId="27" applyFont="1" applyFill="1" applyBorder="1" applyAlignment="1">
      <alignment horizontal="center"/>
    </xf>
    <xf numFmtId="0" fontId="82" fillId="14" borderId="5" xfId="27" applyFont="1" applyFill="1" applyBorder="1" applyAlignment="1">
      <alignment horizontal="center"/>
    </xf>
    <xf numFmtId="165" fontId="82" fillId="14" borderId="5" xfId="27" applyNumberFormat="1" applyFont="1" applyFill="1" applyBorder="1" applyAlignment="1">
      <alignment horizontal="center"/>
    </xf>
    <xf numFmtId="0" fontId="83" fillId="14" borderId="5" xfId="27" applyFont="1" applyFill="1" applyBorder="1" applyAlignment="1">
      <alignment horizontal="center"/>
    </xf>
    <xf numFmtId="165" fontId="83" fillId="14" borderId="5" xfId="27" applyNumberFormat="1" applyFont="1" applyFill="1" applyBorder="1" applyAlignment="1">
      <alignment horizontal="center"/>
    </xf>
    <xf numFmtId="165" fontId="83" fillId="14" borderId="35" xfId="27" applyNumberFormat="1" applyFont="1" applyFill="1" applyBorder="1" applyAlignment="1">
      <alignment horizontal="center"/>
    </xf>
    <xf numFmtId="1" fontId="83" fillId="14" borderId="11" xfId="27" applyNumberFormat="1" applyFont="1" applyFill="1" applyBorder="1" applyAlignment="1">
      <alignment horizontal="center"/>
    </xf>
    <xf numFmtId="0" fontId="48" fillId="31" borderId="3" xfId="27" applyFont="1" applyFill="1" applyBorder="1" applyAlignment="1">
      <alignment horizontal="center"/>
    </xf>
    <xf numFmtId="0" fontId="48" fillId="14" borderId="3" xfId="27" applyFont="1" applyFill="1" applyBorder="1" applyAlignment="1">
      <alignment horizontal="center"/>
    </xf>
    <xf numFmtId="0" fontId="48" fillId="41" borderId="3" xfId="27" applyFont="1" applyFill="1" applyBorder="1" applyAlignment="1">
      <alignment horizontal="center"/>
    </xf>
    <xf numFmtId="0" fontId="48" fillId="31" borderId="20" xfId="27" applyFont="1" applyFill="1" applyBorder="1" applyAlignment="1">
      <alignment horizontal="center"/>
    </xf>
    <xf numFmtId="0" fontId="82" fillId="14" borderId="78" xfId="27" applyFont="1" applyFill="1" applyBorder="1" applyAlignment="1">
      <alignment horizontal="center"/>
    </xf>
    <xf numFmtId="165" fontId="82" fillId="14" borderId="78" xfId="27" applyNumberFormat="1" applyFont="1" applyFill="1" applyBorder="1" applyAlignment="1">
      <alignment horizontal="center"/>
    </xf>
    <xf numFmtId="0" fontId="83" fillId="14" borderId="78" xfId="27" applyFont="1" applyFill="1" applyBorder="1" applyAlignment="1">
      <alignment horizontal="center"/>
    </xf>
    <xf numFmtId="165" fontId="83" fillId="14" borderId="78" xfId="27" applyNumberFormat="1" applyFont="1" applyFill="1" applyBorder="1" applyAlignment="1">
      <alignment horizontal="center"/>
    </xf>
    <xf numFmtId="0" fontId="83" fillId="14" borderId="36" xfId="27" applyFont="1" applyFill="1" applyBorder="1" applyAlignment="1">
      <alignment horizontal="center"/>
    </xf>
    <xf numFmtId="165" fontId="83" fillId="14" borderId="37" xfId="27" applyNumberFormat="1" applyFont="1" applyFill="1" applyBorder="1" applyAlignment="1">
      <alignment horizontal="center"/>
    </xf>
    <xf numFmtId="1" fontId="83" fillId="14" borderId="26" xfId="27" applyNumberFormat="1" applyFont="1" applyFill="1" applyBorder="1" applyAlignment="1">
      <alignment horizontal="center"/>
    </xf>
    <xf numFmtId="0" fontId="82" fillId="14" borderId="38" xfId="27" applyFont="1" applyFill="1" applyBorder="1" applyAlignment="1">
      <alignment horizontal="center"/>
    </xf>
    <xf numFmtId="165" fontId="82" fillId="14" borderId="38" xfId="27" applyNumberFormat="1" applyFont="1" applyFill="1" applyBorder="1" applyAlignment="1">
      <alignment horizontal="center"/>
    </xf>
    <xf numFmtId="0" fontId="83" fillId="14" borderId="38" xfId="27" applyFont="1" applyFill="1" applyBorder="1" applyAlignment="1">
      <alignment horizontal="center"/>
    </xf>
    <xf numFmtId="165" fontId="83" fillId="14" borderId="38" xfId="27" applyNumberFormat="1" applyFont="1" applyFill="1" applyBorder="1" applyAlignment="1">
      <alignment horizontal="center"/>
    </xf>
    <xf numFmtId="165" fontId="83" fillId="14" borderId="45" xfId="27" applyNumberFormat="1" applyFont="1" applyFill="1" applyBorder="1" applyAlignment="1">
      <alignment horizontal="center"/>
    </xf>
    <xf numFmtId="1" fontId="83" fillId="14" borderId="59" xfId="27" applyNumberFormat="1" applyFont="1" applyFill="1" applyBorder="1" applyAlignment="1">
      <alignment horizontal="center"/>
    </xf>
    <xf numFmtId="0" fontId="48" fillId="42" borderId="0" xfId="27" applyFill="1" applyBorder="1" applyAlignment="1">
      <alignment horizontal="center"/>
    </xf>
    <xf numFmtId="0" fontId="48" fillId="41" borderId="0" xfId="27" applyFill="1" applyBorder="1" applyAlignment="1">
      <alignment horizontal="left"/>
    </xf>
    <xf numFmtId="0" fontId="48" fillId="14" borderId="0" xfId="27" applyFill="1" applyBorder="1"/>
    <xf numFmtId="0" fontId="48" fillId="0" borderId="83" xfId="27" applyFont="1" applyFill="1" applyBorder="1"/>
    <xf numFmtId="0" fontId="48" fillId="18" borderId="0" xfId="27" applyFill="1" applyBorder="1" applyAlignment="1">
      <alignment horizontal="left"/>
    </xf>
    <xf numFmtId="0" fontId="48" fillId="18" borderId="0" xfId="27" applyFill="1" applyBorder="1"/>
    <xf numFmtId="0" fontId="82" fillId="34" borderId="5" xfId="27" applyFont="1" applyFill="1" applyBorder="1" applyAlignment="1">
      <alignment horizontal="center"/>
    </xf>
    <xf numFmtId="0" fontId="82" fillId="7" borderId="5" xfId="27" applyFont="1" applyFill="1" applyBorder="1" applyAlignment="1">
      <alignment horizontal="center"/>
    </xf>
    <xf numFmtId="165" fontId="82" fillId="7" borderId="5" xfId="27" applyNumberFormat="1" applyFont="1" applyFill="1" applyBorder="1" applyAlignment="1">
      <alignment horizontal="center"/>
    </xf>
    <xf numFmtId="165" fontId="82" fillId="7" borderId="35" xfId="27" applyNumberFormat="1" applyFont="1" applyFill="1" applyBorder="1" applyAlignment="1">
      <alignment horizontal="center"/>
    </xf>
    <xf numFmtId="1" fontId="82" fillId="7" borderId="11" xfId="27" applyNumberFormat="1" applyFont="1" applyFill="1" applyBorder="1" applyAlignment="1">
      <alignment horizontal="center"/>
    </xf>
    <xf numFmtId="0" fontId="54" fillId="7" borderId="11" xfId="27" applyFont="1" applyFill="1" applyBorder="1"/>
    <xf numFmtId="0" fontId="54" fillId="7" borderId="5" xfId="27" applyFont="1" applyFill="1" applyBorder="1"/>
    <xf numFmtId="0" fontId="82" fillId="34" borderId="36" xfId="27" applyFont="1" applyFill="1" applyBorder="1" applyAlignment="1">
      <alignment horizontal="center"/>
    </xf>
    <xf numFmtId="0" fontId="82" fillId="7" borderId="36" xfId="27" applyFont="1" applyFill="1" applyBorder="1" applyAlignment="1">
      <alignment horizontal="center"/>
    </xf>
    <xf numFmtId="165" fontId="82" fillId="7" borderId="36" xfId="27" applyNumberFormat="1" applyFont="1" applyFill="1" applyBorder="1" applyAlignment="1">
      <alignment horizontal="center"/>
    </xf>
    <xf numFmtId="165" fontId="82" fillId="7" borderId="37" xfId="27" applyNumberFormat="1" applyFont="1" applyFill="1" applyBorder="1" applyAlignment="1">
      <alignment horizontal="center"/>
    </xf>
    <xf numFmtId="1" fontId="82" fillId="7" borderId="36" xfId="27" applyNumberFormat="1" applyFont="1" applyFill="1" applyBorder="1" applyAlignment="1">
      <alignment horizontal="center"/>
    </xf>
    <xf numFmtId="0" fontId="54" fillId="7" borderId="26" xfId="27" applyFont="1" applyFill="1" applyBorder="1"/>
    <xf numFmtId="0" fontId="56" fillId="7" borderId="20" xfId="27" applyFont="1" applyFill="1" applyBorder="1"/>
    <xf numFmtId="0" fontId="56" fillId="7" borderId="79" xfId="27" applyFont="1" applyFill="1" applyBorder="1"/>
    <xf numFmtId="0" fontId="82" fillId="34" borderId="38" xfId="27" applyFont="1" applyFill="1" applyBorder="1" applyAlignment="1">
      <alignment horizontal="center"/>
    </xf>
    <xf numFmtId="0" fontId="82" fillId="7" borderId="38" xfId="27" applyFont="1" applyFill="1" applyBorder="1" applyAlignment="1">
      <alignment horizontal="center"/>
    </xf>
    <xf numFmtId="165" fontId="82" fillId="7" borderId="38" xfId="27" applyNumberFormat="1" applyFont="1" applyFill="1" applyBorder="1" applyAlignment="1">
      <alignment horizontal="center"/>
    </xf>
    <xf numFmtId="165" fontId="82" fillId="7" borderId="45" xfId="27" applyNumberFormat="1" applyFont="1" applyFill="1" applyBorder="1" applyAlignment="1">
      <alignment horizontal="center"/>
    </xf>
    <xf numFmtId="1" fontId="82" fillId="7" borderId="59" xfId="27" applyNumberFormat="1" applyFont="1" applyFill="1" applyBorder="1" applyAlignment="1">
      <alignment horizontal="center"/>
    </xf>
    <xf numFmtId="0" fontId="54" fillId="7" borderId="59" xfId="27" applyFont="1" applyFill="1" applyBorder="1"/>
    <xf numFmtId="0" fontId="56" fillId="7" borderId="33" xfId="27" applyFont="1" applyFill="1" applyBorder="1"/>
    <xf numFmtId="0" fontId="56" fillId="7" borderId="80" xfId="27" applyFont="1" applyFill="1" applyBorder="1"/>
    <xf numFmtId="0" fontId="54" fillId="7" borderId="75" xfId="27" applyFont="1" applyFill="1" applyBorder="1"/>
    <xf numFmtId="0" fontId="56" fillId="7" borderId="15" xfId="27" applyFont="1" applyFill="1" applyBorder="1"/>
    <xf numFmtId="0" fontId="56" fillId="7" borderId="81" xfId="27" applyFont="1" applyFill="1" applyBorder="1"/>
    <xf numFmtId="0" fontId="48" fillId="13" borderId="0" xfId="27" applyFill="1" applyBorder="1"/>
    <xf numFmtId="0" fontId="48" fillId="37" borderId="42" xfId="27" applyFont="1" applyFill="1" applyBorder="1" applyAlignment="1">
      <alignment horizontal="center"/>
    </xf>
    <xf numFmtId="0" fontId="54" fillId="37" borderId="32" xfId="27" applyFont="1" applyFill="1" applyBorder="1" applyAlignment="1">
      <alignment horizontal="left"/>
    </xf>
    <xf numFmtId="165" fontId="54" fillId="39" borderId="20" xfId="27" applyNumberFormat="1" applyFont="1" applyFill="1" applyBorder="1" applyAlignment="1">
      <alignment horizontal="center"/>
    </xf>
    <xf numFmtId="0" fontId="48" fillId="40" borderId="57" xfId="27" applyFont="1" applyFill="1" applyBorder="1" applyAlignment="1">
      <alignment horizontal="center"/>
    </xf>
    <xf numFmtId="3" fontId="48" fillId="40" borderId="57" xfId="27" applyNumberFormat="1" applyFont="1" applyFill="1" applyBorder="1" applyAlignment="1">
      <alignment horizontal="center"/>
    </xf>
    <xf numFmtId="0" fontId="48" fillId="40" borderId="89" xfId="27" applyFont="1" applyFill="1" applyBorder="1" applyAlignment="1">
      <alignment horizontal="center"/>
    </xf>
    <xf numFmtId="0" fontId="48" fillId="40" borderId="90" xfId="27" applyFont="1" applyFill="1" applyBorder="1" applyAlignment="1">
      <alignment horizontal="center"/>
    </xf>
    <xf numFmtId="0" fontId="48" fillId="17" borderId="0" xfId="27" applyFont="1" applyFill="1" applyAlignment="1">
      <alignment horizontal="center"/>
    </xf>
    <xf numFmtId="14" fontId="48" fillId="32" borderId="65" xfId="27" applyNumberFormat="1" applyFont="1" applyFill="1" applyBorder="1" applyAlignment="1">
      <alignment horizontal="center"/>
    </xf>
    <xf numFmtId="0" fontId="48" fillId="32" borderId="3" xfId="27" applyFont="1" applyFill="1" applyBorder="1" applyAlignment="1">
      <alignment horizontal="center"/>
    </xf>
    <xf numFmtId="3" fontId="48" fillId="32" borderId="3" xfId="27" applyNumberFormat="1" applyFont="1" applyFill="1" applyBorder="1" applyAlignment="1">
      <alignment horizontal="center"/>
    </xf>
    <xf numFmtId="3" fontId="54" fillId="7" borderId="74" xfId="27" applyNumberFormat="1" applyFont="1" applyFill="1" applyBorder="1" applyAlignment="1">
      <alignment horizontal="center"/>
    </xf>
    <xf numFmtId="3" fontId="48" fillId="7" borderId="74" xfId="27" applyNumberFormat="1" applyFont="1" applyFill="1" applyBorder="1" applyAlignment="1">
      <alignment horizontal="center"/>
    </xf>
    <xf numFmtId="0" fontId="51" fillId="7" borderId="27" xfId="27" applyFont="1" applyFill="1" applyBorder="1"/>
    <xf numFmtId="3" fontId="48" fillId="7" borderId="75" xfId="27" applyNumberFormat="1" applyFont="1" applyFill="1" applyBorder="1" applyAlignment="1">
      <alignment horizontal="center"/>
    </xf>
    <xf numFmtId="3" fontId="48" fillId="7" borderId="15" xfId="27" applyNumberFormat="1" applyFont="1" applyFill="1" applyBorder="1" applyAlignment="1">
      <alignment horizontal="center"/>
    </xf>
    <xf numFmtId="3" fontId="48" fillId="7" borderId="3" xfId="27" applyNumberFormat="1" applyFont="1" applyFill="1" applyBorder="1"/>
    <xf numFmtId="3" fontId="48" fillId="32" borderId="20" xfId="27" applyNumberFormat="1" applyFont="1" applyFill="1" applyBorder="1" applyAlignment="1">
      <alignment horizontal="center"/>
    </xf>
    <xf numFmtId="0" fontId="81" fillId="7" borderId="12" xfId="27" applyFont="1" applyFill="1" applyBorder="1" applyAlignment="1">
      <alignment horizontal="center"/>
    </xf>
    <xf numFmtId="0" fontId="81" fillId="7" borderId="4" xfId="27" applyFont="1" applyFill="1" applyBorder="1" applyAlignment="1">
      <alignment horizontal="center"/>
    </xf>
    <xf numFmtId="0" fontId="54" fillId="7" borderId="10" xfId="27" applyFont="1" applyFill="1" applyBorder="1" applyAlignment="1">
      <alignment horizontal="center"/>
    </xf>
    <xf numFmtId="0" fontId="48" fillId="7" borderId="11" xfId="27" applyFont="1" applyFill="1" applyBorder="1"/>
    <xf numFmtId="0" fontId="48" fillId="32" borderId="33" xfId="27" applyFont="1" applyFill="1" applyBorder="1" applyAlignment="1">
      <alignment horizontal="center"/>
    </xf>
    <xf numFmtId="0" fontId="81" fillId="43" borderId="5" xfId="27" applyFont="1" applyFill="1" applyBorder="1" applyAlignment="1">
      <alignment horizontal="center"/>
    </xf>
    <xf numFmtId="165" fontId="81" fillId="7" borderId="35" xfId="27" applyNumberFormat="1" applyFont="1" applyFill="1" applyBorder="1" applyAlignment="1">
      <alignment horizontal="center"/>
    </xf>
    <xf numFmtId="0" fontId="81" fillId="7" borderId="5" xfId="27" applyFont="1" applyFill="1" applyBorder="1" applyAlignment="1">
      <alignment horizontal="center"/>
    </xf>
    <xf numFmtId="0" fontId="83" fillId="34" borderId="5" xfId="27" applyFont="1" applyFill="1" applyBorder="1" applyAlignment="1">
      <alignment horizontal="center"/>
    </xf>
    <xf numFmtId="0" fontId="83" fillId="7" borderId="5" xfId="27" applyFont="1" applyFill="1" applyBorder="1" applyAlignment="1">
      <alignment horizontal="center"/>
    </xf>
    <xf numFmtId="165" fontId="83" fillId="7" borderId="35" xfId="27" applyNumberFormat="1" applyFont="1" applyFill="1" applyBorder="1" applyAlignment="1">
      <alignment horizontal="center"/>
    </xf>
    <xf numFmtId="1" fontId="83" fillId="7" borderId="11" xfId="27" applyNumberFormat="1" applyFont="1" applyFill="1" applyBorder="1" applyAlignment="1">
      <alignment horizontal="center"/>
    </xf>
    <xf numFmtId="0" fontId="48" fillId="32" borderId="20" xfId="27" applyFont="1" applyFill="1" applyBorder="1" applyAlignment="1">
      <alignment horizontal="center"/>
    </xf>
    <xf numFmtId="0" fontId="81" fillId="43" borderId="36" xfId="27" applyFont="1" applyFill="1" applyBorder="1" applyAlignment="1">
      <alignment horizontal="center"/>
    </xf>
    <xf numFmtId="165" fontId="81" fillId="7" borderId="37" xfId="27" applyNumberFormat="1" applyFont="1" applyFill="1" applyBorder="1" applyAlignment="1">
      <alignment horizontal="center"/>
    </xf>
    <xf numFmtId="0" fontId="81" fillId="7" borderId="36" xfId="27" applyFont="1" applyFill="1" applyBorder="1" applyAlignment="1">
      <alignment horizontal="center"/>
    </xf>
    <xf numFmtId="0" fontId="83" fillId="34" borderId="36" xfId="27" applyFont="1" applyFill="1" applyBorder="1" applyAlignment="1">
      <alignment horizontal="center"/>
    </xf>
    <xf numFmtId="0" fontId="83" fillId="34" borderId="78" xfId="27" applyFont="1" applyFill="1" applyBorder="1" applyAlignment="1">
      <alignment horizontal="center"/>
    </xf>
    <xf numFmtId="0" fontId="83" fillId="7" borderId="36" xfId="27" applyFont="1" applyFill="1" applyBorder="1" applyAlignment="1">
      <alignment horizontal="center"/>
    </xf>
    <xf numFmtId="165" fontId="83" fillId="7" borderId="37" xfId="27" applyNumberFormat="1" applyFont="1" applyFill="1" applyBorder="1" applyAlignment="1">
      <alignment horizontal="center"/>
    </xf>
    <xf numFmtId="1" fontId="83" fillId="7" borderId="36" xfId="27" applyNumberFormat="1" applyFont="1" applyFill="1" applyBorder="1" applyAlignment="1">
      <alignment horizontal="center"/>
    </xf>
    <xf numFmtId="0" fontId="48" fillId="7" borderId="20" xfId="27" applyFont="1" applyFill="1" applyBorder="1"/>
    <xf numFmtId="0" fontId="48" fillId="7" borderId="79" xfId="27" applyFont="1" applyFill="1" applyBorder="1"/>
    <xf numFmtId="0" fontId="48" fillId="0" borderId="91" xfId="27" applyFont="1" applyFill="1" applyBorder="1" applyAlignment="1">
      <alignment horizontal="center"/>
    </xf>
    <xf numFmtId="0" fontId="81" fillId="43" borderId="38" xfId="27" applyFont="1" applyFill="1" applyBorder="1" applyAlignment="1">
      <alignment horizontal="center"/>
    </xf>
    <xf numFmtId="165" fontId="81" fillId="7" borderId="45" xfId="27" applyNumberFormat="1" applyFont="1" applyFill="1" applyBorder="1" applyAlignment="1">
      <alignment horizontal="center"/>
    </xf>
    <xf numFmtId="0" fontId="81" fillId="7" borderId="38" xfId="27" applyFont="1" applyFill="1" applyBorder="1" applyAlignment="1">
      <alignment horizontal="center"/>
    </xf>
    <xf numFmtId="0" fontId="83" fillId="34" borderId="38" xfId="27" applyFont="1" applyFill="1" applyBorder="1" applyAlignment="1">
      <alignment horizontal="center"/>
    </xf>
    <xf numFmtId="0" fontId="83" fillId="7" borderId="38" xfId="27" applyFont="1" applyFill="1" applyBorder="1" applyAlignment="1">
      <alignment horizontal="center"/>
    </xf>
    <xf numFmtId="165" fontId="83" fillId="7" borderId="45" xfId="27" applyNumberFormat="1" applyFont="1" applyFill="1" applyBorder="1" applyAlignment="1">
      <alignment horizontal="center"/>
    </xf>
    <xf numFmtId="1" fontId="83" fillId="7" borderId="59" xfId="27" applyNumberFormat="1" applyFont="1" applyFill="1" applyBorder="1" applyAlignment="1">
      <alignment horizontal="center"/>
    </xf>
    <xf numFmtId="0" fontId="48" fillId="7" borderId="33" xfId="27" applyFont="1" applyFill="1" applyBorder="1"/>
    <xf numFmtId="0" fontId="48" fillId="7" borderId="80" xfId="27" applyFont="1" applyFill="1" applyBorder="1"/>
    <xf numFmtId="0" fontId="48" fillId="7" borderId="3" xfId="27" applyFill="1" applyBorder="1"/>
    <xf numFmtId="0" fontId="48" fillId="7" borderId="72" xfId="27" applyFill="1" applyBorder="1"/>
    <xf numFmtId="0" fontId="48" fillId="7" borderId="15" xfId="27" applyFill="1" applyBorder="1"/>
    <xf numFmtId="0" fontId="48" fillId="7" borderId="81" xfId="27" applyFill="1" applyBorder="1"/>
    <xf numFmtId="0" fontId="54" fillId="32" borderId="24" xfId="27" applyFont="1" applyFill="1" applyBorder="1" applyAlignment="1">
      <alignment horizontal="center"/>
    </xf>
    <xf numFmtId="3" fontId="81" fillId="36" borderId="23" xfId="27" applyNumberFormat="1" applyFont="1" applyFill="1" applyBorder="1" applyAlignment="1">
      <alignment horizontal="center"/>
    </xf>
    <xf numFmtId="165" fontId="81" fillId="36" borderId="23" xfId="27" applyNumberFormat="1" applyFont="1" applyFill="1" applyBorder="1" applyAlignment="1">
      <alignment horizontal="center"/>
    </xf>
    <xf numFmtId="0" fontId="48" fillId="36" borderId="24" xfId="27" applyFont="1" applyFill="1" applyBorder="1"/>
    <xf numFmtId="0" fontId="54" fillId="36" borderId="82" xfId="27" applyFont="1" applyFill="1" applyBorder="1"/>
    <xf numFmtId="0" fontId="48" fillId="37" borderId="42" xfId="27" applyFill="1" applyBorder="1" applyAlignment="1">
      <alignment horizontal="center"/>
    </xf>
    <xf numFmtId="0" fontId="48" fillId="37" borderId="43" xfId="27" applyFill="1" applyBorder="1" applyAlignment="1">
      <alignment horizontal="center"/>
    </xf>
    <xf numFmtId="0" fontId="48" fillId="37" borderId="43" xfId="27" applyFill="1" applyBorder="1"/>
    <xf numFmtId="0" fontId="48" fillId="37" borderId="44" xfId="27" applyFill="1" applyBorder="1"/>
    <xf numFmtId="0" fontId="54" fillId="4" borderId="83" xfId="27" applyFont="1" applyFill="1" applyBorder="1"/>
    <xf numFmtId="0" fontId="85" fillId="37" borderId="74" xfId="27" applyFont="1" applyFill="1" applyBorder="1" applyAlignment="1">
      <alignment horizontal="center"/>
    </xf>
    <xf numFmtId="0" fontId="48" fillId="37" borderId="0" xfId="27" applyFill="1" applyBorder="1" applyAlignment="1">
      <alignment horizontal="left"/>
    </xf>
    <xf numFmtId="0" fontId="48" fillId="37" borderId="0" xfId="27" applyFill="1" applyBorder="1"/>
    <xf numFmtId="0" fontId="48" fillId="37" borderId="56" xfId="27" applyFill="1" applyBorder="1"/>
    <xf numFmtId="0" fontId="85" fillId="38" borderId="0" xfId="27" applyFont="1" applyFill="1" applyBorder="1" applyAlignment="1">
      <alignment horizontal="center"/>
    </xf>
    <xf numFmtId="0" fontId="48" fillId="40" borderId="0" xfId="27" applyFill="1" applyBorder="1"/>
    <xf numFmtId="0" fontId="48" fillId="40" borderId="56" xfId="27" applyFill="1" applyBorder="1"/>
    <xf numFmtId="0" fontId="85" fillId="37" borderId="0" xfId="27" applyFont="1" applyFill="1" applyBorder="1" applyAlignment="1">
      <alignment horizontal="center"/>
    </xf>
    <xf numFmtId="0" fontId="48" fillId="37" borderId="57" xfId="27" applyFont="1" applyFill="1" applyBorder="1" applyAlignment="1">
      <alignment horizontal="center"/>
    </xf>
    <xf numFmtId="0" fontId="48" fillId="37" borderId="57" xfId="27" applyFill="1" applyBorder="1"/>
    <xf numFmtId="0" fontId="48" fillId="37" borderId="58" xfId="27" applyFill="1" applyBorder="1"/>
    <xf numFmtId="0" fontId="54" fillId="0" borderId="0" xfId="27" applyFont="1" applyFill="1" applyBorder="1" applyAlignment="1">
      <alignment horizontal="left"/>
    </xf>
    <xf numFmtId="165" fontId="54" fillId="0" borderId="0" xfId="27" applyNumberFormat="1" applyFont="1" applyFill="1" applyBorder="1" applyAlignment="1">
      <alignment horizontal="center"/>
    </xf>
    <xf numFmtId="3" fontId="48" fillId="0" borderId="0" xfId="27" applyNumberFormat="1" applyFont="1" applyFill="1" applyBorder="1" applyAlignment="1">
      <alignment horizontal="center"/>
    </xf>
    <xf numFmtId="0" fontId="48" fillId="18" borderId="88" xfId="27" applyFont="1" applyFill="1" applyBorder="1" applyAlignment="1">
      <alignment horizontal="left"/>
    </xf>
    <xf numFmtId="165" fontId="54" fillId="7" borderId="4" xfId="27" applyNumberFormat="1" applyFont="1" applyFill="1" applyBorder="1" applyAlignment="1">
      <alignment horizontal="center"/>
    </xf>
    <xf numFmtId="0" fontId="48" fillId="43" borderId="33" xfId="27" applyFont="1" applyFill="1" applyBorder="1" applyAlignment="1">
      <alignment horizontal="center"/>
    </xf>
    <xf numFmtId="0" fontId="48" fillId="43" borderId="3" xfId="27" applyFont="1" applyFill="1" applyBorder="1" applyAlignment="1">
      <alignment horizontal="center"/>
    </xf>
    <xf numFmtId="0" fontId="48" fillId="43" borderId="20" xfId="27" applyFont="1" applyFill="1" applyBorder="1" applyAlignment="1">
      <alignment horizontal="center"/>
    </xf>
    <xf numFmtId="0" fontId="48" fillId="4" borderId="0" xfId="27" applyFill="1" applyBorder="1" applyAlignment="1">
      <alignment horizontal="center"/>
    </xf>
    <xf numFmtId="168" fontId="48" fillId="4" borderId="0" xfId="27" applyNumberFormat="1" applyFill="1" applyBorder="1" applyAlignment="1">
      <alignment horizontal="center"/>
    </xf>
    <xf numFmtId="0" fontId="48" fillId="24" borderId="88" xfId="27" applyFont="1" applyFill="1" applyBorder="1" applyAlignment="1">
      <alignment horizontal="left"/>
    </xf>
    <xf numFmtId="0" fontId="48" fillId="24" borderId="0" xfId="27" applyFill="1" applyBorder="1"/>
    <xf numFmtId="0" fontId="86" fillId="5" borderId="5" xfId="27" applyFont="1" applyFill="1" applyBorder="1" applyAlignment="1">
      <alignment horizontal="center"/>
    </xf>
    <xf numFmtId="165" fontId="86" fillId="7" borderId="35" xfId="27" applyNumberFormat="1" applyFont="1" applyFill="1" applyBorder="1" applyAlignment="1">
      <alignment horizontal="center"/>
    </xf>
    <xf numFmtId="0" fontId="87" fillId="7" borderId="5" xfId="27" applyFont="1" applyFill="1" applyBorder="1" applyAlignment="1">
      <alignment horizontal="center"/>
    </xf>
    <xf numFmtId="165" fontId="87" fillId="7" borderId="35" xfId="27" applyNumberFormat="1" applyFont="1" applyFill="1" applyBorder="1" applyAlignment="1">
      <alignment horizontal="center"/>
    </xf>
    <xf numFmtId="0" fontId="86" fillId="5" borderId="36" xfId="27" applyFont="1" applyFill="1" applyBorder="1" applyAlignment="1">
      <alignment horizontal="center"/>
    </xf>
    <xf numFmtId="165" fontId="86" fillId="7" borderId="37" xfId="27" applyNumberFormat="1" applyFont="1" applyFill="1" applyBorder="1" applyAlignment="1">
      <alignment horizontal="center"/>
    </xf>
    <xf numFmtId="0" fontId="87" fillId="7" borderId="36" xfId="27" applyFont="1" applyFill="1" applyBorder="1" applyAlignment="1">
      <alignment horizontal="center"/>
    </xf>
    <xf numFmtId="165" fontId="87" fillId="7" borderId="37" xfId="27" applyNumberFormat="1" applyFont="1" applyFill="1" applyBorder="1" applyAlignment="1">
      <alignment horizontal="center"/>
    </xf>
    <xf numFmtId="0" fontId="86" fillId="5" borderId="38" xfId="27" applyFont="1" applyFill="1" applyBorder="1" applyAlignment="1">
      <alignment horizontal="center"/>
    </xf>
    <xf numFmtId="165" fontId="86" fillId="7" borderId="45" xfId="27" applyNumberFormat="1" applyFont="1" applyFill="1" applyBorder="1" applyAlignment="1">
      <alignment horizontal="center"/>
    </xf>
    <xf numFmtId="0" fontId="87" fillId="7" borderId="38" xfId="27" applyFont="1" applyFill="1" applyBorder="1" applyAlignment="1">
      <alignment horizontal="center"/>
    </xf>
    <xf numFmtId="165" fontId="87" fillId="7" borderId="45" xfId="27" applyNumberFormat="1" applyFont="1" applyFill="1" applyBorder="1" applyAlignment="1">
      <alignment horizontal="center"/>
    </xf>
    <xf numFmtId="3" fontId="86" fillId="36" borderId="23" xfId="27" applyNumberFormat="1" applyFont="1" applyFill="1" applyBorder="1" applyAlignment="1">
      <alignment horizontal="center"/>
    </xf>
    <xf numFmtId="165" fontId="86" fillId="36" borderId="23" xfId="27" applyNumberFormat="1" applyFont="1" applyFill="1" applyBorder="1" applyAlignment="1">
      <alignment horizontal="center"/>
    </xf>
    <xf numFmtId="3" fontId="87" fillId="36" borderId="23" xfId="27" applyNumberFormat="1" applyFont="1" applyFill="1" applyBorder="1" applyAlignment="1">
      <alignment horizontal="center"/>
    </xf>
    <xf numFmtId="165" fontId="87" fillId="36" borderId="23" xfId="27" applyNumberFormat="1" applyFont="1" applyFill="1" applyBorder="1" applyAlignment="1">
      <alignment horizontal="center"/>
    </xf>
    <xf numFmtId="0" fontId="48" fillId="5" borderId="33" xfId="27" applyFont="1" applyFill="1" applyBorder="1" applyAlignment="1">
      <alignment horizontal="center"/>
    </xf>
    <xf numFmtId="0" fontId="86" fillId="7" borderId="5" xfId="27" applyFont="1" applyFill="1" applyBorder="1" applyAlignment="1">
      <alignment horizontal="center"/>
    </xf>
    <xf numFmtId="1" fontId="87" fillId="7" borderId="11" xfId="27" applyNumberFormat="1" applyFont="1" applyFill="1" applyBorder="1" applyAlignment="1">
      <alignment horizontal="center"/>
    </xf>
    <xf numFmtId="0" fontId="48" fillId="5" borderId="3" xfId="27" applyFont="1" applyFill="1" applyBorder="1" applyAlignment="1">
      <alignment horizontal="center"/>
    </xf>
    <xf numFmtId="0" fontId="48" fillId="5" borderId="20" xfId="27" applyFont="1" applyFill="1" applyBorder="1" applyAlignment="1">
      <alignment horizontal="center"/>
    </xf>
    <xf numFmtId="0" fontId="86" fillId="7" borderId="36" xfId="27" applyFont="1" applyFill="1" applyBorder="1" applyAlignment="1">
      <alignment horizontal="center"/>
    </xf>
    <xf numFmtId="1" fontId="87" fillId="7" borderId="36" xfId="27" applyNumberFormat="1" applyFont="1" applyFill="1" applyBorder="1" applyAlignment="1">
      <alignment horizontal="center"/>
    </xf>
    <xf numFmtId="0" fontId="86" fillId="7" borderId="38" xfId="27" applyFont="1" applyFill="1" applyBorder="1" applyAlignment="1">
      <alignment horizontal="center"/>
    </xf>
    <xf numFmtId="1" fontId="87" fillId="7" borderId="59" xfId="27" applyNumberFormat="1" applyFont="1" applyFill="1" applyBorder="1" applyAlignment="1">
      <alignment horizontal="center"/>
    </xf>
    <xf numFmtId="0" fontId="88" fillId="0" borderId="0" xfId="27" applyFont="1" applyFill="1" applyBorder="1" applyAlignment="1">
      <alignment horizontal="left"/>
    </xf>
    <xf numFmtId="165" fontId="88" fillId="0" borderId="0" xfId="27" applyNumberFormat="1" applyFont="1" applyFill="1" applyBorder="1" applyAlignment="1">
      <alignment horizontal="center"/>
    </xf>
    <xf numFmtId="0" fontId="85" fillId="0" borderId="0" xfId="27" applyFont="1" applyFill="1" applyBorder="1" applyAlignment="1">
      <alignment horizontal="center"/>
    </xf>
    <xf numFmtId="3" fontId="85" fillId="0" borderId="0" xfId="27" applyNumberFormat="1" applyFont="1" applyFill="1" applyBorder="1" applyAlignment="1">
      <alignment horizontal="center"/>
    </xf>
    <xf numFmtId="165" fontId="86" fillId="5" borderId="35" xfId="27" applyNumberFormat="1" applyFont="1" applyFill="1" applyBorder="1" applyAlignment="1">
      <alignment horizontal="center"/>
    </xf>
    <xf numFmtId="1" fontId="86" fillId="7" borderId="11" xfId="27" applyNumberFormat="1" applyFont="1" applyFill="1" applyBorder="1" applyAlignment="1">
      <alignment horizontal="center"/>
    </xf>
    <xf numFmtId="165" fontId="86" fillId="5" borderId="37" xfId="27" applyNumberFormat="1" applyFont="1" applyFill="1" applyBorder="1" applyAlignment="1">
      <alignment horizontal="center"/>
    </xf>
    <xf numFmtId="165" fontId="86" fillId="5" borderId="45" xfId="27" applyNumberFormat="1" applyFont="1" applyFill="1" applyBorder="1" applyAlignment="1">
      <alignment horizontal="center"/>
    </xf>
    <xf numFmtId="14" fontId="48" fillId="5" borderId="65" xfId="27" applyNumberFormat="1" applyFont="1" applyFill="1" applyBorder="1" applyAlignment="1">
      <alignment horizontal="center"/>
    </xf>
    <xf numFmtId="3" fontId="48" fillId="5" borderId="3" xfId="27" applyNumberFormat="1" applyFont="1" applyFill="1" applyBorder="1" applyAlignment="1">
      <alignment horizontal="center"/>
    </xf>
    <xf numFmtId="3" fontId="48" fillId="5" borderId="20" xfId="27" applyNumberFormat="1" applyFont="1" applyFill="1" applyBorder="1" applyAlignment="1">
      <alignment horizontal="center"/>
    </xf>
    <xf numFmtId="165" fontId="86" fillId="44" borderId="35" xfId="27" applyNumberFormat="1" applyFont="1" applyFill="1" applyBorder="1" applyAlignment="1">
      <alignment horizontal="center"/>
    </xf>
    <xf numFmtId="165" fontId="86" fillId="44" borderId="37" xfId="27" applyNumberFormat="1" applyFont="1" applyFill="1" applyBorder="1" applyAlignment="1">
      <alignment horizontal="center"/>
    </xf>
    <xf numFmtId="1" fontId="86" fillId="7" borderId="26" xfId="27" applyNumberFormat="1" applyFont="1" applyFill="1" applyBorder="1" applyAlignment="1">
      <alignment horizontal="center"/>
    </xf>
    <xf numFmtId="165" fontId="86" fillId="44" borderId="45" xfId="27" applyNumberFormat="1" applyFont="1" applyFill="1" applyBorder="1" applyAlignment="1">
      <alignment horizontal="center"/>
    </xf>
    <xf numFmtId="1" fontId="86" fillId="7" borderId="59" xfId="27" applyNumberFormat="1" applyFont="1" applyFill="1" applyBorder="1" applyAlignment="1">
      <alignment horizontal="center"/>
    </xf>
    <xf numFmtId="3" fontId="48" fillId="36" borderId="24" xfId="27" applyNumberFormat="1" applyFont="1" applyFill="1" applyBorder="1"/>
    <xf numFmtId="0" fontId="54" fillId="37" borderId="87" xfId="27" applyFont="1" applyFill="1" applyBorder="1" applyAlignment="1">
      <alignment horizontal="center"/>
    </xf>
    <xf numFmtId="0" fontId="48" fillId="37" borderId="74" xfId="27" applyFill="1" applyBorder="1" applyAlignment="1">
      <alignment horizontal="left"/>
    </xf>
    <xf numFmtId="0" fontId="48" fillId="37" borderId="74" xfId="27" applyFill="1" applyBorder="1" applyAlignment="1">
      <alignment horizontal="center"/>
    </xf>
    <xf numFmtId="0" fontId="48" fillId="40" borderId="74" xfId="27" applyFill="1" applyBorder="1" applyAlignment="1">
      <alignment horizontal="center"/>
    </xf>
    <xf numFmtId="0" fontId="48" fillId="40" borderId="87" xfId="27" applyFill="1" applyBorder="1" applyAlignment="1">
      <alignment horizontal="center"/>
    </xf>
    <xf numFmtId="0" fontId="48" fillId="40" borderId="75" xfId="27" applyFill="1" applyBorder="1" applyAlignment="1">
      <alignment horizontal="center"/>
    </xf>
    <xf numFmtId="0" fontId="48" fillId="7" borderId="74" xfId="27" applyFont="1" applyFill="1" applyBorder="1"/>
    <xf numFmtId="0" fontId="48" fillId="7" borderId="74" xfId="27" applyFill="1" applyBorder="1"/>
    <xf numFmtId="0" fontId="48" fillId="7" borderId="75" xfId="27" applyFill="1" applyBorder="1"/>
    <xf numFmtId="0" fontId="48" fillId="37" borderId="40" xfId="27" applyFill="1" applyBorder="1" applyAlignment="1">
      <alignment horizontal="center"/>
    </xf>
    <xf numFmtId="0" fontId="48" fillId="37" borderId="51" xfId="27" applyFill="1" applyBorder="1" applyAlignment="1">
      <alignment horizontal="center"/>
    </xf>
    <xf numFmtId="0" fontId="48" fillId="40" borderId="51" xfId="27" applyFill="1" applyBorder="1" applyAlignment="1">
      <alignment horizontal="center"/>
    </xf>
    <xf numFmtId="0" fontId="48" fillId="40" borderId="40" xfId="27" applyFill="1" applyBorder="1" applyAlignment="1">
      <alignment horizontal="center"/>
    </xf>
    <xf numFmtId="0" fontId="48" fillId="40" borderId="59" xfId="27" applyFill="1" applyBorder="1" applyAlignment="1">
      <alignment horizontal="center"/>
    </xf>
    <xf numFmtId="0" fontId="48" fillId="7" borderId="0" xfId="27" applyFill="1" applyBorder="1" applyAlignment="1">
      <alignment horizontal="left"/>
    </xf>
    <xf numFmtId="0" fontId="48" fillId="7" borderId="0" xfId="27" applyFill="1" applyBorder="1"/>
    <xf numFmtId="0" fontId="48" fillId="7" borderId="83" xfId="27" applyFill="1" applyBorder="1"/>
    <xf numFmtId="0" fontId="54" fillId="38" borderId="88" xfId="27" applyFont="1" applyFill="1" applyBorder="1" applyAlignment="1">
      <alignment horizontal="left"/>
    </xf>
    <xf numFmtId="0" fontId="89" fillId="38" borderId="0" xfId="27" applyFont="1" applyFill="1" applyBorder="1" applyAlignment="1">
      <alignment horizontal="center"/>
    </xf>
    <xf numFmtId="0" fontId="48" fillId="40" borderId="83" xfId="27" applyFill="1" applyBorder="1"/>
    <xf numFmtId="0" fontId="54" fillId="37" borderId="88" xfId="27" applyFont="1" applyFill="1" applyBorder="1" applyAlignment="1">
      <alignment horizontal="left"/>
    </xf>
    <xf numFmtId="0" fontId="48" fillId="37" borderId="0" xfId="27" applyFont="1" applyFill="1" applyBorder="1" applyAlignment="1">
      <alignment horizontal="center"/>
    </xf>
    <xf numFmtId="0" fontId="54" fillId="37" borderId="40" xfId="27" applyFont="1" applyFill="1" applyBorder="1" applyAlignment="1">
      <alignment horizontal="left"/>
    </xf>
    <xf numFmtId="0" fontId="48" fillId="40" borderId="51" xfId="27" applyFont="1" applyFill="1" applyBorder="1" applyAlignment="1">
      <alignment horizontal="center"/>
    </xf>
    <xf numFmtId="3" fontId="48" fillId="40" borderId="51" xfId="27" applyNumberFormat="1" applyFont="1" applyFill="1" applyBorder="1" applyAlignment="1">
      <alignment horizontal="center"/>
    </xf>
    <xf numFmtId="0" fontId="48" fillId="40" borderId="40" xfId="27" applyFont="1" applyFill="1" applyBorder="1" applyAlignment="1">
      <alignment horizontal="center"/>
    </xf>
    <xf numFmtId="0" fontId="48" fillId="40" borderId="59" xfId="27" applyFont="1" applyFill="1" applyBorder="1" applyAlignment="1">
      <alignment horizontal="center"/>
    </xf>
    <xf numFmtId="0" fontId="48" fillId="0" borderId="51" xfId="27" applyFill="1" applyBorder="1"/>
    <xf numFmtId="0" fontId="48" fillId="0" borderId="59" xfId="27" applyFill="1" applyBorder="1"/>
    <xf numFmtId="0" fontId="90" fillId="45" borderId="0" xfId="27" applyFont="1" applyFill="1" applyBorder="1"/>
    <xf numFmtId="14" fontId="48" fillId="44" borderId="65" xfId="27" applyNumberFormat="1" applyFont="1" applyFill="1" applyBorder="1" applyAlignment="1">
      <alignment horizontal="center"/>
    </xf>
    <xf numFmtId="0" fontId="48" fillId="44" borderId="3" xfId="27" applyFont="1" applyFill="1" applyBorder="1" applyAlignment="1">
      <alignment horizontal="center"/>
    </xf>
    <xf numFmtId="3" fontId="48" fillId="44" borderId="3" xfId="27" applyNumberFormat="1" applyFont="1" applyFill="1" applyBorder="1" applyAlignment="1">
      <alignment horizontal="center"/>
    </xf>
    <xf numFmtId="3" fontId="48" fillId="44" borderId="20" xfId="27" applyNumberFormat="1" applyFont="1" applyFill="1" applyBorder="1" applyAlignment="1">
      <alignment horizontal="center"/>
    </xf>
    <xf numFmtId="0" fontId="48" fillId="44" borderId="33" xfId="27" applyFont="1" applyFill="1" applyBorder="1" applyAlignment="1">
      <alignment horizontal="center"/>
    </xf>
    <xf numFmtId="165" fontId="91" fillId="45" borderId="35" xfId="27" applyNumberFormat="1" applyFont="1" applyFill="1" applyBorder="1" applyAlignment="1">
      <alignment horizontal="center"/>
    </xf>
    <xf numFmtId="0" fontId="48" fillId="44" borderId="20" xfId="27" applyFont="1" applyFill="1" applyBorder="1" applyAlignment="1">
      <alignment horizontal="center"/>
    </xf>
    <xf numFmtId="165" fontId="91" fillId="45" borderId="37" xfId="27" applyNumberFormat="1" applyFont="1" applyFill="1" applyBorder="1" applyAlignment="1">
      <alignment horizontal="center"/>
    </xf>
    <xf numFmtId="165" fontId="91" fillId="45" borderId="45" xfId="27" applyNumberFormat="1" applyFont="1" applyFill="1" applyBorder="1" applyAlignment="1">
      <alignment horizontal="center"/>
    </xf>
    <xf numFmtId="165" fontId="91" fillId="36" borderId="23" xfId="27" applyNumberFormat="1" applyFont="1" applyFill="1" applyBorder="1" applyAlignment="1">
      <alignment horizontal="center"/>
    </xf>
    <xf numFmtId="0" fontId="92" fillId="46" borderId="88" xfId="27" applyFont="1" applyFill="1" applyBorder="1" applyAlignment="1">
      <alignment horizontal="left"/>
    </xf>
    <xf numFmtId="0" fontId="89" fillId="46" borderId="0" xfId="27" applyFont="1" applyFill="1" applyBorder="1" applyAlignment="1">
      <alignment horizontal="center"/>
    </xf>
    <xf numFmtId="165" fontId="91" fillId="45" borderId="3" xfId="27" applyNumberFormat="1" applyFont="1" applyFill="1" applyBorder="1" applyAlignment="1">
      <alignment horizontal="center"/>
    </xf>
    <xf numFmtId="0" fontId="93" fillId="47" borderId="0" xfId="27" applyFont="1" applyFill="1" applyBorder="1" applyAlignment="1">
      <alignment horizontal="center"/>
    </xf>
    <xf numFmtId="0" fontId="93" fillId="47" borderId="88" xfId="27" applyFont="1" applyFill="1" applyBorder="1" applyAlignment="1">
      <alignment horizontal="center"/>
    </xf>
    <xf numFmtId="0" fontId="93" fillId="47" borderId="83" xfId="27" applyFont="1" applyFill="1" applyBorder="1" applyAlignment="1">
      <alignment horizontal="center"/>
    </xf>
    <xf numFmtId="0" fontId="48" fillId="37" borderId="0" xfId="27" applyFill="1" applyBorder="1" applyAlignment="1">
      <alignment horizontal="center"/>
    </xf>
    <xf numFmtId="0" fontId="91" fillId="45" borderId="0" xfId="27" applyFont="1" applyFill="1" applyBorder="1" applyAlignment="1">
      <alignment horizontal="left"/>
    </xf>
    <xf numFmtId="0" fontId="90" fillId="45" borderId="0" xfId="27" applyFont="1" applyFill="1" applyBorder="1" applyAlignment="1">
      <alignment horizontal="center"/>
    </xf>
    <xf numFmtId="165" fontId="48" fillId="0" borderId="0" xfId="27" applyNumberFormat="1" applyFill="1" applyBorder="1" applyAlignment="1">
      <alignment horizontal="center"/>
    </xf>
    <xf numFmtId="0" fontId="54" fillId="7" borderId="37" xfId="27" applyFont="1" applyFill="1" applyBorder="1" applyAlignment="1">
      <alignment horizontal="right"/>
    </xf>
    <xf numFmtId="3" fontId="48" fillId="7" borderId="36" xfId="27" applyNumberFormat="1" applyFont="1" applyFill="1" applyBorder="1" applyAlignment="1">
      <alignment horizontal="center"/>
    </xf>
    <xf numFmtId="165" fontId="48" fillId="0" borderId="0" xfId="27" applyNumberFormat="1" applyFill="1" applyBorder="1"/>
    <xf numFmtId="14" fontId="48" fillId="0" borderId="0" xfId="27" applyNumberFormat="1" applyFont="1" applyFill="1" applyBorder="1" applyAlignment="1">
      <alignment horizontal="center"/>
    </xf>
    <xf numFmtId="165" fontId="87" fillId="48" borderId="35" xfId="27" applyNumberFormat="1" applyFont="1" applyFill="1" applyBorder="1" applyAlignment="1">
      <alignment horizontal="center"/>
    </xf>
    <xf numFmtId="165" fontId="87" fillId="48" borderId="37" xfId="27" applyNumberFormat="1" applyFont="1" applyFill="1" applyBorder="1" applyAlignment="1">
      <alignment horizontal="center"/>
    </xf>
    <xf numFmtId="165" fontId="87" fillId="48" borderId="45" xfId="27" applyNumberFormat="1" applyFont="1" applyFill="1" applyBorder="1" applyAlignment="1">
      <alignment horizontal="center"/>
    </xf>
    <xf numFmtId="0" fontId="48" fillId="49" borderId="3" xfId="27" applyFont="1" applyFill="1" applyBorder="1" applyAlignment="1">
      <alignment horizontal="center"/>
    </xf>
    <xf numFmtId="10" fontId="48" fillId="0" borderId="0" xfId="27" applyNumberFormat="1" applyFill="1" applyBorder="1"/>
    <xf numFmtId="1" fontId="48" fillId="0" borderId="0" xfId="27" applyNumberFormat="1" applyFill="1" applyBorder="1"/>
    <xf numFmtId="0" fontId="54" fillId="50" borderId="24" xfId="27" applyFont="1" applyFill="1" applyBorder="1" applyAlignment="1">
      <alignment horizontal="center"/>
    </xf>
    <xf numFmtId="0" fontId="48" fillId="38" borderId="0" xfId="27" applyFill="1" applyBorder="1" applyAlignment="1">
      <alignment horizontal="center"/>
    </xf>
    <xf numFmtId="0" fontId="48" fillId="40" borderId="0" xfId="27" applyFill="1" applyBorder="1" applyAlignment="1">
      <alignment horizontal="center"/>
    </xf>
    <xf numFmtId="0" fontId="48" fillId="40" borderId="88" xfId="27" applyFill="1" applyBorder="1" applyAlignment="1">
      <alignment horizontal="center"/>
    </xf>
    <xf numFmtId="0" fontId="48" fillId="40" borderId="83" xfId="27" applyFill="1" applyBorder="1" applyAlignment="1">
      <alignment horizontal="center"/>
    </xf>
    <xf numFmtId="0" fontId="54" fillId="0" borderId="0" xfId="27" applyFont="1" applyFill="1" applyBorder="1" applyAlignment="1">
      <alignment horizontal="center"/>
    </xf>
    <xf numFmtId="3" fontId="48" fillId="40" borderId="51" xfId="27" applyNumberFormat="1" applyFill="1" applyBorder="1" applyAlignment="1">
      <alignment horizontal="center"/>
    </xf>
    <xf numFmtId="0" fontId="48" fillId="50" borderId="0" xfId="27" applyFill="1" applyBorder="1" applyAlignment="1">
      <alignment horizontal="center"/>
    </xf>
    <xf numFmtId="0" fontId="48" fillId="40" borderId="0" xfId="27" applyFill="1" applyBorder="1" applyAlignment="1">
      <alignment horizontal="left"/>
    </xf>
    <xf numFmtId="0" fontId="48" fillId="50" borderId="83" xfId="27" applyFont="1" applyFill="1" applyBorder="1"/>
    <xf numFmtId="0" fontId="48" fillId="50" borderId="0" xfId="27" applyFill="1" applyBorder="1"/>
    <xf numFmtId="165" fontId="48" fillId="50" borderId="0" xfId="27" applyNumberFormat="1" applyFill="1" applyBorder="1" applyAlignment="1">
      <alignment horizontal="center"/>
    </xf>
    <xf numFmtId="1" fontId="48" fillId="50" borderId="0" xfId="27" applyNumberFormat="1" applyFill="1" applyBorder="1" applyAlignment="1">
      <alignment horizontal="center"/>
    </xf>
    <xf numFmtId="1" fontId="48" fillId="0" borderId="0" xfId="27" applyNumberFormat="1" applyFill="1" applyBorder="1" applyAlignment="1">
      <alignment horizontal="center"/>
    </xf>
    <xf numFmtId="165" fontId="48" fillId="0" borderId="0" xfId="27" applyNumberFormat="1"/>
    <xf numFmtId="3" fontId="48" fillId="7" borderId="37" xfId="27" applyNumberFormat="1" applyFont="1" applyFill="1" applyBorder="1" applyAlignment="1">
      <alignment horizontal="center"/>
    </xf>
    <xf numFmtId="0" fontId="48" fillId="51" borderId="33" xfId="27" applyFont="1" applyFill="1" applyBorder="1" applyAlignment="1">
      <alignment horizontal="center"/>
    </xf>
    <xf numFmtId="0" fontId="48" fillId="48" borderId="33" xfId="27" applyFont="1" applyFill="1" applyBorder="1" applyAlignment="1">
      <alignment horizontal="center"/>
    </xf>
    <xf numFmtId="165" fontId="87" fillId="5" borderId="35" xfId="27" applyNumberFormat="1" applyFont="1" applyFill="1" applyBorder="1" applyAlignment="1">
      <alignment horizontal="center"/>
    </xf>
    <xf numFmtId="0" fontId="48" fillId="51" borderId="3" xfId="27" applyFont="1" applyFill="1" applyBorder="1" applyAlignment="1">
      <alignment horizontal="center"/>
    </xf>
    <xf numFmtId="0" fontId="48" fillId="48" borderId="3" xfId="27" applyFont="1" applyFill="1" applyBorder="1" applyAlignment="1">
      <alignment horizontal="center"/>
    </xf>
    <xf numFmtId="0" fontId="48" fillId="48" borderId="20" xfId="27" applyFont="1" applyFill="1" applyBorder="1" applyAlignment="1">
      <alignment horizontal="center"/>
    </xf>
    <xf numFmtId="165" fontId="87" fillId="5" borderId="37" xfId="27" applyNumberFormat="1" applyFont="1" applyFill="1" applyBorder="1" applyAlignment="1">
      <alignment horizontal="center"/>
    </xf>
    <xf numFmtId="165" fontId="87" fillId="5" borderId="45" xfId="27" applyNumberFormat="1" applyFont="1" applyFill="1" applyBorder="1" applyAlignment="1">
      <alignment horizontal="center"/>
    </xf>
    <xf numFmtId="0" fontId="54" fillId="48" borderId="24" xfId="27" applyFont="1" applyFill="1" applyBorder="1" applyAlignment="1">
      <alignment horizontal="center"/>
    </xf>
    <xf numFmtId="0" fontId="54" fillId="0" borderId="83" xfId="27" applyFont="1" applyFill="1" applyBorder="1"/>
    <xf numFmtId="3" fontId="48" fillId="0" borderId="0" xfId="27" applyNumberFormat="1" applyFill="1" applyBorder="1" applyAlignment="1">
      <alignment horizontal="center"/>
    </xf>
    <xf numFmtId="14" fontId="48" fillId="7" borderId="12" xfId="27" applyNumberFormat="1" applyFont="1" applyFill="1" applyBorder="1" applyAlignment="1">
      <alignment horizontal="center"/>
    </xf>
    <xf numFmtId="14" fontId="48" fillId="7" borderId="7" xfId="27" applyNumberFormat="1" applyFont="1" applyFill="1" applyBorder="1" applyAlignment="1">
      <alignment horizontal="center"/>
    </xf>
    <xf numFmtId="0" fontId="48" fillId="0" borderId="43" xfId="27" applyFill="1" applyBorder="1"/>
    <xf numFmtId="0" fontId="48" fillId="0" borderId="44" xfId="27" applyFill="1" applyBorder="1"/>
    <xf numFmtId="0" fontId="48" fillId="7" borderId="5" xfId="27" applyFont="1" applyFill="1" applyBorder="1" applyAlignment="1">
      <alignment horizontal="center"/>
    </xf>
    <xf numFmtId="0" fontId="48" fillId="7" borderId="83" xfId="27" applyFont="1" applyFill="1" applyBorder="1" applyAlignment="1">
      <alignment horizontal="center"/>
    </xf>
    <xf numFmtId="0" fontId="48" fillId="0" borderId="56" xfId="27" applyFill="1" applyBorder="1"/>
    <xf numFmtId="0" fontId="48" fillId="52" borderId="33" xfId="27" applyFont="1" applyFill="1" applyBorder="1" applyAlignment="1">
      <alignment horizontal="center"/>
    </xf>
    <xf numFmtId="165" fontId="87" fillId="44" borderId="35" xfId="27" applyNumberFormat="1" applyFont="1" applyFill="1" applyBorder="1" applyAlignment="1">
      <alignment horizontal="center"/>
    </xf>
    <xf numFmtId="0" fontId="48" fillId="52" borderId="3" xfId="27" applyFont="1" applyFill="1" applyBorder="1" applyAlignment="1">
      <alignment horizontal="center"/>
    </xf>
    <xf numFmtId="3" fontId="48" fillId="7" borderId="5" xfId="27" applyNumberFormat="1" applyFont="1" applyFill="1" applyBorder="1" applyAlignment="1">
      <alignment horizontal="center"/>
    </xf>
    <xf numFmtId="0" fontId="48" fillId="0" borderId="38" xfId="27" applyFont="1" applyFill="1" applyBorder="1" applyAlignment="1">
      <alignment horizontal="center"/>
    </xf>
    <xf numFmtId="0" fontId="48" fillId="52" borderId="15" xfId="27" applyFont="1" applyFill="1" applyBorder="1" applyAlignment="1">
      <alignment horizontal="center"/>
    </xf>
    <xf numFmtId="0" fontId="48" fillId="0" borderId="5" xfId="27" applyFont="1" applyFill="1" applyBorder="1" applyAlignment="1">
      <alignment horizontal="center"/>
    </xf>
    <xf numFmtId="0" fontId="48" fillId="52" borderId="20" xfId="27" applyFont="1" applyFill="1" applyBorder="1" applyAlignment="1">
      <alignment horizontal="center"/>
    </xf>
    <xf numFmtId="165" fontId="87" fillId="44" borderId="37" xfId="27" applyNumberFormat="1" applyFont="1" applyFill="1" applyBorder="1" applyAlignment="1">
      <alignment horizontal="center"/>
    </xf>
    <xf numFmtId="0" fontId="48" fillId="52" borderId="91" xfId="27" applyFont="1" applyFill="1" applyBorder="1" applyAlignment="1">
      <alignment horizontal="center"/>
    </xf>
    <xf numFmtId="0" fontId="54" fillId="0" borderId="33" xfId="27" applyFont="1" applyFill="1" applyBorder="1" applyAlignment="1">
      <alignment horizontal="center"/>
    </xf>
    <xf numFmtId="0" fontId="48" fillId="53" borderId="33" xfId="27" applyFont="1" applyFill="1" applyBorder="1" applyAlignment="1">
      <alignment horizontal="center"/>
    </xf>
    <xf numFmtId="165" fontId="87" fillId="44" borderId="45" xfId="27" applyNumberFormat="1" applyFont="1" applyFill="1" applyBorder="1" applyAlignment="1">
      <alignment horizontal="center"/>
    </xf>
    <xf numFmtId="0" fontId="87" fillId="54" borderId="38" xfId="27" applyFont="1" applyFill="1" applyBorder="1" applyAlignment="1">
      <alignment horizontal="center"/>
    </xf>
    <xf numFmtId="0" fontId="48" fillId="0" borderId="36" xfId="27" applyFont="1" applyFill="1" applyBorder="1" applyAlignment="1">
      <alignment horizontal="center"/>
    </xf>
    <xf numFmtId="0" fontId="48" fillId="39" borderId="89" xfId="27" applyFill="1" applyBorder="1"/>
    <xf numFmtId="0" fontId="48" fillId="39" borderId="57" xfId="27" applyFill="1" applyBorder="1"/>
    <xf numFmtId="0" fontId="48" fillId="39" borderId="3" xfId="27" applyFont="1" applyFill="1" applyBorder="1" applyAlignment="1">
      <alignment horizontal="center"/>
    </xf>
    <xf numFmtId="1" fontId="48" fillId="39" borderId="0" xfId="27" applyNumberFormat="1" applyFill="1" applyBorder="1"/>
    <xf numFmtId="0" fontId="48" fillId="4" borderId="0" xfId="27" applyFill="1" applyBorder="1" applyAlignment="1">
      <alignment horizontal="left"/>
    </xf>
    <xf numFmtId="0" fontId="54" fillId="36" borderId="23" xfId="27" applyFont="1" applyFill="1" applyBorder="1" applyAlignment="1">
      <alignment horizontal="center"/>
    </xf>
    <xf numFmtId="0" fontId="48" fillId="0" borderId="57" xfId="27" applyFill="1" applyBorder="1"/>
    <xf numFmtId="0" fontId="48" fillId="0" borderId="58" xfId="27" applyFill="1" applyBorder="1"/>
    <xf numFmtId="0" fontId="54" fillId="7" borderId="83" xfId="27" applyFont="1" applyFill="1" applyBorder="1"/>
    <xf numFmtId="0" fontId="48" fillId="4" borderId="22" xfId="27" applyFill="1" applyBorder="1" applyAlignment="1">
      <alignment horizontal="center"/>
    </xf>
    <xf numFmtId="0" fontId="48" fillId="4" borderId="3" xfId="27" applyFont="1" applyFill="1" applyBorder="1" applyAlignment="1">
      <alignment horizontal="center"/>
    </xf>
    <xf numFmtId="1" fontId="48" fillId="55" borderId="3" xfId="27" applyNumberFormat="1" applyFont="1" applyFill="1" applyBorder="1" applyAlignment="1">
      <alignment horizontal="center"/>
    </xf>
    <xf numFmtId="1" fontId="87" fillId="7" borderId="38" xfId="27" applyNumberFormat="1" applyFont="1" applyFill="1" applyBorder="1" applyAlignment="1">
      <alignment horizontal="center"/>
    </xf>
    <xf numFmtId="1" fontId="87" fillId="7" borderId="5" xfId="27" applyNumberFormat="1" applyFont="1" applyFill="1" applyBorder="1" applyAlignment="1">
      <alignment horizontal="center"/>
    </xf>
    <xf numFmtId="1" fontId="54" fillId="36" borderId="24" xfId="27" applyNumberFormat="1" applyFont="1" applyFill="1" applyBorder="1" applyAlignment="1">
      <alignment horizontal="center"/>
    </xf>
    <xf numFmtId="0" fontId="48" fillId="55" borderId="0" xfId="27" applyFill="1" applyBorder="1" applyAlignment="1">
      <alignment horizontal="left"/>
    </xf>
    <xf numFmtId="0" fontId="54" fillId="4" borderId="0" xfId="27" applyFont="1" applyFill="1" applyBorder="1" applyAlignment="1">
      <alignment horizontal="center"/>
    </xf>
    <xf numFmtId="14" fontId="48" fillId="7" borderId="92" xfId="27" applyNumberFormat="1" applyFont="1" applyFill="1" applyBorder="1" applyAlignment="1">
      <alignment horizontal="center"/>
    </xf>
    <xf numFmtId="3" fontId="48" fillId="7" borderId="13" xfId="27" applyNumberFormat="1" applyFont="1" applyFill="1" applyBorder="1" applyAlignment="1">
      <alignment horizontal="center"/>
    </xf>
    <xf numFmtId="0" fontId="48" fillId="7" borderId="41" xfId="27" applyFont="1" applyFill="1" applyBorder="1" applyAlignment="1">
      <alignment horizontal="center"/>
    </xf>
    <xf numFmtId="0" fontId="48" fillId="7" borderId="87" xfId="27" applyFill="1" applyBorder="1" applyAlignment="1">
      <alignment horizontal="center"/>
    </xf>
    <xf numFmtId="0" fontId="48" fillId="7" borderId="75" xfId="27" applyFill="1" applyBorder="1" applyAlignment="1">
      <alignment horizontal="center"/>
    </xf>
    <xf numFmtId="0" fontId="48" fillId="7" borderId="40" xfId="27" applyFill="1" applyBorder="1" applyAlignment="1">
      <alignment horizontal="center"/>
    </xf>
    <xf numFmtId="0" fontId="48" fillId="7" borderId="59" xfId="27" applyFill="1" applyBorder="1" applyAlignment="1">
      <alignment horizontal="center"/>
    </xf>
    <xf numFmtId="0" fontId="48" fillId="0" borderId="88" xfId="27" applyFill="1" applyBorder="1" applyAlignment="1">
      <alignment horizontal="center"/>
    </xf>
    <xf numFmtId="0" fontId="48" fillId="0" borderId="83" xfId="27" applyFill="1" applyBorder="1" applyAlignment="1">
      <alignment horizontal="center"/>
    </xf>
    <xf numFmtId="0" fontId="48" fillId="0" borderId="51" xfId="27" applyFill="1" applyBorder="1" applyAlignment="1">
      <alignment horizontal="center"/>
    </xf>
    <xf numFmtId="0" fontId="48" fillId="0" borderId="40" xfId="27" applyFill="1" applyBorder="1" applyAlignment="1">
      <alignment horizontal="center"/>
    </xf>
    <xf numFmtId="0" fontId="48" fillId="0" borderId="59" xfId="27" applyFill="1" applyBorder="1" applyAlignment="1">
      <alignment horizontal="center"/>
    </xf>
    <xf numFmtId="0" fontId="48" fillId="7" borderId="13" xfId="27" applyFont="1" applyFill="1" applyBorder="1" applyAlignment="1">
      <alignment horizontal="center"/>
    </xf>
    <xf numFmtId="0" fontId="48" fillId="7" borderId="20" xfId="27" applyFont="1" applyFill="1" applyBorder="1" applyAlignment="1">
      <alignment horizontal="center"/>
    </xf>
    <xf numFmtId="1" fontId="87" fillId="7" borderId="26" xfId="27" applyNumberFormat="1" applyFont="1" applyFill="1" applyBorder="1" applyAlignment="1">
      <alignment horizontal="center"/>
    </xf>
    <xf numFmtId="0" fontId="48" fillId="0" borderId="7" xfId="27" applyFont="1" applyFill="1" applyBorder="1" applyAlignment="1">
      <alignment horizontal="center"/>
    </xf>
    <xf numFmtId="16" fontId="48" fillId="0" borderId="0" xfId="27" applyNumberFormat="1" applyFill="1" applyBorder="1"/>
    <xf numFmtId="0" fontId="54" fillId="0" borderId="0" xfId="27" applyFont="1" applyFill="1" applyBorder="1"/>
    <xf numFmtId="0" fontId="95" fillId="0" borderId="0" xfId="29" applyFill="1" applyBorder="1" applyAlignment="1" applyProtection="1"/>
    <xf numFmtId="0" fontId="48" fillId="56" borderId="3" xfId="27" applyFont="1" applyFill="1" applyBorder="1" applyAlignment="1">
      <alignment horizontal="center"/>
    </xf>
    <xf numFmtId="3" fontId="48" fillId="56" borderId="3" xfId="27" applyNumberFormat="1" applyFont="1" applyFill="1" applyBorder="1" applyAlignment="1">
      <alignment horizontal="center"/>
    </xf>
    <xf numFmtId="3" fontId="48" fillId="56" borderId="20" xfId="27" applyNumberFormat="1" applyFont="1" applyFill="1" applyBorder="1" applyAlignment="1">
      <alignment horizontal="center"/>
    </xf>
    <xf numFmtId="0" fontId="48" fillId="7" borderId="93" xfId="27" applyFont="1" applyFill="1" applyBorder="1" applyAlignment="1">
      <alignment horizontal="center"/>
    </xf>
    <xf numFmtId="0" fontId="48" fillId="57" borderId="33" xfId="27" applyFont="1" applyFill="1" applyBorder="1" applyAlignment="1">
      <alignment horizontal="center"/>
    </xf>
    <xf numFmtId="0" fontId="48" fillId="0" borderId="59" xfId="27" applyFont="1" applyFill="1" applyBorder="1" applyAlignment="1">
      <alignment horizontal="center"/>
    </xf>
    <xf numFmtId="0" fontId="48" fillId="57" borderId="3" xfId="27" applyFont="1" applyFill="1" applyBorder="1" applyAlignment="1">
      <alignment horizontal="center"/>
    </xf>
    <xf numFmtId="0" fontId="48" fillId="0" borderId="11" xfId="27" applyFont="1" applyFill="1" applyBorder="1" applyAlignment="1">
      <alignment horizontal="center"/>
    </xf>
    <xf numFmtId="0" fontId="48" fillId="57" borderId="20" xfId="27" applyFont="1" applyFill="1" applyBorder="1" applyAlignment="1">
      <alignment horizontal="center"/>
    </xf>
    <xf numFmtId="0" fontId="48" fillId="57" borderId="15" xfId="27" applyFont="1" applyFill="1" applyBorder="1" applyAlignment="1">
      <alignment horizontal="center"/>
    </xf>
    <xf numFmtId="0" fontId="48" fillId="0" borderId="75" xfId="27" applyFont="1" applyFill="1" applyBorder="1" applyAlignment="1">
      <alignment horizontal="center"/>
    </xf>
    <xf numFmtId="0" fontId="54" fillId="58" borderId="24" xfId="27" applyFont="1" applyFill="1" applyBorder="1" applyAlignment="1">
      <alignment horizontal="center"/>
    </xf>
    <xf numFmtId="0" fontId="48" fillId="0" borderId="0" xfId="27" applyFont="1" applyAlignment="1">
      <alignment horizontal="center"/>
    </xf>
    <xf numFmtId="0" fontId="48" fillId="0" borderId="0" xfId="27" applyFont="1" applyBorder="1" applyAlignment="1">
      <alignment horizontal="center"/>
    </xf>
    <xf numFmtId="0" fontId="54" fillId="0" borderId="0" xfId="27" quotePrefix="1" applyFont="1" applyFill="1" applyBorder="1"/>
    <xf numFmtId="0" fontId="48" fillId="0" borderId="9" xfId="0" applyFont="1" applyBorder="1" applyAlignment="1">
      <alignment horizontal="left"/>
    </xf>
    <xf numFmtId="0" fontId="48" fillId="0" borderId="3" xfId="0" applyFont="1" applyBorder="1" applyAlignment="1">
      <alignment horizontal="center" vertical="center"/>
    </xf>
    <xf numFmtId="0" fontId="48" fillId="0" borderId="3" xfId="0" applyFont="1" applyFill="1" applyBorder="1" applyAlignment="1">
      <alignment horizontal="center" vertical="center"/>
    </xf>
    <xf numFmtId="0" fontId="48" fillId="0" borderId="94" xfId="0" applyFont="1" applyBorder="1" applyAlignment="1">
      <alignment horizontal="left"/>
    </xf>
    <xf numFmtId="0" fontId="48" fillId="0" borderId="33" xfId="0" applyFont="1" applyBorder="1" applyAlignment="1">
      <alignment horizontal="center" vertical="center"/>
    </xf>
    <xf numFmtId="0" fontId="52" fillId="13" borderId="23" xfId="0" applyFont="1" applyFill="1" applyBorder="1" applyAlignment="1">
      <alignment horizontal="center"/>
    </xf>
    <xf numFmtId="0" fontId="48" fillId="13" borderId="17" xfId="0" applyFont="1" applyFill="1" applyBorder="1" applyAlignment="1">
      <alignment horizontal="center" vertical="center"/>
    </xf>
    <xf numFmtId="0" fontId="52" fillId="13" borderId="24" xfId="0" applyFont="1" applyFill="1" applyBorder="1" applyAlignment="1">
      <alignment horizontal="center"/>
    </xf>
    <xf numFmtId="0" fontId="54" fillId="13" borderId="34" xfId="0" applyFont="1" applyFill="1" applyBorder="1" applyAlignment="1">
      <alignment horizontal="center" vertical="center"/>
    </xf>
    <xf numFmtId="0" fontId="48" fillId="0" borderId="86" xfId="0" applyFont="1" applyBorder="1" applyAlignment="1">
      <alignment horizontal="left"/>
    </xf>
    <xf numFmtId="0" fontId="48" fillId="0" borderId="15" xfId="0" applyFont="1" applyFill="1" applyBorder="1" applyAlignment="1">
      <alignment horizontal="center" vertical="center"/>
    </xf>
    <xf numFmtId="0" fontId="54" fillId="0" borderId="16" xfId="0" applyFont="1" applyBorder="1" applyAlignment="1">
      <alignment horizontal="right"/>
    </xf>
    <xf numFmtId="165" fontId="51" fillId="0" borderId="18" xfId="0" applyNumberFormat="1" applyFont="1" applyBorder="1" applyAlignment="1">
      <alignment horizontal="center"/>
    </xf>
    <xf numFmtId="0" fontId="0" fillId="0" borderId="0" xfId="0" applyFill="1"/>
    <xf numFmtId="0" fontId="98" fillId="60" borderId="1" xfId="25" applyFont="1" applyFill="1" applyBorder="1" applyAlignment="1">
      <alignment horizontal="center"/>
    </xf>
    <xf numFmtId="14" fontId="60" fillId="18" borderId="2" xfId="8" applyNumberFormat="1" applyFont="1" applyFill="1" applyBorder="1" applyAlignment="1">
      <alignment horizontal="center" wrapText="1"/>
    </xf>
    <xf numFmtId="0" fontId="71" fillId="18" borderId="2" xfId="25" applyFont="1" applyFill="1" applyBorder="1" applyAlignment="1">
      <alignment horizontal="center" wrapText="1"/>
    </xf>
    <xf numFmtId="14" fontId="60" fillId="59" borderId="2" xfId="8" applyNumberFormat="1" applyFont="1" applyFill="1" applyBorder="1" applyAlignment="1">
      <alignment horizontal="center" wrapText="1"/>
    </xf>
    <xf numFmtId="0" fontId="49" fillId="18" borderId="2" xfId="25" applyFont="1" applyFill="1" applyBorder="1" applyAlignment="1">
      <alignment horizontal="center" wrapText="1"/>
    </xf>
    <xf numFmtId="0" fontId="49" fillId="59" borderId="2" xfId="8" applyFont="1" applyFill="1" applyBorder="1" applyAlignment="1">
      <alignment horizontal="center" wrapText="1"/>
    </xf>
    <xf numFmtId="0" fontId="49" fillId="59" borderId="2" xfId="24" applyFont="1" applyFill="1" applyBorder="1" applyAlignment="1">
      <alignment horizontal="center" wrapText="1"/>
    </xf>
    <xf numFmtId="0" fontId="49" fillId="18" borderId="2" xfId="8" applyFont="1" applyFill="1" applyBorder="1" applyAlignment="1">
      <alignment horizontal="center" wrapText="1"/>
    </xf>
    <xf numFmtId="0" fontId="49" fillId="18" borderId="2" xfId="24" applyFont="1" applyFill="1" applyBorder="1" applyAlignment="1">
      <alignment horizontal="center" wrapText="1"/>
    </xf>
    <xf numFmtId="0" fontId="49" fillId="59" borderId="2" xfId="20" applyFont="1" applyFill="1" applyBorder="1" applyAlignment="1">
      <alignment horizontal="center" wrapText="1"/>
    </xf>
    <xf numFmtId="0" fontId="49" fillId="18" borderId="2" xfId="20" applyFont="1" applyFill="1" applyBorder="1" applyAlignment="1">
      <alignment horizontal="center" wrapText="1"/>
    </xf>
    <xf numFmtId="0" fontId="49" fillId="59" borderId="2" xfId="25" applyFont="1" applyFill="1" applyBorder="1" applyAlignment="1">
      <alignment horizontal="center" wrapText="1"/>
    </xf>
    <xf numFmtId="0" fontId="50" fillId="0" borderId="96" xfId="33" applyFont="1" applyFill="1" applyBorder="1" applyAlignment="1"/>
    <xf numFmtId="0" fontId="50" fillId="0" borderId="96" xfId="33" applyFont="1" applyFill="1" applyBorder="1" applyAlignment="1">
      <alignment horizontal="right"/>
    </xf>
    <xf numFmtId="14" fontId="50" fillId="0" borderId="96" xfId="33" applyNumberFormat="1" applyFont="1" applyFill="1" applyBorder="1" applyAlignment="1">
      <alignment horizontal="right"/>
    </xf>
    <xf numFmtId="14" fontId="48" fillId="7" borderId="65" xfId="0" applyNumberFormat="1" applyFont="1" applyFill="1" applyBorder="1" applyAlignment="1">
      <alignment horizontal="center"/>
    </xf>
    <xf numFmtId="3" fontId="48" fillId="7" borderId="20" xfId="0" applyNumberFormat="1" applyFont="1" applyFill="1" applyBorder="1" applyAlignment="1">
      <alignment horizontal="center"/>
    </xf>
    <xf numFmtId="14" fontId="50" fillId="0" borderId="97" xfId="36" applyNumberFormat="1" applyFont="1" applyFill="1" applyBorder="1" applyAlignment="1">
      <alignment horizontal="right" wrapText="1"/>
    </xf>
    <xf numFmtId="0" fontId="50" fillId="0" borderId="97" xfId="36" applyFont="1" applyFill="1" applyBorder="1" applyAlignment="1">
      <alignment horizontal="right" wrapText="1"/>
    </xf>
    <xf numFmtId="0" fontId="35" fillId="0" borderId="0" xfId="38"/>
    <xf numFmtId="0" fontId="31" fillId="3" borderId="99" xfId="42" applyFont="1" applyFill="1" applyBorder="1" applyAlignment="1">
      <alignment horizontal="center"/>
    </xf>
    <xf numFmtId="0" fontId="31" fillId="0" borderId="100" xfId="42" applyFont="1" applyFill="1" applyBorder="1" applyAlignment="1">
      <alignment horizontal="right" wrapText="1"/>
    </xf>
    <xf numFmtId="0" fontId="48" fillId="18" borderId="0" xfId="0" applyFont="1" applyFill="1"/>
    <xf numFmtId="166" fontId="71" fillId="18" borderId="2" xfId="22" applyNumberFormat="1" applyFont="1" applyFill="1" applyBorder="1" applyAlignment="1">
      <alignment horizontal="right" wrapText="1"/>
    </xf>
    <xf numFmtId="166" fontId="71" fillId="18" borderId="0" xfId="22" applyNumberFormat="1" applyFont="1" applyFill="1" applyBorder="1" applyAlignment="1">
      <alignment horizontal="right" wrapText="1"/>
    </xf>
    <xf numFmtId="0" fontId="71" fillId="18" borderId="2" xfId="22" applyFont="1" applyFill="1" applyBorder="1" applyAlignment="1">
      <alignment horizontal="right" wrapText="1"/>
    </xf>
    <xf numFmtId="0" fontId="70" fillId="18" borderId="2" xfId="22" applyFont="1" applyFill="1" applyBorder="1" applyAlignment="1">
      <alignment horizontal="right" wrapText="1"/>
    </xf>
    <xf numFmtId="0" fontId="71" fillId="18" borderId="100" xfId="23" applyFont="1" applyFill="1" applyBorder="1" applyAlignment="1">
      <alignment horizontal="right" wrapText="1"/>
    </xf>
    <xf numFmtId="3" fontId="49" fillId="18" borderId="2" xfId="22" applyNumberFormat="1" applyFont="1" applyFill="1" applyBorder="1" applyAlignment="1">
      <alignment horizontal="center" vertical="center" wrapText="1"/>
    </xf>
    <xf numFmtId="0" fontId="50" fillId="3" borderId="99" xfId="5" applyFont="1" applyFill="1" applyBorder="1" applyAlignment="1">
      <alignment horizontal="center"/>
    </xf>
    <xf numFmtId="14" fontId="50" fillId="0" borderId="100" xfId="5" applyNumberFormat="1" applyFont="1" applyFill="1" applyBorder="1" applyAlignment="1">
      <alignment horizontal="right" wrapText="1"/>
    </xf>
    <xf numFmtId="0" fontId="50" fillId="0" borderId="100" xfId="5" applyFont="1" applyFill="1" applyBorder="1" applyAlignment="1">
      <alignment horizontal="right" wrapText="1"/>
    </xf>
    <xf numFmtId="0" fontId="77" fillId="18" borderId="0" xfId="0" applyFont="1" applyFill="1"/>
    <xf numFmtId="14" fontId="50" fillId="14" borderId="100" xfId="5" applyNumberFormat="1" applyFont="1" applyFill="1" applyBorder="1" applyAlignment="1">
      <alignment horizontal="right" wrapText="1"/>
    </xf>
    <xf numFmtId="0" fontId="50" fillId="14" borderId="100" xfId="5" applyFont="1" applyFill="1" applyBorder="1" applyAlignment="1">
      <alignment horizontal="right" wrapText="1"/>
    </xf>
    <xf numFmtId="0" fontId="0" fillId="13" borderId="16" xfId="0" applyFill="1" applyBorder="1"/>
    <xf numFmtId="0" fontId="0" fillId="0" borderId="0" xfId="0" applyFill="1" applyBorder="1" applyAlignment="1">
      <alignment horizontal="center"/>
    </xf>
    <xf numFmtId="165" fontId="0" fillId="14" borderId="101" xfId="0" applyNumberFormat="1" applyFill="1" applyBorder="1" applyAlignment="1">
      <alignment horizontal="center"/>
    </xf>
    <xf numFmtId="0" fontId="0" fillId="27" borderId="101" xfId="0" applyFill="1" applyBorder="1"/>
    <xf numFmtId="0" fontId="0" fillId="14" borderId="101" xfId="0" applyFill="1" applyBorder="1"/>
    <xf numFmtId="165" fontId="0" fillId="18" borderId="101" xfId="0" applyNumberFormat="1" applyFill="1" applyBorder="1" applyAlignment="1">
      <alignment horizontal="center"/>
    </xf>
    <xf numFmtId="165" fontId="0" fillId="23" borderId="101" xfId="0" applyNumberFormat="1" applyFill="1" applyBorder="1" applyAlignment="1">
      <alignment horizontal="center"/>
    </xf>
    <xf numFmtId="165" fontId="0" fillId="15" borderId="101" xfId="0" applyNumberFormat="1" applyFill="1" applyBorder="1" applyAlignment="1">
      <alignment horizontal="center"/>
    </xf>
    <xf numFmtId="165" fontId="0" fillId="11" borderId="59" xfId="0" applyNumberFormat="1" applyFill="1" applyBorder="1" applyAlignment="1">
      <alignment horizontal="center"/>
    </xf>
    <xf numFmtId="165" fontId="0" fillId="11" borderId="95" xfId="0" applyNumberFormat="1" applyFill="1" applyBorder="1" applyAlignment="1">
      <alignment horizontal="center"/>
    </xf>
    <xf numFmtId="165" fontId="0" fillId="12" borderId="95" xfId="0" applyNumberFormat="1" applyFill="1" applyBorder="1" applyAlignment="1">
      <alignment horizontal="center"/>
    </xf>
    <xf numFmtId="0" fontId="0" fillId="27" borderId="95" xfId="0" applyFill="1" applyBorder="1"/>
    <xf numFmtId="0" fontId="52" fillId="4" borderId="23" xfId="0" applyFont="1" applyFill="1" applyBorder="1" applyAlignment="1">
      <alignment horizontal="center"/>
    </xf>
    <xf numFmtId="0" fontId="52" fillId="4" borderId="24" xfId="0" applyFont="1" applyFill="1" applyBorder="1" applyAlignment="1">
      <alignment horizontal="center"/>
    </xf>
    <xf numFmtId="165" fontId="0" fillId="2" borderId="38" xfId="0" applyNumberFormat="1" applyFill="1" applyBorder="1" applyAlignment="1">
      <alignment horizontal="center"/>
    </xf>
    <xf numFmtId="0" fontId="52" fillId="4" borderId="16" xfId="0" applyFont="1" applyFill="1" applyBorder="1" applyAlignment="1">
      <alignment horizontal="center"/>
    </xf>
    <xf numFmtId="0" fontId="50" fillId="3" borderId="99" xfId="43" applyFont="1" applyFill="1" applyBorder="1" applyAlignment="1">
      <alignment horizontal="center"/>
    </xf>
    <xf numFmtId="14" fontId="50" fillId="0" borderId="100" xfId="43" applyNumberFormat="1" applyFont="1" applyFill="1" applyBorder="1" applyAlignment="1">
      <alignment horizontal="right" wrapText="1"/>
    </xf>
    <xf numFmtId="0" fontId="50" fillId="0" borderId="100" xfId="43" applyFont="1" applyFill="1" applyBorder="1" applyAlignment="1">
      <alignment horizontal="right" wrapText="1"/>
    </xf>
    <xf numFmtId="0" fontId="54" fillId="21" borderId="54" xfId="0" applyFont="1" applyFill="1" applyBorder="1" applyAlignment="1">
      <alignment horizontal="center"/>
    </xf>
    <xf numFmtId="0" fontId="48" fillId="18" borderId="91" xfId="8" applyFont="1" applyFill="1" applyBorder="1" applyAlignment="1">
      <alignment horizontal="center" wrapText="1"/>
    </xf>
    <xf numFmtId="0" fontId="0" fillId="18" borderId="102" xfId="0" applyFill="1" applyBorder="1" applyAlignment="1">
      <alignment horizontal="center"/>
    </xf>
    <xf numFmtId="0" fontId="48" fillId="18" borderId="0" xfId="0" applyFont="1" applyFill="1" applyAlignment="1">
      <alignment horizontal="left"/>
    </xf>
    <xf numFmtId="0" fontId="30" fillId="3" borderId="99" xfId="40" applyFont="1" applyFill="1" applyBorder="1" applyAlignment="1">
      <alignment horizontal="center"/>
    </xf>
    <xf numFmtId="0" fontId="30" fillId="0" borderId="100" xfId="40" applyFont="1" applyFill="1" applyBorder="1" applyAlignment="1">
      <alignment horizontal="right" wrapText="1"/>
    </xf>
    <xf numFmtId="0" fontId="99" fillId="0" borderId="100" xfId="40" applyFont="1" applyFill="1" applyBorder="1" applyAlignment="1">
      <alignment horizontal="right" wrapText="1"/>
    </xf>
    <xf numFmtId="0" fontId="96" fillId="0" borderId="2" xfId="31" applyFont="1" applyFill="1" applyBorder="1" applyAlignment="1">
      <alignment horizontal="left"/>
    </xf>
    <xf numFmtId="14" fontId="96" fillId="0" borderId="2" xfId="31" applyNumberFormat="1" applyFont="1" applyFill="1" applyBorder="1" applyAlignment="1">
      <alignment horizontal="left"/>
    </xf>
    <xf numFmtId="0" fontId="49" fillId="0" borderId="103" xfId="7" applyFont="1" applyFill="1" applyBorder="1" applyAlignment="1">
      <alignment horizontal="right" wrapText="1"/>
    </xf>
    <xf numFmtId="0" fontId="49" fillId="0" borderId="100" xfId="7" applyFont="1" applyFill="1" applyBorder="1" applyAlignment="1">
      <alignment horizontal="right" wrapText="1"/>
    </xf>
    <xf numFmtId="14" fontId="50" fillId="61" borderId="97" xfId="36" applyNumberFormat="1" applyFont="1" applyFill="1" applyBorder="1" applyAlignment="1">
      <alignment horizontal="right" wrapText="1"/>
    </xf>
    <xf numFmtId="0" fontId="50" fillId="61" borderId="97" xfId="36" applyFont="1" applyFill="1" applyBorder="1" applyAlignment="1">
      <alignment horizontal="right" wrapText="1"/>
    </xf>
    <xf numFmtId="0" fontId="30" fillId="0" borderId="100" xfId="44" applyFont="1" applyFill="1" applyBorder="1" applyAlignment="1">
      <alignment wrapText="1"/>
    </xf>
    <xf numFmtId="0" fontId="30" fillId="0" borderId="100" xfId="44" applyNumberFormat="1" applyFont="1" applyFill="1" applyBorder="1" applyAlignment="1">
      <alignment wrapText="1"/>
    </xf>
    <xf numFmtId="0" fontId="64" fillId="18" borderId="3" xfId="14" applyNumberFormat="1" applyFont="1" applyFill="1" applyBorder="1" applyAlignment="1">
      <alignment horizontal="center" wrapText="1"/>
    </xf>
    <xf numFmtId="9" fontId="49" fillId="18" borderId="0" xfId="15" applyNumberFormat="1" applyFont="1" applyFill="1" applyBorder="1" applyAlignment="1">
      <alignment horizontal="center" wrapText="1"/>
    </xf>
    <xf numFmtId="9" fontId="49" fillId="18" borderId="57" xfId="15" applyNumberFormat="1" applyFont="1" applyFill="1" applyBorder="1" applyAlignment="1">
      <alignment horizontal="center" wrapText="1"/>
    </xf>
    <xf numFmtId="9" fontId="49" fillId="0" borderId="104" xfId="15" applyNumberFormat="1" applyFont="1" applyFill="1" applyBorder="1" applyAlignment="1">
      <alignment horizontal="center" wrapText="1"/>
    </xf>
    <xf numFmtId="9" fontId="49" fillId="18" borderId="104" xfId="15" applyNumberFormat="1" applyFont="1" applyFill="1" applyBorder="1" applyAlignment="1">
      <alignment horizontal="center" wrapText="1"/>
    </xf>
    <xf numFmtId="0" fontId="64" fillId="0" borderId="104" xfId="15" applyFont="1" applyFill="1" applyBorder="1" applyAlignment="1">
      <alignment horizontal="center" wrapText="1"/>
    </xf>
    <xf numFmtId="0" fontId="64" fillId="0" borderId="104" xfId="15" applyNumberFormat="1" applyFont="1" applyFill="1" applyBorder="1" applyAlignment="1">
      <alignment horizontal="center" wrapText="1"/>
    </xf>
    <xf numFmtId="0" fontId="64" fillId="0" borderId="20" xfId="15" applyNumberFormat="1" applyFont="1" applyFill="1" applyBorder="1" applyAlignment="1">
      <alignment horizontal="center" wrapText="1"/>
    </xf>
    <xf numFmtId="9" fontId="49" fillId="14" borderId="104" xfId="15" applyNumberFormat="1" applyFont="1" applyFill="1" applyBorder="1" applyAlignment="1">
      <alignment horizontal="center" wrapText="1"/>
    </xf>
    <xf numFmtId="9" fontId="0" fillId="26" borderId="45" xfId="0" applyNumberFormat="1" applyFill="1" applyBorder="1" applyAlignment="1">
      <alignment horizontal="center"/>
    </xf>
    <xf numFmtId="9" fontId="49" fillId="0" borderId="26" xfId="15" applyNumberFormat="1" applyFont="1" applyFill="1" applyBorder="1" applyAlignment="1">
      <alignment horizontal="center" wrapText="1"/>
    </xf>
    <xf numFmtId="9" fontId="0" fillId="26" borderId="27" xfId="0" applyNumberFormat="1" applyFill="1" applyBorder="1" applyAlignment="1">
      <alignment horizontal="center"/>
    </xf>
    <xf numFmtId="9" fontId="0" fillId="26" borderId="37" xfId="0" applyNumberFormat="1" applyFill="1" applyBorder="1" applyAlignment="1">
      <alignment horizontal="center"/>
    </xf>
    <xf numFmtId="9" fontId="49" fillId="18" borderId="26" xfId="15" applyNumberFormat="1" applyFont="1" applyFill="1" applyBorder="1" applyAlignment="1">
      <alignment horizontal="center" wrapText="1"/>
    </xf>
    <xf numFmtId="0" fontId="50" fillId="22" borderId="100" xfId="5" applyFont="1" applyFill="1" applyBorder="1" applyAlignment="1">
      <alignment horizontal="right" wrapText="1"/>
    </xf>
    <xf numFmtId="9" fontId="49" fillId="18" borderId="2" xfId="22" applyNumberFormat="1" applyFont="1" applyFill="1" applyBorder="1" applyAlignment="1">
      <alignment horizontal="center" vertical="center" wrapText="1"/>
    </xf>
    <xf numFmtId="9" fontId="0" fillId="18" borderId="108" xfId="0" applyNumberFormat="1" applyFill="1" applyBorder="1" applyAlignment="1">
      <alignment horizontal="center" vertical="center"/>
    </xf>
    <xf numFmtId="0" fontId="71" fillId="18" borderId="109" xfId="22" applyFont="1" applyFill="1" applyBorder="1" applyAlignment="1">
      <alignment horizontal="right" wrapText="1"/>
    </xf>
    <xf numFmtId="0" fontId="0" fillId="18" borderId="0" xfId="0" applyFill="1" applyAlignment="1">
      <alignment horizontal="center" vertical="center"/>
    </xf>
    <xf numFmtId="0" fontId="71" fillId="18" borderId="5" xfId="23" applyFont="1" applyFill="1" applyBorder="1" applyAlignment="1">
      <alignment horizontal="center" vertical="center" wrapText="1"/>
    </xf>
    <xf numFmtId="9" fontId="0" fillId="18" borderId="20" xfId="0" applyNumberFormat="1" applyFill="1" applyBorder="1" applyAlignment="1">
      <alignment horizontal="center" vertical="center"/>
    </xf>
    <xf numFmtId="0" fontId="48" fillId="7" borderId="108" xfId="0" applyFont="1" applyFill="1" applyBorder="1" applyAlignment="1">
      <alignment horizontal="center"/>
    </xf>
    <xf numFmtId="3" fontId="48" fillId="7" borderId="108" xfId="0" applyNumberFormat="1" applyFont="1" applyFill="1" applyBorder="1" applyAlignment="1">
      <alignment horizontal="center"/>
    </xf>
    <xf numFmtId="0" fontId="48" fillId="0" borderId="104" xfId="0" applyFont="1" applyFill="1" applyBorder="1" applyAlignment="1">
      <alignment horizontal="center"/>
    </xf>
    <xf numFmtId="0" fontId="48" fillId="0" borderId="108" xfId="0" applyFont="1" applyFill="1" applyBorder="1" applyAlignment="1">
      <alignment horizontal="center"/>
    </xf>
    <xf numFmtId="0" fontId="0" fillId="0" borderId="0" xfId="0" applyAlignment="1"/>
    <xf numFmtId="0" fontId="79" fillId="0" borderId="57" xfId="0" applyFont="1" applyBorder="1" applyAlignment="1">
      <alignment horizontal="left"/>
    </xf>
    <xf numFmtId="0" fontId="0" fillId="0" borderId="57" xfId="0" applyBorder="1" applyAlignment="1">
      <alignment horizontal="center"/>
    </xf>
    <xf numFmtId="0" fontId="80" fillId="0" borderId="0" xfId="0" applyFont="1" applyAlignment="1">
      <alignment horizontal="center"/>
    </xf>
    <xf numFmtId="0" fontId="0" fillId="0" borderId="0" xfId="0" applyFill="1" applyBorder="1"/>
    <xf numFmtId="0" fontId="54" fillId="0" borderId="0" xfId="0" applyFont="1" applyBorder="1" applyAlignment="1">
      <alignment horizontal="left"/>
    </xf>
    <xf numFmtId="0" fontId="48" fillId="0" borderId="0" xfId="0" applyFont="1" applyFill="1" applyAlignment="1">
      <alignment horizontal="center"/>
    </xf>
    <xf numFmtId="0" fontId="54" fillId="7" borderId="64" xfId="0" applyFont="1" applyFill="1" applyBorder="1" applyAlignment="1">
      <alignment horizontal="right"/>
    </xf>
    <xf numFmtId="0" fontId="54" fillId="7" borderId="66" xfId="0" applyFont="1" applyFill="1" applyBorder="1" applyAlignment="1">
      <alignment horizontal="center"/>
    </xf>
    <xf numFmtId="0" fontId="54" fillId="7" borderId="67" xfId="0" applyFont="1" applyFill="1" applyBorder="1" applyAlignment="1">
      <alignment horizontal="center"/>
    </xf>
    <xf numFmtId="0" fontId="48" fillId="7" borderId="67" xfId="0" applyFont="1" applyFill="1" applyBorder="1" applyAlignment="1">
      <alignment horizontal="center"/>
    </xf>
    <xf numFmtId="0" fontId="48" fillId="7" borderId="68" xfId="0" applyFont="1" applyFill="1" applyBorder="1" applyAlignment="1">
      <alignment horizontal="center"/>
    </xf>
    <xf numFmtId="0" fontId="48" fillId="7" borderId="65" xfId="0" applyFont="1" applyFill="1" applyBorder="1" applyAlignment="1">
      <alignment horizontal="center"/>
    </xf>
    <xf numFmtId="0" fontId="48" fillId="7" borderId="65" xfId="0" applyFont="1" applyFill="1" applyBorder="1"/>
    <xf numFmtId="0" fontId="48" fillId="7" borderId="69" xfId="0" applyFont="1" applyFill="1" applyBorder="1"/>
    <xf numFmtId="0" fontId="54" fillId="7" borderId="70" xfId="0" applyFont="1" applyFill="1" applyBorder="1" applyAlignment="1">
      <alignment horizontal="right"/>
    </xf>
    <xf numFmtId="0" fontId="48" fillId="7" borderId="108" xfId="27" applyFont="1" applyFill="1" applyBorder="1" applyAlignment="1">
      <alignment horizontal="center"/>
    </xf>
    <xf numFmtId="0" fontId="48" fillId="7" borderId="71" xfId="0" applyFont="1" applyFill="1" applyBorder="1" applyAlignment="1">
      <alignment horizontal="left"/>
    </xf>
    <xf numFmtId="0" fontId="54" fillId="7" borderId="110" xfId="0" applyFont="1" applyFill="1" applyBorder="1" applyAlignment="1">
      <alignment horizontal="center"/>
    </xf>
    <xf numFmtId="0" fontId="48" fillId="7" borderId="110" xfId="0" applyFont="1" applyFill="1" applyBorder="1" applyAlignment="1">
      <alignment horizontal="center"/>
    </xf>
    <xf numFmtId="0" fontId="48" fillId="7" borderId="111" xfId="0" applyFont="1" applyFill="1" applyBorder="1" applyAlignment="1">
      <alignment horizontal="center"/>
    </xf>
    <xf numFmtId="0" fontId="48" fillId="7" borderId="108" xfId="0" applyFont="1" applyFill="1" applyBorder="1"/>
    <xf numFmtId="0" fontId="48" fillId="7" borderId="72" xfId="0" applyFont="1" applyFill="1" applyBorder="1"/>
    <xf numFmtId="3" fontId="54" fillId="7" borderId="71" xfId="0" applyNumberFormat="1" applyFont="1" applyFill="1" applyBorder="1" applyAlignment="1">
      <alignment horizontal="left"/>
    </xf>
    <xf numFmtId="0" fontId="63" fillId="7" borderId="110" xfId="0" applyFont="1" applyFill="1" applyBorder="1" applyAlignment="1">
      <alignment horizontal="center"/>
    </xf>
    <xf numFmtId="0" fontId="56" fillId="7" borderId="110" xfId="0" applyFont="1" applyFill="1" applyBorder="1" applyAlignment="1">
      <alignment horizontal="center"/>
    </xf>
    <xf numFmtId="0" fontId="56" fillId="7" borderId="111" xfId="0" applyFont="1" applyFill="1" applyBorder="1" applyAlignment="1">
      <alignment horizontal="center"/>
    </xf>
    <xf numFmtId="0" fontId="56" fillId="7" borderId="108" xfId="0" applyFont="1" applyFill="1" applyBorder="1" applyAlignment="1">
      <alignment horizontal="center"/>
    </xf>
    <xf numFmtId="0" fontId="56" fillId="7" borderId="108" xfId="0" applyFont="1" applyFill="1" applyBorder="1"/>
    <xf numFmtId="0" fontId="56" fillId="7" borderId="72" xfId="0" applyFont="1" applyFill="1" applyBorder="1"/>
    <xf numFmtId="3" fontId="54" fillId="7" borderId="112" xfId="0" applyNumberFormat="1" applyFont="1" applyFill="1" applyBorder="1" applyAlignment="1">
      <alignment horizontal="right"/>
    </xf>
    <xf numFmtId="3" fontId="48" fillId="7" borderId="108" xfId="27" applyNumberFormat="1" applyFont="1" applyFill="1" applyBorder="1" applyAlignment="1">
      <alignment horizontal="center"/>
    </xf>
    <xf numFmtId="0" fontId="51" fillId="7" borderId="57" xfId="0" applyFont="1" applyFill="1" applyBorder="1"/>
    <xf numFmtId="3" fontId="63" fillId="7" borderId="113" xfId="0" applyNumberFormat="1" applyFont="1" applyFill="1" applyBorder="1" applyAlignment="1">
      <alignment horizontal="center"/>
    </xf>
    <xf numFmtId="3" fontId="56" fillId="7" borderId="113" xfId="0" applyNumberFormat="1" applyFont="1" applyFill="1" applyBorder="1" applyAlignment="1">
      <alignment horizontal="center"/>
    </xf>
    <xf numFmtId="0" fontId="59" fillId="7" borderId="27" xfId="0" applyFont="1" applyFill="1" applyBorder="1"/>
    <xf numFmtId="3" fontId="56" fillId="7" borderId="114" xfId="0" applyNumberFormat="1" applyFont="1" applyFill="1" applyBorder="1" applyAlignment="1">
      <alignment horizontal="center"/>
    </xf>
    <xf numFmtId="3" fontId="56" fillId="7" borderId="115" xfId="0" applyNumberFormat="1" applyFont="1" applyFill="1" applyBorder="1" applyAlignment="1">
      <alignment horizontal="center"/>
    </xf>
    <xf numFmtId="3" fontId="56" fillId="7" borderId="108" xfId="0" applyNumberFormat="1" applyFont="1" applyFill="1" applyBorder="1"/>
    <xf numFmtId="0" fontId="54" fillId="7" borderId="41" xfId="0" applyFont="1" applyFill="1" applyBorder="1" applyAlignment="1">
      <alignment horizontal="right"/>
    </xf>
    <xf numFmtId="0" fontId="54" fillId="7" borderId="12" xfId="0" applyFont="1" applyFill="1" applyBorder="1" applyAlignment="1">
      <alignment horizontal="center"/>
    </xf>
    <xf numFmtId="0" fontId="54" fillId="7" borderId="4" xfId="0" applyFont="1" applyFill="1" applyBorder="1" applyAlignment="1">
      <alignment horizontal="center"/>
    </xf>
    <xf numFmtId="0" fontId="56" fillId="7" borderId="111" xfId="0" applyFont="1" applyFill="1" applyBorder="1"/>
    <xf numFmtId="0" fontId="54" fillId="7" borderId="76" xfId="0" applyFont="1" applyFill="1" applyBorder="1"/>
    <xf numFmtId="0" fontId="48" fillId="0" borderId="104" xfId="27" applyFont="1" applyFill="1" applyBorder="1" applyAlignment="1">
      <alignment horizontal="center"/>
    </xf>
    <xf numFmtId="0" fontId="81" fillId="62" borderId="5" xfId="0" applyFont="1" applyFill="1" applyBorder="1" applyAlignment="1">
      <alignment horizontal="center"/>
    </xf>
    <xf numFmtId="165" fontId="83" fillId="14" borderId="5" xfId="0" applyNumberFormat="1" applyFont="1" applyFill="1" applyBorder="1" applyAlignment="1">
      <alignment horizontal="center"/>
    </xf>
    <xf numFmtId="0" fontId="83" fillId="14" borderId="5" xfId="0" applyFont="1" applyFill="1" applyBorder="1" applyAlignment="1">
      <alignment horizontal="center"/>
    </xf>
    <xf numFmtId="0" fontId="82" fillId="14" borderId="5" xfId="0" applyFont="1" applyFill="1" applyBorder="1" applyAlignment="1">
      <alignment horizontal="center"/>
    </xf>
    <xf numFmtId="165" fontId="82" fillId="14" borderId="5" xfId="0" applyNumberFormat="1" applyFont="1" applyFill="1" applyBorder="1" applyAlignment="1">
      <alignment horizontal="center"/>
    </xf>
    <xf numFmtId="165" fontId="82" fillId="14" borderId="35" xfId="0" applyNumberFormat="1" applyFont="1" applyFill="1" applyBorder="1" applyAlignment="1">
      <alignment horizontal="center"/>
    </xf>
    <xf numFmtId="1" fontId="82" fillId="14" borderId="111" xfId="0" applyNumberFormat="1" applyFont="1" applyFill="1" applyBorder="1" applyAlignment="1">
      <alignment horizontal="center"/>
    </xf>
    <xf numFmtId="0" fontId="54" fillId="14" borderId="111" xfId="0" applyFont="1" applyFill="1" applyBorder="1"/>
    <xf numFmtId="0" fontId="56" fillId="14" borderId="108" xfId="0" applyFont="1" applyFill="1" applyBorder="1"/>
    <xf numFmtId="0" fontId="56" fillId="14" borderId="72" xfId="0" applyFont="1" applyFill="1" applyBorder="1"/>
    <xf numFmtId="0" fontId="54" fillId="7" borderId="70" xfId="0" applyFont="1" applyFill="1" applyBorder="1"/>
    <xf numFmtId="0" fontId="48" fillId="0" borderId="108" xfId="27" applyFont="1" applyFill="1" applyBorder="1" applyAlignment="1">
      <alignment horizontal="center"/>
    </xf>
    <xf numFmtId="0" fontId="54" fillId="14" borderId="5" xfId="0" applyFont="1" applyFill="1" applyBorder="1"/>
    <xf numFmtId="0" fontId="48" fillId="0" borderId="115" xfId="27" applyFont="1" applyFill="1" applyBorder="1" applyAlignment="1">
      <alignment horizontal="center"/>
    </xf>
    <xf numFmtId="0" fontId="54" fillId="7" borderId="77" xfId="0" applyFont="1" applyFill="1" applyBorder="1"/>
    <xf numFmtId="0" fontId="81" fillId="62" borderId="78" xfId="0" applyFont="1" applyFill="1" applyBorder="1" applyAlignment="1">
      <alignment horizontal="center"/>
    </xf>
    <xf numFmtId="165" fontId="83" fillId="14" borderId="78" xfId="0" applyNumberFormat="1" applyFont="1" applyFill="1" applyBorder="1" applyAlignment="1">
      <alignment horizontal="center"/>
    </xf>
    <xf numFmtId="0" fontId="83" fillId="14" borderId="36" xfId="0" applyFont="1" applyFill="1" applyBorder="1" applyAlignment="1">
      <alignment horizontal="center"/>
    </xf>
    <xf numFmtId="0" fontId="82" fillId="14" borderId="36" xfId="0" applyFont="1" applyFill="1" applyBorder="1" applyAlignment="1">
      <alignment horizontal="center"/>
    </xf>
    <xf numFmtId="1" fontId="82" fillId="14" borderId="26" xfId="0" applyNumberFormat="1" applyFont="1" applyFill="1" applyBorder="1" applyAlignment="1">
      <alignment horizontal="center"/>
    </xf>
    <xf numFmtId="0" fontId="54" fillId="14" borderId="26" xfId="0" applyFont="1" applyFill="1" applyBorder="1"/>
    <xf numFmtId="0" fontId="56" fillId="14" borderId="20" xfId="0" applyFont="1" applyFill="1" applyBorder="1"/>
    <xf numFmtId="0" fontId="56" fillId="14" borderId="79" xfId="0" applyFont="1" applyFill="1" applyBorder="1"/>
    <xf numFmtId="0" fontId="81" fillId="62" borderId="38" xfId="0" applyFont="1" applyFill="1" applyBorder="1" applyAlignment="1">
      <alignment horizontal="center"/>
    </xf>
    <xf numFmtId="165" fontId="83" fillId="14" borderId="38" xfId="0" applyNumberFormat="1" applyFont="1" applyFill="1" applyBorder="1" applyAlignment="1">
      <alignment horizontal="center"/>
    </xf>
    <xf numFmtId="0" fontId="83" fillId="14" borderId="38" xfId="0" applyFont="1" applyFill="1" applyBorder="1" applyAlignment="1">
      <alignment horizontal="center"/>
    </xf>
    <xf numFmtId="0" fontId="82" fillId="14" borderId="38" xfId="0" applyFont="1" applyFill="1" applyBorder="1" applyAlignment="1">
      <alignment horizontal="center"/>
    </xf>
    <xf numFmtId="1" fontId="82" fillId="14" borderId="105" xfId="0" applyNumberFormat="1" applyFont="1" applyFill="1" applyBorder="1" applyAlignment="1">
      <alignment horizontal="center"/>
    </xf>
    <xf numFmtId="0" fontId="54" fillId="14" borderId="105" xfId="0" applyFont="1" applyFill="1" applyBorder="1"/>
    <xf numFmtId="0" fontId="56" fillId="14" borderId="104" xfId="0" applyFont="1" applyFill="1" applyBorder="1"/>
    <xf numFmtId="0" fontId="56" fillId="14" borderId="80" xfId="0" applyFont="1" applyFill="1" applyBorder="1"/>
    <xf numFmtId="0" fontId="54" fillId="7" borderId="112" xfId="0" applyFont="1" applyFill="1" applyBorder="1"/>
    <xf numFmtId="0" fontId="54" fillId="14" borderId="114" xfId="0" applyFont="1" applyFill="1" applyBorder="1"/>
    <xf numFmtId="0" fontId="56" fillId="14" borderId="115" xfId="0" applyFont="1" applyFill="1" applyBorder="1"/>
    <xf numFmtId="0" fontId="56" fillId="14" borderId="116" xfId="0" applyFont="1" applyFill="1" applyBorder="1"/>
    <xf numFmtId="0" fontId="54" fillId="36" borderId="23" xfId="0" applyFont="1" applyFill="1" applyBorder="1" applyAlignment="1">
      <alignment horizontal="right"/>
    </xf>
    <xf numFmtId="0" fontId="54" fillId="36" borderId="24" xfId="0" applyFont="1" applyFill="1" applyBorder="1" applyAlignment="1">
      <alignment horizontal="center"/>
    </xf>
    <xf numFmtId="3" fontId="83" fillId="36" borderId="23" xfId="0" applyNumberFormat="1" applyFont="1" applyFill="1" applyBorder="1" applyAlignment="1">
      <alignment horizontal="center"/>
    </xf>
    <xf numFmtId="165" fontId="83" fillId="36" borderId="23" xfId="0" applyNumberFormat="1" applyFont="1" applyFill="1" applyBorder="1" applyAlignment="1">
      <alignment horizontal="center"/>
    </xf>
    <xf numFmtId="3" fontId="82" fillId="36" borderId="23" xfId="0" applyNumberFormat="1" applyFont="1" applyFill="1" applyBorder="1" applyAlignment="1">
      <alignment horizontal="center"/>
    </xf>
    <xf numFmtId="165" fontId="82" fillId="36" borderId="23" xfId="0" applyNumberFormat="1" applyFont="1" applyFill="1" applyBorder="1" applyAlignment="1">
      <alignment horizontal="center"/>
    </xf>
    <xf numFmtId="0" fontId="56" fillId="36" borderId="24" xfId="0" applyFont="1" applyFill="1" applyBorder="1"/>
    <xf numFmtId="0" fontId="63" fillId="36" borderId="82" xfId="0" applyFont="1" applyFill="1" applyBorder="1"/>
    <xf numFmtId="0" fontId="48" fillId="4" borderId="83" xfId="0" applyFont="1" applyFill="1" applyBorder="1"/>
    <xf numFmtId="168" fontId="0" fillId="18" borderId="0" xfId="0" applyNumberFormat="1" applyFill="1" applyBorder="1" applyAlignment="1">
      <alignment horizontal="center"/>
    </xf>
    <xf numFmtId="168" fontId="48" fillId="18" borderId="0" xfId="27" applyNumberFormat="1" applyFill="1" applyBorder="1" applyAlignment="1">
      <alignment horizontal="left"/>
    </xf>
    <xf numFmtId="168" fontId="48" fillId="18" borderId="0" xfId="27" applyNumberFormat="1" applyFill="1" applyBorder="1" applyAlignment="1">
      <alignment horizontal="center"/>
    </xf>
    <xf numFmtId="0" fontId="0" fillId="13" borderId="0" xfId="0" applyFill="1" applyBorder="1" applyAlignment="1">
      <alignment horizontal="center"/>
    </xf>
    <xf numFmtId="0" fontId="0" fillId="18" borderId="0" xfId="0" applyFill="1" applyBorder="1" applyAlignment="1">
      <alignment horizontal="right"/>
    </xf>
    <xf numFmtId="168" fontId="48" fillId="18" borderId="0" xfId="0" applyNumberFormat="1" applyFont="1" applyFill="1" applyBorder="1" applyAlignment="1">
      <alignment horizontal="left"/>
    </xf>
    <xf numFmtId="0" fontId="56" fillId="37" borderId="42" xfId="0" applyFont="1" applyFill="1" applyBorder="1" applyAlignment="1">
      <alignment horizontal="center"/>
    </xf>
    <xf numFmtId="0" fontId="56" fillId="37" borderId="43" xfId="0" applyFont="1" applyFill="1" applyBorder="1" applyAlignment="1">
      <alignment horizontal="center"/>
    </xf>
    <xf numFmtId="0" fontId="48" fillId="37" borderId="43" xfId="0" applyFont="1" applyFill="1" applyBorder="1" applyAlignment="1">
      <alignment horizontal="center"/>
    </xf>
    <xf numFmtId="0" fontId="48" fillId="37" borderId="84" xfId="0" applyFont="1" applyFill="1" applyBorder="1" applyAlignment="1">
      <alignment horizontal="center"/>
    </xf>
    <xf numFmtId="0" fontId="48" fillId="37" borderId="85" xfId="0" applyFont="1" applyFill="1" applyBorder="1" applyAlignment="1">
      <alignment horizontal="center"/>
    </xf>
    <xf numFmtId="0" fontId="48" fillId="37" borderId="43" xfId="0" applyFont="1" applyFill="1" applyBorder="1"/>
    <xf numFmtId="0" fontId="48" fillId="37" borderId="44" xfId="0" applyFont="1" applyFill="1" applyBorder="1"/>
    <xf numFmtId="0" fontId="54" fillId="4" borderId="83" xfId="0" applyFont="1" applyFill="1" applyBorder="1" applyAlignment="1">
      <alignment horizontal="center"/>
    </xf>
    <xf numFmtId="0" fontId="48" fillId="0" borderId="0" xfId="0" applyFont="1" applyFill="1" applyBorder="1"/>
    <xf numFmtId="0" fontId="48" fillId="0" borderId="16" xfId="0" applyFont="1" applyFill="1" applyBorder="1" applyAlignment="1">
      <alignment horizontal="left"/>
    </xf>
    <xf numFmtId="0" fontId="48" fillId="0" borderId="17" xfId="0" applyFont="1" applyFill="1" applyBorder="1" applyAlignment="1">
      <alignment horizontal="center"/>
    </xf>
    <xf numFmtId="0" fontId="48" fillId="0" borderId="18" xfId="0" applyFont="1" applyFill="1" applyBorder="1" applyAlignment="1">
      <alignment horizontal="center"/>
    </xf>
    <xf numFmtId="0" fontId="48" fillId="0" borderId="0" xfId="0" applyFont="1" applyFill="1" applyBorder="1" applyAlignment="1">
      <alignment horizontal="center"/>
    </xf>
    <xf numFmtId="0" fontId="48" fillId="0" borderId="0" xfId="0" applyFont="1" applyFill="1" applyBorder="1" applyAlignment="1">
      <alignment horizontal="left"/>
    </xf>
    <xf numFmtId="0" fontId="51" fillId="0" borderId="0" xfId="0" applyFont="1" applyFill="1" applyBorder="1" applyAlignment="1">
      <alignment horizontal="left"/>
    </xf>
    <xf numFmtId="0" fontId="54" fillId="37" borderId="117" xfId="0" applyFont="1" applyFill="1" applyBorder="1" applyAlignment="1">
      <alignment horizontal="center"/>
    </xf>
    <xf numFmtId="0" fontId="48" fillId="37" borderId="113" xfId="0" applyFont="1" applyFill="1" applyBorder="1" applyAlignment="1">
      <alignment horizontal="left"/>
    </xf>
    <xf numFmtId="0" fontId="48" fillId="37" borderId="113" xfId="0" applyFont="1" applyFill="1" applyBorder="1" applyAlignment="1">
      <alignment horizontal="center"/>
    </xf>
    <xf numFmtId="0" fontId="48" fillId="37" borderId="106" xfId="0" applyFont="1" applyFill="1" applyBorder="1" applyAlignment="1">
      <alignment horizontal="center"/>
    </xf>
    <xf numFmtId="0" fontId="48" fillId="37" borderId="118" xfId="0" applyFont="1" applyFill="1" applyBorder="1" applyAlignment="1">
      <alignment horizontal="center"/>
    </xf>
    <xf numFmtId="0" fontId="48" fillId="37" borderId="105" xfId="0" applyFont="1" applyFill="1" applyBorder="1" applyAlignment="1">
      <alignment horizontal="center"/>
    </xf>
    <xf numFmtId="0" fontId="48" fillId="37" borderId="0" xfId="0" applyFont="1" applyFill="1" applyBorder="1" applyAlignment="1">
      <alignment horizontal="left"/>
    </xf>
    <xf numFmtId="0" fontId="48" fillId="37" borderId="0" xfId="0" applyFont="1" applyFill="1" applyBorder="1"/>
    <xf numFmtId="0" fontId="48" fillId="37" borderId="56" xfId="0" applyFont="1" applyFill="1" applyBorder="1"/>
    <xf numFmtId="0" fontId="54" fillId="38" borderId="6" xfId="0" applyFont="1" applyFill="1" applyBorder="1" applyAlignment="1">
      <alignment horizontal="left"/>
    </xf>
    <xf numFmtId="0" fontId="48" fillId="38" borderId="0" xfId="0" applyFont="1" applyFill="1" applyBorder="1" applyAlignment="1">
      <alignment horizontal="center"/>
    </xf>
    <xf numFmtId="165" fontId="54" fillId="39" borderId="108" xfId="0" applyNumberFormat="1" applyFont="1" applyFill="1" applyBorder="1" applyAlignment="1">
      <alignment horizontal="center"/>
    </xf>
    <xf numFmtId="1" fontId="48" fillId="40" borderId="0" xfId="0" applyNumberFormat="1" applyFont="1" applyFill="1" applyBorder="1" applyAlignment="1">
      <alignment horizontal="center"/>
    </xf>
    <xf numFmtId="0" fontId="48" fillId="40" borderId="114" xfId="0" applyFont="1" applyFill="1" applyBorder="1" applyAlignment="1">
      <alignment horizontal="center"/>
    </xf>
    <xf numFmtId="0" fontId="48" fillId="40" borderId="119" xfId="0" applyFont="1" applyFill="1" applyBorder="1" applyAlignment="1">
      <alignment horizontal="center"/>
    </xf>
    <xf numFmtId="0" fontId="48" fillId="40" borderId="0" xfId="0" applyFont="1" applyFill="1" applyBorder="1" applyAlignment="1">
      <alignment horizontal="center"/>
    </xf>
    <xf numFmtId="0" fontId="48" fillId="40" borderId="0" xfId="0" applyFont="1" applyFill="1" applyBorder="1"/>
    <xf numFmtId="0" fontId="56" fillId="40" borderId="0" xfId="0" applyFont="1" applyFill="1" applyBorder="1"/>
    <xf numFmtId="0" fontId="56" fillId="40" borderId="56" xfId="0" applyFont="1" applyFill="1" applyBorder="1"/>
    <xf numFmtId="0" fontId="54" fillId="37" borderId="6" xfId="0" applyFont="1" applyFill="1" applyBorder="1" applyAlignment="1">
      <alignment horizontal="left"/>
    </xf>
    <xf numFmtId="0" fontId="56" fillId="37" borderId="0" xfId="0" applyFont="1" applyFill="1" applyBorder="1" applyAlignment="1">
      <alignment horizontal="center"/>
    </xf>
    <xf numFmtId="0" fontId="48" fillId="40" borderId="88" xfId="0" applyFont="1" applyFill="1" applyBorder="1" applyAlignment="1">
      <alignment horizontal="center"/>
    </xf>
    <xf numFmtId="0" fontId="48" fillId="40" borderId="83" xfId="0" applyFont="1" applyFill="1" applyBorder="1" applyAlignment="1">
      <alignment horizontal="center"/>
    </xf>
    <xf numFmtId="0" fontId="84" fillId="37" borderId="32" xfId="0" applyFont="1" applyFill="1" applyBorder="1" applyAlignment="1">
      <alignment horizontal="left"/>
    </xf>
    <xf numFmtId="0" fontId="56" fillId="37" borderId="57" xfId="0" applyFont="1" applyFill="1" applyBorder="1" applyAlignment="1">
      <alignment horizontal="center"/>
    </xf>
    <xf numFmtId="165" fontId="84" fillId="39" borderId="20" xfId="0" applyNumberFormat="1" applyFont="1" applyFill="1" applyBorder="1" applyAlignment="1">
      <alignment horizontal="center"/>
    </xf>
    <xf numFmtId="0" fontId="78" fillId="40" borderId="57" xfId="0" applyFont="1" applyFill="1" applyBorder="1" applyAlignment="1">
      <alignment horizontal="center"/>
    </xf>
    <xf numFmtId="3" fontId="78" fillId="40" borderId="57" xfId="0" applyNumberFormat="1" applyFont="1" applyFill="1" applyBorder="1" applyAlignment="1">
      <alignment horizontal="center"/>
    </xf>
    <xf numFmtId="0" fontId="78" fillId="40" borderId="89" xfId="0" applyFont="1" applyFill="1" applyBorder="1" applyAlignment="1">
      <alignment horizontal="center"/>
    </xf>
    <xf numFmtId="0" fontId="78" fillId="40" borderId="90" xfId="0" applyFont="1" applyFill="1" applyBorder="1" applyAlignment="1">
      <alignment horizontal="center"/>
    </xf>
    <xf numFmtId="0" fontId="48" fillId="37" borderId="57" xfId="0" applyFont="1" applyFill="1" applyBorder="1"/>
    <xf numFmtId="0" fontId="56" fillId="37" borderId="57" xfId="0" applyFont="1" applyFill="1" applyBorder="1"/>
    <xf numFmtId="0" fontId="56" fillId="37" borderId="58" xfId="0" applyFont="1" applyFill="1" applyBorder="1"/>
    <xf numFmtId="0" fontId="48" fillId="62" borderId="104" xfId="0" applyFont="1" applyFill="1" applyBorder="1" applyAlignment="1">
      <alignment horizontal="center"/>
    </xf>
    <xf numFmtId="0" fontId="48" fillId="62" borderId="108" xfId="0" applyFont="1" applyFill="1" applyBorder="1" applyAlignment="1">
      <alignment horizontal="center"/>
    </xf>
    <xf numFmtId="0" fontId="48" fillId="62" borderId="20" xfId="0" applyFont="1" applyFill="1" applyBorder="1" applyAlignment="1">
      <alignment horizontal="center"/>
    </xf>
    <xf numFmtId="0" fontId="81" fillId="31" borderId="5" xfId="0" applyFont="1" applyFill="1" applyBorder="1" applyAlignment="1">
      <alignment horizontal="center"/>
    </xf>
    <xf numFmtId="0" fontId="81" fillId="31" borderId="36" xfId="0" applyFont="1" applyFill="1" applyBorder="1" applyAlignment="1">
      <alignment horizontal="center"/>
    </xf>
    <xf numFmtId="165" fontId="83" fillId="14" borderId="36" xfId="0" applyNumberFormat="1" applyFont="1" applyFill="1" applyBorder="1" applyAlignment="1">
      <alignment horizontal="center"/>
    </xf>
    <xf numFmtId="165" fontId="82" fillId="14" borderId="36" xfId="0" applyNumberFormat="1" applyFont="1" applyFill="1" applyBorder="1" applyAlignment="1">
      <alignment horizontal="center"/>
    </xf>
    <xf numFmtId="165" fontId="82" fillId="14" borderId="37" xfId="0" applyNumberFormat="1" applyFont="1" applyFill="1" applyBorder="1" applyAlignment="1">
      <alignment horizontal="center"/>
    </xf>
    <xf numFmtId="0" fontId="81" fillId="31" borderId="38" xfId="0" applyFont="1" applyFill="1" applyBorder="1" applyAlignment="1">
      <alignment horizontal="center"/>
    </xf>
    <xf numFmtId="165" fontId="82" fillId="14" borderId="38" xfId="0" applyNumberFormat="1" applyFont="1" applyFill="1" applyBorder="1" applyAlignment="1">
      <alignment horizontal="center"/>
    </xf>
    <xf numFmtId="165" fontId="82" fillId="14" borderId="45" xfId="0" applyNumberFormat="1" applyFont="1" applyFill="1" applyBorder="1" applyAlignment="1">
      <alignment horizontal="center"/>
    </xf>
    <xf numFmtId="168" fontId="0" fillId="13" borderId="0" xfId="0" applyNumberFormat="1" applyFill="1" applyBorder="1" applyAlignment="1">
      <alignment horizontal="center"/>
    </xf>
    <xf numFmtId="0" fontId="48" fillId="26" borderId="4" xfId="0" quotePrefix="1" applyFont="1" applyFill="1" applyBorder="1" applyAlignment="1">
      <alignment horizontal="center"/>
    </xf>
    <xf numFmtId="14" fontId="50" fillId="18" borderId="100" xfId="5" applyNumberFormat="1" applyFont="1" applyFill="1" applyBorder="1" applyAlignment="1">
      <alignment horizontal="right" wrapText="1"/>
    </xf>
    <xf numFmtId="0" fontId="50" fillId="18" borderId="100" xfId="5" applyFont="1" applyFill="1" applyBorder="1" applyAlignment="1">
      <alignment horizontal="right" wrapText="1"/>
    </xf>
    <xf numFmtId="0" fontId="50" fillId="0" borderId="107" xfId="43" applyFont="1" applyFill="1" applyBorder="1" applyAlignment="1">
      <alignment horizontal="right" wrapText="1"/>
    </xf>
    <xf numFmtId="0" fontId="64" fillId="3" borderId="1" xfId="15" applyFont="1" applyFill="1" applyBorder="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166" fontId="67" fillId="0" borderId="2" xfId="18" applyNumberFormat="1" applyFont="1" applyFill="1" applyBorder="1" applyAlignment="1">
      <alignment horizontal="center" vertical="center" wrapText="1"/>
    </xf>
    <xf numFmtId="0" fontId="48" fillId="7" borderId="98" xfId="0" applyFont="1" applyFill="1" applyBorder="1" applyAlignment="1">
      <alignment horizontal="center"/>
    </xf>
    <xf numFmtId="0" fontId="48" fillId="7" borderId="98" xfId="27" applyFont="1" applyFill="1" applyBorder="1" applyAlignment="1">
      <alignment horizontal="center"/>
    </xf>
    <xf numFmtId="3" fontId="48" fillId="7" borderId="98" xfId="27" applyNumberFormat="1" applyFont="1" applyFill="1" applyBorder="1" applyAlignment="1">
      <alignment horizontal="center"/>
    </xf>
    <xf numFmtId="0" fontId="48" fillId="0" borderId="98" xfId="0" applyFont="1" applyFill="1" applyBorder="1" applyAlignment="1">
      <alignment horizontal="center"/>
    </xf>
    <xf numFmtId="0" fontId="48" fillId="0" borderId="98" xfId="27" applyFont="1" applyFill="1" applyBorder="1" applyAlignment="1">
      <alignment horizontal="center"/>
    </xf>
    <xf numFmtId="1" fontId="0" fillId="13" borderId="16" xfId="0" applyNumberFormat="1" applyFill="1" applyBorder="1"/>
    <xf numFmtId="1" fontId="48" fillId="0" borderId="0" xfId="0" applyNumberFormat="1" applyFont="1"/>
    <xf numFmtId="3" fontId="0" fillId="5" borderId="111" xfId="0" applyNumberFormat="1" applyFill="1" applyBorder="1" applyAlignment="1">
      <alignment horizontal="center"/>
    </xf>
    <xf numFmtId="3" fontId="0" fillId="14" borderId="111" xfId="0" applyNumberFormat="1" applyFill="1" applyBorder="1" applyAlignment="1">
      <alignment horizontal="center"/>
    </xf>
    <xf numFmtId="0" fontId="74" fillId="0" borderId="0" xfId="0" applyFont="1"/>
    <xf numFmtId="0" fontId="0" fillId="63" borderId="0" xfId="0" applyFill="1"/>
    <xf numFmtId="0" fontId="0" fillId="18" borderId="98" xfId="0" applyFill="1" applyBorder="1" applyAlignment="1">
      <alignment horizontal="center"/>
    </xf>
    <xf numFmtId="165" fontId="0" fillId="11" borderId="104" xfId="0" applyNumberFormat="1" applyFill="1" applyBorder="1" applyAlignment="1">
      <alignment horizontal="center"/>
    </xf>
    <xf numFmtId="165" fontId="0" fillId="11" borderId="98" xfId="0" applyNumberFormat="1" applyFill="1" applyBorder="1" applyAlignment="1">
      <alignment horizontal="center"/>
    </xf>
    <xf numFmtId="165" fontId="0" fillId="7" borderId="98" xfId="0" applyNumberFormat="1" applyFill="1" applyBorder="1" applyAlignment="1">
      <alignment horizontal="center"/>
    </xf>
    <xf numFmtId="165" fontId="0" fillId="12" borderId="98" xfId="0" applyNumberFormat="1" applyFill="1" applyBorder="1" applyAlignment="1">
      <alignment horizontal="center"/>
    </xf>
    <xf numFmtId="165" fontId="0" fillId="0" borderId="98" xfId="0" applyNumberFormat="1" applyBorder="1" applyAlignment="1">
      <alignment horizontal="center"/>
    </xf>
    <xf numFmtId="165" fontId="0" fillId="23" borderId="98" xfId="0" applyNumberFormat="1" applyFill="1" applyBorder="1" applyAlignment="1">
      <alignment horizontal="center"/>
    </xf>
    <xf numFmtId="165" fontId="0" fillId="0" borderId="98" xfId="0" applyNumberFormat="1" applyFill="1" applyBorder="1" applyAlignment="1">
      <alignment horizontal="center"/>
    </xf>
    <xf numFmtId="165" fontId="0" fillId="14" borderId="98" xfId="0" applyNumberFormat="1" applyFill="1" applyBorder="1" applyAlignment="1">
      <alignment horizontal="center"/>
    </xf>
    <xf numFmtId="165" fontId="0" fillId="18" borderId="98" xfId="0" applyNumberFormat="1" applyFill="1" applyBorder="1" applyAlignment="1">
      <alignment horizontal="center"/>
    </xf>
    <xf numFmtId="165" fontId="0" fillId="15" borderId="98" xfId="0" applyNumberFormat="1" applyFill="1" applyBorder="1" applyAlignment="1">
      <alignment horizontal="center"/>
    </xf>
    <xf numFmtId="14" fontId="100" fillId="0" borderId="125" xfId="56" applyNumberFormat="1" applyFont="1" applyFill="1" applyBorder="1" applyAlignment="1">
      <alignment horizontal="right" wrapText="1"/>
    </xf>
    <xf numFmtId="0" fontId="100" fillId="0" borderId="125" xfId="56" applyFont="1" applyFill="1" applyBorder="1" applyAlignment="1">
      <alignment horizontal="right" wrapText="1"/>
    </xf>
    <xf numFmtId="14" fontId="100" fillId="14" borderId="125" xfId="56" applyNumberFormat="1" applyFont="1" applyFill="1" applyBorder="1" applyAlignment="1">
      <alignment horizontal="right" wrapText="1"/>
    </xf>
    <xf numFmtId="0" fontId="100" fillId="14" borderId="125" xfId="56" applyFont="1" applyFill="1" applyBorder="1" applyAlignment="1">
      <alignment horizontal="right" wrapText="1"/>
    </xf>
    <xf numFmtId="0" fontId="100" fillId="3" borderId="124" xfId="57" applyFont="1" applyFill="1" applyBorder="1" applyAlignment="1">
      <alignment horizontal="center"/>
    </xf>
    <xf numFmtId="14" fontId="100" fillId="0" borderId="125" xfId="57" applyNumberFormat="1" applyFont="1" applyFill="1" applyBorder="1" applyAlignment="1">
      <alignment horizontal="right" wrapText="1"/>
    </xf>
    <xf numFmtId="0" fontId="100" fillId="0" borderId="125" xfId="57" applyFont="1" applyFill="1" applyBorder="1" applyAlignment="1">
      <alignment horizontal="right" wrapText="1"/>
    </xf>
    <xf numFmtId="3" fontId="54" fillId="0" borderId="0" xfId="0" applyNumberFormat="1" applyFont="1" applyAlignment="1">
      <alignment horizontal="center"/>
    </xf>
    <xf numFmtId="0" fontId="0" fillId="15" borderId="0" xfId="0" applyFill="1"/>
    <xf numFmtId="14" fontId="100" fillId="18" borderId="125" xfId="56" applyNumberFormat="1" applyFont="1" applyFill="1" applyBorder="1" applyAlignment="1">
      <alignment horizontal="right" wrapText="1"/>
    </xf>
    <xf numFmtId="0" fontId="100" fillId="18" borderId="125" xfId="56" applyFont="1" applyFill="1" applyBorder="1" applyAlignment="1">
      <alignment horizontal="right" wrapText="1"/>
    </xf>
    <xf numFmtId="0" fontId="77" fillId="0" borderId="0" xfId="0" applyFont="1" applyFill="1"/>
    <xf numFmtId="0" fontId="0" fillId="18" borderId="126" xfId="0" applyFill="1" applyBorder="1" applyAlignment="1">
      <alignment horizontal="center"/>
    </xf>
    <xf numFmtId="0" fontId="48" fillId="18" borderId="33" xfId="0" applyFont="1" applyFill="1" applyBorder="1" applyAlignment="1">
      <alignment horizontal="left"/>
    </xf>
    <xf numFmtId="0" fontId="48" fillId="18" borderId="3" xfId="0" applyFont="1" applyFill="1" applyBorder="1" applyAlignment="1">
      <alignment horizontal="left"/>
    </xf>
    <xf numFmtId="0" fontId="48" fillId="18" borderId="15" xfId="0" applyFont="1" applyFill="1" applyBorder="1" applyAlignment="1">
      <alignment horizontal="left"/>
    </xf>
    <xf numFmtId="3" fontId="48" fillId="18" borderId="17" xfId="0" applyNumberFormat="1" applyFont="1" applyFill="1" applyBorder="1" applyAlignment="1">
      <alignment horizontal="right"/>
    </xf>
    <xf numFmtId="0" fontId="48" fillId="0" borderId="24" xfId="0" applyFont="1" applyBorder="1" applyAlignment="1">
      <alignment horizontal="center" vertical="center"/>
    </xf>
    <xf numFmtId="0" fontId="17" fillId="3" borderId="124" xfId="6" applyFont="1" applyFill="1" applyBorder="1" applyAlignment="1">
      <alignment horizontal="center"/>
    </xf>
    <xf numFmtId="0" fontId="17" fillId="0" borderId="125" xfId="6" applyFont="1" applyFill="1" applyBorder="1" applyAlignment="1">
      <alignment horizontal="right" wrapText="1"/>
    </xf>
    <xf numFmtId="0" fontId="49" fillId="0" borderId="125" xfId="6" applyFont="1" applyFill="1" applyBorder="1" applyAlignment="1">
      <alignment horizontal="right" wrapText="1"/>
    </xf>
    <xf numFmtId="0" fontId="0" fillId="15" borderId="98" xfId="0" applyFill="1" applyBorder="1" applyAlignment="1">
      <alignment horizontal="center"/>
    </xf>
    <xf numFmtId="0" fontId="48" fillId="15" borderId="0" xfId="0" applyFont="1" applyFill="1"/>
    <xf numFmtId="0" fontId="0" fillId="0" borderId="98" xfId="0" applyFill="1" applyBorder="1" applyAlignment="1">
      <alignment horizontal="center"/>
    </xf>
    <xf numFmtId="16" fontId="0" fillId="5" borderId="127" xfId="0" applyNumberFormat="1" applyFill="1" applyBorder="1" applyAlignment="1">
      <alignment horizontal="center"/>
    </xf>
    <xf numFmtId="0" fontId="0" fillId="0" borderId="98" xfId="0" applyBorder="1" applyAlignment="1">
      <alignment horizontal="center"/>
    </xf>
    <xf numFmtId="0" fontId="0" fillId="0" borderId="98" xfId="0" applyBorder="1"/>
    <xf numFmtId="0" fontId="0" fillId="0" borderId="123" xfId="0" applyFill="1" applyBorder="1" applyAlignment="1">
      <alignment horizontal="center"/>
    </xf>
    <xf numFmtId="0" fontId="0" fillId="0" borderId="123" xfId="0" applyBorder="1" applyAlignment="1">
      <alignment horizontal="center"/>
    </xf>
    <xf numFmtId="0" fontId="48" fillId="0" borderId="123" xfId="0" applyFont="1" applyFill="1" applyBorder="1" applyAlignment="1">
      <alignment horizontal="center"/>
    </xf>
    <xf numFmtId="0" fontId="0" fillId="0" borderId="123" xfId="0" applyBorder="1"/>
    <xf numFmtId="165" fontId="0" fillId="14" borderId="38" xfId="0" applyNumberFormat="1" applyFill="1" applyBorder="1" applyAlignment="1">
      <alignment horizontal="center"/>
    </xf>
    <xf numFmtId="165" fontId="0" fillId="15" borderId="11" xfId="0" applyNumberFormat="1" applyFill="1" applyBorder="1" applyAlignment="1">
      <alignment horizontal="center"/>
    </xf>
    <xf numFmtId="165" fontId="0" fillId="0" borderId="11" xfId="0" applyNumberFormat="1" applyFill="1" applyBorder="1" applyAlignment="1">
      <alignment horizontal="center"/>
    </xf>
    <xf numFmtId="165" fontId="0" fillId="7" borderId="0" xfId="0" applyNumberFormat="1" applyFill="1"/>
    <xf numFmtId="0" fontId="49" fillId="0" borderId="121" xfId="7" applyFont="1" applyFill="1" applyBorder="1" applyAlignment="1">
      <alignment horizontal="right" wrapText="1"/>
    </xf>
    <xf numFmtId="0" fontId="17" fillId="3" borderId="120" xfId="12" applyFont="1" applyFill="1" applyBorder="1" applyAlignment="1">
      <alignment horizontal="center"/>
    </xf>
    <xf numFmtId="0" fontId="17" fillId="0" borderId="121" xfId="12" applyFont="1" applyFill="1" applyBorder="1" applyAlignment="1">
      <alignment horizontal="right" wrapText="1"/>
    </xf>
    <xf numFmtId="165" fontId="0" fillId="0" borderId="108" xfId="0" applyNumberFormat="1" applyBorder="1" applyAlignment="1">
      <alignment horizontal="center"/>
    </xf>
    <xf numFmtId="0" fontId="44" fillId="0" borderId="108" xfId="12" applyFont="1" applyFill="1" applyBorder="1" applyAlignment="1">
      <alignment horizontal="center" wrapText="1"/>
    </xf>
    <xf numFmtId="0" fontId="48" fillId="0" borderId="108" xfId="0" applyFont="1" applyBorder="1" applyAlignment="1">
      <alignment horizontal="center"/>
    </xf>
    <xf numFmtId="0" fontId="0" fillId="0" borderId="108" xfId="0" applyBorder="1" applyAlignment="1">
      <alignment horizontal="center"/>
    </xf>
    <xf numFmtId="0" fontId="0" fillId="0" borderId="108" xfId="0" applyBorder="1"/>
    <xf numFmtId="0" fontId="44" fillId="0" borderId="122" xfId="12" applyFont="1" applyFill="1" applyBorder="1" applyAlignment="1">
      <alignment horizontal="center" wrapText="1"/>
    </xf>
    <xf numFmtId="0" fontId="48" fillId="0" borderId="122" xfId="0" applyFont="1" applyBorder="1" applyAlignment="1">
      <alignment horizontal="center" vertical="center"/>
    </xf>
    <xf numFmtId="0" fontId="17" fillId="0" borderId="129" xfId="12" applyFont="1" applyFill="1" applyBorder="1" applyAlignment="1">
      <alignment horizontal="right" wrapText="1"/>
    </xf>
    <xf numFmtId="0" fontId="17" fillId="0" borderId="108" xfId="12" applyFont="1" applyFill="1" applyBorder="1" applyAlignment="1">
      <alignment horizontal="right" wrapText="1"/>
    </xf>
    <xf numFmtId="0" fontId="0" fillId="22" borderId="108" xfId="0" applyFill="1" applyBorder="1" applyAlignment="1">
      <alignment horizontal="center"/>
    </xf>
    <xf numFmtId="0" fontId="17" fillId="22" borderId="108" xfId="12" applyFont="1" applyFill="1" applyBorder="1" applyAlignment="1">
      <alignment horizontal="right" wrapText="1"/>
    </xf>
    <xf numFmtId="0" fontId="49" fillId="0" borderId="108" xfId="7" applyFont="1" applyFill="1" applyBorder="1" applyAlignment="1">
      <alignment horizontal="center" wrapText="1"/>
    </xf>
    <xf numFmtId="0" fontId="17" fillId="3" borderId="130" xfId="12" applyFont="1" applyFill="1" applyBorder="1" applyAlignment="1">
      <alignment horizontal="center"/>
    </xf>
    <xf numFmtId="0" fontId="49" fillId="0" borderId="104" xfId="12" applyFont="1" applyFill="1" applyBorder="1" applyAlignment="1">
      <alignment horizontal="center" wrapText="1"/>
    </xf>
    <xf numFmtId="0" fontId="0" fillId="0" borderId="104" xfId="0" applyBorder="1" applyAlignment="1">
      <alignment horizontal="center"/>
    </xf>
    <xf numFmtId="3" fontId="65" fillId="0" borderId="131" xfId="7" applyNumberFormat="1" applyFont="1" applyFill="1" applyBorder="1" applyAlignment="1">
      <alignment horizontal="center" vertical="center" wrapText="1"/>
    </xf>
    <xf numFmtId="14" fontId="50" fillId="15" borderId="97" xfId="36" applyNumberFormat="1" applyFont="1" applyFill="1" applyBorder="1" applyAlignment="1">
      <alignment horizontal="right" wrapText="1"/>
    </xf>
    <xf numFmtId="0" fontId="50" fillId="15" borderId="97" xfId="36" applyFont="1" applyFill="1" applyBorder="1" applyAlignment="1">
      <alignment horizontal="right" wrapText="1"/>
    </xf>
    <xf numFmtId="14" fontId="50" fillId="59" borderId="97" xfId="36" applyNumberFormat="1" applyFont="1" applyFill="1" applyBorder="1" applyAlignment="1">
      <alignment horizontal="right" wrapText="1"/>
    </xf>
    <xf numFmtId="0" fontId="50" fillId="59" borderId="97" xfId="36" applyFont="1" applyFill="1" applyBorder="1" applyAlignment="1">
      <alignment horizontal="right" wrapText="1"/>
    </xf>
    <xf numFmtId="166" fontId="67" fillId="0" borderId="0" xfId="18" applyNumberFormat="1" applyFont="1" applyFill="1" applyBorder="1" applyAlignment="1">
      <alignment horizontal="center" vertical="center" wrapText="1"/>
    </xf>
    <xf numFmtId="0" fontId="17" fillId="0" borderId="121" xfId="17" applyNumberFormat="1" applyFont="1" applyFill="1" applyBorder="1" applyAlignment="1">
      <alignment wrapText="1"/>
    </xf>
    <xf numFmtId="3" fontId="64" fillId="0" borderId="0" xfId="15" applyNumberFormat="1" applyFont="1" applyFill="1" applyBorder="1" applyAlignment="1">
      <alignment horizontal="center" wrapText="1"/>
    </xf>
    <xf numFmtId="0" fontId="64" fillId="25" borderId="0" xfId="15" applyFont="1" applyFill="1" applyBorder="1" applyAlignment="1">
      <alignment horizontal="center" vertical="center"/>
    </xf>
    <xf numFmtId="9" fontId="49" fillId="13" borderId="104" xfId="15" applyNumberFormat="1" applyFont="1" applyFill="1" applyBorder="1" applyAlignment="1">
      <alignment horizontal="center" wrapText="1"/>
    </xf>
    <xf numFmtId="0" fontId="48" fillId="0" borderId="22" xfId="0" applyFont="1" applyBorder="1" applyAlignment="1">
      <alignment horizontal="center"/>
    </xf>
    <xf numFmtId="0" fontId="0" fillId="0" borderId="3" xfId="0" applyFill="1" applyBorder="1" applyAlignment="1">
      <alignment horizontal="center" vertical="center"/>
    </xf>
    <xf numFmtId="0" fontId="82" fillId="14" borderId="78" xfId="0" applyFont="1" applyFill="1" applyBorder="1" applyAlignment="1">
      <alignment horizontal="center"/>
    </xf>
    <xf numFmtId="14" fontId="48" fillId="7" borderId="65" xfId="27" applyNumberFormat="1" applyFill="1" applyBorder="1" applyAlignment="1">
      <alignment horizontal="center"/>
    </xf>
    <xf numFmtId="14" fontId="48" fillId="32" borderId="65" xfId="0" applyNumberFormat="1" applyFont="1" applyFill="1" applyBorder="1" applyAlignment="1">
      <alignment horizontal="center"/>
    </xf>
    <xf numFmtId="0" fontId="48" fillId="7" borderId="98" xfId="27" applyFill="1" applyBorder="1" applyAlignment="1">
      <alignment horizontal="center"/>
    </xf>
    <xf numFmtId="0" fontId="48" fillId="32" borderId="98" xfId="0" applyFont="1" applyFill="1" applyBorder="1" applyAlignment="1">
      <alignment horizontal="center"/>
    </xf>
    <xf numFmtId="0" fontId="48" fillId="32" borderId="98" xfId="27" applyFill="1" applyBorder="1" applyAlignment="1">
      <alignment horizontal="center"/>
    </xf>
    <xf numFmtId="3" fontId="48" fillId="7" borderId="98" xfId="27" applyNumberFormat="1" applyFill="1" applyBorder="1" applyAlignment="1">
      <alignment horizontal="center"/>
    </xf>
    <xf numFmtId="3" fontId="48" fillId="32" borderId="98" xfId="27" applyNumberFormat="1" applyFill="1" applyBorder="1" applyAlignment="1">
      <alignment horizontal="center"/>
    </xf>
    <xf numFmtId="3" fontId="48" fillId="7" borderId="98" xfId="0" applyNumberFormat="1" applyFont="1" applyFill="1" applyBorder="1" applyAlignment="1">
      <alignment horizontal="center"/>
    </xf>
    <xf numFmtId="3" fontId="48" fillId="65" borderId="98" xfId="0" applyNumberFormat="1" applyFont="1" applyFill="1" applyBorder="1" applyAlignment="1">
      <alignment horizontal="center"/>
    </xf>
    <xf numFmtId="3" fontId="48" fillId="7" borderId="20" xfId="27" applyNumberFormat="1" applyFill="1" applyBorder="1" applyAlignment="1">
      <alignment horizontal="center"/>
    </xf>
    <xf numFmtId="3" fontId="48" fillId="32" borderId="20" xfId="27" applyNumberFormat="1" applyFill="1" applyBorder="1" applyAlignment="1">
      <alignment horizontal="center"/>
    </xf>
    <xf numFmtId="0" fontId="48" fillId="0" borderId="104" xfId="27" applyBorder="1" applyAlignment="1">
      <alignment horizontal="center"/>
    </xf>
    <xf numFmtId="0" fontId="48" fillId="0" borderId="104" xfId="0" applyFont="1" applyBorder="1" applyAlignment="1">
      <alignment horizontal="center"/>
    </xf>
    <xf numFmtId="0" fontId="48" fillId="0" borderId="98" xfId="0" applyFont="1" applyBorder="1" applyAlignment="1">
      <alignment horizontal="center"/>
    </xf>
    <xf numFmtId="0" fontId="48" fillId="32" borderId="104" xfId="0" applyFont="1" applyFill="1" applyBorder="1" applyAlignment="1">
      <alignment horizontal="center"/>
    </xf>
    <xf numFmtId="0" fontId="48" fillId="0" borderId="98" xfId="27" applyBorder="1" applyAlignment="1">
      <alignment horizontal="center"/>
    </xf>
    <xf numFmtId="0" fontId="48" fillId="0" borderId="132" xfId="27" applyBorder="1" applyAlignment="1">
      <alignment horizontal="center"/>
    </xf>
    <xf numFmtId="0" fontId="48" fillId="0" borderId="20" xfId="27" applyBorder="1" applyAlignment="1">
      <alignment horizontal="center"/>
    </xf>
    <xf numFmtId="0" fontId="48" fillId="0" borderId="20" xfId="0" applyFont="1" applyBorder="1" applyAlignment="1">
      <alignment horizontal="center"/>
    </xf>
    <xf numFmtId="0" fontId="48" fillId="32" borderId="20" xfId="0" applyFont="1" applyFill="1" applyBorder="1" applyAlignment="1">
      <alignment horizontal="center"/>
    </xf>
    <xf numFmtId="168" fontId="48" fillId="13" borderId="0" xfId="27" applyNumberFormat="1" applyFill="1" applyAlignment="1">
      <alignment horizontal="center"/>
    </xf>
    <xf numFmtId="0" fontId="0" fillId="32" borderId="0" xfId="0" applyFill="1" applyAlignment="1">
      <alignment horizontal="center"/>
    </xf>
    <xf numFmtId="0" fontId="48" fillId="66" borderId="0" xfId="0" applyFont="1" applyFill="1" applyBorder="1"/>
    <xf numFmtId="0" fontId="83" fillId="14" borderId="78" xfId="0" applyFont="1" applyFill="1" applyBorder="1" applyAlignment="1">
      <alignment horizontal="center"/>
    </xf>
    <xf numFmtId="0" fontId="81" fillId="14" borderId="5" xfId="0" applyFont="1" applyFill="1" applyBorder="1" applyAlignment="1">
      <alignment horizontal="center"/>
    </xf>
    <xf numFmtId="0" fontId="81" fillId="14" borderId="38" xfId="0" applyFont="1" applyFill="1" applyBorder="1" applyAlignment="1">
      <alignment horizontal="center"/>
    </xf>
    <xf numFmtId="0" fontId="81" fillId="14" borderId="36" xfId="0" applyFont="1" applyFill="1" applyBorder="1" applyAlignment="1">
      <alignment horizontal="center"/>
    </xf>
    <xf numFmtId="0" fontId="81" fillId="14" borderId="78" xfId="0" applyFont="1" applyFill="1" applyBorder="1" applyAlignment="1">
      <alignment horizontal="center"/>
    </xf>
    <xf numFmtId="0" fontId="0" fillId="14" borderId="108" xfId="0" applyFill="1" applyBorder="1" applyAlignment="1">
      <alignment horizontal="center"/>
    </xf>
    <xf numFmtId="0" fontId="0" fillId="18" borderId="108" xfId="0" applyFill="1" applyBorder="1" applyAlignment="1">
      <alignment horizontal="center"/>
    </xf>
    <xf numFmtId="0" fontId="48" fillId="15" borderId="108" xfId="0" applyFont="1" applyFill="1" applyBorder="1"/>
    <xf numFmtId="0" fontId="0" fillId="0" borderId="108" xfId="0" applyFill="1" applyBorder="1" applyAlignment="1">
      <alignment horizontal="center"/>
    </xf>
    <xf numFmtId="0" fontId="0" fillId="15" borderId="108" xfId="0" applyFill="1" applyBorder="1" applyAlignment="1">
      <alignment horizontal="center"/>
    </xf>
    <xf numFmtId="0" fontId="52" fillId="24" borderId="43" xfId="0" applyFont="1" applyFill="1" applyBorder="1" applyAlignment="1">
      <alignment horizontal="center"/>
    </xf>
    <xf numFmtId="0" fontId="35" fillId="0" borderId="0" xfId="38" applyAlignment="1">
      <alignment horizontal="center" vertical="center"/>
    </xf>
    <xf numFmtId="14" fontId="35" fillId="0" borderId="0" xfId="38" applyNumberFormat="1" applyAlignment="1">
      <alignment horizontal="center" vertical="center"/>
    </xf>
    <xf numFmtId="0" fontId="33" fillId="0" borderId="0" xfId="38" applyFont="1" applyAlignment="1">
      <alignment horizontal="center" vertical="center"/>
    </xf>
    <xf numFmtId="0" fontId="28" fillId="0" borderId="0" xfId="38" applyFont="1" applyAlignment="1">
      <alignment horizontal="center" vertical="center"/>
    </xf>
    <xf numFmtId="0" fontId="25" fillId="0" borderId="0" xfId="38" applyFont="1" applyAlignment="1">
      <alignment horizontal="center" vertical="center"/>
    </xf>
    <xf numFmtId="3" fontId="35" fillId="0" borderId="0" xfId="38" applyNumberFormat="1" applyAlignment="1">
      <alignment horizontal="center" vertical="center"/>
    </xf>
    <xf numFmtId="0" fontId="0" fillId="0" borderId="0" xfId="0" applyAlignment="1">
      <alignment wrapText="1"/>
    </xf>
    <xf numFmtId="0" fontId="48" fillId="0" borderId="134" xfId="27" applyFont="1" applyFill="1" applyBorder="1" applyAlignment="1">
      <alignment horizontal="center"/>
    </xf>
    <xf numFmtId="3" fontId="0" fillId="5" borderId="105" xfId="0" applyNumberFormat="1" applyFill="1" applyBorder="1" applyAlignment="1">
      <alignment horizontal="center"/>
    </xf>
    <xf numFmtId="0" fontId="52" fillId="5" borderId="23" xfId="0" applyFont="1" applyFill="1" applyBorder="1"/>
    <xf numFmtId="1" fontId="69" fillId="5" borderId="54" xfId="0" applyNumberFormat="1" applyFont="1" applyFill="1" applyBorder="1" applyAlignment="1">
      <alignment horizontal="center" vertical="center"/>
    </xf>
    <xf numFmtId="0" fontId="52" fillId="4" borderId="140" xfId="0" applyFont="1" applyFill="1" applyBorder="1" applyAlignment="1">
      <alignment horizontal="center"/>
    </xf>
    <xf numFmtId="0" fontId="52" fillId="13" borderId="140" xfId="0" applyFont="1" applyFill="1" applyBorder="1" applyAlignment="1">
      <alignment horizontal="center"/>
    </xf>
    <xf numFmtId="0" fontId="15" fillId="0" borderId="0" xfId="38" applyFont="1" applyAlignment="1">
      <alignment horizontal="center" vertical="center"/>
    </xf>
    <xf numFmtId="14" fontId="35" fillId="0" borderId="142" xfId="38" applyNumberFormat="1" applyBorder="1" applyAlignment="1">
      <alignment horizontal="center" vertical="center"/>
    </xf>
    <xf numFmtId="0" fontId="28" fillId="0" borderId="142" xfId="38" applyFont="1" applyBorder="1" applyAlignment="1">
      <alignment horizontal="center" vertical="center"/>
    </xf>
    <xf numFmtId="3" fontId="35" fillId="0" borderId="142" xfId="38" applyNumberFormat="1" applyBorder="1" applyAlignment="1">
      <alignment horizontal="center" vertical="center"/>
    </xf>
    <xf numFmtId="0" fontId="35" fillId="0" borderId="142" xfId="38" applyBorder="1"/>
    <xf numFmtId="0" fontId="35" fillId="0" borderId="142" xfId="38" applyBorder="1" applyAlignment="1">
      <alignment horizontal="center" vertical="center"/>
    </xf>
    <xf numFmtId="0" fontId="18" fillId="0" borderId="142" xfId="38" applyFont="1" applyBorder="1" applyAlignment="1">
      <alignment horizontal="center" vertical="center"/>
    </xf>
    <xf numFmtId="0" fontId="33" fillId="0" borderId="142" xfId="38" applyFont="1" applyBorder="1" applyAlignment="1">
      <alignment horizontal="center" vertical="center"/>
    </xf>
    <xf numFmtId="3" fontId="64" fillId="0" borderId="61" xfId="15" applyNumberFormat="1" applyFont="1" applyFill="1" applyBorder="1" applyAlignment="1">
      <alignment horizontal="right" wrapText="1"/>
    </xf>
    <xf numFmtId="0" fontId="64" fillId="0" borderId="0" xfId="15" applyFont="1" applyFill="1" applyBorder="1" applyAlignment="1">
      <alignment horizontal="right" wrapText="1"/>
    </xf>
    <xf numFmtId="166" fontId="102" fillId="0" borderId="0" xfId="59" applyNumberFormat="1" applyFont="1" applyFill="1" applyBorder="1" applyAlignment="1">
      <alignment horizontal="right" wrapText="1"/>
    </xf>
    <xf numFmtId="1" fontId="64" fillId="18" borderId="0" xfId="15" applyNumberFormat="1" applyFont="1" applyFill="1" applyBorder="1" applyAlignment="1">
      <alignment horizontal="center" vertical="center" wrapText="1"/>
    </xf>
    <xf numFmtId="0" fontId="103" fillId="0" borderId="0" xfId="0" applyFont="1" applyAlignment="1">
      <alignment vertical="center"/>
    </xf>
    <xf numFmtId="0" fontId="0" fillId="59" borderId="98" xfId="0" applyFill="1" applyBorder="1" applyAlignment="1">
      <alignment horizontal="center"/>
    </xf>
    <xf numFmtId="165" fontId="48" fillId="15" borderId="0" xfId="0" applyNumberFormat="1" applyFont="1" applyFill="1" applyBorder="1" applyAlignment="1">
      <alignment horizontal="left" vertical="center"/>
    </xf>
    <xf numFmtId="0" fontId="11" fillId="0" borderId="0" xfId="38" applyFont="1" applyAlignment="1">
      <alignment horizontal="center" vertical="center"/>
    </xf>
    <xf numFmtId="16" fontId="0" fillId="5" borderId="3" xfId="0" applyNumberFormat="1" applyFill="1" applyBorder="1" applyAlignment="1">
      <alignment horizontal="center" wrapText="1"/>
    </xf>
    <xf numFmtId="16" fontId="0" fillId="5" borderId="38" xfId="0" applyNumberFormat="1" applyFill="1" applyBorder="1" applyAlignment="1">
      <alignment horizontal="center" wrapText="1"/>
    </xf>
    <xf numFmtId="0" fontId="103" fillId="0" borderId="0" xfId="0" applyFont="1" applyAlignment="1">
      <alignment vertical="center" wrapText="1"/>
    </xf>
    <xf numFmtId="0" fontId="50" fillId="0" borderId="29" xfId="36" applyFont="1" applyFill="1" applyBorder="1" applyAlignment="1">
      <alignment horizontal="right" wrapText="1"/>
    </xf>
    <xf numFmtId="0" fontId="50" fillId="0" borderId="109" xfId="36" applyFont="1" applyFill="1" applyBorder="1" applyAlignment="1">
      <alignment horizontal="right" wrapText="1"/>
    </xf>
    <xf numFmtId="0" fontId="50" fillId="0" borderId="143" xfId="36" applyFont="1" applyFill="1" applyBorder="1" applyAlignment="1">
      <alignment horizontal="right" wrapText="1"/>
    </xf>
    <xf numFmtId="0" fontId="50" fillId="3" borderId="135" xfId="70" applyFont="1" applyFill="1" applyBorder="1" applyAlignment="1">
      <alignment horizontal="center"/>
    </xf>
    <xf numFmtId="14" fontId="50" fillId="0" borderId="136" xfId="70" applyNumberFormat="1" applyFont="1" applyFill="1" applyBorder="1" applyAlignment="1">
      <alignment horizontal="right" wrapText="1"/>
    </xf>
    <xf numFmtId="0" fontId="50" fillId="0" borderId="136" xfId="70" applyFont="1" applyFill="1" applyBorder="1" applyAlignment="1">
      <alignment horizontal="right" wrapText="1"/>
    </xf>
    <xf numFmtId="14" fontId="100" fillId="0" borderId="136" xfId="72" applyNumberFormat="1" applyFont="1" applyFill="1" applyBorder="1" applyAlignment="1">
      <alignment horizontal="right" wrapText="1"/>
    </xf>
    <xf numFmtId="0" fontId="100" fillId="0" borderId="136" xfId="72" applyFont="1" applyFill="1" applyBorder="1" applyAlignment="1">
      <alignment horizontal="right" wrapText="1"/>
    </xf>
    <xf numFmtId="14" fontId="100" fillId="14" borderId="136" xfId="72" applyNumberFormat="1" applyFont="1" applyFill="1" applyBorder="1" applyAlignment="1">
      <alignment horizontal="right" wrapText="1"/>
    </xf>
    <xf numFmtId="0" fontId="100" fillId="14" borderId="136" xfId="72" applyFont="1" applyFill="1" applyBorder="1" applyAlignment="1">
      <alignment horizontal="right" wrapText="1"/>
    </xf>
    <xf numFmtId="0" fontId="0" fillId="17" borderId="108" xfId="0" applyFill="1" applyBorder="1" applyAlignment="1">
      <alignment horizontal="center"/>
    </xf>
    <xf numFmtId="3" fontId="0" fillId="13" borderId="23" xfId="0" applyNumberFormat="1" applyFill="1" applyBorder="1" applyAlignment="1">
      <alignment horizontal="center"/>
    </xf>
    <xf numFmtId="3" fontId="0" fillId="13" borderId="24" xfId="0" applyNumberFormat="1" applyFill="1" applyBorder="1" applyAlignment="1">
      <alignment horizontal="center"/>
    </xf>
    <xf numFmtId="0" fontId="52" fillId="13" borderId="141" xfId="0" applyFont="1" applyFill="1" applyBorder="1" applyAlignment="1">
      <alignment horizontal="center"/>
    </xf>
    <xf numFmtId="0" fontId="52" fillId="24" borderId="0" xfId="0" applyFont="1" applyFill="1" applyBorder="1" applyAlignment="1">
      <alignment horizontal="center"/>
    </xf>
    <xf numFmtId="3" fontId="0" fillId="0" borderId="0" xfId="0" applyNumberFormat="1" applyFill="1" applyBorder="1" applyAlignment="1">
      <alignment horizontal="center"/>
    </xf>
    <xf numFmtId="0" fontId="48" fillId="0" borderId="138" xfId="0" applyFont="1" applyBorder="1"/>
    <xf numFmtId="0" fontId="54" fillId="24" borderId="17" xfId="0" applyFont="1" applyFill="1" applyBorder="1" applyAlignment="1">
      <alignment horizontal="center"/>
    </xf>
    <xf numFmtId="165" fontId="51" fillId="18" borderId="108" xfId="8" applyNumberFormat="1" applyFont="1" applyFill="1" applyBorder="1" applyAlignment="1">
      <alignment horizontal="center" wrapText="1"/>
    </xf>
    <xf numFmtId="0" fontId="0" fillId="18" borderId="133" xfId="0" applyFill="1" applyBorder="1" applyAlignment="1">
      <alignment horizontal="center"/>
    </xf>
    <xf numFmtId="0" fontId="54" fillId="0" borderId="39" xfId="0" applyFont="1" applyFill="1" applyBorder="1" applyAlignment="1">
      <alignment horizontal="center"/>
    </xf>
    <xf numFmtId="165" fontId="51" fillId="68" borderId="3" xfId="8" applyNumberFormat="1" applyFont="1" applyFill="1" applyBorder="1" applyAlignment="1">
      <alignment horizontal="center" wrapText="1"/>
    </xf>
    <xf numFmtId="0" fontId="101" fillId="3" borderId="135" xfId="73" applyFont="1" applyFill="1" applyBorder="1" applyAlignment="1">
      <alignment horizontal="center"/>
    </xf>
    <xf numFmtId="0" fontId="101" fillId="0" borderId="136" xfId="73" applyFont="1" applyFill="1" applyBorder="1" applyAlignment="1">
      <alignment horizontal="right" wrapText="1"/>
    </xf>
    <xf numFmtId="0" fontId="101" fillId="0" borderId="136" xfId="74" applyFont="1" applyFill="1" applyBorder="1" applyAlignment="1">
      <alignment horizontal="right" wrapText="1"/>
    </xf>
    <xf numFmtId="0" fontId="49" fillId="0" borderId="136" xfId="7" applyFont="1" applyFill="1" applyBorder="1" applyAlignment="1">
      <alignment horizontal="right" wrapText="1"/>
    </xf>
    <xf numFmtId="0" fontId="65" fillId="3" borderId="144" xfId="12" applyFont="1" applyFill="1" applyBorder="1" applyAlignment="1">
      <alignment horizontal="center"/>
    </xf>
    <xf numFmtId="0" fontId="65" fillId="25" borderId="22" xfId="12" applyFont="1" applyFill="1" applyBorder="1" applyAlignment="1">
      <alignment horizontal="center"/>
    </xf>
    <xf numFmtId="0" fontId="49" fillId="0" borderId="129" xfId="7" applyFont="1" applyFill="1" applyBorder="1" applyAlignment="1">
      <alignment horizontal="right" wrapText="1"/>
    </xf>
    <xf numFmtId="0" fontId="49" fillId="0" borderId="61" xfId="7" applyFont="1" applyFill="1" applyBorder="1" applyAlignment="1">
      <alignment horizontal="right" wrapText="1"/>
    </xf>
    <xf numFmtId="0" fontId="49" fillId="22" borderId="47" xfId="7" applyFont="1" applyFill="1" applyBorder="1" applyAlignment="1">
      <alignment horizontal="left" vertical="center"/>
    </xf>
    <xf numFmtId="0" fontId="49" fillId="22" borderId="48" xfId="7" applyFont="1" applyFill="1" applyBorder="1" applyAlignment="1">
      <alignment horizontal="right" wrapText="1"/>
    </xf>
    <xf numFmtId="0" fontId="49" fillId="22" borderId="49" xfId="7" applyFont="1" applyFill="1" applyBorder="1" applyAlignment="1">
      <alignment horizontal="right" wrapText="1"/>
    </xf>
    <xf numFmtId="0" fontId="103" fillId="15" borderId="0" xfId="0" applyFont="1" applyFill="1" applyAlignment="1">
      <alignment vertical="center"/>
    </xf>
    <xf numFmtId="0" fontId="7" fillId="0" borderId="0" xfId="38" applyFont="1" applyAlignment="1">
      <alignment horizontal="center" vertical="center"/>
    </xf>
    <xf numFmtId="0" fontId="35" fillId="13" borderId="0" xfId="38" applyFill="1" applyAlignment="1">
      <alignment horizontal="center" vertical="center"/>
    </xf>
    <xf numFmtId="0" fontId="7" fillId="0" borderId="0" xfId="38" applyFont="1"/>
    <xf numFmtId="0" fontId="7" fillId="13" borderId="0" xfId="38" applyFont="1" applyFill="1"/>
    <xf numFmtId="0" fontId="101" fillId="0" borderId="136" xfId="75" applyNumberFormat="1" applyFont="1" applyFill="1" applyBorder="1" applyAlignment="1">
      <alignment horizontal="center" wrapText="1"/>
    </xf>
    <xf numFmtId="0" fontId="101" fillId="13" borderId="136" xfId="75" applyNumberFormat="1" applyFont="1" applyFill="1" applyBorder="1" applyAlignment="1">
      <alignment horizontal="center" wrapText="1"/>
    </xf>
    <xf numFmtId="0" fontId="101" fillId="0" borderId="103" xfId="75" applyNumberFormat="1" applyFont="1" applyFill="1" applyBorder="1" applyAlignment="1">
      <alignment horizontal="center" wrapText="1"/>
    </xf>
    <xf numFmtId="0" fontId="64" fillId="0" borderId="108" xfId="14" applyNumberFormat="1" applyFont="1" applyFill="1" applyBorder="1" applyAlignment="1">
      <alignment horizontal="center" wrapText="1"/>
    </xf>
    <xf numFmtId="0" fontId="101" fillId="13" borderId="108" xfId="75" applyNumberFormat="1" applyFont="1" applyFill="1" applyBorder="1" applyAlignment="1">
      <alignment horizontal="center" wrapText="1"/>
    </xf>
    <xf numFmtId="0" fontId="101" fillId="0" borderId="108" xfId="75" applyNumberFormat="1" applyFont="1" applyFill="1" applyBorder="1" applyAlignment="1">
      <alignment horizontal="center" wrapText="1"/>
    </xf>
    <xf numFmtId="0" fontId="101" fillId="13" borderId="104" xfId="75" applyNumberFormat="1" applyFont="1" applyFill="1" applyBorder="1" applyAlignment="1">
      <alignment horizontal="center" wrapText="1"/>
    </xf>
    <xf numFmtId="0" fontId="101" fillId="0" borderId="20" xfId="75" applyNumberFormat="1" applyFont="1" applyFill="1" applyBorder="1" applyAlignment="1">
      <alignment horizontal="center" wrapText="1"/>
    </xf>
    <xf numFmtId="16" fontId="0" fillId="29" borderId="3" xfId="0" applyNumberFormat="1" applyFill="1" applyBorder="1" applyAlignment="1">
      <alignment horizontal="center"/>
    </xf>
    <xf numFmtId="16" fontId="0" fillId="29" borderId="3" xfId="0" applyNumberFormat="1" applyFill="1" applyBorder="1" applyAlignment="1">
      <alignment horizontal="center" wrapText="1"/>
    </xf>
    <xf numFmtId="16" fontId="0" fillId="29" borderId="20" xfId="0" applyNumberFormat="1" applyFill="1" applyBorder="1" applyAlignment="1">
      <alignment horizontal="center"/>
    </xf>
    <xf numFmtId="16" fontId="0" fillId="29" borderId="33" xfId="0" applyNumberFormat="1" applyFill="1" applyBorder="1" applyAlignment="1">
      <alignment horizontal="center"/>
    </xf>
    <xf numFmtId="16" fontId="0" fillId="7" borderId="104" xfId="0" applyNumberFormat="1" applyFill="1" applyBorder="1" applyAlignment="1">
      <alignment horizontal="center"/>
    </xf>
    <xf numFmtId="16" fontId="0" fillId="29" borderId="104" xfId="0" applyNumberFormat="1" applyFill="1" applyBorder="1" applyAlignment="1">
      <alignment horizontal="center"/>
    </xf>
    <xf numFmtId="16" fontId="0" fillId="7" borderId="20" xfId="0" applyNumberFormat="1" applyFill="1" applyBorder="1" applyAlignment="1">
      <alignment horizontal="center"/>
    </xf>
    <xf numFmtId="9" fontId="49" fillId="22" borderId="104" xfId="15" applyNumberFormat="1" applyFont="1" applyFill="1" applyBorder="1" applyAlignment="1">
      <alignment horizontal="center" wrapText="1"/>
    </xf>
    <xf numFmtId="9" fontId="0" fillId="26" borderId="20" xfId="0" applyNumberFormat="1" applyFill="1" applyBorder="1" applyAlignment="1">
      <alignment horizontal="center"/>
    </xf>
    <xf numFmtId="0" fontId="105" fillId="0" borderId="0" xfId="0" applyFont="1"/>
    <xf numFmtId="0" fontId="103" fillId="15" borderId="42" xfId="0" applyFont="1" applyFill="1" applyBorder="1" applyAlignment="1">
      <alignment vertical="center"/>
    </xf>
    <xf numFmtId="0" fontId="103" fillId="15" borderId="6" xfId="0" applyFont="1" applyFill="1" applyBorder="1" applyAlignment="1">
      <alignment vertical="center"/>
    </xf>
    <xf numFmtId="3" fontId="49" fillId="18" borderId="136" xfId="22" applyNumberFormat="1" applyFont="1" applyFill="1" applyBorder="1" applyAlignment="1">
      <alignment horizontal="center" vertical="center" wrapText="1"/>
    </xf>
    <xf numFmtId="0" fontId="0" fillId="15" borderId="43" xfId="0" applyFill="1" applyBorder="1"/>
    <xf numFmtId="0" fontId="0" fillId="15" borderId="44" xfId="0" applyFill="1" applyBorder="1"/>
    <xf numFmtId="0" fontId="0" fillId="15" borderId="0" xfId="0" applyFill="1" applyBorder="1"/>
    <xf numFmtId="0" fontId="0" fillId="15" borderId="56" xfId="0" applyFill="1" applyBorder="1"/>
    <xf numFmtId="0" fontId="103" fillId="15" borderId="32" xfId="0" applyFont="1" applyFill="1" applyBorder="1" applyAlignment="1">
      <alignment vertical="center"/>
    </xf>
    <xf numFmtId="0" fontId="0" fillId="15" borderId="57" xfId="0" applyFill="1" applyBorder="1"/>
    <xf numFmtId="0" fontId="0" fillId="15" borderId="58" xfId="0" applyFill="1" applyBorder="1"/>
    <xf numFmtId="0" fontId="48" fillId="27" borderId="44" xfId="0" applyFont="1" applyFill="1" applyBorder="1" applyAlignment="1">
      <alignment horizontal="center" vertical="center"/>
    </xf>
    <xf numFmtId="0" fontId="65" fillId="16" borderId="12" xfId="23" applyFont="1" applyFill="1" applyBorder="1" applyAlignment="1">
      <alignment horizontal="center" vertical="center"/>
    </xf>
    <xf numFmtId="0" fontId="48" fillId="18" borderId="7" xfId="0" applyFont="1" applyFill="1" applyBorder="1" applyAlignment="1">
      <alignment vertical="center"/>
    </xf>
    <xf numFmtId="0" fontId="52" fillId="24" borderId="4" xfId="0" applyFont="1" applyFill="1" applyBorder="1" applyAlignment="1">
      <alignment horizontal="center" vertical="center"/>
    </xf>
    <xf numFmtId="0" fontId="0" fillId="14" borderId="104" xfId="0" applyFill="1" applyBorder="1" applyAlignment="1">
      <alignment horizontal="center"/>
    </xf>
    <xf numFmtId="165" fontId="48" fillId="0" borderId="45" xfId="0" applyNumberFormat="1" applyFont="1" applyBorder="1" applyAlignment="1">
      <alignment horizontal="center"/>
    </xf>
    <xf numFmtId="165" fontId="48" fillId="0" borderId="35" xfId="0" applyNumberFormat="1" applyFont="1" applyBorder="1" applyAlignment="1">
      <alignment horizontal="center"/>
    </xf>
    <xf numFmtId="165" fontId="48" fillId="0" borderId="50" xfId="0" applyNumberFormat="1" applyFont="1" applyBorder="1" applyAlignment="1">
      <alignment horizontal="center"/>
    </xf>
    <xf numFmtId="0" fontId="48" fillId="0" borderId="59" xfId="0" applyFont="1" applyBorder="1" applyAlignment="1">
      <alignment horizontal="center"/>
    </xf>
    <xf numFmtId="165" fontId="48" fillId="13" borderId="33" xfId="0" applyNumberFormat="1" applyFont="1" applyFill="1" applyBorder="1" applyAlignment="1">
      <alignment horizontal="center"/>
    </xf>
    <xf numFmtId="3" fontId="48" fillId="0" borderId="18" xfId="0" applyNumberFormat="1" applyFont="1" applyBorder="1" applyAlignment="1">
      <alignment horizontal="center"/>
    </xf>
    <xf numFmtId="0" fontId="101" fillId="67" borderId="146" xfId="60" applyFont="1" applyFill="1" applyBorder="1" applyAlignment="1">
      <alignment horizontal="center"/>
    </xf>
    <xf numFmtId="0" fontId="101" fillId="67" borderId="147" xfId="60" applyFont="1" applyFill="1" applyBorder="1" applyAlignment="1">
      <alignment horizontal="center"/>
    </xf>
    <xf numFmtId="0" fontId="101" fillId="21" borderId="5" xfId="60" applyFont="1" applyFill="1" applyBorder="1" applyAlignment="1">
      <alignment horizontal="center" vertical="center"/>
    </xf>
    <xf numFmtId="0" fontId="101" fillId="21" borderId="35" xfId="60" applyFont="1" applyFill="1" applyBorder="1" applyAlignment="1">
      <alignment horizontal="center" vertical="center"/>
    </xf>
    <xf numFmtId="0" fontId="6" fillId="0" borderId="0" xfId="38" applyFont="1" applyAlignment="1">
      <alignment horizontal="center" vertical="center"/>
    </xf>
    <xf numFmtId="0" fontId="106" fillId="0" borderId="2" xfId="31" applyFont="1" applyFill="1" applyBorder="1" applyAlignment="1">
      <alignment horizontal="left"/>
    </xf>
    <xf numFmtId="14" fontId="50" fillId="0" borderId="136" xfId="67" applyNumberFormat="1" applyFont="1" applyFill="1" applyBorder="1" applyAlignment="1">
      <alignment horizontal="right" wrapText="1"/>
    </xf>
    <xf numFmtId="0" fontId="50" fillId="0" borderId="136" xfId="67" applyFont="1" applyFill="1" applyBorder="1" applyAlignment="1">
      <alignment horizontal="right" wrapText="1"/>
    </xf>
    <xf numFmtId="0" fontId="50" fillId="59" borderId="29" xfId="36" applyFont="1" applyFill="1" applyBorder="1" applyAlignment="1">
      <alignment horizontal="right" wrapText="1"/>
    </xf>
    <xf numFmtId="0" fontId="50" fillId="59" borderId="143" xfId="36" applyFont="1" applyFill="1" applyBorder="1" applyAlignment="1">
      <alignment horizontal="right" wrapText="1"/>
    </xf>
    <xf numFmtId="0" fontId="54" fillId="0" borderId="0" xfId="0" applyFont="1" applyAlignment="1">
      <alignment horizontal="left"/>
    </xf>
    <xf numFmtId="0" fontId="48" fillId="7" borderId="108" xfId="27" applyFill="1" applyBorder="1" applyAlignment="1">
      <alignment horizontal="center"/>
    </xf>
    <xf numFmtId="0" fontId="54" fillId="7" borderId="133" xfId="0" applyFont="1" applyFill="1" applyBorder="1" applyAlignment="1">
      <alignment horizontal="center"/>
    </xf>
    <xf numFmtId="0" fontId="48" fillId="7" borderId="133" xfId="0" applyFont="1" applyFill="1" applyBorder="1" applyAlignment="1">
      <alignment horizontal="center"/>
    </xf>
    <xf numFmtId="0" fontId="63" fillId="7" borderId="133" xfId="0" applyFont="1" applyFill="1" applyBorder="1" applyAlignment="1">
      <alignment horizontal="center"/>
    </xf>
    <xf numFmtId="0" fontId="56" fillId="7" borderId="133" xfId="0" applyFont="1" applyFill="1" applyBorder="1" applyAlignment="1">
      <alignment horizontal="center"/>
    </xf>
    <xf numFmtId="3" fontId="48" fillId="7" borderId="108" xfId="27" applyNumberFormat="1" applyFill="1" applyBorder="1" applyAlignment="1">
      <alignment horizontal="center"/>
    </xf>
    <xf numFmtId="3" fontId="56" fillId="7" borderId="128" xfId="0" applyNumberFormat="1" applyFont="1" applyFill="1" applyBorder="1" applyAlignment="1">
      <alignment horizontal="center"/>
    </xf>
    <xf numFmtId="3" fontId="56" fillId="7" borderId="134" xfId="0" applyNumberFormat="1" applyFont="1" applyFill="1" applyBorder="1" applyAlignment="1">
      <alignment horizontal="center"/>
    </xf>
    <xf numFmtId="0" fontId="48" fillId="0" borderId="108" xfId="27" applyBorder="1" applyAlignment="1">
      <alignment horizontal="center"/>
    </xf>
    <xf numFmtId="0" fontId="48" fillId="0" borderId="134" xfId="27" applyBorder="1" applyAlignment="1">
      <alignment horizontal="center"/>
    </xf>
    <xf numFmtId="0" fontId="54" fillId="14" borderId="128" xfId="0" applyFont="1" applyFill="1" applyBorder="1"/>
    <xf numFmtId="0" fontId="56" fillId="14" borderId="134" xfId="0" applyFont="1" applyFill="1" applyBorder="1"/>
    <xf numFmtId="0" fontId="54" fillId="36" borderId="140" xfId="0" applyFont="1" applyFill="1" applyBorder="1" applyAlignment="1">
      <alignment horizontal="center"/>
    </xf>
    <xf numFmtId="3" fontId="81" fillId="36" borderId="23" xfId="0" applyNumberFormat="1" applyFont="1" applyFill="1" applyBorder="1" applyAlignment="1">
      <alignment horizontal="center"/>
    </xf>
    <xf numFmtId="165" fontId="81" fillId="36" borderId="23" xfId="0" applyNumberFormat="1" applyFont="1" applyFill="1" applyBorder="1" applyAlignment="1">
      <alignment horizontal="center"/>
    </xf>
    <xf numFmtId="0" fontId="56" fillId="36" borderId="140" xfId="0" applyFont="1" applyFill="1" applyBorder="1"/>
    <xf numFmtId="168" fontId="48" fillId="0" borderId="0" xfId="27" applyNumberFormat="1" applyAlignment="1">
      <alignment horizontal="left"/>
    </xf>
    <xf numFmtId="168" fontId="48" fillId="0" borderId="0" xfId="27" applyNumberFormat="1" applyAlignment="1">
      <alignment horizontal="center"/>
    </xf>
    <xf numFmtId="168" fontId="54" fillId="4" borderId="83" xfId="0" applyNumberFormat="1" applyFont="1" applyFill="1" applyBorder="1" applyAlignment="1">
      <alignment horizontal="center"/>
    </xf>
    <xf numFmtId="0" fontId="48" fillId="0" borderId="0" xfId="0" applyFont="1" applyAlignment="1">
      <alignment horizontal="left"/>
    </xf>
    <xf numFmtId="0" fontId="51" fillId="0" borderId="0" xfId="0" applyFont="1" applyAlignment="1">
      <alignment horizontal="left"/>
    </xf>
    <xf numFmtId="0" fontId="48" fillId="37" borderId="0" xfId="0" applyFont="1" applyFill="1" applyAlignment="1">
      <alignment horizontal="left"/>
    </xf>
    <xf numFmtId="0" fontId="48" fillId="37" borderId="0" xfId="0" applyFont="1" applyFill="1"/>
    <xf numFmtId="0" fontId="48" fillId="38" borderId="0" xfId="0" applyFont="1" applyFill="1" applyAlignment="1">
      <alignment horizontal="center"/>
    </xf>
    <xf numFmtId="0" fontId="48" fillId="40" borderId="0" xfId="0" applyFont="1" applyFill="1" applyAlignment="1">
      <alignment horizontal="center"/>
    </xf>
    <xf numFmtId="0" fontId="48" fillId="40" borderId="0" xfId="0" applyFont="1" applyFill="1"/>
    <xf numFmtId="0" fontId="56" fillId="40" borderId="0" xfId="0" applyFont="1" applyFill="1"/>
    <xf numFmtId="0" fontId="56" fillId="37" borderId="0" xfId="0" applyFont="1" applyFill="1" applyAlignment="1">
      <alignment horizontal="center"/>
    </xf>
    <xf numFmtId="0" fontId="54" fillId="14" borderId="12" xfId="0" applyFont="1" applyFill="1" applyBorder="1" applyAlignment="1">
      <alignment horizontal="center"/>
    </xf>
    <xf numFmtId="0" fontId="54" fillId="14" borderId="4" xfId="0" applyFont="1" applyFill="1" applyBorder="1" applyAlignment="1">
      <alignment horizontal="center"/>
    </xf>
    <xf numFmtId="0" fontId="48" fillId="59" borderId="98" xfId="0" applyFont="1" applyFill="1" applyBorder="1"/>
    <xf numFmtId="0" fontId="48" fillId="59" borderId="98" xfId="27" applyFill="1" applyBorder="1" applyAlignment="1">
      <alignment horizontal="center"/>
    </xf>
    <xf numFmtId="9" fontId="0" fillId="15" borderId="0" xfId="0" applyNumberFormat="1" applyFill="1" applyBorder="1" applyAlignment="1">
      <alignment horizontal="center"/>
    </xf>
    <xf numFmtId="0" fontId="48" fillId="0" borderId="42" xfId="0" applyFont="1" applyFill="1" applyBorder="1" applyAlignment="1">
      <alignment horizontal="left"/>
    </xf>
    <xf numFmtId="0" fontId="48" fillId="0" borderId="43" xfId="0" applyFont="1" applyFill="1" applyBorder="1" applyAlignment="1">
      <alignment horizontal="center"/>
    </xf>
    <xf numFmtId="0" fontId="48" fillId="0" borderId="44" xfId="0" applyFont="1" applyFill="1" applyBorder="1" applyAlignment="1">
      <alignment horizontal="center"/>
    </xf>
    <xf numFmtId="165" fontId="0" fillId="15" borderId="0" xfId="0" applyNumberFormat="1" applyFill="1" applyBorder="1" applyAlignment="1">
      <alignment horizontal="center" vertical="center"/>
    </xf>
    <xf numFmtId="0" fontId="0" fillId="59" borderId="0" xfId="0" applyFill="1" applyAlignment="1">
      <alignment horizontal="center"/>
    </xf>
    <xf numFmtId="0" fontId="0" fillId="59" borderId="0" xfId="0" applyFill="1" applyAlignment="1">
      <alignment horizontal="center" vertical="center"/>
    </xf>
    <xf numFmtId="0" fontId="107" fillId="14" borderId="5" xfId="0" applyFont="1" applyFill="1" applyBorder="1" applyAlignment="1">
      <alignment horizontal="center"/>
    </xf>
    <xf numFmtId="165" fontId="107" fillId="14" borderId="5" xfId="0" applyNumberFormat="1" applyFont="1" applyFill="1" applyBorder="1" applyAlignment="1">
      <alignment horizontal="center"/>
    </xf>
    <xf numFmtId="0" fontId="107" fillId="14" borderId="38" xfId="0" applyFont="1" applyFill="1" applyBorder="1" applyAlignment="1">
      <alignment horizontal="center"/>
    </xf>
    <xf numFmtId="3" fontId="107" fillId="36" borderId="23" xfId="0" applyNumberFormat="1" applyFont="1" applyFill="1" applyBorder="1" applyAlignment="1">
      <alignment horizontal="center"/>
    </xf>
    <xf numFmtId="165" fontId="107" fillId="36" borderId="23" xfId="0" applyNumberFormat="1" applyFont="1" applyFill="1" applyBorder="1" applyAlignment="1">
      <alignment horizontal="center"/>
    </xf>
    <xf numFmtId="165" fontId="107" fillId="14" borderId="38" xfId="0" applyNumberFormat="1" applyFont="1" applyFill="1" applyBorder="1" applyAlignment="1">
      <alignment horizontal="center"/>
    </xf>
    <xf numFmtId="0" fontId="101" fillId="0" borderId="129" xfId="74" applyFont="1" applyFill="1" applyBorder="1" applyAlignment="1">
      <alignment horizontal="right" wrapText="1"/>
    </xf>
    <xf numFmtId="0" fontId="0" fillId="0" borderId="108" xfId="0" applyBorder="1" applyAlignment="1">
      <alignment horizontal="center" vertical="center"/>
    </xf>
    <xf numFmtId="14" fontId="35" fillId="0" borderId="57" xfId="38" applyNumberFormat="1" applyBorder="1" applyAlignment="1">
      <alignment horizontal="center" vertical="center"/>
    </xf>
    <xf numFmtId="0" fontId="6" fillId="0" borderId="57" xfId="38" applyFont="1" applyBorder="1" applyAlignment="1">
      <alignment horizontal="center" vertical="center"/>
    </xf>
    <xf numFmtId="3" fontId="35" fillId="0" borderId="57" xfId="38" applyNumberFormat="1" applyBorder="1" applyAlignment="1">
      <alignment horizontal="center" vertical="center"/>
    </xf>
    <xf numFmtId="0" fontId="35" fillId="0" borderId="57" xfId="38" applyBorder="1"/>
    <xf numFmtId="0" fontId="35" fillId="0" borderId="57" xfId="38" applyBorder="1" applyAlignment="1">
      <alignment horizontal="center" vertical="center"/>
    </xf>
    <xf numFmtId="0" fontId="5" fillId="0" borderId="0" xfId="38" applyFont="1" applyFill="1" applyAlignment="1">
      <alignment horizontal="center" vertical="center"/>
    </xf>
    <xf numFmtId="0" fontId="25" fillId="0" borderId="0" xfId="38" applyFont="1" applyFill="1" applyAlignment="1">
      <alignment horizontal="center" vertical="center"/>
    </xf>
    <xf numFmtId="3" fontId="35" fillId="0" borderId="0" xfId="38" applyNumberFormat="1" applyFill="1" applyAlignment="1">
      <alignment horizontal="center" vertical="center"/>
    </xf>
    <xf numFmtId="0" fontId="48" fillId="26" borderId="33" xfId="0" applyFont="1" applyFill="1" applyBorder="1" applyAlignment="1">
      <alignment horizontal="center" vertical="center"/>
    </xf>
    <xf numFmtId="9" fontId="48" fillId="33" borderId="33" xfId="0" applyNumberFormat="1" applyFont="1" applyFill="1" applyBorder="1" applyAlignment="1">
      <alignment horizontal="center" vertical="center"/>
    </xf>
    <xf numFmtId="165" fontId="48" fillId="0" borderId="104" xfId="0" applyNumberFormat="1" applyFont="1" applyBorder="1" applyAlignment="1">
      <alignment horizontal="center" vertical="center"/>
    </xf>
    <xf numFmtId="0" fontId="48" fillId="35" borderId="33" xfId="0" applyFont="1" applyFill="1" applyBorder="1" applyAlignment="1">
      <alignment horizontal="center" vertical="center"/>
    </xf>
    <xf numFmtId="165" fontId="48" fillId="64" borderId="104" xfId="0" applyNumberFormat="1" applyFont="1" applyFill="1" applyBorder="1" applyAlignment="1">
      <alignment horizontal="center" vertical="center"/>
    </xf>
    <xf numFmtId="0" fontId="54" fillId="0" borderId="24" xfId="0" applyFont="1" applyBorder="1" applyAlignment="1">
      <alignment horizontal="center" vertical="center"/>
    </xf>
    <xf numFmtId="9" fontId="51" fillId="0" borderId="24" xfId="0" applyNumberFormat="1" applyFont="1" applyBorder="1" applyAlignment="1">
      <alignment horizontal="center" vertical="center"/>
    </xf>
    <xf numFmtId="0" fontId="48" fillId="59" borderId="0" xfId="27" applyFill="1" applyBorder="1"/>
    <xf numFmtId="0" fontId="48" fillId="59" borderId="0" xfId="27" applyFill="1" applyBorder="1" applyAlignment="1">
      <alignment horizontal="center"/>
    </xf>
    <xf numFmtId="9" fontId="48" fillId="15" borderId="0" xfId="27" applyNumberFormat="1" applyFill="1" applyBorder="1" applyAlignment="1">
      <alignment horizontal="center" vertical="center"/>
    </xf>
    <xf numFmtId="165" fontId="48" fillId="15" borderId="0" xfId="27" applyNumberFormat="1" applyFill="1" applyBorder="1" applyAlignment="1">
      <alignment horizontal="center" vertical="center"/>
    </xf>
    <xf numFmtId="165" fontId="0" fillId="15" borderId="0" xfId="0" applyNumberFormat="1" applyFill="1" applyBorder="1" applyAlignment="1">
      <alignment horizontal="center"/>
    </xf>
    <xf numFmtId="0" fontId="48" fillId="59" borderId="0" xfId="27" applyFont="1" applyFill="1" applyBorder="1" applyAlignment="1">
      <alignment horizontal="center"/>
    </xf>
    <xf numFmtId="0" fontId="48" fillId="59" borderId="0" xfId="27" applyFill="1" applyBorder="1" applyAlignment="1">
      <alignment horizontal="center" vertical="center"/>
    </xf>
    <xf numFmtId="0" fontId="48" fillId="59" borderId="0" xfId="27" applyFont="1" applyFill="1" applyBorder="1" applyAlignment="1">
      <alignment horizontal="center" vertical="center"/>
    </xf>
    <xf numFmtId="0" fontId="48" fillId="18" borderId="3" xfId="27" applyFont="1" applyFill="1" applyBorder="1" applyAlignment="1">
      <alignment horizontal="center"/>
    </xf>
    <xf numFmtId="0" fontId="48" fillId="42" borderId="33" xfId="27" applyFont="1" applyFill="1" applyBorder="1" applyAlignment="1">
      <alignment horizontal="center"/>
    </xf>
    <xf numFmtId="0" fontId="54" fillId="42" borderId="33" xfId="27" applyFont="1" applyFill="1" applyBorder="1" applyAlignment="1">
      <alignment horizontal="center"/>
    </xf>
    <xf numFmtId="0" fontId="48" fillId="42" borderId="7" xfId="27" applyFont="1" applyFill="1" applyBorder="1" applyAlignment="1">
      <alignment horizontal="center"/>
    </xf>
    <xf numFmtId="3" fontId="0" fillId="0" borderId="0" xfId="0" applyNumberFormat="1"/>
    <xf numFmtId="10" fontId="0" fillId="0" borderId="0" xfId="0" applyNumberFormat="1"/>
    <xf numFmtId="14" fontId="48" fillId="7" borderId="150" xfId="0" applyNumberFormat="1" applyFont="1" applyFill="1" applyBorder="1" applyAlignment="1">
      <alignment horizontal="center"/>
    </xf>
    <xf numFmtId="14" fontId="48" fillId="7" borderId="92" xfId="0" applyNumberFormat="1" applyFont="1" applyFill="1" applyBorder="1" applyAlignment="1">
      <alignment horizontal="center"/>
    </xf>
    <xf numFmtId="14" fontId="48" fillId="7" borderId="67" xfId="0" applyNumberFormat="1" applyFont="1" applyFill="1" applyBorder="1" applyAlignment="1">
      <alignment horizontal="center"/>
    </xf>
    <xf numFmtId="14" fontId="48" fillId="7" borderId="151" xfId="0" applyNumberFormat="1" applyFont="1" applyFill="1" applyBorder="1" applyAlignment="1">
      <alignment horizontal="center"/>
    </xf>
    <xf numFmtId="1" fontId="54" fillId="7" borderId="66" xfId="0" applyNumberFormat="1" applyFont="1" applyFill="1" applyBorder="1" applyAlignment="1">
      <alignment horizontal="center"/>
    </xf>
    <xf numFmtId="0" fontId="48" fillId="7" borderId="5" xfId="0" applyFont="1" applyFill="1" applyBorder="1" applyAlignment="1">
      <alignment horizontal="center"/>
    </xf>
    <xf numFmtId="0" fontId="48" fillId="7" borderId="152" xfId="0" applyFont="1" applyFill="1" applyBorder="1" applyAlignment="1">
      <alignment horizontal="center"/>
    </xf>
    <xf numFmtId="0" fontId="48" fillId="7" borderId="153" xfId="0" applyFont="1" applyFill="1" applyBorder="1" applyAlignment="1">
      <alignment horizontal="center"/>
    </xf>
    <xf numFmtId="0" fontId="48" fillId="7" borderId="71" xfId="0" applyFont="1" applyFill="1" applyBorder="1" applyAlignment="1">
      <alignment horizontal="center"/>
    </xf>
    <xf numFmtId="0" fontId="54" fillId="7" borderId="154" xfId="0" applyFont="1" applyFill="1" applyBorder="1" applyAlignment="1">
      <alignment horizontal="center"/>
    </xf>
    <xf numFmtId="0" fontId="48" fillId="7" borderId="154" xfId="0" applyFont="1" applyFill="1" applyBorder="1" applyAlignment="1">
      <alignment horizontal="center"/>
    </xf>
    <xf numFmtId="0" fontId="48" fillId="7" borderId="155" xfId="0" applyFont="1" applyFill="1" applyBorder="1" applyAlignment="1">
      <alignment horizontal="center"/>
    </xf>
    <xf numFmtId="0" fontId="48" fillId="7" borderId="98" xfId="0" applyFont="1" applyFill="1" applyBorder="1"/>
    <xf numFmtId="3" fontId="54" fillId="7" borderId="156" xfId="0" applyNumberFormat="1" applyFont="1" applyFill="1" applyBorder="1" applyAlignment="1">
      <alignment horizontal="right"/>
    </xf>
    <xf numFmtId="3" fontId="48" fillId="7" borderId="5" xfId="0" applyNumberFormat="1" applyFont="1" applyFill="1" applyBorder="1" applyAlignment="1">
      <alignment horizontal="center"/>
    </xf>
    <xf numFmtId="3" fontId="48" fillId="7" borderId="152" xfId="0" applyNumberFormat="1" applyFont="1" applyFill="1" applyBorder="1" applyAlignment="1">
      <alignment horizontal="center"/>
    </xf>
    <xf numFmtId="3" fontId="48" fillId="7" borderId="153" xfId="0" applyNumberFormat="1" applyFont="1" applyFill="1" applyBorder="1" applyAlignment="1">
      <alignment horizontal="center"/>
    </xf>
    <xf numFmtId="0" fontId="48" fillId="7" borderId="157" xfId="0" applyFont="1" applyFill="1" applyBorder="1"/>
    <xf numFmtId="0" fontId="48" fillId="7" borderId="71" xfId="0" applyFont="1" applyFill="1" applyBorder="1"/>
    <xf numFmtId="3" fontId="48" fillId="7" borderId="158" xfId="0" applyNumberFormat="1" applyFont="1" applyFill="1" applyBorder="1" applyAlignment="1">
      <alignment horizontal="center"/>
    </xf>
    <xf numFmtId="3" fontId="48" fillId="7" borderId="159" xfId="0" applyNumberFormat="1" applyFont="1" applyFill="1" applyBorder="1" applyAlignment="1">
      <alignment horizontal="center"/>
    </xf>
    <xf numFmtId="0" fontId="51" fillId="7" borderId="155" xfId="0" applyFont="1" applyFill="1" applyBorder="1"/>
    <xf numFmtId="3" fontId="48" fillId="7" borderId="160" xfId="0" applyNumberFormat="1" applyFont="1" applyFill="1" applyBorder="1" applyAlignment="1">
      <alignment horizontal="center"/>
    </xf>
    <xf numFmtId="3" fontId="48" fillId="7" borderId="98" xfId="0" applyNumberFormat="1" applyFont="1" applyFill="1" applyBorder="1"/>
    <xf numFmtId="0" fontId="54" fillId="7" borderId="37" xfId="0" applyFont="1" applyFill="1" applyBorder="1" applyAlignment="1">
      <alignment horizontal="right"/>
    </xf>
    <xf numFmtId="165" fontId="54" fillId="7" borderId="4" xfId="0" applyNumberFormat="1" applyFont="1" applyFill="1" applyBorder="1" applyAlignment="1">
      <alignment horizontal="center"/>
    </xf>
    <xf numFmtId="0" fontId="54" fillId="7" borderId="10" xfId="0" applyFont="1" applyFill="1" applyBorder="1" applyAlignment="1">
      <alignment horizontal="center"/>
    </xf>
    <xf numFmtId="0" fontId="48" fillId="7" borderId="155" xfId="0" applyFont="1" applyFill="1" applyBorder="1"/>
    <xf numFmtId="0" fontId="48" fillId="0" borderId="118" xfId="0" applyFont="1" applyBorder="1" applyAlignment="1">
      <alignment horizontal="center"/>
    </xf>
    <xf numFmtId="0" fontId="48" fillId="5" borderId="35" xfId="0" applyFont="1" applyFill="1" applyBorder="1" applyAlignment="1">
      <alignment horizontal="center"/>
    </xf>
    <xf numFmtId="0" fontId="87" fillId="36" borderId="5" xfId="0" applyFont="1" applyFill="1" applyBorder="1" applyAlignment="1">
      <alignment horizontal="center"/>
    </xf>
    <xf numFmtId="165" fontId="87" fillId="7" borderId="35" xfId="0" applyNumberFormat="1" applyFont="1" applyFill="1" applyBorder="1" applyAlignment="1">
      <alignment horizontal="center"/>
    </xf>
    <xf numFmtId="0" fontId="87" fillId="7" borderId="5" xfId="0" applyFont="1" applyFill="1" applyBorder="1" applyAlignment="1">
      <alignment horizontal="center"/>
    </xf>
    <xf numFmtId="1" fontId="87" fillId="7" borderId="155" xfId="0" applyNumberFormat="1" applyFont="1" applyFill="1" applyBorder="1" applyAlignment="1">
      <alignment horizontal="center"/>
    </xf>
    <xf numFmtId="0" fontId="54" fillId="7" borderId="155" xfId="0" applyFont="1" applyFill="1" applyBorder="1"/>
    <xf numFmtId="0" fontId="48" fillId="13" borderId="98" xfId="0" applyFont="1" applyFill="1" applyBorder="1" applyAlignment="1">
      <alignment horizontal="center"/>
    </xf>
    <xf numFmtId="0" fontId="48" fillId="0" borderId="152" xfId="0" applyFont="1" applyBorder="1" applyAlignment="1">
      <alignment horizontal="center"/>
    </xf>
    <xf numFmtId="165" fontId="87" fillId="7" borderId="152" xfId="0" applyNumberFormat="1" applyFont="1" applyFill="1" applyBorder="1" applyAlignment="1">
      <alignment horizontal="center"/>
    </xf>
    <xf numFmtId="0" fontId="54" fillId="7" borderId="5" xfId="0" applyFont="1" applyFill="1" applyBorder="1"/>
    <xf numFmtId="0" fontId="48" fillId="0" borderId="41" xfId="0" applyFont="1" applyBorder="1" applyAlignment="1">
      <alignment horizontal="center"/>
    </xf>
    <xf numFmtId="0" fontId="48" fillId="5" borderId="37" xfId="0" applyFont="1" applyFill="1" applyBorder="1" applyAlignment="1">
      <alignment horizontal="center"/>
    </xf>
    <xf numFmtId="0" fontId="87" fillId="36" borderId="36" xfId="0" applyFont="1" applyFill="1" applyBorder="1" applyAlignment="1">
      <alignment horizontal="center"/>
    </xf>
    <xf numFmtId="165" fontId="87" fillId="7" borderId="37" xfId="0" applyNumberFormat="1" applyFont="1" applyFill="1" applyBorder="1" applyAlignment="1">
      <alignment horizontal="center"/>
    </xf>
    <xf numFmtId="0" fontId="87" fillId="7" borderId="36" xfId="0" applyFont="1" applyFill="1" applyBorder="1" applyAlignment="1">
      <alignment horizontal="center"/>
    </xf>
    <xf numFmtId="1" fontId="87" fillId="7" borderId="36" xfId="0" applyNumberFormat="1" applyFont="1" applyFill="1" applyBorder="1" applyAlignment="1">
      <alignment horizontal="center"/>
    </xf>
    <xf numFmtId="0" fontId="54" fillId="7" borderId="26" xfId="0" applyFont="1" applyFill="1" applyBorder="1"/>
    <xf numFmtId="0" fontId="48" fillId="7" borderId="20" xfId="0" applyFont="1" applyFill="1" applyBorder="1"/>
    <xf numFmtId="0" fontId="48" fillId="0" borderId="7" xfId="0" applyFont="1" applyBorder="1" applyAlignment="1">
      <alignment horizontal="center"/>
    </xf>
    <xf numFmtId="0" fontId="48" fillId="5" borderId="4" xfId="0" applyFont="1" applyFill="1" applyBorder="1" applyAlignment="1">
      <alignment horizontal="center"/>
    </xf>
    <xf numFmtId="0" fontId="87" fillId="36" borderId="38" xfId="0" applyFont="1" applyFill="1" applyBorder="1" applyAlignment="1">
      <alignment horizontal="center"/>
    </xf>
    <xf numFmtId="165" fontId="87" fillId="7" borderId="45" xfId="0" applyNumberFormat="1" applyFont="1" applyFill="1" applyBorder="1" applyAlignment="1">
      <alignment horizontal="center"/>
    </xf>
    <xf numFmtId="0" fontId="87" fillId="7" borderId="38" xfId="0" applyFont="1" applyFill="1" applyBorder="1" applyAlignment="1">
      <alignment horizontal="center"/>
    </xf>
    <xf numFmtId="1" fontId="87" fillId="7" borderId="105" xfId="0" applyNumberFormat="1" applyFont="1" applyFill="1" applyBorder="1" applyAlignment="1">
      <alignment horizontal="center"/>
    </xf>
    <xf numFmtId="0" fontId="54" fillId="7" borderId="105" xfId="0" applyFont="1" applyFill="1" applyBorder="1"/>
    <xf numFmtId="0" fontId="48" fillId="7" borderId="104" xfId="0" applyFont="1" applyFill="1" applyBorder="1"/>
    <xf numFmtId="0" fontId="0" fillId="7" borderId="98" xfId="0" applyFill="1" applyBorder="1"/>
    <xf numFmtId="0" fontId="54" fillId="7" borderId="156" xfId="0" applyFont="1" applyFill="1" applyBorder="1"/>
    <xf numFmtId="0" fontId="48" fillId="0" borderId="160" xfId="0" applyFont="1" applyBorder="1" applyAlignment="1">
      <alignment horizontal="center"/>
    </xf>
    <xf numFmtId="0" fontId="48" fillId="0" borderId="161" xfId="0" applyFont="1" applyBorder="1" applyAlignment="1">
      <alignment horizontal="center"/>
    </xf>
    <xf numFmtId="0" fontId="54" fillId="7" borderId="159" xfId="0" applyFont="1" applyFill="1" applyBorder="1"/>
    <xf numFmtId="0" fontId="0" fillId="7" borderId="160" xfId="0" applyFill="1" applyBorder="1"/>
    <xf numFmtId="3" fontId="87" fillId="36" borderId="23" xfId="0" applyNumberFormat="1" applyFont="1" applyFill="1" applyBorder="1" applyAlignment="1">
      <alignment horizontal="center"/>
    </xf>
    <xf numFmtId="165" fontId="87" fillId="36" borderId="23" xfId="0" applyNumberFormat="1" applyFont="1" applyFill="1" applyBorder="1" applyAlignment="1">
      <alignment horizontal="center"/>
    </xf>
    <xf numFmtId="0" fontId="48" fillId="36" borderId="140" xfId="0" applyFont="1" applyFill="1" applyBorder="1"/>
    <xf numFmtId="0" fontId="54" fillId="36" borderId="82" xfId="0" applyFont="1" applyFill="1" applyBorder="1"/>
    <xf numFmtId="0" fontId="51" fillId="13" borderId="0" xfId="0" applyFont="1" applyFill="1" applyAlignment="1">
      <alignment horizontal="left"/>
    </xf>
    <xf numFmtId="0" fontId="74" fillId="13" borderId="0" xfId="0" applyFont="1" applyFill="1" applyAlignment="1">
      <alignment horizontal="left"/>
    </xf>
    <xf numFmtId="0" fontId="74" fillId="0" borderId="0" xfId="0" applyFont="1" applyAlignment="1">
      <alignment horizontal="center"/>
    </xf>
    <xf numFmtId="0" fontId="54" fillId="39" borderId="12" xfId="0" applyFont="1" applyFill="1" applyBorder="1" applyAlignment="1">
      <alignment horizontal="center"/>
    </xf>
    <xf numFmtId="0" fontId="54" fillId="39" borderId="4" xfId="0" applyFont="1" applyFill="1" applyBorder="1" applyAlignment="1">
      <alignment horizontal="center"/>
    </xf>
    <xf numFmtId="165" fontId="48" fillId="39" borderId="36" xfId="0" applyNumberFormat="1" applyFont="1" applyFill="1" applyBorder="1" applyAlignment="1">
      <alignment horizontal="center"/>
    </xf>
    <xf numFmtId="165" fontId="48" fillId="39" borderId="37" xfId="0" applyNumberFormat="1" applyFont="1" applyFill="1" applyBorder="1" applyAlignment="1">
      <alignment horizontal="center"/>
    </xf>
    <xf numFmtId="0" fontId="79" fillId="0" borderId="0" xfId="0" applyFont="1"/>
    <xf numFmtId="165" fontId="48" fillId="0" borderId="0" xfId="0" applyNumberFormat="1" applyFont="1" applyAlignment="1">
      <alignment horizontal="center"/>
    </xf>
    <xf numFmtId="0" fontId="54" fillId="0" borderId="43" xfId="0" applyFont="1" applyBorder="1" applyAlignment="1">
      <alignment horizontal="left"/>
    </xf>
    <xf numFmtId="0" fontId="48" fillId="0" borderId="43" xfId="0" applyFont="1" applyBorder="1" applyAlignment="1">
      <alignment horizontal="center"/>
    </xf>
    <xf numFmtId="0" fontId="54" fillId="7" borderId="150" xfId="0" applyFont="1" applyFill="1" applyBorder="1" applyAlignment="1">
      <alignment horizontal="right"/>
    </xf>
    <xf numFmtId="14" fontId="48" fillId="7" borderId="69" xfId="0" applyNumberFormat="1" applyFont="1" applyFill="1" applyBorder="1" applyAlignment="1">
      <alignment horizontal="center"/>
    </xf>
    <xf numFmtId="0" fontId="48" fillId="7" borderId="92" xfId="0" applyFont="1" applyFill="1" applyBorder="1" applyAlignment="1">
      <alignment horizontal="center"/>
    </xf>
    <xf numFmtId="0" fontId="51" fillId="0" borderId="0" xfId="0" applyFont="1"/>
    <xf numFmtId="0" fontId="54" fillId="7" borderId="5" xfId="0" applyFont="1" applyFill="1" applyBorder="1" applyAlignment="1">
      <alignment horizontal="right"/>
    </xf>
    <xf numFmtId="14" fontId="48" fillId="7" borderId="98" xfId="0" applyNumberFormat="1" applyFont="1" applyFill="1" applyBorder="1" applyAlignment="1">
      <alignment horizontal="center"/>
    </xf>
    <xf numFmtId="0" fontId="48" fillId="7" borderId="72" xfId="0" applyFont="1" applyFill="1" applyBorder="1" applyAlignment="1">
      <alignment horizontal="center"/>
    </xf>
    <xf numFmtId="0" fontId="54" fillId="7" borderId="71" xfId="0" applyFont="1" applyFill="1" applyBorder="1" applyAlignment="1">
      <alignment horizontal="center"/>
    </xf>
    <xf numFmtId="0" fontId="54" fillId="7" borderId="162" xfId="0" applyFont="1" applyFill="1" applyBorder="1" applyAlignment="1">
      <alignment horizontal="left"/>
    </xf>
    <xf numFmtId="3" fontId="48" fillId="7" borderId="72" xfId="0" applyNumberFormat="1" applyFont="1" applyFill="1" applyBorder="1" applyAlignment="1">
      <alignment horizontal="center"/>
    </xf>
    <xf numFmtId="0" fontId="54" fillId="7" borderId="158" xfId="0" applyFont="1" applyFill="1" applyBorder="1" applyAlignment="1">
      <alignment horizontal="center"/>
    </xf>
    <xf numFmtId="0" fontId="48" fillId="7" borderId="158" xfId="0" applyFont="1" applyFill="1" applyBorder="1" applyAlignment="1">
      <alignment horizontal="center"/>
    </xf>
    <xf numFmtId="0" fontId="48" fillId="7" borderId="159" xfId="0" applyFont="1" applyFill="1" applyBorder="1" applyAlignment="1">
      <alignment horizontal="center"/>
    </xf>
    <xf numFmtId="0" fontId="48" fillId="7" borderId="161" xfId="0" applyFont="1" applyFill="1" applyBorder="1" applyAlignment="1">
      <alignment horizontal="center"/>
    </xf>
    <xf numFmtId="0" fontId="51" fillId="0" borderId="0" xfId="0" applyFont="1" applyAlignment="1">
      <alignment horizontal="center"/>
    </xf>
    <xf numFmtId="0" fontId="54" fillId="7" borderId="36" xfId="0" applyFont="1" applyFill="1" applyBorder="1" applyAlignment="1">
      <alignment horizontal="right"/>
    </xf>
    <xf numFmtId="0" fontId="48" fillId="36" borderId="152" xfId="0" applyFont="1" applyFill="1" applyBorder="1" applyAlignment="1">
      <alignment horizontal="center"/>
    </xf>
    <xf numFmtId="1" fontId="87" fillId="7" borderId="5" xfId="0" applyNumberFormat="1" applyFont="1" applyFill="1" applyBorder="1" applyAlignment="1">
      <alignment horizontal="center"/>
    </xf>
    <xf numFmtId="0" fontId="48" fillId="36" borderId="41" xfId="0" applyFont="1" applyFill="1" applyBorder="1" applyAlignment="1">
      <alignment horizontal="center"/>
    </xf>
    <xf numFmtId="0" fontId="87" fillId="7" borderId="78" xfId="0" applyFont="1" applyFill="1" applyBorder="1" applyAlignment="1">
      <alignment horizontal="center"/>
    </xf>
    <xf numFmtId="0" fontId="48" fillId="7" borderId="79" xfId="0" applyFont="1" applyFill="1" applyBorder="1"/>
    <xf numFmtId="0" fontId="48" fillId="36" borderId="118" xfId="0" applyFont="1" applyFill="1" applyBorder="1" applyAlignment="1">
      <alignment horizontal="center"/>
    </xf>
    <xf numFmtId="1" fontId="87" fillId="7" borderId="38" xfId="0" applyNumberFormat="1" applyFont="1" applyFill="1" applyBorder="1" applyAlignment="1">
      <alignment horizontal="center"/>
    </xf>
    <xf numFmtId="0" fontId="48" fillId="7" borderId="80" xfId="0" applyFont="1" applyFill="1" applyBorder="1"/>
    <xf numFmtId="0" fontId="54" fillId="36" borderId="144" xfId="0" applyFont="1" applyFill="1" applyBorder="1" applyAlignment="1">
      <alignment horizontal="center"/>
    </xf>
    <xf numFmtId="0" fontId="87" fillId="36" borderId="23" xfId="0" applyFont="1" applyFill="1" applyBorder="1" applyAlignment="1">
      <alignment horizontal="center"/>
    </xf>
    <xf numFmtId="9" fontId="87" fillId="36" borderId="141" xfId="0" applyNumberFormat="1" applyFont="1" applyFill="1" applyBorder="1" applyAlignment="1">
      <alignment horizontal="center"/>
    </xf>
    <xf numFmtId="0" fontId="54" fillId="36" borderId="163" xfId="0" applyFont="1" applyFill="1" applyBorder="1"/>
    <xf numFmtId="0" fontId="54" fillId="36" borderId="93" xfId="0" applyFont="1" applyFill="1" applyBorder="1"/>
    <xf numFmtId="0" fontId="54" fillId="36" borderId="164" xfId="0" applyFont="1" applyFill="1" applyBorder="1"/>
    <xf numFmtId="0" fontId="54" fillId="36" borderId="22" xfId="0" applyFont="1" applyFill="1" applyBorder="1"/>
    <xf numFmtId="0" fontId="69" fillId="0" borderId="0" xfId="0" applyFont="1" applyAlignment="1">
      <alignment horizontal="right"/>
    </xf>
    <xf numFmtId="0" fontId="69" fillId="0" borderId="0" xfId="0" applyFont="1" applyAlignment="1">
      <alignment horizontal="center"/>
    </xf>
    <xf numFmtId="0" fontId="48" fillId="0" borderId="43" xfId="0" applyFont="1" applyBorder="1" applyAlignment="1">
      <alignment horizontal="left" vertical="top" wrapText="1"/>
    </xf>
    <xf numFmtId="0" fontId="0" fillId="7" borderId="65" xfId="0" applyFill="1" applyBorder="1"/>
    <xf numFmtId="0" fontId="0" fillId="7" borderId="69" xfId="0" applyFill="1" applyBorder="1"/>
    <xf numFmtId="0" fontId="0" fillId="7" borderId="72" xfId="0" applyFill="1" applyBorder="1"/>
    <xf numFmtId="3" fontId="54" fillId="7" borderId="5" xfId="0" applyNumberFormat="1" applyFont="1" applyFill="1" applyBorder="1" applyAlignment="1">
      <alignment horizontal="right"/>
    </xf>
    <xf numFmtId="3" fontId="54" fillId="7" borderId="158" xfId="0" applyNumberFormat="1" applyFont="1" applyFill="1" applyBorder="1" applyAlignment="1">
      <alignment horizontal="center"/>
    </xf>
    <xf numFmtId="3" fontId="48" fillId="7" borderId="161" xfId="0" applyNumberFormat="1" applyFont="1" applyFill="1" applyBorder="1" applyAlignment="1">
      <alignment horizontal="center"/>
    </xf>
    <xf numFmtId="3" fontId="0" fillId="7" borderId="98" xfId="0" applyNumberFormat="1" applyFill="1" applyBorder="1"/>
    <xf numFmtId="3" fontId="0" fillId="7" borderId="72" xfId="0" applyNumberFormat="1" applyFill="1" applyBorder="1"/>
    <xf numFmtId="0" fontId="54" fillId="7" borderId="165" xfId="0" applyFont="1" applyFill="1" applyBorder="1" applyAlignment="1">
      <alignment horizontal="right"/>
    </xf>
    <xf numFmtId="0" fontId="49" fillId="69" borderId="21" xfId="0" applyFont="1" applyFill="1" applyBorder="1" applyAlignment="1">
      <alignment horizontal="center"/>
    </xf>
    <xf numFmtId="0" fontId="48" fillId="2" borderId="98" xfId="0" applyFont="1" applyFill="1" applyBorder="1" applyAlignment="1">
      <alignment horizontal="center"/>
    </xf>
    <xf numFmtId="0" fontId="48" fillId="39" borderId="98" xfId="0" applyFont="1" applyFill="1" applyBorder="1" applyAlignment="1">
      <alignment horizontal="center"/>
    </xf>
    <xf numFmtId="0" fontId="87" fillId="39" borderId="5" xfId="0" applyFont="1" applyFill="1" applyBorder="1" applyAlignment="1">
      <alignment horizontal="center"/>
    </xf>
    <xf numFmtId="0" fontId="48" fillId="39" borderId="20" xfId="0" applyFont="1" applyFill="1" applyBorder="1" applyAlignment="1">
      <alignment horizontal="center"/>
    </xf>
    <xf numFmtId="0" fontId="87" fillId="39" borderId="36" xfId="0" applyFont="1" applyFill="1" applyBorder="1" applyAlignment="1">
      <alignment horizontal="center"/>
    </xf>
    <xf numFmtId="0" fontId="0" fillId="7" borderId="20" xfId="0" applyFill="1" applyBorder="1"/>
    <xf numFmtId="0" fontId="0" fillId="7" borderId="79" xfId="0" applyFill="1" applyBorder="1"/>
    <xf numFmtId="0" fontId="48" fillId="39" borderId="104" xfId="0" applyFont="1" applyFill="1" applyBorder="1" applyAlignment="1">
      <alignment horizontal="center"/>
    </xf>
    <xf numFmtId="0" fontId="87" fillId="39" borderId="38" xfId="0" applyFont="1" applyFill="1" applyBorder="1" applyAlignment="1">
      <alignment horizontal="center"/>
    </xf>
    <xf numFmtId="0" fontId="0" fillId="7" borderId="104" xfId="0" applyFill="1" applyBorder="1"/>
    <xf numFmtId="0" fontId="0" fillId="7" borderId="80" xfId="0" applyFill="1" applyBorder="1"/>
    <xf numFmtId="0" fontId="48" fillId="0" borderId="21" xfId="0" applyFont="1" applyBorder="1" applyAlignment="1">
      <alignment horizontal="center"/>
    </xf>
    <xf numFmtId="0" fontId="48" fillId="36" borderId="140" xfId="0" applyFont="1" applyFill="1" applyBorder="1" applyAlignment="1">
      <alignment horizontal="center"/>
    </xf>
    <xf numFmtId="0" fontId="48" fillId="36" borderId="144" xfId="0" applyFont="1" applyFill="1" applyBorder="1" applyAlignment="1">
      <alignment horizontal="center"/>
    </xf>
    <xf numFmtId="0" fontId="48" fillId="36" borderId="23" xfId="0" applyFont="1" applyFill="1" applyBorder="1"/>
    <xf numFmtId="0" fontId="0" fillId="36" borderId="17" xfId="0" applyFill="1" applyBorder="1"/>
    <xf numFmtId="0" fontId="0" fillId="36" borderId="18" xfId="0" applyFill="1" applyBorder="1"/>
    <xf numFmtId="0" fontId="51" fillId="39" borderId="0" xfId="0" applyFont="1" applyFill="1" applyAlignment="1">
      <alignment horizontal="left"/>
    </xf>
    <xf numFmtId="0" fontId="79" fillId="0" borderId="0" xfId="0" applyFont="1" applyAlignment="1">
      <alignment horizontal="left"/>
    </xf>
    <xf numFmtId="0" fontId="48" fillId="7" borderId="166" xfId="0" applyFont="1" applyFill="1" applyBorder="1" applyAlignment="1">
      <alignment horizontal="center"/>
    </xf>
    <xf numFmtId="0" fontId="48" fillId="7" borderId="5" xfId="0" applyFont="1" applyFill="1" applyBorder="1"/>
    <xf numFmtId="0" fontId="48" fillId="7" borderId="35" xfId="0" applyFont="1" applyFill="1" applyBorder="1"/>
    <xf numFmtId="0" fontId="48" fillId="7" borderId="35" xfId="0" applyFont="1" applyFill="1" applyBorder="1" applyAlignment="1">
      <alignment horizontal="center"/>
    </xf>
    <xf numFmtId="3" fontId="48" fillId="7" borderId="167" xfId="0" applyNumberFormat="1" applyFont="1" applyFill="1" applyBorder="1" applyAlignment="1">
      <alignment horizontal="center"/>
    </xf>
    <xf numFmtId="3" fontId="48" fillId="7" borderId="5" xfId="0" applyNumberFormat="1" applyFont="1" applyFill="1" applyBorder="1"/>
    <xf numFmtId="3" fontId="48" fillId="7" borderId="35" xfId="0" applyNumberFormat="1" applyFont="1" applyFill="1" applyBorder="1"/>
    <xf numFmtId="3" fontId="48" fillId="0" borderId="0" xfId="0" applyNumberFormat="1" applyFont="1"/>
    <xf numFmtId="0" fontId="54" fillId="7" borderId="20" xfId="0" applyFont="1" applyFill="1" applyBorder="1" applyAlignment="1">
      <alignment horizontal="right"/>
    </xf>
    <xf numFmtId="0" fontId="48" fillId="39" borderId="152" xfId="0" applyFont="1" applyFill="1" applyBorder="1" applyAlignment="1">
      <alignment horizontal="center"/>
    </xf>
    <xf numFmtId="10" fontId="87" fillId="7" borderId="35" xfId="0" applyNumberFormat="1" applyFont="1" applyFill="1" applyBorder="1" applyAlignment="1">
      <alignment horizontal="center"/>
    </xf>
    <xf numFmtId="10" fontId="87" fillId="7" borderId="152" xfId="0" applyNumberFormat="1" applyFont="1" applyFill="1" applyBorder="1" applyAlignment="1">
      <alignment horizontal="center"/>
    </xf>
    <xf numFmtId="0" fontId="48" fillId="39" borderId="41" xfId="0" applyFont="1" applyFill="1" applyBorder="1" applyAlignment="1">
      <alignment horizontal="center"/>
    </xf>
    <xf numFmtId="1" fontId="87" fillId="7" borderId="20" xfId="0" applyNumberFormat="1" applyFont="1" applyFill="1" applyBorder="1" applyAlignment="1">
      <alignment horizontal="center"/>
    </xf>
    <xf numFmtId="10" fontId="87" fillId="7" borderId="37" xfId="0" applyNumberFormat="1" applyFont="1" applyFill="1" applyBorder="1" applyAlignment="1">
      <alignment horizontal="center"/>
    </xf>
    <xf numFmtId="0" fontId="48" fillId="7" borderId="37" xfId="0" applyFont="1" applyFill="1" applyBorder="1"/>
    <xf numFmtId="0" fontId="48" fillId="39" borderId="118" xfId="0" applyFont="1" applyFill="1" applyBorder="1" applyAlignment="1">
      <alignment horizontal="center"/>
    </xf>
    <xf numFmtId="10" fontId="87" fillId="7" borderId="45" xfId="0" applyNumberFormat="1" applyFont="1" applyFill="1" applyBorder="1" applyAlignment="1">
      <alignment horizontal="center"/>
    </xf>
    <xf numFmtId="0" fontId="48" fillId="7" borderId="45" xfId="0" applyFont="1" applyFill="1" applyBorder="1"/>
    <xf numFmtId="0" fontId="48" fillId="0" borderId="91" xfId="0" applyFont="1" applyBorder="1" applyAlignment="1">
      <alignment horizontal="center"/>
    </xf>
    <xf numFmtId="0" fontId="48" fillId="39" borderId="88" xfId="0" applyFont="1" applyFill="1" applyBorder="1" applyAlignment="1">
      <alignment horizontal="center"/>
    </xf>
    <xf numFmtId="0" fontId="48" fillId="7" borderId="160" xfId="0" applyFont="1" applyFill="1" applyBorder="1"/>
    <xf numFmtId="0" fontId="48" fillId="7" borderId="167" xfId="0" applyFont="1" applyFill="1" applyBorder="1"/>
    <xf numFmtId="0" fontId="54" fillId="36" borderId="141" xfId="0" applyFont="1" applyFill="1" applyBorder="1" applyAlignment="1">
      <alignment horizontal="center"/>
    </xf>
    <xf numFmtId="0" fontId="54" fillId="36" borderId="23" xfId="0" applyFont="1" applyFill="1" applyBorder="1"/>
    <xf numFmtId="0" fontId="54" fillId="36" borderId="140" xfId="0" applyFont="1" applyFill="1" applyBorder="1"/>
    <xf numFmtId="0" fontId="54" fillId="36" borderId="141" xfId="0" applyFont="1" applyFill="1" applyBorder="1"/>
    <xf numFmtId="0" fontId="52" fillId="0" borderId="0" xfId="0" applyFont="1"/>
    <xf numFmtId="0" fontId="48" fillId="0" borderId="168" xfId="0" applyFont="1" applyBorder="1"/>
    <xf numFmtId="3" fontId="48" fillId="7" borderId="72" xfId="0" applyNumberFormat="1" applyFont="1" applyFill="1" applyBorder="1"/>
    <xf numFmtId="3" fontId="48" fillId="0" borderId="168" xfId="0" applyNumberFormat="1" applyFont="1" applyBorder="1"/>
    <xf numFmtId="0" fontId="54" fillId="7" borderId="169" xfId="0" applyFont="1" applyFill="1" applyBorder="1" applyAlignment="1">
      <alignment horizontal="center"/>
    </xf>
    <xf numFmtId="0" fontId="54" fillId="7" borderId="7" xfId="0" applyFont="1" applyFill="1" applyBorder="1" applyAlignment="1">
      <alignment horizontal="center"/>
    </xf>
    <xf numFmtId="1" fontId="87" fillId="7" borderId="26" xfId="0" applyNumberFormat="1" applyFont="1" applyFill="1" applyBorder="1" applyAlignment="1">
      <alignment horizontal="center"/>
    </xf>
    <xf numFmtId="165" fontId="0" fillId="0" borderId="0" xfId="0" applyNumberFormat="1"/>
    <xf numFmtId="0" fontId="48" fillId="7" borderId="170" xfId="0" applyFont="1" applyFill="1" applyBorder="1"/>
    <xf numFmtId="0" fontId="54" fillId="0" borderId="168" xfId="0" applyFont="1" applyBorder="1"/>
    <xf numFmtId="0" fontId="87" fillId="40" borderId="5" xfId="0" applyFont="1" applyFill="1" applyBorder="1" applyAlignment="1">
      <alignment horizontal="center"/>
    </xf>
    <xf numFmtId="0" fontId="48" fillId="0" borderId="37" xfId="0" applyFont="1" applyBorder="1" applyAlignment="1">
      <alignment horizontal="center"/>
    </xf>
    <xf numFmtId="0" fontId="87" fillId="40" borderId="36" xfId="0" applyFont="1" applyFill="1" applyBorder="1" applyAlignment="1">
      <alignment horizontal="center"/>
    </xf>
    <xf numFmtId="0" fontId="87" fillId="40" borderId="38" xfId="0" applyFont="1" applyFill="1" applyBorder="1" applyAlignment="1">
      <alignment horizontal="center"/>
    </xf>
    <xf numFmtId="0" fontId="54" fillId="36" borderId="23" xfId="0" applyFont="1" applyFill="1" applyBorder="1" applyAlignment="1">
      <alignment horizontal="center"/>
    </xf>
    <xf numFmtId="1" fontId="87" fillId="36" borderId="23" xfId="0" applyNumberFormat="1" applyFont="1" applyFill="1" applyBorder="1" applyAlignment="1">
      <alignment horizontal="center"/>
    </xf>
    <xf numFmtId="0" fontId="54" fillId="36" borderId="18" xfId="0" applyFont="1" applyFill="1" applyBorder="1"/>
    <xf numFmtId="0" fontId="48" fillId="40" borderId="98" xfId="0" applyFont="1" applyFill="1" applyBorder="1" applyAlignment="1">
      <alignment horizontal="center"/>
    </xf>
    <xf numFmtId="0" fontId="87" fillId="50" borderId="5" xfId="0" applyFont="1" applyFill="1" applyBorder="1" applyAlignment="1">
      <alignment horizontal="center"/>
    </xf>
    <xf numFmtId="0" fontId="48" fillId="40" borderId="37" xfId="0" applyFont="1" applyFill="1" applyBorder="1" applyAlignment="1">
      <alignment horizontal="center"/>
    </xf>
    <xf numFmtId="0" fontId="87" fillId="50" borderId="36" xfId="0" applyFont="1" applyFill="1" applyBorder="1" applyAlignment="1">
      <alignment horizontal="center"/>
    </xf>
    <xf numFmtId="0" fontId="48" fillId="40" borderId="104" xfId="0" applyFont="1" applyFill="1" applyBorder="1" applyAlignment="1">
      <alignment horizontal="center"/>
    </xf>
    <xf numFmtId="0" fontId="87" fillId="50" borderId="38" xfId="0" applyFont="1" applyFill="1" applyBorder="1" applyAlignment="1">
      <alignment horizontal="center"/>
    </xf>
    <xf numFmtId="0" fontId="48" fillId="50" borderId="35" xfId="0" applyFont="1" applyFill="1" applyBorder="1" applyAlignment="1">
      <alignment horizontal="center"/>
    </xf>
    <xf numFmtId="0" fontId="54" fillId="7" borderId="98" xfId="0" applyFont="1" applyFill="1" applyBorder="1"/>
    <xf numFmtId="0" fontId="48" fillId="50" borderId="37" xfId="0" applyFont="1" applyFill="1" applyBorder="1" applyAlignment="1">
      <alignment horizontal="center"/>
    </xf>
    <xf numFmtId="165" fontId="87" fillId="7" borderId="20" xfId="0" applyNumberFormat="1" applyFont="1" applyFill="1" applyBorder="1" applyAlignment="1">
      <alignment horizontal="center"/>
    </xf>
    <xf numFmtId="0" fontId="54" fillId="7" borderId="20" xfId="0" applyFont="1" applyFill="1" applyBorder="1"/>
    <xf numFmtId="0" fontId="48" fillId="50" borderId="45" xfId="0" applyFont="1" applyFill="1" applyBorder="1" applyAlignment="1">
      <alignment horizontal="center"/>
    </xf>
    <xf numFmtId="165" fontId="87" fillId="7" borderId="118" xfId="0" applyNumberFormat="1" applyFont="1" applyFill="1" applyBorder="1" applyAlignment="1">
      <alignment horizontal="center"/>
    </xf>
    <xf numFmtId="0" fontId="54" fillId="7" borderId="104" xfId="0" applyFont="1" applyFill="1" applyBorder="1"/>
    <xf numFmtId="0" fontId="54" fillId="7" borderId="160" xfId="0" applyFont="1" applyFill="1" applyBorder="1"/>
    <xf numFmtId="0" fontId="48" fillId="36" borderId="17" xfId="0" applyFont="1" applyFill="1" applyBorder="1"/>
    <xf numFmtId="0" fontId="48" fillId="36" borderId="18" xfId="0" applyFont="1" applyFill="1" applyBorder="1"/>
    <xf numFmtId="0" fontId="87" fillId="44" borderId="5" xfId="0" applyFont="1" applyFill="1" applyBorder="1" applyAlignment="1">
      <alignment horizontal="center"/>
    </xf>
    <xf numFmtId="0" fontId="87" fillId="44" borderId="36" xfId="0" applyFont="1" applyFill="1" applyBorder="1" applyAlignment="1">
      <alignment horizontal="center"/>
    </xf>
    <xf numFmtId="0" fontId="87" fillId="44" borderId="38" xfId="0" applyFont="1" applyFill="1" applyBorder="1" applyAlignment="1">
      <alignment horizontal="center"/>
    </xf>
    <xf numFmtId="0" fontId="0" fillId="7" borderId="170" xfId="0" applyFill="1" applyBorder="1"/>
    <xf numFmtId="0" fontId="0" fillId="39" borderId="0" xfId="0" applyFill="1" applyAlignment="1">
      <alignment horizontal="left"/>
    </xf>
    <xf numFmtId="0" fontId="48" fillId="44" borderId="104" xfId="0" applyFont="1" applyFill="1" applyBorder="1" applyAlignment="1">
      <alignment horizontal="center"/>
    </xf>
    <xf numFmtId="0" fontId="48" fillId="44" borderId="98" xfId="0" applyFont="1" applyFill="1" applyBorder="1" applyAlignment="1">
      <alignment horizontal="center"/>
    </xf>
    <xf numFmtId="0" fontId="48" fillId="44" borderId="20" xfId="0" applyFont="1" applyFill="1" applyBorder="1" applyAlignment="1">
      <alignment horizontal="center"/>
    </xf>
    <xf numFmtId="0" fontId="48" fillId="44" borderId="160" xfId="0" applyFont="1" applyFill="1" applyBorder="1" applyAlignment="1">
      <alignment horizontal="center"/>
    </xf>
    <xf numFmtId="0" fontId="48" fillId="0" borderId="4" xfId="0" applyFont="1" applyBorder="1" applyAlignment="1">
      <alignment horizontal="center"/>
    </xf>
    <xf numFmtId="0" fontId="48" fillId="7" borderId="92" xfId="0" applyFont="1" applyFill="1" applyBorder="1"/>
    <xf numFmtId="0" fontId="48" fillId="7" borderId="67" xfId="0" applyFont="1" applyFill="1" applyBorder="1"/>
    <xf numFmtId="0" fontId="48" fillId="7" borderId="151" xfId="0" applyFont="1" applyFill="1" applyBorder="1"/>
    <xf numFmtId="0" fontId="48" fillId="7" borderId="152" xfId="0" applyFont="1" applyFill="1" applyBorder="1"/>
    <xf numFmtId="0" fontId="48" fillId="7" borderId="154" xfId="0" applyFont="1" applyFill="1" applyBorder="1"/>
    <xf numFmtId="0" fontId="48" fillId="7" borderId="171" xfId="0" applyFont="1" applyFill="1" applyBorder="1"/>
    <xf numFmtId="0" fontId="87" fillId="37" borderId="5" xfId="0" applyFont="1" applyFill="1" applyBorder="1" applyAlignment="1">
      <alignment horizontal="center"/>
    </xf>
    <xf numFmtId="0" fontId="87" fillId="37" borderId="36" xfId="0" applyFont="1" applyFill="1" applyBorder="1" applyAlignment="1">
      <alignment horizontal="center"/>
    </xf>
    <xf numFmtId="0" fontId="48" fillId="7" borderId="41" xfId="0" applyFont="1" applyFill="1" applyBorder="1"/>
    <xf numFmtId="0" fontId="48" fillId="7" borderId="27" xfId="0" applyFont="1" applyFill="1" applyBorder="1"/>
    <xf numFmtId="0" fontId="48" fillId="7" borderId="172" xfId="0" applyFont="1" applyFill="1" applyBorder="1"/>
    <xf numFmtId="0" fontId="87" fillId="37" borderId="38" xfId="0" applyFont="1" applyFill="1" applyBorder="1" applyAlignment="1">
      <alignment horizontal="center"/>
    </xf>
    <xf numFmtId="0" fontId="48" fillId="7" borderId="118" xfId="0" applyFont="1" applyFill="1" applyBorder="1"/>
    <xf numFmtId="0" fontId="48" fillId="7" borderId="51" xfId="0" applyFont="1" applyFill="1" applyBorder="1"/>
    <xf numFmtId="0" fontId="48" fillId="7" borderId="173" xfId="0" applyFont="1" applyFill="1" applyBorder="1"/>
    <xf numFmtId="0" fontId="0" fillId="7" borderId="152" xfId="0" applyFill="1" applyBorder="1"/>
    <xf numFmtId="0" fontId="0" fillId="7" borderId="154" xfId="0" applyFill="1" applyBorder="1"/>
    <xf numFmtId="0" fontId="0" fillId="7" borderId="171" xfId="0" applyFill="1" applyBorder="1"/>
    <xf numFmtId="0" fontId="0" fillId="7" borderId="161" xfId="0" applyFill="1" applyBorder="1"/>
    <xf numFmtId="0" fontId="0" fillId="7" borderId="158" xfId="0" applyFill="1" applyBorder="1"/>
    <xf numFmtId="0" fontId="0" fillId="7" borderId="174" xfId="0" applyFill="1" applyBorder="1"/>
    <xf numFmtId="0" fontId="54" fillId="36" borderId="144" xfId="0" applyFont="1" applyFill="1" applyBorder="1"/>
    <xf numFmtId="0" fontId="54" fillId="36" borderId="17" xfId="0" applyFont="1" applyFill="1" applyBorder="1"/>
    <xf numFmtId="0" fontId="54" fillId="36" borderId="175" xfId="0" applyFont="1" applyFill="1" applyBorder="1"/>
    <xf numFmtId="0" fontId="48" fillId="37" borderId="104" xfId="0" applyFont="1" applyFill="1" applyBorder="1" applyAlignment="1">
      <alignment horizontal="center"/>
    </xf>
    <xf numFmtId="0" fontId="87" fillId="5" borderId="5" xfId="0" applyFont="1" applyFill="1" applyBorder="1" applyAlignment="1">
      <alignment horizontal="center"/>
    </xf>
    <xf numFmtId="0" fontId="48" fillId="37" borderId="98" xfId="0" applyFont="1" applyFill="1" applyBorder="1" applyAlignment="1">
      <alignment horizontal="center"/>
    </xf>
    <xf numFmtId="0" fontId="48" fillId="37" borderId="20" xfId="0" applyFont="1" applyFill="1" applyBorder="1" applyAlignment="1">
      <alignment horizontal="center"/>
    </xf>
    <xf numFmtId="0" fontId="87" fillId="5" borderId="36" xfId="0" applyFont="1" applyFill="1" applyBorder="1" applyAlignment="1">
      <alignment horizontal="center"/>
    </xf>
    <xf numFmtId="0" fontId="87" fillId="5" borderId="38" xfId="0" applyFont="1" applyFill="1" applyBorder="1" applyAlignment="1">
      <alignment horizontal="center"/>
    </xf>
    <xf numFmtId="0" fontId="48" fillId="37" borderId="160" xfId="0" applyFont="1" applyFill="1" applyBorder="1" applyAlignment="1">
      <alignment horizontal="center"/>
    </xf>
    <xf numFmtId="0" fontId="48" fillId="5" borderId="104" xfId="0" applyFont="1" applyFill="1" applyBorder="1" applyAlignment="1">
      <alignment horizontal="center"/>
    </xf>
    <xf numFmtId="0" fontId="87" fillId="48" borderId="5" xfId="0" applyFont="1" applyFill="1" applyBorder="1" applyAlignment="1">
      <alignment horizontal="center"/>
    </xf>
    <xf numFmtId="0" fontId="48" fillId="5" borderId="98" xfId="0" applyFont="1" applyFill="1" applyBorder="1" applyAlignment="1">
      <alignment horizontal="center"/>
    </xf>
    <xf numFmtId="0" fontId="48" fillId="5" borderId="20" xfId="0" applyFont="1" applyFill="1" applyBorder="1" applyAlignment="1">
      <alignment horizontal="center"/>
    </xf>
    <xf numFmtId="0" fontId="87" fillId="48" borderId="36" xfId="0" applyFont="1" applyFill="1" applyBorder="1" applyAlignment="1">
      <alignment horizontal="center"/>
    </xf>
    <xf numFmtId="0" fontId="87" fillId="48" borderId="38" xfId="0" applyFont="1" applyFill="1" applyBorder="1" applyAlignment="1">
      <alignment horizontal="center"/>
    </xf>
    <xf numFmtId="0" fontId="48" fillId="5" borderId="160" xfId="0" applyFont="1" applyFill="1" applyBorder="1" applyAlignment="1">
      <alignment horizontal="center"/>
    </xf>
    <xf numFmtId="0" fontId="48" fillId="48" borderId="104" xfId="0" applyFont="1" applyFill="1" applyBorder="1" applyAlignment="1">
      <alignment horizontal="center"/>
    </xf>
    <xf numFmtId="0" fontId="48" fillId="48" borderId="98" xfId="0" applyFont="1" applyFill="1" applyBorder="1" applyAlignment="1">
      <alignment horizontal="center"/>
    </xf>
    <xf numFmtId="0" fontId="48" fillId="48" borderId="20" xfId="0" applyFont="1" applyFill="1" applyBorder="1" applyAlignment="1">
      <alignment horizontal="center"/>
    </xf>
    <xf numFmtId="0" fontId="48" fillId="48" borderId="160" xfId="0" applyFont="1" applyFill="1" applyBorder="1" applyAlignment="1">
      <alignment horizontal="center"/>
    </xf>
    <xf numFmtId="0" fontId="0" fillId="7" borderId="67" xfId="0" applyFill="1" applyBorder="1"/>
    <xf numFmtId="0" fontId="0" fillId="7" borderId="151" xfId="0" applyFill="1" applyBorder="1"/>
    <xf numFmtId="0" fontId="54" fillId="7" borderId="36" xfId="0" applyFont="1" applyFill="1" applyBorder="1"/>
    <xf numFmtId="0" fontId="0" fillId="7" borderId="27" xfId="0" applyFill="1" applyBorder="1"/>
    <xf numFmtId="0" fontId="0" fillId="7" borderId="172" xfId="0" applyFill="1" applyBorder="1"/>
    <xf numFmtId="0" fontId="0" fillId="7" borderId="51" xfId="0" applyFill="1" applyBorder="1"/>
    <xf numFmtId="0" fontId="0" fillId="7" borderId="173" xfId="0" applyFill="1" applyBorder="1"/>
    <xf numFmtId="0" fontId="0" fillId="7" borderId="41" xfId="0" applyFill="1" applyBorder="1"/>
    <xf numFmtId="0" fontId="48" fillId="36" borderId="93" xfId="0" applyFont="1" applyFill="1" applyBorder="1"/>
    <xf numFmtId="0" fontId="54" fillId="36" borderId="176" xfId="0" applyFont="1" applyFill="1" applyBorder="1"/>
    <xf numFmtId="0" fontId="54" fillId="36" borderId="89" xfId="0" applyFont="1" applyFill="1" applyBorder="1"/>
    <xf numFmtId="0" fontId="0" fillId="36" borderId="89" xfId="0" applyFill="1" applyBorder="1"/>
    <xf numFmtId="0" fontId="0" fillId="36" borderId="177" xfId="0" applyFill="1" applyBorder="1"/>
    <xf numFmtId="0" fontId="48" fillId="36" borderId="104" xfId="0" applyFont="1" applyFill="1" applyBorder="1" applyAlignment="1">
      <alignment horizontal="center"/>
    </xf>
    <xf numFmtId="0" fontId="87" fillId="7" borderId="9" xfId="0" applyFont="1" applyFill="1" applyBorder="1" applyAlignment="1">
      <alignment horizontal="center"/>
    </xf>
    <xf numFmtId="0" fontId="87" fillId="7" borderId="152" xfId="0" applyFont="1" applyFill="1" applyBorder="1" applyAlignment="1">
      <alignment horizontal="center"/>
    </xf>
    <xf numFmtId="0" fontId="87" fillId="7" borderId="98" xfId="0" applyFont="1" applyFill="1" applyBorder="1" applyAlignment="1">
      <alignment horizontal="center"/>
    </xf>
    <xf numFmtId="0" fontId="48" fillId="36" borderId="98" xfId="0" applyFont="1" applyFill="1" applyBorder="1" applyAlignment="1">
      <alignment horizontal="center"/>
    </xf>
    <xf numFmtId="0" fontId="48" fillId="36" borderId="20" xfId="0" applyFont="1" applyFill="1" applyBorder="1" applyAlignment="1">
      <alignment horizontal="center"/>
    </xf>
    <xf numFmtId="0" fontId="87" fillId="7" borderId="19" xfId="0" applyFont="1" applyFill="1" applyBorder="1" applyAlignment="1">
      <alignment horizontal="center"/>
    </xf>
    <xf numFmtId="0" fontId="87" fillId="7" borderId="41" xfId="0" applyFont="1" applyFill="1" applyBorder="1" applyAlignment="1">
      <alignment horizontal="center"/>
    </xf>
    <xf numFmtId="0" fontId="87" fillId="7" borderId="20" xfId="0" applyFont="1" applyFill="1" applyBorder="1" applyAlignment="1">
      <alignment horizontal="center"/>
    </xf>
    <xf numFmtId="0" fontId="87" fillId="7" borderId="94" xfId="0" applyFont="1" applyFill="1" applyBorder="1" applyAlignment="1">
      <alignment horizontal="center"/>
    </xf>
    <xf numFmtId="0" fontId="87" fillId="7" borderId="118" xfId="0" applyFont="1" applyFill="1" applyBorder="1" applyAlignment="1">
      <alignment horizontal="center"/>
    </xf>
    <xf numFmtId="0" fontId="87" fillId="7" borderId="104" xfId="0" applyFont="1" applyFill="1" applyBorder="1" applyAlignment="1">
      <alignment horizontal="center"/>
    </xf>
    <xf numFmtId="0" fontId="48" fillId="36" borderId="160" xfId="0" applyFont="1" applyFill="1" applyBorder="1" applyAlignment="1">
      <alignment horizontal="center"/>
    </xf>
    <xf numFmtId="3" fontId="87" fillId="36" borderId="16" xfId="0" applyNumberFormat="1" applyFont="1" applyFill="1" applyBorder="1" applyAlignment="1">
      <alignment horizontal="center"/>
    </xf>
    <xf numFmtId="165" fontId="87" fillId="36" borderId="144" xfId="0" applyNumberFormat="1" applyFont="1" applyFill="1" applyBorder="1" applyAlignment="1">
      <alignment horizontal="center"/>
    </xf>
    <xf numFmtId="165" fontId="87" fillId="36" borderId="140" xfId="0" applyNumberFormat="1" applyFont="1" applyFill="1" applyBorder="1" applyAlignment="1">
      <alignment horizontal="center"/>
    </xf>
    <xf numFmtId="0" fontId="48" fillId="36" borderId="20" xfId="0" applyFont="1" applyFill="1" applyBorder="1"/>
    <xf numFmtId="0" fontId="54" fillId="36" borderId="41" xfId="0" applyFont="1" applyFill="1" applyBorder="1"/>
    <xf numFmtId="0" fontId="54" fillId="36" borderId="27" xfId="0" applyFont="1" applyFill="1" applyBorder="1"/>
    <xf numFmtId="0" fontId="0" fillId="36" borderId="27" xfId="0" applyFill="1" applyBorder="1"/>
    <xf numFmtId="0" fontId="0" fillId="36" borderId="172" xfId="0" applyFill="1" applyBorder="1"/>
    <xf numFmtId="0" fontId="48" fillId="7" borderId="68" xfId="0" applyFont="1" applyFill="1" applyBorder="1"/>
    <xf numFmtId="0" fontId="87" fillId="40" borderId="9" xfId="0" applyFont="1" applyFill="1" applyBorder="1" applyAlignment="1">
      <alignment horizontal="center"/>
    </xf>
    <xf numFmtId="0" fontId="87" fillId="40" borderId="19" xfId="0" applyFont="1" applyFill="1" applyBorder="1" applyAlignment="1">
      <alignment horizontal="center"/>
    </xf>
    <xf numFmtId="0" fontId="48" fillId="7" borderId="26" xfId="0" applyFont="1" applyFill="1" applyBorder="1"/>
    <xf numFmtId="0" fontId="87" fillId="40" borderId="94" xfId="0" applyFont="1" applyFill="1" applyBorder="1" applyAlignment="1">
      <alignment horizontal="center"/>
    </xf>
    <xf numFmtId="0" fontId="48" fillId="7" borderId="105" xfId="0" applyFont="1" applyFill="1" applyBorder="1"/>
    <xf numFmtId="0" fontId="0" fillId="7" borderId="155" xfId="0" applyFill="1" applyBorder="1"/>
    <xf numFmtId="0" fontId="0" fillId="7" borderId="26" xfId="0" applyFill="1" applyBorder="1"/>
    <xf numFmtId="0" fontId="48" fillId="40" borderId="20" xfId="0" applyFont="1" applyFill="1" applyBorder="1" applyAlignment="1">
      <alignment horizontal="center"/>
    </xf>
    <xf numFmtId="0" fontId="48" fillId="40" borderId="160" xfId="0" applyFont="1" applyFill="1" applyBorder="1" applyAlignment="1">
      <alignment horizontal="center"/>
    </xf>
    <xf numFmtId="0" fontId="0" fillId="0" borderId="0" xfId="0" applyAlignment="1">
      <alignment horizontal="center" wrapText="1"/>
    </xf>
    <xf numFmtId="1" fontId="87" fillId="44" borderId="5" xfId="0" applyNumberFormat="1" applyFont="1" applyFill="1" applyBorder="1" applyAlignment="1">
      <alignment horizontal="center"/>
    </xf>
    <xf numFmtId="1" fontId="87" fillId="44" borderId="36" xfId="0" applyNumberFormat="1" applyFont="1" applyFill="1" applyBorder="1" applyAlignment="1">
      <alignment horizontal="center"/>
    </xf>
    <xf numFmtId="1" fontId="87" fillId="44" borderId="38" xfId="0" applyNumberFormat="1" applyFont="1" applyFill="1" applyBorder="1" applyAlignment="1">
      <alignment horizontal="center"/>
    </xf>
    <xf numFmtId="3" fontId="87" fillId="36" borderId="163" xfId="0" applyNumberFormat="1" applyFont="1" applyFill="1" applyBorder="1" applyAlignment="1">
      <alignment horizontal="center"/>
    </xf>
    <xf numFmtId="165" fontId="87" fillId="36" borderId="45" xfId="0" applyNumberFormat="1" applyFont="1" applyFill="1" applyBorder="1" applyAlignment="1">
      <alignment horizontal="center"/>
    </xf>
    <xf numFmtId="165" fontId="87" fillId="36" borderId="163" xfId="0" applyNumberFormat="1" applyFont="1" applyFill="1" applyBorder="1" applyAlignment="1">
      <alignment horizontal="center"/>
    </xf>
    <xf numFmtId="0" fontId="48" fillId="7" borderId="9" xfId="0" applyFont="1" applyFill="1" applyBorder="1" applyAlignment="1">
      <alignment horizontal="center"/>
    </xf>
    <xf numFmtId="1" fontId="48" fillId="44" borderId="104" xfId="0" applyNumberFormat="1" applyFont="1" applyFill="1" applyBorder="1" applyAlignment="1">
      <alignment horizontal="center"/>
    </xf>
    <xf numFmtId="1" fontId="48" fillId="44" borderId="98" xfId="0" applyNumberFormat="1" applyFont="1" applyFill="1" applyBorder="1" applyAlignment="1">
      <alignment horizontal="center"/>
    </xf>
    <xf numFmtId="1" fontId="48" fillId="44" borderId="20" xfId="0" applyNumberFormat="1" applyFont="1" applyFill="1" applyBorder="1" applyAlignment="1">
      <alignment horizontal="center"/>
    </xf>
    <xf numFmtId="1" fontId="48" fillId="44" borderId="160" xfId="0" applyNumberFormat="1" applyFont="1" applyFill="1" applyBorder="1" applyAlignment="1">
      <alignment horizontal="center"/>
    </xf>
    <xf numFmtId="1" fontId="54" fillId="36" borderId="140" xfId="0" applyNumberFormat="1" applyFont="1" applyFill="1" applyBorder="1" applyAlignment="1">
      <alignment horizontal="center"/>
    </xf>
    <xf numFmtId="0" fontId="48" fillId="0" borderId="83" xfId="0" applyFont="1" applyBorder="1"/>
    <xf numFmtId="0" fontId="48" fillId="39" borderId="160" xfId="0" applyFont="1" applyFill="1" applyBorder="1" applyAlignment="1">
      <alignment horizontal="center"/>
    </xf>
    <xf numFmtId="0" fontId="54" fillId="70" borderId="83" xfId="0" applyFont="1" applyFill="1" applyBorder="1"/>
    <xf numFmtId="3" fontId="54" fillId="7" borderId="178" xfId="0" applyNumberFormat="1" applyFont="1" applyFill="1" applyBorder="1" applyAlignment="1">
      <alignment horizontal="left"/>
    </xf>
    <xf numFmtId="0" fontId="48" fillId="0" borderId="43" xfId="0" applyFont="1" applyBorder="1"/>
    <xf numFmtId="165" fontId="87" fillId="7" borderId="155" xfId="0" applyNumberFormat="1" applyFont="1" applyFill="1" applyBorder="1" applyAlignment="1">
      <alignment horizontal="center"/>
    </xf>
    <xf numFmtId="165" fontId="87" fillId="7" borderId="26" xfId="0" applyNumberFormat="1" applyFont="1" applyFill="1" applyBorder="1" applyAlignment="1">
      <alignment horizontal="center"/>
    </xf>
    <xf numFmtId="165" fontId="87" fillId="7" borderId="105" xfId="0" applyNumberFormat="1" applyFont="1" applyFill="1" applyBorder="1" applyAlignment="1">
      <alignment horizontal="center"/>
    </xf>
    <xf numFmtId="0" fontId="108" fillId="0" borderId="0" xfId="0" applyFont="1"/>
    <xf numFmtId="10" fontId="51" fillId="0" borderId="0" xfId="0" applyNumberFormat="1" applyFont="1" applyAlignment="1">
      <alignment horizontal="center"/>
    </xf>
    <xf numFmtId="1" fontId="51" fillId="0" borderId="0" xfId="0" applyNumberFormat="1" applyFont="1" applyAlignment="1">
      <alignment horizontal="center"/>
    </xf>
    <xf numFmtId="9" fontId="69" fillId="0" borderId="0" xfId="0" applyNumberFormat="1" applyFont="1" applyAlignment="1">
      <alignment horizontal="center"/>
    </xf>
    <xf numFmtId="14" fontId="48" fillId="0" borderId="0" xfId="0" applyNumberFormat="1" applyFont="1" applyAlignment="1">
      <alignment horizontal="center"/>
    </xf>
    <xf numFmtId="3" fontId="48" fillId="0" borderId="0" xfId="0" applyNumberFormat="1" applyFont="1" applyAlignment="1">
      <alignment horizontal="center"/>
    </xf>
    <xf numFmtId="165" fontId="48" fillId="0" borderId="0" xfId="0" applyNumberFormat="1" applyFont="1"/>
    <xf numFmtId="165" fontId="52" fillId="0" borderId="0" xfId="0" applyNumberFormat="1" applyFont="1"/>
    <xf numFmtId="10" fontId="48" fillId="39" borderId="37" xfId="0" applyNumberFormat="1" applyFont="1" applyFill="1" applyBorder="1" applyAlignment="1">
      <alignment horizontal="center"/>
    </xf>
    <xf numFmtId="0" fontId="48" fillId="59" borderId="0" xfId="0" applyFont="1" applyFill="1" applyAlignment="1">
      <alignment horizontal="center"/>
    </xf>
    <xf numFmtId="0" fontId="48" fillId="59" borderId="0" xfId="0" applyFont="1" applyFill="1" applyAlignment="1">
      <alignment horizontal="center" vertical="center"/>
    </xf>
    <xf numFmtId="0" fontId="54" fillId="0" borderId="160" xfId="0" applyFont="1" applyBorder="1" applyAlignment="1">
      <alignment horizontal="left"/>
    </xf>
    <xf numFmtId="0" fontId="48" fillId="59" borderId="5" xfId="0" applyFont="1" applyFill="1" applyBorder="1" applyAlignment="1">
      <alignment horizontal="center"/>
    </xf>
    <xf numFmtId="0" fontId="48" fillId="59" borderId="36" xfId="0" applyFont="1" applyFill="1" applyBorder="1" applyAlignment="1">
      <alignment horizontal="center"/>
    </xf>
    <xf numFmtId="165" fontId="48" fillId="0" borderId="37" xfId="0" applyNumberFormat="1" applyFont="1" applyBorder="1" applyAlignment="1">
      <alignment horizontal="center"/>
    </xf>
    <xf numFmtId="0" fontId="54" fillId="59" borderId="160" xfId="0" applyFont="1" applyFill="1" applyBorder="1" applyAlignment="1">
      <alignment horizontal="center" vertical="center"/>
    </xf>
    <xf numFmtId="0" fontId="100" fillId="3" borderId="135" xfId="78" applyFont="1" applyFill="1" applyBorder="1" applyAlignment="1">
      <alignment horizontal="center"/>
    </xf>
    <xf numFmtId="14" fontId="100" fillId="0" borderId="136" xfId="78" applyNumberFormat="1" applyFont="1" applyFill="1" applyBorder="1" applyAlignment="1">
      <alignment horizontal="right" wrapText="1"/>
    </xf>
    <xf numFmtId="0" fontId="100" fillId="0" borderId="136" xfId="78" applyFont="1" applyFill="1" applyBorder="1" applyAlignment="1">
      <alignment horizontal="right" wrapText="1"/>
    </xf>
    <xf numFmtId="3" fontId="48" fillId="14" borderId="108" xfId="27" applyNumberFormat="1" applyFill="1" applyBorder="1" applyAlignment="1">
      <alignment horizontal="center"/>
    </xf>
    <xf numFmtId="0" fontId="107" fillId="14" borderId="78" xfId="0" applyFont="1" applyFill="1" applyBorder="1" applyAlignment="1">
      <alignment horizontal="center"/>
    </xf>
    <xf numFmtId="165" fontId="107" fillId="14" borderId="78" xfId="0" applyNumberFormat="1" applyFont="1" applyFill="1" applyBorder="1" applyAlignment="1">
      <alignment horizontal="center"/>
    </xf>
    <xf numFmtId="165" fontId="54" fillId="27" borderId="108" xfId="0" applyNumberFormat="1" applyFont="1" applyFill="1" applyBorder="1" applyAlignment="1">
      <alignment horizontal="center"/>
    </xf>
    <xf numFmtId="165" fontId="84" fillId="27" borderId="20" xfId="0" applyNumberFormat="1" applyFont="1" applyFill="1" applyBorder="1" applyAlignment="1">
      <alignment horizontal="center"/>
    </xf>
    <xf numFmtId="0" fontId="78" fillId="27" borderId="57" xfId="0" applyFont="1" applyFill="1" applyBorder="1" applyAlignment="1">
      <alignment horizontal="center"/>
    </xf>
    <xf numFmtId="3" fontId="78" fillId="27" borderId="57" xfId="0" applyNumberFormat="1" applyFont="1" applyFill="1" applyBorder="1" applyAlignment="1">
      <alignment horizontal="center"/>
    </xf>
    <xf numFmtId="0" fontId="78" fillId="27" borderId="89" xfId="0" applyFont="1" applyFill="1" applyBorder="1" applyAlignment="1">
      <alignment horizontal="center"/>
    </xf>
    <xf numFmtId="0" fontId="78" fillId="27" borderId="90" xfId="0" applyFont="1" applyFill="1" applyBorder="1" applyAlignment="1">
      <alignment horizontal="center"/>
    </xf>
    <xf numFmtId="1" fontId="48" fillId="27" borderId="0" xfId="0" applyNumberFormat="1" applyFont="1" applyFill="1" applyAlignment="1">
      <alignment horizontal="center"/>
    </xf>
    <xf numFmtId="0" fontId="48" fillId="27" borderId="128" xfId="0" applyFont="1" applyFill="1" applyBorder="1" applyAlignment="1">
      <alignment horizontal="center"/>
    </xf>
    <xf numFmtId="0" fontId="48" fillId="27" borderId="119" xfId="0" applyFont="1" applyFill="1" applyBorder="1" applyAlignment="1">
      <alignment horizontal="center"/>
    </xf>
    <xf numFmtId="0" fontId="48" fillId="27" borderId="0" xfId="0" applyFont="1" applyFill="1" applyAlignment="1">
      <alignment horizontal="center"/>
    </xf>
    <xf numFmtId="0" fontId="109" fillId="0" borderId="98" xfId="82" applyFont="1" applyBorder="1" applyAlignment="1">
      <alignment horizontal="center" vertical="center" wrapText="1"/>
    </xf>
    <xf numFmtId="14" fontId="109" fillId="0" borderId="98" xfId="82" applyNumberFormat="1" applyFont="1" applyBorder="1" applyAlignment="1">
      <alignment horizontal="center" vertical="center" wrapText="1"/>
    </xf>
    <xf numFmtId="0" fontId="110" fillId="0" borderId="98" xfId="80" applyFont="1" applyBorder="1" applyAlignment="1">
      <alignment horizontal="center" vertical="center" wrapText="1"/>
    </xf>
    <xf numFmtId="3" fontId="112" fillId="0" borderId="98" xfId="82" applyNumberFormat="1" applyFont="1" applyBorder="1" applyAlignment="1">
      <alignment horizontal="center" vertical="center" wrapText="1"/>
    </xf>
    <xf numFmtId="0" fontId="3" fillId="0" borderId="0" xfId="82"/>
    <xf numFmtId="0" fontId="109" fillId="0" borderId="0" xfId="82" applyFont="1"/>
    <xf numFmtId="0" fontId="3" fillId="0" borderId="0" xfId="82" applyAlignment="1">
      <alignment horizontal="center"/>
    </xf>
    <xf numFmtId="14" fontId="3" fillId="0" borderId="0" xfId="82" applyNumberFormat="1" applyAlignment="1">
      <alignment horizontal="center"/>
    </xf>
    <xf numFmtId="0" fontId="3" fillId="0" borderId="0" xfId="82" applyAlignment="1">
      <alignment horizontal="center" vertical="center"/>
    </xf>
    <xf numFmtId="14" fontId="50" fillId="0" borderId="136" xfId="5" applyNumberFormat="1" applyFont="1" applyFill="1" applyBorder="1" applyAlignment="1">
      <alignment horizontal="right" wrapText="1"/>
    </xf>
    <xf numFmtId="0" fontId="50" fillId="0" borderId="136" xfId="5" applyFont="1" applyFill="1" applyBorder="1" applyAlignment="1">
      <alignment horizontal="right" wrapText="1"/>
    </xf>
    <xf numFmtId="0" fontId="0" fillId="17" borderId="98" xfId="0" applyFill="1" applyBorder="1"/>
    <xf numFmtId="0" fontId="0" fillId="17" borderId="0" xfId="0" applyFill="1" applyBorder="1"/>
    <xf numFmtId="14" fontId="50" fillId="0" borderId="30" xfId="5" applyNumberFormat="1" applyFont="1" applyFill="1" applyBorder="1" applyAlignment="1">
      <alignment horizontal="right" wrapText="1"/>
    </xf>
    <xf numFmtId="0" fontId="50" fillId="0" borderId="30" xfId="5" applyFont="1" applyFill="1" applyBorder="1" applyAlignment="1">
      <alignment horizontal="right" wrapText="1"/>
    </xf>
    <xf numFmtId="0" fontId="50" fillId="3" borderId="98" xfId="5" applyFont="1" applyFill="1" applyBorder="1" applyAlignment="1">
      <alignment horizontal="center"/>
    </xf>
    <xf numFmtId="0" fontId="50" fillId="72" borderId="181" xfId="5" applyFont="1" applyFill="1" applyBorder="1" applyAlignment="1">
      <alignment horizontal="center"/>
    </xf>
    <xf numFmtId="14" fontId="100" fillId="0" borderId="30" xfId="72" applyNumberFormat="1" applyFont="1" applyFill="1" applyBorder="1" applyAlignment="1">
      <alignment horizontal="right" wrapText="1"/>
    </xf>
    <xf numFmtId="0" fontId="100" fillId="0" borderId="30" xfId="72" applyFont="1" applyFill="1" applyBorder="1" applyAlignment="1">
      <alignment horizontal="right" wrapText="1"/>
    </xf>
    <xf numFmtId="0" fontId="100" fillId="3" borderId="98" xfId="72" applyFont="1" applyFill="1" applyBorder="1" applyAlignment="1">
      <alignment horizontal="center"/>
    </xf>
    <xf numFmtId="14" fontId="100" fillId="0" borderId="30" xfId="56" applyNumberFormat="1" applyFont="1" applyFill="1" applyBorder="1" applyAlignment="1">
      <alignment horizontal="right" wrapText="1"/>
    </xf>
    <xf numFmtId="0" fontId="100" fillId="0" borderId="30" xfId="56" applyFont="1" applyFill="1" applyBorder="1" applyAlignment="1">
      <alignment horizontal="right" wrapText="1"/>
    </xf>
    <xf numFmtId="0" fontId="100" fillId="3" borderId="98" xfId="56" applyFont="1" applyFill="1" applyBorder="1" applyAlignment="1">
      <alignment horizontal="center"/>
    </xf>
    <xf numFmtId="14" fontId="50" fillId="14" borderId="136" xfId="5" applyNumberFormat="1" applyFont="1" applyFill="1" applyBorder="1" applyAlignment="1">
      <alignment horizontal="right" wrapText="1"/>
    </xf>
    <xf numFmtId="0" fontId="50" fillId="14" borderId="136" xfId="5" applyFont="1" applyFill="1" applyBorder="1" applyAlignment="1">
      <alignment horizontal="right" wrapText="1"/>
    </xf>
    <xf numFmtId="0" fontId="0" fillId="14" borderId="0" xfId="0" applyFill="1" applyBorder="1"/>
    <xf numFmtId="0" fontId="0" fillId="14" borderId="0" xfId="0" applyFill="1" applyBorder="1" applyAlignment="1">
      <alignment horizontal="center"/>
    </xf>
    <xf numFmtId="16" fontId="0" fillId="5" borderId="60" xfId="0" applyNumberFormat="1" applyFill="1" applyBorder="1" applyAlignment="1">
      <alignment horizontal="center"/>
    </xf>
    <xf numFmtId="16" fontId="0" fillId="5" borderId="179" xfId="0" applyNumberFormat="1" applyFill="1" applyBorder="1" applyAlignment="1">
      <alignment horizontal="center"/>
    </xf>
    <xf numFmtId="16" fontId="0" fillId="7" borderId="179" xfId="0" applyNumberFormat="1" applyFill="1" applyBorder="1" applyAlignment="1">
      <alignment horizontal="center"/>
    </xf>
    <xf numFmtId="16" fontId="0" fillId="5" borderId="27" xfId="0" applyNumberFormat="1" applyFill="1" applyBorder="1" applyAlignment="1">
      <alignment horizontal="center"/>
    </xf>
    <xf numFmtId="0" fontId="52" fillId="13" borderId="137" xfId="0" applyFont="1" applyFill="1" applyBorder="1" applyAlignment="1">
      <alignment horizontal="center"/>
    </xf>
    <xf numFmtId="0" fontId="0" fillId="27" borderId="108" xfId="0" applyFill="1" applyBorder="1"/>
    <xf numFmtId="165" fontId="0" fillId="12" borderId="108" xfId="0" applyNumberFormat="1" applyFill="1" applyBorder="1" applyAlignment="1">
      <alignment horizontal="center"/>
    </xf>
    <xf numFmtId="165" fontId="0" fillId="0" borderId="108" xfId="0" applyNumberFormat="1" applyFill="1" applyBorder="1" applyAlignment="1">
      <alignment horizontal="center" vertical="center"/>
    </xf>
    <xf numFmtId="165" fontId="0" fillId="14" borderId="108" xfId="0" applyNumberFormat="1" applyFill="1" applyBorder="1" applyAlignment="1">
      <alignment horizontal="center" vertical="center"/>
    </xf>
    <xf numFmtId="0" fontId="0" fillId="14" borderId="108" xfId="0" applyFill="1" applyBorder="1"/>
    <xf numFmtId="165" fontId="0" fillId="0" borderId="108" xfId="0" applyNumberFormat="1" applyBorder="1" applyAlignment="1">
      <alignment horizontal="center" vertical="center"/>
    </xf>
    <xf numFmtId="165" fontId="0" fillId="23" borderId="108" xfId="0" applyNumberFormat="1" applyFill="1" applyBorder="1" applyAlignment="1">
      <alignment horizontal="center" vertical="center"/>
    </xf>
    <xf numFmtId="165" fontId="48" fillId="15" borderId="108" xfId="0" applyNumberFormat="1" applyFont="1" applyFill="1" applyBorder="1" applyAlignment="1">
      <alignment horizontal="center" vertical="center"/>
    </xf>
    <xf numFmtId="165" fontId="0" fillId="64" borderId="108" xfId="0" applyNumberFormat="1" applyFill="1" applyBorder="1" applyAlignment="1">
      <alignment horizontal="center" vertical="center"/>
    </xf>
    <xf numFmtId="165" fontId="0" fillId="17" borderId="108" xfId="0" applyNumberFormat="1" applyFill="1" applyBorder="1" applyAlignment="1">
      <alignment horizontal="center" vertical="center"/>
    </xf>
    <xf numFmtId="165" fontId="0" fillId="15" borderId="108" xfId="0" applyNumberFormat="1" applyFill="1" applyBorder="1" applyAlignment="1">
      <alignment horizontal="center" vertical="center"/>
    </xf>
    <xf numFmtId="0" fontId="0" fillId="0" borderId="0" xfId="0" applyBorder="1" applyAlignment="1">
      <alignment horizontal="center" vertical="center"/>
    </xf>
    <xf numFmtId="0" fontId="49" fillId="0" borderId="0" xfId="7" applyFont="1" applyFill="1" applyBorder="1" applyAlignment="1">
      <alignment horizontal="center" wrapText="1"/>
    </xf>
    <xf numFmtId="0" fontId="65" fillId="72" borderId="22" xfId="12" applyFont="1" applyFill="1" applyBorder="1" applyAlignment="1">
      <alignment horizontal="center"/>
    </xf>
    <xf numFmtId="0" fontId="0" fillId="18" borderId="179" xfId="0" applyFill="1" applyBorder="1" applyAlignment="1">
      <alignment horizontal="center"/>
    </xf>
    <xf numFmtId="0" fontId="54" fillId="21" borderId="17" xfId="0" applyFont="1" applyFill="1" applyBorder="1" applyAlignment="1">
      <alignment horizontal="center"/>
    </xf>
    <xf numFmtId="3" fontId="48" fillId="0" borderId="39" xfId="0" applyNumberFormat="1" applyFont="1" applyFill="1" applyBorder="1" applyAlignment="1">
      <alignment horizontal="center"/>
    </xf>
    <xf numFmtId="0" fontId="101" fillId="0" borderId="129" xfId="74" applyFont="1" applyFill="1" applyBorder="1" applyAlignment="1">
      <alignment horizontal="center" wrapText="1"/>
    </xf>
    <xf numFmtId="0" fontId="101" fillId="0" borderId="108" xfId="74" applyFont="1" applyFill="1" applyBorder="1" applyAlignment="1">
      <alignment horizontal="right" wrapText="1"/>
    </xf>
    <xf numFmtId="0" fontId="101" fillId="22" borderId="108" xfId="74" applyFont="1" applyFill="1" applyBorder="1" applyAlignment="1">
      <alignment horizontal="right" wrapText="1"/>
    </xf>
    <xf numFmtId="14" fontId="50" fillId="59" borderId="136" xfId="67" applyNumberFormat="1" applyFont="1" applyFill="1" applyBorder="1" applyAlignment="1">
      <alignment horizontal="right" wrapText="1"/>
    </xf>
    <xf numFmtId="0" fontId="50" fillId="59" borderId="136" xfId="67" applyFont="1" applyFill="1" applyBorder="1" applyAlignment="1">
      <alignment horizontal="right" wrapText="1"/>
    </xf>
    <xf numFmtId="0" fontId="49" fillId="0" borderId="136" xfId="77" applyNumberFormat="1" applyFont="1" applyFill="1" applyBorder="1" applyAlignment="1">
      <alignment horizontal="center" wrapText="1"/>
    </xf>
    <xf numFmtId="0" fontId="101" fillId="13" borderId="20" xfId="75" applyNumberFormat="1" applyFont="1" applyFill="1" applyBorder="1" applyAlignment="1">
      <alignment horizontal="center" wrapText="1"/>
    </xf>
    <xf numFmtId="0" fontId="101" fillId="13" borderId="103" xfId="75" applyNumberFormat="1" applyFont="1" applyFill="1" applyBorder="1" applyAlignment="1">
      <alignment horizontal="center" wrapText="1"/>
    </xf>
    <xf numFmtId="0" fontId="101" fillId="0" borderId="104" xfId="75" applyNumberFormat="1" applyFont="1" applyFill="1" applyBorder="1" applyAlignment="1">
      <alignment horizontal="center" wrapText="1"/>
    </xf>
    <xf numFmtId="1" fontId="64" fillId="0" borderId="0" xfId="15" applyNumberFormat="1" applyFont="1" applyFill="1" applyBorder="1" applyAlignment="1">
      <alignment horizontal="center" vertical="center" wrapText="1"/>
    </xf>
    <xf numFmtId="0" fontId="116" fillId="17" borderId="3" xfId="15" applyNumberFormat="1" applyFont="1" applyFill="1" applyBorder="1" applyAlignment="1">
      <alignment horizontal="center" wrapText="1"/>
    </xf>
    <xf numFmtId="0" fontId="116" fillId="17" borderId="108" xfId="15" applyNumberFormat="1" applyFont="1" applyFill="1" applyBorder="1" applyAlignment="1">
      <alignment horizontal="center" wrapText="1"/>
    </xf>
    <xf numFmtId="0" fontId="116" fillId="17" borderId="20" xfId="15" applyNumberFormat="1" applyFont="1" applyFill="1" applyBorder="1" applyAlignment="1">
      <alignment horizontal="center" wrapText="1"/>
    </xf>
    <xf numFmtId="0" fontId="116" fillId="17" borderId="104" xfId="15" applyNumberFormat="1" applyFont="1" applyFill="1" applyBorder="1" applyAlignment="1">
      <alignment horizontal="center" wrapText="1"/>
    </xf>
    <xf numFmtId="0" fontId="116" fillId="17" borderId="3" xfId="14" applyNumberFormat="1" applyFont="1" applyFill="1" applyBorder="1" applyAlignment="1">
      <alignment horizontal="center" wrapText="1"/>
    </xf>
    <xf numFmtId="16" fontId="0" fillId="18" borderId="108" xfId="0" applyNumberFormat="1" applyFill="1" applyBorder="1" applyAlignment="1">
      <alignment horizontal="center"/>
    </xf>
    <xf numFmtId="16" fontId="0" fillId="18" borderId="104" xfId="0" applyNumberFormat="1" applyFill="1" applyBorder="1" applyAlignment="1">
      <alignment horizontal="center"/>
    </xf>
    <xf numFmtId="16" fontId="0" fillId="18" borderId="20" xfId="0" applyNumberFormat="1" applyFill="1" applyBorder="1" applyAlignment="1">
      <alignment horizontal="center"/>
    </xf>
    <xf numFmtId="0" fontId="116" fillId="17" borderId="3" xfId="15" applyFont="1" applyFill="1" applyBorder="1" applyAlignment="1">
      <alignment horizontal="center" wrapText="1"/>
    </xf>
    <xf numFmtId="0" fontId="116" fillId="17" borderId="20" xfId="15" applyFont="1" applyFill="1" applyBorder="1" applyAlignment="1">
      <alignment horizontal="center" wrapText="1"/>
    </xf>
    <xf numFmtId="0" fontId="116" fillId="17" borderId="104" xfId="15" applyFont="1" applyFill="1" applyBorder="1" applyAlignment="1">
      <alignment horizontal="center" wrapText="1"/>
    </xf>
    <xf numFmtId="166" fontId="49" fillId="0" borderId="29" xfId="77" applyNumberFormat="1" applyFont="1" applyFill="1" applyBorder="1" applyAlignment="1">
      <alignment horizontal="right" wrapText="1"/>
    </xf>
    <xf numFmtId="166" fontId="49" fillId="0" borderId="61" xfId="17" applyNumberFormat="1" applyFont="1" applyFill="1" applyBorder="1" applyAlignment="1">
      <alignment horizontal="left"/>
    </xf>
    <xf numFmtId="167" fontId="102" fillId="0" borderId="108" xfId="59" applyNumberFormat="1" applyFont="1" applyFill="1" applyBorder="1" applyAlignment="1">
      <alignment horizontal="center" wrapText="1"/>
    </xf>
    <xf numFmtId="166" fontId="49" fillId="0" borderId="0" xfId="77" applyNumberFormat="1" applyFont="1" applyFill="1" applyBorder="1" applyAlignment="1">
      <alignment horizontal="right" wrapText="1"/>
    </xf>
    <xf numFmtId="0" fontId="49" fillId="16" borderId="0" xfId="77" applyFont="1" applyFill="1" applyBorder="1" applyAlignment="1">
      <alignment horizontal="center"/>
    </xf>
    <xf numFmtId="166" fontId="49" fillId="0" borderId="182" xfId="77" applyNumberFormat="1" applyFont="1" applyFill="1" applyBorder="1" applyAlignment="1">
      <alignment horizontal="right" wrapText="1"/>
    </xf>
    <xf numFmtId="166" fontId="49" fillId="0" borderId="183" xfId="77" applyNumberFormat="1" applyFont="1" applyFill="1" applyBorder="1" applyAlignment="1">
      <alignment horizontal="right" wrapText="1"/>
    </xf>
    <xf numFmtId="1" fontId="116" fillId="17" borderId="108" xfId="15" applyNumberFormat="1" applyFont="1" applyFill="1" applyBorder="1" applyAlignment="1">
      <alignment horizontal="center" wrapText="1"/>
    </xf>
    <xf numFmtId="1" fontId="64" fillId="0" borderId="108" xfId="15" applyNumberFormat="1" applyFont="1" applyFill="1" applyBorder="1" applyAlignment="1">
      <alignment horizontal="center" wrapText="1"/>
    </xf>
    <xf numFmtId="1" fontId="116" fillId="17" borderId="108" xfId="15" applyNumberFormat="1" applyFont="1" applyFill="1" applyBorder="1" applyAlignment="1">
      <alignment horizontal="center" vertical="center" wrapText="1"/>
    </xf>
    <xf numFmtId="1" fontId="64" fillId="0" borderId="108" xfId="15" applyNumberFormat="1" applyFont="1" applyFill="1" applyBorder="1" applyAlignment="1">
      <alignment horizontal="center" vertical="center" wrapText="1"/>
    </xf>
    <xf numFmtId="1" fontId="64" fillId="18" borderId="108" xfId="15" applyNumberFormat="1" applyFont="1" applyFill="1" applyBorder="1" applyAlignment="1">
      <alignment horizontal="center" wrapText="1"/>
    </xf>
    <xf numFmtId="1" fontId="64" fillId="24" borderId="108" xfId="15" applyNumberFormat="1" applyFont="1" applyFill="1" applyBorder="1" applyAlignment="1">
      <alignment horizontal="center" wrapText="1"/>
    </xf>
    <xf numFmtId="1" fontId="64" fillId="24" borderId="108" xfId="15" applyNumberFormat="1" applyFont="1" applyFill="1" applyBorder="1" applyAlignment="1">
      <alignment horizontal="center" vertical="center" wrapText="1"/>
    </xf>
    <xf numFmtId="1" fontId="0" fillId="0" borderId="108" xfId="0" applyNumberFormat="1" applyBorder="1" applyAlignment="1">
      <alignment horizontal="center"/>
    </xf>
    <xf numFmtId="1" fontId="64" fillId="18" borderId="108" xfId="15" applyNumberFormat="1" applyFont="1" applyFill="1" applyBorder="1" applyAlignment="1">
      <alignment horizontal="center" vertical="center" wrapText="1"/>
    </xf>
    <xf numFmtId="167" fontId="102" fillId="0" borderId="104" xfId="59" applyNumberFormat="1" applyFont="1" applyFill="1" applyBorder="1" applyAlignment="1">
      <alignment horizontal="center" wrapText="1"/>
    </xf>
    <xf numFmtId="1" fontId="64" fillId="0" borderId="104" xfId="15" applyNumberFormat="1" applyFont="1" applyFill="1" applyBorder="1" applyAlignment="1">
      <alignment horizontal="center" wrapText="1"/>
    </xf>
    <xf numFmtId="1" fontId="64" fillId="18" borderId="104" xfId="15" applyNumberFormat="1" applyFont="1" applyFill="1" applyBorder="1" applyAlignment="1">
      <alignment horizontal="center" wrapText="1"/>
    </xf>
    <xf numFmtId="1" fontId="64" fillId="0" borderId="104" xfId="15" applyNumberFormat="1" applyFont="1" applyFill="1" applyBorder="1" applyAlignment="1">
      <alignment horizontal="center" vertical="center" wrapText="1"/>
    </xf>
    <xf numFmtId="167" fontId="102" fillId="0" borderId="20" xfId="59" applyNumberFormat="1" applyFont="1" applyFill="1" applyBorder="1" applyAlignment="1">
      <alignment horizontal="center" wrapText="1"/>
    </xf>
    <xf numFmtId="1" fontId="64" fillId="0" borderId="20" xfId="15" applyNumberFormat="1" applyFont="1" applyFill="1" applyBorder="1" applyAlignment="1">
      <alignment horizontal="center" wrapText="1"/>
    </xf>
    <xf numFmtId="1" fontId="64" fillId="24" borderId="20" xfId="15" applyNumberFormat="1" applyFont="1" applyFill="1" applyBorder="1" applyAlignment="1">
      <alignment horizontal="center" wrapText="1"/>
    </xf>
    <xf numFmtId="1" fontId="64" fillId="18" borderId="20" xfId="15" applyNumberFormat="1" applyFont="1" applyFill="1" applyBorder="1" applyAlignment="1">
      <alignment horizontal="center" wrapText="1"/>
    </xf>
    <xf numFmtId="1" fontId="64" fillId="24" borderId="20" xfId="15" applyNumberFormat="1" applyFont="1" applyFill="1" applyBorder="1" applyAlignment="1">
      <alignment horizontal="center" vertical="center" wrapText="1"/>
    </xf>
    <xf numFmtId="1" fontId="64" fillId="0" borderId="20" xfId="15" applyNumberFormat="1" applyFont="1" applyFill="1" applyBorder="1" applyAlignment="1">
      <alignment horizontal="center" vertical="center" wrapText="1"/>
    </xf>
    <xf numFmtId="1" fontId="116" fillId="17" borderId="104" xfId="15" applyNumberFormat="1" applyFont="1" applyFill="1" applyBorder="1" applyAlignment="1">
      <alignment horizontal="center" wrapText="1"/>
    </xf>
    <xf numFmtId="1" fontId="116" fillId="17" borderId="104" xfId="15" applyNumberFormat="1" applyFont="1" applyFill="1" applyBorder="1" applyAlignment="1">
      <alignment horizontal="center" vertical="center" wrapText="1"/>
    </xf>
    <xf numFmtId="1" fontId="116" fillId="17" borderId="20" xfId="15" applyNumberFormat="1" applyFont="1" applyFill="1" applyBorder="1" applyAlignment="1">
      <alignment horizontal="center" wrapText="1"/>
    </xf>
    <xf numFmtId="1" fontId="116" fillId="17" borderId="20" xfId="15" applyNumberFormat="1" applyFont="1" applyFill="1" applyBorder="1" applyAlignment="1">
      <alignment horizontal="center" vertical="center" wrapText="1"/>
    </xf>
    <xf numFmtId="3" fontId="49" fillId="0" borderId="0" xfId="15" applyNumberFormat="1" applyFont="1" applyFill="1" applyBorder="1" applyAlignment="1">
      <alignment horizontal="center" wrapText="1"/>
    </xf>
    <xf numFmtId="0" fontId="64" fillId="0" borderId="184" xfId="15" applyFont="1" applyFill="1" applyBorder="1" applyAlignment="1">
      <alignment horizontal="right" wrapText="1"/>
    </xf>
    <xf numFmtId="166" fontId="49" fillId="0" borderId="129" xfId="17" applyNumberFormat="1" applyFont="1" applyFill="1" applyBorder="1" applyAlignment="1">
      <alignment horizontal="left"/>
    </xf>
    <xf numFmtId="3" fontId="64" fillId="0" borderId="109" xfId="15" applyNumberFormat="1" applyFont="1" applyFill="1" applyBorder="1" applyAlignment="1">
      <alignment horizontal="right" wrapText="1"/>
    </xf>
    <xf numFmtId="3" fontId="64" fillId="0" borderId="109" xfId="15" applyNumberFormat="1" applyFont="1" applyFill="1" applyBorder="1" applyAlignment="1">
      <alignment horizontal="center" vertical="center" wrapText="1"/>
    </xf>
    <xf numFmtId="0" fontId="0" fillId="0" borderId="185" xfId="0" applyBorder="1" applyAlignment="1">
      <alignment horizontal="center" vertical="center"/>
    </xf>
    <xf numFmtId="166" fontId="49" fillId="0" borderId="186" xfId="44" applyNumberFormat="1" applyFont="1" applyFill="1" applyBorder="1" applyAlignment="1">
      <alignment horizontal="left" vertical="center"/>
    </xf>
    <xf numFmtId="0" fontId="0" fillId="0" borderId="42" xfId="0" applyFill="1" applyBorder="1"/>
    <xf numFmtId="0" fontId="64" fillId="0" borderId="43" xfId="15" applyFont="1" applyFill="1" applyBorder="1" applyAlignment="1">
      <alignment horizontal="right" wrapTex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32" xfId="0" applyFill="1" applyBorder="1"/>
    <xf numFmtId="0" fontId="64" fillId="0" borderId="57" xfId="15" applyFont="1" applyFill="1" applyBorder="1" applyAlignment="1">
      <alignment horizontal="right" wrapText="1"/>
    </xf>
    <xf numFmtId="0" fontId="0" fillId="0" borderId="57" xfId="0" applyBorder="1"/>
    <xf numFmtId="0" fontId="64" fillId="0" borderId="57" xfId="15" applyNumberFormat="1" applyFont="1" applyFill="1" applyBorder="1" applyAlignment="1">
      <alignment horizontal="center" wrapText="1"/>
    </xf>
    <xf numFmtId="166" fontId="99" fillId="0" borderId="57" xfId="44" applyNumberFormat="1" applyFont="1" applyFill="1"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0" fontId="49" fillId="0" borderId="43" xfId="15" applyFont="1" applyFill="1" applyBorder="1" applyAlignment="1">
      <alignment horizontal="left"/>
    </xf>
    <xf numFmtId="166" fontId="49" fillId="0" borderId="187" xfId="17" applyNumberFormat="1" applyFont="1" applyFill="1" applyBorder="1" applyAlignment="1">
      <alignment horizontal="left"/>
    </xf>
    <xf numFmtId="1" fontId="64" fillId="0" borderId="188" xfId="15" applyNumberFormat="1" applyFont="1" applyFill="1" applyBorder="1" applyAlignment="1">
      <alignment horizontal="right" wrapText="1"/>
    </xf>
    <xf numFmtId="1" fontId="49" fillId="0" borderId="42" xfId="15" applyNumberFormat="1" applyFont="1" applyFill="1" applyBorder="1" applyAlignment="1"/>
    <xf numFmtId="0" fontId="0" fillId="0" borderId="43" xfId="0" applyFill="1" applyBorder="1" applyAlignment="1"/>
    <xf numFmtId="0" fontId="0" fillId="0" borderId="44" xfId="0" applyFill="1" applyBorder="1" applyAlignment="1"/>
    <xf numFmtId="0" fontId="0" fillId="0" borderId="57" xfId="0" applyFill="1" applyBorder="1"/>
    <xf numFmtId="0" fontId="0" fillId="0" borderId="58" xfId="0" applyFill="1" applyBorder="1"/>
    <xf numFmtId="9" fontId="0" fillId="26" borderId="59" xfId="0" applyNumberFormat="1" applyFill="1" applyBorder="1" applyAlignment="1">
      <alignment horizontal="center"/>
    </xf>
    <xf numFmtId="9" fontId="0" fillId="26" borderId="51" xfId="0" applyNumberFormat="1" applyFill="1" applyBorder="1" applyAlignment="1">
      <alignment horizontal="center"/>
    </xf>
    <xf numFmtId="9" fontId="49" fillId="0" borderId="108" xfId="15" applyNumberFormat="1" applyFont="1" applyFill="1" applyBorder="1" applyAlignment="1">
      <alignment horizontal="center" wrapText="1"/>
    </xf>
    <xf numFmtId="9" fontId="49" fillId="22" borderId="108" xfId="15" applyNumberFormat="1" applyFont="1" applyFill="1" applyBorder="1" applyAlignment="1">
      <alignment horizontal="center" wrapText="1"/>
    </xf>
    <xf numFmtId="9" fontId="49" fillId="18" borderId="108" xfId="15" applyNumberFormat="1" applyFont="1" applyFill="1" applyBorder="1" applyAlignment="1">
      <alignment horizontal="center" wrapText="1"/>
    </xf>
    <xf numFmtId="9" fontId="49" fillId="0" borderId="155" xfId="15" applyNumberFormat="1" applyFont="1" applyFill="1" applyBorder="1" applyAlignment="1">
      <alignment horizontal="center" wrapText="1"/>
    </xf>
    <xf numFmtId="9" fontId="49" fillId="18" borderId="155" xfId="15" applyNumberFormat="1" applyFont="1" applyFill="1" applyBorder="1" applyAlignment="1">
      <alignment horizontal="center" wrapText="1"/>
    </xf>
    <xf numFmtId="9" fontId="49" fillId="14" borderId="59" xfId="15" applyNumberFormat="1" applyFont="1" applyFill="1" applyBorder="1" applyAlignment="1">
      <alignment horizontal="center" wrapText="1"/>
    </xf>
    <xf numFmtId="9" fontId="49" fillId="13" borderId="155" xfId="15" applyNumberFormat="1" applyFont="1" applyFill="1" applyBorder="1" applyAlignment="1">
      <alignment horizontal="center" wrapText="1"/>
    </xf>
    <xf numFmtId="9" fontId="49" fillId="0" borderId="179" xfId="15" applyNumberFormat="1" applyFont="1" applyFill="1" applyBorder="1" applyAlignment="1">
      <alignment horizontal="center" wrapText="1"/>
    </xf>
    <xf numFmtId="9" fontId="49" fillId="0" borderId="160" xfId="15" applyNumberFormat="1" applyFont="1" applyFill="1" applyBorder="1" applyAlignment="1">
      <alignment horizontal="center" wrapText="1"/>
    </xf>
    <xf numFmtId="0" fontId="64" fillId="3" borderId="189" xfId="15" applyFont="1" applyFill="1" applyBorder="1" applyAlignment="1">
      <alignment horizontal="center"/>
    </xf>
    <xf numFmtId="9" fontId="49" fillId="0" borderId="59" xfId="15" applyNumberFormat="1" applyFont="1" applyFill="1" applyBorder="1" applyAlignment="1">
      <alignment horizontal="center" wrapText="1"/>
    </xf>
    <xf numFmtId="0" fontId="64" fillId="25" borderId="43" xfId="15" applyFont="1" applyFill="1" applyBorder="1" applyAlignment="1">
      <alignment horizontal="center"/>
    </xf>
    <xf numFmtId="9" fontId="49" fillId="24" borderId="155" xfId="15" applyNumberFormat="1" applyFont="1" applyFill="1" applyBorder="1" applyAlignment="1">
      <alignment horizontal="center"/>
    </xf>
    <xf numFmtId="0" fontId="53" fillId="24" borderId="15" xfId="0" applyFont="1" applyFill="1" applyBorder="1"/>
    <xf numFmtId="0" fontId="53" fillId="24" borderId="15" xfId="0" applyFont="1" applyFill="1" applyBorder="1" applyAlignment="1">
      <alignment horizontal="center"/>
    </xf>
    <xf numFmtId="0" fontId="64" fillId="3" borderId="190" xfId="15" applyFont="1" applyFill="1" applyBorder="1" applyAlignment="1">
      <alignment horizontal="center"/>
    </xf>
    <xf numFmtId="9" fontId="0" fillId="26" borderId="155" xfId="0" applyNumberFormat="1" applyFill="1" applyBorder="1" applyAlignment="1">
      <alignment horizontal="center"/>
    </xf>
    <xf numFmtId="9" fontId="0" fillId="26" borderId="179" xfId="0" applyNumberFormat="1" applyFill="1" applyBorder="1" applyAlignment="1">
      <alignment horizontal="center"/>
    </xf>
    <xf numFmtId="9" fontId="49" fillId="13" borderId="108" xfId="15" applyNumberFormat="1" applyFont="1" applyFill="1" applyBorder="1" applyAlignment="1">
      <alignment horizontal="center" wrapText="1"/>
    </xf>
    <xf numFmtId="9" fontId="49" fillId="22" borderId="155" xfId="15" applyNumberFormat="1" applyFont="1" applyFill="1" applyBorder="1" applyAlignment="1">
      <alignment horizontal="center" wrapText="1"/>
    </xf>
    <xf numFmtId="9" fontId="49" fillId="0" borderId="51" xfId="15" applyNumberFormat="1" applyFont="1" applyFill="1" applyBorder="1" applyAlignment="1">
      <alignment horizontal="center" wrapText="1"/>
    </xf>
    <xf numFmtId="9" fontId="49" fillId="13" borderId="179" xfId="15" applyNumberFormat="1" applyFont="1" applyFill="1" applyBorder="1" applyAlignment="1">
      <alignment horizontal="center" wrapText="1"/>
    </xf>
    <xf numFmtId="9" fontId="49" fillId="13" borderId="51" xfId="15" applyNumberFormat="1" applyFont="1" applyFill="1" applyBorder="1" applyAlignment="1">
      <alignment horizontal="center" wrapText="1"/>
    </xf>
    <xf numFmtId="16" fontId="0" fillId="5" borderId="163" xfId="0" applyNumberFormat="1" applyFill="1" applyBorder="1" applyAlignment="1">
      <alignment horizontal="center"/>
    </xf>
    <xf numFmtId="9" fontId="0" fillId="26" borderId="26" xfId="0" applyNumberFormat="1" applyFill="1" applyBorder="1" applyAlignment="1">
      <alignment horizontal="center"/>
    </xf>
    <xf numFmtId="0" fontId="54" fillId="24" borderId="23" xfId="0" applyFont="1" applyFill="1" applyBorder="1" applyAlignment="1">
      <alignment horizontal="center" vertical="center" wrapText="1"/>
    </xf>
    <xf numFmtId="0" fontId="54" fillId="24" borderId="141" xfId="0" applyFont="1" applyFill="1" applyBorder="1" applyAlignment="1">
      <alignment horizontal="center" vertical="center" wrapText="1"/>
    </xf>
    <xf numFmtId="0" fontId="49" fillId="0" borderId="0" xfId="48" applyFont="1" applyFill="1" applyBorder="1" applyAlignment="1">
      <alignment horizontal="right" wrapText="1"/>
    </xf>
    <xf numFmtId="0" fontId="71" fillId="18" borderId="2" xfId="23" applyFont="1" applyFill="1" applyBorder="1" applyAlignment="1">
      <alignment horizontal="center" vertical="center" wrapText="1"/>
    </xf>
    <xf numFmtId="0" fontId="49" fillId="18" borderId="100" xfId="23" applyFont="1" applyFill="1" applyBorder="1" applyAlignment="1">
      <alignment horizontal="center" vertical="center" wrapText="1"/>
    </xf>
    <xf numFmtId="0" fontId="49" fillId="16" borderId="1" xfId="23" applyFont="1" applyFill="1" applyBorder="1" applyAlignment="1">
      <alignment horizontal="center" vertical="center"/>
    </xf>
    <xf numFmtId="0" fontId="71" fillId="18" borderId="29" xfId="23" applyFont="1" applyFill="1" applyBorder="1" applyAlignment="1">
      <alignment horizontal="center" vertical="center" wrapText="1"/>
    </xf>
    <xf numFmtId="166" fontId="71" fillId="18" borderId="2" xfId="22" applyNumberFormat="1" applyFont="1" applyFill="1" applyBorder="1" applyAlignment="1">
      <alignment horizontal="center" vertical="center" wrapText="1"/>
    </xf>
    <xf numFmtId="0" fontId="78" fillId="62" borderId="4" xfId="0" applyFont="1" applyFill="1" applyBorder="1" applyAlignment="1">
      <alignment horizontal="center" vertical="center"/>
    </xf>
    <xf numFmtId="9" fontId="78" fillId="62" borderId="35" xfId="0" applyNumberFormat="1" applyFont="1" applyFill="1" applyBorder="1" applyAlignment="1">
      <alignment horizontal="center" vertical="center"/>
    </xf>
    <xf numFmtId="0" fontId="49" fillId="16" borderId="28" xfId="23" applyFont="1" applyFill="1" applyBorder="1" applyAlignment="1">
      <alignment horizontal="center" vertical="center"/>
    </xf>
    <xf numFmtId="167" fontId="49" fillId="18" borderId="29" xfId="12" applyNumberFormat="1" applyFont="1" applyFill="1" applyBorder="1" applyAlignment="1">
      <alignment horizontal="center" vertical="center" wrapText="1"/>
    </xf>
    <xf numFmtId="166" fontId="65" fillId="18" borderId="29" xfId="22" applyNumberFormat="1" applyFont="1" applyFill="1" applyBorder="1" applyAlignment="1">
      <alignment horizontal="center" vertical="center" wrapText="1"/>
    </xf>
    <xf numFmtId="0" fontId="49" fillId="0" borderId="129" xfId="48" applyFont="1" applyFill="1" applyBorder="1" applyAlignment="1">
      <alignment horizontal="right" wrapText="1"/>
    </xf>
    <xf numFmtId="3" fontId="49" fillId="18" borderId="129" xfId="22" applyNumberFormat="1" applyFont="1" applyFill="1" applyBorder="1" applyAlignment="1">
      <alignment horizontal="center" vertical="center" wrapText="1"/>
    </xf>
    <xf numFmtId="0" fontId="71" fillId="18" borderId="30" xfId="22" applyFont="1" applyFill="1" applyBorder="1" applyAlignment="1">
      <alignment horizontal="right" wrapText="1"/>
    </xf>
    <xf numFmtId="0" fontId="70" fillId="18" borderId="30" xfId="22" applyFont="1" applyFill="1" applyBorder="1" applyAlignment="1">
      <alignment horizontal="right" wrapText="1"/>
    </xf>
    <xf numFmtId="0" fontId="71" fillId="25" borderId="56" xfId="23" applyFont="1" applyFill="1" applyBorder="1" applyAlignment="1">
      <alignment horizontal="center"/>
    </xf>
    <xf numFmtId="0" fontId="71" fillId="16" borderId="192" xfId="23" applyFont="1" applyFill="1" applyBorder="1" applyAlignment="1">
      <alignment horizontal="center"/>
    </xf>
    <xf numFmtId="0" fontId="71" fillId="16" borderId="193" xfId="23" applyFont="1" applyFill="1" applyBorder="1" applyAlignment="1">
      <alignment horizontal="center"/>
    </xf>
    <xf numFmtId="0" fontId="71" fillId="18" borderId="108" xfId="23" applyFont="1" applyFill="1" applyBorder="1" applyAlignment="1">
      <alignment horizontal="center" vertical="center" wrapText="1"/>
    </xf>
    <xf numFmtId="0" fontId="0" fillId="18" borderId="108" xfId="0" applyFill="1" applyBorder="1" applyAlignment="1">
      <alignment horizontal="center" vertical="center"/>
    </xf>
    <xf numFmtId="0" fontId="17" fillId="0" borderId="108" xfId="48" applyFont="1" applyFill="1" applyBorder="1" applyAlignment="1">
      <alignment horizontal="center" vertical="center" wrapText="1"/>
    </xf>
    <xf numFmtId="0" fontId="49" fillId="0" borderId="108" xfId="48" applyFont="1" applyFill="1" applyBorder="1" applyAlignment="1">
      <alignment horizontal="center" vertical="center" wrapText="1"/>
    </xf>
    <xf numFmtId="0" fontId="71" fillId="22" borderId="108" xfId="23" applyFont="1" applyFill="1" applyBorder="1" applyAlignment="1">
      <alignment horizontal="center" vertical="center" wrapText="1"/>
    </xf>
    <xf numFmtId="0" fontId="49" fillId="22" borderId="108" xfId="48" applyFont="1" applyFill="1" applyBorder="1" applyAlignment="1">
      <alignment horizontal="center" vertical="center" wrapText="1"/>
    </xf>
    <xf numFmtId="0" fontId="17" fillId="22" borderId="108" xfId="48" applyFont="1" applyFill="1" applyBorder="1" applyAlignment="1">
      <alignment horizontal="center" vertical="center" wrapText="1"/>
    </xf>
    <xf numFmtId="0" fontId="71" fillId="18" borderId="160" xfId="23" applyFont="1" applyFill="1" applyBorder="1" applyAlignment="1">
      <alignment horizontal="center" vertical="center" wrapText="1"/>
    </xf>
    <xf numFmtId="0" fontId="49" fillId="0" borderId="160" xfId="48" applyFont="1" applyFill="1" applyBorder="1" applyAlignment="1">
      <alignment horizontal="center" vertical="center" wrapText="1"/>
    </xf>
    <xf numFmtId="3" fontId="49" fillId="18" borderId="47" xfId="22" applyNumberFormat="1" applyFont="1" applyFill="1" applyBorder="1" applyAlignment="1">
      <alignment horizontal="center" vertical="center" wrapText="1"/>
    </xf>
    <xf numFmtId="3" fontId="49" fillId="18" borderId="48" xfId="22" applyNumberFormat="1" applyFont="1" applyFill="1" applyBorder="1" applyAlignment="1">
      <alignment horizontal="center" vertical="center" wrapText="1"/>
    </xf>
    <xf numFmtId="0" fontId="48" fillId="18" borderId="0" xfId="0" applyFont="1" applyFill="1" applyAlignment="1">
      <alignment horizontal="left" vertical="center"/>
    </xf>
    <xf numFmtId="16" fontId="0" fillId="0" borderId="127" xfId="0" applyNumberFormat="1" applyBorder="1" applyAlignment="1">
      <alignment horizontal="center" vertical="center"/>
    </xf>
    <xf numFmtId="0" fontId="0" fillId="0" borderId="160" xfId="0" applyBorder="1" applyAlignment="1">
      <alignment horizontal="center" vertical="center"/>
    </xf>
    <xf numFmtId="0" fontId="0" fillId="0" borderId="160" xfId="0" applyFill="1" applyBorder="1" applyAlignment="1">
      <alignment horizontal="center" vertical="center"/>
    </xf>
    <xf numFmtId="0" fontId="54" fillId="0" borderId="0" xfId="0" applyFont="1" applyAlignment="1">
      <alignment horizontal="right"/>
    </xf>
    <xf numFmtId="0" fontId="54" fillId="0" borderId="16" xfId="0" applyFont="1" applyBorder="1"/>
    <xf numFmtId="3" fontId="53" fillId="0" borderId="108" xfId="0" applyNumberFormat="1" applyFont="1" applyBorder="1" applyAlignment="1">
      <alignment horizontal="center" vertical="center"/>
    </xf>
    <xf numFmtId="0" fontId="48" fillId="0" borderId="108" xfId="0" applyFont="1" applyBorder="1" applyAlignment="1">
      <alignment horizontal="right"/>
    </xf>
    <xf numFmtId="9" fontId="0" fillId="0" borderId="108" xfId="0" applyNumberFormat="1" applyBorder="1" applyAlignment="1">
      <alignment horizontal="center" vertical="center"/>
    </xf>
    <xf numFmtId="0" fontId="52" fillId="29" borderId="104" xfId="0" applyFont="1" applyFill="1" applyBorder="1" applyAlignment="1">
      <alignment horizontal="center" vertical="center"/>
    </xf>
    <xf numFmtId="0" fontId="52" fillId="13" borderId="104" xfId="0" applyFont="1" applyFill="1" applyBorder="1" applyAlignment="1">
      <alignment horizontal="center" vertical="center"/>
    </xf>
    <xf numFmtId="0" fontId="52" fillId="24" borderId="104" xfId="0" applyFont="1" applyFill="1" applyBorder="1" applyAlignment="1">
      <alignment horizontal="center" vertical="center"/>
    </xf>
    <xf numFmtId="3" fontId="53" fillId="0" borderId="23" xfId="0" applyNumberFormat="1" applyFont="1" applyBorder="1" applyAlignment="1">
      <alignment horizontal="center" vertical="center"/>
    </xf>
    <xf numFmtId="3" fontId="53" fillId="0" borderId="24" xfId="0" applyNumberFormat="1" applyFont="1" applyBorder="1" applyAlignment="1">
      <alignment horizontal="center" vertical="center"/>
    </xf>
    <xf numFmtId="0" fontId="54" fillId="0" borderId="108" xfId="0" applyFont="1" applyBorder="1" applyAlignment="1">
      <alignment horizontal="right" vertical="center"/>
    </xf>
    <xf numFmtId="165" fontId="0" fillId="15" borderId="0" xfId="0" applyNumberFormat="1" applyFill="1" applyAlignment="1">
      <alignment horizontal="center" vertical="center"/>
    </xf>
    <xf numFmtId="0" fontId="100" fillId="42" borderId="136" xfId="72" applyFont="1" applyFill="1" applyBorder="1" applyAlignment="1">
      <alignment horizontal="right" wrapText="1"/>
    </xf>
    <xf numFmtId="0" fontId="50" fillId="42" borderId="136" xfId="5" applyFont="1" applyFill="1" applyBorder="1" applyAlignment="1">
      <alignment horizontal="right" wrapText="1"/>
    </xf>
    <xf numFmtId="0" fontId="100" fillId="42" borderId="125" xfId="56" applyFont="1" applyFill="1" applyBorder="1" applyAlignment="1">
      <alignment horizontal="right" wrapText="1"/>
    </xf>
    <xf numFmtId="0" fontId="3" fillId="18" borderId="98" xfId="82" applyFill="1" applyBorder="1" applyAlignment="1">
      <alignment horizontal="center" vertical="center"/>
    </xf>
    <xf numFmtId="14" fontId="3" fillId="18" borderId="98" xfId="82" applyNumberFormat="1" applyFill="1" applyBorder="1" applyAlignment="1">
      <alignment horizontal="center" vertical="center"/>
    </xf>
    <xf numFmtId="14" fontId="111" fillId="18" borderId="98" xfId="7" applyNumberFormat="1" applyFont="1" applyFill="1" applyBorder="1" applyAlignment="1">
      <alignment horizontal="center" wrapText="1"/>
    </xf>
    <xf numFmtId="0" fontId="111" fillId="18" borderId="98" xfId="80" applyFont="1" applyFill="1" applyBorder="1" applyAlignment="1">
      <alignment horizontal="center" vertical="center" wrapText="1"/>
    </xf>
    <xf numFmtId="0" fontId="3" fillId="18" borderId="98" xfId="82" applyFill="1" applyBorder="1"/>
    <xf numFmtId="3" fontId="114" fillId="18" borderId="98" xfId="80" applyNumberFormat="1" applyFont="1" applyFill="1" applyBorder="1" applyAlignment="1">
      <alignment horizontal="center" vertical="center" wrapText="1"/>
    </xf>
    <xf numFmtId="0" fontId="115" fillId="18" borderId="98" xfId="82" applyFont="1" applyFill="1" applyBorder="1" applyAlignment="1">
      <alignment horizontal="left" vertical="center"/>
    </xf>
    <xf numFmtId="14" fontId="3" fillId="18" borderId="98" xfId="82" applyNumberFormat="1" applyFill="1" applyBorder="1" applyAlignment="1">
      <alignment horizontal="center"/>
    </xf>
    <xf numFmtId="0" fontId="3" fillId="18" borderId="98" xfId="82" applyFill="1" applyBorder="1" applyAlignment="1">
      <alignment horizontal="center"/>
    </xf>
    <xf numFmtId="0" fontId="111" fillId="18" borderId="98" xfId="7" applyFont="1" applyFill="1" applyBorder="1" applyAlignment="1">
      <alignment horizontal="center" wrapText="1"/>
    </xf>
    <xf numFmtId="3" fontId="114" fillId="18" borderId="98" xfId="7" applyNumberFormat="1" applyFont="1" applyFill="1" applyBorder="1" applyAlignment="1">
      <alignment horizontal="center" wrapText="1"/>
    </xf>
    <xf numFmtId="0" fontId="115" fillId="18" borderId="98" xfId="82" applyFont="1" applyFill="1" applyBorder="1" applyAlignment="1">
      <alignment horizontal="left"/>
    </xf>
    <xf numFmtId="0" fontId="115" fillId="18" borderId="180" xfId="82" applyFont="1" applyFill="1" applyBorder="1" applyAlignment="1">
      <alignment horizontal="left" vertical="center"/>
    </xf>
    <xf numFmtId="3" fontId="114" fillId="18" borderId="98" xfId="81" applyNumberFormat="1" applyFont="1" applyFill="1" applyBorder="1" applyAlignment="1">
      <alignment horizontal="center" vertical="center" wrapText="1"/>
    </xf>
    <xf numFmtId="14" fontId="111" fillId="18" borderId="98" xfId="80" applyNumberFormat="1" applyFont="1" applyFill="1" applyBorder="1" applyAlignment="1">
      <alignment horizontal="center" wrapText="1"/>
    </xf>
    <xf numFmtId="14" fontId="62" fillId="18" borderId="98" xfId="82" applyNumberFormat="1" applyFont="1" applyFill="1" applyBorder="1" applyAlignment="1">
      <alignment horizontal="center"/>
    </xf>
    <xf numFmtId="0" fontId="48" fillId="0" borderId="98" xfId="83" applyFont="1" applyBorder="1" applyAlignment="1">
      <alignment horizontal="center"/>
    </xf>
    <xf numFmtId="14" fontId="48" fillId="7" borderId="65" xfId="83" applyNumberFormat="1" applyFont="1" applyFill="1" applyBorder="1" applyAlignment="1">
      <alignment horizontal="center"/>
    </xf>
    <xf numFmtId="0" fontId="48" fillId="7" borderId="98" xfId="83" applyFont="1" applyFill="1" applyBorder="1" applyAlignment="1">
      <alignment horizontal="center"/>
    </xf>
    <xf numFmtId="0" fontId="48" fillId="0" borderId="104" xfId="83" applyFont="1" applyBorder="1" applyAlignment="1">
      <alignment horizontal="center"/>
    </xf>
    <xf numFmtId="0" fontId="48" fillId="0" borderId="20" xfId="83" applyFont="1" applyBorder="1" applyAlignment="1">
      <alignment horizontal="center"/>
    </xf>
    <xf numFmtId="0" fontId="48" fillId="43" borderId="104" xfId="83" applyFont="1" applyFill="1" applyBorder="1" applyAlignment="1">
      <alignment horizontal="center"/>
    </xf>
    <xf numFmtId="0" fontId="48" fillId="43" borderId="98" xfId="83" applyFont="1" applyFill="1" applyBorder="1" applyAlignment="1">
      <alignment horizontal="center"/>
    </xf>
    <xf numFmtId="0" fontId="48" fillId="43" borderId="20" xfId="83" applyFont="1" applyFill="1" applyBorder="1" applyAlignment="1">
      <alignment horizontal="center"/>
    </xf>
    <xf numFmtId="0" fontId="48" fillId="7" borderId="98" xfId="27" applyFill="1" applyBorder="1" applyAlignment="1">
      <alignment horizontal="center"/>
    </xf>
    <xf numFmtId="3" fontId="48" fillId="7" borderId="98" xfId="27" applyNumberFormat="1" applyFill="1" applyBorder="1" applyAlignment="1">
      <alignment horizontal="center"/>
    </xf>
    <xf numFmtId="3" fontId="48" fillId="7" borderId="20" xfId="27" applyNumberFormat="1" applyFill="1" applyBorder="1" applyAlignment="1">
      <alignment horizontal="center"/>
    </xf>
    <xf numFmtId="0" fontId="107" fillId="14" borderId="36" xfId="0" applyFont="1" applyFill="1" applyBorder="1" applyAlignment="1">
      <alignment horizontal="center"/>
    </xf>
    <xf numFmtId="165" fontId="107" fillId="14" borderId="36" xfId="0" applyNumberFormat="1" applyFont="1" applyFill="1" applyBorder="1" applyAlignment="1">
      <alignment horizontal="center"/>
    </xf>
    <xf numFmtId="0" fontId="84" fillId="14" borderId="12" xfId="0" applyFont="1" applyFill="1" applyBorder="1" applyAlignment="1">
      <alignment horizontal="center"/>
    </xf>
    <xf numFmtId="14" fontId="48" fillId="7" borderId="65" xfId="27" applyNumberFormat="1" applyFill="1" applyBorder="1" applyAlignment="1">
      <alignment horizontal="center"/>
    </xf>
    <xf numFmtId="0" fontId="48" fillId="7" borderId="98" xfId="27" applyFill="1" applyBorder="1" applyAlignment="1">
      <alignment horizontal="center"/>
    </xf>
    <xf numFmtId="3" fontId="48" fillId="7" borderId="98" xfId="27" applyNumberFormat="1" applyFill="1" applyBorder="1" applyAlignment="1">
      <alignment horizontal="center"/>
    </xf>
    <xf numFmtId="3" fontId="48" fillId="7" borderId="20" xfId="27" applyNumberFormat="1" applyFill="1" applyBorder="1" applyAlignment="1">
      <alignment horizontal="center"/>
    </xf>
    <xf numFmtId="0" fontId="48" fillId="0" borderId="104" xfId="27" applyBorder="1" applyAlignment="1">
      <alignment horizontal="center"/>
    </xf>
    <xf numFmtId="0" fontId="48" fillId="0" borderId="98" xfId="27" applyBorder="1" applyAlignment="1">
      <alignment horizontal="center"/>
    </xf>
    <xf numFmtId="0" fontId="48" fillId="0" borderId="199" xfId="27" applyBorder="1" applyAlignment="1">
      <alignment horizontal="center"/>
    </xf>
    <xf numFmtId="0" fontId="48" fillId="0" borderId="20" xfId="27" applyBorder="1" applyAlignment="1">
      <alignment horizontal="center"/>
    </xf>
    <xf numFmtId="3" fontId="48" fillId="14" borderId="98" xfId="27" applyNumberFormat="1" applyFill="1" applyBorder="1" applyAlignment="1">
      <alignment horizontal="center"/>
    </xf>
    <xf numFmtId="0" fontId="118" fillId="14" borderId="38" xfId="83" applyFont="1" applyFill="1" applyBorder="1" applyAlignment="1">
      <alignment horizontal="center"/>
    </xf>
    <xf numFmtId="0" fontId="118" fillId="14" borderId="36" xfId="83" applyFont="1" applyFill="1" applyBorder="1" applyAlignment="1">
      <alignment horizontal="center"/>
    </xf>
    <xf numFmtId="0" fontId="118" fillId="14" borderId="78" xfId="83" applyFont="1" applyFill="1" applyBorder="1" applyAlignment="1">
      <alignment horizontal="center"/>
    </xf>
    <xf numFmtId="0" fontId="84" fillId="14" borderId="4" xfId="0" applyFont="1" applyFill="1" applyBorder="1" applyAlignment="1">
      <alignment horizontal="center"/>
    </xf>
    <xf numFmtId="0" fontId="118" fillId="14" borderId="5" xfId="0" applyFont="1" applyFill="1" applyBorder="1" applyAlignment="1">
      <alignment horizontal="center"/>
    </xf>
    <xf numFmtId="165" fontId="118" fillId="14" borderId="35" xfId="0" applyNumberFormat="1" applyFont="1" applyFill="1" applyBorder="1" applyAlignment="1">
      <alignment horizontal="center"/>
    </xf>
    <xf numFmtId="1" fontId="118" fillId="14" borderId="111" xfId="0" applyNumberFormat="1" applyFont="1" applyFill="1" applyBorder="1" applyAlignment="1">
      <alignment horizontal="center"/>
    </xf>
    <xf numFmtId="0" fontId="118" fillId="14" borderId="36" xfId="0" applyFont="1" applyFill="1" applyBorder="1" applyAlignment="1">
      <alignment horizontal="center"/>
    </xf>
    <xf numFmtId="165" fontId="118" fillId="14" borderId="37" xfId="0" applyNumberFormat="1" applyFont="1" applyFill="1" applyBorder="1" applyAlignment="1">
      <alignment horizontal="center"/>
    </xf>
    <xf numFmtId="1" fontId="118" fillId="14" borderId="26" xfId="0" applyNumberFormat="1" applyFont="1" applyFill="1" applyBorder="1" applyAlignment="1">
      <alignment horizontal="center"/>
    </xf>
    <xf numFmtId="0" fontId="118" fillId="14" borderId="38" xfId="0" applyFont="1" applyFill="1" applyBorder="1" applyAlignment="1">
      <alignment horizontal="center"/>
    </xf>
    <xf numFmtId="165" fontId="118" fillId="14" borderId="45" xfId="0" applyNumberFormat="1" applyFont="1" applyFill="1" applyBorder="1" applyAlignment="1">
      <alignment horizontal="center"/>
    </xf>
    <xf numFmtId="1" fontId="118" fillId="14" borderId="59" xfId="0" applyNumberFormat="1" applyFont="1" applyFill="1" applyBorder="1" applyAlignment="1">
      <alignment horizontal="center"/>
    </xf>
    <xf numFmtId="0" fontId="54" fillId="7" borderId="195" xfId="0" applyFont="1" applyFill="1" applyBorder="1" applyAlignment="1">
      <alignment horizontal="center"/>
    </xf>
    <xf numFmtId="0" fontId="48" fillId="7" borderId="195" xfId="0" applyFont="1" applyFill="1" applyBorder="1" applyAlignment="1">
      <alignment horizontal="center"/>
    </xf>
    <xf numFmtId="0" fontId="48" fillId="7" borderId="197" xfId="0" applyFont="1" applyFill="1" applyBorder="1" applyAlignment="1">
      <alignment horizontal="center"/>
    </xf>
    <xf numFmtId="0" fontId="63" fillId="7" borderId="195" xfId="0" applyFont="1" applyFill="1" applyBorder="1" applyAlignment="1">
      <alignment horizontal="center"/>
    </xf>
    <xf numFmtId="0" fontId="56" fillId="7" borderId="195" xfId="0" applyFont="1" applyFill="1" applyBorder="1" applyAlignment="1">
      <alignment horizontal="center"/>
    </xf>
    <xf numFmtId="0" fontId="56" fillId="7" borderId="197" xfId="0" applyFont="1" applyFill="1" applyBorder="1" applyAlignment="1">
      <alignment horizontal="center"/>
    </xf>
    <xf numFmtId="0" fontId="56" fillId="7" borderId="98" xfId="0" applyFont="1" applyFill="1" applyBorder="1" applyAlignment="1">
      <alignment horizontal="center"/>
    </xf>
    <xf numFmtId="0" fontId="56" fillId="7" borderId="98" xfId="0" applyFont="1" applyFill="1" applyBorder="1"/>
    <xf numFmtId="3" fontId="54" fillId="7" borderId="194" xfId="0" applyNumberFormat="1" applyFont="1" applyFill="1" applyBorder="1" applyAlignment="1">
      <alignment horizontal="right"/>
    </xf>
    <xf numFmtId="3" fontId="63" fillId="7" borderId="196" xfId="0" applyNumberFormat="1" applyFont="1" applyFill="1" applyBorder="1" applyAlignment="1">
      <alignment horizontal="center"/>
    </xf>
    <xf numFmtId="3" fontId="56" fillId="7" borderId="196" xfId="0" applyNumberFormat="1" applyFont="1" applyFill="1" applyBorder="1" applyAlignment="1">
      <alignment horizontal="center"/>
    </xf>
    <xf numFmtId="3" fontId="56" fillId="7" borderId="198" xfId="0" applyNumberFormat="1" applyFont="1" applyFill="1" applyBorder="1" applyAlignment="1">
      <alignment horizontal="center"/>
    </xf>
    <xf numFmtId="3" fontId="56" fillId="7" borderId="199" xfId="0" applyNumberFormat="1" applyFont="1" applyFill="1" applyBorder="1" applyAlignment="1">
      <alignment horizontal="center"/>
    </xf>
    <xf numFmtId="3" fontId="56" fillId="7" borderId="98" xfId="0" applyNumberFormat="1" applyFont="1" applyFill="1" applyBorder="1"/>
    <xf numFmtId="0" fontId="81" fillId="7" borderId="12" xfId="0" applyFont="1" applyFill="1" applyBorder="1" applyAlignment="1">
      <alignment horizontal="center"/>
    </xf>
    <xf numFmtId="0" fontId="81" fillId="7" borderId="4" xfId="0" applyFont="1" applyFill="1" applyBorder="1" applyAlignment="1">
      <alignment horizontal="center"/>
    </xf>
    <xf numFmtId="0" fontId="63" fillId="7" borderId="12" xfId="0" applyFont="1" applyFill="1" applyBorder="1" applyAlignment="1">
      <alignment horizontal="center"/>
    </xf>
    <xf numFmtId="0" fontId="63" fillId="7" borderId="4" xfId="0" applyFont="1" applyFill="1" applyBorder="1" applyAlignment="1">
      <alignment horizontal="center"/>
    </xf>
    <xf numFmtId="0" fontId="56" fillId="7" borderId="197" xfId="0" applyFont="1" applyFill="1" applyBorder="1"/>
    <xf numFmtId="165" fontId="81" fillId="14" borderId="5" xfId="0" applyNumberFormat="1" applyFont="1" applyFill="1" applyBorder="1" applyAlignment="1">
      <alignment horizontal="center"/>
    </xf>
    <xf numFmtId="0" fontId="63" fillId="14" borderId="5" xfId="0" applyFont="1" applyFill="1" applyBorder="1" applyAlignment="1">
      <alignment horizontal="center"/>
    </xf>
    <xf numFmtId="165" fontId="63" fillId="14" borderId="35" xfId="0" applyNumberFormat="1" applyFont="1" applyFill="1" applyBorder="1" applyAlignment="1">
      <alignment horizontal="center"/>
    </xf>
    <xf numFmtId="1" fontId="63" fillId="14" borderId="197" xfId="0" applyNumberFormat="1" applyFont="1" applyFill="1" applyBorder="1" applyAlignment="1">
      <alignment horizontal="center"/>
    </xf>
    <xf numFmtId="0" fontId="54" fillId="14" borderId="197" xfId="0" applyFont="1" applyFill="1" applyBorder="1"/>
    <xf numFmtId="0" fontId="56" fillId="14" borderId="98" xfId="0" applyFont="1" applyFill="1" applyBorder="1"/>
    <xf numFmtId="165" fontId="81" fillId="14" borderId="78" xfId="0" applyNumberFormat="1" applyFont="1" applyFill="1" applyBorder="1" applyAlignment="1">
      <alignment horizontal="center"/>
    </xf>
    <xf numFmtId="165" fontId="63" fillId="14" borderId="37" xfId="0" applyNumberFormat="1" applyFont="1" applyFill="1" applyBorder="1" applyAlignment="1">
      <alignment horizontal="center"/>
    </xf>
    <xf numFmtId="1" fontId="63" fillId="14" borderId="36" xfId="0" applyNumberFormat="1" applyFont="1" applyFill="1" applyBorder="1" applyAlignment="1">
      <alignment horizontal="center"/>
    </xf>
    <xf numFmtId="165" fontId="81" fillId="14" borderId="38" xfId="0" applyNumberFormat="1" applyFont="1" applyFill="1" applyBorder="1" applyAlignment="1">
      <alignment horizontal="center"/>
    </xf>
    <xf numFmtId="165" fontId="63" fillId="14" borderId="45" xfId="0" applyNumberFormat="1" applyFont="1" applyFill="1" applyBorder="1" applyAlignment="1">
      <alignment horizontal="center"/>
    </xf>
    <xf numFmtId="1" fontId="63" fillId="14" borderId="59" xfId="0" applyNumberFormat="1" applyFont="1" applyFill="1" applyBorder="1" applyAlignment="1">
      <alignment horizontal="center"/>
    </xf>
    <xf numFmtId="0" fontId="54" fillId="14" borderId="59" xfId="0" applyFont="1" applyFill="1" applyBorder="1"/>
    <xf numFmtId="0" fontId="54" fillId="7" borderId="194" xfId="0" applyFont="1" applyFill="1" applyBorder="1"/>
    <xf numFmtId="0" fontId="54" fillId="14" borderId="198" xfId="0" applyFont="1" applyFill="1" applyBorder="1"/>
    <xf numFmtId="0" fontId="56" fillId="14" borderId="199" xfId="0" applyFont="1" applyFill="1" applyBorder="1"/>
    <xf numFmtId="0" fontId="56" fillId="14" borderId="200" xfId="0" applyFont="1" applyFill="1" applyBorder="1"/>
    <xf numFmtId="3" fontId="54" fillId="36" borderId="140" xfId="0" applyNumberFormat="1" applyFont="1" applyFill="1" applyBorder="1" applyAlignment="1">
      <alignment horizontal="center"/>
    </xf>
    <xf numFmtId="0" fontId="54" fillId="37" borderId="202" xfId="0" applyFont="1" applyFill="1" applyBorder="1" applyAlignment="1">
      <alignment horizontal="center"/>
    </xf>
    <xf numFmtId="0" fontId="48" fillId="37" borderId="196" xfId="0" applyFont="1" applyFill="1" applyBorder="1" applyAlignment="1">
      <alignment horizontal="left"/>
    </xf>
    <xf numFmtId="0" fontId="48" fillId="37" borderId="196" xfId="0" applyFont="1" applyFill="1" applyBorder="1" applyAlignment="1">
      <alignment horizontal="center"/>
    </xf>
    <xf numFmtId="0" fontId="48" fillId="37" borderId="51" xfId="0" applyFont="1" applyFill="1" applyBorder="1" applyAlignment="1">
      <alignment horizontal="center"/>
    </xf>
    <xf numFmtId="0" fontId="48" fillId="37" borderId="59" xfId="0" applyFont="1" applyFill="1" applyBorder="1" applyAlignment="1">
      <alignment horizontal="center"/>
    </xf>
    <xf numFmtId="165" fontId="54" fillId="39" borderId="98" xfId="0" applyNumberFormat="1" applyFont="1" applyFill="1" applyBorder="1" applyAlignment="1">
      <alignment horizontal="center"/>
    </xf>
    <xf numFmtId="1" fontId="48" fillId="40" borderId="0" xfId="0" applyNumberFormat="1" applyFont="1" applyFill="1" applyAlignment="1">
      <alignment horizontal="center"/>
    </xf>
    <xf numFmtId="0" fontId="48" fillId="40" borderId="198" xfId="0" applyFont="1" applyFill="1" applyBorder="1" applyAlignment="1">
      <alignment horizontal="center"/>
    </xf>
    <xf numFmtId="0" fontId="48" fillId="40" borderId="201" xfId="0" applyFont="1" applyFill="1" applyBorder="1" applyAlignment="1">
      <alignment horizontal="center"/>
    </xf>
    <xf numFmtId="0" fontId="63" fillId="14" borderId="38" xfId="0" applyFont="1" applyFill="1" applyBorder="1" applyAlignment="1">
      <alignment horizontal="center"/>
    </xf>
    <xf numFmtId="0" fontId="63" fillId="14" borderId="36" xfId="0" applyFont="1" applyFill="1" applyBorder="1" applyAlignment="1">
      <alignment horizontal="center"/>
    </xf>
    <xf numFmtId="0" fontId="63" fillId="14" borderId="78" xfId="0" applyFont="1" applyFill="1" applyBorder="1" applyAlignment="1">
      <alignment horizontal="center"/>
    </xf>
    <xf numFmtId="14" fontId="48" fillId="17" borderId="0" xfId="0" applyNumberFormat="1" applyFont="1" applyFill="1" applyAlignment="1">
      <alignment horizontal="left" vertical="center" wrapText="1"/>
    </xf>
    <xf numFmtId="0" fontId="54" fillId="17" borderId="0" xfId="0" applyFont="1" applyFill="1"/>
    <xf numFmtId="0" fontId="0" fillId="17" borderId="0" xfId="0" applyFill="1" applyAlignment="1">
      <alignment wrapText="1"/>
    </xf>
    <xf numFmtId="0" fontId="48" fillId="17" borderId="0" xfId="0" applyFont="1" applyFill="1" applyAlignment="1">
      <alignment vertical="center" wrapText="1"/>
    </xf>
    <xf numFmtId="0" fontId="48" fillId="17" borderId="0" xfId="0" applyFont="1" applyFill="1" applyAlignment="1">
      <alignment wrapText="1"/>
    </xf>
    <xf numFmtId="0" fontId="48" fillId="17" borderId="0" xfId="0" applyFont="1" applyFill="1"/>
    <xf numFmtId="0" fontId="74" fillId="17" borderId="0" xfId="0" applyFont="1" applyFill="1"/>
    <xf numFmtId="0" fontId="74" fillId="17" borderId="0" xfId="0" applyFont="1" applyFill="1" applyAlignment="1">
      <alignment wrapText="1"/>
    </xf>
    <xf numFmtId="15" fontId="48" fillId="17" borderId="0" xfId="0" applyNumberFormat="1" applyFont="1" applyFill="1" applyAlignment="1">
      <alignment wrapText="1"/>
    </xf>
    <xf numFmtId="3" fontId="119" fillId="22" borderId="0" xfId="0" applyNumberFormat="1" applyFont="1" applyFill="1" applyAlignment="1">
      <alignment horizontal="center" vertical="center"/>
    </xf>
    <xf numFmtId="1" fontId="56" fillId="0" borderId="0" xfId="0" applyNumberFormat="1" applyFont="1"/>
    <xf numFmtId="165" fontId="59" fillId="0" borderId="0" xfId="0" applyNumberFormat="1" applyFont="1" applyAlignment="1">
      <alignment horizontal="center" vertical="center"/>
    </xf>
    <xf numFmtId="165" fontId="56" fillId="0" borderId="38" xfId="0" applyNumberFormat="1" applyFont="1" applyBorder="1" applyAlignment="1">
      <alignment horizontal="center" vertical="center"/>
    </xf>
    <xf numFmtId="166" fontId="56" fillId="0" borderId="45" xfId="0" applyNumberFormat="1" applyFont="1" applyBorder="1" applyAlignment="1">
      <alignment horizontal="center" vertical="center"/>
    </xf>
    <xf numFmtId="165" fontId="56" fillId="0" borderId="185" xfId="0" applyNumberFormat="1" applyFont="1" applyFill="1" applyBorder="1" applyAlignment="1">
      <alignment horizontal="center" vertical="center"/>
    </xf>
    <xf numFmtId="165" fontId="56" fillId="0" borderId="36" xfId="0" applyNumberFormat="1" applyFont="1" applyBorder="1" applyAlignment="1">
      <alignment horizontal="center" vertical="center"/>
    </xf>
    <xf numFmtId="166" fontId="56" fillId="0" borderId="37" xfId="0" applyNumberFormat="1" applyFont="1" applyBorder="1" applyAlignment="1">
      <alignment horizontal="center" vertical="center"/>
    </xf>
    <xf numFmtId="165" fontId="56" fillId="0" borderId="191" xfId="0" applyNumberFormat="1" applyFont="1" applyFill="1" applyBorder="1" applyAlignment="1">
      <alignment horizontal="center" vertical="center"/>
    </xf>
    <xf numFmtId="165" fontId="56" fillId="14" borderId="38" xfId="0" applyNumberFormat="1" applyFont="1" applyFill="1" applyBorder="1" applyAlignment="1">
      <alignment horizontal="center" vertical="center"/>
    </xf>
    <xf numFmtId="166" fontId="56" fillId="14" borderId="45" xfId="0" applyNumberFormat="1" applyFont="1" applyFill="1" applyBorder="1" applyAlignment="1">
      <alignment horizontal="center" vertical="center"/>
    </xf>
    <xf numFmtId="165" fontId="56" fillId="0" borderId="5" xfId="0" applyNumberFormat="1" applyFont="1" applyBorder="1" applyAlignment="1">
      <alignment horizontal="center" vertical="center"/>
    </xf>
    <xf numFmtId="166" fontId="56" fillId="0" borderId="35" xfId="0" applyNumberFormat="1" applyFont="1" applyBorder="1" applyAlignment="1">
      <alignment horizontal="center" vertical="center"/>
    </xf>
    <xf numFmtId="165" fontId="56" fillId="0" borderId="35" xfId="0" applyNumberFormat="1" applyFont="1" applyFill="1" applyBorder="1" applyAlignment="1">
      <alignment horizontal="center" vertical="center"/>
    </xf>
    <xf numFmtId="165" fontId="56" fillId="0" borderId="46" xfId="0" applyNumberFormat="1" applyFont="1" applyFill="1" applyBorder="1" applyAlignment="1">
      <alignment horizontal="center" vertical="center"/>
    </xf>
    <xf numFmtId="165" fontId="56" fillId="22" borderId="5" xfId="0" applyNumberFormat="1" applyFont="1" applyFill="1" applyBorder="1" applyAlignment="1">
      <alignment horizontal="center" vertical="center"/>
    </xf>
    <xf numFmtId="165" fontId="56" fillId="18" borderId="5" xfId="0" applyNumberFormat="1" applyFont="1" applyFill="1" applyBorder="1" applyAlignment="1">
      <alignment horizontal="center" vertical="center"/>
    </xf>
    <xf numFmtId="165" fontId="56" fillId="0" borderId="5" xfId="0" applyNumberFormat="1" applyFont="1" applyFill="1" applyBorder="1" applyAlignment="1">
      <alignment horizontal="center" vertical="center"/>
    </xf>
    <xf numFmtId="165" fontId="56" fillId="0" borderId="186" xfId="0" applyNumberFormat="1" applyFont="1" applyFill="1" applyBorder="1" applyAlignment="1">
      <alignment horizontal="center" vertical="center"/>
    </xf>
    <xf numFmtId="0" fontId="120" fillId="15" borderId="42" xfId="0" applyFont="1" applyFill="1" applyBorder="1" applyAlignment="1">
      <alignment vertical="center"/>
    </xf>
    <xf numFmtId="0" fontId="48" fillId="15" borderId="43" xfId="0" applyFont="1" applyFill="1" applyBorder="1"/>
    <xf numFmtId="0" fontId="48" fillId="15" borderId="44" xfId="0" applyFont="1" applyFill="1" applyBorder="1"/>
    <xf numFmtId="0" fontId="120" fillId="15" borderId="6" xfId="0" applyFont="1" applyFill="1" applyBorder="1" applyAlignment="1">
      <alignment vertical="center"/>
    </xf>
    <xf numFmtId="0" fontId="48" fillId="15" borderId="0" xfId="0" applyFont="1" applyFill="1" applyBorder="1"/>
    <xf numFmtId="0" fontId="48" fillId="15" borderId="56" xfId="0" applyFont="1" applyFill="1" applyBorder="1"/>
    <xf numFmtId="0" fontId="48" fillId="15" borderId="6" xfId="0" applyFont="1" applyFill="1" applyBorder="1"/>
    <xf numFmtId="0" fontId="48" fillId="15" borderId="32" xfId="0" applyFont="1" applyFill="1" applyBorder="1"/>
    <xf numFmtId="0" fontId="48" fillId="15" borderId="57" xfId="0" applyFont="1" applyFill="1" applyBorder="1"/>
    <xf numFmtId="0" fontId="48" fillId="15" borderId="58" xfId="0" applyFont="1" applyFill="1" applyBorder="1"/>
    <xf numFmtId="0" fontId="48" fillId="3" borderId="181" xfId="76" applyFont="1" applyFill="1" applyBorder="1" applyAlignment="1">
      <alignment horizontal="center" vertical="center" wrapText="1"/>
    </xf>
    <xf numFmtId="0" fontId="0" fillId="24" borderId="0" xfId="0" applyFill="1" applyAlignment="1">
      <alignment horizontal="center"/>
    </xf>
    <xf numFmtId="0" fontId="0" fillId="24" borderId="0" xfId="0" applyFill="1" applyAlignment="1">
      <alignment horizontal="center" vertical="center"/>
    </xf>
    <xf numFmtId="0" fontId="48" fillId="0" borderId="0" xfId="0" applyFont="1" applyAlignment="1">
      <alignment wrapText="1"/>
    </xf>
    <xf numFmtId="0" fontId="3" fillId="18" borderId="5" xfId="82" applyFill="1" applyBorder="1"/>
    <xf numFmtId="0" fontId="3" fillId="18" borderId="35" xfId="82" applyFill="1" applyBorder="1"/>
    <xf numFmtId="3" fontId="48" fillId="0" borderId="22" xfId="0" applyNumberFormat="1" applyFont="1" applyFill="1" applyBorder="1" applyAlignment="1">
      <alignment horizontal="center"/>
    </xf>
    <xf numFmtId="0" fontId="121" fillId="3" borderId="135" xfId="84" applyFont="1" applyFill="1" applyBorder="1" applyAlignment="1">
      <alignment horizontal="center"/>
    </xf>
    <xf numFmtId="0" fontId="121" fillId="0" borderId="136" xfId="84" applyFont="1" applyFill="1" applyBorder="1" applyAlignment="1">
      <alignment horizontal="right" wrapText="1"/>
    </xf>
    <xf numFmtId="0" fontId="121" fillId="3" borderId="135" xfId="85" applyFont="1" applyFill="1" applyBorder="1" applyAlignment="1">
      <alignment horizontal="center"/>
    </xf>
    <xf numFmtId="0" fontId="121" fillId="0" borderId="136" xfId="85" applyFont="1" applyFill="1" applyBorder="1" applyAlignment="1">
      <alignment horizontal="right" wrapText="1"/>
    </xf>
    <xf numFmtId="0" fontId="2" fillId="0" borderId="0" xfId="38" applyFont="1" applyFill="1" applyAlignment="1">
      <alignment horizontal="center" vertical="center"/>
    </xf>
    <xf numFmtId="0" fontId="2" fillId="0" borderId="0" xfId="38" applyFont="1" applyAlignment="1">
      <alignment horizontal="center" vertical="center"/>
    </xf>
    <xf numFmtId="0" fontId="109" fillId="0" borderId="0" xfId="38" applyFont="1" applyAlignment="1">
      <alignment horizontal="center" vertical="center"/>
    </xf>
    <xf numFmtId="0" fontId="122" fillId="7" borderId="12" xfId="0" applyFont="1" applyFill="1" applyBorder="1" applyAlignment="1">
      <alignment horizontal="center"/>
    </xf>
    <xf numFmtId="0" fontId="122" fillId="14" borderId="5" xfId="0" applyFont="1" applyFill="1" applyBorder="1" applyAlignment="1">
      <alignment horizontal="center"/>
    </xf>
    <xf numFmtId="165" fontId="122" fillId="14" borderId="5" xfId="0" applyNumberFormat="1" applyFont="1" applyFill="1" applyBorder="1" applyAlignment="1">
      <alignment horizontal="center"/>
    </xf>
    <xf numFmtId="165" fontId="122" fillId="14" borderId="36" xfId="0" applyNumberFormat="1" applyFont="1" applyFill="1" applyBorder="1" applyAlignment="1">
      <alignment horizontal="center"/>
    </xf>
    <xf numFmtId="165" fontId="122" fillId="14" borderId="38" xfId="0" applyNumberFormat="1" applyFont="1" applyFill="1" applyBorder="1" applyAlignment="1">
      <alignment horizontal="center"/>
    </xf>
    <xf numFmtId="0" fontId="49" fillId="0" borderId="136" xfId="77" applyFont="1" applyFill="1" applyBorder="1" applyAlignment="1">
      <alignment wrapText="1"/>
    </xf>
    <xf numFmtId="166" fontId="49" fillId="0" borderId="136" xfId="77" applyNumberFormat="1" applyFont="1" applyFill="1" applyBorder="1" applyAlignment="1">
      <alignment horizontal="right" wrapText="1"/>
    </xf>
    <xf numFmtId="0" fontId="49" fillId="0" borderId="136" xfId="86" applyFont="1" applyFill="1" applyBorder="1" applyAlignment="1">
      <alignment wrapText="1"/>
    </xf>
    <xf numFmtId="166" fontId="49" fillId="0" borderId="136" xfId="86" applyNumberFormat="1" applyFont="1" applyFill="1" applyBorder="1" applyAlignment="1">
      <alignment horizontal="right" wrapText="1"/>
    </xf>
    <xf numFmtId="0" fontId="49" fillId="0" borderId="136" xfId="86" applyNumberFormat="1" applyFont="1" applyFill="1" applyBorder="1" applyAlignment="1">
      <alignment wrapText="1"/>
    </xf>
    <xf numFmtId="0" fontId="49" fillId="0" borderId="136" xfId="85" applyFont="1" applyFill="1" applyBorder="1" applyAlignment="1">
      <alignment horizontal="right" wrapText="1"/>
    </xf>
    <xf numFmtId="0" fontId="123" fillId="3" borderId="135" xfId="87" applyFont="1" applyFill="1" applyBorder="1" applyAlignment="1">
      <alignment horizontal="center"/>
    </xf>
    <xf numFmtId="14" fontId="123" fillId="0" borderId="136" xfId="87" applyNumberFormat="1" applyFont="1" applyFill="1" applyBorder="1" applyAlignment="1">
      <alignment horizontal="right" wrapText="1"/>
    </xf>
    <xf numFmtId="0" fontId="123" fillId="0" borderId="136" xfId="87" applyFont="1" applyFill="1" applyBorder="1" applyAlignment="1">
      <alignment horizontal="right" wrapText="1"/>
    </xf>
    <xf numFmtId="0" fontId="123" fillId="3" borderId="135" xfId="88" applyFont="1" applyFill="1" applyBorder="1" applyAlignment="1">
      <alignment horizontal="center"/>
    </xf>
    <xf numFmtId="14" fontId="123" fillId="0" borderId="136" xfId="88" applyNumberFormat="1" applyFont="1" applyFill="1" applyBorder="1" applyAlignment="1">
      <alignment horizontal="right" wrapText="1"/>
    </xf>
    <xf numFmtId="0" fontId="123" fillId="0" borderId="136" xfId="88" applyFont="1" applyFill="1" applyBorder="1" applyAlignment="1">
      <alignment horizontal="right" wrapText="1"/>
    </xf>
    <xf numFmtId="0" fontId="121" fillId="3" borderId="135" xfId="89" applyFont="1" applyFill="1" applyBorder="1" applyAlignment="1">
      <alignment horizontal="center"/>
    </xf>
    <xf numFmtId="0" fontId="121" fillId="0" borderId="136" xfId="89" applyFont="1" applyFill="1" applyBorder="1" applyAlignment="1">
      <alignment horizontal="right" wrapText="1"/>
    </xf>
    <xf numFmtId="0" fontId="121" fillId="3" borderId="135" xfId="90" applyFont="1" applyFill="1" applyBorder="1" applyAlignment="1">
      <alignment horizontal="center"/>
    </xf>
    <xf numFmtId="0" fontId="121" fillId="0" borderId="136" xfId="90" applyFont="1" applyFill="1" applyBorder="1" applyAlignment="1">
      <alignment wrapText="1"/>
    </xf>
    <xf numFmtId="166" fontId="121" fillId="0" borderId="136" xfId="90" applyNumberFormat="1" applyFont="1" applyFill="1" applyBorder="1" applyAlignment="1">
      <alignment horizontal="right" wrapText="1"/>
    </xf>
    <xf numFmtId="0" fontId="121" fillId="3" borderId="135" xfId="91" applyFont="1" applyFill="1" applyBorder="1" applyAlignment="1">
      <alignment horizontal="center"/>
    </xf>
    <xf numFmtId="0" fontId="121" fillId="0" borderId="136" xfId="91" applyFont="1" applyFill="1" applyBorder="1" applyAlignment="1">
      <alignment wrapText="1"/>
    </xf>
    <xf numFmtId="166" fontId="121" fillId="0" borderId="136" xfId="91" applyNumberFormat="1" applyFont="1" applyFill="1" applyBorder="1" applyAlignment="1">
      <alignment horizontal="right" wrapText="1"/>
    </xf>
    <xf numFmtId="0" fontId="123" fillId="3" borderId="135" xfId="92" applyFont="1" applyFill="1" applyBorder="1" applyAlignment="1">
      <alignment horizontal="center"/>
    </xf>
    <xf numFmtId="0" fontId="123" fillId="0" borderId="136" xfId="92" applyFont="1" applyFill="1" applyBorder="1" applyAlignment="1">
      <alignment horizontal="right"/>
    </xf>
    <xf numFmtId="14" fontId="123" fillId="0" borderId="136" xfId="92" applyNumberFormat="1" applyFont="1" applyFill="1" applyBorder="1" applyAlignment="1">
      <alignment horizontal="right"/>
    </xf>
    <xf numFmtId="0" fontId="123" fillId="0" borderId="136" xfId="92" applyFont="1" applyFill="1" applyBorder="1" applyAlignment="1"/>
    <xf numFmtId="0" fontId="123" fillId="3" borderId="135" xfId="93" applyFont="1" applyFill="1" applyBorder="1" applyAlignment="1">
      <alignment horizontal="center"/>
    </xf>
    <xf numFmtId="0" fontId="123" fillId="0" borderId="136" xfId="93" applyFont="1" applyFill="1" applyBorder="1" applyAlignment="1"/>
    <xf numFmtId="0" fontId="123" fillId="0" borderId="136" xfId="93" applyFont="1" applyFill="1" applyBorder="1" applyAlignment="1">
      <alignment horizontal="right"/>
    </xf>
    <xf numFmtId="14" fontId="123" fillId="0" borderId="136" xfId="93" applyNumberFormat="1" applyFont="1" applyFill="1" applyBorder="1" applyAlignment="1">
      <alignment horizontal="right"/>
    </xf>
    <xf numFmtId="0" fontId="123" fillId="3" borderId="135" xfId="94" applyFont="1" applyFill="1" applyBorder="1" applyAlignment="1">
      <alignment horizontal="center"/>
    </xf>
    <xf numFmtId="14" fontId="123" fillId="0" borderId="136" xfId="94" applyNumberFormat="1" applyFont="1" applyFill="1" applyBorder="1" applyAlignment="1">
      <alignment horizontal="right" wrapText="1"/>
    </xf>
    <xf numFmtId="0" fontId="123" fillId="0" borderId="136" xfId="94" applyFont="1" applyFill="1" applyBorder="1" applyAlignment="1">
      <alignment horizontal="right" wrapText="1"/>
    </xf>
    <xf numFmtId="0" fontId="1" fillId="0" borderId="0" xfId="38" applyFont="1" applyAlignment="1">
      <alignment horizontal="center" vertical="center"/>
    </xf>
    <xf numFmtId="0" fontId="68" fillId="0" borderId="16" xfId="0" applyFon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53" fillId="0" borderId="32" xfId="0" applyFont="1" applyBorder="1" applyAlignment="1">
      <alignment horizontal="center"/>
    </xf>
    <xf numFmtId="0" fontId="53" fillId="0" borderId="57" xfId="0" applyFont="1" applyBorder="1" applyAlignment="1">
      <alignment horizontal="center"/>
    </xf>
    <xf numFmtId="0" fontId="3" fillId="18" borderId="5" xfId="82" applyFill="1" applyBorder="1" applyAlignment="1">
      <alignment horizontal="center"/>
    </xf>
    <xf numFmtId="0" fontId="3" fillId="18" borderId="98" xfId="82" applyFill="1" applyBorder="1" applyAlignment="1">
      <alignment horizontal="center"/>
    </xf>
    <xf numFmtId="0" fontId="3" fillId="18" borderId="35" xfId="82" applyFill="1" applyBorder="1" applyAlignment="1">
      <alignment horizontal="center"/>
    </xf>
    <xf numFmtId="0" fontId="3" fillId="18" borderId="36" xfId="82" applyFill="1" applyBorder="1" applyAlignment="1">
      <alignment horizontal="left"/>
    </xf>
    <xf numFmtId="0" fontId="3" fillId="18" borderId="20" xfId="82" applyFill="1" applyBorder="1" applyAlignment="1">
      <alignment horizontal="left"/>
    </xf>
    <xf numFmtId="0" fontId="3" fillId="18" borderId="37" xfId="82" applyFill="1" applyBorder="1" applyAlignment="1">
      <alignment horizontal="left"/>
    </xf>
    <xf numFmtId="0" fontId="3" fillId="0" borderId="42" xfId="82" applyBorder="1" applyAlignment="1">
      <alignment horizontal="center" vertical="top" wrapText="1"/>
    </xf>
    <xf numFmtId="0" fontId="3" fillId="0" borderId="43" xfId="82" applyBorder="1" applyAlignment="1">
      <alignment horizontal="center" vertical="top" wrapText="1"/>
    </xf>
    <xf numFmtId="0" fontId="3" fillId="0" borderId="44" xfId="82" applyBorder="1" applyAlignment="1">
      <alignment horizontal="center" vertical="top" wrapText="1"/>
    </xf>
    <xf numFmtId="0" fontId="3" fillId="0" borderId="6" xfId="82" applyBorder="1" applyAlignment="1">
      <alignment horizontal="center" vertical="top" wrapText="1"/>
    </xf>
    <xf numFmtId="0" fontId="3" fillId="0" borderId="0" xfId="82" applyAlignment="1">
      <alignment horizontal="center" vertical="top" wrapText="1"/>
    </xf>
    <xf numFmtId="0" fontId="3" fillId="0" borderId="56" xfId="82" applyBorder="1" applyAlignment="1">
      <alignment horizontal="center" vertical="top" wrapText="1"/>
    </xf>
    <xf numFmtId="0" fontId="3" fillId="0" borderId="32" xfId="82" applyBorder="1" applyAlignment="1">
      <alignment horizontal="center" vertical="top" wrapText="1"/>
    </xf>
    <xf numFmtId="0" fontId="3" fillId="0" borderId="57" xfId="82" applyBorder="1" applyAlignment="1">
      <alignment horizontal="center" vertical="top" wrapText="1"/>
    </xf>
    <xf numFmtId="0" fontId="3" fillId="0" borderId="58" xfId="82" applyBorder="1" applyAlignment="1">
      <alignment horizontal="center" vertical="top" wrapText="1"/>
    </xf>
    <xf numFmtId="0" fontId="3" fillId="0" borderId="43" xfId="82" applyBorder="1" applyAlignment="1">
      <alignment horizontal="left" vertical="center" wrapText="1"/>
    </xf>
    <xf numFmtId="0" fontId="3" fillId="0" borderId="44" xfId="82" applyBorder="1" applyAlignment="1">
      <alignment horizontal="left" vertical="center" wrapText="1"/>
    </xf>
    <xf numFmtId="0" fontId="3" fillId="0" borderId="0" xfId="82" applyAlignment="1">
      <alignment horizontal="left" vertical="center" wrapText="1"/>
    </xf>
    <xf numFmtId="0" fontId="3" fillId="0" borderId="56" xfId="82" applyBorder="1" applyAlignment="1">
      <alignment horizontal="left" vertical="center" wrapText="1"/>
    </xf>
    <xf numFmtId="0" fontId="3" fillId="0" borderId="57" xfId="82" applyBorder="1" applyAlignment="1">
      <alignment horizontal="left" vertical="center" wrapText="1"/>
    </xf>
    <xf numFmtId="0" fontId="3" fillId="0" borderId="58" xfId="82" applyBorder="1" applyAlignment="1">
      <alignment horizontal="left" vertical="center" wrapText="1"/>
    </xf>
    <xf numFmtId="0" fontId="109" fillId="71" borderId="12" xfId="82" applyFont="1" applyFill="1" applyBorder="1" applyAlignment="1">
      <alignment horizontal="center"/>
    </xf>
    <xf numFmtId="0" fontId="109" fillId="71" borderId="7" xfId="82" applyFont="1" applyFill="1" applyBorder="1" applyAlignment="1">
      <alignment horizontal="center"/>
    </xf>
    <xf numFmtId="0" fontId="109" fillId="71" borderId="4" xfId="82" applyFont="1" applyFill="1" applyBorder="1" applyAlignment="1">
      <alignment horizontal="center"/>
    </xf>
    <xf numFmtId="0" fontId="3" fillId="18" borderId="5" xfId="82" applyFill="1" applyBorder="1" applyAlignment="1">
      <alignment horizontal="left"/>
    </xf>
    <xf numFmtId="0" fontId="3" fillId="18" borderId="98" xfId="82" applyFill="1" applyBorder="1" applyAlignment="1">
      <alignment horizontal="left"/>
    </xf>
    <xf numFmtId="0" fontId="3" fillId="18" borderId="35" xfId="82" applyFill="1" applyBorder="1" applyAlignment="1">
      <alignment horizontal="left"/>
    </xf>
    <xf numFmtId="0" fontId="53" fillId="0" borderId="139" xfId="0" applyFont="1" applyBorder="1" applyAlignment="1">
      <alignment horizontal="center"/>
    </xf>
    <xf numFmtId="0" fontId="53" fillId="0" borderId="85" xfId="0" applyFont="1" applyBorder="1" applyAlignment="1">
      <alignment horizontal="center"/>
    </xf>
    <xf numFmtId="0" fontId="0" fillId="0" borderId="137" xfId="0" applyBorder="1" applyAlignment="1">
      <alignment horizontal="center"/>
    </xf>
    <xf numFmtId="0" fontId="51" fillId="0" borderId="42" xfId="0" applyFont="1" applyBorder="1" applyAlignment="1">
      <alignment horizontal="center" vertical="center" wrapText="1"/>
    </xf>
    <xf numFmtId="0" fontId="51" fillId="0" borderId="43" xfId="0" applyFont="1" applyBorder="1" applyAlignment="1">
      <alignment horizontal="center" vertical="center" wrapText="1"/>
    </xf>
    <xf numFmtId="0" fontId="51" fillId="0" borderId="44"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56" xfId="0" applyFont="1" applyBorder="1" applyAlignment="1">
      <alignment horizontal="center" vertical="center" wrapText="1"/>
    </xf>
    <xf numFmtId="0" fontId="51" fillId="0" borderId="32" xfId="0" applyFont="1" applyBorder="1" applyAlignment="1">
      <alignment horizontal="center" vertical="center" wrapText="1"/>
    </xf>
    <xf numFmtId="0" fontId="51" fillId="0" borderId="57" xfId="0" applyFont="1" applyBorder="1" applyAlignment="1">
      <alignment horizontal="center" vertical="center" wrapText="1"/>
    </xf>
    <xf numFmtId="0" fontId="51" fillId="0" borderId="58" xfId="0" applyFont="1" applyBorder="1" applyAlignment="1">
      <alignment horizontal="center" vertical="center" wrapText="1"/>
    </xf>
    <xf numFmtId="0" fontId="73" fillId="0" borderId="32" xfId="0" applyFont="1" applyBorder="1" applyAlignment="1">
      <alignment horizontal="center"/>
    </xf>
    <xf numFmtId="0" fontId="73" fillId="0" borderId="57" xfId="0" applyFont="1" applyBorder="1" applyAlignment="1">
      <alignment horizontal="center"/>
    </xf>
    <xf numFmtId="0" fontId="74" fillId="0" borderId="57" xfId="0" applyFont="1" applyBorder="1" applyAlignment="1"/>
    <xf numFmtId="0" fontId="0" fillId="0" borderId="57" xfId="0" applyBorder="1" applyAlignment="1"/>
    <xf numFmtId="0" fontId="0" fillId="0" borderId="0" xfId="0" applyBorder="1" applyAlignment="1"/>
    <xf numFmtId="0" fontId="0" fillId="0" borderId="58" xfId="0" applyBorder="1" applyAlignment="1"/>
    <xf numFmtId="0" fontId="0" fillId="0" borderId="42" xfId="0" applyBorder="1" applyAlignment="1">
      <alignment horizontal="center" wrapText="1"/>
    </xf>
    <xf numFmtId="0" fontId="0" fillId="0" borderId="43" xfId="0" applyBorder="1" applyAlignment="1">
      <alignment horizontal="center" wrapText="1"/>
    </xf>
    <xf numFmtId="0" fontId="0" fillId="0" borderId="44" xfId="0" applyBorder="1" applyAlignment="1">
      <alignment horizontal="center" wrapText="1"/>
    </xf>
    <xf numFmtId="0" fontId="0" fillId="0" borderId="32" xfId="0" applyBorder="1" applyAlignment="1">
      <alignment horizontal="center" wrapText="1"/>
    </xf>
    <xf numFmtId="0" fontId="0" fillId="0" borderId="57" xfId="0" applyBorder="1" applyAlignment="1">
      <alignment horizontal="center" wrapText="1"/>
    </xf>
    <xf numFmtId="0" fontId="0" fillId="0" borderId="58" xfId="0" applyBorder="1" applyAlignment="1">
      <alignment horizontal="center" wrapText="1"/>
    </xf>
    <xf numFmtId="0" fontId="104" fillId="15" borderId="0" xfId="0" applyFont="1" applyFill="1" applyAlignment="1">
      <alignment horizontal="center" vertical="center" wrapText="1"/>
    </xf>
    <xf numFmtId="0" fontId="52" fillId="5" borderId="6" xfId="0" applyFont="1" applyFill="1" applyBorder="1" applyAlignment="1">
      <alignment horizontal="center"/>
    </xf>
    <xf numFmtId="0" fontId="52" fillId="5" borderId="145" xfId="0" applyFont="1" applyFill="1" applyBorder="1" applyAlignment="1">
      <alignment horizontal="center"/>
    </xf>
    <xf numFmtId="0" fontId="48" fillId="18" borderId="16" xfId="0" applyFont="1" applyFill="1" applyBorder="1" applyAlignment="1">
      <alignment horizontal="center"/>
    </xf>
    <xf numFmtId="0" fontId="0" fillId="18" borderId="17" xfId="0" applyFill="1" applyBorder="1" applyAlignment="1">
      <alignment horizontal="center"/>
    </xf>
    <xf numFmtId="0" fontId="0" fillId="18" borderId="18" xfId="0" applyFill="1" applyBorder="1" applyAlignment="1">
      <alignment horizontal="center"/>
    </xf>
    <xf numFmtId="0" fontId="77" fillId="42" borderId="148" xfId="0" applyFont="1" applyFill="1" applyBorder="1" applyAlignment="1">
      <alignment horizontal="center" vertical="center"/>
    </xf>
    <xf numFmtId="0" fontId="77" fillId="42" borderId="149" xfId="0" applyFont="1" applyFill="1" applyBorder="1" applyAlignment="1">
      <alignment horizontal="center" vertical="center"/>
    </xf>
  </cellXfs>
  <cellStyles count="95">
    <cellStyle name="Hyperlink" xfId="29" builtinId="8"/>
    <cellStyle name="Normal" xfId="0" builtinId="0"/>
    <cellStyle name="Normal 10" xfId="41" xr:uid="{00000000-0005-0000-0000-000002000000}"/>
    <cellStyle name="Normal 10 10" xfId="61" xr:uid="{DD612687-E741-401C-B402-608918D7B8F9}"/>
    <cellStyle name="Normal 10 11" xfId="62" xr:uid="{9781339D-295B-4CAB-83DC-29978FA48486}"/>
    <cellStyle name="Normal 10 11 2" xfId="63" xr:uid="{32DF44B8-5F14-423A-913E-BA37454E39A6}"/>
    <cellStyle name="Normal 10 11 3" xfId="64" xr:uid="{633F746B-F1D8-4D97-B991-C586B8DCC610}"/>
    <cellStyle name="Normal 10 11 4" xfId="66" xr:uid="{71E3E77B-4DCC-450E-BD58-26C14A611794}"/>
    <cellStyle name="Normal 10 11 5" xfId="69" xr:uid="{F3885FBC-8652-4EF2-918E-2833B7D53196}"/>
    <cellStyle name="Normal 10 11 6" xfId="71" xr:uid="{FA4F7D85-A806-49E7-95C5-C82B2112FFB8}"/>
    <cellStyle name="Normal 10 12" xfId="65" xr:uid="{FC5E5609-A6A0-402B-B914-7F80370F723D}"/>
    <cellStyle name="Normal 10 2" xfId="46" xr:uid="{00000000-0005-0000-0000-000003000000}"/>
    <cellStyle name="Normal 10 3" xfId="47" xr:uid="{00000000-0005-0000-0000-000004000000}"/>
    <cellStyle name="Normal 10 4" xfId="49" xr:uid="{00000000-0005-0000-0000-000005000000}"/>
    <cellStyle name="Normal 10 5" xfId="50" xr:uid="{00000000-0005-0000-0000-000006000000}"/>
    <cellStyle name="Normal 10 6" xfId="51" xr:uid="{00000000-0005-0000-0000-000007000000}"/>
    <cellStyle name="Normal 10 7" xfId="52" xr:uid="{00000000-0005-0000-0000-000008000000}"/>
    <cellStyle name="Normal 10 8" xfId="53" xr:uid="{00000000-0005-0000-0000-000009000000}"/>
    <cellStyle name="Normal 10 9" xfId="54" xr:uid="{00000000-0005-0000-0000-00000A000000}"/>
    <cellStyle name="Normal 10 9 2" xfId="55" xr:uid="{00000000-0005-0000-0000-00000B000000}"/>
    <cellStyle name="Normal 10 9 3" xfId="58" xr:uid="{00000000-0005-0000-0000-00000C000000}"/>
    <cellStyle name="Normal 11" xfId="45" xr:uid="{00000000-0005-0000-0000-00000D000000}"/>
    <cellStyle name="Normal 12" xfId="68" xr:uid="{AD7ED54C-E21B-438E-B9DF-6C1F15F57896}"/>
    <cellStyle name="Normal 13" xfId="79" xr:uid="{3A20F5A2-A819-44DB-B6F4-2F3C69148D9C}"/>
    <cellStyle name="Normal 14" xfId="82" xr:uid="{8999DA5D-2E96-48A3-AA48-112B49E4557F}"/>
    <cellStyle name="Normal 15" xfId="83" xr:uid="{AC754506-DF59-4497-A7F4-7571FF86061A}"/>
    <cellStyle name="Normal 2" xfId="27" xr:uid="{00000000-0005-0000-0000-00000E000000}"/>
    <cellStyle name="Normal 3" xfId="30" xr:uid="{00000000-0005-0000-0000-00000F000000}"/>
    <cellStyle name="Normal 4" xfId="32" xr:uid="{00000000-0005-0000-0000-000010000000}"/>
    <cellStyle name="Normal 5" xfId="34" xr:uid="{00000000-0005-0000-0000-000011000000}"/>
    <cellStyle name="Normal 6" xfId="35" xr:uid="{00000000-0005-0000-0000-000012000000}"/>
    <cellStyle name="Normal 7" xfId="37" xr:uid="{00000000-0005-0000-0000-000013000000}"/>
    <cellStyle name="Normal 8" xfId="38" xr:uid="{00000000-0005-0000-0000-000014000000}"/>
    <cellStyle name="Normal 9" xfId="39" xr:uid="{00000000-0005-0000-0000-000015000000}"/>
    <cellStyle name="Normal_2017 data 2" xfId="28" xr:uid="{00000000-0005-0000-0000-000016000000}"/>
    <cellStyle name="Normal_2017 data_1" xfId="26" xr:uid="{00000000-0005-0000-0000-000017000000}"/>
    <cellStyle name="Normal_2017 SAC PAS 1_1" xfId="31" xr:uid="{00000000-0005-0000-0000-000018000000}"/>
    <cellStyle name="Normal_2017 SAC PAS 2" xfId="33" xr:uid="{00000000-0005-0000-0000-000019000000}"/>
    <cellStyle name="Normal_2019 SAC PAS 2_1" xfId="60" xr:uid="{00000000-0005-0000-0000-00001E000000}"/>
    <cellStyle name="Normal_2021 SAC PAS 1" xfId="92" xr:uid="{DAF780C0-1687-42EE-9C15-4A743B52A9A4}"/>
    <cellStyle name="Normal_2021 SAC PAS 2" xfId="93" xr:uid="{C335BF86-0E08-4782-BBB0-B82CF3531D1C}"/>
    <cellStyle name="Normal_DATA" xfId="1" xr:uid="{00000000-0005-0000-0000-00001F000000}"/>
    <cellStyle name="Normal_Emanuel request" xfId="24" xr:uid="{00000000-0005-0000-0000-000020000000}"/>
    <cellStyle name="Normal_Fresh all by date" xfId="77" xr:uid="{6F474AF0-EA8F-4C56-B1F2-0DB1C7EFBEB3}"/>
    <cellStyle name="Normal_Fresh all by date_1" xfId="75" xr:uid="{2AF0FE63-9128-4925-8E6B-9D67335E3D47}"/>
    <cellStyle name="Normal_Fresh all by date_2" xfId="59" xr:uid="{00000000-0005-0000-0000-000022000000}"/>
    <cellStyle name="Normal_Fresh all by date_3" xfId="90" xr:uid="{C3348C20-FA9E-42A7-B148-3FD765132609}"/>
    <cellStyle name="Normal_Fresh by date" xfId="15" xr:uid="{00000000-0005-0000-0000-000023000000}"/>
    <cellStyle name="Normal_Fresh by date_1" xfId="17" xr:uid="{00000000-0005-0000-0000-000024000000}"/>
    <cellStyle name="Normal_Fresh by date_2" xfId="18" xr:uid="{00000000-0005-0000-0000-000025000000}"/>
    <cellStyle name="Normal_Fresh by date_4" xfId="44" xr:uid="{00000000-0005-0000-0000-000026000000}"/>
    <cellStyle name="Normal_Fresh females by date" xfId="91" xr:uid="{24677451-B885-425E-B38D-698E86D2AAC3}"/>
    <cellStyle name="Normal_Fresh females by date_1" xfId="76" xr:uid="{E49A90EB-F9B4-4016-99FF-127F1A84DFD5}"/>
    <cellStyle name="Normal_Fresh females by date_2" xfId="86" xr:uid="{4B84550C-A477-452F-9EE0-B0DBA3BC28B6}"/>
    <cellStyle name="Normal_Fresh Females by week-year" xfId="23" xr:uid="{00000000-0005-0000-0000-000028000000}"/>
    <cellStyle name="Normal_Fresh Females by week-year_1" xfId="48" xr:uid="{00000000-0005-0000-0000-000029000000}"/>
    <cellStyle name="Normal_Fresh Females by week-year_2" xfId="85" xr:uid="{CF59129E-AAA5-4AA5-BAD7-274D1EA0D5E8}"/>
    <cellStyle name="Normal_June 15th" xfId="2" xr:uid="{00000000-0005-0000-0000-00002A000000}"/>
    <cellStyle name="Normal_MASTER_1" xfId="13" xr:uid="{00000000-0005-0000-0000-00002B000000}"/>
    <cellStyle name="Normal_SacPas Sect vs female Sect" xfId="67" xr:uid="{BE63029B-98B2-4835-97AB-BECFEA8880B6}"/>
    <cellStyle name="Normal_SacPas Sect vs female Sect_1" xfId="94" xr:uid="{BF79EAEE-65CD-4305-9E97-23481827EEEA}"/>
    <cellStyle name="Normal_scrap" xfId="42" xr:uid="{00000000-0005-0000-0000-00002D000000}"/>
    <cellStyle name="Normal_season_1" xfId="3" xr:uid="{00000000-0005-0000-0000-00002E000000}"/>
    <cellStyle name="Normal_Section vs female Section" xfId="25" xr:uid="{00000000-0005-0000-0000-00002F000000}"/>
    <cellStyle name="Normal_Section vs female Section_1" xfId="36" xr:uid="{00000000-0005-0000-0000-000030000000}"/>
    <cellStyle name="Normal_Sheet1" xfId="7" xr:uid="{00000000-0005-0000-0000-000031000000}"/>
    <cellStyle name="Normal_Sheet1 2" xfId="81" xr:uid="{A43CB8BE-9DA5-4B25-BA78-79C59CAFDF3A}"/>
    <cellStyle name="Normal_Sheet1_1" xfId="11" xr:uid="{00000000-0005-0000-0000-000032000000}"/>
    <cellStyle name="Normal_Sheet1_1 2" xfId="80" xr:uid="{CC804DA4-B0BD-40DA-BDB1-800EFAEA637F}"/>
    <cellStyle name="Normal_Sheet1_2" xfId="14" xr:uid="{00000000-0005-0000-0000-000033000000}"/>
    <cellStyle name="Normal_Sheet1_3" xfId="22" xr:uid="{00000000-0005-0000-0000-000034000000}"/>
    <cellStyle name="Normal_WR DATA" xfId="4" xr:uid="{00000000-0005-0000-0000-000035000000}"/>
    <cellStyle name="Normal_WR DATA by date" xfId="5" xr:uid="{00000000-0005-0000-0000-000036000000}"/>
    <cellStyle name="Normal_WR DATA by date_1" xfId="10" xr:uid="{00000000-0005-0000-0000-000037000000}"/>
    <cellStyle name="Normal_WR DATA by date_2" xfId="19" xr:uid="{00000000-0005-0000-0000-000038000000}"/>
    <cellStyle name="Normal_WR DATA by date_3" xfId="72" xr:uid="{0C55DB93-9B11-466F-BAA6-D3EE07E1FCEC}"/>
    <cellStyle name="Normal_WR DATA by date_4" xfId="56" xr:uid="{00000000-0005-0000-0000-00003A000000}"/>
    <cellStyle name="Normal_WR DATA by date_5" xfId="87" xr:uid="{95093D5A-B0D8-4E3F-A7F6-3FD0FDF47912}"/>
    <cellStyle name="Normal_WR DATA by period" xfId="6" xr:uid="{00000000-0005-0000-0000-00003B000000}"/>
    <cellStyle name="Normal_WR DATA by period_1" xfId="9" xr:uid="{00000000-0005-0000-0000-00003C000000}"/>
    <cellStyle name="Normal_WR DATA by period_2" xfId="21" xr:uid="{00000000-0005-0000-0000-00003D000000}"/>
    <cellStyle name="Normal_WR DATA by period_3" xfId="40" xr:uid="{00000000-0005-0000-0000-00003E000000}"/>
    <cellStyle name="Normal_WR DATA by period_4" xfId="73" xr:uid="{C43B3116-2CF5-40AB-8518-AF893BADA55D}"/>
    <cellStyle name="Normal_WR DATA by period_5" xfId="89" xr:uid="{B0129594-5544-4F66-A4A4-71BC4A3E4A1E}"/>
    <cellStyle name="Normal_WR DATA by section" xfId="70" xr:uid="{CF64E65B-8C5A-4DAF-AC6E-7004C1B53F20}"/>
    <cellStyle name="Normal_WR DATA by section_1" xfId="8" xr:uid="{00000000-0005-0000-0000-000040000000}"/>
    <cellStyle name="Normal_WR DATA by section_2" xfId="78" xr:uid="{7923151A-91EE-4817-9732-5DC7BACC9BD0}"/>
    <cellStyle name="Normal_WR DATA by section_3" xfId="20" xr:uid="{00000000-0005-0000-0000-000042000000}"/>
    <cellStyle name="Normal_WR DATA by section_4" xfId="43" xr:uid="{00000000-0005-0000-0000-000043000000}"/>
    <cellStyle name="Normal_WR DATA by section_5" xfId="57" xr:uid="{00000000-0005-0000-0000-000044000000}"/>
    <cellStyle name="Normal_WR DATA by section_6" xfId="88" xr:uid="{5814D6BC-33A3-486D-9108-BDE7CB245D14}"/>
    <cellStyle name="Normal_WR tot by week" xfId="12" xr:uid="{00000000-0005-0000-0000-000045000000}"/>
    <cellStyle name="Normal_WR tot by week_1" xfId="16" xr:uid="{00000000-0005-0000-0000-000046000000}"/>
    <cellStyle name="Normal_WR tot by week_2" xfId="74" xr:uid="{0E55FB89-2E08-45AF-9E6C-0CB221BDED73}"/>
    <cellStyle name="Normal_WR tot by week_3" xfId="84" xr:uid="{545DEE28-FECA-46CD-8191-4497F2DA0564}"/>
  </cellStyles>
  <dxfs count="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Winter-run</a:t>
            </a:r>
            <a:r>
              <a:rPr lang="en-US" baseline="0"/>
              <a:t> fresh female spawning by week years 03-20</a:t>
            </a:r>
          </a:p>
        </c:rich>
      </c:tx>
      <c:overlay val="1"/>
    </c:title>
    <c:autoTitleDeleted val="0"/>
    <c:plotArea>
      <c:layout>
        <c:manualLayout>
          <c:layoutTarget val="inner"/>
          <c:xMode val="edge"/>
          <c:yMode val="edge"/>
          <c:x val="3.801591360243646E-2"/>
          <c:y val="1.7069627968799728E-2"/>
          <c:w val="0.89322347003530278"/>
          <c:h val="0.83955800715584383"/>
        </c:manualLayout>
      </c:layout>
      <c:lineChart>
        <c:grouping val="standard"/>
        <c:varyColors val="0"/>
        <c:ser>
          <c:idx val="3"/>
          <c:order val="0"/>
          <c:tx>
            <c:v>2003</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week-year'!$G$4:$G$23</c:f>
              <c:numCache>
                <c:formatCode>General</c:formatCode>
                <c:ptCount val="20"/>
                <c:pt idx="0">
                  <c:v>0</c:v>
                </c:pt>
                <c:pt idx="1">
                  <c:v>0</c:v>
                </c:pt>
                <c:pt idx="2">
                  <c:v>4</c:v>
                </c:pt>
                <c:pt idx="3">
                  <c:v>18</c:v>
                </c:pt>
                <c:pt idx="4">
                  <c:v>35</c:v>
                </c:pt>
                <c:pt idx="5">
                  <c:v>31</c:v>
                </c:pt>
                <c:pt idx="6">
                  <c:v>51</c:v>
                </c:pt>
                <c:pt idx="7">
                  <c:v>109</c:v>
                </c:pt>
                <c:pt idx="8">
                  <c:v>108</c:v>
                </c:pt>
                <c:pt idx="9">
                  <c:v>195</c:v>
                </c:pt>
                <c:pt idx="10">
                  <c:v>388</c:v>
                </c:pt>
                <c:pt idx="11">
                  <c:v>336</c:v>
                </c:pt>
                <c:pt idx="12">
                  <c:v>240</c:v>
                </c:pt>
                <c:pt idx="13">
                  <c:v>299</c:v>
                </c:pt>
                <c:pt idx="14">
                  <c:v>119</c:v>
                </c:pt>
                <c:pt idx="15">
                  <c:v>53</c:v>
                </c:pt>
                <c:pt idx="16">
                  <c:v>21</c:v>
                </c:pt>
                <c:pt idx="17">
                  <c:v>3</c:v>
                </c:pt>
                <c:pt idx="18">
                  <c:v>1</c:v>
                </c:pt>
                <c:pt idx="19">
                  <c:v>1</c:v>
                </c:pt>
              </c:numCache>
            </c:numRef>
          </c:val>
          <c:smooth val="0"/>
          <c:extLst>
            <c:ext xmlns:c16="http://schemas.microsoft.com/office/drawing/2014/chart" uri="{C3380CC4-5D6E-409C-BE32-E72D297353CC}">
              <c16:uniqueId val="{00000000-CFAE-4A86-92BB-DE2964C65848}"/>
            </c:ext>
          </c:extLst>
        </c:ser>
        <c:ser>
          <c:idx val="4"/>
          <c:order val="1"/>
          <c:tx>
            <c:v>2004</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week-year'!$H$4:$H$23</c:f>
              <c:numCache>
                <c:formatCode>General</c:formatCode>
                <c:ptCount val="20"/>
                <c:pt idx="0">
                  <c:v>3</c:v>
                </c:pt>
                <c:pt idx="1">
                  <c:v>4</c:v>
                </c:pt>
                <c:pt idx="2">
                  <c:v>5</c:v>
                </c:pt>
                <c:pt idx="3">
                  <c:v>4</c:v>
                </c:pt>
                <c:pt idx="4">
                  <c:v>7</c:v>
                </c:pt>
                <c:pt idx="5">
                  <c:v>21</c:v>
                </c:pt>
                <c:pt idx="6">
                  <c:v>25</c:v>
                </c:pt>
                <c:pt idx="7">
                  <c:v>42</c:v>
                </c:pt>
                <c:pt idx="8">
                  <c:v>88</c:v>
                </c:pt>
                <c:pt idx="9">
                  <c:v>164</c:v>
                </c:pt>
                <c:pt idx="10">
                  <c:v>176</c:v>
                </c:pt>
                <c:pt idx="11">
                  <c:v>223</c:v>
                </c:pt>
                <c:pt idx="12">
                  <c:v>196</c:v>
                </c:pt>
                <c:pt idx="13">
                  <c:v>61</c:v>
                </c:pt>
                <c:pt idx="14">
                  <c:v>41</c:v>
                </c:pt>
                <c:pt idx="15">
                  <c:v>10</c:v>
                </c:pt>
                <c:pt idx="16">
                  <c:v>1</c:v>
                </c:pt>
                <c:pt idx="17">
                  <c:v>0</c:v>
                </c:pt>
                <c:pt idx="18">
                  <c:v>0</c:v>
                </c:pt>
                <c:pt idx="19">
                  <c:v>0</c:v>
                </c:pt>
              </c:numCache>
            </c:numRef>
          </c:val>
          <c:smooth val="0"/>
          <c:extLst>
            <c:ext xmlns:c16="http://schemas.microsoft.com/office/drawing/2014/chart" uri="{C3380CC4-5D6E-409C-BE32-E72D297353CC}">
              <c16:uniqueId val="{00000001-CFAE-4A86-92BB-DE2964C65848}"/>
            </c:ext>
          </c:extLst>
        </c:ser>
        <c:ser>
          <c:idx val="5"/>
          <c:order val="2"/>
          <c:tx>
            <c:v>2005</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week-year'!$I$4:$I$23</c:f>
              <c:numCache>
                <c:formatCode>General</c:formatCode>
                <c:ptCount val="20"/>
                <c:pt idx="0">
                  <c:v>4</c:v>
                </c:pt>
                <c:pt idx="1">
                  <c:v>5</c:v>
                </c:pt>
                <c:pt idx="2">
                  <c:v>5</c:v>
                </c:pt>
                <c:pt idx="3">
                  <c:v>8</c:v>
                </c:pt>
                <c:pt idx="4">
                  <c:v>19</c:v>
                </c:pt>
                <c:pt idx="5">
                  <c:v>31</c:v>
                </c:pt>
                <c:pt idx="6">
                  <c:v>107</c:v>
                </c:pt>
                <c:pt idx="7">
                  <c:v>179</c:v>
                </c:pt>
                <c:pt idx="8">
                  <c:v>313</c:v>
                </c:pt>
                <c:pt idx="9">
                  <c:v>546</c:v>
                </c:pt>
                <c:pt idx="10">
                  <c:v>447</c:v>
                </c:pt>
                <c:pt idx="11">
                  <c:v>462</c:v>
                </c:pt>
                <c:pt idx="12">
                  <c:v>466</c:v>
                </c:pt>
                <c:pt idx="13">
                  <c:v>250</c:v>
                </c:pt>
                <c:pt idx="14">
                  <c:v>120</c:v>
                </c:pt>
                <c:pt idx="15">
                  <c:v>43</c:v>
                </c:pt>
                <c:pt idx="16">
                  <c:v>10</c:v>
                </c:pt>
                <c:pt idx="17">
                  <c:v>1</c:v>
                </c:pt>
                <c:pt idx="18">
                  <c:v>3</c:v>
                </c:pt>
                <c:pt idx="19">
                  <c:v>0</c:v>
                </c:pt>
              </c:numCache>
            </c:numRef>
          </c:val>
          <c:smooth val="0"/>
          <c:extLst>
            <c:ext xmlns:c16="http://schemas.microsoft.com/office/drawing/2014/chart" uri="{C3380CC4-5D6E-409C-BE32-E72D297353CC}">
              <c16:uniqueId val="{00000002-CFAE-4A86-92BB-DE2964C65848}"/>
            </c:ext>
          </c:extLst>
        </c:ser>
        <c:ser>
          <c:idx val="6"/>
          <c:order val="3"/>
          <c:tx>
            <c:v>2006</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week-year'!$J$4:$J$23</c:f>
              <c:numCache>
                <c:formatCode>General</c:formatCode>
                <c:ptCount val="20"/>
                <c:pt idx="0">
                  <c:v>0</c:v>
                </c:pt>
                <c:pt idx="1">
                  <c:v>6</c:v>
                </c:pt>
                <c:pt idx="2">
                  <c:v>5</c:v>
                </c:pt>
                <c:pt idx="3">
                  <c:v>17</c:v>
                </c:pt>
                <c:pt idx="4">
                  <c:v>47</c:v>
                </c:pt>
                <c:pt idx="5">
                  <c:v>51</c:v>
                </c:pt>
                <c:pt idx="6">
                  <c:v>121</c:v>
                </c:pt>
                <c:pt idx="7">
                  <c:v>210</c:v>
                </c:pt>
                <c:pt idx="8">
                  <c:v>195</c:v>
                </c:pt>
                <c:pt idx="9">
                  <c:v>278</c:v>
                </c:pt>
                <c:pt idx="10">
                  <c:v>465</c:v>
                </c:pt>
                <c:pt idx="11">
                  <c:v>378</c:v>
                </c:pt>
                <c:pt idx="12">
                  <c:v>256</c:v>
                </c:pt>
                <c:pt idx="13">
                  <c:v>167</c:v>
                </c:pt>
                <c:pt idx="14">
                  <c:v>31</c:v>
                </c:pt>
                <c:pt idx="15">
                  <c:v>9</c:v>
                </c:pt>
                <c:pt idx="16">
                  <c:v>5</c:v>
                </c:pt>
                <c:pt idx="17">
                  <c:v>1</c:v>
                </c:pt>
                <c:pt idx="18">
                  <c:v>0</c:v>
                </c:pt>
                <c:pt idx="19">
                  <c:v>0</c:v>
                </c:pt>
              </c:numCache>
            </c:numRef>
          </c:val>
          <c:smooth val="0"/>
          <c:extLst>
            <c:ext xmlns:c16="http://schemas.microsoft.com/office/drawing/2014/chart" uri="{C3380CC4-5D6E-409C-BE32-E72D297353CC}">
              <c16:uniqueId val="{00000003-CFAE-4A86-92BB-DE2964C65848}"/>
            </c:ext>
          </c:extLst>
        </c:ser>
        <c:ser>
          <c:idx val="7"/>
          <c:order val="4"/>
          <c:tx>
            <c:v>2007</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week-year'!$K$4:$K$23</c:f>
              <c:numCache>
                <c:formatCode>General</c:formatCode>
                <c:ptCount val="20"/>
                <c:pt idx="0">
                  <c:v>0</c:v>
                </c:pt>
                <c:pt idx="1">
                  <c:v>0</c:v>
                </c:pt>
                <c:pt idx="2">
                  <c:v>6</c:v>
                </c:pt>
                <c:pt idx="3">
                  <c:v>7</c:v>
                </c:pt>
                <c:pt idx="4">
                  <c:v>10</c:v>
                </c:pt>
                <c:pt idx="5">
                  <c:v>14</c:v>
                </c:pt>
                <c:pt idx="6">
                  <c:v>12</c:v>
                </c:pt>
                <c:pt idx="7">
                  <c:v>11</c:v>
                </c:pt>
                <c:pt idx="8">
                  <c:v>45</c:v>
                </c:pt>
                <c:pt idx="9">
                  <c:v>48</c:v>
                </c:pt>
                <c:pt idx="10">
                  <c:v>77</c:v>
                </c:pt>
                <c:pt idx="11">
                  <c:v>134</c:v>
                </c:pt>
                <c:pt idx="12">
                  <c:v>89</c:v>
                </c:pt>
                <c:pt idx="13">
                  <c:v>52</c:v>
                </c:pt>
                <c:pt idx="14">
                  <c:v>41</c:v>
                </c:pt>
                <c:pt idx="15">
                  <c:v>5</c:v>
                </c:pt>
                <c:pt idx="16">
                  <c:v>4</c:v>
                </c:pt>
                <c:pt idx="17">
                  <c:v>0</c:v>
                </c:pt>
                <c:pt idx="18">
                  <c:v>0</c:v>
                </c:pt>
                <c:pt idx="19">
                  <c:v>0</c:v>
                </c:pt>
              </c:numCache>
            </c:numRef>
          </c:val>
          <c:smooth val="0"/>
          <c:extLst>
            <c:ext xmlns:c16="http://schemas.microsoft.com/office/drawing/2014/chart" uri="{C3380CC4-5D6E-409C-BE32-E72D297353CC}">
              <c16:uniqueId val="{00000004-CFAE-4A86-92BB-DE2964C65848}"/>
            </c:ext>
          </c:extLst>
        </c:ser>
        <c:ser>
          <c:idx val="8"/>
          <c:order val="5"/>
          <c:tx>
            <c:v>2008</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week-year'!$L$4:$L$23</c:f>
              <c:numCache>
                <c:formatCode>General</c:formatCode>
                <c:ptCount val="20"/>
                <c:pt idx="0">
                  <c:v>0</c:v>
                </c:pt>
                <c:pt idx="1">
                  <c:v>1</c:v>
                </c:pt>
                <c:pt idx="2">
                  <c:v>6</c:v>
                </c:pt>
                <c:pt idx="3">
                  <c:v>1</c:v>
                </c:pt>
                <c:pt idx="4">
                  <c:v>6</c:v>
                </c:pt>
                <c:pt idx="5">
                  <c:v>5</c:v>
                </c:pt>
                <c:pt idx="6">
                  <c:v>8</c:v>
                </c:pt>
                <c:pt idx="7">
                  <c:v>49</c:v>
                </c:pt>
                <c:pt idx="8">
                  <c:v>38</c:v>
                </c:pt>
                <c:pt idx="9">
                  <c:v>85</c:v>
                </c:pt>
                <c:pt idx="10">
                  <c:v>98</c:v>
                </c:pt>
                <c:pt idx="11">
                  <c:v>40</c:v>
                </c:pt>
                <c:pt idx="12">
                  <c:v>36</c:v>
                </c:pt>
                <c:pt idx="13">
                  <c:v>26</c:v>
                </c:pt>
                <c:pt idx="14">
                  <c:v>3</c:v>
                </c:pt>
                <c:pt idx="15">
                  <c:v>0</c:v>
                </c:pt>
                <c:pt idx="16">
                  <c:v>2</c:v>
                </c:pt>
                <c:pt idx="17">
                  <c:v>0</c:v>
                </c:pt>
                <c:pt idx="18">
                  <c:v>0</c:v>
                </c:pt>
                <c:pt idx="19">
                  <c:v>0</c:v>
                </c:pt>
              </c:numCache>
            </c:numRef>
          </c:val>
          <c:smooth val="0"/>
          <c:extLst>
            <c:ext xmlns:c16="http://schemas.microsoft.com/office/drawing/2014/chart" uri="{C3380CC4-5D6E-409C-BE32-E72D297353CC}">
              <c16:uniqueId val="{00000005-CFAE-4A86-92BB-DE2964C65848}"/>
            </c:ext>
          </c:extLst>
        </c:ser>
        <c:ser>
          <c:idx val="9"/>
          <c:order val="6"/>
          <c:tx>
            <c:v>2009</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week-year'!$M$4:$M$23</c:f>
              <c:numCache>
                <c:formatCode>General</c:formatCode>
                <c:ptCount val="20"/>
                <c:pt idx="0">
                  <c:v>0</c:v>
                </c:pt>
                <c:pt idx="1">
                  <c:v>1</c:v>
                </c:pt>
                <c:pt idx="2">
                  <c:v>1</c:v>
                </c:pt>
                <c:pt idx="3">
                  <c:v>2</c:v>
                </c:pt>
                <c:pt idx="4">
                  <c:v>1</c:v>
                </c:pt>
                <c:pt idx="5">
                  <c:v>14</c:v>
                </c:pt>
                <c:pt idx="6">
                  <c:v>27</c:v>
                </c:pt>
                <c:pt idx="7">
                  <c:v>69</c:v>
                </c:pt>
                <c:pt idx="8">
                  <c:v>105</c:v>
                </c:pt>
                <c:pt idx="9">
                  <c:v>140</c:v>
                </c:pt>
                <c:pt idx="10">
                  <c:v>130</c:v>
                </c:pt>
                <c:pt idx="11">
                  <c:v>34</c:v>
                </c:pt>
                <c:pt idx="12">
                  <c:v>20</c:v>
                </c:pt>
                <c:pt idx="13">
                  <c:v>8</c:v>
                </c:pt>
                <c:pt idx="14">
                  <c:v>4</c:v>
                </c:pt>
                <c:pt idx="15">
                  <c:v>1</c:v>
                </c:pt>
                <c:pt idx="16">
                  <c:v>0</c:v>
                </c:pt>
                <c:pt idx="17">
                  <c:v>0</c:v>
                </c:pt>
                <c:pt idx="18">
                  <c:v>0</c:v>
                </c:pt>
                <c:pt idx="19">
                  <c:v>0</c:v>
                </c:pt>
              </c:numCache>
            </c:numRef>
          </c:val>
          <c:smooth val="0"/>
          <c:extLst>
            <c:ext xmlns:c16="http://schemas.microsoft.com/office/drawing/2014/chart" uri="{C3380CC4-5D6E-409C-BE32-E72D297353CC}">
              <c16:uniqueId val="{00000006-CFAE-4A86-92BB-DE2964C65848}"/>
            </c:ext>
          </c:extLst>
        </c:ser>
        <c:ser>
          <c:idx val="10"/>
          <c:order val="7"/>
          <c:tx>
            <c:v>2010</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week-year'!$N$4:$N$23</c:f>
              <c:numCache>
                <c:formatCode>General</c:formatCode>
                <c:ptCount val="20"/>
                <c:pt idx="0">
                  <c:v>0</c:v>
                </c:pt>
                <c:pt idx="1">
                  <c:v>5</c:v>
                </c:pt>
                <c:pt idx="2">
                  <c:v>6</c:v>
                </c:pt>
                <c:pt idx="3">
                  <c:v>1</c:v>
                </c:pt>
                <c:pt idx="4">
                  <c:v>8</c:v>
                </c:pt>
                <c:pt idx="5">
                  <c:v>9</c:v>
                </c:pt>
                <c:pt idx="6">
                  <c:v>8</c:v>
                </c:pt>
                <c:pt idx="7">
                  <c:v>40</c:v>
                </c:pt>
                <c:pt idx="8">
                  <c:v>29</c:v>
                </c:pt>
                <c:pt idx="9">
                  <c:v>59</c:v>
                </c:pt>
                <c:pt idx="10">
                  <c:v>83</c:v>
                </c:pt>
                <c:pt idx="11">
                  <c:v>44</c:v>
                </c:pt>
                <c:pt idx="12">
                  <c:v>33</c:v>
                </c:pt>
                <c:pt idx="13">
                  <c:v>27</c:v>
                </c:pt>
                <c:pt idx="14">
                  <c:v>6</c:v>
                </c:pt>
                <c:pt idx="15">
                  <c:v>2</c:v>
                </c:pt>
                <c:pt idx="16">
                  <c:v>4</c:v>
                </c:pt>
                <c:pt idx="17">
                  <c:v>0</c:v>
                </c:pt>
                <c:pt idx="18">
                  <c:v>0</c:v>
                </c:pt>
                <c:pt idx="19">
                  <c:v>0</c:v>
                </c:pt>
              </c:numCache>
            </c:numRef>
          </c:val>
          <c:smooth val="0"/>
          <c:extLst>
            <c:ext xmlns:c16="http://schemas.microsoft.com/office/drawing/2014/chart" uri="{C3380CC4-5D6E-409C-BE32-E72D297353CC}">
              <c16:uniqueId val="{00000007-CFAE-4A86-92BB-DE2964C65848}"/>
            </c:ext>
          </c:extLst>
        </c:ser>
        <c:ser>
          <c:idx val="11"/>
          <c:order val="8"/>
          <c:tx>
            <c:v>2011</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week-year'!$O$4:$O$23</c:f>
              <c:numCache>
                <c:formatCode>General</c:formatCode>
                <c:ptCount val="20"/>
                <c:pt idx="0">
                  <c:v>0</c:v>
                </c:pt>
                <c:pt idx="1">
                  <c:v>1</c:v>
                </c:pt>
                <c:pt idx="2">
                  <c:v>0</c:v>
                </c:pt>
                <c:pt idx="3">
                  <c:v>0</c:v>
                </c:pt>
                <c:pt idx="4">
                  <c:v>1</c:v>
                </c:pt>
                <c:pt idx="5">
                  <c:v>1</c:v>
                </c:pt>
                <c:pt idx="6">
                  <c:v>1</c:v>
                </c:pt>
                <c:pt idx="7">
                  <c:v>5</c:v>
                </c:pt>
                <c:pt idx="8">
                  <c:v>7</c:v>
                </c:pt>
                <c:pt idx="9">
                  <c:v>20</c:v>
                </c:pt>
                <c:pt idx="10">
                  <c:v>36</c:v>
                </c:pt>
                <c:pt idx="11">
                  <c:v>30</c:v>
                </c:pt>
                <c:pt idx="12">
                  <c:v>30</c:v>
                </c:pt>
                <c:pt idx="13">
                  <c:v>24</c:v>
                </c:pt>
                <c:pt idx="14">
                  <c:v>5</c:v>
                </c:pt>
                <c:pt idx="15">
                  <c:v>1</c:v>
                </c:pt>
                <c:pt idx="16">
                  <c:v>4</c:v>
                </c:pt>
                <c:pt idx="17">
                  <c:v>0</c:v>
                </c:pt>
                <c:pt idx="18">
                  <c:v>0</c:v>
                </c:pt>
                <c:pt idx="19">
                  <c:v>0</c:v>
                </c:pt>
              </c:numCache>
            </c:numRef>
          </c:val>
          <c:smooth val="0"/>
          <c:extLst>
            <c:ext xmlns:c16="http://schemas.microsoft.com/office/drawing/2014/chart" uri="{C3380CC4-5D6E-409C-BE32-E72D297353CC}">
              <c16:uniqueId val="{00000008-CFAE-4A86-92BB-DE2964C65848}"/>
            </c:ext>
          </c:extLst>
        </c:ser>
        <c:ser>
          <c:idx val="12"/>
          <c:order val="9"/>
          <c:tx>
            <c:v>2012</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week-year'!$P$4:$P$23</c:f>
              <c:numCache>
                <c:formatCode>General</c:formatCode>
                <c:ptCount val="20"/>
                <c:pt idx="0">
                  <c:v>0</c:v>
                </c:pt>
                <c:pt idx="1">
                  <c:v>2</c:v>
                </c:pt>
                <c:pt idx="2">
                  <c:v>2</c:v>
                </c:pt>
                <c:pt idx="3">
                  <c:v>1</c:v>
                </c:pt>
                <c:pt idx="4">
                  <c:v>2</c:v>
                </c:pt>
                <c:pt idx="5">
                  <c:v>6</c:v>
                </c:pt>
                <c:pt idx="6">
                  <c:v>6</c:v>
                </c:pt>
                <c:pt idx="7">
                  <c:v>12</c:v>
                </c:pt>
                <c:pt idx="8">
                  <c:v>18</c:v>
                </c:pt>
                <c:pt idx="9">
                  <c:v>36</c:v>
                </c:pt>
                <c:pt idx="10">
                  <c:v>96</c:v>
                </c:pt>
                <c:pt idx="11">
                  <c:v>106</c:v>
                </c:pt>
                <c:pt idx="12">
                  <c:v>100</c:v>
                </c:pt>
                <c:pt idx="13">
                  <c:v>144</c:v>
                </c:pt>
                <c:pt idx="14">
                  <c:v>44</c:v>
                </c:pt>
                <c:pt idx="15">
                  <c:v>22</c:v>
                </c:pt>
                <c:pt idx="16">
                  <c:v>5</c:v>
                </c:pt>
                <c:pt idx="17">
                  <c:v>0</c:v>
                </c:pt>
                <c:pt idx="18">
                  <c:v>0</c:v>
                </c:pt>
                <c:pt idx="19">
                  <c:v>0</c:v>
                </c:pt>
              </c:numCache>
            </c:numRef>
          </c:val>
          <c:smooth val="0"/>
          <c:extLst>
            <c:ext xmlns:c16="http://schemas.microsoft.com/office/drawing/2014/chart" uri="{C3380CC4-5D6E-409C-BE32-E72D297353CC}">
              <c16:uniqueId val="{00000009-CFAE-4A86-92BB-DE2964C65848}"/>
            </c:ext>
          </c:extLst>
        </c:ser>
        <c:ser>
          <c:idx val="13"/>
          <c:order val="10"/>
          <c:tx>
            <c:v>2013</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week-year'!$Q$4:$Q$23</c:f>
              <c:numCache>
                <c:formatCode>General</c:formatCode>
                <c:ptCount val="20"/>
                <c:pt idx="0">
                  <c:v>0</c:v>
                </c:pt>
                <c:pt idx="1">
                  <c:v>1</c:v>
                </c:pt>
                <c:pt idx="3">
                  <c:v>2</c:v>
                </c:pt>
                <c:pt idx="4">
                  <c:v>4</c:v>
                </c:pt>
                <c:pt idx="5">
                  <c:v>6</c:v>
                </c:pt>
                <c:pt idx="6">
                  <c:v>7</c:v>
                </c:pt>
                <c:pt idx="7">
                  <c:v>7</c:v>
                </c:pt>
                <c:pt idx="8">
                  <c:v>29</c:v>
                </c:pt>
                <c:pt idx="9">
                  <c:v>45</c:v>
                </c:pt>
                <c:pt idx="10">
                  <c:v>117</c:v>
                </c:pt>
                <c:pt idx="11">
                  <c:v>252</c:v>
                </c:pt>
                <c:pt idx="12">
                  <c:v>161</c:v>
                </c:pt>
                <c:pt idx="13">
                  <c:v>153</c:v>
                </c:pt>
                <c:pt idx="14">
                  <c:v>172</c:v>
                </c:pt>
                <c:pt idx="15">
                  <c:v>54</c:v>
                </c:pt>
                <c:pt idx="16">
                  <c:v>20</c:v>
                </c:pt>
                <c:pt idx="17">
                  <c:v>6</c:v>
                </c:pt>
                <c:pt idx="18">
                  <c:v>2</c:v>
                </c:pt>
                <c:pt idx="19">
                  <c:v>1</c:v>
                </c:pt>
              </c:numCache>
            </c:numRef>
          </c:val>
          <c:smooth val="0"/>
          <c:extLst>
            <c:ext xmlns:c16="http://schemas.microsoft.com/office/drawing/2014/chart" uri="{C3380CC4-5D6E-409C-BE32-E72D297353CC}">
              <c16:uniqueId val="{0000000A-CFAE-4A86-92BB-DE2964C65848}"/>
            </c:ext>
          </c:extLst>
        </c:ser>
        <c:ser>
          <c:idx val="14"/>
          <c:order val="11"/>
          <c:tx>
            <c:v>2014</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week-year'!$R$4:$R$23</c:f>
              <c:numCache>
                <c:formatCode>General</c:formatCode>
                <c:ptCount val="20"/>
                <c:pt idx="0">
                  <c:v>0</c:v>
                </c:pt>
                <c:pt idx="1">
                  <c:v>0</c:v>
                </c:pt>
                <c:pt idx="2">
                  <c:v>1</c:v>
                </c:pt>
                <c:pt idx="3">
                  <c:v>1</c:v>
                </c:pt>
                <c:pt idx="4">
                  <c:v>2</c:v>
                </c:pt>
                <c:pt idx="5">
                  <c:v>4</c:v>
                </c:pt>
                <c:pt idx="6">
                  <c:v>6</c:v>
                </c:pt>
                <c:pt idx="7">
                  <c:v>9</c:v>
                </c:pt>
                <c:pt idx="8">
                  <c:v>25</c:v>
                </c:pt>
                <c:pt idx="9">
                  <c:v>21</c:v>
                </c:pt>
                <c:pt idx="10">
                  <c:v>47</c:v>
                </c:pt>
                <c:pt idx="11">
                  <c:v>92</c:v>
                </c:pt>
                <c:pt idx="12">
                  <c:v>67</c:v>
                </c:pt>
                <c:pt idx="13">
                  <c:v>55</c:v>
                </c:pt>
                <c:pt idx="14">
                  <c:v>62</c:v>
                </c:pt>
                <c:pt idx="15">
                  <c:v>18</c:v>
                </c:pt>
                <c:pt idx="16">
                  <c:v>5</c:v>
                </c:pt>
                <c:pt idx="17">
                  <c:v>1</c:v>
                </c:pt>
                <c:pt idx="18">
                  <c:v>1</c:v>
                </c:pt>
                <c:pt idx="19">
                  <c:v>0</c:v>
                </c:pt>
              </c:numCache>
            </c:numRef>
          </c:val>
          <c:smooth val="0"/>
          <c:extLst>
            <c:ext xmlns:c16="http://schemas.microsoft.com/office/drawing/2014/chart" uri="{C3380CC4-5D6E-409C-BE32-E72D297353CC}">
              <c16:uniqueId val="{0000000B-CFAE-4A86-92BB-DE2964C65848}"/>
            </c:ext>
          </c:extLst>
        </c:ser>
        <c:ser>
          <c:idx val="15"/>
          <c:order val="12"/>
          <c:tx>
            <c:v>2015</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week-year'!$S$4:$S$23</c:f>
              <c:numCache>
                <c:formatCode>General</c:formatCode>
                <c:ptCount val="20"/>
                <c:pt idx="0">
                  <c:v>0</c:v>
                </c:pt>
                <c:pt idx="1">
                  <c:v>1</c:v>
                </c:pt>
                <c:pt idx="2">
                  <c:v>2</c:v>
                </c:pt>
                <c:pt idx="3">
                  <c:v>5</c:v>
                </c:pt>
                <c:pt idx="4">
                  <c:v>8</c:v>
                </c:pt>
                <c:pt idx="5">
                  <c:v>1</c:v>
                </c:pt>
                <c:pt idx="6">
                  <c:v>14</c:v>
                </c:pt>
                <c:pt idx="7">
                  <c:v>22</c:v>
                </c:pt>
                <c:pt idx="8">
                  <c:v>29</c:v>
                </c:pt>
                <c:pt idx="9">
                  <c:v>52</c:v>
                </c:pt>
                <c:pt idx="10">
                  <c:v>77</c:v>
                </c:pt>
                <c:pt idx="11">
                  <c:v>66</c:v>
                </c:pt>
                <c:pt idx="12">
                  <c:v>53</c:v>
                </c:pt>
                <c:pt idx="13">
                  <c:v>42</c:v>
                </c:pt>
                <c:pt idx="14">
                  <c:v>18</c:v>
                </c:pt>
                <c:pt idx="15">
                  <c:v>5</c:v>
                </c:pt>
                <c:pt idx="16">
                  <c:v>3</c:v>
                </c:pt>
                <c:pt idx="17">
                  <c:v>0</c:v>
                </c:pt>
                <c:pt idx="18">
                  <c:v>1</c:v>
                </c:pt>
                <c:pt idx="19">
                  <c:v>0</c:v>
                </c:pt>
              </c:numCache>
            </c:numRef>
          </c:val>
          <c:smooth val="0"/>
          <c:extLst>
            <c:ext xmlns:c16="http://schemas.microsoft.com/office/drawing/2014/chart" uri="{C3380CC4-5D6E-409C-BE32-E72D297353CC}">
              <c16:uniqueId val="{0000000C-CFAE-4A86-92BB-DE2964C65848}"/>
            </c:ext>
          </c:extLst>
        </c:ser>
        <c:ser>
          <c:idx val="16"/>
          <c:order val="13"/>
          <c:tx>
            <c:v>2016</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week-year'!$T$4:$T$23</c:f>
              <c:numCache>
                <c:formatCode>General</c:formatCode>
                <c:ptCount val="20"/>
                <c:pt idx="0">
                  <c:v>0</c:v>
                </c:pt>
                <c:pt idx="1">
                  <c:v>1</c:v>
                </c:pt>
                <c:pt idx="2">
                  <c:v>0</c:v>
                </c:pt>
                <c:pt idx="3">
                  <c:v>5</c:v>
                </c:pt>
                <c:pt idx="4">
                  <c:v>4</c:v>
                </c:pt>
                <c:pt idx="5">
                  <c:v>2</c:v>
                </c:pt>
                <c:pt idx="6">
                  <c:v>3</c:v>
                </c:pt>
                <c:pt idx="7">
                  <c:v>6</c:v>
                </c:pt>
                <c:pt idx="8">
                  <c:v>9</c:v>
                </c:pt>
                <c:pt idx="9">
                  <c:v>12</c:v>
                </c:pt>
                <c:pt idx="10">
                  <c:v>24</c:v>
                </c:pt>
                <c:pt idx="11">
                  <c:v>7</c:v>
                </c:pt>
                <c:pt idx="12">
                  <c:v>17</c:v>
                </c:pt>
                <c:pt idx="13">
                  <c:v>18</c:v>
                </c:pt>
                <c:pt idx="14">
                  <c:v>9</c:v>
                </c:pt>
                <c:pt idx="15">
                  <c:v>5</c:v>
                </c:pt>
                <c:pt idx="16">
                  <c:v>7</c:v>
                </c:pt>
                <c:pt idx="17">
                  <c:v>0</c:v>
                </c:pt>
                <c:pt idx="18">
                  <c:v>0</c:v>
                </c:pt>
                <c:pt idx="19">
                  <c:v>0</c:v>
                </c:pt>
              </c:numCache>
            </c:numRef>
          </c:val>
          <c:smooth val="0"/>
          <c:extLst>
            <c:ext xmlns:c16="http://schemas.microsoft.com/office/drawing/2014/chart" uri="{C3380CC4-5D6E-409C-BE32-E72D297353CC}">
              <c16:uniqueId val="{0000000D-CFAE-4A86-92BB-DE2964C65848}"/>
            </c:ext>
          </c:extLst>
        </c:ser>
        <c:ser>
          <c:idx val="0"/>
          <c:order val="14"/>
          <c:tx>
            <c:v>2017</c:v>
          </c:tx>
          <c:marker>
            <c:symbol val="none"/>
          </c:marker>
          <c:val>
            <c:numRef>
              <c:f>'Fresh Females by week-year'!$U$4:$U$23</c:f>
              <c:numCache>
                <c:formatCode>General</c:formatCode>
                <c:ptCount val="20"/>
                <c:pt idx="1">
                  <c:v>2</c:v>
                </c:pt>
                <c:pt idx="5">
                  <c:v>1</c:v>
                </c:pt>
                <c:pt idx="6">
                  <c:v>1</c:v>
                </c:pt>
                <c:pt idx="7">
                  <c:v>3</c:v>
                </c:pt>
                <c:pt idx="9">
                  <c:v>4</c:v>
                </c:pt>
                <c:pt idx="10">
                  <c:v>6</c:v>
                </c:pt>
                <c:pt idx="11">
                  <c:v>3</c:v>
                </c:pt>
                <c:pt idx="12">
                  <c:v>6</c:v>
                </c:pt>
                <c:pt idx="13">
                  <c:v>17</c:v>
                </c:pt>
                <c:pt idx="14">
                  <c:v>7</c:v>
                </c:pt>
                <c:pt idx="15">
                  <c:v>4</c:v>
                </c:pt>
                <c:pt idx="16">
                  <c:v>4</c:v>
                </c:pt>
                <c:pt idx="17">
                  <c:v>1</c:v>
                </c:pt>
                <c:pt idx="18">
                  <c:v>1</c:v>
                </c:pt>
              </c:numCache>
            </c:numRef>
          </c:val>
          <c:smooth val="0"/>
          <c:extLst>
            <c:ext xmlns:c16="http://schemas.microsoft.com/office/drawing/2014/chart" uri="{C3380CC4-5D6E-409C-BE32-E72D297353CC}">
              <c16:uniqueId val="{00000002-DCD3-4C5A-A4F0-2678C8B87AF6}"/>
            </c:ext>
          </c:extLst>
        </c:ser>
        <c:ser>
          <c:idx val="1"/>
          <c:order val="15"/>
          <c:tx>
            <c:v>2018</c:v>
          </c:tx>
          <c:marker>
            <c:symbol val="none"/>
          </c:marker>
          <c:val>
            <c:numRef>
              <c:f>'Fresh Females by week-year'!$V$5:$V$23</c:f>
              <c:numCache>
                <c:formatCode>General</c:formatCode>
                <c:ptCount val="19"/>
                <c:pt idx="0">
                  <c:v>2</c:v>
                </c:pt>
                <c:pt idx="1">
                  <c:v>1</c:v>
                </c:pt>
                <c:pt idx="2">
                  <c:v>1</c:v>
                </c:pt>
                <c:pt idx="3">
                  <c:v>4</c:v>
                </c:pt>
                <c:pt idx="4">
                  <c:v>1</c:v>
                </c:pt>
                <c:pt idx="5">
                  <c:v>4</c:v>
                </c:pt>
                <c:pt idx="6">
                  <c:v>6</c:v>
                </c:pt>
                <c:pt idx="7">
                  <c:v>8</c:v>
                </c:pt>
                <c:pt idx="8">
                  <c:v>12</c:v>
                </c:pt>
                <c:pt idx="9">
                  <c:v>41</c:v>
                </c:pt>
                <c:pt idx="10">
                  <c:v>43</c:v>
                </c:pt>
                <c:pt idx="11">
                  <c:v>74</c:v>
                </c:pt>
                <c:pt idx="12">
                  <c:v>70</c:v>
                </c:pt>
                <c:pt idx="13">
                  <c:v>61</c:v>
                </c:pt>
                <c:pt idx="14">
                  <c:v>40</c:v>
                </c:pt>
                <c:pt idx="15">
                  <c:v>26</c:v>
                </c:pt>
                <c:pt idx="16">
                  <c:v>6</c:v>
                </c:pt>
                <c:pt idx="17">
                  <c:v>5</c:v>
                </c:pt>
                <c:pt idx="18">
                  <c:v>2</c:v>
                </c:pt>
              </c:numCache>
            </c:numRef>
          </c:val>
          <c:smooth val="0"/>
          <c:extLst>
            <c:ext xmlns:c16="http://schemas.microsoft.com/office/drawing/2014/chart" uri="{C3380CC4-5D6E-409C-BE32-E72D297353CC}">
              <c16:uniqueId val="{00000000-0D33-4F67-A7BC-FEC4CD4F28B1}"/>
            </c:ext>
          </c:extLst>
        </c:ser>
        <c:ser>
          <c:idx val="2"/>
          <c:order val="16"/>
          <c:tx>
            <c:v>2019</c:v>
          </c:tx>
          <c:marker>
            <c:symbol val="none"/>
          </c:marker>
          <c:val>
            <c:numRef>
              <c:f>'Fresh Females by week-year'!$W$5:$W$24</c:f>
              <c:numCache>
                <c:formatCode>General</c:formatCode>
                <c:ptCount val="20"/>
                <c:pt idx="0">
                  <c:v>3</c:v>
                </c:pt>
                <c:pt idx="1">
                  <c:v>4</c:v>
                </c:pt>
                <c:pt idx="2">
                  <c:v>0</c:v>
                </c:pt>
                <c:pt idx="3">
                  <c:v>7</c:v>
                </c:pt>
                <c:pt idx="4">
                  <c:v>14</c:v>
                </c:pt>
                <c:pt idx="5">
                  <c:v>17</c:v>
                </c:pt>
                <c:pt idx="6">
                  <c:v>82</c:v>
                </c:pt>
                <c:pt idx="7">
                  <c:v>76</c:v>
                </c:pt>
                <c:pt idx="8">
                  <c:v>110</c:v>
                </c:pt>
                <c:pt idx="9">
                  <c:v>167</c:v>
                </c:pt>
                <c:pt idx="10">
                  <c:v>177</c:v>
                </c:pt>
                <c:pt idx="11">
                  <c:v>143</c:v>
                </c:pt>
                <c:pt idx="12">
                  <c:v>151</c:v>
                </c:pt>
                <c:pt idx="13">
                  <c:v>79</c:v>
                </c:pt>
                <c:pt idx="14">
                  <c:v>45</c:v>
                </c:pt>
                <c:pt idx="15">
                  <c:v>14</c:v>
                </c:pt>
                <c:pt idx="16">
                  <c:v>4</c:v>
                </c:pt>
                <c:pt idx="17">
                  <c:v>1</c:v>
                </c:pt>
                <c:pt idx="18">
                  <c:v>1</c:v>
                </c:pt>
                <c:pt idx="19">
                  <c:v>2</c:v>
                </c:pt>
              </c:numCache>
            </c:numRef>
          </c:val>
          <c:smooth val="0"/>
          <c:extLst>
            <c:ext xmlns:c16="http://schemas.microsoft.com/office/drawing/2014/chart" uri="{C3380CC4-5D6E-409C-BE32-E72D297353CC}">
              <c16:uniqueId val="{00000000-D113-4E7E-9FB1-521252192763}"/>
            </c:ext>
          </c:extLst>
        </c:ser>
        <c:ser>
          <c:idx val="17"/>
          <c:order val="17"/>
          <c:tx>
            <c:v>2020</c:v>
          </c:tx>
          <c:marker>
            <c:symbol val="none"/>
          </c:marker>
          <c:val>
            <c:numRef>
              <c:f>'Fresh Females by week-year'!$X$4:$X$24</c:f>
              <c:numCache>
                <c:formatCode>General</c:formatCode>
                <c:ptCount val="21"/>
                <c:pt idx="2">
                  <c:v>1</c:v>
                </c:pt>
                <c:pt idx="3">
                  <c:v>5</c:v>
                </c:pt>
                <c:pt idx="4">
                  <c:v>3</c:v>
                </c:pt>
                <c:pt idx="5">
                  <c:v>12</c:v>
                </c:pt>
                <c:pt idx="6">
                  <c:v>16</c:v>
                </c:pt>
                <c:pt idx="7">
                  <c:v>30</c:v>
                </c:pt>
                <c:pt idx="8">
                  <c:v>113</c:v>
                </c:pt>
                <c:pt idx="9">
                  <c:v>129</c:v>
                </c:pt>
                <c:pt idx="10">
                  <c:v>183</c:v>
                </c:pt>
                <c:pt idx="11">
                  <c:v>377</c:v>
                </c:pt>
                <c:pt idx="12">
                  <c:v>223</c:v>
                </c:pt>
                <c:pt idx="13">
                  <c:v>225</c:v>
                </c:pt>
                <c:pt idx="14">
                  <c:v>211</c:v>
                </c:pt>
                <c:pt idx="15">
                  <c:v>54</c:v>
                </c:pt>
                <c:pt idx="16">
                  <c:v>22</c:v>
                </c:pt>
                <c:pt idx="17">
                  <c:v>15</c:v>
                </c:pt>
                <c:pt idx="18">
                  <c:v>2</c:v>
                </c:pt>
                <c:pt idx="19">
                  <c:v>0</c:v>
                </c:pt>
                <c:pt idx="20">
                  <c:v>2</c:v>
                </c:pt>
              </c:numCache>
            </c:numRef>
          </c:val>
          <c:smooth val="0"/>
          <c:extLst>
            <c:ext xmlns:c16="http://schemas.microsoft.com/office/drawing/2014/chart" uri="{C3380CC4-5D6E-409C-BE32-E72D297353CC}">
              <c16:uniqueId val="{00000001-8759-4300-88DC-D129A08611A7}"/>
            </c:ext>
          </c:extLst>
        </c:ser>
        <c:dLbls>
          <c:showLegendKey val="0"/>
          <c:showVal val="0"/>
          <c:showCatName val="0"/>
          <c:showSerName val="0"/>
          <c:showPercent val="0"/>
          <c:showBubbleSize val="0"/>
        </c:dLbls>
        <c:smooth val="0"/>
        <c:axId val="237150592"/>
        <c:axId val="237152512"/>
      </c:lineChart>
      <c:dateAx>
        <c:axId val="237150592"/>
        <c:scaling>
          <c:orientation val="minMax"/>
        </c:scaling>
        <c:delete val="0"/>
        <c:axPos val="b"/>
        <c:title>
          <c:tx>
            <c:rich>
              <a:bodyPr/>
              <a:lstStyle/>
              <a:p>
                <a:pPr>
                  <a:defRPr/>
                </a:pPr>
                <a:r>
                  <a:rPr lang="en-US"/>
                  <a:t>Week</a:t>
                </a:r>
              </a:p>
            </c:rich>
          </c:tx>
          <c:overlay val="0"/>
        </c:title>
        <c:numFmt formatCode="[$-409]d\-mmm;@" sourceLinked="1"/>
        <c:majorTickMark val="out"/>
        <c:minorTickMark val="none"/>
        <c:tickLblPos val="nextTo"/>
        <c:crossAx val="237152512"/>
        <c:crosses val="autoZero"/>
        <c:auto val="1"/>
        <c:lblOffset val="100"/>
        <c:baseTimeUnit val="days"/>
      </c:dateAx>
      <c:valAx>
        <c:axId val="237152512"/>
        <c:scaling>
          <c:orientation val="minMax"/>
        </c:scaling>
        <c:delete val="0"/>
        <c:axPos val="l"/>
        <c:majorGridlines/>
        <c:numFmt formatCode="General" sourceLinked="1"/>
        <c:majorTickMark val="out"/>
        <c:minorTickMark val="none"/>
        <c:tickLblPos val="nextTo"/>
        <c:crossAx val="237150592"/>
        <c:crosses val="autoZero"/>
        <c:crossBetween val="between"/>
      </c:valAx>
    </c:plotArea>
    <c:legend>
      <c:legendPos val="r"/>
      <c:layout>
        <c:manualLayout>
          <c:xMode val="edge"/>
          <c:yMode val="edge"/>
          <c:x val="0.94424565044001041"/>
          <c:y val="2.2514148153939841E-2"/>
          <c:w val="4.7289620375780654E-2"/>
          <c:h val="0.92140597245363509"/>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Fresh female</a:t>
            </a:r>
            <a:r>
              <a:rPr lang="en-US" baseline="0"/>
              <a:t> Winter run spawn timing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Average 2000-2020</c:v>
          </c:tx>
          <c:spPr>
            <a:ln w="28575" cap="rnd">
              <a:solidFill>
                <a:schemeClr val="accent1"/>
              </a:solidFill>
              <a:round/>
            </a:ln>
            <a:effectLst/>
          </c:spPr>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week-year'!$AC$4:$AC$23</c:f>
              <c:numCache>
                <c:formatCode>0%</c:formatCode>
                <c:ptCount val="20"/>
                <c:pt idx="0">
                  <c:v>3.5294710835476228E-4</c:v>
                </c:pt>
                <c:pt idx="1">
                  <c:v>2.9244188977966016E-3</c:v>
                </c:pt>
                <c:pt idx="2">
                  <c:v>4.8404174860081682E-3</c:v>
                </c:pt>
                <c:pt idx="3">
                  <c:v>7.6639943528462665E-3</c:v>
                </c:pt>
                <c:pt idx="4">
                  <c:v>1.5327988705692533E-2</c:v>
                </c:pt>
                <c:pt idx="5">
                  <c:v>1.9412090959511925E-2</c:v>
                </c:pt>
                <c:pt idx="6">
                  <c:v>2.8538294761256491E-2</c:v>
                </c:pt>
                <c:pt idx="7">
                  <c:v>6.363132153481571E-2</c:v>
                </c:pt>
                <c:pt idx="8">
                  <c:v>8.3950990772954162E-2</c:v>
                </c:pt>
                <c:pt idx="9">
                  <c:v>0.12090959511924571</c:v>
                </c:pt>
                <c:pt idx="10">
                  <c:v>0.16659103514344778</c:v>
                </c:pt>
                <c:pt idx="11">
                  <c:v>0.16623808803509302</c:v>
                </c:pt>
                <c:pt idx="12">
                  <c:v>0.12741390611606918</c:v>
                </c:pt>
                <c:pt idx="13">
                  <c:v>0.1008420309585035</c:v>
                </c:pt>
                <c:pt idx="14">
                  <c:v>5.7883325770181009E-2</c:v>
                </c:pt>
                <c:pt idx="15">
                  <c:v>2.0723037361972469E-2</c:v>
                </c:pt>
                <c:pt idx="16">
                  <c:v>9.1766248172238194E-3</c:v>
                </c:pt>
                <c:pt idx="17">
                  <c:v>2.3697877275248324E-3</c:v>
                </c:pt>
                <c:pt idx="18">
                  <c:v>9.5799929410578331E-4</c:v>
                </c:pt>
                <c:pt idx="19">
                  <c:v>2.5210507739625875E-4</c:v>
                </c:pt>
              </c:numCache>
            </c:numRef>
          </c:val>
          <c:smooth val="0"/>
          <c:extLst>
            <c:ext xmlns:c16="http://schemas.microsoft.com/office/drawing/2014/chart" uri="{C3380CC4-5D6E-409C-BE32-E72D297353CC}">
              <c16:uniqueId val="{00000000-9190-4F8A-BB9F-E59A2D7E4BE3}"/>
            </c:ext>
          </c:extLst>
        </c:ser>
        <c:ser>
          <c:idx val="1"/>
          <c:order val="1"/>
          <c:tx>
            <c:v>2021</c:v>
          </c:tx>
          <c:spPr>
            <a:ln w="28575" cap="rnd">
              <a:solidFill>
                <a:schemeClr val="accent2"/>
              </a:solidFill>
              <a:round/>
            </a:ln>
            <a:effectLst/>
          </c:spPr>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week-year'!$AD$4:$AD$23</c:f>
              <c:numCache>
                <c:formatCode>0%</c:formatCode>
                <c:ptCount val="20"/>
                <c:pt idx="0">
                  <c:v>0</c:v>
                </c:pt>
                <c:pt idx="1">
                  <c:v>0.13793103448275862</c:v>
                </c:pt>
                <c:pt idx="2">
                  <c:v>0.31034482758620691</c:v>
                </c:pt>
                <c:pt idx="3">
                  <c:v>0.34482758620689657</c:v>
                </c:pt>
                <c:pt idx="4">
                  <c:v>0.34482758620689657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9190-4F8A-BB9F-E59A2D7E4BE3}"/>
            </c:ext>
          </c:extLst>
        </c:ser>
        <c:dLbls>
          <c:showLegendKey val="0"/>
          <c:showVal val="0"/>
          <c:showCatName val="0"/>
          <c:showSerName val="0"/>
          <c:showPercent val="0"/>
          <c:showBubbleSize val="0"/>
        </c:dLbls>
        <c:smooth val="0"/>
        <c:axId val="322415616"/>
        <c:axId val="322416448"/>
      </c:lineChart>
      <c:dateAx>
        <c:axId val="322415616"/>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416448"/>
        <c:crosses val="autoZero"/>
        <c:auto val="1"/>
        <c:lblOffset val="100"/>
        <c:baseTimeUnit val="days"/>
      </c:dateAx>
      <c:valAx>
        <c:axId val="322416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415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11205</xdr:colOff>
      <xdr:row>26</xdr:row>
      <xdr:rowOff>11206</xdr:rowOff>
    </xdr:from>
    <xdr:to>
      <xdr:col>28</xdr:col>
      <xdr:colOff>201707</xdr:colOff>
      <xdr:row>55</xdr:row>
      <xdr:rowOff>1963</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47625</xdr:colOff>
      <xdr:row>3</xdr:row>
      <xdr:rowOff>52387</xdr:rowOff>
    </xdr:from>
    <xdr:to>
      <xdr:col>41</xdr:col>
      <xdr:colOff>314325</xdr:colOff>
      <xdr:row>20</xdr:row>
      <xdr:rowOff>42862</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dkillam@dfg2.ca.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995"/>
  <sheetViews>
    <sheetView workbookViewId="0">
      <selection activeCell="G8" sqref="G8"/>
    </sheetView>
  </sheetViews>
  <sheetFormatPr defaultRowHeight="12.5" x14ac:dyDescent="0.25"/>
  <cols>
    <col min="2" max="2" width="52.81640625" customWidth="1"/>
    <col min="3" max="3" width="13.26953125" customWidth="1"/>
    <col min="4" max="4" width="13.54296875" customWidth="1"/>
    <col min="5" max="5" width="16.54296875" customWidth="1"/>
    <col min="6" max="6" width="27.453125" customWidth="1"/>
    <col min="7" max="8" width="28.1796875" customWidth="1"/>
    <col min="11" max="17" width="10.1796875" bestFit="1" customWidth="1"/>
    <col min="18" max="19" width="9.26953125" bestFit="1" customWidth="1"/>
    <col min="20" max="23" width="10.1796875" bestFit="1" customWidth="1"/>
    <col min="24" max="25" width="9.26953125" bestFit="1" customWidth="1"/>
    <col min="26" max="27" width="10.1796875" bestFit="1" customWidth="1"/>
    <col min="28" max="28" width="8.1796875" customWidth="1"/>
  </cols>
  <sheetData>
    <row r="1" spans="1:29" x14ac:dyDescent="0.25">
      <c r="A1" t="s">
        <v>97</v>
      </c>
    </row>
    <row r="2" spans="1:29" x14ac:dyDescent="0.25">
      <c r="D2" s="287"/>
    </row>
    <row r="3" spans="1:29" ht="15" thickBot="1" x14ac:dyDescent="0.4">
      <c r="B3" s="398" t="s">
        <v>171</v>
      </c>
      <c r="C3" s="398"/>
      <c r="D3" s="398"/>
      <c r="E3" s="398"/>
      <c r="F3" s="398"/>
      <c r="G3" s="398"/>
      <c r="H3" s="398"/>
      <c r="I3" s="398"/>
      <c r="J3" s="398"/>
      <c r="K3" s="398"/>
      <c r="L3" s="398"/>
      <c r="M3" s="398"/>
      <c r="N3" s="398"/>
      <c r="O3" s="398"/>
    </row>
    <row r="4" spans="1:29" ht="18.5" thickBot="1" x14ac:dyDescent="0.45">
      <c r="B4" s="288" t="s">
        <v>755</v>
      </c>
      <c r="C4" s="289"/>
      <c r="D4" s="289"/>
      <c r="E4" s="290"/>
      <c r="I4" s="1320" t="s">
        <v>466</v>
      </c>
    </row>
    <row r="5" spans="1:29" ht="16" thickBot="1" x14ac:dyDescent="0.4">
      <c r="B5" s="907" t="s">
        <v>43</v>
      </c>
      <c r="C5" s="908" t="s">
        <v>378</v>
      </c>
      <c r="D5" s="909" t="s">
        <v>72</v>
      </c>
      <c r="E5" s="909" t="s">
        <v>640</v>
      </c>
      <c r="F5" s="910" t="s">
        <v>641</v>
      </c>
      <c r="I5" s="1320" t="s">
        <v>467</v>
      </c>
    </row>
    <row r="6" spans="1:29" ht="15.5" x14ac:dyDescent="0.35">
      <c r="B6" s="905" t="s">
        <v>70</v>
      </c>
      <c r="C6" s="906" t="s">
        <v>379</v>
      </c>
      <c r="D6" s="1401">
        <f>'WR DATA by section'!U4</f>
        <v>30</v>
      </c>
      <c r="E6" s="1402">
        <f>'WR DATA by section'!U12</f>
        <v>0.29411764705882354</v>
      </c>
      <c r="F6" s="1398">
        <f ca="1">'WR DATA by section'!W12</f>
        <v>0.3438148165142223</v>
      </c>
      <c r="I6" s="1320" t="s">
        <v>468</v>
      </c>
    </row>
    <row r="7" spans="1:29" ht="15.5" x14ac:dyDescent="0.35">
      <c r="B7" s="902" t="s">
        <v>69</v>
      </c>
      <c r="C7" s="903" t="s">
        <v>380</v>
      </c>
      <c r="D7" s="1401">
        <f>'WR DATA by section'!U5</f>
        <v>38</v>
      </c>
      <c r="E7" s="1402">
        <f>'WR DATA by section'!U13</f>
        <v>0.37254901960784315</v>
      </c>
      <c r="F7" s="1399">
        <f ca="1">'WR DATA by section'!W13</f>
        <v>0.38688129090267992</v>
      </c>
      <c r="I7" s="1320" t="s">
        <v>469</v>
      </c>
    </row>
    <row r="8" spans="1:29" ht="15.5" x14ac:dyDescent="0.35">
      <c r="B8" s="902" t="s">
        <v>71</v>
      </c>
      <c r="C8" s="904" t="s">
        <v>381</v>
      </c>
      <c r="D8" s="1401">
        <f>'WR DATA by section'!U6</f>
        <v>28</v>
      </c>
      <c r="E8" s="1402">
        <f>'WR DATA by section'!U14</f>
        <v>0.27450980392156865</v>
      </c>
      <c r="F8" s="1399">
        <f ca="1">'WR DATA by section'!W14</f>
        <v>0.22557336314442841</v>
      </c>
      <c r="I8" s="1320" t="s">
        <v>470</v>
      </c>
    </row>
    <row r="9" spans="1:29" ht="16" thickBot="1" x14ac:dyDescent="0.4">
      <c r="B9" s="911" t="s">
        <v>74</v>
      </c>
      <c r="C9" s="912" t="s">
        <v>382</v>
      </c>
      <c r="D9" s="1401">
        <f>'WR DATA by section'!U7</f>
        <v>6</v>
      </c>
      <c r="E9" s="1402">
        <f>'WR DATA by section'!U15</f>
        <v>5.8823529411764705E-2</v>
      </c>
      <c r="F9" s="1400">
        <f ca="1">'WR DATA by section'!W15</f>
        <v>4.3730529438669348E-2</v>
      </c>
      <c r="I9" s="1320" t="s">
        <v>471</v>
      </c>
    </row>
    <row r="10" spans="1:29" ht="13.5" thickBot="1" x14ac:dyDescent="0.35">
      <c r="B10" s="913" t="s">
        <v>48</v>
      </c>
      <c r="C10" s="1212" t="s">
        <v>447</v>
      </c>
      <c r="D10" s="1403">
        <f>'WR DATA by section'!U8</f>
        <v>102</v>
      </c>
      <c r="E10" s="402">
        <f>SUM(E6:E9)</f>
        <v>1</v>
      </c>
      <c r="F10" s="914">
        <f ca="1">SUM(F6:F9)</f>
        <v>1</v>
      </c>
    </row>
    <row r="13" spans="1:29" x14ac:dyDescent="0.25">
      <c r="B13" s="198" t="s">
        <v>73</v>
      </c>
    </row>
    <row r="14" spans="1:29" ht="14.5" thickBot="1" x14ac:dyDescent="0.35">
      <c r="J14" s="2236" t="s">
        <v>62</v>
      </c>
      <c r="K14" s="2237"/>
      <c r="L14" s="2237"/>
      <c r="M14" s="2237"/>
      <c r="N14" s="2237"/>
      <c r="O14" s="2237"/>
      <c r="P14" s="2237"/>
      <c r="Q14" s="2237"/>
      <c r="R14" s="2237"/>
      <c r="S14" s="2237"/>
      <c r="T14" s="2237"/>
      <c r="U14" s="2237"/>
      <c r="V14" s="2237"/>
      <c r="W14" s="2237"/>
      <c r="X14" s="2237"/>
      <c r="Y14" s="2237"/>
      <c r="Z14" s="2237"/>
      <c r="AA14" s="2237"/>
      <c r="AB14" s="2237"/>
    </row>
    <row r="15" spans="1:29" ht="16" thickBot="1" x14ac:dyDescent="0.3">
      <c r="J15" s="332" t="str">
        <f>'ALL YEAR SUMMARY by date'!A2</f>
        <v>Date</v>
      </c>
      <c r="K15" s="333">
        <f>'ALL YEAR SUMMARY by date'!C2</f>
        <v>2003</v>
      </c>
      <c r="L15" s="333">
        <f>'ALL YEAR SUMMARY by date'!D2</f>
        <v>2004</v>
      </c>
      <c r="M15" s="333">
        <f>'ALL YEAR SUMMARY by date'!E2</f>
        <v>2005</v>
      </c>
      <c r="N15" s="333">
        <f>'ALL YEAR SUMMARY by date'!F2</f>
        <v>2006</v>
      </c>
      <c r="O15" s="333">
        <f>'ALL YEAR SUMMARY by date'!G2</f>
        <v>2007</v>
      </c>
      <c r="P15" s="333">
        <f>'ALL YEAR SUMMARY by date'!H2</f>
        <v>2008</v>
      </c>
      <c r="Q15" s="333">
        <f>'ALL YEAR SUMMARY by date'!I2</f>
        <v>2009</v>
      </c>
      <c r="R15" s="333">
        <f>'ALL YEAR SUMMARY by date'!J2</f>
        <v>2010</v>
      </c>
      <c r="S15" s="333">
        <f>'ALL YEAR SUMMARY by date'!K2</f>
        <v>2011</v>
      </c>
      <c r="T15" s="333">
        <f>'ALL YEAR SUMMARY by date'!L2</f>
        <v>2012</v>
      </c>
      <c r="U15" s="333">
        <f>'ALL YEAR SUMMARY by date'!M2</f>
        <v>2013</v>
      </c>
      <c r="V15" s="333">
        <f>'ALL YEAR SUMMARY by date'!N2</f>
        <v>2014</v>
      </c>
      <c r="W15" s="333">
        <f>'ALL YEAR SUMMARY by date'!O2</f>
        <v>2015</v>
      </c>
      <c r="X15" s="334">
        <f>'ALL YEAR SUMMARY by date'!P2</f>
        <v>2016</v>
      </c>
      <c r="Y15" s="334">
        <f>'ALL YEAR SUMMARY by date'!Q2</f>
        <v>2017</v>
      </c>
      <c r="Z15" s="334">
        <v>2018</v>
      </c>
      <c r="AA15" s="334">
        <v>2019</v>
      </c>
      <c r="AB15" s="334">
        <v>2020</v>
      </c>
      <c r="AC15" s="1396">
        <v>2021</v>
      </c>
    </row>
    <row r="16" spans="1:29" ht="18.5" thickBot="1" x14ac:dyDescent="0.45">
      <c r="B16" s="2233" t="s">
        <v>754</v>
      </c>
      <c r="C16" s="2234"/>
      <c r="D16" s="2234"/>
      <c r="E16" s="2234"/>
      <c r="F16" s="2235"/>
      <c r="J16" s="335">
        <f>'ALL YEAR SUMMARY by date'!A4</f>
        <v>40297</v>
      </c>
      <c r="K16" s="331" t="str">
        <f>'ALL YEAR SUMMARY by date'!C4</f>
        <v>n/a</v>
      </c>
      <c r="L16" s="331" t="str">
        <f>'ALL YEAR SUMMARY by date'!D4</f>
        <v>n/a</v>
      </c>
      <c r="M16" s="331">
        <f>'ALL YEAR SUMMARY by date'!E4</f>
        <v>3</v>
      </c>
      <c r="N16" s="331" t="str">
        <f>'ALL YEAR SUMMARY by date'!F4</f>
        <v>n/a</v>
      </c>
      <c r="O16" s="331" t="str">
        <f>'ALL YEAR SUMMARY by date'!G4</f>
        <v>n/a</v>
      </c>
      <c r="P16" s="331" t="str">
        <f>'ALL YEAR SUMMARY by date'!H4</f>
        <v>n/a</v>
      </c>
      <c r="Q16" s="331" t="str">
        <f>'ALL YEAR SUMMARY by date'!I4</f>
        <v>n/a</v>
      </c>
      <c r="R16" s="331" t="str">
        <f>'ALL YEAR SUMMARY by date'!J4</f>
        <v>n/a</v>
      </c>
      <c r="S16" s="331" t="str">
        <f>'ALL YEAR SUMMARY by date'!K4</f>
        <v>n/a</v>
      </c>
      <c r="T16" s="331" t="str">
        <f>'ALL YEAR SUMMARY by date'!L4</f>
        <v>n/a</v>
      </c>
      <c r="U16" s="331" t="str">
        <f>'ALL YEAR SUMMARY by date'!M4</f>
        <v>n/a</v>
      </c>
      <c r="V16" s="331">
        <f>'ALL YEAR SUMMARY by date'!N4</f>
        <v>0</v>
      </c>
      <c r="W16" s="331">
        <f>'ALL YEAR SUMMARY by date'!O4</f>
        <v>1</v>
      </c>
      <c r="X16" s="331" t="str">
        <f>'ALL YEAR SUMMARY by date'!P4</f>
        <v>n/a</v>
      </c>
      <c r="Y16" s="331" t="str">
        <f>'ALL YEAR SUMMARY by date'!Q4</f>
        <v>n/a</v>
      </c>
      <c r="Z16" s="1259" t="str">
        <f>'ALL YEAR SUMMARY by date'!R4</f>
        <v>n/a</v>
      </c>
      <c r="AA16" s="1259">
        <f>'ALL YEAR SUMMARY by date'!S4</f>
        <v>0</v>
      </c>
      <c r="AB16" s="1259" t="s">
        <v>17</v>
      </c>
    </row>
    <row r="17" spans="2:28" ht="18.5" thickBot="1" x14ac:dyDescent="0.45">
      <c r="B17" s="403" t="s">
        <v>177</v>
      </c>
      <c r="C17" s="404" t="s">
        <v>178</v>
      </c>
      <c r="D17" s="405" t="s">
        <v>179</v>
      </c>
      <c r="E17" s="405" t="s">
        <v>640</v>
      </c>
      <c r="F17" s="406" t="s">
        <v>641</v>
      </c>
      <c r="J17" s="335">
        <f>'ALL YEAR SUMMARY by date'!A5</f>
        <v>40298</v>
      </c>
      <c r="K17" s="331" t="str">
        <f>'ALL YEAR SUMMARY by date'!C5</f>
        <v>n/a</v>
      </c>
      <c r="L17" s="331">
        <f>'ALL YEAR SUMMARY by date'!D5</f>
        <v>3</v>
      </c>
      <c r="M17" s="331">
        <f>'ALL YEAR SUMMARY by date'!E5</f>
        <v>9</v>
      </c>
      <c r="N17" s="331" t="str">
        <f>'ALL YEAR SUMMARY by date'!F5</f>
        <v>n/a</v>
      </c>
      <c r="O17" s="331" t="str">
        <f>'ALL YEAR SUMMARY by date'!G5</f>
        <v>n/a</v>
      </c>
      <c r="P17" s="331" t="str">
        <f>'ALL YEAR SUMMARY by date'!H5</f>
        <v>n/a</v>
      </c>
      <c r="Q17" s="331" t="str">
        <f>'ALL YEAR SUMMARY by date'!I5</f>
        <v>n/a</v>
      </c>
      <c r="R17" s="331" t="str">
        <f>'ALL YEAR SUMMARY by date'!J5</f>
        <v>n/a</v>
      </c>
      <c r="S17" s="331" t="str">
        <f>'ALL YEAR SUMMARY by date'!K5</f>
        <v>n/a</v>
      </c>
      <c r="T17" s="331">
        <f>'ALL YEAR SUMMARY by date'!L5</f>
        <v>0</v>
      </c>
      <c r="U17" s="331">
        <f>'ALL YEAR SUMMARY by date'!M5</f>
        <v>0</v>
      </c>
      <c r="V17" s="331">
        <f>'ALL YEAR SUMMARY by date'!N5</f>
        <v>0</v>
      </c>
      <c r="W17" s="331">
        <f>'ALL YEAR SUMMARY by date'!O5</f>
        <v>1</v>
      </c>
      <c r="X17" s="331" t="str">
        <f>'ALL YEAR SUMMARY by date'!P5</f>
        <v>n/a</v>
      </c>
      <c r="Y17" s="331" t="str">
        <f>'ALL YEAR SUMMARY by date'!Q5</f>
        <v>n/a</v>
      </c>
      <c r="Z17" s="1259">
        <f>'ALL YEAR SUMMARY by date'!R5</f>
        <v>0</v>
      </c>
      <c r="AA17" s="1259">
        <f>'ALL YEAR SUMMARY by date'!S5</f>
        <v>0</v>
      </c>
      <c r="AB17" s="1259" t="s">
        <v>17</v>
      </c>
    </row>
    <row r="18" spans="2:28" ht="13" x14ac:dyDescent="0.25">
      <c r="B18" s="416" t="s">
        <v>180</v>
      </c>
      <c r="C18" s="407">
        <v>298</v>
      </c>
      <c r="D18" s="1470">
        <v>6</v>
      </c>
      <c r="E18" s="1471">
        <f>D18/D$27</f>
        <v>0.75</v>
      </c>
      <c r="F18" s="1472">
        <v>0.36318735047318401</v>
      </c>
      <c r="J18" s="335">
        <f>'ALL YEAR SUMMARY by date'!A6</f>
        <v>40299</v>
      </c>
      <c r="K18" s="331" t="str">
        <f>'ALL YEAR SUMMARY by date'!C6</f>
        <v>n/a</v>
      </c>
      <c r="L18" s="331">
        <f>'ALL YEAR SUMMARY by date'!D6</f>
        <v>12</v>
      </c>
      <c r="M18" s="331">
        <f>'ALL YEAR SUMMARY by date'!E6</f>
        <v>10</v>
      </c>
      <c r="N18" s="331">
        <f>'ALL YEAR SUMMARY by date'!F6</f>
        <v>0</v>
      </c>
      <c r="O18" s="331">
        <f>'ALL YEAR SUMMARY by date'!G6</f>
        <v>1</v>
      </c>
      <c r="P18" s="331">
        <f>'ALL YEAR SUMMARY by date'!H6</f>
        <v>0</v>
      </c>
      <c r="Q18" s="331" t="str">
        <f>'ALL YEAR SUMMARY by date'!I6</f>
        <v>n/a</v>
      </c>
      <c r="R18" s="331" t="str">
        <f>'ALL YEAR SUMMARY by date'!J6</f>
        <v>n/a</v>
      </c>
      <c r="S18" s="331" t="str">
        <f>'ALL YEAR SUMMARY by date'!K6</f>
        <v>n/a</v>
      </c>
      <c r="T18" s="331">
        <f>'ALL YEAR SUMMARY by date'!L6</f>
        <v>0</v>
      </c>
      <c r="U18" s="331">
        <f>'ALL YEAR SUMMARY by date'!M6</f>
        <v>1</v>
      </c>
      <c r="V18" s="331">
        <f>'ALL YEAR SUMMARY by date'!N6</f>
        <v>0</v>
      </c>
      <c r="W18" s="331">
        <f>'ALL YEAR SUMMARY by date'!O6</f>
        <v>1</v>
      </c>
      <c r="X18" s="331" t="str">
        <f>'ALL YEAR SUMMARY by date'!P6</f>
        <v>n/a</v>
      </c>
      <c r="Y18" s="331">
        <f>'ALL YEAR SUMMARY by date'!Q6</f>
        <v>0</v>
      </c>
      <c r="Z18" s="1259">
        <f>'ALL YEAR SUMMARY by date'!R6</f>
        <v>0</v>
      </c>
      <c r="AA18" s="1259">
        <f>'ALL YEAR SUMMARY by date'!S6</f>
        <v>1</v>
      </c>
      <c r="AB18" s="1259" t="s">
        <v>17</v>
      </c>
    </row>
    <row r="19" spans="2:28" ht="13" x14ac:dyDescent="0.25">
      <c r="B19" s="417" t="s">
        <v>181</v>
      </c>
      <c r="C19" s="408">
        <v>296</v>
      </c>
      <c r="D19" s="1470">
        <v>2</v>
      </c>
      <c r="E19" s="1471">
        <f t="shared" ref="E19:E25" si="0">D19/D$27</f>
        <v>0.25</v>
      </c>
      <c r="F19" s="1472">
        <v>0.4904605813787235</v>
      </c>
      <c r="J19" s="335">
        <f>'ALL YEAR SUMMARY by date'!A7</f>
        <v>40300</v>
      </c>
      <c r="K19" s="331" t="str">
        <f>'ALL YEAR SUMMARY by date'!C7</f>
        <v>n/a</v>
      </c>
      <c r="L19" s="331">
        <f>'ALL YEAR SUMMARY by date'!D7</f>
        <v>12</v>
      </c>
      <c r="M19" s="331">
        <f>'ALL YEAR SUMMARY by date'!E7</f>
        <v>12</v>
      </c>
      <c r="N19" s="331">
        <f>'ALL YEAR SUMMARY by date'!F7</f>
        <v>2</v>
      </c>
      <c r="O19" s="331">
        <f>'ALL YEAR SUMMARY by date'!G7</f>
        <v>1</v>
      </c>
      <c r="P19" s="331">
        <f>'ALL YEAR SUMMARY by date'!H7</f>
        <v>0</v>
      </c>
      <c r="Q19" s="331" t="str">
        <f>'ALL YEAR SUMMARY by date'!I7</f>
        <v>n/a</v>
      </c>
      <c r="R19" s="331" t="str">
        <f>'ALL YEAR SUMMARY by date'!J7</f>
        <v>n/a</v>
      </c>
      <c r="S19" s="331">
        <f>'ALL YEAR SUMMARY by date'!K7</f>
        <v>0</v>
      </c>
      <c r="T19" s="331">
        <f>'ALL YEAR SUMMARY by date'!L7</f>
        <v>2</v>
      </c>
      <c r="U19" s="331">
        <f>'ALL YEAR SUMMARY by date'!M7</f>
        <v>3</v>
      </c>
      <c r="V19" s="331">
        <f>'ALL YEAR SUMMARY by date'!N7</f>
        <v>0</v>
      </c>
      <c r="W19" s="331">
        <f>'ALL YEAR SUMMARY by date'!O7</f>
        <v>1</v>
      </c>
      <c r="X19" s="331">
        <f>'ALL YEAR SUMMARY by date'!P7</f>
        <v>0</v>
      </c>
      <c r="Y19" s="331">
        <f>'ALL YEAR SUMMARY by date'!Q7</f>
        <v>1</v>
      </c>
      <c r="Z19" s="1259">
        <f>'ALL YEAR SUMMARY by date'!R7</f>
        <v>4</v>
      </c>
      <c r="AA19" s="1259">
        <f>'ALL YEAR SUMMARY by date'!S7</f>
        <v>2</v>
      </c>
      <c r="AB19" s="1259" t="s">
        <v>17</v>
      </c>
    </row>
    <row r="20" spans="2:28" ht="13" x14ac:dyDescent="0.25">
      <c r="B20" s="418" t="s">
        <v>182</v>
      </c>
      <c r="C20" s="409">
        <v>284</v>
      </c>
      <c r="D20" s="1473">
        <v>0</v>
      </c>
      <c r="E20" s="1471">
        <f t="shared" si="0"/>
        <v>0</v>
      </c>
      <c r="F20" s="1472">
        <v>0.13631239905747342</v>
      </c>
      <c r="J20" s="335">
        <f>'ALL YEAR SUMMARY by date'!A8</f>
        <v>40301</v>
      </c>
      <c r="K20" s="331" t="str">
        <f>'ALL YEAR SUMMARY by date'!C8</f>
        <v>n/a</v>
      </c>
      <c r="L20" s="331">
        <f>'ALL YEAR SUMMARY by date'!D8</f>
        <v>22</v>
      </c>
      <c r="M20" s="331">
        <f>'ALL YEAR SUMMARY by date'!E8</f>
        <v>18</v>
      </c>
      <c r="N20" s="331">
        <f>'ALL YEAR SUMMARY by date'!F8</f>
        <v>9</v>
      </c>
      <c r="O20" s="331">
        <f>'ALL YEAR SUMMARY by date'!G8</f>
        <v>2</v>
      </c>
      <c r="P20" s="331">
        <f>'ALL YEAR SUMMARY by date'!H8</f>
        <v>2</v>
      </c>
      <c r="Q20" s="331" t="str">
        <f>'ALL YEAR SUMMARY by date'!I8</f>
        <v>n/a</v>
      </c>
      <c r="R20" s="331">
        <f>'ALL YEAR SUMMARY by date'!J8</f>
        <v>0</v>
      </c>
      <c r="S20" s="331">
        <f>'ALL YEAR SUMMARY by date'!K8</f>
        <v>0</v>
      </c>
      <c r="T20" s="331">
        <f>'ALL YEAR SUMMARY by date'!L8</f>
        <v>2</v>
      </c>
      <c r="U20" s="331">
        <f>'ALL YEAR SUMMARY by date'!M8</f>
        <v>3</v>
      </c>
      <c r="V20" s="331">
        <f>'ALL YEAR SUMMARY by date'!N8</f>
        <v>0</v>
      </c>
      <c r="W20" s="331">
        <f>'ALL YEAR SUMMARY by date'!O8</f>
        <v>1</v>
      </c>
      <c r="X20" s="331">
        <f>'ALL YEAR SUMMARY by date'!P8</f>
        <v>0</v>
      </c>
      <c r="Y20" s="331">
        <f>'ALL YEAR SUMMARY by date'!Q8</f>
        <v>1</v>
      </c>
      <c r="Z20" s="1259">
        <f>'ALL YEAR SUMMARY by date'!R8</f>
        <v>4</v>
      </c>
      <c r="AA20" s="1259">
        <f>'ALL YEAR SUMMARY by date'!S8</f>
        <v>4</v>
      </c>
      <c r="AB20" s="1259" t="s">
        <v>17</v>
      </c>
    </row>
    <row r="21" spans="2:28" ht="13" x14ac:dyDescent="0.25">
      <c r="B21" s="418" t="s">
        <v>183</v>
      </c>
      <c r="C21" s="409">
        <v>275</v>
      </c>
      <c r="D21" s="1473">
        <v>0</v>
      </c>
      <c r="E21" s="1471">
        <f t="shared" si="0"/>
        <v>0</v>
      </c>
      <c r="F21" s="1474">
        <v>1.757108147038465E-3</v>
      </c>
      <c r="J21" s="335">
        <f>'ALL YEAR SUMMARY by date'!A9</f>
        <v>40302</v>
      </c>
      <c r="K21" s="331" t="str">
        <f>'ALL YEAR SUMMARY by date'!C9</f>
        <v>n/a</v>
      </c>
      <c r="L21" s="331">
        <f>'ALL YEAR SUMMARY by date'!D9</f>
        <v>25</v>
      </c>
      <c r="M21" s="331">
        <f>'ALL YEAR SUMMARY by date'!E9</f>
        <v>19</v>
      </c>
      <c r="N21" s="331">
        <f>'ALL YEAR SUMMARY by date'!F9</f>
        <v>15</v>
      </c>
      <c r="O21" s="331">
        <f>'ALL YEAR SUMMARY by date'!G9</f>
        <v>2</v>
      </c>
      <c r="P21" s="331">
        <f>'ALL YEAR SUMMARY by date'!H9</f>
        <v>2</v>
      </c>
      <c r="Q21" s="331">
        <f>'ALL YEAR SUMMARY by date'!I9</f>
        <v>0</v>
      </c>
      <c r="R21" s="331">
        <f>'ALL YEAR SUMMARY by date'!J9</f>
        <v>2</v>
      </c>
      <c r="S21" s="331">
        <f>'ALL YEAR SUMMARY by date'!K9</f>
        <v>1</v>
      </c>
      <c r="T21" s="331">
        <f>'ALL YEAR SUMMARY by date'!L9</f>
        <v>2</v>
      </c>
      <c r="U21" s="331">
        <f>'ALL YEAR SUMMARY by date'!M9</f>
        <v>4</v>
      </c>
      <c r="V21" s="331">
        <f>'ALL YEAR SUMMARY by date'!N9</f>
        <v>0</v>
      </c>
      <c r="W21" s="331">
        <f>'ALL YEAR SUMMARY by date'!O9</f>
        <v>1</v>
      </c>
      <c r="X21" s="331">
        <f>'ALL YEAR SUMMARY by date'!P9</f>
        <v>2</v>
      </c>
      <c r="Y21" s="331">
        <f>'ALL YEAR SUMMARY by date'!Q9</f>
        <v>1</v>
      </c>
      <c r="Z21" s="1259">
        <f>'ALL YEAR SUMMARY by date'!R9</f>
        <v>4</v>
      </c>
      <c r="AA21" s="1259">
        <f>'ALL YEAR SUMMARY by date'!S9</f>
        <v>5</v>
      </c>
      <c r="AB21" s="1259">
        <f>'ALL YEAR SUMMARY by date'!T9</f>
        <v>0</v>
      </c>
    </row>
    <row r="22" spans="2:28" ht="13" x14ac:dyDescent="0.25">
      <c r="B22" s="417" t="s">
        <v>184</v>
      </c>
      <c r="C22" s="408">
        <v>271</v>
      </c>
      <c r="D22" s="1470">
        <v>0</v>
      </c>
      <c r="E22" s="1471">
        <f t="shared" si="0"/>
        <v>0</v>
      </c>
      <c r="F22" s="1472">
        <v>5.6485449102406868E-3</v>
      </c>
      <c r="J22" s="335">
        <f>'ALL YEAR SUMMARY by date'!A10</f>
        <v>40303</v>
      </c>
      <c r="K22" s="331" t="str">
        <f>'ALL YEAR SUMMARY by date'!C10</f>
        <v>n/a</v>
      </c>
      <c r="L22" s="331">
        <f>'ALL YEAR SUMMARY by date'!D10</f>
        <v>25</v>
      </c>
      <c r="M22" s="331">
        <f>'ALL YEAR SUMMARY by date'!E10</f>
        <v>21</v>
      </c>
      <c r="N22" s="331">
        <f>'ALL YEAR SUMMARY by date'!F10</f>
        <v>22</v>
      </c>
      <c r="O22" s="331">
        <f>'ALL YEAR SUMMARY by date'!G10</f>
        <v>4</v>
      </c>
      <c r="P22" s="331">
        <f>'ALL YEAR SUMMARY by date'!H10</f>
        <v>2</v>
      </c>
      <c r="Q22" s="331">
        <f>'ALL YEAR SUMMARY by date'!I10</f>
        <v>0</v>
      </c>
      <c r="R22" s="331">
        <f>'ALL YEAR SUMMARY by date'!J10</f>
        <v>6</v>
      </c>
      <c r="S22" s="331">
        <f>'ALL YEAR SUMMARY by date'!K10</f>
        <v>1</v>
      </c>
      <c r="T22" s="331">
        <f>'ALL YEAR SUMMARY by date'!L10</f>
        <v>3</v>
      </c>
      <c r="U22" s="331">
        <f>'ALL YEAR SUMMARY by date'!M10</f>
        <v>4</v>
      </c>
      <c r="V22" s="331">
        <f>'ALL YEAR SUMMARY by date'!N10</f>
        <v>0</v>
      </c>
      <c r="W22" s="331">
        <f>'ALL YEAR SUMMARY by date'!O10</f>
        <v>1</v>
      </c>
      <c r="X22" s="331">
        <f>'ALL YEAR SUMMARY by date'!P10</f>
        <v>3</v>
      </c>
      <c r="Y22" s="331">
        <f>'ALL YEAR SUMMARY by date'!Q10</f>
        <v>1</v>
      </c>
      <c r="Z22" s="1259">
        <f>'ALL YEAR SUMMARY by date'!R10</f>
        <v>5</v>
      </c>
      <c r="AA22" s="1259">
        <f>'ALL YEAR SUMMARY by date'!S10</f>
        <v>6</v>
      </c>
      <c r="AB22" s="1259">
        <f>'ALL YEAR SUMMARY by date'!T10</f>
        <v>0</v>
      </c>
    </row>
    <row r="23" spans="2:28" ht="13" x14ac:dyDescent="0.25">
      <c r="B23" s="417" t="s">
        <v>185</v>
      </c>
      <c r="C23" s="408">
        <v>266</v>
      </c>
      <c r="D23" s="1470">
        <v>0</v>
      </c>
      <c r="E23" s="1471">
        <f t="shared" si="0"/>
        <v>0</v>
      </c>
      <c r="F23" s="1472">
        <v>9.6450617283950623E-4</v>
      </c>
      <c r="J23" s="335">
        <f>'ALL YEAR SUMMARY by date'!A11</f>
        <v>40304</v>
      </c>
      <c r="K23" s="331">
        <f>'ALL YEAR SUMMARY by date'!C11</f>
        <v>3</v>
      </c>
      <c r="L23" s="331">
        <f>'ALL YEAR SUMMARY by date'!D11</f>
        <v>25</v>
      </c>
      <c r="M23" s="331">
        <f>'ALL YEAR SUMMARY by date'!E11</f>
        <v>25</v>
      </c>
      <c r="N23" s="331">
        <f>'ALL YEAR SUMMARY by date'!F11</f>
        <v>31</v>
      </c>
      <c r="O23" s="331">
        <f>'ALL YEAR SUMMARY by date'!G11</f>
        <v>6</v>
      </c>
      <c r="P23" s="331">
        <f>'ALL YEAR SUMMARY by date'!H11</f>
        <v>7</v>
      </c>
      <c r="Q23" s="331">
        <f>'ALL YEAR SUMMARY by date'!I11</f>
        <v>2</v>
      </c>
      <c r="R23" s="331">
        <f>'ALL YEAR SUMMARY by date'!J11</f>
        <v>6</v>
      </c>
      <c r="S23" s="331">
        <f>'ALL YEAR SUMMARY by date'!K11</f>
        <v>3</v>
      </c>
      <c r="T23" s="331">
        <f>'ALL YEAR SUMMARY by date'!L11</f>
        <v>3</v>
      </c>
      <c r="U23" s="331">
        <f>'ALL YEAR SUMMARY by date'!M11</f>
        <v>4</v>
      </c>
      <c r="V23" s="331">
        <f>'ALL YEAR SUMMARY by date'!N11</f>
        <v>0</v>
      </c>
      <c r="W23" s="331">
        <f>'ALL YEAR SUMMARY by date'!O11</f>
        <v>2</v>
      </c>
      <c r="X23" s="331">
        <f>'ALL YEAR SUMMARY by date'!P11</f>
        <v>3</v>
      </c>
      <c r="Y23" s="331">
        <f>'ALL YEAR SUMMARY by date'!Q11</f>
        <v>2</v>
      </c>
      <c r="Z23" s="1259">
        <f>'ALL YEAR SUMMARY by date'!R11</f>
        <v>5</v>
      </c>
      <c r="AA23" s="1259">
        <f>'ALL YEAR SUMMARY by date'!S11</f>
        <v>9</v>
      </c>
      <c r="AB23" s="1259">
        <f>'ALL YEAR SUMMARY by date'!T11</f>
        <v>2</v>
      </c>
    </row>
    <row r="24" spans="2:28" ht="13" x14ac:dyDescent="0.25">
      <c r="B24" s="417" t="s">
        <v>186</v>
      </c>
      <c r="C24" s="408">
        <v>257</v>
      </c>
      <c r="D24" s="1470">
        <v>0</v>
      </c>
      <c r="E24" s="1471">
        <f t="shared" si="0"/>
        <v>0</v>
      </c>
      <c r="F24" s="1472">
        <v>8.6924211850983963E-4</v>
      </c>
      <c r="J24" s="335">
        <f>'ALL YEAR SUMMARY by date'!A12</f>
        <v>40305</v>
      </c>
      <c r="K24" s="331">
        <f>'ALL YEAR SUMMARY by date'!C12</f>
        <v>5</v>
      </c>
      <c r="L24" s="331">
        <f>'ALL YEAR SUMMARY by date'!D12</f>
        <v>27</v>
      </c>
      <c r="M24" s="331">
        <f>'ALL YEAR SUMMARY by date'!E12</f>
        <v>25</v>
      </c>
      <c r="N24" s="331">
        <f>'ALL YEAR SUMMARY by date'!F12</f>
        <v>31</v>
      </c>
      <c r="O24" s="331">
        <f>'ALL YEAR SUMMARY by date'!G12</f>
        <v>6</v>
      </c>
      <c r="P24" s="331">
        <f>'ALL YEAR SUMMARY by date'!H12</f>
        <v>8</v>
      </c>
      <c r="Q24" s="331">
        <f>'ALL YEAR SUMMARY by date'!I12</f>
        <v>2</v>
      </c>
      <c r="R24" s="331">
        <f>'ALL YEAR SUMMARY by date'!J12</f>
        <v>8</v>
      </c>
      <c r="S24" s="331">
        <f>'ALL YEAR SUMMARY by date'!K12</f>
        <v>4</v>
      </c>
      <c r="T24" s="331">
        <f>'ALL YEAR SUMMARY by date'!L12</f>
        <v>4</v>
      </c>
      <c r="U24" s="331">
        <f>'ALL YEAR SUMMARY by date'!M12</f>
        <v>5</v>
      </c>
      <c r="V24" s="331">
        <f>'ALL YEAR SUMMARY by date'!N12</f>
        <v>1</v>
      </c>
      <c r="W24" s="331">
        <f>'ALL YEAR SUMMARY by date'!O12</f>
        <v>2</v>
      </c>
      <c r="X24" s="331">
        <f>'ALL YEAR SUMMARY by date'!P12</f>
        <v>4</v>
      </c>
      <c r="Y24" s="331">
        <f>'ALL YEAR SUMMARY by date'!Q12</f>
        <v>2</v>
      </c>
      <c r="Z24" s="1259">
        <f>'ALL YEAR SUMMARY by date'!R12</f>
        <v>5</v>
      </c>
      <c r="AA24" s="1259">
        <f>'ALL YEAR SUMMARY by date'!S12</f>
        <v>9</v>
      </c>
      <c r="AB24" s="1259">
        <f>'ALL YEAR SUMMARY by date'!T12</f>
        <v>2</v>
      </c>
    </row>
    <row r="25" spans="2:28" ht="13" x14ac:dyDescent="0.25">
      <c r="B25" s="417" t="s">
        <v>189</v>
      </c>
      <c r="C25" s="408">
        <v>242</v>
      </c>
      <c r="D25" s="1470">
        <v>0</v>
      </c>
      <c r="E25" s="1471">
        <f t="shared" si="0"/>
        <v>0</v>
      </c>
      <c r="F25" s="1472">
        <v>4.9367733429222095E-4</v>
      </c>
      <c r="J25" s="335">
        <f>'ALL YEAR SUMMARY by date'!A13</f>
        <v>40306</v>
      </c>
      <c r="K25" s="331">
        <f>'ALL YEAR SUMMARY by date'!C13</f>
        <v>5</v>
      </c>
      <c r="L25" s="331">
        <f>'ALL YEAR SUMMARY by date'!D13</f>
        <v>27</v>
      </c>
      <c r="M25" s="331">
        <f>'ALL YEAR SUMMARY by date'!E13</f>
        <v>30</v>
      </c>
      <c r="N25" s="331">
        <f>'ALL YEAR SUMMARY by date'!F13</f>
        <v>34</v>
      </c>
      <c r="O25" s="331">
        <f>'ALL YEAR SUMMARY by date'!G13</f>
        <v>9</v>
      </c>
      <c r="P25" s="331">
        <f>'ALL YEAR SUMMARY by date'!H13</f>
        <v>8</v>
      </c>
      <c r="Q25" s="331">
        <f>'ALL YEAR SUMMARY by date'!I13</f>
        <v>3</v>
      </c>
      <c r="R25" s="331">
        <f>'ALL YEAR SUMMARY by date'!J13</f>
        <v>10</v>
      </c>
      <c r="S25" s="331">
        <f>'ALL YEAR SUMMARY by date'!K13</f>
        <v>4</v>
      </c>
      <c r="T25" s="331">
        <f>'ALL YEAR SUMMARY by date'!L13</f>
        <v>4</v>
      </c>
      <c r="U25" s="331">
        <f>'ALL YEAR SUMMARY by date'!M13</f>
        <v>7</v>
      </c>
      <c r="V25" s="331">
        <f>'ALL YEAR SUMMARY by date'!N13</f>
        <v>1</v>
      </c>
      <c r="W25" s="331">
        <f>'ALL YEAR SUMMARY by date'!O13</f>
        <v>3</v>
      </c>
      <c r="X25" s="331">
        <f>'ALL YEAR SUMMARY by date'!P13</f>
        <v>4</v>
      </c>
      <c r="Y25" s="331">
        <f>'ALL YEAR SUMMARY by date'!Q13</f>
        <v>2</v>
      </c>
      <c r="Z25" s="1259">
        <f>'ALL YEAR SUMMARY by date'!R13</f>
        <v>8</v>
      </c>
      <c r="AA25" s="1259">
        <f>'ALL YEAR SUMMARY by date'!S13</f>
        <v>9</v>
      </c>
      <c r="AB25" s="1259">
        <f>'ALL YEAR SUMMARY by date'!T13</f>
        <v>2</v>
      </c>
    </row>
    <row r="26" spans="2:28" ht="13.5" thickBot="1" x14ac:dyDescent="0.3">
      <c r="B26" s="417" t="s">
        <v>187</v>
      </c>
      <c r="C26" s="410">
        <v>229</v>
      </c>
      <c r="D26" s="1470" t="s">
        <v>218</v>
      </c>
      <c r="E26" s="1471" t="s">
        <v>218</v>
      </c>
      <c r="F26" s="1472">
        <v>0</v>
      </c>
      <c r="J26" s="335">
        <f>'ALL YEAR SUMMARY by date'!A14</f>
        <v>40307</v>
      </c>
      <c r="K26" s="331">
        <f>'ALL YEAR SUMMARY by date'!C14</f>
        <v>13</v>
      </c>
      <c r="L26" s="331">
        <f>'ALL YEAR SUMMARY by date'!D14</f>
        <v>29</v>
      </c>
      <c r="M26" s="331">
        <f>'ALL YEAR SUMMARY by date'!E14</f>
        <v>33</v>
      </c>
      <c r="N26" s="331">
        <f>'ALL YEAR SUMMARY by date'!F14</f>
        <v>38</v>
      </c>
      <c r="O26" s="331">
        <f>'ALL YEAR SUMMARY by date'!G14</f>
        <v>13</v>
      </c>
      <c r="P26" s="331">
        <f>'ALL YEAR SUMMARY by date'!H14</f>
        <v>9</v>
      </c>
      <c r="Q26" s="331">
        <f>'ALL YEAR SUMMARY by date'!I14</f>
        <v>4</v>
      </c>
      <c r="R26" s="331">
        <f>'ALL YEAR SUMMARY by date'!J14</f>
        <v>10</v>
      </c>
      <c r="S26" s="331">
        <f>'ALL YEAR SUMMARY by date'!K14</f>
        <v>4</v>
      </c>
      <c r="T26" s="331">
        <f>'ALL YEAR SUMMARY by date'!L14</f>
        <v>4</v>
      </c>
      <c r="U26" s="331">
        <f>'ALL YEAR SUMMARY by date'!M14</f>
        <v>7</v>
      </c>
      <c r="V26" s="331">
        <f>'ALL YEAR SUMMARY by date'!N14</f>
        <v>1</v>
      </c>
      <c r="W26" s="331">
        <f>'ALL YEAR SUMMARY by date'!O14</f>
        <v>4</v>
      </c>
      <c r="X26" s="331">
        <f>'ALL YEAR SUMMARY by date'!P14</f>
        <v>4</v>
      </c>
      <c r="Y26" s="331">
        <f>'ALL YEAR SUMMARY by date'!Q14</f>
        <v>2</v>
      </c>
      <c r="Z26" s="1259">
        <f>'ALL YEAR SUMMARY by date'!R14</f>
        <v>8</v>
      </c>
      <c r="AA26" s="1259">
        <f>'ALL YEAR SUMMARY by date'!S14</f>
        <v>11</v>
      </c>
      <c r="AB26" s="1259">
        <f>'ALL YEAR SUMMARY by date'!T14</f>
        <v>7</v>
      </c>
    </row>
    <row r="27" spans="2:28" ht="13.5" thickBot="1" x14ac:dyDescent="0.3">
      <c r="B27" s="411"/>
      <c r="C27" s="412" t="s">
        <v>188</v>
      </c>
      <c r="D27" s="1475">
        <f>SUM(D18:D26)</f>
        <v>8</v>
      </c>
      <c r="E27" s="1476">
        <f>SUM(E18:E26)</f>
        <v>1</v>
      </c>
      <c r="F27" s="1476">
        <v>4.7740436699748948E-4</v>
      </c>
      <c r="J27" s="335">
        <f>'ALL YEAR SUMMARY by date'!A15</f>
        <v>40308</v>
      </c>
      <c r="K27" s="331">
        <f>'ALL YEAR SUMMARY by date'!C15</f>
        <v>15</v>
      </c>
      <c r="L27" s="331">
        <f>'ALL YEAR SUMMARY by date'!D15</f>
        <v>36</v>
      </c>
      <c r="M27" s="331">
        <f>'ALL YEAR SUMMARY by date'!E15</f>
        <v>33</v>
      </c>
      <c r="N27" s="331">
        <f>'ALL YEAR SUMMARY by date'!F15</f>
        <v>40</v>
      </c>
      <c r="O27" s="331">
        <f>'ALL YEAR SUMMARY by date'!G15</f>
        <v>13</v>
      </c>
      <c r="P27" s="331">
        <f>'ALL YEAR SUMMARY by date'!H15</f>
        <v>9</v>
      </c>
      <c r="Q27" s="331">
        <f>'ALL YEAR SUMMARY by date'!I15</f>
        <v>4</v>
      </c>
      <c r="R27" s="331">
        <f>'ALL YEAR SUMMARY by date'!J15</f>
        <v>13</v>
      </c>
      <c r="S27" s="331">
        <f>'ALL YEAR SUMMARY by date'!K15</f>
        <v>5</v>
      </c>
      <c r="T27" s="331">
        <f>'ALL YEAR SUMMARY by date'!L15</f>
        <v>6</v>
      </c>
      <c r="U27" s="331">
        <f>'ALL YEAR SUMMARY by date'!M15</f>
        <v>8</v>
      </c>
      <c r="V27" s="331">
        <f>'ALL YEAR SUMMARY by date'!N15</f>
        <v>1</v>
      </c>
      <c r="W27" s="331">
        <f>'ALL YEAR SUMMARY by date'!O15</f>
        <v>4</v>
      </c>
      <c r="X27" s="331">
        <f>'ALL YEAR SUMMARY by date'!P15</f>
        <v>5</v>
      </c>
      <c r="Y27" s="331">
        <f>'ALL YEAR SUMMARY by date'!Q15</f>
        <v>2</v>
      </c>
      <c r="Z27" s="1259">
        <f>'ALL YEAR SUMMARY by date'!R15</f>
        <v>8</v>
      </c>
      <c r="AA27" s="1259">
        <f>'ALL YEAR SUMMARY by date'!S15</f>
        <v>13</v>
      </c>
      <c r="AB27" s="1259">
        <f>'ALL YEAR SUMMARY by date'!T15</f>
        <v>8</v>
      </c>
    </row>
    <row r="28" spans="2:28" x14ac:dyDescent="0.25">
      <c r="J28" s="335">
        <f>'ALL YEAR SUMMARY by date'!A16</f>
        <v>40309</v>
      </c>
      <c r="K28" s="331">
        <f>'ALL YEAR SUMMARY by date'!C16</f>
        <v>15</v>
      </c>
      <c r="L28" s="331">
        <f>'ALL YEAR SUMMARY by date'!D16</f>
        <v>36</v>
      </c>
      <c r="M28" s="331">
        <f>'ALL YEAR SUMMARY by date'!E16</f>
        <v>34</v>
      </c>
      <c r="N28" s="331">
        <f>'ALL YEAR SUMMARY by date'!F16</f>
        <v>48</v>
      </c>
      <c r="O28" s="331">
        <f>'ALL YEAR SUMMARY by date'!G16</f>
        <v>16</v>
      </c>
      <c r="P28" s="331">
        <f>'ALL YEAR SUMMARY by date'!H16</f>
        <v>9</v>
      </c>
      <c r="Q28" s="331">
        <f>'ALL YEAR SUMMARY by date'!I16</f>
        <v>5</v>
      </c>
      <c r="R28" s="331">
        <f>'ALL YEAR SUMMARY by date'!J16</f>
        <v>16</v>
      </c>
      <c r="S28" s="331">
        <f>'ALL YEAR SUMMARY by date'!K16</f>
        <v>5</v>
      </c>
      <c r="T28" s="331">
        <f>'ALL YEAR SUMMARY by date'!L16</f>
        <v>9</v>
      </c>
      <c r="U28" s="331">
        <f>'ALL YEAR SUMMARY by date'!M16</f>
        <v>9</v>
      </c>
      <c r="V28" s="331">
        <f>'ALL YEAR SUMMARY by date'!N16</f>
        <v>1</v>
      </c>
      <c r="W28" s="331">
        <f>'ALL YEAR SUMMARY by date'!O16</f>
        <v>4</v>
      </c>
      <c r="X28" s="331">
        <f>'ALL YEAR SUMMARY by date'!P16</f>
        <v>5</v>
      </c>
      <c r="Y28" s="331">
        <f>'ALL YEAR SUMMARY by date'!Q16</f>
        <v>2</v>
      </c>
      <c r="Z28" s="1259">
        <f>'ALL YEAR SUMMARY by date'!R16</f>
        <v>11</v>
      </c>
      <c r="AA28" s="1259">
        <f>'ALL YEAR SUMMARY by date'!S16</f>
        <v>14</v>
      </c>
      <c r="AB28" s="1259">
        <f>'ALL YEAR SUMMARY by date'!T16</f>
        <v>9</v>
      </c>
    </row>
    <row r="29" spans="2:28" x14ac:dyDescent="0.25">
      <c r="J29" s="335">
        <f>'ALL YEAR SUMMARY by date'!A17</f>
        <v>40310</v>
      </c>
      <c r="K29" s="331">
        <f>'ALL YEAR SUMMARY by date'!C17</f>
        <v>40</v>
      </c>
      <c r="L29" s="331">
        <f>'ALL YEAR SUMMARY by date'!D17</f>
        <v>40</v>
      </c>
      <c r="M29" s="331">
        <f>'ALL YEAR SUMMARY by date'!E17</f>
        <v>39</v>
      </c>
      <c r="N29" s="331">
        <f>'ALL YEAR SUMMARY by date'!F17</f>
        <v>56</v>
      </c>
      <c r="O29" s="331">
        <f>'ALL YEAR SUMMARY by date'!G17</f>
        <v>23</v>
      </c>
      <c r="P29" s="331">
        <f>'ALL YEAR SUMMARY by date'!H17</f>
        <v>9</v>
      </c>
      <c r="Q29" s="331">
        <f>'ALL YEAR SUMMARY by date'!I17</f>
        <v>6</v>
      </c>
      <c r="R29" s="331">
        <f>'ALL YEAR SUMMARY by date'!J17</f>
        <v>16</v>
      </c>
      <c r="S29" s="331">
        <f>'ALL YEAR SUMMARY by date'!K17</f>
        <v>5</v>
      </c>
      <c r="T29" s="331">
        <f>'ALL YEAR SUMMARY by date'!L17</f>
        <v>9</v>
      </c>
      <c r="U29" s="331">
        <f>'ALL YEAR SUMMARY by date'!M17</f>
        <v>9</v>
      </c>
      <c r="V29" s="331">
        <f>'ALL YEAR SUMMARY by date'!N17</f>
        <v>2</v>
      </c>
      <c r="W29" s="331">
        <f>'ALL YEAR SUMMARY by date'!O17</f>
        <v>6</v>
      </c>
      <c r="X29" s="331">
        <f>'ALL YEAR SUMMARY by date'!P17</f>
        <v>5</v>
      </c>
      <c r="Y29" s="331">
        <f>'ALL YEAR SUMMARY by date'!Q17</f>
        <v>2</v>
      </c>
      <c r="Z29" s="1259">
        <f>'ALL YEAR SUMMARY by date'!R17</f>
        <v>11</v>
      </c>
      <c r="AA29" s="1259">
        <f>'ALL YEAR SUMMARY by date'!S17</f>
        <v>14</v>
      </c>
      <c r="AB29" s="1259">
        <f>'ALL YEAR SUMMARY by date'!T17</f>
        <v>10</v>
      </c>
    </row>
    <row r="30" spans="2:28" x14ac:dyDescent="0.25">
      <c r="B30" s="413" t="s">
        <v>73</v>
      </c>
      <c r="J30" s="335">
        <f>'ALL YEAR SUMMARY by date'!A18</f>
        <v>40311</v>
      </c>
      <c r="K30" s="331">
        <f>'ALL YEAR SUMMARY by date'!C18</f>
        <v>42</v>
      </c>
      <c r="L30" s="331">
        <f>'ALL YEAR SUMMARY by date'!D18</f>
        <v>41</v>
      </c>
      <c r="M30" s="331">
        <f>'ALL YEAR SUMMARY by date'!E18</f>
        <v>42</v>
      </c>
      <c r="N30" s="331">
        <f>'ALL YEAR SUMMARY by date'!F18</f>
        <v>62</v>
      </c>
      <c r="O30" s="331">
        <f>'ALL YEAR SUMMARY by date'!G18</f>
        <v>23</v>
      </c>
      <c r="P30" s="331">
        <f>'ALL YEAR SUMMARY by date'!H18</f>
        <v>9</v>
      </c>
      <c r="Q30" s="331">
        <f>'ALL YEAR SUMMARY by date'!I18</f>
        <v>6</v>
      </c>
      <c r="R30" s="331">
        <f>'ALL YEAR SUMMARY by date'!J18</f>
        <v>21</v>
      </c>
      <c r="S30" s="331">
        <f>'ALL YEAR SUMMARY by date'!K18</f>
        <v>5</v>
      </c>
      <c r="T30" s="331">
        <f>'ALL YEAR SUMMARY by date'!L18</f>
        <v>10</v>
      </c>
      <c r="U30" s="331">
        <f>'ALL YEAR SUMMARY by date'!M18</f>
        <v>10</v>
      </c>
      <c r="V30" s="331">
        <f>'ALL YEAR SUMMARY by date'!N18</f>
        <v>4</v>
      </c>
      <c r="W30" s="331">
        <f>'ALL YEAR SUMMARY by date'!O18</f>
        <v>6</v>
      </c>
      <c r="X30" s="331">
        <f>'ALL YEAR SUMMARY by date'!P18</f>
        <v>6</v>
      </c>
      <c r="Y30" s="331">
        <f>'ALL YEAR SUMMARY by date'!Q18</f>
        <v>2</v>
      </c>
      <c r="Z30" s="1259">
        <f>'ALL YEAR SUMMARY by date'!R18</f>
        <v>11</v>
      </c>
      <c r="AA30" s="1259">
        <f>'ALL YEAR SUMMARY by date'!S18</f>
        <v>16</v>
      </c>
      <c r="AB30" s="1259">
        <f>'ALL YEAR SUMMARY by date'!T18</f>
        <v>10</v>
      </c>
    </row>
    <row r="31" spans="2:28" x14ac:dyDescent="0.25">
      <c r="B31" s="414" t="s">
        <v>643</v>
      </c>
      <c r="C31" s="415"/>
      <c r="D31" s="415"/>
      <c r="E31" s="415"/>
      <c r="F31" s="415"/>
      <c r="J31" s="335">
        <f>'ALL YEAR SUMMARY by date'!A19</f>
        <v>40312</v>
      </c>
      <c r="K31" s="331">
        <f>'ALL YEAR SUMMARY by date'!C19</f>
        <v>42</v>
      </c>
      <c r="L31" s="331">
        <f>'ALL YEAR SUMMARY by date'!D19</f>
        <v>41</v>
      </c>
      <c r="M31" s="331">
        <f>'ALL YEAR SUMMARY by date'!E19</f>
        <v>43</v>
      </c>
      <c r="N31" s="331">
        <f>'ALL YEAR SUMMARY by date'!F19</f>
        <v>71</v>
      </c>
      <c r="O31" s="331">
        <f>'ALL YEAR SUMMARY by date'!G19</f>
        <v>25</v>
      </c>
      <c r="P31" s="331">
        <f>'ALL YEAR SUMMARY by date'!H19</f>
        <v>9</v>
      </c>
      <c r="Q31" s="331">
        <f>'ALL YEAR SUMMARY by date'!I19</f>
        <v>6</v>
      </c>
      <c r="R31" s="331">
        <f>'ALL YEAR SUMMARY by date'!J19</f>
        <v>27</v>
      </c>
      <c r="S31" s="331">
        <f>'ALL YEAR SUMMARY by date'!K19</f>
        <v>5</v>
      </c>
      <c r="T31" s="331">
        <f>'ALL YEAR SUMMARY by date'!L19</f>
        <v>11</v>
      </c>
      <c r="U31" s="331">
        <f>'ALL YEAR SUMMARY by date'!M19</f>
        <v>11</v>
      </c>
      <c r="V31" s="331">
        <f>'ALL YEAR SUMMARY by date'!N19</f>
        <v>4</v>
      </c>
      <c r="W31" s="331">
        <f>'ALL YEAR SUMMARY by date'!O19</f>
        <v>8</v>
      </c>
      <c r="X31" s="331">
        <f>'ALL YEAR SUMMARY by date'!P19</f>
        <v>6</v>
      </c>
      <c r="Y31" s="331">
        <f>'ALL YEAR SUMMARY by date'!Q19</f>
        <v>2</v>
      </c>
      <c r="Z31" s="1259">
        <f>'ALL YEAR SUMMARY by date'!R19</f>
        <v>12</v>
      </c>
      <c r="AA31" s="1259">
        <f>'ALL YEAR SUMMARY by date'!S19</f>
        <v>16</v>
      </c>
      <c r="AB31" s="1259">
        <f>'ALL YEAR SUMMARY by date'!T19</f>
        <v>10</v>
      </c>
    </row>
    <row r="32" spans="2:28" x14ac:dyDescent="0.25">
      <c r="J32" s="335">
        <f>'ALL YEAR SUMMARY by date'!A20</f>
        <v>40313</v>
      </c>
      <c r="K32" s="331">
        <f>'ALL YEAR SUMMARY by date'!C20</f>
        <v>61</v>
      </c>
      <c r="L32" s="331">
        <f>'ALL YEAR SUMMARY by date'!D20</f>
        <v>42</v>
      </c>
      <c r="M32" s="331">
        <f>'ALL YEAR SUMMARY by date'!E20</f>
        <v>49</v>
      </c>
      <c r="N32" s="331">
        <f>'ALL YEAR SUMMARY by date'!F20</f>
        <v>85</v>
      </c>
      <c r="O32" s="331">
        <f>'ALL YEAR SUMMARY by date'!G20</f>
        <v>34</v>
      </c>
      <c r="P32" s="331">
        <f>'ALL YEAR SUMMARY by date'!H20</f>
        <v>13</v>
      </c>
      <c r="Q32" s="331">
        <f>'ALL YEAR SUMMARY by date'!I20</f>
        <v>8</v>
      </c>
      <c r="R32" s="331">
        <f>'ALL YEAR SUMMARY by date'!J20</f>
        <v>28</v>
      </c>
      <c r="S32" s="331">
        <f>'ALL YEAR SUMMARY by date'!K20</f>
        <v>5</v>
      </c>
      <c r="T32" s="331">
        <f>'ALL YEAR SUMMARY by date'!L20</f>
        <v>11</v>
      </c>
      <c r="U32" s="331">
        <f>'ALL YEAR SUMMARY by date'!M20</f>
        <v>11</v>
      </c>
      <c r="V32" s="331">
        <f>'ALL YEAR SUMMARY by date'!N20</f>
        <v>5</v>
      </c>
      <c r="W32" s="331">
        <f>'ALL YEAR SUMMARY by date'!O20</f>
        <v>10</v>
      </c>
      <c r="X32" s="331">
        <f>'ALL YEAR SUMMARY by date'!P20</f>
        <v>6</v>
      </c>
      <c r="Y32" s="331">
        <f>'ALL YEAR SUMMARY by date'!Q20</f>
        <v>2</v>
      </c>
      <c r="Z32" s="1259">
        <f>'ALL YEAR SUMMARY by date'!R20</f>
        <v>12</v>
      </c>
      <c r="AA32" s="1259">
        <f>'ALL YEAR SUMMARY by date'!S20</f>
        <v>16</v>
      </c>
      <c r="AB32" s="1259">
        <f>'ALL YEAR SUMMARY by date'!T20</f>
        <v>20</v>
      </c>
    </row>
    <row r="33" spans="1:28" x14ac:dyDescent="0.25">
      <c r="J33" s="335">
        <f>'ALL YEAR SUMMARY by date'!A21</f>
        <v>40314</v>
      </c>
      <c r="K33" s="331">
        <f>'ALL YEAR SUMMARY by date'!C21</f>
        <v>67</v>
      </c>
      <c r="L33" s="331">
        <f>'ALL YEAR SUMMARY by date'!D21</f>
        <v>45</v>
      </c>
      <c r="M33" s="331">
        <f>'ALL YEAR SUMMARY by date'!E21</f>
        <v>49</v>
      </c>
      <c r="N33" s="331">
        <f>'ALL YEAR SUMMARY by date'!F21</f>
        <v>90</v>
      </c>
      <c r="O33" s="331">
        <f>'ALL YEAR SUMMARY by date'!G21</f>
        <v>35</v>
      </c>
      <c r="P33" s="331">
        <f>'ALL YEAR SUMMARY by date'!H21</f>
        <v>14</v>
      </c>
      <c r="Q33" s="331">
        <f>'ALL YEAR SUMMARY by date'!I21</f>
        <v>8</v>
      </c>
      <c r="R33" s="331">
        <f>'ALL YEAR SUMMARY by date'!J21</f>
        <v>29</v>
      </c>
      <c r="S33" s="331">
        <f>'ALL YEAR SUMMARY by date'!K21</f>
        <v>5</v>
      </c>
      <c r="T33" s="331">
        <f>'ALL YEAR SUMMARY by date'!L21</f>
        <v>12</v>
      </c>
      <c r="U33" s="331">
        <f>'ALL YEAR SUMMARY by date'!M21</f>
        <v>12</v>
      </c>
      <c r="V33" s="331">
        <f>'ALL YEAR SUMMARY by date'!N21</f>
        <v>6</v>
      </c>
      <c r="W33" s="331">
        <f>'ALL YEAR SUMMARY by date'!O21</f>
        <v>10</v>
      </c>
      <c r="X33" s="331">
        <f>'ALL YEAR SUMMARY by date'!P21</f>
        <v>9</v>
      </c>
      <c r="Y33" s="331">
        <f>'ALL YEAR SUMMARY by date'!Q21</f>
        <v>3</v>
      </c>
      <c r="Z33" s="1259">
        <f>'ALL YEAR SUMMARY by date'!R21</f>
        <v>12</v>
      </c>
      <c r="AA33" s="1259">
        <f>'ALL YEAR SUMMARY by date'!S21</f>
        <v>17</v>
      </c>
      <c r="AB33" s="1259">
        <f>'ALL YEAR SUMMARY by date'!T21</f>
        <v>20</v>
      </c>
    </row>
    <row r="34" spans="1:28" x14ac:dyDescent="0.25">
      <c r="J34" s="335">
        <f>'ALL YEAR SUMMARY by date'!A22</f>
        <v>40315</v>
      </c>
      <c r="K34" s="331">
        <f>'ALL YEAR SUMMARY by date'!C22</f>
        <v>67</v>
      </c>
      <c r="L34" s="331">
        <f>'ALL YEAR SUMMARY by date'!D22</f>
        <v>45</v>
      </c>
      <c r="M34" s="331">
        <f>'ALL YEAR SUMMARY by date'!E22</f>
        <v>50</v>
      </c>
      <c r="N34" s="331">
        <f>'ALL YEAR SUMMARY by date'!F22</f>
        <v>101</v>
      </c>
      <c r="O34" s="331">
        <f>'ALL YEAR SUMMARY by date'!G22</f>
        <v>38</v>
      </c>
      <c r="P34" s="331">
        <f>'ALL YEAR SUMMARY by date'!H22</f>
        <v>14</v>
      </c>
      <c r="Q34" s="331">
        <f>'ALL YEAR SUMMARY by date'!I22</f>
        <v>9</v>
      </c>
      <c r="R34" s="331">
        <f>'ALL YEAR SUMMARY by date'!J22</f>
        <v>35</v>
      </c>
      <c r="S34" s="331">
        <f>'ALL YEAR SUMMARY by date'!K22</f>
        <v>5</v>
      </c>
      <c r="T34" s="331">
        <f>'ALL YEAR SUMMARY by date'!L22</f>
        <v>13</v>
      </c>
      <c r="U34" s="331">
        <f>'ALL YEAR SUMMARY by date'!M22</f>
        <v>14</v>
      </c>
      <c r="V34" s="331">
        <f>'ALL YEAR SUMMARY by date'!N22</f>
        <v>7</v>
      </c>
      <c r="W34" s="331">
        <f>'ALL YEAR SUMMARY by date'!O22</f>
        <v>10</v>
      </c>
      <c r="X34" s="331">
        <f>'ALL YEAR SUMMARY by date'!P22</f>
        <v>9</v>
      </c>
      <c r="Y34" s="331">
        <f>'ALL YEAR SUMMARY by date'!Q22</f>
        <v>3</v>
      </c>
      <c r="Z34" s="1259">
        <f>'ALL YEAR SUMMARY by date'!R22</f>
        <v>12</v>
      </c>
      <c r="AA34" s="1259">
        <f>'ALL YEAR SUMMARY by date'!S22</f>
        <v>17</v>
      </c>
      <c r="AB34" s="1259">
        <f>'ALL YEAR SUMMARY by date'!T22</f>
        <v>20</v>
      </c>
    </row>
    <row r="35" spans="1:28" ht="13" x14ac:dyDescent="0.3">
      <c r="A35" s="1823" t="s">
        <v>594</v>
      </c>
      <c r="B35" s="1819" t="s">
        <v>595</v>
      </c>
      <c r="J35" s="335">
        <f>'ALL YEAR SUMMARY by date'!A23</f>
        <v>40316</v>
      </c>
      <c r="K35" s="331">
        <f>'ALL YEAR SUMMARY by date'!C23</f>
        <v>84</v>
      </c>
      <c r="L35" s="331">
        <f>'ALL YEAR SUMMARY by date'!D23</f>
        <v>47</v>
      </c>
      <c r="M35" s="331">
        <f>'ALL YEAR SUMMARY by date'!E23</f>
        <v>51</v>
      </c>
      <c r="N35" s="331">
        <f>'ALL YEAR SUMMARY by date'!F23</f>
        <v>112</v>
      </c>
      <c r="O35" s="331">
        <f>'ALL YEAR SUMMARY by date'!G23</f>
        <v>48</v>
      </c>
      <c r="P35" s="331">
        <f>'ALL YEAR SUMMARY by date'!H23</f>
        <v>25</v>
      </c>
      <c r="Q35" s="331">
        <f>'ALL YEAR SUMMARY by date'!I23</f>
        <v>10</v>
      </c>
      <c r="R35" s="331">
        <f>'ALL YEAR SUMMARY by date'!J23</f>
        <v>35</v>
      </c>
      <c r="S35" s="331">
        <f>'ALL YEAR SUMMARY by date'!K23</f>
        <v>5</v>
      </c>
      <c r="T35" s="331">
        <f>'ALL YEAR SUMMARY by date'!L23</f>
        <v>13</v>
      </c>
      <c r="U35" s="331">
        <f>'ALL YEAR SUMMARY by date'!M23</f>
        <v>14</v>
      </c>
      <c r="V35" s="331">
        <f>'ALL YEAR SUMMARY by date'!N23</f>
        <v>7</v>
      </c>
      <c r="W35" s="331">
        <f>'ALL YEAR SUMMARY by date'!O23</f>
        <v>14</v>
      </c>
      <c r="X35" s="331">
        <f>'ALL YEAR SUMMARY by date'!P23</f>
        <v>10</v>
      </c>
      <c r="Y35" s="331">
        <f>'ALL YEAR SUMMARY by date'!Q23</f>
        <v>3</v>
      </c>
      <c r="Z35" s="1259">
        <f>'ALL YEAR SUMMARY by date'!R23</f>
        <v>12</v>
      </c>
      <c r="AA35" s="1259">
        <f>'ALL YEAR SUMMARY by date'!S23</f>
        <v>21</v>
      </c>
      <c r="AB35" s="1259">
        <f>'ALL YEAR SUMMARY by date'!T23</f>
        <v>20</v>
      </c>
    </row>
    <row r="36" spans="1:28" x14ac:dyDescent="0.25">
      <c r="A36" s="1820">
        <v>2021</v>
      </c>
      <c r="B36" s="1399" t="s">
        <v>642</v>
      </c>
      <c r="J36" s="335">
        <f>'ALL YEAR SUMMARY by date'!A24</f>
        <v>40317</v>
      </c>
      <c r="K36" s="331">
        <f>'ALL YEAR SUMMARY by date'!C24</f>
        <v>85</v>
      </c>
      <c r="L36" s="331">
        <f>'ALL YEAR SUMMARY by date'!D24</f>
        <v>51</v>
      </c>
      <c r="M36" s="331">
        <f>'ALL YEAR SUMMARY by date'!E24</f>
        <v>52</v>
      </c>
      <c r="N36" s="331">
        <f>'ALL YEAR SUMMARY by date'!F24</f>
        <v>113</v>
      </c>
      <c r="O36" s="331">
        <f>'ALL YEAR SUMMARY by date'!G24</f>
        <v>48</v>
      </c>
      <c r="P36" s="331">
        <f>'ALL YEAR SUMMARY by date'!H24</f>
        <v>26</v>
      </c>
      <c r="Q36" s="331">
        <f>'ALL YEAR SUMMARY by date'!I24</f>
        <v>10</v>
      </c>
      <c r="R36" s="331">
        <f>'ALL YEAR SUMMARY by date'!J24</f>
        <v>38</v>
      </c>
      <c r="S36" s="331">
        <f>'ALL YEAR SUMMARY by date'!K24</f>
        <v>5</v>
      </c>
      <c r="T36" s="331">
        <f>'ALL YEAR SUMMARY by date'!L24</f>
        <v>13</v>
      </c>
      <c r="U36" s="331">
        <f>'ALL YEAR SUMMARY by date'!M24</f>
        <v>14</v>
      </c>
      <c r="V36" s="331">
        <f>'ALL YEAR SUMMARY by date'!N24</f>
        <v>8</v>
      </c>
      <c r="W36" s="331">
        <f>'ALL YEAR SUMMARY by date'!O24</f>
        <v>14</v>
      </c>
      <c r="X36" s="331">
        <f>'ALL YEAR SUMMARY by date'!P24</f>
        <v>13</v>
      </c>
      <c r="Y36" s="331">
        <f>'ALL YEAR SUMMARY by date'!Q24</f>
        <v>4</v>
      </c>
      <c r="Z36" s="1259">
        <f>'ALL YEAR SUMMARY by date'!R24</f>
        <v>12</v>
      </c>
      <c r="AA36" s="1259">
        <f>'ALL YEAR SUMMARY by date'!S24</f>
        <v>23</v>
      </c>
      <c r="AB36" s="1259">
        <f>'ALL YEAR SUMMARY by date'!T24</f>
        <v>20</v>
      </c>
    </row>
    <row r="37" spans="1:28" x14ac:dyDescent="0.25">
      <c r="A37" s="1820">
        <v>2020</v>
      </c>
      <c r="B37" s="1399">
        <f>'Aerial redd counts'!B52</f>
        <v>2.0366598778004071E-3</v>
      </c>
      <c r="J37" s="335">
        <f>'ALL YEAR SUMMARY by date'!A25</f>
        <v>40318</v>
      </c>
      <c r="K37" s="331">
        <f>'ALL YEAR SUMMARY by date'!C25</f>
        <v>85</v>
      </c>
      <c r="L37" s="331">
        <f>'ALL YEAR SUMMARY by date'!D25</f>
        <v>51</v>
      </c>
      <c r="M37" s="331">
        <f>'ALL YEAR SUMMARY by date'!E25</f>
        <v>54</v>
      </c>
      <c r="N37" s="331">
        <f>'ALL YEAR SUMMARY by date'!F25</f>
        <v>123</v>
      </c>
      <c r="O37" s="331">
        <f>'ALL YEAR SUMMARY by date'!G25</f>
        <v>48</v>
      </c>
      <c r="P37" s="331">
        <f>'ALL YEAR SUMMARY by date'!H25</f>
        <v>27</v>
      </c>
      <c r="Q37" s="331">
        <f>'ALL YEAR SUMMARY by date'!I25</f>
        <v>11</v>
      </c>
      <c r="R37" s="331">
        <f>'ALL YEAR SUMMARY by date'!J25</f>
        <v>40</v>
      </c>
      <c r="S37" s="331">
        <f>'ALL YEAR SUMMARY by date'!K25</f>
        <v>5</v>
      </c>
      <c r="T37" s="331">
        <f>'ALL YEAR SUMMARY by date'!L25</f>
        <v>13</v>
      </c>
      <c r="U37" s="331">
        <f>'ALL YEAR SUMMARY by date'!M25</f>
        <v>16</v>
      </c>
      <c r="V37" s="331">
        <f>'ALL YEAR SUMMARY by date'!N25</f>
        <v>8</v>
      </c>
      <c r="W37" s="331">
        <f>'ALL YEAR SUMMARY by date'!O25</f>
        <v>18</v>
      </c>
      <c r="X37" s="331">
        <f>'ALL YEAR SUMMARY by date'!P25</f>
        <v>13</v>
      </c>
      <c r="Y37" s="331">
        <f>'ALL YEAR SUMMARY by date'!Q25</f>
        <v>4</v>
      </c>
      <c r="Z37" s="1259">
        <f>'ALL YEAR SUMMARY by date'!R25</f>
        <v>13</v>
      </c>
      <c r="AA37" s="1259">
        <f>'ALL YEAR SUMMARY by date'!S25</f>
        <v>23</v>
      </c>
      <c r="AB37" s="1259">
        <f>'ALL YEAR SUMMARY by date'!T25</f>
        <v>20</v>
      </c>
    </row>
    <row r="38" spans="1:28" x14ac:dyDescent="0.25">
      <c r="A38" s="1820">
        <v>2019</v>
      </c>
      <c r="B38" s="1399">
        <f>'Aerial redd counts'!B79</f>
        <v>0.20970873786407768</v>
      </c>
      <c r="J38" s="335">
        <f>'ALL YEAR SUMMARY by date'!A26</f>
        <v>40319</v>
      </c>
      <c r="K38" s="331">
        <f>'ALL YEAR SUMMARY by date'!C26</f>
        <v>108</v>
      </c>
      <c r="L38" s="331">
        <f>'ALL YEAR SUMMARY by date'!D26</f>
        <v>53</v>
      </c>
      <c r="M38" s="331">
        <f>'ALL YEAR SUMMARY by date'!E26</f>
        <v>62</v>
      </c>
      <c r="N38" s="331">
        <f>'ALL YEAR SUMMARY by date'!F26</f>
        <v>146</v>
      </c>
      <c r="O38" s="331">
        <f>'ALL YEAR SUMMARY by date'!G26</f>
        <v>58</v>
      </c>
      <c r="P38" s="331">
        <f>'ALL YEAR SUMMARY by date'!H26</f>
        <v>31</v>
      </c>
      <c r="Q38" s="331">
        <f>'ALL YEAR SUMMARY by date'!I26</f>
        <v>14</v>
      </c>
      <c r="R38" s="331">
        <f>'ALL YEAR SUMMARY by date'!J26</f>
        <v>40</v>
      </c>
      <c r="S38" s="331">
        <f>'ALL YEAR SUMMARY by date'!K26</f>
        <v>5</v>
      </c>
      <c r="T38" s="331">
        <f>'ALL YEAR SUMMARY by date'!L26</f>
        <v>13</v>
      </c>
      <c r="U38" s="331">
        <f>'ALL YEAR SUMMARY by date'!M26</f>
        <v>16</v>
      </c>
      <c r="V38" s="331">
        <f>'ALL YEAR SUMMARY by date'!N26</f>
        <v>8</v>
      </c>
      <c r="W38" s="331">
        <f>'ALL YEAR SUMMARY by date'!O26</f>
        <v>22</v>
      </c>
      <c r="X38" s="331">
        <f>'ALL YEAR SUMMARY by date'!P26</f>
        <v>13</v>
      </c>
      <c r="Y38" s="331">
        <f>'ALL YEAR SUMMARY by date'!Q26</f>
        <v>5</v>
      </c>
      <c r="Z38" s="1259">
        <f>'ALL YEAR SUMMARY by date'!R26</f>
        <v>13</v>
      </c>
      <c r="AA38" s="1259">
        <f>'ALL YEAR SUMMARY by date'!S26</f>
        <v>26</v>
      </c>
      <c r="AB38" s="1259">
        <f>'ALL YEAR SUMMARY by date'!T26</f>
        <v>26</v>
      </c>
    </row>
    <row r="39" spans="1:28" x14ac:dyDescent="0.25">
      <c r="A39" s="1820">
        <v>2018</v>
      </c>
      <c r="B39" s="1399">
        <f>'Aerial redd counts'!B106</f>
        <v>5.0505050505050509E-3</v>
      </c>
      <c r="J39" s="335">
        <f>'ALL YEAR SUMMARY by date'!A27</f>
        <v>40320</v>
      </c>
      <c r="K39" s="331">
        <f>'ALL YEAR SUMMARY by date'!C27</f>
        <v>112</v>
      </c>
      <c r="L39" s="331">
        <f>'ALL YEAR SUMMARY by date'!D27</f>
        <v>61</v>
      </c>
      <c r="M39" s="331">
        <f>'ALL YEAR SUMMARY by date'!E27</f>
        <v>65</v>
      </c>
      <c r="N39" s="331">
        <f>'ALL YEAR SUMMARY by date'!F27</f>
        <v>149</v>
      </c>
      <c r="O39" s="331">
        <f>'ALL YEAR SUMMARY by date'!G27</f>
        <v>60</v>
      </c>
      <c r="P39" s="331">
        <f>'ALL YEAR SUMMARY by date'!H27</f>
        <v>31</v>
      </c>
      <c r="Q39" s="331">
        <f>'ALL YEAR SUMMARY by date'!I27</f>
        <v>15</v>
      </c>
      <c r="R39" s="331">
        <f>'ALL YEAR SUMMARY by date'!J27</f>
        <v>45</v>
      </c>
      <c r="S39" s="331">
        <f>'ALL YEAR SUMMARY by date'!K27</f>
        <v>5</v>
      </c>
      <c r="T39" s="331">
        <f>'ALL YEAR SUMMARY by date'!L27</f>
        <v>13</v>
      </c>
      <c r="U39" s="331">
        <f>'ALL YEAR SUMMARY by date'!M27</f>
        <v>17</v>
      </c>
      <c r="V39" s="331">
        <f>'ALL YEAR SUMMARY by date'!N27</f>
        <v>10</v>
      </c>
      <c r="W39" s="331">
        <f>'ALL YEAR SUMMARY by date'!O27</f>
        <v>23</v>
      </c>
      <c r="X39" s="331">
        <f>'ALL YEAR SUMMARY by date'!P27</f>
        <v>14</v>
      </c>
      <c r="Y39" s="331">
        <f>'ALL YEAR SUMMARY by date'!Q27</f>
        <v>5</v>
      </c>
      <c r="Z39" s="1259">
        <f>'ALL YEAR SUMMARY by date'!R27</f>
        <v>13</v>
      </c>
      <c r="AA39" s="1259">
        <f>'ALL YEAR SUMMARY by date'!S27</f>
        <v>34</v>
      </c>
      <c r="AB39" s="1259">
        <f>'ALL YEAR SUMMARY by date'!T27</f>
        <v>26</v>
      </c>
    </row>
    <row r="40" spans="1:28" x14ac:dyDescent="0.25">
      <c r="A40" s="1820">
        <v>2017</v>
      </c>
      <c r="B40" s="1399">
        <f>'Aerial redd counts'!B133</f>
        <v>0</v>
      </c>
      <c r="J40" s="335">
        <f>'ALL YEAR SUMMARY by date'!A28</f>
        <v>40321</v>
      </c>
      <c r="K40" s="331">
        <f>'ALL YEAR SUMMARY by date'!C28</f>
        <v>112</v>
      </c>
      <c r="L40" s="331">
        <f>'ALL YEAR SUMMARY by date'!D28</f>
        <v>61</v>
      </c>
      <c r="M40" s="331">
        <f>'ALL YEAR SUMMARY by date'!E28</f>
        <v>74</v>
      </c>
      <c r="N40" s="331">
        <f>'ALL YEAR SUMMARY by date'!F28</f>
        <v>156</v>
      </c>
      <c r="O40" s="331">
        <f>'ALL YEAR SUMMARY by date'!G28</f>
        <v>61</v>
      </c>
      <c r="P40" s="331">
        <f>'ALL YEAR SUMMARY by date'!H28</f>
        <v>31</v>
      </c>
      <c r="Q40" s="331">
        <f>'ALL YEAR SUMMARY by date'!I28</f>
        <v>17</v>
      </c>
      <c r="R40" s="331">
        <f>'ALL YEAR SUMMARY by date'!J28</f>
        <v>55</v>
      </c>
      <c r="S40" s="331">
        <f>'ALL YEAR SUMMARY by date'!K28</f>
        <v>5</v>
      </c>
      <c r="T40" s="331">
        <f>'ALL YEAR SUMMARY by date'!L28</f>
        <v>17</v>
      </c>
      <c r="U40" s="331">
        <f>'ALL YEAR SUMMARY by date'!M28</f>
        <v>22</v>
      </c>
      <c r="V40" s="331">
        <f>'ALL YEAR SUMMARY by date'!N28</f>
        <v>10</v>
      </c>
      <c r="W40" s="331">
        <f>'ALL YEAR SUMMARY by date'!O28</f>
        <v>25</v>
      </c>
      <c r="X40" s="331">
        <f>'ALL YEAR SUMMARY by date'!P28</f>
        <v>14</v>
      </c>
      <c r="Y40" s="331">
        <f>'ALL YEAR SUMMARY by date'!Q28</f>
        <v>5</v>
      </c>
      <c r="Z40" s="1259">
        <f>'ALL YEAR SUMMARY by date'!R28</f>
        <v>16</v>
      </c>
      <c r="AA40" s="1259">
        <f>'ALL YEAR SUMMARY by date'!S28</f>
        <v>37</v>
      </c>
      <c r="AB40" s="1259">
        <f>'ALL YEAR SUMMARY by date'!T28</f>
        <v>26</v>
      </c>
    </row>
    <row r="41" spans="1:28" x14ac:dyDescent="0.25">
      <c r="A41" s="1820">
        <v>2016</v>
      </c>
      <c r="B41" s="1399">
        <f>'Aerial redd counts'!B160</f>
        <v>0.22222222222222221</v>
      </c>
      <c r="J41" s="335">
        <f>'ALL YEAR SUMMARY by date'!A29</f>
        <v>40322</v>
      </c>
      <c r="K41" s="331">
        <f>'ALL YEAR SUMMARY by date'!C29</f>
        <v>132</v>
      </c>
      <c r="L41" s="331">
        <f>'ALL YEAR SUMMARY by date'!D29</f>
        <v>66</v>
      </c>
      <c r="M41" s="331">
        <f>'ALL YEAR SUMMARY by date'!E29</f>
        <v>91</v>
      </c>
      <c r="N41" s="331">
        <f>'ALL YEAR SUMMARY by date'!F29</f>
        <v>191</v>
      </c>
      <c r="O41" s="331">
        <f>'ALL YEAR SUMMARY by date'!G29</f>
        <v>75</v>
      </c>
      <c r="P41" s="331">
        <f>'ALL YEAR SUMMARY by date'!H29</f>
        <v>33</v>
      </c>
      <c r="Q41" s="331">
        <f>'ALL YEAR SUMMARY by date'!I29</f>
        <v>17</v>
      </c>
      <c r="R41" s="331">
        <f>'ALL YEAR SUMMARY by date'!J29</f>
        <v>56</v>
      </c>
      <c r="S41" s="331">
        <f>'ALL YEAR SUMMARY by date'!K29</f>
        <v>6</v>
      </c>
      <c r="T41" s="331">
        <f>'ALL YEAR SUMMARY by date'!L29</f>
        <v>17</v>
      </c>
      <c r="U41" s="331">
        <f>'ALL YEAR SUMMARY by date'!M29</f>
        <v>22</v>
      </c>
      <c r="V41" s="331">
        <f>'ALL YEAR SUMMARY by date'!N29</f>
        <v>10</v>
      </c>
      <c r="W41" s="331">
        <f>'ALL YEAR SUMMARY by date'!O29</f>
        <v>35</v>
      </c>
      <c r="X41" s="331">
        <f>'ALL YEAR SUMMARY by date'!P29</f>
        <v>16</v>
      </c>
      <c r="Y41" s="331">
        <f>'ALL YEAR SUMMARY by date'!Q29</f>
        <v>5</v>
      </c>
      <c r="Z41" s="1259">
        <f>'ALL YEAR SUMMARY by date'!R29</f>
        <v>16</v>
      </c>
      <c r="AA41" s="1259">
        <f>'ALL YEAR SUMMARY by date'!S29</f>
        <v>40</v>
      </c>
      <c r="AB41" s="1259">
        <f>'ALL YEAR SUMMARY by date'!T29</f>
        <v>36</v>
      </c>
    </row>
    <row r="42" spans="1:28" x14ac:dyDescent="0.25">
      <c r="A42" s="1820">
        <v>2015</v>
      </c>
      <c r="B42" s="1399">
        <f>'Aerial redd counts'!B187</f>
        <v>0</v>
      </c>
      <c r="J42" s="335">
        <f>'ALL YEAR SUMMARY by date'!A30</f>
        <v>40323</v>
      </c>
      <c r="K42" s="331">
        <f>'ALL YEAR SUMMARY by date'!C30</f>
        <v>138</v>
      </c>
      <c r="L42" s="331">
        <f>'ALL YEAR SUMMARY by date'!D30</f>
        <v>72</v>
      </c>
      <c r="M42" s="331">
        <f>'ALL YEAR SUMMARY by date'!E30</f>
        <v>91</v>
      </c>
      <c r="N42" s="331">
        <f>'ALL YEAR SUMMARY by date'!F30</f>
        <v>192</v>
      </c>
      <c r="O42" s="331">
        <f>'ALL YEAR SUMMARY by date'!G30</f>
        <v>76</v>
      </c>
      <c r="P42" s="331">
        <f>'ALL YEAR SUMMARY by date'!H30</f>
        <v>33</v>
      </c>
      <c r="Q42" s="331">
        <f>'ALL YEAR SUMMARY by date'!I30</f>
        <v>17</v>
      </c>
      <c r="R42" s="331">
        <f>'ALL YEAR SUMMARY by date'!J30</f>
        <v>60</v>
      </c>
      <c r="S42" s="331">
        <f>'ALL YEAR SUMMARY by date'!K30</f>
        <v>6</v>
      </c>
      <c r="T42" s="331">
        <f>'ALL YEAR SUMMARY by date'!L30</f>
        <v>17</v>
      </c>
      <c r="U42" s="331">
        <f>'ALL YEAR SUMMARY by date'!M30</f>
        <v>23</v>
      </c>
      <c r="V42" s="331">
        <f>'ALL YEAR SUMMARY by date'!N30</f>
        <v>15</v>
      </c>
      <c r="W42" s="331">
        <f>'ALL YEAR SUMMARY by date'!O30</f>
        <v>35</v>
      </c>
      <c r="X42" s="331">
        <f>'ALL YEAR SUMMARY by date'!P30</f>
        <v>17</v>
      </c>
      <c r="Y42" s="331">
        <f>'ALL YEAR SUMMARY by date'!Q30</f>
        <v>5</v>
      </c>
      <c r="Z42" s="1259">
        <f>'ALL YEAR SUMMARY by date'!R30</f>
        <v>17</v>
      </c>
      <c r="AA42" s="1259">
        <f>'ALL YEAR SUMMARY by date'!S30</f>
        <v>45</v>
      </c>
      <c r="AB42" s="1259">
        <f>'ALL YEAR SUMMARY by date'!T30</f>
        <v>36</v>
      </c>
    </row>
    <row r="43" spans="1:28" x14ac:dyDescent="0.25">
      <c r="A43" s="1820">
        <v>2014</v>
      </c>
      <c r="B43" s="1399">
        <f>'Aerial redd counts'!B213</f>
        <v>2.3622047244094488E-2</v>
      </c>
      <c r="J43" s="335">
        <f>'ALL YEAR SUMMARY by date'!A31</f>
        <v>40324</v>
      </c>
      <c r="K43" s="331">
        <f>'ALL YEAR SUMMARY by date'!C31</f>
        <v>138</v>
      </c>
      <c r="L43" s="331">
        <f>'ALL YEAR SUMMARY by date'!D31</f>
        <v>72</v>
      </c>
      <c r="M43" s="331">
        <f>'ALL YEAR SUMMARY by date'!E31</f>
        <v>99</v>
      </c>
      <c r="N43" s="331">
        <f>'ALL YEAR SUMMARY by date'!F31</f>
        <v>205</v>
      </c>
      <c r="O43" s="331">
        <f>'ALL YEAR SUMMARY by date'!G31</f>
        <v>78</v>
      </c>
      <c r="P43" s="331">
        <f>'ALL YEAR SUMMARY by date'!H31</f>
        <v>36</v>
      </c>
      <c r="Q43" s="331">
        <f>'ALL YEAR SUMMARY by date'!I31</f>
        <v>18</v>
      </c>
      <c r="R43" s="331">
        <f>'ALL YEAR SUMMARY by date'!J31</f>
        <v>67</v>
      </c>
      <c r="S43" s="331">
        <f>'ALL YEAR SUMMARY by date'!K31</f>
        <v>6</v>
      </c>
      <c r="T43" s="331">
        <f>'ALL YEAR SUMMARY by date'!L31</f>
        <v>17</v>
      </c>
      <c r="U43" s="331">
        <f>'ALL YEAR SUMMARY by date'!M31</f>
        <v>24</v>
      </c>
      <c r="V43" s="331">
        <f>'ALL YEAR SUMMARY by date'!N31</f>
        <v>15</v>
      </c>
      <c r="W43" s="331">
        <f>'ALL YEAR SUMMARY by date'!O31</f>
        <v>36</v>
      </c>
      <c r="X43" s="331">
        <f>'ALL YEAR SUMMARY by date'!P31</f>
        <v>17</v>
      </c>
      <c r="Y43" s="331">
        <f>'ALL YEAR SUMMARY by date'!Q31</f>
        <v>5</v>
      </c>
      <c r="Z43" s="1259">
        <f>'ALL YEAR SUMMARY by date'!R31</f>
        <v>22</v>
      </c>
      <c r="AA43" s="1259">
        <f>'ALL YEAR SUMMARY by date'!S31</f>
        <v>45</v>
      </c>
      <c r="AB43" s="1259">
        <f>'ALL YEAR SUMMARY by date'!T31</f>
        <v>37</v>
      </c>
    </row>
    <row r="44" spans="1:28" x14ac:dyDescent="0.25">
      <c r="A44" s="1820">
        <v>2013</v>
      </c>
      <c r="B44" s="1399">
        <f>'Aerial redd counts'!B240</f>
        <v>1.7574692442882249E-3</v>
      </c>
      <c r="J44" s="335">
        <f>'ALL YEAR SUMMARY by date'!A32</f>
        <v>40325</v>
      </c>
      <c r="K44" s="331">
        <f>'ALL YEAR SUMMARY by date'!C32</f>
        <v>164</v>
      </c>
      <c r="L44" s="331">
        <f>'ALL YEAR SUMMARY by date'!D32</f>
        <v>78</v>
      </c>
      <c r="M44" s="331">
        <f>'ALL YEAR SUMMARY by date'!E32</f>
        <v>120</v>
      </c>
      <c r="N44" s="331">
        <f>'ALL YEAR SUMMARY by date'!F32</f>
        <v>249</v>
      </c>
      <c r="O44" s="331">
        <f>'ALL YEAR SUMMARY by date'!G32</f>
        <v>89</v>
      </c>
      <c r="P44" s="331">
        <f>'ALL YEAR SUMMARY by date'!H32</f>
        <v>48</v>
      </c>
      <c r="Q44" s="331">
        <f>'ALL YEAR SUMMARY by date'!I32</f>
        <v>22</v>
      </c>
      <c r="R44" s="331">
        <f>'ALL YEAR SUMMARY by date'!J32</f>
        <v>67</v>
      </c>
      <c r="S44" s="331">
        <f>'ALL YEAR SUMMARY by date'!K32</f>
        <v>6</v>
      </c>
      <c r="T44" s="331">
        <f>'ALL YEAR SUMMARY by date'!L32</f>
        <v>17</v>
      </c>
      <c r="U44" s="331">
        <f>'ALL YEAR SUMMARY by date'!M32</f>
        <v>24</v>
      </c>
      <c r="V44" s="331">
        <f>'ALL YEAR SUMMARY by date'!N32</f>
        <v>15</v>
      </c>
      <c r="W44" s="331">
        <f>'ALL YEAR SUMMARY by date'!O32</f>
        <v>44</v>
      </c>
      <c r="X44" s="331">
        <f>'ALL YEAR SUMMARY by date'!P32</f>
        <v>18</v>
      </c>
      <c r="Y44" s="331">
        <f>'ALL YEAR SUMMARY by date'!Q32</f>
        <v>5</v>
      </c>
      <c r="Z44" s="1259">
        <f>'ALL YEAR SUMMARY by date'!R32</f>
        <v>22</v>
      </c>
      <c r="AA44" s="1259">
        <f>'ALL YEAR SUMMARY by date'!S32</f>
        <v>46</v>
      </c>
      <c r="AB44" s="1259">
        <f>'ALL YEAR SUMMARY by date'!T32</f>
        <v>43</v>
      </c>
    </row>
    <row r="45" spans="1:28" x14ac:dyDescent="0.25">
      <c r="A45" s="1820">
        <v>2012</v>
      </c>
      <c r="B45" s="1399">
        <f>'Aerial redd counts'!B267</f>
        <v>0</v>
      </c>
      <c r="J45" s="335">
        <f>'ALL YEAR SUMMARY by date'!A33</f>
        <v>40326</v>
      </c>
      <c r="K45" s="331">
        <f>'ALL YEAR SUMMARY by date'!C33</f>
        <v>170</v>
      </c>
      <c r="L45" s="331">
        <f>'ALL YEAR SUMMARY by date'!D33</f>
        <v>88</v>
      </c>
      <c r="M45" s="331">
        <f>'ALL YEAR SUMMARY by date'!E33</f>
        <v>122</v>
      </c>
      <c r="N45" s="331">
        <f>'ALL YEAR SUMMARY by date'!F33</f>
        <v>254</v>
      </c>
      <c r="O45" s="331">
        <f>'ALL YEAR SUMMARY by date'!G33</f>
        <v>89</v>
      </c>
      <c r="P45" s="331">
        <f>'ALL YEAR SUMMARY by date'!H33</f>
        <v>48</v>
      </c>
      <c r="Q45" s="331">
        <f>'ALL YEAR SUMMARY by date'!I33</f>
        <v>22</v>
      </c>
      <c r="R45" s="331">
        <f>'ALL YEAR SUMMARY by date'!J33</f>
        <v>69</v>
      </c>
      <c r="S45" s="331">
        <f>'ALL YEAR SUMMARY by date'!K33</f>
        <v>7</v>
      </c>
      <c r="T45" s="331">
        <f>'ALL YEAR SUMMARY by date'!L33</f>
        <v>17</v>
      </c>
      <c r="U45" s="331">
        <f>'ALL YEAR SUMMARY by date'!M33</f>
        <v>24</v>
      </c>
      <c r="V45" s="331">
        <f>'ALL YEAR SUMMARY by date'!N33</f>
        <v>21</v>
      </c>
      <c r="W45" s="331">
        <f>'ALL YEAR SUMMARY by date'!O33</f>
        <v>44</v>
      </c>
      <c r="X45" s="331">
        <f>'ALL YEAR SUMMARY by date'!P33</f>
        <v>19</v>
      </c>
      <c r="Y45" s="331">
        <f>'ALL YEAR SUMMARY by date'!Q33</f>
        <v>5</v>
      </c>
      <c r="Z45" s="1259">
        <f>'ALL YEAR SUMMARY by date'!R33</f>
        <v>25</v>
      </c>
      <c r="AA45" s="1259">
        <f>'ALL YEAR SUMMARY by date'!S33</f>
        <v>51</v>
      </c>
      <c r="AB45" s="1259">
        <f>'ALL YEAR SUMMARY by date'!T33</f>
        <v>43</v>
      </c>
    </row>
    <row r="46" spans="1:28" x14ac:dyDescent="0.25">
      <c r="A46" s="1820">
        <v>2011</v>
      </c>
      <c r="B46" s="1399">
        <f>'Aerial redd counts'!B294</f>
        <v>0</v>
      </c>
      <c r="J46" s="335">
        <f>'ALL YEAR SUMMARY by date'!A34</f>
        <v>40327</v>
      </c>
      <c r="K46" s="331">
        <f>'ALL YEAR SUMMARY by date'!C34</f>
        <v>170</v>
      </c>
      <c r="L46" s="331">
        <f>'ALL YEAR SUMMARY by date'!D34</f>
        <v>88</v>
      </c>
      <c r="M46" s="331">
        <f>'ALL YEAR SUMMARY by date'!E34</f>
        <v>132</v>
      </c>
      <c r="N46" s="331">
        <f>'ALL YEAR SUMMARY by date'!F34</f>
        <v>267</v>
      </c>
      <c r="O46" s="331">
        <f>'ALL YEAR SUMMARY by date'!G34</f>
        <v>90</v>
      </c>
      <c r="P46" s="331">
        <f>'ALL YEAR SUMMARY by date'!H34</f>
        <v>49</v>
      </c>
      <c r="Q46" s="331">
        <f>'ALL YEAR SUMMARY by date'!I34</f>
        <v>24</v>
      </c>
      <c r="R46" s="331">
        <f>'ALL YEAR SUMMARY by date'!J34</f>
        <v>69</v>
      </c>
      <c r="S46" s="331">
        <f>'ALL YEAR SUMMARY by date'!K34</f>
        <v>7</v>
      </c>
      <c r="T46" s="331">
        <f>'ALL YEAR SUMMARY by date'!L34</f>
        <v>22</v>
      </c>
      <c r="U46" s="331">
        <f>'ALL YEAR SUMMARY by date'!M34</f>
        <v>25</v>
      </c>
      <c r="V46" s="331">
        <f>'ALL YEAR SUMMARY by date'!N34</f>
        <v>21</v>
      </c>
      <c r="W46" s="331">
        <f>'ALL YEAR SUMMARY by date'!O34</f>
        <v>45</v>
      </c>
      <c r="X46" s="331">
        <f>'ALL YEAR SUMMARY by date'!P34</f>
        <v>20</v>
      </c>
      <c r="Y46" s="331">
        <f>'ALL YEAR SUMMARY by date'!Q34</f>
        <v>5</v>
      </c>
      <c r="Z46" s="1259">
        <f>'ALL YEAR SUMMARY by date'!R34</f>
        <v>27</v>
      </c>
      <c r="AA46" s="1259">
        <f>'ALL YEAR SUMMARY by date'!S34</f>
        <v>53</v>
      </c>
      <c r="AB46" s="1259">
        <f>'ALL YEAR SUMMARY by date'!T34</f>
        <v>48</v>
      </c>
    </row>
    <row r="47" spans="1:28" x14ac:dyDescent="0.25">
      <c r="A47" s="1820">
        <v>2010</v>
      </c>
      <c r="B47" s="1399">
        <f>'Aerial redd counts'!B319</f>
        <v>1.7937219730941704E-2</v>
      </c>
      <c r="J47" s="335">
        <f>'ALL YEAR SUMMARY by date'!A35</f>
        <v>40328</v>
      </c>
      <c r="K47" s="331">
        <f>'ALL YEAR SUMMARY by date'!C35</f>
        <v>204</v>
      </c>
      <c r="L47" s="331">
        <f>'ALL YEAR SUMMARY by date'!D35</f>
        <v>97</v>
      </c>
      <c r="M47" s="331">
        <f>'ALL YEAR SUMMARY by date'!E35</f>
        <v>157</v>
      </c>
      <c r="N47" s="331">
        <f>'ALL YEAR SUMMARY by date'!F35</f>
        <v>307</v>
      </c>
      <c r="O47" s="331">
        <f>'ALL YEAR SUMMARY by date'!G35</f>
        <v>100</v>
      </c>
      <c r="P47" s="331">
        <f>'ALL YEAR SUMMARY by date'!H35</f>
        <v>55</v>
      </c>
      <c r="Q47" s="331">
        <f>'ALL YEAR SUMMARY by date'!I35</f>
        <v>30</v>
      </c>
      <c r="R47" s="331">
        <f>'ALL YEAR SUMMARY by date'!J35</f>
        <v>69</v>
      </c>
      <c r="S47" s="331">
        <f>'ALL YEAR SUMMARY by date'!K35</f>
        <v>7</v>
      </c>
      <c r="T47" s="331">
        <f>'ALL YEAR SUMMARY by date'!L35</f>
        <v>22</v>
      </c>
      <c r="U47" s="331">
        <f>'ALL YEAR SUMMARY by date'!M35</f>
        <v>25</v>
      </c>
      <c r="V47" s="331">
        <f>'ALL YEAR SUMMARY by date'!N35</f>
        <v>23</v>
      </c>
      <c r="W47" s="331">
        <f>'ALL YEAR SUMMARY by date'!O35</f>
        <v>48</v>
      </c>
      <c r="X47" s="331">
        <f>'ALL YEAR SUMMARY by date'!P35</f>
        <v>20</v>
      </c>
      <c r="Y47" s="331">
        <f>'ALL YEAR SUMMARY by date'!Q35</f>
        <v>6</v>
      </c>
      <c r="Z47" s="1259">
        <f>'ALL YEAR SUMMARY by date'!R35</f>
        <v>27</v>
      </c>
      <c r="AA47" s="1259">
        <f>'ALL YEAR SUMMARY by date'!S35</f>
        <v>65</v>
      </c>
      <c r="AB47" s="1259">
        <f>'ALL YEAR SUMMARY by date'!T35</f>
        <v>53</v>
      </c>
    </row>
    <row r="48" spans="1:28" x14ac:dyDescent="0.25">
      <c r="A48" s="1820">
        <v>2009</v>
      </c>
      <c r="B48" s="1399">
        <f>'Aerial redd counts'!B347</f>
        <v>0</v>
      </c>
      <c r="J48" s="335">
        <f>'ALL YEAR SUMMARY by date'!A36</f>
        <v>40329</v>
      </c>
      <c r="K48" s="331">
        <f>'ALL YEAR SUMMARY by date'!C36</f>
        <v>207</v>
      </c>
      <c r="L48" s="331">
        <f>'ALL YEAR SUMMARY by date'!D36</f>
        <v>109</v>
      </c>
      <c r="M48" s="331">
        <f>'ALL YEAR SUMMARY by date'!E36</f>
        <v>159</v>
      </c>
      <c r="N48" s="331">
        <f>'ALL YEAR SUMMARY by date'!F36</f>
        <v>317</v>
      </c>
      <c r="O48" s="331">
        <f>'ALL YEAR SUMMARY by date'!G36</f>
        <v>103</v>
      </c>
      <c r="P48" s="331">
        <f>'ALL YEAR SUMMARY by date'!H36</f>
        <v>57</v>
      </c>
      <c r="Q48" s="331">
        <f>'ALL YEAR SUMMARY by date'!I36</f>
        <v>30</v>
      </c>
      <c r="R48" s="331">
        <f>'ALL YEAR SUMMARY by date'!J36</f>
        <v>72</v>
      </c>
      <c r="S48" s="331">
        <f>'ALL YEAR SUMMARY by date'!K36</f>
        <v>8</v>
      </c>
      <c r="T48" s="331">
        <f>'ALL YEAR SUMMARY by date'!L36</f>
        <v>23</v>
      </c>
      <c r="U48" s="331">
        <f>'ALL YEAR SUMMARY by date'!M36</f>
        <v>27</v>
      </c>
      <c r="V48" s="331">
        <f>'ALL YEAR SUMMARY by date'!N36</f>
        <v>26</v>
      </c>
      <c r="W48" s="331">
        <f>'ALL YEAR SUMMARY by date'!O36</f>
        <v>49</v>
      </c>
      <c r="X48" s="331">
        <f>'ALL YEAR SUMMARY by date'!P36</f>
        <v>21</v>
      </c>
      <c r="Y48" s="331">
        <f>'ALL YEAR SUMMARY by date'!Q36</f>
        <v>6</v>
      </c>
      <c r="Z48" s="1259">
        <f>'ALL YEAR SUMMARY by date'!R36</f>
        <v>28</v>
      </c>
      <c r="AA48" s="1259">
        <f>'ALL YEAR SUMMARY by date'!S36</f>
        <v>80</v>
      </c>
      <c r="AB48" s="1259">
        <f>'ALL YEAR SUMMARY by date'!T36</f>
        <v>53</v>
      </c>
    </row>
    <row r="49" spans="1:28" x14ac:dyDescent="0.25">
      <c r="A49" s="1820">
        <v>2008</v>
      </c>
      <c r="B49" s="1399">
        <f>'Aerial redd counts'!B374</f>
        <v>2.2675736961451248E-3</v>
      </c>
      <c r="J49" s="335">
        <f>'ALL YEAR SUMMARY by date'!A37</f>
        <v>40330</v>
      </c>
      <c r="K49" s="331">
        <f>'ALL YEAR SUMMARY by date'!C37</f>
        <v>207</v>
      </c>
      <c r="L49" s="331">
        <f>'ALL YEAR SUMMARY by date'!D37</f>
        <v>109</v>
      </c>
      <c r="M49" s="331">
        <f>'ALL YEAR SUMMARY by date'!E37</f>
        <v>172</v>
      </c>
      <c r="N49" s="331">
        <f>'ALL YEAR SUMMARY by date'!F37</f>
        <v>336</v>
      </c>
      <c r="O49" s="331">
        <f>'ALL YEAR SUMMARY by date'!G37</f>
        <v>107</v>
      </c>
      <c r="P49" s="331">
        <f>'ALL YEAR SUMMARY by date'!H37</f>
        <v>58</v>
      </c>
      <c r="Q49" s="331">
        <f>'ALL YEAR SUMMARY by date'!I37</f>
        <v>33</v>
      </c>
      <c r="R49" s="331">
        <f>'ALL YEAR SUMMARY by date'!J37</f>
        <v>85</v>
      </c>
      <c r="S49" s="331">
        <f>'ALL YEAR SUMMARY by date'!K37</f>
        <v>8</v>
      </c>
      <c r="T49" s="331">
        <f>'ALL YEAR SUMMARY by date'!L37</f>
        <v>27</v>
      </c>
      <c r="U49" s="331">
        <f>'ALL YEAR SUMMARY by date'!M37</f>
        <v>32</v>
      </c>
      <c r="V49" s="331">
        <f>'ALL YEAR SUMMARY by date'!N37</f>
        <v>26</v>
      </c>
      <c r="W49" s="331">
        <f>'ALL YEAR SUMMARY by date'!O37</f>
        <v>50</v>
      </c>
      <c r="X49" s="331">
        <f>'ALL YEAR SUMMARY by date'!P37</f>
        <v>23</v>
      </c>
      <c r="Y49" s="331">
        <f>'ALL YEAR SUMMARY by date'!Q37</f>
        <v>7</v>
      </c>
      <c r="Z49" s="1259">
        <f>'ALL YEAR SUMMARY by date'!R37</f>
        <v>30</v>
      </c>
      <c r="AA49" s="1259">
        <f>'ALL YEAR SUMMARY by date'!S37</f>
        <v>82</v>
      </c>
      <c r="AB49" s="1259">
        <f>'ALL YEAR SUMMARY by date'!T37</f>
        <v>60</v>
      </c>
    </row>
    <row r="50" spans="1:28" x14ac:dyDescent="0.25">
      <c r="A50" s="1820">
        <v>2007</v>
      </c>
      <c r="B50" s="1399">
        <f>'Aerial redd counts'!B402</f>
        <v>5.9027777777777776E-2</v>
      </c>
      <c r="J50" s="335">
        <f>'ALL YEAR SUMMARY by date'!A38</f>
        <v>40331</v>
      </c>
      <c r="K50" s="331">
        <f>'ALL YEAR SUMMARY by date'!C38</f>
        <v>250</v>
      </c>
      <c r="L50" s="331">
        <f>'ALL YEAR SUMMARY by date'!D38</f>
        <v>123</v>
      </c>
      <c r="M50" s="331">
        <f>'ALL YEAR SUMMARY by date'!E38</f>
        <v>204</v>
      </c>
      <c r="N50" s="331">
        <f>'ALL YEAR SUMMARY by date'!F38</f>
        <v>409</v>
      </c>
      <c r="O50" s="331">
        <f>'ALL YEAR SUMMARY by date'!G38</f>
        <v>123</v>
      </c>
      <c r="P50" s="331">
        <f>'ALL YEAR SUMMARY by date'!H38</f>
        <v>69</v>
      </c>
      <c r="Q50" s="331">
        <f>'ALL YEAR SUMMARY by date'!I38</f>
        <v>56</v>
      </c>
      <c r="R50" s="331">
        <f>'ALL YEAR SUMMARY by date'!J38</f>
        <v>85</v>
      </c>
      <c r="S50" s="331">
        <f>'ALL YEAR SUMMARY by date'!K38</f>
        <v>8</v>
      </c>
      <c r="T50" s="331">
        <f>'ALL YEAR SUMMARY by date'!L38</f>
        <v>27</v>
      </c>
      <c r="U50" s="331">
        <f>'ALL YEAR SUMMARY by date'!M38</f>
        <v>32</v>
      </c>
      <c r="V50" s="331">
        <f>'ALL YEAR SUMMARY by date'!N38</f>
        <v>27</v>
      </c>
      <c r="W50" s="331">
        <f>'ALL YEAR SUMMARY by date'!O38</f>
        <v>53</v>
      </c>
      <c r="X50" s="331">
        <f>'ALL YEAR SUMMARY by date'!P38</f>
        <v>24</v>
      </c>
      <c r="Y50" s="331">
        <f>'ALL YEAR SUMMARY by date'!Q38</f>
        <v>10</v>
      </c>
      <c r="Z50" s="1259">
        <f>'ALL YEAR SUMMARY by date'!R38</f>
        <v>31</v>
      </c>
      <c r="AA50" s="1259">
        <f>'ALL YEAR SUMMARY by date'!S38</f>
        <v>86</v>
      </c>
      <c r="AB50" s="1259">
        <f>'ALL YEAR SUMMARY by date'!T38</f>
        <v>76</v>
      </c>
    </row>
    <row r="51" spans="1:28" x14ac:dyDescent="0.25">
      <c r="A51" s="1820">
        <v>2006</v>
      </c>
      <c r="B51" s="1399">
        <f>'Aerial redd counts'!B433</f>
        <v>7.1129707112970716E-2</v>
      </c>
      <c r="J51" s="335">
        <f>'ALL YEAR SUMMARY by date'!A39</f>
        <v>40332</v>
      </c>
      <c r="K51" s="331">
        <f>'ALL YEAR SUMMARY by date'!C39</f>
        <v>255</v>
      </c>
      <c r="L51" s="331">
        <f>'ALL YEAR SUMMARY by date'!D39</f>
        <v>144</v>
      </c>
      <c r="M51" s="331">
        <f>'ALL YEAR SUMMARY by date'!E39</f>
        <v>210</v>
      </c>
      <c r="N51" s="331">
        <f>'ALL YEAR SUMMARY by date'!F39</f>
        <v>413</v>
      </c>
      <c r="O51" s="331">
        <f>'ALL YEAR SUMMARY by date'!G39</f>
        <v>124</v>
      </c>
      <c r="P51" s="331">
        <f>'ALL YEAR SUMMARY by date'!H39</f>
        <v>69</v>
      </c>
      <c r="Q51" s="331">
        <f>'ALL YEAR SUMMARY by date'!I39</f>
        <v>56</v>
      </c>
      <c r="R51" s="331">
        <f>'ALL YEAR SUMMARY by date'!J39</f>
        <v>87</v>
      </c>
      <c r="S51" s="331">
        <f>'ALL YEAR SUMMARY by date'!K39</f>
        <v>11</v>
      </c>
      <c r="T51" s="331">
        <f>'ALL YEAR SUMMARY by date'!L39</f>
        <v>27</v>
      </c>
      <c r="U51" s="331">
        <f>'ALL YEAR SUMMARY by date'!M39</f>
        <v>32</v>
      </c>
      <c r="V51" s="331">
        <f>'ALL YEAR SUMMARY by date'!N39</f>
        <v>30</v>
      </c>
      <c r="W51" s="331">
        <f>'ALL YEAR SUMMARY by date'!O39</f>
        <v>54</v>
      </c>
      <c r="X51" s="331">
        <f>'ALL YEAR SUMMARY by date'!P39</f>
        <v>27</v>
      </c>
      <c r="Y51" s="331">
        <f>'ALL YEAR SUMMARY by date'!Q39</f>
        <v>12</v>
      </c>
      <c r="Z51" s="1259">
        <f>'ALL YEAR SUMMARY by date'!R39</f>
        <v>34</v>
      </c>
      <c r="AA51" s="1259">
        <f>'ALL YEAR SUMMARY by date'!S39</f>
        <v>90</v>
      </c>
      <c r="AB51" s="1259">
        <f>'ALL YEAR SUMMARY by date'!T39</f>
        <v>76</v>
      </c>
    </row>
    <row r="52" spans="1:28" x14ac:dyDescent="0.25">
      <c r="A52" s="1820">
        <v>2005</v>
      </c>
      <c r="B52" s="1399">
        <f>'Aerial redd counts'!B459</f>
        <v>5.741869918699187E-2</v>
      </c>
      <c r="J52" s="335">
        <f>'ALL YEAR SUMMARY by date'!A40</f>
        <v>40333</v>
      </c>
      <c r="K52" s="331">
        <f>'ALL YEAR SUMMARY by date'!C40</f>
        <v>255</v>
      </c>
      <c r="L52" s="331">
        <f>'ALL YEAR SUMMARY by date'!D40</f>
        <v>144</v>
      </c>
      <c r="M52" s="331">
        <f>'ALL YEAR SUMMARY by date'!E40</f>
        <v>232</v>
      </c>
      <c r="N52" s="331">
        <f>'ALL YEAR SUMMARY by date'!F40</f>
        <v>434</v>
      </c>
      <c r="O52" s="331">
        <f>'ALL YEAR SUMMARY by date'!G40</f>
        <v>128</v>
      </c>
      <c r="P52" s="331">
        <f>'ALL YEAR SUMMARY by date'!H40</f>
        <v>71</v>
      </c>
      <c r="Q52" s="331">
        <f>'ALL YEAR SUMMARY by date'!I40</f>
        <v>58</v>
      </c>
      <c r="R52" s="331">
        <f>'ALL YEAR SUMMARY by date'!J40</f>
        <v>94</v>
      </c>
      <c r="S52" s="331">
        <f>'ALL YEAR SUMMARY by date'!K40</f>
        <v>11</v>
      </c>
      <c r="T52" s="331">
        <f>'ALL YEAR SUMMARY by date'!L40</f>
        <v>28</v>
      </c>
      <c r="U52" s="331">
        <f>'ALL YEAR SUMMARY by date'!M40</f>
        <v>42</v>
      </c>
      <c r="V52" s="331">
        <f>'ALL YEAR SUMMARY by date'!N40</f>
        <v>31</v>
      </c>
      <c r="W52" s="331">
        <f>'ALL YEAR SUMMARY by date'!O40</f>
        <v>56</v>
      </c>
      <c r="X52" s="331">
        <f>'ALL YEAR SUMMARY by date'!P40</f>
        <v>27</v>
      </c>
      <c r="Y52" s="331">
        <f>'ALL YEAR SUMMARY by date'!Q40</f>
        <v>12</v>
      </c>
      <c r="Z52" s="1259">
        <f>'ALL YEAR SUMMARY by date'!R40</f>
        <v>38</v>
      </c>
      <c r="AA52" s="1259">
        <f>'ALL YEAR SUMMARY by date'!S40</f>
        <v>90</v>
      </c>
      <c r="AB52" s="1259">
        <f>'ALL YEAR SUMMARY by date'!T40</f>
        <v>78</v>
      </c>
    </row>
    <row r="53" spans="1:28" x14ac:dyDescent="0.25">
      <c r="A53" s="1820">
        <v>2004</v>
      </c>
      <c r="B53" s="1399">
        <f>'Aerial redd counts'!B488</f>
        <v>0.19323671497584541</v>
      </c>
      <c r="J53" s="335">
        <f>'ALL YEAR SUMMARY by date'!A41</f>
        <v>40334</v>
      </c>
      <c r="K53" s="331">
        <f>'ALL YEAR SUMMARY by date'!C41</f>
        <v>295</v>
      </c>
      <c r="L53" s="331">
        <f>'ALL YEAR SUMMARY by date'!D41</f>
        <v>155</v>
      </c>
      <c r="M53" s="331">
        <f>'ALL YEAR SUMMARY by date'!E41</f>
        <v>279</v>
      </c>
      <c r="N53" s="331">
        <f>'ALL YEAR SUMMARY by date'!F41</f>
        <v>523</v>
      </c>
      <c r="O53" s="331">
        <f>'ALL YEAR SUMMARY by date'!G41</f>
        <v>137</v>
      </c>
      <c r="P53" s="331">
        <f>'ALL YEAR SUMMARY by date'!H41</f>
        <v>79</v>
      </c>
      <c r="Q53" s="331">
        <f>'ALL YEAR SUMMARY by date'!I41</f>
        <v>70</v>
      </c>
      <c r="R53" s="331">
        <f>'ALL YEAR SUMMARY by date'!J41</f>
        <v>94</v>
      </c>
      <c r="S53" s="331">
        <f>'ALL YEAR SUMMARY by date'!K41</f>
        <v>12</v>
      </c>
      <c r="T53" s="331">
        <f>'ALL YEAR SUMMARY by date'!L41</f>
        <v>28</v>
      </c>
      <c r="U53" s="331">
        <f>'ALL YEAR SUMMARY by date'!M41</f>
        <v>42</v>
      </c>
      <c r="V53" s="331">
        <f>'ALL YEAR SUMMARY by date'!N41</f>
        <v>32</v>
      </c>
      <c r="W53" s="331">
        <f>'ALL YEAR SUMMARY by date'!O41</f>
        <v>60</v>
      </c>
      <c r="X53" s="331">
        <f>'ALL YEAR SUMMARY by date'!P41</f>
        <v>27</v>
      </c>
      <c r="Y53" s="331">
        <f>'ALL YEAR SUMMARY by date'!Q41</f>
        <v>14</v>
      </c>
      <c r="Z53" s="1259">
        <f>'ALL YEAR SUMMARY by date'!R41</f>
        <v>38</v>
      </c>
      <c r="AA53" s="1259">
        <f>'ALL YEAR SUMMARY by date'!S41</f>
        <v>93</v>
      </c>
      <c r="AB53" s="1259">
        <f>'ALL YEAR SUMMARY by date'!T41</f>
        <v>90</v>
      </c>
    </row>
    <row r="54" spans="1:28" x14ac:dyDescent="0.25">
      <c r="A54" s="1820">
        <v>2003</v>
      </c>
      <c r="B54" s="1399">
        <f>'Aerial redd counts'!B515</f>
        <v>8.2004555808656038E-2</v>
      </c>
      <c r="J54" s="335">
        <f>'ALL YEAR SUMMARY by date'!A42</f>
        <v>40335</v>
      </c>
      <c r="K54" s="331">
        <f>'ALL YEAR SUMMARY by date'!C42</f>
        <v>307</v>
      </c>
      <c r="L54" s="331">
        <f>'ALL YEAR SUMMARY by date'!D42</f>
        <v>164</v>
      </c>
      <c r="M54" s="331">
        <f>'ALL YEAR SUMMARY by date'!E42</f>
        <v>284</v>
      </c>
      <c r="N54" s="331">
        <f>'ALL YEAR SUMMARY by date'!F42</f>
        <v>540</v>
      </c>
      <c r="O54" s="331">
        <f>'ALL YEAR SUMMARY by date'!G42</f>
        <v>137</v>
      </c>
      <c r="P54" s="331">
        <f>'ALL YEAR SUMMARY by date'!H42</f>
        <v>79</v>
      </c>
      <c r="Q54" s="331">
        <f>'ALL YEAR SUMMARY by date'!I42</f>
        <v>72</v>
      </c>
      <c r="R54" s="331">
        <f>'ALL YEAR SUMMARY by date'!J42</f>
        <v>100</v>
      </c>
      <c r="S54" s="331">
        <f>'ALL YEAR SUMMARY by date'!K42</f>
        <v>14</v>
      </c>
      <c r="T54" s="331">
        <f>'ALL YEAR SUMMARY by date'!L42</f>
        <v>29</v>
      </c>
      <c r="U54" s="331">
        <f>'ALL YEAR SUMMARY by date'!M42</f>
        <v>43</v>
      </c>
      <c r="V54" s="331">
        <f>'ALL YEAR SUMMARY by date'!N42</f>
        <v>40</v>
      </c>
      <c r="W54" s="331">
        <f>'ALL YEAR SUMMARY by date'!O42</f>
        <v>60</v>
      </c>
      <c r="X54" s="331">
        <f>'ALL YEAR SUMMARY by date'!P42</f>
        <v>29</v>
      </c>
      <c r="Y54" s="331">
        <f>'ALL YEAR SUMMARY by date'!Q42</f>
        <v>14</v>
      </c>
      <c r="Z54" s="1259">
        <f>'ALL YEAR SUMMARY by date'!R42</f>
        <v>38</v>
      </c>
      <c r="AA54" s="1259">
        <f>'ALL YEAR SUMMARY by date'!S42</f>
        <v>112</v>
      </c>
      <c r="AB54" s="1259">
        <f>'ALL YEAR SUMMARY by date'!T42</f>
        <v>92</v>
      </c>
    </row>
    <row r="55" spans="1:28" x14ac:dyDescent="0.25">
      <c r="A55" s="1820">
        <v>2002</v>
      </c>
      <c r="B55" s="1399">
        <f>'Aerial redd counts'!B543</f>
        <v>0.13770491803278689</v>
      </c>
      <c r="J55" s="335">
        <f>'ALL YEAR SUMMARY by date'!A43</f>
        <v>40336</v>
      </c>
      <c r="K55" s="331">
        <f>'ALL YEAR SUMMARY by date'!C43</f>
        <v>307</v>
      </c>
      <c r="L55" s="331">
        <f>'ALL YEAR SUMMARY by date'!D43</f>
        <v>164</v>
      </c>
      <c r="M55" s="331">
        <f>'ALL YEAR SUMMARY by date'!E43</f>
        <v>304</v>
      </c>
      <c r="N55" s="331">
        <f>'ALL YEAR SUMMARY by date'!F43</f>
        <v>599</v>
      </c>
      <c r="O55" s="331">
        <f>'ALL YEAR SUMMARY by date'!G43</f>
        <v>142</v>
      </c>
      <c r="P55" s="331">
        <f>'ALL YEAR SUMMARY by date'!H43</f>
        <v>82</v>
      </c>
      <c r="Q55" s="331">
        <f>'ALL YEAR SUMMARY by date'!I43</f>
        <v>76</v>
      </c>
      <c r="R55" s="331">
        <f>'ALL YEAR SUMMARY by date'!J43</f>
        <v>113</v>
      </c>
      <c r="S55" s="331">
        <f>'ALL YEAR SUMMARY by date'!K43</f>
        <v>14</v>
      </c>
      <c r="T55" s="331">
        <f>'ALL YEAR SUMMARY by date'!L43</f>
        <v>39</v>
      </c>
      <c r="U55" s="331">
        <f>'ALL YEAR SUMMARY by date'!M43</f>
        <v>52</v>
      </c>
      <c r="V55" s="331">
        <f>'ALL YEAR SUMMARY by date'!N43</f>
        <v>43</v>
      </c>
      <c r="W55" s="331">
        <f>'ALL YEAR SUMMARY by date'!O43</f>
        <v>61</v>
      </c>
      <c r="X55" s="331">
        <f>'ALL YEAR SUMMARY by date'!P43</f>
        <v>30</v>
      </c>
      <c r="Y55" s="331">
        <f>'ALL YEAR SUMMARY by date'!Q43</f>
        <v>15</v>
      </c>
      <c r="Z55" s="1259">
        <f>'ALL YEAR SUMMARY by date'!R43</f>
        <v>42</v>
      </c>
      <c r="AA55" s="1259">
        <f>'ALL YEAR SUMMARY by date'!S43</f>
        <v>114</v>
      </c>
      <c r="AB55" s="1259">
        <f>'ALL YEAR SUMMARY by date'!T43</f>
        <v>93</v>
      </c>
    </row>
    <row r="56" spans="1:28" x14ac:dyDescent="0.25">
      <c r="A56" s="1820">
        <v>2001</v>
      </c>
      <c r="B56" s="1399">
        <f>'Aerial redd counts'!B572</f>
        <v>0.26719197707736392</v>
      </c>
      <c r="J56" s="335">
        <f>'ALL YEAR SUMMARY by date'!A44</f>
        <v>40337</v>
      </c>
      <c r="K56" s="331">
        <f>'ALL YEAR SUMMARY by date'!C44</f>
        <v>359</v>
      </c>
      <c r="L56" s="331">
        <f>'ALL YEAR SUMMARY by date'!D44</f>
        <v>174</v>
      </c>
      <c r="M56" s="331">
        <f>'ALL YEAR SUMMARY by date'!E44</f>
        <v>363</v>
      </c>
      <c r="N56" s="331">
        <f>'ALL YEAR SUMMARY by date'!F44</f>
        <v>725</v>
      </c>
      <c r="O56" s="331">
        <f>'ALL YEAR SUMMARY by date'!G44</f>
        <v>158</v>
      </c>
      <c r="P56" s="331">
        <f>'ALL YEAR SUMMARY by date'!H44</f>
        <v>103</v>
      </c>
      <c r="Q56" s="331">
        <f>'ALL YEAR SUMMARY by date'!I44</f>
        <v>99</v>
      </c>
      <c r="R56" s="331">
        <f>'ALL YEAR SUMMARY by date'!J44</f>
        <v>115</v>
      </c>
      <c r="S56" s="331">
        <f>'ALL YEAR SUMMARY by date'!K44</f>
        <v>14</v>
      </c>
      <c r="T56" s="331">
        <f>'ALL YEAR SUMMARY by date'!L44</f>
        <v>39</v>
      </c>
      <c r="U56" s="331">
        <f>'ALL YEAR SUMMARY by date'!M44</f>
        <v>52</v>
      </c>
      <c r="V56" s="331">
        <f>'ALL YEAR SUMMARY by date'!N44</f>
        <v>44</v>
      </c>
      <c r="W56" s="331">
        <f>'ALL YEAR SUMMARY by date'!O44</f>
        <v>72</v>
      </c>
      <c r="X56" s="331">
        <f>'ALL YEAR SUMMARY by date'!P44</f>
        <v>30</v>
      </c>
      <c r="Y56" s="331">
        <f>'ALL YEAR SUMMARY by date'!Q44</f>
        <v>17</v>
      </c>
      <c r="Z56" s="1259">
        <f>'ALL YEAR SUMMARY by date'!R44</f>
        <v>42</v>
      </c>
      <c r="AA56" s="1259">
        <f>'ALL YEAR SUMMARY by date'!S44</f>
        <v>121</v>
      </c>
      <c r="AB56" s="1259">
        <f>'ALL YEAR SUMMARY by date'!T44</f>
        <v>112</v>
      </c>
    </row>
    <row r="57" spans="1:28" x14ac:dyDescent="0.25">
      <c r="A57" s="1820">
        <v>2000</v>
      </c>
      <c r="B57" s="1399">
        <f>'Aerial redd counts'!B599</f>
        <v>0.38986013986013984</v>
      </c>
      <c r="J57" s="335">
        <f>'ALL YEAR SUMMARY by date'!A45</f>
        <v>40338</v>
      </c>
      <c r="K57" s="331">
        <f>'ALL YEAR SUMMARY by date'!C45</f>
        <v>372</v>
      </c>
      <c r="L57" s="331">
        <f>'ALL YEAR SUMMARY by date'!D45</f>
        <v>185</v>
      </c>
      <c r="M57" s="331">
        <f>'ALL YEAR SUMMARY by date'!E45</f>
        <v>369</v>
      </c>
      <c r="N57" s="331">
        <f>'ALL YEAR SUMMARY by date'!F45</f>
        <v>732</v>
      </c>
      <c r="O57" s="331">
        <f>'ALL YEAR SUMMARY by date'!G45</f>
        <v>160</v>
      </c>
      <c r="P57" s="331">
        <f>'ALL YEAR SUMMARY by date'!H45</f>
        <v>104</v>
      </c>
      <c r="Q57" s="331">
        <f>'ALL YEAR SUMMARY by date'!I45</f>
        <v>100</v>
      </c>
      <c r="R57" s="331">
        <f>'ALL YEAR SUMMARY by date'!J45</f>
        <v>118</v>
      </c>
      <c r="S57" s="331">
        <f>'ALL YEAR SUMMARY by date'!K45</f>
        <v>14</v>
      </c>
      <c r="T57" s="331">
        <f>'ALL YEAR SUMMARY by date'!L45</f>
        <v>40</v>
      </c>
      <c r="U57" s="331">
        <f>'ALL YEAR SUMMARY by date'!M45</f>
        <v>54</v>
      </c>
      <c r="V57" s="331">
        <f>'ALL YEAR SUMMARY by date'!N45</f>
        <v>56</v>
      </c>
      <c r="W57" s="331">
        <f>'ALL YEAR SUMMARY by date'!O45</f>
        <v>74</v>
      </c>
      <c r="X57" s="331">
        <f>'ALL YEAR SUMMARY by date'!P45</f>
        <v>34</v>
      </c>
      <c r="Y57" s="331">
        <f>'ALL YEAR SUMMARY by date'!Q45</f>
        <v>17</v>
      </c>
      <c r="Z57" s="1259">
        <f>'ALL YEAR SUMMARY by date'!R45</f>
        <v>42</v>
      </c>
      <c r="AA57" s="1259">
        <f>'ALL YEAR SUMMARY by date'!S45</f>
        <v>145</v>
      </c>
      <c r="AB57" s="1259">
        <f>'ALL YEAR SUMMARY by date'!T45</f>
        <v>112</v>
      </c>
    </row>
    <row r="58" spans="1:28" x14ac:dyDescent="0.25">
      <c r="A58" s="1820">
        <v>1999</v>
      </c>
      <c r="B58" s="1399">
        <f>'Aerial redd counts'!B622</f>
        <v>0.38394415357766143</v>
      </c>
      <c r="J58" s="335">
        <f>'ALL YEAR SUMMARY by date'!A46</f>
        <v>40339</v>
      </c>
      <c r="K58" s="331">
        <f>'ALL YEAR SUMMARY by date'!C46</f>
        <v>372</v>
      </c>
      <c r="L58" s="331">
        <f>'ALL YEAR SUMMARY by date'!D46</f>
        <v>189</v>
      </c>
      <c r="M58" s="331">
        <f>'ALL YEAR SUMMARY by date'!E46</f>
        <v>395</v>
      </c>
      <c r="N58" s="331">
        <f>'ALL YEAR SUMMARY by date'!F46</f>
        <v>772</v>
      </c>
      <c r="O58" s="331">
        <f>'ALL YEAR SUMMARY by date'!G46</f>
        <v>167</v>
      </c>
      <c r="P58" s="331">
        <f>'ALL YEAR SUMMARY by date'!H46</f>
        <v>109</v>
      </c>
      <c r="Q58" s="331">
        <f>'ALL YEAR SUMMARY by date'!I46</f>
        <v>108</v>
      </c>
      <c r="R58" s="331">
        <f>'ALL YEAR SUMMARY by date'!J46</f>
        <v>131</v>
      </c>
      <c r="S58" s="331">
        <f>'ALL YEAR SUMMARY by date'!K46</f>
        <v>14</v>
      </c>
      <c r="T58" s="331">
        <f>'ALL YEAR SUMMARY by date'!L46</f>
        <v>43</v>
      </c>
      <c r="U58" s="331">
        <f>'ALL YEAR SUMMARY by date'!M46</f>
        <v>61</v>
      </c>
      <c r="V58" s="331">
        <f>'ALL YEAR SUMMARY by date'!N46</f>
        <v>56</v>
      </c>
      <c r="W58" s="331">
        <f>'ALL YEAR SUMMARY by date'!O46</f>
        <v>79</v>
      </c>
      <c r="X58" s="331">
        <f>'ALL YEAR SUMMARY by date'!P46</f>
        <v>35</v>
      </c>
      <c r="Y58" s="331">
        <f>'ALL YEAR SUMMARY by date'!Q46</f>
        <v>19</v>
      </c>
      <c r="Z58" s="1259">
        <f>'ALL YEAR SUMMARY by date'!R46</f>
        <v>48</v>
      </c>
      <c r="AA58" s="1259">
        <f>'ALL YEAR SUMMARY by date'!S46</f>
        <v>150</v>
      </c>
      <c r="AB58" s="1259">
        <f>'ALL YEAR SUMMARY by date'!T46</f>
        <v>114</v>
      </c>
    </row>
    <row r="59" spans="1:28" x14ac:dyDescent="0.25">
      <c r="A59" s="1820">
        <v>1998</v>
      </c>
      <c r="B59" s="1399">
        <f>'Aerial redd counts'!B645</f>
        <v>9.2198581560283682E-2</v>
      </c>
      <c r="J59" s="335">
        <f>'ALL YEAR SUMMARY by date'!A47</f>
        <v>40340</v>
      </c>
      <c r="K59" s="331">
        <f>'ALL YEAR SUMMARY by date'!C47</f>
        <v>420</v>
      </c>
      <c r="L59" s="331">
        <f>'ALL YEAR SUMMARY by date'!D47</f>
        <v>210</v>
      </c>
      <c r="M59" s="331">
        <f>'ALL YEAR SUMMARY by date'!E47</f>
        <v>506</v>
      </c>
      <c r="N59" s="331">
        <f>'ALL YEAR SUMMARY by date'!F47</f>
        <v>891</v>
      </c>
      <c r="O59" s="331">
        <f>'ALL YEAR SUMMARY by date'!G47</f>
        <v>184</v>
      </c>
      <c r="P59" s="331">
        <f>'ALL YEAR SUMMARY by date'!H47</f>
        <v>140</v>
      </c>
      <c r="Q59" s="331">
        <f>'ALL YEAR SUMMARY by date'!I47</f>
        <v>133</v>
      </c>
      <c r="R59" s="331">
        <f>'ALL YEAR SUMMARY by date'!J47</f>
        <v>133</v>
      </c>
      <c r="S59" s="331">
        <f>'ALL YEAR SUMMARY by date'!K47</f>
        <v>15</v>
      </c>
      <c r="T59" s="331">
        <f>'ALL YEAR SUMMARY by date'!L47</f>
        <v>43</v>
      </c>
      <c r="U59" s="331">
        <f>'ALL YEAR SUMMARY by date'!M47</f>
        <v>61</v>
      </c>
      <c r="V59" s="331">
        <f>'ALL YEAR SUMMARY by date'!N47</f>
        <v>58</v>
      </c>
      <c r="W59" s="331">
        <f>'ALL YEAR SUMMARY by date'!O47</f>
        <v>96</v>
      </c>
      <c r="X59" s="331">
        <f>'ALL YEAR SUMMARY by date'!P47</f>
        <v>36</v>
      </c>
      <c r="Y59" s="331">
        <f>'ALL YEAR SUMMARY by date'!Q47</f>
        <v>19</v>
      </c>
      <c r="Z59" s="1259">
        <f>'ALL YEAR SUMMARY by date'!R47</f>
        <v>49</v>
      </c>
      <c r="AA59" s="1259">
        <f>'ALL YEAR SUMMARY by date'!S47</f>
        <v>170</v>
      </c>
      <c r="AB59" s="1259">
        <f>'ALL YEAR SUMMARY by date'!T47</f>
        <v>134</v>
      </c>
    </row>
    <row r="60" spans="1:28" x14ac:dyDescent="0.25">
      <c r="A60" s="1820">
        <v>1997</v>
      </c>
      <c r="B60" s="1399">
        <f>'Aerial redd counts'!B668</f>
        <v>0.1</v>
      </c>
      <c r="J60" s="335">
        <f>'ALL YEAR SUMMARY by date'!A48</f>
        <v>40341</v>
      </c>
      <c r="K60" s="331">
        <f>'ALL YEAR SUMMARY by date'!C48</f>
        <v>442</v>
      </c>
      <c r="L60" s="331">
        <f>'ALL YEAR SUMMARY by date'!D48</f>
        <v>228</v>
      </c>
      <c r="M60" s="331">
        <f>'ALL YEAR SUMMARY by date'!E48</f>
        <v>513</v>
      </c>
      <c r="N60" s="331">
        <f>'ALL YEAR SUMMARY by date'!F48</f>
        <v>907</v>
      </c>
      <c r="O60" s="331">
        <f>'ALL YEAR SUMMARY by date'!G48</f>
        <v>185</v>
      </c>
      <c r="P60" s="331">
        <f>'ALL YEAR SUMMARY by date'!H48</f>
        <v>140</v>
      </c>
      <c r="Q60" s="331">
        <f>'ALL YEAR SUMMARY by date'!I48</f>
        <v>133</v>
      </c>
      <c r="R60" s="331">
        <f>'ALL YEAR SUMMARY by date'!J48</f>
        <v>143</v>
      </c>
      <c r="S60" s="331">
        <f>'ALL YEAR SUMMARY by date'!K48</f>
        <v>17</v>
      </c>
      <c r="T60" s="331">
        <f>'ALL YEAR SUMMARY by date'!L48</f>
        <v>45</v>
      </c>
      <c r="U60" s="331">
        <f>'ALL YEAR SUMMARY by date'!M48</f>
        <v>62</v>
      </c>
      <c r="V60" s="331">
        <f>'ALL YEAR SUMMARY by date'!N48</f>
        <v>66</v>
      </c>
      <c r="W60" s="331">
        <f>'ALL YEAR SUMMARY by date'!O48</f>
        <v>97</v>
      </c>
      <c r="X60" s="331">
        <f>'ALL YEAR SUMMARY by date'!P48</f>
        <v>40</v>
      </c>
      <c r="Y60" s="331">
        <f>'ALL YEAR SUMMARY by date'!Q48</f>
        <v>19</v>
      </c>
      <c r="Z60" s="1259">
        <f>'ALL YEAR SUMMARY by date'!R48</f>
        <v>50</v>
      </c>
      <c r="AA60" s="1259">
        <f>'ALL YEAR SUMMARY by date'!S48</f>
        <v>214</v>
      </c>
      <c r="AB60" s="1259">
        <f>'ALL YEAR SUMMARY by date'!T48</f>
        <v>138</v>
      </c>
    </row>
    <row r="61" spans="1:28" x14ac:dyDescent="0.25">
      <c r="A61" s="1820">
        <v>1996</v>
      </c>
      <c r="B61" s="1399">
        <f>'Aerial redd counts'!B691</f>
        <v>0.16279069767441862</v>
      </c>
      <c r="J61" s="335">
        <f>'ALL YEAR SUMMARY by date'!A49</f>
        <v>40342</v>
      </c>
      <c r="K61" s="331">
        <f>'ALL YEAR SUMMARY by date'!C49</f>
        <v>442</v>
      </c>
      <c r="L61" s="331">
        <f>'ALL YEAR SUMMARY by date'!D49</f>
        <v>228</v>
      </c>
      <c r="M61" s="331">
        <f>'ALL YEAR SUMMARY by date'!E49</f>
        <v>561</v>
      </c>
      <c r="N61" s="331">
        <f>'ALL YEAR SUMMARY by date'!F49</f>
        <v>986</v>
      </c>
      <c r="O61" s="331">
        <f>'ALL YEAR SUMMARY by date'!G49</f>
        <v>190</v>
      </c>
      <c r="P61" s="331">
        <f>'ALL YEAR SUMMARY by date'!H49</f>
        <v>150</v>
      </c>
      <c r="Q61" s="331">
        <f>'ALL YEAR SUMMARY by date'!I49</f>
        <v>147</v>
      </c>
      <c r="R61" s="331">
        <f>'ALL YEAR SUMMARY by date'!J49</f>
        <v>167</v>
      </c>
      <c r="S61" s="331">
        <f>'ALL YEAR SUMMARY by date'!K49</f>
        <v>17</v>
      </c>
      <c r="T61" s="331">
        <f>'ALL YEAR SUMMARY by date'!L49</f>
        <v>57</v>
      </c>
      <c r="U61" s="331">
        <f>'ALL YEAR SUMMARY by date'!M49</f>
        <v>66</v>
      </c>
      <c r="V61" s="331">
        <f>'ALL YEAR SUMMARY by date'!N49</f>
        <v>66</v>
      </c>
      <c r="W61" s="331">
        <f>'ALL YEAR SUMMARY by date'!O49</f>
        <v>102</v>
      </c>
      <c r="X61" s="331">
        <f>'ALL YEAR SUMMARY by date'!P49</f>
        <v>40</v>
      </c>
      <c r="Y61" s="331">
        <f>'ALL YEAR SUMMARY by date'!Q49</f>
        <v>19</v>
      </c>
      <c r="Z61" s="1259">
        <f>'ALL YEAR SUMMARY by date'!R49</f>
        <v>52</v>
      </c>
      <c r="AA61" s="1259">
        <f>'ALL YEAR SUMMARY by date'!S49</f>
        <v>222</v>
      </c>
      <c r="AB61" s="1259">
        <f>'ALL YEAR SUMMARY by date'!T49</f>
        <v>149</v>
      </c>
    </row>
    <row r="62" spans="1:28" x14ac:dyDescent="0.25">
      <c r="A62" s="1820">
        <v>1995</v>
      </c>
      <c r="B62" s="1399">
        <f>'Aerial redd counts'!B714</f>
        <v>5.6818181818181816E-2</v>
      </c>
      <c r="J62" s="335">
        <f>'ALL YEAR SUMMARY by date'!A50</f>
        <v>40343</v>
      </c>
      <c r="K62" s="331">
        <f>'ALL YEAR SUMMARY by date'!C50</f>
        <v>518</v>
      </c>
      <c r="L62" s="331">
        <f>'ALL YEAR SUMMARY by date'!D50</f>
        <v>247</v>
      </c>
      <c r="M62" s="331">
        <f>'ALL YEAR SUMMARY by date'!E50</f>
        <v>706</v>
      </c>
      <c r="N62" s="331">
        <f>'ALL YEAR SUMMARY by date'!F50</f>
        <v>1205</v>
      </c>
      <c r="O62" s="331">
        <f>'ALL YEAR SUMMARY by date'!G50</f>
        <v>204</v>
      </c>
      <c r="P62" s="331">
        <f>'ALL YEAR SUMMARY by date'!H50</f>
        <v>190</v>
      </c>
      <c r="Q62" s="331">
        <f>'ALL YEAR SUMMARY by date'!I50</f>
        <v>182</v>
      </c>
      <c r="R62" s="331">
        <f>'ALL YEAR SUMMARY by date'!J50</f>
        <v>168</v>
      </c>
      <c r="S62" s="331">
        <f>'ALL YEAR SUMMARY by date'!K50</f>
        <v>18</v>
      </c>
      <c r="T62" s="331">
        <f>'ALL YEAR SUMMARY by date'!L50</f>
        <v>57</v>
      </c>
      <c r="U62" s="331">
        <f>'ALL YEAR SUMMARY by date'!M50</f>
        <v>67</v>
      </c>
      <c r="V62" s="331">
        <f>'ALL YEAR SUMMARY by date'!N50</f>
        <v>67</v>
      </c>
      <c r="W62" s="331">
        <f>'ALL YEAR SUMMARY by date'!O50</f>
        <v>125</v>
      </c>
      <c r="X62" s="331">
        <f>'ALL YEAR SUMMARY by date'!P50</f>
        <v>42</v>
      </c>
      <c r="Y62" s="331">
        <f>'ALL YEAR SUMMARY by date'!Q50</f>
        <v>20</v>
      </c>
      <c r="Z62" s="1259">
        <f>'ALL YEAR SUMMARY by date'!R50</f>
        <v>54</v>
      </c>
      <c r="AA62" s="1259">
        <f>'ALL YEAR SUMMARY by date'!S50</f>
        <v>253</v>
      </c>
      <c r="AB62" s="1259">
        <f>'ALL YEAR SUMMARY by date'!T50</f>
        <v>191</v>
      </c>
    </row>
    <row r="63" spans="1:28" x14ac:dyDescent="0.25">
      <c r="A63" s="1820">
        <v>1994</v>
      </c>
      <c r="B63" s="1399">
        <f>'Aerial redd counts'!B737</f>
        <v>0.5625</v>
      </c>
      <c r="J63" s="335">
        <f>'ALL YEAR SUMMARY by date'!A51</f>
        <v>40344</v>
      </c>
      <c r="K63" s="331">
        <f>'ALL YEAR SUMMARY by date'!C51</f>
        <v>529</v>
      </c>
      <c r="L63" s="331">
        <f>'ALL YEAR SUMMARY by date'!D51</f>
        <v>267</v>
      </c>
      <c r="M63" s="331">
        <f>'ALL YEAR SUMMARY by date'!E51</f>
        <v>715</v>
      </c>
      <c r="N63" s="331">
        <f>'ALL YEAR SUMMARY by date'!F51</f>
        <v>1222</v>
      </c>
      <c r="O63" s="331">
        <f>'ALL YEAR SUMMARY by date'!G51</f>
        <v>204</v>
      </c>
      <c r="P63" s="331">
        <f>'ALL YEAR SUMMARY by date'!H51</f>
        <v>191</v>
      </c>
      <c r="Q63" s="331">
        <f>'ALL YEAR SUMMARY by date'!I51</f>
        <v>188</v>
      </c>
      <c r="R63" s="331">
        <f>'ALL YEAR SUMMARY by date'!J51</f>
        <v>173</v>
      </c>
      <c r="S63" s="331">
        <f>'ALL YEAR SUMMARY by date'!K51</f>
        <v>22</v>
      </c>
      <c r="T63" s="331">
        <f>'ALL YEAR SUMMARY by date'!L51</f>
        <v>58</v>
      </c>
      <c r="U63" s="331">
        <f>'ALL YEAR SUMMARY by date'!M51</f>
        <v>70</v>
      </c>
      <c r="V63" s="331">
        <f>'ALL YEAR SUMMARY by date'!N51</f>
        <v>86</v>
      </c>
      <c r="W63" s="331">
        <f>'ALL YEAR SUMMARY by date'!O51</f>
        <v>126</v>
      </c>
      <c r="X63" s="331">
        <f>'ALL YEAR SUMMARY by date'!P51</f>
        <v>45</v>
      </c>
      <c r="Y63" s="331">
        <f>'ALL YEAR SUMMARY by date'!Q51</f>
        <v>21</v>
      </c>
      <c r="Z63" s="1259">
        <f>'ALL YEAR SUMMARY by date'!R51</f>
        <v>55</v>
      </c>
      <c r="AA63" s="1259">
        <f>'ALL YEAR SUMMARY by date'!S51</f>
        <v>301</v>
      </c>
      <c r="AB63" s="1259">
        <f>'ALL YEAR SUMMARY by date'!T51</f>
        <v>195</v>
      </c>
    </row>
    <row r="64" spans="1:28" x14ac:dyDescent="0.25">
      <c r="A64" s="1820">
        <v>1993</v>
      </c>
      <c r="B64" s="1399">
        <f>'Aerial redd counts'!B760</f>
        <v>0.25</v>
      </c>
      <c r="J64" s="335">
        <f>'ALL YEAR SUMMARY by date'!A52</f>
        <v>40345</v>
      </c>
      <c r="K64" s="331">
        <f>'ALL YEAR SUMMARY by date'!C52</f>
        <v>529</v>
      </c>
      <c r="L64" s="331">
        <f>'ALL YEAR SUMMARY by date'!D52</f>
        <v>277</v>
      </c>
      <c r="M64" s="331">
        <f>'ALL YEAR SUMMARY by date'!E52</f>
        <v>774</v>
      </c>
      <c r="N64" s="331">
        <f>'ALL YEAR SUMMARY by date'!F52</f>
        <v>1303</v>
      </c>
      <c r="O64" s="331">
        <f>'ALL YEAR SUMMARY by date'!G52</f>
        <v>209</v>
      </c>
      <c r="P64" s="331">
        <f>'ALL YEAR SUMMARY by date'!H52</f>
        <v>209</v>
      </c>
      <c r="Q64" s="331">
        <f>'ALL YEAR SUMMARY by date'!I52</f>
        <v>207</v>
      </c>
      <c r="R64" s="331">
        <f>'ALL YEAR SUMMARY by date'!J52</f>
        <v>186</v>
      </c>
      <c r="S64" s="331">
        <f>'ALL YEAR SUMMARY by date'!K52</f>
        <v>22</v>
      </c>
      <c r="T64" s="331">
        <f>'ALL YEAR SUMMARY by date'!L52</f>
        <v>71</v>
      </c>
      <c r="U64" s="331">
        <f>'ALL YEAR SUMMARY by date'!M52</f>
        <v>85</v>
      </c>
      <c r="V64" s="331">
        <f>'ALL YEAR SUMMARY by date'!N52</f>
        <v>86</v>
      </c>
      <c r="W64" s="331">
        <f>'ALL YEAR SUMMARY by date'!O52</f>
        <v>133</v>
      </c>
      <c r="X64" s="331">
        <f>'ALL YEAR SUMMARY by date'!P52</f>
        <v>46</v>
      </c>
      <c r="Y64" s="331">
        <f>'ALL YEAR SUMMARY by date'!Q52</f>
        <v>22</v>
      </c>
      <c r="Z64" s="1259">
        <f>'ALL YEAR SUMMARY by date'!R52</f>
        <v>58</v>
      </c>
      <c r="AA64" s="1259">
        <f>'ALL YEAR SUMMARY by date'!S52</f>
        <v>306</v>
      </c>
      <c r="AB64" s="1259">
        <f>'ALL YEAR SUMMARY by date'!T52</f>
        <v>201</v>
      </c>
    </row>
    <row r="65" spans="1:28" x14ac:dyDescent="0.25">
      <c r="A65" s="1820">
        <v>1992</v>
      </c>
      <c r="B65" s="1399">
        <f>'Aerial redd counts'!B783</f>
        <v>0.46296296296296297</v>
      </c>
      <c r="J65" s="335">
        <f>'ALL YEAR SUMMARY by date'!A53</f>
        <v>40346</v>
      </c>
      <c r="K65" s="331">
        <f>'ALL YEAR SUMMARY by date'!C53</f>
        <v>616</v>
      </c>
      <c r="L65" s="331">
        <f>'ALL YEAR SUMMARY by date'!D53</f>
        <v>297</v>
      </c>
      <c r="M65" s="331">
        <f>'ALL YEAR SUMMARY by date'!E53</f>
        <v>928</v>
      </c>
      <c r="N65" s="331">
        <f>'ALL YEAR SUMMARY by date'!F53</f>
        <v>1420</v>
      </c>
      <c r="O65" s="331">
        <f>'ALL YEAR SUMMARY by date'!G53</f>
        <v>241</v>
      </c>
      <c r="P65" s="331">
        <f>'ALL YEAR SUMMARY by date'!H53</f>
        <v>251</v>
      </c>
      <c r="Q65" s="331">
        <f>'ALL YEAR SUMMARY by date'!I53</f>
        <v>285</v>
      </c>
      <c r="R65" s="331">
        <f>'ALL YEAR SUMMARY by date'!J53</f>
        <v>187</v>
      </c>
      <c r="S65" s="331">
        <f>'ALL YEAR SUMMARY by date'!K53</f>
        <v>25</v>
      </c>
      <c r="T65" s="331">
        <f>'ALL YEAR SUMMARY by date'!L53</f>
        <v>73</v>
      </c>
      <c r="U65" s="331">
        <f>'ALL YEAR SUMMARY by date'!M53</f>
        <v>86</v>
      </c>
      <c r="V65" s="331">
        <f>'ALL YEAR SUMMARY by date'!N53</f>
        <v>90</v>
      </c>
      <c r="W65" s="331">
        <f>'ALL YEAR SUMMARY by date'!O53</f>
        <v>145</v>
      </c>
      <c r="X65" s="331">
        <f>'ALL YEAR SUMMARY by date'!P53</f>
        <v>47</v>
      </c>
      <c r="Y65" s="331">
        <f>'ALL YEAR SUMMARY by date'!Q53</f>
        <v>23</v>
      </c>
      <c r="Z65" s="1259">
        <f>'ALL YEAR SUMMARY by date'!R53</f>
        <v>58</v>
      </c>
      <c r="AA65" s="1259">
        <f>'ALL YEAR SUMMARY by date'!S53</f>
        <v>337</v>
      </c>
      <c r="AB65" s="1259">
        <f>'ALL YEAR SUMMARY by date'!T53</f>
        <v>237</v>
      </c>
    </row>
    <row r="66" spans="1:28" x14ac:dyDescent="0.25">
      <c r="A66" s="1820">
        <v>1991</v>
      </c>
      <c r="B66" s="1399">
        <f>'Aerial redd counts'!B806</f>
        <v>0.1</v>
      </c>
      <c r="J66" s="335">
        <f>'ALL YEAR SUMMARY by date'!A54</f>
        <v>40347</v>
      </c>
      <c r="K66" s="331">
        <f>'ALL YEAR SUMMARY by date'!C54</f>
        <v>640</v>
      </c>
      <c r="L66" s="331">
        <f>'ALL YEAR SUMMARY by date'!D54</f>
        <v>337</v>
      </c>
      <c r="M66" s="331">
        <f>'ALL YEAR SUMMARY by date'!E54</f>
        <v>949</v>
      </c>
      <c r="N66" s="331">
        <f>'ALL YEAR SUMMARY by date'!F54</f>
        <v>1440</v>
      </c>
      <c r="O66" s="331">
        <f>'ALL YEAR SUMMARY by date'!G54</f>
        <v>244</v>
      </c>
      <c r="P66" s="331">
        <f>'ALL YEAR SUMMARY by date'!H54</f>
        <v>252</v>
      </c>
      <c r="Q66" s="331">
        <f>'ALL YEAR SUMMARY by date'!I54</f>
        <v>288</v>
      </c>
      <c r="R66" s="331">
        <f>'ALL YEAR SUMMARY by date'!J54</f>
        <v>195</v>
      </c>
      <c r="S66" s="331">
        <f>'ALL YEAR SUMMARY by date'!K54</f>
        <v>29</v>
      </c>
      <c r="T66" s="331">
        <f>'ALL YEAR SUMMARY by date'!L54</f>
        <v>80</v>
      </c>
      <c r="U66" s="331">
        <f>'ALL YEAR SUMMARY by date'!M54</f>
        <v>91</v>
      </c>
      <c r="V66" s="331">
        <f>'ALL YEAR SUMMARY by date'!N54</f>
        <v>115</v>
      </c>
      <c r="W66" s="331">
        <f>'ALL YEAR SUMMARY by date'!O54</f>
        <v>147</v>
      </c>
      <c r="X66" s="331">
        <f>'ALL YEAR SUMMARY by date'!P54</f>
        <v>53</v>
      </c>
      <c r="Y66" s="331">
        <f>'ALL YEAR SUMMARY by date'!Q54</f>
        <v>23</v>
      </c>
      <c r="Z66" s="1259">
        <f>'ALL YEAR SUMMARY by date'!R54</f>
        <v>61</v>
      </c>
      <c r="AA66" s="1259">
        <f>'ALL YEAR SUMMARY by date'!S54</f>
        <v>397</v>
      </c>
      <c r="AB66" s="1259">
        <f>'ALL YEAR SUMMARY by date'!T54</f>
        <v>239</v>
      </c>
    </row>
    <row r="67" spans="1:28" x14ac:dyDescent="0.25">
      <c r="A67" s="1820">
        <v>1990</v>
      </c>
      <c r="B67" s="1399">
        <f>'Aerial redd counts'!B829</f>
        <v>0.39423076923076922</v>
      </c>
      <c r="J67" s="335">
        <f>'ALL YEAR SUMMARY by date'!A55</f>
        <v>40348</v>
      </c>
      <c r="K67" s="331">
        <f>'ALL YEAR SUMMARY by date'!C55</f>
        <v>640</v>
      </c>
      <c r="L67" s="331">
        <f>'ALL YEAR SUMMARY by date'!D55</f>
        <v>346</v>
      </c>
      <c r="M67" s="331">
        <f>'ALL YEAR SUMMARY by date'!E55</f>
        <v>1013</v>
      </c>
      <c r="N67" s="331">
        <f>'ALL YEAR SUMMARY by date'!F55</f>
        <v>1499</v>
      </c>
      <c r="O67" s="331">
        <f>'ALL YEAR SUMMARY by date'!G55</f>
        <v>254</v>
      </c>
      <c r="P67" s="331">
        <f>'ALL YEAR SUMMARY by date'!H55</f>
        <v>259</v>
      </c>
      <c r="Q67" s="331">
        <f>'ALL YEAR SUMMARY by date'!I55</f>
        <v>322</v>
      </c>
      <c r="R67" s="331">
        <f>'ALL YEAR SUMMARY by date'!J55</f>
        <v>216</v>
      </c>
      <c r="S67" s="331">
        <f>'ALL YEAR SUMMARY by date'!K55</f>
        <v>29</v>
      </c>
      <c r="T67" s="331">
        <f>'ALL YEAR SUMMARY by date'!L55</f>
        <v>96</v>
      </c>
      <c r="U67" s="331">
        <f>'ALL YEAR SUMMARY by date'!M55</f>
        <v>106</v>
      </c>
      <c r="V67" s="331">
        <f>'ALL YEAR SUMMARY by date'!N55</f>
        <v>116</v>
      </c>
      <c r="W67" s="331">
        <f>'ALL YEAR SUMMARY by date'!O55</f>
        <v>151</v>
      </c>
      <c r="X67" s="331">
        <f>'ALL YEAR SUMMARY by date'!P55</f>
        <v>54</v>
      </c>
      <c r="Y67" s="331">
        <f>'ALL YEAR SUMMARY by date'!Q55</f>
        <v>24</v>
      </c>
      <c r="Z67" s="1259">
        <f>'ALL YEAR SUMMARY by date'!R55</f>
        <v>63</v>
      </c>
      <c r="AA67" s="1259">
        <f>'ALL YEAR SUMMARY by date'!S55</f>
        <v>407</v>
      </c>
      <c r="AB67" s="1259">
        <f>'ALL YEAR SUMMARY by date'!T55</f>
        <v>253</v>
      </c>
    </row>
    <row r="68" spans="1:28" x14ac:dyDescent="0.25">
      <c r="A68" s="1820">
        <v>1989</v>
      </c>
      <c r="B68" s="1399">
        <f>'Aerial redd counts'!B852</f>
        <v>0.25531914893617019</v>
      </c>
      <c r="J68" s="335">
        <f>'ALL YEAR SUMMARY by date'!A56</f>
        <v>40349</v>
      </c>
      <c r="K68" s="331">
        <f>'ALL YEAR SUMMARY by date'!C56</f>
        <v>746</v>
      </c>
      <c r="L68" s="331">
        <f>'ALL YEAR SUMMARY by date'!D56</f>
        <v>372</v>
      </c>
      <c r="M68" s="331">
        <f>'ALL YEAR SUMMARY by date'!E56</f>
        <v>1291</v>
      </c>
      <c r="N68" s="331">
        <f>'ALL YEAR SUMMARY by date'!F56</f>
        <v>1736</v>
      </c>
      <c r="O68" s="331">
        <f>'ALL YEAR SUMMARY by date'!G56</f>
        <v>300</v>
      </c>
      <c r="P68" s="331">
        <f>'ALL YEAR SUMMARY by date'!H56</f>
        <v>294</v>
      </c>
      <c r="Q68" s="331">
        <f>'ALL YEAR SUMMARY by date'!I56</f>
        <v>373</v>
      </c>
      <c r="R68" s="331">
        <f>'ALL YEAR SUMMARY by date'!J56</f>
        <v>217</v>
      </c>
      <c r="S68" s="331">
        <f>'ALL YEAR SUMMARY by date'!K56</f>
        <v>32</v>
      </c>
      <c r="T68" s="331">
        <f>'ALL YEAR SUMMARY by date'!L56</f>
        <v>96</v>
      </c>
      <c r="U68" s="331">
        <f>'ALL YEAR SUMMARY by date'!M56</f>
        <v>106</v>
      </c>
      <c r="V68" s="331">
        <f>'ALL YEAR SUMMARY by date'!N56</f>
        <v>121</v>
      </c>
      <c r="W68" s="331">
        <f>'ALL YEAR SUMMARY by date'!O56</f>
        <v>170</v>
      </c>
      <c r="X68" s="331">
        <f>'ALL YEAR SUMMARY by date'!P56</f>
        <v>58</v>
      </c>
      <c r="Y68" s="331">
        <f>'ALL YEAR SUMMARY by date'!Q56</f>
        <v>24</v>
      </c>
      <c r="Z68" s="1259">
        <f>'ALL YEAR SUMMARY by date'!R56</f>
        <v>63</v>
      </c>
      <c r="AA68" s="1259">
        <f>'ALL YEAR SUMMARY by date'!S56</f>
        <v>439</v>
      </c>
      <c r="AB68" s="1259">
        <f>'ALL YEAR SUMMARY by date'!T56</f>
        <v>320</v>
      </c>
    </row>
    <row r="69" spans="1:28" x14ac:dyDescent="0.25">
      <c r="A69" s="1820">
        <v>1988</v>
      </c>
      <c r="B69" s="1399">
        <f>'Aerial redd counts'!B875</f>
        <v>0.58301158301158296</v>
      </c>
      <c r="J69" s="335">
        <f>'ALL YEAR SUMMARY by date'!A57</f>
        <v>40350</v>
      </c>
      <c r="K69" s="331">
        <f>'ALL YEAR SUMMARY by date'!C57</f>
        <v>767</v>
      </c>
      <c r="L69" s="331">
        <f>'ALL YEAR SUMMARY by date'!D57</f>
        <v>408</v>
      </c>
      <c r="M69" s="331">
        <f>'ALL YEAR SUMMARY by date'!E57</f>
        <v>1309</v>
      </c>
      <c r="N69" s="331">
        <f>'ALL YEAR SUMMARY by date'!F57</f>
        <v>1755</v>
      </c>
      <c r="O69" s="331">
        <f>'ALL YEAR SUMMARY by date'!G57</f>
        <v>304</v>
      </c>
      <c r="P69" s="331">
        <f>'ALL YEAR SUMMARY by date'!H57</f>
        <v>294</v>
      </c>
      <c r="Q69" s="331">
        <f>'ALL YEAR SUMMARY by date'!I57</f>
        <v>375</v>
      </c>
      <c r="R69" s="331">
        <f>'ALL YEAR SUMMARY by date'!J57</f>
        <v>226</v>
      </c>
      <c r="S69" s="331">
        <f>'ALL YEAR SUMMARY by date'!K57</f>
        <v>36</v>
      </c>
      <c r="T69" s="331">
        <f>'ALL YEAR SUMMARY by date'!L57</f>
        <v>98</v>
      </c>
      <c r="U69" s="331">
        <f>'ALL YEAR SUMMARY by date'!M57</f>
        <v>110</v>
      </c>
      <c r="V69" s="331">
        <f>'ALL YEAR SUMMARY by date'!N57</f>
        <v>150</v>
      </c>
      <c r="W69" s="331">
        <f>'ALL YEAR SUMMARY by date'!O57</f>
        <v>170</v>
      </c>
      <c r="X69" s="331">
        <f>'ALL YEAR SUMMARY by date'!P57</f>
        <v>63</v>
      </c>
      <c r="Y69" s="331">
        <f>'ALL YEAR SUMMARY by date'!Q57</f>
        <v>25</v>
      </c>
      <c r="Z69" s="1259">
        <f>'ALL YEAR SUMMARY by date'!R57</f>
        <v>64</v>
      </c>
      <c r="AA69" s="1259">
        <f>'ALL YEAR SUMMARY by date'!S57</f>
        <v>492</v>
      </c>
      <c r="AB69" s="1259">
        <f>'ALL YEAR SUMMARY by date'!T57</f>
        <v>321</v>
      </c>
    </row>
    <row r="70" spans="1:28" x14ac:dyDescent="0.25">
      <c r="A70" s="1820">
        <v>1987</v>
      </c>
      <c r="B70" s="1399">
        <f>'Aerial redd counts'!B898</f>
        <v>0.81469648562300323</v>
      </c>
      <c r="J70" s="335">
        <f>'ALL YEAR SUMMARY by date'!A58</f>
        <v>40351</v>
      </c>
      <c r="K70" s="331">
        <f>'ALL YEAR SUMMARY by date'!C58</f>
        <v>767</v>
      </c>
      <c r="L70" s="331">
        <f>'ALL YEAR SUMMARY by date'!D58</f>
        <v>414</v>
      </c>
      <c r="M70" s="331">
        <f>'ALL YEAR SUMMARY by date'!E58</f>
        <v>1410</v>
      </c>
      <c r="N70" s="331">
        <f>'ALL YEAR SUMMARY by date'!F58</f>
        <v>1847</v>
      </c>
      <c r="O70" s="331">
        <f>'ALL YEAR SUMMARY by date'!G58</f>
        <v>320</v>
      </c>
      <c r="P70" s="331">
        <f>'ALL YEAR SUMMARY by date'!H58</f>
        <v>314</v>
      </c>
      <c r="Q70" s="331">
        <f>'ALL YEAR SUMMARY by date'!I58</f>
        <v>406</v>
      </c>
      <c r="R70" s="331">
        <f>'ALL YEAR SUMMARY by date'!J58</f>
        <v>247</v>
      </c>
      <c r="S70" s="331">
        <f>'ALL YEAR SUMMARY by date'!K58</f>
        <v>38</v>
      </c>
      <c r="T70" s="331">
        <f>'ALL YEAR SUMMARY by date'!L58</f>
        <v>119</v>
      </c>
      <c r="U70" s="331">
        <f>'ALL YEAR SUMMARY by date'!M58</f>
        <v>143</v>
      </c>
      <c r="V70" s="331">
        <f>'ALL YEAR SUMMARY by date'!N58</f>
        <v>151</v>
      </c>
      <c r="W70" s="331">
        <f>'ALL YEAR SUMMARY by date'!O58</f>
        <v>173</v>
      </c>
      <c r="X70" s="331">
        <f>'ALL YEAR SUMMARY by date'!P58</f>
        <v>64</v>
      </c>
      <c r="Y70" s="331">
        <f>'ALL YEAR SUMMARY by date'!Q58</f>
        <v>26</v>
      </c>
      <c r="Z70" s="1259">
        <f>'ALL YEAR SUMMARY by date'!R58</f>
        <v>77</v>
      </c>
      <c r="AA70" s="1259">
        <f>'ALL YEAR SUMMARY by date'!S58</f>
        <v>500</v>
      </c>
      <c r="AB70" s="1259">
        <f>'ALL YEAR SUMMARY by date'!T58</f>
        <v>333</v>
      </c>
    </row>
    <row r="71" spans="1:28" x14ac:dyDescent="0.25">
      <c r="A71" s="1820">
        <v>1986</v>
      </c>
      <c r="B71" s="1399" t="s">
        <v>596</v>
      </c>
      <c r="J71" s="335">
        <f>'ALL YEAR SUMMARY by date'!A59</f>
        <v>40352</v>
      </c>
      <c r="K71" s="331">
        <f>'ALL YEAR SUMMARY by date'!C59</f>
        <v>897</v>
      </c>
      <c r="L71" s="331">
        <f>'ALL YEAR SUMMARY by date'!D59</f>
        <v>468</v>
      </c>
      <c r="M71" s="331">
        <f>'ALL YEAR SUMMARY by date'!E59</f>
        <v>1658</v>
      </c>
      <c r="N71" s="331">
        <f>'ALL YEAR SUMMARY by date'!F59</f>
        <v>2058</v>
      </c>
      <c r="O71" s="331">
        <f>'ALL YEAR SUMMARY by date'!G59</f>
        <v>351</v>
      </c>
      <c r="P71" s="331">
        <f>'ALL YEAR SUMMARY by date'!H59</f>
        <v>377</v>
      </c>
      <c r="Q71" s="331">
        <f>'ALL YEAR SUMMARY by date'!I59</f>
        <v>526</v>
      </c>
      <c r="R71" s="331">
        <f>'ALL YEAR SUMMARY by date'!J59</f>
        <v>251</v>
      </c>
      <c r="S71" s="331">
        <f>'ALL YEAR SUMMARY by date'!K59</f>
        <v>40</v>
      </c>
      <c r="T71" s="331">
        <f>'ALL YEAR SUMMARY by date'!L59</f>
        <v>119</v>
      </c>
      <c r="U71" s="331">
        <f>'ALL YEAR SUMMARY by date'!M59</f>
        <v>148</v>
      </c>
      <c r="V71" s="331">
        <f>'ALL YEAR SUMMARY by date'!N59</f>
        <v>157</v>
      </c>
      <c r="W71" s="331">
        <f>'ALL YEAR SUMMARY by date'!O59</f>
        <v>204</v>
      </c>
      <c r="X71" s="331">
        <f>'ALL YEAR SUMMARY by date'!P59</f>
        <v>65</v>
      </c>
      <c r="Y71" s="331">
        <f>'ALL YEAR SUMMARY by date'!Q59</f>
        <v>26</v>
      </c>
      <c r="Z71" s="1259">
        <f>'ALL YEAR SUMMARY by date'!R59</f>
        <v>78</v>
      </c>
      <c r="AA71" s="1259">
        <f>'ALL YEAR SUMMARY by date'!S59</f>
        <v>548</v>
      </c>
      <c r="AB71" s="1259">
        <f>'ALL YEAR SUMMARY by date'!T59</f>
        <v>417</v>
      </c>
    </row>
    <row r="72" spans="1:28" x14ac:dyDescent="0.25">
      <c r="A72" s="1820">
        <v>1985</v>
      </c>
      <c r="B72" s="1399">
        <f>'Aerial redd counts'!B944</f>
        <v>0.69902912621359226</v>
      </c>
      <c r="J72" s="335">
        <f>'ALL YEAR SUMMARY by date'!A60</f>
        <v>40353</v>
      </c>
      <c r="K72" s="331">
        <f>'ALL YEAR SUMMARY by date'!C60</f>
        <v>939</v>
      </c>
      <c r="L72" s="331">
        <f>'ALL YEAR SUMMARY by date'!D60</f>
        <v>524</v>
      </c>
      <c r="M72" s="331">
        <f>'ALL YEAR SUMMARY by date'!E60</f>
        <v>1679</v>
      </c>
      <c r="N72" s="331">
        <f>'ALL YEAR SUMMARY by date'!F60</f>
        <v>2064</v>
      </c>
      <c r="O72" s="331">
        <f>'ALL YEAR SUMMARY by date'!G60</f>
        <v>352</v>
      </c>
      <c r="P72" s="331">
        <f>'ALL YEAR SUMMARY by date'!H60</f>
        <v>382</v>
      </c>
      <c r="Q72" s="331">
        <f>'ALL YEAR SUMMARY by date'!I60</f>
        <v>529</v>
      </c>
      <c r="R72" s="331">
        <f>'ALL YEAR SUMMARY by date'!J60</f>
        <v>261</v>
      </c>
      <c r="S72" s="331">
        <f>'ALL YEAR SUMMARY by date'!K60</f>
        <v>47</v>
      </c>
      <c r="T72" s="331">
        <f>'ALL YEAR SUMMARY by date'!L60</f>
        <v>124</v>
      </c>
      <c r="U72" s="331">
        <f>'ALL YEAR SUMMARY by date'!M60</f>
        <v>156</v>
      </c>
      <c r="V72" s="331">
        <f>'ALL YEAR SUMMARY by date'!N60</f>
        <v>179</v>
      </c>
      <c r="W72" s="331">
        <f>'ALL YEAR SUMMARY by date'!O60</f>
        <v>206</v>
      </c>
      <c r="X72" s="331">
        <f>'ALL YEAR SUMMARY by date'!P60</f>
        <v>70</v>
      </c>
      <c r="Y72" s="331">
        <f>'ALL YEAR SUMMARY by date'!Q60</f>
        <v>26</v>
      </c>
      <c r="Z72" s="1259">
        <f>'ALL YEAR SUMMARY by date'!R60</f>
        <v>82</v>
      </c>
      <c r="AA72" s="1259">
        <f>'ALL YEAR SUMMARY by date'!S60</f>
        <v>619</v>
      </c>
      <c r="AB72" s="1259">
        <f>'ALL YEAR SUMMARY by date'!T60</f>
        <v>418</v>
      </c>
    </row>
    <row r="73" spans="1:28" x14ac:dyDescent="0.25">
      <c r="A73" s="1820">
        <v>1984</v>
      </c>
      <c r="B73" s="1399" t="s">
        <v>596</v>
      </c>
      <c r="J73" s="335">
        <f>'ALL YEAR SUMMARY by date'!A61</f>
        <v>40354</v>
      </c>
      <c r="K73" s="331">
        <f>'ALL YEAR SUMMARY by date'!C61</f>
        <v>939</v>
      </c>
      <c r="L73" s="331">
        <f>'ALL YEAR SUMMARY by date'!D61</f>
        <v>535</v>
      </c>
      <c r="M73" s="331">
        <f>'ALL YEAR SUMMARY by date'!E61</f>
        <v>1771</v>
      </c>
      <c r="N73" s="331">
        <f>'ALL YEAR SUMMARY by date'!F61</f>
        <v>2156</v>
      </c>
      <c r="O73" s="331">
        <f>'ALL YEAR SUMMARY by date'!G61</f>
        <v>365</v>
      </c>
      <c r="P73" s="331">
        <f>'ALL YEAR SUMMARY by date'!H61</f>
        <v>412</v>
      </c>
      <c r="Q73" s="331">
        <f>'ALL YEAR SUMMARY by date'!I61</f>
        <v>576</v>
      </c>
      <c r="R73" s="331">
        <f>'ALL YEAR SUMMARY by date'!J61</f>
        <v>280</v>
      </c>
      <c r="S73" s="331">
        <f>'ALL YEAR SUMMARY by date'!K61</f>
        <v>48</v>
      </c>
      <c r="T73" s="331">
        <f>'ALL YEAR SUMMARY by date'!L61</f>
        <v>155</v>
      </c>
      <c r="U73" s="331">
        <f>'ALL YEAR SUMMARY by date'!M61</f>
        <v>179</v>
      </c>
      <c r="V73" s="331">
        <f>'ALL YEAR SUMMARY by date'!N61</f>
        <v>181</v>
      </c>
      <c r="W73" s="331">
        <f>'ALL YEAR SUMMARY by date'!O61</f>
        <v>210</v>
      </c>
      <c r="X73" s="331">
        <f>'ALL YEAR SUMMARY by date'!P61</f>
        <v>70</v>
      </c>
      <c r="Y73" s="331">
        <f>'ALL YEAR SUMMARY by date'!Q61</f>
        <v>26</v>
      </c>
      <c r="Z73" s="1259">
        <f>'ALL YEAR SUMMARY by date'!R61</f>
        <v>92</v>
      </c>
      <c r="AA73" s="1259">
        <f>'ALL YEAR SUMMARY by date'!S61</f>
        <v>632</v>
      </c>
      <c r="AB73" s="1259">
        <f>'ALL YEAR SUMMARY by date'!T61</f>
        <v>432</v>
      </c>
    </row>
    <row r="74" spans="1:28" x14ac:dyDescent="0.25">
      <c r="A74" s="1820">
        <v>1983</v>
      </c>
      <c r="B74" s="1399" t="s">
        <v>596</v>
      </c>
      <c r="J74" s="335">
        <f>'ALL YEAR SUMMARY by date'!A62</f>
        <v>40355</v>
      </c>
      <c r="K74" s="331">
        <f>'ALL YEAR SUMMARY by date'!C62</f>
        <v>1100</v>
      </c>
      <c r="L74" s="331">
        <f>'ALL YEAR SUMMARY by date'!D62</f>
        <v>592</v>
      </c>
      <c r="M74" s="331">
        <f>'ALL YEAR SUMMARY by date'!E62</f>
        <v>2116</v>
      </c>
      <c r="N74" s="331">
        <f>'ALL YEAR SUMMARY by date'!F62</f>
        <v>2398</v>
      </c>
      <c r="O74" s="331">
        <f>'ALL YEAR SUMMARY by date'!G62</f>
        <v>402</v>
      </c>
      <c r="P74" s="331">
        <f>'ALL YEAR SUMMARY by date'!H62</f>
        <v>495</v>
      </c>
      <c r="Q74" s="331">
        <f>'ALL YEAR SUMMARY by date'!I62</f>
        <v>658</v>
      </c>
      <c r="R74" s="331">
        <f>'ALL YEAR SUMMARY by date'!J62</f>
        <v>280</v>
      </c>
      <c r="S74" s="331">
        <f>'ALL YEAR SUMMARY by date'!K62</f>
        <v>50</v>
      </c>
      <c r="T74" s="331">
        <f>'ALL YEAR SUMMARY by date'!L62</f>
        <v>155</v>
      </c>
      <c r="U74" s="331">
        <f>'ALL YEAR SUMMARY by date'!M62</f>
        <v>179</v>
      </c>
      <c r="V74" s="331">
        <f>'ALL YEAR SUMMARY by date'!N62</f>
        <v>190</v>
      </c>
      <c r="W74" s="331">
        <f>'ALL YEAR SUMMARY by date'!O62</f>
        <v>260</v>
      </c>
      <c r="X74" s="331">
        <f>'ALL YEAR SUMMARY by date'!P62</f>
        <v>73</v>
      </c>
      <c r="Y74" s="331">
        <f>'ALL YEAR SUMMARY by date'!Q62</f>
        <v>27</v>
      </c>
      <c r="Z74" s="1259">
        <f>'ALL YEAR SUMMARY by date'!R62</f>
        <v>92</v>
      </c>
      <c r="AA74" s="1259">
        <f>'ALL YEAR SUMMARY by date'!S62</f>
        <v>673</v>
      </c>
      <c r="AB74" s="1259">
        <f>'ALL YEAR SUMMARY by date'!T62</f>
        <v>528</v>
      </c>
    </row>
    <row r="75" spans="1:28" x14ac:dyDescent="0.25">
      <c r="A75" s="1820">
        <v>1982</v>
      </c>
      <c r="B75" s="1399">
        <f>'Aerial redd counts'!B1013</f>
        <v>0.27272727272727271</v>
      </c>
      <c r="J75" s="335">
        <f>'ALL YEAR SUMMARY by date'!A63</f>
        <v>40356</v>
      </c>
      <c r="K75" s="331">
        <f>'ALL YEAR SUMMARY by date'!C63</f>
        <v>1152</v>
      </c>
      <c r="L75" s="331">
        <f>'ALL YEAR SUMMARY by date'!D63</f>
        <v>651</v>
      </c>
      <c r="M75" s="331">
        <f>'ALL YEAR SUMMARY by date'!E63</f>
        <v>2142</v>
      </c>
      <c r="N75" s="331">
        <f>'ALL YEAR SUMMARY by date'!F63</f>
        <v>2431</v>
      </c>
      <c r="O75" s="331">
        <f>'ALL YEAR SUMMARY by date'!G63</f>
        <v>404</v>
      </c>
      <c r="P75" s="331">
        <f>'ALL YEAR SUMMARY by date'!H63</f>
        <v>496</v>
      </c>
      <c r="Q75" s="331">
        <f>'ALL YEAR SUMMARY by date'!I63</f>
        <v>662</v>
      </c>
      <c r="R75" s="331">
        <f>'ALL YEAR SUMMARY by date'!J63</f>
        <v>297</v>
      </c>
      <c r="S75" s="331">
        <f>'ALL YEAR SUMMARY by date'!K63</f>
        <v>65</v>
      </c>
      <c r="T75" s="331">
        <f>'ALL YEAR SUMMARY by date'!L63</f>
        <v>164</v>
      </c>
      <c r="U75" s="331">
        <f>'ALL YEAR SUMMARY by date'!M63</f>
        <v>185</v>
      </c>
      <c r="V75" s="331">
        <f>'ALL YEAR SUMMARY by date'!N63</f>
        <v>219</v>
      </c>
      <c r="W75" s="331">
        <f>'ALL YEAR SUMMARY by date'!O63</f>
        <v>261</v>
      </c>
      <c r="X75" s="331">
        <f>'ALL YEAR SUMMARY by date'!P63</f>
        <v>81</v>
      </c>
      <c r="Y75" s="331">
        <f>'ALL YEAR SUMMARY by date'!Q63</f>
        <v>28</v>
      </c>
      <c r="Z75" s="1259">
        <f>'ALL YEAR SUMMARY by date'!R63</f>
        <v>96</v>
      </c>
      <c r="AA75" s="1259">
        <f>'ALL YEAR SUMMARY by date'!S63</f>
        <v>756</v>
      </c>
      <c r="AB75" s="1259">
        <f>'ALL YEAR SUMMARY by date'!T63</f>
        <v>534</v>
      </c>
    </row>
    <row r="76" spans="1:28" ht="13" thickBot="1" x14ac:dyDescent="0.3">
      <c r="A76" s="1821">
        <v>1981</v>
      </c>
      <c r="B76" s="1822">
        <f>'Aerial redd counts'!B1036</f>
        <v>0.14444444444444443</v>
      </c>
      <c r="J76" s="335">
        <f>'ALL YEAR SUMMARY by date'!A64</f>
        <v>40357</v>
      </c>
      <c r="K76" s="331">
        <f>'ALL YEAR SUMMARY by date'!C64</f>
        <v>1152</v>
      </c>
      <c r="L76" s="331">
        <f>'ALL YEAR SUMMARY by date'!D64</f>
        <v>665</v>
      </c>
      <c r="M76" s="331">
        <f>'ALL YEAR SUMMARY by date'!E64</f>
        <v>2250</v>
      </c>
      <c r="N76" s="331">
        <f>'ALL YEAR SUMMARY by date'!F64</f>
        <v>2566</v>
      </c>
      <c r="O76" s="331">
        <f>'ALL YEAR SUMMARY by date'!G64</f>
        <v>416</v>
      </c>
      <c r="P76" s="331">
        <f>'ALL YEAR SUMMARY by date'!H64</f>
        <v>516</v>
      </c>
      <c r="Q76" s="331">
        <f>'ALL YEAR SUMMARY by date'!I64</f>
        <v>699</v>
      </c>
      <c r="R76" s="331">
        <f>'ALL YEAR SUMMARY by date'!J64</f>
        <v>326</v>
      </c>
      <c r="S76" s="331">
        <f>'ALL YEAR SUMMARY by date'!K64</f>
        <v>65</v>
      </c>
      <c r="T76" s="331">
        <f>'ALL YEAR SUMMARY by date'!L64</f>
        <v>199</v>
      </c>
      <c r="U76" s="331">
        <f>'ALL YEAR SUMMARY by date'!M64</f>
        <v>240</v>
      </c>
      <c r="V76" s="331">
        <f>'ALL YEAR SUMMARY by date'!N64</f>
        <v>220</v>
      </c>
      <c r="W76" s="331">
        <f>'ALL YEAR SUMMARY by date'!O64</f>
        <v>269</v>
      </c>
      <c r="X76" s="331">
        <f>'ALL YEAR SUMMARY by date'!P64</f>
        <v>82</v>
      </c>
      <c r="Y76" s="331">
        <f>'ALL YEAR SUMMARY by date'!Q64</f>
        <v>32</v>
      </c>
      <c r="Z76" s="1259">
        <f>'ALL YEAR SUMMARY by date'!R64</f>
        <v>113</v>
      </c>
      <c r="AA76" s="1259">
        <f>'ALL YEAR SUMMARY by date'!S64</f>
        <v>759</v>
      </c>
      <c r="AB76" s="1259">
        <f>'ALL YEAR SUMMARY by date'!T64</f>
        <v>552</v>
      </c>
    </row>
    <row r="77" spans="1:28" x14ac:dyDescent="0.25">
      <c r="J77" s="335">
        <f>'ALL YEAR SUMMARY by date'!A65</f>
        <v>40358</v>
      </c>
      <c r="K77" s="331">
        <f>'ALL YEAR SUMMARY by date'!C65</f>
        <v>1347</v>
      </c>
      <c r="L77" s="331">
        <f>'ALL YEAR SUMMARY by date'!D65</f>
        <v>745</v>
      </c>
      <c r="M77" s="331">
        <f>'ALL YEAR SUMMARY by date'!E65</f>
        <v>2632</v>
      </c>
      <c r="N77" s="331">
        <f>'ALL YEAR SUMMARY by date'!F65</f>
        <v>2872</v>
      </c>
      <c r="O77" s="331">
        <f>'ALL YEAR SUMMARY by date'!G65</f>
        <v>462</v>
      </c>
      <c r="P77" s="331">
        <f>'ALL YEAR SUMMARY by date'!H65</f>
        <v>591</v>
      </c>
      <c r="Q77" s="331">
        <f>'ALL YEAR SUMMARY by date'!I65</f>
        <v>821</v>
      </c>
      <c r="R77" s="331">
        <f>'ALL YEAR SUMMARY by date'!J65</f>
        <v>327</v>
      </c>
      <c r="S77" s="331">
        <f>'ALL YEAR SUMMARY by date'!K65</f>
        <v>70</v>
      </c>
      <c r="T77" s="331">
        <f>'ALL YEAR SUMMARY by date'!L65</f>
        <v>202</v>
      </c>
      <c r="U77" s="331">
        <f>'ALL YEAR SUMMARY by date'!M65</f>
        <v>244</v>
      </c>
      <c r="V77" s="331">
        <f>'ALL YEAR SUMMARY by date'!N65</f>
        <v>237</v>
      </c>
      <c r="W77" s="331">
        <f>'ALL YEAR SUMMARY by date'!O65</f>
        <v>297</v>
      </c>
      <c r="X77" s="331">
        <f>'ALL YEAR SUMMARY by date'!P65</f>
        <v>83</v>
      </c>
      <c r="Y77" s="331">
        <f>'ALL YEAR SUMMARY by date'!Q65</f>
        <v>32</v>
      </c>
      <c r="Z77" s="1259">
        <f>'ALL YEAR SUMMARY by date'!R65</f>
        <v>114</v>
      </c>
      <c r="AA77" s="1259">
        <f>'ALL YEAR SUMMARY by date'!S65</f>
        <v>797</v>
      </c>
      <c r="AB77" s="1259">
        <f>'ALL YEAR SUMMARY by date'!T65</f>
        <v>670</v>
      </c>
    </row>
    <row r="78" spans="1:28" x14ac:dyDescent="0.25">
      <c r="J78" s="335">
        <f>'ALL YEAR SUMMARY by date'!A66</f>
        <v>40359</v>
      </c>
      <c r="K78" s="331">
        <f>'ALL YEAR SUMMARY by date'!C66</f>
        <v>1399</v>
      </c>
      <c r="L78" s="331">
        <f>'ALL YEAR SUMMARY by date'!D66</f>
        <v>836</v>
      </c>
      <c r="M78" s="331">
        <f>'ALL YEAR SUMMARY by date'!E66</f>
        <v>2654</v>
      </c>
      <c r="N78" s="331">
        <f>'ALL YEAR SUMMARY by date'!F66</f>
        <v>2893</v>
      </c>
      <c r="O78" s="331">
        <f>'ALL YEAR SUMMARY by date'!G66</f>
        <v>464</v>
      </c>
      <c r="P78" s="331">
        <f>'ALL YEAR SUMMARY by date'!H66</f>
        <v>595</v>
      </c>
      <c r="Q78" s="331">
        <f>'ALL YEAR SUMMARY by date'!I66</f>
        <v>825</v>
      </c>
      <c r="R78" s="331">
        <f>'ALL YEAR SUMMARY by date'!J66</f>
        <v>345</v>
      </c>
      <c r="S78" s="331">
        <f>'ALL YEAR SUMMARY by date'!K66</f>
        <v>84</v>
      </c>
      <c r="T78" s="331">
        <f>'ALL YEAR SUMMARY by date'!L66</f>
        <v>208</v>
      </c>
      <c r="U78" s="331">
        <f>'ALL YEAR SUMMARY by date'!M66</f>
        <v>263</v>
      </c>
      <c r="V78" s="331">
        <f>'ALL YEAR SUMMARY by date'!N66</f>
        <v>273</v>
      </c>
      <c r="W78" s="331">
        <f>'ALL YEAR SUMMARY by date'!O66</f>
        <v>300</v>
      </c>
      <c r="X78" s="331">
        <f>'ALL YEAR SUMMARY by date'!P66</f>
        <v>97</v>
      </c>
      <c r="Y78" s="331">
        <f>'ALL YEAR SUMMARY by date'!Q66</f>
        <v>32</v>
      </c>
      <c r="Z78" s="1259">
        <f>'ALL YEAR SUMMARY by date'!R66</f>
        <v>117</v>
      </c>
      <c r="AA78" s="1259">
        <f>'ALL YEAR SUMMARY by date'!S66</f>
        <v>882</v>
      </c>
      <c r="AB78" s="1259">
        <f>'ALL YEAR SUMMARY by date'!T66</f>
        <v>671</v>
      </c>
    </row>
    <row r="79" spans="1:28" x14ac:dyDescent="0.25">
      <c r="J79" s="335">
        <f>'ALL YEAR SUMMARY by date'!A67</f>
        <v>40360</v>
      </c>
      <c r="K79" s="331">
        <f>'ALL YEAR SUMMARY by date'!C67</f>
        <v>1399</v>
      </c>
      <c r="L79" s="331">
        <f>'ALL YEAR SUMMARY by date'!D67</f>
        <v>850</v>
      </c>
      <c r="M79" s="331">
        <f>'ALL YEAR SUMMARY by date'!E67</f>
        <v>2814</v>
      </c>
      <c r="N79" s="331">
        <f>'ALL YEAR SUMMARY by date'!F67</f>
        <v>3044</v>
      </c>
      <c r="O79" s="331">
        <f>'ALL YEAR SUMMARY by date'!G67</f>
        <v>475</v>
      </c>
      <c r="P79" s="331">
        <f>'ALL YEAR SUMMARY by date'!H67</f>
        <v>629</v>
      </c>
      <c r="Q79" s="331">
        <f>'ALL YEAR SUMMARY by date'!I67</f>
        <v>870</v>
      </c>
      <c r="R79" s="331">
        <f>'ALL YEAR SUMMARY by date'!J67</f>
        <v>389</v>
      </c>
      <c r="S79" s="331">
        <f>'ALL YEAR SUMMARY by date'!K67</f>
        <v>85</v>
      </c>
      <c r="T79" s="331">
        <f>'ALL YEAR SUMMARY by date'!L67</f>
        <v>247</v>
      </c>
      <c r="U79" s="331">
        <f>'ALL YEAR SUMMARY by date'!M67</f>
        <v>344</v>
      </c>
      <c r="V79" s="331">
        <f>'ALL YEAR SUMMARY by date'!N67</f>
        <v>274</v>
      </c>
      <c r="W79" s="331">
        <f>'ALL YEAR SUMMARY by date'!O67</f>
        <v>320</v>
      </c>
      <c r="X79" s="331">
        <f>'ALL YEAR SUMMARY by date'!P67</f>
        <v>98</v>
      </c>
      <c r="Y79" s="331">
        <f>'ALL YEAR SUMMARY by date'!Q67</f>
        <v>33</v>
      </c>
      <c r="Z79" s="1259">
        <f>'ALL YEAR SUMMARY by date'!R67</f>
        <v>133</v>
      </c>
      <c r="AA79" s="1259">
        <f>'ALL YEAR SUMMARY by date'!S67</f>
        <v>897</v>
      </c>
      <c r="AB79" s="1259">
        <f>'ALL YEAR SUMMARY by date'!T67</f>
        <v>704</v>
      </c>
    </row>
    <row r="80" spans="1:28" x14ac:dyDescent="0.25">
      <c r="J80" s="335">
        <f>'ALL YEAR SUMMARY by date'!A68</f>
        <v>40361</v>
      </c>
      <c r="K80" s="331">
        <f>'ALL YEAR SUMMARY by date'!C68</f>
        <v>1656</v>
      </c>
      <c r="L80" s="331">
        <f>'ALL YEAR SUMMARY by date'!D68</f>
        <v>942</v>
      </c>
      <c r="M80" s="331">
        <f>'ALL YEAR SUMMARY by date'!E68</f>
        <v>3192</v>
      </c>
      <c r="N80" s="331">
        <f>'ALL YEAR SUMMARY by date'!F68</f>
        <v>3398</v>
      </c>
      <c r="O80" s="331">
        <f>'ALL YEAR SUMMARY by date'!G68</f>
        <v>536</v>
      </c>
      <c r="P80" s="331">
        <f>'ALL YEAR SUMMARY by date'!H68</f>
        <v>723</v>
      </c>
      <c r="Q80" s="331">
        <f>'ALL YEAR SUMMARY by date'!I68</f>
        <v>990</v>
      </c>
      <c r="R80" s="331">
        <f>'ALL YEAR SUMMARY by date'!J68</f>
        <v>393</v>
      </c>
      <c r="S80" s="331">
        <f>'ALL YEAR SUMMARY by date'!K68</f>
        <v>90</v>
      </c>
      <c r="T80" s="331">
        <f>'ALL YEAR SUMMARY by date'!L68</f>
        <v>249</v>
      </c>
      <c r="U80" s="331">
        <f>'ALL YEAR SUMMARY by date'!M68</f>
        <v>357</v>
      </c>
      <c r="V80" s="331">
        <f>'ALL YEAR SUMMARY by date'!N68</f>
        <v>286</v>
      </c>
      <c r="W80" s="331">
        <f>'ALL YEAR SUMMARY by date'!O68</f>
        <v>355</v>
      </c>
      <c r="X80" s="331">
        <f>'ALL YEAR SUMMARY by date'!P68</f>
        <v>100</v>
      </c>
      <c r="Y80" s="331">
        <f>'ALL YEAR SUMMARY by date'!Q68</f>
        <v>35</v>
      </c>
      <c r="Z80" s="1259">
        <f>'ALL YEAR SUMMARY by date'!R68</f>
        <v>134</v>
      </c>
      <c r="AA80" s="1259">
        <f>'ALL YEAR SUMMARY by date'!S68</f>
        <v>938</v>
      </c>
      <c r="AB80" s="1259">
        <f>'ALL YEAR SUMMARY by date'!T68</f>
        <v>845</v>
      </c>
    </row>
    <row r="81" spans="10:28" x14ac:dyDescent="0.25">
      <c r="J81" s="335">
        <f>'ALL YEAR SUMMARY by date'!A69</f>
        <v>40362</v>
      </c>
      <c r="K81" s="331">
        <f>'ALL YEAR SUMMARY by date'!C69</f>
        <v>1702</v>
      </c>
      <c r="L81" s="331">
        <f>'ALL YEAR SUMMARY by date'!D69</f>
        <v>1004</v>
      </c>
      <c r="M81" s="331">
        <f>'ALL YEAR SUMMARY by date'!E69</f>
        <v>3217</v>
      </c>
      <c r="N81" s="331">
        <f>'ALL YEAR SUMMARY by date'!F69</f>
        <v>3409</v>
      </c>
      <c r="O81" s="331">
        <f>'ALL YEAR SUMMARY by date'!G69</f>
        <v>538</v>
      </c>
      <c r="P81" s="331">
        <f>'ALL YEAR SUMMARY by date'!H69</f>
        <v>725</v>
      </c>
      <c r="Q81" s="331">
        <f>'ALL YEAR SUMMARY by date'!I69</f>
        <v>998</v>
      </c>
      <c r="R81" s="331">
        <f>'ALL YEAR SUMMARY by date'!J69</f>
        <v>405</v>
      </c>
      <c r="S81" s="331">
        <f>'ALL YEAR SUMMARY by date'!K69</f>
        <v>109</v>
      </c>
      <c r="T81" s="331">
        <f>'ALL YEAR SUMMARY by date'!L69</f>
        <v>261</v>
      </c>
      <c r="U81" s="331">
        <f>'ALL YEAR SUMMARY by date'!M69</f>
        <v>377</v>
      </c>
      <c r="V81" s="331">
        <f>'ALL YEAR SUMMARY by date'!N69</f>
        <v>374</v>
      </c>
      <c r="W81" s="331">
        <f>'ALL YEAR SUMMARY by date'!O69</f>
        <v>363</v>
      </c>
      <c r="X81" s="331">
        <f>'ALL YEAR SUMMARY by date'!P69</f>
        <v>112</v>
      </c>
      <c r="Y81" s="331">
        <f>'ALL YEAR SUMMARY by date'!Q69</f>
        <v>36</v>
      </c>
      <c r="Z81" s="1259">
        <f>'ALL YEAR SUMMARY by date'!R69</f>
        <v>140</v>
      </c>
      <c r="AA81" s="1259">
        <f>'ALL YEAR SUMMARY by date'!S69</f>
        <v>1029</v>
      </c>
      <c r="AB81" s="1259">
        <f>'ALL YEAR SUMMARY by date'!T69</f>
        <v>849</v>
      </c>
    </row>
    <row r="82" spans="10:28" x14ac:dyDescent="0.25">
      <c r="J82" s="335">
        <f>'ALL YEAR SUMMARY by date'!A70</f>
        <v>40363</v>
      </c>
      <c r="K82" s="331">
        <f>'ALL YEAR SUMMARY by date'!C70</f>
        <v>1702</v>
      </c>
      <c r="L82" s="331">
        <f>'ALL YEAR SUMMARY by date'!D70</f>
        <v>1014</v>
      </c>
      <c r="M82" s="331">
        <f>'ALL YEAR SUMMARY by date'!E70</f>
        <v>3372</v>
      </c>
      <c r="N82" s="331">
        <f>'ALL YEAR SUMMARY by date'!F70</f>
        <v>3526</v>
      </c>
      <c r="O82" s="331">
        <f>'ALL YEAR SUMMARY by date'!G70</f>
        <v>572</v>
      </c>
      <c r="P82" s="331">
        <f>'ALL YEAR SUMMARY by date'!H70</f>
        <v>754</v>
      </c>
      <c r="Q82" s="331">
        <f>'ALL YEAR SUMMARY by date'!I70</f>
        <v>1037</v>
      </c>
      <c r="R82" s="331">
        <f>'ALL YEAR SUMMARY by date'!J70</f>
        <v>465</v>
      </c>
      <c r="S82" s="331">
        <f>'ALL YEAR SUMMARY by date'!K70</f>
        <v>109</v>
      </c>
      <c r="T82" s="331">
        <f>'ALL YEAR SUMMARY by date'!L70</f>
        <v>306</v>
      </c>
      <c r="U82" s="331">
        <f>'ALL YEAR SUMMARY by date'!M70</f>
        <v>497</v>
      </c>
      <c r="V82" s="331">
        <f>'ALL YEAR SUMMARY by date'!N70</f>
        <v>374</v>
      </c>
      <c r="W82" s="331">
        <f>'ALL YEAR SUMMARY by date'!O70</f>
        <v>399</v>
      </c>
      <c r="X82" s="331">
        <f>'ALL YEAR SUMMARY by date'!P70</f>
        <v>113</v>
      </c>
      <c r="Y82" s="331">
        <f>'ALL YEAR SUMMARY by date'!Q70</f>
        <v>38</v>
      </c>
      <c r="Z82" s="1259">
        <f>'ALL YEAR SUMMARY by date'!R70</f>
        <v>163</v>
      </c>
      <c r="AA82" s="1259">
        <f>'ALL YEAR SUMMARY by date'!S70</f>
        <v>1042</v>
      </c>
      <c r="AB82" s="1259">
        <f>'ALL YEAR SUMMARY by date'!T70</f>
        <v>874</v>
      </c>
    </row>
    <row r="83" spans="10:28" x14ac:dyDescent="0.25">
      <c r="J83" s="335">
        <f>'ALL YEAR SUMMARY by date'!A71</f>
        <v>40364</v>
      </c>
      <c r="K83" s="331">
        <f>'ALL YEAR SUMMARY by date'!C71</f>
        <v>1927</v>
      </c>
      <c r="L83" s="331">
        <f>'ALL YEAR SUMMARY by date'!D71</f>
        <v>1138</v>
      </c>
      <c r="M83" s="331">
        <f>'ALL YEAR SUMMARY by date'!E71</f>
        <v>3725</v>
      </c>
      <c r="N83" s="331">
        <f>'ALL YEAR SUMMARY by date'!F71</f>
        <v>3904</v>
      </c>
      <c r="O83" s="331">
        <f>'ALL YEAR SUMMARY by date'!G71</f>
        <v>648</v>
      </c>
      <c r="P83" s="331">
        <f>'ALL YEAR SUMMARY by date'!H71</f>
        <v>877</v>
      </c>
      <c r="Q83" s="331">
        <f>'ALL YEAR SUMMARY by date'!I71</f>
        <v>1182</v>
      </c>
      <c r="R83" s="331">
        <f>'ALL YEAR SUMMARY by date'!J71</f>
        <v>470</v>
      </c>
      <c r="S83" s="331">
        <f>'ALL YEAR SUMMARY by date'!K71</f>
        <v>113</v>
      </c>
      <c r="T83" s="331">
        <f>'ALL YEAR SUMMARY by date'!L71</f>
        <v>310</v>
      </c>
      <c r="U83" s="331">
        <f>'ALL YEAR SUMMARY by date'!M71</f>
        <v>503</v>
      </c>
      <c r="V83" s="331">
        <f>'ALL YEAR SUMMARY by date'!N71</f>
        <v>387</v>
      </c>
      <c r="W83" s="331">
        <f>'ALL YEAR SUMMARY by date'!O71</f>
        <v>451</v>
      </c>
      <c r="X83" s="331">
        <f>'ALL YEAR SUMMARY by date'!P71</f>
        <v>114</v>
      </c>
      <c r="Y83" s="331">
        <f>'ALL YEAR SUMMARY by date'!Q71</f>
        <v>42</v>
      </c>
      <c r="Z83" s="1259">
        <f>'ALL YEAR SUMMARY by date'!R71</f>
        <v>166</v>
      </c>
      <c r="AA83" s="1259">
        <f>'ALL YEAR SUMMARY by date'!S71</f>
        <v>1089</v>
      </c>
      <c r="AB83" s="1259">
        <f>'ALL YEAR SUMMARY by date'!T71</f>
        <v>1053</v>
      </c>
    </row>
    <row r="84" spans="10:28" x14ac:dyDescent="0.25">
      <c r="J84" s="335">
        <f>'ALL YEAR SUMMARY by date'!A72</f>
        <v>40365</v>
      </c>
      <c r="K84" s="331">
        <f>'ALL YEAR SUMMARY by date'!C72</f>
        <v>1967</v>
      </c>
      <c r="L84" s="331">
        <f>'ALL YEAR SUMMARY by date'!D72</f>
        <v>1223</v>
      </c>
      <c r="M84" s="331">
        <f>'ALL YEAR SUMMARY by date'!E72</f>
        <v>3749</v>
      </c>
      <c r="N84" s="331">
        <f>'ALL YEAR SUMMARY by date'!F72</f>
        <v>3938</v>
      </c>
      <c r="O84" s="331">
        <f>'ALL YEAR SUMMARY by date'!G72</f>
        <v>653</v>
      </c>
      <c r="P84" s="331">
        <f>'ALL YEAR SUMMARY by date'!H72</f>
        <v>881</v>
      </c>
      <c r="Q84" s="331">
        <f>'ALL YEAR SUMMARY by date'!I72</f>
        <v>1186</v>
      </c>
      <c r="R84" s="331">
        <f>'ALL YEAR SUMMARY by date'!J72</f>
        <v>484</v>
      </c>
      <c r="S84" s="331">
        <f>'ALL YEAR SUMMARY by date'!K72</f>
        <v>128</v>
      </c>
      <c r="T84" s="331">
        <f>'ALL YEAR SUMMARY by date'!L72</f>
        <v>321</v>
      </c>
      <c r="U84" s="331">
        <f>'ALL YEAR SUMMARY by date'!M72</f>
        <v>529</v>
      </c>
      <c r="V84" s="331">
        <f>'ALL YEAR SUMMARY by date'!N72</f>
        <v>481</v>
      </c>
      <c r="W84" s="331">
        <f>'ALL YEAR SUMMARY by date'!O72</f>
        <v>454</v>
      </c>
      <c r="X84" s="331">
        <f>'ALL YEAR SUMMARY by date'!P72</f>
        <v>128</v>
      </c>
      <c r="Y84" s="331">
        <f>'ALL YEAR SUMMARY by date'!Q72</f>
        <v>42</v>
      </c>
      <c r="Z84" s="1259">
        <f>'ALL YEAR SUMMARY by date'!R72</f>
        <v>172</v>
      </c>
      <c r="AA84" s="1259">
        <f>'ALL YEAR SUMMARY by date'!S72</f>
        <v>1192</v>
      </c>
      <c r="AB84" s="1259">
        <f>'ALL YEAR SUMMARY by date'!T72</f>
        <v>1060</v>
      </c>
    </row>
    <row r="85" spans="10:28" x14ac:dyDescent="0.25">
      <c r="J85" s="335">
        <f>'ALL YEAR SUMMARY by date'!A73</f>
        <v>40366</v>
      </c>
      <c r="K85" s="331">
        <f>'ALL YEAR SUMMARY by date'!C73</f>
        <v>1967</v>
      </c>
      <c r="L85" s="331">
        <f>'ALL YEAR SUMMARY by date'!D73</f>
        <v>1238</v>
      </c>
      <c r="M85" s="331">
        <f>'ALL YEAR SUMMARY by date'!E73</f>
        <v>3881</v>
      </c>
      <c r="N85" s="331">
        <f>'ALL YEAR SUMMARY by date'!F73</f>
        <v>4070</v>
      </c>
      <c r="O85" s="331">
        <f>'ALL YEAR SUMMARY by date'!G73</f>
        <v>673</v>
      </c>
      <c r="P85" s="331">
        <f>'ALL YEAR SUMMARY by date'!H73</f>
        <v>904</v>
      </c>
      <c r="Q85" s="331">
        <f>'ALL YEAR SUMMARY by date'!I73</f>
        <v>1219</v>
      </c>
      <c r="R85" s="331">
        <f>'ALL YEAR SUMMARY by date'!J73</f>
        <v>531</v>
      </c>
      <c r="S85" s="331">
        <f>'ALL YEAR SUMMARY by date'!K73</f>
        <v>128</v>
      </c>
      <c r="T85" s="331">
        <f>'ALL YEAR SUMMARY by date'!L73</f>
        <v>379</v>
      </c>
      <c r="U85" s="331">
        <f>'ALL YEAR SUMMARY by date'!M73</f>
        <v>664</v>
      </c>
      <c r="V85" s="331">
        <f>'ALL YEAR SUMMARY by date'!N73</f>
        <v>483</v>
      </c>
      <c r="W85" s="331">
        <f>'ALL YEAR SUMMARY by date'!O73</f>
        <v>466</v>
      </c>
      <c r="X85" s="331">
        <f>'ALL YEAR SUMMARY by date'!P73</f>
        <v>128</v>
      </c>
      <c r="Y85" s="331">
        <f>'ALL YEAR SUMMARY by date'!Q73</f>
        <v>45</v>
      </c>
      <c r="Z85" s="1259">
        <f>'ALL YEAR SUMMARY by date'!R73</f>
        <v>201</v>
      </c>
      <c r="AA85" s="1259">
        <f>'ALL YEAR SUMMARY by date'!S73</f>
        <v>1204</v>
      </c>
      <c r="AB85" s="1259">
        <f>'ALL YEAR SUMMARY by date'!T73</f>
        <v>1105</v>
      </c>
    </row>
    <row r="86" spans="10:28" x14ac:dyDescent="0.25">
      <c r="J86" s="335">
        <f>'ALL YEAR SUMMARY by date'!A74</f>
        <v>40367</v>
      </c>
      <c r="K86" s="331">
        <f>'ALL YEAR SUMMARY by date'!C74</f>
        <v>2213</v>
      </c>
      <c r="L86" s="331">
        <f>'ALL YEAR SUMMARY by date'!D74</f>
        <v>1351</v>
      </c>
      <c r="M86" s="331">
        <f>'ALL YEAR SUMMARY by date'!E74</f>
        <v>4221</v>
      </c>
      <c r="N86" s="331">
        <f>'ALL YEAR SUMMARY by date'!F74</f>
        <v>4424</v>
      </c>
      <c r="O86" s="331">
        <f>'ALL YEAR SUMMARY by date'!G74</f>
        <v>747</v>
      </c>
      <c r="P86" s="331">
        <f>'ALL YEAR SUMMARY by date'!H74</f>
        <v>952</v>
      </c>
      <c r="Q86" s="331">
        <f>'ALL YEAR SUMMARY by date'!I74</f>
        <v>1311</v>
      </c>
      <c r="R86" s="331">
        <f>'ALL YEAR SUMMARY by date'!J74</f>
        <v>532</v>
      </c>
      <c r="S86" s="331">
        <f>'ALL YEAR SUMMARY by date'!K74</f>
        <v>133</v>
      </c>
      <c r="T86" s="331">
        <f>'ALL YEAR SUMMARY by date'!L74</f>
        <v>379</v>
      </c>
      <c r="U86" s="331">
        <f>'ALL YEAR SUMMARY by date'!M74</f>
        <v>669</v>
      </c>
      <c r="V86" s="331">
        <f>'ALL YEAR SUMMARY by date'!N74</f>
        <v>498</v>
      </c>
      <c r="W86" s="331">
        <f>'ALL YEAR SUMMARY by date'!O74</f>
        <v>527</v>
      </c>
      <c r="X86" s="331">
        <f>'ALL YEAR SUMMARY by date'!P74</f>
        <v>132</v>
      </c>
      <c r="Y86" s="331">
        <f>'ALL YEAR SUMMARY by date'!Q74</f>
        <v>49</v>
      </c>
      <c r="Z86" s="1259">
        <f>'ALL YEAR SUMMARY by date'!R74</f>
        <v>205</v>
      </c>
      <c r="AA86" s="1259">
        <f>'ALL YEAR SUMMARY by date'!S74</f>
        <v>1258</v>
      </c>
      <c r="AB86" s="1259">
        <f>'ALL YEAR SUMMARY by date'!T74</f>
        <v>1314</v>
      </c>
    </row>
    <row r="87" spans="10:28" x14ac:dyDescent="0.25">
      <c r="J87" s="335">
        <f>'ALL YEAR SUMMARY by date'!A75</f>
        <v>40368</v>
      </c>
      <c r="K87" s="331">
        <f>'ALL YEAR SUMMARY by date'!C75</f>
        <v>2271</v>
      </c>
      <c r="L87" s="331">
        <f>'ALL YEAR SUMMARY by date'!D75</f>
        <v>1459</v>
      </c>
      <c r="M87" s="331">
        <f>'ALL YEAR SUMMARY by date'!E75</f>
        <v>4253</v>
      </c>
      <c r="N87" s="331">
        <f>'ALL YEAR SUMMARY by date'!F75</f>
        <v>4450</v>
      </c>
      <c r="O87" s="331">
        <f>'ALL YEAR SUMMARY by date'!G75</f>
        <v>749</v>
      </c>
      <c r="P87" s="331">
        <f>'ALL YEAR SUMMARY by date'!H75</f>
        <v>952</v>
      </c>
      <c r="Q87" s="331">
        <f>'ALL YEAR SUMMARY by date'!I75</f>
        <v>1312</v>
      </c>
      <c r="R87" s="331">
        <f>'ALL YEAR SUMMARY by date'!J75</f>
        <v>546</v>
      </c>
      <c r="S87" s="331">
        <f>'ALL YEAR SUMMARY by date'!K75</f>
        <v>153</v>
      </c>
      <c r="T87" s="331">
        <f>'ALL YEAR SUMMARY by date'!L75</f>
        <v>397</v>
      </c>
      <c r="U87" s="331">
        <f>'ALL YEAR SUMMARY by date'!M75</f>
        <v>705</v>
      </c>
      <c r="V87" s="331">
        <f>'ALL YEAR SUMMARY by date'!N75</f>
        <v>575</v>
      </c>
      <c r="W87" s="331">
        <f>'ALL YEAR SUMMARY by date'!O75</f>
        <v>529</v>
      </c>
      <c r="X87" s="331">
        <f>'ALL YEAR SUMMARY by date'!P75</f>
        <v>142</v>
      </c>
      <c r="Y87" s="331">
        <f>'ALL YEAR SUMMARY by date'!Q75</f>
        <v>49</v>
      </c>
      <c r="Z87" s="1259">
        <f>'ALL YEAR SUMMARY by date'!R75</f>
        <v>221</v>
      </c>
      <c r="AA87" s="1259">
        <f>'ALL YEAR SUMMARY by date'!S75</f>
        <v>1446</v>
      </c>
      <c r="AB87" s="1259">
        <f>'ALL YEAR SUMMARY by date'!T75</f>
        <v>1325</v>
      </c>
    </row>
    <row r="88" spans="10:28" x14ac:dyDescent="0.25">
      <c r="J88" s="335">
        <f>'ALL YEAR SUMMARY by date'!A76</f>
        <v>40369</v>
      </c>
      <c r="K88" s="331">
        <f>'ALL YEAR SUMMARY by date'!C76</f>
        <v>2271</v>
      </c>
      <c r="L88" s="331">
        <f>'ALL YEAR SUMMARY by date'!D76</f>
        <v>1475</v>
      </c>
      <c r="M88" s="331">
        <f>'ALL YEAR SUMMARY by date'!E76</f>
        <v>4419</v>
      </c>
      <c r="N88" s="331">
        <f>'ALL YEAR SUMMARY by date'!F76</f>
        <v>4598</v>
      </c>
      <c r="O88" s="331">
        <f>'ALL YEAR SUMMARY by date'!G76</f>
        <v>773</v>
      </c>
      <c r="P88" s="331">
        <f>'ALL YEAR SUMMARY by date'!H76</f>
        <v>963</v>
      </c>
      <c r="Q88" s="331">
        <f>'ALL YEAR SUMMARY by date'!I76</f>
        <v>1354</v>
      </c>
      <c r="R88" s="331">
        <f>'ALL YEAR SUMMARY by date'!J76</f>
        <v>586</v>
      </c>
      <c r="S88" s="331">
        <f>'ALL YEAR SUMMARY by date'!K76</f>
        <v>154</v>
      </c>
      <c r="T88" s="331">
        <f>'ALL YEAR SUMMARY by date'!L76</f>
        <v>473</v>
      </c>
      <c r="U88" s="331">
        <f>'ALL YEAR SUMMARY by date'!M76</f>
        <v>863</v>
      </c>
      <c r="V88" s="331">
        <f>'ALL YEAR SUMMARY by date'!N76</f>
        <v>578</v>
      </c>
      <c r="W88" s="331">
        <f>'ALL YEAR SUMMARY by date'!O76</f>
        <v>539</v>
      </c>
      <c r="X88" s="331">
        <f>'ALL YEAR SUMMARY by date'!P76</f>
        <v>142</v>
      </c>
      <c r="Y88" s="331">
        <f>'ALL YEAR SUMMARY by date'!Q76</f>
        <v>49</v>
      </c>
      <c r="Z88" s="1259">
        <f>'ALL YEAR SUMMARY by date'!R76</f>
        <v>247</v>
      </c>
      <c r="AA88" s="1259">
        <f>'ALL YEAR SUMMARY by date'!S76</f>
        <v>1459</v>
      </c>
      <c r="AB88" s="1259">
        <f>'ALL YEAR SUMMARY by date'!T76</f>
        <v>1394</v>
      </c>
    </row>
    <row r="89" spans="10:28" x14ac:dyDescent="0.25">
      <c r="J89" s="335">
        <f>'ALL YEAR SUMMARY by date'!A77</f>
        <v>40370</v>
      </c>
      <c r="K89" s="331">
        <f>'ALL YEAR SUMMARY by date'!C77</f>
        <v>2532</v>
      </c>
      <c r="L89" s="331">
        <f>'ALL YEAR SUMMARY by date'!D77</f>
        <v>1581</v>
      </c>
      <c r="M89" s="331">
        <f>'ALL YEAR SUMMARY by date'!E77</f>
        <v>4787</v>
      </c>
      <c r="N89" s="331">
        <f>'ALL YEAR SUMMARY by date'!F77</f>
        <v>5013</v>
      </c>
      <c r="O89" s="331">
        <f>'ALL YEAR SUMMARY by date'!G77</f>
        <v>864</v>
      </c>
      <c r="P89" s="331">
        <f>'ALL YEAR SUMMARY by date'!H77</f>
        <v>1026</v>
      </c>
      <c r="Q89" s="331">
        <f>'ALL YEAR SUMMARY by date'!I77</f>
        <v>1477</v>
      </c>
      <c r="R89" s="331">
        <f>'ALL YEAR SUMMARY by date'!J77</f>
        <v>587</v>
      </c>
      <c r="S89" s="331">
        <f>'ALL YEAR SUMMARY by date'!K77</f>
        <v>159</v>
      </c>
      <c r="T89" s="331">
        <f>'ALL YEAR SUMMARY by date'!L77</f>
        <v>474</v>
      </c>
      <c r="U89" s="331">
        <f>'ALL YEAR SUMMARY by date'!M77</f>
        <v>874</v>
      </c>
      <c r="V89" s="331">
        <f>'ALL YEAR SUMMARY by date'!N77</f>
        <v>599</v>
      </c>
      <c r="W89" s="331">
        <f>'ALL YEAR SUMMARY by date'!O77</f>
        <v>589</v>
      </c>
      <c r="X89" s="331">
        <f>'ALL YEAR SUMMARY by date'!P77</f>
        <v>147</v>
      </c>
      <c r="Y89" s="331">
        <f>'ALL YEAR SUMMARY by date'!Q77</f>
        <v>52</v>
      </c>
      <c r="Z89" s="1259">
        <f>'ALL YEAR SUMMARY by date'!R77</f>
        <v>251</v>
      </c>
      <c r="AA89" s="1259">
        <f>'ALL YEAR SUMMARY by date'!S77</f>
        <v>1513</v>
      </c>
      <c r="AB89" s="1259">
        <f>'ALL YEAR SUMMARY by date'!T77</f>
        <v>1585</v>
      </c>
    </row>
    <row r="90" spans="10:28" x14ac:dyDescent="0.25">
      <c r="J90" s="335">
        <f>'ALL YEAR SUMMARY by date'!A78</f>
        <v>40371</v>
      </c>
      <c r="K90" s="331">
        <f>'ALL YEAR SUMMARY by date'!C78</f>
        <v>2577</v>
      </c>
      <c r="L90" s="331">
        <f>'ALL YEAR SUMMARY by date'!D78</f>
        <v>1733</v>
      </c>
      <c r="M90" s="331">
        <f>'ALL YEAR SUMMARY by date'!E78</f>
        <v>4817</v>
      </c>
      <c r="N90" s="331">
        <f>'ALL YEAR SUMMARY by date'!F78</f>
        <v>5043</v>
      </c>
      <c r="O90" s="331">
        <f>'ALL YEAR SUMMARY by date'!G78</f>
        <v>865</v>
      </c>
      <c r="P90" s="331">
        <f>'ALL YEAR SUMMARY by date'!H78</f>
        <v>1026</v>
      </c>
      <c r="Q90" s="331">
        <f>'ALL YEAR SUMMARY by date'!I78</f>
        <v>1480</v>
      </c>
      <c r="R90" s="331">
        <f>'ALL YEAR SUMMARY by date'!J78</f>
        <v>596</v>
      </c>
      <c r="S90" s="331">
        <f>'ALL YEAR SUMMARY by date'!K78</f>
        <v>178</v>
      </c>
      <c r="T90" s="331">
        <f>'ALL YEAR SUMMARY by date'!L78</f>
        <v>486</v>
      </c>
      <c r="U90" s="331">
        <f>'ALL YEAR SUMMARY by date'!M78</f>
        <v>912</v>
      </c>
      <c r="V90" s="331">
        <f>'ALL YEAR SUMMARY by date'!N78</f>
        <v>654</v>
      </c>
      <c r="W90" s="331">
        <f>'ALL YEAR SUMMARY by date'!O78</f>
        <v>595</v>
      </c>
      <c r="X90" s="331">
        <f>'ALL YEAR SUMMARY by date'!P78</f>
        <v>158</v>
      </c>
      <c r="Y90" s="331">
        <f>'ALL YEAR SUMMARY by date'!Q78</f>
        <v>53</v>
      </c>
      <c r="Z90" s="1259">
        <f>'ALL YEAR SUMMARY by date'!R78</f>
        <v>263</v>
      </c>
      <c r="AA90" s="1259">
        <f>'ALL YEAR SUMMARY by date'!S78</f>
        <v>1663</v>
      </c>
      <c r="AB90" s="1259">
        <f>'ALL YEAR SUMMARY by date'!T78</f>
        <v>1594</v>
      </c>
    </row>
    <row r="91" spans="10:28" x14ac:dyDescent="0.25">
      <c r="J91" s="335">
        <f>'ALL YEAR SUMMARY by date'!A79</f>
        <v>40372</v>
      </c>
      <c r="K91" s="331">
        <f>'ALL YEAR SUMMARY by date'!C79</f>
        <v>2577</v>
      </c>
      <c r="L91" s="331">
        <f>'ALL YEAR SUMMARY by date'!D79</f>
        <v>1743</v>
      </c>
      <c r="M91" s="331">
        <f>'ALL YEAR SUMMARY by date'!E79</f>
        <v>4942</v>
      </c>
      <c r="N91" s="331">
        <f>'ALL YEAR SUMMARY by date'!F79</f>
        <v>5212</v>
      </c>
      <c r="O91" s="331">
        <f>'ALL YEAR SUMMARY by date'!G79</f>
        <v>885</v>
      </c>
      <c r="P91" s="331">
        <f>'ALL YEAR SUMMARY by date'!H79</f>
        <v>1042</v>
      </c>
      <c r="Q91" s="331">
        <f>'ALL YEAR SUMMARY by date'!I79</f>
        <v>1502</v>
      </c>
      <c r="R91" s="331">
        <f>'ALL YEAR SUMMARY by date'!J79</f>
        <v>635</v>
      </c>
      <c r="S91" s="331">
        <f>'ALL YEAR SUMMARY by date'!K79</f>
        <v>182</v>
      </c>
      <c r="T91" s="331">
        <f>'ALL YEAR SUMMARY by date'!L79</f>
        <v>564</v>
      </c>
      <c r="U91" s="331">
        <f>'ALL YEAR SUMMARY by date'!M79</f>
        <v>1124</v>
      </c>
      <c r="V91" s="331">
        <f>'ALL YEAR SUMMARY by date'!N79</f>
        <v>656</v>
      </c>
      <c r="W91" s="331">
        <f>'ALL YEAR SUMMARY by date'!O79</f>
        <v>617</v>
      </c>
      <c r="X91" s="331">
        <f>'ALL YEAR SUMMARY by date'!P79</f>
        <v>159</v>
      </c>
      <c r="Y91" s="331">
        <f>'ALL YEAR SUMMARY by date'!Q79</f>
        <v>55</v>
      </c>
      <c r="Z91" s="1259">
        <f>'ALL YEAR SUMMARY by date'!R79</f>
        <v>303</v>
      </c>
      <c r="AA91" s="1259">
        <f>'ALL YEAR SUMMARY by date'!S79</f>
        <v>1674</v>
      </c>
      <c r="AB91" s="1259">
        <f>'ALL YEAR SUMMARY by date'!T79</f>
        <v>1651</v>
      </c>
    </row>
    <row r="92" spans="10:28" x14ac:dyDescent="0.25">
      <c r="J92" s="335">
        <f>'ALL YEAR SUMMARY by date'!A80</f>
        <v>40373</v>
      </c>
      <c r="K92" s="331">
        <f>'ALL YEAR SUMMARY by date'!C80</f>
        <v>2809</v>
      </c>
      <c r="L92" s="331">
        <f>'ALL YEAR SUMMARY by date'!D80</f>
        <v>1891</v>
      </c>
      <c r="M92" s="331">
        <f>'ALL YEAR SUMMARY by date'!E80</f>
        <v>5253</v>
      </c>
      <c r="N92" s="331">
        <f>'ALL YEAR SUMMARY by date'!F80</f>
        <v>5628</v>
      </c>
      <c r="O92" s="331">
        <f>'ALL YEAR SUMMARY by date'!G80</f>
        <v>993</v>
      </c>
      <c r="P92" s="331">
        <f>'ALL YEAR SUMMARY by date'!H80</f>
        <v>1112</v>
      </c>
      <c r="Q92" s="331">
        <f>'ALL YEAR SUMMARY by date'!I80</f>
        <v>1553</v>
      </c>
      <c r="R92" s="331">
        <f>'ALL YEAR SUMMARY by date'!J80</f>
        <v>637</v>
      </c>
      <c r="S92" s="331">
        <f>'ALL YEAR SUMMARY by date'!K80</f>
        <v>186</v>
      </c>
      <c r="T92" s="331">
        <f>'ALL YEAR SUMMARY by date'!L80</f>
        <v>567</v>
      </c>
      <c r="U92" s="331">
        <f>'ALL YEAR SUMMARY by date'!M80</f>
        <v>1141</v>
      </c>
      <c r="V92" s="331">
        <f>'ALL YEAR SUMMARY by date'!N80</f>
        <v>682</v>
      </c>
      <c r="W92" s="331">
        <f>'ALL YEAR SUMMARY by date'!O80</f>
        <v>683</v>
      </c>
      <c r="X92" s="331">
        <f>'ALL YEAR SUMMARY by date'!P80</f>
        <v>166</v>
      </c>
      <c r="Y92" s="331">
        <f>'ALL YEAR SUMMARY by date'!Q80</f>
        <v>55</v>
      </c>
      <c r="Z92" s="1259">
        <f>'ALL YEAR SUMMARY by date'!R80</f>
        <v>305</v>
      </c>
      <c r="AA92" s="1259">
        <f>'ALL YEAR SUMMARY by date'!S80</f>
        <v>1714</v>
      </c>
      <c r="AB92" s="1259">
        <f>'ALL YEAR SUMMARY by date'!T80</f>
        <v>1830</v>
      </c>
    </row>
    <row r="93" spans="10:28" x14ac:dyDescent="0.25">
      <c r="J93" s="335">
        <f>'ALL YEAR SUMMARY by date'!A81</f>
        <v>40374</v>
      </c>
      <c r="K93" s="331">
        <f>'ALL YEAR SUMMARY by date'!C81</f>
        <v>2852</v>
      </c>
      <c r="L93" s="331">
        <f>'ALL YEAR SUMMARY by date'!D81</f>
        <v>2058</v>
      </c>
      <c r="M93" s="331">
        <f>'ALL YEAR SUMMARY by date'!E81</f>
        <v>5282</v>
      </c>
      <c r="N93" s="331">
        <f>'ALL YEAR SUMMARY by date'!F81</f>
        <v>5663</v>
      </c>
      <c r="O93" s="331">
        <f>'ALL YEAR SUMMARY by date'!G81</f>
        <v>996</v>
      </c>
      <c r="P93" s="331">
        <f>'ALL YEAR SUMMARY by date'!H81</f>
        <v>1112</v>
      </c>
      <c r="Q93" s="331">
        <f>'ALL YEAR SUMMARY by date'!I81</f>
        <v>1553</v>
      </c>
      <c r="R93" s="331">
        <f>'ALL YEAR SUMMARY by date'!J81</f>
        <v>647</v>
      </c>
      <c r="S93" s="331">
        <f>'ALL YEAR SUMMARY by date'!K81</f>
        <v>213</v>
      </c>
      <c r="T93" s="331">
        <f>'ALL YEAR SUMMARY by date'!L81</f>
        <v>575</v>
      </c>
      <c r="U93" s="331">
        <f>'ALL YEAR SUMMARY by date'!M81</f>
        <v>1173</v>
      </c>
      <c r="V93" s="331">
        <f>'ALL YEAR SUMMARY by date'!N81</f>
        <v>765</v>
      </c>
      <c r="W93" s="331">
        <f>'ALL YEAR SUMMARY by date'!O81</f>
        <v>688</v>
      </c>
      <c r="X93" s="331">
        <f>'ALL YEAR SUMMARY by date'!P81</f>
        <v>171</v>
      </c>
      <c r="Y93" s="331">
        <f>'ALL YEAR SUMMARY by date'!Q81</f>
        <v>55</v>
      </c>
      <c r="Z93" s="1259">
        <f>'ALL YEAR SUMMARY by date'!R81</f>
        <v>313</v>
      </c>
      <c r="AA93" s="1259">
        <f>'ALL YEAR SUMMARY by date'!S81</f>
        <v>1847</v>
      </c>
      <c r="AB93" s="1259">
        <f>'ALL YEAR SUMMARY by date'!T81</f>
        <v>1842</v>
      </c>
    </row>
    <row r="94" spans="10:28" x14ac:dyDescent="0.25">
      <c r="J94" s="335">
        <f>'ALL YEAR SUMMARY by date'!A82</f>
        <v>40375</v>
      </c>
      <c r="K94" s="331">
        <f>'ALL YEAR SUMMARY by date'!C82</f>
        <v>2852</v>
      </c>
      <c r="L94" s="331">
        <f>'ALL YEAR SUMMARY by date'!D82</f>
        <v>2074</v>
      </c>
      <c r="M94" s="331">
        <f>'ALL YEAR SUMMARY by date'!E82</f>
        <v>5488</v>
      </c>
      <c r="N94" s="331">
        <f>'ALL YEAR SUMMARY by date'!F82</f>
        <v>5775</v>
      </c>
      <c r="O94" s="331">
        <f>'ALL YEAR SUMMARY by date'!G82</f>
        <v>1020</v>
      </c>
      <c r="P94" s="331">
        <f>'ALL YEAR SUMMARY by date'!H82</f>
        <v>1123</v>
      </c>
      <c r="Q94" s="331">
        <f>'ALL YEAR SUMMARY by date'!I82</f>
        <v>1572</v>
      </c>
      <c r="R94" s="331">
        <f>'ALL YEAR SUMMARY by date'!J82</f>
        <v>684</v>
      </c>
      <c r="S94" s="331">
        <f>'ALL YEAR SUMMARY by date'!K82</f>
        <v>216</v>
      </c>
      <c r="T94" s="331">
        <f>'ALL YEAR SUMMARY by date'!L82</f>
        <v>654</v>
      </c>
      <c r="U94" s="331">
        <f>'ALL YEAR SUMMARY by date'!M82</f>
        <v>1294</v>
      </c>
      <c r="V94" s="331">
        <f>'ALL YEAR SUMMARY by date'!N82</f>
        <v>769</v>
      </c>
      <c r="W94" s="331">
        <f>'ALL YEAR SUMMARY by date'!O82</f>
        <v>703</v>
      </c>
      <c r="X94" s="331">
        <f>'ALL YEAR SUMMARY by date'!P82</f>
        <v>174</v>
      </c>
      <c r="Y94" s="331">
        <f>'ALL YEAR SUMMARY by date'!Q82</f>
        <v>56</v>
      </c>
      <c r="Z94" s="1259">
        <f>'ALL YEAR SUMMARY by date'!R82</f>
        <v>367</v>
      </c>
      <c r="AA94" s="1259">
        <f>'ALL YEAR SUMMARY by date'!S82</f>
        <v>1862</v>
      </c>
      <c r="AB94" s="1259">
        <f>'ALL YEAR SUMMARY by date'!T82</f>
        <v>1885</v>
      </c>
    </row>
    <row r="95" spans="10:28" x14ac:dyDescent="0.25">
      <c r="J95" s="335">
        <f>'ALL YEAR SUMMARY by date'!A83</f>
        <v>40376</v>
      </c>
      <c r="K95" s="331">
        <f>'ALL YEAR SUMMARY by date'!C83</f>
        <v>3014</v>
      </c>
      <c r="L95" s="331">
        <f>'ALL YEAR SUMMARY by date'!D83</f>
        <v>2154</v>
      </c>
      <c r="M95" s="331">
        <f>'ALL YEAR SUMMARY by date'!E83</f>
        <v>5843</v>
      </c>
      <c r="N95" s="331">
        <f>'ALL YEAR SUMMARY by date'!F83</f>
        <v>6087</v>
      </c>
      <c r="O95" s="331">
        <f>'ALL YEAR SUMMARY by date'!G83</f>
        <v>1125</v>
      </c>
      <c r="P95" s="331">
        <f>'ALL YEAR SUMMARY by date'!H83</f>
        <v>1174</v>
      </c>
      <c r="Q95" s="331">
        <f>'ALL YEAR SUMMARY by date'!I83</f>
        <v>1611</v>
      </c>
      <c r="R95" s="331">
        <f>'ALL YEAR SUMMARY by date'!J83</f>
        <v>684</v>
      </c>
      <c r="S95" s="331">
        <f>'ALL YEAR SUMMARY by date'!K83</f>
        <v>217</v>
      </c>
      <c r="T95" s="331">
        <f>'ALL YEAR SUMMARY by date'!L83</f>
        <v>657</v>
      </c>
      <c r="U95" s="331">
        <f>'ALL YEAR SUMMARY by date'!M83</f>
        <v>1304</v>
      </c>
      <c r="V95" s="331">
        <f>'ALL YEAR SUMMARY by date'!N83</f>
        <v>782</v>
      </c>
      <c r="W95" s="331">
        <f>'ALL YEAR SUMMARY by date'!O83</f>
        <v>770</v>
      </c>
      <c r="X95" s="331">
        <f>'ALL YEAR SUMMARY by date'!P83</f>
        <v>179</v>
      </c>
      <c r="Y95" s="331">
        <f>'ALL YEAR SUMMARY by date'!Q83</f>
        <v>58</v>
      </c>
      <c r="Z95" s="1259">
        <f>'ALL YEAR SUMMARY by date'!R83</f>
        <v>375</v>
      </c>
      <c r="AA95" s="1259">
        <f>'ALL YEAR SUMMARY by date'!S83</f>
        <v>1897</v>
      </c>
      <c r="AB95" s="1259">
        <f>'ALL YEAR SUMMARY by date'!T83</f>
        <v>2094</v>
      </c>
    </row>
    <row r="96" spans="10:28" x14ac:dyDescent="0.25">
      <c r="J96" s="335">
        <f>'ALL YEAR SUMMARY by date'!A84</f>
        <v>40377</v>
      </c>
      <c r="K96" s="331">
        <f>'ALL YEAR SUMMARY by date'!C84</f>
        <v>3042</v>
      </c>
      <c r="L96" s="331">
        <f>'ALL YEAR SUMMARY by date'!D84</f>
        <v>2301</v>
      </c>
      <c r="M96" s="331">
        <f>'ALL YEAR SUMMARY by date'!E84</f>
        <v>5860</v>
      </c>
      <c r="N96" s="331">
        <f>'ALL YEAR SUMMARY by date'!F84</f>
        <v>6115</v>
      </c>
      <c r="O96" s="331">
        <f>'ALL YEAR SUMMARY by date'!G84</f>
        <v>1125</v>
      </c>
      <c r="P96" s="331">
        <f>'ALL YEAR SUMMARY by date'!H84</f>
        <v>1177</v>
      </c>
      <c r="Q96" s="331">
        <f>'ALL YEAR SUMMARY by date'!I84</f>
        <v>1612</v>
      </c>
      <c r="R96" s="331">
        <f>'ALL YEAR SUMMARY by date'!J84</f>
        <v>693</v>
      </c>
      <c r="S96" s="331">
        <f>'ALL YEAR SUMMARY by date'!K84</f>
        <v>235</v>
      </c>
      <c r="T96" s="331">
        <f>'ALL YEAR SUMMARY by date'!L84</f>
        <v>676</v>
      </c>
      <c r="U96" s="331">
        <f>'ALL YEAR SUMMARY by date'!M84</f>
        <v>1352</v>
      </c>
      <c r="V96" s="331">
        <f>'ALL YEAR SUMMARY by date'!N84</f>
        <v>838</v>
      </c>
      <c r="W96" s="331">
        <f>'ALL YEAR SUMMARY by date'!O84</f>
        <v>770</v>
      </c>
      <c r="X96" s="331">
        <f>'ALL YEAR SUMMARY by date'!P84</f>
        <v>190</v>
      </c>
      <c r="Y96" s="331">
        <f>'ALL YEAR SUMMARY by date'!Q84</f>
        <v>58</v>
      </c>
      <c r="Z96" s="1259">
        <f>'ALL YEAR SUMMARY by date'!R84</f>
        <v>388</v>
      </c>
      <c r="AA96" s="1259">
        <f>'ALL YEAR SUMMARY by date'!S84</f>
        <v>2005</v>
      </c>
      <c r="AB96" s="1259">
        <f>'ALL YEAR SUMMARY by date'!T84</f>
        <v>2109</v>
      </c>
    </row>
    <row r="97" spans="10:28" x14ac:dyDescent="0.25">
      <c r="J97" s="335">
        <f>'ALL YEAR SUMMARY by date'!A85</f>
        <v>40378</v>
      </c>
      <c r="K97" s="331">
        <f>'ALL YEAR SUMMARY by date'!C85</f>
        <v>3042</v>
      </c>
      <c r="L97" s="331">
        <f>'ALL YEAR SUMMARY by date'!D85</f>
        <v>2311</v>
      </c>
      <c r="M97" s="331">
        <f>'ALL YEAR SUMMARY by date'!E85</f>
        <v>6013</v>
      </c>
      <c r="N97" s="331">
        <f>'ALL YEAR SUMMARY by date'!F85</f>
        <v>6238</v>
      </c>
      <c r="O97" s="331">
        <f>'ALL YEAR SUMMARY by date'!G85</f>
        <v>1126</v>
      </c>
      <c r="P97" s="331">
        <f>'ALL YEAR SUMMARY by date'!H85</f>
        <v>1189</v>
      </c>
      <c r="Q97" s="331">
        <f>'ALL YEAR SUMMARY by date'!I85</f>
        <v>1636</v>
      </c>
      <c r="R97" s="331">
        <f>'ALL YEAR SUMMARY by date'!J85</f>
        <v>724</v>
      </c>
      <c r="S97" s="331">
        <f>'ALL YEAR SUMMARY by date'!K85</f>
        <v>235</v>
      </c>
      <c r="T97" s="331">
        <f>'ALL YEAR SUMMARY by date'!L85</f>
        <v>757</v>
      </c>
      <c r="U97" s="331">
        <f>'ALL YEAR SUMMARY by date'!M85</f>
        <v>1587</v>
      </c>
      <c r="V97" s="331">
        <f>'ALL YEAR SUMMARY by date'!N85</f>
        <v>841</v>
      </c>
      <c r="W97" s="331">
        <f>'ALL YEAR SUMMARY by date'!O85</f>
        <v>781</v>
      </c>
      <c r="X97" s="331">
        <f>'ALL YEAR SUMMARY by date'!P85</f>
        <v>191</v>
      </c>
      <c r="Y97" s="331">
        <f>'ALL YEAR SUMMARY by date'!Q85</f>
        <v>61</v>
      </c>
      <c r="Z97" s="1259">
        <f>'ALL YEAR SUMMARY by date'!R85</f>
        <v>446</v>
      </c>
      <c r="AA97" s="1259">
        <f>'ALL YEAR SUMMARY by date'!S85</f>
        <v>2017</v>
      </c>
      <c r="AB97" s="1259">
        <f>'ALL YEAR SUMMARY by date'!T85</f>
        <v>2176</v>
      </c>
    </row>
    <row r="98" spans="10:28" x14ac:dyDescent="0.25">
      <c r="J98" s="335">
        <f>'ALL YEAR SUMMARY by date'!A86</f>
        <v>40379</v>
      </c>
      <c r="K98" s="331">
        <f>'ALL YEAR SUMMARY by date'!C86</f>
        <v>3295</v>
      </c>
      <c r="L98" s="331">
        <f>'ALL YEAR SUMMARY by date'!D86</f>
        <v>2396</v>
      </c>
      <c r="M98" s="331">
        <f>'ALL YEAR SUMMARY by date'!E86</f>
        <v>6323</v>
      </c>
      <c r="N98" s="331">
        <f>'ALL YEAR SUMMARY by date'!F86</f>
        <v>6486</v>
      </c>
      <c r="O98" s="331">
        <f>'ALL YEAR SUMMARY by date'!G86</f>
        <v>1205</v>
      </c>
      <c r="P98" s="331">
        <f>'ALL YEAR SUMMARY by date'!H86</f>
        <v>1234</v>
      </c>
      <c r="Q98" s="331">
        <f>'ALL YEAR SUMMARY by date'!I86</f>
        <v>1703</v>
      </c>
      <c r="R98" s="331">
        <f>'ALL YEAR SUMMARY by date'!J86</f>
        <v>726</v>
      </c>
      <c r="S98" s="331">
        <f>'ALL YEAR SUMMARY by date'!K86</f>
        <v>240</v>
      </c>
      <c r="T98" s="331">
        <f>'ALL YEAR SUMMARY by date'!L86</f>
        <v>759</v>
      </c>
      <c r="U98" s="331">
        <f>'ALL YEAR SUMMARY by date'!M86</f>
        <v>1601</v>
      </c>
      <c r="V98" s="331">
        <f>'ALL YEAR SUMMARY by date'!N86</f>
        <v>866</v>
      </c>
      <c r="W98" s="331">
        <f>'ALL YEAR SUMMARY by date'!O86</f>
        <v>838</v>
      </c>
      <c r="X98" s="331">
        <f>'ALL YEAR SUMMARY by date'!P86</f>
        <v>192</v>
      </c>
      <c r="Y98" s="331">
        <f>'ALL YEAR SUMMARY by date'!Q86</f>
        <v>65</v>
      </c>
      <c r="Z98" s="1259">
        <f>'ALL YEAR SUMMARY by date'!R86</f>
        <v>451</v>
      </c>
      <c r="AA98" s="1259">
        <f>'ALL YEAR SUMMARY by date'!S86</f>
        <v>2057</v>
      </c>
      <c r="AB98" s="1259">
        <f>'ALL YEAR SUMMARY by date'!T86</f>
        <v>2353</v>
      </c>
    </row>
    <row r="99" spans="10:28" x14ac:dyDescent="0.25">
      <c r="J99" s="335">
        <f>'ALL YEAR SUMMARY by date'!A87</f>
        <v>40380</v>
      </c>
      <c r="K99" s="331">
        <f>'ALL YEAR SUMMARY by date'!C87</f>
        <v>3354</v>
      </c>
      <c r="L99" s="331">
        <f>'ALL YEAR SUMMARY by date'!D87</f>
        <v>2518</v>
      </c>
      <c r="M99" s="331">
        <f>'ALL YEAR SUMMARY by date'!E87</f>
        <v>6352</v>
      </c>
      <c r="N99" s="331">
        <f>'ALL YEAR SUMMARY by date'!F87</f>
        <v>6501</v>
      </c>
      <c r="O99" s="331">
        <f>'ALL YEAR SUMMARY by date'!G87</f>
        <v>1207</v>
      </c>
      <c r="P99" s="331">
        <f>'ALL YEAR SUMMARY by date'!H87</f>
        <v>1235</v>
      </c>
      <c r="Q99" s="331">
        <f>'ALL YEAR SUMMARY by date'!I87</f>
        <v>1704</v>
      </c>
      <c r="R99" s="331">
        <f>'ALL YEAR SUMMARY by date'!J87</f>
        <v>732</v>
      </c>
      <c r="S99" s="331">
        <f>'ALL YEAR SUMMARY by date'!K87</f>
        <v>272</v>
      </c>
      <c r="T99" s="331">
        <f>'ALL YEAR SUMMARY by date'!L87</f>
        <v>782</v>
      </c>
      <c r="U99" s="331">
        <f>'ALL YEAR SUMMARY by date'!M87</f>
        <v>1651</v>
      </c>
      <c r="V99" s="331">
        <f>'ALL YEAR SUMMARY by date'!N87</f>
        <v>934</v>
      </c>
      <c r="W99" s="331">
        <f>'ALL YEAR SUMMARY by date'!O87</f>
        <v>842</v>
      </c>
      <c r="X99" s="331">
        <f>'ALL YEAR SUMMARY by date'!P87</f>
        <v>207</v>
      </c>
      <c r="Y99" s="331">
        <f>'ALL YEAR SUMMARY by date'!Q87</f>
        <v>65</v>
      </c>
      <c r="Z99" s="1259">
        <f>'ALL YEAR SUMMARY by date'!R87</f>
        <v>475</v>
      </c>
      <c r="AA99" s="1259">
        <f>'ALL YEAR SUMMARY by date'!S87</f>
        <v>2154</v>
      </c>
      <c r="AB99" s="1259">
        <f>'ALL YEAR SUMMARY by date'!T87</f>
        <v>2357</v>
      </c>
    </row>
    <row r="100" spans="10:28" x14ac:dyDescent="0.25">
      <c r="J100" s="335">
        <f>'ALL YEAR SUMMARY by date'!A88</f>
        <v>40381</v>
      </c>
      <c r="K100" s="331">
        <f>'ALL YEAR SUMMARY by date'!C88</f>
        <v>3354</v>
      </c>
      <c r="L100" s="331">
        <f>'ALL YEAR SUMMARY by date'!D88</f>
        <v>2520</v>
      </c>
      <c r="M100" s="331">
        <f>'ALL YEAR SUMMARY by date'!E88</f>
        <v>6510</v>
      </c>
      <c r="N100" s="331">
        <f>'ALL YEAR SUMMARY by date'!F88</f>
        <v>6576</v>
      </c>
      <c r="O100" s="331">
        <f>'ALL YEAR SUMMARY by date'!G88</f>
        <v>1237</v>
      </c>
      <c r="P100" s="331">
        <f>'ALL YEAR SUMMARY by date'!H88</f>
        <v>1241</v>
      </c>
      <c r="Q100" s="331">
        <f>'ALL YEAR SUMMARY by date'!I88</f>
        <v>1713</v>
      </c>
      <c r="R100" s="331">
        <f>'ALL YEAR SUMMARY by date'!J88</f>
        <v>764</v>
      </c>
      <c r="S100" s="331">
        <f>'ALL YEAR SUMMARY by date'!K88</f>
        <v>272</v>
      </c>
      <c r="T100" s="331">
        <f>'ALL YEAR SUMMARY by date'!L88</f>
        <v>894</v>
      </c>
      <c r="U100" s="331">
        <f>'ALL YEAR SUMMARY by date'!M88</f>
        <v>1865</v>
      </c>
      <c r="V100" s="331">
        <f>'ALL YEAR SUMMARY by date'!N88</f>
        <v>935</v>
      </c>
      <c r="W100" s="331">
        <f>'ALL YEAR SUMMARY by date'!O88</f>
        <v>848</v>
      </c>
      <c r="X100" s="331">
        <f>'ALL YEAR SUMMARY by date'!P88</f>
        <v>207</v>
      </c>
      <c r="Y100" s="331">
        <f>'ALL YEAR SUMMARY by date'!Q88</f>
        <v>66</v>
      </c>
      <c r="Z100" s="1259">
        <f>'ALL YEAR SUMMARY by date'!R88</f>
        <v>525</v>
      </c>
      <c r="AA100" s="1259">
        <f>'ALL YEAR SUMMARY by date'!S88</f>
        <v>2168</v>
      </c>
      <c r="AB100" s="1259">
        <f>'ALL YEAR SUMMARY by date'!T88</f>
        <v>2429</v>
      </c>
    </row>
    <row r="101" spans="10:28" x14ac:dyDescent="0.25">
      <c r="J101" s="335">
        <f>'ALL YEAR SUMMARY by date'!A89</f>
        <v>40382</v>
      </c>
      <c r="K101" s="331">
        <f>'ALL YEAR SUMMARY by date'!C89</f>
        <v>3542</v>
      </c>
      <c r="L101" s="331">
        <f>'ALL YEAR SUMMARY by date'!D89</f>
        <v>2583</v>
      </c>
      <c r="M101" s="331">
        <f>'ALL YEAR SUMMARY by date'!E89</f>
        <v>6892</v>
      </c>
      <c r="N101" s="331">
        <f>'ALL YEAR SUMMARY by date'!F89</f>
        <v>6806</v>
      </c>
      <c r="O101" s="331">
        <f>'ALL YEAR SUMMARY by date'!G89</f>
        <v>1299</v>
      </c>
      <c r="P101" s="331">
        <f>'ALL YEAR SUMMARY by date'!H89</f>
        <v>1266</v>
      </c>
      <c r="Q101" s="331">
        <f>'ALL YEAR SUMMARY by date'!I89</f>
        <v>1776</v>
      </c>
      <c r="R101" s="331">
        <f>'ALL YEAR SUMMARY by date'!J89</f>
        <v>765</v>
      </c>
      <c r="S101" s="331">
        <f>'ALL YEAR SUMMARY by date'!K89</f>
        <v>276</v>
      </c>
      <c r="T101" s="331">
        <f>'ALL YEAR SUMMARY by date'!L89</f>
        <v>894</v>
      </c>
      <c r="U101" s="331">
        <f>'ALL YEAR SUMMARY by date'!M89</f>
        <v>1874</v>
      </c>
      <c r="V101" s="331">
        <f>'ALL YEAR SUMMARY by date'!N89</f>
        <v>962</v>
      </c>
      <c r="W101" s="331">
        <f>'ALL YEAR SUMMARY by date'!O89</f>
        <v>911</v>
      </c>
      <c r="X101" s="331">
        <f>'ALL YEAR SUMMARY by date'!P89</f>
        <v>212</v>
      </c>
      <c r="Y101" s="331">
        <f>'ALL YEAR SUMMARY by date'!Q89</f>
        <v>73</v>
      </c>
      <c r="Z101" s="1259">
        <f>'ALL YEAR SUMMARY by date'!R89</f>
        <v>528</v>
      </c>
      <c r="AA101" s="1259">
        <f>'ALL YEAR SUMMARY by date'!S89</f>
        <v>2209</v>
      </c>
      <c r="AB101" s="1259">
        <f>'ALL YEAR SUMMARY by date'!T89</f>
        <v>2636</v>
      </c>
    </row>
    <row r="102" spans="10:28" x14ac:dyDescent="0.25">
      <c r="J102" s="335">
        <f>'ALL YEAR SUMMARY by date'!A90</f>
        <v>40383</v>
      </c>
      <c r="K102" s="331">
        <f>'ALL YEAR SUMMARY by date'!C90</f>
        <v>3591</v>
      </c>
      <c r="L102" s="331">
        <f>'ALL YEAR SUMMARY by date'!D90</f>
        <v>2699</v>
      </c>
      <c r="M102" s="331">
        <f>'ALL YEAR SUMMARY by date'!E90</f>
        <v>6916</v>
      </c>
      <c r="N102" s="331">
        <f>'ALL YEAR SUMMARY by date'!F90</f>
        <v>6814</v>
      </c>
      <c r="O102" s="331">
        <f>'ALL YEAR SUMMARY by date'!G90</f>
        <v>1300</v>
      </c>
      <c r="P102" s="331">
        <f>'ALL YEAR SUMMARY by date'!H90</f>
        <v>1266</v>
      </c>
      <c r="Q102" s="331">
        <f>'ALL YEAR SUMMARY by date'!I90</f>
        <v>1776</v>
      </c>
      <c r="R102" s="331">
        <f>'ALL YEAR SUMMARY by date'!J90</f>
        <v>771</v>
      </c>
      <c r="S102" s="331">
        <f>'ALL YEAR SUMMARY by date'!K90</f>
        <v>302</v>
      </c>
      <c r="T102" s="331">
        <f>'ALL YEAR SUMMARY by date'!L90</f>
        <v>900</v>
      </c>
      <c r="U102" s="331">
        <f>'ALL YEAR SUMMARY by date'!M90</f>
        <v>1913</v>
      </c>
      <c r="V102" s="331">
        <f>'ALL YEAR SUMMARY by date'!N90</f>
        <v>1016</v>
      </c>
      <c r="W102" s="331">
        <f>'ALL YEAR SUMMARY by date'!O90</f>
        <v>913</v>
      </c>
      <c r="X102" s="331">
        <f>'ALL YEAR SUMMARY by date'!P90</f>
        <v>223</v>
      </c>
      <c r="Y102" s="331">
        <f>'ALL YEAR SUMMARY by date'!Q90</f>
        <v>76</v>
      </c>
      <c r="Z102" s="1259">
        <f>'ALL YEAR SUMMARY by date'!R90</f>
        <v>545</v>
      </c>
      <c r="AA102" s="1259">
        <f>'ALL YEAR SUMMARY by date'!S90</f>
        <v>2321</v>
      </c>
      <c r="AB102" s="1259">
        <f>'ALL YEAR SUMMARY by date'!T90</f>
        <v>2647</v>
      </c>
    </row>
    <row r="103" spans="10:28" x14ac:dyDescent="0.25">
      <c r="J103" s="335">
        <f>'ALL YEAR SUMMARY by date'!A91</f>
        <v>40384</v>
      </c>
      <c r="K103" s="331">
        <f>'ALL YEAR SUMMARY by date'!C91</f>
        <v>3591</v>
      </c>
      <c r="L103" s="331">
        <f>'ALL YEAR SUMMARY by date'!D91</f>
        <v>2708</v>
      </c>
      <c r="M103" s="331">
        <f>'ALL YEAR SUMMARY by date'!E91</f>
        <v>7064</v>
      </c>
      <c r="N103" s="331">
        <f>'ALL YEAR SUMMARY by date'!F91</f>
        <v>6899</v>
      </c>
      <c r="O103" s="331">
        <f>'ALL YEAR SUMMARY by date'!G91</f>
        <v>1313</v>
      </c>
      <c r="P103" s="331">
        <f>'ALL YEAR SUMMARY by date'!H91</f>
        <v>1275</v>
      </c>
      <c r="Q103" s="331">
        <f>'ALL YEAR SUMMARY by date'!I91</f>
        <v>1783</v>
      </c>
      <c r="R103" s="331">
        <f>'ALL YEAR SUMMARY by date'!J91</f>
        <v>798</v>
      </c>
      <c r="S103" s="331">
        <f>'ALL YEAR SUMMARY by date'!K91</f>
        <v>303</v>
      </c>
      <c r="T103" s="331">
        <f>'ALL YEAR SUMMARY by date'!L91</f>
        <v>974</v>
      </c>
      <c r="U103" s="331">
        <f>'ALL YEAR SUMMARY by date'!M91</f>
        <v>2119</v>
      </c>
      <c r="V103" s="331">
        <f>'ALL YEAR SUMMARY by date'!N91</f>
        <v>1017</v>
      </c>
      <c r="W103" s="331">
        <f>'ALL YEAR SUMMARY by date'!O91</f>
        <v>919</v>
      </c>
      <c r="X103" s="331">
        <f>'ALL YEAR SUMMARY by date'!P91</f>
        <v>223</v>
      </c>
      <c r="Y103" s="331">
        <f>'ALL YEAR SUMMARY by date'!Q91</f>
        <v>81</v>
      </c>
      <c r="Z103" s="1259">
        <f>'ALL YEAR SUMMARY by date'!R91</f>
        <v>619</v>
      </c>
      <c r="AA103" s="1259">
        <f>'ALL YEAR SUMMARY by date'!S91</f>
        <v>2336</v>
      </c>
      <c r="AB103" s="1259">
        <f>'ALL YEAR SUMMARY by date'!T91</f>
        <v>2696</v>
      </c>
    </row>
    <row r="104" spans="10:28" x14ac:dyDescent="0.25">
      <c r="J104" s="335">
        <f>'ALL YEAR SUMMARY by date'!A92</f>
        <v>40385</v>
      </c>
      <c r="K104" s="331">
        <f>'ALL YEAR SUMMARY by date'!C92</f>
        <v>3754</v>
      </c>
      <c r="L104" s="331">
        <f>'ALL YEAR SUMMARY by date'!D92</f>
        <v>2758</v>
      </c>
      <c r="M104" s="331">
        <f>'ALL YEAR SUMMARY by date'!E92</f>
        <v>7378</v>
      </c>
      <c r="N104" s="331">
        <f>'ALL YEAR SUMMARY by date'!F92</f>
        <v>7052</v>
      </c>
      <c r="O104" s="331">
        <f>'ALL YEAR SUMMARY by date'!G92</f>
        <v>1373</v>
      </c>
      <c r="P104" s="331">
        <f>'ALL YEAR SUMMARY by date'!H92</f>
        <v>1305</v>
      </c>
      <c r="Q104" s="331">
        <f>'ALL YEAR SUMMARY by date'!I92</f>
        <v>1803</v>
      </c>
      <c r="R104" s="331">
        <f>'ALL YEAR SUMMARY by date'!J92</f>
        <v>799</v>
      </c>
      <c r="S104" s="331">
        <f>'ALL YEAR SUMMARY by date'!K92</f>
        <v>306</v>
      </c>
      <c r="T104" s="331">
        <f>'ALL YEAR SUMMARY by date'!L92</f>
        <v>977</v>
      </c>
      <c r="U104" s="331">
        <f>'ALL YEAR SUMMARY by date'!M92</f>
        <v>2128</v>
      </c>
      <c r="V104" s="331">
        <f>'ALL YEAR SUMMARY by date'!N92</f>
        <v>1036</v>
      </c>
      <c r="W104" s="331">
        <f>'ALL YEAR SUMMARY by date'!O92</f>
        <v>967</v>
      </c>
      <c r="X104" s="331">
        <f>'ALL YEAR SUMMARY by date'!P92</f>
        <v>225</v>
      </c>
      <c r="Y104" s="331">
        <f>'ALL YEAR SUMMARY by date'!Q92</f>
        <v>84</v>
      </c>
      <c r="Z104" s="1259">
        <f>'ALL YEAR SUMMARY by date'!R92</f>
        <v>623</v>
      </c>
      <c r="AA104" s="1259">
        <f>'ALL YEAR SUMMARY by date'!S92</f>
        <v>2371</v>
      </c>
      <c r="AB104" s="1259">
        <f>'ALL YEAR SUMMARY by date'!T92</f>
        <v>2885</v>
      </c>
    </row>
    <row r="105" spans="10:28" x14ac:dyDescent="0.25">
      <c r="J105" s="335">
        <f>'ALL YEAR SUMMARY by date'!A93</f>
        <v>40386</v>
      </c>
      <c r="K105" s="331">
        <f>'ALL YEAR SUMMARY by date'!C93</f>
        <v>3789</v>
      </c>
      <c r="L105" s="331">
        <f>'ALL YEAR SUMMARY by date'!D93</f>
        <v>2844</v>
      </c>
      <c r="M105" s="331">
        <f>'ALL YEAR SUMMARY by date'!E93</f>
        <v>7394</v>
      </c>
      <c r="N105" s="331">
        <f>'ALL YEAR SUMMARY by date'!F93</f>
        <v>7059</v>
      </c>
      <c r="O105" s="331">
        <f>'ALL YEAR SUMMARY by date'!G93</f>
        <v>1374</v>
      </c>
      <c r="P105" s="331">
        <f>'ALL YEAR SUMMARY by date'!H93</f>
        <v>1305</v>
      </c>
      <c r="Q105" s="331">
        <f>'ALL YEAR SUMMARY by date'!I93</f>
        <v>1803</v>
      </c>
      <c r="R105" s="331">
        <f>'ALL YEAR SUMMARY by date'!J93</f>
        <v>808</v>
      </c>
      <c r="S105" s="331">
        <f>'ALL YEAR SUMMARY by date'!K93</f>
        <v>320</v>
      </c>
      <c r="T105" s="331">
        <f>'ALL YEAR SUMMARY by date'!L93</f>
        <v>985</v>
      </c>
      <c r="U105" s="331">
        <f>'ALL YEAR SUMMARY by date'!M93</f>
        <v>2156</v>
      </c>
      <c r="V105" s="331">
        <f>'ALL YEAR SUMMARY by date'!N93</f>
        <v>1113</v>
      </c>
      <c r="W105" s="331">
        <f>'ALL YEAR SUMMARY by date'!O93</f>
        <v>968</v>
      </c>
      <c r="X105" s="331">
        <f>'ALL YEAR SUMMARY by date'!P93</f>
        <v>238</v>
      </c>
      <c r="Y105" s="331">
        <f>'ALL YEAR SUMMARY by date'!Q93</f>
        <v>85</v>
      </c>
      <c r="Z105" s="1259" t="str">
        <f>'ALL YEAR SUMMARY by date'!R93</f>
        <v>No Data</v>
      </c>
      <c r="AA105" s="1259">
        <f>'ALL YEAR SUMMARY by date'!S93</f>
        <v>2495</v>
      </c>
      <c r="AB105" s="1259">
        <f>'ALL YEAR SUMMARY by date'!T93</f>
        <v>2890</v>
      </c>
    </row>
    <row r="106" spans="10:28" x14ac:dyDescent="0.25">
      <c r="J106" s="335">
        <f>'ALL YEAR SUMMARY by date'!A94</f>
        <v>40387</v>
      </c>
      <c r="K106" s="331">
        <f>'ALL YEAR SUMMARY by date'!C94</f>
        <v>3789</v>
      </c>
      <c r="L106" s="331">
        <f>'ALL YEAR SUMMARY by date'!D94</f>
        <v>2849</v>
      </c>
      <c r="M106" s="331">
        <f>'ALL YEAR SUMMARY by date'!E94</f>
        <v>7460</v>
      </c>
      <c r="N106" s="331">
        <f>'ALL YEAR SUMMARY by date'!F94</f>
        <v>7110</v>
      </c>
      <c r="O106" s="331">
        <f>'ALL YEAR SUMMARY by date'!G94</f>
        <v>1387</v>
      </c>
      <c r="P106" s="331">
        <f>'ALL YEAR SUMMARY by date'!H94</f>
        <v>1308</v>
      </c>
      <c r="Q106" s="331">
        <f>'ALL YEAR SUMMARY by date'!I94</f>
        <v>1804</v>
      </c>
      <c r="R106" s="331">
        <f>'ALL YEAR SUMMARY by date'!J94</f>
        <v>819</v>
      </c>
      <c r="S106" s="331">
        <f>'ALL YEAR SUMMARY by date'!K94</f>
        <v>320</v>
      </c>
      <c r="T106" s="331">
        <f>'ALL YEAR SUMMARY by date'!L94</f>
        <v>1063</v>
      </c>
      <c r="U106" s="331">
        <f>'ALL YEAR SUMMARY by date'!M94</f>
        <v>2379</v>
      </c>
      <c r="V106" s="331">
        <f>'ALL YEAR SUMMARY by date'!N94</f>
        <v>1116</v>
      </c>
      <c r="W106" s="331">
        <f>'ALL YEAR SUMMARY by date'!O94</f>
        <v>972</v>
      </c>
      <c r="X106" s="331">
        <f>'ALL YEAR SUMMARY by date'!P94</f>
        <v>238</v>
      </c>
      <c r="Y106" s="331">
        <f>'ALL YEAR SUMMARY by date'!Q94</f>
        <v>85</v>
      </c>
      <c r="Z106" s="1259" t="str">
        <f>'ALL YEAR SUMMARY by date'!R94</f>
        <v>No Data</v>
      </c>
      <c r="AA106" s="1259">
        <f>'ALL YEAR SUMMARY by date'!S94</f>
        <v>2502</v>
      </c>
      <c r="AB106" s="1259">
        <f>'ALL YEAR SUMMARY by date'!T94</f>
        <v>2948</v>
      </c>
    </row>
    <row r="107" spans="10:28" x14ac:dyDescent="0.25">
      <c r="J107" s="335">
        <f>'ALL YEAR SUMMARY by date'!A95</f>
        <v>40388</v>
      </c>
      <c r="K107" s="331">
        <f>'ALL YEAR SUMMARY by date'!C95</f>
        <v>3946</v>
      </c>
      <c r="L107" s="331">
        <f>'ALL YEAR SUMMARY by date'!D95</f>
        <v>2904</v>
      </c>
      <c r="M107" s="331">
        <f>'ALL YEAR SUMMARY by date'!E95</f>
        <v>7729</v>
      </c>
      <c r="N107" s="331">
        <f>'ALL YEAR SUMMARY by date'!F95</f>
        <v>7230</v>
      </c>
      <c r="O107" s="331">
        <f>'ALL YEAR SUMMARY by date'!G95</f>
        <v>1446</v>
      </c>
      <c r="P107" s="331">
        <f>'ALL YEAR SUMMARY by date'!H95</f>
        <v>1348</v>
      </c>
      <c r="Q107" s="331">
        <f>'ALL YEAR SUMMARY by date'!I95</f>
        <v>1828</v>
      </c>
      <c r="R107" s="331">
        <f>'ALL YEAR SUMMARY by date'!J95</f>
        <v>819</v>
      </c>
      <c r="S107" s="331">
        <f>'ALL YEAR SUMMARY by date'!K95</f>
        <v>325</v>
      </c>
      <c r="T107" s="331">
        <f>'ALL YEAR SUMMARY by date'!L95</f>
        <v>1064</v>
      </c>
      <c r="U107" s="331">
        <f>'ALL YEAR SUMMARY by date'!M95</f>
        <v>2385</v>
      </c>
      <c r="V107" s="331">
        <f>'ALL YEAR SUMMARY by date'!N95</f>
        <v>1117</v>
      </c>
      <c r="W107" s="331">
        <f>'ALL YEAR SUMMARY by date'!O95</f>
        <v>1007</v>
      </c>
      <c r="X107" s="331">
        <f>'ALL YEAR SUMMARY by date'!P95</f>
        <v>241</v>
      </c>
      <c r="Y107" s="331">
        <f>'ALL YEAR SUMMARY by date'!Q95</f>
        <v>96</v>
      </c>
      <c r="Z107" s="1259">
        <f>'ALL YEAR SUMMARY by date'!R95</f>
        <v>626</v>
      </c>
      <c r="AA107" s="1259">
        <f>'ALL YEAR SUMMARY by date'!S95</f>
        <v>2523</v>
      </c>
      <c r="AB107" s="1259">
        <f>'ALL YEAR SUMMARY by date'!T95</f>
        <v>3063</v>
      </c>
    </row>
    <row r="108" spans="10:28" x14ac:dyDescent="0.25">
      <c r="J108" s="335">
        <f>'ALL YEAR SUMMARY by date'!A96</f>
        <v>40389</v>
      </c>
      <c r="K108" s="331">
        <f>'ALL YEAR SUMMARY by date'!C96</f>
        <v>3965</v>
      </c>
      <c r="L108" s="331">
        <f>'ALL YEAR SUMMARY by date'!D96</f>
        <v>2968</v>
      </c>
      <c r="M108" s="331">
        <f>'ALL YEAR SUMMARY by date'!E96</f>
        <v>7749</v>
      </c>
      <c r="N108" s="331">
        <f>'ALL YEAR SUMMARY by date'!F96</f>
        <v>7241</v>
      </c>
      <c r="O108" s="331">
        <f>'ALL YEAR SUMMARY by date'!G96</f>
        <v>1446</v>
      </c>
      <c r="P108" s="331">
        <f>'ALL YEAR SUMMARY by date'!H96</f>
        <v>1348</v>
      </c>
      <c r="Q108" s="331">
        <f>'ALL YEAR SUMMARY by date'!I96</f>
        <v>1828</v>
      </c>
      <c r="R108" s="331">
        <f>'ALL YEAR SUMMARY by date'!J96</f>
        <v>824</v>
      </c>
      <c r="S108" s="331">
        <f>'ALL YEAR SUMMARY by date'!K96</f>
        <v>342</v>
      </c>
      <c r="T108" s="331">
        <f>'ALL YEAR SUMMARY by date'!L96</f>
        <v>1072</v>
      </c>
      <c r="U108" s="331">
        <f>'ALL YEAR SUMMARY by date'!M96</f>
        <v>2415</v>
      </c>
      <c r="V108" s="331">
        <f>'ALL YEAR SUMMARY by date'!N96</f>
        <v>1175</v>
      </c>
      <c r="W108" s="331">
        <f>'ALL YEAR SUMMARY by date'!O96</f>
        <v>1009</v>
      </c>
      <c r="X108" s="331">
        <f>'ALL YEAR SUMMARY by date'!P96</f>
        <v>247</v>
      </c>
      <c r="Y108" s="331">
        <f>'ALL YEAR SUMMARY by date'!Q96</f>
        <v>97</v>
      </c>
      <c r="Z108" s="1259">
        <f>'ALL YEAR SUMMARY by date'!R96</f>
        <v>652</v>
      </c>
      <c r="AA108" s="1259">
        <f>'ALL YEAR SUMMARY by date'!S96</f>
        <v>2605</v>
      </c>
      <c r="AB108" s="1259">
        <f>'ALL YEAR SUMMARY by date'!T96</f>
        <v>3071</v>
      </c>
    </row>
    <row r="109" spans="10:28" x14ac:dyDescent="0.25">
      <c r="J109" s="335">
        <f>'ALL YEAR SUMMARY by date'!A97</f>
        <v>40390</v>
      </c>
      <c r="K109" s="331">
        <f>'ALL YEAR SUMMARY by date'!C97</f>
        <v>3965</v>
      </c>
      <c r="L109" s="331">
        <f>'ALL YEAR SUMMARY by date'!D97</f>
        <v>2974</v>
      </c>
      <c r="M109" s="331">
        <f>'ALL YEAR SUMMARY by date'!E97</f>
        <v>7839</v>
      </c>
      <c r="N109" s="331">
        <f>'ALL YEAR SUMMARY by date'!F97</f>
        <v>7273</v>
      </c>
      <c r="O109" s="331">
        <f>'ALL YEAR SUMMARY by date'!G97</f>
        <v>1459</v>
      </c>
      <c r="P109" s="331">
        <f>'ALL YEAR SUMMARY by date'!H97</f>
        <v>1353</v>
      </c>
      <c r="Q109" s="331">
        <f>'ALL YEAR SUMMARY by date'!I97</f>
        <v>1835</v>
      </c>
      <c r="R109" s="331">
        <f>'ALL YEAR SUMMARY by date'!J97</f>
        <v>842</v>
      </c>
      <c r="S109" s="331">
        <f>'ALL YEAR SUMMARY by date'!K97</f>
        <v>342</v>
      </c>
      <c r="T109" s="331">
        <f>'ALL YEAR SUMMARY by date'!L97</f>
        <v>1119</v>
      </c>
      <c r="U109" s="331">
        <f>'ALL YEAR SUMMARY by date'!M97</f>
        <v>2575</v>
      </c>
      <c r="V109" s="331">
        <f>'ALL YEAR SUMMARY by date'!N97</f>
        <v>1175</v>
      </c>
      <c r="W109" s="331">
        <f>'ALL YEAR SUMMARY by date'!O97</f>
        <v>1017</v>
      </c>
      <c r="X109" s="331">
        <f>'ALL YEAR SUMMARY by date'!P97</f>
        <v>247</v>
      </c>
      <c r="Y109" s="331">
        <f>'ALL YEAR SUMMARY by date'!Q97</f>
        <v>103</v>
      </c>
      <c r="Z109" s="1259">
        <f>'ALL YEAR SUMMARY by date'!R97</f>
        <v>745</v>
      </c>
      <c r="AA109" s="1259">
        <f>'ALL YEAR SUMMARY by date'!S97</f>
        <v>2613</v>
      </c>
      <c r="AB109" s="1259">
        <f>'ALL YEAR SUMMARY by date'!T97</f>
        <v>3091</v>
      </c>
    </row>
    <row r="110" spans="10:28" x14ac:dyDescent="0.25">
      <c r="J110" s="335">
        <f>'ALL YEAR SUMMARY by date'!A98</f>
        <v>40391</v>
      </c>
      <c r="K110" s="331">
        <f>'ALL YEAR SUMMARY by date'!C98</f>
        <v>4105</v>
      </c>
      <c r="L110" s="331">
        <f>'ALL YEAR SUMMARY by date'!D98</f>
        <v>2995</v>
      </c>
      <c r="M110" s="331">
        <f>'ALL YEAR SUMMARY by date'!E98</f>
        <v>8052</v>
      </c>
      <c r="N110" s="331">
        <f>'ALL YEAR SUMMARY by date'!F98</f>
        <v>7381</v>
      </c>
      <c r="O110" s="331">
        <f>'ALL YEAR SUMMARY by date'!G98</f>
        <v>1494</v>
      </c>
      <c r="P110" s="331">
        <f>'ALL YEAR SUMMARY by date'!H98</f>
        <v>1372</v>
      </c>
      <c r="Q110" s="331">
        <f>'ALL YEAR SUMMARY by date'!I98</f>
        <v>1860</v>
      </c>
      <c r="R110" s="331">
        <f>'ALL YEAR SUMMARY by date'!J98</f>
        <v>845</v>
      </c>
      <c r="S110" s="331">
        <f>'ALL YEAR SUMMARY by date'!K98</f>
        <v>345</v>
      </c>
      <c r="T110" s="331">
        <f>'ALL YEAR SUMMARY by date'!L98</f>
        <v>1120</v>
      </c>
      <c r="U110" s="331">
        <f>'ALL YEAR SUMMARY by date'!M98</f>
        <v>2577</v>
      </c>
      <c r="V110" s="331">
        <f>'ALL YEAR SUMMARY by date'!N98</f>
        <v>1183</v>
      </c>
      <c r="W110" s="331">
        <f>'ALL YEAR SUMMARY by date'!O98</f>
        <v>1041</v>
      </c>
      <c r="X110" s="331">
        <f>'ALL YEAR SUMMARY by date'!P98</f>
        <v>250</v>
      </c>
      <c r="Y110" s="331">
        <f>'ALL YEAR SUMMARY by date'!Q98</f>
        <v>105</v>
      </c>
      <c r="Z110" s="1259">
        <f>'ALL YEAR SUMMARY by date'!R98</f>
        <v>749</v>
      </c>
      <c r="AA110" s="1259">
        <f>'ALL YEAR SUMMARY by date'!S98</f>
        <v>2641</v>
      </c>
      <c r="AB110" s="1259">
        <f>'ALL YEAR SUMMARY by date'!T98</f>
        <v>3226</v>
      </c>
    </row>
    <row r="111" spans="10:28" x14ac:dyDescent="0.25">
      <c r="J111" s="335">
        <f>'ALL YEAR SUMMARY by date'!A99</f>
        <v>40392</v>
      </c>
      <c r="K111" s="331">
        <f>'ALL YEAR SUMMARY by date'!C99</f>
        <v>4123</v>
      </c>
      <c r="L111" s="331">
        <f>'ALL YEAR SUMMARY by date'!D99</f>
        <v>3069</v>
      </c>
      <c r="M111" s="331">
        <f>'ALL YEAR SUMMARY by date'!E99</f>
        <v>8060</v>
      </c>
      <c r="N111" s="331">
        <f>'ALL YEAR SUMMARY by date'!F99</f>
        <v>7384</v>
      </c>
      <c r="O111" s="331">
        <f>'ALL YEAR SUMMARY by date'!G99</f>
        <v>1494</v>
      </c>
      <c r="P111" s="331">
        <f>'ALL YEAR SUMMARY by date'!H99</f>
        <v>1372</v>
      </c>
      <c r="Q111" s="331">
        <f>'ALL YEAR SUMMARY by date'!I99</f>
        <v>1860</v>
      </c>
      <c r="R111" s="331">
        <f>'ALL YEAR SUMMARY by date'!J99</f>
        <v>847</v>
      </c>
      <c r="S111" s="331">
        <f>'ALL YEAR SUMMARY by date'!K99</f>
        <v>360</v>
      </c>
      <c r="T111" s="331">
        <f>'ALL YEAR SUMMARY by date'!L99</f>
        <v>1127</v>
      </c>
      <c r="U111" s="331">
        <f>'ALL YEAR SUMMARY by date'!M99</f>
        <v>2600</v>
      </c>
      <c r="V111" s="331">
        <f>'ALL YEAR SUMMARY by date'!N99</f>
        <v>1233</v>
      </c>
      <c r="W111" s="331">
        <f>'ALL YEAR SUMMARY by date'!O99</f>
        <v>1041</v>
      </c>
      <c r="X111" s="331">
        <f>'ALL YEAR SUMMARY by date'!P99</f>
        <v>259</v>
      </c>
      <c r="Y111" s="331">
        <f>'ALL YEAR SUMMARY by date'!Q99</f>
        <v>107</v>
      </c>
      <c r="Z111" s="1259">
        <f>'ALL YEAR SUMMARY by date'!R99</f>
        <v>771</v>
      </c>
      <c r="AA111" s="1259">
        <f>'ALL YEAR SUMMARY by date'!S99</f>
        <v>2718</v>
      </c>
      <c r="AB111" s="1259">
        <f>'ALL YEAR SUMMARY by date'!T99</f>
        <v>3232</v>
      </c>
    </row>
    <row r="112" spans="10:28" x14ac:dyDescent="0.25">
      <c r="J112" s="335">
        <f>'ALL YEAR SUMMARY by date'!A100</f>
        <v>40393</v>
      </c>
      <c r="K112" s="331">
        <f>'ALL YEAR SUMMARY by date'!C100</f>
        <v>4123</v>
      </c>
      <c r="L112" s="331">
        <f>'ALL YEAR SUMMARY by date'!D100</f>
        <v>3069</v>
      </c>
      <c r="M112" s="331">
        <f>'ALL YEAR SUMMARY by date'!E100</f>
        <v>8094</v>
      </c>
      <c r="N112" s="331">
        <f>'ALL YEAR SUMMARY by date'!F100</f>
        <v>7415</v>
      </c>
      <c r="O112" s="331">
        <f>'ALL YEAR SUMMARY by date'!G100</f>
        <v>1500</v>
      </c>
      <c r="P112" s="331">
        <f>'ALL YEAR SUMMARY by date'!H100</f>
        <v>1376</v>
      </c>
      <c r="Q112" s="331">
        <f>'ALL YEAR SUMMARY by date'!I100</f>
        <v>1860</v>
      </c>
      <c r="R112" s="331">
        <f>'ALL YEAR SUMMARY by date'!J100</f>
        <v>860</v>
      </c>
      <c r="S112" s="331">
        <f>'ALL YEAR SUMMARY by date'!K100</f>
        <v>361</v>
      </c>
      <c r="T112" s="331">
        <f>'ALL YEAR SUMMARY by date'!L100</f>
        <v>1183</v>
      </c>
      <c r="U112" s="331">
        <f>'ALL YEAR SUMMARY by date'!M100</f>
        <v>2749</v>
      </c>
      <c r="V112" s="331">
        <f>'ALL YEAR SUMMARY by date'!N100</f>
        <v>1236</v>
      </c>
      <c r="W112" s="331">
        <f>'ALL YEAR SUMMARY by date'!O100</f>
        <v>1049</v>
      </c>
      <c r="X112" s="331">
        <f>'ALL YEAR SUMMARY by date'!P100</f>
        <v>259</v>
      </c>
      <c r="Y112" s="331">
        <f>'ALL YEAR SUMMARY by date'!Q100</f>
        <v>108</v>
      </c>
      <c r="Z112" s="1259">
        <f>'ALL YEAR SUMMARY by date'!R100</f>
        <v>823</v>
      </c>
      <c r="AA112" s="1259">
        <f>'ALL YEAR SUMMARY by date'!S100</f>
        <v>2723</v>
      </c>
      <c r="AB112" s="1259">
        <f>'ALL YEAR SUMMARY by date'!T100</f>
        <v>3266</v>
      </c>
    </row>
    <row r="113" spans="10:28" x14ac:dyDescent="0.25">
      <c r="J113" s="335">
        <f>'ALL YEAR SUMMARY by date'!A101</f>
        <v>40394</v>
      </c>
      <c r="K113" s="331">
        <f>'ALL YEAR SUMMARY by date'!C101</f>
        <v>4241</v>
      </c>
      <c r="L113" s="331">
        <f>'ALL YEAR SUMMARY by date'!D101</f>
        <v>3086</v>
      </c>
      <c r="M113" s="331">
        <f>'ALL YEAR SUMMARY by date'!E101</f>
        <v>8266</v>
      </c>
      <c r="N113" s="331">
        <f>'ALL YEAR SUMMARY by date'!F101</f>
        <v>7487</v>
      </c>
      <c r="O113" s="331">
        <f>'ALL YEAR SUMMARY by date'!G101</f>
        <v>1528</v>
      </c>
      <c r="P113" s="331">
        <f>'ALL YEAR SUMMARY by date'!H101</f>
        <v>1387</v>
      </c>
      <c r="Q113" s="331">
        <f>'ALL YEAR SUMMARY by date'!I101</f>
        <v>1879</v>
      </c>
      <c r="R113" s="331">
        <f>'ALL YEAR SUMMARY by date'!J101</f>
        <v>862</v>
      </c>
      <c r="S113" s="331">
        <f>'ALL YEAR SUMMARY by date'!K101</f>
        <v>369</v>
      </c>
      <c r="T113" s="331">
        <f>'ALL YEAR SUMMARY by date'!L101</f>
        <v>1185</v>
      </c>
      <c r="U113" s="331">
        <f>'ALL YEAR SUMMARY by date'!M101</f>
        <v>2751</v>
      </c>
      <c r="V113" s="331">
        <f>'ALL YEAR SUMMARY by date'!N101</f>
        <v>1243</v>
      </c>
      <c r="W113" s="331">
        <f>'ALL YEAR SUMMARY by date'!O101</f>
        <v>1084</v>
      </c>
      <c r="X113" s="331">
        <f>'ALL YEAR SUMMARY by date'!P101</f>
        <v>263</v>
      </c>
      <c r="Y113" s="331">
        <f>'ALL YEAR SUMMARY by date'!Q101</f>
        <v>110</v>
      </c>
      <c r="Z113" s="1259">
        <f>'ALL YEAR SUMMARY by date'!R101</f>
        <v>833</v>
      </c>
      <c r="AA113" s="1259">
        <f>'ALL YEAR SUMMARY by date'!S101</f>
        <v>2738</v>
      </c>
      <c r="AB113" s="1259">
        <f>'ALL YEAR SUMMARY by date'!T101</f>
        <v>3339</v>
      </c>
    </row>
    <row r="114" spans="10:28" x14ac:dyDescent="0.25">
      <c r="J114" s="335">
        <f>'ALL YEAR SUMMARY by date'!A102</f>
        <v>40395</v>
      </c>
      <c r="K114" s="331">
        <f>'ALL YEAR SUMMARY by date'!C102</f>
        <v>4249</v>
      </c>
      <c r="L114" s="331">
        <f>'ALL YEAR SUMMARY by date'!D102</f>
        <v>3125</v>
      </c>
      <c r="M114" s="331">
        <f>'ALL YEAR SUMMARY by date'!E102</f>
        <v>8268</v>
      </c>
      <c r="N114" s="331">
        <f>'ALL YEAR SUMMARY by date'!F102</f>
        <v>7494</v>
      </c>
      <c r="O114" s="331">
        <f>'ALL YEAR SUMMARY by date'!G102</f>
        <v>1528</v>
      </c>
      <c r="P114" s="331">
        <f>'ALL YEAR SUMMARY by date'!H102</f>
        <v>1387</v>
      </c>
      <c r="Q114" s="331">
        <f>'ALL YEAR SUMMARY by date'!I102</f>
        <v>1879</v>
      </c>
      <c r="R114" s="331">
        <f>'ALL YEAR SUMMARY by date'!J102</f>
        <v>865</v>
      </c>
      <c r="S114" s="331">
        <f>'ALL YEAR SUMMARY by date'!K102</f>
        <v>383</v>
      </c>
      <c r="T114" s="331">
        <f>'ALL YEAR SUMMARY by date'!L102</f>
        <v>1188</v>
      </c>
      <c r="U114" s="331">
        <f>'ALL YEAR SUMMARY by date'!M102</f>
        <v>2780</v>
      </c>
      <c r="V114" s="331">
        <f>'ALL YEAR SUMMARY by date'!N102</f>
        <v>1288</v>
      </c>
      <c r="W114" s="331">
        <f>'ALL YEAR SUMMARY by date'!O102</f>
        <v>1085</v>
      </c>
      <c r="X114" s="331">
        <f>'ALL YEAR SUMMARY by date'!P102</f>
        <v>271</v>
      </c>
      <c r="Y114" s="331">
        <f>'ALL YEAR SUMMARY by date'!Q102</f>
        <v>111</v>
      </c>
      <c r="Z114" s="1259">
        <f>'ALL YEAR SUMMARY by date'!R102</f>
        <v>850</v>
      </c>
      <c r="AA114" s="1259">
        <f>'ALL YEAR SUMMARY by date'!S102</f>
        <v>2822</v>
      </c>
      <c r="AB114" s="1259">
        <f>'ALL YEAR SUMMARY by date'!T102</f>
        <v>3343</v>
      </c>
    </row>
    <row r="115" spans="10:28" x14ac:dyDescent="0.25">
      <c r="J115" s="335">
        <f>'ALL YEAR SUMMARY by date'!A103</f>
        <v>40396</v>
      </c>
      <c r="K115" s="331">
        <f>'ALL YEAR SUMMARY by date'!C103</f>
        <v>4249</v>
      </c>
      <c r="L115" s="331">
        <f>'ALL YEAR SUMMARY by date'!D103</f>
        <v>3129</v>
      </c>
      <c r="M115" s="331">
        <f>'ALL YEAR SUMMARY by date'!E103</f>
        <v>8300</v>
      </c>
      <c r="N115" s="331">
        <f>'ALL YEAR SUMMARY by date'!F103</f>
        <v>7513</v>
      </c>
      <c r="O115" s="331">
        <f>'ALL YEAR SUMMARY by date'!G103</f>
        <v>1533</v>
      </c>
      <c r="P115" s="331">
        <f>'ALL YEAR SUMMARY by date'!H103</f>
        <v>1387</v>
      </c>
      <c r="Q115" s="331">
        <f>'ALL YEAR SUMMARY by date'!I103</f>
        <v>1883</v>
      </c>
      <c r="R115" s="331">
        <f>'ALL YEAR SUMMARY by date'!J103</f>
        <v>873</v>
      </c>
      <c r="S115" s="331">
        <f>'ALL YEAR SUMMARY by date'!K103</f>
        <v>383</v>
      </c>
      <c r="T115" s="331">
        <f>'ALL YEAR SUMMARY by date'!L103</f>
        <v>1225</v>
      </c>
      <c r="U115" s="331">
        <f>'ALL YEAR SUMMARY by date'!M103</f>
        <v>2852</v>
      </c>
      <c r="V115" s="331">
        <f>'ALL YEAR SUMMARY by date'!N103</f>
        <v>1288</v>
      </c>
      <c r="W115" s="331">
        <f>'ALL YEAR SUMMARY by date'!O103</f>
        <v>1088</v>
      </c>
      <c r="X115" s="331">
        <f>'ALL YEAR SUMMARY by date'!P103</f>
        <v>271</v>
      </c>
      <c r="Y115" s="331">
        <f>'ALL YEAR SUMMARY by date'!Q103</f>
        <v>111</v>
      </c>
      <c r="Z115" s="1259">
        <f>'ALL YEAR SUMMARY by date'!R103</f>
        <v>882</v>
      </c>
      <c r="AA115" s="1259">
        <f>'ALL YEAR SUMMARY by date'!S103</f>
        <v>2831</v>
      </c>
      <c r="AB115" s="1259">
        <f>'ALL YEAR SUMMARY by date'!T103</f>
        <v>3355</v>
      </c>
    </row>
    <row r="116" spans="10:28" x14ac:dyDescent="0.25">
      <c r="J116" s="335">
        <f>'ALL YEAR SUMMARY by date'!A104</f>
        <v>40397</v>
      </c>
      <c r="K116" s="331">
        <f>'ALL YEAR SUMMARY by date'!C104</f>
        <v>4316</v>
      </c>
      <c r="L116" s="331">
        <f>'ALL YEAR SUMMARY by date'!D104</f>
        <v>3151</v>
      </c>
      <c r="M116" s="331">
        <f>'ALL YEAR SUMMARY by date'!E104</f>
        <v>8419</v>
      </c>
      <c r="N116" s="331">
        <f>'ALL YEAR SUMMARY by date'!F104</f>
        <v>7558</v>
      </c>
      <c r="O116" s="331">
        <f>'ALL YEAR SUMMARY by date'!G104</f>
        <v>1546</v>
      </c>
      <c r="P116" s="331">
        <f>'ALL YEAR SUMMARY by date'!H104</f>
        <v>1393</v>
      </c>
      <c r="Q116" s="331">
        <f>'ALL YEAR SUMMARY by date'!I104</f>
        <v>1887</v>
      </c>
      <c r="R116" s="331">
        <f>'ALL YEAR SUMMARY by date'!J104</f>
        <v>874</v>
      </c>
      <c r="S116" s="331">
        <f>'ALL YEAR SUMMARY by date'!K104</f>
        <v>384</v>
      </c>
      <c r="T116" s="331">
        <f>'ALL YEAR SUMMARY by date'!L104</f>
        <v>1225</v>
      </c>
      <c r="U116" s="331">
        <f>'ALL YEAR SUMMARY by date'!M104</f>
        <v>2857</v>
      </c>
      <c r="V116" s="331">
        <f>'ALL YEAR SUMMARY by date'!N104</f>
        <v>1290</v>
      </c>
      <c r="W116" s="331">
        <f>'ALL YEAR SUMMARY by date'!O104</f>
        <v>1114</v>
      </c>
      <c r="X116" s="331">
        <f>'ALL YEAR SUMMARY by date'!P104</f>
        <v>273</v>
      </c>
      <c r="Y116" s="331">
        <f>'ALL YEAR SUMMARY by date'!Q104</f>
        <v>114</v>
      </c>
      <c r="Z116" s="1259">
        <f>'ALL YEAR SUMMARY by date'!R104</f>
        <v>883</v>
      </c>
      <c r="AA116" s="1259">
        <f>'ALL YEAR SUMMARY by date'!S104</f>
        <v>2843</v>
      </c>
      <c r="AB116" s="1259">
        <f>'ALL YEAR SUMMARY by date'!T104</f>
        <v>3433</v>
      </c>
    </row>
    <row r="117" spans="10:28" x14ac:dyDescent="0.25">
      <c r="J117" s="335">
        <f>'ALL YEAR SUMMARY by date'!A105</f>
        <v>40398</v>
      </c>
      <c r="K117" s="331">
        <f>'ALL YEAR SUMMARY by date'!C105</f>
        <v>4324</v>
      </c>
      <c r="L117" s="331">
        <f>'ALL YEAR SUMMARY by date'!D105</f>
        <v>3174</v>
      </c>
      <c r="M117" s="331">
        <f>'ALL YEAR SUMMARY by date'!E105</f>
        <v>8423</v>
      </c>
      <c r="N117" s="331">
        <f>'ALL YEAR SUMMARY by date'!F105</f>
        <v>7559</v>
      </c>
      <c r="O117" s="331">
        <f>'ALL YEAR SUMMARY by date'!G105</f>
        <v>1546</v>
      </c>
      <c r="P117" s="331">
        <f>'ALL YEAR SUMMARY by date'!H105</f>
        <v>1393</v>
      </c>
      <c r="Q117" s="331">
        <f>'ALL YEAR SUMMARY by date'!I105</f>
        <v>1888</v>
      </c>
      <c r="R117" s="331">
        <f>'ALL YEAR SUMMARY by date'!J105</f>
        <v>876</v>
      </c>
      <c r="S117" s="331">
        <f>'ALL YEAR SUMMARY by date'!K105</f>
        <v>399</v>
      </c>
      <c r="T117" s="331">
        <f>'ALL YEAR SUMMARY by date'!L105</f>
        <v>1228</v>
      </c>
      <c r="U117" s="331">
        <f>'ALL YEAR SUMMARY by date'!M105</f>
        <v>2863</v>
      </c>
      <c r="V117" s="331">
        <f>'ALL YEAR SUMMARY by date'!N105</f>
        <v>1337</v>
      </c>
      <c r="W117" s="331">
        <f>'ALL YEAR SUMMARY by date'!O105</f>
        <v>1114</v>
      </c>
      <c r="X117" s="331">
        <f>'ALL YEAR SUMMARY by date'!P105</f>
        <v>277</v>
      </c>
      <c r="Y117" s="331">
        <f>'ALL YEAR SUMMARY by date'!Q105</f>
        <v>114</v>
      </c>
      <c r="Z117" s="1259">
        <f>'ALL YEAR SUMMARY by date'!R105</f>
        <v>906</v>
      </c>
      <c r="AA117" s="1259">
        <f>'ALL YEAR SUMMARY by date'!S105</f>
        <v>2876</v>
      </c>
      <c r="AB117" s="1259">
        <f>'ALL YEAR SUMMARY by date'!T105</f>
        <v>3434</v>
      </c>
    </row>
    <row r="118" spans="10:28" x14ac:dyDescent="0.25">
      <c r="J118" s="335">
        <f>'ALL YEAR SUMMARY by date'!A106</f>
        <v>40399</v>
      </c>
      <c r="K118" s="331">
        <f>'ALL YEAR SUMMARY by date'!C106</f>
        <v>4324</v>
      </c>
      <c r="L118" s="331">
        <f>'ALL YEAR SUMMARY by date'!D106</f>
        <v>3175</v>
      </c>
      <c r="M118" s="331">
        <f>'ALL YEAR SUMMARY by date'!E106</f>
        <v>8466</v>
      </c>
      <c r="N118" s="331">
        <f>'ALL YEAR SUMMARY by date'!F106</f>
        <v>7571</v>
      </c>
      <c r="O118" s="331">
        <f>'ALL YEAR SUMMARY by date'!G106</f>
        <v>1552</v>
      </c>
      <c r="P118" s="331">
        <f>'ALL YEAR SUMMARY by date'!H106</f>
        <v>1393</v>
      </c>
      <c r="Q118" s="331">
        <f>'ALL YEAR SUMMARY by date'!I106</f>
        <v>1890</v>
      </c>
      <c r="R118" s="331">
        <f>'ALL YEAR SUMMARY by date'!J106</f>
        <v>884</v>
      </c>
      <c r="S118" s="331">
        <f>'ALL YEAR SUMMARY by date'!K106</f>
        <v>399</v>
      </c>
      <c r="T118" s="331">
        <f>'ALL YEAR SUMMARY by date'!L106</f>
        <v>1263</v>
      </c>
      <c r="U118" s="331">
        <f>'ALL YEAR SUMMARY by date'!M106</f>
        <v>2942</v>
      </c>
      <c r="V118" s="331">
        <f>'ALL YEAR SUMMARY by date'!N106</f>
        <v>1338</v>
      </c>
      <c r="W118" s="331">
        <f>'ALL YEAR SUMMARY by date'!O106</f>
        <v>1118</v>
      </c>
      <c r="X118" s="331">
        <f>'ALL YEAR SUMMARY by date'!P106</f>
        <v>277</v>
      </c>
      <c r="Y118" s="331">
        <f>'ALL YEAR SUMMARY by date'!Q106</f>
        <v>118</v>
      </c>
      <c r="Z118" s="1259">
        <f>'ALL YEAR SUMMARY by date'!R106</f>
        <v>945</v>
      </c>
      <c r="AA118" s="1259">
        <f>'ALL YEAR SUMMARY by date'!S106</f>
        <v>2881</v>
      </c>
      <c r="AB118" s="1259">
        <f>'ALL YEAR SUMMARY by date'!T106</f>
        <v>3449</v>
      </c>
    </row>
    <row r="119" spans="10:28" x14ac:dyDescent="0.25">
      <c r="J119" s="335">
        <f>'ALL YEAR SUMMARY by date'!A107</f>
        <v>40400</v>
      </c>
      <c r="K119" s="331">
        <f>'ALL YEAR SUMMARY by date'!C107</f>
        <v>4377</v>
      </c>
      <c r="L119" s="331">
        <f>'ALL YEAR SUMMARY by date'!D107</f>
        <v>3187</v>
      </c>
      <c r="M119" s="331">
        <f>'ALL YEAR SUMMARY by date'!E107</f>
        <v>8543</v>
      </c>
      <c r="N119" s="331">
        <f>'ALL YEAR SUMMARY by date'!F107</f>
        <v>7599</v>
      </c>
      <c r="O119" s="331">
        <f>'ALL YEAR SUMMARY by date'!G107</f>
        <v>1560</v>
      </c>
      <c r="P119" s="331">
        <f>'ALL YEAR SUMMARY by date'!H107</f>
        <v>1398</v>
      </c>
      <c r="Q119" s="331">
        <f>'ALL YEAR SUMMARY by date'!I107</f>
        <v>1900</v>
      </c>
      <c r="R119" s="331">
        <f>'ALL YEAR SUMMARY by date'!J107</f>
        <v>884</v>
      </c>
      <c r="S119" s="331">
        <f>'ALL YEAR SUMMARY by date'!K107</f>
        <v>401</v>
      </c>
      <c r="T119" s="331">
        <f>'ALL YEAR SUMMARY by date'!L107</f>
        <v>1265</v>
      </c>
      <c r="U119" s="331">
        <f>'ALL YEAR SUMMARY by date'!M107</f>
        <v>2946</v>
      </c>
      <c r="V119" s="331">
        <f>'ALL YEAR SUMMARY by date'!N107</f>
        <v>1340</v>
      </c>
      <c r="W119" s="331">
        <f>'ALL YEAR SUMMARY by date'!O107</f>
        <v>1134</v>
      </c>
      <c r="X119" s="331">
        <f>'ALL YEAR SUMMARY by date'!P107</f>
        <v>277</v>
      </c>
      <c r="Y119" s="331">
        <f>'ALL YEAR SUMMARY by date'!Q107</f>
        <v>120</v>
      </c>
      <c r="Z119" s="1259">
        <f>'ALL YEAR SUMMARY by date'!R107</f>
        <v>950</v>
      </c>
      <c r="AA119" s="1259">
        <f>'ALL YEAR SUMMARY by date'!S107</f>
        <v>2892</v>
      </c>
      <c r="AB119" s="1259">
        <f>'ALL YEAR SUMMARY by date'!T107</f>
        <v>3475</v>
      </c>
    </row>
    <row r="120" spans="10:28" x14ac:dyDescent="0.25">
      <c r="J120" s="335">
        <f>'ALL YEAR SUMMARY by date'!A108</f>
        <v>40401</v>
      </c>
      <c r="K120" s="331">
        <f>'ALL YEAR SUMMARY by date'!C108</f>
        <v>4384</v>
      </c>
      <c r="L120" s="331">
        <f>'ALL YEAR SUMMARY by date'!D108</f>
        <v>3203</v>
      </c>
      <c r="M120" s="331">
        <f>'ALL YEAR SUMMARY by date'!E108</f>
        <v>8547</v>
      </c>
      <c r="N120" s="331">
        <f>'ALL YEAR SUMMARY by date'!F108</f>
        <v>7600</v>
      </c>
      <c r="O120" s="331">
        <f>'ALL YEAR SUMMARY by date'!G108</f>
        <v>1561</v>
      </c>
      <c r="P120" s="331">
        <f>'ALL YEAR SUMMARY by date'!H108</f>
        <v>1398</v>
      </c>
      <c r="Q120" s="331">
        <f>'ALL YEAR SUMMARY by date'!I108</f>
        <v>1900</v>
      </c>
      <c r="R120" s="331">
        <f>'ALL YEAR SUMMARY by date'!J108</f>
        <v>887</v>
      </c>
      <c r="S120" s="331">
        <f>'ALL YEAR SUMMARY by date'!K108</f>
        <v>408</v>
      </c>
      <c r="T120" s="331">
        <f>'ALL YEAR SUMMARY by date'!L108</f>
        <v>1271</v>
      </c>
      <c r="U120" s="331">
        <f>'ALL YEAR SUMMARY by date'!M108</f>
        <v>2956</v>
      </c>
      <c r="V120" s="331">
        <f>'ALL YEAR SUMMARY by date'!N108</f>
        <v>1358</v>
      </c>
      <c r="W120" s="331">
        <f>'ALL YEAR SUMMARY by date'!O108</f>
        <v>1134</v>
      </c>
      <c r="X120" s="331">
        <f>'ALL YEAR SUMMARY by date'!P108</f>
        <v>281</v>
      </c>
      <c r="Y120" s="331">
        <f>'ALL YEAR SUMMARY by date'!Q108</f>
        <v>120</v>
      </c>
      <c r="Z120" s="1259">
        <f>'ALL YEAR SUMMARY by date'!R108</f>
        <v>977</v>
      </c>
      <c r="AA120" s="1259">
        <f>'ALL YEAR SUMMARY by date'!S108</f>
        <v>2930</v>
      </c>
      <c r="AB120" s="1259">
        <f>'ALL YEAR SUMMARY by date'!T108</f>
        <v>3478</v>
      </c>
    </row>
    <row r="121" spans="10:28" x14ac:dyDescent="0.25">
      <c r="J121" s="335">
        <f>'ALL YEAR SUMMARY by date'!A109</f>
        <v>40402</v>
      </c>
      <c r="K121" s="331">
        <f>'ALL YEAR SUMMARY by date'!C109</f>
        <v>4384</v>
      </c>
      <c r="L121" s="331">
        <f>'ALL YEAR SUMMARY by date'!D109</f>
        <v>3203</v>
      </c>
      <c r="M121" s="331">
        <f>'ALL YEAR SUMMARY by date'!E109</f>
        <v>8565</v>
      </c>
      <c r="N121" s="331">
        <f>'ALL YEAR SUMMARY by date'!F109</f>
        <v>7608</v>
      </c>
      <c r="O121" s="331">
        <f>'ALL YEAR SUMMARY by date'!G109</f>
        <v>1562</v>
      </c>
      <c r="P121" s="331">
        <f>'ALL YEAR SUMMARY by date'!H109</f>
        <v>1401</v>
      </c>
      <c r="Q121" s="331">
        <f>'ALL YEAR SUMMARY by date'!I109</f>
        <v>1900</v>
      </c>
      <c r="R121" s="331">
        <f>'ALL YEAR SUMMARY by date'!J109</f>
        <v>890</v>
      </c>
      <c r="S121" s="331">
        <f>'ALL YEAR SUMMARY by date'!K109</f>
        <v>408</v>
      </c>
      <c r="T121" s="331">
        <f>'ALL YEAR SUMMARY by date'!L109</f>
        <v>1292</v>
      </c>
      <c r="U121" s="331">
        <f>'ALL YEAR SUMMARY by date'!M109</f>
        <v>3002</v>
      </c>
      <c r="V121" s="331">
        <f>'ALL YEAR SUMMARY by date'!N109</f>
        <v>1358</v>
      </c>
      <c r="W121" s="331">
        <f>'ALL YEAR SUMMARY by date'!O109</f>
        <v>1140</v>
      </c>
      <c r="X121" s="331">
        <f>'ALL YEAR SUMMARY by date'!P109</f>
        <v>282</v>
      </c>
      <c r="Y121" s="331">
        <f>'ALL YEAR SUMMARY by date'!Q109</f>
        <v>122</v>
      </c>
      <c r="Z121" s="1259">
        <f>'ALL YEAR SUMMARY by date'!R109</f>
        <v>1010</v>
      </c>
      <c r="AA121" s="1259">
        <f>'ALL YEAR SUMMARY by date'!S109</f>
        <v>2930</v>
      </c>
      <c r="AB121" s="1259">
        <f>'ALL YEAR SUMMARY by date'!T109</f>
        <v>3500</v>
      </c>
    </row>
    <row r="122" spans="10:28" x14ac:dyDescent="0.25">
      <c r="J122" s="335">
        <f>'ALL YEAR SUMMARY by date'!A110</f>
        <v>40403</v>
      </c>
      <c r="K122" s="331">
        <f>'ALL YEAR SUMMARY by date'!C110</f>
        <v>4421</v>
      </c>
      <c r="L122" s="331">
        <f>'ALL YEAR SUMMARY by date'!D110</f>
        <v>3214</v>
      </c>
      <c r="M122" s="331">
        <f>'ALL YEAR SUMMARY by date'!E110</f>
        <v>8617</v>
      </c>
      <c r="N122" s="331">
        <f>'ALL YEAR SUMMARY by date'!F110</f>
        <v>7634</v>
      </c>
      <c r="O122" s="331">
        <f>'ALL YEAR SUMMARY by date'!G110</f>
        <v>1569</v>
      </c>
      <c r="P122" s="331">
        <f>'ALL YEAR SUMMARY by date'!H110</f>
        <v>1404</v>
      </c>
      <c r="Q122" s="331">
        <f>'ALL YEAR SUMMARY by date'!I110</f>
        <v>1901</v>
      </c>
      <c r="R122" s="331">
        <f>'ALL YEAR SUMMARY by date'!J110</f>
        <v>890</v>
      </c>
      <c r="S122" s="331">
        <f>'ALL YEAR SUMMARY by date'!K110</f>
        <v>408</v>
      </c>
      <c r="T122" s="331">
        <f>'ALL YEAR SUMMARY by date'!L110</f>
        <v>1292</v>
      </c>
      <c r="U122" s="331">
        <f>'ALL YEAR SUMMARY by date'!M110</f>
        <v>3003</v>
      </c>
      <c r="V122" s="331">
        <f>'ALL YEAR SUMMARY by date'!N110</f>
        <v>1358</v>
      </c>
      <c r="W122" s="331">
        <f>'ALL YEAR SUMMARY by date'!O110</f>
        <v>1153</v>
      </c>
      <c r="X122" s="331">
        <f>'ALL YEAR SUMMARY by date'!P110</f>
        <v>283</v>
      </c>
      <c r="Y122" s="331">
        <f>'ALL YEAR SUMMARY by date'!Q110</f>
        <v>125</v>
      </c>
      <c r="Z122" s="1259">
        <f>'ALL YEAR SUMMARY by date'!R110</f>
        <v>1012</v>
      </c>
      <c r="AA122" s="1259">
        <f>'ALL YEAR SUMMARY by date'!S110</f>
        <v>2932</v>
      </c>
      <c r="AB122" s="1259">
        <f>'ALL YEAR SUMMARY by date'!T110</f>
        <v>3544</v>
      </c>
    </row>
    <row r="123" spans="10:28" x14ac:dyDescent="0.25">
      <c r="J123" s="335">
        <f>'ALL YEAR SUMMARY by date'!A111</f>
        <v>40404</v>
      </c>
      <c r="K123" s="331">
        <f>'ALL YEAR SUMMARY by date'!C111</f>
        <v>4425</v>
      </c>
      <c r="L123" s="331">
        <f>'ALL YEAR SUMMARY by date'!D111</f>
        <v>3237</v>
      </c>
      <c r="M123" s="331">
        <f>'ALL YEAR SUMMARY by date'!E111</f>
        <v>8618</v>
      </c>
      <c r="N123" s="331">
        <f>'ALL YEAR SUMMARY by date'!F111</f>
        <v>7636</v>
      </c>
      <c r="O123" s="331">
        <f>'ALL YEAR SUMMARY by date'!G111</f>
        <v>1569</v>
      </c>
      <c r="P123" s="331">
        <f>'ALL YEAR SUMMARY by date'!H111</f>
        <v>1404</v>
      </c>
      <c r="Q123" s="331">
        <f>'ALL YEAR SUMMARY by date'!I111</f>
        <v>1901</v>
      </c>
      <c r="R123" s="331">
        <f>'ALL YEAR SUMMARY by date'!J111</f>
        <v>890</v>
      </c>
      <c r="S123" s="331">
        <f>'ALL YEAR SUMMARY by date'!K111</f>
        <v>416</v>
      </c>
      <c r="T123" s="331">
        <f>'ALL YEAR SUMMARY by date'!L111</f>
        <v>1299</v>
      </c>
      <c r="U123" s="331">
        <f>'ALL YEAR SUMMARY by date'!M111</f>
        <v>3014</v>
      </c>
      <c r="V123" s="331">
        <f>'ALL YEAR SUMMARY by date'!N111</f>
        <v>1367</v>
      </c>
      <c r="W123" s="331">
        <f>'ALL YEAR SUMMARY by date'!O111</f>
        <v>1154</v>
      </c>
      <c r="X123" s="331">
        <f>'ALL YEAR SUMMARY by date'!P111</f>
        <v>287</v>
      </c>
      <c r="Y123" s="331">
        <f>'ALL YEAR SUMMARY by date'!Q111</f>
        <v>126</v>
      </c>
      <c r="Z123" s="1259">
        <f>'ALL YEAR SUMMARY by date'!R111</f>
        <v>1022</v>
      </c>
      <c r="AA123" s="1259">
        <f>'ALL YEAR SUMMARY by date'!S111</f>
        <v>2954</v>
      </c>
      <c r="AB123" s="1259">
        <f>'ALL YEAR SUMMARY by date'!T111</f>
        <v>3545</v>
      </c>
    </row>
    <row r="124" spans="10:28" x14ac:dyDescent="0.25">
      <c r="J124" s="335">
        <f>'ALL YEAR SUMMARY by date'!A112</f>
        <v>40405</v>
      </c>
      <c r="K124" s="331">
        <f>'ALL YEAR SUMMARY by date'!C112</f>
        <v>4425</v>
      </c>
      <c r="L124" s="331">
        <f>'ALL YEAR SUMMARY by date'!D112</f>
        <v>3237</v>
      </c>
      <c r="M124" s="331">
        <f>'ALL YEAR SUMMARY by date'!E112</f>
        <v>8625</v>
      </c>
      <c r="N124" s="331">
        <f>'ALL YEAR SUMMARY by date'!F112</f>
        <v>7638</v>
      </c>
      <c r="O124" s="331">
        <f>'ALL YEAR SUMMARY by date'!G112</f>
        <v>1569</v>
      </c>
      <c r="P124" s="331">
        <f>'ALL YEAR SUMMARY by date'!H112</f>
        <v>1404</v>
      </c>
      <c r="Q124" s="331">
        <f>'ALL YEAR SUMMARY by date'!I112</f>
        <v>1901</v>
      </c>
      <c r="R124" s="331">
        <f>'ALL YEAR SUMMARY by date'!J112</f>
        <v>894</v>
      </c>
      <c r="S124" s="331">
        <f>'ALL YEAR SUMMARY by date'!K112</f>
        <v>416</v>
      </c>
      <c r="T124" s="331">
        <f>'ALL YEAR SUMMARY by date'!L112</f>
        <v>1313</v>
      </c>
      <c r="U124" s="331">
        <f>'ALL YEAR SUMMARY by date'!M112</f>
        <v>3073</v>
      </c>
      <c r="V124" s="331">
        <f>'ALL YEAR SUMMARY by date'!N112</f>
        <v>1367</v>
      </c>
      <c r="W124" s="331">
        <f>'ALL YEAR SUMMARY by date'!O112</f>
        <v>1154</v>
      </c>
      <c r="X124" s="331">
        <f>'ALL YEAR SUMMARY by date'!P112</f>
        <v>287</v>
      </c>
      <c r="Y124" s="331">
        <f>'ALL YEAR SUMMARY by date'!Q112</f>
        <v>130</v>
      </c>
      <c r="Z124" s="1259">
        <f>'ALL YEAR SUMMARY by date'!R112</f>
        <v>1033</v>
      </c>
      <c r="AA124" s="1259">
        <f>'ALL YEAR SUMMARY by date'!S112</f>
        <v>2954</v>
      </c>
      <c r="AB124" s="1259">
        <f>'ALL YEAR SUMMARY by date'!T112</f>
        <v>3551</v>
      </c>
    </row>
    <row r="125" spans="10:28" x14ac:dyDescent="0.25">
      <c r="J125" s="335">
        <f>'ALL YEAR SUMMARY by date'!A113</f>
        <v>40406</v>
      </c>
      <c r="K125" s="331">
        <f>'ALL YEAR SUMMARY by date'!C113</f>
        <v>4472</v>
      </c>
      <c r="L125" s="331">
        <f>'ALL YEAR SUMMARY by date'!D113</f>
        <v>3239</v>
      </c>
      <c r="M125" s="331">
        <f>'ALL YEAR SUMMARY by date'!E113</f>
        <v>8683</v>
      </c>
      <c r="N125" s="331">
        <f>'ALL YEAR SUMMARY by date'!F113</f>
        <v>7660</v>
      </c>
      <c r="O125" s="331">
        <f>'ALL YEAR SUMMARY by date'!G113</f>
        <v>1572</v>
      </c>
      <c r="P125" s="331">
        <f>'ALL YEAR SUMMARY by date'!H113</f>
        <v>1408</v>
      </c>
      <c r="Q125" s="331">
        <f>'ALL YEAR SUMMARY by date'!I113</f>
        <v>1902</v>
      </c>
      <c r="R125" s="331">
        <f>'ALL YEAR SUMMARY by date'!J113</f>
        <v>894</v>
      </c>
      <c r="S125" s="331">
        <f>'ALL YEAR SUMMARY by date'!K113</f>
        <v>416</v>
      </c>
      <c r="T125" s="331">
        <f>'ALL YEAR SUMMARY by date'!L113</f>
        <v>1313</v>
      </c>
      <c r="U125" s="331">
        <f>'ALL YEAR SUMMARY by date'!M113</f>
        <v>3073</v>
      </c>
      <c r="V125" s="331">
        <f>'ALL YEAR SUMMARY by date'!N113</f>
        <v>1368</v>
      </c>
      <c r="W125" s="331">
        <f>'ALL YEAR SUMMARY by date'!O113</f>
        <v>1168</v>
      </c>
      <c r="X125" s="331">
        <f>'ALL YEAR SUMMARY by date'!P113</f>
        <v>288</v>
      </c>
      <c r="Y125" s="331">
        <f>'ALL YEAR SUMMARY by date'!Q113</f>
        <v>131</v>
      </c>
      <c r="Z125" s="1259">
        <f>'ALL YEAR SUMMARY by date'!R113</f>
        <v>1037</v>
      </c>
      <c r="AA125" s="1259">
        <f>'ALL YEAR SUMMARY by date'!S113</f>
        <v>2957</v>
      </c>
      <c r="AB125" s="1259">
        <f>'ALL YEAR SUMMARY by date'!T113</f>
        <v>3581</v>
      </c>
    </row>
    <row r="126" spans="10:28" x14ac:dyDescent="0.25">
      <c r="J126" s="335">
        <f>'ALL YEAR SUMMARY by date'!A114</f>
        <v>40407</v>
      </c>
      <c r="K126" s="331">
        <f>'ALL YEAR SUMMARY by date'!C114</f>
        <v>4474</v>
      </c>
      <c r="L126" s="331">
        <f>'ALL YEAR SUMMARY by date'!D114</f>
        <v>3259</v>
      </c>
      <c r="M126" s="331">
        <f>'ALL YEAR SUMMARY by date'!E114</f>
        <v>8684</v>
      </c>
      <c r="N126" s="331">
        <f>'ALL YEAR SUMMARY by date'!F114</f>
        <v>7660</v>
      </c>
      <c r="O126" s="331">
        <f>'ALL YEAR SUMMARY by date'!G114</f>
        <v>1572</v>
      </c>
      <c r="P126" s="331">
        <f>'ALL YEAR SUMMARY by date'!H114</f>
        <v>1408</v>
      </c>
      <c r="Q126" s="331">
        <f>'ALL YEAR SUMMARY by date'!I114</f>
        <v>1902</v>
      </c>
      <c r="R126" s="331">
        <f>'ALL YEAR SUMMARY by date'!J114</f>
        <v>896</v>
      </c>
      <c r="S126" s="331">
        <f>'ALL YEAR SUMMARY by date'!K114</f>
        <v>420</v>
      </c>
      <c r="T126" s="331">
        <f>'ALL YEAR SUMMARY by date'!L114</f>
        <v>1313</v>
      </c>
      <c r="U126" s="331">
        <f>'ALL YEAR SUMMARY by date'!M114</f>
        <v>3079</v>
      </c>
      <c r="V126" s="331">
        <f>'ALL YEAR SUMMARY by date'!N114</f>
        <v>1379</v>
      </c>
      <c r="W126" s="331">
        <f>'ALL YEAR SUMMARY by date'!O114</f>
        <v>1168</v>
      </c>
      <c r="X126" s="331">
        <f>'ALL YEAR SUMMARY by date'!P114</f>
        <v>291</v>
      </c>
      <c r="Y126" s="331">
        <f>'ALL YEAR SUMMARY by date'!Q114</f>
        <v>132</v>
      </c>
      <c r="Z126" s="1259">
        <f>'ALL YEAR SUMMARY by date'!R114</f>
        <v>1041</v>
      </c>
      <c r="AA126" s="1259">
        <f>'ALL YEAR SUMMARY by date'!S114</f>
        <v>2968</v>
      </c>
      <c r="AB126" s="1259">
        <f>'ALL YEAR SUMMARY by date'!T114</f>
        <v>3581</v>
      </c>
    </row>
    <row r="127" spans="10:28" x14ac:dyDescent="0.25">
      <c r="J127" s="335">
        <f>'ALL YEAR SUMMARY by date'!A115</f>
        <v>40408</v>
      </c>
      <c r="K127" s="331">
        <f>'ALL YEAR SUMMARY by date'!C115</f>
        <v>4474</v>
      </c>
      <c r="L127" s="331">
        <f>'ALL YEAR SUMMARY by date'!D115</f>
        <v>3259</v>
      </c>
      <c r="M127" s="331">
        <f>'ALL YEAR SUMMARY by date'!E115</f>
        <v>8691</v>
      </c>
      <c r="N127" s="331">
        <f>'ALL YEAR SUMMARY by date'!F115</f>
        <v>7662</v>
      </c>
      <c r="O127" s="331">
        <f>'ALL YEAR SUMMARY by date'!G115</f>
        <v>1574</v>
      </c>
      <c r="P127" s="331">
        <f>'ALL YEAR SUMMARY by date'!H115</f>
        <v>1408</v>
      </c>
      <c r="Q127" s="331">
        <f>'ALL YEAR SUMMARY by date'!I115</f>
        <v>1902</v>
      </c>
      <c r="R127" s="331">
        <f>'ALL YEAR SUMMARY by date'!J115</f>
        <v>900</v>
      </c>
      <c r="S127" s="331">
        <f>'ALL YEAR SUMMARY by date'!K115</f>
        <v>420</v>
      </c>
      <c r="T127" s="331">
        <f>'ALL YEAR SUMMARY by date'!L115</f>
        <v>1329</v>
      </c>
      <c r="U127" s="331">
        <f>'ALL YEAR SUMMARY by date'!M115</f>
        <v>3121</v>
      </c>
      <c r="V127" s="331">
        <f>'ALL YEAR SUMMARY by date'!N115</f>
        <v>1379</v>
      </c>
      <c r="W127" s="331">
        <f>'ALL YEAR SUMMARY by date'!O115</f>
        <v>1170</v>
      </c>
      <c r="X127" s="331">
        <f>'ALL YEAR SUMMARY by date'!P115</f>
        <v>291</v>
      </c>
      <c r="Y127" s="331">
        <f>'ALL YEAR SUMMARY by date'!Q115</f>
        <v>134</v>
      </c>
      <c r="Z127" s="1259">
        <f>'ALL YEAR SUMMARY by date'!R115</f>
        <v>1058</v>
      </c>
      <c r="AA127" s="1259">
        <f>'ALL YEAR SUMMARY by date'!S115</f>
        <v>2968</v>
      </c>
      <c r="AB127" s="1259">
        <f>'ALL YEAR SUMMARY by date'!T115</f>
        <v>3588</v>
      </c>
    </row>
    <row r="128" spans="10:28" x14ac:dyDescent="0.25">
      <c r="J128" s="335">
        <f>'ALL YEAR SUMMARY by date'!A116</f>
        <v>40409</v>
      </c>
      <c r="K128" s="331">
        <f>'ALL YEAR SUMMARY by date'!C116</f>
        <v>4487</v>
      </c>
      <c r="L128" s="331">
        <f>'ALL YEAR SUMMARY by date'!D116</f>
        <v>3260</v>
      </c>
      <c r="M128" s="331">
        <f>'ALL YEAR SUMMARY by date'!E116</f>
        <v>8709</v>
      </c>
      <c r="N128" s="331">
        <f>'ALL YEAR SUMMARY by date'!F116</f>
        <v>7669</v>
      </c>
      <c r="O128" s="331">
        <f>'ALL YEAR SUMMARY by date'!G116</f>
        <v>1575</v>
      </c>
      <c r="P128" s="331">
        <f>'ALL YEAR SUMMARY by date'!H116</f>
        <v>1409</v>
      </c>
      <c r="Q128" s="331">
        <f>'ALL YEAR SUMMARY by date'!I116</f>
        <v>1904</v>
      </c>
      <c r="R128" s="331">
        <f>'ALL YEAR SUMMARY by date'!J116</f>
        <v>900</v>
      </c>
      <c r="S128" s="331">
        <f>'ALL YEAR SUMMARY by date'!K116</f>
        <v>420</v>
      </c>
      <c r="T128" s="331">
        <f>'ALL YEAR SUMMARY by date'!L116</f>
        <v>1329</v>
      </c>
      <c r="U128" s="331">
        <f>'ALL YEAR SUMMARY by date'!M116</f>
        <v>3121</v>
      </c>
      <c r="V128" s="331">
        <f>'ALL YEAR SUMMARY by date'!N116</f>
        <v>1379</v>
      </c>
      <c r="W128" s="331">
        <f>'ALL YEAR SUMMARY by date'!O116</f>
        <v>1179</v>
      </c>
      <c r="X128" s="331">
        <f>'ALL YEAR SUMMARY by date'!P116</f>
        <v>291</v>
      </c>
      <c r="Y128" s="331">
        <f>'ALL YEAR SUMMARY by date'!Q116</f>
        <v>138</v>
      </c>
      <c r="Z128" s="1259">
        <f>'ALL YEAR SUMMARY by date'!R116</f>
        <v>1060</v>
      </c>
      <c r="AA128" s="1259">
        <f>'ALL YEAR SUMMARY by date'!S116</f>
        <v>2970</v>
      </c>
      <c r="AB128" s="1259">
        <f>'ALL YEAR SUMMARY by date'!T116</f>
        <v>3606</v>
      </c>
    </row>
    <row r="129" spans="10:28" x14ac:dyDescent="0.25">
      <c r="J129" s="335">
        <f>'ALL YEAR SUMMARY by date'!A117</f>
        <v>40410</v>
      </c>
      <c r="K129" s="331">
        <f>'ALL YEAR SUMMARY by date'!C117</f>
        <v>4490</v>
      </c>
      <c r="L129" s="331">
        <f>'ALL YEAR SUMMARY by date'!D117</f>
        <v>3267</v>
      </c>
      <c r="M129" s="331">
        <f>'ALL YEAR SUMMARY by date'!E117</f>
        <v>8710</v>
      </c>
      <c r="N129" s="331">
        <f>'ALL YEAR SUMMARY by date'!F117</f>
        <v>7669</v>
      </c>
      <c r="O129" s="331">
        <f>'ALL YEAR SUMMARY by date'!G117</f>
        <v>1575</v>
      </c>
      <c r="P129" s="331">
        <f>'ALL YEAR SUMMARY by date'!H117</f>
        <v>1409</v>
      </c>
      <c r="Q129" s="331">
        <f>'ALL YEAR SUMMARY by date'!I117</f>
        <v>1904</v>
      </c>
      <c r="R129" s="331">
        <f>'ALL YEAR SUMMARY by date'!J117</f>
        <v>902</v>
      </c>
      <c r="S129" s="331">
        <f>'ALL YEAR SUMMARY by date'!K117</f>
        <v>424</v>
      </c>
      <c r="T129" s="331">
        <f>'ALL YEAR SUMMARY by date'!L117</f>
        <v>1330</v>
      </c>
      <c r="U129" s="331">
        <f>'ALL YEAR SUMMARY by date'!M117</f>
        <v>3122</v>
      </c>
      <c r="V129" s="331">
        <f>'ALL YEAR SUMMARY by date'!N117</f>
        <v>1383</v>
      </c>
      <c r="W129" s="331">
        <f>'ALL YEAR SUMMARY by date'!O117</f>
        <v>1179</v>
      </c>
      <c r="X129" s="331">
        <f>'ALL YEAR SUMMARY by date'!P117</f>
        <v>295</v>
      </c>
      <c r="Y129" s="331">
        <f>'ALL YEAR SUMMARY by date'!Q117</f>
        <v>138</v>
      </c>
      <c r="Z129" s="1259">
        <f>'ALL YEAR SUMMARY by date'!R117</f>
        <v>1066</v>
      </c>
      <c r="AA129" s="1259">
        <f>'ALL YEAR SUMMARY by date'!S117</f>
        <v>2980</v>
      </c>
      <c r="AB129" s="1259">
        <f>'ALL YEAR SUMMARY by date'!T117</f>
        <v>3607</v>
      </c>
    </row>
    <row r="130" spans="10:28" x14ac:dyDescent="0.25">
      <c r="J130" s="335">
        <f>'ALL YEAR SUMMARY by date'!A118</f>
        <v>40411</v>
      </c>
      <c r="K130" s="331">
        <f>'ALL YEAR SUMMARY by date'!C118</f>
        <v>4490</v>
      </c>
      <c r="L130" s="331">
        <f>'ALL YEAR SUMMARY by date'!D118</f>
        <v>3267</v>
      </c>
      <c r="M130" s="331">
        <f>'ALL YEAR SUMMARY by date'!E118</f>
        <v>8714</v>
      </c>
      <c r="N130" s="331">
        <f>'ALL YEAR SUMMARY by date'!F118</f>
        <v>7671</v>
      </c>
      <c r="O130" s="331">
        <f>'ALL YEAR SUMMARY by date'!G118</f>
        <v>1576</v>
      </c>
      <c r="P130" s="331">
        <f>'ALL YEAR SUMMARY by date'!H118</f>
        <v>1409</v>
      </c>
      <c r="Q130" s="331">
        <f>'ALL YEAR SUMMARY by date'!I118</f>
        <v>1904</v>
      </c>
      <c r="R130" s="331">
        <f>'ALL YEAR SUMMARY by date'!J118</f>
        <v>904</v>
      </c>
      <c r="S130" s="331">
        <f>'ALL YEAR SUMMARY by date'!K118</f>
        <v>424</v>
      </c>
      <c r="T130" s="331">
        <f>'ALL YEAR SUMMARY by date'!L118</f>
        <v>1332</v>
      </c>
      <c r="U130" s="331">
        <f>'ALL YEAR SUMMARY by date'!M118</f>
        <v>3156</v>
      </c>
      <c r="V130" s="331">
        <f>'ALL YEAR SUMMARY by date'!N118</f>
        <v>1383</v>
      </c>
      <c r="W130" s="331">
        <f>'ALL YEAR SUMMARY by date'!O118</f>
        <v>1180</v>
      </c>
      <c r="X130" s="331">
        <f>'ALL YEAR SUMMARY by date'!P118</f>
        <v>295</v>
      </c>
      <c r="Y130" s="331">
        <f>'ALL YEAR SUMMARY by date'!Q118</f>
        <v>138</v>
      </c>
      <c r="Z130" s="1259">
        <f>'ALL YEAR SUMMARY by date'!R118</f>
        <v>1081</v>
      </c>
      <c r="AA130" s="1259">
        <f>'ALL YEAR SUMMARY by date'!S118</f>
        <v>2980</v>
      </c>
      <c r="AB130" s="1259">
        <f>'ALL YEAR SUMMARY by date'!T118</f>
        <v>3608</v>
      </c>
    </row>
    <row r="131" spans="10:28" x14ac:dyDescent="0.25">
      <c r="J131" s="335">
        <f>'ALL YEAR SUMMARY by date'!A119</f>
        <v>40412</v>
      </c>
      <c r="K131" s="331">
        <f>'ALL YEAR SUMMARY by date'!C119</f>
        <v>4496</v>
      </c>
      <c r="L131" s="331">
        <f>'ALL YEAR SUMMARY by date'!D119</f>
        <v>3269</v>
      </c>
      <c r="M131" s="331">
        <f>'ALL YEAR SUMMARY by date'!E119</f>
        <v>8740</v>
      </c>
      <c r="N131" s="331">
        <f>'ALL YEAR SUMMARY by date'!F119</f>
        <v>7682</v>
      </c>
      <c r="O131" s="331">
        <f>'ALL YEAR SUMMARY by date'!G119</f>
        <v>1577</v>
      </c>
      <c r="P131" s="331">
        <f>'ALL YEAR SUMMARY by date'!H119</f>
        <v>1409</v>
      </c>
      <c r="Q131" s="331">
        <f>'ALL YEAR SUMMARY by date'!I119</f>
        <v>1904</v>
      </c>
      <c r="R131" s="331">
        <f>'ALL YEAR SUMMARY by date'!J119</f>
        <v>904</v>
      </c>
      <c r="S131" s="331">
        <f>'ALL YEAR SUMMARY by date'!K119</f>
        <v>425</v>
      </c>
      <c r="T131" s="331">
        <f>'ALL YEAR SUMMARY by date'!L119</f>
        <v>1332</v>
      </c>
      <c r="U131" s="331">
        <f>'ALL YEAR SUMMARY by date'!M119</f>
        <v>3156</v>
      </c>
      <c r="V131" s="331">
        <f>'ALL YEAR SUMMARY by date'!N119</f>
        <v>1383</v>
      </c>
      <c r="W131" s="331">
        <f>'ALL YEAR SUMMARY by date'!O119</f>
        <v>1188</v>
      </c>
      <c r="X131" s="331">
        <f>'ALL YEAR SUMMARY by date'!P119</f>
        <v>295</v>
      </c>
      <c r="Y131" s="331">
        <f>'ALL YEAR SUMMARY by date'!Q119</f>
        <v>138</v>
      </c>
      <c r="Z131" s="1259">
        <f>'ALL YEAR SUMMARY by date'!R119</f>
        <v>1081</v>
      </c>
      <c r="AA131" s="1259">
        <f>'ALL YEAR SUMMARY by date'!S119</f>
        <v>2981</v>
      </c>
      <c r="AB131" s="1259">
        <f>'ALL YEAR SUMMARY by date'!T119</f>
        <v>3632</v>
      </c>
    </row>
    <row r="132" spans="10:28" x14ac:dyDescent="0.25">
      <c r="J132" s="335">
        <f>'ALL YEAR SUMMARY by date'!A120</f>
        <v>40413</v>
      </c>
      <c r="K132" s="331">
        <f>'ALL YEAR SUMMARY by date'!C120</f>
        <v>4498</v>
      </c>
      <c r="L132" s="331">
        <f>'ALL YEAR SUMMARY by date'!D120</f>
        <v>3274</v>
      </c>
      <c r="M132" s="331">
        <f>'ALL YEAR SUMMARY by date'!E120</f>
        <v>8740</v>
      </c>
      <c r="N132" s="331">
        <f>'ALL YEAR SUMMARY by date'!F120</f>
        <v>7682</v>
      </c>
      <c r="O132" s="331">
        <f>'ALL YEAR SUMMARY by date'!G120</f>
        <v>1577</v>
      </c>
      <c r="P132" s="331">
        <f>'ALL YEAR SUMMARY by date'!H120</f>
        <v>0</v>
      </c>
      <c r="Q132" s="331">
        <f>'ALL YEAR SUMMARY by date'!I120</f>
        <v>1904</v>
      </c>
      <c r="R132" s="331">
        <f>'ALL YEAR SUMMARY by date'!J120</f>
        <v>904</v>
      </c>
      <c r="S132" s="331">
        <f>'ALL YEAR SUMMARY by date'!K120</f>
        <v>426</v>
      </c>
      <c r="T132" s="331">
        <f>'ALL YEAR SUMMARY by date'!L120</f>
        <v>1332</v>
      </c>
      <c r="U132" s="331">
        <f>'ALL YEAR SUMMARY by date'!M120</f>
        <v>3158</v>
      </c>
      <c r="V132" s="331">
        <f>'ALL YEAR SUMMARY by date'!N120</f>
        <v>1385</v>
      </c>
      <c r="W132" s="331">
        <f>'ALL YEAR SUMMARY by date'!O120</f>
        <v>1188</v>
      </c>
      <c r="X132" s="331">
        <f>'ALL YEAR SUMMARY by date'!P120</f>
        <v>295</v>
      </c>
      <c r="Y132" s="331">
        <f>'ALL YEAR SUMMARY by date'!Q120</f>
        <v>138</v>
      </c>
      <c r="Z132" s="1259">
        <f>'ALL YEAR SUMMARY by date'!R120</f>
        <v>1082</v>
      </c>
      <c r="AA132" s="1259">
        <f>'ALL YEAR SUMMARY by date'!S120</f>
        <v>2994</v>
      </c>
      <c r="AB132" s="1259">
        <f>'ALL YEAR SUMMARY by date'!T120</f>
        <v>3633</v>
      </c>
    </row>
    <row r="133" spans="10:28" x14ac:dyDescent="0.25">
      <c r="J133" s="335">
        <f>'ALL YEAR SUMMARY by date'!A121</f>
        <v>40414</v>
      </c>
      <c r="K133" s="331">
        <f>'ALL YEAR SUMMARY by date'!C121</f>
        <v>4498</v>
      </c>
      <c r="L133" s="331">
        <f>'ALL YEAR SUMMARY by date'!D121</f>
        <v>3274</v>
      </c>
      <c r="M133" s="331">
        <f>'ALL YEAR SUMMARY by date'!E121</f>
        <v>8751</v>
      </c>
      <c r="N133" s="331">
        <f>'ALL YEAR SUMMARY by date'!F121</f>
        <v>7682</v>
      </c>
      <c r="O133" s="331">
        <f>'ALL YEAR SUMMARY by date'!G121</f>
        <v>1581</v>
      </c>
      <c r="P133" s="331">
        <f>'ALL YEAR SUMMARY by date'!H121</f>
        <v>0</v>
      </c>
      <c r="Q133" s="331">
        <f>'ALL YEAR SUMMARY by date'!I121</f>
        <v>1904</v>
      </c>
      <c r="R133" s="331">
        <f>'ALL YEAR SUMMARY by date'!J121</f>
        <v>906</v>
      </c>
      <c r="S133" s="331">
        <f>'ALL YEAR SUMMARY by date'!K121</f>
        <v>426</v>
      </c>
      <c r="T133" s="331">
        <f>'ALL YEAR SUMMARY by date'!L121</f>
        <v>1342</v>
      </c>
      <c r="U133" s="331">
        <f>'ALL YEAR SUMMARY by date'!M121</f>
        <v>3177</v>
      </c>
      <c r="V133" s="331">
        <f>'ALL YEAR SUMMARY by date'!N121</f>
        <v>1385</v>
      </c>
      <c r="W133" s="331">
        <f>'ALL YEAR SUMMARY by date'!O121</f>
        <v>1188</v>
      </c>
      <c r="X133" s="331">
        <f>'ALL YEAR SUMMARY by date'!P121</f>
        <v>295</v>
      </c>
      <c r="Y133" s="331">
        <f>'ALL YEAR SUMMARY by date'!Q121</f>
        <v>138</v>
      </c>
      <c r="Z133" s="1259">
        <f>'ALL YEAR SUMMARY by date'!R121</f>
        <v>1092</v>
      </c>
      <c r="AA133" s="1259">
        <f>'ALL YEAR SUMMARY by date'!S121</f>
        <v>2994</v>
      </c>
      <c r="AB133" s="1259">
        <f>'ALL YEAR SUMMARY by date'!T121</f>
        <v>3635</v>
      </c>
    </row>
    <row r="134" spans="10:28" x14ac:dyDescent="0.25">
      <c r="J134" s="335">
        <f>'ALL YEAR SUMMARY by date'!A122</f>
        <v>40415</v>
      </c>
      <c r="K134" s="331">
        <f>'ALL YEAR SUMMARY by date'!C122</f>
        <v>4504</v>
      </c>
      <c r="L134" s="331">
        <f>'ALL YEAR SUMMARY by date'!D122</f>
        <v>3274</v>
      </c>
      <c r="M134" s="331">
        <f>'ALL YEAR SUMMARY by date'!E122</f>
        <v>8756</v>
      </c>
      <c r="N134" s="331">
        <f>'ALL YEAR SUMMARY by date'!F122</f>
        <v>7698</v>
      </c>
      <c r="O134" s="331">
        <f>'ALL YEAR SUMMARY by date'!G122</f>
        <v>0</v>
      </c>
      <c r="P134" s="331">
        <f>'ALL YEAR SUMMARY by date'!H122</f>
        <v>0</v>
      </c>
      <c r="Q134" s="331">
        <f>'ALL YEAR SUMMARY by date'!I122</f>
        <v>1904</v>
      </c>
      <c r="R134" s="331">
        <f>'ALL YEAR SUMMARY by date'!J122</f>
        <v>906</v>
      </c>
      <c r="S134" s="331">
        <f>'ALL YEAR SUMMARY by date'!K122</f>
        <v>426</v>
      </c>
      <c r="T134" s="331">
        <f>'ALL YEAR SUMMARY by date'!L122</f>
        <v>1342</v>
      </c>
      <c r="U134" s="331">
        <f>'ALL YEAR SUMMARY by date'!M122</f>
        <v>3178</v>
      </c>
      <c r="V134" s="331">
        <f>'ALL YEAR SUMMARY by date'!N122</f>
        <v>1385</v>
      </c>
      <c r="W134" s="331">
        <f>'ALL YEAR SUMMARY by date'!O122</f>
        <v>1189</v>
      </c>
      <c r="X134" s="331">
        <f>'ALL YEAR SUMMARY by date'!P122</f>
        <v>295</v>
      </c>
      <c r="Y134" s="331">
        <f>'ALL YEAR SUMMARY by date'!Q122</f>
        <v>139</v>
      </c>
      <c r="Z134" s="1259">
        <f>'ALL YEAR SUMMARY by date'!R122</f>
        <v>1092</v>
      </c>
      <c r="AA134" s="1259">
        <f>'ALL YEAR SUMMARY by date'!S122</f>
        <v>2996</v>
      </c>
      <c r="AB134" s="1259">
        <f>'ALL YEAR SUMMARY by date'!T122</f>
        <v>3643</v>
      </c>
    </row>
    <row r="135" spans="10:28" x14ac:dyDescent="0.25">
      <c r="J135" s="335">
        <f>'ALL YEAR SUMMARY by date'!A123</f>
        <v>40416</v>
      </c>
      <c r="K135" s="331">
        <f>'ALL YEAR SUMMARY by date'!C123</f>
        <v>4504</v>
      </c>
      <c r="L135" s="331">
        <f>'ALL YEAR SUMMARY by date'!D123</f>
        <v>3276</v>
      </c>
      <c r="M135" s="331">
        <f>'ALL YEAR SUMMARY by date'!E123</f>
        <v>8756</v>
      </c>
      <c r="N135" s="331">
        <f>'ALL YEAR SUMMARY by date'!F123</f>
        <v>0</v>
      </c>
      <c r="O135" s="331">
        <f>'ALL YEAR SUMMARY by date'!G123</f>
        <v>0</v>
      </c>
      <c r="P135" s="331">
        <f>'ALL YEAR SUMMARY by date'!H123</f>
        <v>0</v>
      </c>
      <c r="Q135" s="331">
        <f>'ALL YEAR SUMMARY by date'!I123</f>
        <v>1904</v>
      </c>
      <c r="R135" s="331">
        <f>'ALL YEAR SUMMARY by date'!J123</f>
        <v>906</v>
      </c>
      <c r="S135" s="331">
        <f>'ALL YEAR SUMMARY by date'!K123</f>
        <v>428</v>
      </c>
      <c r="T135" s="331">
        <f>'ALL YEAR SUMMARY by date'!L123</f>
        <v>1344</v>
      </c>
      <c r="U135" s="331">
        <f>'ALL YEAR SUMMARY by date'!M123</f>
        <v>3179</v>
      </c>
      <c r="V135" s="331">
        <f>'ALL YEAR SUMMARY by date'!N123</f>
        <v>1389</v>
      </c>
      <c r="W135" s="331">
        <f>'ALL YEAR SUMMARY by date'!O123</f>
        <v>1189</v>
      </c>
      <c r="X135" s="331">
        <f>'ALL YEAR SUMMARY by date'!P123</f>
        <v>296</v>
      </c>
      <c r="Y135" s="331">
        <f>'ALL YEAR SUMMARY by date'!Q123</f>
        <v>139</v>
      </c>
      <c r="Z135" s="1259">
        <f>'ALL YEAR SUMMARY by date'!R123</f>
        <v>1096</v>
      </c>
      <c r="AA135" s="1259">
        <f>'ALL YEAR SUMMARY by date'!S123</f>
        <v>3001</v>
      </c>
      <c r="AB135" s="1259">
        <f>'ALL YEAR SUMMARY by date'!T123</f>
        <v>3643</v>
      </c>
    </row>
    <row r="136" spans="10:28" x14ac:dyDescent="0.25">
      <c r="J136" s="335">
        <f>'ALL YEAR SUMMARY by date'!A124</f>
        <v>40417</v>
      </c>
      <c r="K136" s="331">
        <f>'ALL YEAR SUMMARY by date'!C124</f>
        <v>4504</v>
      </c>
      <c r="L136" s="331">
        <f>'ALL YEAR SUMMARY by date'!D124</f>
        <v>3276</v>
      </c>
      <c r="M136" s="331">
        <f>'ALL YEAR SUMMARY by date'!E124</f>
        <v>8756</v>
      </c>
      <c r="N136" s="331">
        <f>'ALL YEAR SUMMARY by date'!F124</f>
        <v>0</v>
      </c>
      <c r="O136" s="331">
        <f>'ALL YEAR SUMMARY by date'!G124</f>
        <v>0</v>
      </c>
      <c r="P136" s="331">
        <f>'ALL YEAR SUMMARY by date'!H124</f>
        <v>0</v>
      </c>
      <c r="Q136" s="331">
        <f>'ALL YEAR SUMMARY by date'!I124</f>
        <v>1904</v>
      </c>
      <c r="R136" s="331">
        <f>'ALL YEAR SUMMARY by date'!J124</f>
        <v>908</v>
      </c>
      <c r="S136" s="331">
        <f>'ALL YEAR SUMMARY by date'!K124</f>
        <v>428</v>
      </c>
      <c r="T136" s="331">
        <f>'ALL YEAR SUMMARY by date'!L124</f>
        <v>1347</v>
      </c>
      <c r="U136" s="331">
        <f>'ALL YEAR SUMMARY by date'!M124</f>
        <v>3192</v>
      </c>
      <c r="V136" s="331">
        <f>'ALL YEAR SUMMARY by date'!N124</f>
        <v>1389</v>
      </c>
      <c r="W136" s="331">
        <f>'ALL YEAR SUMMARY by date'!O124</f>
        <v>1189</v>
      </c>
      <c r="X136" s="331">
        <f>'ALL YEAR SUMMARY by date'!P124</f>
        <v>296</v>
      </c>
      <c r="Y136" s="331">
        <f>'ALL YEAR SUMMARY by date'!Q124</f>
        <v>139</v>
      </c>
      <c r="Z136" s="1259">
        <f>'ALL YEAR SUMMARY by date'!R124</f>
        <v>1105</v>
      </c>
      <c r="AA136" s="1259">
        <f>'ALL YEAR SUMMARY by date'!S124</f>
        <v>3001</v>
      </c>
      <c r="AB136" s="1259">
        <f>'ALL YEAR SUMMARY by date'!T124</f>
        <v>3645</v>
      </c>
    </row>
    <row r="137" spans="10:28" x14ac:dyDescent="0.25">
      <c r="J137" s="335">
        <f>'ALL YEAR SUMMARY by date'!A125</f>
        <v>40418</v>
      </c>
      <c r="K137" s="331">
        <f>'ALL YEAR SUMMARY by date'!C125</f>
        <v>4512</v>
      </c>
      <c r="L137" s="331">
        <f>'ALL YEAR SUMMARY by date'!D125</f>
        <v>3276</v>
      </c>
      <c r="M137" s="331">
        <f>'ALL YEAR SUMMARY by date'!E125</f>
        <v>8767</v>
      </c>
      <c r="N137" s="331">
        <f>'ALL YEAR SUMMARY by date'!F125</f>
        <v>0</v>
      </c>
      <c r="O137" s="331">
        <f>'ALL YEAR SUMMARY by date'!G125</f>
        <v>0</v>
      </c>
      <c r="P137" s="331">
        <f>'ALL YEAR SUMMARY by date'!H125</f>
        <v>0</v>
      </c>
      <c r="Q137" s="331">
        <f>'ALL YEAR SUMMARY by date'!I125</f>
        <v>1904</v>
      </c>
      <c r="R137" s="331">
        <f>'ALL YEAR SUMMARY by date'!J125</f>
        <v>0</v>
      </c>
      <c r="S137" s="331">
        <f>'ALL YEAR SUMMARY by date'!K125</f>
        <v>428</v>
      </c>
      <c r="T137" s="331">
        <f>'ALL YEAR SUMMARY by date'!L125</f>
        <v>1347</v>
      </c>
      <c r="U137" s="331">
        <f>'ALL YEAR SUMMARY by date'!M125</f>
        <v>3192</v>
      </c>
      <c r="V137" s="331">
        <f>'ALL YEAR SUMMARY by date'!N125</f>
        <v>1389</v>
      </c>
      <c r="W137" s="331">
        <f>'ALL YEAR SUMMARY by date'!O125</f>
        <v>1189</v>
      </c>
      <c r="X137" s="331">
        <f>'ALL YEAR SUMMARY by date'!P125</f>
        <v>296</v>
      </c>
      <c r="Y137" s="331">
        <f>'ALL YEAR SUMMARY by date'!Q125</f>
        <v>140</v>
      </c>
      <c r="Z137" s="1259">
        <f>'ALL YEAR SUMMARY by date'!R125</f>
        <v>1106</v>
      </c>
      <c r="AA137" s="1259">
        <f>'ALL YEAR SUMMARY by date'!S125</f>
        <v>3002</v>
      </c>
      <c r="AB137" s="1259">
        <f>'ALL YEAR SUMMARY by date'!T125</f>
        <v>3647</v>
      </c>
    </row>
    <row r="138" spans="10:28" x14ac:dyDescent="0.25">
      <c r="J138" s="335">
        <f>'ALL YEAR SUMMARY by date'!A126</f>
        <v>40419</v>
      </c>
      <c r="K138" s="331">
        <f>'ALL YEAR SUMMARY by date'!C126</f>
        <v>4512</v>
      </c>
      <c r="L138" s="331">
        <f>'ALL YEAR SUMMARY by date'!D126</f>
        <v>3279</v>
      </c>
      <c r="M138" s="331">
        <f>'ALL YEAR SUMMARY by date'!E126</f>
        <v>8767</v>
      </c>
      <c r="N138" s="331">
        <f>'ALL YEAR SUMMARY by date'!F126</f>
        <v>0</v>
      </c>
      <c r="O138" s="331">
        <f>'ALL YEAR SUMMARY by date'!G126</f>
        <v>0</v>
      </c>
      <c r="P138" s="331">
        <f>'ALL YEAR SUMMARY by date'!H126</f>
        <v>0</v>
      </c>
      <c r="Q138" s="331">
        <f>'ALL YEAR SUMMARY by date'!I126</f>
        <v>0</v>
      </c>
      <c r="R138" s="331">
        <f>'ALL YEAR SUMMARY by date'!J126</f>
        <v>0</v>
      </c>
      <c r="S138" s="331">
        <f>'ALL YEAR SUMMARY by date'!K126</f>
        <v>430</v>
      </c>
      <c r="T138" s="331">
        <f>'ALL YEAR SUMMARY by date'!L126</f>
        <v>1347</v>
      </c>
      <c r="U138" s="331">
        <f>'ALL YEAR SUMMARY by date'!M126</f>
        <v>3194</v>
      </c>
      <c r="V138" s="331">
        <f>'ALL YEAR SUMMARY by date'!N126</f>
        <v>1389</v>
      </c>
      <c r="W138" s="331">
        <f>'ALL YEAR SUMMARY by date'!O126</f>
        <v>1189</v>
      </c>
      <c r="X138" s="331">
        <f>'ALL YEAR SUMMARY by date'!P126</f>
        <v>296</v>
      </c>
      <c r="Y138" s="331">
        <f>'ALL YEAR SUMMARY by date'!Q126</f>
        <v>140</v>
      </c>
      <c r="Z138" s="1259">
        <f>'ALL YEAR SUMMARY by date'!R126</f>
        <v>1107</v>
      </c>
      <c r="AA138" s="1259">
        <f>'ALL YEAR SUMMARY by date'!S126</f>
        <v>3009</v>
      </c>
      <c r="AB138" s="1259">
        <f>'ALL YEAR SUMMARY by date'!T126</f>
        <v>3647</v>
      </c>
    </row>
    <row r="139" spans="10:28" x14ac:dyDescent="0.25">
      <c r="J139" s="335">
        <f>'ALL YEAR SUMMARY by date'!A127</f>
        <v>40420</v>
      </c>
      <c r="K139" s="331">
        <f>'ALL YEAR SUMMARY by date'!C127</f>
        <v>4512</v>
      </c>
      <c r="L139" s="331">
        <f>'ALL YEAR SUMMARY by date'!D127</f>
        <v>3279</v>
      </c>
      <c r="M139" s="331">
        <f>'ALL YEAR SUMMARY by date'!E127</f>
        <v>8767</v>
      </c>
      <c r="N139" s="331">
        <f>'ALL YEAR SUMMARY by date'!F127</f>
        <v>0</v>
      </c>
      <c r="O139" s="331">
        <f>'ALL YEAR SUMMARY by date'!G127</f>
        <v>0</v>
      </c>
      <c r="P139" s="331">
        <f>'ALL YEAR SUMMARY by date'!H127</f>
        <v>0</v>
      </c>
      <c r="Q139" s="331">
        <f>'ALL YEAR SUMMARY by date'!I127</f>
        <v>0</v>
      </c>
      <c r="R139" s="331">
        <f>'ALL YEAR SUMMARY by date'!J127</f>
        <v>0</v>
      </c>
      <c r="S139" s="331">
        <f>'ALL YEAR SUMMARY by date'!K127</f>
        <v>430</v>
      </c>
      <c r="T139" s="331">
        <f>'ALL YEAR SUMMARY by date'!L127</f>
        <v>1348</v>
      </c>
      <c r="U139" s="331">
        <f>'ALL YEAR SUMMARY by date'!M127</f>
        <v>3206</v>
      </c>
      <c r="V139" s="331">
        <f>'ALL YEAR SUMMARY by date'!N127</f>
        <v>0</v>
      </c>
      <c r="W139" s="331">
        <f>'ALL YEAR SUMMARY by date'!O127</f>
        <v>1191</v>
      </c>
      <c r="X139" s="331">
        <f>'ALL YEAR SUMMARY by date'!P127</f>
        <v>296</v>
      </c>
      <c r="Y139" s="331">
        <f>'ALL YEAR SUMMARY by date'!Q127</f>
        <v>141</v>
      </c>
      <c r="Z139" s="1259">
        <f>'ALL YEAR SUMMARY by date'!R127</f>
        <v>1111</v>
      </c>
      <c r="AA139" s="1259">
        <f>'ALL YEAR SUMMARY by date'!S127</f>
        <v>3009</v>
      </c>
      <c r="AB139" s="1259">
        <f>'ALL YEAR SUMMARY by date'!T127</f>
        <v>3648</v>
      </c>
    </row>
    <row r="140" spans="10:28" x14ac:dyDescent="0.25">
      <c r="J140" s="335">
        <f>'ALL YEAR SUMMARY by date'!A128</f>
        <v>40421</v>
      </c>
      <c r="K140" s="331">
        <f>'ALL YEAR SUMMARY by date'!C128</f>
        <v>4512</v>
      </c>
      <c r="L140" s="331">
        <f>'ALL YEAR SUMMARY by date'!D128</f>
        <v>3280</v>
      </c>
      <c r="M140" s="331">
        <f>'ALL YEAR SUMMARY by date'!E128</f>
        <v>8769</v>
      </c>
      <c r="N140" s="331">
        <f>'ALL YEAR SUMMARY by date'!F128</f>
        <v>0</v>
      </c>
      <c r="O140" s="331">
        <f>'ALL YEAR SUMMARY by date'!G128</f>
        <v>0</v>
      </c>
      <c r="P140" s="331">
        <f>'ALL YEAR SUMMARY by date'!H128</f>
        <v>0</v>
      </c>
      <c r="Q140" s="331">
        <f>'ALL YEAR SUMMARY by date'!I128</f>
        <v>0</v>
      </c>
      <c r="R140" s="331">
        <f>'ALL YEAR SUMMARY by date'!J128</f>
        <v>0</v>
      </c>
      <c r="S140" s="331">
        <f>'ALL YEAR SUMMARY by date'!K128</f>
        <v>430</v>
      </c>
      <c r="T140" s="331">
        <f>'ALL YEAR SUMMARY by date'!L128</f>
        <v>1348</v>
      </c>
      <c r="U140" s="331">
        <f>'ALL YEAR SUMMARY by date'!M128</f>
        <v>3206</v>
      </c>
      <c r="V140" s="331">
        <f>'ALL YEAR SUMMARY by date'!N128</f>
        <v>0</v>
      </c>
      <c r="W140" s="331">
        <f>'ALL YEAR SUMMARY by date'!O128</f>
        <v>1193</v>
      </c>
      <c r="X140" s="331">
        <f>'ALL YEAR SUMMARY by date'!P128</f>
        <v>297</v>
      </c>
      <c r="Y140" s="331">
        <f>'ALL YEAR SUMMARY by date'!Q128</f>
        <v>142</v>
      </c>
      <c r="Z140" s="1259">
        <f>'ALL YEAR SUMMARY by date'!R128</f>
        <v>1113</v>
      </c>
      <c r="AA140" s="1259">
        <f>'ALL YEAR SUMMARY by date'!S128</f>
        <v>3009</v>
      </c>
      <c r="AB140" s="1259">
        <f>'ALL YEAR SUMMARY by date'!T128</f>
        <v>3652</v>
      </c>
    </row>
    <row r="141" spans="10:28" x14ac:dyDescent="0.25">
      <c r="J141" s="335">
        <f>'ALL YEAR SUMMARY by date'!A129</f>
        <v>40422</v>
      </c>
      <c r="K141" s="331">
        <f>'ALL YEAR SUMMARY by date'!C129</f>
        <v>4515</v>
      </c>
      <c r="L141" s="331">
        <f>'ALL YEAR SUMMARY by date'!D129</f>
        <v>3280</v>
      </c>
      <c r="M141" s="331">
        <f>'ALL YEAR SUMMARY by date'!E129</f>
        <v>8769</v>
      </c>
      <c r="N141" s="331">
        <f>'ALL YEAR SUMMARY by date'!F129</f>
        <v>0</v>
      </c>
      <c r="O141" s="331">
        <f>'ALL YEAR SUMMARY by date'!G129</f>
        <v>0</v>
      </c>
      <c r="P141" s="331">
        <f>'ALL YEAR SUMMARY by date'!H129</f>
        <v>0</v>
      </c>
      <c r="Q141" s="331">
        <f>'ALL YEAR SUMMARY by date'!I129</f>
        <v>0</v>
      </c>
      <c r="R141" s="331">
        <f>'ALL YEAR SUMMARY by date'!J129</f>
        <v>0</v>
      </c>
      <c r="S141" s="331">
        <f>'ALL YEAR SUMMARY by date'!K129</f>
        <v>430</v>
      </c>
      <c r="T141" s="331">
        <f>'ALL YEAR SUMMARY by date'!L129</f>
        <v>1348</v>
      </c>
      <c r="U141" s="331">
        <f>'ALL YEAR SUMMARY by date'!M129</f>
        <v>3208</v>
      </c>
      <c r="V141" s="331">
        <f>'ALL YEAR SUMMARY by date'!N129</f>
        <v>0</v>
      </c>
      <c r="W141" s="331">
        <f>'ALL YEAR SUMMARY by date'!O129</f>
        <v>1193</v>
      </c>
      <c r="X141" s="331">
        <f>'ALL YEAR SUMMARY by date'!P129</f>
        <v>297</v>
      </c>
      <c r="Y141" s="331">
        <f>'ALL YEAR SUMMARY by date'!Q129</f>
        <v>142</v>
      </c>
      <c r="Z141" s="1259">
        <f>'ALL YEAR SUMMARY by date'!R129</f>
        <v>1114</v>
      </c>
      <c r="AA141" s="1259">
        <f>'ALL YEAR SUMMARY by date'!S129</f>
        <v>3014</v>
      </c>
      <c r="AB141" s="1259">
        <f>'ALL YEAR SUMMARY by date'!T129</f>
        <v>3653</v>
      </c>
    </row>
    <row r="142" spans="10:28" x14ac:dyDescent="0.25">
      <c r="J142" s="335">
        <f>'ALL YEAR SUMMARY by date'!A130</f>
        <v>40423</v>
      </c>
      <c r="K142" s="331">
        <f>'ALL YEAR SUMMARY by date'!C130</f>
        <v>4515</v>
      </c>
      <c r="L142" s="331">
        <f>'ALL YEAR SUMMARY by date'!D130</f>
        <v>3280</v>
      </c>
      <c r="M142" s="331">
        <f>'ALL YEAR SUMMARY by date'!E130</f>
        <v>8771</v>
      </c>
      <c r="N142" s="331">
        <f>'ALL YEAR SUMMARY by date'!F130</f>
        <v>0</v>
      </c>
      <c r="O142" s="331">
        <f>'ALL YEAR SUMMARY by date'!G130</f>
        <v>0</v>
      </c>
      <c r="P142" s="331">
        <f>'ALL YEAR SUMMARY by date'!H130</f>
        <v>0</v>
      </c>
      <c r="Q142" s="331">
        <f>'ALL YEAR SUMMARY by date'!I130</f>
        <v>0</v>
      </c>
      <c r="R142" s="331">
        <f>'ALL YEAR SUMMARY by date'!J130</f>
        <v>0</v>
      </c>
      <c r="S142" s="331">
        <f>'ALL YEAR SUMMARY by date'!K130</f>
        <v>0</v>
      </c>
      <c r="T142" s="331">
        <f>'ALL YEAR SUMMARY by date'!L130</f>
        <v>1348</v>
      </c>
      <c r="U142" s="331">
        <f>'ALL YEAR SUMMARY by date'!M130</f>
        <v>3216</v>
      </c>
      <c r="V142" s="331">
        <f>'ALL YEAR SUMMARY by date'!N130</f>
        <v>0</v>
      </c>
      <c r="W142" s="331">
        <f>'ALL YEAR SUMMARY by date'!O130</f>
        <v>1194</v>
      </c>
      <c r="X142" s="331">
        <f>'ALL YEAR SUMMARY by date'!P130</f>
        <v>297</v>
      </c>
      <c r="Y142" s="331">
        <f>'ALL YEAR SUMMARY by date'!Q130</f>
        <v>143</v>
      </c>
      <c r="Z142" s="1259">
        <f>'ALL YEAR SUMMARY by date'!R130</f>
        <v>1119</v>
      </c>
      <c r="AA142" s="1259">
        <f>'ALL YEAR SUMMARY by date'!S130</f>
        <v>3015</v>
      </c>
      <c r="AB142" s="1259">
        <f>'ALL YEAR SUMMARY by date'!T130</f>
        <v>3653</v>
      </c>
    </row>
    <row r="143" spans="10:28" x14ac:dyDescent="0.25">
      <c r="J143" s="335">
        <f>'ALL YEAR SUMMARY by date'!A131</f>
        <v>40424</v>
      </c>
      <c r="K143" s="331">
        <f>'ALL YEAR SUMMARY by date'!C131</f>
        <v>4518</v>
      </c>
      <c r="L143" s="331">
        <f>'ALL YEAR SUMMARY by date'!D131</f>
        <v>3280</v>
      </c>
      <c r="M143" s="331">
        <f>'ALL YEAR SUMMARY by date'!E131</f>
        <v>0</v>
      </c>
      <c r="N143" s="331">
        <f>'ALL YEAR SUMMARY by date'!F131</f>
        <v>0</v>
      </c>
      <c r="O143" s="331">
        <f>'ALL YEAR SUMMARY by date'!G131</f>
        <v>0</v>
      </c>
      <c r="P143" s="331">
        <f>'ALL YEAR SUMMARY by date'!H131</f>
        <v>0</v>
      </c>
      <c r="Q143" s="331">
        <f>'ALL YEAR SUMMARY by date'!I131</f>
        <v>0</v>
      </c>
      <c r="R143" s="331">
        <f>'ALL YEAR SUMMARY by date'!J131</f>
        <v>0</v>
      </c>
      <c r="S143" s="331">
        <f>'ALL YEAR SUMMARY by date'!K131</f>
        <v>0</v>
      </c>
      <c r="T143" s="331">
        <f>'ALL YEAR SUMMARY by date'!L131</f>
        <v>0</v>
      </c>
      <c r="U143" s="331">
        <f>'ALL YEAR SUMMARY by date'!M131</f>
        <v>3216</v>
      </c>
      <c r="V143" s="331">
        <f>'ALL YEAR SUMMARY by date'!N131</f>
        <v>0</v>
      </c>
      <c r="W143" s="331">
        <f>'ALL YEAR SUMMARY by date'!O131</f>
        <v>1194</v>
      </c>
      <c r="X143" s="331">
        <f>'ALL YEAR SUMMARY by date'!P131</f>
        <v>297</v>
      </c>
      <c r="Y143" s="331">
        <f>'ALL YEAR SUMMARY by date'!Q131</f>
        <v>143</v>
      </c>
      <c r="Z143" s="1259">
        <f>'ALL YEAR SUMMARY by date'!R131</f>
        <v>1120</v>
      </c>
      <c r="AA143" s="1259">
        <f>'ALL YEAR SUMMARY by date'!S131</f>
        <v>3016</v>
      </c>
      <c r="AB143" s="1259">
        <f>'ALL YEAR SUMMARY by date'!T131</f>
        <v>3662</v>
      </c>
    </row>
    <row r="144" spans="10:28" x14ac:dyDescent="0.25">
      <c r="J144" s="335">
        <f>'ALL YEAR SUMMARY by date'!A132</f>
        <v>40425</v>
      </c>
      <c r="K144" s="331">
        <f>'ALL YEAR SUMMARY by date'!C132</f>
        <v>4518</v>
      </c>
      <c r="L144" s="331">
        <f>'ALL YEAR SUMMARY by date'!D132</f>
        <v>0</v>
      </c>
      <c r="M144" s="331">
        <f>'ALL YEAR SUMMARY by date'!E132</f>
        <v>0</v>
      </c>
      <c r="N144" s="331">
        <f>'ALL YEAR SUMMARY by date'!F132</f>
        <v>0</v>
      </c>
      <c r="O144" s="331">
        <f>'ALL YEAR SUMMARY by date'!G132</f>
        <v>0</v>
      </c>
      <c r="P144" s="331">
        <f>'ALL YEAR SUMMARY by date'!H132</f>
        <v>0</v>
      </c>
      <c r="Q144" s="331">
        <f>'ALL YEAR SUMMARY by date'!I132</f>
        <v>0</v>
      </c>
      <c r="R144" s="331">
        <f>'ALL YEAR SUMMARY by date'!J132</f>
        <v>0</v>
      </c>
      <c r="S144" s="331">
        <f>'ALL YEAR SUMMARY by date'!K132</f>
        <v>0</v>
      </c>
      <c r="T144" s="331">
        <f>'ALL YEAR SUMMARY by date'!L132</f>
        <v>0</v>
      </c>
      <c r="U144" s="331">
        <f>'ALL YEAR SUMMARY by date'!M132</f>
        <v>3216</v>
      </c>
      <c r="V144" s="331">
        <f>'ALL YEAR SUMMARY by date'!N132</f>
        <v>0</v>
      </c>
      <c r="W144" s="331">
        <f>'ALL YEAR SUMMARY by date'!O132</f>
        <v>1194</v>
      </c>
      <c r="X144" s="331">
        <f>'ALL YEAR SUMMARY by date'!P132</f>
        <v>297</v>
      </c>
      <c r="Y144" s="331">
        <f>'ALL YEAR SUMMARY by date'!Q132</f>
        <v>143</v>
      </c>
      <c r="Z144" s="1259">
        <f>'ALL YEAR SUMMARY by date'!R132</f>
        <v>1120</v>
      </c>
      <c r="AA144" s="1259">
        <f>'ALL YEAR SUMMARY by date'!S132</f>
        <v>3017</v>
      </c>
      <c r="AB144" s="1259">
        <f>'ALL YEAR SUMMARY by date'!T132</f>
        <v>3662</v>
      </c>
    </row>
    <row r="145" spans="10:28" x14ac:dyDescent="0.25">
      <c r="J145" s="335">
        <f>'ALL YEAR SUMMARY by date'!A133</f>
        <v>40426</v>
      </c>
      <c r="K145" s="331">
        <f>'ALL YEAR SUMMARY by date'!C133</f>
        <v>0</v>
      </c>
      <c r="L145" s="331">
        <f>'ALL YEAR SUMMARY by date'!D133</f>
        <v>0</v>
      </c>
      <c r="M145" s="331">
        <f>'ALL YEAR SUMMARY by date'!E133</f>
        <v>0</v>
      </c>
      <c r="N145" s="331">
        <f>'ALL YEAR SUMMARY by date'!F133</f>
        <v>0</v>
      </c>
      <c r="O145" s="331">
        <f>'ALL YEAR SUMMARY by date'!G133</f>
        <v>0</v>
      </c>
      <c r="P145" s="331">
        <f>'ALL YEAR SUMMARY by date'!H133</f>
        <v>0</v>
      </c>
      <c r="Q145" s="331">
        <f>'ALL YEAR SUMMARY by date'!I133</f>
        <v>0</v>
      </c>
      <c r="R145" s="331">
        <f>'ALL YEAR SUMMARY by date'!J133</f>
        <v>0</v>
      </c>
      <c r="S145" s="331">
        <f>'ALL YEAR SUMMARY by date'!K133</f>
        <v>0</v>
      </c>
      <c r="T145" s="331">
        <f>'ALL YEAR SUMMARY by date'!L133</f>
        <v>0</v>
      </c>
      <c r="U145" s="331">
        <f>'ALL YEAR SUMMARY by date'!M133</f>
        <v>3219</v>
      </c>
      <c r="V145" s="331">
        <f>'ALL YEAR SUMMARY by date'!N133</f>
        <v>0</v>
      </c>
      <c r="W145" s="331">
        <f>'ALL YEAR SUMMARY by date'!O133</f>
        <v>1194</v>
      </c>
      <c r="X145" s="331">
        <f>'ALL YEAR SUMMARY by date'!P133</f>
        <v>297</v>
      </c>
      <c r="Y145" s="331">
        <f>'ALL YEAR SUMMARY by date'!Q133</f>
        <v>143</v>
      </c>
      <c r="Z145" s="1259">
        <f>'ALL YEAR SUMMARY by date'!R133</f>
        <v>1123</v>
      </c>
      <c r="AA145" s="1259">
        <f>'ALL YEAR SUMMARY by date'!S133</f>
        <v>3017</v>
      </c>
      <c r="AB145" s="1259">
        <f>'ALL YEAR SUMMARY by date'!T133</f>
        <v>3662</v>
      </c>
    </row>
    <row r="146" spans="10:28" x14ac:dyDescent="0.25">
      <c r="J146" s="335">
        <f>'ALL YEAR SUMMARY by date'!A134</f>
        <v>40427</v>
      </c>
      <c r="K146" s="331">
        <f>'ALL YEAR SUMMARY by date'!C134</f>
        <v>0</v>
      </c>
      <c r="L146" s="331">
        <f>'ALL YEAR SUMMARY by date'!D134</f>
        <v>0</v>
      </c>
      <c r="M146" s="331">
        <f>'ALL YEAR SUMMARY by date'!E134</f>
        <v>0</v>
      </c>
      <c r="N146" s="331">
        <f>'ALL YEAR SUMMARY by date'!F134</f>
        <v>0</v>
      </c>
      <c r="O146" s="331">
        <f>'ALL YEAR SUMMARY by date'!G134</f>
        <v>0</v>
      </c>
      <c r="P146" s="331">
        <f>'ALL YEAR SUMMARY by date'!H134</f>
        <v>0</v>
      </c>
      <c r="Q146" s="331">
        <f>'ALL YEAR SUMMARY by date'!I134</f>
        <v>0</v>
      </c>
      <c r="R146" s="331">
        <f>'ALL YEAR SUMMARY by date'!J134</f>
        <v>0</v>
      </c>
      <c r="S146" s="331">
        <f>'ALL YEAR SUMMARY by date'!K134</f>
        <v>0</v>
      </c>
      <c r="T146" s="331">
        <f>'ALL YEAR SUMMARY by date'!L134</f>
        <v>0</v>
      </c>
      <c r="U146" s="331">
        <f>'ALL YEAR SUMMARY by date'!M134</f>
        <v>0</v>
      </c>
      <c r="V146" s="331">
        <f>'ALL YEAR SUMMARY by date'!N134</f>
        <v>0</v>
      </c>
      <c r="W146" s="331">
        <f>'ALL YEAR SUMMARY by date'!O134</f>
        <v>1194</v>
      </c>
      <c r="X146" s="331">
        <f>'ALL YEAR SUMMARY by date'!P134</f>
        <v>297</v>
      </c>
      <c r="Y146" s="331">
        <f>'ALL YEAR SUMMARY by date'!Q134</f>
        <v>143</v>
      </c>
      <c r="Z146" s="1259">
        <f>'ALL YEAR SUMMARY by date'!R134</f>
        <v>1123</v>
      </c>
      <c r="AA146" s="1259">
        <f>'ALL YEAR SUMMARY by date'!S134</f>
        <v>3017</v>
      </c>
      <c r="AB146" s="1259">
        <f>'ALL YEAR SUMMARY by date'!T134</f>
        <v>3663</v>
      </c>
    </row>
    <row r="147" spans="10:28" x14ac:dyDescent="0.25">
      <c r="J147" s="335">
        <f>'ALL YEAR SUMMARY by date'!A135</f>
        <v>40428</v>
      </c>
      <c r="K147" s="331">
        <f>'ALL YEAR SUMMARY by date'!C135</f>
        <v>0</v>
      </c>
      <c r="L147" s="331">
        <f>'ALL YEAR SUMMARY by date'!D135</f>
        <v>0</v>
      </c>
      <c r="M147" s="331">
        <f>'ALL YEAR SUMMARY by date'!E135</f>
        <v>0</v>
      </c>
      <c r="N147" s="331">
        <f>'ALL YEAR SUMMARY by date'!F135</f>
        <v>0</v>
      </c>
      <c r="O147" s="331">
        <f>'ALL YEAR SUMMARY by date'!G135</f>
        <v>0</v>
      </c>
      <c r="P147" s="331">
        <f>'ALL YEAR SUMMARY by date'!H135</f>
        <v>0</v>
      </c>
      <c r="Q147" s="331">
        <f>'ALL YEAR SUMMARY by date'!I135</f>
        <v>0</v>
      </c>
      <c r="R147" s="331">
        <f>'ALL YEAR SUMMARY by date'!J135</f>
        <v>0</v>
      </c>
      <c r="S147" s="331">
        <f>'ALL YEAR SUMMARY by date'!K135</f>
        <v>0</v>
      </c>
      <c r="T147" s="331">
        <f>'ALL YEAR SUMMARY by date'!L135</f>
        <v>0</v>
      </c>
      <c r="U147" s="331">
        <f>'ALL YEAR SUMMARY by date'!M135</f>
        <v>0</v>
      </c>
      <c r="V147" s="331">
        <f>'ALL YEAR SUMMARY by date'!N135</f>
        <v>0</v>
      </c>
      <c r="W147" s="331">
        <f>'ALL YEAR SUMMARY by date'!O135</f>
        <v>1194</v>
      </c>
      <c r="X147" s="331">
        <f>'ALL YEAR SUMMARY by date'!P135</f>
        <v>297</v>
      </c>
      <c r="Y147" s="331">
        <f>'ALL YEAR SUMMARY by date'!Q135</f>
        <v>0</v>
      </c>
      <c r="Z147" s="1259">
        <f>'ALL YEAR SUMMARY by date'!R135</f>
        <v>1123</v>
      </c>
      <c r="AA147" s="1259">
        <f>'ALL YEAR SUMMARY by date'!S135</f>
        <v>3017</v>
      </c>
      <c r="AB147" s="1259">
        <f>'ALL YEAR SUMMARY by date'!T135</f>
        <v>3663</v>
      </c>
    </row>
    <row r="148" spans="10:28" x14ac:dyDescent="0.25">
      <c r="J148" s="335">
        <f>'ALL YEAR SUMMARY by date'!A136</f>
        <v>40429</v>
      </c>
      <c r="K148" s="331">
        <f>'ALL YEAR SUMMARY by date'!C136</f>
        <v>0</v>
      </c>
      <c r="L148" s="331">
        <f>'ALL YEAR SUMMARY by date'!D136</f>
        <v>0</v>
      </c>
      <c r="M148" s="331">
        <f>'ALL YEAR SUMMARY by date'!E136</f>
        <v>0</v>
      </c>
      <c r="N148" s="331">
        <f>'ALL YEAR SUMMARY by date'!F136</f>
        <v>0</v>
      </c>
      <c r="O148" s="331">
        <f>'ALL YEAR SUMMARY by date'!G136</f>
        <v>0</v>
      </c>
      <c r="P148" s="331">
        <f>'ALL YEAR SUMMARY by date'!H136</f>
        <v>0</v>
      </c>
      <c r="Q148" s="331">
        <f>'ALL YEAR SUMMARY by date'!I136</f>
        <v>0</v>
      </c>
      <c r="R148" s="331">
        <f>'ALL YEAR SUMMARY by date'!J136</f>
        <v>0</v>
      </c>
      <c r="S148" s="331">
        <f>'ALL YEAR SUMMARY by date'!K136</f>
        <v>0</v>
      </c>
      <c r="T148" s="331">
        <f>'ALL YEAR SUMMARY by date'!L136</f>
        <v>0</v>
      </c>
      <c r="U148" s="331">
        <f>'ALL YEAR SUMMARY by date'!M136</f>
        <v>0</v>
      </c>
      <c r="V148" s="331">
        <f>'ALL YEAR SUMMARY by date'!N136</f>
        <v>0</v>
      </c>
      <c r="W148" s="331">
        <f>'ALL YEAR SUMMARY by date'!O136</f>
        <v>1194</v>
      </c>
      <c r="X148" s="331">
        <f>'ALL YEAR SUMMARY by date'!P136</f>
        <v>297</v>
      </c>
      <c r="Y148" s="331">
        <f>'ALL YEAR SUMMARY by date'!Q136</f>
        <v>0</v>
      </c>
      <c r="Z148" s="1259">
        <f>'ALL YEAR SUMMARY by date'!R136</f>
        <v>1124</v>
      </c>
      <c r="AA148" s="1259">
        <f>'ALL YEAR SUMMARY by date'!S136</f>
        <v>3017</v>
      </c>
      <c r="AB148" s="1259">
        <f>'ALL YEAR SUMMARY by date'!T136</f>
        <v>3663</v>
      </c>
    </row>
    <row r="149" spans="10:28" x14ac:dyDescent="0.25">
      <c r="J149" s="335">
        <f>'ALL YEAR SUMMARY by date'!A137</f>
        <v>40430</v>
      </c>
      <c r="K149" s="331">
        <f>'ALL YEAR SUMMARY by date'!C137</f>
        <v>0</v>
      </c>
      <c r="L149" s="331">
        <f>'ALL YEAR SUMMARY by date'!D137</f>
        <v>0</v>
      </c>
      <c r="M149" s="331">
        <f>'ALL YEAR SUMMARY by date'!E137</f>
        <v>0</v>
      </c>
      <c r="N149" s="331">
        <f>'ALL YEAR SUMMARY by date'!F137</f>
        <v>0</v>
      </c>
      <c r="O149" s="331">
        <f>'ALL YEAR SUMMARY by date'!G137</f>
        <v>0</v>
      </c>
      <c r="P149" s="331">
        <f>'ALL YEAR SUMMARY by date'!H137</f>
        <v>0</v>
      </c>
      <c r="Q149" s="331">
        <f>'ALL YEAR SUMMARY by date'!I137</f>
        <v>0</v>
      </c>
      <c r="R149" s="331">
        <f>'ALL YEAR SUMMARY by date'!J137</f>
        <v>0</v>
      </c>
      <c r="S149" s="331">
        <f>'ALL YEAR SUMMARY by date'!K137</f>
        <v>0</v>
      </c>
      <c r="T149" s="331">
        <f>'ALL YEAR SUMMARY by date'!L137</f>
        <v>0</v>
      </c>
      <c r="U149" s="331">
        <f>'ALL YEAR SUMMARY by date'!M137</f>
        <v>0</v>
      </c>
      <c r="V149" s="331">
        <f>'ALL YEAR SUMMARY by date'!N137</f>
        <v>0</v>
      </c>
      <c r="W149" s="331">
        <f>'ALL YEAR SUMMARY by date'!O137</f>
        <v>1194</v>
      </c>
      <c r="X149" s="331">
        <f>'ALL YEAR SUMMARY by date'!P137</f>
        <v>297</v>
      </c>
      <c r="Y149" s="331">
        <f>'ALL YEAR SUMMARY by date'!Q137</f>
        <v>0</v>
      </c>
      <c r="Z149" s="1259">
        <f>'ALL YEAR SUMMARY by date'!R137</f>
        <v>1124</v>
      </c>
      <c r="AA149" s="1259">
        <f>'ALL YEAR SUMMARY by date'!S137</f>
        <v>3017</v>
      </c>
      <c r="AB149" s="1259">
        <f>'ALL YEAR SUMMARY by date'!T137</f>
        <v>3665</v>
      </c>
    </row>
    <row r="150" spans="10:28" x14ac:dyDescent="0.25">
      <c r="J150" s="335">
        <f>'ALL YEAR SUMMARY by date'!A138</f>
        <v>40431</v>
      </c>
      <c r="K150" s="331">
        <f>'ALL YEAR SUMMARY by date'!C138</f>
        <v>0</v>
      </c>
      <c r="L150" s="331">
        <f>'ALL YEAR SUMMARY by date'!D138</f>
        <v>0</v>
      </c>
      <c r="M150" s="331">
        <f>'ALL YEAR SUMMARY by date'!E138</f>
        <v>0</v>
      </c>
      <c r="N150" s="331">
        <f>'ALL YEAR SUMMARY by date'!F138</f>
        <v>0</v>
      </c>
      <c r="O150" s="331">
        <f>'ALL YEAR SUMMARY by date'!G138</f>
        <v>0</v>
      </c>
      <c r="P150" s="331">
        <f>'ALL YEAR SUMMARY by date'!H138</f>
        <v>0</v>
      </c>
      <c r="Q150" s="331">
        <f>'ALL YEAR SUMMARY by date'!I138</f>
        <v>0</v>
      </c>
      <c r="R150" s="331">
        <f>'ALL YEAR SUMMARY by date'!J138</f>
        <v>0</v>
      </c>
      <c r="S150" s="331">
        <f>'ALL YEAR SUMMARY by date'!K138</f>
        <v>0</v>
      </c>
      <c r="T150" s="331">
        <f>'ALL YEAR SUMMARY by date'!L138</f>
        <v>0</v>
      </c>
      <c r="U150" s="331">
        <f>'ALL YEAR SUMMARY by date'!M138</f>
        <v>0</v>
      </c>
      <c r="V150" s="331">
        <f>'ALL YEAR SUMMARY by date'!N138</f>
        <v>0</v>
      </c>
      <c r="W150" s="331">
        <f>'ALL YEAR SUMMARY by date'!O138</f>
        <v>1194</v>
      </c>
      <c r="X150" s="331">
        <f>'ALL YEAR SUMMARY by date'!P138</f>
        <v>297</v>
      </c>
      <c r="Y150" s="331">
        <f>'ALL YEAR SUMMARY by date'!Q138</f>
        <v>0</v>
      </c>
      <c r="Z150" s="1259">
        <f>'ALL YEAR SUMMARY by date'!R138</f>
        <v>1124</v>
      </c>
      <c r="AA150" s="1259">
        <f>'ALL YEAR SUMMARY by date'!S138</f>
        <v>3018</v>
      </c>
      <c r="AB150" s="1259">
        <f>'ALL YEAR SUMMARY by date'!T138</f>
        <v>0</v>
      </c>
    </row>
    <row r="151" spans="10:28" x14ac:dyDescent="0.25">
      <c r="J151" s="335">
        <f>'ALL YEAR SUMMARY by date'!A139</f>
        <v>40432</v>
      </c>
      <c r="K151" s="331">
        <f>'ALL YEAR SUMMARY by date'!C139</f>
        <v>0</v>
      </c>
      <c r="L151" s="331">
        <f>'ALL YEAR SUMMARY by date'!D139</f>
        <v>0</v>
      </c>
      <c r="M151" s="331">
        <f>'ALL YEAR SUMMARY by date'!E139</f>
        <v>0</v>
      </c>
      <c r="N151" s="331">
        <f>'ALL YEAR SUMMARY by date'!F139</f>
        <v>0</v>
      </c>
      <c r="O151" s="331">
        <f>'ALL YEAR SUMMARY by date'!G139</f>
        <v>0</v>
      </c>
      <c r="P151" s="331">
        <f>'ALL YEAR SUMMARY by date'!H139</f>
        <v>0</v>
      </c>
      <c r="Q151" s="331">
        <f>'ALL YEAR SUMMARY by date'!I139</f>
        <v>0</v>
      </c>
      <c r="R151" s="331">
        <f>'ALL YEAR SUMMARY by date'!J139</f>
        <v>0</v>
      </c>
      <c r="S151" s="331">
        <f>'ALL YEAR SUMMARY by date'!K139</f>
        <v>0</v>
      </c>
      <c r="T151" s="331">
        <f>'ALL YEAR SUMMARY by date'!L139</f>
        <v>0</v>
      </c>
      <c r="U151" s="331">
        <f>'ALL YEAR SUMMARY by date'!M139</f>
        <v>0</v>
      </c>
      <c r="V151" s="331">
        <f>'ALL YEAR SUMMARY by date'!N139</f>
        <v>0</v>
      </c>
      <c r="W151" s="331">
        <f>'ALL YEAR SUMMARY by date'!O139</f>
        <v>1194</v>
      </c>
      <c r="X151" s="331">
        <f>'ALL YEAR SUMMARY by date'!P139</f>
        <v>297</v>
      </c>
      <c r="Y151" s="331">
        <f>'ALL YEAR SUMMARY by date'!Q139</f>
        <v>0</v>
      </c>
      <c r="Z151" s="1259">
        <f>'ALL YEAR SUMMARY by date'!R139</f>
        <v>1124</v>
      </c>
      <c r="AA151" s="1259">
        <f>'ALL YEAR SUMMARY by date'!S139</f>
        <v>3018</v>
      </c>
      <c r="AB151" s="1259">
        <f>'ALL YEAR SUMMARY by date'!T139</f>
        <v>0</v>
      </c>
    </row>
    <row r="152" spans="10:28" x14ac:dyDescent="0.25">
      <c r="J152" s="335">
        <f>'ALL YEAR SUMMARY by date'!A140</f>
        <v>40433</v>
      </c>
      <c r="K152" s="331">
        <f>'ALL YEAR SUMMARY by date'!C140</f>
        <v>0</v>
      </c>
      <c r="L152" s="331">
        <f>'ALL YEAR SUMMARY by date'!D140</f>
        <v>0</v>
      </c>
      <c r="M152" s="331">
        <f>'ALL YEAR SUMMARY by date'!E140</f>
        <v>0</v>
      </c>
      <c r="N152" s="331">
        <f>'ALL YEAR SUMMARY by date'!F140</f>
        <v>0</v>
      </c>
      <c r="O152" s="331">
        <f>'ALL YEAR SUMMARY by date'!G140</f>
        <v>0</v>
      </c>
      <c r="P152" s="331">
        <f>'ALL YEAR SUMMARY by date'!H140</f>
        <v>0</v>
      </c>
      <c r="Q152" s="331">
        <f>'ALL YEAR SUMMARY by date'!I140</f>
        <v>0</v>
      </c>
      <c r="R152" s="331">
        <f>'ALL YEAR SUMMARY by date'!J140</f>
        <v>0</v>
      </c>
      <c r="S152" s="331">
        <f>'ALL YEAR SUMMARY by date'!K140</f>
        <v>0</v>
      </c>
      <c r="T152" s="331">
        <f>'ALL YEAR SUMMARY by date'!L140</f>
        <v>0</v>
      </c>
      <c r="U152" s="331">
        <f>'ALL YEAR SUMMARY by date'!M140</f>
        <v>0</v>
      </c>
      <c r="V152" s="331">
        <f>'ALL YEAR SUMMARY by date'!N140</f>
        <v>0</v>
      </c>
      <c r="W152" s="331">
        <f>'ALL YEAR SUMMARY by date'!O140</f>
        <v>1194</v>
      </c>
      <c r="X152" s="331">
        <f>'ALL YEAR SUMMARY by date'!P140</f>
        <v>297</v>
      </c>
      <c r="Y152" s="331">
        <f>'ALL YEAR SUMMARY by date'!Q140</f>
        <v>0</v>
      </c>
      <c r="Z152" s="1259">
        <f>'ALL YEAR SUMMARY by date'!R140</f>
        <v>1125</v>
      </c>
      <c r="AA152" s="1259">
        <f>'ALL YEAR SUMMARY by date'!S140</f>
        <v>3020</v>
      </c>
      <c r="AB152" s="1259">
        <f>'ALL YEAR SUMMARY by date'!T140</f>
        <v>0</v>
      </c>
    </row>
    <row r="153" spans="10:28" x14ac:dyDescent="0.25">
      <c r="J153" s="335">
        <f>'ALL YEAR SUMMARY by date'!A141</f>
        <v>40434</v>
      </c>
      <c r="K153" s="331">
        <f>'ALL YEAR SUMMARY by date'!C141</f>
        <v>0</v>
      </c>
      <c r="L153" s="331">
        <f>'ALL YEAR SUMMARY by date'!D141</f>
        <v>0</v>
      </c>
      <c r="M153" s="331">
        <f>'ALL YEAR SUMMARY by date'!E141</f>
        <v>0</v>
      </c>
      <c r="N153" s="331">
        <f>'ALL YEAR SUMMARY by date'!F141</f>
        <v>0</v>
      </c>
      <c r="O153" s="331">
        <f>'ALL YEAR SUMMARY by date'!G141</f>
        <v>0</v>
      </c>
      <c r="P153" s="331">
        <f>'ALL YEAR SUMMARY by date'!H141</f>
        <v>0</v>
      </c>
      <c r="Q153" s="331">
        <f>'ALL YEAR SUMMARY by date'!I141</f>
        <v>0</v>
      </c>
      <c r="R153" s="331">
        <f>'ALL YEAR SUMMARY by date'!J141</f>
        <v>0</v>
      </c>
      <c r="S153" s="331">
        <f>'ALL YEAR SUMMARY by date'!K141</f>
        <v>0</v>
      </c>
      <c r="T153" s="331">
        <f>'ALL YEAR SUMMARY by date'!L141</f>
        <v>0</v>
      </c>
      <c r="U153" s="331">
        <f>'ALL YEAR SUMMARY by date'!M141</f>
        <v>0</v>
      </c>
      <c r="V153" s="331">
        <f>'ALL YEAR SUMMARY by date'!N141</f>
        <v>0</v>
      </c>
      <c r="W153" s="331">
        <f>'ALL YEAR SUMMARY by date'!O141</f>
        <v>1194</v>
      </c>
      <c r="X153" s="331">
        <f>'ALL YEAR SUMMARY by date'!P141</f>
        <v>297</v>
      </c>
      <c r="Y153" s="331">
        <f>'ALL YEAR SUMMARY by date'!Q141</f>
        <v>0</v>
      </c>
      <c r="Z153" s="1259">
        <f>'ALL YEAR SUMMARY by date'!R141</f>
        <v>1125</v>
      </c>
      <c r="AA153" s="1259">
        <f>'ALL YEAR SUMMARY by date'!S141</f>
        <v>3020</v>
      </c>
      <c r="AB153" s="1259">
        <f>'ALL YEAR SUMMARY by date'!T141</f>
        <v>0</v>
      </c>
    </row>
    <row r="154" spans="10:28" x14ac:dyDescent="0.25">
      <c r="J154" s="335">
        <f>'ALL YEAR SUMMARY by date'!A142</f>
        <v>40435</v>
      </c>
      <c r="K154" s="331">
        <f>'ALL YEAR SUMMARY by date'!C142</f>
        <v>0</v>
      </c>
      <c r="L154" s="331">
        <f>'ALL YEAR SUMMARY by date'!D142</f>
        <v>0</v>
      </c>
      <c r="M154" s="331">
        <f>'ALL YEAR SUMMARY by date'!E142</f>
        <v>0</v>
      </c>
      <c r="N154" s="331">
        <f>'ALL YEAR SUMMARY by date'!F142</f>
        <v>0</v>
      </c>
      <c r="O154" s="331">
        <f>'ALL YEAR SUMMARY by date'!G142</f>
        <v>0</v>
      </c>
      <c r="P154" s="331">
        <f>'ALL YEAR SUMMARY by date'!H142</f>
        <v>0</v>
      </c>
      <c r="Q154" s="331">
        <f>'ALL YEAR SUMMARY by date'!I142</f>
        <v>0</v>
      </c>
      <c r="R154" s="331">
        <f>'ALL YEAR SUMMARY by date'!J142</f>
        <v>0</v>
      </c>
      <c r="S154" s="331">
        <f>'ALL YEAR SUMMARY by date'!K142</f>
        <v>0</v>
      </c>
      <c r="T154" s="331">
        <f>'ALL YEAR SUMMARY by date'!L142</f>
        <v>0</v>
      </c>
      <c r="U154" s="331">
        <f>'ALL YEAR SUMMARY by date'!M142</f>
        <v>0</v>
      </c>
      <c r="V154" s="331">
        <f>'ALL YEAR SUMMARY by date'!N142</f>
        <v>0</v>
      </c>
      <c r="W154" s="331">
        <f>'ALL YEAR SUMMARY by date'!O142</f>
        <v>1194</v>
      </c>
      <c r="X154" s="331">
        <f>'ALL YEAR SUMMARY by date'!P142</f>
        <v>297</v>
      </c>
      <c r="Y154" s="331">
        <f>'ALL YEAR SUMMARY by date'!Q142</f>
        <v>0</v>
      </c>
      <c r="Z154" s="1259">
        <f>'ALL YEAR SUMMARY by date'!R142</f>
        <v>1125</v>
      </c>
      <c r="AA154" s="1259">
        <f>'ALL YEAR SUMMARY by date'!S142</f>
        <v>0</v>
      </c>
      <c r="AB154" s="1259">
        <f>'ALL YEAR SUMMARY by date'!T142</f>
        <v>0</v>
      </c>
    </row>
    <row r="155" spans="10:28" x14ac:dyDescent="0.25">
      <c r="J155" s="335">
        <f>'ALL YEAR SUMMARY by date'!A143</f>
        <v>40436</v>
      </c>
      <c r="K155" s="331">
        <f>'ALL YEAR SUMMARY by date'!C143</f>
        <v>0</v>
      </c>
      <c r="L155" s="331">
        <f>'ALL YEAR SUMMARY by date'!D143</f>
        <v>0</v>
      </c>
      <c r="M155" s="331">
        <f>'ALL YEAR SUMMARY by date'!E143</f>
        <v>0</v>
      </c>
      <c r="N155" s="331">
        <f>'ALL YEAR SUMMARY by date'!F143</f>
        <v>0</v>
      </c>
      <c r="O155" s="331">
        <f>'ALL YEAR SUMMARY by date'!G143</f>
        <v>0</v>
      </c>
      <c r="P155" s="331">
        <f>'ALL YEAR SUMMARY by date'!H143</f>
        <v>0</v>
      </c>
      <c r="Q155" s="331">
        <f>'ALL YEAR SUMMARY by date'!I143</f>
        <v>0</v>
      </c>
      <c r="R155" s="331">
        <f>'ALL YEAR SUMMARY by date'!J143</f>
        <v>0</v>
      </c>
      <c r="S155" s="331">
        <f>'ALL YEAR SUMMARY by date'!K143</f>
        <v>0</v>
      </c>
      <c r="T155" s="331">
        <f>'ALL YEAR SUMMARY by date'!L143</f>
        <v>0</v>
      </c>
      <c r="U155" s="331">
        <f>'ALL YEAR SUMMARY by date'!M143</f>
        <v>0</v>
      </c>
      <c r="V155" s="331">
        <f>'ALL YEAR SUMMARY by date'!N143</f>
        <v>0</v>
      </c>
      <c r="W155" s="331">
        <f>'ALL YEAR SUMMARY by date'!O143</f>
        <v>1194</v>
      </c>
      <c r="X155" s="331">
        <f>'ALL YEAR SUMMARY by date'!P143</f>
        <v>297</v>
      </c>
      <c r="Y155" s="331">
        <f>'ALL YEAR SUMMARY by date'!Q143</f>
        <v>0</v>
      </c>
      <c r="Z155" s="1259">
        <f>'ALL YEAR SUMMARY by date'!R143</f>
        <v>0</v>
      </c>
      <c r="AA155" s="1259">
        <f>'ALL YEAR SUMMARY by date'!S143</f>
        <v>0</v>
      </c>
      <c r="AB155" s="1259">
        <f>'ALL YEAR SUMMARY by date'!T143</f>
        <v>0</v>
      </c>
    </row>
    <row r="156" spans="10:28" x14ac:dyDescent="0.25">
      <c r="J156" s="335">
        <f>'ALL YEAR SUMMARY by date'!A144</f>
        <v>40437</v>
      </c>
      <c r="K156" s="331">
        <f>'ALL YEAR SUMMARY by date'!C144</f>
        <v>0</v>
      </c>
      <c r="L156" s="331">
        <f>'ALL YEAR SUMMARY by date'!D144</f>
        <v>0</v>
      </c>
      <c r="M156" s="331">
        <f>'ALL YEAR SUMMARY by date'!E144</f>
        <v>0</v>
      </c>
      <c r="N156" s="331">
        <f>'ALL YEAR SUMMARY by date'!F144</f>
        <v>0</v>
      </c>
      <c r="O156" s="331">
        <f>'ALL YEAR SUMMARY by date'!G144</f>
        <v>0</v>
      </c>
      <c r="P156" s="331">
        <f>'ALL YEAR SUMMARY by date'!H144</f>
        <v>0</v>
      </c>
      <c r="Q156" s="331">
        <f>'ALL YEAR SUMMARY by date'!I144</f>
        <v>0</v>
      </c>
      <c r="R156" s="331">
        <f>'ALL YEAR SUMMARY by date'!J144</f>
        <v>0</v>
      </c>
      <c r="S156" s="331">
        <f>'ALL YEAR SUMMARY by date'!K144</f>
        <v>0</v>
      </c>
      <c r="T156" s="331">
        <f>'ALL YEAR SUMMARY by date'!L144</f>
        <v>0</v>
      </c>
      <c r="U156" s="331">
        <f>'ALL YEAR SUMMARY by date'!M144</f>
        <v>0</v>
      </c>
      <c r="V156" s="331">
        <f>'ALL YEAR SUMMARY by date'!N144</f>
        <v>0</v>
      </c>
      <c r="W156" s="331">
        <f>'ALL YEAR SUMMARY by date'!O144</f>
        <v>1194</v>
      </c>
      <c r="X156" s="331">
        <f>'ALL YEAR SUMMARY by date'!P144</f>
        <v>0</v>
      </c>
      <c r="Y156" s="331">
        <f>'ALL YEAR SUMMARY by date'!Q144</f>
        <v>0</v>
      </c>
      <c r="Z156" s="1259">
        <f>'ALL YEAR SUMMARY by date'!R144</f>
        <v>0</v>
      </c>
      <c r="AA156" s="1259">
        <f>'ALL YEAR SUMMARY by date'!S144</f>
        <v>0</v>
      </c>
      <c r="AB156" s="1259">
        <f>'ALL YEAR SUMMARY by date'!T144</f>
        <v>3669</v>
      </c>
    </row>
    <row r="157" spans="10:28" x14ac:dyDescent="0.25">
      <c r="J157" s="335">
        <f>'ALL YEAR SUMMARY by date'!A145</f>
        <v>40438</v>
      </c>
      <c r="K157" s="331">
        <f>'ALL YEAR SUMMARY by date'!C145</f>
        <v>0</v>
      </c>
      <c r="L157" s="331">
        <f>'ALL YEAR SUMMARY by date'!D145</f>
        <v>0</v>
      </c>
      <c r="M157" s="331">
        <f>'ALL YEAR SUMMARY by date'!E145</f>
        <v>0</v>
      </c>
      <c r="N157" s="331">
        <f>'ALL YEAR SUMMARY by date'!F145</f>
        <v>0</v>
      </c>
      <c r="O157" s="331">
        <f>'ALL YEAR SUMMARY by date'!G145</f>
        <v>0</v>
      </c>
      <c r="P157" s="331">
        <f>'ALL YEAR SUMMARY by date'!H145</f>
        <v>0</v>
      </c>
      <c r="Q157" s="331">
        <f>'ALL YEAR SUMMARY by date'!I145</f>
        <v>0</v>
      </c>
      <c r="R157" s="331">
        <f>'ALL YEAR SUMMARY by date'!J145</f>
        <v>0</v>
      </c>
      <c r="S157" s="331">
        <f>'ALL YEAR SUMMARY by date'!K145</f>
        <v>0</v>
      </c>
      <c r="T157" s="331">
        <f>'ALL YEAR SUMMARY by date'!L145</f>
        <v>0</v>
      </c>
      <c r="U157" s="331">
        <f>'ALL YEAR SUMMARY by date'!M145</f>
        <v>0</v>
      </c>
      <c r="V157" s="331">
        <f>'ALL YEAR SUMMARY by date'!N145</f>
        <v>0</v>
      </c>
      <c r="W157" s="331">
        <f>'ALL YEAR SUMMARY by date'!O145</f>
        <v>1194</v>
      </c>
      <c r="X157" s="331">
        <f>'ALL YEAR SUMMARY by date'!P145</f>
        <v>0</v>
      </c>
      <c r="Y157" s="331">
        <f>'ALL YEAR SUMMARY by date'!Q145</f>
        <v>0</v>
      </c>
      <c r="Z157" s="1259">
        <f>'ALL YEAR SUMMARY by date'!R145</f>
        <v>1126</v>
      </c>
      <c r="AA157" s="1259">
        <f>'ALL YEAR SUMMARY by date'!S145</f>
        <v>3020</v>
      </c>
      <c r="AB157" s="1259">
        <f>'ALL YEAR SUMMARY by date'!T145</f>
        <v>3671</v>
      </c>
    </row>
    <row r="158" spans="10:28" x14ac:dyDescent="0.25">
      <c r="J158" s="335">
        <f>'ALL YEAR SUMMARY by date'!A146</f>
        <v>40439</v>
      </c>
      <c r="K158" s="331">
        <f>'ALL YEAR SUMMARY by date'!C146</f>
        <v>0</v>
      </c>
      <c r="L158" s="331">
        <f>'ALL YEAR SUMMARY by date'!D146</f>
        <v>0</v>
      </c>
      <c r="M158" s="331">
        <f>'ALL YEAR SUMMARY by date'!E146</f>
        <v>0</v>
      </c>
      <c r="N158" s="331">
        <f>'ALL YEAR SUMMARY by date'!F146</f>
        <v>0</v>
      </c>
      <c r="O158" s="331">
        <f>'ALL YEAR SUMMARY by date'!G146</f>
        <v>0</v>
      </c>
      <c r="P158" s="331">
        <f>'ALL YEAR SUMMARY by date'!H146</f>
        <v>0</v>
      </c>
      <c r="Q158" s="331">
        <f>'ALL YEAR SUMMARY by date'!I146</f>
        <v>0</v>
      </c>
      <c r="R158" s="331">
        <f>'ALL YEAR SUMMARY by date'!J146</f>
        <v>0</v>
      </c>
      <c r="S158" s="331">
        <f>'ALL YEAR SUMMARY by date'!K146</f>
        <v>0</v>
      </c>
      <c r="T158" s="331">
        <f>'ALL YEAR SUMMARY by date'!L146</f>
        <v>0</v>
      </c>
      <c r="U158" s="331">
        <f>'ALL YEAR SUMMARY by date'!M146</f>
        <v>0</v>
      </c>
      <c r="V158" s="331">
        <f>'ALL YEAR SUMMARY by date'!N146</f>
        <v>0</v>
      </c>
      <c r="W158" s="331">
        <f>'ALL YEAR SUMMARY by date'!O146</f>
        <v>0</v>
      </c>
      <c r="X158" s="331">
        <f>'ALL YEAR SUMMARY by date'!P146</f>
        <v>0</v>
      </c>
      <c r="Y158" s="331">
        <f>'ALL YEAR SUMMARY by date'!Q146</f>
        <v>0</v>
      </c>
      <c r="Z158" s="1259">
        <f>'ALL YEAR SUMMARY by date'!R146</f>
        <v>1126</v>
      </c>
      <c r="AA158" s="1259">
        <f>'ALL YEAR SUMMARY by date'!S146</f>
        <v>3022</v>
      </c>
      <c r="AB158" s="1259">
        <f>'ALL YEAR SUMMARY by date'!T146</f>
        <v>0</v>
      </c>
    </row>
    <row r="159" spans="10:28" x14ac:dyDescent="0.25">
      <c r="J159" s="335">
        <f>'ALL YEAR SUMMARY by date'!A147</f>
        <v>40440</v>
      </c>
      <c r="K159" s="331">
        <f>'ALL YEAR SUMMARY by date'!C147</f>
        <v>0</v>
      </c>
      <c r="L159" s="331">
        <f>'ALL YEAR SUMMARY by date'!D147</f>
        <v>0</v>
      </c>
      <c r="M159" s="331">
        <f>'ALL YEAR SUMMARY by date'!E147</f>
        <v>0</v>
      </c>
      <c r="N159" s="331">
        <f>'ALL YEAR SUMMARY by date'!F147</f>
        <v>0</v>
      </c>
      <c r="O159" s="331">
        <f>'ALL YEAR SUMMARY by date'!G147</f>
        <v>0</v>
      </c>
      <c r="P159" s="331">
        <f>'ALL YEAR SUMMARY by date'!H147</f>
        <v>0</v>
      </c>
      <c r="Q159" s="331">
        <f>'ALL YEAR SUMMARY by date'!I147</f>
        <v>0</v>
      </c>
      <c r="R159" s="331">
        <f>'ALL YEAR SUMMARY by date'!J147</f>
        <v>0</v>
      </c>
      <c r="S159" s="331">
        <f>'ALL YEAR SUMMARY by date'!K147</f>
        <v>0</v>
      </c>
      <c r="T159" s="331">
        <f>'ALL YEAR SUMMARY by date'!L147</f>
        <v>0</v>
      </c>
      <c r="U159" s="331">
        <f>'ALL YEAR SUMMARY by date'!M147</f>
        <v>0</v>
      </c>
      <c r="V159" s="331">
        <f>'ALL YEAR SUMMARY by date'!N147</f>
        <v>0</v>
      </c>
      <c r="W159" s="331">
        <f>'ALL YEAR SUMMARY by date'!O147</f>
        <v>0</v>
      </c>
      <c r="X159" s="331">
        <f>'ALL YEAR SUMMARY by date'!P147</f>
        <v>0</v>
      </c>
      <c r="Y159" s="331">
        <f>'ALL YEAR SUMMARY by date'!Q147</f>
        <v>0</v>
      </c>
      <c r="Z159" s="1259">
        <f>'ALL YEAR SUMMARY by date'!R147</f>
        <v>1126</v>
      </c>
      <c r="AA159" s="1259">
        <f>'ALL YEAR SUMMARY by date'!S147</f>
        <v>3023</v>
      </c>
      <c r="AB159" s="1259">
        <f>'ALL YEAR SUMMARY by date'!T147</f>
        <v>0</v>
      </c>
    </row>
    <row r="160" spans="10:28" x14ac:dyDescent="0.25">
      <c r="J160" s="335">
        <f>'ALL YEAR SUMMARY by date'!A148</f>
        <v>40441</v>
      </c>
      <c r="K160" s="331">
        <f>'ALL YEAR SUMMARY by date'!C148</f>
        <v>0</v>
      </c>
      <c r="L160" s="331">
        <f>'ALL YEAR SUMMARY by date'!D148</f>
        <v>0</v>
      </c>
      <c r="M160" s="331">
        <f>'ALL YEAR SUMMARY by date'!E148</f>
        <v>0</v>
      </c>
      <c r="N160" s="331">
        <f>'ALL YEAR SUMMARY by date'!F148</f>
        <v>0</v>
      </c>
      <c r="O160" s="331">
        <f>'ALL YEAR SUMMARY by date'!G148</f>
        <v>0</v>
      </c>
      <c r="P160" s="331">
        <f>'ALL YEAR SUMMARY by date'!H148</f>
        <v>0</v>
      </c>
      <c r="Q160" s="331">
        <f>'ALL YEAR SUMMARY by date'!I148</f>
        <v>0</v>
      </c>
      <c r="R160" s="331">
        <f>'ALL YEAR SUMMARY by date'!J148</f>
        <v>0</v>
      </c>
      <c r="S160" s="331">
        <f>'ALL YEAR SUMMARY by date'!K148</f>
        <v>0</v>
      </c>
      <c r="T160" s="331">
        <f>'ALL YEAR SUMMARY by date'!L148</f>
        <v>0</v>
      </c>
      <c r="U160" s="331">
        <f>'ALL YEAR SUMMARY by date'!M148</f>
        <v>0</v>
      </c>
      <c r="V160" s="331">
        <f>'ALL YEAR SUMMARY by date'!N148</f>
        <v>0</v>
      </c>
      <c r="W160" s="331">
        <f>'ALL YEAR SUMMARY by date'!O148</f>
        <v>0</v>
      </c>
      <c r="X160" s="331">
        <f>'ALL YEAR SUMMARY by date'!P148</f>
        <v>0</v>
      </c>
      <c r="Y160" s="331">
        <f>'ALL YEAR SUMMARY by date'!Q148</f>
        <v>0</v>
      </c>
      <c r="Z160" s="1259">
        <f>'ALL YEAR SUMMARY by date'!R148</f>
        <v>0</v>
      </c>
      <c r="AA160" s="1259">
        <f>'ALL YEAR SUMMARY by date'!S148</f>
        <v>0</v>
      </c>
      <c r="AB160" s="1259">
        <f>'ALL YEAR SUMMARY by date'!T148</f>
        <v>0</v>
      </c>
    </row>
    <row r="161" spans="9:29" x14ac:dyDescent="0.25">
      <c r="J161" s="335">
        <f>'ALL YEAR SUMMARY by date'!A149</f>
        <v>40442</v>
      </c>
      <c r="K161" s="331">
        <f>'ALL YEAR SUMMARY by date'!C149</f>
        <v>0</v>
      </c>
      <c r="L161" s="331">
        <f>'ALL YEAR SUMMARY by date'!D149</f>
        <v>0</v>
      </c>
      <c r="M161" s="331">
        <f>'ALL YEAR SUMMARY by date'!E149</f>
        <v>0</v>
      </c>
      <c r="N161" s="331">
        <f>'ALL YEAR SUMMARY by date'!F149</f>
        <v>0</v>
      </c>
      <c r="O161" s="331">
        <f>'ALL YEAR SUMMARY by date'!G149</f>
        <v>0</v>
      </c>
      <c r="P161" s="331">
        <f>'ALL YEAR SUMMARY by date'!H149</f>
        <v>0</v>
      </c>
      <c r="Q161" s="331">
        <f>'ALL YEAR SUMMARY by date'!I149</f>
        <v>0</v>
      </c>
      <c r="R161" s="331">
        <f>'ALL YEAR SUMMARY by date'!J149</f>
        <v>0</v>
      </c>
      <c r="S161" s="331">
        <f>'ALL YEAR SUMMARY by date'!K149</f>
        <v>0</v>
      </c>
      <c r="T161" s="331">
        <f>'ALL YEAR SUMMARY by date'!L149</f>
        <v>0</v>
      </c>
      <c r="U161" s="331">
        <f>'ALL YEAR SUMMARY by date'!M149</f>
        <v>0</v>
      </c>
      <c r="V161" s="331">
        <f>'ALL YEAR SUMMARY by date'!N149</f>
        <v>0</v>
      </c>
      <c r="W161" s="331">
        <f>'ALL YEAR SUMMARY by date'!O149</f>
        <v>0</v>
      </c>
      <c r="X161" s="331">
        <f>'ALL YEAR SUMMARY by date'!P149</f>
        <v>0</v>
      </c>
      <c r="Y161" s="331">
        <f>'ALL YEAR SUMMARY by date'!Q149</f>
        <v>0</v>
      </c>
      <c r="Z161" s="1259">
        <f>'ALL YEAR SUMMARY by date'!R149</f>
        <v>0</v>
      </c>
      <c r="AA161" s="1259">
        <f>'ALL YEAR SUMMARY by date'!S149</f>
        <v>0</v>
      </c>
      <c r="AB161" s="1259">
        <f>'ALL YEAR SUMMARY by date'!T149</f>
        <v>0</v>
      </c>
    </row>
    <row r="162" spans="9:29" x14ac:dyDescent="0.25">
      <c r="J162" s="335">
        <f>'ALL YEAR SUMMARY by date'!A150</f>
        <v>40443</v>
      </c>
      <c r="K162" s="331">
        <f>'ALL YEAR SUMMARY by date'!C150</f>
        <v>0</v>
      </c>
      <c r="L162" s="331">
        <f>'ALL YEAR SUMMARY by date'!D150</f>
        <v>0</v>
      </c>
      <c r="M162" s="331">
        <f>'ALL YEAR SUMMARY by date'!E150</f>
        <v>0</v>
      </c>
      <c r="N162" s="331">
        <f>'ALL YEAR SUMMARY by date'!F150</f>
        <v>0</v>
      </c>
      <c r="O162" s="331">
        <f>'ALL YEAR SUMMARY by date'!G150</f>
        <v>0</v>
      </c>
      <c r="P162" s="331">
        <f>'ALL YEAR SUMMARY by date'!H150</f>
        <v>0</v>
      </c>
      <c r="Q162" s="331">
        <f>'ALL YEAR SUMMARY by date'!I150</f>
        <v>0</v>
      </c>
      <c r="R162" s="331">
        <f>'ALL YEAR SUMMARY by date'!J150</f>
        <v>0</v>
      </c>
      <c r="S162" s="331">
        <f>'ALL YEAR SUMMARY by date'!K150</f>
        <v>0</v>
      </c>
      <c r="T162" s="331">
        <f>'ALL YEAR SUMMARY by date'!L150</f>
        <v>0</v>
      </c>
      <c r="U162" s="331">
        <f>'ALL YEAR SUMMARY by date'!M150</f>
        <v>0</v>
      </c>
      <c r="V162" s="331">
        <f>'ALL YEAR SUMMARY by date'!N150</f>
        <v>0</v>
      </c>
      <c r="W162" s="331">
        <f>'ALL YEAR SUMMARY by date'!O150</f>
        <v>0</v>
      </c>
      <c r="X162" s="331">
        <f>'ALL YEAR SUMMARY by date'!P150</f>
        <v>0</v>
      </c>
      <c r="Y162" s="331">
        <f>'ALL YEAR SUMMARY by date'!Q150</f>
        <v>0</v>
      </c>
      <c r="Z162" s="1259">
        <f>'ALL YEAR SUMMARY by date'!R150</f>
        <v>0</v>
      </c>
      <c r="AA162" s="1259">
        <f>'ALL YEAR SUMMARY by date'!S150</f>
        <v>0</v>
      </c>
      <c r="AB162" s="1259">
        <f>'ALL YEAR SUMMARY by date'!T150</f>
        <v>3671</v>
      </c>
    </row>
    <row r="163" spans="9:29" x14ac:dyDescent="0.25">
      <c r="J163" s="335">
        <f>'ALL YEAR SUMMARY by date'!A151</f>
        <v>40444</v>
      </c>
      <c r="K163" s="331">
        <f>'ALL YEAR SUMMARY by date'!C151</f>
        <v>0</v>
      </c>
      <c r="L163" s="331">
        <f>'ALL YEAR SUMMARY by date'!D151</f>
        <v>0</v>
      </c>
      <c r="M163" s="331">
        <f>'ALL YEAR SUMMARY by date'!E151</f>
        <v>0</v>
      </c>
      <c r="N163" s="331">
        <f>'ALL YEAR SUMMARY by date'!F151</f>
        <v>0</v>
      </c>
      <c r="O163" s="331">
        <f>'ALL YEAR SUMMARY by date'!G151</f>
        <v>0</v>
      </c>
      <c r="P163" s="331">
        <f>'ALL YEAR SUMMARY by date'!H151</f>
        <v>0</v>
      </c>
      <c r="Q163" s="331">
        <f>'ALL YEAR SUMMARY by date'!I151</f>
        <v>0</v>
      </c>
      <c r="R163" s="331">
        <f>'ALL YEAR SUMMARY by date'!J151</f>
        <v>0</v>
      </c>
      <c r="S163" s="331">
        <f>'ALL YEAR SUMMARY by date'!K151</f>
        <v>0</v>
      </c>
      <c r="T163" s="331">
        <f>'ALL YEAR SUMMARY by date'!L151</f>
        <v>0</v>
      </c>
      <c r="U163" s="331">
        <f>'ALL YEAR SUMMARY by date'!M151</f>
        <v>0</v>
      </c>
      <c r="V163" s="331">
        <f>'ALL YEAR SUMMARY by date'!N151</f>
        <v>0</v>
      </c>
      <c r="W163" s="331">
        <f>'ALL YEAR SUMMARY by date'!O151</f>
        <v>0</v>
      </c>
      <c r="X163" s="331">
        <f>'ALL YEAR SUMMARY by date'!P151</f>
        <v>0</v>
      </c>
      <c r="Y163" s="331">
        <f>'ALL YEAR SUMMARY by date'!Q151</f>
        <v>0</v>
      </c>
      <c r="Z163" s="1259">
        <f>'ALL YEAR SUMMARY by date'!R151</f>
        <v>0</v>
      </c>
      <c r="AA163" s="1259">
        <f>'ALL YEAR SUMMARY by date'!S151</f>
        <v>0</v>
      </c>
      <c r="AB163" s="1259">
        <f>'ALL YEAR SUMMARY by date'!T151</f>
        <v>3677</v>
      </c>
    </row>
    <row r="164" spans="9:29" x14ac:dyDescent="0.25">
      <c r="J164" s="335">
        <f>'ALL YEAR SUMMARY by date'!A152</f>
        <v>40445</v>
      </c>
      <c r="K164" s="331">
        <f>'ALL YEAR SUMMARY by date'!C152</f>
        <v>0</v>
      </c>
      <c r="L164" s="331">
        <f>'ALL YEAR SUMMARY by date'!D152</f>
        <v>0</v>
      </c>
      <c r="M164" s="331">
        <f>'ALL YEAR SUMMARY by date'!E152</f>
        <v>0</v>
      </c>
      <c r="N164" s="331">
        <f>'ALL YEAR SUMMARY by date'!F152</f>
        <v>0</v>
      </c>
      <c r="O164" s="331">
        <f>'ALL YEAR SUMMARY by date'!G152</f>
        <v>0</v>
      </c>
      <c r="P164" s="331">
        <f>'ALL YEAR SUMMARY by date'!H152</f>
        <v>0</v>
      </c>
      <c r="Q164" s="331">
        <f>'ALL YEAR SUMMARY by date'!I152</f>
        <v>0</v>
      </c>
      <c r="R164" s="331">
        <f>'ALL YEAR SUMMARY by date'!J152</f>
        <v>0</v>
      </c>
      <c r="S164" s="331">
        <f>'ALL YEAR SUMMARY by date'!K152</f>
        <v>0</v>
      </c>
      <c r="T164" s="331">
        <f>'ALL YEAR SUMMARY by date'!L152</f>
        <v>0</v>
      </c>
      <c r="U164" s="331">
        <f>'ALL YEAR SUMMARY by date'!M152</f>
        <v>0</v>
      </c>
      <c r="V164" s="331">
        <f>'ALL YEAR SUMMARY by date'!N152</f>
        <v>0</v>
      </c>
      <c r="W164" s="331">
        <f>'ALL YEAR SUMMARY by date'!O152</f>
        <v>0</v>
      </c>
      <c r="X164" s="331">
        <f>'ALL YEAR SUMMARY by date'!P152</f>
        <v>0</v>
      </c>
      <c r="Y164" s="331">
        <f>'ALL YEAR SUMMARY by date'!Q152</f>
        <v>0</v>
      </c>
      <c r="Z164" s="1259">
        <f>'ALL YEAR SUMMARY by date'!R152</f>
        <v>1126</v>
      </c>
      <c r="AA164" s="1259">
        <f>'ALL YEAR SUMMARY by date'!S152</f>
        <v>3023</v>
      </c>
      <c r="AB164" s="1259">
        <f>'ALL YEAR SUMMARY by date'!T152</f>
        <v>3678</v>
      </c>
    </row>
    <row r="165" spans="9:29" x14ac:dyDescent="0.25">
      <c r="J165" s="335">
        <f>'ALL YEAR SUMMARY by date'!A153</f>
        <v>40446</v>
      </c>
      <c r="K165" s="331">
        <f>'ALL YEAR SUMMARY by date'!C153</f>
        <v>0</v>
      </c>
      <c r="L165" s="331">
        <f>'ALL YEAR SUMMARY by date'!D153</f>
        <v>0</v>
      </c>
      <c r="M165" s="331">
        <f>'ALL YEAR SUMMARY by date'!E153</f>
        <v>0</v>
      </c>
      <c r="N165" s="331">
        <f>'ALL YEAR SUMMARY by date'!F153</f>
        <v>0</v>
      </c>
      <c r="O165" s="331">
        <f>'ALL YEAR SUMMARY by date'!G153</f>
        <v>0</v>
      </c>
      <c r="P165" s="331">
        <f>'ALL YEAR SUMMARY by date'!H153</f>
        <v>0</v>
      </c>
      <c r="Q165" s="331">
        <f>'ALL YEAR SUMMARY by date'!I153</f>
        <v>0</v>
      </c>
      <c r="R165" s="331">
        <f>'ALL YEAR SUMMARY by date'!J153</f>
        <v>0</v>
      </c>
      <c r="S165" s="331">
        <f>'ALL YEAR SUMMARY by date'!K153</f>
        <v>0</v>
      </c>
      <c r="T165" s="331">
        <f>'ALL YEAR SUMMARY by date'!L153</f>
        <v>0</v>
      </c>
      <c r="U165" s="331">
        <f>'ALL YEAR SUMMARY by date'!M153</f>
        <v>0</v>
      </c>
      <c r="V165" s="331">
        <f>'ALL YEAR SUMMARY by date'!N153</f>
        <v>0</v>
      </c>
      <c r="W165" s="331">
        <f>'ALL YEAR SUMMARY by date'!O153</f>
        <v>0</v>
      </c>
      <c r="X165" s="331">
        <f>'ALL YEAR SUMMARY by date'!P153</f>
        <v>0</v>
      </c>
      <c r="Y165" s="331">
        <f>'ALL YEAR SUMMARY by date'!Q153</f>
        <v>0</v>
      </c>
      <c r="Z165" s="1259">
        <f>'ALL YEAR SUMMARY by date'!R153</f>
        <v>1126</v>
      </c>
      <c r="AA165" s="1259">
        <f>'ALL YEAR SUMMARY by date'!S153</f>
        <v>3023</v>
      </c>
      <c r="AB165" s="1259">
        <f>'ALL YEAR SUMMARY by date'!T153</f>
        <v>0</v>
      </c>
    </row>
    <row r="166" spans="9:29" ht="13" thickBot="1" x14ac:dyDescent="0.3">
      <c r="J166" s="2025">
        <f>'ALL YEAR SUMMARY by date'!A154</f>
        <v>40447</v>
      </c>
      <c r="K166" s="2026">
        <f>'ALL YEAR SUMMARY by date'!C154</f>
        <v>0</v>
      </c>
      <c r="L166" s="2026">
        <f>'ALL YEAR SUMMARY by date'!D154</f>
        <v>0</v>
      </c>
      <c r="M166" s="2026">
        <f>'ALL YEAR SUMMARY by date'!E154</f>
        <v>0</v>
      </c>
      <c r="N166" s="2026">
        <f>'ALL YEAR SUMMARY by date'!F154</f>
        <v>0</v>
      </c>
      <c r="O166" s="2026">
        <f>'ALL YEAR SUMMARY by date'!G154</f>
        <v>0</v>
      </c>
      <c r="P166" s="2026">
        <f>'ALL YEAR SUMMARY by date'!H154</f>
        <v>0</v>
      </c>
      <c r="Q166" s="2026">
        <f>'ALL YEAR SUMMARY by date'!I154</f>
        <v>0</v>
      </c>
      <c r="R166" s="2026">
        <f>'ALL YEAR SUMMARY by date'!J154</f>
        <v>0</v>
      </c>
      <c r="S166" s="2026">
        <f>'ALL YEAR SUMMARY by date'!K154</f>
        <v>0</v>
      </c>
      <c r="T166" s="2026">
        <f>'ALL YEAR SUMMARY by date'!L154</f>
        <v>0</v>
      </c>
      <c r="U166" s="2026">
        <f>'ALL YEAR SUMMARY by date'!M154</f>
        <v>0</v>
      </c>
      <c r="V166" s="2026">
        <f>'ALL YEAR SUMMARY by date'!N154</f>
        <v>0</v>
      </c>
      <c r="W166" s="2026">
        <f>'ALL YEAR SUMMARY by date'!O154</f>
        <v>0</v>
      </c>
      <c r="X166" s="2026">
        <f>'ALL YEAR SUMMARY by date'!P154</f>
        <v>0</v>
      </c>
      <c r="Y166" s="2026">
        <f>'ALL YEAR SUMMARY by date'!Q154</f>
        <v>0</v>
      </c>
      <c r="Z166" s="2027">
        <f>'ALL YEAR SUMMARY by date'!R154</f>
        <v>1126</v>
      </c>
      <c r="AA166" s="2027">
        <f>'ALL YEAR SUMMARY by date'!S154</f>
        <v>3026</v>
      </c>
      <c r="AB166" s="2027">
        <f>'ALL YEAR SUMMARY by date'!T154</f>
        <v>0</v>
      </c>
    </row>
    <row r="167" spans="9:29" ht="14.5" thickBot="1" x14ac:dyDescent="0.35">
      <c r="I167" s="2028" t="s">
        <v>634</v>
      </c>
      <c r="J167" s="2036" t="s">
        <v>46</v>
      </c>
      <c r="K167" s="2037">
        <f>K144</f>
        <v>4518</v>
      </c>
      <c r="L167" s="2037">
        <f>L143</f>
        <v>3280</v>
      </c>
      <c r="M167" s="2037">
        <f>M142</f>
        <v>8771</v>
      </c>
      <c r="N167" s="2037">
        <f>N134</f>
        <v>7698</v>
      </c>
      <c r="O167" s="2037">
        <f>O133</f>
        <v>1581</v>
      </c>
      <c r="P167" s="2037">
        <f>P131</f>
        <v>1409</v>
      </c>
      <c r="Q167" s="2037">
        <f>Q137</f>
        <v>1904</v>
      </c>
      <c r="R167" s="2037">
        <f>R136</f>
        <v>908</v>
      </c>
      <c r="S167" s="2037">
        <f>S141</f>
        <v>430</v>
      </c>
      <c r="T167" s="2037">
        <f>T142</f>
        <v>1348</v>
      </c>
      <c r="U167" s="2037">
        <f>U145</f>
        <v>3219</v>
      </c>
      <c r="V167" s="2037">
        <f>V138</f>
        <v>1389</v>
      </c>
      <c r="W167" s="2037">
        <f>W157</f>
        <v>1194</v>
      </c>
      <c r="X167" s="2037">
        <f>X155</f>
        <v>297</v>
      </c>
      <c r="Y167" s="2037">
        <f>Y146</f>
        <v>143</v>
      </c>
      <c r="Z167" s="2037">
        <f>Z166</f>
        <v>1126</v>
      </c>
      <c r="AA167" s="2037">
        <f>AA166</f>
        <v>3026</v>
      </c>
      <c r="AB167" s="2037">
        <f>AB164</f>
        <v>3678</v>
      </c>
      <c r="AC167" s="276"/>
    </row>
    <row r="168" spans="9:29" ht="16" thickBot="1" x14ac:dyDescent="0.3">
      <c r="J168" s="2033" t="s">
        <v>594</v>
      </c>
      <c r="K168" s="2034">
        <v>2003</v>
      </c>
      <c r="L168" s="2034">
        <v>2004</v>
      </c>
      <c r="M168" s="2034">
        <v>2005</v>
      </c>
      <c r="N168" s="2034">
        <v>2006</v>
      </c>
      <c r="O168" s="2034">
        <v>2007</v>
      </c>
      <c r="P168" s="2034">
        <v>2008</v>
      </c>
      <c r="Q168" s="2034">
        <v>2009</v>
      </c>
      <c r="R168" s="2034">
        <v>2010</v>
      </c>
      <c r="S168" s="2034">
        <v>2011</v>
      </c>
      <c r="T168" s="2034">
        <v>2012</v>
      </c>
      <c r="U168" s="2034">
        <v>2013</v>
      </c>
      <c r="V168" s="2034">
        <v>2014</v>
      </c>
      <c r="W168" s="2034">
        <v>2015</v>
      </c>
      <c r="X168" s="2034">
        <v>2016</v>
      </c>
      <c r="Y168" s="2034">
        <v>2017</v>
      </c>
      <c r="Z168" s="2034">
        <v>2018</v>
      </c>
      <c r="AA168" s="2034">
        <v>2019</v>
      </c>
      <c r="AB168" s="2034">
        <v>2020</v>
      </c>
      <c r="AC168" s="2035">
        <v>2021</v>
      </c>
    </row>
    <row r="169" spans="9:29" ht="14.5" thickBot="1" x14ac:dyDescent="0.35">
      <c r="I169" s="2029"/>
      <c r="J169" s="2038" t="s">
        <v>632</v>
      </c>
      <c r="K169" s="2030">
        <v>8132.7885714285712</v>
      </c>
      <c r="L169" s="2030">
        <v>7784</v>
      </c>
      <c r="M169" s="2030">
        <v>15730</v>
      </c>
      <c r="N169" s="2030">
        <v>17196.599999999999</v>
      </c>
      <c r="O169" s="2030">
        <v>2487</v>
      </c>
      <c r="P169" s="2030">
        <v>2725</v>
      </c>
      <c r="Q169" s="2030">
        <v>4416</v>
      </c>
      <c r="R169" s="2030">
        <v>1533</v>
      </c>
      <c r="S169" s="2030">
        <v>738</v>
      </c>
      <c r="T169" s="2030">
        <v>2578</v>
      </c>
      <c r="U169" s="2030">
        <v>5920</v>
      </c>
      <c r="V169" s="2030">
        <v>2627</v>
      </c>
      <c r="W169" s="2030">
        <v>3182</v>
      </c>
      <c r="X169" s="2030">
        <v>1409</v>
      </c>
      <c r="Y169" s="2030">
        <v>795</v>
      </c>
      <c r="Z169" s="2030">
        <v>2458</v>
      </c>
      <c r="AA169" s="2030">
        <v>7852</v>
      </c>
      <c r="AB169" s="1461"/>
      <c r="AC169" s="1461"/>
    </row>
    <row r="170" spans="9:29" x14ac:dyDescent="0.25">
      <c r="J170" s="2031" t="s">
        <v>633</v>
      </c>
      <c r="K170" s="2032">
        <f>K167/K169</f>
        <v>0.55552901201345106</v>
      </c>
      <c r="L170" s="2032">
        <f t="shared" ref="L170:AC170" si="1">L167/L169</f>
        <v>0.42137718396711205</v>
      </c>
      <c r="M170" s="2032">
        <f t="shared" si="1"/>
        <v>0.55759694850603947</v>
      </c>
      <c r="N170" s="2032">
        <f t="shared" si="1"/>
        <v>0.44764662782177878</v>
      </c>
      <c r="O170" s="2032">
        <f t="shared" si="1"/>
        <v>0.6357056694813028</v>
      </c>
      <c r="P170" s="2032">
        <f t="shared" si="1"/>
        <v>0.51706422018348619</v>
      </c>
      <c r="Q170" s="2032">
        <f t="shared" si="1"/>
        <v>0.4311594202898551</v>
      </c>
      <c r="R170" s="2032">
        <f t="shared" si="1"/>
        <v>0.59230267449445528</v>
      </c>
      <c r="S170" s="2032">
        <f t="shared" si="1"/>
        <v>0.58265582655826553</v>
      </c>
      <c r="T170" s="2032">
        <f t="shared" si="1"/>
        <v>0.52288595810705973</v>
      </c>
      <c r="U170" s="2032">
        <f t="shared" si="1"/>
        <v>0.54374999999999996</v>
      </c>
      <c r="V170" s="2032">
        <f t="shared" si="1"/>
        <v>0.52874000761324702</v>
      </c>
      <c r="W170" s="2032">
        <f t="shared" si="1"/>
        <v>0.37523570081709617</v>
      </c>
      <c r="X170" s="2032">
        <f t="shared" si="1"/>
        <v>0.21078779276082327</v>
      </c>
      <c r="Y170" s="2032">
        <f t="shared" si="1"/>
        <v>0.17987421383647798</v>
      </c>
      <c r="Z170" s="2032">
        <f t="shared" si="1"/>
        <v>0.45809601301871439</v>
      </c>
      <c r="AA170" s="2032">
        <f t="shared" si="1"/>
        <v>0.38537952114111057</v>
      </c>
      <c r="AB170" s="2032" t="e">
        <f t="shared" si="1"/>
        <v>#DIV/0!</v>
      </c>
      <c r="AC170" s="2032" t="e">
        <f t="shared" si="1"/>
        <v>#DIV/0!</v>
      </c>
    </row>
    <row r="6995" spans="15:15" x14ac:dyDescent="0.25">
      <c r="O6995" t="s">
        <v>174</v>
      </c>
    </row>
  </sheetData>
  <mergeCells count="2">
    <mergeCell ref="B16:F16"/>
    <mergeCell ref="J14:AB1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G6995"/>
  <sheetViews>
    <sheetView topLeftCell="O1" zoomScale="85" zoomScaleNormal="85" workbookViewId="0">
      <pane ySplit="4" topLeftCell="A20" activePane="bottomLeft" state="frozen"/>
      <selection activeCell="O7000" sqref="O7000"/>
      <selection pane="bottomLeft" activeCell="AO40" sqref="AO40"/>
    </sheetView>
  </sheetViews>
  <sheetFormatPr defaultRowHeight="12.5" x14ac:dyDescent="0.25"/>
  <cols>
    <col min="1" max="1" width="21.81640625" customWidth="1"/>
    <col min="2" max="2" width="23.54296875" customWidth="1"/>
    <col min="3" max="8" width="5.81640625" style="4" bestFit="1" customWidth="1"/>
    <col min="9" max="9" width="6.81640625" style="4" customWidth="1"/>
    <col min="10" max="13" width="5.81640625" style="4" bestFit="1" customWidth="1"/>
    <col min="14" max="14" width="5.7265625" style="4" customWidth="1"/>
    <col min="15" max="15" width="7.1796875" style="4" customWidth="1"/>
    <col min="16" max="16" width="6.26953125" style="4" customWidth="1"/>
    <col min="17" max="18" width="7.453125" style="4" customWidth="1"/>
    <col min="19" max="19" width="8.54296875" style="4" customWidth="1"/>
    <col min="20" max="20" width="10.54296875" style="4" customWidth="1"/>
    <col min="21" max="21" width="9.1796875" style="70"/>
    <col min="22" max="24" width="5.54296875" bestFit="1" customWidth="1"/>
    <col min="25" max="30" width="5.1796875" bestFit="1" customWidth="1"/>
    <col min="31" max="31" width="5.54296875" bestFit="1" customWidth="1"/>
    <col min="32" max="32" width="5.1796875" bestFit="1" customWidth="1"/>
    <col min="33" max="34" width="5" customWidth="1"/>
    <col min="35" max="35" width="6" customWidth="1"/>
    <col min="36" max="36" width="5.81640625" style="1170" customWidth="1"/>
    <col min="37" max="38" width="6.1796875" style="1170" customWidth="1"/>
    <col min="39" max="39" width="11.81640625" style="1170" customWidth="1"/>
    <col min="40" max="42" width="10.453125" customWidth="1"/>
    <col min="43" max="43" width="8.7265625" style="217" customWidth="1"/>
    <col min="44" max="44" width="6.453125" customWidth="1"/>
    <col min="45" max="45" width="5.54296875" bestFit="1" customWidth="1"/>
    <col min="46" max="48" width="5.1796875" bestFit="1" customWidth="1"/>
    <col min="49" max="49" width="6.54296875" customWidth="1"/>
    <col min="50" max="51" width="5.1796875" bestFit="1" customWidth="1"/>
    <col min="52" max="52" width="5.54296875" bestFit="1" customWidth="1"/>
    <col min="53" max="53" width="5.1796875" bestFit="1" customWidth="1"/>
    <col min="54" max="54" width="5.54296875" customWidth="1"/>
    <col min="55" max="55" width="5.1796875" bestFit="1" customWidth="1"/>
    <col min="56" max="60" width="5.54296875" customWidth="1"/>
    <col min="61" max="61" width="13.26953125" customWidth="1"/>
    <col min="62" max="62" width="12.81640625" customWidth="1"/>
    <col min="63" max="76" width="5.7265625" bestFit="1" customWidth="1"/>
    <col min="77" max="79" width="5.7265625" customWidth="1"/>
    <col min="80" max="80" width="7.7265625" customWidth="1"/>
    <col min="82" max="82" width="12" customWidth="1"/>
    <col min="83" max="83" width="11" customWidth="1"/>
  </cols>
  <sheetData>
    <row r="1" spans="1:85" ht="15.5" x14ac:dyDescent="0.25">
      <c r="C1" s="216">
        <v>2004</v>
      </c>
      <c r="D1" s="209">
        <v>2005</v>
      </c>
      <c r="E1" s="209">
        <v>2006</v>
      </c>
      <c r="F1" s="209">
        <v>2007</v>
      </c>
      <c r="G1" s="209">
        <v>2008</v>
      </c>
      <c r="H1" s="209">
        <v>2009</v>
      </c>
      <c r="I1" s="209">
        <v>2010</v>
      </c>
      <c r="J1" s="209">
        <v>2011</v>
      </c>
      <c r="K1" s="209">
        <v>2012</v>
      </c>
      <c r="L1" s="209">
        <v>2013</v>
      </c>
      <c r="M1" s="209">
        <v>2014</v>
      </c>
      <c r="N1" s="209">
        <v>2015</v>
      </c>
      <c r="O1" s="209">
        <v>2016</v>
      </c>
      <c r="P1" s="209">
        <v>2017</v>
      </c>
      <c r="Q1" s="209">
        <v>2018</v>
      </c>
      <c r="R1" s="209">
        <v>2019</v>
      </c>
      <c r="S1" s="209">
        <v>2020</v>
      </c>
      <c r="T1" s="342">
        <v>2021</v>
      </c>
      <c r="U1" s="355"/>
      <c r="V1" s="209">
        <v>2004</v>
      </c>
      <c r="W1" s="209">
        <v>2005</v>
      </c>
      <c r="X1" s="209">
        <v>2006</v>
      </c>
      <c r="Y1" s="209">
        <v>2007</v>
      </c>
      <c r="Z1" s="209">
        <v>2008</v>
      </c>
      <c r="AA1" s="209">
        <v>2009</v>
      </c>
      <c r="AB1" s="209">
        <v>2010</v>
      </c>
      <c r="AC1" s="209">
        <v>2011</v>
      </c>
      <c r="AD1" s="209">
        <v>2012</v>
      </c>
      <c r="AE1" s="209">
        <v>2013</v>
      </c>
      <c r="AF1" s="209">
        <v>2014</v>
      </c>
      <c r="AG1" s="209">
        <v>2015</v>
      </c>
      <c r="AH1" s="209">
        <v>2016</v>
      </c>
      <c r="AI1" s="209">
        <v>2017</v>
      </c>
      <c r="AJ1" s="1169">
        <v>2018</v>
      </c>
      <c r="AK1" s="1169">
        <v>2019</v>
      </c>
      <c r="AL1" s="1169">
        <v>2020</v>
      </c>
      <c r="AM1" s="1256">
        <v>2021</v>
      </c>
      <c r="AQ1" s="353">
        <v>2004</v>
      </c>
      <c r="AR1" s="354">
        <v>2005</v>
      </c>
      <c r="AS1" s="354">
        <v>2006</v>
      </c>
      <c r="AT1" s="354">
        <v>2007</v>
      </c>
      <c r="AU1" s="354">
        <v>2008</v>
      </c>
      <c r="AV1" s="354">
        <v>2009</v>
      </c>
      <c r="AW1" s="354">
        <v>2010</v>
      </c>
      <c r="AX1" s="354">
        <v>2011</v>
      </c>
      <c r="AY1" s="354">
        <v>2012</v>
      </c>
      <c r="AZ1" s="354">
        <v>2013</v>
      </c>
      <c r="BA1" s="354">
        <v>2014</v>
      </c>
      <c r="BB1" s="354">
        <v>2015</v>
      </c>
      <c r="BC1" s="354">
        <v>2016</v>
      </c>
      <c r="BD1" s="354">
        <v>2017</v>
      </c>
      <c r="BE1" s="354">
        <v>2018</v>
      </c>
      <c r="BF1" s="354">
        <v>2019</v>
      </c>
      <c r="BG1" s="354">
        <v>2020</v>
      </c>
      <c r="BH1" s="342">
        <v>2021</v>
      </c>
      <c r="BJ1" s="2283" t="s">
        <v>463</v>
      </c>
      <c r="BK1" s="2284"/>
      <c r="BL1" s="2284"/>
      <c r="BM1" s="2284"/>
      <c r="BN1" s="2284"/>
      <c r="BO1" s="2284"/>
      <c r="BP1" s="2284"/>
      <c r="BQ1" s="2284"/>
      <c r="BR1" s="2284"/>
      <c r="BS1" s="2284"/>
      <c r="BT1" s="2284"/>
      <c r="BU1" s="2284"/>
      <c r="BV1" s="2284"/>
      <c r="BW1" s="2284"/>
      <c r="BX1" s="2284"/>
      <c r="BY1" s="2284"/>
      <c r="BZ1" s="2284"/>
      <c r="CA1" s="2284"/>
      <c r="CB1" s="2284"/>
      <c r="CC1" s="2284"/>
      <c r="CD1" s="2284"/>
      <c r="CE1" s="2285"/>
      <c r="CG1" s="1320" t="s">
        <v>466</v>
      </c>
    </row>
    <row r="2" spans="1:85" ht="16" thickBot="1" x14ac:dyDescent="0.4">
      <c r="A2" s="2290" t="s">
        <v>59</v>
      </c>
      <c r="B2" s="2291"/>
      <c r="C2" s="356">
        <f t="shared" ref="C2:S2" si="0">AQ2</f>
        <v>1539</v>
      </c>
      <c r="D2" s="356">
        <f t="shared" si="0"/>
        <v>4063</v>
      </c>
      <c r="E2" s="356">
        <f t="shared" si="0"/>
        <v>3083</v>
      </c>
      <c r="F2" s="356">
        <f t="shared" si="0"/>
        <v>744</v>
      </c>
      <c r="G2" s="356">
        <f t="shared" si="0"/>
        <v>547</v>
      </c>
      <c r="H2" s="356">
        <f t="shared" si="0"/>
        <v>802</v>
      </c>
      <c r="I2" s="356">
        <f t="shared" si="0"/>
        <v>472</v>
      </c>
      <c r="J2" s="356">
        <f t="shared" si="0"/>
        <v>214</v>
      </c>
      <c r="K2" s="356">
        <f t="shared" si="0"/>
        <v>736</v>
      </c>
      <c r="L2" s="356">
        <f t="shared" si="0"/>
        <v>1312</v>
      </c>
      <c r="M2" s="356">
        <f t="shared" si="0"/>
        <v>570</v>
      </c>
      <c r="N2" s="356">
        <f t="shared" si="0"/>
        <v>502</v>
      </c>
      <c r="O2" s="356">
        <f t="shared" si="0"/>
        <v>164</v>
      </c>
      <c r="P2" s="356">
        <f t="shared" si="0"/>
        <v>75</v>
      </c>
      <c r="Q2" s="356">
        <f t="shared" si="0"/>
        <v>578</v>
      </c>
      <c r="R2" s="356">
        <f t="shared" si="0"/>
        <v>1461</v>
      </c>
      <c r="S2" s="356">
        <f t="shared" si="0"/>
        <v>1978</v>
      </c>
      <c r="T2" s="1940" t="s">
        <v>454</v>
      </c>
      <c r="U2" s="357"/>
      <c r="V2" s="1943">
        <f>SUM(V5:V135)</f>
        <v>1539</v>
      </c>
      <c r="W2" s="1943">
        <f t="shared" ref="W2:AF2" si="1">SUM(W5:W135)</f>
        <v>4063</v>
      </c>
      <c r="X2" s="1943">
        <f t="shared" si="1"/>
        <v>3083</v>
      </c>
      <c r="Y2" s="1943">
        <f t="shared" si="1"/>
        <v>744</v>
      </c>
      <c r="Z2" s="1943">
        <f t="shared" si="1"/>
        <v>547</v>
      </c>
      <c r="AA2" s="1943">
        <f t="shared" si="1"/>
        <v>802</v>
      </c>
      <c r="AB2" s="1943">
        <f t="shared" si="1"/>
        <v>472</v>
      </c>
      <c r="AC2" s="1943">
        <f t="shared" si="1"/>
        <v>214</v>
      </c>
      <c r="AD2" s="1943">
        <f t="shared" si="1"/>
        <v>736</v>
      </c>
      <c r="AE2" s="1943">
        <f t="shared" si="1"/>
        <v>1312</v>
      </c>
      <c r="AF2" s="1943">
        <f t="shared" si="1"/>
        <v>570</v>
      </c>
      <c r="AG2" s="1943">
        <f t="shared" ref="AG2:AL2" si="2">SUM(AG5:AG147)</f>
        <v>502</v>
      </c>
      <c r="AH2" s="1943">
        <f t="shared" si="2"/>
        <v>164</v>
      </c>
      <c r="AI2" s="1944">
        <f t="shared" si="2"/>
        <v>75</v>
      </c>
      <c r="AJ2" s="1944">
        <f t="shared" si="2"/>
        <v>578</v>
      </c>
      <c r="AK2" s="1944">
        <f t="shared" si="2"/>
        <v>1461</v>
      </c>
      <c r="AL2" s="1944">
        <f t="shared" si="2"/>
        <v>1978</v>
      </c>
      <c r="AM2" s="1944">
        <f>SUM(AM11:AM147)</f>
        <v>0</v>
      </c>
      <c r="AN2" s="358"/>
      <c r="AO2" s="1316"/>
      <c r="AP2" s="1316"/>
      <c r="AQ2" s="359">
        <f t="shared" ref="AQ2:BG2" si="3">V2</f>
        <v>1539</v>
      </c>
      <c r="AR2" s="359">
        <f t="shared" si="3"/>
        <v>4063</v>
      </c>
      <c r="AS2" s="359">
        <f t="shared" si="3"/>
        <v>3083</v>
      </c>
      <c r="AT2" s="359">
        <f t="shared" si="3"/>
        <v>744</v>
      </c>
      <c r="AU2" s="359">
        <f t="shared" si="3"/>
        <v>547</v>
      </c>
      <c r="AV2" s="359">
        <f t="shared" si="3"/>
        <v>802</v>
      </c>
      <c r="AW2" s="359">
        <f t="shared" si="3"/>
        <v>472</v>
      </c>
      <c r="AX2" s="359">
        <f t="shared" si="3"/>
        <v>214</v>
      </c>
      <c r="AY2" s="359">
        <f t="shared" si="3"/>
        <v>736</v>
      </c>
      <c r="AZ2" s="359">
        <f t="shared" si="3"/>
        <v>1312</v>
      </c>
      <c r="BA2" s="359">
        <f t="shared" si="3"/>
        <v>570</v>
      </c>
      <c r="BB2" s="359">
        <f t="shared" si="3"/>
        <v>502</v>
      </c>
      <c r="BC2" s="359">
        <f t="shared" si="3"/>
        <v>164</v>
      </c>
      <c r="BD2" s="360">
        <f t="shared" si="3"/>
        <v>75</v>
      </c>
      <c r="BE2" s="360">
        <f t="shared" si="3"/>
        <v>578</v>
      </c>
      <c r="BF2" s="360">
        <f t="shared" si="3"/>
        <v>1461</v>
      </c>
      <c r="BG2" s="360">
        <f t="shared" si="3"/>
        <v>1978</v>
      </c>
      <c r="BH2" s="1255"/>
      <c r="BJ2" s="2286"/>
      <c r="BK2" s="2287"/>
      <c r="BL2" s="2287"/>
      <c r="BM2" s="2287"/>
      <c r="BN2" s="2287"/>
      <c r="BO2" s="2287"/>
      <c r="BP2" s="2287"/>
      <c r="BQ2" s="2287"/>
      <c r="BR2" s="2287"/>
      <c r="BS2" s="2287"/>
      <c r="BT2" s="2287"/>
      <c r="BU2" s="2287"/>
      <c r="BV2" s="2287"/>
      <c r="BW2" s="2287"/>
      <c r="BX2" s="2287"/>
      <c r="BY2" s="2287"/>
      <c r="BZ2" s="2287"/>
      <c r="CA2" s="2287"/>
      <c r="CB2" s="2287"/>
      <c r="CC2" s="2287"/>
      <c r="CD2" s="2287"/>
      <c r="CE2" s="2288"/>
      <c r="CG2" s="1320" t="s">
        <v>467</v>
      </c>
    </row>
    <row r="3" spans="1:85" ht="16" thickBot="1" x14ac:dyDescent="0.4">
      <c r="A3" s="222" t="s">
        <v>462</v>
      </c>
      <c r="B3" s="223"/>
      <c r="C3" s="224"/>
      <c r="D3" s="224"/>
      <c r="E3" s="224"/>
      <c r="F3" s="224"/>
      <c r="G3" s="224"/>
      <c r="H3" s="224"/>
      <c r="I3" s="224"/>
      <c r="J3" s="224"/>
      <c r="K3" s="224"/>
      <c r="L3" s="224"/>
      <c r="M3" s="224"/>
      <c r="N3" s="224"/>
      <c r="O3" s="224"/>
      <c r="P3" s="224"/>
      <c r="Q3" s="224"/>
      <c r="R3" s="224"/>
      <c r="S3" s="224"/>
      <c r="T3" s="224"/>
      <c r="U3" s="1947"/>
      <c r="V3" s="1958" t="s">
        <v>621</v>
      </c>
      <c r="W3" s="1948"/>
      <c r="X3" s="1948"/>
      <c r="Y3" s="1948"/>
      <c r="Z3" s="1948"/>
      <c r="AA3" s="1948"/>
      <c r="AB3" s="1948"/>
      <c r="AC3" s="1948"/>
      <c r="AD3" s="1948"/>
      <c r="AE3" s="1948"/>
      <c r="AF3" s="1948"/>
      <c r="AG3" s="1948"/>
      <c r="AH3" s="289"/>
      <c r="AI3" s="289"/>
      <c r="AJ3" s="1949"/>
      <c r="AK3" s="1949"/>
      <c r="AL3" s="1950"/>
      <c r="AM3" s="1945"/>
      <c r="AN3" s="1941"/>
      <c r="AO3" s="1317"/>
      <c r="AP3" s="1317"/>
      <c r="AQ3" s="1961" t="s">
        <v>620</v>
      </c>
      <c r="AR3" s="1962"/>
      <c r="AS3" s="1962"/>
      <c r="AT3" s="1962"/>
      <c r="AU3" s="1962"/>
      <c r="AV3" s="1962"/>
      <c r="AW3" s="1962"/>
      <c r="AX3" s="1962"/>
      <c r="AY3" s="1962"/>
      <c r="AZ3" s="1962"/>
      <c r="BA3" s="1962"/>
      <c r="BB3" s="1962"/>
      <c r="BC3" s="1962"/>
      <c r="BD3" s="1962"/>
      <c r="BE3" s="1962"/>
      <c r="BF3" s="1962"/>
      <c r="BG3" s="1962"/>
      <c r="BH3" s="1963"/>
      <c r="BJ3" s="2277" t="s">
        <v>494</v>
      </c>
      <c r="BK3" s="2278"/>
      <c r="BL3" s="2278"/>
      <c r="BM3" s="2278"/>
      <c r="BN3" s="2278"/>
      <c r="BO3" s="2278"/>
      <c r="BP3" s="2278"/>
      <c r="BQ3" s="2278"/>
      <c r="BR3" s="2278"/>
      <c r="BS3" s="2278"/>
      <c r="BT3" s="2278"/>
      <c r="BU3" s="2278"/>
      <c r="BV3" s="2279"/>
      <c r="BW3" s="2280"/>
      <c r="BX3" s="2280"/>
      <c r="BY3" s="2280"/>
      <c r="BZ3" s="2280"/>
      <c r="CA3" s="2281"/>
      <c r="CB3" s="2280"/>
      <c r="CC3" s="2280"/>
      <c r="CD3" s="2280"/>
      <c r="CE3" s="2282"/>
      <c r="CG3" s="1320" t="s">
        <v>468</v>
      </c>
    </row>
    <row r="4" spans="1:85" ht="16" thickBot="1" x14ac:dyDescent="0.35">
      <c r="A4" s="1981" t="s">
        <v>60</v>
      </c>
      <c r="B4" s="1982" t="s">
        <v>622</v>
      </c>
      <c r="C4" s="225" t="s">
        <v>432</v>
      </c>
      <c r="D4" s="226"/>
      <c r="E4" s="226"/>
      <c r="F4" s="226"/>
      <c r="G4" s="226"/>
      <c r="H4" s="226"/>
      <c r="I4" s="226"/>
      <c r="J4" s="226"/>
      <c r="K4" s="226"/>
      <c r="L4" s="226"/>
      <c r="M4" s="50"/>
      <c r="N4" s="50"/>
      <c r="O4" s="50"/>
      <c r="P4" s="50"/>
      <c r="Q4" s="50"/>
      <c r="R4" s="50"/>
      <c r="S4" s="50"/>
      <c r="T4" s="50"/>
      <c r="U4" s="1951"/>
      <c r="V4" s="1952"/>
      <c r="W4" s="1952"/>
      <c r="X4" s="1952"/>
      <c r="Y4" s="1952"/>
      <c r="Z4" s="1952"/>
      <c r="AA4" s="1952"/>
      <c r="AB4" s="1952"/>
      <c r="AC4" s="1952"/>
      <c r="AD4" s="1952"/>
      <c r="AE4" s="1952"/>
      <c r="AF4" s="1952"/>
      <c r="AG4" s="1952"/>
      <c r="AH4" s="1953"/>
      <c r="AI4" s="1954"/>
      <c r="AJ4" s="1955"/>
      <c r="AK4" s="1956"/>
      <c r="AL4" s="1957"/>
      <c r="AM4" s="1946" t="s">
        <v>526</v>
      </c>
      <c r="AN4" s="1942" t="s">
        <v>645</v>
      </c>
      <c r="AO4" s="1911"/>
      <c r="AP4" s="1959"/>
      <c r="AQ4" s="1960"/>
      <c r="AR4" s="1964"/>
      <c r="AS4" s="1964"/>
      <c r="AT4" s="1964"/>
      <c r="AU4" s="1964"/>
      <c r="AV4" s="1964"/>
      <c r="AW4" s="1964"/>
      <c r="AX4" s="1964"/>
      <c r="AY4" s="1964"/>
      <c r="AZ4" s="1964"/>
      <c r="BA4" s="1964"/>
      <c r="BB4" s="1964"/>
      <c r="BC4" s="1964"/>
      <c r="BD4" s="1964"/>
      <c r="BE4" s="1964"/>
      <c r="BF4" s="1964"/>
      <c r="BG4" s="1964"/>
      <c r="BH4" s="1965"/>
      <c r="BJ4" s="1258" t="s">
        <v>493</v>
      </c>
      <c r="BK4" s="305">
        <v>2004</v>
      </c>
      <c r="BL4" s="1983">
        <v>2005</v>
      </c>
      <c r="BM4" s="1983">
        <v>2006</v>
      </c>
      <c r="BN4" s="1983">
        <v>2007</v>
      </c>
      <c r="BO4" s="1983">
        <v>2008</v>
      </c>
      <c r="BP4" s="1983">
        <v>2009</v>
      </c>
      <c r="BQ4" s="1983">
        <v>2010</v>
      </c>
      <c r="BR4" s="1983">
        <v>2011</v>
      </c>
      <c r="BS4" s="1983">
        <v>2012</v>
      </c>
      <c r="BT4" s="1983">
        <v>2013</v>
      </c>
      <c r="BU4" s="1977">
        <v>2014</v>
      </c>
      <c r="BV4" s="1983">
        <v>2015</v>
      </c>
      <c r="BW4" s="1977">
        <v>2016</v>
      </c>
      <c r="BX4" s="1983">
        <v>2017</v>
      </c>
      <c r="BY4" s="1977">
        <v>2018</v>
      </c>
      <c r="BZ4" s="1977">
        <v>2019</v>
      </c>
      <c r="CA4" s="1977">
        <v>2020</v>
      </c>
      <c r="CB4" s="1979">
        <v>2021</v>
      </c>
      <c r="CC4" s="277" t="s">
        <v>496</v>
      </c>
      <c r="CD4" s="343" t="s">
        <v>455</v>
      </c>
      <c r="CE4" s="1165" t="s">
        <v>623</v>
      </c>
      <c r="CG4" s="1320" t="s">
        <v>469</v>
      </c>
    </row>
    <row r="5" spans="1:85" ht="15.5" x14ac:dyDescent="0.35">
      <c r="A5" s="213">
        <v>40296</v>
      </c>
      <c r="B5" s="1373">
        <f>A5-5</f>
        <v>40291</v>
      </c>
      <c r="C5" s="219">
        <f t="shared" ref="C5:C36" si="4">AQ5/C$2</f>
        <v>0</v>
      </c>
      <c r="D5" s="219">
        <f t="shared" ref="D5:D36" si="5">AR5/D$2</f>
        <v>0</v>
      </c>
      <c r="E5" s="219">
        <f t="shared" ref="E5:E36" si="6">AS5/E$2</f>
        <v>0</v>
      </c>
      <c r="F5" s="219">
        <f t="shared" ref="F5:F36" si="7">AT5/F$2</f>
        <v>0</v>
      </c>
      <c r="G5" s="219">
        <f t="shared" ref="G5:G36" si="8">AU5/G$2</f>
        <v>0</v>
      </c>
      <c r="H5" s="219">
        <f t="shared" ref="H5:H36" si="9">AV5/H$2</f>
        <v>0</v>
      </c>
      <c r="I5" s="219">
        <f t="shared" ref="I5:I36" si="10">AW5/I$2</f>
        <v>0</v>
      </c>
      <c r="J5" s="219">
        <f t="shared" ref="J5:J36" si="11">AX5/J$2</f>
        <v>0</v>
      </c>
      <c r="K5" s="219">
        <f t="shared" ref="K5:K36" si="12">AY5/K$2</f>
        <v>0</v>
      </c>
      <c r="L5" s="219">
        <f t="shared" ref="L5:L36" si="13">AZ5/L$2</f>
        <v>0</v>
      </c>
      <c r="M5" s="219">
        <f t="shared" ref="M5:M36" si="14">BA5/M$2</f>
        <v>0</v>
      </c>
      <c r="N5" s="302">
        <f t="shared" ref="N5:N36" si="15">BB5/N$2</f>
        <v>0</v>
      </c>
      <c r="O5" s="302">
        <f t="shared" ref="O5:O36" si="16">BC5/O$2</f>
        <v>0</v>
      </c>
      <c r="P5" s="302">
        <f t="shared" ref="P5:P36" si="17">BD5/P$2</f>
        <v>0</v>
      </c>
      <c r="Q5" s="302">
        <f t="shared" ref="Q5:Q36" si="18">BE5/Q$2</f>
        <v>0</v>
      </c>
      <c r="R5" s="302">
        <f t="shared" ref="R5:S36" si="19">BF5/R$2</f>
        <v>0</v>
      </c>
      <c r="S5" s="302">
        <f t="shared" si="19"/>
        <v>0</v>
      </c>
      <c r="T5" s="986"/>
      <c r="U5" s="1905">
        <v>43949</v>
      </c>
      <c r="V5" s="1909">
        <v>0</v>
      </c>
      <c r="W5" s="990">
        <v>0</v>
      </c>
      <c r="X5" s="1909">
        <v>0</v>
      </c>
      <c r="Y5" s="1909">
        <v>0</v>
      </c>
      <c r="Z5" s="1909">
        <v>0</v>
      </c>
      <c r="AA5" s="1909">
        <v>0</v>
      </c>
      <c r="AB5" s="1909">
        <v>0</v>
      </c>
      <c r="AC5" s="1909">
        <v>0</v>
      </c>
      <c r="AD5" s="1909">
        <v>0</v>
      </c>
      <c r="AE5" s="1909">
        <v>0</v>
      </c>
      <c r="AF5" s="1909">
        <v>0</v>
      </c>
      <c r="AG5" s="991">
        <v>0</v>
      </c>
      <c r="AH5" s="1902">
        <v>0</v>
      </c>
      <c r="AI5" s="1902">
        <v>0</v>
      </c>
      <c r="AJ5" s="1902">
        <v>0</v>
      </c>
      <c r="AK5" s="1902">
        <v>0</v>
      </c>
      <c r="AL5" s="1902">
        <v>0</v>
      </c>
      <c r="AM5" s="991"/>
      <c r="AN5" s="1910">
        <v>44314</v>
      </c>
      <c r="AO5" s="1913"/>
      <c r="AP5" s="1912">
        <v>43949</v>
      </c>
      <c r="AQ5" s="1936">
        <f t="shared" ref="AQ5:BD5" si="20">V5</f>
        <v>0</v>
      </c>
      <c r="AR5" s="1927">
        <f t="shared" si="20"/>
        <v>0</v>
      </c>
      <c r="AS5" s="1936">
        <f t="shared" si="20"/>
        <v>0</v>
      </c>
      <c r="AT5" s="1936">
        <f t="shared" si="20"/>
        <v>0</v>
      </c>
      <c r="AU5" s="1936">
        <f t="shared" si="20"/>
        <v>0</v>
      </c>
      <c r="AV5" s="1936">
        <f t="shared" si="20"/>
        <v>0</v>
      </c>
      <c r="AW5" s="1936">
        <f t="shared" si="20"/>
        <v>0</v>
      </c>
      <c r="AX5" s="1936">
        <f t="shared" si="20"/>
        <v>0</v>
      </c>
      <c r="AY5" s="1936">
        <f t="shared" si="20"/>
        <v>0</v>
      </c>
      <c r="AZ5" s="1936">
        <f t="shared" si="20"/>
        <v>0</v>
      </c>
      <c r="BA5" s="1936">
        <f t="shared" si="20"/>
        <v>0</v>
      </c>
      <c r="BB5" s="1927">
        <f t="shared" si="20"/>
        <v>0</v>
      </c>
      <c r="BC5" s="1936">
        <f t="shared" si="20"/>
        <v>0</v>
      </c>
      <c r="BD5" s="1937">
        <f t="shared" si="20"/>
        <v>0</v>
      </c>
      <c r="BE5" s="1937">
        <f t="shared" ref="BE5" si="21">AJ5</f>
        <v>0</v>
      </c>
      <c r="BF5" s="1937">
        <f t="shared" ref="BF5" si="22">AK5</f>
        <v>0</v>
      </c>
      <c r="BG5" s="1937">
        <f t="shared" ref="BG5" si="23">AL5</f>
        <v>0</v>
      </c>
      <c r="BH5" s="1898"/>
      <c r="BJ5" s="233">
        <f t="shared" ref="BJ5:BJ36" si="24">B5</f>
        <v>40291</v>
      </c>
      <c r="BK5" s="988">
        <v>0</v>
      </c>
      <c r="BL5" s="988">
        <v>0</v>
      </c>
      <c r="BM5" s="988">
        <v>0</v>
      </c>
      <c r="BN5" s="988">
        <v>0</v>
      </c>
      <c r="BO5" s="988">
        <v>0</v>
      </c>
      <c r="BP5" s="988">
        <v>0</v>
      </c>
      <c r="BQ5" s="988">
        <v>0</v>
      </c>
      <c r="BR5" s="988">
        <v>0</v>
      </c>
      <c r="BS5" s="988">
        <v>0</v>
      </c>
      <c r="BT5" s="988">
        <v>0</v>
      </c>
      <c r="BU5" s="988">
        <v>0</v>
      </c>
      <c r="BV5" s="988">
        <v>0</v>
      </c>
      <c r="BW5" s="1971">
        <v>0</v>
      </c>
      <c r="BX5" s="1971">
        <v>0</v>
      </c>
      <c r="BY5" s="1971">
        <v>0</v>
      </c>
      <c r="BZ5" s="1971">
        <v>0</v>
      </c>
      <c r="CA5" s="1978">
        <v>0</v>
      </c>
      <c r="CB5" s="1980" t="s">
        <v>445</v>
      </c>
      <c r="CC5" s="1984">
        <f>AVERAGE(BK5:BZ5)</f>
        <v>0</v>
      </c>
      <c r="CD5" s="1985">
        <f>AVERAGE(BK5:BV5)</f>
        <v>0</v>
      </c>
      <c r="CE5" s="278">
        <f>AVERAGE(BW5:CA5)</f>
        <v>0</v>
      </c>
      <c r="CG5" s="1320" t="s">
        <v>470</v>
      </c>
    </row>
    <row r="6" spans="1:85" s="1301" customFormat="1" ht="15.75" customHeight="1" x14ac:dyDescent="0.35">
      <c r="A6" s="1324">
        <v>40297</v>
      </c>
      <c r="B6" s="1374">
        <f t="shared" ref="B6:B69" si="25">A6-5</f>
        <v>40292</v>
      </c>
      <c r="C6" s="219">
        <f t="shared" si="4"/>
        <v>0</v>
      </c>
      <c r="D6" s="219">
        <f t="shared" si="5"/>
        <v>2.4612355402412009E-4</v>
      </c>
      <c r="E6" s="219">
        <f t="shared" si="6"/>
        <v>0</v>
      </c>
      <c r="F6" s="219">
        <f t="shared" si="7"/>
        <v>0</v>
      </c>
      <c r="G6" s="219">
        <f t="shared" si="8"/>
        <v>0</v>
      </c>
      <c r="H6" s="219">
        <f t="shared" si="9"/>
        <v>0</v>
      </c>
      <c r="I6" s="219">
        <f t="shared" si="10"/>
        <v>0</v>
      </c>
      <c r="J6" s="219">
        <f t="shared" si="11"/>
        <v>0</v>
      </c>
      <c r="K6" s="219">
        <f t="shared" si="12"/>
        <v>0</v>
      </c>
      <c r="L6" s="219">
        <f t="shared" si="13"/>
        <v>0</v>
      </c>
      <c r="M6" s="219">
        <f t="shared" si="14"/>
        <v>0</v>
      </c>
      <c r="N6" s="302">
        <f t="shared" si="15"/>
        <v>1.9920318725099601E-3</v>
      </c>
      <c r="O6" s="302">
        <f t="shared" si="16"/>
        <v>0</v>
      </c>
      <c r="P6" s="302">
        <f t="shared" si="17"/>
        <v>0</v>
      </c>
      <c r="Q6" s="302">
        <f t="shared" si="18"/>
        <v>0</v>
      </c>
      <c r="R6" s="302">
        <f t="shared" si="19"/>
        <v>0</v>
      </c>
      <c r="S6" s="302">
        <f t="shared" si="19"/>
        <v>0</v>
      </c>
      <c r="T6" s="986"/>
      <c r="U6" s="1904">
        <v>43950</v>
      </c>
      <c r="V6" s="1907">
        <v>0</v>
      </c>
      <c r="W6" s="214">
        <v>1</v>
      </c>
      <c r="X6" s="1907">
        <v>0</v>
      </c>
      <c r="Y6" s="1907">
        <v>0</v>
      </c>
      <c r="Z6" s="1907">
        <v>0</v>
      </c>
      <c r="AA6" s="1907">
        <v>0</v>
      </c>
      <c r="AB6" s="1907">
        <v>0</v>
      </c>
      <c r="AC6" s="1907">
        <v>0</v>
      </c>
      <c r="AD6" s="1907">
        <v>0</v>
      </c>
      <c r="AE6" s="1907">
        <v>0</v>
      </c>
      <c r="AF6" s="214">
        <v>0</v>
      </c>
      <c r="AG6" s="300">
        <v>1</v>
      </c>
      <c r="AH6" s="1899">
        <v>0</v>
      </c>
      <c r="AI6" s="1899">
        <v>0</v>
      </c>
      <c r="AJ6" s="1899">
        <v>0</v>
      </c>
      <c r="AK6" s="300">
        <v>0</v>
      </c>
      <c r="AL6" s="1900">
        <v>0</v>
      </c>
      <c r="AM6" s="300"/>
      <c r="AN6" s="1910">
        <v>44315</v>
      </c>
      <c r="AO6" s="1913"/>
      <c r="AP6" s="1912">
        <v>43950</v>
      </c>
      <c r="AQ6" s="1917">
        <f t="shared" ref="AQ6:BD6" si="26">(AQ5+V6)</f>
        <v>0</v>
      </c>
      <c r="AR6" s="1918">
        <f t="shared" si="26"/>
        <v>1</v>
      </c>
      <c r="AS6" s="1917">
        <f t="shared" si="26"/>
        <v>0</v>
      </c>
      <c r="AT6" s="1917">
        <f t="shared" si="26"/>
        <v>0</v>
      </c>
      <c r="AU6" s="1917">
        <f t="shared" si="26"/>
        <v>0</v>
      </c>
      <c r="AV6" s="1917">
        <f t="shared" si="26"/>
        <v>0</v>
      </c>
      <c r="AW6" s="1917">
        <f t="shared" si="26"/>
        <v>0</v>
      </c>
      <c r="AX6" s="1917">
        <f t="shared" si="26"/>
        <v>0</v>
      </c>
      <c r="AY6" s="1917">
        <f t="shared" si="26"/>
        <v>0</v>
      </c>
      <c r="AZ6" s="1917">
        <f t="shared" si="26"/>
        <v>0</v>
      </c>
      <c r="BA6" s="1918">
        <f t="shared" si="26"/>
        <v>0</v>
      </c>
      <c r="BB6" s="1918">
        <f t="shared" si="26"/>
        <v>1</v>
      </c>
      <c r="BC6" s="1917">
        <f t="shared" si="26"/>
        <v>0</v>
      </c>
      <c r="BD6" s="1919">
        <f t="shared" si="26"/>
        <v>0</v>
      </c>
      <c r="BE6" s="1919">
        <f t="shared" ref="BE6:BE7" si="27">(BE5+AJ6)</f>
        <v>0</v>
      </c>
      <c r="BF6" s="1920">
        <f t="shared" ref="BF6:BF7" si="28">(BF5+AK6)</f>
        <v>0</v>
      </c>
      <c r="BG6" s="1919">
        <f t="shared" ref="BG6:BG7" si="29">(BG5+AL6)</f>
        <v>0</v>
      </c>
      <c r="BH6" s="1898"/>
      <c r="BJ6" s="1325">
        <f t="shared" si="24"/>
        <v>40292</v>
      </c>
      <c r="BK6" s="1968">
        <v>0</v>
      </c>
      <c r="BL6" s="1968">
        <v>2.4612355402412009E-4</v>
      </c>
      <c r="BM6" s="1968">
        <v>0</v>
      </c>
      <c r="BN6" s="1968">
        <v>0</v>
      </c>
      <c r="BO6" s="1968">
        <v>0</v>
      </c>
      <c r="BP6" s="1968">
        <v>0</v>
      </c>
      <c r="BQ6" s="1968">
        <v>0</v>
      </c>
      <c r="BR6" s="1968">
        <v>0</v>
      </c>
      <c r="BS6" s="1968">
        <v>0</v>
      </c>
      <c r="BT6" s="1968">
        <v>0</v>
      </c>
      <c r="BU6" s="1968">
        <v>0</v>
      </c>
      <c r="BV6" s="1968">
        <v>1.996007984031936E-3</v>
      </c>
      <c r="BW6" s="1971">
        <v>0</v>
      </c>
      <c r="BX6" s="1971">
        <v>0</v>
      </c>
      <c r="BY6" s="1971">
        <v>0</v>
      </c>
      <c r="BZ6" s="1971">
        <v>0</v>
      </c>
      <c r="CA6" s="1971">
        <v>0</v>
      </c>
      <c r="CB6" s="1971"/>
      <c r="CC6" s="1984">
        <f t="shared" ref="CC6:CC52" si="30">AVERAGE(BK6:BZ6)</f>
        <v>1.401332211285035E-4</v>
      </c>
      <c r="CD6" s="1985">
        <f t="shared" ref="CD6:CD69" si="31">AVERAGE(BK6:BV6)</f>
        <v>1.8684429483800465E-4</v>
      </c>
      <c r="CE6" s="278">
        <f t="shared" ref="CE6:CE69" si="32">AVERAGE(BW6:CA6)</f>
        <v>0</v>
      </c>
      <c r="CG6" s="1326" t="s">
        <v>471</v>
      </c>
    </row>
    <row r="7" spans="1:85" ht="15" thickBot="1" x14ac:dyDescent="0.4">
      <c r="A7" s="1379">
        <v>40298</v>
      </c>
      <c r="B7" s="1375">
        <f t="shared" si="25"/>
        <v>40293</v>
      </c>
      <c r="C7" s="221">
        <f t="shared" si="4"/>
        <v>6.4977257959714096E-4</v>
      </c>
      <c r="D7" s="221">
        <f t="shared" si="5"/>
        <v>1.4767413241447206E-3</v>
      </c>
      <c r="E7" s="221">
        <f t="shared" si="6"/>
        <v>0</v>
      </c>
      <c r="F7" s="221">
        <f t="shared" si="7"/>
        <v>0</v>
      </c>
      <c r="G7" s="221">
        <f t="shared" si="8"/>
        <v>0</v>
      </c>
      <c r="H7" s="221">
        <f t="shared" si="9"/>
        <v>0</v>
      </c>
      <c r="I7" s="221">
        <f t="shared" si="10"/>
        <v>0</v>
      </c>
      <c r="J7" s="221">
        <f t="shared" si="11"/>
        <v>0</v>
      </c>
      <c r="K7" s="221">
        <f t="shared" si="12"/>
        <v>0</v>
      </c>
      <c r="L7" s="221">
        <f t="shared" si="13"/>
        <v>0</v>
      </c>
      <c r="M7" s="221">
        <f t="shared" si="14"/>
        <v>0</v>
      </c>
      <c r="N7" s="303">
        <f t="shared" si="15"/>
        <v>1.9920318725099601E-3</v>
      </c>
      <c r="O7" s="303">
        <f t="shared" si="16"/>
        <v>0</v>
      </c>
      <c r="P7" s="303">
        <f t="shared" si="17"/>
        <v>0</v>
      </c>
      <c r="Q7" s="303">
        <f t="shared" si="18"/>
        <v>0</v>
      </c>
      <c r="R7" s="303">
        <f t="shared" si="19"/>
        <v>0</v>
      </c>
      <c r="S7" s="303">
        <f t="shared" si="19"/>
        <v>0</v>
      </c>
      <c r="T7" s="986"/>
      <c r="U7" s="1906">
        <v>43951</v>
      </c>
      <c r="V7" s="327">
        <v>1</v>
      </c>
      <c r="W7" s="327">
        <v>5</v>
      </c>
      <c r="X7" s="1908">
        <v>0</v>
      </c>
      <c r="Y7" s="1908">
        <v>0</v>
      </c>
      <c r="Z7" s="1908">
        <v>0</v>
      </c>
      <c r="AA7" s="1908">
        <v>0</v>
      </c>
      <c r="AB7" s="1908">
        <v>0</v>
      </c>
      <c r="AC7" s="1908">
        <v>0</v>
      </c>
      <c r="AD7" s="327">
        <v>0</v>
      </c>
      <c r="AE7" s="327">
        <v>0</v>
      </c>
      <c r="AF7" s="327">
        <v>0</v>
      </c>
      <c r="AG7" s="992">
        <v>0</v>
      </c>
      <c r="AH7" s="1901">
        <v>0</v>
      </c>
      <c r="AI7" s="1901">
        <v>0</v>
      </c>
      <c r="AJ7" s="992">
        <v>0</v>
      </c>
      <c r="AK7" s="992">
        <v>0</v>
      </c>
      <c r="AL7" s="1901">
        <v>0</v>
      </c>
      <c r="AM7" s="992"/>
      <c r="AN7" s="1910">
        <v>44316</v>
      </c>
      <c r="AO7" s="1913"/>
      <c r="AP7" s="1930">
        <v>43951</v>
      </c>
      <c r="AQ7" s="1931">
        <f t="shared" ref="AQ7:AQ70" si="33">(AQ6+V7)</f>
        <v>1</v>
      </c>
      <c r="AR7" s="1931">
        <f t="shared" ref="AR7:AR21" si="34">(AR6+W7)</f>
        <v>6</v>
      </c>
      <c r="AS7" s="1938">
        <f t="shared" ref="AS7:AS21" si="35">(AS6+X7)</f>
        <v>0</v>
      </c>
      <c r="AT7" s="1938">
        <f t="shared" ref="AT7:AT21" si="36">(AT6+Y7)</f>
        <v>0</v>
      </c>
      <c r="AU7" s="1938">
        <f t="shared" ref="AU7:AU21" si="37">(AU6+Z7)</f>
        <v>0</v>
      </c>
      <c r="AV7" s="1938">
        <f t="shared" ref="AV7:AV21" si="38">(AV6+AA7)</f>
        <v>0</v>
      </c>
      <c r="AW7" s="1938">
        <f t="shared" ref="AW7:AW21" si="39">(AW6+AB7)</f>
        <v>0</v>
      </c>
      <c r="AX7" s="1938">
        <f t="shared" ref="AX7:AX21" si="40">(AX6+AC7)</f>
        <v>0</v>
      </c>
      <c r="AY7" s="1931">
        <f t="shared" ref="AY7:AY21" si="41">(AY6+AD7)</f>
        <v>0</v>
      </c>
      <c r="AZ7" s="1931">
        <f t="shared" ref="AZ7:AZ21" si="42">(AZ6+AE7)</f>
        <v>0</v>
      </c>
      <c r="BA7" s="1931">
        <f t="shared" ref="BA7:BA21" si="43">(BA6+AF7)</f>
        <v>0</v>
      </c>
      <c r="BB7" s="1931">
        <f t="shared" ref="BB7:BB38" si="44">(BB6+AG7)</f>
        <v>1</v>
      </c>
      <c r="BC7" s="1938">
        <f t="shared" ref="BC7:BD11" si="45">(BC6+AH7)</f>
        <v>0</v>
      </c>
      <c r="BD7" s="1939">
        <f t="shared" si="45"/>
        <v>0</v>
      </c>
      <c r="BE7" s="1935">
        <f t="shared" si="27"/>
        <v>0</v>
      </c>
      <c r="BF7" s="1935">
        <f t="shared" si="28"/>
        <v>0</v>
      </c>
      <c r="BG7" s="1939">
        <f t="shared" si="29"/>
        <v>0</v>
      </c>
      <c r="BH7" s="1898"/>
      <c r="BJ7" s="233">
        <f t="shared" si="24"/>
        <v>40293</v>
      </c>
      <c r="BK7" s="1968">
        <v>6.4977257959714096E-4</v>
      </c>
      <c r="BL7" s="1968">
        <v>1.4767413241447206E-3</v>
      </c>
      <c r="BM7" s="1968">
        <v>0</v>
      </c>
      <c r="BN7" s="1968">
        <v>0</v>
      </c>
      <c r="BO7" s="1968">
        <v>0</v>
      </c>
      <c r="BP7" s="1968">
        <v>0</v>
      </c>
      <c r="BQ7" s="1968">
        <v>0</v>
      </c>
      <c r="BR7" s="1968">
        <v>0</v>
      </c>
      <c r="BS7" s="1968">
        <v>0</v>
      </c>
      <c r="BT7" s="1968">
        <v>0</v>
      </c>
      <c r="BU7" s="1968">
        <v>0</v>
      </c>
      <c r="BV7" s="1968">
        <v>1.996007984031936E-3</v>
      </c>
      <c r="BW7" s="1971">
        <v>0</v>
      </c>
      <c r="BX7" s="1971">
        <v>0</v>
      </c>
      <c r="BY7" s="1971">
        <v>0</v>
      </c>
      <c r="BZ7" s="1971">
        <v>0</v>
      </c>
      <c r="CA7" s="1971">
        <v>0</v>
      </c>
      <c r="CB7" s="1971"/>
      <c r="CC7" s="1984">
        <f t="shared" si="30"/>
        <v>2.5765761798586236E-4</v>
      </c>
      <c r="CD7" s="1985">
        <f t="shared" si="31"/>
        <v>3.4354349064781646E-4</v>
      </c>
      <c r="CE7" s="278">
        <f t="shared" si="32"/>
        <v>0</v>
      </c>
    </row>
    <row r="8" spans="1:85" ht="14.5" x14ac:dyDescent="0.35">
      <c r="A8" s="1377">
        <v>40299</v>
      </c>
      <c r="B8" s="1378">
        <f t="shared" si="25"/>
        <v>40294</v>
      </c>
      <c r="C8" s="988">
        <f t="shared" si="4"/>
        <v>2.5990903183885639E-3</v>
      </c>
      <c r="D8" s="988">
        <f t="shared" si="5"/>
        <v>1.7228648781688408E-3</v>
      </c>
      <c r="E8" s="988">
        <f t="shared" si="6"/>
        <v>0</v>
      </c>
      <c r="F8" s="988">
        <f t="shared" si="7"/>
        <v>1.3440860215053765E-3</v>
      </c>
      <c r="G8" s="988">
        <f t="shared" si="8"/>
        <v>0</v>
      </c>
      <c r="H8" s="988">
        <f t="shared" si="9"/>
        <v>0</v>
      </c>
      <c r="I8" s="988">
        <f t="shared" si="10"/>
        <v>0</v>
      </c>
      <c r="J8" s="988">
        <f t="shared" si="11"/>
        <v>0</v>
      </c>
      <c r="K8" s="988">
        <f t="shared" si="12"/>
        <v>0</v>
      </c>
      <c r="L8" s="988">
        <f t="shared" si="13"/>
        <v>7.6219512195121954E-4</v>
      </c>
      <c r="M8" s="988">
        <f t="shared" si="14"/>
        <v>0</v>
      </c>
      <c r="N8" s="989">
        <f t="shared" si="15"/>
        <v>1.9920318725099601E-3</v>
      </c>
      <c r="O8" s="989">
        <f t="shared" si="16"/>
        <v>0</v>
      </c>
      <c r="P8" s="989">
        <f t="shared" si="17"/>
        <v>0</v>
      </c>
      <c r="Q8" s="989">
        <f t="shared" si="18"/>
        <v>0</v>
      </c>
      <c r="R8" s="989">
        <f t="shared" si="19"/>
        <v>6.8446269678302531E-4</v>
      </c>
      <c r="S8" s="989">
        <f t="shared" si="19"/>
        <v>0</v>
      </c>
      <c r="T8" s="986"/>
      <c r="U8" s="1905">
        <v>43952</v>
      </c>
      <c r="V8" s="990">
        <v>3</v>
      </c>
      <c r="W8" s="990">
        <v>1</v>
      </c>
      <c r="X8" s="990">
        <v>0</v>
      </c>
      <c r="Y8" s="990">
        <v>1</v>
      </c>
      <c r="Z8" s="990">
        <v>0</v>
      </c>
      <c r="AA8" s="1909">
        <v>0</v>
      </c>
      <c r="AB8" s="1909">
        <v>0</v>
      </c>
      <c r="AC8" s="1909">
        <v>0</v>
      </c>
      <c r="AD8" s="990">
        <v>0</v>
      </c>
      <c r="AE8" s="990">
        <v>1</v>
      </c>
      <c r="AF8" s="990">
        <v>0</v>
      </c>
      <c r="AG8" s="991">
        <v>0</v>
      </c>
      <c r="AH8" s="1902">
        <v>0</v>
      </c>
      <c r="AI8" s="991">
        <v>0</v>
      </c>
      <c r="AJ8" s="991">
        <v>0</v>
      </c>
      <c r="AK8" s="991">
        <v>1</v>
      </c>
      <c r="AL8" s="1902">
        <v>0</v>
      </c>
      <c r="AM8" s="991"/>
      <c r="AN8" s="1910">
        <v>44317</v>
      </c>
      <c r="AO8" s="1913"/>
      <c r="AP8" s="1926">
        <v>43952</v>
      </c>
      <c r="AQ8" s="1927">
        <f t="shared" si="33"/>
        <v>4</v>
      </c>
      <c r="AR8" s="1927">
        <f t="shared" si="34"/>
        <v>7</v>
      </c>
      <c r="AS8" s="1927">
        <f t="shared" si="35"/>
        <v>0</v>
      </c>
      <c r="AT8" s="1927">
        <f t="shared" si="36"/>
        <v>1</v>
      </c>
      <c r="AU8" s="1927">
        <f t="shared" si="37"/>
        <v>0</v>
      </c>
      <c r="AV8" s="1936">
        <f t="shared" si="38"/>
        <v>0</v>
      </c>
      <c r="AW8" s="1936">
        <f t="shared" si="39"/>
        <v>0</v>
      </c>
      <c r="AX8" s="1936">
        <f t="shared" si="40"/>
        <v>0</v>
      </c>
      <c r="AY8" s="1927">
        <f t="shared" si="41"/>
        <v>0</v>
      </c>
      <c r="AZ8" s="1927">
        <f t="shared" si="42"/>
        <v>1</v>
      </c>
      <c r="BA8" s="1927">
        <f t="shared" si="43"/>
        <v>0</v>
      </c>
      <c r="BB8" s="1927">
        <f t="shared" si="44"/>
        <v>1</v>
      </c>
      <c r="BC8" s="1936">
        <f t="shared" si="45"/>
        <v>0</v>
      </c>
      <c r="BD8" s="1929">
        <f t="shared" si="45"/>
        <v>0</v>
      </c>
      <c r="BE8" s="1929">
        <f t="shared" ref="BE8:BE39" si="46">BE7+AJ8</f>
        <v>0</v>
      </c>
      <c r="BF8" s="1929">
        <f t="shared" ref="BF8:BF39" si="47">BF7+AK8</f>
        <v>1</v>
      </c>
      <c r="BG8" s="1937">
        <f t="shared" ref="BG8:BG39" si="48">BG7+AL8</f>
        <v>0</v>
      </c>
      <c r="BH8" s="1898"/>
      <c r="BJ8" s="233">
        <f t="shared" si="24"/>
        <v>40294</v>
      </c>
      <c r="BK8" s="1968">
        <v>2.5990903183885639E-3</v>
      </c>
      <c r="BL8" s="1968">
        <v>1.7228648781688408E-3</v>
      </c>
      <c r="BM8" s="1968">
        <v>0</v>
      </c>
      <c r="BN8" s="1968">
        <v>1.3440860215053765E-3</v>
      </c>
      <c r="BO8" s="1968">
        <v>0</v>
      </c>
      <c r="BP8" s="1968">
        <v>0</v>
      </c>
      <c r="BQ8" s="1968">
        <v>0</v>
      </c>
      <c r="BR8" s="1968">
        <v>0</v>
      </c>
      <c r="BS8" s="1968">
        <v>0</v>
      </c>
      <c r="BT8" s="1968">
        <v>7.6219512195121954E-4</v>
      </c>
      <c r="BU8" s="1968">
        <v>0</v>
      </c>
      <c r="BV8" s="1968">
        <v>1.996007984031936E-3</v>
      </c>
      <c r="BW8" s="1971">
        <v>0</v>
      </c>
      <c r="BX8" s="1971">
        <v>0</v>
      </c>
      <c r="BY8" s="1971">
        <v>0</v>
      </c>
      <c r="BZ8" s="1971">
        <v>6.8446269678302531E-4</v>
      </c>
      <c r="CA8" s="1971">
        <v>0</v>
      </c>
      <c r="CB8" s="1971"/>
      <c r="CC8" s="1984">
        <f t="shared" si="30"/>
        <v>5.6929418880181015E-4</v>
      </c>
      <c r="CD8" s="1985">
        <f t="shared" si="31"/>
        <v>7.020203603371614E-4</v>
      </c>
      <c r="CE8" s="278">
        <f t="shared" si="32"/>
        <v>1.3689253935660506E-4</v>
      </c>
    </row>
    <row r="9" spans="1:85" ht="14.5" x14ac:dyDescent="0.35">
      <c r="A9" s="213">
        <v>40300</v>
      </c>
      <c r="B9" s="1373">
        <f t="shared" si="25"/>
        <v>40295</v>
      </c>
      <c r="C9" s="219">
        <f t="shared" si="4"/>
        <v>2.5990903183885639E-3</v>
      </c>
      <c r="D9" s="219">
        <f t="shared" si="5"/>
        <v>2.2151119862170812E-3</v>
      </c>
      <c r="E9" s="219">
        <f t="shared" si="6"/>
        <v>0</v>
      </c>
      <c r="F9" s="219">
        <f t="shared" si="7"/>
        <v>1.3440860215053765E-3</v>
      </c>
      <c r="G9" s="219">
        <f t="shared" si="8"/>
        <v>0</v>
      </c>
      <c r="H9" s="219">
        <f t="shared" si="9"/>
        <v>0</v>
      </c>
      <c r="I9" s="219">
        <f t="shared" si="10"/>
        <v>0</v>
      </c>
      <c r="J9" s="219">
        <f t="shared" si="11"/>
        <v>0</v>
      </c>
      <c r="K9" s="219">
        <f t="shared" si="12"/>
        <v>2.717391304347826E-3</v>
      </c>
      <c r="L9" s="219">
        <f t="shared" si="13"/>
        <v>1.5243902439024391E-3</v>
      </c>
      <c r="M9" s="219">
        <f t="shared" si="14"/>
        <v>0</v>
      </c>
      <c r="N9" s="302">
        <f t="shared" si="15"/>
        <v>1.9920318725099601E-3</v>
      </c>
      <c r="O9" s="302">
        <f t="shared" si="16"/>
        <v>0</v>
      </c>
      <c r="P9" s="302">
        <f t="shared" si="17"/>
        <v>1.3333333333333334E-2</v>
      </c>
      <c r="Q9" s="302">
        <f t="shared" si="18"/>
        <v>5.1903114186851208E-3</v>
      </c>
      <c r="R9" s="302">
        <f t="shared" si="19"/>
        <v>6.8446269678302531E-4</v>
      </c>
      <c r="S9" s="302">
        <f t="shared" si="19"/>
        <v>0</v>
      </c>
      <c r="T9" s="986"/>
      <c r="U9" s="1904">
        <v>43953</v>
      </c>
      <c r="V9" s="214">
        <v>0</v>
      </c>
      <c r="W9" s="214">
        <v>2</v>
      </c>
      <c r="X9" s="214">
        <v>0</v>
      </c>
      <c r="Y9" s="214">
        <v>0</v>
      </c>
      <c r="Z9" s="214">
        <v>0</v>
      </c>
      <c r="AA9" s="1907">
        <v>0</v>
      </c>
      <c r="AB9" s="1907">
        <v>0</v>
      </c>
      <c r="AC9" s="214">
        <v>0</v>
      </c>
      <c r="AD9" s="214">
        <v>2</v>
      </c>
      <c r="AE9" s="214">
        <v>1</v>
      </c>
      <c r="AF9" s="214">
        <v>0</v>
      </c>
      <c r="AG9" s="300">
        <v>0</v>
      </c>
      <c r="AH9" s="300">
        <v>0</v>
      </c>
      <c r="AI9" s="300">
        <v>1</v>
      </c>
      <c r="AJ9" s="300">
        <v>3</v>
      </c>
      <c r="AK9" s="300">
        <v>0</v>
      </c>
      <c r="AL9" s="1899">
        <v>0</v>
      </c>
      <c r="AM9" s="2215" t="s">
        <v>522</v>
      </c>
      <c r="AN9" s="2215" t="s">
        <v>0</v>
      </c>
      <c r="AO9" s="1913"/>
      <c r="AP9" s="1912">
        <v>43953</v>
      </c>
      <c r="AQ9" s="1918">
        <f t="shared" si="33"/>
        <v>4</v>
      </c>
      <c r="AR9" s="1918">
        <f t="shared" si="34"/>
        <v>9</v>
      </c>
      <c r="AS9" s="1918">
        <f t="shared" si="35"/>
        <v>0</v>
      </c>
      <c r="AT9" s="1918">
        <f t="shared" si="36"/>
        <v>1</v>
      </c>
      <c r="AU9" s="1918">
        <f t="shared" si="37"/>
        <v>0</v>
      </c>
      <c r="AV9" s="1917">
        <f t="shared" si="38"/>
        <v>0</v>
      </c>
      <c r="AW9" s="1917">
        <f t="shared" si="39"/>
        <v>0</v>
      </c>
      <c r="AX9" s="1918">
        <f t="shared" si="40"/>
        <v>0</v>
      </c>
      <c r="AY9" s="1918">
        <f t="shared" si="41"/>
        <v>2</v>
      </c>
      <c r="AZ9" s="1918">
        <f t="shared" si="42"/>
        <v>2</v>
      </c>
      <c r="BA9" s="1918">
        <f t="shared" si="43"/>
        <v>0</v>
      </c>
      <c r="BB9" s="1918">
        <f t="shared" si="44"/>
        <v>1</v>
      </c>
      <c r="BC9" s="1918">
        <f t="shared" si="45"/>
        <v>0</v>
      </c>
      <c r="BD9" s="1920">
        <f t="shared" si="45"/>
        <v>1</v>
      </c>
      <c r="BE9" s="1920">
        <f t="shared" si="46"/>
        <v>3</v>
      </c>
      <c r="BF9" s="1920">
        <f t="shared" si="47"/>
        <v>1</v>
      </c>
      <c r="BG9" s="1919">
        <f t="shared" si="48"/>
        <v>0</v>
      </c>
      <c r="BH9" s="1898"/>
      <c r="BJ9" s="233">
        <f t="shared" si="24"/>
        <v>40295</v>
      </c>
      <c r="BK9" s="1968">
        <v>2.5990903183885639E-3</v>
      </c>
      <c r="BL9" s="1968">
        <v>2.2151119862170812E-3</v>
      </c>
      <c r="BM9" s="1968">
        <v>0</v>
      </c>
      <c r="BN9" s="1968">
        <v>1.3440860215053765E-3</v>
      </c>
      <c r="BO9" s="1968">
        <v>0</v>
      </c>
      <c r="BP9" s="1968">
        <v>0</v>
      </c>
      <c r="BQ9" s="1968">
        <v>0</v>
      </c>
      <c r="BR9" s="1968">
        <v>0</v>
      </c>
      <c r="BS9" s="1968">
        <v>2.717391304347826E-3</v>
      </c>
      <c r="BT9" s="1968">
        <v>1.5243902439024391E-3</v>
      </c>
      <c r="BU9" s="1968">
        <v>0</v>
      </c>
      <c r="BV9" s="1968">
        <v>1.996007984031936E-3</v>
      </c>
      <c r="BW9" s="1971">
        <v>0</v>
      </c>
      <c r="BX9" s="1970">
        <v>1.3333333333333334E-2</v>
      </c>
      <c r="BY9" s="1972">
        <v>5.1903114186851208E-3</v>
      </c>
      <c r="BZ9" s="1972">
        <v>6.8446269678302531E-4</v>
      </c>
      <c r="CA9" s="1972">
        <v>0</v>
      </c>
      <c r="CB9" s="1972"/>
      <c r="CC9" s="1984">
        <f t="shared" si="30"/>
        <v>1.9752615816996692E-3</v>
      </c>
      <c r="CD9" s="1985">
        <f t="shared" si="31"/>
        <v>1.0330064881994352E-3</v>
      </c>
      <c r="CE9" s="278">
        <f t="shared" si="32"/>
        <v>3.8416214897602956E-3</v>
      </c>
    </row>
    <row r="10" spans="1:85" ht="14.5" x14ac:dyDescent="0.35">
      <c r="A10" s="213">
        <v>40301</v>
      </c>
      <c r="B10" s="1373">
        <f t="shared" si="25"/>
        <v>40296</v>
      </c>
      <c r="C10" s="219">
        <f t="shared" si="4"/>
        <v>5.1981806367771277E-3</v>
      </c>
      <c r="D10" s="219">
        <f t="shared" si="5"/>
        <v>3.1996062023135615E-3</v>
      </c>
      <c r="E10" s="219">
        <f t="shared" si="6"/>
        <v>9.7307817061303926E-4</v>
      </c>
      <c r="F10" s="219">
        <f t="shared" si="7"/>
        <v>2.6881720430107529E-3</v>
      </c>
      <c r="G10" s="219">
        <f t="shared" si="8"/>
        <v>1.8281535648994515E-3</v>
      </c>
      <c r="H10" s="219">
        <f t="shared" si="9"/>
        <v>0</v>
      </c>
      <c r="I10" s="219">
        <f t="shared" si="10"/>
        <v>0</v>
      </c>
      <c r="J10" s="219">
        <f t="shared" si="11"/>
        <v>0</v>
      </c>
      <c r="K10" s="219">
        <f t="shared" si="12"/>
        <v>2.717391304347826E-3</v>
      </c>
      <c r="L10" s="219">
        <f t="shared" si="13"/>
        <v>1.5243902439024391E-3</v>
      </c>
      <c r="M10" s="219">
        <f t="shared" si="14"/>
        <v>0</v>
      </c>
      <c r="N10" s="302">
        <f t="shared" si="15"/>
        <v>1.9920318725099601E-3</v>
      </c>
      <c r="O10" s="302">
        <f t="shared" si="16"/>
        <v>0</v>
      </c>
      <c r="P10" s="302">
        <f t="shared" si="17"/>
        <v>1.3333333333333334E-2</v>
      </c>
      <c r="Q10" s="302">
        <f t="shared" si="18"/>
        <v>5.1903114186851208E-3</v>
      </c>
      <c r="R10" s="302">
        <f t="shared" si="19"/>
        <v>2.0533880903490761E-3</v>
      </c>
      <c r="S10" s="302">
        <f t="shared" si="19"/>
        <v>0</v>
      </c>
      <c r="T10" s="986"/>
      <c r="U10" s="1905">
        <v>43954</v>
      </c>
      <c r="V10" s="214">
        <v>4</v>
      </c>
      <c r="W10" s="214">
        <v>4</v>
      </c>
      <c r="X10" s="214">
        <v>3</v>
      </c>
      <c r="Y10" s="214">
        <v>1</v>
      </c>
      <c r="Z10" s="214">
        <v>1</v>
      </c>
      <c r="AA10" s="1907">
        <v>0</v>
      </c>
      <c r="AB10" s="214">
        <v>0</v>
      </c>
      <c r="AC10" s="214">
        <v>0</v>
      </c>
      <c r="AD10" s="214">
        <v>0</v>
      </c>
      <c r="AE10" s="214">
        <v>0</v>
      </c>
      <c r="AF10" s="214">
        <v>0</v>
      </c>
      <c r="AG10" s="300">
        <v>0</v>
      </c>
      <c r="AH10" s="300">
        <v>0</v>
      </c>
      <c r="AI10" s="301">
        <v>0</v>
      </c>
      <c r="AJ10" s="301">
        <v>0</v>
      </c>
      <c r="AK10" s="301">
        <v>2</v>
      </c>
      <c r="AL10" s="1903">
        <v>0</v>
      </c>
      <c r="AM10" s="2216" t="s">
        <v>143</v>
      </c>
      <c r="AN10" s="2217">
        <v>44319</v>
      </c>
      <c r="AO10" s="1914"/>
      <c r="AP10" s="1912">
        <v>43954</v>
      </c>
      <c r="AQ10" s="1918">
        <f t="shared" si="33"/>
        <v>8</v>
      </c>
      <c r="AR10" s="1918">
        <f t="shared" si="34"/>
        <v>13</v>
      </c>
      <c r="AS10" s="1918">
        <f t="shared" si="35"/>
        <v>3</v>
      </c>
      <c r="AT10" s="1918">
        <f t="shared" si="36"/>
        <v>2</v>
      </c>
      <c r="AU10" s="1918">
        <f t="shared" si="37"/>
        <v>1</v>
      </c>
      <c r="AV10" s="1917">
        <f t="shared" si="38"/>
        <v>0</v>
      </c>
      <c r="AW10" s="1918">
        <f t="shared" si="39"/>
        <v>0</v>
      </c>
      <c r="AX10" s="1918">
        <f t="shared" si="40"/>
        <v>0</v>
      </c>
      <c r="AY10" s="1918">
        <f t="shared" si="41"/>
        <v>2</v>
      </c>
      <c r="AZ10" s="1918">
        <f t="shared" si="42"/>
        <v>2</v>
      </c>
      <c r="BA10" s="1918">
        <f t="shared" si="43"/>
        <v>0</v>
      </c>
      <c r="BB10" s="1918">
        <f t="shared" si="44"/>
        <v>1</v>
      </c>
      <c r="BC10" s="1918">
        <f t="shared" si="45"/>
        <v>0</v>
      </c>
      <c r="BD10" s="1920">
        <f t="shared" si="45"/>
        <v>1</v>
      </c>
      <c r="BE10" s="1920">
        <f t="shared" si="46"/>
        <v>3</v>
      </c>
      <c r="BF10" s="1920">
        <f t="shared" si="47"/>
        <v>3</v>
      </c>
      <c r="BG10" s="1919">
        <f t="shared" si="48"/>
        <v>0</v>
      </c>
      <c r="BH10" s="1898"/>
      <c r="BJ10" s="233">
        <f t="shared" si="24"/>
        <v>40296</v>
      </c>
      <c r="BK10" s="1968">
        <v>5.1981806367771277E-3</v>
      </c>
      <c r="BL10" s="1968">
        <v>3.1996062023135615E-3</v>
      </c>
      <c r="BM10" s="1968">
        <v>9.7307817061303926E-4</v>
      </c>
      <c r="BN10" s="1968">
        <v>2.6881720430107529E-3</v>
      </c>
      <c r="BO10" s="1968">
        <v>1.8281535648994515E-3</v>
      </c>
      <c r="BP10" s="1968">
        <v>0</v>
      </c>
      <c r="BQ10" s="1968">
        <v>0</v>
      </c>
      <c r="BR10" s="1968">
        <v>0</v>
      </c>
      <c r="BS10" s="1968">
        <v>2.717391304347826E-3</v>
      </c>
      <c r="BT10" s="1968">
        <v>1.5243902439024391E-3</v>
      </c>
      <c r="BU10" s="1968">
        <v>0</v>
      </c>
      <c r="BV10" s="1968">
        <v>1.996007984031936E-3</v>
      </c>
      <c r="BW10" s="1971">
        <v>0</v>
      </c>
      <c r="BX10" s="1970">
        <v>1.3333333333333334E-2</v>
      </c>
      <c r="BY10" s="1972">
        <v>5.1903114186851208E-3</v>
      </c>
      <c r="BZ10" s="1972">
        <v>2.0533880903490761E-3</v>
      </c>
      <c r="CA10" s="1972">
        <v>0</v>
      </c>
      <c r="CB10" s="1972"/>
      <c r="CC10" s="1984">
        <f t="shared" si="30"/>
        <v>2.5438758120164794E-3</v>
      </c>
      <c r="CD10" s="1985">
        <f t="shared" si="31"/>
        <v>1.6770816791580115E-3</v>
      </c>
      <c r="CE10" s="278">
        <f t="shared" si="32"/>
        <v>4.1154065684735055E-3</v>
      </c>
    </row>
    <row r="11" spans="1:85" ht="14.5" x14ac:dyDescent="0.35">
      <c r="A11" s="213">
        <v>40302</v>
      </c>
      <c r="B11" s="1373">
        <f t="shared" si="25"/>
        <v>40297</v>
      </c>
      <c r="C11" s="219">
        <f t="shared" si="4"/>
        <v>6.4977257959714096E-3</v>
      </c>
      <c r="D11" s="219">
        <f t="shared" si="5"/>
        <v>3.4457297563376815E-3</v>
      </c>
      <c r="E11" s="219">
        <f t="shared" si="6"/>
        <v>1.2974375608173856E-3</v>
      </c>
      <c r="F11" s="219">
        <f t="shared" si="7"/>
        <v>2.6881720430107529E-3</v>
      </c>
      <c r="G11" s="219">
        <f t="shared" si="8"/>
        <v>1.8281535648994515E-3</v>
      </c>
      <c r="H11" s="219">
        <f t="shared" si="9"/>
        <v>0</v>
      </c>
      <c r="I11" s="219">
        <f t="shared" si="10"/>
        <v>4.2372881355932203E-3</v>
      </c>
      <c r="J11" s="219">
        <f t="shared" si="11"/>
        <v>4.6728971962616819E-3</v>
      </c>
      <c r="K11" s="219">
        <f t="shared" si="12"/>
        <v>2.717391304347826E-3</v>
      </c>
      <c r="L11" s="219">
        <f t="shared" si="13"/>
        <v>2.2865853658536584E-3</v>
      </c>
      <c r="M11" s="219">
        <f t="shared" si="14"/>
        <v>0</v>
      </c>
      <c r="N11" s="302">
        <f t="shared" si="15"/>
        <v>1.9920318725099601E-3</v>
      </c>
      <c r="O11" s="302">
        <f t="shared" si="16"/>
        <v>1.2195121951219513E-2</v>
      </c>
      <c r="P11" s="302">
        <f t="shared" si="17"/>
        <v>1.3333333333333334E-2</v>
      </c>
      <c r="Q11" s="302">
        <f t="shared" si="18"/>
        <v>5.1903114186851208E-3</v>
      </c>
      <c r="R11" s="302">
        <f t="shared" si="19"/>
        <v>2.0533880903490761E-3</v>
      </c>
      <c r="S11" s="302">
        <f t="shared" si="19"/>
        <v>0</v>
      </c>
      <c r="T11" s="986"/>
      <c r="U11" s="1904">
        <v>43955</v>
      </c>
      <c r="V11" s="214">
        <v>2</v>
      </c>
      <c r="W11" s="214">
        <v>1</v>
      </c>
      <c r="X11" s="214">
        <v>1</v>
      </c>
      <c r="Y11" s="214">
        <v>0</v>
      </c>
      <c r="Z11" s="214">
        <v>0</v>
      </c>
      <c r="AA11" s="214">
        <v>0</v>
      </c>
      <c r="AB11" s="214">
        <v>2</v>
      </c>
      <c r="AC11" s="214">
        <v>1</v>
      </c>
      <c r="AD11" s="214">
        <v>0</v>
      </c>
      <c r="AE11" s="215">
        <v>1</v>
      </c>
      <c r="AF11" s="215">
        <v>0</v>
      </c>
      <c r="AG11" s="301">
        <v>0</v>
      </c>
      <c r="AH11" s="301">
        <v>2</v>
      </c>
      <c r="AI11" s="301">
        <v>0</v>
      </c>
      <c r="AJ11" s="301">
        <v>0</v>
      </c>
      <c r="AK11" s="301">
        <v>0</v>
      </c>
      <c r="AL11" s="301">
        <v>0</v>
      </c>
      <c r="AM11" s="2216" t="s">
        <v>143</v>
      </c>
      <c r="AN11" s="2217">
        <v>44320</v>
      </c>
      <c r="AO11" s="1913"/>
      <c r="AP11" s="1912">
        <v>43955</v>
      </c>
      <c r="AQ11" s="1918">
        <f t="shared" si="33"/>
        <v>10</v>
      </c>
      <c r="AR11" s="1918">
        <f t="shared" si="34"/>
        <v>14</v>
      </c>
      <c r="AS11" s="1918">
        <f t="shared" si="35"/>
        <v>4</v>
      </c>
      <c r="AT11" s="1918">
        <f t="shared" si="36"/>
        <v>2</v>
      </c>
      <c r="AU11" s="1918">
        <f t="shared" si="37"/>
        <v>1</v>
      </c>
      <c r="AV11" s="1918">
        <f t="shared" si="38"/>
        <v>0</v>
      </c>
      <c r="AW11" s="1918">
        <f t="shared" si="39"/>
        <v>2</v>
      </c>
      <c r="AX11" s="1918">
        <f t="shared" si="40"/>
        <v>1</v>
      </c>
      <c r="AY11" s="1918">
        <f t="shared" si="41"/>
        <v>2</v>
      </c>
      <c r="AZ11" s="1918">
        <f t="shared" si="42"/>
        <v>3</v>
      </c>
      <c r="BA11" s="1918">
        <f t="shared" si="43"/>
        <v>0</v>
      </c>
      <c r="BB11" s="1918">
        <f t="shared" si="44"/>
        <v>1</v>
      </c>
      <c r="BC11" s="1918">
        <f t="shared" si="45"/>
        <v>2</v>
      </c>
      <c r="BD11" s="1920">
        <f t="shared" si="45"/>
        <v>1</v>
      </c>
      <c r="BE11" s="1920">
        <f t="shared" si="46"/>
        <v>3</v>
      </c>
      <c r="BF11" s="1920">
        <f t="shared" si="47"/>
        <v>3</v>
      </c>
      <c r="BG11" s="1920">
        <f t="shared" si="48"/>
        <v>0</v>
      </c>
      <c r="BH11" s="1898"/>
      <c r="BJ11" s="233">
        <f t="shared" si="24"/>
        <v>40297</v>
      </c>
      <c r="BK11" s="1968">
        <v>6.4977257959714096E-3</v>
      </c>
      <c r="BL11" s="1968">
        <v>3.4457297563376815E-3</v>
      </c>
      <c r="BM11" s="1968">
        <v>1.2974375608173856E-3</v>
      </c>
      <c r="BN11" s="1968">
        <v>2.6881720430107529E-3</v>
      </c>
      <c r="BO11" s="1968">
        <v>1.8281535648994515E-3</v>
      </c>
      <c r="BP11" s="1968">
        <v>0</v>
      </c>
      <c r="BQ11" s="1968">
        <v>4.2372881355932203E-3</v>
      </c>
      <c r="BR11" s="1968">
        <v>4.6728971962616819E-3</v>
      </c>
      <c r="BS11" s="1968">
        <v>2.717391304347826E-3</v>
      </c>
      <c r="BT11" s="1968">
        <v>2.2865853658536584E-3</v>
      </c>
      <c r="BU11" s="1968">
        <v>0</v>
      </c>
      <c r="BV11" s="1968">
        <v>1.996007984031936E-3</v>
      </c>
      <c r="BW11" s="1971">
        <v>1.2195121951219513E-2</v>
      </c>
      <c r="BX11" s="1970">
        <v>1.3333333333333334E-2</v>
      </c>
      <c r="BY11" s="1972">
        <v>5.1903114186851208E-3</v>
      </c>
      <c r="BZ11" s="1972">
        <v>2.0533880903490761E-3</v>
      </c>
      <c r="CA11" s="1972">
        <v>0</v>
      </c>
      <c r="CB11" s="1972"/>
      <c r="CC11" s="1984">
        <f t="shared" si="30"/>
        <v>4.0274714687945027E-3</v>
      </c>
      <c r="CD11" s="1985">
        <f t="shared" si="31"/>
        <v>2.6389490589270835E-3</v>
      </c>
      <c r="CE11" s="278">
        <f t="shared" si="32"/>
        <v>6.5544309587174084E-3</v>
      </c>
    </row>
    <row r="12" spans="1:85" ht="15" thickBot="1" x14ac:dyDescent="0.4">
      <c r="A12" s="213">
        <v>40303</v>
      </c>
      <c r="B12" s="1373">
        <f t="shared" si="25"/>
        <v>40298</v>
      </c>
      <c r="C12" s="219">
        <f t="shared" si="4"/>
        <v>6.4977257959714096E-3</v>
      </c>
      <c r="D12" s="219">
        <f t="shared" si="5"/>
        <v>3.9379768643859215E-3</v>
      </c>
      <c r="E12" s="219">
        <f t="shared" si="6"/>
        <v>2.2705157314304248E-3</v>
      </c>
      <c r="F12" s="219">
        <f t="shared" si="7"/>
        <v>2.6881720430107529E-3</v>
      </c>
      <c r="G12" s="219">
        <f t="shared" si="8"/>
        <v>1.8281535648994515E-3</v>
      </c>
      <c r="H12" s="219">
        <f t="shared" si="9"/>
        <v>0</v>
      </c>
      <c r="I12" s="219">
        <f t="shared" si="10"/>
        <v>1.059322033898305E-2</v>
      </c>
      <c r="J12" s="219">
        <f t="shared" si="11"/>
        <v>4.6728971962616819E-3</v>
      </c>
      <c r="K12" s="219">
        <f t="shared" si="12"/>
        <v>2.717391304347826E-3</v>
      </c>
      <c r="L12" s="219">
        <f t="shared" si="13"/>
        <v>2.2865853658536584E-3</v>
      </c>
      <c r="M12" s="219">
        <f t="shared" si="14"/>
        <v>0</v>
      </c>
      <c r="N12" s="302">
        <f t="shared" si="15"/>
        <v>1.9920318725099601E-3</v>
      </c>
      <c r="O12" s="302">
        <f t="shared" si="16"/>
        <v>1.2195121951219513E-2</v>
      </c>
      <c r="P12" s="302">
        <f t="shared" si="17"/>
        <v>1.3333333333333334E-2</v>
      </c>
      <c r="Q12" s="302">
        <f t="shared" si="18"/>
        <v>6.920415224913495E-3</v>
      </c>
      <c r="R12" s="302">
        <f t="shared" si="19"/>
        <v>2.0533880903490761E-3</v>
      </c>
      <c r="S12" s="302">
        <f t="shared" si="19"/>
        <v>0</v>
      </c>
      <c r="T12" s="986"/>
      <c r="U12" s="1905">
        <v>43956</v>
      </c>
      <c r="V12" s="214">
        <v>0</v>
      </c>
      <c r="W12" s="214">
        <v>2</v>
      </c>
      <c r="X12" s="214">
        <v>3</v>
      </c>
      <c r="Y12" s="214">
        <v>0</v>
      </c>
      <c r="Z12" s="214">
        <v>0</v>
      </c>
      <c r="AA12" s="214">
        <v>0</v>
      </c>
      <c r="AB12" s="214">
        <v>3</v>
      </c>
      <c r="AC12" s="214">
        <v>0</v>
      </c>
      <c r="AD12" s="214">
        <v>0</v>
      </c>
      <c r="AE12" s="215">
        <v>0</v>
      </c>
      <c r="AF12" s="215">
        <v>0</v>
      </c>
      <c r="AG12" s="301">
        <v>0</v>
      </c>
      <c r="AH12" s="301">
        <v>0</v>
      </c>
      <c r="AI12" s="301">
        <v>0</v>
      </c>
      <c r="AJ12" s="301">
        <v>1</v>
      </c>
      <c r="AK12" s="301">
        <v>0</v>
      </c>
      <c r="AL12" s="301">
        <v>0</v>
      </c>
      <c r="AM12" s="2216" t="s">
        <v>758</v>
      </c>
      <c r="AN12" s="2217">
        <v>44321</v>
      </c>
      <c r="AO12" s="1915"/>
      <c r="AP12" s="1912">
        <v>43956</v>
      </c>
      <c r="AQ12" s="1918">
        <f t="shared" si="33"/>
        <v>10</v>
      </c>
      <c r="AR12" s="1918">
        <f t="shared" si="34"/>
        <v>16</v>
      </c>
      <c r="AS12" s="1918">
        <f t="shared" si="35"/>
        <v>7</v>
      </c>
      <c r="AT12" s="1918">
        <f t="shared" si="36"/>
        <v>2</v>
      </c>
      <c r="AU12" s="1918">
        <f t="shared" si="37"/>
        <v>1</v>
      </c>
      <c r="AV12" s="1918">
        <f t="shared" si="38"/>
        <v>0</v>
      </c>
      <c r="AW12" s="1918">
        <f t="shared" si="39"/>
        <v>5</v>
      </c>
      <c r="AX12" s="1918">
        <f t="shared" si="40"/>
        <v>1</v>
      </c>
      <c r="AY12" s="1918">
        <f t="shared" si="41"/>
        <v>2</v>
      </c>
      <c r="AZ12" s="1918">
        <f t="shared" si="42"/>
        <v>3</v>
      </c>
      <c r="BA12" s="1918">
        <f t="shared" si="43"/>
        <v>0</v>
      </c>
      <c r="BB12" s="1918">
        <f t="shared" si="44"/>
        <v>1</v>
      </c>
      <c r="BC12" s="1918">
        <f t="shared" ref="BC12:BC43" si="49">(BC11+AH12)</f>
        <v>2</v>
      </c>
      <c r="BD12" s="1920">
        <f t="shared" ref="BD12:BD21" si="50">(BD11+AI12)</f>
        <v>1</v>
      </c>
      <c r="BE12" s="1920">
        <f t="shared" si="46"/>
        <v>4</v>
      </c>
      <c r="BF12" s="1920">
        <f t="shared" si="47"/>
        <v>3</v>
      </c>
      <c r="BG12" s="1920">
        <f t="shared" si="48"/>
        <v>0</v>
      </c>
      <c r="BH12" s="1898"/>
      <c r="BJ12" s="233">
        <f t="shared" si="24"/>
        <v>40298</v>
      </c>
      <c r="BK12" s="221">
        <v>6.4977257959714096E-3</v>
      </c>
      <c r="BL12" s="221">
        <v>3.9379768643859215E-3</v>
      </c>
      <c r="BM12" s="221">
        <v>2.2705157314304248E-3</v>
      </c>
      <c r="BN12" s="221">
        <v>2.6881720430107529E-3</v>
      </c>
      <c r="BO12" s="221">
        <v>1.8281535648994515E-3</v>
      </c>
      <c r="BP12" s="221">
        <v>0</v>
      </c>
      <c r="BQ12" s="221">
        <v>1.059322033898305E-2</v>
      </c>
      <c r="BR12" s="221">
        <v>4.6728971962616819E-3</v>
      </c>
      <c r="BS12" s="221">
        <v>2.717391304347826E-3</v>
      </c>
      <c r="BT12" s="221">
        <v>2.2865853658536584E-3</v>
      </c>
      <c r="BU12" s="221">
        <v>0</v>
      </c>
      <c r="BV12" s="221">
        <v>1.996007984031936E-3</v>
      </c>
      <c r="BW12" s="995">
        <v>1.2195121951219513E-2</v>
      </c>
      <c r="BX12" s="303">
        <v>1.3333333333333334E-2</v>
      </c>
      <c r="BY12" s="998">
        <v>6.920415224913495E-3</v>
      </c>
      <c r="BZ12" s="998">
        <v>2.0533880903490761E-3</v>
      </c>
      <c r="CA12" s="998">
        <v>0</v>
      </c>
      <c r="CB12" s="998"/>
      <c r="CC12" s="1381">
        <f t="shared" si="30"/>
        <v>4.6244315493119709E-3</v>
      </c>
      <c r="CD12" s="996">
        <f t="shared" si="31"/>
        <v>3.2907205157646762E-3</v>
      </c>
      <c r="CE12" s="997">
        <f t="shared" si="32"/>
        <v>6.9004517199630841E-3</v>
      </c>
    </row>
    <row r="13" spans="1:85" ht="14.5" x14ac:dyDescent="0.35">
      <c r="A13" s="213">
        <v>40304</v>
      </c>
      <c r="B13" s="1373">
        <f t="shared" si="25"/>
        <v>40299</v>
      </c>
      <c r="C13" s="219">
        <f t="shared" si="4"/>
        <v>6.4977257959714096E-3</v>
      </c>
      <c r="D13" s="219">
        <f t="shared" si="5"/>
        <v>4.4302239724341623E-3</v>
      </c>
      <c r="E13" s="219">
        <f t="shared" si="6"/>
        <v>3.8923126824521571E-3</v>
      </c>
      <c r="F13" s="219">
        <f t="shared" si="7"/>
        <v>5.3763440860215058E-3</v>
      </c>
      <c r="G13" s="219">
        <f t="shared" si="8"/>
        <v>1.0968921389396709E-2</v>
      </c>
      <c r="H13" s="219">
        <f t="shared" si="9"/>
        <v>1.2468827930174563E-3</v>
      </c>
      <c r="I13" s="219">
        <f t="shared" si="10"/>
        <v>1.059322033898305E-2</v>
      </c>
      <c r="J13" s="219">
        <f t="shared" si="11"/>
        <v>9.3457943925233638E-3</v>
      </c>
      <c r="K13" s="219">
        <f t="shared" si="12"/>
        <v>2.717391304347826E-3</v>
      </c>
      <c r="L13" s="219">
        <f t="shared" si="13"/>
        <v>2.2865853658536584E-3</v>
      </c>
      <c r="M13" s="219">
        <f t="shared" si="14"/>
        <v>0</v>
      </c>
      <c r="N13" s="302">
        <f t="shared" si="15"/>
        <v>1.9920318725099601E-3</v>
      </c>
      <c r="O13" s="302">
        <f t="shared" si="16"/>
        <v>1.2195121951219513E-2</v>
      </c>
      <c r="P13" s="302">
        <f t="shared" si="17"/>
        <v>2.6666666666666668E-2</v>
      </c>
      <c r="Q13" s="302">
        <f t="shared" si="18"/>
        <v>6.920415224913495E-3</v>
      </c>
      <c r="R13" s="302">
        <f t="shared" si="19"/>
        <v>2.7378507871321013E-3</v>
      </c>
      <c r="S13" s="302">
        <f t="shared" si="19"/>
        <v>5.0556117290192115E-4</v>
      </c>
      <c r="T13" s="986"/>
      <c r="U13" s="1904">
        <v>43957</v>
      </c>
      <c r="V13" s="214">
        <v>0</v>
      </c>
      <c r="W13" s="214">
        <v>2</v>
      </c>
      <c r="X13" s="214">
        <v>5</v>
      </c>
      <c r="Y13" s="214">
        <v>2</v>
      </c>
      <c r="Z13" s="214">
        <v>5</v>
      </c>
      <c r="AA13" s="214">
        <v>1</v>
      </c>
      <c r="AB13" s="214">
        <v>0</v>
      </c>
      <c r="AC13" s="214">
        <v>1</v>
      </c>
      <c r="AD13" s="214">
        <v>0</v>
      </c>
      <c r="AE13" s="215">
        <v>0</v>
      </c>
      <c r="AF13" s="215">
        <v>0</v>
      </c>
      <c r="AG13" s="301">
        <v>0</v>
      </c>
      <c r="AH13" s="301">
        <v>0</v>
      </c>
      <c r="AI13" s="301">
        <v>1</v>
      </c>
      <c r="AJ13" s="301">
        <v>0</v>
      </c>
      <c r="AK13" s="301">
        <v>1</v>
      </c>
      <c r="AL13" s="301">
        <v>1</v>
      </c>
      <c r="AM13" s="2216" t="s">
        <v>147</v>
      </c>
      <c r="AN13" s="2217">
        <v>44322</v>
      </c>
      <c r="AO13" s="1910"/>
      <c r="AP13" s="1912">
        <v>43957</v>
      </c>
      <c r="AQ13" s="1918">
        <f t="shared" si="33"/>
        <v>10</v>
      </c>
      <c r="AR13" s="1918">
        <f t="shared" si="34"/>
        <v>18</v>
      </c>
      <c r="AS13" s="1918">
        <f t="shared" si="35"/>
        <v>12</v>
      </c>
      <c r="AT13" s="1918">
        <f t="shared" si="36"/>
        <v>4</v>
      </c>
      <c r="AU13" s="1918">
        <f t="shared" si="37"/>
        <v>6</v>
      </c>
      <c r="AV13" s="1918">
        <f t="shared" si="38"/>
        <v>1</v>
      </c>
      <c r="AW13" s="1918">
        <f t="shared" si="39"/>
        <v>5</v>
      </c>
      <c r="AX13" s="1918">
        <f t="shared" si="40"/>
        <v>2</v>
      </c>
      <c r="AY13" s="1918">
        <f t="shared" si="41"/>
        <v>2</v>
      </c>
      <c r="AZ13" s="1918">
        <f t="shared" si="42"/>
        <v>3</v>
      </c>
      <c r="BA13" s="1918">
        <f t="shared" si="43"/>
        <v>0</v>
      </c>
      <c r="BB13" s="1918">
        <f t="shared" si="44"/>
        <v>1</v>
      </c>
      <c r="BC13" s="1918">
        <f t="shared" si="49"/>
        <v>2</v>
      </c>
      <c r="BD13" s="1920">
        <f t="shared" si="50"/>
        <v>2</v>
      </c>
      <c r="BE13" s="1920">
        <f t="shared" si="46"/>
        <v>4</v>
      </c>
      <c r="BF13" s="1920">
        <f t="shared" si="47"/>
        <v>4</v>
      </c>
      <c r="BG13" s="1920">
        <f t="shared" si="48"/>
        <v>1</v>
      </c>
      <c r="BH13" s="1898"/>
      <c r="BJ13" s="344">
        <f t="shared" si="24"/>
        <v>40299</v>
      </c>
      <c r="BK13" s="993">
        <v>6.4977257959714096E-3</v>
      </c>
      <c r="BL13" s="993">
        <v>4.4302239724341623E-3</v>
      </c>
      <c r="BM13" s="993">
        <v>3.8923126824521571E-3</v>
      </c>
      <c r="BN13" s="993">
        <v>5.3763440860215058E-3</v>
      </c>
      <c r="BO13" s="993">
        <v>1.0968921389396709E-2</v>
      </c>
      <c r="BP13" s="993">
        <v>1.2468827930174563E-3</v>
      </c>
      <c r="BQ13" s="993">
        <v>1.059322033898305E-2</v>
      </c>
      <c r="BR13" s="993">
        <v>9.3457943925233638E-3</v>
      </c>
      <c r="BS13" s="993">
        <v>2.717391304347826E-3</v>
      </c>
      <c r="BT13" s="993">
        <v>2.2865853658536584E-3</v>
      </c>
      <c r="BU13" s="993">
        <v>0</v>
      </c>
      <c r="BV13" s="993">
        <v>1.996007984031936E-3</v>
      </c>
      <c r="BW13" s="1973">
        <v>1.2195121951219513E-2</v>
      </c>
      <c r="BX13" s="993">
        <v>2.6666666666666668E-2</v>
      </c>
      <c r="BY13" s="1973">
        <v>6.920415224913495E-3</v>
      </c>
      <c r="BZ13" s="1973">
        <v>2.7378507871321013E-3</v>
      </c>
      <c r="CA13" s="1973">
        <v>5.0556117290192115E-4</v>
      </c>
      <c r="CB13" s="1973"/>
      <c r="CC13" s="1966">
        <f t="shared" si="30"/>
        <v>6.7419665459353129E-3</v>
      </c>
      <c r="CD13" s="1967">
        <f t="shared" si="31"/>
        <v>4.9459508420861024E-3</v>
      </c>
      <c r="CE13" s="994">
        <f t="shared" si="32"/>
        <v>9.8051231605667411E-3</v>
      </c>
    </row>
    <row r="14" spans="1:85" ht="14.5" x14ac:dyDescent="0.35">
      <c r="A14" s="213">
        <v>40305</v>
      </c>
      <c r="B14" s="1373">
        <f t="shared" si="25"/>
        <v>40300</v>
      </c>
      <c r="C14" s="219">
        <f t="shared" si="4"/>
        <v>6.4977257959714096E-3</v>
      </c>
      <c r="D14" s="219">
        <f t="shared" si="5"/>
        <v>4.4302239724341623E-3</v>
      </c>
      <c r="E14" s="219">
        <f t="shared" si="6"/>
        <v>3.8923126824521571E-3</v>
      </c>
      <c r="F14" s="219">
        <f t="shared" si="7"/>
        <v>5.3763440860215058E-3</v>
      </c>
      <c r="G14" s="219">
        <f t="shared" si="8"/>
        <v>1.2797074954296161E-2</v>
      </c>
      <c r="H14" s="219">
        <f t="shared" si="9"/>
        <v>1.2468827930174563E-3</v>
      </c>
      <c r="I14" s="219">
        <f t="shared" si="10"/>
        <v>1.4830508474576272E-2</v>
      </c>
      <c r="J14" s="219">
        <f t="shared" si="11"/>
        <v>1.4018691588785047E-2</v>
      </c>
      <c r="K14" s="219">
        <f t="shared" si="12"/>
        <v>4.076086956521739E-3</v>
      </c>
      <c r="L14" s="219">
        <f t="shared" si="13"/>
        <v>2.2865853658536584E-3</v>
      </c>
      <c r="M14" s="219">
        <f t="shared" si="14"/>
        <v>1.7543859649122807E-3</v>
      </c>
      <c r="N14" s="302">
        <f t="shared" si="15"/>
        <v>1.9920318725099601E-3</v>
      </c>
      <c r="O14" s="302">
        <f t="shared" si="16"/>
        <v>1.8292682926829267E-2</v>
      </c>
      <c r="P14" s="302">
        <f t="shared" si="17"/>
        <v>2.6666666666666668E-2</v>
      </c>
      <c r="Q14" s="302">
        <f t="shared" si="18"/>
        <v>6.920415224913495E-3</v>
      </c>
      <c r="R14" s="302">
        <f t="shared" si="19"/>
        <v>2.7378507871321013E-3</v>
      </c>
      <c r="S14" s="302">
        <f t="shared" si="19"/>
        <v>5.0556117290192115E-4</v>
      </c>
      <c r="T14" s="986"/>
      <c r="U14" s="1905">
        <v>43958</v>
      </c>
      <c r="V14" s="214">
        <v>0</v>
      </c>
      <c r="W14" s="214">
        <v>0</v>
      </c>
      <c r="X14" s="214">
        <v>0</v>
      </c>
      <c r="Y14" s="214">
        <v>0</v>
      </c>
      <c r="Z14" s="214">
        <v>1</v>
      </c>
      <c r="AA14" s="214">
        <v>0</v>
      </c>
      <c r="AB14" s="214">
        <v>2</v>
      </c>
      <c r="AC14" s="214">
        <v>1</v>
      </c>
      <c r="AD14" s="214">
        <v>1</v>
      </c>
      <c r="AE14" s="215">
        <v>0</v>
      </c>
      <c r="AF14" s="215">
        <v>1</v>
      </c>
      <c r="AG14" s="301">
        <v>0</v>
      </c>
      <c r="AH14" s="301">
        <v>1</v>
      </c>
      <c r="AI14" s="301">
        <v>0</v>
      </c>
      <c r="AJ14" s="301">
        <v>0</v>
      </c>
      <c r="AK14" s="301">
        <v>0</v>
      </c>
      <c r="AL14" s="301">
        <v>0</v>
      </c>
      <c r="AM14" s="2216" t="s">
        <v>715</v>
      </c>
      <c r="AN14" s="2217">
        <v>44323</v>
      </c>
      <c r="AO14" s="1910"/>
      <c r="AP14" s="1912">
        <v>43958</v>
      </c>
      <c r="AQ14" s="1918">
        <f t="shared" si="33"/>
        <v>10</v>
      </c>
      <c r="AR14" s="1918">
        <f t="shared" si="34"/>
        <v>18</v>
      </c>
      <c r="AS14" s="1918">
        <f t="shared" si="35"/>
        <v>12</v>
      </c>
      <c r="AT14" s="1918">
        <f t="shared" si="36"/>
        <v>4</v>
      </c>
      <c r="AU14" s="1918">
        <f t="shared" si="37"/>
        <v>7</v>
      </c>
      <c r="AV14" s="1918">
        <f t="shared" si="38"/>
        <v>1</v>
      </c>
      <c r="AW14" s="1918">
        <f t="shared" si="39"/>
        <v>7</v>
      </c>
      <c r="AX14" s="1918">
        <f t="shared" si="40"/>
        <v>3</v>
      </c>
      <c r="AY14" s="1918">
        <f t="shared" si="41"/>
        <v>3</v>
      </c>
      <c r="AZ14" s="1918">
        <f t="shared" si="42"/>
        <v>3</v>
      </c>
      <c r="BA14" s="1918">
        <f t="shared" si="43"/>
        <v>1</v>
      </c>
      <c r="BB14" s="1918">
        <f t="shared" si="44"/>
        <v>1</v>
      </c>
      <c r="BC14" s="1918">
        <f t="shared" si="49"/>
        <v>3</v>
      </c>
      <c r="BD14" s="1920">
        <f t="shared" si="50"/>
        <v>2</v>
      </c>
      <c r="BE14" s="1920">
        <f t="shared" si="46"/>
        <v>4</v>
      </c>
      <c r="BF14" s="1920">
        <f t="shared" si="47"/>
        <v>4</v>
      </c>
      <c r="BG14" s="1920">
        <f t="shared" si="48"/>
        <v>1</v>
      </c>
      <c r="BH14" s="1898"/>
      <c r="BJ14" s="233">
        <f t="shared" si="24"/>
        <v>40300</v>
      </c>
      <c r="BK14" s="1968">
        <v>6.4977257959714096E-3</v>
      </c>
      <c r="BL14" s="1968">
        <v>4.4302239724341623E-3</v>
      </c>
      <c r="BM14" s="1968">
        <v>3.8923126824521571E-3</v>
      </c>
      <c r="BN14" s="1968">
        <v>5.3763440860215058E-3</v>
      </c>
      <c r="BO14" s="1968">
        <v>1.2797074954296161E-2</v>
      </c>
      <c r="BP14" s="1968">
        <v>1.2468827930174563E-3</v>
      </c>
      <c r="BQ14" s="1968">
        <v>1.4830508474576272E-2</v>
      </c>
      <c r="BR14" s="1968">
        <v>1.4018691588785047E-2</v>
      </c>
      <c r="BS14" s="1968">
        <v>4.076086956521739E-3</v>
      </c>
      <c r="BT14" s="1968">
        <v>2.2865853658536584E-3</v>
      </c>
      <c r="BU14" s="1968">
        <v>1.7543859649122807E-3</v>
      </c>
      <c r="BV14" s="1968">
        <v>1.996007984031936E-3</v>
      </c>
      <c r="BW14" s="1971">
        <v>1.8292682926829267E-2</v>
      </c>
      <c r="BX14" s="1970">
        <v>2.6666666666666668E-2</v>
      </c>
      <c r="BY14" s="1972">
        <v>6.920415224913495E-3</v>
      </c>
      <c r="BZ14" s="1972">
        <v>2.7378507871321013E-3</v>
      </c>
      <c r="CA14" s="1972">
        <v>5.0556117290192115E-4</v>
      </c>
      <c r="CB14" s="1972"/>
      <c r="CC14" s="1984">
        <f t="shared" si="30"/>
        <v>7.9887778890259577E-3</v>
      </c>
      <c r="CD14" s="1985">
        <f t="shared" si="31"/>
        <v>6.10023588490615E-3</v>
      </c>
      <c r="CE14" s="278">
        <f t="shared" si="32"/>
        <v>1.1024635355688692E-2</v>
      </c>
    </row>
    <row r="15" spans="1:85" ht="14.5" x14ac:dyDescent="0.35">
      <c r="A15" s="213">
        <v>40306</v>
      </c>
      <c r="B15" s="1373">
        <f t="shared" si="25"/>
        <v>40301</v>
      </c>
      <c r="C15" s="219">
        <f t="shared" si="4"/>
        <v>6.4977257959714096E-3</v>
      </c>
      <c r="D15" s="219">
        <f t="shared" si="5"/>
        <v>4.6763475264582823E-3</v>
      </c>
      <c r="E15" s="219">
        <f t="shared" si="6"/>
        <v>3.8923126824521571E-3</v>
      </c>
      <c r="F15" s="219">
        <f t="shared" si="7"/>
        <v>5.3763440860215058E-3</v>
      </c>
      <c r="G15" s="219">
        <f t="shared" si="8"/>
        <v>1.2797074954296161E-2</v>
      </c>
      <c r="H15" s="219">
        <f t="shared" si="9"/>
        <v>1.2468827930174563E-3</v>
      </c>
      <c r="I15" s="219">
        <f t="shared" si="10"/>
        <v>1.9067796610169493E-2</v>
      </c>
      <c r="J15" s="219">
        <f t="shared" si="11"/>
        <v>1.4018691588785047E-2</v>
      </c>
      <c r="K15" s="219">
        <f t="shared" si="12"/>
        <v>4.076086956521739E-3</v>
      </c>
      <c r="L15" s="219">
        <f t="shared" si="13"/>
        <v>3.0487804878048782E-3</v>
      </c>
      <c r="M15" s="219">
        <f t="shared" si="14"/>
        <v>1.7543859649122807E-3</v>
      </c>
      <c r="N15" s="302">
        <f t="shared" si="15"/>
        <v>1.9920318725099601E-3</v>
      </c>
      <c r="O15" s="302">
        <f t="shared" si="16"/>
        <v>1.8292682926829267E-2</v>
      </c>
      <c r="P15" s="302">
        <f t="shared" si="17"/>
        <v>2.6666666666666668E-2</v>
      </c>
      <c r="Q15" s="302">
        <f t="shared" si="18"/>
        <v>1.2110726643598616E-2</v>
      </c>
      <c r="R15" s="302">
        <f t="shared" si="19"/>
        <v>2.7378507871321013E-3</v>
      </c>
      <c r="S15" s="302">
        <f t="shared" si="19"/>
        <v>5.0556117290192115E-4</v>
      </c>
      <c r="T15" s="986"/>
      <c r="U15" s="1904">
        <v>43959</v>
      </c>
      <c r="V15" s="214">
        <v>0</v>
      </c>
      <c r="W15" s="214">
        <v>1</v>
      </c>
      <c r="X15" s="214">
        <v>0</v>
      </c>
      <c r="Y15" s="214">
        <v>0</v>
      </c>
      <c r="Z15" s="214">
        <v>0</v>
      </c>
      <c r="AA15" s="214">
        <v>0</v>
      </c>
      <c r="AB15" s="214">
        <v>2</v>
      </c>
      <c r="AC15" s="214">
        <v>0</v>
      </c>
      <c r="AD15" s="214">
        <v>0</v>
      </c>
      <c r="AE15" s="215">
        <v>1</v>
      </c>
      <c r="AF15" s="215">
        <v>0</v>
      </c>
      <c r="AG15" s="301">
        <v>0</v>
      </c>
      <c r="AH15" s="301">
        <v>0</v>
      </c>
      <c r="AI15" s="301">
        <v>0</v>
      </c>
      <c r="AJ15" s="301">
        <v>3</v>
      </c>
      <c r="AK15" s="301">
        <v>0</v>
      </c>
      <c r="AL15" s="301">
        <v>0</v>
      </c>
      <c r="AM15" s="2216" t="s">
        <v>758</v>
      </c>
      <c r="AN15" s="2217">
        <v>44324</v>
      </c>
      <c r="AO15" s="1910"/>
      <c r="AP15" s="1912">
        <v>43959</v>
      </c>
      <c r="AQ15" s="1918">
        <f t="shared" si="33"/>
        <v>10</v>
      </c>
      <c r="AR15" s="1918">
        <f t="shared" si="34"/>
        <v>19</v>
      </c>
      <c r="AS15" s="1918">
        <f t="shared" si="35"/>
        <v>12</v>
      </c>
      <c r="AT15" s="1918">
        <f t="shared" si="36"/>
        <v>4</v>
      </c>
      <c r="AU15" s="1918">
        <f t="shared" si="37"/>
        <v>7</v>
      </c>
      <c r="AV15" s="1918">
        <f t="shared" si="38"/>
        <v>1</v>
      </c>
      <c r="AW15" s="1918">
        <f t="shared" si="39"/>
        <v>9</v>
      </c>
      <c r="AX15" s="1918">
        <f t="shared" si="40"/>
        <v>3</v>
      </c>
      <c r="AY15" s="1918">
        <f t="shared" si="41"/>
        <v>3</v>
      </c>
      <c r="AZ15" s="1918">
        <f t="shared" si="42"/>
        <v>4</v>
      </c>
      <c r="BA15" s="1918">
        <f t="shared" si="43"/>
        <v>1</v>
      </c>
      <c r="BB15" s="1918">
        <f t="shared" si="44"/>
        <v>1</v>
      </c>
      <c r="BC15" s="1918">
        <f t="shared" si="49"/>
        <v>3</v>
      </c>
      <c r="BD15" s="1920">
        <f t="shared" si="50"/>
        <v>2</v>
      </c>
      <c r="BE15" s="1920">
        <f t="shared" si="46"/>
        <v>7</v>
      </c>
      <c r="BF15" s="1920">
        <f t="shared" si="47"/>
        <v>4</v>
      </c>
      <c r="BG15" s="1920">
        <f t="shared" si="48"/>
        <v>1</v>
      </c>
      <c r="BH15" s="1898"/>
      <c r="BJ15" s="233">
        <f t="shared" si="24"/>
        <v>40301</v>
      </c>
      <c r="BK15" s="1968">
        <v>6.4977257959714096E-3</v>
      </c>
      <c r="BL15" s="1968">
        <v>4.6763475264582823E-3</v>
      </c>
      <c r="BM15" s="1968">
        <v>3.8923126824521571E-3</v>
      </c>
      <c r="BN15" s="1968">
        <v>5.3763440860215058E-3</v>
      </c>
      <c r="BO15" s="1968">
        <v>1.2797074954296161E-2</v>
      </c>
      <c r="BP15" s="1968">
        <v>1.2468827930174563E-3</v>
      </c>
      <c r="BQ15" s="1968">
        <v>1.9067796610169493E-2</v>
      </c>
      <c r="BR15" s="1968">
        <v>1.4018691588785047E-2</v>
      </c>
      <c r="BS15" s="1968">
        <v>4.076086956521739E-3</v>
      </c>
      <c r="BT15" s="1968">
        <v>3.0487804878048782E-3</v>
      </c>
      <c r="BU15" s="1968">
        <v>1.7543859649122807E-3</v>
      </c>
      <c r="BV15" s="1968">
        <v>1.996007984031936E-3</v>
      </c>
      <c r="BW15" s="1971">
        <v>1.8292682926829267E-2</v>
      </c>
      <c r="BX15" s="1970">
        <v>2.6666666666666668E-2</v>
      </c>
      <c r="BY15" s="1972">
        <v>1.2110726643598616E-2</v>
      </c>
      <c r="BZ15" s="1972">
        <v>2.7378507871321013E-3</v>
      </c>
      <c r="CA15" s="1972">
        <v>5.0556117290192115E-4</v>
      </c>
      <c r="CB15" s="1972"/>
      <c r="CC15" s="1984">
        <f t="shared" si="30"/>
        <v>8.6410227784168136E-3</v>
      </c>
      <c r="CD15" s="1985">
        <f t="shared" si="31"/>
        <v>6.5373697858701965E-3</v>
      </c>
      <c r="CE15" s="278">
        <f t="shared" si="32"/>
        <v>1.2062697639425714E-2</v>
      </c>
    </row>
    <row r="16" spans="1:85" ht="14.5" x14ac:dyDescent="0.35">
      <c r="A16" s="213">
        <v>40307</v>
      </c>
      <c r="B16" s="1373">
        <f t="shared" si="25"/>
        <v>40302</v>
      </c>
      <c r="C16" s="219">
        <f t="shared" si="4"/>
        <v>7.1474983755685506E-3</v>
      </c>
      <c r="D16" s="219">
        <f t="shared" si="5"/>
        <v>5.1685946345065223E-3</v>
      </c>
      <c r="E16" s="219">
        <f t="shared" si="6"/>
        <v>4.5410314628608495E-3</v>
      </c>
      <c r="F16" s="219">
        <f t="shared" si="7"/>
        <v>9.4086021505376347E-3</v>
      </c>
      <c r="G16" s="219">
        <f t="shared" si="8"/>
        <v>1.4625228519195612E-2</v>
      </c>
      <c r="H16" s="219">
        <f t="shared" si="9"/>
        <v>2.4937655860349127E-3</v>
      </c>
      <c r="I16" s="219">
        <f t="shared" si="10"/>
        <v>1.9067796610169493E-2</v>
      </c>
      <c r="J16" s="219">
        <f t="shared" si="11"/>
        <v>1.4018691588785047E-2</v>
      </c>
      <c r="K16" s="219">
        <f t="shared" si="12"/>
        <v>4.076086956521739E-3</v>
      </c>
      <c r="L16" s="219">
        <f t="shared" si="13"/>
        <v>3.0487804878048782E-3</v>
      </c>
      <c r="M16" s="219">
        <f t="shared" si="14"/>
        <v>1.7543859649122807E-3</v>
      </c>
      <c r="N16" s="302">
        <f t="shared" si="15"/>
        <v>3.9840637450199202E-3</v>
      </c>
      <c r="O16" s="302">
        <f t="shared" si="16"/>
        <v>1.8292682926829267E-2</v>
      </c>
      <c r="P16" s="302">
        <f t="shared" si="17"/>
        <v>2.6666666666666668E-2</v>
      </c>
      <c r="Q16" s="302">
        <f t="shared" si="18"/>
        <v>1.2110726643598616E-2</v>
      </c>
      <c r="R16" s="302">
        <f t="shared" si="19"/>
        <v>3.4223134839151265E-3</v>
      </c>
      <c r="S16" s="302">
        <f t="shared" si="19"/>
        <v>1.5166835187057635E-3</v>
      </c>
      <c r="T16" s="986"/>
      <c r="U16" s="1905">
        <v>43960</v>
      </c>
      <c r="V16" s="214">
        <v>1</v>
      </c>
      <c r="W16" s="214">
        <v>2</v>
      </c>
      <c r="X16" s="214">
        <v>2</v>
      </c>
      <c r="Y16" s="214">
        <v>3</v>
      </c>
      <c r="Z16" s="214">
        <v>1</v>
      </c>
      <c r="AA16" s="214">
        <v>1</v>
      </c>
      <c r="AB16" s="214">
        <v>0</v>
      </c>
      <c r="AC16" s="214">
        <v>0</v>
      </c>
      <c r="AD16" s="214">
        <v>0</v>
      </c>
      <c r="AE16" s="215">
        <v>0</v>
      </c>
      <c r="AF16" s="215">
        <v>0</v>
      </c>
      <c r="AG16" s="301">
        <v>1</v>
      </c>
      <c r="AH16" s="301">
        <v>0</v>
      </c>
      <c r="AI16" s="301">
        <v>0</v>
      </c>
      <c r="AJ16" s="301">
        <v>0</v>
      </c>
      <c r="AK16" s="301">
        <v>1</v>
      </c>
      <c r="AL16" s="301">
        <v>2</v>
      </c>
      <c r="AM16" s="2216" t="s">
        <v>143</v>
      </c>
      <c r="AN16" s="2217">
        <v>44325</v>
      </c>
      <c r="AO16" s="1910"/>
      <c r="AP16" s="1912">
        <v>43960</v>
      </c>
      <c r="AQ16" s="1918">
        <f t="shared" si="33"/>
        <v>11</v>
      </c>
      <c r="AR16" s="1918">
        <f t="shared" si="34"/>
        <v>21</v>
      </c>
      <c r="AS16" s="1918">
        <f t="shared" si="35"/>
        <v>14</v>
      </c>
      <c r="AT16" s="1918">
        <f t="shared" si="36"/>
        <v>7</v>
      </c>
      <c r="AU16" s="1918">
        <f t="shared" si="37"/>
        <v>8</v>
      </c>
      <c r="AV16" s="1918">
        <f t="shared" si="38"/>
        <v>2</v>
      </c>
      <c r="AW16" s="1918">
        <f t="shared" si="39"/>
        <v>9</v>
      </c>
      <c r="AX16" s="1918">
        <f t="shared" si="40"/>
        <v>3</v>
      </c>
      <c r="AY16" s="1918">
        <f t="shared" si="41"/>
        <v>3</v>
      </c>
      <c r="AZ16" s="1918">
        <f t="shared" si="42"/>
        <v>4</v>
      </c>
      <c r="BA16" s="1918">
        <f t="shared" si="43"/>
        <v>1</v>
      </c>
      <c r="BB16" s="1918">
        <f t="shared" si="44"/>
        <v>2</v>
      </c>
      <c r="BC16" s="1918">
        <f t="shared" si="49"/>
        <v>3</v>
      </c>
      <c r="BD16" s="1920">
        <f t="shared" si="50"/>
        <v>2</v>
      </c>
      <c r="BE16" s="1920">
        <f t="shared" si="46"/>
        <v>7</v>
      </c>
      <c r="BF16" s="1920">
        <f t="shared" si="47"/>
        <v>5</v>
      </c>
      <c r="BG16" s="1920">
        <f t="shared" si="48"/>
        <v>3</v>
      </c>
      <c r="BH16" s="1898"/>
      <c r="BJ16" s="233">
        <f t="shared" si="24"/>
        <v>40302</v>
      </c>
      <c r="BK16" s="1968">
        <v>7.1474983755685506E-3</v>
      </c>
      <c r="BL16" s="1968">
        <v>5.1685946345065223E-3</v>
      </c>
      <c r="BM16" s="1968">
        <v>4.5410314628608495E-3</v>
      </c>
      <c r="BN16" s="1968">
        <v>9.4086021505376347E-3</v>
      </c>
      <c r="BO16" s="1968">
        <v>1.4625228519195612E-2</v>
      </c>
      <c r="BP16" s="1968">
        <v>2.4937655860349127E-3</v>
      </c>
      <c r="BQ16" s="1968">
        <v>1.9067796610169493E-2</v>
      </c>
      <c r="BR16" s="1968">
        <v>1.4018691588785047E-2</v>
      </c>
      <c r="BS16" s="1968">
        <v>4.076086956521739E-3</v>
      </c>
      <c r="BT16" s="1968">
        <v>3.0487804878048782E-3</v>
      </c>
      <c r="BU16" s="1968">
        <v>1.7543859649122807E-3</v>
      </c>
      <c r="BV16" s="1968">
        <v>3.9920159680638719E-3</v>
      </c>
      <c r="BW16" s="1971">
        <v>1.8292682926829267E-2</v>
      </c>
      <c r="BX16" s="1970">
        <v>2.6666666666666668E-2</v>
      </c>
      <c r="BY16" s="1972">
        <v>1.2110726643598616E-2</v>
      </c>
      <c r="BZ16" s="1972">
        <v>3.4223134839151265E-3</v>
      </c>
      <c r="CA16" s="1972">
        <v>1.5166835187057635E-3</v>
      </c>
      <c r="CB16" s="1972"/>
      <c r="CC16" s="1984">
        <f t="shared" si="30"/>
        <v>9.3646792516231918E-3</v>
      </c>
      <c r="CD16" s="1985">
        <f t="shared" si="31"/>
        <v>7.4452065254134491E-3</v>
      </c>
      <c r="CE16" s="278">
        <f t="shared" si="32"/>
        <v>1.2401814647943089E-2</v>
      </c>
    </row>
    <row r="17" spans="1:83" ht="14.5" x14ac:dyDescent="0.35">
      <c r="A17" s="213">
        <v>40308</v>
      </c>
      <c r="B17" s="1373">
        <f t="shared" si="25"/>
        <v>40303</v>
      </c>
      <c r="C17" s="219">
        <f t="shared" si="4"/>
        <v>9.7465886939571145E-3</v>
      </c>
      <c r="D17" s="219">
        <f t="shared" si="5"/>
        <v>5.1685946345065223E-3</v>
      </c>
      <c r="E17" s="219">
        <f t="shared" si="6"/>
        <v>4.5410314628608495E-3</v>
      </c>
      <c r="F17" s="219">
        <f t="shared" si="7"/>
        <v>9.4086021505376347E-3</v>
      </c>
      <c r="G17" s="219">
        <f t="shared" si="8"/>
        <v>1.4625228519195612E-2</v>
      </c>
      <c r="H17" s="219">
        <f t="shared" si="9"/>
        <v>2.4937655860349127E-3</v>
      </c>
      <c r="I17" s="219">
        <f t="shared" si="10"/>
        <v>1.9067796610169493E-2</v>
      </c>
      <c r="J17" s="219">
        <f t="shared" si="11"/>
        <v>1.4018691588785047E-2</v>
      </c>
      <c r="K17" s="219">
        <f t="shared" si="12"/>
        <v>6.793478260869565E-3</v>
      </c>
      <c r="L17" s="219">
        <f t="shared" si="13"/>
        <v>3.8109756097560975E-3</v>
      </c>
      <c r="M17" s="219">
        <f t="shared" si="14"/>
        <v>1.7543859649122807E-3</v>
      </c>
      <c r="N17" s="302">
        <f t="shared" si="15"/>
        <v>3.9840637450199202E-3</v>
      </c>
      <c r="O17" s="302">
        <f t="shared" si="16"/>
        <v>1.8292682926829267E-2</v>
      </c>
      <c r="P17" s="302">
        <f t="shared" si="17"/>
        <v>2.6666666666666668E-2</v>
      </c>
      <c r="Q17" s="302">
        <f t="shared" si="18"/>
        <v>1.2110726643598616E-2</v>
      </c>
      <c r="R17" s="302">
        <f t="shared" si="19"/>
        <v>4.7912388774811769E-3</v>
      </c>
      <c r="S17" s="302">
        <f t="shared" si="19"/>
        <v>1.5166835187057635E-3</v>
      </c>
      <c r="T17" s="986"/>
      <c r="U17" s="1904">
        <v>43961</v>
      </c>
      <c r="V17" s="214">
        <v>4</v>
      </c>
      <c r="W17" s="214">
        <v>0</v>
      </c>
      <c r="X17" s="214">
        <v>0</v>
      </c>
      <c r="Y17" s="214">
        <v>0</v>
      </c>
      <c r="Z17" s="214">
        <v>0</v>
      </c>
      <c r="AA17" s="214">
        <v>0</v>
      </c>
      <c r="AB17" s="214">
        <v>0</v>
      </c>
      <c r="AC17" s="214">
        <v>0</v>
      </c>
      <c r="AD17" s="214">
        <v>2</v>
      </c>
      <c r="AE17" s="215">
        <v>1</v>
      </c>
      <c r="AF17" s="215">
        <v>0</v>
      </c>
      <c r="AG17" s="301">
        <v>0</v>
      </c>
      <c r="AH17" s="301">
        <v>0</v>
      </c>
      <c r="AI17" s="301">
        <v>0</v>
      </c>
      <c r="AJ17" s="301">
        <v>0</v>
      </c>
      <c r="AK17" s="301">
        <v>2</v>
      </c>
      <c r="AL17" s="301">
        <v>0</v>
      </c>
      <c r="AM17" s="2216" t="s">
        <v>147</v>
      </c>
      <c r="AN17" s="2217">
        <v>44326</v>
      </c>
      <c r="AO17" s="1910"/>
      <c r="AP17" s="1912">
        <v>43961</v>
      </c>
      <c r="AQ17" s="1918">
        <f t="shared" si="33"/>
        <v>15</v>
      </c>
      <c r="AR17" s="1918">
        <f t="shared" si="34"/>
        <v>21</v>
      </c>
      <c r="AS17" s="1918">
        <f t="shared" si="35"/>
        <v>14</v>
      </c>
      <c r="AT17" s="1918">
        <f t="shared" si="36"/>
        <v>7</v>
      </c>
      <c r="AU17" s="1918">
        <f t="shared" si="37"/>
        <v>8</v>
      </c>
      <c r="AV17" s="1918">
        <f t="shared" si="38"/>
        <v>2</v>
      </c>
      <c r="AW17" s="1918">
        <f t="shared" si="39"/>
        <v>9</v>
      </c>
      <c r="AX17" s="1918">
        <f t="shared" si="40"/>
        <v>3</v>
      </c>
      <c r="AY17" s="1918">
        <f t="shared" si="41"/>
        <v>5</v>
      </c>
      <c r="AZ17" s="1918">
        <f t="shared" si="42"/>
        <v>5</v>
      </c>
      <c r="BA17" s="1918">
        <f t="shared" si="43"/>
        <v>1</v>
      </c>
      <c r="BB17" s="1918">
        <f t="shared" si="44"/>
        <v>2</v>
      </c>
      <c r="BC17" s="1918">
        <f t="shared" si="49"/>
        <v>3</v>
      </c>
      <c r="BD17" s="1920">
        <f t="shared" si="50"/>
        <v>2</v>
      </c>
      <c r="BE17" s="1920">
        <f t="shared" si="46"/>
        <v>7</v>
      </c>
      <c r="BF17" s="1920">
        <f t="shared" si="47"/>
        <v>7</v>
      </c>
      <c r="BG17" s="1920">
        <f t="shared" si="48"/>
        <v>3</v>
      </c>
      <c r="BH17" s="1898"/>
      <c r="BJ17" s="233">
        <f t="shared" si="24"/>
        <v>40303</v>
      </c>
      <c r="BK17" s="1968">
        <v>9.7465886939571145E-3</v>
      </c>
      <c r="BL17" s="1968">
        <v>5.1685946345065223E-3</v>
      </c>
      <c r="BM17" s="1968">
        <v>4.5410314628608495E-3</v>
      </c>
      <c r="BN17" s="1968">
        <v>9.4086021505376347E-3</v>
      </c>
      <c r="BO17" s="1968">
        <v>1.4625228519195612E-2</v>
      </c>
      <c r="BP17" s="1968">
        <v>2.4937655860349127E-3</v>
      </c>
      <c r="BQ17" s="1968">
        <v>1.9067796610169493E-2</v>
      </c>
      <c r="BR17" s="1968">
        <v>1.4018691588785047E-2</v>
      </c>
      <c r="BS17" s="1968">
        <v>6.793478260869565E-3</v>
      </c>
      <c r="BT17" s="1968">
        <v>3.8109756097560975E-3</v>
      </c>
      <c r="BU17" s="1968">
        <v>1.7543859649122807E-3</v>
      </c>
      <c r="BV17" s="1968">
        <v>3.9920159680638719E-3</v>
      </c>
      <c r="BW17" s="1971">
        <v>1.8292682926829267E-2</v>
      </c>
      <c r="BX17" s="1970">
        <v>2.6666666666666668E-2</v>
      </c>
      <c r="BY17" s="1972">
        <v>1.2110726643598616E-2</v>
      </c>
      <c r="BZ17" s="1972">
        <v>4.7912388774811769E-3</v>
      </c>
      <c r="CA17" s="1972">
        <v>1.5166835187057635E-3</v>
      </c>
      <c r="CB17" s="1972"/>
      <c r="CC17" s="1984">
        <f t="shared" si="30"/>
        <v>9.8301543852640453E-3</v>
      </c>
      <c r="CD17" s="1985">
        <f t="shared" si="31"/>
        <v>7.9517629208040834E-3</v>
      </c>
      <c r="CE17" s="278">
        <f t="shared" si="32"/>
        <v>1.2675599726656297E-2</v>
      </c>
    </row>
    <row r="18" spans="1:83" ht="14.5" x14ac:dyDescent="0.35">
      <c r="A18" s="213">
        <v>40309</v>
      </c>
      <c r="B18" s="1373">
        <f t="shared" si="25"/>
        <v>40304</v>
      </c>
      <c r="C18" s="219">
        <f t="shared" si="4"/>
        <v>9.7465886939571145E-3</v>
      </c>
      <c r="D18" s="219">
        <f t="shared" si="5"/>
        <v>5.4147181885306423E-3</v>
      </c>
      <c r="E18" s="219">
        <f t="shared" si="6"/>
        <v>5.1897502432695424E-3</v>
      </c>
      <c r="F18" s="219">
        <f t="shared" si="7"/>
        <v>1.3440860215053764E-2</v>
      </c>
      <c r="G18" s="219">
        <f t="shared" si="8"/>
        <v>1.4625228519195612E-2</v>
      </c>
      <c r="H18" s="219">
        <f t="shared" si="9"/>
        <v>3.740648379052369E-3</v>
      </c>
      <c r="I18" s="219">
        <f t="shared" si="10"/>
        <v>2.1186440677966101E-2</v>
      </c>
      <c r="J18" s="219">
        <f t="shared" si="11"/>
        <v>1.4018691588785047E-2</v>
      </c>
      <c r="K18" s="219">
        <f t="shared" si="12"/>
        <v>1.0869565217391304E-2</v>
      </c>
      <c r="L18" s="219">
        <f t="shared" si="13"/>
        <v>4.5731707317073168E-3</v>
      </c>
      <c r="M18" s="219">
        <f t="shared" si="14"/>
        <v>1.7543859649122807E-3</v>
      </c>
      <c r="N18" s="302">
        <f t="shared" si="15"/>
        <v>3.9840637450199202E-3</v>
      </c>
      <c r="O18" s="302">
        <f t="shared" si="16"/>
        <v>1.8292682926829267E-2</v>
      </c>
      <c r="P18" s="302">
        <f t="shared" si="17"/>
        <v>2.6666666666666668E-2</v>
      </c>
      <c r="Q18" s="302">
        <f t="shared" si="18"/>
        <v>1.7301038062283738E-2</v>
      </c>
      <c r="R18" s="302">
        <f t="shared" si="19"/>
        <v>5.4757015742642025E-3</v>
      </c>
      <c r="S18" s="302">
        <f t="shared" si="19"/>
        <v>1.5166835187057635E-3</v>
      </c>
      <c r="T18" s="986"/>
      <c r="U18" s="1905">
        <v>43962</v>
      </c>
      <c r="V18" s="214">
        <v>0</v>
      </c>
      <c r="W18" s="214">
        <v>1</v>
      </c>
      <c r="X18" s="214">
        <v>2</v>
      </c>
      <c r="Y18" s="214">
        <v>3</v>
      </c>
      <c r="Z18" s="214">
        <v>0</v>
      </c>
      <c r="AA18" s="214">
        <v>1</v>
      </c>
      <c r="AB18" s="214">
        <v>1</v>
      </c>
      <c r="AC18" s="214">
        <v>0</v>
      </c>
      <c r="AD18" s="214">
        <v>3</v>
      </c>
      <c r="AE18" s="215">
        <v>1</v>
      </c>
      <c r="AF18" s="215">
        <v>0</v>
      </c>
      <c r="AG18" s="301">
        <v>0</v>
      </c>
      <c r="AH18" s="301">
        <v>0</v>
      </c>
      <c r="AI18" s="301">
        <v>0</v>
      </c>
      <c r="AJ18" s="301">
        <v>3</v>
      </c>
      <c r="AK18" s="301">
        <v>1</v>
      </c>
      <c r="AL18" s="301">
        <v>0</v>
      </c>
      <c r="AM18" s="2216" t="s">
        <v>759</v>
      </c>
      <c r="AN18" s="2217">
        <v>44327</v>
      </c>
      <c r="AO18" s="1910"/>
      <c r="AP18" s="1912">
        <v>43962</v>
      </c>
      <c r="AQ18" s="1918">
        <f t="shared" si="33"/>
        <v>15</v>
      </c>
      <c r="AR18" s="1918">
        <f t="shared" si="34"/>
        <v>22</v>
      </c>
      <c r="AS18" s="1918">
        <f t="shared" si="35"/>
        <v>16</v>
      </c>
      <c r="AT18" s="1918">
        <f t="shared" si="36"/>
        <v>10</v>
      </c>
      <c r="AU18" s="1918">
        <f t="shared" si="37"/>
        <v>8</v>
      </c>
      <c r="AV18" s="1918">
        <f t="shared" si="38"/>
        <v>3</v>
      </c>
      <c r="AW18" s="1918">
        <f t="shared" si="39"/>
        <v>10</v>
      </c>
      <c r="AX18" s="1918">
        <f t="shared" si="40"/>
        <v>3</v>
      </c>
      <c r="AY18" s="1918">
        <f t="shared" si="41"/>
        <v>8</v>
      </c>
      <c r="AZ18" s="1918">
        <f t="shared" si="42"/>
        <v>6</v>
      </c>
      <c r="BA18" s="1918">
        <f t="shared" si="43"/>
        <v>1</v>
      </c>
      <c r="BB18" s="1918">
        <f t="shared" si="44"/>
        <v>2</v>
      </c>
      <c r="BC18" s="1918">
        <f t="shared" si="49"/>
        <v>3</v>
      </c>
      <c r="BD18" s="1920">
        <f t="shared" si="50"/>
        <v>2</v>
      </c>
      <c r="BE18" s="1920">
        <f t="shared" si="46"/>
        <v>10</v>
      </c>
      <c r="BF18" s="1920">
        <f t="shared" si="47"/>
        <v>8</v>
      </c>
      <c r="BG18" s="1920">
        <f t="shared" si="48"/>
        <v>3</v>
      </c>
      <c r="BH18" s="1898"/>
      <c r="BJ18" s="233">
        <f t="shared" si="24"/>
        <v>40304</v>
      </c>
      <c r="BK18" s="1968">
        <v>9.7465886939571145E-3</v>
      </c>
      <c r="BL18" s="1968">
        <v>5.4147181885306423E-3</v>
      </c>
      <c r="BM18" s="1968">
        <v>5.1897502432695424E-3</v>
      </c>
      <c r="BN18" s="1968">
        <v>1.3440860215053764E-2</v>
      </c>
      <c r="BO18" s="1968">
        <v>1.4625228519195612E-2</v>
      </c>
      <c r="BP18" s="1968">
        <v>3.740648379052369E-3</v>
      </c>
      <c r="BQ18" s="1968">
        <v>2.1186440677966101E-2</v>
      </c>
      <c r="BR18" s="1968">
        <v>1.4018691588785047E-2</v>
      </c>
      <c r="BS18" s="1968">
        <v>1.0869565217391304E-2</v>
      </c>
      <c r="BT18" s="1968">
        <v>4.5731707317073168E-3</v>
      </c>
      <c r="BU18" s="1968">
        <v>1.7543859649122807E-3</v>
      </c>
      <c r="BV18" s="1968">
        <v>3.9920159680638719E-3</v>
      </c>
      <c r="BW18" s="1971">
        <v>1.8292682926829267E-2</v>
      </c>
      <c r="BX18" s="1970">
        <v>2.6666666666666668E-2</v>
      </c>
      <c r="BY18" s="1972">
        <v>1.7301038062283738E-2</v>
      </c>
      <c r="BZ18" s="1972">
        <v>5.4757015742642025E-3</v>
      </c>
      <c r="CA18" s="1972">
        <v>1.5166835187057635E-3</v>
      </c>
      <c r="CB18" s="1972"/>
      <c r="CC18" s="1984">
        <f t="shared" si="30"/>
        <v>1.1018009601120551E-2</v>
      </c>
      <c r="CD18" s="1985">
        <f t="shared" si="31"/>
        <v>9.0460053656570821E-3</v>
      </c>
      <c r="CE18" s="278">
        <f t="shared" si="32"/>
        <v>1.3850554549749927E-2</v>
      </c>
    </row>
    <row r="19" spans="1:83" ht="14.5" x14ac:dyDescent="0.35">
      <c r="A19" s="213">
        <v>40310</v>
      </c>
      <c r="B19" s="1373">
        <f t="shared" si="25"/>
        <v>40305</v>
      </c>
      <c r="C19" s="219">
        <f t="shared" si="4"/>
        <v>1.1695906432748537E-2</v>
      </c>
      <c r="D19" s="219">
        <f t="shared" si="5"/>
        <v>6.1530888506030031E-3</v>
      </c>
      <c r="E19" s="219">
        <f t="shared" si="6"/>
        <v>6.1628284138825823E-3</v>
      </c>
      <c r="F19" s="219">
        <f t="shared" si="7"/>
        <v>2.1505376344086023E-2</v>
      </c>
      <c r="G19" s="219">
        <f t="shared" si="8"/>
        <v>1.4625228519195612E-2</v>
      </c>
      <c r="H19" s="219">
        <f t="shared" si="9"/>
        <v>3.740648379052369E-3</v>
      </c>
      <c r="I19" s="219">
        <f t="shared" si="10"/>
        <v>2.1186440677966101E-2</v>
      </c>
      <c r="J19" s="219">
        <f t="shared" si="11"/>
        <v>1.4018691588785047E-2</v>
      </c>
      <c r="K19" s="219">
        <f t="shared" si="12"/>
        <v>1.0869565217391304E-2</v>
      </c>
      <c r="L19" s="219">
        <f t="shared" si="13"/>
        <v>4.5731707317073168E-3</v>
      </c>
      <c r="M19" s="219">
        <f t="shared" si="14"/>
        <v>1.7543859649122807E-3</v>
      </c>
      <c r="N19" s="302">
        <f t="shared" si="15"/>
        <v>7.9681274900398405E-3</v>
      </c>
      <c r="O19" s="302">
        <f t="shared" si="16"/>
        <v>1.8292682926829267E-2</v>
      </c>
      <c r="P19" s="302">
        <f t="shared" si="17"/>
        <v>2.6666666666666668E-2</v>
      </c>
      <c r="Q19" s="302">
        <f t="shared" si="18"/>
        <v>1.7301038062283738E-2</v>
      </c>
      <c r="R19" s="302">
        <f t="shared" si="19"/>
        <v>5.4757015742642025E-3</v>
      </c>
      <c r="S19" s="302">
        <f t="shared" si="19"/>
        <v>2.0222446916076846E-3</v>
      </c>
      <c r="T19" s="986"/>
      <c r="U19" s="1904">
        <v>43963</v>
      </c>
      <c r="V19" s="214">
        <v>3</v>
      </c>
      <c r="W19" s="214">
        <v>3</v>
      </c>
      <c r="X19" s="214">
        <v>3</v>
      </c>
      <c r="Y19" s="214">
        <v>6</v>
      </c>
      <c r="Z19" s="214">
        <v>0</v>
      </c>
      <c r="AA19" s="214">
        <v>0</v>
      </c>
      <c r="AB19" s="214">
        <v>0</v>
      </c>
      <c r="AC19" s="214">
        <v>0</v>
      </c>
      <c r="AD19" s="214">
        <v>0</v>
      </c>
      <c r="AE19" s="215">
        <v>0</v>
      </c>
      <c r="AF19" s="215">
        <v>0</v>
      </c>
      <c r="AG19" s="301">
        <v>2</v>
      </c>
      <c r="AH19" s="301">
        <v>0</v>
      </c>
      <c r="AI19" s="301">
        <v>0</v>
      </c>
      <c r="AJ19" s="301">
        <v>0</v>
      </c>
      <c r="AK19" s="301">
        <v>0</v>
      </c>
      <c r="AL19" s="301">
        <v>1</v>
      </c>
      <c r="AM19" s="2216" t="s">
        <v>147</v>
      </c>
      <c r="AN19" s="2217">
        <v>44328</v>
      </c>
      <c r="AO19" s="1910"/>
      <c r="AP19" s="1912">
        <v>43963</v>
      </c>
      <c r="AQ19" s="1918">
        <f t="shared" si="33"/>
        <v>18</v>
      </c>
      <c r="AR19" s="1918">
        <f t="shared" si="34"/>
        <v>25</v>
      </c>
      <c r="AS19" s="1918">
        <f t="shared" si="35"/>
        <v>19</v>
      </c>
      <c r="AT19" s="1918">
        <f t="shared" si="36"/>
        <v>16</v>
      </c>
      <c r="AU19" s="1918">
        <f t="shared" si="37"/>
        <v>8</v>
      </c>
      <c r="AV19" s="1918">
        <f t="shared" si="38"/>
        <v>3</v>
      </c>
      <c r="AW19" s="1918">
        <f t="shared" si="39"/>
        <v>10</v>
      </c>
      <c r="AX19" s="1918">
        <f t="shared" si="40"/>
        <v>3</v>
      </c>
      <c r="AY19" s="1918">
        <f t="shared" si="41"/>
        <v>8</v>
      </c>
      <c r="AZ19" s="1918">
        <f t="shared" si="42"/>
        <v>6</v>
      </c>
      <c r="BA19" s="1918">
        <f t="shared" si="43"/>
        <v>1</v>
      </c>
      <c r="BB19" s="1918">
        <f t="shared" si="44"/>
        <v>4</v>
      </c>
      <c r="BC19" s="1918">
        <f t="shared" si="49"/>
        <v>3</v>
      </c>
      <c r="BD19" s="1920">
        <f t="shared" si="50"/>
        <v>2</v>
      </c>
      <c r="BE19" s="1920">
        <f t="shared" si="46"/>
        <v>10</v>
      </c>
      <c r="BF19" s="1920">
        <f t="shared" si="47"/>
        <v>8</v>
      </c>
      <c r="BG19" s="1920">
        <f t="shared" si="48"/>
        <v>4</v>
      </c>
      <c r="BH19" s="1898"/>
      <c r="BJ19" s="233">
        <f t="shared" si="24"/>
        <v>40305</v>
      </c>
      <c r="BK19" s="1968">
        <v>1.1695906432748537E-2</v>
      </c>
      <c r="BL19" s="1968">
        <v>6.1530888506030031E-3</v>
      </c>
      <c r="BM19" s="1968">
        <v>6.1628284138825823E-3</v>
      </c>
      <c r="BN19" s="1968">
        <v>2.1505376344086023E-2</v>
      </c>
      <c r="BO19" s="1968">
        <v>1.4625228519195612E-2</v>
      </c>
      <c r="BP19" s="1968">
        <v>3.740648379052369E-3</v>
      </c>
      <c r="BQ19" s="1968">
        <v>2.1186440677966101E-2</v>
      </c>
      <c r="BR19" s="1968">
        <v>1.4018691588785047E-2</v>
      </c>
      <c r="BS19" s="1968">
        <v>1.0869565217391304E-2</v>
      </c>
      <c r="BT19" s="1968">
        <v>4.5731707317073168E-3</v>
      </c>
      <c r="BU19" s="1968">
        <v>1.7543859649122807E-3</v>
      </c>
      <c r="BV19" s="1968">
        <v>7.9840319361277438E-3</v>
      </c>
      <c r="BW19" s="1971">
        <v>1.8292682926829267E-2</v>
      </c>
      <c r="BX19" s="1970">
        <v>2.6666666666666668E-2</v>
      </c>
      <c r="BY19" s="1972">
        <v>1.7301038062283738E-2</v>
      </c>
      <c r="BZ19" s="1972">
        <v>5.4757015742642025E-3</v>
      </c>
      <c r="CA19" s="1972">
        <v>2.0222446916076846E-3</v>
      </c>
      <c r="CB19" s="1972"/>
      <c r="CC19" s="1984">
        <f t="shared" si="30"/>
        <v>1.2000340767906362E-2</v>
      </c>
      <c r="CD19" s="1985">
        <f t="shared" si="31"/>
        <v>1.0355780254704827E-2</v>
      </c>
      <c r="CE19" s="278">
        <f t="shared" si="32"/>
        <v>1.395166678433031E-2</v>
      </c>
    </row>
    <row r="20" spans="1:83" ht="14.5" x14ac:dyDescent="0.35">
      <c r="A20" s="213">
        <v>40311</v>
      </c>
      <c r="B20" s="1373">
        <f t="shared" si="25"/>
        <v>40306</v>
      </c>
      <c r="C20" s="219">
        <f t="shared" si="4"/>
        <v>1.1695906432748537E-2</v>
      </c>
      <c r="D20" s="219">
        <f t="shared" si="5"/>
        <v>6.3992124046271231E-3</v>
      </c>
      <c r="E20" s="219">
        <f t="shared" si="6"/>
        <v>6.1628284138825823E-3</v>
      </c>
      <c r="F20" s="219">
        <f t="shared" si="7"/>
        <v>2.1505376344086023E-2</v>
      </c>
      <c r="G20" s="219">
        <f t="shared" si="8"/>
        <v>1.4625228519195612E-2</v>
      </c>
      <c r="H20" s="219">
        <f t="shared" si="9"/>
        <v>3.740648379052369E-3</v>
      </c>
      <c r="I20" s="219">
        <f t="shared" si="10"/>
        <v>2.7542372881355932E-2</v>
      </c>
      <c r="J20" s="219">
        <f t="shared" si="11"/>
        <v>1.4018691588785047E-2</v>
      </c>
      <c r="K20" s="219">
        <f t="shared" si="12"/>
        <v>1.0869565217391304E-2</v>
      </c>
      <c r="L20" s="219">
        <f t="shared" si="13"/>
        <v>5.335365853658537E-3</v>
      </c>
      <c r="M20" s="219">
        <f t="shared" si="14"/>
        <v>5.263157894736842E-3</v>
      </c>
      <c r="N20" s="302">
        <f t="shared" si="15"/>
        <v>7.9681274900398405E-3</v>
      </c>
      <c r="O20" s="302">
        <f t="shared" si="16"/>
        <v>1.8292682926829267E-2</v>
      </c>
      <c r="P20" s="302">
        <f t="shared" si="17"/>
        <v>2.6666666666666668E-2</v>
      </c>
      <c r="Q20" s="302">
        <f t="shared" si="18"/>
        <v>1.7301038062283738E-2</v>
      </c>
      <c r="R20" s="302">
        <f t="shared" si="19"/>
        <v>5.4757015742642025E-3</v>
      </c>
      <c r="S20" s="302">
        <f t="shared" si="19"/>
        <v>2.0222446916076846E-3</v>
      </c>
      <c r="T20" s="986"/>
      <c r="U20" s="1905">
        <v>43964</v>
      </c>
      <c r="V20" s="214">
        <v>0</v>
      </c>
      <c r="W20" s="214">
        <v>1</v>
      </c>
      <c r="X20" s="214">
        <v>0</v>
      </c>
      <c r="Y20" s="214">
        <v>0</v>
      </c>
      <c r="Z20" s="214">
        <v>0</v>
      </c>
      <c r="AA20" s="214">
        <v>0</v>
      </c>
      <c r="AB20" s="214">
        <v>3</v>
      </c>
      <c r="AC20" s="214">
        <v>0</v>
      </c>
      <c r="AD20" s="214">
        <v>0</v>
      </c>
      <c r="AE20" s="215">
        <v>1</v>
      </c>
      <c r="AF20" s="215">
        <v>2</v>
      </c>
      <c r="AG20" s="301">
        <v>0</v>
      </c>
      <c r="AH20" s="301">
        <v>0</v>
      </c>
      <c r="AI20" s="301">
        <v>0</v>
      </c>
      <c r="AJ20" s="301">
        <v>0</v>
      </c>
      <c r="AK20" s="301">
        <v>0</v>
      </c>
      <c r="AL20" s="301">
        <v>0</v>
      </c>
      <c r="AM20" s="2216" t="s">
        <v>147</v>
      </c>
      <c r="AN20" s="2217">
        <v>44329</v>
      </c>
      <c r="AO20" s="1910"/>
      <c r="AP20" s="1912">
        <v>43964</v>
      </c>
      <c r="AQ20" s="1918">
        <f t="shared" si="33"/>
        <v>18</v>
      </c>
      <c r="AR20" s="1918">
        <f t="shared" si="34"/>
        <v>26</v>
      </c>
      <c r="AS20" s="1918">
        <f t="shared" si="35"/>
        <v>19</v>
      </c>
      <c r="AT20" s="1918">
        <f t="shared" si="36"/>
        <v>16</v>
      </c>
      <c r="AU20" s="1918">
        <f t="shared" si="37"/>
        <v>8</v>
      </c>
      <c r="AV20" s="1918">
        <f t="shared" si="38"/>
        <v>3</v>
      </c>
      <c r="AW20" s="1918">
        <f t="shared" si="39"/>
        <v>13</v>
      </c>
      <c r="AX20" s="1918">
        <f t="shared" si="40"/>
        <v>3</v>
      </c>
      <c r="AY20" s="1918">
        <f t="shared" si="41"/>
        <v>8</v>
      </c>
      <c r="AZ20" s="1918">
        <f t="shared" si="42"/>
        <v>7</v>
      </c>
      <c r="BA20" s="1918">
        <f t="shared" si="43"/>
        <v>3</v>
      </c>
      <c r="BB20" s="1918">
        <f t="shared" si="44"/>
        <v>4</v>
      </c>
      <c r="BC20" s="1918">
        <f t="shared" si="49"/>
        <v>3</v>
      </c>
      <c r="BD20" s="1920">
        <f t="shared" si="50"/>
        <v>2</v>
      </c>
      <c r="BE20" s="1920">
        <f t="shared" si="46"/>
        <v>10</v>
      </c>
      <c r="BF20" s="1920">
        <f t="shared" si="47"/>
        <v>8</v>
      </c>
      <c r="BG20" s="1920">
        <f t="shared" si="48"/>
        <v>4</v>
      </c>
      <c r="BH20" s="1898"/>
      <c r="BJ20" s="233">
        <f t="shared" si="24"/>
        <v>40306</v>
      </c>
      <c r="BK20" s="1968">
        <v>1.1695906432748537E-2</v>
      </c>
      <c r="BL20" s="1968">
        <v>6.3992124046271231E-3</v>
      </c>
      <c r="BM20" s="1968">
        <v>6.1628284138825823E-3</v>
      </c>
      <c r="BN20" s="1968">
        <v>2.1505376344086023E-2</v>
      </c>
      <c r="BO20" s="1968">
        <v>1.4625228519195612E-2</v>
      </c>
      <c r="BP20" s="1968">
        <v>3.740648379052369E-3</v>
      </c>
      <c r="BQ20" s="1968">
        <v>2.7542372881355932E-2</v>
      </c>
      <c r="BR20" s="1968">
        <v>1.4018691588785047E-2</v>
      </c>
      <c r="BS20" s="1968">
        <v>1.0869565217391304E-2</v>
      </c>
      <c r="BT20" s="1968">
        <v>5.335365853658537E-3</v>
      </c>
      <c r="BU20" s="1968">
        <v>5.263157894736842E-3</v>
      </c>
      <c r="BV20" s="1968">
        <v>7.9840319361277438E-3</v>
      </c>
      <c r="BW20" s="1971">
        <v>1.8292682926829267E-2</v>
      </c>
      <c r="BX20" s="1970">
        <v>2.6666666666666668E-2</v>
      </c>
      <c r="BY20" s="1972">
        <v>1.7301038062283738E-2</v>
      </c>
      <c r="BZ20" s="1972">
        <v>5.4757015742642025E-3</v>
      </c>
      <c r="CA20" s="1972">
        <v>2.0222446916076846E-3</v>
      </c>
      <c r="CB20" s="1972"/>
      <c r="CC20" s="1984">
        <f t="shared" si="30"/>
        <v>1.267990469348072E-2</v>
      </c>
      <c r="CD20" s="1985">
        <f t="shared" si="31"/>
        <v>1.1261865488803971E-2</v>
      </c>
      <c r="CE20" s="278">
        <f t="shared" si="32"/>
        <v>1.395166678433031E-2</v>
      </c>
    </row>
    <row r="21" spans="1:83" ht="14.5" x14ac:dyDescent="0.35">
      <c r="A21" s="213">
        <v>40312</v>
      </c>
      <c r="B21" s="1373">
        <f t="shared" si="25"/>
        <v>40307</v>
      </c>
      <c r="C21" s="219">
        <f t="shared" si="4"/>
        <v>1.1695906432748537E-2</v>
      </c>
      <c r="D21" s="219">
        <f t="shared" si="5"/>
        <v>6.3992124046271231E-3</v>
      </c>
      <c r="E21" s="219">
        <f t="shared" si="6"/>
        <v>7.4602659746999672E-3</v>
      </c>
      <c r="F21" s="219">
        <f t="shared" si="7"/>
        <v>2.4193548387096774E-2</v>
      </c>
      <c r="G21" s="219">
        <f t="shared" si="8"/>
        <v>1.4625228519195612E-2</v>
      </c>
      <c r="H21" s="219">
        <f t="shared" si="9"/>
        <v>3.740648379052369E-3</v>
      </c>
      <c r="I21" s="219">
        <f t="shared" si="10"/>
        <v>3.3898305084745763E-2</v>
      </c>
      <c r="J21" s="219">
        <f t="shared" si="11"/>
        <v>1.4018691588785047E-2</v>
      </c>
      <c r="K21" s="219">
        <f t="shared" si="12"/>
        <v>1.2228260869565218E-2</v>
      </c>
      <c r="L21" s="219">
        <f t="shared" si="13"/>
        <v>6.0975609756097563E-3</v>
      </c>
      <c r="M21" s="219">
        <f t="shared" si="14"/>
        <v>5.263157894736842E-3</v>
      </c>
      <c r="N21" s="302">
        <f t="shared" si="15"/>
        <v>9.9601593625498006E-3</v>
      </c>
      <c r="O21" s="302">
        <f t="shared" si="16"/>
        <v>1.8292682926829267E-2</v>
      </c>
      <c r="P21" s="302">
        <f t="shared" si="17"/>
        <v>2.6666666666666668E-2</v>
      </c>
      <c r="Q21" s="302">
        <f t="shared" si="18"/>
        <v>1.9031141868512111E-2</v>
      </c>
      <c r="R21" s="302">
        <f t="shared" si="19"/>
        <v>5.4757015742642025E-3</v>
      </c>
      <c r="S21" s="302">
        <f t="shared" si="19"/>
        <v>2.0222446916076846E-3</v>
      </c>
      <c r="T21" s="986"/>
      <c r="U21" s="1904">
        <v>43965</v>
      </c>
      <c r="V21" s="214">
        <v>0</v>
      </c>
      <c r="W21" s="214">
        <v>0</v>
      </c>
      <c r="X21" s="214">
        <v>4</v>
      </c>
      <c r="Y21" s="214">
        <v>2</v>
      </c>
      <c r="Z21" s="214">
        <v>0</v>
      </c>
      <c r="AA21" s="214">
        <v>0</v>
      </c>
      <c r="AB21" s="214">
        <v>3</v>
      </c>
      <c r="AC21" s="214">
        <v>0</v>
      </c>
      <c r="AD21" s="214">
        <v>1</v>
      </c>
      <c r="AE21" s="215">
        <v>1</v>
      </c>
      <c r="AF21" s="215">
        <v>0</v>
      </c>
      <c r="AG21" s="301">
        <v>1</v>
      </c>
      <c r="AH21" s="301">
        <v>0</v>
      </c>
      <c r="AI21" s="301">
        <v>0</v>
      </c>
      <c r="AJ21" s="301">
        <v>1</v>
      </c>
      <c r="AK21" s="301">
        <v>0</v>
      </c>
      <c r="AL21" s="301">
        <v>0</v>
      </c>
      <c r="AM21" s="2216" t="s">
        <v>760</v>
      </c>
      <c r="AN21" s="2217">
        <v>44330</v>
      </c>
      <c r="AO21" s="1910"/>
      <c r="AP21" s="1912">
        <v>43965</v>
      </c>
      <c r="AQ21" s="1918">
        <f t="shared" si="33"/>
        <v>18</v>
      </c>
      <c r="AR21" s="1918">
        <f t="shared" si="34"/>
        <v>26</v>
      </c>
      <c r="AS21" s="1918">
        <f t="shared" si="35"/>
        <v>23</v>
      </c>
      <c r="AT21" s="1918">
        <f t="shared" si="36"/>
        <v>18</v>
      </c>
      <c r="AU21" s="1918">
        <f t="shared" si="37"/>
        <v>8</v>
      </c>
      <c r="AV21" s="1918">
        <f t="shared" si="38"/>
        <v>3</v>
      </c>
      <c r="AW21" s="1918">
        <f t="shared" si="39"/>
        <v>16</v>
      </c>
      <c r="AX21" s="1918">
        <f t="shared" si="40"/>
        <v>3</v>
      </c>
      <c r="AY21" s="1918">
        <f t="shared" si="41"/>
        <v>9</v>
      </c>
      <c r="AZ21" s="1918">
        <f t="shared" si="42"/>
        <v>8</v>
      </c>
      <c r="BA21" s="1918">
        <f t="shared" si="43"/>
        <v>3</v>
      </c>
      <c r="BB21" s="1918">
        <f t="shared" si="44"/>
        <v>5</v>
      </c>
      <c r="BC21" s="1918">
        <f t="shared" si="49"/>
        <v>3</v>
      </c>
      <c r="BD21" s="1920">
        <f t="shared" si="50"/>
        <v>2</v>
      </c>
      <c r="BE21" s="1920">
        <f t="shared" si="46"/>
        <v>11</v>
      </c>
      <c r="BF21" s="1920">
        <f t="shared" si="47"/>
        <v>8</v>
      </c>
      <c r="BG21" s="1920">
        <f t="shared" si="48"/>
        <v>4</v>
      </c>
      <c r="BH21" s="1898"/>
      <c r="BJ21" s="233">
        <f t="shared" si="24"/>
        <v>40307</v>
      </c>
      <c r="BK21" s="1968">
        <v>1.1695906432748537E-2</v>
      </c>
      <c r="BL21" s="1968">
        <v>6.3992124046271231E-3</v>
      </c>
      <c r="BM21" s="1968">
        <v>7.4602659746999672E-3</v>
      </c>
      <c r="BN21" s="1968">
        <v>2.4193548387096774E-2</v>
      </c>
      <c r="BO21" s="1968">
        <v>1.4625228519195612E-2</v>
      </c>
      <c r="BP21" s="1968">
        <v>3.740648379052369E-3</v>
      </c>
      <c r="BQ21" s="1968">
        <v>3.3898305084745763E-2</v>
      </c>
      <c r="BR21" s="1968">
        <v>1.4018691588785047E-2</v>
      </c>
      <c r="BS21" s="1968">
        <v>1.2228260869565218E-2</v>
      </c>
      <c r="BT21" s="1968">
        <v>6.0975609756097563E-3</v>
      </c>
      <c r="BU21" s="1968">
        <v>5.263157894736842E-3</v>
      </c>
      <c r="BV21" s="1968">
        <v>9.9800399201596807E-3</v>
      </c>
      <c r="BW21" s="1971">
        <v>1.8292682926829267E-2</v>
      </c>
      <c r="BX21" s="1970">
        <v>2.6666666666666668E-2</v>
      </c>
      <c r="BY21" s="1972">
        <v>1.9031141868512111E-2</v>
      </c>
      <c r="BZ21" s="1972">
        <v>5.4757015742642025E-3</v>
      </c>
      <c r="CA21" s="1972">
        <v>2.0222446916076846E-3</v>
      </c>
      <c r="CB21" s="1972"/>
      <c r="CC21" s="1984">
        <f t="shared" si="30"/>
        <v>1.3691688716705931E-2</v>
      </c>
      <c r="CD21" s="1985">
        <f t="shared" si="31"/>
        <v>1.2466735535918557E-2</v>
      </c>
      <c r="CE21" s="278">
        <f t="shared" si="32"/>
        <v>1.4297687545575987E-2</v>
      </c>
    </row>
    <row r="22" spans="1:83" ht="14.5" x14ac:dyDescent="0.35">
      <c r="A22" s="213">
        <v>40313</v>
      </c>
      <c r="B22" s="1373">
        <f t="shared" si="25"/>
        <v>40308</v>
      </c>
      <c r="C22" s="219">
        <f t="shared" si="4"/>
        <v>1.1695906432748537E-2</v>
      </c>
      <c r="D22" s="219">
        <f t="shared" si="5"/>
        <v>7.383706620723603E-3</v>
      </c>
      <c r="E22" s="219">
        <f t="shared" si="6"/>
        <v>9.4064223159260468E-3</v>
      </c>
      <c r="F22" s="219">
        <f t="shared" si="7"/>
        <v>3.2258064516129031E-2</v>
      </c>
      <c r="G22" s="219">
        <f t="shared" si="8"/>
        <v>1.8281535648994516E-2</v>
      </c>
      <c r="H22" s="219">
        <f t="shared" si="9"/>
        <v>4.9875311720698253E-3</v>
      </c>
      <c r="I22" s="219">
        <f t="shared" si="10"/>
        <v>3.6016949152542374E-2</v>
      </c>
      <c r="J22" s="219">
        <f t="shared" si="11"/>
        <v>1.4018691588785047E-2</v>
      </c>
      <c r="K22" s="219">
        <f t="shared" si="12"/>
        <v>1.2228260869565218E-2</v>
      </c>
      <c r="L22" s="219">
        <f t="shared" si="13"/>
        <v>6.0975609756097563E-3</v>
      </c>
      <c r="M22" s="219">
        <f t="shared" si="14"/>
        <v>7.0175438596491229E-3</v>
      </c>
      <c r="N22" s="302">
        <f t="shared" si="15"/>
        <v>1.1952191235059761E-2</v>
      </c>
      <c r="O22" s="302">
        <f t="shared" si="16"/>
        <v>1.8292682926829267E-2</v>
      </c>
      <c r="P22" s="302">
        <f t="shared" si="17"/>
        <v>2.6666666666666668E-2</v>
      </c>
      <c r="Q22" s="302">
        <f t="shared" si="18"/>
        <v>1.9031141868512111E-2</v>
      </c>
      <c r="R22" s="302">
        <f t="shared" si="19"/>
        <v>5.4757015742642025E-3</v>
      </c>
      <c r="S22" s="302">
        <f t="shared" si="19"/>
        <v>5.561172901921132E-3</v>
      </c>
      <c r="T22" s="986"/>
      <c r="U22" s="1905">
        <v>43966</v>
      </c>
      <c r="V22" s="214">
        <v>0</v>
      </c>
      <c r="W22" s="214">
        <v>4</v>
      </c>
      <c r="X22" s="214">
        <v>6</v>
      </c>
      <c r="Y22" s="214">
        <v>6</v>
      </c>
      <c r="Z22" s="214">
        <v>2</v>
      </c>
      <c r="AA22" s="214">
        <v>1</v>
      </c>
      <c r="AB22" s="214">
        <v>1</v>
      </c>
      <c r="AC22" s="214">
        <v>0</v>
      </c>
      <c r="AD22" s="214">
        <v>0</v>
      </c>
      <c r="AE22" s="215">
        <v>0</v>
      </c>
      <c r="AF22" s="215">
        <v>1</v>
      </c>
      <c r="AG22" s="301">
        <v>1</v>
      </c>
      <c r="AH22" s="301">
        <v>0</v>
      </c>
      <c r="AI22" s="301">
        <v>0</v>
      </c>
      <c r="AJ22" s="301">
        <v>0</v>
      </c>
      <c r="AK22" s="301">
        <v>0</v>
      </c>
      <c r="AL22" s="301">
        <v>7</v>
      </c>
      <c r="AM22" s="2216" t="s">
        <v>717</v>
      </c>
      <c r="AN22" s="2217">
        <v>44331</v>
      </c>
      <c r="AO22" s="1910"/>
      <c r="AP22" s="1912">
        <v>43966</v>
      </c>
      <c r="AQ22" s="1918">
        <f t="shared" si="33"/>
        <v>18</v>
      </c>
      <c r="AR22" s="1918">
        <f t="shared" ref="AR22:AR85" si="51">(AR21+W22)</f>
        <v>30</v>
      </c>
      <c r="AS22" s="1918">
        <f t="shared" ref="AS22:AS85" si="52">(AS21+X22)</f>
        <v>29</v>
      </c>
      <c r="AT22" s="1918">
        <f t="shared" ref="AT22:AT85" si="53">(AT21+Y22)</f>
        <v>24</v>
      </c>
      <c r="AU22" s="1918">
        <f t="shared" ref="AU22:AU85" si="54">(AU21+Z22)</f>
        <v>10</v>
      </c>
      <c r="AV22" s="1918">
        <f t="shared" ref="AV22:AV85" si="55">(AV21+AA22)</f>
        <v>4</v>
      </c>
      <c r="AW22" s="1918">
        <f t="shared" ref="AW22:AW85" si="56">(AW21+AB22)</f>
        <v>17</v>
      </c>
      <c r="AX22" s="1918">
        <f t="shared" ref="AX22:AX85" si="57">(AX21+AC22)</f>
        <v>3</v>
      </c>
      <c r="AY22" s="1918">
        <f t="shared" ref="AY22:AY85" si="58">(AY21+AD22)</f>
        <v>9</v>
      </c>
      <c r="AZ22" s="1918">
        <f t="shared" ref="AZ22:AZ85" si="59">(AZ21+AE22)</f>
        <v>8</v>
      </c>
      <c r="BA22" s="1918">
        <f t="shared" ref="BA22:BA53" si="60">(BA21+AF22)</f>
        <v>4</v>
      </c>
      <c r="BB22" s="1918">
        <f t="shared" si="44"/>
        <v>6</v>
      </c>
      <c r="BC22" s="1918">
        <f t="shared" si="49"/>
        <v>3</v>
      </c>
      <c r="BD22" s="1920">
        <f t="shared" ref="BD22:BD53" si="61">(BD21+AI22)</f>
        <v>2</v>
      </c>
      <c r="BE22" s="1920">
        <f t="shared" si="46"/>
        <v>11</v>
      </c>
      <c r="BF22" s="1920">
        <f t="shared" si="47"/>
        <v>8</v>
      </c>
      <c r="BG22" s="1920">
        <f t="shared" si="48"/>
        <v>11</v>
      </c>
      <c r="BH22" s="1898"/>
      <c r="BJ22" s="233">
        <f t="shared" si="24"/>
        <v>40308</v>
      </c>
      <c r="BK22" s="1968">
        <v>1.1695906432748537E-2</v>
      </c>
      <c r="BL22" s="1968">
        <v>7.383706620723603E-3</v>
      </c>
      <c r="BM22" s="1968">
        <v>9.4064223159260468E-3</v>
      </c>
      <c r="BN22" s="1968">
        <v>3.2258064516129031E-2</v>
      </c>
      <c r="BO22" s="1968">
        <v>1.8281535648994516E-2</v>
      </c>
      <c r="BP22" s="1968">
        <v>4.9875311720698253E-3</v>
      </c>
      <c r="BQ22" s="1968">
        <v>3.6016949152542374E-2</v>
      </c>
      <c r="BR22" s="1968">
        <v>1.4018691588785047E-2</v>
      </c>
      <c r="BS22" s="1968">
        <v>1.2228260869565218E-2</v>
      </c>
      <c r="BT22" s="1968">
        <v>6.0975609756097563E-3</v>
      </c>
      <c r="BU22" s="1968">
        <v>7.0175438596491229E-3</v>
      </c>
      <c r="BV22" s="1968">
        <v>1.1976047904191617E-2</v>
      </c>
      <c r="BW22" s="1971">
        <v>1.8292682926829267E-2</v>
      </c>
      <c r="BX22" s="1970">
        <v>2.6666666666666668E-2</v>
      </c>
      <c r="BY22" s="1972">
        <v>1.9031141868512111E-2</v>
      </c>
      <c r="BZ22" s="1972">
        <v>5.4757015742642025E-3</v>
      </c>
      <c r="CA22" s="1972">
        <v>5.561172901921132E-3</v>
      </c>
      <c r="CB22" s="1972"/>
      <c r="CC22" s="1984">
        <f t="shared" si="30"/>
        <v>1.5052150880825434E-2</v>
      </c>
      <c r="CD22" s="1985">
        <f t="shared" si="31"/>
        <v>1.4280685088077892E-2</v>
      </c>
      <c r="CE22" s="278">
        <f t="shared" si="32"/>
        <v>1.5005473187638679E-2</v>
      </c>
    </row>
    <row r="23" spans="1:83" ht="14.5" x14ac:dyDescent="0.35">
      <c r="A23" s="213">
        <v>40314</v>
      </c>
      <c r="B23" s="1373">
        <f t="shared" si="25"/>
        <v>40309</v>
      </c>
      <c r="C23" s="219">
        <f t="shared" si="4"/>
        <v>1.2345679012345678E-2</v>
      </c>
      <c r="D23" s="219">
        <f t="shared" si="5"/>
        <v>7.383706620723603E-3</v>
      </c>
      <c r="E23" s="219">
        <f t="shared" si="6"/>
        <v>1.0379500486539085E-2</v>
      </c>
      <c r="F23" s="219">
        <f t="shared" si="7"/>
        <v>3.3602150537634407E-2</v>
      </c>
      <c r="G23" s="219">
        <f t="shared" si="8"/>
        <v>1.8281535648994516E-2</v>
      </c>
      <c r="H23" s="219">
        <f t="shared" si="9"/>
        <v>4.9875311720698253E-3</v>
      </c>
      <c r="I23" s="219">
        <f t="shared" si="10"/>
        <v>3.8135593220338986E-2</v>
      </c>
      <c r="J23" s="219">
        <f t="shared" si="11"/>
        <v>1.4018691588785047E-2</v>
      </c>
      <c r="K23" s="219">
        <f t="shared" si="12"/>
        <v>1.358695652173913E-2</v>
      </c>
      <c r="L23" s="219">
        <f t="shared" si="13"/>
        <v>6.8597560975609756E-3</v>
      </c>
      <c r="M23" s="219">
        <f t="shared" si="14"/>
        <v>8.771929824561403E-3</v>
      </c>
      <c r="N23" s="302">
        <f t="shared" si="15"/>
        <v>1.1952191235059761E-2</v>
      </c>
      <c r="O23" s="302">
        <f t="shared" si="16"/>
        <v>3.048780487804878E-2</v>
      </c>
      <c r="P23" s="302">
        <f t="shared" si="17"/>
        <v>0.04</v>
      </c>
      <c r="Q23" s="302">
        <f t="shared" si="18"/>
        <v>1.9031141868512111E-2</v>
      </c>
      <c r="R23" s="302">
        <f t="shared" si="19"/>
        <v>5.4757015742642025E-3</v>
      </c>
      <c r="S23" s="302">
        <f t="shared" si="19"/>
        <v>5.561172901921132E-3</v>
      </c>
      <c r="T23" s="986"/>
      <c r="U23" s="1904">
        <v>43967</v>
      </c>
      <c r="V23" s="214">
        <v>1</v>
      </c>
      <c r="W23" s="214">
        <v>0</v>
      </c>
      <c r="X23" s="214">
        <v>3</v>
      </c>
      <c r="Y23" s="214">
        <v>1</v>
      </c>
      <c r="Z23" s="214">
        <v>0</v>
      </c>
      <c r="AA23" s="214">
        <v>0</v>
      </c>
      <c r="AB23" s="214">
        <v>1</v>
      </c>
      <c r="AC23" s="214">
        <v>0</v>
      </c>
      <c r="AD23" s="214">
        <v>1</v>
      </c>
      <c r="AE23" s="215">
        <v>1</v>
      </c>
      <c r="AF23" s="215">
        <v>1</v>
      </c>
      <c r="AG23" s="301">
        <v>0</v>
      </c>
      <c r="AH23" s="301">
        <v>2</v>
      </c>
      <c r="AI23" s="301">
        <v>1</v>
      </c>
      <c r="AJ23" s="301">
        <v>0</v>
      </c>
      <c r="AK23" s="301">
        <v>0</v>
      </c>
      <c r="AL23" s="301">
        <v>0</v>
      </c>
      <c r="AM23" s="2216" t="s">
        <v>147</v>
      </c>
      <c r="AN23" s="2217">
        <v>44332</v>
      </c>
      <c r="AO23" s="1910"/>
      <c r="AP23" s="1912">
        <v>43967</v>
      </c>
      <c r="AQ23" s="1918">
        <f t="shared" si="33"/>
        <v>19</v>
      </c>
      <c r="AR23" s="1918">
        <f t="shared" si="51"/>
        <v>30</v>
      </c>
      <c r="AS23" s="1918">
        <f t="shared" si="52"/>
        <v>32</v>
      </c>
      <c r="AT23" s="1918">
        <f t="shared" si="53"/>
        <v>25</v>
      </c>
      <c r="AU23" s="1918">
        <f t="shared" si="54"/>
        <v>10</v>
      </c>
      <c r="AV23" s="1918">
        <f t="shared" si="55"/>
        <v>4</v>
      </c>
      <c r="AW23" s="1918">
        <f t="shared" si="56"/>
        <v>18</v>
      </c>
      <c r="AX23" s="1918">
        <f t="shared" si="57"/>
        <v>3</v>
      </c>
      <c r="AY23" s="1918">
        <f t="shared" si="58"/>
        <v>10</v>
      </c>
      <c r="AZ23" s="1918">
        <f t="shared" si="59"/>
        <v>9</v>
      </c>
      <c r="BA23" s="1918">
        <f t="shared" si="60"/>
        <v>5</v>
      </c>
      <c r="BB23" s="1918">
        <f t="shared" si="44"/>
        <v>6</v>
      </c>
      <c r="BC23" s="1918">
        <f t="shared" si="49"/>
        <v>5</v>
      </c>
      <c r="BD23" s="1920">
        <f t="shared" si="61"/>
        <v>3</v>
      </c>
      <c r="BE23" s="1920">
        <f t="shared" si="46"/>
        <v>11</v>
      </c>
      <c r="BF23" s="1920">
        <f t="shared" si="47"/>
        <v>8</v>
      </c>
      <c r="BG23" s="1920">
        <f t="shared" si="48"/>
        <v>11</v>
      </c>
      <c r="BH23" s="1898"/>
      <c r="BJ23" s="233">
        <f t="shared" si="24"/>
        <v>40309</v>
      </c>
      <c r="BK23" s="1968">
        <v>1.2345679012345678E-2</v>
      </c>
      <c r="BL23" s="1968">
        <v>7.383706620723603E-3</v>
      </c>
      <c r="BM23" s="1968">
        <v>1.0379500486539085E-2</v>
      </c>
      <c r="BN23" s="1968">
        <v>3.3602150537634407E-2</v>
      </c>
      <c r="BO23" s="1968">
        <v>1.8281535648994516E-2</v>
      </c>
      <c r="BP23" s="1968">
        <v>4.9875311720698253E-3</v>
      </c>
      <c r="BQ23" s="1968">
        <v>3.8135593220338986E-2</v>
      </c>
      <c r="BR23" s="1968">
        <v>1.4018691588785047E-2</v>
      </c>
      <c r="BS23" s="1968">
        <v>1.358695652173913E-2</v>
      </c>
      <c r="BT23" s="1968">
        <v>6.8597560975609756E-3</v>
      </c>
      <c r="BU23" s="1968">
        <v>8.771929824561403E-3</v>
      </c>
      <c r="BV23" s="1968">
        <v>1.1976047904191617E-2</v>
      </c>
      <c r="BW23" s="1971">
        <v>3.048780487804878E-2</v>
      </c>
      <c r="BX23" s="1970">
        <v>0.04</v>
      </c>
      <c r="BY23" s="1972">
        <v>1.9031141868512111E-2</v>
      </c>
      <c r="BZ23" s="1972">
        <v>5.4757015742642025E-3</v>
      </c>
      <c r="CA23" s="1972">
        <v>5.561172901921132E-3</v>
      </c>
      <c r="CB23" s="1972"/>
      <c r="CC23" s="1984">
        <f t="shared" si="30"/>
        <v>1.7207732934769335E-2</v>
      </c>
      <c r="CD23" s="1985">
        <f t="shared" si="31"/>
        <v>1.5027423219623691E-2</v>
      </c>
      <c r="CE23" s="278">
        <f t="shared" si="32"/>
        <v>2.011116424454925E-2</v>
      </c>
    </row>
    <row r="24" spans="1:83" ht="14.5" x14ac:dyDescent="0.35">
      <c r="A24" s="213">
        <v>40315</v>
      </c>
      <c r="B24" s="1373">
        <f t="shared" si="25"/>
        <v>40310</v>
      </c>
      <c r="C24" s="219">
        <f t="shared" si="4"/>
        <v>1.2345679012345678E-2</v>
      </c>
      <c r="D24" s="219">
        <f t="shared" si="5"/>
        <v>7.383706620723603E-3</v>
      </c>
      <c r="E24" s="219">
        <f t="shared" si="6"/>
        <v>1.2325656827765165E-2</v>
      </c>
      <c r="F24" s="219">
        <f t="shared" si="7"/>
        <v>3.6290322580645164E-2</v>
      </c>
      <c r="G24" s="219">
        <f t="shared" si="8"/>
        <v>1.8281535648994516E-2</v>
      </c>
      <c r="H24" s="219">
        <f t="shared" si="9"/>
        <v>6.2344139650872821E-3</v>
      </c>
      <c r="I24" s="219">
        <f t="shared" si="10"/>
        <v>4.4491525423728813E-2</v>
      </c>
      <c r="J24" s="219">
        <f t="shared" si="11"/>
        <v>1.4018691588785047E-2</v>
      </c>
      <c r="K24" s="219">
        <f t="shared" si="12"/>
        <v>1.4945652173913044E-2</v>
      </c>
      <c r="L24" s="219">
        <f t="shared" si="13"/>
        <v>7.621951219512195E-3</v>
      </c>
      <c r="M24" s="219">
        <f t="shared" si="14"/>
        <v>8.771929824561403E-3</v>
      </c>
      <c r="N24" s="302">
        <f t="shared" si="15"/>
        <v>1.1952191235059761E-2</v>
      </c>
      <c r="O24" s="302">
        <f t="shared" si="16"/>
        <v>3.048780487804878E-2</v>
      </c>
      <c r="P24" s="302">
        <f t="shared" si="17"/>
        <v>0.04</v>
      </c>
      <c r="Q24" s="302">
        <f t="shared" si="18"/>
        <v>1.9031141868512111E-2</v>
      </c>
      <c r="R24" s="302">
        <f t="shared" si="19"/>
        <v>5.4757015742642025E-3</v>
      </c>
      <c r="S24" s="302">
        <f t="shared" si="19"/>
        <v>5.561172901921132E-3</v>
      </c>
      <c r="T24" s="986"/>
      <c r="U24" s="1905">
        <v>43968</v>
      </c>
      <c r="V24" s="214">
        <v>0</v>
      </c>
      <c r="W24" s="214">
        <v>0</v>
      </c>
      <c r="X24" s="214">
        <v>6</v>
      </c>
      <c r="Y24" s="214">
        <v>2</v>
      </c>
      <c r="Z24" s="214">
        <v>0</v>
      </c>
      <c r="AA24" s="214">
        <v>1</v>
      </c>
      <c r="AB24" s="214">
        <v>3</v>
      </c>
      <c r="AC24" s="214">
        <v>0</v>
      </c>
      <c r="AD24" s="214">
        <v>1</v>
      </c>
      <c r="AE24" s="215">
        <v>1</v>
      </c>
      <c r="AF24" s="215">
        <v>0</v>
      </c>
      <c r="AG24" s="301">
        <v>0</v>
      </c>
      <c r="AH24" s="301">
        <v>0</v>
      </c>
      <c r="AI24" s="301">
        <v>0</v>
      </c>
      <c r="AJ24" s="301">
        <v>0</v>
      </c>
      <c r="AK24" s="301">
        <v>0</v>
      </c>
      <c r="AL24" s="301">
        <v>0</v>
      </c>
      <c r="AM24" s="2216" t="s">
        <v>761</v>
      </c>
      <c r="AN24" s="2217">
        <v>44333</v>
      </c>
      <c r="AO24" s="1910"/>
      <c r="AP24" s="1912">
        <v>43968</v>
      </c>
      <c r="AQ24" s="1918">
        <f t="shared" si="33"/>
        <v>19</v>
      </c>
      <c r="AR24" s="1918">
        <f t="shared" si="51"/>
        <v>30</v>
      </c>
      <c r="AS24" s="1918">
        <f t="shared" si="52"/>
        <v>38</v>
      </c>
      <c r="AT24" s="1918">
        <f t="shared" si="53"/>
        <v>27</v>
      </c>
      <c r="AU24" s="1918">
        <f t="shared" si="54"/>
        <v>10</v>
      </c>
      <c r="AV24" s="1918">
        <f t="shared" si="55"/>
        <v>5</v>
      </c>
      <c r="AW24" s="1918">
        <f t="shared" si="56"/>
        <v>21</v>
      </c>
      <c r="AX24" s="1918">
        <f t="shared" si="57"/>
        <v>3</v>
      </c>
      <c r="AY24" s="1918">
        <f t="shared" si="58"/>
        <v>11</v>
      </c>
      <c r="AZ24" s="1918">
        <f t="shared" si="59"/>
        <v>10</v>
      </c>
      <c r="BA24" s="1918">
        <f t="shared" si="60"/>
        <v>5</v>
      </c>
      <c r="BB24" s="1918">
        <f t="shared" si="44"/>
        <v>6</v>
      </c>
      <c r="BC24" s="1918">
        <f t="shared" si="49"/>
        <v>5</v>
      </c>
      <c r="BD24" s="1920">
        <f t="shared" si="61"/>
        <v>3</v>
      </c>
      <c r="BE24" s="1920">
        <f t="shared" si="46"/>
        <v>11</v>
      </c>
      <c r="BF24" s="1920">
        <f t="shared" si="47"/>
        <v>8</v>
      </c>
      <c r="BG24" s="1920">
        <f t="shared" si="48"/>
        <v>11</v>
      </c>
      <c r="BH24" s="1898"/>
      <c r="BJ24" s="233">
        <f t="shared" si="24"/>
        <v>40310</v>
      </c>
      <c r="BK24" s="1968">
        <v>1.2345679012345678E-2</v>
      </c>
      <c r="BL24" s="1968">
        <v>7.383706620723603E-3</v>
      </c>
      <c r="BM24" s="1968">
        <v>1.2325656827765165E-2</v>
      </c>
      <c r="BN24" s="1968">
        <v>3.6290322580645164E-2</v>
      </c>
      <c r="BO24" s="1968">
        <v>1.8281535648994516E-2</v>
      </c>
      <c r="BP24" s="1968">
        <v>6.2344139650872821E-3</v>
      </c>
      <c r="BQ24" s="1968">
        <v>4.4491525423728813E-2</v>
      </c>
      <c r="BR24" s="1968">
        <v>1.4018691588785047E-2</v>
      </c>
      <c r="BS24" s="1968">
        <v>1.4945652173913044E-2</v>
      </c>
      <c r="BT24" s="1968">
        <v>7.621951219512195E-3</v>
      </c>
      <c r="BU24" s="1968">
        <v>8.771929824561403E-3</v>
      </c>
      <c r="BV24" s="1968">
        <v>1.1976047904191617E-2</v>
      </c>
      <c r="BW24" s="1971">
        <v>3.048780487804878E-2</v>
      </c>
      <c r="BX24" s="1970">
        <v>0.04</v>
      </c>
      <c r="BY24" s="1972">
        <v>1.9031141868512111E-2</v>
      </c>
      <c r="BZ24" s="1972">
        <v>5.4757015742642025E-3</v>
      </c>
      <c r="CA24" s="1972">
        <v>5.561172901921132E-3</v>
      </c>
      <c r="CB24" s="1972"/>
      <c r="CC24" s="1984">
        <f t="shared" si="30"/>
        <v>1.8105110069442414E-2</v>
      </c>
      <c r="CD24" s="1985">
        <f t="shared" si="31"/>
        <v>1.6223926065854464E-2</v>
      </c>
      <c r="CE24" s="278">
        <f t="shared" si="32"/>
        <v>2.011116424454925E-2</v>
      </c>
    </row>
    <row r="25" spans="1:83" ht="14.5" x14ac:dyDescent="0.35">
      <c r="A25" s="213">
        <v>40316</v>
      </c>
      <c r="B25" s="1373">
        <f t="shared" si="25"/>
        <v>40311</v>
      </c>
      <c r="C25" s="219">
        <f t="shared" si="4"/>
        <v>1.2995451591942819E-2</v>
      </c>
      <c r="D25" s="219">
        <f t="shared" si="5"/>
        <v>7.629830174747723E-3</v>
      </c>
      <c r="E25" s="219">
        <f t="shared" si="6"/>
        <v>1.4596172559195588E-2</v>
      </c>
      <c r="F25" s="219">
        <f t="shared" si="7"/>
        <v>4.3010752688172046E-2</v>
      </c>
      <c r="G25" s="219">
        <f t="shared" si="8"/>
        <v>2.7422303473491772E-2</v>
      </c>
      <c r="H25" s="219">
        <f t="shared" si="9"/>
        <v>6.2344139650872821E-3</v>
      </c>
      <c r="I25" s="219">
        <f t="shared" si="10"/>
        <v>4.4491525423728813E-2</v>
      </c>
      <c r="J25" s="219">
        <f t="shared" si="11"/>
        <v>1.4018691588785047E-2</v>
      </c>
      <c r="K25" s="219">
        <f t="shared" si="12"/>
        <v>1.4945652173913044E-2</v>
      </c>
      <c r="L25" s="219">
        <f t="shared" si="13"/>
        <v>7.621951219512195E-3</v>
      </c>
      <c r="M25" s="219">
        <f t="shared" si="14"/>
        <v>8.771929824561403E-3</v>
      </c>
      <c r="N25" s="302">
        <f t="shared" si="15"/>
        <v>1.7928286852589643E-2</v>
      </c>
      <c r="O25" s="302">
        <f t="shared" si="16"/>
        <v>3.048780487804878E-2</v>
      </c>
      <c r="P25" s="302">
        <f t="shared" si="17"/>
        <v>0.04</v>
      </c>
      <c r="Q25" s="302">
        <f t="shared" si="18"/>
        <v>1.9031141868512111E-2</v>
      </c>
      <c r="R25" s="302">
        <f t="shared" si="19"/>
        <v>6.1601642710472282E-3</v>
      </c>
      <c r="S25" s="302">
        <f t="shared" si="19"/>
        <v>5.561172901921132E-3</v>
      </c>
      <c r="T25" s="986"/>
      <c r="U25" s="1904">
        <v>43969</v>
      </c>
      <c r="V25" s="214">
        <v>1</v>
      </c>
      <c r="W25" s="214">
        <v>1</v>
      </c>
      <c r="X25" s="214">
        <v>7</v>
      </c>
      <c r="Y25" s="214">
        <v>5</v>
      </c>
      <c r="Z25" s="214">
        <v>5</v>
      </c>
      <c r="AA25" s="214">
        <v>0</v>
      </c>
      <c r="AB25" s="214">
        <v>0</v>
      </c>
      <c r="AC25" s="214">
        <v>0</v>
      </c>
      <c r="AD25" s="214">
        <v>0</v>
      </c>
      <c r="AE25" s="215">
        <v>0</v>
      </c>
      <c r="AF25" s="215">
        <v>0</v>
      </c>
      <c r="AG25" s="301">
        <v>3</v>
      </c>
      <c r="AH25" s="301">
        <v>0</v>
      </c>
      <c r="AI25" s="301">
        <v>0</v>
      </c>
      <c r="AJ25" s="301">
        <v>0</v>
      </c>
      <c r="AK25" s="301">
        <v>1</v>
      </c>
      <c r="AL25" s="301">
        <v>0</v>
      </c>
      <c r="AM25" s="2216" t="s">
        <v>143</v>
      </c>
      <c r="AN25" s="2217">
        <v>44334</v>
      </c>
      <c r="AO25" s="1910"/>
      <c r="AP25" s="1912">
        <v>43969</v>
      </c>
      <c r="AQ25" s="1918">
        <f t="shared" si="33"/>
        <v>20</v>
      </c>
      <c r="AR25" s="1918">
        <f t="shared" si="51"/>
        <v>31</v>
      </c>
      <c r="AS25" s="1918">
        <f t="shared" si="52"/>
        <v>45</v>
      </c>
      <c r="AT25" s="1918">
        <f t="shared" si="53"/>
        <v>32</v>
      </c>
      <c r="AU25" s="1918">
        <f t="shared" si="54"/>
        <v>15</v>
      </c>
      <c r="AV25" s="1918">
        <f t="shared" si="55"/>
        <v>5</v>
      </c>
      <c r="AW25" s="1918">
        <f t="shared" si="56"/>
        <v>21</v>
      </c>
      <c r="AX25" s="1918">
        <f t="shared" si="57"/>
        <v>3</v>
      </c>
      <c r="AY25" s="1918">
        <f t="shared" si="58"/>
        <v>11</v>
      </c>
      <c r="AZ25" s="1918">
        <f t="shared" si="59"/>
        <v>10</v>
      </c>
      <c r="BA25" s="1918">
        <f t="shared" si="60"/>
        <v>5</v>
      </c>
      <c r="BB25" s="1918">
        <f t="shared" si="44"/>
        <v>9</v>
      </c>
      <c r="BC25" s="1918">
        <f t="shared" si="49"/>
        <v>5</v>
      </c>
      <c r="BD25" s="1920">
        <f t="shared" si="61"/>
        <v>3</v>
      </c>
      <c r="BE25" s="1920">
        <f t="shared" si="46"/>
        <v>11</v>
      </c>
      <c r="BF25" s="1920">
        <f t="shared" si="47"/>
        <v>9</v>
      </c>
      <c r="BG25" s="1920">
        <f t="shared" si="48"/>
        <v>11</v>
      </c>
      <c r="BH25" s="1898"/>
      <c r="BJ25" s="233">
        <f t="shared" si="24"/>
        <v>40311</v>
      </c>
      <c r="BK25" s="1968">
        <v>1.2995451591942819E-2</v>
      </c>
      <c r="BL25" s="1968">
        <v>7.629830174747723E-3</v>
      </c>
      <c r="BM25" s="1968">
        <v>1.4596172559195588E-2</v>
      </c>
      <c r="BN25" s="1968">
        <v>4.3010752688172046E-2</v>
      </c>
      <c r="BO25" s="1968">
        <v>2.7422303473491772E-2</v>
      </c>
      <c r="BP25" s="1968">
        <v>6.2344139650872821E-3</v>
      </c>
      <c r="BQ25" s="1968">
        <v>4.4491525423728813E-2</v>
      </c>
      <c r="BR25" s="1968">
        <v>1.4018691588785047E-2</v>
      </c>
      <c r="BS25" s="1968">
        <v>1.4945652173913044E-2</v>
      </c>
      <c r="BT25" s="1968">
        <v>7.621951219512195E-3</v>
      </c>
      <c r="BU25" s="1968">
        <v>8.771929824561403E-3</v>
      </c>
      <c r="BV25" s="1968">
        <v>1.7964071856287425E-2</v>
      </c>
      <c r="BW25" s="1971">
        <v>3.048780487804878E-2</v>
      </c>
      <c r="BX25" s="1970">
        <v>0.04</v>
      </c>
      <c r="BY25" s="1972">
        <v>1.9031141868512111E-2</v>
      </c>
      <c r="BZ25" s="1972">
        <v>6.1601642710472282E-3</v>
      </c>
      <c r="CA25" s="1972">
        <v>5.561172901921132E-3</v>
      </c>
      <c r="CB25" s="1972"/>
      <c r="CC25" s="1984">
        <f t="shared" si="30"/>
        <v>1.9711366097314578E-2</v>
      </c>
      <c r="CD25" s="1985">
        <f t="shared" si="31"/>
        <v>1.8308562211618765E-2</v>
      </c>
      <c r="CE25" s="278">
        <f t="shared" si="32"/>
        <v>2.024805678390585E-2</v>
      </c>
    </row>
    <row r="26" spans="1:83" ht="14.5" x14ac:dyDescent="0.35">
      <c r="A26" s="213">
        <v>40317</v>
      </c>
      <c r="B26" s="1373">
        <f t="shared" si="25"/>
        <v>40312</v>
      </c>
      <c r="C26" s="219">
        <f t="shared" si="4"/>
        <v>1.364522417153996E-2</v>
      </c>
      <c r="D26" s="219">
        <f t="shared" si="5"/>
        <v>7.629830174747723E-3</v>
      </c>
      <c r="E26" s="219">
        <f t="shared" si="6"/>
        <v>1.4920531949399934E-2</v>
      </c>
      <c r="F26" s="219">
        <f t="shared" si="7"/>
        <v>4.3010752688172046E-2</v>
      </c>
      <c r="G26" s="219">
        <f t="shared" si="8"/>
        <v>2.9250457038391225E-2</v>
      </c>
      <c r="H26" s="219">
        <f t="shared" si="9"/>
        <v>6.2344139650872821E-3</v>
      </c>
      <c r="I26" s="219">
        <f t="shared" si="10"/>
        <v>4.8728813559322036E-2</v>
      </c>
      <c r="J26" s="219">
        <f t="shared" si="11"/>
        <v>1.4018691588785047E-2</v>
      </c>
      <c r="K26" s="219">
        <f t="shared" si="12"/>
        <v>1.4945652173913044E-2</v>
      </c>
      <c r="L26" s="219">
        <f t="shared" si="13"/>
        <v>7.621951219512195E-3</v>
      </c>
      <c r="M26" s="219">
        <f t="shared" si="14"/>
        <v>1.0526315789473684E-2</v>
      </c>
      <c r="N26" s="302">
        <f t="shared" si="15"/>
        <v>1.7928286852589643E-2</v>
      </c>
      <c r="O26" s="302">
        <f t="shared" si="16"/>
        <v>4.878048780487805E-2</v>
      </c>
      <c r="P26" s="302">
        <f t="shared" si="17"/>
        <v>0.04</v>
      </c>
      <c r="Q26" s="302">
        <f t="shared" si="18"/>
        <v>1.9031141868512111E-2</v>
      </c>
      <c r="R26" s="302">
        <f t="shared" si="19"/>
        <v>6.8446269678302529E-3</v>
      </c>
      <c r="S26" s="302">
        <f t="shared" si="19"/>
        <v>5.561172901921132E-3</v>
      </c>
      <c r="T26" s="986"/>
      <c r="U26" s="1905">
        <v>43970</v>
      </c>
      <c r="V26" s="214">
        <v>1</v>
      </c>
      <c r="W26" s="214">
        <v>0</v>
      </c>
      <c r="X26" s="214">
        <v>1</v>
      </c>
      <c r="Y26" s="214">
        <v>0</v>
      </c>
      <c r="Z26" s="214">
        <v>1</v>
      </c>
      <c r="AA26" s="214">
        <v>0</v>
      </c>
      <c r="AB26" s="214">
        <v>2</v>
      </c>
      <c r="AC26" s="214">
        <v>0</v>
      </c>
      <c r="AD26" s="214">
        <v>0</v>
      </c>
      <c r="AE26" s="215">
        <v>0</v>
      </c>
      <c r="AF26" s="215">
        <v>1</v>
      </c>
      <c r="AG26" s="301">
        <v>0</v>
      </c>
      <c r="AH26" s="301">
        <v>3</v>
      </c>
      <c r="AI26" s="301">
        <v>0</v>
      </c>
      <c r="AJ26" s="301">
        <v>0</v>
      </c>
      <c r="AK26" s="301">
        <v>1</v>
      </c>
      <c r="AL26" s="301">
        <v>0</v>
      </c>
      <c r="AM26" s="2216" t="s">
        <v>717</v>
      </c>
      <c r="AN26" s="2217">
        <v>44335</v>
      </c>
      <c r="AO26" s="1910"/>
      <c r="AP26" s="1912">
        <v>43970</v>
      </c>
      <c r="AQ26" s="1918">
        <f t="shared" si="33"/>
        <v>21</v>
      </c>
      <c r="AR26" s="1918">
        <f t="shared" si="51"/>
        <v>31</v>
      </c>
      <c r="AS26" s="1918">
        <f t="shared" si="52"/>
        <v>46</v>
      </c>
      <c r="AT26" s="1918">
        <f t="shared" si="53"/>
        <v>32</v>
      </c>
      <c r="AU26" s="1918">
        <f t="shared" si="54"/>
        <v>16</v>
      </c>
      <c r="AV26" s="1918">
        <f t="shared" si="55"/>
        <v>5</v>
      </c>
      <c r="AW26" s="1918">
        <f t="shared" si="56"/>
        <v>23</v>
      </c>
      <c r="AX26" s="1918">
        <f t="shared" si="57"/>
        <v>3</v>
      </c>
      <c r="AY26" s="1918">
        <f t="shared" si="58"/>
        <v>11</v>
      </c>
      <c r="AZ26" s="1918">
        <f t="shared" si="59"/>
        <v>10</v>
      </c>
      <c r="BA26" s="1918">
        <f t="shared" si="60"/>
        <v>6</v>
      </c>
      <c r="BB26" s="1918">
        <f t="shared" si="44"/>
        <v>9</v>
      </c>
      <c r="BC26" s="1918">
        <f t="shared" si="49"/>
        <v>8</v>
      </c>
      <c r="BD26" s="1920">
        <f t="shared" si="61"/>
        <v>3</v>
      </c>
      <c r="BE26" s="1920">
        <f t="shared" si="46"/>
        <v>11</v>
      </c>
      <c r="BF26" s="1920">
        <f t="shared" si="47"/>
        <v>10</v>
      </c>
      <c r="BG26" s="1920">
        <f t="shared" si="48"/>
        <v>11</v>
      </c>
      <c r="BH26" s="1898"/>
      <c r="BJ26" s="233">
        <f t="shared" si="24"/>
        <v>40312</v>
      </c>
      <c r="BK26" s="1968">
        <v>1.364522417153996E-2</v>
      </c>
      <c r="BL26" s="1968">
        <v>7.629830174747723E-3</v>
      </c>
      <c r="BM26" s="1968">
        <v>1.4920531949399934E-2</v>
      </c>
      <c r="BN26" s="1968">
        <v>4.3010752688172046E-2</v>
      </c>
      <c r="BO26" s="1968">
        <v>2.9250457038391225E-2</v>
      </c>
      <c r="BP26" s="1968">
        <v>6.2344139650872821E-3</v>
      </c>
      <c r="BQ26" s="1968">
        <v>4.8728813559322036E-2</v>
      </c>
      <c r="BR26" s="1968">
        <v>1.4018691588785047E-2</v>
      </c>
      <c r="BS26" s="1968">
        <v>1.4945652173913044E-2</v>
      </c>
      <c r="BT26" s="1968">
        <v>7.621951219512195E-3</v>
      </c>
      <c r="BU26" s="1968">
        <v>1.0526315789473684E-2</v>
      </c>
      <c r="BV26" s="1968">
        <v>1.7964071856287425E-2</v>
      </c>
      <c r="BW26" s="1971">
        <v>4.878048780487805E-2</v>
      </c>
      <c r="BX26" s="1970">
        <v>0.04</v>
      </c>
      <c r="BY26" s="1972">
        <v>1.9031141868512111E-2</v>
      </c>
      <c r="BZ26" s="1972">
        <v>6.8446269678302529E-3</v>
      </c>
      <c r="CA26" s="1972">
        <v>5.561172901921132E-3</v>
      </c>
      <c r="CB26" s="1972"/>
      <c r="CC26" s="1984">
        <f t="shared" si="30"/>
        <v>2.1447060175990754E-2</v>
      </c>
      <c r="CD26" s="1985">
        <f t="shared" si="31"/>
        <v>1.9041392181219304E-2</v>
      </c>
      <c r="CE26" s="278">
        <f t="shared" si="32"/>
        <v>2.4043485908628308E-2</v>
      </c>
    </row>
    <row r="27" spans="1:83" ht="14.5" x14ac:dyDescent="0.35">
      <c r="A27" s="213">
        <v>40318</v>
      </c>
      <c r="B27" s="1373">
        <f t="shared" si="25"/>
        <v>40313</v>
      </c>
      <c r="C27" s="219">
        <f t="shared" si="4"/>
        <v>1.364522417153996E-2</v>
      </c>
      <c r="D27" s="219">
        <f t="shared" si="5"/>
        <v>8.1220772827959638E-3</v>
      </c>
      <c r="E27" s="219">
        <f t="shared" si="6"/>
        <v>1.6866688290626014E-2</v>
      </c>
      <c r="F27" s="219">
        <f t="shared" si="7"/>
        <v>4.3010752688172046E-2</v>
      </c>
      <c r="G27" s="219">
        <f t="shared" si="8"/>
        <v>2.9250457038391225E-2</v>
      </c>
      <c r="H27" s="219">
        <f t="shared" si="9"/>
        <v>6.2344139650872821E-3</v>
      </c>
      <c r="I27" s="219">
        <f t="shared" si="10"/>
        <v>4.8728813559322036E-2</v>
      </c>
      <c r="J27" s="219">
        <f t="shared" si="11"/>
        <v>1.4018691588785047E-2</v>
      </c>
      <c r="K27" s="219">
        <f t="shared" si="12"/>
        <v>1.4945652173913044E-2</v>
      </c>
      <c r="L27" s="219">
        <f t="shared" si="13"/>
        <v>9.1463414634146336E-3</v>
      </c>
      <c r="M27" s="219">
        <f t="shared" si="14"/>
        <v>1.0526315789473684E-2</v>
      </c>
      <c r="N27" s="302">
        <f t="shared" si="15"/>
        <v>2.1912350597609563E-2</v>
      </c>
      <c r="O27" s="302">
        <f t="shared" si="16"/>
        <v>4.878048780487805E-2</v>
      </c>
      <c r="P27" s="302">
        <f t="shared" si="17"/>
        <v>0.04</v>
      </c>
      <c r="Q27" s="302">
        <f t="shared" si="18"/>
        <v>1.9031141868512111E-2</v>
      </c>
      <c r="R27" s="302">
        <f t="shared" si="19"/>
        <v>6.8446269678302529E-3</v>
      </c>
      <c r="S27" s="302">
        <f t="shared" si="19"/>
        <v>5.561172901921132E-3</v>
      </c>
      <c r="T27" s="986"/>
      <c r="U27" s="1904">
        <v>43971</v>
      </c>
      <c r="V27" s="214">
        <v>0</v>
      </c>
      <c r="W27" s="214">
        <v>2</v>
      </c>
      <c r="X27" s="214">
        <v>6</v>
      </c>
      <c r="Y27" s="214">
        <v>0</v>
      </c>
      <c r="Z27" s="214">
        <v>0</v>
      </c>
      <c r="AA27" s="214">
        <v>0</v>
      </c>
      <c r="AB27" s="214">
        <v>0</v>
      </c>
      <c r="AC27" s="214">
        <v>0</v>
      </c>
      <c r="AD27" s="214">
        <v>0</v>
      </c>
      <c r="AE27" s="215">
        <v>2</v>
      </c>
      <c r="AF27" s="215">
        <v>0</v>
      </c>
      <c r="AG27" s="301">
        <v>2</v>
      </c>
      <c r="AH27" s="301">
        <v>0</v>
      </c>
      <c r="AI27" s="301">
        <v>0</v>
      </c>
      <c r="AJ27" s="301">
        <v>0</v>
      </c>
      <c r="AK27" s="301">
        <v>0</v>
      </c>
      <c r="AL27" s="301">
        <v>0</v>
      </c>
      <c r="AM27" s="2216" t="s">
        <v>760</v>
      </c>
      <c r="AN27" s="2217">
        <v>44336</v>
      </c>
      <c r="AO27" s="1910"/>
      <c r="AP27" s="1912">
        <v>43971</v>
      </c>
      <c r="AQ27" s="1918">
        <f t="shared" si="33"/>
        <v>21</v>
      </c>
      <c r="AR27" s="1918">
        <f t="shared" si="51"/>
        <v>33</v>
      </c>
      <c r="AS27" s="1918">
        <f t="shared" si="52"/>
        <v>52</v>
      </c>
      <c r="AT27" s="1918">
        <f t="shared" si="53"/>
        <v>32</v>
      </c>
      <c r="AU27" s="1918">
        <f t="shared" si="54"/>
        <v>16</v>
      </c>
      <c r="AV27" s="1918">
        <f t="shared" si="55"/>
        <v>5</v>
      </c>
      <c r="AW27" s="1918">
        <f t="shared" si="56"/>
        <v>23</v>
      </c>
      <c r="AX27" s="1918">
        <f t="shared" si="57"/>
        <v>3</v>
      </c>
      <c r="AY27" s="1918">
        <f t="shared" si="58"/>
        <v>11</v>
      </c>
      <c r="AZ27" s="1918">
        <f t="shared" si="59"/>
        <v>12</v>
      </c>
      <c r="BA27" s="1918">
        <f t="shared" si="60"/>
        <v>6</v>
      </c>
      <c r="BB27" s="1918">
        <f t="shared" si="44"/>
        <v>11</v>
      </c>
      <c r="BC27" s="1918">
        <f t="shared" si="49"/>
        <v>8</v>
      </c>
      <c r="BD27" s="1920">
        <f t="shared" si="61"/>
        <v>3</v>
      </c>
      <c r="BE27" s="1920">
        <f t="shared" si="46"/>
        <v>11</v>
      </c>
      <c r="BF27" s="1920">
        <f t="shared" si="47"/>
        <v>10</v>
      </c>
      <c r="BG27" s="1920">
        <f t="shared" si="48"/>
        <v>11</v>
      </c>
      <c r="BH27" s="1898"/>
      <c r="BJ27" s="233">
        <f t="shared" si="24"/>
        <v>40313</v>
      </c>
      <c r="BK27" s="1968">
        <v>1.364522417153996E-2</v>
      </c>
      <c r="BL27" s="1968">
        <v>8.1220772827959638E-3</v>
      </c>
      <c r="BM27" s="1968">
        <v>1.6866688290626014E-2</v>
      </c>
      <c r="BN27" s="1968">
        <v>4.3010752688172046E-2</v>
      </c>
      <c r="BO27" s="1968">
        <v>2.9250457038391225E-2</v>
      </c>
      <c r="BP27" s="1968">
        <v>6.2344139650872821E-3</v>
      </c>
      <c r="BQ27" s="1968">
        <v>4.8728813559322036E-2</v>
      </c>
      <c r="BR27" s="1968">
        <v>1.4018691588785047E-2</v>
      </c>
      <c r="BS27" s="1968">
        <v>1.4945652173913044E-2</v>
      </c>
      <c r="BT27" s="1968">
        <v>9.1463414634146336E-3</v>
      </c>
      <c r="BU27" s="1968">
        <v>1.0526315789473684E-2</v>
      </c>
      <c r="BV27" s="1968">
        <v>2.1956087824351298E-2</v>
      </c>
      <c r="BW27" s="1971">
        <v>4.878048780487805E-2</v>
      </c>
      <c r="BX27" s="1970">
        <v>0.04</v>
      </c>
      <c r="BY27" s="1972">
        <v>1.9031141868512111E-2</v>
      </c>
      <c r="BZ27" s="1972">
        <v>6.8446269678302529E-3</v>
      </c>
      <c r="CA27" s="1972">
        <v>5.561172901921132E-3</v>
      </c>
      <c r="CB27" s="1972"/>
      <c r="CC27" s="1984">
        <f t="shared" si="30"/>
        <v>2.1944235779818293E-2</v>
      </c>
      <c r="CD27" s="1985">
        <f t="shared" si="31"/>
        <v>1.9704292986322688E-2</v>
      </c>
      <c r="CE27" s="278">
        <f t="shared" si="32"/>
        <v>2.4043485908628308E-2</v>
      </c>
    </row>
    <row r="28" spans="1:83" ht="14.5" x14ac:dyDescent="0.35">
      <c r="A28" s="213">
        <v>40319</v>
      </c>
      <c r="B28" s="1373">
        <f t="shared" si="25"/>
        <v>40314</v>
      </c>
      <c r="C28" s="219">
        <f t="shared" si="4"/>
        <v>1.364522417153996E-2</v>
      </c>
      <c r="D28" s="219">
        <f t="shared" si="5"/>
        <v>9.5988186069406838E-3</v>
      </c>
      <c r="E28" s="219">
        <f t="shared" si="6"/>
        <v>2.2380797924099902E-2</v>
      </c>
      <c r="F28" s="219">
        <f t="shared" si="7"/>
        <v>5.1075268817204304E-2</v>
      </c>
      <c r="G28" s="219">
        <f t="shared" si="8"/>
        <v>3.2906764168190127E-2</v>
      </c>
      <c r="H28" s="219">
        <f t="shared" si="9"/>
        <v>9.9750623441396506E-3</v>
      </c>
      <c r="I28" s="219">
        <f t="shared" si="10"/>
        <v>4.8728813559322036E-2</v>
      </c>
      <c r="J28" s="219">
        <f t="shared" si="11"/>
        <v>1.4018691588785047E-2</v>
      </c>
      <c r="K28" s="219">
        <f t="shared" si="12"/>
        <v>1.4945652173913044E-2</v>
      </c>
      <c r="L28" s="219">
        <f t="shared" si="13"/>
        <v>9.1463414634146336E-3</v>
      </c>
      <c r="M28" s="219">
        <f t="shared" si="14"/>
        <v>1.0526315789473684E-2</v>
      </c>
      <c r="N28" s="302">
        <f t="shared" si="15"/>
        <v>2.3904382470119521E-2</v>
      </c>
      <c r="O28" s="302">
        <f t="shared" si="16"/>
        <v>4.878048780487805E-2</v>
      </c>
      <c r="P28" s="302">
        <f t="shared" si="17"/>
        <v>0.04</v>
      </c>
      <c r="Q28" s="302">
        <f t="shared" si="18"/>
        <v>1.9031141868512111E-2</v>
      </c>
      <c r="R28" s="302">
        <f t="shared" si="19"/>
        <v>8.2135523613963042E-3</v>
      </c>
      <c r="S28" s="302">
        <f t="shared" si="19"/>
        <v>7.5834175935288167E-3</v>
      </c>
      <c r="T28" s="986"/>
      <c r="U28" s="1905">
        <v>43972</v>
      </c>
      <c r="V28" s="214">
        <v>0</v>
      </c>
      <c r="W28" s="214">
        <v>6</v>
      </c>
      <c r="X28" s="214">
        <v>17</v>
      </c>
      <c r="Y28" s="214">
        <v>6</v>
      </c>
      <c r="Z28" s="214">
        <v>2</v>
      </c>
      <c r="AA28" s="214">
        <v>3</v>
      </c>
      <c r="AB28" s="214">
        <v>0</v>
      </c>
      <c r="AC28" s="214">
        <v>0</v>
      </c>
      <c r="AD28" s="214">
        <v>0</v>
      </c>
      <c r="AE28" s="215">
        <v>0</v>
      </c>
      <c r="AF28" s="215">
        <v>0</v>
      </c>
      <c r="AG28" s="301">
        <v>1</v>
      </c>
      <c r="AH28" s="301">
        <v>0</v>
      </c>
      <c r="AI28" s="301">
        <v>0</v>
      </c>
      <c r="AJ28" s="301">
        <v>0</v>
      </c>
      <c r="AK28" s="301">
        <v>2</v>
      </c>
      <c r="AL28" s="301">
        <v>4</v>
      </c>
      <c r="AM28" s="2216" t="s">
        <v>143</v>
      </c>
      <c r="AN28" s="2217">
        <v>44337</v>
      </c>
      <c r="AO28" s="1910"/>
      <c r="AP28" s="1912">
        <v>43972</v>
      </c>
      <c r="AQ28" s="1918">
        <f t="shared" si="33"/>
        <v>21</v>
      </c>
      <c r="AR28" s="1918">
        <f t="shared" si="51"/>
        <v>39</v>
      </c>
      <c r="AS28" s="1918">
        <f t="shared" si="52"/>
        <v>69</v>
      </c>
      <c r="AT28" s="1918">
        <f t="shared" si="53"/>
        <v>38</v>
      </c>
      <c r="AU28" s="1918">
        <f t="shared" si="54"/>
        <v>18</v>
      </c>
      <c r="AV28" s="1918">
        <f t="shared" si="55"/>
        <v>8</v>
      </c>
      <c r="AW28" s="1918">
        <f t="shared" si="56"/>
        <v>23</v>
      </c>
      <c r="AX28" s="1918">
        <f t="shared" si="57"/>
        <v>3</v>
      </c>
      <c r="AY28" s="1918">
        <f t="shared" si="58"/>
        <v>11</v>
      </c>
      <c r="AZ28" s="1918">
        <f t="shared" si="59"/>
        <v>12</v>
      </c>
      <c r="BA28" s="1918">
        <f t="shared" si="60"/>
        <v>6</v>
      </c>
      <c r="BB28" s="1918">
        <f t="shared" si="44"/>
        <v>12</v>
      </c>
      <c r="BC28" s="1918">
        <f t="shared" si="49"/>
        <v>8</v>
      </c>
      <c r="BD28" s="1920">
        <f t="shared" si="61"/>
        <v>3</v>
      </c>
      <c r="BE28" s="1920">
        <f t="shared" si="46"/>
        <v>11</v>
      </c>
      <c r="BF28" s="1920">
        <f t="shared" si="47"/>
        <v>12</v>
      </c>
      <c r="BG28" s="1920">
        <f t="shared" si="48"/>
        <v>15</v>
      </c>
      <c r="BH28" s="1898"/>
      <c r="BJ28" s="233">
        <f t="shared" si="24"/>
        <v>40314</v>
      </c>
      <c r="BK28" s="1968">
        <v>1.364522417153996E-2</v>
      </c>
      <c r="BL28" s="1968">
        <v>9.5988186069406838E-3</v>
      </c>
      <c r="BM28" s="1968">
        <v>2.2380797924099902E-2</v>
      </c>
      <c r="BN28" s="1968">
        <v>5.1075268817204304E-2</v>
      </c>
      <c r="BO28" s="1968">
        <v>3.2906764168190127E-2</v>
      </c>
      <c r="BP28" s="1968">
        <v>9.9750623441396506E-3</v>
      </c>
      <c r="BQ28" s="1968">
        <v>4.8728813559322036E-2</v>
      </c>
      <c r="BR28" s="1968">
        <v>1.4018691588785047E-2</v>
      </c>
      <c r="BS28" s="1968">
        <v>1.4945652173913044E-2</v>
      </c>
      <c r="BT28" s="1968">
        <v>9.1463414634146336E-3</v>
      </c>
      <c r="BU28" s="1968">
        <v>1.0526315789473684E-2</v>
      </c>
      <c r="BV28" s="1968">
        <v>2.3952095808383235E-2</v>
      </c>
      <c r="BW28" s="1971">
        <v>4.878048780487805E-2</v>
      </c>
      <c r="BX28" s="1970">
        <v>0.04</v>
      </c>
      <c r="BY28" s="1972">
        <v>1.9031141868512111E-2</v>
      </c>
      <c r="BZ28" s="1972">
        <v>8.2135523613963042E-3</v>
      </c>
      <c r="CA28" s="1972">
        <v>7.5834175935288167E-3</v>
      </c>
      <c r="CB28" s="1972"/>
      <c r="CC28" s="1984">
        <f t="shared" si="30"/>
        <v>2.3557814278137051E-2</v>
      </c>
      <c r="CD28" s="1985">
        <f t="shared" si="31"/>
        <v>2.1741653867950531E-2</v>
      </c>
      <c r="CE28" s="278">
        <f t="shared" si="32"/>
        <v>2.4721719925663056E-2</v>
      </c>
    </row>
    <row r="29" spans="1:83" ht="14.5" x14ac:dyDescent="0.35">
      <c r="A29" s="213">
        <v>40320</v>
      </c>
      <c r="B29" s="1373">
        <f t="shared" si="25"/>
        <v>40315</v>
      </c>
      <c r="C29" s="219">
        <f t="shared" si="4"/>
        <v>1.6894087069525665E-2</v>
      </c>
      <c r="D29" s="219">
        <f t="shared" si="5"/>
        <v>1.0091065714988924E-2</v>
      </c>
      <c r="E29" s="219">
        <f t="shared" si="6"/>
        <v>2.3029516704508597E-2</v>
      </c>
      <c r="F29" s="219">
        <f t="shared" si="7"/>
        <v>5.1075268817204304E-2</v>
      </c>
      <c r="G29" s="219">
        <f t="shared" si="8"/>
        <v>3.2906764168190127E-2</v>
      </c>
      <c r="H29" s="219">
        <f t="shared" si="9"/>
        <v>9.9750623441396506E-3</v>
      </c>
      <c r="I29" s="219">
        <f t="shared" si="10"/>
        <v>5.2966101694915252E-2</v>
      </c>
      <c r="J29" s="219">
        <f t="shared" si="11"/>
        <v>1.4018691588785047E-2</v>
      </c>
      <c r="K29" s="219">
        <f t="shared" si="12"/>
        <v>1.4945652173913044E-2</v>
      </c>
      <c r="L29" s="219">
        <f t="shared" si="13"/>
        <v>9.9085365853658538E-3</v>
      </c>
      <c r="M29" s="219">
        <f t="shared" si="14"/>
        <v>1.2280701754385965E-2</v>
      </c>
      <c r="N29" s="302">
        <f t="shared" si="15"/>
        <v>2.3904382470119521E-2</v>
      </c>
      <c r="O29" s="302">
        <f t="shared" si="16"/>
        <v>5.4878048780487805E-2</v>
      </c>
      <c r="P29" s="302">
        <f t="shared" si="17"/>
        <v>0.04</v>
      </c>
      <c r="Q29" s="302">
        <f t="shared" si="18"/>
        <v>1.9031141868512111E-2</v>
      </c>
      <c r="R29" s="302">
        <f t="shared" si="19"/>
        <v>1.1635865845311431E-2</v>
      </c>
      <c r="S29" s="302">
        <f t="shared" si="19"/>
        <v>7.5834175935288167E-3</v>
      </c>
      <c r="T29" s="986"/>
      <c r="U29" s="1904">
        <v>43973</v>
      </c>
      <c r="V29" s="214">
        <v>5</v>
      </c>
      <c r="W29" s="214">
        <v>2</v>
      </c>
      <c r="X29" s="214">
        <v>2</v>
      </c>
      <c r="Y29" s="214">
        <v>0</v>
      </c>
      <c r="Z29" s="214">
        <v>0</v>
      </c>
      <c r="AA29" s="214">
        <v>0</v>
      </c>
      <c r="AB29" s="214">
        <v>2</v>
      </c>
      <c r="AC29" s="214">
        <v>0</v>
      </c>
      <c r="AD29" s="214">
        <v>0</v>
      </c>
      <c r="AE29" s="215">
        <v>1</v>
      </c>
      <c r="AF29" s="215">
        <v>1</v>
      </c>
      <c r="AG29" s="301">
        <v>0</v>
      </c>
      <c r="AH29" s="301">
        <v>1</v>
      </c>
      <c r="AI29" s="301">
        <v>0</v>
      </c>
      <c r="AJ29" s="301">
        <v>0</v>
      </c>
      <c r="AK29" s="301">
        <v>5</v>
      </c>
      <c r="AL29" s="301">
        <v>0</v>
      </c>
      <c r="AM29" s="2216" t="s">
        <v>715</v>
      </c>
      <c r="AN29" s="2217">
        <v>44338</v>
      </c>
      <c r="AO29" s="1910"/>
      <c r="AP29" s="1912">
        <v>43973</v>
      </c>
      <c r="AQ29" s="1918">
        <f t="shared" si="33"/>
        <v>26</v>
      </c>
      <c r="AR29" s="1918">
        <f t="shared" si="51"/>
        <v>41</v>
      </c>
      <c r="AS29" s="1918">
        <f t="shared" si="52"/>
        <v>71</v>
      </c>
      <c r="AT29" s="1918">
        <f t="shared" si="53"/>
        <v>38</v>
      </c>
      <c r="AU29" s="1918">
        <f t="shared" si="54"/>
        <v>18</v>
      </c>
      <c r="AV29" s="1918">
        <f t="shared" si="55"/>
        <v>8</v>
      </c>
      <c r="AW29" s="1918">
        <f t="shared" si="56"/>
        <v>25</v>
      </c>
      <c r="AX29" s="1918">
        <f t="shared" si="57"/>
        <v>3</v>
      </c>
      <c r="AY29" s="1918">
        <f t="shared" si="58"/>
        <v>11</v>
      </c>
      <c r="AZ29" s="1918">
        <f t="shared" si="59"/>
        <v>13</v>
      </c>
      <c r="BA29" s="1918">
        <f t="shared" si="60"/>
        <v>7</v>
      </c>
      <c r="BB29" s="1918">
        <f t="shared" si="44"/>
        <v>12</v>
      </c>
      <c r="BC29" s="1918">
        <f t="shared" si="49"/>
        <v>9</v>
      </c>
      <c r="BD29" s="1920">
        <f t="shared" si="61"/>
        <v>3</v>
      </c>
      <c r="BE29" s="1920">
        <f t="shared" si="46"/>
        <v>11</v>
      </c>
      <c r="BF29" s="1920">
        <f t="shared" si="47"/>
        <v>17</v>
      </c>
      <c r="BG29" s="1920">
        <f t="shared" si="48"/>
        <v>15</v>
      </c>
      <c r="BH29" s="1898"/>
      <c r="BJ29" s="233">
        <f t="shared" si="24"/>
        <v>40315</v>
      </c>
      <c r="BK29" s="1968">
        <v>1.6894087069525665E-2</v>
      </c>
      <c r="BL29" s="1968">
        <v>1.0091065714988924E-2</v>
      </c>
      <c r="BM29" s="1968">
        <v>2.3029516704508597E-2</v>
      </c>
      <c r="BN29" s="1968">
        <v>5.1075268817204304E-2</v>
      </c>
      <c r="BO29" s="1968">
        <v>3.2906764168190127E-2</v>
      </c>
      <c r="BP29" s="1968">
        <v>9.9750623441396506E-3</v>
      </c>
      <c r="BQ29" s="1968">
        <v>5.2966101694915252E-2</v>
      </c>
      <c r="BR29" s="1968">
        <v>1.4018691588785047E-2</v>
      </c>
      <c r="BS29" s="1968">
        <v>1.4945652173913044E-2</v>
      </c>
      <c r="BT29" s="1968">
        <v>9.9085365853658538E-3</v>
      </c>
      <c r="BU29" s="1968">
        <v>1.2280701754385965E-2</v>
      </c>
      <c r="BV29" s="1968">
        <v>2.3952095808383235E-2</v>
      </c>
      <c r="BW29" s="1971">
        <v>5.4878048780487805E-2</v>
      </c>
      <c r="BX29" s="1970">
        <v>0.04</v>
      </c>
      <c r="BY29" s="1972">
        <v>1.9031141868512111E-2</v>
      </c>
      <c r="BZ29" s="1972">
        <v>1.1635865845311431E-2</v>
      </c>
      <c r="CA29" s="1972">
        <v>7.5834175935288167E-3</v>
      </c>
      <c r="CB29" s="1972"/>
      <c r="CC29" s="1984">
        <f t="shared" si="30"/>
        <v>2.4849287557413564E-2</v>
      </c>
      <c r="CD29" s="1985">
        <f t="shared" si="31"/>
        <v>2.2670295368692139E-2</v>
      </c>
      <c r="CE29" s="278">
        <f t="shared" si="32"/>
        <v>2.6625694817568036E-2</v>
      </c>
    </row>
    <row r="30" spans="1:83" ht="14.5" x14ac:dyDescent="0.35">
      <c r="A30" s="213">
        <v>40321</v>
      </c>
      <c r="B30" s="1373">
        <f t="shared" si="25"/>
        <v>40316</v>
      </c>
      <c r="C30" s="219">
        <f t="shared" si="4"/>
        <v>1.6894087069525665E-2</v>
      </c>
      <c r="D30" s="219">
        <f t="shared" si="5"/>
        <v>1.1321683485109525E-2</v>
      </c>
      <c r="E30" s="219">
        <f t="shared" si="6"/>
        <v>2.4326954265325981E-2</v>
      </c>
      <c r="F30" s="219">
        <f t="shared" si="7"/>
        <v>5.2419354838709679E-2</v>
      </c>
      <c r="G30" s="219">
        <f t="shared" si="8"/>
        <v>3.2906764168190127E-2</v>
      </c>
      <c r="H30" s="219">
        <f t="shared" si="9"/>
        <v>9.9750623441396506E-3</v>
      </c>
      <c r="I30" s="219">
        <f t="shared" si="10"/>
        <v>6.7796610169491525E-2</v>
      </c>
      <c r="J30" s="219">
        <f t="shared" si="11"/>
        <v>1.4018691588785047E-2</v>
      </c>
      <c r="K30" s="219">
        <f t="shared" si="12"/>
        <v>1.9021739130434784E-2</v>
      </c>
      <c r="L30" s="219">
        <f t="shared" si="13"/>
        <v>1.2957317073170731E-2</v>
      </c>
      <c r="M30" s="219">
        <f t="shared" si="14"/>
        <v>1.2280701754385965E-2</v>
      </c>
      <c r="N30" s="302">
        <f t="shared" si="15"/>
        <v>2.3904382470119521E-2</v>
      </c>
      <c r="O30" s="302">
        <f t="shared" si="16"/>
        <v>5.4878048780487805E-2</v>
      </c>
      <c r="P30" s="302">
        <f t="shared" si="17"/>
        <v>0.04</v>
      </c>
      <c r="Q30" s="302">
        <f t="shared" si="18"/>
        <v>2.2491349480968859E-2</v>
      </c>
      <c r="R30" s="302">
        <f t="shared" si="19"/>
        <v>1.1635865845311431E-2</v>
      </c>
      <c r="S30" s="302">
        <f t="shared" si="19"/>
        <v>7.5834175935288167E-3</v>
      </c>
      <c r="T30" s="986"/>
      <c r="U30" s="1905">
        <v>43974</v>
      </c>
      <c r="V30" s="214">
        <v>0</v>
      </c>
      <c r="W30" s="214">
        <v>5</v>
      </c>
      <c r="X30" s="214">
        <v>4</v>
      </c>
      <c r="Y30" s="214">
        <v>1</v>
      </c>
      <c r="Z30" s="214">
        <v>0</v>
      </c>
      <c r="AA30" s="214">
        <v>0</v>
      </c>
      <c r="AB30" s="214">
        <v>7</v>
      </c>
      <c r="AC30" s="214">
        <v>0</v>
      </c>
      <c r="AD30" s="214">
        <v>3</v>
      </c>
      <c r="AE30" s="215">
        <v>4</v>
      </c>
      <c r="AF30" s="215">
        <v>0</v>
      </c>
      <c r="AG30" s="301">
        <v>0</v>
      </c>
      <c r="AH30" s="301">
        <v>0</v>
      </c>
      <c r="AI30" s="301">
        <v>0</v>
      </c>
      <c r="AJ30" s="301">
        <v>2</v>
      </c>
      <c r="AK30" s="301">
        <v>0</v>
      </c>
      <c r="AL30" s="301">
        <v>0</v>
      </c>
      <c r="AM30" s="2216" t="s">
        <v>760</v>
      </c>
      <c r="AN30" s="2217">
        <v>44339</v>
      </c>
      <c r="AO30" s="1910"/>
      <c r="AP30" s="1912">
        <v>43974</v>
      </c>
      <c r="AQ30" s="1918">
        <f t="shared" si="33"/>
        <v>26</v>
      </c>
      <c r="AR30" s="1918">
        <f t="shared" si="51"/>
        <v>46</v>
      </c>
      <c r="AS30" s="1918">
        <f t="shared" si="52"/>
        <v>75</v>
      </c>
      <c r="AT30" s="1918">
        <f t="shared" si="53"/>
        <v>39</v>
      </c>
      <c r="AU30" s="1918">
        <f t="shared" si="54"/>
        <v>18</v>
      </c>
      <c r="AV30" s="1918">
        <f t="shared" si="55"/>
        <v>8</v>
      </c>
      <c r="AW30" s="1918">
        <f t="shared" si="56"/>
        <v>32</v>
      </c>
      <c r="AX30" s="1918">
        <f t="shared" si="57"/>
        <v>3</v>
      </c>
      <c r="AY30" s="1918">
        <f t="shared" si="58"/>
        <v>14</v>
      </c>
      <c r="AZ30" s="1918">
        <f t="shared" si="59"/>
        <v>17</v>
      </c>
      <c r="BA30" s="1918">
        <f t="shared" si="60"/>
        <v>7</v>
      </c>
      <c r="BB30" s="1918">
        <f t="shared" si="44"/>
        <v>12</v>
      </c>
      <c r="BC30" s="1918">
        <f t="shared" si="49"/>
        <v>9</v>
      </c>
      <c r="BD30" s="1920">
        <f t="shared" si="61"/>
        <v>3</v>
      </c>
      <c r="BE30" s="1920">
        <f t="shared" si="46"/>
        <v>13</v>
      </c>
      <c r="BF30" s="1920">
        <f t="shared" si="47"/>
        <v>17</v>
      </c>
      <c r="BG30" s="1920">
        <f t="shared" si="48"/>
        <v>15</v>
      </c>
      <c r="BH30" s="1898"/>
      <c r="BJ30" s="233">
        <f t="shared" si="24"/>
        <v>40316</v>
      </c>
      <c r="BK30" s="1968">
        <v>1.6894087069525665E-2</v>
      </c>
      <c r="BL30" s="1968">
        <v>1.1321683485109525E-2</v>
      </c>
      <c r="BM30" s="1968">
        <v>2.4326954265325981E-2</v>
      </c>
      <c r="BN30" s="1968">
        <v>5.2419354838709679E-2</v>
      </c>
      <c r="BO30" s="1968">
        <v>3.2906764168190127E-2</v>
      </c>
      <c r="BP30" s="1968">
        <v>9.9750623441396506E-3</v>
      </c>
      <c r="BQ30" s="1968">
        <v>6.7796610169491525E-2</v>
      </c>
      <c r="BR30" s="1968">
        <v>1.4018691588785047E-2</v>
      </c>
      <c r="BS30" s="1968">
        <v>1.9021739130434784E-2</v>
      </c>
      <c r="BT30" s="1968">
        <v>1.2957317073170731E-2</v>
      </c>
      <c r="BU30" s="1968">
        <v>1.2280701754385965E-2</v>
      </c>
      <c r="BV30" s="1968">
        <v>2.3952095808383235E-2</v>
      </c>
      <c r="BW30" s="1971">
        <v>5.4878048780487805E-2</v>
      </c>
      <c r="BX30" s="1970">
        <v>0.04</v>
      </c>
      <c r="BY30" s="1972">
        <v>2.2491349480968859E-2</v>
      </c>
      <c r="BZ30" s="1972">
        <v>1.1635865845311431E-2</v>
      </c>
      <c r="CA30" s="1972">
        <v>7.5834175935288167E-3</v>
      </c>
      <c r="CB30" s="1972"/>
      <c r="CC30" s="1984">
        <f t="shared" si="30"/>
        <v>2.6679770362651251E-2</v>
      </c>
      <c r="CD30" s="1985">
        <f t="shared" si="31"/>
        <v>2.4822588474637659E-2</v>
      </c>
      <c r="CE30" s="278">
        <f t="shared" si="32"/>
        <v>2.7317736340059386E-2</v>
      </c>
    </row>
    <row r="31" spans="1:83" ht="14.5" x14ac:dyDescent="0.35">
      <c r="A31" s="213">
        <v>40322</v>
      </c>
      <c r="B31" s="1373">
        <f t="shared" si="25"/>
        <v>40317</v>
      </c>
      <c r="C31" s="219">
        <f t="shared" si="4"/>
        <v>1.9493177387914229E-2</v>
      </c>
      <c r="D31" s="219">
        <f t="shared" si="5"/>
        <v>1.2798424809254246E-2</v>
      </c>
      <c r="E31" s="219">
        <f t="shared" si="6"/>
        <v>3.1787220240025948E-2</v>
      </c>
      <c r="F31" s="219">
        <f t="shared" si="7"/>
        <v>5.9139784946236562E-2</v>
      </c>
      <c r="G31" s="219">
        <f t="shared" si="8"/>
        <v>3.4734917733089579E-2</v>
      </c>
      <c r="H31" s="219">
        <f t="shared" si="9"/>
        <v>9.9750623441396506E-3</v>
      </c>
      <c r="I31" s="219">
        <f t="shared" si="10"/>
        <v>6.7796610169491525E-2</v>
      </c>
      <c r="J31" s="219">
        <f t="shared" si="11"/>
        <v>1.8691588785046728E-2</v>
      </c>
      <c r="K31" s="219">
        <f t="shared" si="12"/>
        <v>1.9021739130434784E-2</v>
      </c>
      <c r="L31" s="219">
        <f t="shared" si="13"/>
        <v>1.2957317073170731E-2</v>
      </c>
      <c r="M31" s="219">
        <f t="shared" si="14"/>
        <v>1.2280701754385965E-2</v>
      </c>
      <c r="N31" s="302">
        <f t="shared" si="15"/>
        <v>3.1872509960159362E-2</v>
      </c>
      <c r="O31" s="302">
        <f t="shared" si="16"/>
        <v>5.4878048780487805E-2</v>
      </c>
      <c r="P31" s="302">
        <f t="shared" si="17"/>
        <v>0.04</v>
      </c>
      <c r="Q31" s="302">
        <f t="shared" si="18"/>
        <v>2.2491349480968859E-2</v>
      </c>
      <c r="R31" s="302">
        <f t="shared" si="19"/>
        <v>1.3004791238877482E-2</v>
      </c>
      <c r="S31" s="302">
        <f t="shared" si="19"/>
        <v>1.1122345803842264E-2</v>
      </c>
      <c r="T31" s="986"/>
      <c r="U31" s="1904">
        <v>43975</v>
      </c>
      <c r="V31" s="214">
        <v>4</v>
      </c>
      <c r="W31" s="214">
        <v>6</v>
      </c>
      <c r="X31" s="214">
        <v>23</v>
      </c>
      <c r="Y31" s="214">
        <v>5</v>
      </c>
      <c r="Z31" s="214">
        <v>1</v>
      </c>
      <c r="AA31" s="214">
        <v>0</v>
      </c>
      <c r="AB31" s="214">
        <v>0</v>
      </c>
      <c r="AC31" s="214">
        <v>1</v>
      </c>
      <c r="AD31" s="214">
        <v>0</v>
      </c>
      <c r="AE31" s="215">
        <v>0</v>
      </c>
      <c r="AF31" s="215">
        <v>0</v>
      </c>
      <c r="AG31" s="301">
        <v>4</v>
      </c>
      <c r="AH31" s="301">
        <v>0</v>
      </c>
      <c r="AI31" s="301">
        <v>0</v>
      </c>
      <c r="AJ31" s="301">
        <v>0</v>
      </c>
      <c r="AK31" s="301">
        <v>2</v>
      </c>
      <c r="AL31" s="301">
        <v>7</v>
      </c>
      <c r="AM31" s="2216" t="s">
        <v>143</v>
      </c>
      <c r="AN31" s="2217">
        <v>44340</v>
      </c>
      <c r="AO31" s="1910"/>
      <c r="AP31" s="1912">
        <v>43975</v>
      </c>
      <c r="AQ31" s="1918">
        <f t="shared" si="33"/>
        <v>30</v>
      </c>
      <c r="AR31" s="1918">
        <f t="shared" si="51"/>
        <v>52</v>
      </c>
      <c r="AS31" s="1918">
        <f t="shared" si="52"/>
        <v>98</v>
      </c>
      <c r="AT31" s="1918">
        <f t="shared" si="53"/>
        <v>44</v>
      </c>
      <c r="AU31" s="1918">
        <f t="shared" si="54"/>
        <v>19</v>
      </c>
      <c r="AV31" s="1918">
        <f t="shared" si="55"/>
        <v>8</v>
      </c>
      <c r="AW31" s="1918">
        <f t="shared" si="56"/>
        <v>32</v>
      </c>
      <c r="AX31" s="1918">
        <f t="shared" si="57"/>
        <v>4</v>
      </c>
      <c r="AY31" s="1918">
        <f t="shared" si="58"/>
        <v>14</v>
      </c>
      <c r="AZ31" s="1918">
        <f t="shared" si="59"/>
        <v>17</v>
      </c>
      <c r="BA31" s="1918">
        <f t="shared" si="60"/>
        <v>7</v>
      </c>
      <c r="BB31" s="1918">
        <f t="shared" si="44"/>
        <v>16</v>
      </c>
      <c r="BC31" s="1918">
        <f t="shared" si="49"/>
        <v>9</v>
      </c>
      <c r="BD31" s="1920">
        <f t="shared" si="61"/>
        <v>3</v>
      </c>
      <c r="BE31" s="1920">
        <f t="shared" si="46"/>
        <v>13</v>
      </c>
      <c r="BF31" s="1920">
        <f t="shared" si="47"/>
        <v>19</v>
      </c>
      <c r="BG31" s="1920">
        <f t="shared" si="48"/>
        <v>22</v>
      </c>
      <c r="BH31" s="1898"/>
      <c r="BJ31" s="233">
        <f t="shared" si="24"/>
        <v>40317</v>
      </c>
      <c r="BK31" s="1968">
        <v>1.9493177387914229E-2</v>
      </c>
      <c r="BL31" s="1968">
        <v>1.2798424809254246E-2</v>
      </c>
      <c r="BM31" s="1968">
        <v>3.1787220240025948E-2</v>
      </c>
      <c r="BN31" s="1968">
        <v>5.9139784946236562E-2</v>
      </c>
      <c r="BO31" s="1968">
        <v>3.4734917733089579E-2</v>
      </c>
      <c r="BP31" s="1968">
        <v>9.9750623441396506E-3</v>
      </c>
      <c r="BQ31" s="1968">
        <v>6.7796610169491525E-2</v>
      </c>
      <c r="BR31" s="1968">
        <v>1.8691588785046728E-2</v>
      </c>
      <c r="BS31" s="1968">
        <v>1.9021739130434784E-2</v>
      </c>
      <c r="BT31" s="1968">
        <v>1.2957317073170731E-2</v>
      </c>
      <c r="BU31" s="1968">
        <v>1.2280701754385965E-2</v>
      </c>
      <c r="BV31" s="1968">
        <v>3.1936127744510975E-2</v>
      </c>
      <c r="BW31" s="1971">
        <v>5.4878048780487805E-2</v>
      </c>
      <c r="BX31" s="1970">
        <v>0.04</v>
      </c>
      <c r="BY31" s="1972">
        <v>2.2491349480968859E-2</v>
      </c>
      <c r="BZ31" s="1972">
        <v>1.3004791238877482E-2</v>
      </c>
      <c r="CA31" s="1972">
        <v>1.1122345803842264E-2</v>
      </c>
      <c r="CB31" s="1972"/>
      <c r="CC31" s="1984">
        <f t="shared" si="30"/>
        <v>2.8811678851127186E-2</v>
      </c>
      <c r="CD31" s="1985">
        <f t="shared" si="31"/>
        <v>2.7551056009808405E-2</v>
      </c>
      <c r="CE31" s="278">
        <f t="shared" si="32"/>
        <v>2.8299307060835284E-2</v>
      </c>
    </row>
    <row r="32" spans="1:83" ht="14.5" x14ac:dyDescent="0.35">
      <c r="A32" s="213">
        <v>40323</v>
      </c>
      <c r="B32" s="1373">
        <f t="shared" si="25"/>
        <v>40318</v>
      </c>
      <c r="C32" s="219">
        <f t="shared" si="4"/>
        <v>2.1442495126705652E-2</v>
      </c>
      <c r="D32" s="219">
        <f t="shared" si="5"/>
        <v>1.2798424809254246E-2</v>
      </c>
      <c r="E32" s="219">
        <f t="shared" si="6"/>
        <v>3.1787220240025948E-2</v>
      </c>
      <c r="F32" s="219">
        <f t="shared" si="7"/>
        <v>6.0483870967741937E-2</v>
      </c>
      <c r="G32" s="219">
        <f t="shared" si="8"/>
        <v>3.4734917733089579E-2</v>
      </c>
      <c r="H32" s="219">
        <f t="shared" si="9"/>
        <v>9.9750623441396506E-3</v>
      </c>
      <c r="I32" s="219">
        <f t="shared" si="10"/>
        <v>7.4152542372881353E-2</v>
      </c>
      <c r="J32" s="219">
        <f t="shared" si="11"/>
        <v>1.8691588785046728E-2</v>
      </c>
      <c r="K32" s="219">
        <f t="shared" si="12"/>
        <v>1.9021739130434784E-2</v>
      </c>
      <c r="L32" s="219">
        <f t="shared" si="13"/>
        <v>1.3719512195121951E-2</v>
      </c>
      <c r="M32" s="219">
        <f t="shared" si="14"/>
        <v>1.5789473684210527E-2</v>
      </c>
      <c r="N32" s="302">
        <f t="shared" si="15"/>
        <v>3.1872509960159362E-2</v>
      </c>
      <c r="O32" s="302">
        <f t="shared" si="16"/>
        <v>6.097560975609756E-2</v>
      </c>
      <c r="P32" s="302">
        <f t="shared" si="17"/>
        <v>0.04</v>
      </c>
      <c r="Q32" s="302">
        <f t="shared" si="18"/>
        <v>2.4221453287197232E-2</v>
      </c>
      <c r="R32" s="302">
        <f t="shared" si="19"/>
        <v>1.5742642026009581E-2</v>
      </c>
      <c r="S32" s="302">
        <f t="shared" si="19"/>
        <v>1.1122345803842264E-2</v>
      </c>
      <c r="T32" s="986"/>
      <c r="U32" s="1905">
        <v>43976</v>
      </c>
      <c r="V32" s="214">
        <v>3</v>
      </c>
      <c r="W32" s="214">
        <v>0</v>
      </c>
      <c r="X32" s="214">
        <v>0</v>
      </c>
      <c r="Y32" s="214">
        <v>1</v>
      </c>
      <c r="Z32" s="214">
        <v>0</v>
      </c>
      <c r="AA32" s="214">
        <v>0</v>
      </c>
      <c r="AB32" s="214">
        <v>3</v>
      </c>
      <c r="AC32" s="214">
        <v>0</v>
      </c>
      <c r="AD32" s="214">
        <v>0</v>
      </c>
      <c r="AE32" s="215">
        <v>1</v>
      </c>
      <c r="AF32" s="215">
        <v>2</v>
      </c>
      <c r="AG32" s="301">
        <v>0</v>
      </c>
      <c r="AH32" s="301">
        <v>1</v>
      </c>
      <c r="AI32" s="301">
        <v>0</v>
      </c>
      <c r="AJ32" s="301">
        <v>1</v>
      </c>
      <c r="AK32" s="301">
        <v>4</v>
      </c>
      <c r="AL32" s="301">
        <v>0</v>
      </c>
      <c r="AM32" s="2216" t="s">
        <v>147</v>
      </c>
      <c r="AN32" s="2217">
        <v>44341</v>
      </c>
      <c r="AO32" s="1910"/>
      <c r="AP32" s="1912">
        <v>43976</v>
      </c>
      <c r="AQ32" s="1918">
        <f t="shared" si="33"/>
        <v>33</v>
      </c>
      <c r="AR32" s="1918">
        <f t="shared" si="51"/>
        <v>52</v>
      </c>
      <c r="AS32" s="1918">
        <f t="shared" si="52"/>
        <v>98</v>
      </c>
      <c r="AT32" s="1918">
        <f t="shared" si="53"/>
        <v>45</v>
      </c>
      <c r="AU32" s="1918">
        <f t="shared" si="54"/>
        <v>19</v>
      </c>
      <c r="AV32" s="1918">
        <f t="shared" si="55"/>
        <v>8</v>
      </c>
      <c r="AW32" s="1918">
        <f t="shared" si="56"/>
        <v>35</v>
      </c>
      <c r="AX32" s="1918">
        <f t="shared" si="57"/>
        <v>4</v>
      </c>
      <c r="AY32" s="1918">
        <f t="shared" si="58"/>
        <v>14</v>
      </c>
      <c r="AZ32" s="1918">
        <f t="shared" si="59"/>
        <v>18</v>
      </c>
      <c r="BA32" s="1918">
        <f t="shared" si="60"/>
        <v>9</v>
      </c>
      <c r="BB32" s="1918">
        <f t="shared" si="44"/>
        <v>16</v>
      </c>
      <c r="BC32" s="1918">
        <f t="shared" si="49"/>
        <v>10</v>
      </c>
      <c r="BD32" s="1920">
        <f t="shared" si="61"/>
        <v>3</v>
      </c>
      <c r="BE32" s="1920">
        <f t="shared" si="46"/>
        <v>14</v>
      </c>
      <c r="BF32" s="1920">
        <f t="shared" si="47"/>
        <v>23</v>
      </c>
      <c r="BG32" s="1920">
        <f t="shared" si="48"/>
        <v>22</v>
      </c>
      <c r="BH32" s="1898"/>
      <c r="BJ32" s="233">
        <f t="shared" si="24"/>
        <v>40318</v>
      </c>
      <c r="BK32" s="1968">
        <v>2.1442495126705652E-2</v>
      </c>
      <c r="BL32" s="1968">
        <v>1.2798424809254246E-2</v>
      </c>
      <c r="BM32" s="1968">
        <v>3.1787220240025948E-2</v>
      </c>
      <c r="BN32" s="1968">
        <v>6.0483870967741937E-2</v>
      </c>
      <c r="BO32" s="1968">
        <v>3.4734917733089579E-2</v>
      </c>
      <c r="BP32" s="1968">
        <v>9.9750623441396506E-3</v>
      </c>
      <c r="BQ32" s="1968">
        <v>7.4152542372881353E-2</v>
      </c>
      <c r="BR32" s="1968">
        <v>1.8691588785046728E-2</v>
      </c>
      <c r="BS32" s="1968">
        <v>1.9021739130434784E-2</v>
      </c>
      <c r="BT32" s="1968">
        <v>1.3719512195121951E-2</v>
      </c>
      <c r="BU32" s="1968">
        <v>1.5789473684210527E-2</v>
      </c>
      <c r="BV32" s="1968">
        <v>3.1936127744510975E-2</v>
      </c>
      <c r="BW32" s="1971">
        <v>6.097560975609756E-2</v>
      </c>
      <c r="BX32" s="1970">
        <v>0.04</v>
      </c>
      <c r="BY32" s="1972">
        <v>2.4221453287197232E-2</v>
      </c>
      <c r="BZ32" s="1972">
        <v>1.5742642026009581E-2</v>
      </c>
      <c r="CA32" s="1972">
        <v>1.1122345803842264E-2</v>
      </c>
      <c r="CB32" s="1972"/>
      <c r="CC32" s="1984">
        <f t="shared" si="30"/>
        <v>3.0342042512654228E-2</v>
      </c>
      <c r="CD32" s="1985">
        <f t="shared" si="31"/>
        <v>2.8711081261096946E-2</v>
      </c>
      <c r="CE32" s="278">
        <f t="shared" si="32"/>
        <v>3.0412410174629333E-2</v>
      </c>
    </row>
    <row r="33" spans="1:83" ht="14.5" x14ac:dyDescent="0.35">
      <c r="A33" s="213">
        <v>40324</v>
      </c>
      <c r="B33" s="1373">
        <f t="shared" si="25"/>
        <v>40319</v>
      </c>
      <c r="C33" s="219">
        <f t="shared" si="4"/>
        <v>2.1442495126705652E-2</v>
      </c>
      <c r="D33" s="219">
        <f t="shared" si="5"/>
        <v>1.4029042579374847E-2</v>
      </c>
      <c r="E33" s="219">
        <f t="shared" si="6"/>
        <v>3.2760298410638988E-2</v>
      </c>
      <c r="F33" s="219">
        <f t="shared" si="7"/>
        <v>6.1827956989247312E-2</v>
      </c>
      <c r="G33" s="219">
        <f t="shared" si="8"/>
        <v>4.0219378427787937E-2</v>
      </c>
      <c r="H33" s="219">
        <f t="shared" si="9"/>
        <v>9.9750623441396506E-3</v>
      </c>
      <c r="I33" s="219">
        <f t="shared" si="10"/>
        <v>7.8389830508474576E-2</v>
      </c>
      <c r="J33" s="219">
        <f t="shared" si="11"/>
        <v>1.8691588785046728E-2</v>
      </c>
      <c r="K33" s="219">
        <f t="shared" si="12"/>
        <v>1.9021739130434784E-2</v>
      </c>
      <c r="L33" s="219">
        <f t="shared" si="13"/>
        <v>1.4481707317073171E-2</v>
      </c>
      <c r="M33" s="219">
        <f t="shared" si="14"/>
        <v>1.5789473684210527E-2</v>
      </c>
      <c r="N33" s="302">
        <f t="shared" si="15"/>
        <v>3.1872509960159362E-2</v>
      </c>
      <c r="O33" s="302">
        <f t="shared" si="16"/>
        <v>6.097560975609756E-2</v>
      </c>
      <c r="P33" s="302">
        <f t="shared" si="17"/>
        <v>0.04</v>
      </c>
      <c r="Q33" s="302">
        <f t="shared" si="18"/>
        <v>2.9411764705882353E-2</v>
      </c>
      <c r="R33" s="302">
        <f t="shared" si="19"/>
        <v>1.5742642026009581E-2</v>
      </c>
      <c r="S33" s="302">
        <f t="shared" si="19"/>
        <v>1.1627906976744186E-2</v>
      </c>
      <c r="T33" s="986"/>
      <c r="U33" s="1904">
        <v>43977</v>
      </c>
      <c r="V33" s="214">
        <v>0</v>
      </c>
      <c r="W33" s="214">
        <v>5</v>
      </c>
      <c r="X33" s="214">
        <v>3</v>
      </c>
      <c r="Y33" s="214">
        <v>1</v>
      </c>
      <c r="Z33" s="214">
        <v>3</v>
      </c>
      <c r="AA33" s="214">
        <v>0</v>
      </c>
      <c r="AB33" s="214">
        <v>2</v>
      </c>
      <c r="AC33" s="214">
        <v>0</v>
      </c>
      <c r="AD33" s="214">
        <v>0</v>
      </c>
      <c r="AE33" s="215">
        <v>1</v>
      </c>
      <c r="AF33" s="215">
        <v>0</v>
      </c>
      <c r="AG33" s="301">
        <v>0</v>
      </c>
      <c r="AH33" s="301">
        <v>0</v>
      </c>
      <c r="AI33" s="301">
        <v>0</v>
      </c>
      <c r="AJ33" s="301">
        <v>3</v>
      </c>
      <c r="AK33" s="301">
        <v>0</v>
      </c>
      <c r="AL33" s="301">
        <v>1</v>
      </c>
      <c r="AM33" s="2216" t="s">
        <v>761</v>
      </c>
      <c r="AN33" s="2217">
        <v>44342</v>
      </c>
      <c r="AO33" s="1910"/>
      <c r="AP33" s="1912">
        <v>43977</v>
      </c>
      <c r="AQ33" s="1918">
        <f t="shared" si="33"/>
        <v>33</v>
      </c>
      <c r="AR33" s="1918">
        <f t="shared" si="51"/>
        <v>57</v>
      </c>
      <c r="AS33" s="1918">
        <f t="shared" si="52"/>
        <v>101</v>
      </c>
      <c r="AT33" s="1918">
        <f t="shared" si="53"/>
        <v>46</v>
      </c>
      <c r="AU33" s="1918">
        <f t="shared" si="54"/>
        <v>22</v>
      </c>
      <c r="AV33" s="1918">
        <f t="shared" si="55"/>
        <v>8</v>
      </c>
      <c r="AW33" s="1918">
        <f t="shared" si="56"/>
        <v>37</v>
      </c>
      <c r="AX33" s="1918">
        <f t="shared" si="57"/>
        <v>4</v>
      </c>
      <c r="AY33" s="1918">
        <f t="shared" si="58"/>
        <v>14</v>
      </c>
      <c r="AZ33" s="1918">
        <f t="shared" si="59"/>
        <v>19</v>
      </c>
      <c r="BA33" s="1918">
        <f t="shared" si="60"/>
        <v>9</v>
      </c>
      <c r="BB33" s="1918">
        <f t="shared" si="44"/>
        <v>16</v>
      </c>
      <c r="BC33" s="1918">
        <f t="shared" si="49"/>
        <v>10</v>
      </c>
      <c r="BD33" s="1920">
        <f t="shared" si="61"/>
        <v>3</v>
      </c>
      <c r="BE33" s="1920">
        <f t="shared" si="46"/>
        <v>17</v>
      </c>
      <c r="BF33" s="1920">
        <f t="shared" si="47"/>
        <v>23</v>
      </c>
      <c r="BG33" s="1920">
        <f t="shared" si="48"/>
        <v>23</v>
      </c>
      <c r="BH33" s="1898"/>
      <c r="BJ33" s="233">
        <f t="shared" si="24"/>
        <v>40319</v>
      </c>
      <c r="BK33" s="1968">
        <v>2.1442495126705652E-2</v>
      </c>
      <c r="BL33" s="1968">
        <v>1.4029042579374847E-2</v>
      </c>
      <c r="BM33" s="1968">
        <v>3.2760298410638988E-2</v>
      </c>
      <c r="BN33" s="1968">
        <v>6.1827956989247312E-2</v>
      </c>
      <c r="BO33" s="1968">
        <v>4.0219378427787937E-2</v>
      </c>
      <c r="BP33" s="1968">
        <v>9.9750623441396506E-3</v>
      </c>
      <c r="BQ33" s="1968">
        <v>7.8389830508474576E-2</v>
      </c>
      <c r="BR33" s="1968">
        <v>1.8691588785046728E-2</v>
      </c>
      <c r="BS33" s="1968">
        <v>1.9021739130434784E-2</v>
      </c>
      <c r="BT33" s="1968">
        <v>1.4481707317073171E-2</v>
      </c>
      <c r="BU33" s="1968">
        <v>1.5789473684210527E-2</v>
      </c>
      <c r="BV33" s="1968">
        <v>3.1936127744510975E-2</v>
      </c>
      <c r="BW33" s="1971">
        <v>6.097560975609756E-2</v>
      </c>
      <c r="BX33" s="1970">
        <v>0.04</v>
      </c>
      <c r="BY33" s="1972">
        <v>2.9411764705882353E-2</v>
      </c>
      <c r="BZ33" s="1972">
        <v>1.5742642026009581E-2</v>
      </c>
      <c r="CA33" s="1972">
        <v>1.1627906976744186E-2</v>
      </c>
      <c r="CB33" s="1972"/>
      <c r="CC33" s="1984">
        <f t="shared" si="30"/>
        <v>3.1543419845977159E-2</v>
      </c>
      <c r="CD33" s="1985">
        <f t="shared" si="31"/>
        <v>2.9880391753970423E-2</v>
      </c>
      <c r="CE33" s="278">
        <f t="shared" si="32"/>
        <v>3.1551584692946735E-2</v>
      </c>
    </row>
    <row r="34" spans="1:83" ht="14.5" x14ac:dyDescent="0.35">
      <c r="A34" s="213">
        <v>40325</v>
      </c>
      <c r="B34" s="1373">
        <f t="shared" si="25"/>
        <v>40320</v>
      </c>
      <c r="C34" s="219">
        <f t="shared" si="4"/>
        <v>2.4691358024691357E-2</v>
      </c>
      <c r="D34" s="219">
        <f t="shared" si="5"/>
        <v>1.6736401673640166E-2</v>
      </c>
      <c r="E34" s="219">
        <f t="shared" si="6"/>
        <v>4.151800194615634E-2</v>
      </c>
      <c r="F34" s="219">
        <f t="shared" si="7"/>
        <v>7.2580645161290328E-2</v>
      </c>
      <c r="G34" s="219">
        <f t="shared" si="8"/>
        <v>5.4844606946983544E-2</v>
      </c>
      <c r="H34" s="219">
        <f t="shared" si="9"/>
        <v>1.2468827930174564E-2</v>
      </c>
      <c r="I34" s="219">
        <f t="shared" si="10"/>
        <v>7.8389830508474576E-2</v>
      </c>
      <c r="J34" s="219">
        <f t="shared" si="11"/>
        <v>1.8691588785046728E-2</v>
      </c>
      <c r="K34" s="219">
        <f t="shared" si="12"/>
        <v>1.9021739130434784E-2</v>
      </c>
      <c r="L34" s="219">
        <f t="shared" si="13"/>
        <v>1.4481707317073171E-2</v>
      </c>
      <c r="M34" s="219">
        <f t="shared" si="14"/>
        <v>1.5789473684210527E-2</v>
      </c>
      <c r="N34" s="302">
        <f t="shared" si="15"/>
        <v>3.9840637450199202E-2</v>
      </c>
      <c r="O34" s="302">
        <f t="shared" si="16"/>
        <v>6.7073170731707321E-2</v>
      </c>
      <c r="P34" s="302">
        <f t="shared" si="17"/>
        <v>0.04</v>
      </c>
      <c r="Q34" s="302">
        <f t="shared" si="18"/>
        <v>2.9411764705882353E-2</v>
      </c>
      <c r="R34" s="302">
        <f t="shared" si="19"/>
        <v>1.6427104722792608E-2</v>
      </c>
      <c r="S34" s="302">
        <f t="shared" si="19"/>
        <v>1.3650151668351871E-2</v>
      </c>
      <c r="T34" s="986"/>
      <c r="U34" s="1905">
        <v>43978</v>
      </c>
      <c r="V34" s="214">
        <v>5</v>
      </c>
      <c r="W34" s="214">
        <v>11</v>
      </c>
      <c r="X34" s="214">
        <v>27</v>
      </c>
      <c r="Y34" s="214">
        <v>8</v>
      </c>
      <c r="Z34" s="214">
        <v>8</v>
      </c>
      <c r="AA34" s="214">
        <v>2</v>
      </c>
      <c r="AB34" s="214">
        <v>0</v>
      </c>
      <c r="AC34" s="214">
        <v>0</v>
      </c>
      <c r="AD34" s="214">
        <v>0</v>
      </c>
      <c r="AE34" s="215">
        <v>0</v>
      </c>
      <c r="AF34" s="215">
        <v>0</v>
      </c>
      <c r="AG34" s="301">
        <v>4</v>
      </c>
      <c r="AH34" s="301">
        <v>1</v>
      </c>
      <c r="AI34" s="301">
        <v>0</v>
      </c>
      <c r="AJ34" s="301">
        <v>0</v>
      </c>
      <c r="AK34" s="301">
        <v>1</v>
      </c>
      <c r="AL34" s="301">
        <v>4</v>
      </c>
      <c r="AM34" s="2216" t="s">
        <v>143</v>
      </c>
      <c r="AN34" s="2217">
        <v>44343</v>
      </c>
      <c r="AO34" s="1910"/>
      <c r="AP34" s="1912">
        <v>43978</v>
      </c>
      <c r="AQ34" s="1918">
        <f t="shared" si="33"/>
        <v>38</v>
      </c>
      <c r="AR34" s="1918">
        <f t="shared" si="51"/>
        <v>68</v>
      </c>
      <c r="AS34" s="1918">
        <f t="shared" si="52"/>
        <v>128</v>
      </c>
      <c r="AT34" s="1918">
        <f t="shared" si="53"/>
        <v>54</v>
      </c>
      <c r="AU34" s="1918">
        <f t="shared" si="54"/>
        <v>30</v>
      </c>
      <c r="AV34" s="1918">
        <f t="shared" si="55"/>
        <v>10</v>
      </c>
      <c r="AW34" s="1918">
        <f t="shared" si="56"/>
        <v>37</v>
      </c>
      <c r="AX34" s="1918">
        <f t="shared" si="57"/>
        <v>4</v>
      </c>
      <c r="AY34" s="1918">
        <f t="shared" si="58"/>
        <v>14</v>
      </c>
      <c r="AZ34" s="1918">
        <f t="shared" si="59"/>
        <v>19</v>
      </c>
      <c r="BA34" s="1918">
        <f t="shared" si="60"/>
        <v>9</v>
      </c>
      <c r="BB34" s="1918">
        <f t="shared" si="44"/>
        <v>20</v>
      </c>
      <c r="BC34" s="1918">
        <f t="shared" si="49"/>
        <v>11</v>
      </c>
      <c r="BD34" s="1920">
        <f t="shared" si="61"/>
        <v>3</v>
      </c>
      <c r="BE34" s="1920">
        <f t="shared" si="46"/>
        <v>17</v>
      </c>
      <c r="BF34" s="1920">
        <f t="shared" si="47"/>
        <v>24</v>
      </c>
      <c r="BG34" s="1920">
        <f t="shared" si="48"/>
        <v>27</v>
      </c>
      <c r="BH34" s="1898"/>
      <c r="BJ34" s="233">
        <f t="shared" si="24"/>
        <v>40320</v>
      </c>
      <c r="BK34" s="1968">
        <v>2.4691358024691357E-2</v>
      </c>
      <c r="BL34" s="1968">
        <v>1.6736401673640166E-2</v>
      </c>
      <c r="BM34" s="1968">
        <v>4.151800194615634E-2</v>
      </c>
      <c r="BN34" s="1968">
        <v>7.2580645161290328E-2</v>
      </c>
      <c r="BO34" s="1968">
        <v>5.4844606946983544E-2</v>
      </c>
      <c r="BP34" s="1968">
        <v>1.2468827930174564E-2</v>
      </c>
      <c r="BQ34" s="1968">
        <v>7.8389830508474576E-2</v>
      </c>
      <c r="BR34" s="1968">
        <v>1.8691588785046728E-2</v>
      </c>
      <c r="BS34" s="1968">
        <v>1.9021739130434784E-2</v>
      </c>
      <c r="BT34" s="1968">
        <v>1.4481707317073171E-2</v>
      </c>
      <c r="BU34" s="1968">
        <v>1.5789473684210527E-2</v>
      </c>
      <c r="BV34" s="1968">
        <v>3.9920159680638723E-2</v>
      </c>
      <c r="BW34" s="1971">
        <v>6.7073170731707321E-2</v>
      </c>
      <c r="BX34" s="1970">
        <v>0.04</v>
      </c>
      <c r="BY34" s="1972">
        <v>2.9411764705882353E-2</v>
      </c>
      <c r="BZ34" s="1972">
        <v>1.6427104722792608E-2</v>
      </c>
      <c r="CA34" s="1972">
        <v>1.3650151668351871E-2</v>
      </c>
      <c r="CB34" s="1972"/>
      <c r="CC34" s="1984">
        <f t="shared" si="30"/>
        <v>3.512789880932482E-2</v>
      </c>
      <c r="CD34" s="1985">
        <f t="shared" si="31"/>
        <v>3.4094528399067896E-2</v>
      </c>
      <c r="CE34" s="278">
        <f t="shared" si="32"/>
        <v>3.3312438365746835E-2</v>
      </c>
    </row>
    <row r="35" spans="1:83" ht="14.5" x14ac:dyDescent="0.35">
      <c r="A35" s="213">
        <v>40326</v>
      </c>
      <c r="B35" s="1373">
        <f t="shared" si="25"/>
        <v>40321</v>
      </c>
      <c r="C35" s="219">
        <f t="shared" si="4"/>
        <v>2.7940220922677061E-2</v>
      </c>
      <c r="D35" s="219">
        <f t="shared" si="5"/>
        <v>1.7228648781688408E-2</v>
      </c>
      <c r="E35" s="219">
        <f t="shared" si="6"/>
        <v>4.1842361336360691E-2</v>
      </c>
      <c r="F35" s="219">
        <f t="shared" si="7"/>
        <v>7.2580645161290328E-2</v>
      </c>
      <c r="G35" s="219">
        <f t="shared" si="8"/>
        <v>5.4844606946983544E-2</v>
      </c>
      <c r="H35" s="219">
        <f t="shared" si="9"/>
        <v>1.2468827930174564E-2</v>
      </c>
      <c r="I35" s="219">
        <f t="shared" si="10"/>
        <v>8.050847457627118E-2</v>
      </c>
      <c r="J35" s="219">
        <f t="shared" si="11"/>
        <v>2.336448598130841E-2</v>
      </c>
      <c r="K35" s="219">
        <f t="shared" si="12"/>
        <v>1.9021739130434784E-2</v>
      </c>
      <c r="L35" s="219">
        <f t="shared" si="13"/>
        <v>1.4481707317073171E-2</v>
      </c>
      <c r="M35" s="219">
        <f t="shared" si="14"/>
        <v>1.9298245614035089E-2</v>
      </c>
      <c r="N35" s="302">
        <f t="shared" si="15"/>
        <v>3.9840637450199202E-2</v>
      </c>
      <c r="O35" s="302">
        <f t="shared" si="16"/>
        <v>7.3170731707317069E-2</v>
      </c>
      <c r="P35" s="302">
        <f t="shared" si="17"/>
        <v>0.04</v>
      </c>
      <c r="Q35" s="302">
        <f t="shared" si="18"/>
        <v>3.4602076124567477E-2</v>
      </c>
      <c r="R35" s="302">
        <f t="shared" si="19"/>
        <v>1.9164955509924708E-2</v>
      </c>
      <c r="S35" s="302">
        <f t="shared" si="19"/>
        <v>1.3650151668351871E-2</v>
      </c>
      <c r="T35" s="986"/>
      <c r="U35" s="1904">
        <v>43979</v>
      </c>
      <c r="V35" s="214">
        <v>5</v>
      </c>
      <c r="W35" s="214">
        <v>2</v>
      </c>
      <c r="X35" s="214">
        <v>1</v>
      </c>
      <c r="Y35" s="214">
        <v>0</v>
      </c>
      <c r="Z35" s="214">
        <v>0</v>
      </c>
      <c r="AA35" s="214">
        <v>0</v>
      </c>
      <c r="AB35" s="214">
        <v>1</v>
      </c>
      <c r="AC35" s="214">
        <v>1</v>
      </c>
      <c r="AD35" s="214">
        <v>0</v>
      </c>
      <c r="AE35" s="215">
        <v>0</v>
      </c>
      <c r="AF35" s="215">
        <v>2</v>
      </c>
      <c r="AG35" s="301">
        <v>0</v>
      </c>
      <c r="AH35" s="301">
        <v>1</v>
      </c>
      <c r="AI35" s="301">
        <v>0</v>
      </c>
      <c r="AJ35" s="301">
        <v>3</v>
      </c>
      <c r="AK35" s="301">
        <v>4</v>
      </c>
      <c r="AL35" s="301">
        <v>0</v>
      </c>
      <c r="AM35" s="2201" t="s">
        <v>143</v>
      </c>
      <c r="AN35" s="2202">
        <v>44344</v>
      </c>
      <c r="AO35" s="1910"/>
      <c r="AP35" s="1912">
        <v>43979</v>
      </c>
      <c r="AQ35" s="1918">
        <f t="shared" si="33"/>
        <v>43</v>
      </c>
      <c r="AR35" s="1918">
        <f t="shared" si="51"/>
        <v>70</v>
      </c>
      <c r="AS35" s="1918">
        <f t="shared" si="52"/>
        <v>129</v>
      </c>
      <c r="AT35" s="1918">
        <f t="shared" si="53"/>
        <v>54</v>
      </c>
      <c r="AU35" s="1918">
        <f t="shared" si="54"/>
        <v>30</v>
      </c>
      <c r="AV35" s="1918">
        <f t="shared" si="55"/>
        <v>10</v>
      </c>
      <c r="AW35" s="1918">
        <f t="shared" si="56"/>
        <v>38</v>
      </c>
      <c r="AX35" s="1918">
        <f t="shared" si="57"/>
        <v>5</v>
      </c>
      <c r="AY35" s="1918">
        <f t="shared" si="58"/>
        <v>14</v>
      </c>
      <c r="AZ35" s="1918">
        <f t="shared" si="59"/>
        <v>19</v>
      </c>
      <c r="BA35" s="1918">
        <f t="shared" si="60"/>
        <v>11</v>
      </c>
      <c r="BB35" s="1918">
        <f t="shared" si="44"/>
        <v>20</v>
      </c>
      <c r="BC35" s="1918">
        <f t="shared" si="49"/>
        <v>12</v>
      </c>
      <c r="BD35" s="1920">
        <f t="shared" si="61"/>
        <v>3</v>
      </c>
      <c r="BE35" s="1920">
        <f t="shared" si="46"/>
        <v>20</v>
      </c>
      <c r="BF35" s="1920">
        <f t="shared" si="47"/>
        <v>28</v>
      </c>
      <c r="BG35" s="1920">
        <f t="shared" si="48"/>
        <v>27</v>
      </c>
      <c r="BH35" s="1898"/>
      <c r="BJ35" s="233">
        <f t="shared" si="24"/>
        <v>40321</v>
      </c>
      <c r="BK35" s="1968">
        <v>2.7940220922677061E-2</v>
      </c>
      <c r="BL35" s="1968">
        <v>1.7228648781688408E-2</v>
      </c>
      <c r="BM35" s="1968">
        <v>4.1842361336360691E-2</v>
      </c>
      <c r="BN35" s="1968">
        <v>7.2580645161290328E-2</v>
      </c>
      <c r="BO35" s="1968">
        <v>5.4844606946983544E-2</v>
      </c>
      <c r="BP35" s="1968">
        <v>1.2468827930174564E-2</v>
      </c>
      <c r="BQ35" s="1968">
        <v>8.050847457627118E-2</v>
      </c>
      <c r="BR35" s="1968">
        <v>2.336448598130841E-2</v>
      </c>
      <c r="BS35" s="1968">
        <v>1.9021739130434784E-2</v>
      </c>
      <c r="BT35" s="1968">
        <v>1.4481707317073171E-2</v>
      </c>
      <c r="BU35" s="1968">
        <v>1.9298245614035089E-2</v>
      </c>
      <c r="BV35" s="1968">
        <v>3.9920159680638723E-2</v>
      </c>
      <c r="BW35" s="1971">
        <v>7.3170731707317069E-2</v>
      </c>
      <c r="BX35" s="1970">
        <v>0.04</v>
      </c>
      <c r="BY35" s="1972">
        <v>3.4602076124567477E-2</v>
      </c>
      <c r="BZ35" s="1972">
        <v>1.9164955509924708E-2</v>
      </c>
      <c r="CA35" s="1972">
        <v>1.3650151668351871E-2</v>
      </c>
      <c r="CB35" s="1972"/>
      <c r="CC35" s="1984">
        <f t="shared" si="30"/>
        <v>3.6902367920046572E-2</v>
      </c>
      <c r="CD35" s="1985">
        <f t="shared" si="31"/>
        <v>3.5291676948244657E-2</v>
      </c>
      <c r="CE35" s="278">
        <f t="shared" si="32"/>
        <v>3.6117583002032223E-2</v>
      </c>
    </row>
    <row r="36" spans="1:83" ht="14.5" x14ac:dyDescent="0.35">
      <c r="A36" s="213">
        <v>40327</v>
      </c>
      <c r="B36" s="1373">
        <f t="shared" si="25"/>
        <v>40322</v>
      </c>
      <c r="C36" s="219">
        <f t="shared" si="4"/>
        <v>2.7940220922677061E-2</v>
      </c>
      <c r="D36" s="219">
        <f t="shared" si="5"/>
        <v>1.8459266551809007E-2</v>
      </c>
      <c r="E36" s="219">
        <f t="shared" si="6"/>
        <v>4.4437236457995459E-2</v>
      </c>
      <c r="F36" s="219">
        <f t="shared" si="7"/>
        <v>7.2580645161290328E-2</v>
      </c>
      <c r="G36" s="219">
        <f t="shared" si="8"/>
        <v>5.4844606946983544E-2</v>
      </c>
      <c r="H36" s="219">
        <f t="shared" si="9"/>
        <v>1.3715710723192019E-2</v>
      </c>
      <c r="I36" s="219">
        <f t="shared" si="10"/>
        <v>8.050847457627118E-2</v>
      </c>
      <c r="J36" s="219">
        <f t="shared" si="11"/>
        <v>2.336448598130841E-2</v>
      </c>
      <c r="K36" s="219">
        <f t="shared" si="12"/>
        <v>2.309782608695652E-2</v>
      </c>
      <c r="L36" s="219">
        <f t="shared" si="13"/>
        <v>1.524390243902439E-2</v>
      </c>
      <c r="M36" s="219">
        <f t="shared" si="14"/>
        <v>1.9298245614035089E-2</v>
      </c>
      <c r="N36" s="302">
        <f t="shared" si="15"/>
        <v>4.1832669322709161E-2</v>
      </c>
      <c r="O36" s="302">
        <f t="shared" si="16"/>
        <v>7.3170731707317069E-2</v>
      </c>
      <c r="P36" s="302">
        <f t="shared" si="17"/>
        <v>0.04</v>
      </c>
      <c r="Q36" s="302">
        <f t="shared" si="18"/>
        <v>3.4602076124567477E-2</v>
      </c>
      <c r="R36" s="302">
        <f t="shared" si="19"/>
        <v>2.0533880903490759E-2</v>
      </c>
      <c r="S36" s="302">
        <f t="shared" si="19"/>
        <v>1.4155712841253791E-2</v>
      </c>
      <c r="T36" s="986"/>
      <c r="U36" s="1905">
        <v>43980</v>
      </c>
      <c r="V36" s="214">
        <v>0</v>
      </c>
      <c r="W36" s="214">
        <v>5</v>
      </c>
      <c r="X36" s="214">
        <v>8</v>
      </c>
      <c r="Y36" s="214">
        <v>0</v>
      </c>
      <c r="Z36" s="214">
        <v>0</v>
      </c>
      <c r="AA36" s="214">
        <v>1</v>
      </c>
      <c r="AB36" s="214">
        <v>0</v>
      </c>
      <c r="AC36" s="214">
        <v>0</v>
      </c>
      <c r="AD36" s="214">
        <v>3</v>
      </c>
      <c r="AE36" s="215">
        <v>1</v>
      </c>
      <c r="AF36" s="215">
        <v>0</v>
      </c>
      <c r="AG36" s="301">
        <v>1</v>
      </c>
      <c r="AH36" s="301">
        <v>0</v>
      </c>
      <c r="AI36" s="301">
        <v>0</v>
      </c>
      <c r="AJ36" s="301">
        <v>0</v>
      </c>
      <c r="AK36" s="301">
        <v>2</v>
      </c>
      <c r="AL36" s="301">
        <v>1</v>
      </c>
      <c r="AM36" s="2201" t="s">
        <v>143</v>
      </c>
      <c r="AN36" s="2202">
        <v>44345</v>
      </c>
      <c r="AO36" s="1910"/>
      <c r="AP36" s="1912">
        <v>43980</v>
      </c>
      <c r="AQ36" s="1918">
        <f t="shared" si="33"/>
        <v>43</v>
      </c>
      <c r="AR36" s="1918">
        <f t="shared" si="51"/>
        <v>75</v>
      </c>
      <c r="AS36" s="1918">
        <f t="shared" si="52"/>
        <v>137</v>
      </c>
      <c r="AT36" s="1918">
        <f t="shared" si="53"/>
        <v>54</v>
      </c>
      <c r="AU36" s="1918">
        <f t="shared" si="54"/>
        <v>30</v>
      </c>
      <c r="AV36" s="1918">
        <f t="shared" si="55"/>
        <v>11</v>
      </c>
      <c r="AW36" s="1918">
        <f t="shared" si="56"/>
        <v>38</v>
      </c>
      <c r="AX36" s="1918">
        <f t="shared" si="57"/>
        <v>5</v>
      </c>
      <c r="AY36" s="1918">
        <f t="shared" si="58"/>
        <v>17</v>
      </c>
      <c r="AZ36" s="1918">
        <f t="shared" si="59"/>
        <v>20</v>
      </c>
      <c r="BA36" s="1918">
        <f t="shared" si="60"/>
        <v>11</v>
      </c>
      <c r="BB36" s="1918">
        <f t="shared" si="44"/>
        <v>21</v>
      </c>
      <c r="BC36" s="1918">
        <f t="shared" si="49"/>
        <v>12</v>
      </c>
      <c r="BD36" s="1920">
        <f t="shared" si="61"/>
        <v>3</v>
      </c>
      <c r="BE36" s="1920">
        <f t="shared" si="46"/>
        <v>20</v>
      </c>
      <c r="BF36" s="1920">
        <f t="shared" si="47"/>
        <v>30</v>
      </c>
      <c r="BG36" s="1920">
        <f t="shared" si="48"/>
        <v>28</v>
      </c>
      <c r="BH36" s="1898"/>
      <c r="BJ36" s="233">
        <f t="shared" si="24"/>
        <v>40322</v>
      </c>
      <c r="BK36" s="1968">
        <v>2.7940220922677061E-2</v>
      </c>
      <c r="BL36" s="1968">
        <v>1.8459266551809007E-2</v>
      </c>
      <c r="BM36" s="1968">
        <v>4.4437236457995459E-2</v>
      </c>
      <c r="BN36" s="1968">
        <v>7.2580645161290328E-2</v>
      </c>
      <c r="BO36" s="1968">
        <v>5.4844606946983544E-2</v>
      </c>
      <c r="BP36" s="1968">
        <v>1.3715710723192019E-2</v>
      </c>
      <c r="BQ36" s="1968">
        <v>8.050847457627118E-2</v>
      </c>
      <c r="BR36" s="1968">
        <v>2.336448598130841E-2</v>
      </c>
      <c r="BS36" s="1968">
        <v>2.309782608695652E-2</v>
      </c>
      <c r="BT36" s="1968">
        <v>1.524390243902439E-2</v>
      </c>
      <c r="BU36" s="1968">
        <v>1.9298245614035089E-2</v>
      </c>
      <c r="BV36" s="1968">
        <v>4.1916167664670656E-2</v>
      </c>
      <c r="BW36" s="1971">
        <v>7.3170731707317069E-2</v>
      </c>
      <c r="BX36" s="1971">
        <v>0.04</v>
      </c>
      <c r="BY36" s="1971">
        <v>3.4602076124567477E-2</v>
      </c>
      <c r="BZ36" s="1971">
        <v>2.0533880903490759E-2</v>
      </c>
      <c r="CA36" s="1971">
        <v>1.4155712841253791E-2</v>
      </c>
      <c r="CB36" s="1971"/>
      <c r="CC36" s="1984">
        <f t="shared" si="30"/>
        <v>3.7732092366349314E-2</v>
      </c>
      <c r="CD36" s="1985">
        <f t="shared" si="31"/>
        <v>3.6283899093851144E-2</v>
      </c>
      <c r="CE36" s="278">
        <f t="shared" si="32"/>
        <v>3.6492480315325822E-2</v>
      </c>
    </row>
    <row r="37" spans="1:83" ht="14.5" x14ac:dyDescent="0.35">
      <c r="A37" s="213">
        <v>40328</v>
      </c>
      <c r="B37" s="1373">
        <f t="shared" si="25"/>
        <v>40323</v>
      </c>
      <c r="C37" s="219">
        <f t="shared" ref="C37:C68" si="62">AQ37/C$2</f>
        <v>2.9889538661468484E-2</v>
      </c>
      <c r="D37" s="219">
        <f t="shared" ref="D37:D68" si="63">AR37/D$2</f>
        <v>2.2643366970219049E-2</v>
      </c>
      <c r="E37" s="219">
        <f t="shared" ref="E37:E68" si="64">AS37/E$2</f>
        <v>5.1897502432695426E-2</v>
      </c>
      <c r="F37" s="219">
        <f t="shared" ref="F37:F68" si="65">AT37/F$2</f>
        <v>8.0645161290322578E-2</v>
      </c>
      <c r="G37" s="219">
        <f t="shared" ref="G37:G68" si="66">AU37/G$2</f>
        <v>5.6672760511882997E-2</v>
      </c>
      <c r="H37" s="219">
        <f t="shared" ref="H37:H68" si="67">AV37/H$2</f>
        <v>1.4962593516209476E-2</v>
      </c>
      <c r="I37" s="219">
        <f t="shared" ref="I37:I68" si="68">AW37/I$2</f>
        <v>8.050847457627118E-2</v>
      </c>
      <c r="J37" s="219">
        <f t="shared" ref="J37:J68" si="69">AX37/J$2</f>
        <v>2.336448598130841E-2</v>
      </c>
      <c r="K37" s="219">
        <f t="shared" ref="K37:K68" si="70">AY37/K$2</f>
        <v>2.309782608695652E-2</v>
      </c>
      <c r="L37" s="219">
        <f t="shared" ref="L37:L68" si="71">AZ37/L$2</f>
        <v>1.524390243902439E-2</v>
      </c>
      <c r="M37" s="219">
        <f t="shared" ref="M37:M68" si="72">BA37/M$2</f>
        <v>2.1052631578947368E-2</v>
      </c>
      <c r="N37" s="302">
        <f t="shared" ref="N37:N68" si="73">BB37/N$2</f>
        <v>4.7808764940239043E-2</v>
      </c>
      <c r="O37" s="302">
        <f t="shared" ref="O37:O68" si="74">BC37/O$2</f>
        <v>7.3170731707317069E-2</v>
      </c>
      <c r="P37" s="302">
        <f t="shared" ref="P37:P68" si="75">BD37/P$2</f>
        <v>0.04</v>
      </c>
      <c r="Q37" s="302">
        <f t="shared" ref="Q37:Q68" si="76">BE37/Q$2</f>
        <v>3.4602076124567477E-2</v>
      </c>
      <c r="R37" s="302">
        <f t="shared" ref="R37:S68" si="77">BF37/R$2</f>
        <v>2.7378507871321012E-2</v>
      </c>
      <c r="S37" s="302">
        <f t="shared" si="77"/>
        <v>1.5672396359959553E-2</v>
      </c>
      <c r="T37" s="986"/>
      <c r="U37" s="1904">
        <v>43981</v>
      </c>
      <c r="V37" s="214">
        <v>3</v>
      </c>
      <c r="W37" s="214">
        <v>17</v>
      </c>
      <c r="X37" s="214">
        <v>23</v>
      </c>
      <c r="Y37" s="214">
        <v>6</v>
      </c>
      <c r="Z37" s="214">
        <v>1</v>
      </c>
      <c r="AA37" s="214">
        <v>1</v>
      </c>
      <c r="AB37" s="214">
        <v>0</v>
      </c>
      <c r="AC37" s="214">
        <v>0</v>
      </c>
      <c r="AD37" s="214">
        <v>0</v>
      </c>
      <c r="AE37" s="215">
        <v>0</v>
      </c>
      <c r="AF37" s="215">
        <v>1</v>
      </c>
      <c r="AG37" s="301">
        <v>3</v>
      </c>
      <c r="AH37" s="301">
        <v>0</v>
      </c>
      <c r="AI37" s="301">
        <v>0</v>
      </c>
      <c r="AJ37" s="301">
        <v>0</v>
      </c>
      <c r="AK37" s="301">
        <v>10</v>
      </c>
      <c r="AL37" s="301">
        <v>3</v>
      </c>
      <c r="AM37" s="2201" t="s">
        <v>143</v>
      </c>
      <c r="AN37" s="2202">
        <v>44346</v>
      </c>
      <c r="AO37" s="1910"/>
      <c r="AP37" s="1912">
        <v>43981</v>
      </c>
      <c r="AQ37" s="1918">
        <f t="shared" si="33"/>
        <v>46</v>
      </c>
      <c r="AR37" s="1918">
        <f t="shared" si="51"/>
        <v>92</v>
      </c>
      <c r="AS37" s="1918">
        <f t="shared" si="52"/>
        <v>160</v>
      </c>
      <c r="AT37" s="1918">
        <f t="shared" si="53"/>
        <v>60</v>
      </c>
      <c r="AU37" s="1918">
        <f t="shared" si="54"/>
        <v>31</v>
      </c>
      <c r="AV37" s="1918">
        <f t="shared" si="55"/>
        <v>12</v>
      </c>
      <c r="AW37" s="1918">
        <f t="shared" si="56"/>
        <v>38</v>
      </c>
      <c r="AX37" s="1918">
        <f t="shared" si="57"/>
        <v>5</v>
      </c>
      <c r="AY37" s="1918">
        <f t="shared" si="58"/>
        <v>17</v>
      </c>
      <c r="AZ37" s="1918">
        <f t="shared" si="59"/>
        <v>20</v>
      </c>
      <c r="BA37" s="1918">
        <f t="shared" si="60"/>
        <v>12</v>
      </c>
      <c r="BB37" s="1918">
        <f t="shared" si="44"/>
        <v>24</v>
      </c>
      <c r="BC37" s="1918">
        <f t="shared" si="49"/>
        <v>12</v>
      </c>
      <c r="BD37" s="1920">
        <f t="shared" si="61"/>
        <v>3</v>
      </c>
      <c r="BE37" s="1920">
        <f t="shared" si="46"/>
        <v>20</v>
      </c>
      <c r="BF37" s="1920">
        <f t="shared" si="47"/>
        <v>40</v>
      </c>
      <c r="BG37" s="1920">
        <f t="shared" si="48"/>
        <v>31</v>
      </c>
      <c r="BH37" s="1898"/>
      <c r="BJ37" s="233">
        <f t="shared" ref="BJ37:BJ69" si="78">B37</f>
        <v>40323</v>
      </c>
      <c r="BK37" s="1968">
        <v>2.9889538661468484E-2</v>
      </c>
      <c r="BL37" s="1968">
        <v>2.2643366970219049E-2</v>
      </c>
      <c r="BM37" s="1968">
        <v>5.1897502432695426E-2</v>
      </c>
      <c r="BN37" s="1968">
        <v>8.0645161290322578E-2</v>
      </c>
      <c r="BO37" s="1968">
        <v>5.6672760511882997E-2</v>
      </c>
      <c r="BP37" s="1968">
        <v>1.4962593516209476E-2</v>
      </c>
      <c r="BQ37" s="1968">
        <v>8.050847457627118E-2</v>
      </c>
      <c r="BR37" s="1968">
        <v>2.336448598130841E-2</v>
      </c>
      <c r="BS37" s="1968">
        <v>2.309782608695652E-2</v>
      </c>
      <c r="BT37" s="1968">
        <v>1.524390243902439E-2</v>
      </c>
      <c r="BU37" s="1968">
        <v>2.1052631578947368E-2</v>
      </c>
      <c r="BV37" s="1968">
        <v>4.590818363273453E-2</v>
      </c>
      <c r="BW37" s="1971">
        <v>7.3170731707317069E-2</v>
      </c>
      <c r="BX37" s="1971">
        <v>0.04</v>
      </c>
      <c r="BY37" s="1971">
        <v>3.4602076124567477E-2</v>
      </c>
      <c r="BZ37" s="1971">
        <v>2.7378507871321012E-2</v>
      </c>
      <c r="CA37" s="1971">
        <v>1.5672396359959553E-2</v>
      </c>
      <c r="CB37" s="1971"/>
      <c r="CC37" s="1984">
        <f t="shared" si="30"/>
        <v>4.0064858961327873E-2</v>
      </c>
      <c r="CD37" s="1985">
        <f t="shared" si="31"/>
        <v>3.8823868973170035E-2</v>
      </c>
      <c r="CE37" s="278">
        <f t="shared" si="32"/>
        <v>3.8164742412633026E-2</v>
      </c>
    </row>
    <row r="38" spans="1:83" ht="15" thickBot="1" x14ac:dyDescent="0.4">
      <c r="A38" s="218">
        <v>40329</v>
      </c>
      <c r="B38" s="1375">
        <f t="shared" si="25"/>
        <v>40324</v>
      </c>
      <c r="C38" s="221">
        <f t="shared" si="62"/>
        <v>3.3138401559454189E-2</v>
      </c>
      <c r="D38" s="221">
        <f t="shared" si="63"/>
        <v>2.2643366970219049E-2</v>
      </c>
      <c r="E38" s="221">
        <f t="shared" si="64"/>
        <v>5.2870580603308466E-2</v>
      </c>
      <c r="F38" s="221">
        <f t="shared" si="65"/>
        <v>8.1989247311827954E-2</v>
      </c>
      <c r="G38" s="221">
        <f t="shared" si="66"/>
        <v>5.850091407678245E-2</v>
      </c>
      <c r="H38" s="221">
        <f t="shared" si="67"/>
        <v>1.4962593516209476E-2</v>
      </c>
      <c r="I38" s="221">
        <f t="shared" si="68"/>
        <v>8.4745762711864403E-2</v>
      </c>
      <c r="J38" s="221">
        <f t="shared" si="69"/>
        <v>2.8037383177570093E-2</v>
      </c>
      <c r="K38" s="221">
        <f t="shared" si="70"/>
        <v>2.4456521739130436E-2</v>
      </c>
      <c r="L38" s="221">
        <f t="shared" si="71"/>
        <v>1.676829268292683E-2</v>
      </c>
      <c r="M38" s="221">
        <f t="shared" si="72"/>
        <v>2.456140350877193E-2</v>
      </c>
      <c r="N38" s="303">
        <f t="shared" si="73"/>
        <v>4.7808764940239043E-2</v>
      </c>
      <c r="O38" s="303">
        <f t="shared" si="74"/>
        <v>7.926829268292683E-2</v>
      </c>
      <c r="P38" s="303">
        <f t="shared" si="75"/>
        <v>0.04</v>
      </c>
      <c r="Q38" s="303">
        <f t="shared" si="76"/>
        <v>3.6332179930795849E-2</v>
      </c>
      <c r="R38" s="303">
        <f t="shared" si="77"/>
        <v>3.4223134839151265E-2</v>
      </c>
      <c r="S38" s="303">
        <f t="shared" si="77"/>
        <v>1.5672396359959553E-2</v>
      </c>
      <c r="T38" s="987"/>
      <c r="U38" s="1906">
        <v>43982</v>
      </c>
      <c r="V38" s="327">
        <v>5</v>
      </c>
      <c r="W38" s="327">
        <v>0</v>
      </c>
      <c r="X38" s="327">
        <v>3</v>
      </c>
      <c r="Y38" s="327">
        <v>1</v>
      </c>
      <c r="Z38" s="327">
        <v>1</v>
      </c>
      <c r="AA38" s="327">
        <v>0</v>
      </c>
      <c r="AB38" s="327">
        <v>2</v>
      </c>
      <c r="AC38" s="327">
        <v>1</v>
      </c>
      <c r="AD38" s="327">
        <v>1</v>
      </c>
      <c r="AE38" s="328">
        <v>2</v>
      </c>
      <c r="AF38" s="328">
        <v>2</v>
      </c>
      <c r="AG38" s="329">
        <v>0</v>
      </c>
      <c r="AH38" s="329">
        <v>1</v>
      </c>
      <c r="AI38" s="329">
        <v>0</v>
      </c>
      <c r="AJ38" s="329">
        <v>1</v>
      </c>
      <c r="AK38" s="329">
        <v>10</v>
      </c>
      <c r="AL38" s="329">
        <v>0</v>
      </c>
      <c r="AM38" s="2201" t="s">
        <v>143</v>
      </c>
      <c r="AN38" s="2202">
        <v>44347</v>
      </c>
      <c r="AO38" s="1916"/>
      <c r="AP38" s="1930">
        <v>43982</v>
      </c>
      <c r="AQ38" s="1931">
        <f t="shared" si="33"/>
        <v>51</v>
      </c>
      <c r="AR38" s="1931">
        <f t="shared" si="51"/>
        <v>92</v>
      </c>
      <c r="AS38" s="1931">
        <f t="shared" si="52"/>
        <v>163</v>
      </c>
      <c r="AT38" s="1931">
        <f t="shared" si="53"/>
        <v>61</v>
      </c>
      <c r="AU38" s="1931">
        <f t="shared" si="54"/>
        <v>32</v>
      </c>
      <c r="AV38" s="1931">
        <f t="shared" si="55"/>
        <v>12</v>
      </c>
      <c r="AW38" s="1931">
        <f t="shared" si="56"/>
        <v>40</v>
      </c>
      <c r="AX38" s="1931">
        <f t="shared" si="57"/>
        <v>6</v>
      </c>
      <c r="AY38" s="1931">
        <f t="shared" si="58"/>
        <v>18</v>
      </c>
      <c r="AZ38" s="1931">
        <f t="shared" si="59"/>
        <v>22</v>
      </c>
      <c r="BA38" s="1931">
        <f t="shared" si="60"/>
        <v>14</v>
      </c>
      <c r="BB38" s="1931">
        <f t="shared" si="44"/>
        <v>24</v>
      </c>
      <c r="BC38" s="1931">
        <f t="shared" si="49"/>
        <v>13</v>
      </c>
      <c r="BD38" s="1935">
        <f t="shared" si="61"/>
        <v>3</v>
      </c>
      <c r="BE38" s="1935">
        <f t="shared" si="46"/>
        <v>21</v>
      </c>
      <c r="BF38" s="1935">
        <f t="shared" si="47"/>
        <v>50</v>
      </c>
      <c r="BG38" s="1935">
        <f t="shared" si="48"/>
        <v>31</v>
      </c>
      <c r="BH38" s="1898"/>
      <c r="BJ38" s="233">
        <f t="shared" si="78"/>
        <v>40324</v>
      </c>
      <c r="BK38" s="1968">
        <v>3.3138401559454189E-2</v>
      </c>
      <c r="BL38" s="1968">
        <v>2.2643366970219049E-2</v>
      </c>
      <c r="BM38" s="1968">
        <v>5.2870580603308466E-2</v>
      </c>
      <c r="BN38" s="1968">
        <v>8.1989247311827954E-2</v>
      </c>
      <c r="BO38" s="1968">
        <v>5.850091407678245E-2</v>
      </c>
      <c r="BP38" s="1968">
        <v>1.4962593516209476E-2</v>
      </c>
      <c r="BQ38" s="1968">
        <v>8.4745762711864403E-2</v>
      </c>
      <c r="BR38" s="1968">
        <v>2.8037383177570093E-2</v>
      </c>
      <c r="BS38" s="1968">
        <v>2.4456521739130436E-2</v>
      </c>
      <c r="BT38" s="1968">
        <v>1.676829268292683E-2</v>
      </c>
      <c r="BU38" s="1968">
        <v>2.456140350877193E-2</v>
      </c>
      <c r="BV38" s="1968">
        <v>4.590818363273453E-2</v>
      </c>
      <c r="BW38" s="1971">
        <v>7.926829268292683E-2</v>
      </c>
      <c r="BX38" s="1971">
        <v>0.04</v>
      </c>
      <c r="BY38" s="1971">
        <v>3.6332179930795849E-2</v>
      </c>
      <c r="BZ38" s="1971">
        <v>3.4223134839151265E-2</v>
      </c>
      <c r="CA38" s="1971">
        <v>1.5672396359959553E-2</v>
      </c>
      <c r="CB38" s="1971"/>
      <c r="CC38" s="1984">
        <f t="shared" si="30"/>
        <v>4.2400391183979612E-2</v>
      </c>
      <c r="CD38" s="1985">
        <f t="shared" si="31"/>
        <v>4.0715220957566654E-2</v>
      </c>
      <c r="CE38" s="278">
        <f t="shared" si="32"/>
        <v>4.10992007625667E-2</v>
      </c>
    </row>
    <row r="39" spans="1:83" ht="14.5" x14ac:dyDescent="0.35">
      <c r="A39" s="336">
        <v>40330</v>
      </c>
      <c r="B39" s="1376">
        <f t="shared" si="25"/>
        <v>40325</v>
      </c>
      <c r="C39" s="220">
        <f t="shared" si="62"/>
        <v>3.3138401559454189E-2</v>
      </c>
      <c r="D39" s="220">
        <f t="shared" si="63"/>
        <v>2.4120108294363771E-2</v>
      </c>
      <c r="E39" s="220">
        <f t="shared" si="64"/>
        <v>5.5465455724943234E-2</v>
      </c>
      <c r="F39" s="220">
        <f t="shared" si="65"/>
        <v>8.3333333333333329E-2</v>
      </c>
      <c r="G39" s="220">
        <f t="shared" si="66"/>
        <v>5.850091407678245E-2</v>
      </c>
      <c r="H39" s="220">
        <f t="shared" si="67"/>
        <v>1.7456359102244388E-2</v>
      </c>
      <c r="I39" s="220">
        <f t="shared" si="68"/>
        <v>9.7457627118644072E-2</v>
      </c>
      <c r="J39" s="220">
        <f t="shared" si="69"/>
        <v>2.8037383177570093E-2</v>
      </c>
      <c r="K39" s="220">
        <f t="shared" si="70"/>
        <v>2.9891304347826088E-2</v>
      </c>
      <c r="L39" s="220">
        <f t="shared" si="71"/>
        <v>2.0579268292682928E-2</v>
      </c>
      <c r="M39" s="220">
        <f t="shared" si="72"/>
        <v>2.456140350877193E-2</v>
      </c>
      <c r="N39" s="337">
        <f t="shared" si="73"/>
        <v>4.7808764940239043E-2</v>
      </c>
      <c r="O39" s="337">
        <f t="shared" si="74"/>
        <v>7.926829268292683E-2</v>
      </c>
      <c r="P39" s="337">
        <f t="shared" si="75"/>
        <v>0.04</v>
      </c>
      <c r="Q39" s="989">
        <f t="shared" si="76"/>
        <v>3.6332179930795849E-2</v>
      </c>
      <c r="R39" s="989">
        <f t="shared" si="77"/>
        <v>3.5592060232717319E-2</v>
      </c>
      <c r="S39" s="989">
        <f t="shared" si="77"/>
        <v>1.8200202224469161E-2</v>
      </c>
      <c r="T39" s="986"/>
      <c r="U39" s="1905">
        <v>43983</v>
      </c>
      <c r="V39" s="324">
        <v>0</v>
      </c>
      <c r="W39" s="324">
        <v>6</v>
      </c>
      <c r="X39" s="324">
        <v>8</v>
      </c>
      <c r="Y39" s="324">
        <v>1</v>
      </c>
      <c r="Z39" s="324">
        <v>0</v>
      </c>
      <c r="AA39" s="324">
        <v>2</v>
      </c>
      <c r="AB39" s="324">
        <v>6</v>
      </c>
      <c r="AC39" s="324">
        <v>0</v>
      </c>
      <c r="AD39" s="324">
        <v>4</v>
      </c>
      <c r="AE39" s="325">
        <v>5</v>
      </c>
      <c r="AF39" s="325">
        <v>0</v>
      </c>
      <c r="AG39" s="326">
        <v>0</v>
      </c>
      <c r="AH39" s="326">
        <v>0</v>
      </c>
      <c r="AI39" s="326">
        <v>0</v>
      </c>
      <c r="AJ39" s="326">
        <v>0</v>
      </c>
      <c r="AK39" s="326">
        <v>2</v>
      </c>
      <c r="AL39" s="326">
        <v>5</v>
      </c>
      <c r="AM39" s="2201" t="s">
        <v>143</v>
      </c>
      <c r="AN39" s="2202">
        <v>44348</v>
      </c>
      <c r="AO39" s="1915"/>
      <c r="AP39" s="1926">
        <v>43983</v>
      </c>
      <c r="AQ39" s="1927">
        <f t="shared" si="33"/>
        <v>51</v>
      </c>
      <c r="AR39" s="1927">
        <f t="shared" si="51"/>
        <v>98</v>
      </c>
      <c r="AS39" s="1927">
        <f t="shared" si="52"/>
        <v>171</v>
      </c>
      <c r="AT39" s="1927">
        <f t="shared" si="53"/>
        <v>62</v>
      </c>
      <c r="AU39" s="1927">
        <f t="shared" si="54"/>
        <v>32</v>
      </c>
      <c r="AV39" s="1927">
        <f t="shared" si="55"/>
        <v>14</v>
      </c>
      <c r="AW39" s="1927">
        <f t="shared" si="56"/>
        <v>46</v>
      </c>
      <c r="AX39" s="1927">
        <f t="shared" si="57"/>
        <v>6</v>
      </c>
      <c r="AY39" s="1927">
        <f t="shared" si="58"/>
        <v>22</v>
      </c>
      <c r="AZ39" s="1927">
        <f t="shared" si="59"/>
        <v>27</v>
      </c>
      <c r="BA39" s="1927">
        <f t="shared" si="60"/>
        <v>14</v>
      </c>
      <c r="BB39" s="1927">
        <f t="shared" ref="BB39:BB70" si="79">(BB38+AG39)</f>
        <v>24</v>
      </c>
      <c r="BC39" s="1927">
        <f t="shared" si="49"/>
        <v>13</v>
      </c>
      <c r="BD39" s="1929">
        <f t="shared" si="61"/>
        <v>3</v>
      </c>
      <c r="BE39" s="1929">
        <f t="shared" si="46"/>
        <v>21</v>
      </c>
      <c r="BF39" s="1929">
        <f t="shared" si="47"/>
        <v>52</v>
      </c>
      <c r="BG39" s="1929">
        <f t="shared" si="48"/>
        <v>36</v>
      </c>
      <c r="BH39" s="1898"/>
      <c r="BJ39" s="233">
        <f t="shared" si="78"/>
        <v>40325</v>
      </c>
      <c r="BK39" s="1968">
        <v>3.3138401559454189E-2</v>
      </c>
      <c r="BL39" s="1968">
        <v>2.4120108294363771E-2</v>
      </c>
      <c r="BM39" s="1968">
        <v>5.5465455724943234E-2</v>
      </c>
      <c r="BN39" s="1968">
        <v>8.3333333333333329E-2</v>
      </c>
      <c r="BO39" s="1968">
        <v>5.850091407678245E-2</v>
      </c>
      <c r="BP39" s="1968">
        <v>1.7456359102244388E-2</v>
      </c>
      <c r="BQ39" s="1968">
        <v>9.7457627118644072E-2</v>
      </c>
      <c r="BR39" s="1968">
        <v>2.8037383177570093E-2</v>
      </c>
      <c r="BS39" s="1968">
        <v>2.9891304347826088E-2</v>
      </c>
      <c r="BT39" s="1968">
        <v>2.0579268292682928E-2</v>
      </c>
      <c r="BU39" s="1968">
        <v>2.456140350877193E-2</v>
      </c>
      <c r="BV39" s="1968">
        <v>4.590818363273453E-2</v>
      </c>
      <c r="BW39" s="1971">
        <v>7.926829268292683E-2</v>
      </c>
      <c r="BX39" s="1971">
        <v>0.04</v>
      </c>
      <c r="BY39" s="1971">
        <v>3.6332179930795849E-2</v>
      </c>
      <c r="BZ39" s="1971">
        <v>3.5592060232717319E-2</v>
      </c>
      <c r="CA39" s="1971">
        <v>1.8200202224469161E-2</v>
      </c>
      <c r="CB39" s="1971"/>
      <c r="CC39" s="1984">
        <f t="shared" si="30"/>
        <v>4.4352642188486939E-2</v>
      </c>
      <c r="CD39" s="1985">
        <f t="shared" si="31"/>
        <v>4.3204145180779252E-2</v>
      </c>
      <c r="CE39" s="278">
        <f t="shared" si="32"/>
        <v>4.1878547014181831E-2</v>
      </c>
    </row>
    <row r="40" spans="1:83" ht="14.5" x14ac:dyDescent="0.35">
      <c r="A40" s="213">
        <v>40331</v>
      </c>
      <c r="B40" s="1373">
        <f t="shared" si="25"/>
        <v>40326</v>
      </c>
      <c r="C40" s="219">
        <f t="shared" si="62"/>
        <v>3.5087719298245612E-2</v>
      </c>
      <c r="D40" s="219">
        <f t="shared" si="63"/>
        <v>3.0027073590942654E-2</v>
      </c>
      <c r="E40" s="219">
        <f t="shared" si="64"/>
        <v>6.8115471942912745E-2</v>
      </c>
      <c r="F40" s="219">
        <f t="shared" si="65"/>
        <v>9.6774193548387094E-2</v>
      </c>
      <c r="G40" s="219">
        <f t="shared" si="66"/>
        <v>7.1297989031078604E-2</v>
      </c>
      <c r="H40" s="219">
        <f t="shared" si="67"/>
        <v>3.117206982543641E-2</v>
      </c>
      <c r="I40" s="219">
        <f t="shared" si="68"/>
        <v>9.7457627118644072E-2</v>
      </c>
      <c r="J40" s="219">
        <f t="shared" si="69"/>
        <v>2.8037383177570093E-2</v>
      </c>
      <c r="K40" s="219">
        <f t="shared" si="70"/>
        <v>2.9891304347826088E-2</v>
      </c>
      <c r="L40" s="219">
        <f t="shared" si="71"/>
        <v>2.0579268292682928E-2</v>
      </c>
      <c r="M40" s="219">
        <f t="shared" si="72"/>
        <v>2.456140350877193E-2</v>
      </c>
      <c r="N40" s="302">
        <f t="shared" si="73"/>
        <v>4.7808764940239043E-2</v>
      </c>
      <c r="O40" s="302">
        <f t="shared" si="74"/>
        <v>8.5365853658536592E-2</v>
      </c>
      <c r="P40" s="302">
        <f t="shared" si="75"/>
        <v>6.6666666666666666E-2</v>
      </c>
      <c r="Q40" s="302">
        <f t="shared" si="76"/>
        <v>3.6332179930795849E-2</v>
      </c>
      <c r="R40" s="302">
        <f t="shared" si="77"/>
        <v>3.6960985626283367E-2</v>
      </c>
      <c r="S40" s="302">
        <f t="shared" si="77"/>
        <v>2.4266936299292215E-2</v>
      </c>
      <c r="T40" s="986"/>
      <c r="U40" s="1905">
        <v>43984</v>
      </c>
      <c r="V40" s="214">
        <v>3</v>
      </c>
      <c r="W40" s="214">
        <v>24</v>
      </c>
      <c r="X40" s="214">
        <v>39</v>
      </c>
      <c r="Y40" s="214">
        <v>10</v>
      </c>
      <c r="Z40" s="214">
        <v>7</v>
      </c>
      <c r="AA40" s="214">
        <v>11</v>
      </c>
      <c r="AB40" s="214">
        <v>0</v>
      </c>
      <c r="AC40" s="214">
        <v>0</v>
      </c>
      <c r="AD40" s="214">
        <v>0</v>
      </c>
      <c r="AE40" s="215">
        <v>0</v>
      </c>
      <c r="AF40" s="215">
        <v>0</v>
      </c>
      <c r="AG40" s="301">
        <v>0</v>
      </c>
      <c r="AH40" s="301">
        <v>1</v>
      </c>
      <c r="AI40" s="301">
        <v>2</v>
      </c>
      <c r="AJ40" s="301">
        <v>0</v>
      </c>
      <c r="AK40" s="301">
        <v>2</v>
      </c>
      <c r="AL40" s="301">
        <v>12</v>
      </c>
      <c r="AM40" s="2201" t="s">
        <v>143</v>
      </c>
      <c r="AN40" s="2202">
        <v>44349</v>
      </c>
      <c r="AO40" s="1910"/>
      <c r="AP40" s="1912">
        <v>43984</v>
      </c>
      <c r="AQ40" s="1918">
        <f t="shared" si="33"/>
        <v>54</v>
      </c>
      <c r="AR40" s="1918">
        <f t="shared" si="51"/>
        <v>122</v>
      </c>
      <c r="AS40" s="1918">
        <f t="shared" si="52"/>
        <v>210</v>
      </c>
      <c r="AT40" s="1918">
        <f t="shared" si="53"/>
        <v>72</v>
      </c>
      <c r="AU40" s="1918">
        <f t="shared" si="54"/>
        <v>39</v>
      </c>
      <c r="AV40" s="1918">
        <f t="shared" si="55"/>
        <v>25</v>
      </c>
      <c r="AW40" s="1918">
        <f t="shared" si="56"/>
        <v>46</v>
      </c>
      <c r="AX40" s="1918">
        <f t="shared" si="57"/>
        <v>6</v>
      </c>
      <c r="AY40" s="1918">
        <f t="shared" si="58"/>
        <v>22</v>
      </c>
      <c r="AZ40" s="1918">
        <f t="shared" si="59"/>
        <v>27</v>
      </c>
      <c r="BA40" s="1918">
        <f t="shared" si="60"/>
        <v>14</v>
      </c>
      <c r="BB40" s="1918">
        <f t="shared" si="79"/>
        <v>24</v>
      </c>
      <c r="BC40" s="1918">
        <f t="shared" si="49"/>
        <v>14</v>
      </c>
      <c r="BD40" s="1920">
        <f t="shared" si="61"/>
        <v>5</v>
      </c>
      <c r="BE40" s="1920">
        <f t="shared" ref="BE40:BE71" si="80">BE39+AJ40</f>
        <v>21</v>
      </c>
      <c r="BF40" s="1920">
        <f t="shared" ref="BF40:BF71" si="81">BF39+AK40</f>
        <v>54</v>
      </c>
      <c r="BG40" s="1920">
        <f t="shared" ref="BG40:BG71" si="82">BG39+AL40</f>
        <v>48</v>
      </c>
      <c r="BH40" s="1898"/>
      <c r="BJ40" s="233">
        <f t="shared" si="78"/>
        <v>40326</v>
      </c>
      <c r="BK40" s="1968">
        <v>3.5087719298245612E-2</v>
      </c>
      <c r="BL40" s="1968">
        <v>3.0027073590942654E-2</v>
      </c>
      <c r="BM40" s="1968">
        <v>6.8115471942912745E-2</v>
      </c>
      <c r="BN40" s="1968">
        <v>9.6774193548387094E-2</v>
      </c>
      <c r="BO40" s="1968">
        <v>7.1297989031078604E-2</v>
      </c>
      <c r="BP40" s="1968">
        <v>3.117206982543641E-2</v>
      </c>
      <c r="BQ40" s="1968">
        <v>9.7457627118644072E-2</v>
      </c>
      <c r="BR40" s="1968">
        <v>2.8037383177570093E-2</v>
      </c>
      <c r="BS40" s="1968">
        <v>2.9891304347826088E-2</v>
      </c>
      <c r="BT40" s="1968">
        <v>2.0579268292682928E-2</v>
      </c>
      <c r="BU40" s="1968">
        <v>2.456140350877193E-2</v>
      </c>
      <c r="BV40" s="1968">
        <v>4.590818363273453E-2</v>
      </c>
      <c r="BW40" s="1971">
        <v>8.5365853658536592E-2</v>
      </c>
      <c r="BX40" s="1970">
        <v>6.6666666666666666E-2</v>
      </c>
      <c r="BY40" s="1972">
        <v>3.6332179930795849E-2</v>
      </c>
      <c r="BZ40" s="1972">
        <v>3.6960985626283367E-2</v>
      </c>
      <c r="CA40" s="1972">
        <v>2.4266936299292215E-2</v>
      </c>
      <c r="CB40" s="1972"/>
      <c r="CC40" s="1984">
        <f t="shared" si="30"/>
        <v>5.0264710824844697E-2</v>
      </c>
      <c r="CD40" s="1985">
        <f t="shared" si="31"/>
        <v>4.8242473942936064E-2</v>
      </c>
      <c r="CE40" s="278">
        <f t="shared" si="32"/>
        <v>4.9918524436314934E-2</v>
      </c>
    </row>
    <row r="41" spans="1:83" ht="14.5" x14ac:dyDescent="0.35">
      <c r="A41" s="213">
        <v>40332</v>
      </c>
      <c r="B41" s="1373">
        <f t="shared" si="25"/>
        <v>40327</v>
      </c>
      <c r="C41" s="219">
        <f t="shared" si="62"/>
        <v>4.4184535412605586E-2</v>
      </c>
      <c r="D41" s="219">
        <f t="shared" si="63"/>
        <v>3.1011567807039134E-2</v>
      </c>
      <c r="E41" s="219">
        <f t="shared" si="64"/>
        <v>6.8115471942912745E-2</v>
      </c>
      <c r="F41" s="219">
        <f t="shared" si="65"/>
        <v>9.6774193548387094E-2</v>
      </c>
      <c r="G41" s="219">
        <f t="shared" si="66"/>
        <v>7.1297989031078604E-2</v>
      </c>
      <c r="H41" s="219">
        <f t="shared" si="67"/>
        <v>3.117206982543641E-2</v>
      </c>
      <c r="I41" s="219">
        <f t="shared" si="68"/>
        <v>9.7457627118644072E-2</v>
      </c>
      <c r="J41" s="219">
        <f t="shared" si="69"/>
        <v>3.2710280373831772E-2</v>
      </c>
      <c r="K41" s="219">
        <f t="shared" si="70"/>
        <v>2.9891304347826088E-2</v>
      </c>
      <c r="L41" s="219">
        <f t="shared" si="71"/>
        <v>2.0579268292682928E-2</v>
      </c>
      <c r="M41" s="219">
        <f t="shared" si="72"/>
        <v>2.8070175438596492E-2</v>
      </c>
      <c r="N41" s="302">
        <f t="shared" si="73"/>
        <v>4.9800796812749001E-2</v>
      </c>
      <c r="O41" s="302">
        <f t="shared" si="74"/>
        <v>9.1463414634146339E-2</v>
      </c>
      <c r="P41" s="302">
        <f t="shared" si="75"/>
        <v>0.08</v>
      </c>
      <c r="Q41" s="302">
        <f t="shared" si="76"/>
        <v>4.1522491349480967E-2</v>
      </c>
      <c r="R41" s="302">
        <f t="shared" si="77"/>
        <v>3.7645448323066391E-2</v>
      </c>
      <c r="S41" s="302">
        <f t="shared" si="77"/>
        <v>2.4266936299292215E-2</v>
      </c>
      <c r="T41" s="986"/>
      <c r="U41" s="1904">
        <v>43985</v>
      </c>
      <c r="V41" s="214">
        <v>14</v>
      </c>
      <c r="W41" s="214">
        <v>4</v>
      </c>
      <c r="X41" s="214">
        <v>0</v>
      </c>
      <c r="Y41" s="214">
        <v>0</v>
      </c>
      <c r="Z41" s="214">
        <v>0</v>
      </c>
      <c r="AA41" s="214">
        <v>0</v>
      </c>
      <c r="AB41" s="214">
        <v>0</v>
      </c>
      <c r="AC41" s="214">
        <v>1</v>
      </c>
      <c r="AD41" s="214">
        <v>0</v>
      </c>
      <c r="AE41" s="215">
        <v>0</v>
      </c>
      <c r="AF41" s="215">
        <v>2</v>
      </c>
      <c r="AG41" s="301">
        <v>1</v>
      </c>
      <c r="AH41" s="301">
        <v>1</v>
      </c>
      <c r="AI41" s="301">
        <v>1</v>
      </c>
      <c r="AJ41" s="301">
        <v>3</v>
      </c>
      <c r="AK41" s="301">
        <v>1</v>
      </c>
      <c r="AL41" s="301">
        <v>0</v>
      </c>
      <c r="AM41" s="2201" t="s">
        <v>143</v>
      </c>
      <c r="AN41" s="2202">
        <v>44350</v>
      </c>
      <c r="AO41" s="1910"/>
      <c r="AP41" s="1912">
        <v>43985</v>
      </c>
      <c r="AQ41" s="1918">
        <f t="shared" si="33"/>
        <v>68</v>
      </c>
      <c r="AR41" s="1918">
        <f t="shared" si="51"/>
        <v>126</v>
      </c>
      <c r="AS41" s="1918">
        <f t="shared" si="52"/>
        <v>210</v>
      </c>
      <c r="AT41" s="1918">
        <f t="shared" si="53"/>
        <v>72</v>
      </c>
      <c r="AU41" s="1918">
        <f t="shared" si="54"/>
        <v>39</v>
      </c>
      <c r="AV41" s="1918">
        <f t="shared" si="55"/>
        <v>25</v>
      </c>
      <c r="AW41" s="1918">
        <f t="shared" si="56"/>
        <v>46</v>
      </c>
      <c r="AX41" s="1918">
        <f t="shared" si="57"/>
        <v>7</v>
      </c>
      <c r="AY41" s="1918">
        <f t="shared" si="58"/>
        <v>22</v>
      </c>
      <c r="AZ41" s="1918">
        <f t="shared" si="59"/>
        <v>27</v>
      </c>
      <c r="BA41" s="1918">
        <f t="shared" si="60"/>
        <v>16</v>
      </c>
      <c r="BB41" s="1918">
        <f t="shared" si="79"/>
        <v>25</v>
      </c>
      <c r="BC41" s="1918">
        <f t="shared" si="49"/>
        <v>15</v>
      </c>
      <c r="BD41" s="1920">
        <f t="shared" si="61"/>
        <v>6</v>
      </c>
      <c r="BE41" s="1920">
        <f t="shared" si="80"/>
        <v>24</v>
      </c>
      <c r="BF41" s="1920">
        <f t="shared" si="81"/>
        <v>55</v>
      </c>
      <c r="BG41" s="1920">
        <f t="shared" si="82"/>
        <v>48</v>
      </c>
      <c r="BH41" s="1898"/>
      <c r="BJ41" s="233">
        <f t="shared" si="78"/>
        <v>40327</v>
      </c>
      <c r="BK41" s="1968">
        <v>4.4184535412605586E-2</v>
      </c>
      <c r="BL41" s="1968">
        <v>3.1011567807039134E-2</v>
      </c>
      <c r="BM41" s="1968">
        <v>6.8115471942912745E-2</v>
      </c>
      <c r="BN41" s="1968">
        <v>9.6774193548387094E-2</v>
      </c>
      <c r="BO41" s="1968">
        <v>7.1297989031078604E-2</v>
      </c>
      <c r="BP41" s="1968">
        <v>3.117206982543641E-2</v>
      </c>
      <c r="BQ41" s="1968">
        <v>9.7457627118644072E-2</v>
      </c>
      <c r="BR41" s="1968">
        <v>3.2710280373831772E-2</v>
      </c>
      <c r="BS41" s="1968">
        <v>2.9891304347826088E-2</v>
      </c>
      <c r="BT41" s="1968">
        <v>2.0579268292682928E-2</v>
      </c>
      <c r="BU41" s="1968">
        <v>2.8070175438596492E-2</v>
      </c>
      <c r="BV41" s="1968">
        <v>4.790419161676647E-2</v>
      </c>
      <c r="BW41" s="1971">
        <v>9.1463414634146339E-2</v>
      </c>
      <c r="BX41" s="1970">
        <v>0.08</v>
      </c>
      <c r="BY41" s="1972">
        <v>4.1522491349480967E-2</v>
      </c>
      <c r="BZ41" s="1972">
        <v>3.7645448323066391E-2</v>
      </c>
      <c r="CA41" s="1972">
        <v>2.4266936299292215E-2</v>
      </c>
      <c r="CB41" s="1972"/>
      <c r="CC41" s="1984">
        <f t="shared" si="30"/>
        <v>5.3112501816406317E-2</v>
      </c>
      <c r="CD41" s="1985">
        <f t="shared" si="31"/>
        <v>4.9930722896317288E-2</v>
      </c>
      <c r="CE41" s="278">
        <f t="shared" si="32"/>
        <v>5.4979658121197185E-2</v>
      </c>
    </row>
    <row r="42" spans="1:83" ht="14.5" x14ac:dyDescent="0.35">
      <c r="A42" s="213">
        <v>40333</v>
      </c>
      <c r="B42" s="1373">
        <f t="shared" si="25"/>
        <v>40328</v>
      </c>
      <c r="C42" s="219">
        <f t="shared" si="62"/>
        <v>4.4184535412605586E-2</v>
      </c>
      <c r="D42" s="219">
        <f t="shared" si="63"/>
        <v>3.4457297563376815E-2</v>
      </c>
      <c r="E42" s="219">
        <f t="shared" si="64"/>
        <v>7.1683425235160553E-2</v>
      </c>
      <c r="F42" s="219">
        <f t="shared" si="65"/>
        <v>9.8118279569892469E-2</v>
      </c>
      <c r="G42" s="219">
        <f t="shared" si="66"/>
        <v>7.3126142595978064E-2</v>
      </c>
      <c r="H42" s="219">
        <f t="shared" si="67"/>
        <v>3.366583541147132E-2</v>
      </c>
      <c r="I42" s="219">
        <f t="shared" si="68"/>
        <v>0.1059322033898305</v>
      </c>
      <c r="J42" s="219">
        <f t="shared" si="69"/>
        <v>3.2710280373831772E-2</v>
      </c>
      <c r="K42" s="219">
        <f t="shared" si="70"/>
        <v>2.9891304347826088E-2</v>
      </c>
      <c r="L42" s="219">
        <f t="shared" si="71"/>
        <v>2.5152439024390245E-2</v>
      </c>
      <c r="M42" s="219">
        <f t="shared" si="72"/>
        <v>2.9824561403508771E-2</v>
      </c>
      <c r="N42" s="302">
        <f t="shared" si="73"/>
        <v>4.9800796812749001E-2</v>
      </c>
      <c r="O42" s="302">
        <f t="shared" si="74"/>
        <v>9.1463414634146339E-2</v>
      </c>
      <c r="P42" s="302">
        <f t="shared" si="75"/>
        <v>0.08</v>
      </c>
      <c r="Q42" s="302">
        <f t="shared" si="76"/>
        <v>4.6712802768166091E-2</v>
      </c>
      <c r="R42" s="302">
        <f t="shared" si="77"/>
        <v>3.7645448323066391E-2</v>
      </c>
      <c r="S42" s="302">
        <f t="shared" si="77"/>
        <v>2.4772497472194135E-2</v>
      </c>
      <c r="T42" s="986"/>
      <c r="U42" s="1905">
        <v>43986</v>
      </c>
      <c r="V42" s="214">
        <v>0</v>
      </c>
      <c r="W42" s="214">
        <v>14</v>
      </c>
      <c r="X42" s="214">
        <v>11</v>
      </c>
      <c r="Y42" s="214">
        <v>1</v>
      </c>
      <c r="Z42" s="214">
        <v>1</v>
      </c>
      <c r="AA42" s="214">
        <v>2</v>
      </c>
      <c r="AB42" s="214">
        <v>4</v>
      </c>
      <c r="AC42" s="214">
        <v>0</v>
      </c>
      <c r="AD42" s="214">
        <v>0</v>
      </c>
      <c r="AE42" s="215">
        <v>6</v>
      </c>
      <c r="AF42" s="215">
        <v>1</v>
      </c>
      <c r="AG42" s="301">
        <v>0</v>
      </c>
      <c r="AH42" s="301">
        <v>0</v>
      </c>
      <c r="AI42" s="301">
        <v>0</v>
      </c>
      <c r="AJ42" s="301">
        <v>3</v>
      </c>
      <c r="AK42" s="301">
        <v>0</v>
      </c>
      <c r="AL42" s="301">
        <v>1</v>
      </c>
      <c r="AM42" s="2201" t="s">
        <v>143</v>
      </c>
      <c r="AN42" s="2202">
        <v>44351</v>
      </c>
      <c r="AO42" s="1910"/>
      <c r="AP42" s="1912">
        <v>43986</v>
      </c>
      <c r="AQ42" s="1918">
        <f t="shared" si="33"/>
        <v>68</v>
      </c>
      <c r="AR42" s="1918">
        <f t="shared" si="51"/>
        <v>140</v>
      </c>
      <c r="AS42" s="1918">
        <f t="shared" si="52"/>
        <v>221</v>
      </c>
      <c r="AT42" s="1918">
        <f t="shared" si="53"/>
        <v>73</v>
      </c>
      <c r="AU42" s="1918">
        <f t="shared" si="54"/>
        <v>40</v>
      </c>
      <c r="AV42" s="1918">
        <f t="shared" si="55"/>
        <v>27</v>
      </c>
      <c r="AW42" s="1918">
        <f t="shared" si="56"/>
        <v>50</v>
      </c>
      <c r="AX42" s="1918">
        <f t="shared" si="57"/>
        <v>7</v>
      </c>
      <c r="AY42" s="1918">
        <f t="shared" si="58"/>
        <v>22</v>
      </c>
      <c r="AZ42" s="1918">
        <f t="shared" si="59"/>
        <v>33</v>
      </c>
      <c r="BA42" s="1918">
        <f t="shared" si="60"/>
        <v>17</v>
      </c>
      <c r="BB42" s="1921">
        <f t="shared" si="79"/>
        <v>25</v>
      </c>
      <c r="BC42" s="1921">
        <f t="shared" si="49"/>
        <v>15</v>
      </c>
      <c r="BD42" s="1920">
        <f t="shared" si="61"/>
        <v>6</v>
      </c>
      <c r="BE42" s="1920">
        <f t="shared" si="80"/>
        <v>27</v>
      </c>
      <c r="BF42" s="1920">
        <f t="shared" si="81"/>
        <v>55</v>
      </c>
      <c r="BG42" s="1920">
        <f t="shared" si="82"/>
        <v>49</v>
      </c>
      <c r="BH42" s="1898"/>
      <c r="BJ42" s="233">
        <f t="shared" si="78"/>
        <v>40328</v>
      </c>
      <c r="BK42" s="1968">
        <v>4.4184535412605586E-2</v>
      </c>
      <c r="BL42" s="1968">
        <v>3.4457297563376815E-2</v>
      </c>
      <c r="BM42" s="1968">
        <v>7.1683425235160553E-2</v>
      </c>
      <c r="BN42" s="1968">
        <v>9.8118279569892469E-2</v>
      </c>
      <c r="BO42" s="1968">
        <v>7.3126142595978064E-2</v>
      </c>
      <c r="BP42" s="1968">
        <v>3.366583541147132E-2</v>
      </c>
      <c r="BQ42" s="1968">
        <v>0.1059322033898305</v>
      </c>
      <c r="BR42" s="1968">
        <v>3.2710280373831772E-2</v>
      </c>
      <c r="BS42" s="1968">
        <v>2.9891304347826088E-2</v>
      </c>
      <c r="BT42" s="1968">
        <v>2.5152439024390245E-2</v>
      </c>
      <c r="BU42" s="1968">
        <v>2.9824561403508771E-2</v>
      </c>
      <c r="BV42" s="1968">
        <v>4.790419161676647E-2</v>
      </c>
      <c r="BW42" s="1971">
        <v>9.1463414634146339E-2</v>
      </c>
      <c r="BX42" s="1970">
        <v>0.08</v>
      </c>
      <c r="BY42" s="1972">
        <v>4.6712802768166091E-2</v>
      </c>
      <c r="BZ42" s="1972">
        <v>3.7645448323066391E-2</v>
      </c>
      <c r="CA42" s="1972">
        <v>2.4772497472194135E-2</v>
      </c>
      <c r="CB42" s="1972"/>
      <c r="CC42" s="1984">
        <f t="shared" si="30"/>
        <v>5.5154510104376095E-2</v>
      </c>
      <c r="CD42" s="1985">
        <f t="shared" si="31"/>
        <v>5.2220874662053225E-2</v>
      </c>
      <c r="CE42" s="278">
        <f t="shared" si="32"/>
        <v>5.6118832639514581E-2</v>
      </c>
    </row>
    <row r="43" spans="1:83" ht="15" thickBot="1" x14ac:dyDescent="0.4">
      <c r="A43" s="213">
        <v>40334</v>
      </c>
      <c r="B43" s="1373">
        <f t="shared" si="25"/>
        <v>40329</v>
      </c>
      <c r="C43" s="219">
        <f t="shared" si="62"/>
        <v>4.8083170890188431E-2</v>
      </c>
      <c r="D43" s="219">
        <f t="shared" si="63"/>
        <v>4.2333251292148662E-2</v>
      </c>
      <c r="E43" s="219">
        <f t="shared" si="64"/>
        <v>8.725267596496919E-2</v>
      </c>
      <c r="F43" s="219">
        <f t="shared" si="65"/>
        <v>0.10483870967741936</v>
      </c>
      <c r="G43" s="219">
        <f t="shared" si="66"/>
        <v>8.5923217550274225E-2</v>
      </c>
      <c r="H43" s="219">
        <f t="shared" si="67"/>
        <v>4.488778054862843E-2</v>
      </c>
      <c r="I43" s="219">
        <f t="shared" si="68"/>
        <v>0.1059322033898305</v>
      </c>
      <c r="J43" s="219">
        <f t="shared" si="69"/>
        <v>3.7383177570093455E-2</v>
      </c>
      <c r="K43" s="219">
        <f t="shared" si="70"/>
        <v>2.9891304347826088E-2</v>
      </c>
      <c r="L43" s="219">
        <f t="shared" si="71"/>
        <v>2.5152439024390245E-2</v>
      </c>
      <c r="M43" s="219">
        <f t="shared" si="72"/>
        <v>2.9824561403508771E-2</v>
      </c>
      <c r="N43" s="302">
        <f t="shared" si="73"/>
        <v>5.1792828685258967E-2</v>
      </c>
      <c r="O43" s="302">
        <f t="shared" si="74"/>
        <v>9.1463414634146339E-2</v>
      </c>
      <c r="P43" s="302">
        <f t="shared" si="75"/>
        <v>0.08</v>
      </c>
      <c r="Q43" s="302">
        <f t="shared" si="76"/>
        <v>4.6712802768166091E-2</v>
      </c>
      <c r="R43" s="302">
        <f t="shared" si="77"/>
        <v>3.9014373716632446E-2</v>
      </c>
      <c r="S43" s="302">
        <f t="shared" si="77"/>
        <v>2.6794742163801819E-2</v>
      </c>
      <c r="T43" s="986"/>
      <c r="U43" s="1904">
        <v>43987</v>
      </c>
      <c r="V43" s="214">
        <v>6</v>
      </c>
      <c r="W43" s="214">
        <v>32</v>
      </c>
      <c r="X43" s="214">
        <v>48</v>
      </c>
      <c r="Y43" s="214">
        <v>5</v>
      </c>
      <c r="Z43" s="214">
        <v>7</v>
      </c>
      <c r="AA43" s="214">
        <v>9</v>
      </c>
      <c r="AB43" s="214">
        <v>0</v>
      </c>
      <c r="AC43" s="214">
        <v>1</v>
      </c>
      <c r="AD43" s="214">
        <v>0</v>
      </c>
      <c r="AE43" s="215">
        <v>0</v>
      </c>
      <c r="AF43" s="215">
        <v>0</v>
      </c>
      <c r="AG43" s="301">
        <v>1</v>
      </c>
      <c r="AH43" s="301">
        <v>0</v>
      </c>
      <c r="AI43" s="301">
        <v>0</v>
      </c>
      <c r="AJ43" s="301">
        <v>0</v>
      </c>
      <c r="AK43" s="301">
        <v>2</v>
      </c>
      <c r="AL43" s="301">
        <v>4</v>
      </c>
      <c r="AM43" s="2201" t="s">
        <v>143</v>
      </c>
      <c r="AN43" s="2202">
        <v>44352</v>
      </c>
      <c r="AO43" s="1910"/>
      <c r="AP43" s="1912">
        <v>43987</v>
      </c>
      <c r="AQ43" s="1918">
        <f t="shared" si="33"/>
        <v>74</v>
      </c>
      <c r="AR43" s="1918">
        <f t="shared" si="51"/>
        <v>172</v>
      </c>
      <c r="AS43" s="1918">
        <f t="shared" si="52"/>
        <v>269</v>
      </c>
      <c r="AT43" s="1918">
        <f t="shared" si="53"/>
        <v>78</v>
      </c>
      <c r="AU43" s="1918">
        <f t="shared" si="54"/>
        <v>47</v>
      </c>
      <c r="AV43" s="1918">
        <f t="shared" si="55"/>
        <v>36</v>
      </c>
      <c r="AW43" s="1918">
        <f t="shared" si="56"/>
        <v>50</v>
      </c>
      <c r="AX43" s="1918">
        <f t="shared" si="57"/>
        <v>8</v>
      </c>
      <c r="AY43" s="1918">
        <f t="shared" si="58"/>
        <v>22</v>
      </c>
      <c r="AZ43" s="1918">
        <f t="shared" si="59"/>
        <v>33</v>
      </c>
      <c r="BA43" s="1918">
        <f t="shared" si="60"/>
        <v>17</v>
      </c>
      <c r="BB43" s="1921">
        <f t="shared" si="79"/>
        <v>26</v>
      </c>
      <c r="BC43" s="1921">
        <f t="shared" si="49"/>
        <v>15</v>
      </c>
      <c r="BD43" s="1920">
        <f t="shared" si="61"/>
        <v>6</v>
      </c>
      <c r="BE43" s="1920">
        <f t="shared" si="80"/>
        <v>27</v>
      </c>
      <c r="BF43" s="1920">
        <f t="shared" si="81"/>
        <v>57</v>
      </c>
      <c r="BG43" s="1920">
        <f t="shared" si="82"/>
        <v>53</v>
      </c>
      <c r="BH43" s="1898"/>
      <c r="BJ43" s="233">
        <f t="shared" si="78"/>
        <v>40329</v>
      </c>
      <c r="BK43" s="221">
        <v>4.8083170890188431E-2</v>
      </c>
      <c r="BL43" s="221">
        <v>4.2333251292148662E-2</v>
      </c>
      <c r="BM43" s="221">
        <v>8.725267596496919E-2</v>
      </c>
      <c r="BN43" s="221">
        <v>0.10483870967741936</v>
      </c>
      <c r="BO43" s="221">
        <v>8.5923217550274225E-2</v>
      </c>
      <c r="BP43" s="221">
        <v>4.488778054862843E-2</v>
      </c>
      <c r="BQ43" s="221">
        <v>0.1059322033898305</v>
      </c>
      <c r="BR43" s="221">
        <v>3.7383177570093455E-2</v>
      </c>
      <c r="BS43" s="221">
        <v>2.9891304347826088E-2</v>
      </c>
      <c r="BT43" s="221">
        <v>2.5152439024390245E-2</v>
      </c>
      <c r="BU43" s="221">
        <v>2.9824561403508771E-2</v>
      </c>
      <c r="BV43" s="221">
        <v>4.9900199600798403E-2</v>
      </c>
      <c r="BW43" s="995">
        <v>9.1463414634146339E-2</v>
      </c>
      <c r="BX43" s="303">
        <v>0.08</v>
      </c>
      <c r="BY43" s="998">
        <v>4.6712802768166091E-2</v>
      </c>
      <c r="BZ43" s="998">
        <v>3.9014373716632446E-2</v>
      </c>
      <c r="CA43" s="998">
        <v>2.6794742163801819E-2</v>
      </c>
      <c r="CB43" s="998"/>
      <c r="CC43" s="1381">
        <f t="shared" si="30"/>
        <v>5.9287080148688782E-2</v>
      </c>
      <c r="CD43" s="996">
        <f t="shared" si="31"/>
        <v>5.7616890938339639E-2</v>
      </c>
      <c r="CE43" s="997">
        <f t="shared" si="32"/>
        <v>5.6797066656549343E-2</v>
      </c>
    </row>
    <row r="44" spans="1:83" ht="14.5" x14ac:dyDescent="0.35">
      <c r="A44" s="213">
        <v>40335</v>
      </c>
      <c r="B44" s="1373">
        <f t="shared" si="25"/>
        <v>40330</v>
      </c>
      <c r="C44" s="219">
        <f t="shared" si="62"/>
        <v>5.2631578947368418E-2</v>
      </c>
      <c r="D44" s="219">
        <f t="shared" si="63"/>
        <v>4.2579374846172781E-2</v>
      </c>
      <c r="E44" s="219">
        <f t="shared" si="64"/>
        <v>8.9847551086603958E-2</v>
      </c>
      <c r="F44" s="219">
        <f t="shared" si="65"/>
        <v>0.10483870967741936</v>
      </c>
      <c r="G44" s="219">
        <f t="shared" si="66"/>
        <v>8.5923217550274225E-2</v>
      </c>
      <c r="H44" s="219">
        <f t="shared" si="67"/>
        <v>4.488778054862843E-2</v>
      </c>
      <c r="I44" s="219">
        <f t="shared" si="68"/>
        <v>0.11228813559322035</v>
      </c>
      <c r="J44" s="219">
        <f t="shared" si="69"/>
        <v>4.2056074766355138E-2</v>
      </c>
      <c r="K44" s="219">
        <f t="shared" si="70"/>
        <v>3.125E-2</v>
      </c>
      <c r="L44" s="219">
        <f t="shared" si="71"/>
        <v>2.5152439024390245E-2</v>
      </c>
      <c r="M44" s="219">
        <f t="shared" si="72"/>
        <v>4.0350877192982457E-2</v>
      </c>
      <c r="N44" s="302">
        <f t="shared" si="73"/>
        <v>5.1792828685258967E-2</v>
      </c>
      <c r="O44" s="302">
        <f t="shared" si="74"/>
        <v>9.1463414634146339E-2</v>
      </c>
      <c r="P44" s="302">
        <f t="shared" si="75"/>
        <v>0.08</v>
      </c>
      <c r="Q44" s="302">
        <f t="shared" si="76"/>
        <v>4.6712802768166091E-2</v>
      </c>
      <c r="R44" s="302">
        <f t="shared" si="77"/>
        <v>4.9281314168377825E-2</v>
      </c>
      <c r="S44" s="302">
        <f t="shared" si="77"/>
        <v>2.7300303336703743E-2</v>
      </c>
      <c r="T44" s="986"/>
      <c r="U44" s="1905">
        <v>43988</v>
      </c>
      <c r="V44" s="214">
        <v>7</v>
      </c>
      <c r="W44" s="214">
        <v>1</v>
      </c>
      <c r="X44" s="214">
        <v>8</v>
      </c>
      <c r="Y44" s="214">
        <v>0</v>
      </c>
      <c r="Z44" s="214">
        <v>0</v>
      </c>
      <c r="AA44" s="214">
        <v>0</v>
      </c>
      <c r="AB44" s="214">
        <v>3</v>
      </c>
      <c r="AC44" s="214">
        <v>1</v>
      </c>
      <c r="AD44" s="214">
        <v>1</v>
      </c>
      <c r="AE44" s="215">
        <v>0</v>
      </c>
      <c r="AF44" s="215">
        <v>6</v>
      </c>
      <c r="AG44" s="301">
        <v>0</v>
      </c>
      <c r="AH44" s="301">
        <v>0</v>
      </c>
      <c r="AI44" s="301">
        <v>0</v>
      </c>
      <c r="AJ44" s="301">
        <v>0</v>
      </c>
      <c r="AK44" s="301">
        <v>15</v>
      </c>
      <c r="AL44" s="301">
        <v>1</v>
      </c>
      <c r="AM44" s="2201" t="s">
        <v>143</v>
      </c>
      <c r="AN44" s="2202">
        <v>44353</v>
      </c>
      <c r="AO44" s="1910"/>
      <c r="AP44" s="1912">
        <v>43988</v>
      </c>
      <c r="AQ44" s="1918">
        <f t="shared" si="33"/>
        <v>81</v>
      </c>
      <c r="AR44" s="1918">
        <f t="shared" si="51"/>
        <v>173</v>
      </c>
      <c r="AS44" s="1918">
        <f t="shared" si="52"/>
        <v>277</v>
      </c>
      <c r="AT44" s="1918">
        <f t="shared" si="53"/>
        <v>78</v>
      </c>
      <c r="AU44" s="1918">
        <f t="shared" si="54"/>
        <v>47</v>
      </c>
      <c r="AV44" s="1918">
        <f t="shared" si="55"/>
        <v>36</v>
      </c>
      <c r="AW44" s="1918">
        <f t="shared" si="56"/>
        <v>53</v>
      </c>
      <c r="AX44" s="1918">
        <f t="shared" si="57"/>
        <v>9</v>
      </c>
      <c r="AY44" s="1918">
        <f t="shared" si="58"/>
        <v>23</v>
      </c>
      <c r="AZ44" s="1918">
        <f t="shared" si="59"/>
        <v>33</v>
      </c>
      <c r="BA44" s="1918">
        <f t="shared" si="60"/>
        <v>23</v>
      </c>
      <c r="BB44" s="1921">
        <f t="shared" si="79"/>
        <v>26</v>
      </c>
      <c r="BC44" s="1921">
        <f t="shared" ref="BC44:BC75" si="83">(BC43+AH44)</f>
        <v>15</v>
      </c>
      <c r="BD44" s="1920">
        <f t="shared" si="61"/>
        <v>6</v>
      </c>
      <c r="BE44" s="1920">
        <f t="shared" si="80"/>
        <v>27</v>
      </c>
      <c r="BF44" s="1920">
        <f t="shared" si="81"/>
        <v>72</v>
      </c>
      <c r="BG44" s="1920">
        <f t="shared" si="82"/>
        <v>54</v>
      </c>
      <c r="BH44" s="1898"/>
      <c r="BJ44" s="344">
        <f t="shared" si="78"/>
        <v>40330</v>
      </c>
      <c r="BK44" s="993">
        <v>5.2631578947368418E-2</v>
      </c>
      <c r="BL44" s="993">
        <v>4.2579374846172781E-2</v>
      </c>
      <c r="BM44" s="993">
        <v>8.9847551086603958E-2</v>
      </c>
      <c r="BN44" s="993">
        <v>0.10483870967741936</v>
      </c>
      <c r="BO44" s="993">
        <v>8.5923217550274225E-2</v>
      </c>
      <c r="BP44" s="993">
        <v>4.488778054862843E-2</v>
      </c>
      <c r="BQ44" s="993">
        <v>0.11228813559322035</v>
      </c>
      <c r="BR44" s="993">
        <v>4.2056074766355138E-2</v>
      </c>
      <c r="BS44" s="993">
        <v>3.125E-2</v>
      </c>
      <c r="BT44" s="993">
        <v>2.5152439024390245E-2</v>
      </c>
      <c r="BU44" s="993">
        <v>4.0350877192982457E-2</v>
      </c>
      <c r="BV44" s="993">
        <v>4.9900199600798403E-2</v>
      </c>
      <c r="BW44" s="1973">
        <v>9.1463414634146339E-2</v>
      </c>
      <c r="BX44" s="993">
        <v>0.08</v>
      </c>
      <c r="BY44" s="1973">
        <v>4.6712802768166091E-2</v>
      </c>
      <c r="BZ44" s="1973">
        <v>4.9281314168377825E-2</v>
      </c>
      <c r="CA44" s="1973">
        <v>2.7300303336703743E-2</v>
      </c>
      <c r="CB44" s="1973"/>
      <c r="CC44" s="1966">
        <f t="shared" si="30"/>
        <v>6.1822716900306489E-2</v>
      </c>
      <c r="CD44" s="1967">
        <f t="shared" si="31"/>
        <v>6.0142161569517801E-2</v>
      </c>
      <c r="CE44" s="994">
        <f t="shared" si="32"/>
        <v>5.8951566981478798E-2</v>
      </c>
    </row>
    <row r="45" spans="1:83" ht="14.5" x14ac:dyDescent="0.35">
      <c r="A45" s="213">
        <v>40336</v>
      </c>
      <c r="B45" s="1373">
        <f t="shared" si="25"/>
        <v>40331</v>
      </c>
      <c r="C45" s="219">
        <f t="shared" si="62"/>
        <v>5.2631578947368418E-2</v>
      </c>
      <c r="D45" s="219">
        <f t="shared" si="63"/>
        <v>4.5532857494462217E-2</v>
      </c>
      <c r="E45" s="219">
        <f t="shared" si="64"/>
        <v>0.10249756730457346</v>
      </c>
      <c r="F45" s="219">
        <f t="shared" si="65"/>
        <v>0.11155913978494623</v>
      </c>
      <c r="G45" s="219">
        <f t="shared" si="66"/>
        <v>8.957952468007313E-2</v>
      </c>
      <c r="H45" s="219">
        <f t="shared" si="67"/>
        <v>4.6134663341645885E-2</v>
      </c>
      <c r="I45" s="219">
        <f t="shared" si="68"/>
        <v>0.12076271186440678</v>
      </c>
      <c r="J45" s="219">
        <f t="shared" si="69"/>
        <v>4.2056074766355138E-2</v>
      </c>
      <c r="K45" s="219">
        <f t="shared" si="70"/>
        <v>4.2119565217391304E-2</v>
      </c>
      <c r="L45" s="219">
        <f t="shared" si="71"/>
        <v>2.8963414634146343E-2</v>
      </c>
      <c r="M45" s="219">
        <f t="shared" si="72"/>
        <v>4.2105263157894736E-2</v>
      </c>
      <c r="N45" s="302">
        <f t="shared" si="73"/>
        <v>5.3784860557768925E-2</v>
      </c>
      <c r="O45" s="302">
        <f t="shared" si="74"/>
        <v>9.1463414634146339E-2</v>
      </c>
      <c r="P45" s="302">
        <f t="shared" si="75"/>
        <v>9.3333333333333338E-2</v>
      </c>
      <c r="Q45" s="302">
        <f t="shared" si="76"/>
        <v>5.1903114186851208E-2</v>
      </c>
      <c r="R45" s="302">
        <f t="shared" si="77"/>
        <v>4.9965776865160849E-2</v>
      </c>
      <c r="S45" s="302">
        <f t="shared" si="77"/>
        <v>2.7805864509605663E-2</v>
      </c>
      <c r="T45" s="986"/>
      <c r="U45" s="1904">
        <v>43989</v>
      </c>
      <c r="V45" s="214">
        <v>0</v>
      </c>
      <c r="W45" s="214">
        <v>12</v>
      </c>
      <c r="X45" s="214">
        <v>39</v>
      </c>
      <c r="Y45" s="214">
        <v>5</v>
      </c>
      <c r="Z45" s="214">
        <v>2</v>
      </c>
      <c r="AA45" s="214">
        <v>1</v>
      </c>
      <c r="AB45" s="214">
        <v>4</v>
      </c>
      <c r="AC45" s="214">
        <v>0</v>
      </c>
      <c r="AD45" s="214">
        <v>8</v>
      </c>
      <c r="AE45" s="215">
        <v>5</v>
      </c>
      <c r="AF45" s="215">
        <v>1</v>
      </c>
      <c r="AG45" s="301">
        <v>1</v>
      </c>
      <c r="AH45" s="301">
        <v>0</v>
      </c>
      <c r="AI45" s="301">
        <v>1</v>
      </c>
      <c r="AJ45" s="301">
        <v>3</v>
      </c>
      <c r="AK45" s="301">
        <v>1</v>
      </c>
      <c r="AL45" s="301">
        <v>1</v>
      </c>
      <c r="AM45" s="2201" t="s">
        <v>143</v>
      </c>
      <c r="AN45" s="2202">
        <v>44354</v>
      </c>
      <c r="AO45" s="1910"/>
      <c r="AP45" s="1912">
        <v>43989</v>
      </c>
      <c r="AQ45" s="1918">
        <f t="shared" si="33"/>
        <v>81</v>
      </c>
      <c r="AR45" s="1918">
        <f t="shared" si="51"/>
        <v>185</v>
      </c>
      <c r="AS45" s="1918">
        <f t="shared" si="52"/>
        <v>316</v>
      </c>
      <c r="AT45" s="1918">
        <f t="shared" si="53"/>
        <v>83</v>
      </c>
      <c r="AU45" s="1918">
        <f t="shared" si="54"/>
        <v>49</v>
      </c>
      <c r="AV45" s="1918">
        <f t="shared" si="55"/>
        <v>37</v>
      </c>
      <c r="AW45" s="1918">
        <f t="shared" si="56"/>
        <v>57</v>
      </c>
      <c r="AX45" s="1918">
        <f t="shared" si="57"/>
        <v>9</v>
      </c>
      <c r="AY45" s="1918">
        <f t="shared" si="58"/>
        <v>31</v>
      </c>
      <c r="AZ45" s="1918">
        <f t="shared" si="59"/>
        <v>38</v>
      </c>
      <c r="BA45" s="1918">
        <f t="shared" si="60"/>
        <v>24</v>
      </c>
      <c r="BB45" s="1921">
        <f t="shared" si="79"/>
        <v>27</v>
      </c>
      <c r="BC45" s="1921">
        <f t="shared" si="83"/>
        <v>15</v>
      </c>
      <c r="BD45" s="1920">
        <f t="shared" si="61"/>
        <v>7</v>
      </c>
      <c r="BE45" s="1920">
        <f t="shared" si="80"/>
        <v>30</v>
      </c>
      <c r="BF45" s="1920">
        <f t="shared" si="81"/>
        <v>73</v>
      </c>
      <c r="BG45" s="1920">
        <f t="shared" si="82"/>
        <v>55</v>
      </c>
      <c r="BH45" s="1898"/>
      <c r="BJ45" s="233">
        <f t="shared" si="78"/>
        <v>40331</v>
      </c>
      <c r="BK45" s="1968">
        <v>5.2631578947368418E-2</v>
      </c>
      <c r="BL45" s="1968">
        <v>4.5532857494462217E-2</v>
      </c>
      <c r="BM45" s="1968">
        <v>0.10249756730457346</v>
      </c>
      <c r="BN45" s="1968">
        <v>0.11155913978494623</v>
      </c>
      <c r="BO45" s="1968">
        <v>8.957952468007313E-2</v>
      </c>
      <c r="BP45" s="1968">
        <v>4.6134663341645885E-2</v>
      </c>
      <c r="BQ45" s="1968">
        <v>0.12076271186440678</v>
      </c>
      <c r="BR45" s="1968">
        <v>4.2056074766355138E-2</v>
      </c>
      <c r="BS45" s="1968">
        <v>4.2119565217391304E-2</v>
      </c>
      <c r="BT45" s="1968">
        <v>2.8963414634146343E-2</v>
      </c>
      <c r="BU45" s="1968">
        <v>4.2105263157894736E-2</v>
      </c>
      <c r="BV45" s="1968">
        <v>5.1896207584830337E-2</v>
      </c>
      <c r="BW45" s="1971">
        <v>9.1463414634146339E-2</v>
      </c>
      <c r="BX45" s="1970">
        <v>9.3333333333333338E-2</v>
      </c>
      <c r="BY45" s="1972">
        <v>5.1903114186851208E-2</v>
      </c>
      <c r="BZ45" s="1972">
        <v>4.9965776865160849E-2</v>
      </c>
      <c r="CA45" s="1972">
        <v>2.7805864509605663E-2</v>
      </c>
      <c r="CB45" s="1972"/>
      <c r="CC45" s="1984">
        <f t="shared" si="30"/>
        <v>6.6406512987349106E-2</v>
      </c>
      <c r="CD45" s="1985">
        <f t="shared" si="31"/>
        <v>6.4653214064841161E-2</v>
      </c>
      <c r="CE45" s="278">
        <f t="shared" si="32"/>
        <v>6.2894300705819473E-2</v>
      </c>
    </row>
    <row r="46" spans="1:83" ht="14.5" x14ac:dyDescent="0.35">
      <c r="A46" s="213">
        <v>40337</v>
      </c>
      <c r="B46" s="1373">
        <f t="shared" si="25"/>
        <v>40332</v>
      </c>
      <c r="C46" s="219">
        <f t="shared" si="62"/>
        <v>5.4580896686159841E-2</v>
      </c>
      <c r="D46" s="219">
        <f t="shared" si="63"/>
        <v>5.3408811223234064E-2</v>
      </c>
      <c r="E46" s="219">
        <f t="shared" si="64"/>
        <v>0.12844631852092117</v>
      </c>
      <c r="F46" s="219">
        <f t="shared" si="65"/>
        <v>0.125</v>
      </c>
      <c r="G46" s="219">
        <f t="shared" si="66"/>
        <v>0.12248628884826325</v>
      </c>
      <c r="H46" s="219">
        <f t="shared" si="67"/>
        <v>6.7331670822942641E-2</v>
      </c>
      <c r="I46" s="219">
        <f t="shared" si="68"/>
        <v>0.125</v>
      </c>
      <c r="J46" s="219">
        <f t="shared" si="69"/>
        <v>4.2056074766355138E-2</v>
      </c>
      <c r="K46" s="219">
        <f t="shared" si="70"/>
        <v>4.2119565217391304E-2</v>
      </c>
      <c r="L46" s="219">
        <f t="shared" si="71"/>
        <v>2.8963414634146343E-2</v>
      </c>
      <c r="M46" s="219">
        <f t="shared" si="72"/>
        <v>4.3859649122807015E-2</v>
      </c>
      <c r="N46" s="302">
        <f t="shared" si="73"/>
        <v>6.7729083665338641E-2</v>
      </c>
      <c r="O46" s="302">
        <f t="shared" si="74"/>
        <v>9.1463414634146339E-2</v>
      </c>
      <c r="P46" s="302">
        <f t="shared" si="75"/>
        <v>9.3333333333333338E-2</v>
      </c>
      <c r="Q46" s="302">
        <f t="shared" si="76"/>
        <v>5.1903114186851208E-2</v>
      </c>
      <c r="R46" s="302">
        <f t="shared" si="77"/>
        <v>5.2703627652292952E-2</v>
      </c>
      <c r="S46" s="302">
        <f t="shared" si="77"/>
        <v>3.3872598584428718E-2</v>
      </c>
      <c r="T46" s="986"/>
      <c r="U46" s="1905">
        <v>43990</v>
      </c>
      <c r="V46" s="214">
        <v>3</v>
      </c>
      <c r="W46" s="214">
        <v>32</v>
      </c>
      <c r="X46" s="214">
        <v>80</v>
      </c>
      <c r="Y46" s="214">
        <v>10</v>
      </c>
      <c r="Z46" s="214">
        <v>18</v>
      </c>
      <c r="AA46" s="214">
        <v>17</v>
      </c>
      <c r="AB46" s="214">
        <v>2</v>
      </c>
      <c r="AC46" s="214">
        <v>0</v>
      </c>
      <c r="AD46" s="214">
        <v>0</v>
      </c>
      <c r="AE46" s="215">
        <v>0</v>
      </c>
      <c r="AF46" s="215">
        <v>1</v>
      </c>
      <c r="AG46" s="301">
        <v>7</v>
      </c>
      <c r="AH46" s="301">
        <v>0</v>
      </c>
      <c r="AI46" s="301">
        <v>0</v>
      </c>
      <c r="AJ46" s="301">
        <v>0</v>
      </c>
      <c r="AK46" s="301">
        <v>4</v>
      </c>
      <c r="AL46" s="301">
        <v>12</v>
      </c>
      <c r="AM46" s="2201" t="s">
        <v>143</v>
      </c>
      <c r="AN46" s="2202">
        <v>44355</v>
      </c>
      <c r="AO46" s="1910"/>
      <c r="AP46" s="1912">
        <v>43990</v>
      </c>
      <c r="AQ46" s="1918">
        <f t="shared" si="33"/>
        <v>84</v>
      </c>
      <c r="AR46" s="1918">
        <f t="shared" si="51"/>
        <v>217</v>
      </c>
      <c r="AS46" s="1918">
        <f t="shared" si="52"/>
        <v>396</v>
      </c>
      <c r="AT46" s="1918">
        <f t="shared" si="53"/>
        <v>93</v>
      </c>
      <c r="AU46" s="1918">
        <f t="shared" si="54"/>
        <v>67</v>
      </c>
      <c r="AV46" s="1918">
        <f t="shared" si="55"/>
        <v>54</v>
      </c>
      <c r="AW46" s="1918">
        <f t="shared" si="56"/>
        <v>59</v>
      </c>
      <c r="AX46" s="1918">
        <f t="shared" si="57"/>
        <v>9</v>
      </c>
      <c r="AY46" s="1918">
        <f t="shared" si="58"/>
        <v>31</v>
      </c>
      <c r="AZ46" s="1918">
        <f t="shared" si="59"/>
        <v>38</v>
      </c>
      <c r="BA46" s="1918">
        <f t="shared" si="60"/>
        <v>25</v>
      </c>
      <c r="BB46" s="1921">
        <f t="shared" si="79"/>
        <v>34</v>
      </c>
      <c r="BC46" s="1921">
        <f t="shared" si="83"/>
        <v>15</v>
      </c>
      <c r="BD46" s="1920">
        <f t="shared" si="61"/>
        <v>7</v>
      </c>
      <c r="BE46" s="1920">
        <f t="shared" si="80"/>
        <v>30</v>
      </c>
      <c r="BF46" s="1920">
        <f t="shared" si="81"/>
        <v>77</v>
      </c>
      <c r="BG46" s="1920">
        <f t="shared" si="82"/>
        <v>67</v>
      </c>
      <c r="BH46" s="1898"/>
      <c r="BJ46" s="233">
        <f t="shared" si="78"/>
        <v>40332</v>
      </c>
      <c r="BK46" s="1968">
        <v>5.4580896686159841E-2</v>
      </c>
      <c r="BL46" s="1968">
        <v>5.3408811223234064E-2</v>
      </c>
      <c r="BM46" s="1968">
        <v>0.12844631852092117</v>
      </c>
      <c r="BN46" s="1968">
        <v>0.125</v>
      </c>
      <c r="BO46" s="1968">
        <v>0.12248628884826325</v>
      </c>
      <c r="BP46" s="1968">
        <v>6.7331670822942641E-2</v>
      </c>
      <c r="BQ46" s="1968">
        <v>0.125</v>
      </c>
      <c r="BR46" s="1968">
        <v>4.2056074766355138E-2</v>
      </c>
      <c r="BS46" s="1968">
        <v>4.2119565217391304E-2</v>
      </c>
      <c r="BT46" s="1968">
        <v>2.8963414634146343E-2</v>
      </c>
      <c r="BU46" s="1968">
        <v>4.3859649122807015E-2</v>
      </c>
      <c r="BV46" s="1968">
        <v>6.5868263473053898E-2</v>
      </c>
      <c r="BW46" s="1971">
        <v>9.1463414634146339E-2</v>
      </c>
      <c r="BX46" s="1970">
        <v>9.3333333333333338E-2</v>
      </c>
      <c r="BY46" s="1972">
        <v>5.1903114186851208E-2</v>
      </c>
      <c r="BZ46" s="1972">
        <v>5.2703627652292952E-2</v>
      </c>
      <c r="CA46" s="1972">
        <v>3.3872598584428718E-2</v>
      </c>
      <c r="CB46" s="1972"/>
      <c r="CC46" s="1984">
        <f t="shared" si="30"/>
        <v>7.4282777695118651E-2</v>
      </c>
      <c r="CD46" s="1985">
        <f t="shared" si="31"/>
        <v>7.4926746109606215E-2</v>
      </c>
      <c r="CE46" s="278">
        <f t="shared" si="32"/>
        <v>6.4655217678210503E-2</v>
      </c>
    </row>
    <row r="47" spans="1:83" ht="14.5" x14ac:dyDescent="0.35">
      <c r="A47" s="213">
        <v>40338</v>
      </c>
      <c r="B47" s="1373">
        <f t="shared" si="25"/>
        <v>40333</v>
      </c>
      <c r="C47" s="219">
        <f t="shared" si="62"/>
        <v>5.7829759584145546E-2</v>
      </c>
      <c r="D47" s="219">
        <f t="shared" si="63"/>
        <v>5.3901058331282302E-2</v>
      </c>
      <c r="E47" s="219">
        <f t="shared" si="64"/>
        <v>0.12909503730132987</v>
      </c>
      <c r="F47" s="219">
        <f t="shared" si="65"/>
        <v>0.12634408602150538</v>
      </c>
      <c r="G47" s="219">
        <f t="shared" si="66"/>
        <v>0.12248628884826325</v>
      </c>
      <c r="H47" s="219">
        <f t="shared" si="67"/>
        <v>6.7331670822942641E-2</v>
      </c>
      <c r="I47" s="219">
        <f t="shared" si="68"/>
        <v>0.12923728813559321</v>
      </c>
      <c r="J47" s="219">
        <f t="shared" si="69"/>
        <v>4.2056074766355138E-2</v>
      </c>
      <c r="K47" s="219">
        <f t="shared" si="70"/>
        <v>4.3478260869565216E-2</v>
      </c>
      <c r="L47" s="219">
        <f t="shared" si="71"/>
        <v>2.8963414634146343E-2</v>
      </c>
      <c r="M47" s="219">
        <f t="shared" si="72"/>
        <v>5.9649122807017542E-2</v>
      </c>
      <c r="N47" s="302">
        <f t="shared" si="73"/>
        <v>6.9721115537848599E-2</v>
      </c>
      <c r="O47" s="302">
        <f t="shared" si="74"/>
        <v>0.10975609756097561</v>
      </c>
      <c r="P47" s="302">
        <f t="shared" si="75"/>
        <v>9.3333333333333338E-2</v>
      </c>
      <c r="Q47" s="302">
        <f t="shared" si="76"/>
        <v>5.1903114186851208E-2</v>
      </c>
      <c r="R47" s="302">
        <f t="shared" si="77"/>
        <v>6.2970568104038324E-2</v>
      </c>
      <c r="S47" s="302">
        <f t="shared" si="77"/>
        <v>3.3872598584428718E-2</v>
      </c>
      <c r="T47" s="986"/>
      <c r="U47" s="1904">
        <v>43991</v>
      </c>
      <c r="V47" s="214">
        <v>5</v>
      </c>
      <c r="W47" s="214">
        <v>2</v>
      </c>
      <c r="X47" s="214">
        <v>2</v>
      </c>
      <c r="Y47" s="214">
        <v>1</v>
      </c>
      <c r="Z47" s="214">
        <v>0</v>
      </c>
      <c r="AA47" s="214">
        <v>0</v>
      </c>
      <c r="AB47" s="214">
        <v>2</v>
      </c>
      <c r="AC47" s="214">
        <v>0</v>
      </c>
      <c r="AD47" s="214">
        <v>1</v>
      </c>
      <c r="AE47" s="215">
        <v>0</v>
      </c>
      <c r="AF47" s="215">
        <v>9</v>
      </c>
      <c r="AG47" s="301">
        <v>1</v>
      </c>
      <c r="AH47" s="301">
        <v>3</v>
      </c>
      <c r="AI47" s="301">
        <v>0</v>
      </c>
      <c r="AJ47" s="301">
        <v>0</v>
      </c>
      <c r="AK47" s="301">
        <v>15</v>
      </c>
      <c r="AL47" s="301">
        <v>0</v>
      </c>
      <c r="AM47" s="2201" t="s">
        <v>143</v>
      </c>
      <c r="AN47" s="2202">
        <v>44356</v>
      </c>
      <c r="AO47" s="1910"/>
      <c r="AP47" s="1912">
        <v>43991</v>
      </c>
      <c r="AQ47" s="1918">
        <f t="shared" si="33"/>
        <v>89</v>
      </c>
      <c r="AR47" s="1918">
        <f t="shared" si="51"/>
        <v>219</v>
      </c>
      <c r="AS47" s="1918">
        <f t="shared" si="52"/>
        <v>398</v>
      </c>
      <c r="AT47" s="1918">
        <f t="shared" si="53"/>
        <v>94</v>
      </c>
      <c r="AU47" s="1918">
        <f t="shared" si="54"/>
        <v>67</v>
      </c>
      <c r="AV47" s="1918">
        <f t="shared" si="55"/>
        <v>54</v>
      </c>
      <c r="AW47" s="1918">
        <f t="shared" si="56"/>
        <v>61</v>
      </c>
      <c r="AX47" s="1918">
        <f t="shared" si="57"/>
        <v>9</v>
      </c>
      <c r="AY47" s="1918">
        <f t="shared" si="58"/>
        <v>32</v>
      </c>
      <c r="AZ47" s="1918">
        <f t="shared" si="59"/>
        <v>38</v>
      </c>
      <c r="BA47" s="1918">
        <f t="shared" si="60"/>
        <v>34</v>
      </c>
      <c r="BB47" s="1921">
        <f t="shared" si="79"/>
        <v>35</v>
      </c>
      <c r="BC47" s="1921">
        <f t="shared" si="83"/>
        <v>18</v>
      </c>
      <c r="BD47" s="1920">
        <f t="shared" si="61"/>
        <v>7</v>
      </c>
      <c r="BE47" s="1920">
        <f t="shared" si="80"/>
        <v>30</v>
      </c>
      <c r="BF47" s="1920">
        <f t="shared" si="81"/>
        <v>92</v>
      </c>
      <c r="BG47" s="1920">
        <f t="shared" si="82"/>
        <v>67</v>
      </c>
      <c r="BH47" s="1898"/>
      <c r="BJ47" s="233">
        <f t="shared" si="78"/>
        <v>40333</v>
      </c>
      <c r="BK47" s="1968">
        <v>5.7829759584145546E-2</v>
      </c>
      <c r="BL47" s="1968">
        <v>5.3901058331282302E-2</v>
      </c>
      <c r="BM47" s="1968">
        <v>0.12909503730132987</v>
      </c>
      <c r="BN47" s="1968">
        <v>0.12634408602150538</v>
      </c>
      <c r="BO47" s="1968">
        <v>0.12248628884826325</v>
      </c>
      <c r="BP47" s="1968">
        <v>6.7331670822942641E-2</v>
      </c>
      <c r="BQ47" s="1968">
        <v>0.12923728813559321</v>
      </c>
      <c r="BR47" s="1968">
        <v>4.2056074766355138E-2</v>
      </c>
      <c r="BS47" s="1968">
        <v>4.3478260869565216E-2</v>
      </c>
      <c r="BT47" s="1968">
        <v>2.8963414634146343E-2</v>
      </c>
      <c r="BU47" s="1968">
        <v>5.9649122807017542E-2</v>
      </c>
      <c r="BV47" s="1968">
        <v>6.7864271457085831E-2</v>
      </c>
      <c r="BW47" s="1971">
        <v>0.10975609756097561</v>
      </c>
      <c r="BX47" s="1970">
        <v>9.3333333333333338E-2</v>
      </c>
      <c r="BY47" s="1972">
        <v>5.1903114186851208E-2</v>
      </c>
      <c r="BZ47" s="1972">
        <v>6.2970568104038324E-2</v>
      </c>
      <c r="CA47" s="1972">
        <v>3.3872598584428718E-2</v>
      </c>
      <c r="CB47" s="1972"/>
      <c r="CC47" s="1984">
        <f t="shared" si="30"/>
        <v>7.78874654227769E-2</v>
      </c>
      <c r="CD47" s="1985">
        <f t="shared" si="31"/>
        <v>7.7353027798269344E-2</v>
      </c>
      <c r="CE47" s="278">
        <f t="shared" si="32"/>
        <v>7.0367142353925438E-2</v>
      </c>
    </row>
    <row r="48" spans="1:83" ht="14.5" x14ac:dyDescent="0.35">
      <c r="A48" s="213">
        <v>40339</v>
      </c>
      <c r="B48" s="1373">
        <f t="shared" si="25"/>
        <v>40334</v>
      </c>
      <c r="C48" s="219">
        <f t="shared" si="62"/>
        <v>5.8479532163742687E-2</v>
      </c>
      <c r="D48" s="219">
        <f t="shared" si="63"/>
        <v>5.8085158749692348E-2</v>
      </c>
      <c r="E48" s="219">
        <f t="shared" si="64"/>
        <v>0.13525786571521245</v>
      </c>
      <c r="F48" s="219">
        <f t="shared" si="65"/>
        <v>0.13172043010752688</v>
      </c>
      <c r="G48" s="219">
        <f t="shared" si="66"/>
        <v>0.12614259597806216</v>
      </c>
      <c r="H48" s="219">
        <f t="shared" si="67"/>
        <v>7.1072319201995013E-2</v>
      </c>
      <c r="I48" s="219">
        <f t="shared" si="68"/>
        <v>0.13983050847457626</v>
      </c>
      <c r="J48" s="219">
        <f t="shared" si="69"/>
        <v>4.2056074766355138E-2</v>
      </c>
      <c r="K48" s="219">
        <f t="shared" si="70"/>
        <v>4.4836956521739128E-2</v>
      </c>
      <c r="L48" s="219">
        <f t="shared" si="71"/>
        <v>3.277439024390244E-2</v>
      </c>
      <c r="M48" s="219">
        <f t="shared" si="72"/>
        <v>5.9649122807017542E-2</v>
      </c>
      <c r="N48" s="302">
        <f t="shared" si="73"/>
        <v>7.1713147410358571E-2</v>
      </c>
      <c r="O48" s="302">
        <f t="shared" si="74"/>
        <v>0.11585365853658537</v>
      </c>
      <c r="P48" s="302">
        <f t="shared" si="75"/>
        <v>0.10666666666666667</v>
      </c>
      <c r="Q48" s="302">
        <f t="shared" si="76"/>
        <v>5.8823529411764705E-2</v>
      </c>
      <c r="R48" s="302">
        <f t="shared" si="77"/>
        <v>6.5023956194387403E-2</v>
      </c>
      <c r="S48" s="302">
        <f t="shared" si="77"/>
        <v>3.4883720930232558E-2</v>
      </c>
      <c r="T48" s="986"/>
      <c r="U48" s="1905">
        <v>43992</v>
      </c>
      <c r="V48" s="214">
        <v>1</v>
      </c>
      <c r="W48" s="214">
        <v>17</v>
      </c>
      <c r="X48" s="214">
        <v>19</v>
      </c>
      <c r="Y48" s="214">
        <v>4</v>
      </c>
      <c r="Z48" s="214">
        <v>2</v>
      </c>
      <c r="AA48" s="214">
        <v>3</v>
      </c>
      <c r="AB48" s="214">
        <v>5</v>
      </c>
      <c r="AC48" s="214">
        <v>0</v>
      </c>
      <c r="AD48" s="214">
        <v>1</v>
      </c>
      <c r="AE48" s="215">
        <v>5</v>
      </c>
      <c r="AF48" s="215">
        <v>0</v>
      </c>
      <c r="AG48" s="301">
        <v>1</v>
      </c>
      <c r="AH48" s="301">
        <v>1</v>
      </c>
      <c r="AI48" s="301">
        <v>1</v>
      </c>
      <c r="AJ48" s="301">
        <v>4</v>
      </c>
      <c r="AK48" s="301">
        <v>3</v>
      </c>
      <c r="AL48" s="301">
        <v>2</v>
      </c>
      <c r="AM48" s="2201" t="s">
        <v>143</v>
      </c>
      <c r="AN48" s="2202">
        <v>44357</v>
      </c>
      <c r="AO48" s="1910"/>
      <c r="AP48" s="1912">
        <v>43992</v>
      </c>
      <c r="AQ48" s="1918">
        <f t="shared" si="33"/>
        <v>90</v>
      </c>
      <c r="AR48" s="1918">
        <f t="shared" si="51"/>
        <v>236</v>
      </c>
      <c r="AS48" s="1918">
        <f t="shared" si="52"/>
        <v>417</v>
      </c>
      <c r="AT48" s="1918">
        <f t="shared" si="53"/>
        <v>98</v>
      </c>
      <c r="AU48" s="1918">
        <f t="shared" si="54"/>
        <v>69</v>
      </c>
      <c r="AV48" s="1918">
        <f t="shared" si="55"/>
        <v>57</v>
      </c>
      <c r="AW48" s="1918">
        <f t="shared" si="56"/>
        <v>66</v>
      </c>
      <c r="AX48" s="1918">
        <f t="shared" si="57"/>
        <v>9</v>
      </c>
      <c r="AY48" s="1918">
        <f t="shared" si="58"/>
        <v>33</v>
      </c>
      <c r="AZ48" s="1918">
        <f t="shared" si="59"/>
        <v>43</v>
      </c>
      <c r="BA48" s="1918">
        <f t="shared" si="60"/>
        <v>34</v>
      </c>
      <c r="BB48" s="1921">
        <f t="shared" si="79"/>
        <v>36</v>
      </c>
      <c r="BC48" s="1921">
        <f t="shared" si="83"/>
        <v>19</v>
      </c>
      <c r="BD48" s="1920">
        <f t="shared" si="61"/>
        <v>8</v>
      </c>
      <c r="BE48" s="1920">
        <f t="shared" si="80"/>
        <v>34</v>
      </c>
      <c r="BF48" s="1920">
        <f t="shared" si="81"/>
        <v>95</v>
      </c>
      <c r="BG48" s="1920">
        <f t="shared" si="82"/>
        <v>69</v>
      </c>
      <c r="BH48" s="1898"/>
      <c r="BJ48" s="233">
        <f t="shared" si="78"/>
        <v>40334</v>
      </c>
      <c r="BK48" s="1968">
        <v>5.8479532163742687E-2</v>
      </c>
      <c r="BL48" s="1968">
        <v>5.8085158749692348E-2</v>
      </c>
      <c r="BM48" s="1968">
        <v>0.13525786571521245</v>
      </c>
      <c r="BN48" s="1968">
        <v>0.13172043010752688</v>
      </c>
      <c r="BO48" s="1968">
        <v>0.12614259597806216</v>
      </c>
      <c r="BP48" s="1968">
        <v>7.1072319201995013E-2</v>
      </c>
      <c r="BQ48" s="1968">
        <v>0.13983050847457626</v>
      </c>
      <c r="BR48" s="1968">
        <v>4.2056074766355138E-2</v>
      </c>
      <c r="BS48" s="1968">
        <v>4.4836956521739128E-2</v>
      </c>
      <c r="BT48" s="1968">
        <v>3.277439024390244E-2</v>
      </c>
      <c r="BU48" s="1968">
        <v>5.9649122807017542E-2</v>
      </c>
      <c r="BV48" s="1968">
        <v>6.9860279441117765E-2</v>
      </c>
      <c r="BW48" s="1971">
        <v>0.11585365853658537</v>
      </c>
      <c r="BX48" s="1970">
        <v>0.10666666666666667</v>
      </c>
      <c r="BY48" s="1972">
        <v>5.8823529411764705E-2</v>
      </c>
      <c r="BZ48" s="1972">
        <v>6.5023956194387403E-2</v>
      </c>
      <c r="CA48" s="1972">
        <v>3.4883720930232558E-2</v>
      </c>
      <c r="CB48" s="1972"/>
      <c r="CC48" s="1984">
        <f t="shared" si="30"/>
        <v>8.2258315311271493E-2</v>
      </c>
      <c r="CD48" s="1985">
        <f t="shared" si="31"/>
        <v>8.0813769514244974E-2</v>
      </c>
      <c r="CE48" s="278">
        <f t="shared" si="32"/>
        <v>7.6250306347927344E-2</v>
      </c>
    </row>
    <row r="49" spans="1:83" ht="14.5" x14ac:dyDescent="0.35">
      <c r="A49" s="213">
        <v>40340</v>
      </c>
      <c r="B49" s="1373">
        <f t="shared" si="25"/>
        <v>40335</v>
      </c>
      <c r="C49" s="219">
        <f t="shared" si="62"/>
        <v>6.3677712800519815E-2</v>
      </c>
      <c r="D49" s="219">
        <f t="shared" si="63"/>
        <v>7.5806054639428994E-2</v>
      </c>
      <c r="E49" s="219">
        <f t="shared" si="64"/>
        <v>0.15763866363931237</v>
      </c>
      <c r="F49" s="219">
        <f t="shared" si="65"/>
        <v>0.14516129032258066</v>
      </c>
      <c r="G49" s="219">
        <f t="shared" si="66"/>
        <v>0.16270566727605118</v>
      </c>
      <c r="H49" s="219">
        <f t="shared" si="67"/>
        <v>9.4763092269326679E-2</v>
      </c>
      <c r="I49" s="219">
        <f t="shared" si="68"/>
        <v>0.1440677966101695</v>
      </c>
      <c r="J49" s="219">
        <f t="shared" si="69"/>
        <v>4.2056074766355138E-2</v>
      </c>
      <c r="K49" s="219">
        <f t="shared" si="70"/>
        <v>4.4836956521739128E-2</v>
      </c>
      <c r="L49" s="219">
        <f t="shared" si="71"/>
        <v>3.277439024390244E-2</v>
      </c>
      <c r="M49" s="219">
        <f t="shared" si="72"/>
        <v>6.1403508771929821E-2</v>
      </c>
      <c r="N49" s="302">
        <f t="shared" si="73"/>
        <v>8.9641434262948211E-2</v>
      </c>
      <c r="O49" s="302">
        <f t="shared" si="74"/>
        <v>0.11585365853658537</v>
      </c>
      <c r="P49" s="302">
        <f t="shared" si="75"/>
        <v>0.10666666666666667</v>
      </c>
      <c r="Q49" s="302">
        <f t="shared" si="76"/>
        <v>6.0553633217993078E-2</v>
      </c>
      <c r="R49" s="302">
        <f t="shared" si="77"/>
        <v>7.3237508555783704E-2</v>
      </c>
      <c r="S49" s="302">
        <f t="shared" si="77"/>
        <v>4.29726996966633E-2</v>
      </c>
      <c r="T49" s="986"/>
      <c r="U49" s="1904">
        <v>43993</v>
      </c>
      <c r="V49" s="214">
        <v>8</v>
      </c>
      <c r="W49" s="214">
        <v>72</v>
      </c>
      <c r="X49" s="214">
        <v>69</v>
      </c>
      <c r="Y49" s="214">
        <v>10</v>
      </c>
      <c r="Z49" s="214">
        <v>20</v>
      </c>
      <c r="AA49" s="214">
        <v>19</v>
      </c>
      <c r="AB49" s="214">
        <v>2</v>
      </c>
      <c r="AC49" s="214">
        <v>0</v>
      </c>
      <c r="AD49" s="214">
        <v>0</v>
      </c>
      <c r="AE49" s="215">
        <v>0</v>
      </c>
      <c r="AF49" s="215">
        <v>1</v>
      </c>
      <c r="AG49" s="301">
        <v>9</v>
      </c>
      <c r="AH49" s="301">
        <v>0</v>
      </c>
      <c r="AI49" s="301">
        <v>0</v>
      </c>
      <c r="AJ49" s="301">
        <v>1</v>
      </c>
      <c r="AK49" s="301">
        <v>12</v>
      </c>
      <c r="AL49" s="301">
        <v>16</v>
      </c>
      <c r="AM49" s="2201" t="s">
        <v>143</v>
      </c>
      <c r="AN49" s="2202">
        <v>44358</v>
      </c>
      <c r="AO49" s="1910"/>
      <c r="AP49" s="1912">
        <v>43993</v>
      </c>
      <c r="AQ49" s="1918">
        <f t="shared" si="33"/>
        <v>98</v>
      </c>
      <c r="AR49" s="1918">
        <f t="shared" si="51"/>
        <v>308</v>
      </c>
      <c r="AS49" s="1918">
        <f t="shared" si="52"/>
        <v>486</v>
      </c>
      <c r="AT49" s="1918">
        <f t="shared" si="53"/>
        <v>108</v>
      </c>
      <c r="AU49" s="1918">
        <f t="shared" si="54"/>
        <v>89</v>
      </c>
      <c r="AV49" s="1918">
        <f t="shared" si="55"/>
        <v>76</v>
      </c>
      <c r="AW49" s="1918">
        <f t="shared" si="56"/>
        <v>68</v>
      </c>
      <c r="AX49" s="1918">
        <f t="shared" si="57"/>
        <v>9</v>
      </c>
      <c r="AY49" s="1918">
        <f t="shared" si="58"/>
        <v>33</v>
      </c>
      <c r="AZ49" s="1918">
        <f t="shared" si="59"/>
        <v>43</v>
      </c>
      <c r="BA49" s="1918">
        <f t="shared" si="60"/>
        <v>35</v>
      </c>
      <c r="BB49" s="1921">
        <f t="shared" si="79"/>
        <v>45</v>
      </c>
      <c r="BC49" s="1921">
        <f t="shared" si="83"/>
        <v>19</v>
      </c>
      <c r="BD49" s="1920">
        <f t="shared" si="61"/>
        <v>8</v>
      </c>
      <c r="BE49" s="1920">
        <f t="shared" si="80"/>
        <v>35</v>
      </c>
      <c r="BF49" s="1920">
        <f t="shared" si="81"/>
        <v>107</v>
      </c>
      <c r="BG49" s="1920">
        <f t="shared" si="82"/>
        <v>85</v>
      </c>
      <c r="BH49" s="1898"/>
      <c r="BJ49" s="233">
        <f t="shared" si="78"/>
        <v>40335</v>
      </c>
      <c r="BK49" s="1968">
        <v>6.3677712800519815E-2</v>
      </c>
      <c r="BL49" s="1968">
        <v>7.5806054639428994E-2</v>
      </c>
      <c r="BM49" s="1968">
        <v>0.15763866363931237</v>
      </c>
      <c r="BN49" s="1968">
        <v>0.14516129032258066</v>
      </c>
      <c r="BO49" s="1968">
        <v>0.16270566727605118</v>
      </c>
      <c r="BP49" s="1968">
        <v>9.4763092269326679E-2</v>
      </c>
      <c r="BQ49" s="1968">
        <v>0.1440677966101695</v>
      </c>
      <c r="BR49" s="1968">
        <v>4.2056074766355138E-2</v>
      </c>
      <c r="BS49" s="1968">
        <v>4.4836956521739128E-2</v>
      </c>
      <c r="BT49" s="1968">
        <v>3.277439024390244E-2</v>
      </c>
      <c r="BU49" s="1968">
        <v>6.1403508771929821E-2</v>
      </c>
      <c r="BV49" s="1968">
        <v>8.7824351297405193E-2</v>
      </c>
      <c r="BW49" s="1971">
        <v>0.11585365853658537</v>
      </c>
      <c r="BX49" s="1970">
        <v>0.10666666666666667</v>
      </c>
      <c r="BY49" s="1972">
        <v>6.0553633217993078E-2</v>
      </c>
      <c r="BZ49" s="1972">
        <v>7.3237508555783704E-2</v>
      </c>
      <c r="CA49" s="1972">
        <v>4.29726996966633E-2</v>
      </c>
      <c r="CB49" s="1972"/>
      <c r="CC49" s="1984">
        <f t="shared" si="30"/>
        <v>9.1814189133484353E-2</v>
      </c>
      <c r="CD49" s="1985">
        <f t="shared" si="31"/>
        <v>9.2726296596560065E-2</v>
      </c>
      <c r="CE49" s="278">
        <f t="shared" si="32"/>
        <v>7.985683333473842E-2</v>
      </c>
    </row>
    <row r="50" spans="1:83" ht="14.5" x14ac:dyDescent="0.35">
      <c r="A50" s="213">
        <v>40341</v>
      </c>
      <c r="B50" s="1373">
        <f t="shared" si="25"/>
        <v>40336</v>
      </c>
      <c r="C50" s="219">
        <f t="shared" si="62"/>
        <v>7.2124756335282647E-2</v>
      </c>
      <c r="D50" s="219">
        <f t="shared" si="63"/>
        <v>7.679054885552547E-2</v>
      </c>
      <c r="E50" s="219">
        <f t="shared" si="64"/>
        <v>0.15958481998053844</v>
      </c>
      <c r="F50" s="219">
        <f t="shared" si="65"/>
        <v>0.14516129032258066</v>
      </c>
      <c r="G50" s="219">
        <f t="shared" si="66"/>
        <v>0.16270566727605118</v>
      </c>
      <c r="H50" s="219">
        <f t="shared" si="67"/>
        <v>9.4763092269326679E-2</v>
      </c>
      <c r="I50" s="219">
        <f t="shared" si="68"/>
        <v>0.14830508474576271</v>
      </c>
      <c r="J50" s="219">
        <f t="shared" si="69"/>
        <v>4.6728971962616821E-2</v>
      </c>
      <c r="K50" s="219">
        <f t="shared" si="70"/>
        <v>4.755434782608696E-2</v>
      </c>
      <c r="L50" s="219">
        <f t="shared" si="71"/>
        <v>3.3536585365853661E-2</v>
      </c>
      <c r="M50" s="219">
        <f t="shared" si="72"/>
        <v>7.192982456140351E-2</v>
      </c>
      <c r="N50" s="302">
        <f t="shared" si="73"/>
        <v>9.1633466135458169E-2</v>
      </c>
      <c r="O50" s="302">
        <f t="shared" si="74"/>
        <v>0.13414634146341464</v>
      </c>
      <c r="P50" s="302">
        <f t="shared" si="75"/>
        <v>0.10666666666666667</v>
      </c>
      <c r="Q50" s="302">
        <f t="shared" si="76"/>
        <v>6.0553633217993078E-2</v>
      </c>
      <c r="R50" s="302">
        <f t="shared" si="77"/>
        <v>8.9664613278576319E-2</v>
      </c>
      <c r="S50" s="302">
        <f t="shared" si="77"/>
        <v>4.398382204246714E-2</v>
      </c>
      <c r="T50" s="986"/>
      <c r="U50" s="1905">
        <v>43994</v>
      </c>
      <c r="V50" s="214">
        <v>13</v>
      </c>
      <c r="W50" s="214">
        <v>4</v>
      </c>
      <c r="X50" s="214">
        <v>6</v>
      </c>
      <c r="Y50" s="214">
        <v>0</v>
      </c>
      <c r="Z50" s="214">
        <v>0</v>
      </c>
      <c r="AA50" s="214">
        <v>0</v>
      </c>
      <c r="AB50" s="214">
        <v>2</v>
      </c>
      <c r="AC50" s="214">
        <v>1</v>
      </c>
      <c r="AD50" s="214">
        <v>2</v>
      </c>
      <c r="AE50" s="215">
        <v>1</v>
      </c>
      <c r="AF50" s="215">
        <v>6</v>
      </c>
      <c r="AG50" s="301">
        <v>1</v>
      </c>
      <c r="AH50" s="301">
        <v>3</v>
      </c>
      <c r="AI50" s="301">
        <v>0</v>
      </c>
      <c r="AJ50" s="301">
        <v>0</v>
      </c>
      <c r="AK50" s="301">
        <v>24</v>
      </c>
      <c r="AL50" s="301">
        <v>2</v>
      </c>
      <c r="AM50" s="2201" t="s">
        <v>143</v>
      </c>
      <c r="AN50" s="2202">
        <v>44359</v>
      </c>
      <c r="AO50" s="1910"/>
      <c r="AP50" s="1912">
        <v>43994</v>
      </c>
      <c r="AQ50" s="1918">
        <f t="shared" si="33"/>
        <v>111</v>
      </c>
      <c r="AR50" s="1918">
        <f t="shared" si="51"/>
        <v>312</v>
      </c>
      <c r="AS50" s="1918">
        <f t="shared" si="52"/>
        <v>492</v>
      </c>
      <c r="AT50" s="1918">
        <f t="shared" si="53"/>
        <v>108</v>
      </c>
      <c r="AU50" s="1918">
        <f t="shared" si="54"/>
        <v>89</v>
      </c>
      <c r="AV50" s="1918">
        <f t="shared" si="55"/>
        <v>76</v>
      </c>
      <c r="AW50" s="1918">
        <f t="shared" si="56"/>
        <v>70</v>
      </c>
      <c r="AX50" s="1918">
        <f t="shared" si="57"/>
        <v>10</v>
      </c>
      <c r="AY50" s="1918">
        <f t="shared" si="58"/>
        <v>35</v>
      </c>
      <c r="AZ50" s="1918">
        <f t="shared" si="59"/>
        <v>44</v>
      </c>
      <c r="BA50" s="1918">
        <f t="shared" si="60"/>
        <v>41</v>
      </c>
      <c r="BB50" s="1921">
        <f t="shared" si="79"/>
        <v>46</v>
      </c>
      <c r="BC50" s="1921">
        <f t="shared" si="83"/>
        <v>22</v>
      </c>
      <c r="BD50" s="1920">
        <f t="shared" si="61"/>
        <v>8</v>
      </c>
      <c r="BE50" s="1920">
        <f t="shared" si="80"/>
        <v>35</v>
      </c>
      <c r="BF50" s="1920">
        <f t="shared" si="81"/>
        <v>131</v>
      </c>
      <c r="BG50" s="1920">
        <f t="shared" si="82"/>
        <v>87</v>
      </c>
      <c r="BH50" s="1898"/>
      <c r="BJ50" s="233">
        <f t="shared" si="78"/>
        <v>40336</v>
      </c>
      <c r="BK50" s="1968">
        <v>7.2124756335282647E-2</v>
      </c>
      <c r="BL50" s="1968">
        <v>7.679054885552547E-2</v>
      </c>
      <c r="BM50" s="1968">
        <v>0.15958481998053844</v>
      </c>
      <c r="BN50" s="1968">
        <v>0.14516129032258066</v>
      </c>
      <c r="BO50" s="1968">
        <v>0.16270566727605118</v>
      </c>
      <c r="BP50" s="1968">
        <v>9.4763092269326679E-2</v>
      </c>
      <c r="BQ50" s="1968">
        <v>0.14830508474576271</v>
      </c>
      <c r="BR50" s="1968">
        <v>4.6728971962616821E-2</v>
      </c>
      <c r="BS50" s="1968">
        <v>4.755434782608696E-2</v>
      </c>
      <c r="BT50" s="1968">
        <v>3.3536585365853661E-2</v>
      </c>
      <c r="BU50" s="1968">
        <v>7.192982456140351E-2</v>
      </c>
      <c r="BV50" s="1968">
        <v>8.9820359281437126E-2</v>
      </c>
      <c r="BW50" s="1971">
        <v>0.13414634146341464</v>
      </c>
      <c r="BX50" s="1970">
        <v>0.10666666666666667</v>
      </c>
      <c r="BY50" s="1972">
        <v>6.0553633217993078E-2</v>
      </c>
      <c r="BZ50" s="1972">
        <v>8.9664613278576319E-2</v>
      </c>
      <c r="CA50" s="1972">
        <v>4.398382204246714E-2</v>
      </c>
      <c r="CB50" s="1972"/>
      <c r="CC50" s="1984">
        <f t="shared" si="30"/>
        <v>9.625228771306979E-2</v>
      </c>
      <c r="CD50" s="1985">
        <f t="shared" si="31"/>
        <v>9.575044573187215E-2</v>
      </c>
      <c r="CE50" s="278">
        <f t="shared" si="32"/>
        <v>8.7003015333823569E-2</v>
      </c>
    </row>
    <row r="51" spans="1:83" ht="14.5" x14ac:dyDescent="0.35">
      <c r="A51" s="213">
        <v>40342</v>
      </c>
      <c r="B51" s="1373">
        <f t="shared" si="25"/>
        <v>40337</v>
      </c>
      <c r="C51" s="219">
        <f t="shared" si="62"/>
        <v>7.2124756335282647E-2</v>
      </c>
      <c r="D51" s="219">
        <f t="shared" si="63"/>
        <v>8.4666502584297323E-2</v>
      </c>
      <c r="E51" s="219">
        <f t="shared" si="64"/>
        <v>0.17158611741809926</v>
      </c>
      <c r="F51" s="219">
        <f t="shared" si="65"/>
        <v>0.14919354838709678</v>
      </c>
      <c r="G51" s="219">
        <f t="shared" si="66"/>
        <v>0.17550274223034734</v>
      </c>
      <c r="H51" s="219">
        <f t="shared" si="67"/>
        <v>0.10349127182044887</v>
      </c>
      <c r="I51" s="219">
        <f t="shared" si="68"/>
        <v>0.19067796610169491</v>
      </c>
      <c r="J51" s="219">
        <f t="shared" si="69"/>
        <v>4.6728971962616821E-2</v>
      </c>
      <c r="K51" s="219">
        <f t="shared" si="70"/>
        <v>6.1141304347826088E-2</v>
      </c>
      <c r="L51" s="219">
        <f t="shared" si="71"/>
        <v>3.5823170731707314E-2</v>
      </c>
      <c r="M51" s="219">
        <f t="shared" si="72"/>
        <v>7.192982456140351E-2</v>
      </c>
      <c r="N51" s="302">
        <f t="shared" si="73"/>
        <v>9.5617529880478086E-2</v>
      </c>
      <c r="O51" s="302">
        <f t="shared" si="74"/>
        <v>0.13414634146341464</v>
      </c>
      <c r="P51" s="302">
        <f t="shared" si="75"/>
        <v>0.10666666666666667</v>
      </c>
      <c r="Q51" s="302">
        <f t="shared" si="76"/>
        <v>6.4013840830449822E-2</v>
      </c>
      <c r="R51" s="302">
        <f t="shared" si="77"/>
        <v>9.3086926762491445E-2</v>
      </c>
      <c r="S51" s="302">
        <f t="shared" si="77"/>
        <v>4.7522750252780584E-2</v>
      </c>
      <c r="T51" s="986"/>
      <c r="U51" s="1904">
        <v>43995</v>
      </c>
      <c r="V51" s="214">
        <v>0</v>
      </c>
      <c r="W51" s="214">
        <v>32</v>
      </c>
      <c r="X51" s="214">
        <v>37</v>
      </c>
      <c r="Y51" s="214">
        <v>3</v>
      </c>
      <c r="Z51" s="214">
        <v>7</v>
      </c>
      <c r="AA51" s="214">
        <v>7</v>
      </c>
      <c r="AB51" s="214">
        <v>20</v>
      </c>
      <c r="AC51" s="214">
        <v>0</v>
      </c>
      <c r="AD51" s="214">
        <v>10</v>
      </c>
      <c r="AE51" s="215">
        <v>3</v>
      </c>
      <c r="AF51" s="215">
        <v>0</v>
      </c>
      <c r="AG51" s="301">
        <v>2</v>
      </c>
      <c r="AH51" s="301">
        <v>0</v>
      </c>
      <c r="AI51" s="301">
        <v>0</v>
      </c>
      <c r="AJ51" s="301">
        <v>2</v>
      </c>
      <c r="AK51" s="301">
        <v>5</v>
      </c>
      <c r="AL51" s="301">
        <v>7</v>
      </c>
      <c r="AM51" s="2201" t="s">
        <v>143</v>
      </c>
      <c r="AN51" s="2202">
        <v>44360</v>
      </c>
      <c r="AO51" s="1910"/>
      <c r="AP51" s="1912">
        <v>43995</v>
      </c>
      <c r="AQ51" s="1918">
        <f t="shared" si="33"/>
        <v>111</v>
      </c>
      <c r="AR51" s="1918">
        <f t="shared" si="51"/>
        <v>344</v>
      </c>
      <c r="AS51" s="1918">
        <f t="shared" si="52"/>
        <v>529</v>
      </c>
      <c r="AT51" s="1918">
        <f t="shared" si="53"/>
        <v>111</v>
      </c>
      <c r="AU51" s="1918">
        <f t="shared" si="54"/>
        <v>96</v>
      </c>
      <c r="AV51" s="1918">
        <f t="shared" si="55"/>
        <v>83</v>
      </c>
      <c r="AW51" s="1918">
        <f t="shared" si="56"/>
        <v>90</v>
      </c>
      <c r="AX51" s="1918">
        <f t="shared" si="57"/>
        <v>10</v>
      </c>
      <c r="AY51" s="1918">
        <f t="shared" si="58"/>
        <v>45</v>
      </c>
      <c r="AZ51" s="1918">
        <f t="shared" si="59"/>
        <v>47</v>
      </c>
      <c r="BA51" s="1918">
        <f t="shared" si="60"/>
        <v>41</v>
      </c>
      <c r="BB51" s="1921">
        <f t="shared" si="79"/>
        <v>48</v>
      </c>
      <c r="BC51" s="1921">
        <f t="shared" si="83"/>
        <v>22</v>
      </c>
      <c r="BD51" s="1920">
        <f t="shared" si="61"/>
        <v>8</v>
      </c>
      <c r="BE51" s="1920">
        <f t="shared" si="80"/>
        <v>37</v>
      </c>
      <c r="BF51" s="1920">
        <f t="shared" si="81"/>
        <v>136</v>
      </c>
      <c r="BG51" s="1920">
        <f t="shared" si="82"/>
        <v>94</v>
      </c>
      <c r="BH51" s="1898"/>
      <c r="BJ51" s="233">
        <f t="shared" si="78"/>
        <v>40337</v>
      </c>
      <c r="BK51" s="1968">
        <v>7.2124756335282647E-2</v>
      </c>
      <c r="BL51" s="1968">
        <v>8.4666502584297323E-2</v>
      </c>
      <c r="BM51" s="1968">
        <v>0.17158611741809926</v>
      </c>
      <c r="BN51" s="1968">
        <v>0.14919354838709678</v>
      </c>
      <c r="BO51" s="1968">
        <v>0.17550274223034734</v>
      </c>
      <c r="BP51" s="1968">
        <v>0.10349127182044887</v>
      </c>
      <c r="BQ51" s="1968">
        <v>0.19067796610169491</v>
      </c>
      <c r="BR51" s="1968">
        <v>4.6728971962616821E-2</v>
      </c>
      <c r="BS51" s="1968">
        <v>6.1141304347826088E-2</v>
      </c>
      <c r="BT51" s="1968">
        <v>3.5823170731707314E-2</v>
      </c>
      <c r="BU51" s="1968">
        <v>7.192982456140351E-2</v>
      </c>
      <c r="BV51" s="1968">
        <v>9.3812375249500993E-2</v>
      </c>
      <c r="BW51" s="1971">
        <v>0.13414634146341464</v>
      </c>
      <c r="BX51" s="1970">
        <v>0.10666666666666667</v>
      </c>
      <c r="BY51" s="1972">
        <v>6.4013840830449822E-2</v>
      </c>
      <c r="BZ51" s="1972">
        <v>9.3086926762491445E-2</v>
      </c>
      <c r="CA51" s="1972">
        <v>4.7522750252780584E-2</v>
      </c>
      <c r="CB51" s="1972"/>
      <c r="CC51" s="1984">
        <f t="shared" si="30"/>
        <v>0.10341202046583403</v>
      </c>
      <c r="CD51" s="1985">
        <f t="shared" si="31"/>
        <v>0.10472321264419349</v>
      </c>
      <c r="CE51" s="278">
        <f t="shared" si="32"/>
        <v>8.9087305195160629E-2</v>
      </c>
    </row>
    <row r="52" spans="1:83" ht="14.5" x14ac:dyDescent="0.35">
      <c r="A52" s="213">
        <v>40343</v>
      </c>
      <c r="B52" s="1373">
        <f t="shared" si="25"/>
        <v>40338</v>
      </c>
      <c r="C52" s="219">
        <f t="shared" si="62"/>
        <v>8.057179987004548E-2</v>
      </c>
      <c r="D52" s="219">
        <f t="shared" si="63"/>
        <v>0.10878661087866109</v>
      </c>
      <c r="E52" s="219">
        <f t="shared" si="64"/>
        <v>0.2118066818034382</v>
      </c>
      <c r="F52" s="219">
        <f t="shared" si="65"/>
        <v>0.16129032258064516</v>
      </c>
      <c r="G52" s="219">
        <f t="shared" si="66"/>
        <v>0.23034734917733091</v>
      </c>
      <c r="H52" s="219">
        <f t="shared" si="67"/>
        <v>0.128428927680798</v>
      </c>
      <c r="I52" s="219">
        <f t="shared" si="68"/>
        <v>0.19067796610169491</v>
      </c>
      <c r="J52" s="219">
        <f t="shared" si="69"/>
        <v>4.6728971962616821E-2</v>
      </c>
      <c r="K52" s="219">
        <f t="shared" si="70"/>
        <v>6.1141304347826088E-2</v>
      </c>
      <c r="L52" s="219">
        <f t="shared" si="71"/>
        <v>3.6585365853658534E-2</v>
      </c>
      <c r="M52" s="219">
        <f t="shared" si="72"/>
        <v>7.3684210526315783E-2</v>
      </c>
      <c r="N52" s="302">
        <f t="shared" si="73"/>
        <v>0.12151394422310757</v>
      </c>
      <c r="O52" s="302">
        <f t="shared" si="74"/>
        <v>0.13414634146341464</v>
      </c>
      <c r="P52" s="302">
        <f t="shared" si="75"/>
        <v>0.12</v>
      </c>
      <c r="Q52" s="302">
        <f t="shared" si="76"/>
        <v>6.4013840830449822E-2</v>
      </c>
      <c r="R52" s="302">
        <f t="shared" si="77"/>
        <v>0.1054072553045859</v>
      </c>
      <c r="S52" s="302">
        <f t="shared" si="77"/>
        <v>6.5217391304347824E-2</v>
      </c>
      <c r="T52" s="986"/>
      <c r="U52" s="1905">
        <v>43996</v>
      </c>
      <c r="V52" s="214">
        <v>13</v>
      </c>
      <c r="W52" s="214">
        <v>98</v>
      </c>
      <c r="X52" s="214">
        <v>124</v>
      </c>
      <c r="Y52" s="214">
        <v>9</v>
      </c>
      <c r="Z52" s="214">
        <v>30</v>
      </c>
      <c r="AA52" s="214">
        <v>20</v>
      </c>
      <c r="AB52" s="214">
        <v>0</v>
      </c>
      <c r="AC52" s="214">
        <v>0</v>
      </c>
      <c r="AD52" s="214">
        <v>0</v>
      </c>
      <c r="AE52" s="215">
        <v>1</v>
      </c>
      <c r="AF52" s="215">
        <v>1</v>
      </c>
      <c r="AG52" s="301">
        <v>13</v>
      </c>
      <c r="AH52" s="301">
        <v>0</v>
      </c>
      <c r="AI52" s="301">
        <v>1</v>
      </c>
      <c r="AJ52" s="301">
        <v>0</v>
      </c>
      <c r="AK52" s="301">
        <v>18</v>
      </c>
      <c r="AL52" s="301">
        <v>35</v>
      </c>
      <c r="AM52" s="2201" t="s">
        <v>143</v>
      </c>
      <c r="AN52" s="2202">
        <v>44361</v>
      </c>
      <c r="AO52" s="1910"/>
      <c r="AP52" s="1912">
        <v>43996</v>
      </c>
      <c r="AQ52" s="1918">
        <f t="shared" si="33"/>
        <v>124</v>
      </c>
      <c r="AR52" s="1918">
        <f t="shared" si="51"/>
        <v>442</v>
      </c>
      <c r="AS52" s="1918">
        <f t="shared" si="52"/>
        <v>653</v>
      </c>
      <c r="AT52" s="1918">
        <f t="shared" si="53"/>
        <v>120</v>
      </c>
      <c r="AU52" s="1918">
        <f t="shared" si="54"/>
        <v>126</v>
      </c>
      <c r="AV52" s="1918">
        <f t="shared" si="55"/>
        <v>103</v>
      </c>
      <c r="AW52" s="1918">
        <f t="shared" si="56"/>
        <v>90</v>
      </c>
      <c r="AX52" s="1918">
        <f t="shared" si="57"/>
        <v>10</v>
      </c>
      <c r="AY52" s="1918">
        <f t="shared" si="58"/>
        <v>45</v>
      </c>
      <c r="AZ52" s="1918">
        <f t="shared" si="59"/>
        <v>48</v>
      </c>
      <c r="BA52" s="1918">
        <f t="shared" si="60"/>
        <v>42</v>
      </c>
      <c r="BB52" s="1921">
        <f t="shared" si="79"/>
        <v>61</v>
      </c>
      <c r="BC52" s="1921">
        <f t="shared" si="83"/>
        <v>22</v>
      </c>
      <c r="BD52" s="1920">
        <f t="shared" si="61"/>
        <v>9</v>
      </c>
      <c r="BE52" s="1920">
        <f t="shared" si="80"/>
        <v>37</v>
      </c>
      <c r="BF52" s="1920">
        <f t="shared" si="81"/>
        <v>154</v>
      </c>
      <c r="BG52" s="1920">
        <f t="shared" si="82"/>
        <v>129</v>
      </c>
      <c r="BH52" s="1898"/>
      <c r="BJ52" s="233">
        <f t="shared" si="78"/>
        <v>40338</v>
      </c>
      <c r="BK52" s="1968">
        <v>8.057179987004548E-2</v>
      </c>
      <c r="BL52" s="1968">
        <v>0.10878661087866109</v>
      </c>
      <c r="BM52" s="1968">
        <v>0.2118066818034382</v>
      </c>
      <c r="BN52" s="1968">
        <v>0.16129032258064516</v>
      </c>
      <c r="BO52" s="1968">
        <v>0.23034734917733091</v>
      </c>
      <c r="BP52" s="1968">
        <v>0.128428927680798</v>
      </c>
      <c r="BQ52" s="1968">
        <v>0.19067796610169491</v>
      </c>
      <c r="BR52" s="1968">
        <v>4.6728971962616821E-2</v>
      </c>
      <c r="BS52" s="1968">
        <v>6.1141304347826088E-2</v>
      </c>
      <c r="BT52" s="1968">
        <v>3.6585365853658534E-2</v>
      </c>
      <c r="BU52" s="1968">
        <v>7.3684210526315783E-2</v>
      </c>
      <c r="BV52" s="1968">
        <v>0.11976047904191617</v>
      </c>
      <c r="BW52" s="1971">
        <v>0.13414634146341464</v>
      </c>
      <c r="BX52" s="1970">
        <v>0.12</v>
      </c>
      <c r="BY52" s="1972">
        <v>6.4013840830449822E-2</v>
      </c>
      <c r="BZ52" s="1972">
        <v>0.1054072553045859</v>
      </c>
      <c r="CA52" s="1972">
        <v>6.5217391304347824E-2</v>
      </c>
      <c r="CB52" s="1972"/>
      <c r="CC52" s="1984">
        <f t="shared" si="30"/>
        <v>0.11708608921396235</v>
      </c>
      <c r="CD52" s="1985">
        <f t="shared" si="31"/>
        <v>0.12081749915207894</v>
      </c>
      <c r="CE52" s="278">
        <f t="shared" si="32"/>
        <v>9.7756965780559632E-2</v>
      </c>
    </row>
    <row r="53" spans="1:83" ht="14.5" x14ac:dyDescent="0.35">
      <c r="A53" s="213">
        <v>40344</v>
      </c>
      <c r="B53" s="1373">
        <f t="shared" si="25"/>
        <v>40339</v>
      </c>
      <c r="C53" s="219">
        <f t="shared" si="62"/>
        <v>9.1617933723196876E-2</v>
      </c>
      <c r="D53" s="219">
        <f t="shared" si="63"/>
        <v>0.10903273443268521</v>
      </c>
      <c r="E53" s="219">
        <f t="shared" si="64"/>
        <v>0.21375283814466428</v>
      </c>
      <c r="F53" s="219">
        <f t="shared" si="65"/>
        <v>0.16129032258064516</v>
      </c>
      <c r="G53" s="219">
        <f t="shared" si="66"/>
        <v>0.23217550274223034</v>
      </c>
      <c r="H53" s="219">
        <f t="shared" si="67"/>
        <v>0.13092269326683292</v>
      </c>
      <c r="I53" s="219">
        <f t="shared" si="68"/>
        <v>0.20127118644067796</v>
      </c>
      <c r="J53" s="219">
        <f t="shared" si="69"/>
        <v>6.0747663551401869E-2</v>
      </c>
      <c r="K53" s="219">
        <f t="shared" si="70"/>
        <v>6.1141304347826088E-2</v>
      </c>
      <c r="L53" s="219">
        <f t="shared" si="71"/>
        <v>3.8109756097560975E-2</v>
      </c>
      <c r="M53" s="219">
        <f t="shared" si="72"/>
        <v>8.9473684210526316E-2</v>
      </c>
      <c r="N53" s="302">
        <f t="shared" si="73"/>
        <v>0.12151394422310757</v>
      </c>
      <c r="O53" s="302">
        <f t="shared" si="74"/>
        <v>0.14634146341463414</v>
      </c>
      <c r="P53" s="302">
        <f t="shared" si="75"/>
        <v>0.13333333333333333</v>
      </c>
      <c r="Q53" s="302">
        <f t="shared" si="76"/>
        <v>6.5743944636678195E-2</v>
      </c>
      <c r="R53" s="302">
        <f t="shared" si="77"/>
        <v>0.12936344969199179</v>
      </c>
      <c r="S53" s="302">
        <f t="shared" si="77"/>
        <v>6.6228513650151671E-2</v>
      </c>
      <c r="T53" s="986"/>
      <c r="U53" s="1904">
        <v>43997</v>
      </c>
      <c r="V53" s="214">
        <v>17</v>
      </c>
      <c r="W53" s="214">
        <v>1</v>
      </c>
      <c r="X53" s="214">
        <v>6</v>
      </c>
      <c r="Y53" s="214">
        <v>0</v>
      </c>
      <c r="Z53" s="214">
        <v>1</v>
      </c>
      <c r="AA53" s="214">
        <v>2</v>
      </c>
      <c r="AB53" s="214">
        <v>5</v>
      </c>
      <c r="AC53" s="214">
        <v>3</v>
      </c>
      <c r="AD53" s="214">
        <v>0</v>
      </c>
      <c r="AE53" s="215">
        <v>2</v>
      </c>
      <c r="AF53" s="215">
        <v>9</v>
      </c>
      <c r="AG53" s="301">
        <v>0</v>
      </c>
      <c r="AH53" s="301">
        <v>2</v>
      </c>
      <c r="AI53" s="301">
        <v>1</v>
      </c>
      <c r="AJ53" s="301">
        <v>1</v>
      </c>
      <c r="AK53" s="301">
        <v>35</v>
      </c>
      <c r="AL53" s="301">
        <v>2</v>
      </c>
      <c r="AM53" s="2201" t="s">
        <v>143</v>
      </c>
      <c r="AN53" s="2202">
        <v>44362</v>
      </c>
      <c r="AO53" s="1910"/>
      <c r="AP53" s="1912">
        <v>43997</v>
      </c>
      <c r="AQ53" s="1918">
        <f t="shared" si="33"/>
        <v>141</v>
      </c>
      <c r="AR53" s="1918">
        <f t="shared" si="51"/>
        <v>443</v>
      </c>
      <c r="AS53" s="1918">
        <f t="shared" si="52"/>
        <v>659</v>
      </c>
      <c r="AT53" s="1918">
        <f t="shared" si="53"/>
        <v>120</v>
      </c>
      <c r="AU53" s="1918">
        <f t="shared" si="54"/>
        <v>127</v>
      </c>
      <c r="AV53" s="1918">
        <f t="shared" si="55"/>
        <v>105</v>
      </c>
      <c r="AW53" s="1918">
        <f t="shared" si="56"/>
        <v>95</v>
      </c>
      <c r="AX53" s="1918">
        <f t="shared" si="57"/>
        <v>13</v>
      </c>
      <c r="AY53" s="1918">
        <f t="shared" si="58"/>
        <v>45</v>
      </c>
      <c r="AZ53" s="1918">
        <f t="shared" si="59"/>
        <v>50</v>
      </c>
      <c r="BA53" s="1918">
        <f t="shared" si="60"/>
        <v>51</v>
      </c>
      <c r="BB53" s="1921">
        <f t="shared" si="79"/>
        <v>61</v>
      </c>
      <c r="BC53" s="1921">
        <f t="shared" si="83"/>
        <v>24</v>
      </c>
      <c r="BD53" s="1920">
        <f t="shared" si="61"/>
        <v>10</v>
      </c>
      <c r="BE53" s="1920">
        <f t="shared" si="80"/>
        <v>38</v>
      </c>
      <c r="BF53" s="1920">
        <f t="shared" si="81"/>
        <v>189</v>
      </c>
      <c r="BG53" s="1920">
        <f t="shared" si="82"/>
        <v>131</v>
      </c>
      <c r="BH53" s="1898"/>
      <c r="BJ53" s="233">
        <f t="shared" si="78"/>
        <v>40339</v>
      </c>
      <c r="BK53" s="1968">
        <v>9.1617933723196876E-2</v>
      </c>
      <c r="BL53" s="1968">
        <v>0.10903273443268521</v>
      </c>
      <c r="BM53" s="1968">
        <v>0.21375283814466428</v>
      </c>
      <c r="BN53" s="1968">
        <v>0.16129032258064516</v>
      </c>
      <c r="BO53" s="1968">
        <v>0.23217550274223034</v>
      </c>
      <c r="BP53" s="1968">
        <v>0.13092269326683292</v>
      </c>
      <c r="BQ53" s="1968">
        <v>0.20127118644067796</v>
      </c>
      <c r="BR53" s="1968">
        <v>6.0747663551401869E-2</v>
      </c>
      <c r="BS53" s="1968">
        <v>6.1141304347826088E-2</v>
      </c>
      <c r="BT53" s="1968">
        <v>3.8109756097560975E-2</v>
      </c>
      <c r="BU53" s="1968">
        <v>8.9473684210526316E-2</v>
      </c>
      <c r="BV53" s="1968">
        <v>0.11976047904191617</v>
      </c>
      <c r="BW53" s="1971">
        <v>0.14634146341463414</v>
      </c>
      <c r="BX53" s="1970">
        <v>0.13333333333333333</v>
      </c>
      <c r="BY53" s="1972">
        <v>6.5743944636678195E-2</v>
      </c>
      <c r="BZ53" s="1972">
        <v>0.12936344969199179</v>
      </c>
      <c r="CA53" s="1972">
        <v>6.6228513650151671E-2</v>
      </c>
      <c r="CB53" s="1972"/>
      <c r="CC53" s="1984">
        <f>AVERAGE(BK53:CA53)</f>
        <v>0.12060628254746782</v>
      </c>
      <c r="CD53" s="1985">
        <f t="shared" si="31"/>
        <v>0.12577467488168034</v>
      </c>
      <c r="CE53" s="278">
        <f t="shared" si="32"/>
        <v>0.10820214094535782</v>
      </c>
    </row>
    <row r="54" spans="1:83" ht="14.5" x14ac:dyDescent="0.35">
      <c r="A54" s="213">
        <v>40345</v>
      </c>
      <c r="B54" s="1373">
        <f t="shared" si="25"/>
        <v>40340</v>
      </c>
      <c r="C54" s="219">
        <f t="shared" si="62"/>
        <v>9.2267706302794017E-2</v>
      </c>
      <c r="D54" s="219">
        <f t="shared" si="63"/>
        <v>0.11961604725572238</v>
      </c>
      <c r="E54" s="219">
        <f t="shared" si="64"/>
        <v>0.22413233863120338</v>
      </c>
      <c r="F54" s="219">
        <f t="shared" si="65"/>
        <v>0.16397849462365591</v>
      </c>
      <c r="G54" s="219">
        <f t="shared" si="66"/>
        <v>0.24862888482632542</v>
      </c>
      <c r="H54" s="219">
        <f t="shared" si="67"/>
        <v>0.14463840399002495</v>
      </c>
      <c r="I54" s="219">
        <f t="shared" si="68"/>
        <v>0.21822033898305085</v>
      </c>
      <c r="J54" s="219">
        <f t="shared" si="69"/>
        <v>6.0747663551401869E-2</v>
      </c>
      <c r="K54" s="219">
        <f t="shared" si="70"/>
        <v>7.3369565217391311E-2</v>
      </c>
      <c r="L54" s="219">
        <f t="shared" si="71"/>
        <v>4.573170731707317E-2</v>
      </c>
      <c r="M54" s="219">
        <f t="shared" si="72"/>
        <v>8.9473684210526316E-2</v>
      </c>
      <c r="N54" s="302">
        <f t="shared" si="73"/>
        <v>0.12549800796812749</v>
      </c>
      <c r="O54" s="302">
        <f t="shared" si="74"/>
        <v>0.14634146341463414</v>
      </c>
      <c r="P54" s="302">
        <f t="shared" si="75"/>
        <v>0.13333333333333333</v>
      </c>
      <c r="Q54" s="302">
        <f t="shared" si="76"/>
        <v>6.5743944636678195E-2</v>
      </c>
      <c r="R54" s="302">
        <f t="shared" si="77"/>
        <v>0.13141683778234087</v>
      </c>
      <c r="S54" s="302">
        <f t="shared" si="77"/>
        <v>6.8250758341759352E-2</v>
      </c>
      <c r="T54" s="986"/>
      <c r="U54" s="1905">
        <v>43998</v>
      </c>
      <c r="V54" s="214">
        <v>1</v>
      </c>
      <c r="W54" s="214">
        <v>43</v>
      </c>
      <c r="X54" s="214">
        <v>32</v>
      </c>
      <c r="Y54" s="214">
        <v>2</v>
      </c>
      <c r="Z54" s="214">
        <v>9</v>
      </c>
      <c r="AA54" s="214">
        <v>11</v>
      </c>
      <c r="AB54" s="214">
        <v>8</v>
      </c>
      <c r="AC54" s="214">
        <v>0</v>
      </c>
      <c r="AD54" s="214">
        <v>9</v>
      </c>
      <c r="AE54" s="215">
        <v>10</v>
      </c>
      <c r="AF54" s="215">
        <v>0</v>
      </c>
      <c r="AG54" s="301">
        <v>2</v>
      </c>
      <c r="AH54" s="301">
        <v>0</v>
      </c>
      <c r="AI54" s="301">
        <v>0</v>
      </c>
      <c r="AJ54" s="301">
        <v>0</v>
      </c>
      <c r="AK54" s="301">
        <v>3</v>
      </c>
      <c r="AL54" s="301">
        <v>4</v>
      </c>
      <c r="AM54" s="2201" t="s">
        <v>143</v>
      </c>
      <c r="AN54" s="2202">
        <v>44363</v>
      </c>
      <c r="AO54" s="1910"/>
      <c r="AP54" s="1912">
        <v>43998</v>
      </c>
      <c r="AQ54" s="1918">
        <f t="shared" si="33"/>
        <v>142</v>
      </c>
      <c r="AR54" s="1918">
        <f t="shared" si="51"/>
        <v>486</v>
      </c>
      <c r="AS54" s="1918">
        <f t="shared" si="52"/>
        <v>691</v>
      </c>
      <c r="AT54" s="1918">
        <f t="shared" si="53"/>
        <v>122</v>
      </c>
      <c r="AU54" s="1918">
        <f t="shared" si="54"/>
        <v>136</v>
      </c>
      <c r="AV54" s="1918">
        <f t="shared" si="55"/>
        <v>116</v>
      </c>
      <c r="AW54" s="1918">
        <f t="shared" si="56"/>
        <v>103</v>
      </c>
      <c r="AX54" s="1918">
        <f t="shared" si="57"/>
        <v>13</v>
      </c>
      <c r="AY54" s="1918">
        <f t="shared" si="58"/>
        <v>54</v>
      </c>
      <c r="AZ54" s="1918">
        <f t="shared" si="59"/>
        <v>60</v>
      </c>
      <c r="BA54" s="1918">
        <f t="shared" ref="BA54:BA85" si="84">(BA53+AF54)</f>
        <v>51</v>
      </c>
      <c r="BB54" s="1921">
        <f t="shared" si="79"/>
        <v>63</v>
      </c>
      <c r="BC54" s="1921">
        <f t="shared" si="83"/>
        <v>24</v>
      </c>
      <c r="BD54" s="1920">
        <f t="shared" ref="BD54:BD85" si="85">(BD53+AI54)</f>
        <v>10</v>
      </c>
      <c r="BE54" s="1920">
        <f t="shared" si="80"/>
        <v>38</v>
      </c>
      <c r="BF54" s="1920">
        <f t="shared" si="81"/>
        <v>192</v>
      </c>
      <c r="BG54" s="1920">
        <f t="shared" si="82"/>
        <v>135</v>
      </c>
      <c r="BH54" s="1898"/>
      <c r="BJ54" s="233">
        <f t="shared" si="78"/>
        <v>40340</v>
      </c>
      <c r="BK54" s="1968">
        <v>9.2267706302794017E-2</v>
      </c>
      <c r="BL54" s="1968">
        <v>0.11961604725572238</v>
      </c>
      <c r="BM54" s="1968">
        <v>0.22413233863120338</v>
      </c>
      <c r="BN54" s="1968">
        <v>0.16397849462365591</v>
      </c>
      <c r="BO54" s="1968">
        <v>0.24862888482632542</v>
      </c>
      <c r="BP54" s="1968">
        <v>0.14463840399002495</v>
      </c>
      <c r="BQ54" s="1968">
        <v>0.21822033898305085</v>
      </c>
      <c r="BR54" s="1968">
        <v>6.0747663551401869E-2</v>
      </c>
      <c r="BS54" s="1968">
        <v>7.3369565217391311E-2</v>
      </c>
      <c r="BT54" s="1968">
        <v>4.573170731707317E-2</v>
      </c>
      <c r="BU54" s="1968">
        <v>8.9473684210526316E-2</v>
      </c>
      <c r="BV54" s="1968">
        <v>0.12375249500998003</v>
      </c>
      <c r="BW54" s="1971">
        <v>0.14634146341463414</v>
      </c>
      <c r="BX54" s="1970">
        <v>0.13333333333333333</v>
      </c>
      <c r="BY54" s="1972">
        <v>6.5743944636678195E-2</v>
      </c>
      <c r="BZ54" s="1972">
        <v>0.13141683778234087</v>
      </c>
      <c r="CA54" s="1972">
        <v>6.8250758341759352E-2</v>
      </c>
      <c r="CB54" s="1972"/>
      <c r="CC54" s="1984">
        <f t="shared" ref="CC54:CC117" si="86">AVERAGE(BK54:CA54)</f>
        <v>0.12644962749575855</v>
      </c>
      <c r="CD54" s="1985">
        <f t="shared" si="31"/>
        <v>0.13371311082659579</v>
      </c>
      <c r="CE54" s="278">
        <f t="shared" si="32"/>
        <v>0.10901726750174918</v>
      </c>
    </row>
    <row r="55" spans="1:83" ht="14.5" x14ac:dyDescent="0.35">
      <c r="A55" s="213">
        <v>40346</v>
      </c>
      <c r="B55" s="1373">
        <f t="shared" si="25"/>
        <v>40341</v>
      </c>
      <c r="C55" s="219">
        <f t="shared" si="62"/>
        <v>9.8765432098765427E-2</v>
      </c>
      <c r="D55" s="219">
        <f t="shared" si="63"/>
        <v>0.14275166133398967</v>
      </c>
      <c r="E55" s="219">
        <f t="shared" si="64"/>
        <v>0.24391826143366852</v>
      </c>
      <c r="F55" s="219">
        <f t="shared" si="65"/>
        <v>0.18817204301075269</v>
      </c>
      <c r="G55" s="219">
        <f t="shared" si="66"/>
        <v>0.2906764168190128</v>
      </c>
      <c r="H55" s="219">
        <f t="shared" si="67"/>
        <v>0.19950124688279303</v>
      </c>
      <c r="I55" s="219">
        <f t="shared" si="68"/>
        <v>0.21822033898305085</v>
      </c>
      <c r="J55" s="219">
        <f t="shared" si="69"/>
        <v>6.5420560747663545E-2</v>
      </c>
      <c r="K55" s="219">
        <f t="shared" si="70"/>
        <v>7.4728260869565216E-2</v>
      </c>
      <c r="L55" s="219">
        <f t="shared" si="71"/>
        <v>4.649390243902439E-2</v>
      </c>
      <c r="M55" s="219">
        <f t="shared" si="72"/>
        <v>9.2982456140350875E-2</v>
      </c>
      <c r="N55" s="302">
        <f t="shared" si="73"/>
        <v>0.14143426294820718</v>
      </c>
      <c r="O55" s="302">
        <f t="shared" si="74"/>
        <v>0.14634146341463414</v>
      </c>
      <c r="P55" s="302">
        <f t="shared" si="75"/>
        <v>0.14666666666666667</v>
      </c>
      <c r="Q55" s="302">
        <f t="shared" si="76"/>
        <v>6.5743944636678195E-2</v>
      </c>
      <c r="R55" s="302">
        <f t="shared" si="77"/>
        <v>0.14442162902121836</v>
      </c>
      <c r="S55" s="302">
        <f t="shared" si="77"/>
        <v>8.2406471183013141E-2</v>
      </c>
      <c r="T55" s="986"/>
      <c r="U55" s="1904">
        <v>43999</v>
      </c>
      <c r="V55" s="214">
        <v>10</v>
      </c>
      <c r="W55" s="214">
        <v>94</v>
      </c>
      <c r="X55" s="214">
        <v>61</v>
      </c>
      <c r="Y55" s="214">
        <v>18</v>
      </c>
      <c r="Z55" s="214">
        <v>23</v>
      </c>
      <c r="AA55" s="214">
        <v>44</v>
      </c>
      <c r="AB55" s="214">
        <v>0</v>
      </c>
      <c r="AC55" s="214">
        <v>1</v>
      </c>
      <c r="AD55" s="214">
        <v>1</v>
      </c>
      <c r="AE55" s="215">
        <v>1</v>
      </c>
      <c r="AF55" s="215">
        <v>2</v>
      </c>
      <c r="AG55" s="301">
        <v>8</v>
      </c>
      <c r="AH55" s="301">
        <v>0</v>
      </c>
      <c r="AI55" s="301">
        <v>1</v>
      </c>
      <c r="AJ55" s="301">
        <v>0</v>
      </c>
      <c r="AK55" s="301">
        <v>19</v>
      </c>
      <c r="AL55" s="301">
        <v>28</v>
      </c>
      <c r="AM55" s="2201" t="s">
        <v>143</v>
      </c>
      <c r="AN55" s="2202">
        <v>44364</v>
      </c>
      <c r="AO55" s="1910"/>
      <c r="AP55" s="1912">
        <v>43999</v>
      </c>
      <c r="AQ55" s="1918">
        <f t="shared" si="33"/>
        <v>152</v>
      </c>
      <c r="AR55" s="1918">
        <f t="shared" si="51"/>
        <v>580</v>
      </c>
      <c r="AS55" s="1918">
        <f t="shared" si="52"/>
        <v>752</v>
      </c>
      <c r="AT55" s="1918">
        <f t="shared" si="53"/>
        <v>140</v>
      </c>
      <c r="AU55" s="1918">
        <f t="shared" si="54"/>
        <v>159</v>
      </c>
      <c r="AV55" s="1918">
        <f t="shared" si="55"/>
        <v>160</v>
      </c>
      <c r="AW55" s="1918">
        <f t="shared" si="56"/>
        <v>103</v>
      </c>
      <c r="AX55" s="1918">
        <f t="shared" si="57"/>
        <v>14</v>
      </c>
      <c r="AY55" s="1918">
        <f t="shared" si="58"/>
        <v>55</v>
      </c>
      <c r="AZ55" s="1918">
        <f t="shared" si="59"/>
        <v>61</v>
      </c>
      <c r="BA55" s="1918">
        <f t="shared" si="84"/>
        <v>53</v>
      </c>
      <c r="BB55" s="1921">
        <f t="shared" si="79"/>
        <v>71</v>
      </c>
      <c r="BC55" s="1921">
        <f t="shared" si="83"/>
        <v>24</v>
      </c>
      <c r="BD55" s="1920">
        <f t="shared" si="85"/>
        <v>11</v>
      </c>
      <c r="BE55" s="1920">
        <f t="shared" si="80"/>
        <v>38</v>
      </c>
      <c r="BF55" s="1920">
        <f t="shared" si="81"/>
        <v>211</v>
      </c>
      <c r="BG55" s="1920">
        <f t="shared" si="82"/>
        <v>163</v>
      </c>
      <c r="BH55" s="1898"/>
      <c r="BJ55" s="233">
        <f t="shared" si="78"/>
        <v>40341</v>
      </c>
      <c r="BK55" s="1968">
        <v>9.8765432098765427E-2</v>
      </c>
      <c r="BL55" s="1968">
        <v>0.14275166133398967</v>
      </c>
      <c r="BM55" s="1968">
        <v>0.24391826143366852</v>
      </c>
      <c r="BN55" s="1968">
        <v>0.18817204301075269</v>
      </c>
      <c r="BO55" s="1968">
        <v>0.2906764168190128</v>
      </c>
      <c r="BP55" s="1968">
        <v>0.19950124688279303</v>
      </c>
      <c r="BQ55" s="1968">
        <v>0.21822033898305085</v>
      </c>
      <c r="BR55" s="1968">
        <v>6.5420560747663545E-2</v>
      </c>
      <c r="BS55" s="1968">
        <v>7.4728260869565216E-2</v>
      </c>
      <c r="BT55" s="1968">
        <v>4.649390243902439E-2</v>
      </c>
      <c r="BU55" s="1968">
        <v>9.2982456140350875E-2</v>
      </c>
      <c r="BV55" s="1968">
        <v>0.13972055888223553</v>
      </c>
      <c r="BW55" s="1971">
        <v>0.14634146341463414</v>
      </c>
      <c r="BX55" s="1970">
        <v>0.14666666666666667</v>
      </c>
      <c r="BY55" s="1972">
        <v>6.5743944636678195E-2</v>
      </c>
      <c r="BZ55" s="1972">
        <v>0.14442162902121836</v>
      </c>
      <c r="CA55" s="1972">
        <v>8.2406471183013141E-2</v>
      </c>
      <c r="CB55" s="1972"/>
      <c r="CC55" s="1984">
        <f t="shared" si="86"/>
        <v>0.14040772438606369</v>
      </c>
      <c r="CD55" s="1985">
        <f t="shared" si="31"/>
        <v>0.1501125949700727</v>
      </c>
      <c r="CE55" s="278">
        <f t="shared" si="32"/>
        <v>0.11711603498444209</v>
      </c>
    </row>
    <row r="56" spans="1:83" ht="14.5" x14ac:dyDescent="0.35">
      <c r="A56" s="213">
        <v>40347</v>
      </c>
      <c r="B56" s="1373">
        <f t="shared" si="25"/>
        <v>40342</v>
      </c>
      <c r="C56" s="219">
        <f t="shared" si="62"/>
        <v>0.11565951916829109</v>
      </c>
      <c r="D56" s="219">
        <f t="shared" si="63"/>
        <v>0.14349003199606203</v>
      </c>
      <c r="E56" s="219">
        <f t="shared" si="64"/>
        <v>0.24586441777489459</v>
      </c>
      <c r="F56" s="219">
        <f t="shared" si="65"/>
        <v>0.19086021505376344</v>
      </c>
      <c r="G56" s="219">
        <f t="shared" si="66"/>
        <v>0.2906764168190128</v>
      </c>
      <c r="H56" s="219">
        <f t="shared" si="67"/>
        <v>0.20199501246882792</v>
      </c>
      <c r="I56" s="219">
        <f t="shared" si="68"/>
        <v>0.2288135593220339</v>
      </c>
      <c r="J56" s="219">
        <f t="shared" si="69"/>
        <v>7.9439252336448593E-2</v>
      </c>
      <c r="K56" s="219">
        <f t="shared" si="70"/>
        <v>8.0163043478260865E-2</v>
      </c>
      <c r="L56" s="219">
        <f t="shared" si="71"/>
        <v>4.801829268292683E-2</v>
      </c>
      <c r="M56" s="219">
        <f t="shared" si="72"/>
        <v>0.11754385964912281</v>
      </c>
      <c r="N56" s="302">
        <f t="shared" si="73"/>
        <v>0.14143426294820718</v>
      </c>
      <c r="O56" s="302">
        <f t="shared" si="74"/>
        <v>0.17073170731707318</v>
      </c>
      <c r="P56" s="302">
        <f t="shared" si="75"/>
        <v>0.14666666666666667</v>
      </c>
      <c r="Q56" s="302">
        <f t="shared" si="76"/>
        <v>6.9204152249134954E-2</v>
      </c>
      <c r="R56" s="302">
        <f t="shared" si="77"/>
        <v>0.17385352498288842</v>
      </c>
      <c r="S56" s="302">
        <f t="shared" si="77"/>
        <v>8.2912032355915072E-2</v>
      </c>
      <c r="T56" s="986"/>
      <c r="U56" s="1905">
        <v>44000</v>
      </c>
      <c r="V56" s="214">
        <v>26</v>
      </c>
      <c r="W56" s="214">
        <v>3</v>
      </c>
      <c r="X56" s="214">
        <v>6</v>
      </c>
      <c r="Y56" s="214">
        <v>2</v>
      </c>
      <c r="Z56" s="214">
        <v>0</v>
      </c>
      <c r="AA56" s="214">
        <v>2</v>
      </c>
      <c r="AB56" s="214">
        <v>5</v>
      </c>
      <c r="AC56" s="214">
        <v>3</v>
      </c>
      <c r="AD56" s="214">
        <v>4</v>
      </c>
      <c r="AE56" s="215">
        <v>2</v>
      </c>
      <c r="AF56" s="215">
        <v>14</v>
      </c>
      <c r="AG56" s="301">
        <v>0</v>
      </c>
      <c r="AH56" s="301">
        <v>4</v>
      </c>
      <c r="AI56" s="301">
        <v>0</v>
      </c>
      <c r="AJ56" s="301">
        <v>2</v>
      </c>
      <c r="AK56" s="301">
        <v>43</v>
      </c>
      <c r="AL56" s="301">
        <v>1</v>
      </c>
      <c r="AM56" s="2201" t="s">
        <v>143</v>
      </c>
      <c r="AN56" s="2202">
        <v>44365</v>
      </c>
      <c r="AO56" s="1910"/>
      <c r="AP56" s="1912">
        <v>44000</v>
      </c>
      <c r="AQ56" s="1918">
        <f t="shared" si="33"/>
        <v>178</v>
      </c>
      <c r="AR56" s="1918">
        <f t="shared" si="51"/>
        <v>583</v>
      </c>
      <c r="AS56" s="1918">
        <f t="shared" si="52"/>
        <v>758</v>
      </c>
      <c r="AT56" s="1918">
        <f t="shared" si="53"/>
        <v>142</v>
      </c>
      <c r="AU56" s="1918">
        <f t="shared" si="54"/>
        <v>159</v>
      </c>
      <c r="AV56" s="1918">
        <f t="shared" si="55"/>
        <v>162</v>
      </c>
      <c r="AW56" s="1918">
        <f t="shared" si="56"/>
        <v>108</v>
      </c>
      <c r="AX56" s="1918">
        <f t="shared" si="57"/>
        <v>17</v>
      </c>
      <c r="AY56" s="1918">
        <f t="shared" si="58"/>
        <v>59</v>
      </c>
      <c r="AZ56" s="1918">
        <f t="shared" si="59"/>
        <v>63</v>
      </c>
      <c r="BA56" s="1918">
        <f t="shared" si="84"/>
        <v>67</v>
      </c>
      <c r="BB56" s="1921">
        <f t="shared" si="79"/>
        <v>71</v>
      </c>
      <c r="BC56" s="1921">
        <f t="shared" si="83"/>
        <v>28</v>
      </c>
      <c r="BD56" s="1920">
        <f t="shared" si="85"/>
        <v>11</v>
      </c>
      <c r="BE56" s="1920">
        <f t="shared" si="80"/>
        <v>40</v>
      </c>
      <c r="BF56" s="1920">
        <f t="shared" si="81"/>
        <v>254</v>
      </c>
      <c r="BG56" s="1920">
        <f t="shared" si="82"/>
        <v>164</v>
      </c>
      <c r="BH56" s="1898"/>
      <c r="BJ56" s="233">
        <f t="shared" si="78"/>
        <v>40342</v>
      </c>
      <c r="BK56" s="1968">
        <v>0.11565951916829109</v>
      </c>
      <c r="BL56" s="1968">
        <v>0.14349003199606203</v>
      </c>
      <c r="BM56" s="1968">
        <v>0.24586441777489459</v>
      </c>
      <c r="BN56" s="1968">
        <v>0.19086021505376344</v>
      </c>
      <c r="BO56" s="1968">
        <v>0.2906764168190128</v>
      </c>
      <c r="BP56" s="1968">
        <v>0.20199501246882792</v>
      </c>
      <c r="BQ56" s="1968">
        <v>0.2288135593220339</v>
      </c>
      <c r="BR56" s="1968">
        <v>7.9439252336448593E-2</v>
      </c>
      <c r="BS56" s="1968">
        <v>8.0163043478260865E-2</v>
      </c>
      <c r="BT56" s="1968">
        <v>4.801829268292683E-2</v>
      </c>
      <c r="BU56" s="1968">
        <v>0.11754385964912281</v>
      </c>
      <c r="BV56" s="1968">
        <v>0.13972055888223553</v>
      </c>
      <c r="BW56" s="1971">
        <v>0.17073170731707318</v>
      </c>
      <c r="BX56" s="1970">
        <v>0.14666666666666667</v>
      </c>
      <c r="BY56" s="1972">
        <v>6.9204152249134954E-2</v>
      </c>
      <c r="BZ56" s="1972">
        <v>0.17385352498288842</v>
      </c>
      <c r="CA56" s="1972">
        <v>8.2912032355915072E-2</v>
      </c>
      <c r="CB56" s="1972"/>
      <c r="CC56" s="1984">
        <f t="shared" si="86"/>
        <v>0.14856542724726815</v>
      </c>
      <c r="CD56" s="1985">
        <f t="shared" si="31"/>
        <v>0.15685368163599003</v>
      </c>
      <c r="CE56" s="278">
        <f t="shared" si="32"/>
        <v>0.12867361671433566</v>
      </c>
    </row>
    <row r="57" spans="1:83" ht="14.5" x14ac:dyDescent="0.35">
      <c r="A57" s="213">
        <v>40348</v>
      </c>
      <c r="B57" s="1373">
        <f t="shared" si="25"/>
        <v>40343</v>
      </c>
      <c r="C57" s="219">
        <f t="shared" si="62"/>
        <v>0.1189083820662768</v>
      </c>
      <c r="D57" s="219">
        <f t="shared" si="63"/>
        <v>0.1543194683731233</v>
      </c>
      <c r="E57" s="219">
        <f t="shared" si="64"/>
        <v>0.25494648070061626</v>
      </c>
      <c r="F57" s="219">
        <f t="shared" si="65"/>
        <v>0.19354838709677419</v>
      </c>
      <c r="G57" s="219">
        <f t="shared" si="66"/>
        <v>0.29616087751371117</v>
      </c>
      <c r="H57" s="219">
        <f t="shared" si="67"/>
        <v>0.22443890274314215</v>
      </c>
      <c r="I57" s="219">
        <f t="shared" si="68"/>
        <v>0.26483050847457629</v>
      </c>
      <c r="J57" s="219">
        <f t="shared" si="69"/>
        <v>7.9439252336448593E-2</v>
      </c>
      <c r="K57" s="219">
        <f t="shared" si="70"/>
        <v>9.5108695652173919E-2</v>
      </c>
      <c r="L57" s="219">
        <f t="shared" si="71"/>
        <v>5.5640243902439025E-2</v>
      </c>
      <c r="M57" s="219">
        <f t="shared" si="72"/>
        <v>0.11754385964912281</v>
      </c>
      <c r="N57" s="302">
        <f t="shared" si="73"/>
        <v>0.1454183266932271</v>
      </c>
      <c r="O57" s="302">
        <f t="shared" si="74"/>
        <v>0.17073170731707318</v>
      </c>
      <c r="P57" s="302">
        <f t="shared" si="75"/>
        <v>0.14666666666666667</v>
      </c>
      <c r="Q57" s="302">
        <f t="shared" si="76"/>
        <v>7.0934256055363326E-2</v>
      </c>
      <c r="R57" s="302">
        <f t="shared" si="77"/>
        <v>0.17659137577002054</v>
      </c>
      <c r="S57" s="302">
        <f t="shared" si="77"/>
        <v>8.7967644084934279E-2</v>
      </c>
      <c r="T57" s="986"/>
      <c r="U57" s="1904">
        <v>44001</v>
      </c>
      <c r="V57" s="214">
        <v>5</v>
      </c>
      <c r="W57" s="214">
        <v>44</v>
      </c>
      <c r="X57" s="214">
        <v>28</v>
      </c>
      <c r="Y57" s="214">
        <v>2</v>
      </c>
      <c r="Z57" s="214">
        <v>3</v>
      </c>
      <c r="AA57" s="214">
        <v>18</v>
      </c>
      <c r="AB57" s="214">
        <v>17</v>
      </c>
      <c r="AC57" s="214">
        <v>0</v>
      </c>
      <c r="AD57" s="214">
        <v>11</v>
      </c>
      <c r="AE57" s="215">
        <v>10</v>
      </c>
      <c r="AF57" s="215">
        <v>0</v>
      </c>
      <c r="AG57" s="301">
        <v>2</v>
      </c>
      <c r="AH57" s="301">
        <v>0</v>
      </c>
      <c r="AI57" s="301">
        <v>0</v>
      </c>
      <c r="AJ57" s="301">
        <v>1</v>
      </c>
      <c r="AK57" s="301">
        <v>4</v>
      </c>
      <c r="AL57" s="301">
        <v>10</v>
      </c>
      <c r="AM57" s="2201" t="s">
        <v>143</v>
      </c>
      <c r="AN57" s="2202">
        <v>44366</v>
      </c>
      <c r="AO57" s="1910"/>
      <c r="AP57" s="1912">
        <v>44001</v>
      </c>
      <c r="AQ57" s="1918">
        <f t="shared" si="33"/>
        <v>183</v>
      </c>
      <c r="AR57" s="1918">
        <f t="shared" si="51"/>
        <v>627</v>
      </c>
      <c r="AS57" s="1918">
        <f t="shared" si="52"/>
        <v>786</v>
      </c>
      <c r="AT57" s="1918">
        <f t="shared" si="53"/>
        <v>144</v>
      </c>
      <c r="AU57" s="1918">
        <f t="shared" si="54"/>
        <v>162</v>
      </c>
      <c r="AV57" s="1918">
        <f t="shared" si="55"/>
        <v>180</v>
      </c>
      <c r="AW57" s="1918">
        <f t="shared" si="56"/>
        <v>125</v>
      </c>
      <c r="AX57" s="1918">
        <f t="shared" si="57"/>
        <v>17</v>
      </c>
      <c r="AY57" s="1918">
        <f t="shared" si="58"/>
        <v>70</v>
      </c>
      <c r="AZ57" s="1918">
        <f t="shared" si="59"/>
        <v>73</v>
      </c>
      <c r="BA57" s="1918">
        <f t="shared" si="84"/>
        <v>67</v>
      </c>
      <c r="BB57" s="1921">
        <f t="shared" si="79"/>
        <v>73</v>
      </c>
      <c r="BC57" s="1921">
        <f t="shared" si="83"/>
        <v>28</v>
      </c>
      <c r="BD57" s="1920">
        <f t="shared" si="85"/>
        <v>11</v>
      </c>
      <c r="BE57" s="1920">
        <f t="shared" si="80"/>
        <v>41</v>
      </c>
      <c r="BF57" s="1920">
        <f t="shared" si="81"/>
        <v>258</v>
      </c>
      <c r="BG57" s="1920">
        <f t="shared" si="82"/>
        <v>174</v>
      </c>
      <c r="BH57" s="1898"/>
      <c r="BJ57" s="233">
        <f t="shared" si="78"/>
        <v>40343</v>
      </c>
      <c r="BK57" s="1968">
        <v>0.1189083820662768</v>
      </c>
      <c r="BL57" s="1968">
        <v>0.1543194683731233</v>
      </c>
      <c r="BM57" s="1968">
        <v>0.25494648070061626</v>
      </c>
      <c r="BN57" s="1968">
        <v>0.19354838709677419</v>
      </c>
      <c r="BO57" s="1968">
        <v>0.29616087751371117</v>
      </c>
      <c r="BP57" s="1968">
        <v>0.22443890274314215</v>
      </c>
      <c r="BQ57" s="1968">
        <v>0.26483050847457629</v>
      </c>
      <c r="BR57" s="1968">
        <v>7.9439252336448593E-2</v>
      </c>
      <c r="BS57" s="1968">
        <v>9.5108695652173919E-2</v>
      </c>
      <c r="BT57" s="1968">
        <v>5.5640243902439025E-2</v>
      </c>
      <c r="BU57" s="1968">
        <v>0.11754385964912281</v>
      </c>
      <c r="BV57" s="1968">
        <v>0.1437125748502994</v>
      </c>
      <c r="BW57" s="1971">
        <v>0.17073170731707318</v>
      </c>
      <c r="BX57" s="1970">
        <v>0.14666666666666667</v>
      </c>
      <c r="BY57" s="1972">
        <v>7.0934256055363326E-2</v>
      </c>
      <c r="BZ57" s="1972">
        <v>0.17659137577002054</v>
      </c>
      <c r="CA57" s="1972">
        <v>8.7967644084934279E-2</v>
      </c>
      <c r="CB57" s="1972"/>
      <c r="CC57" s="1984">
        <f t="shared" si="86"/>
        <v>0.15596995783839776</v>
      </c>
      <c r="CD57" s="1985">
        <f t="shared" si="31"/>
        <v>0.16654980277989201</v>
      </c>
      <c r="CE57" s="278">
        <f t="shared" si="32"/>
        <v>0.13057832997881158</v>
      </c>
    </row>
    <row r="58" spans="1:83" ht="14.5" x14ac:dyDescent="0.35">
      <c r="A58" s="213">
        <v>40349</v>
      </c>
      <c r="B58" s="1373">
        <f t="shared" si="25"/>
        <v>40344</v>
      </c>
      <c r="C58" s="219">
        <f t="shared" si="62"/>
        <v>0.12735542560103963</v>
      </c>
      <c r="D58" s="219">
        <f t="shared" si="63"/>
        <v>0.20009844942160965</v>
      </c>
      <c r="E58" s="219">
        <f t="shared" si="64"/>
        <v>0.29257216996432045</v>
      </c>
      <c r="F58" s="219">
        <f t="shared" si="65"/>
        <v>0.22043010752688172</v>
      </c>
      <c r="G58" s="219">
        <f t="shared" si="66"/>
        <v>0.32723948811700182</v>
      </c>
      <c r="H58" s="219">
        <f t="shared" si="67"/>
        <v>0.26558603491271821</v>
      </c>
      <c r="I58" s="219">
        <f t="shared" si="68"/>
        <v>0.26694915254237289</v>
      </c>
      <c r="J58" s="219">
        <f t="shared" si="69"/>
        <v>8.8785046728971959E-2</v>
      </c>
      <c r="K58" s="219">
        <f t="shared" si="70"/>
        <v>9.5108695652173919E-2</v>
      </c>
      <c r="L58" s="219">
        <f t="shared" si="71"/>
        <v>5.5640243902439025E-2</v>
      </c>
      <c r="M58" s="219">
        <f t="shared" si="72"/>
        <v>0.11929824561403508</v>
      </c>
      <c r="N58" s="302">
        <f t="shared" si="73"/>
        <v>0.15737051792828685</v>
      </c>
      <c r="O58" s="302">
        <f t="shared" si="74"/>
        <v>0.18292682926829268</v>
      </c>
      <c r="P58" s="302">
        <f t="shared" si="75"/>
        <v>0.14666666666666667</v>
      </c>
      <c r="Q58" s="302">
        <f t="shared" si="76"/>
        <v>7.0934256055363326E-2</v>
      </c>
      <c r="R58" s="302">
        <f t="shared" si="77"/>
        <v>0.18891170431211499</v>
      </c>
      <c r="S58" s="302">
        <f t="shared" si="77"/>
        <v>0.1122345803842265</v>
      </c>
      <c r="T58" s="986"/>
      <c r="U58" s="1905">
        <v>44002</v>
      </c>
      <c r="V58" s="214">
        <v>13</v>
      </c>
      <c r="W58" s="214">
        <v>186</v>
      </c>
      <c r="X58" s="214">
        <v>116</v>
      </c>
      <c r="Y58" s="214">
        <v>20</v>
      </c>
      <c r="Z58" s="214">
        <v>17</v>
      </c>
      <c r="AA58" s="214">
        <v>33</v>
      </c>
      <c r="AB58" s="214">
        <v>1</v>
      </c>
      <c r="AC58" s="214">
        <v>2</v>
      </c>
      <c r="AD58" s="214">
        <v>0</v>
      </c>
      <c r="AE58" s="215">
        <v>0</v>
      </c>
      <c r="AF58" s="215">
        <v>1</v>
      </c>
      <c r="AG58" s="301">
        <v>6</v>
      </c>
      <c r="AH58" s="301">
        <v>2</v>
      </c>
      <c r="AI58" s="301">
        <v>0</v>
      </c>
      <c r="AJ58" s="301">
        <v>0</v>
      </c>
      <c r="AK58" s="301">
        <v>18</v>
      </c>
      <c r="AL58" s="301">
        <v>48</v>
      </c>
      <c r="AM58" s="2201" t="s">
        <v>143</v>
      </c>
      <c r="AN58" s="2202">
        <v>44367</v>
      </c>
      <c r="AO58" s="1910"/>
      <c r="AP58" s="1912">
        <v>44002</v>
      </c>
      <c r="AQ58" s="1918">
        <f t="shared" si="33"/>
        <v>196</v>
      </c>
      <c r="AR58" s="1918">
        <f t="shared" si="51"/>
        <v>813</v>
      </c>
      <c r="AS58" s="1918">
        <f t="shared" si="52"/>
        <v>902</v>
      </c>
      <c r="AT58" s="1918">
        <f t="shared" si="53"/>
        <v>164</v>
      </c>
      <c r="AU58" s="1918">
        <f t="shared" si="54"/>
        <v>179</v>
      </c>
      <c r="AV58" s="1918">
        <f t="shared" si="55"/>
        <v>213</v>
      </c>
      <c r="AW58" s="1918">
        <f t="shared" si="56"/>
        <v>126</v>
      </c>
      <c r="AX58" s="1918">
        <f t="shared" si="57"/>
        <v>19</v>
      </c>
      <c r="AY58" s="1918">
        <f t="shared" si="58"/>
        <v>70</v>
      </c>
      <c r="AZ58" s="1918">
        <f t="shared" si="59"/>
        <v>73</v>
      </c>
      <c r="BA58" s="1918">
        <f t="shared" si="84"/>
        <v>68</v>
      </c>
      <c r="BB58" s="1921">
        <f t="shared" si="79"/>
        <v>79</v>
      </c>
      <c r="BC58" s="1921">
        <f t="shared" si="83"/>
        <v>30</v>
      </c>
      <c r="BD58" s="1920">
        <f t="shared" si="85"/>
        <v>11</v>
      </c>
      <c r="BE58" s="1920">
        <f t="shared" si="80"/>
        <v>41</v>
      </c>
      <c r="BF58" s="1920">
        <f t="shared" si="81"/>
        <v>276</v>
      </c>
      <c r="BG58" s="1920">
        <f t="shared" si="82"/>
        <v>222</v>
      </c>
      <c r="BH58" s="1898"/>
      <c r="BJ58" s="233">
        <f t="shared" si="78"/>
        <v>40344</v>
      </c>
      <c r="BK58" s="1968">
        <v>0.12735542560103963</v>
      </c>
      <c r="BL58" s="1968">
        <v>0.20009844942160965</v>
      </c>
      <c r="BM58" s="1968">
        <v>0.29257216996432045</v>
      </c>
      <c r="BN58" s="1968">
        <v>0.22043010752688172</v>
      </c>
      <c r="BO58" s="1968">
        <v>0.32723948811700182</v>
      </c>
      <c r="BP58" s="1968">
        <v>0.26558603491271821</v>
      </c>
      <c r="BQ58" s="1968">
        <v>0.26694915254237289</v>
      </c>
      <c r="BR58" s="1968">
        <v>8.8785046728971959E-2</v>
      </c>
      <c r="BS58" s="1968">
        <v>9.5108695652173919E-2</v>
      </c>
      <c r="BT58" s="1968">
        <v>5.5640243902439025E-2</v>
      </c>
      <c r="BU58" s="1968">
        <v>0.11929824561403508</v>
      </c>
      <c r="BV58" s="1968">
        <v>0.15568862275449102</v>
      </c>
      <c r="BW58" s="1971">
        <v>0.18292682926829268</v>
      </c>
      <c r="BX58" s="1970">
        <v>0.14666666666666667</v>
      </c>
      <c r="BY58" s="1972">
        <v>7.0934256055363326E-2</v>
      </c>
      <c r="BZ58" s="1972">
        <v>0.18891170431211499</v>
      </c>
      <c r="CA58" s="1972">
        <v>0.1122345803842265</v>
      </c>
      <c r="CB58" s="1972"/>
      <c r="CC58" s="1984">
        <f t="shared" si="86"/>
        <v>0.17155445408380701</v>
      </c>
      <c r="CD58" s="1985">
        <f t="shared" si="31"/>
        <v>0.18456264022817126</v>
      </c>
      <c r="CE58" s="278">
        <f t="shared" si="32"/>
        <v>0.14033480733733283</v>
      </c>
    </row>
    <row r="59" spans="1:83" ht="14.5" x14ac:dyDescent="0.35">
      <c r="A59" s="213">
        <v>40350</v>
      </c>
      <c r="B59" s="1373">
        <f t="shared" si="25"/>
        <v>40345</v>
      </c>
      <c r="C59" s="219">
        <f t="shared" si="62"/>
        <v>0.14554905782975958</v>
      </c>
      <c r="D59" s="219">
        <f t="shared" si="63"/>
        <v>0.2020674378538026</v>
      </c>
      <c r="E59" s="219">
        <f t="shared" si="64"/>
        <v>0.29451832630554653</v>
      </c>
      <c r="F59" s="219">
        <f t="shared" si="65"/>
        <v>0.22177419354838709</v>
      </c>
      <c r="G59" s="219">
        <f t="shared" si="66"/>
        <v>0.32723948811700182</v>
      </c>
      <c r="H59" s="219">
        <f t="shared" si="67"/>
        <v>0.26683291770573564</v>
      </c>
      <c r="I59" s="219">
        <f t="shared" si="68"/>
        <v>0.27542372881355931</v>
      </c>
      <c r="J59" s="219">
        <f t="shared" si="69"/>
        <v>0.10280373831775701</v>
      </c>
      <c r="K59" s="219">
        <f t="shared" si="70"/>
        <v>9.7826086956521743E-2</v>
      </c>
      <c r="L59" s="219">
        <f t="shared" si="71"/>
        <v>5.7164634146341466E-2</v>
      </c>
      <c r="M59" s="219">
        <f t="shared" si="72"/>
        <v>0.14561403508771931</v>
      </c>
      <c r="N59" s="302">
        <f t="shared" si="73"/>
        <v>0.15737051792828685</v>
      </c>
      <c r="O59" s="302">
        <f t="shared" si="74"/>
        <v>0.1951219512195122</v>
      </c>
      <c r="P59" s="302">
        <f t="shared" si="75"/>
        <v>0.14666666666666667</v>
      </c>
      <c r="Q59" s="302">
        <f t="shared" si="76"/>
        <v>7.0934256055363326E-2</v>
      </c>
      <c r="R59" s="302">
        <f t="shared" si="77"/>
        <v>0.21013004791238876</v>
      </c>
      <c r="S59" s="302">
        <f t="shared" si="77"/>
        <v>0.11274014155712841</v>
      </c>
      <c r="T59" s="986"/>
      <c r="U59" s="1904">
        <v>44003</v>
      </c>
      <c r="V59" s="214">
        <v>28</v>
      </c>
      <c r="W59" s="214">
        <v>8</v>
      </c>
      <c r="X59" s="214">
        <v>6</v>
      </c>
      <c r="Y59" s="214">
        <v>1</v>
      </c>
      <c r="Z59" s="214">
        <v>0</v>
      </c>
      <c r="AA59" s="214">
        <v>1</v>
      </c>
      <c r="AB59" s="214">
        <v>4</v>
      </c>
      <c r="AC59" s="214">
        <v>3</v>
      </c>
      <c r="AD59" s="214">
        <v>2</v>
      </c>
      <c r="AE59" s="215">
        <v>2</v>
      </c>
      <c r="AF59" s="215">
        <v>15</v>
      </c>
      <c r="AG59" s="301">
        <v>0</v>
      </c>
      <c r="AH59" s="301">
        <v>2</v>
      </c>
      <c r="AI59" s="301">
        <v>0</v>
      </c>
      <c r="AJ59" s="301">
        <v>0</v>
      </c>
      <c r="AK59" s="301">
        <v>31</v>
      </c>
      <c r="AL59" s="301">
        <v>1</v>
      </c>
      <c r="AM59" s="2201" t="s">
        <v>143</v>
      </c>
      <c r="AN59" s="2202">
        <v>44368</v>
      </c>
      <c r="AO59" s="1910"/>
      <c r="AP59" s="1912">
        <v>44003</v>
      </c>
      <c r="AQ59" s="1918">
        <f t="shared" si="33"/>
        <v>224</v>
      </c>
      <c r="AR59" s="1918">
        <f t="shared" si="51"/>
        <v>821</v>
      </c>
      <c r="AS59" s="1918">
        <f t="shared" si="52"/>
        <v>908</v>
      </c>
      <c r="AT59" s="1918">
        <f t="shared" si="53"/>
        <v>165</v>
      </c>
      <c r="AU59" s="1918">
        <f t="shared" si="54"/>
        <v>179</v>
      </c>
      <c r="AV59" s="1918">
        <f t="shared" si="55"/>
        <v>214</v>
      </c>
      <c r="AW59" s="1918">
        <f t="shared" si="56"/>
        <v>130</v>
      </c>
      <c r="AX59" s="1918">
        <f t="shared" si="57"/>
        <v>22</v>
      </c>
      <c r="AY59" s="1918">
        <f t="shared" si="58"/>
        <v>72</v>
      </c>
      <c r="AZ59" s="1918">
        <f t="shared" si="59"/>
        <v>75</v>
      </c>
      <c r="BA59" s="1918">
        <f t="shared" si="84"/>
        <v>83</v>
      </c>
      <c r="BB59" s="1921">
        <f t="shared" si="79"/>
        <v>79</v>
      </c>
      <c r="BC59" s="1921">
        <f t="shared" si="83"/>
        <v>32</v>
      </c>
      <c r="BD59" s="1920">
        <f t="shared" si="85"/>
        <v>11</v>
      </c>
      <c r="BE59" s="1920">
        <f t="shared" si="80"/>
        <v>41</v>
      </c>
      <c r="BF59" s="1920">
        <f t="shared" si="81"/>
        <v>307</v>
      </c>
      <c r="BG59" s="1920">
        <f t="shared" si="82"/>
        <v>223</v>
      </c>
      <c r="BH59" s="1898"/>
      <c r="BJ59" s="233">
        <f t="shared" si="78"/>
        <v>40345</v>
      </c>
      <c r="BK59" s="1968">
        <v>0.14554905782975958</v>
      </c>
      <c r="BL59" s="1968">
        <v>0.2020674378538026</v>
      </c>
      <c r="BM59" s="1968">
        <v>0.29451832630554653</v>
      </c>
      <c r="BN59" s="1968">
        <v>0.22177419354838709</v>
      </c>
      <c r="BO59" s="1968">
        <v>0.32723948811700182</v>
      </c>
      <c r="BP59" s="1968">
        <v>0.26683291770573564</v>
      </c>
      <c r="BQ59" s="1968">
        <v>0.27542372881355931</v>
      </c>
      <c r="BR59" s="1968">
        <v>0.10280373831775701</v>
      </c>
      <c r="BS59" s="1968">
        <v>9.7826086956521743E-2</v>
      </c>
      <c r="BT59" s="1968">
        <v>5.7164634146341466E-2</v>
      </c>
      <c r="BU59" s="1968">
        <v>0.14561403508771931</v>
      </c>
      <c r="BV59" s="1968">
        <v>0.15568862275449102</v>
      </c>
      <c r="BW59" s="1971">
        <v>0.1951219512195122</v>
      </c>
      <c r="BX59" s="1970">
        <v>0.14666666666666667</v>
      </c>
      <c r="BY59" s="1972">
        <v>7.0934256055363326E-2</v>
      </c>
      <c r="BZ59" s="1972">
        <v>0.21013004791238876</v>
      </c>
      <c r="CA59" s="1972">
        <v>0.11274014155712841</v>
      </c>
      <c r="CB59" s="1972"/>
      <c r="CC59" s="1984">
        <f t="shared" si="86"/>
        <v>0.178123254755746</v>
      </c>
      <c r="CD59" s="1985">
        <f t="shared" si="31"/>
        <v>0.19104185561971856</v>
      </c>
      <c r="CE59" s="278">
        <f t="shared" si="32"/>
        <v>0.14711861268221188</v>
      </c>
    </row>
    <row r="60" spans="1:83" ht="14.5" x14ac:dyDescent="0.35">
      <c r="A60" s="213">
        <v>40351</v>
      </c>
      <c r="B60" s="1373">
        <f t="shared" si="25"/>
        <v>40346</v>
      </c>
      <c r="C60" s="219">
        <f t="shared" si="62"/>
        <v>0.14814814814814814</v>
      </c>
      <c r="D60" s="219">
        <f t="shared" si="63"/>
        <v>0.21609648043317745</v>
      </c>
      <c r="E60" s="219">
        <f t="shared" si="64"/>
        <v>0.30554654557249433</v>
      </c>
      <c r="F60" s="219">
        <f t="shared" si="65"/>
        <v>0.22715053763440859</v>
      </c>
      <c r="G60" s="219">
        <f t="shared" si="66"/>
        <v>0.34552102376599636</v>
      </c>
      <c r="H60" s="219">
        <f t="shared" si="67"/>
        <v>0.28428927680798005</v>
      </c>
      <c r="I60" s="219">
        <f t="shared" si="68"/>
        <v>0.3114406779661017</v>
      </c>
      <c r="J60" s="219">
        <f t="shared" si="69"/>
        <v>0.10747663551401869</v>
      </c>
      <c r="K60" s="219">
        <f t="shared" si="70"/>
        <v>0.11277173913043478</v>
      </c>
      <c r="L60" s="219">
        <f t="shared" si="71"/>
        <v>6.8597560975609762E-2</v>
      </c>
      <c r="M60" s="219">
        <f t="shared" si="72"/>
        <v>0.14561403508771931</v>
      </c>
      <c r="N60" s="302">
        <f t="shared" si="73"/>
        <v>0.15936254980079681</v>
      </c>
      <c r="O60" s="302">
        <f t="shared" si="74"/>
        <v>0.20121951219512196</v>
      </c>
      <c r="P60" s="302">
        <f t="shared" si="75"/>
        <v>0.14666666666666667</v>
      </c>
      <c r="Q60" s="302">
        <f t="shared" si="76"/>
        <v>8.6505190311418678E-2</v>
      </c>
      <c r="R60" s="302">
        <f t="shared" si="77"/>
        <v>0.21218343600273784</v>
      </c>
      <c r="S60" s="302">
        <f t="shared" si="77"/>
        <v>0.11678463094034378</v>
      </c>
      <c r="T60" s="986"/>
      <c r="U60" s="1905">
        <v>44004</v>
      </c>
      <c r="V60" s="214">
        <v>4</v>
      </c>
      <c r="W60" s="214">
        <v>57</v>
      </c>
      <c r="X60" s="214">
        <v>34</v>
      </c>
      <c r="Y60" s="214">
        <v>4</v>
      </c>
      <c r="Z60" s="214">
        <v>10</v>
      </c>
      <c r="AA60" s="214">
        <v>14</v>
      </c>
      <c r="AB60" s="214">
        <v>17</v>
      </c>
      <c r="AC60" s="214">
        <v>1</v>
      </c>
      <c r="AD60" s="214">
        <v>11</v>
      </c>
      <c r="AE60" s="215">
        <v>15</v>
      </c>
      <c r="AF60" s="215">
        <v>0</v>
      </c>
      <c r="AG60" s="301">
        <v>1</v>
      </c>
      <c r="AH60" s="301">
        <v>1</v>
      </c>
      <c r="AI60" s="301">
        <v>0</v>
      </c>
      <c r="AJ60" s="301">
        <v>9</v>
      </c>
      <c r="AK60" s="301">
        <v>3</v>
      </c>
      <c r="AL60" s="301">
        <v>8</v>
      </c>
      <c r="AM60" s="2201" t="s">
        <v>143</v>
      </c>
      <c r="AN60" s="2202">
        <v>44369</v>
      </c>
      <c r="AO60" s="1910"/>
      <c r="AP60" s="1912">
        <v>44004</v>
      </c>
      <c r="AQ60" s="1918">
        <f t="shared" si="33"/>
        <v>228</v>
      </c>
      <c r="AR60" s="1918">
        <f t="shared" si="51"/>
        <v>878</v>
      </c>
      <c r="AS60" s="1918">
        <f t="shared" si="52"/>
        <v>942</v>
      </c>
      <c r="AT60" s="1918">
        <f t="shared" si="53"/>
        <v>169</v>
      </c>
      <c r="AU60" s="1918">
        <f t="shared" si="54"/>
        <v>189</v>
      </c>
      <c r="AV60" s="1918">
        <f t="shared" si="55"/>
        <v>228</v>
      </c>
      <c r="AW60" s="1918">
        <f t="shared" si="56"/>
        <v>147</v>
      </c>
      <c r="AX60" s="1918">
        <f t="shared" si="57"/>
        <v>23</v>
      </c>
      <c r="AY60" s="1918">
        <f t="shared" si="58"/>
        <v>83</v>
      </c>
      <c r="AZ60" s="1918">
        <f t="shared" si="59"/>
        <v>90</v>
      </c>
      <c r="BA60" s="1918">
        <f t="shared" si="84"/>
        <v>83</v>
      </c>
      <c r="BB60" s="1921">
        <f t="shared" si="79"/>
        <v>80</v>
      </c>
      <c r="BC60" s="1921">
        <f t="shared" si="83"/>
        <v>33</v>
      </c>
      <c r="BD60" s="1920">
        <f t="shared" si="85"/>
        <v>11</v>
      </c>
      <c r="BE60" s="1920">
        <f t="shared" si="80"/>
        <v>50</v>
      </c>
      <c r="BF60" s="1920">
        <f t="shared" si="81"/>
        <v>310</v>
      </c>
      <c r="BG60" s="1920">
        <f t="shared" si="82"/>
        <v>231</v>
      </c>
      <c r="BH60" s="1898"/>
      <c r="BJ60" s="233">
        <f t="shared" si="78"/>
        <v>40346</v>
      </c>
      <c r="BK60" s="1968">
        <v>0.14814814814814814</v>
      </c>
      <c r="BL60" s="1968">
        <v>0.21609648043317745</v>
      </c>
      <c r="BM60" s="1968">
        <v>0.30554654557249433</v>
      </c>
      <c r="BN60" s="1968">
        <v>0.22715053763440859</v>
      </c>
      <c r="BO60" s="1968">
        <v>0.34552102376599636</v>
      </c>
      <c r="BP60" s="1968">
        <v>0.28428927680798005</v>
      </c>
      <c r="BQ60" s="1968">
        <v>0.3114406779661017</v>
      </c>
      <c r="BR60" s="1968">
        <v>0.10747663551401869</v>
      </c>
      <c r="BS60" s="1968">
        <v>0.11277173913043478</v>
      </c>
      <c r="BT60" s="1968">
        <v>6.8597560975609762E-2</v>
      </c>
      <c r="BU60" s="1968">
        <v>0.14561403508771931</v>
      </c>
      <c r="BV60" s="1968">
        <v>0.15768463073852296</v>
      </c>
      <c r="BW60" s="1971">
        <v>0.20121951219512196</v>
      </c>
      <c r="BX60" s="1970">
        <v>0.14666666666666667</v>
      </c>
      <c r="BY60" s="1972">
        <v>8.6505190311418678E-2</v>
      </c>
      <c r="BZ60" s="1972">
        <v>0.21218343600273784</v>
      </c>
      <c r="CA60" s="1972">
        <v>0.11678463094034378</v>
      </c>
      <c r="CB60" s="1972"/>
      <c r="CC60" s="1984">
        <f t="shared" si="86"/>
        <v>0.1878645134053471</v>
      </c>
      <c r="CD60" s="1985">
        <f t="shared" si="31"/>
        <v>0.20252810764788431</v>
      </c>
      <c r="CE60" s="278">
        <f t="shared" si="32"/>
        <v>0.15267188722325778</v>
      </c>
    </row>
    <row r="61" spans="1:83" ht="14.5" x14ac:dyDescent="0.35">
      <c r="A61" s="213">
        <v>40352</v>
      </c>
      <c r="B61" s="1373">
        <f t="shared" si="25"/>
        <v>40347</v>
      </c>
      <c r="C61" s="219">
        <f t="shared" si="62"/>
        <v>0.16634178037686809</v>
      </c>
      <c r="D61" s="219">
        <f t="shared" si="63"/>
        <v>0.24760029534826483</v>
      </c>
      <c r="E61" s="219">
        <f t="shared" si="64"/>
        <v>0.33960428154395067</v>
      </c>
      <c r="F61" s="219">
        <f t="shared" si="65"/>
        <v>0.25672043010752688</v>
      </c>
      <c r="G61" s="219">
        <f t="shared" si="66"/>
        <v>0.40767824497257771</v>
      </c>
      <c r="H61" s="219">
        <f t="shared" si="67"/>
        <v>0.38778054862842892</v>
      </c>
      <c r="I61" s="219">
        <f t="shared" si="68"/>
        <v>0.31779661016949151</v>
      </c>
      <c r="J61" s="219">
        <f t="shared" si="69"/>
        <v>0.11214953271028037</v>
      </c>
      <c r="K61" s="219">
        <f t="shared" si="70"/>
        <v>0.11277173913043478</v>
      </c>
      <c r="L61" s="219">
        <f t="shared" si="71"/>
        <v>7.0121951219512202E-2</v>
      </c>
      <c r="M61" s="219">
        <f t="shared" si="72"/>
        <v>0.15087719298245614</v>
      </c>
      <c r="N61" s="302">
        <f t="shared" si="73"/>
        <v>0.19322709163346613</v>
      </c>
      <c r="O61" s="302">
        <f t="shared" si="74"/>
        <v>0.20121951219512196</v>
      </c>
      <c r="P61" s="302">
        <f t="shared" si="75"/>
        <v>0.14666666666666667</v>
      </c>
      <c r="Q61" s="302">
        <f t="shared" si="76"/>
        <v>8.6505190311418678E-2</v>
      </c>
      <c r="R61" s="302">
        <f t="shared" si="77"/>
        <v>0.22381930184804927</v>
      </c>
      <c r="S61" s="302">
        <f t="shared" si="77"/>
        <v>0.14863498483316481</v>
      </c>
      <c r="T61" s="986"/>
      <c r="U61" s="1904">
        <v>44005</v>
      </c>
      <c r="V61" s="214">
        <v>28</v>
      </c>
      <c r="W61" s="214">
        <v>128</v>
      </c>
      <c r="X61" s="214">
        <v>105</v>
      </c>
      <c r="Y61" s="214">
        <v>22</v>
      </c>
      <c r="Z61" s="214">
        <v>34</v>
      </c>
      <c r="AA61" s="214">
        <v>83</v>
      </c>
      <c r="AB61" s="214">
        <v>3</v>
      </c>
      <c r="AC61" s="214">
        <v>1</v>
      </c>
      <c r="AD61" s="214">
        <v>0</v>
      </c>
      <c r="AE61" s="215">
        <v>2</v>
      </c>
      <c r="AF61" s="215">
        <v>3</v>
      </c>
      <c r="AG61" s="301">
        <v>17</v>
      </c>
      <c r="AH61" s="301">
        <v>0</v>
      </c>
      <c r="AI61" s="301">
        <v>0</v>
      </c>
      <c r="AJ61" s="301">
        <v>0</v>
      </c>
      <c r="AK61" s="301">
        <v>17</v>
      </c>
      <c r="AL61" s="301">
        <v>63</v>
      </c>
      <c r="AM61" s="2201" t="s">
        <v>143</v>
      </c>
      <c r="AN61" s="2202">
        <v>44370</v>
      </c>
      <c r="AO61" s="1910"/>
      <c r="AP61" s="1912">
        <v>44005</v>
      </c>
      <c r="AQ61" s="1918">
        <f t="shared" si="33"/>
        <v>256</v>
      </c>
      <c r="AR61" s="1918">
        <f t="shared" si="51"/>
        <v>1006</v>
      </c>
      <c r="AS61" s="1918">
        <f t="shared" si="52"/>
        <v>1047</v>
      </c>
      <c r="AT61" s="1918">
        <f t="shared" si="53"/>
        <v>191</v>
      </c>
      <c r="AU61" s="1918">
        <f t="shared" si="54"/>
        <v>223</v>
      </c>
      <c r="AV61" s="1918">
        <f t="shared" si="55"/>
        <v>311</v>
      </c>
      <c r="AW61" s="1918">
        <f t="shared" si="56"/>
        <v>150</v>
      </c>
      <c r="AX61" s="1918">
        <f t="shared" si="57"/>
        <v>24</v>
      </c>
      <c r="AY61" s="1918">
        <f t="shared" si="58"/>
        <v>83</v>
      </c>
      <c r="AZ61" s="1918">
        <f t="shared" si="59"/>
        <v>92</v>
      </c>
      <c r="BA61" s="1918">
        <f t="shared" si="84"/>
        <v>86</v>
      </c>
      <c r="BB61" s="1921">
        <f t="shared" si="79"/>
        <v>97</v>
      </c>
      <c r="BC61" s="1921">
        <f t="shared" si="83"/>
        <v>33</v>
      </c>
      <c r="BD61" s="1920">
        <f t="shared" si="85"/>
        <v>11</v>
      </c>
      <c r="BE61" s="1920">
        <f t="shared" si="80"/>
        <v>50</v>
      </c>
      <c r="BF61" s="1920">
        <f t="shared" si="81"/>
        <v>327</v>
      </c>
      <c r="BG61" s="1920">
        <f t="shared" si="82"/>
        <v>294</v>
      </c>
      <c r="BH61" s="1898"/>
      <c r="BJ61" s="233">
        <f t="shared" si="78"/>
        <v>40347</v>
      </c>
      <c r="BK61" s="1968">
        <v>0.16634178037686809</v>
      </c>
      <c r="BL61" s="1968">
        <v>0.24760029534826483</v>
      </c>
      <c r="BM61" s="1968">
        <v>0.33960428154395067</v>
      </c>
      <c r="BN61" s="1968">
        <v>0.25672043010752688</v>
      </c>
      <c r="BO61" s="1968">
        <v>0.40767824497257771</v>
      </c>
      <c r="BP61" s="1968">
        <v>0.38778054862842892</v>
      </c>
      <c r="BQ61" s="1968">
        <v>0.31779661016949151</v>
      </c>
      <c r="BR61" s="1968">
        <v>0.11214953271028037</v>
      </c>
      <c r="BS61" s="1968">
        <v>0.11277173913043478</v>
      </c>
      <c r="BT61" s="1968">
        <v>7.0121951219512202E-2</v>
      </c>
      <c r="BU61" s="1968">
        <v>0.15087719298245614</v>
      </c>
      <c r="BV61" s="1968">
        <v>0.19161676646706588</v>
      </c>
      <c r="BW61" s="1971">
        <v>0.20121951219512196</v>
      </c>
      <c r="BX61" s="1970">
        <v>0.14666666666666667</v>
      </c>
      <c r="BY61" s="1972">
        <v>8.6505190311418678E-2</v>
      </c>
      <c r="BZ61" s="1972">
        <v>0.22381930184804927</v>
      </c>
      <c r="CA61" s="1972">
        <v>0.14863498483316481</v>
      </c>
      <c r="CB61" s="1972"/>
      <c r="CC61" s="1984">
        <f t="shared" si="86"/>
        <v>0.20987676644183995</v>
      </c>
      <c r="CD61" s="1985">
        <f t="shared" si="31"/>
        <v>0.23008828113807153</v>
      </c>
      <c r="CE61" s="278">
        <f t="shared" si="32"/>
        <v>0.16136913117088428</v>
      </c>
    </row>
    <row r="62" spans="1:83" ht="14.5" x14ac:dyDescent="0.35">
      <c r="A62" s="213">
        <v>40353</v>
      </c>
      <c r="B62" s="1373">
        <f t="shared" si="25"/>
        <v>40348</v>
      </c>
      <c r="C62" s="219">
        <f t="shared" si="62"/>
        <v>0.19688109161793371</v>
      </c>
      <c r="D62" s="219">
        <f t="shared" si="63"/>
        <v>0.25079990155057841</v>
      </c>
      <c r="E62" s="219">
        <f t="shared" si="64"/>
        <v>0.34057735971456371</v>
      </c>
      <c r="F62" s="219">
        <f t="shared" si="65"/>
        <v>0.25806451612903225</v>
      </c>
      <c r="G62" s="219">
        <f t="shared" si="66"/>
        <v>0.40767824497257771</v>
      </c>
      <c r="H62" s="219">
        <f t="shared" si="67"/>
        <v>0.38902743142144636</v>
      </c>
      <c r="I62" s="219">
        <f t="shared" si="68"/>
        <v>0.3347457627118644</v>
      </c>
      <c r="J62" s="219">
        <f t="shared" si="69"/>
        <v>0.13551401869158877</v>
      </c>
      <c r="K62" s="219">
        <f t="shared" si="70"/>
        <v>0.11684782608695653</v>
      </c>
      <c r="L62" s="219">
        <f t="shared" si="71"/>
        <v>7.0884146341463408E-2</v>
      </c>
      <c r="M62" s="219">
        <f t="shared" si="72"/>
        <v>0.17017543859649123</v>
      </c>
      <c r="N62" s="302">
        <f t="shared" si="73"/>
        <v>0.19322709163346613</v>
      </c>
      <c r="O62" s="302">
        <f t="shared" si="74"/>
        <v>0.22560975609756098</v>
      </c>
      <c r="P62" s="302">
        <f t="shared" si="75"/>
        <v>0.14666666666666667</v>
      </c>
      <c r="Q62" s="302">
        <f t="shared" si="76"/>
        <v>9.1695501730103809E-2</v>
      </c>
      <c r="R62" s="302">
        <f t="shared" si="77"/>
        <v>0.25667351129363447</v>
      </c>
      <c r="S62" s="302">
        <f t="shared" si="77"/>
        <v>0.14863498483316481</v>
      </c>
      <c r="T62" s="986"/>
      <c r="U62" s="1905">
        <v>44006</v>
      </c>
      <c r="V62" s="214">
        <v>47</v>
      </c>
      <c r="W62" s="214">
        <v>13</v>
      </c>
      <c r="X62" s="214">
        <v>3</v>
      </c>
      <c r="Y62" s="214">
        <v>1</v>
      </c>
      <c r="Z62" s="214">
        <v>0</v>
      </c>
      <c r="AA62" s="214">
        <v>1</v>
      </c>
      <c r="AB62" s="214">
        <v>8</v>
      </c>
      <c r="AC62" s="214">
        <v>5</v>
      </c>
      <c r="AD62" s="214">
        <v>3</v>
      </c>
      <c r="AE62" s="215">
        <v>1</v>
      </c>
      <c r="AF62" s="215">
        <v>11</v>
      </c>
      <c r="AG62" s="301">
        <v>0</v>
      </c>
      <c r="AH62" s="301">
        <v>4</v>
      </c>
      <c r="AI62" s="301">
        <v>0</v>
      </c>
      <c r="AJ62" s="301">
        <v>3</v>
      </c>
      <c r="AK62" s="301">
        <v>48</v>
      </c>
      <c r="AL62" s="301">
        <v>0</v>
      </c>
      <c r="AM62" s="2201" t="s">
        <v>143</v>
      </c>
      <c r="AN62" s="2202">
        <v>44371</v>
      </c>
      <c r="AO62" s="1910"/>
      <c r="AP62" s="1912">
        <v>44006</v>
      </c>
      <c r="AQ62" s="1918">
        <f t="shared" si="33"/>
        <v>303</v>
      </c>
      <c r="AR62" s="1918">
        <f t="shared" si="51"/>
        <v>1019</v>
      </c>
      <c r="AS62" s="1918">
        <f t="shared" si="52"/>
        <v>1050</v>
      </c>
      <c r="AT62" s="1918">
        <f t="shared" si="53"/>
        <v>192</v>
      </c>
      <c r="AU62" s="1918">
        <f t="shared" si="54"/>
        <v>223</v>
      </c>
      <c r="AV62" s="1918">
        <f t="shared" si="55"/>
        <v>312</v>
      </c>
      <c r="AW62" s="1918">
        <f t="shared" si="56"/>
        <v>158</v>
      </c>
      <c r="AX62" s="1918">
        <f t="shared" si="57"/>
        <v>29</v>
      </c>
      <c r="AY62" s="1918">
        <f t="shared" si="58"/>
        <v>86</v>
      </c>
      <c r="AZ62" s="1918">
        <f t="shared" si="59"/>
        <v>93</v>
      </c>
      <c r="BA62" s="1918">
        <f t="shared" si="84"/>
        <v>97</v>
      </c>
      <c r="BB62" s="1921">
        <f t="shared" si="79"/>
        <v>97</v>
      </c>
      <c r="BC62" s="1921">
        <f t="shared" si="83"/>
        <v>37</v>
      </c>
      <c r="BD62" s="1920">
        <f t="shared" si="85"/>
        <v>11</v>
      </c>
      <c r="BE62" s="1920">
        <f t="shared" si="80"/>
        <v>53</v>
      </c>
      <c r="BF62" s="1920">
        <f t="shared" si="81"/>
        <v>375</v>
      </c>
      <c r="BG62" s="1920">
        <f t="shared" si="82"/>
        <v>294</v>
      </c>
      <c r="BH62" s="1898"/>
      <c r="BJ62" s="233">
        <f t="shared" si="78"/>
        <v>40348</v>
      </c>
      <c r="BK62" s="1968">
        <v>0.19688109161793371</v>
      </c>
      <c r="BL62" s="1968">
        <v>0.25079990155057841</v>
      </c>
      <c r="BM62" s="1968">
        <v>0.34057735971456371</v>
      </c>
      <c r="BN62" s="1968">
        <v>0.25806451612903225</v>
      </c>
      <c r="BO62" s="1968">
        <v>0.40767824497257771</v>
      </c>
      <c r="BP62" s="1968">
        <v>0.38902743142144636</v>
      </c>
      <c r="BQ62" s="1968">
        <v>0.3347457627118644</v>
      </c>
      <c r="BR62" s="1968">
        <v>0.13551401869158877</v>
      </c>
      <c r="BS62" s="1968">
        <v>0.11684782608695653</v>
      </c>
      <c r="BT62" s="1968">
        <v>7.0884146341463408E-2</v>
      </c>
      <c r="BU62" s="1968">
        <v>0.17017543859649123</v>
      </c>
      <c r="BV62" s="1968">
        <v>0.19161676646706588</v>
      </c>
      <c r="BW62" s="1971">
        <v>0.22560975609756098</v>
      </c>
      <c r="BX62" s="1970">
        <v>0.14666666666666667</v>
      </c>
      <c r="BY62" s="1972">
        <v>9.1695501730103809E-2</v>
      </c>
      <c r="BZ62" s="1972">
        <v>0.25667351129363447</v>
      </c>
      <c r="CA62" s="1972">
        <v>0.14863498483316481</v>
      </c>
      <c r="CB62" s="1972"/>
      <c r="CC62" s="1984">
        <f t="shared" si="86"/>
        <v>0.21953487793662899</v>
      </c>
      <c r="CD62" s="1985">
        <f t="shared" si="31"/>
        <v>0.23856770869179686</v>
      </c>
      <c r="CE62" s="278">
        <f t="shared" si="32"/>
        <v>0.17385608412422615</v>
      </c>
    </row>
    <row r="63" spans="1:83" ht="14.5" x14ac:dyDescent="0.35">
      <c r="A63" s="213">
        <v>40354</v>
      </c>
      <c r="B63" s="1373">
        <f t="shared" si="25"/>
        <v>40349</v>
      </c>
      <c r="C63" s="219">
        <f t="shared" si="62"/>
        <v>0.19883040935672514</v>
      </c>
      <c r="D63" s="219">
        <f t="shared" si="63"/>
        <v>0.26039872015751908</v>
      </c>
      <c r="E63" s="219">
        <f t="shared" si="64"/>
        <v>0.35290301654232892</v>
      </c>
      <c r="F63" s="219">
        <f t="shared" si="65"/>
        <v>0.26881720430107525</v>
      </c>
      <c r="G63" s="219">
        <f t="shared" si="66"/>
        <v>0.42961608775137111</v>
      </c>
      <c r="H63" s="219">
        <f t="shared" si="67"/>
        <v>0.41147132169576062</v>
      </c>
      <c r="I63" s="219">
        <f t="shared" si="68"/>
        <v>0.35169491525423729</v>
      </c>
      <c r="J63" s="219">
        <f t="shared" si="69"/>
        <v>0.13551401869158877</v>
      </c>
      <c r="K63" s="219">
        <f t="shared" si="70"/>
        <v>0.13858695652173914</v>
      </c>
      <c r="L63" s="219">
        <f t="shared" si="71"/>
        <v>8.2317073170731711E-2</v>
      </c>
      <c r="M63" s="219">
        <f t="shared" si="72"/>
        <v>0.17192982456140352</v>
      </c>
      <c r="N63" s="302">
        <f t="shared" si="73"/>
        <v>0.19521912350597609</v>
      </c>
      <c r="O63" s="302">
        <f t="shared" si="74"/>
        <v>0.22560975609756098</v>
      </c>
      <c r="P63" s="302">
        <f t="shared" si="75"/>
        <v>0.14666666666666667</v>
      </c>
      <c r="Q63" s="302">
        <f t="shared" si="76"/>
        <v>0.10380622837370242</v>
      </c>
      <c r="R63" s="302">
        <f t="shared" si="77"/>
        <v>0.26078028747433263</v>
      </c>
      <c r="S63" s="302">
        <f t="shared" si="77"/>
        <v>0.1552072800808898</v>
      </c>
      <c r="T63" s="986"/>
      <c r="U63" s="1904">
        <v>44007</v>
      </c>
      <c r="V63" s="214">
        <v>3</v>
      </c>
      <c r="W63" s="214">
        <v>39</v>
      </c>
      <c r="X63" s="214">
        <v>38</v>
      </c>
      <c r="Y63" s="214">
        <v>8</v>
      </c>
      <c r="Z63" s="214">
        <v>12</v>
      </c>
      <c r="AA63" s="214">
        <v>18</v>
      </c>
      <c r="AB63" s="214">
        <v>8</v>
      </c>
      <c r="AC63" s="214">
        <v>0</v>
      </c>
      <c r="AD63" s="214">
        <v>16</v>
      </c>
      <c r="AE63" s="215">
        <v>15</v>
      </c>
      <c r="AF63" s="215">
        <v>1</v>
      </c>
      <c r="AG63" s="301">
        <v>1</v>
      </c>
      <c r="AH63" s="301">
        <v>0</v>
      </c>
      <c r="AI63" s="301">
        <v>0</v>
      </c>
      <c r="AJ63" s="301">
        <v>7</v>
      </c>
      <c r="AK63" s="301">
        <v>6</v>
      </c>
      <c r="AL63" s="301">
        <v>13</v>
      </c>
      <c r="AM63" s="2201" t="s">
        <v>143</v>
      </c>
      <c r="AN63" s="2202">
        <v>44372</v>
      </c>
      <c r="AO63" s="1910"/>
      <c r="AP63" s="1912">
        <v>44007</v>
      </c>
      <c r="AQ63" s="1918">
        <f t="shared" si="33"/>
        <v>306</v>
      </c>
      <c r="AR63" s="1918">
        <f t="shared" si="51"/>
        <v>1058</v>
      </c>
      <c r="AS63" s="1918">
        <f t="shared" si="52"/>
        <v>1088</v>
      </c>
      <c r="AT63" s="1918">
        <f t="shared" si="53"/>
        <v>200</v>
      </c>
      <c r="AU63" s="1918">
        <f t="shared" si="54"/>
        <v>235</v>
      </c>
      <c r="AV63" s="1918">
        <f t="shared" si="55"/>
        <v>330</v>
      </c>
      <c r="AW63" s="1918">
        <f t="shared" si="56"/>
        <v>166</v>
      </c>
      <c r="AX63" s="1918">
        <f t="shared" si="57"/>
        <v>29</v>
      </c>
      <c r="AY63" s="1918">
        <f t="shared" si="58"/>
        <v>102</v>
      </c>
      <c r="AZ63" s="1918">
        <f t="shared" si="59"/>
        <v>108</v>
      </c>
      <c r="BA63" s="1918">
        <f t="shared" si="84"/>
        <v>98</v>
      </c>
      <c r="BB63" s="1921">
        <f t="shared" si="79"/>
        <v>98</v>
      </c>
      <c r="BC63" s="1921">
        <f t="shared" si="83"/>
        <v>37</v>
      </c>
      <c r="BD63" s="1920">
        <f t="shared" si="85"/>
        <v>11</v>
      </c>
      <c r="BE63" s="1920">
        <f t="shared" si="80"/>
        <v>60</v>
      </c>
      <c r="BF63" s="1920">
        <f t="shared" si="81"/>
        <v>381</v>
      </c>
      <c r="BG63" s="1920">
        <f t="shared" si="82"/>
        <v>307</v>
      </c>
      <c r="BH63" s="1898"/>
      <c r="BJ63" s="233">
        <f t="shared" si="78"/>
        <v>40349</v>
      </c>
      <c r="BK63" s="1968">
        <v>0.19883040935672514</v>
      </c>
      <c r="BL63" s="1968">
        <v>0.26039872015751908</v>
      </c>
      <c r="BM63" s="1968">
        <v>0.35290301654232892</v>
      </c>
      <c r="BN63" s="1968">
        <v>0.26881720430107525</v>
      </c>
      <c r="BO63" s="1968">
        <v>0.42961608775137111</v>
      </c>
      <c r="BP63" s="1968">
        <v>0.41147132169576062</v>
      </c>
      <c r="BQ63" s="1968">
        <v>0.35169491525423729</v>
      </c>
      <c r="BR63" s="1968">
        <v>0.13551401869158877</v>
      </c>
      <c r="BS63" s="1968">
        <v>0.13858695652173914</v>
      </c>
      <c r="BT63" s="1968">
        <v>8.2317073170731711E-2</v>
      </c>
      <c r="BU63" s="1968">
        <v>0.17192982456140352</v>
      </c>
      <c r="BV63" s="1968">
        <v>0.19361277445109781</v>
      </c>
      <c r="BW63" s="1971">
        <v>0.22560975609756098</v>
      </c>
      <c r="BX63" s="1970">
        <v>0.14666666666666667</v>
      </c>
      <c r="BY63" s="1972">
        <v>0.10380622837370242</v>
      </c>
      <c r="BZ63" s="1972">
        <v>0.26078028747433263</v>
      </c>
      <c r="CA63" s="1972">
        <v>0.1552072800808898</v>
      </c>
      <c r="CB63" s="1972"/>
      <c r="CC63" s="1984">
        <f t="shared" si="86"/>
        <v>0.22869191418521947</v>
      </c>
      <c r="CD63" s="1985">
        <f t="shared" si="31"/>
        <v>0.24964102687129822</v>
      </c>
      <c r="CE63" s="278">
        <f t="shared" si="32"/>
        <v>0.17841404373863051</v>
      </c>
    </row>
    <row r="64" spans="1:83" ht="14.5" x14ac:dyDescent="0.35">
      <c r="A64" s="213">
        <v>40355</v>
      </c>
      <c r="B64" s="1373">
        <f t="shared" si="25"/>
        <v>40350</v>
      </c>
      <c r="C64" s="219">
        <f t="shared" si="62"/>
        <v>0.22222222222222221</v>
      </c>
      <c r="D64" s="219">
        <f t="shared" si="63"/>
        <v>0.31036180162441546</v>
      </c>
      <c r="E64" s="219">
        <f t="shared" si="64"/>
        <v>0.39506973726889394</v>
      </c>
      <c r="F64" s="219">
        <f t="shared" si="65"/>
        <v>0.29166666666666669</v>
      </c>
      <c r="G64" s="219">
        <f t="shared" si="66"/>
        <v>0.51919561243144419</v>
      </c>
      <c r="H64" s="219">
        <f t="shared" si="67"/>
        <v>0.47381546134663344</v>
      </c>
      <c r="I64" s="219">
        <f t="shared" si="68"/>
        <v>0.35169491525423729</v>
      </c>
      <c r="J64" s="219">
        <f t="shared" si="69"/>
        <v>0.14485981308411214</v>
      </c>
      <c r="K64" s="219">
        <f t="shared" si="70"/>
        <v>0.13858695652173914</v>
      </c>
      <c r="L64" s="219">
        <f t="shared" si="71"/>
        <v>8.2317073170731711E-2</v>
      </c>
      <c r="M64" s="219">
        <f t="shared" si="72"/>
        <v>0.17894736842105263</v>
      </c>
      <c r="N64" s="302">
        <f t="shared" si="73"/>
        <v>0.24302788844621515</v>
      </c>
      <c r="O64" s="302">
        <f t="shared" si="74"/>
        <v>0.22560975609756098</v>
      </c>
      <c r="P64" s="302">
        <f t="shared" si="75"/>
        <v>0.16</v>
      </c>
      <c r="Q64" s="302">
        <f t="shared" si="76"/>
        <v>0.10380622837370242</v>
      </c>
      <c r="R64" s="302">
        <f t="shared" si="77"/>
        <v>0.27036276522929498</v>
      </c>
      <c r="S64" s="302">
        <f t="shared" si="77"/>
        <v>0.1911021233569262</v>
      </c>
      <c r="T64" s="986"/>
      <c r="U64" s="1905">
        <v>44008</v>
      </c>
      <c r="V64" s="214">
        <v>36</v>
      </c>
      <c r="W64" s="214">
        <v>203</v>
      </c>
      <c r="X64" s="214">
        <v>130</v>
      </c>
      <c r="Y64" s="214">
        <v>17</v>
      </c>
      <c r="Z64" s="214">
        <v>49</v>
      </c>
      <c r="AA64" s="214">
        <v>50</v>
      </c>
      <c r="AB64" s="214">
        <v>0</v>
      </c>
      <c r="AC64" s="214">
        <v>2</v>
      </c>
      <c r="AD64" s="214">
        <v>0</v>
      </c>
      <c r="AE64" s="215">
        <v>0</v>
      </c>
      <c r="AF64" s="215">
        <v>4</v>
      </c>
      <c r="AG64" s="301">
        <v>24</v>
      </c>
      <c r="AH64" s="301">
        <v>0</v>
      </c>
      <c r="AI64" s="301">
        <v>1</v>
      </c>
      <c r="AJ64" s="301">
        <v>0</v>
      </c>
      <c r="AK64" s="301">
        <v>14</v>
      </c>
      <c r="AL64" s="301">
        <v>71</v>
      </c>
      <c r="AM64" s="2201" t="s">
        <v>143</v>
      </c>
      <c r="AN64" s="2202">
        <v>44373</v>
      </c>
      <c r="AO64" s="1910"/>
      <c r="AP64" s="1912">
        <v>44008</v>
      </c>
      <c r="AQ64" s="1918">
        <f t="shared" si="33"/>
        <v>342</v>
      </c>
      <c r="AR64" s="1918">
        <f t="shared" si="51"/>
        <v>1261</v>
      </c>
      <c r="AS64" s="1918">
        <f t="shared" si="52"/>
        <v>1218</v>
      </c>
      <c r="AT64" s="1918">
        <f t="shared" si="53"/>
        <v>217</v>
      </c>
      <c r="AU64" s="1918">
        <f t="shared" si="54"/>
        <v>284</v>
      </c>
      <c r="AV64" s="1918">
        <f t="shared" si="55"/>
        <v>380</v>
      </c>
      <c r="AW64" s="1918">
        <f t="shared" si="56"/>
        <v>166</v>
      </c>
      <c r="AX64" s="1918">
        <f t="shared" si="57"/>
        <v>31</v>
      </c>
      <c r="AY64" s="1918">
        <f t="shared" si="58"/>
        <v>102</v>
      </c>
      <c r="AZ64" s="1918">
        <f t="shared" si="59"/>
        <v>108</v>
      </c>
      <c r="BA64" s="1918">
        <f t="shared" si="84"/>
        <v>102</v>
      </c>
      <c r="BB64" s="1921">
        <f t="shared" si="79"/>
        <v>122</v>
      </c>
      <c r="BC64" s="1921">
        <f t="shared" si="83"/>
        <v>37</v>
      </c>
      <c r="BD64" s="1920">
        <f t="shared" si="85"/>
        <v>12</v>
      </c>
      <c r="BE64" s="1920">
        <f t="shared" si="80"/>
        <v>60</v>
      </c>
      <c r="BF64" s="1920">
        <f t="shared" si="81"/>
        <v>395</v>
      </c>
      <c r="BG64" s="1920">
        <f t="shared" si="82"/>
        <v>378</v>
      </c>
      <c r="BH64" s="1898"/>
      <c r="BJ64" s="233">
        <f t="shared" si="78"/>
        <v>40350</v>
      </c>
      <c r="BK64" s="1968">
        <v>0.22222222222222221</v>
      </c>
      <c r="BL64" s="1968">
        <v>0.31036180162441546</v>
      </c>
      <c r="BM64" s="1968">
        <v>0.39506973726889394</v>
      </c>
      <c r="BN64" s="1968">
        <v>0.29166666666666669</v>
      </c>
      <c r="BO64" s="1968">
        <v>0.51919561243144419</v>
      </c>
      <c r="BP64" s="1968">
        <v>0.47381546134663344</v>
      </c>
      <c r="BQ64" s="1968">
        <v>0.35169491525423729</v>
      </c>
      <c r="BR64" s="1968">
        <v>0.14485981308411214</v>
      </c>
      <c r="BS64" s="1968">
        <v>0.13858695652173914</v>
      </c>
      <c r="BT64" s="1968">
        <v>8.2317073170731711E-2</v>
      </c>
      <c r="BU64" s="1968">
        <v>0.17894736842105263</v>
      </c>
      <c r="BV64" s="1968">
        <v>0.24151696606786427</v>
      </c>
      <c r="BW64" s="1971">
        <v>0.22560975609756098</v>
      </c>
      <c r="BX64" s="1970">
        <v>0.16</v>
      </c>
      <c r="BY64" s="1972">
        <v>0.10380622837370242</v>
      </c>
      <c r="BZ64" s="1972">
        <v>0.27036276522929498</v>
      </c>
      <c r="CA64" s="1972">
        <v>0.1911021233569262</v>
      </c>
      <c r="CB64" s="1972"/>
      <c r="CC64" s="1984">
        <f t="shared" si="86"/>
        <v>0.25300796865514696</v>
      </c>
      <c r="CD64" s="1985">
        <f t="shared" si="31"/>
        <v>0.27918788284000112</v>
      </c>
      <c r="CE64" s="278">
        <f t="shared" si="32"/>
        <v>0.19017617461149691</v>
      </c>
    </row>
    <row r="65" spans="1:83" ht="14.5" x14ac:dyDescent="0.35">
      <c r="A65" s="213">
        <v>40356</v>
      </c>
      <c r="B65" s="1373">
        <f t="shared" si="25"/>
        <v>40351</v>
      </c>
      <c r="C65" s="219">
        <f t="shared" si="62"/>
        <v>0.24626380766731643</v>
      </c>
      <c r="D65" s="219">
        <f t="shared" si="63"/>
        <v>0.31306916071868079</v>
      </c>
      <c r="E65" s="219">
        <f t="shared" si="64"/>
        <v>0.39571845604930261</v>
      </c>
      <c r="F65" s="219">
        <f t="shared" si="65"/>
        <v>0.29166666666666669</v>
      </c>
      <c r="G65" s="219">
        <f t="shared" si="66"/>
        <v>0.51919561243144419</v>
      </c>
      <c r="H65" s="219">
        <f t="shared" si="67"/>
        <v>0.4775561097256858</v>
      </c>
      <c r="I65" s="219">
        <f t="shared" si="68"/>
        <v>0.3728813559322034</v>
      </c>
      <c r="J65" s="219">
        <f t="shared" si="69"/>
        <v>0.20560747663551401</v>
      </c>
      <c r="K65" s="219">
        <f t="shared" si="70"/>
        <v>0.14673913043478262</v>
      </c>
      <c r="L65" s="219">
        <f t="shared" si="71"/>
        <v>8.4603658536585372E-2</v>
      </c>
      <c r="M65" s="219">
        <f t="shared" si="72"/>
        <v>0.20877192982456141</v>
      </c>
      <c r="N65" s="302">
        <f t="shared" si="73"/>
        <v>0.24302788844621515</v>
      </c>
      <c r="O65" s="302">
        <f t="shared" si="74"/>
        <v>0.25609756097560976</v>
      </c>
      <c r="P65" s="302">
        <f t="shared" si="75"/>
        <v>0.16</v>
      </c>
      <c r="Q65" s="302">
        <f t="shared" si="76"/>
        <v>0.10899653979238755</v>
      </c>
      <c r="R65" s="302">
        <f t="shared" si="77"/>
        <v>0.30527036276522929</v>
      </c>
      <c r="S65" s="302">
        <f t="shared" si="77"/>
        <v>0.19312436804853386</v>
      </c>
      <c r="T65" s="986"/>
      <c r="U65" s="1904">
        <v>44009</v>
      </c>
      <c r="V65" s="214">
        <v>37</v>
      </c>
      <c r="W65" s="214">
        <v>11</v>
      </c>
      <c r="X65" s="214">
        <v>2</v>
      </c>
      <c r="Y65" s="214">
        <v>0</v>
      </c>
      <c r="Z65" s="214">
        <v>0</v>
      </c>
      <c r="AA65" s="214">
        <v>3</v>
      </c>
      <c r="AB65" s="214">
        <v>10</v>
      </c>
      <c r="AC65" s="214">
        <v>13</v>
      </c>
      <c r="AD65" s="214">
        <v>6</v>
      </c>
      <c r="AE65" s="215">
        <v>3</v>
      </c>
      <c r="AF65" s="215">
        <v>17</v>
      </c>
      <c r="AG65" s="301">
        <v>0</v>
      </c>
      <c r="AH65" s="301">
        <v>5</v>
      </c>
      <c r="AI65" s="301">
        <v>0</v>
      </c>
      <c r="AJ65" s="301">
        <v>3</v>
      </c>
      <c r="AK65" s="301">
        <v>51</v>
      </c>
      <c r="AL65" s="301">
        <v>4</v>
      </c>
      <c r="AM65" s="2201" t="s">
        <v>143</v>
      </c>
      <c r="AN65" s="2202">
        <v>44374</v>
      </c>
      <c r="AO65" s="1910"/>
      <c r="AP65" s="1912">
        <v>44009</v>
      </c>
      <c r="AQ65" s="1918">
        <f t="shared" si="33"/>
        <v>379</v>
      </c>
      <c r="AR65" s="1918">
        <f t="shared" si="51"/>
        <v>1272</v>
      </c>
      <c r="AS65" s="1918">
        <f t="shared" si="52"/>
        <v>1220</v>
      </c>
      <c r="AT65" s="1918">
        <f t="shared" si="53"/>
        <v>217</v>
      </c>
      <c r="AU65" s="1918">
        <f t="shared" si="54"/>
        <v>284</v>
      </c>
      <c r="AV65" s="1918">
        <f t="shared" si="55"/>
        <v>383</v>
      </c>
      <c r="AW65" s="1918">
        <f t="shared" si="56"/>
        <v>176</v>
      </c>
      <c r="AX65" s="1918">
        <f t="shared" si="57"/>
        <v>44</v>
      </c>
      <c r="AY65" s="1918">
        <f t="shared" si="58"/>
        <v>108</v>
      </c>
      <c r="AZ65" s="1918">
        <f t="shared" si="59"/>
        <v>111</v>
      </c>
      <c r="BA65" s="1918">
        <f t="shared" si="84"/>
        <v>119</v>
      </c>
      <c r="BB65" s="1921">
        <f t="shared" si="79"/>
        <v>122</v>
      </c>
      <c r="BC65" s="1921">
        <f t="shared" si="83"/>
        <v>42</v>
      </c>
      <c r="BD65" s="1920">
        <f t="shared" si="85"/>
        <v>12</v>
      </c>
      <c r="BE65" s="1920">
        <f t="shared" si="80"/>
        <v>63</v>
      </c>
      <c r="BF65" s="1920">
        <f t="shared" si="81"/>
        <v>446</v>
      </c>
      <c r="BG65" s="1920">
        <f t="shared" si="82"/>
        <v>382</v>
      </c>
      <c r="BH65" s="1898"/>
      <c r="BJ65" s="233">
        <f t="shared" si="78"/>
        <v>40351</v>
      </c>
      <c r="BK65" s="1968">
        <v>0.24626380766731643</v>
      </c>
      <c r="BL65" s="1968">
        <v>0.31306916071868079</v>
      </c>
      <c r="BM65" s="1968">
        <v>0.39571845604930261</v>
      </c>
      <c r="BN65" s="1968">
        <v>0.29166666666666669</v>
      </c>
      <c r="BO65" s="1968">
        <v>0.51919561243144419</v>
      </c>
      <c r="BP65" s="1968">
        <v>0.4775561097256858</v>
      </c>
      <c r="BQ65" s="1968">
        <v>0.3728813559322034</v>
      </c>
      <c r="BR65" s="1968">
        <v>0.20560747663551401</v>
      </c>
      <c r="BS65" s="1968">
        <v>0.14673913043478262</v>
      </c>
      <c r="BT65" s="1968">
        <v>8.4603658536585372E-2</v>
      </c>
      <c r="BU65" s="1968">
        <v>0.20877192982456141</v>
      </c>
      <c r="BV65" s="1968">
        <v>0.24151696606786427</v>
      </c>
      <c r="BW65" s="1971">
        <v>0.25609756097560976</v>
      </c>
      <c r="BX65" s="1970">
        <v>0.16</v>
      </c>
      <c r="BY65" s="1972">
        <v>0.10899653979238755</v>
      </c>
      <c r="BZ65" s="1972">
        <v>0.30527036276522929</v>
      </c>
      <c r="CA65" s="1972">
        <v>0.19312436804853386</v>
      </c>
      <c r="CB65" s="1972"/>
      <c r="CC65" s="1984">
        <f t="shared" si="86"/>
        <v>0.26629877425131576</v>
      </c>
      <c r="CD65" s="1985">
        <f t="shared" si="31"/>
        <v>0.29196586089088394</v>
      </c>
      <c r="CE65" s="278">
        <f t="shared" si="32"/>
        <v>0.20469776631635211</v>
      </c>
    </row>
    <row r="66" spans="1:83" ht="14.5" x14ac:dyDescent="0.35">
      <c r="A66" s="213">
        <v>40357</v>
      </c>
      <c r="B66" s="1373">
        <f t="shared" si="25"/>
        <v>40352</v>
      </c>
      <c r="C66" s="219">
        <f t="shared" si="62"/>
        <v>0.25081221572449641</v>
      </c>
      <c r="D66" s="219">
        <f t="shared" si="63"/>
        <v>0.32586758552793504</v>
      </c>
      <c r="E66" s="219">
        <f t="shared" si="64"/>
        <v>0.40999026921829385</v>
      </c>
      <c r="F66" s="219">
        <f t="shared" si="65"/>
        <v>0.30376344086021506</v>
      </c>
      <c r="G66" s="219">
        <f t="shared" si="66"/>
        <v>0.53382084095063986</v>
      </c>
      <c r="H66" s="219">
        <f t="shared" si="67"/>
        <v>0.50249376558603487</v>
      </c>
      <c r="I66" s="219">
        <f t="shared" si="68"/>
        <v>0.40677966101694918</v>
      </c>
      <c r="J66" s="219">
        <f t="shared" si="69"/>
        <v>0.20560747663551401</v>
      </c>
      <c r="K66" s="219">
        <f t="shared" si="70"/>
        <v>0.17798913043478262</v>
      </c>
      <c r="L66" s="219">
        <f t="shared" si="71"/>
        <v>0.11051829268292683</v>
      </c>
      <c r="M66" s="219">
        <f t="shared" si="72"/>
        <v>0.21052631578947367</v>
      </c>
      <c r="N66" s="302">
        <f t="shared" si="73"/>
        <v>0.25298804780876494</v>
      </c>
      <c r="O66" s="302">
        <f t="shared" si="74"/>
        <v>0.25609756097560976</v>
      </c>
      <c r="P66" s="302">
        <f t="shared" si="75"/>
        <v>0.18666666666666668</v>
      </c>
      <c r="Q66" s="302">
        <f t="shared" si="76"/>
        <v>0.12283737024221453</v>
      </c>
      <c r="R66" s="302">
        <f t="shared" si="77"/>
        <v>0.3059548254620123</v>
      </c>
      <c r="S66" s="302">
        <f t="shared" si="77"/>
        <v>0.19868554095045501</v>
      </c>
      <c r="T66" s="986"/>
      <c r="U66" s="1905">
        <v>44010</v>
      </c>
      <c r="V66" s="214">
        <v>7</v>
      </c>
      <c r="W66" s="214">
        <v>52</v>
      </c>
      <c r="X66" s="214">
        <v>44</v>
      </c>
      <c r="Y66" s="214">
        <v>9</v>
      </c>
      <c r="Z66" s="214">
        <v>8</v>
      </c>
      <c r="AA66" s="214">
        <v>20</v>
      </c>
      <c r="AB66" s="214">
        <v>16</v>
      </c>
      <c r="AC66" s="214">
        <v>0</v>
      </c>
      <c r="AD66" s="214">
        <v>23</v>
      </c>
      <c r="AE66" s="215">
        <v>34</v>
      </c>
      <c r="AF66" s="215">
        <v>1</v>
      </c>
      <c r="AG66" s="301">
        <v>5</v>
      </c>
      <c r="AH66" s="301">
        <v>0</v>
      </c>
      <c r="AI66" s="301">
        <v>2</v>
      </c>
      <c r="AJ66" s="301">
        <v>8</v>
      </c>
      <c r="AK66" s="301">
        <v>1</v>
      </c>
      <c r="AL66" s="301">
        <v>11</v>
      </c>
      <c r="AM66" s="2201" t="s">
        <v>143</v>
      </c>
      <c r="AN66" s="2202">
        <v>44375</v>
      </c>
      <c r="AO66" s="1910"/>
      <c r="AP66" s="1912">
        <v>44010</v>
      </c>
      <c r="AQ66" s="1918">
        <f t="shared" si="33"/>
        <v>386</v>
      </c>
      <c r="AR66" s="1918">
        <f t="shared" si="51"/>
        <v>1324</v>
      </c>
      <c r="AS66" s="1918">
        <f t="shared" si="52"/>
        <v>1264</v>
      </c>
      <c r="AT66" s="1918">
        <f t="shared" si="53"/>
        <v>226</v>
      </c>
      <c r="AU66" s="1918">
        <f t="shared" si="54"/>
        <v>292</v>
      </c>
      <c r="AV66" s="1918">
        <f t="shared" si="55"/>
        <v>403</v>
      </c>
      <c r="AW66" s="1918">
        <f t="shared" si="56"/>
        <v>192</v>
      </c>
      <c r="AX66" s="1918">
        <f t="shared" si="57"/>
        <v>44</v>
      </c>
      <c r="AY66" s="1918">
        <f t="shared" si="58"/>
        <v>131</v>
      </c>
      <c r="AZ66" s="1918">
        <f t="shared" si="59"/>
        <v>145</v>
      </c>
      <c r="BA66" s="1918">
        <f t="shared" si="84"/>
        <v>120</v>
      </c>
      <c r="BB66" s="1921">
        <f t="shared" si="79"/>
        <v>127</v>
      </c>
      <c r="BC66" s="1921">
        <f t="shared" si="83"/>
        <v>42</v>
      </c>
      <c r="BD66" s="1920">
        <f t="shared" si="85"/>
        <v>14</v>
      </c>
      <c r="BE66" s="1920">
        <f t="shared" si="80"/>
        <v>71</v>
      </c>
      <c r="BF66" s="1920">
        <f t="shared" si="81"/>
        <v>447</v>
      </c>
      <c r="BG66" s="1920">
        <f t="shared" si="82"/>
        <v>393</v>
      </c>
      <c r="BH66" s="1898"/>
      <c r="BJ66" s="233">
        <f t="shared" si="78"/>
        <v>40352</v>
      </c>
      <c r="BK66" s="1968">
        <v>0.25081221572449641</v>
      </c>
      <c r="BL66" s="1968">
        <v>0.32586758552793504</v>
      </c>
      <c r="BM66" s="1968">
        <v>0.40999026921829385</v>
      </c>
      <c r="BN66" s="1968">
        <v>0.30376344086021506</v>
      </c>
      <c r="BO66" s="1968">
        <v>0.53382084095063986</v>
      </c>
      <c r="BP66" s="1968">
        <v>0.50249376558603487</v>
      </c>
      <c r="BQ66" s="1968">
        <v>0.40677966101694918</v>
      </c>
      <c r="BR66" s="1968">
        <v>0.20560747663551401</v>
      </c>
      <c r="BS66" s="1968">
        <v>0.17798913043478262</v>
      </c>
      <c r="BT66" s="1968">
        <v>0.11051829268292683</v>
      </c>
      <c r="BU66" s="1968">
        <v>0.21052631578947367</v>
      </c>
      <c r="BV66" s="1968">
        <v>0.25149700598802394</v>
      </c>
      <c r="BW66" s="1971">
        <v>0.25609756097560976</v>
      </c>
      <c r="BX66" s="1971">
        <v>0.18666666666666668</v>
      </c>
      <c r="BY66" s="1971">
        <v>0.12283737024221453</v>
      </c>
      <c r="BZ66" s="1971">
        <v>0.3059548254620123</v>
      </c>
      <c r="CA66" s="1971">
        <v>0.19868554095045501</v>
      </c>
      <c r="CB66" s="1971"/>
      <c r="CC66" s="1984">
        <f t="shared" si="86"/>
        <v>0.27999458615954376</v>
      </c>
      <c r="CD66" s="1985">
        <f t="shared" si="31"/>
        <v>0.30747216670127381</v>
      </c>
      <c r="CE66" s="278">
        <f t="shared" si="32"/>
        <v>0.21404839285939165</v>
      </c>
    </row>
    <row r="67" spans="1:83" ht="14.5" x14ac:dyDescent="0.35">
      <c r="A67" s="213">
        <v>40358</v>
      </c>
      <c r="B67" s="1373">
        <f t="shared" si="25"/>
        <v>40353</v>
      </c>
      <c r="C67" s="219">
        <f t="shared" si="62"/>
        <v>0.2807017543859649</v>
      </c>
      <c r="D67" s="219">
        <f t="shared" si="63"/>
        <v>0.37336943145459023</v>
      </c>
      <c r="E67" s="219">
        <f t="shared" si="64"/>
        <v>0.45734674018812843</v>
      </c>
      <c r="F67" s="219">
        <f t="shared" si="65"/>
        <v>0.34139784946236557</v>
      </c>
      <c r="G67" s="219">
        <f t="shared" si="66"/>
        <v>0.58135283363802559</v>
      </c>
      <c r="H67" s="219">
        <f t="shared" si="67"/>
        <v>0.5922693266832918</v>
      </c>
      <c r="I67" s="219">
        <f t="shared" si="68"/>
        <v>0.40889830508474578</v>
      </c>
      <c r="J67" s="219">
        <f t="shared" si="69"/>
        <v>0.22429906542056074</v>
      </c>
      <c r="K67" s="219">
        <f t="shared" si="70"/>
        <v>0.18070652173913043</v>
      </c>
      <c r="L67" s="219">
        <f t="shared" si="71"/>
        <v>0.11128048780487805</v>
      </c>
      <c r="M67" s="219">
        <f t="shared" si="72"/>
        <v>0.22105263157894736</v>
      </c>
      <c r="N67" s="302">
        <f t="shared" si="73"/>
        <v>0.2908366533864542</v>
      </c>
      <c r="O67" s="302">
        <f t="shared" si="74"/>
        <v>0.26219512195121952</v>
      </c>
      <c r="P67" s="302">
        <f t="shared" si="75"/>
        <v>0.18666666666666668</v>
      </c>
      <c r="Q67" s="302">
        <f t="shared" si="76"/>
        <v>0.1245674740484429</v>
      </c>
      <c r="R67" s="302">
        <f t="shared" si="77"/>
        <v>0.31690622861054074</v>
      </c>
      <c r="S67" s="302">
        <f t="shared" si="77"/>
        <v>0.24469160768452983</v>
      </c>
      <c r="T67" s="986"/>
      <c r="U67" s="1904">
        <v>44011</v>
      </c>
      <c r="V67" s="214">
        <v>46</v>
      </c>
      <c r="W67" s="214">
        <v>193</v>
      </c>
      <c r="X67" s="214">
        <v>146</v>
      </c>
      <c r="Y67" s="214">
        <v>28</v>
      </c>
      <c r="Z67" s="214">
        <v>26</v>
      </c>
      <c r="AA67" s="214">
        <v>72</v>
      </c>
      <c r="AB67" s="214">
        <v>1</v>
      </c>
      <c r="AC67" s="214">
        <v>4</v>
      </c>
      <c r="AD67" s="214">
        <v>2</v>
      </c>
      <c r="AE67" s="215">
        <v>1</v>
      </c>
      <c r="AF67" s="215">
        <v>6</v>
      </c>
      <c r="AG67" s="301">
        <v>19</v>
      </c>
      <c r="AH67" s="301">
        <v>1</v>
      </c>
      <c r="AI67" s="301">
        <v>0</v>
      </c>
      <c r="AJ67" s="301">
        <v>1</v>
      </c>
      <c r="AK67" s="301">
        <v>16</v>
      </c>
      <c r="AL67" s="301">
        <v>91</v>
      </c>
      <c r="AM67" s="2201" t="s">
        <v>143</v>
      </c>
      <c r="AN67" s="2202">
        <v>44376</v>
      </c>
      <c r="AO67" s="1910"/>
      <c r="AP67" s="1912">
        <v>44011</v>
      </c>
      <c r="AQ67" s="1918">
        <f t="shared" si="33"/>
        <v>432</v>
      </c>
      <c r="AR67" s="1918">
        <f t="shared" si="51"/>
        <v>1517</v>
      </c>
      <c r="AS67" s="1918">
        <f t="shared" si="52"/>
        <v>1410</v>
      </c>
      <c r="AT67" s="1918">
        <f t="shared" si="53"/>
        <v>254</v>
      </c>
      <c r="AU67" s="1918">
        <f t="shared" si="54"/>
        <v>318</v>
      </c>
      <c r="AV67" s="1918">
        <f t="shared" si="55"/>
        <v>475</v>
      </c>
      <c r="AW67" s="1918">
        <f t="shared" si="56"/>
        <v>193</v>
      </c>
      <c r="AX67" s="1918">
        <f t="shared" si="57"/>
        <v>48</v>
      </c>
      <c r="AY67" s="1918">
        <f t="shared" si="58"/>
        <v>133</v>
      </c>
      <c r="AZ67" s="1918">
        <f t="shared" si="59"/>
        <v>146</v>
      </c>
      <c r="BA67" s="1918">
        <f t="shared" si="84"/>
        <v>126</v>
      </c>
      <c r="BB67" s="1921">
        <f t="shared" si="79"/>
        <v>146</v>
      </c>
      <c r="BC67" s="1921">
        <f t="shared" si="83"/>
        <v>43</v>
      </c>
      <c r="BD67" s="1920">
        <f t="shared" si="85"/>
        <v>14</v>
      </c>
      <c r="BE67" s="1920">
        <f t="shared" si="80"/>
        <v>72</v>
      </c>
      <c r="BF67" s="1920">
        <f t="shared" si="81"/>
        <v>463</v>
      </c>
      <c r="BG67" s="1920">
        <f t="shared" si="82"/>
        <v>484</v>
      </c>
      <c r="BH67" s="1898"/>
      <c r="BJ67" s="233">
        <f t="shared" si="78"/>
        <v>40353</v>
      </c>
      <c r="BK67" s="1968">
        <v>0.2807017543859649</v>
      </c>
      <c r="BL67" s="1968">
        <v>0.37336943145459023</v>
      </c>
      <c r="BM67" s="1968">
        <v>0.45734674018812843</v>
      </c>
      <c r="BN67" s="1968">
        <v>0.34139784946236557</v>
      </c>
      <c r="BO67" s="1968">
        <v>0.58135283363802559</v>
      </c>
      <c r="BP67" s="1968">
        <v>0.5922693266832918</v>
      </c>
      <c r="BQ67" s="1968">
        <v>0.40889830508474578</v>
      </c>
      <c r="BR67" s="1968">
        <v>0.22429906542056074</v>
      </c>
      <c r="BS67" s="1968">
        <v>0.18070652173913043</v>
      </c>
      <c r="BT67" s="1968">
        <v>0.11128048780487805</v>
      </c>
      <c r="BU67" s="1968">
        <v>0.22105263157894736</v>
      </c>
      <c r="BV67" s="1968">
        <v>0.28942115768463073</v>
      </c>
      <c r="BW67" s="1971">
        <v>0.26219512195121952</v>
      </c>
      <c r="BX67" s="1971">
        <v>0.18666666666666668</v>
      </c>
      <c r="BY67" s="1971">
        <v>0.1245674740484429</v>
      </c>
      <c r="BZ67" s="1971">
        <v>0.31690622861054074</v>
      </c>
      <c r="CA67" s="1971">
        <v>0.24469160768452983</v>
      </c>
      <c r="CB67" s="1971"/>
      <c r="CC67" s="1984">
        <f t="shared" si="86"/>
        <v>0.30571312965215641</v>
      </c>
      <c r="CD67" s="1985">
        <f t="shared" si="31"/>
        <v>0.33850800876043824</v>
      </c>
      <c r="CE67" s="278">
        <f t="shared" si="32"/>
        <v>0.22700541979227995</v>
      </c>
    </row>
    <row r="68" spans="1:83" ht="15" thickBot="1" x14ac:dyDescent="0.4">
      <c r="A68" s="218">
        <v>40359</v>
      </c>
      <c r="B68" s="1375">
        <f t="shared" si="25"/>
        <v>40354</v>
      </c>
      <c r="C68" s="221">
        <f t="shared" si="62"/>
        <v>0.3203378817413905</v>
      </c>
      <c r="D68" s="221">
        <f t="shared" si="63"/>
        <v>0.37509229633275903</v>
      </c>
      <c r="E68" s="221">
        <f t="shared" si="64"/>
        <v>0.46059033409017192</v>
      </c>
      <c r="F68" s="221">
        <f t="shared" si="65"/>
        <v>0.34274193548387094</v>
      </c>
      <c r="G68" s="221">
        <f t="shared" si="66"/>
        <v>0.58500914076782451</v>
      </c>
      <c r="H68" s="221">
        <f t="shared" si="67"/>
        <v>0.59351620947630923</v>
      </c>
      <c r="I68" s="221">
        <f t="shared" si="68"/>
        <v>0.43008474576271188</v>
      </c>
      <c r="J68" s="221">
        <f t="shared" si="69"/>
        <v>0.26168224299065418</v>
      </c>
      <c r="K68" s="221">
        <f t="shared" si="70"/>
        <v>0.18478260869565216</v>
      </c>
      <c r="L68" s="221">
        <f t="shared" si="71"/>
        <v>0.12042682926829268</v>
      </c>
      <c r="M68" s="221">
        <f t="shared" si="72"/>
        <v>0.24385964912280703</v>
      </c>
      <c r="N68" s="303">
        <f t="shared" si="73"/>
        <v>0.29282868525896416</v>
      </c>
      <c r="O68" s="303">
        <f t="shared" si="74"/>
        <v>0.32317073170731708</v>
      </c>
      <c r="P68" s="303">
        <f t="shared" si="75"/>
        <v>0.18666666666666668</v>
      </c>
      <c r="Q68" s="303">
        <f t="shared" si="76"/>
        <v>0.12802768166089964</v>
      </c>
      <c r="R68" s="303">
        <f t="shared" si="77"/>
        <v>0.34976043805612594</v>
      </c>
      <c r="S68" s="303">
        <f t="shared" si="77"/>
        <v>0.24519716885743176</v>
      </c>
      <c r="T68" s="987"/>
      <c r="U68" s="1906">
        <v>44012</v>
      </c>
      <c r="V68" s="327">
        <v>61</v>
      </c>
      <c r="W68" s="327">
        <v>7</v>
      </c>
      <c r="X68" s="327">
        <v>10</v>
      </c>
      <c r="Y68" s="327">
        <v>1</v>
      </c>
      <c r="Z68" s="327">
        <v>2</v>
      </c>
      <c r="AA68" s="327">
        <v>1</v>
      </c>
      <c r="AB68" s="327">
        <v>10</v>
      </c>
      <c r="AC68" s="327">
        <v>8</v>
      </c>
      <c r="AD68" s="327">
        <v>3</v>
      </c>
      <c r="AE68" s="328">
        <v>12</v>
      </c>
      <c r="AF68" s="328">
        <v>13</v>
      </c>
      <c r="AG68" s="329">
        <v>1</v>
      </c>
      <c r="AH68" s="329">
        <v>10</v>
      </c>
      <c r="AI68" s="329">
        <v>0</v>
      </c>
      <c r="AJ68" s="329">
        <v>2</v>
      </c>
      <c r="AK68" s="329">
        <v>48</v>
      </c>
      <c r="AL68" s="329">
        <v>1</v>
      </c>
      <c r="AM68" s="2201" t="s">
        <v>143</v>
      </c>
      <c r="AN68" s="2202">
        <v>44377</v>
      </c>
      <c r="AO68" s="1916"/>
      <c r="AP68" s="1930">
        <v>44012</v>
      </c>
      <c r="AQ68" s="1931">
        <f t="shared" si="33"/>
        <v>493</v>
      </c>
      <c r="AR68" s="1931">
        <f t="shared" si="51"/>
        <v>1524</v>
      </c>
      <c r="AS68" s="1931">
        <f t="shared" si="52"/>
        <v>1420</v>
      </c>
      <c r="AT68" s="1931">
        <f t="shared" si="53"/>
        <v>255</v>
      </c>
      <c r="AU68" s="1931">
        <f t="shared" si="54"/>
        <v>320</v>
      </c>
      <c r="AV68" s="1931">
        <f t="shared" si="55"/>
        <v>476</v>
      </c>
      <c r="AW68" s="1931">
        <f t="shared" si="56"/>
        <v>203</v>
      </c>
      <c r="AX68" s="1931">
        <f t="shared" si="57"/>
        <v>56</v>
      </c>
      <c r="AY68" s="1931">
        <f t="shared" si="58"/>
        <v>136</v>
      </c>
      <c r="AZ68" s="1931">
        <f t="shared" si="59"/>
        <v>158</v>
      </c>
      <c r="BA68" s="1931">
        <f t="shared" si="84"/>
        <v>139</v>
      </c>
      <c r="BB68" s="1933">
        <f t="shared" si="79"/>
        <v>147</v>
      </c>
      <c r="BC68" s="1933">
        <f t="shared" si="83"/>
        <v>53</v>
      </c>
      <c r="BD68" s="1935">
        <f t="shared" si="85"/>
        <v>14</v>
      </c>
      <c r="BE68" s="1935">
        <f t="shared" si="80"/>
        <v>74</v>
      </c>
      <c r="BF68" s="1935">
        <f t="shared" si="81"/>
        <v>511</v>
      </c>
      <c r="BG68" s="1935">
        <f t="shared" si="82"/>
        <v>485</v>
      </c>
      <c r="BH68" s="1898"/>
      <c r="BJ68" s="233">
        <f t="shared" si="78"/>
        <v>40354</v>
      </c>
      <c r="BK68" s="1968">
        <v>0.3203378817413905</v>
      </c>
      <c r="BL68" s="1968">
        <v>0.37509229633275903</v>
      </c>
      <c r="BM68" s="1968">
        <v>0.46059033409017192</v>
      </c>
      <c r="BN68" s="1968">
        <v>0.34274193548387094</v>
      </c>
      <c r="BO68" s="1968">
        <v>0.58500914076782451</v>
      </c>
      <c r="BP68" s="1968">
        <v>0.59351620947630923</v>
      </c>
      <c r="BQ68" s="1968">
        <v>0.43008474576271188</v>
      </c>
      <c r="BR68" s="1968">
        <v>0.26168224299065418</v>
      </c>
      <c r="BS68" s="1968">
        <v>0.18478260869565216</v>
      </c>
      <c r="BT68" s="1968">
        <v>0.12042682926829268</v>
      </c>
      <c r="BU68" s="1968">
        <v>0.24385964912280703</v>
      </c>
      <c r="BV68" s="1968">
        <v>0.29141716566866266</v>
      </c>
      <c r="BW68" s="1971">
        <v>0.32317073170731708</v>
      </c>
      <c r="BX68" s="1971">
        <v>0.18666666666666668</v>
      </c>
      <c r="BY68" s="1971">
        <v>0.12802768166089964</v>
      </c>
      <c r="BZ68" s="1971">
        <v>0.34976043805612594</v>
      </c>
      <c r="CA68" s="1971">
        <v>0.24519716885743176</v>
      </c>
      <c r="CB68" s="1971"/>
      <c r="CC68" s="1984">
        <f t="shared" si="86"/>
        <v>0.32013904272644406</v>
      </c>
      <c r="CD68" s="1985">
        <f t="shared" si="31"/>
        <v>0.3507950866167589</v>
      </c>
      <c r="CE68" s="278">
        <f t="shared" si="32"/>
        <v>0.24656453738968823</v>
      </c>
    </row>
    <row r="69" spans="1:83" ht="14.5" x14ac:dyDescent="0.35">
      <c r="A69" s="336">
        <v>40360</v>
      </c>
      <c r="B69" s="1376">
        <f t="shared" si="25"/>
        <v>40355</v>
      </c>
      <c r="C69" s="220">
        <f t="shared" ref="C69:C100" si="87">AQ69/C$2</f>
        <v>0.32293697205977906</v>
      </c>
      <c r="D69" s="220">
        <f t="shared" ref="D69:D100" si="88">AR69/D$2</f>
        <v>0.39453605710066453</v>
      </c>
      <c r="E69" s="220">
        <f t="shared" ref="E69:E100" si="89">AS69/E$2</f>
        <v>0.47583522542977619</v>
      </c>
      <c r="F69" s="220">
        <f t="shared" ref="F69:F100" si="90">AT69/F$2</f>
        <v>0.35080645161290325</v>
      </c>
      <c r="G69" s="220">
        <f t="shared" ref="G69:G100" si="91">AU69/G$2</f>
        <v>0.59963436928702007</v>
      </c>
      <c r="H69" s="220">
        <f t="shared" ref="H69:H100" si="92">AV69/H$2</f>
        <v>0.62094763092269323</v>
      </c>
      <c r="I69" s="220">
        <f t="shared" ref="I69:I100" si="93">AW69/I$2</f>
        <v>0.48728813559322032</v>
      </c>
      <c r="J69" s="220">
        <f t="shared" ref="J69:J100" si="94">AX69/J$2</f>
        <v>0.26168224299065418</v>
      </c>
      <c r="K69" s="220">
        <f t="shared" ref="K69:K100" si="95">AY69/K$2</f>
        <v>0.22554347826086957</v>
      </c>
      <c r="L69" s="220">
        <f t="shared" ref="L69:L100" si="96">AZ69/L$2</f>
        <v>0.1638719512195122</v>
      </c>
      <c r="M69" s="220">
        <f t="shared" ref="M69:M100" si="97">BA69/M$2</f>
        <v>0.24385964912280703</v>
      </c>
      <c r="N69" s="337">
        <f t="shared" ref="N69:N100" si="98">BB69/N$2</f>
        <v>0.30478087649402391</v>
      </c>
      <c r="O69" s="337">
        <f t="shared" ref="O69:O100" si="99">BC69/O$2</f>
        <v>0.32926829268292684</v>
      </c>
      <c r="P69" s="337">
        <f t="shared" ref="P69:P100" si="100">BD69/P$2</f>
        <v>0.2</v>
      </c>
      <c r="Q69" s="989">
        <f t="shared" ref="Q69:Q100" si="101">BE69/Q$2</f>
        <v>0.14705882352941177</v>
      </c>
      <c r="R69" s="989">
        <f t="shared" ref="R69:S100" si="102">BF69/R$2</f>
        <v>0.35249828884325807</v>
      </c>
      <c r="S69" s="989">
        <f t="shared" si="102"/>
        <v>0.25278058645096058</v>
      </c>
      <c r="T69" s="986"/>
      <c r="U69" s="1905">
        <v>44013</v>
      </c>
      <c r="V69" s="324">
        <v>4</v>
      </c>
      <c r="W69" s="324">
        <v>79</v>
      </c>
      <c r="X69" s="324">
        <v>47</v>
      </c>
      <c r="Y69" s="324">
        <v>6</v>
      </c>
      <c r="Z69" s="324">
        <v>8</v>
      </c>
      <c r="AA69" s="324">
        <v>22</v>
      </c>
      <c r="AB69" s="324">
        <v>27</v>
      </c>
      <c r="AC69" s="324">
        <v>0</v>
      </c>
      <c r="AD69" s="324">
        <v>30</v>
      </c>
      <c r="AE69" s="325">
        <v>57</v>
      </c>
      <c r="AF69" s="325">
        <v>0</v>
      </c>
      <c r="AG69" s="326">
        <v>6</v>
      </c>
      <c r="AH69" s="326">
        <v>1</v>
      </c>
      <c r="AI69" s="326">
        <v>1</v>
      </c>
      <c r="AJ69" s="326">
        <v>11</v>
      </c>
      <c r="AK69" s="326">
        <v>4</v>
      </c>
      <c r="AL69" s="326">
        <v>15</v>
      </c>
      <c r="AM69" s="2201" t="s">
        <v>143</v>
      </c>
      <c r="AN69" s="2202">
        <v>44378</v>
      </c>
      <c r="AO69" s="1915"/>
      <c r="AP69" s="1926">
        <v>44013</v>
      </c>
      <c r="AQ69" s="1927">
        <f t="shared" si="33"/>
        <v>497</v>
      </c>
      <c r="AR69" s="1927">
        <f t="shared" si="51"/>
        <v>1603</v>
      </c>
      <c r="AS69" s="1927">
        <f t="shared" si="52"/>
        <v>1467</v>
      </c>
      <c r="AT69" s="1927">
        <f t="shared" si="53"/>
        <v>261</v>
      </c>
      <c r="AU69" s="1927">
        <f t="shared" si="54"/>
        <v>328</v>
      </c>
      <c r="AV69" s="1927">
        <f t="shared" si="55"/>
        <v>498</v>
      </c>
      <c r="AW69" s="1927">
        <f t="shared" si="56"/>
        <v>230</v>
      </c>
      <c r="AX69" s="1927">
        <f t="shared" si="57"/>
        <v>56</v>
      </c>
      <c r="AY69" s="1927">
        <f t="shared" si="58"/>
        <v>166</v>
      </c>
      <c r="AZ69" s="1927">
        <f t="shared" si="59"/>
        <v>215</v>
      </c>
      <c r="BA69" s="1927">
        <f t="shared" si="84"/>
        <v>139</v>
      </c>
      <c r="BB69" s="1928">
        <f t="shared" si="79"/>
        <v>153</v>
      </c>
      <c r="BC69" s="1928">
        <f t="shared" si="83"/>
        <v>54</v>
      </c>
      <c r="BD69" s="1929">
        <f t="shared" si="85"/>
        <v>15</v>
      </c>
      <c r="BE69" s="1929">
        <f t="shared" si="80"/>
        <v>85</v>
      </c>
      <c r="BF69" s="1929">
        <f t="shared" si="81"/>
        <v>515</v>
      </c>
      <c r="BG69" s="1929">
        <f t="shared" si="82"/>
        <v>500</v>
      </c>
      <c r="BH69" s="1898"/>
      <c r="BJ69" s="233">
        <f t="shared" si="78"/>
        <v>40355</v>
      </c>
      <c r="BK69" s="1968">
        <v>0.32293697205977906</v>
      </c>
      <c r="BL69" s="1968">
        <v>0.39453605710066453</v>
      </c>
      <c r="BM69" s="1968">
        <v>0.47583522542977619</v>
      </c>
      <c r="BN69" s="1968">
        <v>0.35080645161290325</v>
      </c>
      <c r="BO69" s="1968">
        <v>0.59963436928702007</v>
      </c>
      <c r="BP69" s="1968">
        <v>0.62094763092269323</v>
      </c>
      <c r="BQ69" s="1968">
        <v>0.48728813559322032</v>
      </c>
      <c r="BR69" s="1968">
        <v>0.26168224299065418</v>
      </c>
      <c r="BS69" s="1968">
        <v>0.22554347826086957</v>
      </c>
      <c r="BT69" s="1968">
        <v>0.1638719512195122</v>
      </c>
      <c r="BU69" s="1968">
        <v>0.24385964912280703</v>
      </c>
      <c r="BV69" s="1968">
        <v>0.30339321357285431</v>
      </c>
      <c r="BW69" s="1971">
        <v>0.32926829268292684</v>
      </c>
      <c r="BX69" s="1971">
        <v>0.2</v>
      </c>
      <c r="BY69" s="1971">
        <v>0.14705882352941177</v>
      </c>
      <c r="BZ69" s="1971">
        <v>0.35249828884325807</v>
      </c>
      <c r="CA69" s="1971">
        <v>0.25278058645096058</v>
      </c>
      <c r="CB69" s="1971"/>
      <c r="CC69" s="1984">
        <f t="shared" si="86"/>
        <v>0.33717302168701835</v>
      </c>
      <c r="CD69" s="1985">
        <f t="shared" si="31"/>
        <v>0.37086128143106284</v>
      </c>
      <c r="CE69" s="278">
        <f t="shared" si="32"/>
        <v>0.25632119830131145</v>
      </c>
    </row>
    <row r="70" spans="1:83" ht="14.5" x14ac:dyDescent="0.35">
      <c r="A70" s="213">
        <v>40361</v>
      </c>
      <c r="B70" s="1373">
        <f t="shared" ref="B70:B133" si="103">A70-5</f>
        <v>40356</v>
      </c>
      <c r="C70" s="219">
        <f t="shared" si="87"/>
        <v>0.36062378167641324</v>
      </c>
      <c r="D70" s="219">
        <f t="shared" si="88"/>
        <v>0.44646812699975386</v>
      </c>
      <c r="E70" s="219">
        <f t="shared" si="89"/>
        <v>0.53000324359390205</v>
      </c>
      <c r="F70" s="219">
        <f t="shared" si="90"/>
        <v>0.39381720430107525</v>
      </c>
      <c r="G70" s="219">
        <f t="shared" si="91"/>
        <v>0.67276051188299812</v>
      </c>
      <c r="H70" s="219">
        <f t="shared" si="92"/>
        <v>0.69201995012468831</v>
      </c>
      <c r="I70" s="219">
        <f t="shared" si="93"/>
        <v>0.49364406779661019</v>
      </c>
      <c r="J70" s="219">
        <f t="shared" si="94"/>
        <v>0.27570093457943923</v>
      </c>
      <c r="K70" s="219">
        <f t="shared" si="95"/>
        <v>0.22554347826086957</v>
      </c>
      <c r="L70" s="219">
        <f t="shared" si="96"/>
        <v>0.16996951219512196</v>
      </c>
      <c r="M70" s="219">
        <f t="shared" si="97"/>
        <v>0.25263157894736843</v>
      </c>
      <c r="N70" s="302">
        <f t="shared" si="98"/>
        <v>0.34262948207171312</v>
      </c>
      <c r="O70" s="302">
        <f t="shared" si="99"/>
        <v>0.34146341463414637</v>
      </c>
      <c r="P70" s="302">
        <f t="shared" si="100"/>
        <v>0.21333333333333335</v>
      </c>
      <c r="Q70" s="302">
        <f t="shared" si="101"/>
        <v>0.14705882352941177</v>
      </c>
      <c r="R70" s="302">
        <f t="shared" si="102"/>
        <v>0.36755646817248461</v>
      </c>
      <c r="S70" s="302">
        <f t="shared" si="102"/>
        <v>0.30131445904954501</v>
      </c>
      <c r="T70" s="986"/>
      <c r="U70" s="1905">
        <v>44014</v>
      </c>
      <c r="V70" s="214">
        <v>58</v>
      </c>
      <c r="W70" s="214">
        <v>211</v>
      </c>
      <c r="X70" s="214">
        <v>167</v>
      </c>
      <c r="Y70" s="214">
        <v>32</v>
      </c>
      <c r="Z70" s="214">
        <v>40</v>
      </c>
      <c r="AA70" s="214">
        <v>57</v>
      </c>
      <c r="AB70" s="214">
        <v>3</v>
      </c>
      <c r="AC70" s="214">
        <v>3</v>
      </c>
      <c r="AD70" s="214">
        <v>0</v>
      </c>
      <c r="AE70" s="215">
        <v>8</v>
      </c>
      <c r="AF70" s="215">
        <v>5</v>
      </c>
      <c r="AG70" s="301">
        <v>19</v>
      </c>
      <c r="AH70" s="301">
        <v>2</v>
      </c>
      <c r="AI70" s="301">
        <v>1</v>
      </c>
      <c r="AJ70" s="301">
        <v>0</v>
      </c>
      <c r="AK70" s="301">
        <v>22</v>
      </c>
      <c r="AL70" s="301">
        <v>96</v>
      </c>
      <c r="AM70" s="2201" t="s">
        <v>143</v>
      </c>
      <c r="AN70" s="2202">
        <v>44379</v>
      </c>
      <c r="AO70" s="1910"/>
      <c r="AP70" s="1912">
        <v>44014</v>
      </c>
      <c r="AQ70" s="1918">
        <f t="shared" si="33"/>
        <v>555</v>
      </c>
      <c r="AR70" s="1918">
        <f t="shared" si="51"/>
        <v>1814</v>
      </c>
      <c r="AS70" s="1918">
        <f t="shared" si="52"/>
        <v>1634</v>
      </c>
      <c r="AT70" s="1918">
        <f t="shared" si="53"/>
        <v>293</v>
      </c>
      <c r="AU70" s="1918">
        <f t="shared" si="54"/>
        <v>368</v>
      </c>
      <c r="AV70" s="1918">
        <f t="shared" si="55"/>
        <v>555</v>
      </c>
      <c r="AW70" s="1918">
        <f t="shared" si="56"/>
        <v>233</v>
      </c>
      <c r="AX70" s="1918">
        <f t="shared" si="57"/>
        <v>59</v>
      </c>
      <c r="AY70" s="1918">
        <f t="shared" si="58"/>
        <v>166</v>
      </c>
      <c r="AZ70" s="1918">
        <f t="shared" si="59"/>
        <v>223</v>
      </c>
      <c r="BA70" s="1918">
        <f t="shared" si="84"/>
        <v>144</v>
      </c>
      <c r="BB70" s="1921">
        <f t="shared" si="79"/>
        <v>172</v>
      </c>
      <c r="BC70" s="1921">
        <f t="shared" si="83"/>
        <v>56</v>
      </c>
      <c r="BD70" s="1920">
        <f t="shared" si="85"/>
        <v>16</v>
      </c>
      <c r="BE70" s="1920">
        <f t="shared" si="80"/>
        <v>85</v>
      </c>
      <c r="BF70" s="1920">
        <f t="shared" si="81"/>
        <v>537</v>
      </c>
      <c r="BG70" s="1920">
        <f t="shared" si="82"/>
        <v>596</v>
      </c>
      <c r="BH70" s="1898"/>
      <c r="BJ70" s="233">
        <f t="shared" ref="BJ70:BJ133" si="104">B70</f>
        <v>40356</v>
      </c>
      <c r="BK70" s="1968">
        <v>0.36062378167641324</v>
      </c>
      <c r="BL70" s="1968">
        <v>0.44646812699975386</v>
      </c>
      <c r="BM70" s="1968">
        <v>0.53000324359390205</v>
      </c>
      <c r="BN70" s="1968">
        <v>0.39381720430107525</v>
      </c>
      <c r="BO70" s="1968">
        <v>0.67276051188299812</v>
      </c>
      <c r="BP70" s="1968">
        <v>0.69201995012468831</v>
      </c>
      <c r="BQ70" s="1968">
        <v>0.49364406779661019</v>
      </c>
      <c r="BR70" s="1968">
        <v>0.27570093457943923</v>
      </c>
      <c r="BS70" s="1968">
        <v>0.22554347826086957</v>
      </c>
      <c r="BT70" s="1968">
        <v>0.16996951219512196</v>
      </c>
      <c r="BU70" s="1968">
        <v>0.25263157894736843</v>
      </c>
      <c r="BV70" s="1968">
        <v>0.3413173652694611</v>
      </c>
      <c r="BW70" s="1971">
        <v>0.34146341463414637</v>
      </c>
      <c r="BX70" s="1970">
        <v>0.21333333333333335</v>
      </c>
      <c r="BY70" s="1972">
        <v>0.14705882352941177</v>
      </c>
      <c r="BZ70" s="1972">
        <v>0.36755646817248461</v>
      </c>
      <c r="CA70" s="1972">
        <v>0.30131445904954501</v>
      </c>
      <c r="CB70" s="1972"/>
      <c r="CC70" s="1984">
        <f t="shared" si="86"/>
        <v>0.36618977966744837</v>
      </c>
      <c r="CD70" s="1985">
        <f t="shared" ref="CD70:CD133" si="105">AVERAGE(BK70:BV70)</f>
        <v>0.40454164630230843</v>
      </c>
      <c r="CE70" s="278">
        <f t="shared" ref="CE70:CE133" si="106">AVERAGE(BW70:CA70)</f>
        <v>0.27414529974378421</v>
      </c>
    </row>
    <row r="71" spans="1:83" ht="14.5" x14ac:dyDescent="0.35">
      <c r="A71" s="213">
        <v>40362</v>
      </c>
      <c r="B71" s="1373">
        <f t="shared" si="103"/>
        <v>40357</v>
      </c>
      <c r="C71" s="219">
        <f t="shared" si="87"/>
        <v>0.38791423001949316</v>
      </c>
      <c r="D71" s="219">
        <f t="shared" si="88"/>
        <v>0.44745262121585033</v>
      </c>
      <c r="E71" s="219">
        <f t="shared" si="89"/>
        <v>0.53097632176451504</v>
      </c>
      <c r="F71" s="219">
        <f t="shared" si="90"/>
        <v>0.39381720430107525</v>
      </c>
      <c r="G71" s="219">
        <f t="shared" si="91"/>
        <v>0.67276051188299812</v>
      </c>
      <c r="H71" s="219">
        <f t="shared" si="92"/>
        <v>0.69201995012468831</v>
      </c>
      <c r="I71" s="219">
        <f t="shared" si="93"/>
        <v>0.50635593220338981</v>
      </c>
      <c r="J71" s="219">
        <f t="shared" si="94"/>
        <v>0.3364485981308411</v>
      </c>
      <c r="K71" s="219">
        <f t="shared" si="95"/>
        <v>0.23505434782608695</v>
      </c>
      <c r="L71" s="219">
        <f t="shared" si="96"/>
        <v>0.1798780487804878</v>
      </c>
      <c r="M71" s="219">
        <f t="shared" si="97"/>
        <v>0.32807017543859651</v>
      </c>
      <c r="N71" s="302">
        <f t="shared" si="98"/>
        <v>0.34661354581673309</v>
      </c>
      <c r="O71" s="302">
        <f t="shared" si="99"/>
        <v>0.37804878048780488</v>
      </c>
      <c r="P71" s="302">
        <f t="shared" si="100"/>
        <v>0.21333333333333335</v>
      </c>
      <c r="Q71" s="302">
        <f t="shared" si="101"/>
        <v>0.15224913494809689</v>
      </c>
      <c r="R71" s="302">
        <f t="shared" si="102"/>
        <v>0.40109514031485283</v>
      </c>
      <c r="S71" s="302">
        <f t="shared" si="102"/>
        <v>0.30283114256825078</v>
      </c>
      <c r="T71" s="986"/>
      <c r="U71" s="1904">
        <v>44015</v>
      </c>
      <c r="V71" s="214">
        <v>42</v>
      </c>
      <c r="W71" s="214">
        <v>4</v>
      </c>
      <c r="X71" s="214">
        <v>3</v>
      </c>
      <c r="Y71" s="214">
        <v>0</v>
      </c>
      <c r="Z71" s="214">
        <v>0</v>
      </c>
      <c r="AA71" s="214">
        <v>0</v>
      </c>
      <c r="AB71" s="214">
        <v>6</v>
      </c>
      <c r="AC71" s="214">
        <v>13</v>
      </c>
      <c r="AD71" s="214">
        <v>7</v>
      </c>
      <c r="AE71" s="215">
        <v>13</v>
      </c>
      <c r="AF71" s="215">
        <v>43</v>
      </c>
      <c r="AG71" s="301">
        <v>2</v>
      </c>
      <c r="AH71" s="301">
        <v>6</v>
      </c>
      <c r="AI71" s="301">
        <v>0</v>
      </c>
      <c r="AJ71" s="301">
        <v>3</v>
      </c>
      <c r="AK71" s="301">
        <v>49</v>
      </c>
      <c r="AL71" s="301">
        <v>3</v>
      </c>
      <c r="AM71" s="2201" t="s">
        <v>143</v>
      </c>
      <c r="AN71" s="2202">
        <v>44380</v>
      </c>
      <c r="AO71" s="1910"/>
      <c r="AP71" s="1912">
        <v>44015</v>
      </c>
      <c r="AQ71" s="1918">
        <f t="shared" ref="AQ71:AQ134" si="107">(AQ70+V71)</f>
        <v>597</v>
      </c>
      <c r="AR71" s="1918">
        <f t="shared" si="51"/>
        <v>1818</v>
      </c>
      <c r="AS71" s="1918">
        <f t="shared" si="52"/>
        <v>1637</v>
      </c>
      <c r="AT71" s="1918">
        <f t="shared" si="53"/>
        <v>293</v>
      </c>
      <c r="AU71" s="1918">
        <f t="shared" si="54"/>
        <v>368</v>
      </c>
      <c r="AV71" s="1918">
        <f t="shared" si="55"/>
        <v>555</v>
      </c>
      <c r="AW71" s="1918">
        <f t="shared" si="56"/>
        <v>239</v>
      </c>
      <c r="AX71" s="1918">
        <f t="shared" si="57"/>
        <v>72</v>
      </c>
      <c r="AY71" s="1918">
        <f t="shared" si="58"/>
        <v>173</v>
      </c>
      <c r="AZ71" s="1918">
        <f t="shared" si="59"/>
        <v>236</v>
      </c>
      <c r="BA71" s="1918">
        <f t="shared" si="84"/>
        <v>187</v>
      </c>
      <c r="BB71" s="1921">
        <f t="shared" ref="BB71:BB102" si="108">(BB70+AG71)</f>
        <v>174</v>
      </c>
      <c r="BC71" s="1921">
        <f t="shared" si="83"/>
        <v>62</v>
      </c>
      <c r="BD71" s="1920">
        <f t="shared" si="85"/>
        <v>16</v>
      </c>
      <c r="BE71" s="1920">
        <f t="shared" si="80"/>
        <v>88</v>
      </c>
      <c r="BF71" s="1920">
        <f t="shared" si="81"/>
        <v>586</v>
      </c>
      <c r="BG71" s="1920">
        <f t="shared" si="82"/>
        <v>599</v>
      </c>
      <c r="BH71" s="1898"/>
      <c r="BJ71" s="233">
        <f t="shared" si="104"/>
        <v>40357</v>
      </c>
      <c r="BK71" s="1968">
        <v>0.38791423001949316</v>
      </c>
      <c r="BL71" s="1968">
        <v>0.44745262121585033</v>
      </c>
      <c r="BM71" s="1968">
        <v>0.53097632176451504</v>
      </c>
      <c r="BN71" s="1968">
        <v>0.39381720430107525</v>
      </c>
      <c r="BO71" s="1968">
        <v>0.67276051188299812</v>
      </c>
      <c r="BP71" s="1968">
        <v>0.69201995012468831</v>
      </c>
      <c r="BQ71" s="1968">
        <v>0.50635593220338981</v>
      </c>
      <c r="BR71" s="1968">
        <v>0.3364485981308411</v>
      </c>
      <c r="BS71" s="1968">
        <v>0.23505434782608695</v>
      </c>
      <c r="BT71" s="1968">
        <v>0.1798780487804878</v>
      </c>
      <c r="BU71" s="1968">
        <v>0.32807017543859651</v>
      </c>
      <c r="BV71" s="1968">
        <v>0.34530938123752497</v>
      </c>
      <c r="BW71" s="1971">
        <v>0.37804878048780488</v>
      </c>
      <c r="BX71" s="1970">
        <v>0.21333333333333335</v>
      </c>
      <c r="BY71" s="1972">
        <v>0.15224913494809689</v>
      </c>
      <c r="BZ71" s="1972">
        <v>0.40109514031485283</v>
      </c>
      <c r="CA71" s="1972">
        <v>0.30283114256825078</v>
      </c>
      <c r="CB71" s="1972"/>
      <c r="CC71" s="1984">
        <f t="shared" si="86"/>
        <v>0.38256557968105204</v>
      </c>
      <c r="CD71" s="1985">
        <f t="shared" si="105"/>
        <v>0.42133811024379558</v>
      </c>
      <c r="CE71" s="278">
        <f t="shared" si="106"/>
        <v>0.28951150633046774</v>
      </c>
    </row>
    <row r="72" spans="1:83" ht="14.5" x14ac:dyDescent="0.35">
      <c r="A72" s="213">
        <v>40363</v>
      </c>
      <c r="B72" s="1373">
        <f t="shared" si="103"/>
        <v>40358</v>
      </c>
      <c r="C72" s="219">
        <f t="shared" si="87"/>
        <v>0.39051332033788172</v>
      </c>
      <c r="D72" s="219">
        <f t="shared" si="88"/>
        <v>0.46738862909180406</v>
      </c>
      <c r="E72" s="219">
        <f t="shared" si="89"/>
        <v>0.54881608822575412</v>
      </c>
      <c r="F72" s="219">
        <f t="shared" si="90"/>
        <v>0.41129032258064518</v>
      </c>
      <c r="G72" s="219">
        <f t="shared" si="91"/>
        <v>0.69287020109689212</v>
      </c>
      <c r="H72" s="219">
        <f t="shared" si="92"/>
        <v>0.70947630922693272</v>
      </c>
      <c r="I72" s="219">
        <f t="shared" si="93"/>
        <v>0.58898305084745761</v>
      </c>
      <c r="J72" s="219">
        <f t="shared" si="94"/>
        <v>0.3364485981308411</v>
      </c>
      <c r="K72" s="219">
        <f t="shared" si="95"/>
        <v>0.28125</v>
      </c>
      <c r="L72" s="219">
        <f t="shared" si="96"/>
        <v>0.2339939024390244</v>
      </c>
      <c r="M72" s="219">
        <f t="shared" si="97"/>
        <v>0.32807017543859651</v>
      </c>
      <c r="N72" s="302">
        <f t="shared" si="98"/>
        <v>0.37250996015936255</v>
      </c>
      <c r="O72" s="302">
        <f t="shared" si="99"/>
        <v>0.37804878048780488</v>
      </c>
      <c r="P72" s="302">
        <f t="shared" si="100"/>
        <v>0.24</v>
      </c>
      <c r="Q72" s="302">
        <f t="shared" si="101"/>
        <v>0.18166089965397925</v>
      </c>
      <c r="R72" s="302">
        <f t="shared" si="102"/>
        <v>0.40725530458590009</v>
      </c>
      <c r="S72" s="302">
        <f t="shared" si="102"/>
        <v>0.30839231547017187</v>
      </c>
      <c r="T72" s="986"/>
      <c r="U72" s="1905">
        <v>44016</v>
      </c>
      <c r="V72" s="214">
        <v>4</v>
      </c>
      <c r="W72" s="214">
        <v>81</v>
      </c>
      <c r="X72" s="214">
        <v>55</v>
      </c>
      <c r="Y72" s="214">
        <v>13</v>
      </c>
      <c r="Z72" s="214">
        <v>11</v>
      </c>
      <c r="AA72" s="214">
        <v>14</v>
      </c>
      <c r="AB72" s="214">
        <v>39</v>
      </c>
      <c r="AC72" s="214">
        <v>0</v>
      </c>
      <c r="AD72" s="214">
        <v>34</v>
      </c>
      <c r="AE72" s="215">
        <v>71</v>
      </c>
      <c r="AF72" s="215">
        <v>0</v>
      </c>
      <c r="AG72" s="301">
        <v>13</v>
      </c>
      <c r="AH72" s="301">
        <v>0</v>
      </c>
      <c r="AI72" s="301">
        <v>2</v>
      </c>
      <c r="AJ72" s="301">
        <v>17</v>
      </c>
      <c r="AK72" s="301">
        <v>9</v>
      </c>
      <c r="AL72" s="301">
        <v>11</v>
      </c>
      <c r="AM72" s="2201" t="s">
        <v>143</v>
      </c>
      <c r="AN72" s="2202">
        <v>44381</v>
      </c>
      <c r="AO72" s="1910"/>
      <c r="AP72" s="1912">
        <v>44016</v>
      </c>
      <c r="AQ72" s="1918">
        <f t="shared" si="107"/>
        <v>601</v>
      </c>
      <c r="AR72" s="1918">
        <f t="shared" si="51"/>
        <v>1899</v>
      </c>
      <c r="AS72" s="1918">
        <f t="shared" si="52"/>
        <v>1692</v>
      </c>
      <c r="AT72" s="1918">
        <f t="shared" si="53"/>
        <v>306</v>
      </c>
      <c r="AU72" s="1918">
        <f t="shared" si="54"/>
        <v>379</v>
      </c>
      <c r="AV72" s="1918">
        <f t="shared" si="55"/>
        <v>569</v>
      </c>
      <c r="AW72" s="1918">
        <f t="shared" si="56"/>
        <v>278</v>
      </c>
      <c r="AX72" s="1918">
        <f t="shared" si="57"/>
        <v>72</v>
      </c>
      <c r="AY72" s="1918">
        <f t="shared" si="58"/>
        <v>207</v>
      </c>
      <c r="AZ72" s="1918">
        <f t="shared" si="59"/>
        <v>307</v>
      </c>
      <c r="BA72" s="1918">
        <f t="shared" si="84"/>
        <v>187</v>
      </c>
      <c r="BB72" s="1921">
        <f t="shared" si="108"/>
        <v>187</v>
      </c>
      <c r="BC72" s="1921">
        <f t="shared" si="83"/>
        <v>62</v>
      </c>
      <c r="BD72" s="1920">
        <f t="shared" si="85"/>
        <v>18</v>
      </c>
      <c r="BE72" s="1920">
        <f t="shared" ref="BE72:BE103" si="109">BE71+AJ72</f>
        <v>105</v>
      </c>
      <c r="BF72" s="1920">
        <f t="shared" ref="BF72:BF103" si="110">BF71+AK72</f>
        <v>595</v>
      </c>
      <c r="BG72" s="1920">
        <f t="shared" ref="BG72:BG103" si="111">BG71+AL72</f>
        <v>610</v>
      </c>
      <c r="BH72" s="1898"/>
      <c r="BJ72" s="233">
        <f t="shared" si="104"/>
        <v>40358</v>
      </c>
      <c r="BK72" s="1968">
        <v>0.39051332033788172</v>
      </c>
      <c r="BL72" s="1968">
        <v>0.46738862909180406</v>
      </c>
      <c r="BM72" s="1968">
        <v>0.54881608822575412</v>
      </c>
      <c r="BN72" s="1968">
        <v>0.41129032258064518</v>
      </c>
      <c r="BO72" s="1968">
        <v>0.69287020109689212</v>
      </c>
      <c r="BP72" s="1968">
        <v>0.70947630922693272</v>
      </c>
      <c r="BQ72" s="1968">
        <v>0.58898305084745761</v>
      </c>
      <c r="BR72" s="1968">
        <v>0.3364485981308411</v>
      </c>
      <c r="BS72" s="1968">
        <v>0.28125</v>
      </c>
      <c r="BT72" s="1968">
        <v>0.2339939024390244</v>
      </c>
      <c r="BU72" s="1968">
        <v>0.32807017543859651</v>
      </c>
      <c r="BV72" s="1968">
        <v>0.3712574850299401</v>
      </c>
      <c r="BW72" s="1971">
        <v>0.37804878048780488</v>
      </c>
      <c r="BX72" s="1970">
        <v>0.24</v>
      </c>
      <c r="BY72" s="1972">
        <v>0.18166089965397925</v>
      </c>
      <c r="BZ72" s="1972">
        <v>0.40725530458590009</v>
      </c>
      <c r="CA72" s="1972">
        <v>0.30839231547017187</v>
      </c>
      <c r="CB72" s="1972"/>
      <c r="CC72" s="1984">
        <f t="shared" si="86"/>
        <v>0.40445384603786033</v>
      </c>
      <c r="CD72" s="1985">
        <f t="shared" si="105"/>
        <v>0.44669650687048074</v>
      </c>
      <c r="CE72" s="278">
        <f t="shared" si="106"/>
        <v>0.30307146003957125</v>
      </c>
    </row>
    <row r="73" spans="1:83" ht="15" thickBot="1" x14ac:dyDescent="0.4">
      <c r="A73" s="213">
        <v>40364</v>
      </c>
      <c r="B73" s="1373">
        <f t="shared" si="103"/>
        <v>40359</v>
      </c>
      <c r="C73" s="219">
        <f t="shared" si="87"/>
        <v>0.43729694606887587</v>
      </c>
      <c r="D73" s="219">
        <f t="shared" si="88"/>
        <v>0.52252030519320702</v>
      </c>
      <c r="E73" s="219">
        <f t="shared" si="89"/>
        <v>0.60363282517028871</v>
      </c>
      <c r="F73" s="219">
        <f t="shared" si="90"/>
        <v>0.47043010752688175</v>
      </c>
      <c r="G73" s="219">
        <f t="shared" si="91"/>
        <v>0.75502742230347353</v>
      </c>
      <c r="H73" s="219">
        <f t="shared" si="92"/>
        <v>0.79800498753117211</v>
      </c>
      <c r="I73" s="219">
        <f t="shared" si="93"/>
        <v>0.59533898305084743</v>
      </c>
      <c r="J73" s="219">
        <f t="shared" si="94"/>
        <v>0.34579439252336447</v>
      </c>
      <c r="K73" s="219">
        <f t="shared" si="95"/>
        <v>0.28396739130434784</v>
      </c>
      <c r="L73" s="219">
        <f t="shared" si="96"/>
        <v>0.23628048780487804</v>
      </c>
      <c r="M73" s="219">
        <f t="shared" si="97"/>
        <v>0.33859649122807017</v>
      </c>
      <c r="N73" s="302">
        <f t="shared" si="98"/>
        <v>0.42231075697211157</v>
      </c>
      <c r="O73" s="302">
        <f t="shared" si="99"/>
        <v>0.37804878048780488</v>
      </c>
      <c r="P73" s="302">
        <f t="shared" si="100"/>
        <v>0.28000000000000003</v>
      </c>
      <c r="Q73" s="302">
        <f t="shared" si="101"/>
        <v>0.18339100346020762</v>
      </c>
      <c r="R73" s="302">
        <f t="shared" si="102"/>
        <v>0.42778918548939082</v>
      </c>
      <c r="S73" s="302">
        <f t="shared" si="102"/>
        <v>0.37209302325581395</v>
      </c>
      <c r="T73" s="986"/>
      <c r="U73" s="1904">
        <v>44017</v>
      </c>
      <c r="V73" s="214">
        <v>72</v>
      </c>
      <c r="W73" s="214">
        <v>224</v>
      </c>
      <c r="X73" s="214">
        <v>169</v>
      </c>
      <c r="Y73" s="214">
        <v>44</v>
      </c>
      <c r="Z73" s="214">
        <v>34</v>
      </c>
      <c r="AA73" s="214">
        <v>71</v>
      </c>
      <c r="AB73" s="214">
        <v>3</v>
      </c>
      <c r="AC73" s="214">
        <v>2</v>
      </c>
      <c r="AD73" s="214">
        <v>2</v>
      </c>
      <c r="AE73" s="215">
        <v>3</v>
      </c>
      <c r="AF73" s="215">
        <v>6</v>
      </c>
      <c r="AG73" s="301">
        <v>25</v>
      </c>
      <c r="AH73" s="301">
        <v>0</v>
      </c>
      <c r="AI73" s="301">
        <v>3</v>
      </c>
      <c r="AJ73" s="301">
        <v>1</v>
      </c>
      <c r="AK73" s="301">
        <v>30</v>
      </c>
      <c r="AL73" s="301">
        <v>126</v>
      </c>
      <c r="AM73" s="2201" t="s">
        <v>143</v>
      </c>
      <c r="AN73" s="2202">
        <v>44382</v>
      </c>
      <c r="AO73" s="1910"/>
      <c r="AP73" s="1912">
        <v>44017</v>
      </c>
      <c r="AQ73" s="1918">
        <f t="shared" si="107"/>
        <v>673</v>
      </c>
      <c r="AR73" s="1918">
        <f t="shared" si="51"/>
        <v>2123</v>
      </c>
      <c r="AS73" s="1918">
        <f t="shared" si="52"/>
        <v>1861</v>
      </c>
      <c r="AT73" s="1918">
        <f t="shared" si="53"/>
        <v>350</v>
      </c>
      <c r="AU73" s="1918">
        <f t="shared" si="54"/>
        <v>413</v>
      </c>
      <c r="AV73" s="1918">
        <f t="shared" si="55"/>
        <v>640</v>
      </c>
      <c r="AW73" s="1918">
        <f t="shared" si="56"/>
        <v>281</v>
      </c>
      <c r="AX73" s="1918">
        <f t="shared" si="57"/>
        <v>74</v>
      </c>
      <c r="AY73" s="1918">
        <f t="shared" si="58"/>
        <v>209</v>
      </c>
      <c r="AZ73" s="1918">
        <f t="shared" si="59"/>
        <v>310</v>
      </c>
      <c r="BA73" s="1918">
        <f t="shared" si="84"/>
        <v>193</v>
      </c>
      <c r="BB73" s="1921">
        <f t="shared" si="108"/>
        <v>212</v>
      </c>
      <c r="BC73" s="1921">
        <f t="shared" si="83"/>
        <v>62</v>
      </c>
      <c r="BD73" s="1920">
        <f t="shared" si="85"/>
        <v>21</v>
      </c>
      <c r="BE73" s="1920">
        <f t="shared" si="109"/>
        <v>106</v>
      </c>
      <c r="BF73" s="1920">
        <f t="shared" si="110"/>
        <v>625</v>
      </c>
      <c r="BG73" s="1920">
        <f t="shared" si="111"/>
        <v>736</v>
      </c>
      <c r="BH73" s="1898"/>
      <c r="BJ73" s="233">
        <f t="shared" si="104"/>
        <v>40359</v>
      </c>
      <c r="BK73" s="221">
        <v>0.43729694606887587</v>
      </c>
      <c r="BL73" s="221">
        <v>0.52252030519320702</v>
      </c>
      <c r="BM73" s="221">
        <v>0.60363282517028871</v>
      </c>
      <c r="BN73" s="221">
        <v>0.47043010752688175</v>
      </c>
      <c r="BO73" s="221">
        <v>0.75502742230347353</v>
      </c>
      <c r="BP73" s="221">
        <v>0.79800498753117211</v>
      </c>
      <c r="BQ73" s="221">
        <v>0.59533898305084743</v>
      </c>
      <c r="BR73" s="221">
        <v>0.34579439252336447</v>
      </c>
      <c r="BS73" s="221">
        <v>0.28396739130434784</v>
      </c>
      <c r="BT73" s="221">
        <v>0.23628048780487804</v>
      </c>
      <c r="BU73" s="221">
        <v>0.33859649122807017</v>
      </c>
      <c r="BV73" s="221">
        <v>0.42115768463073855</v>
      </c>
      <c r="BW73" s="995">
        <v>0.37804878048780488</v>
      </c>
      <c r="BX73" s="303">
        <v>0.28000000000000003</v>
      </c>
      <c r="BY73" s="998">
        <v>0.18339100346020762</v>
      </c>
      <c r="BZ73" s="998">
        <v>0.42778918548939082</v>
      </c>
      <c r="CA73" s="998">
        <v>0.37209302325581395</v>
      </c>
      <c r="CB73" s="998"/>
      <c r="CC73" s="1381">
        <f t="shared" si="86"/>
        <v>0.43819823629584487</v>
      </c>
      <c r="CD73" s="996">
        <f t="shared" si="105"/>
        <v>0.48400400202801214</v>
      </c>
      <c r="CE73" s="997">
        <f t="shared" si="106"/>
        <v>0.32826439853864342</v>
      </c>
    </row>
    <row r="74" spans="1:83" ht="14.5" x14ac:dyDescent="0.35">
      <c r="A74" s="213">
        <v>40365</v>
      </c>
      <c r="B74" s="1373">
        <f t="shared" si="103"/>
        <v>40360</v>
      </c>
      <c r="C74" s="219">
        <f t="shared" si="87"/>
        <v>0.47043534762833006</v>
      </c>
      <c r="D74" s="219">
        <f t="shared" si="88"/>
        <v>0.52448929362539998</v>
      </c>
      <c r="E74" s="219">
        <f t="shared" si="89"/>
        <v>0.60493026273110606</v>
      </c>
      <c r="F74" s="219">
        <f t="shared" si="90"/>
        <v>0.47446236559139787</v>
      </c>
      <c r="G74" s="219">
        <f t="shared" si="91"/>
        <v>0.75868372943327245</v>
      </c>
      <c r="H74" s="219">
        <f t="shared" si="92"/>
        <v>0.79800498753117211</v>
      </c>
      <c r="I74" s="219">
        <f t="shared" si="93"/>
        <v>0.61016949152542377</v>
      </c>
      <c r="J74" s="219">
        <f t="shared" si="94"/>
        <v>0.38317757009345793</v>
      </c>
      <c r="K74" s="219">
        <f t="shared" si="95"/>
        <v>0.29483695652173914</v>
      </c>
      <c r="L74" s="219">
        <f t="shared" si="96"/>
        <v>0.24542682926829268</v>
      </c>
      <c r="M74" s="219">
        <f t="shared" si="97"/>
        <v>0.41754385964912283</v>
      </c>
      <c r="N74" s="302">
        <f t="shared" si="98"/>
        <v>0.42231075697211157</v>
      </c>
      <c r="O74" s="302">
        <f t="shared" si="99"/>
        <v>0.4451219512195122</v>
      </c>
      <c r="P74" s="302">
        <f t="shared" si="100"/>
        <v>0.28000000000000003</v>
      </c>
      <c r="Q74" s="302">
        <f t="shared" si="101"/>
        <v>0.18685121107266436</v>
      </c>
      <c r="R74" s="302">
        <f t="shared" si="102"/>
        <v>0.4654346338124572</v>
      </c>
      <c r="S74" s="302">
        <f t="shared" si="102"/>
        <v>0.37360970677451971</v>
      </c>
      <c r="T74" s="986"/>
      <c r="U74" s="1905">
        <v>44018</v>
      </c>
      <c r="V74" s="214">
        <v>51</v>
      </c>
      <c r="W74" s="214">
        <v>8</v>
      </c>
      <c r="X74" s="214">
        <v>4</v>
      </c>
      <c r="Y74" s="214">
        <v>3</v>
      </c>
      <c r="Z74" s="214">
        <v>2</v>
      </c>
      <c r="AA74" s="214">
        <v>0</v>
      </c>
      <c r="AB74" s="214">
        <v>7</v>
      </c>
      <c r="AC74" s="214">
        <v>8</v>
      </c>
      <c r="AD74" s="214">
        <v>8</v>
      </c>
      <c r="AE74" s="215">
        <v>12</v>
      </c>
      <c r="AF74" s="215">
        <v>45</v>
      </c>
      <c r="AG74" s="301">
        <v>0</v>
      </c>
      <c r="AH74" s="301">
        <v>11</v>
      </c>
      <c r="AI74" s="301">
        <v>0</v>
      </c>
      <c r="AJ74" s="301">
        <v>2</v>
      </c>
      <c r="AK74" s="301">
        <v>55</v>
      </c>
      <c r="AL74" s="301">
        <v>3</v>
      </c>
      <c r="AM74" s="2201" t="s">
        <v>143</v>
      </c>
      <c r="AN74" s="2202">
        <v>44383</v>
      </c>
      <c r="AO74" s="1910"/>
      <c r="AP74" s="1912">
        <v>44018</v>
      </c>
      <c r="AQ74" s="1918">
        <f t="shared" si="107"/>
        <v>724</v>
      </c>
      <c r="AR74" s="1918">
        <f t="shared" si="51"/>
        <v>2131</v>
      </c>
      <c r="AS74" s="1918">
        <f t="shared" si="52"/>
        <v>1865</v>
      </c>
      <c r="AT74" s="1918">
        <f t="shared" si="53"/>
        <v>353</v>
      </c>
      <c r="AU74" s="1918">
        <f t="shared" si="54"/>
        <v>415</v>
      </c>
      <c r="AV74" s="1918">
        <f t="shared" si="55"/>
        <v>640</v>
      </c>
      <c r="AW74" s="1918">
        <f t="shared" si="56"/>
        <v>288</v>
      </c>
      <c r="AX74" s="1918">
        <f t="shared" si="57"/>
        <v>82</v>
      </c>
      <c r="AY74" s="1918">
        <f t="shared" si="58"/>
        <v>217</v>
      </c>
      <c r="AZ74" s="1918">
        <f t="shared" si="59"/>
        <v>322</v>
      </c>
      <c r="BA74" s="1918">
        <f t="shared" si="84"/>
        <v>238</v>
      </c>
      <c r="BB74" s="1921">
        <f t="shared" si="108"/>
        <v>212</v>
      </c>
      <c r="BC74" s="1921">
        <f t="shared" si="83"/>
        <v>73</v>
      </c>
      <c r="BD74" s="1920">
        <f t="shared" si="85"/>
        <v>21</v>
      </c>
      <c r="BE74" s="1920">
        <f t="shared" si="109"/>
        <v>108</v>
      </c>
      <c r="BF74" s="1920">
        <f t="shared" si="110"/>
        <v>680</v>
      </c>
      <c r="BG74" s="1920">
        <f t="shared" si="111"/>
        <v>739</v>
      </c>
      <c r="BH74" s="1898"/>
      <c r="BJ74" s="344">
        <f t="shared" si="104"/>
        <v>40360</v>
      </c>
      <c r="BK74" s="993">
        <v>0.47043534762833006</v>
      </c>
      <c r="BL74" s="993">
        <v>0.52448929362539998</v>
      </c>
      <c r="BM74" s="993">
        <v>0.60493026273110606</v>
      </c>
      <c r="BN74" s="993">
        <v>0.47446236559139787</v>
      </c>
      <c r="BO74" s="993">
        <v>0.75868372943327245</v>
      </c>
      <c r="BP74" s="993">
        <v>0.79800498753117211</v>
      </c>
      <c r="BQ74" s="993">
        <v>0.61016949152542377</v>
      </c>
      <c r="BR74" s="993">
        <v>0.38317757009345793</v>
      </c>
      <c r="BS74" s="993">
        <v>0.29483695652173914</v>
      </c>
      <c r="BT74" s="993">
        <v>0.24542682926829268</v>
      </c>
      <c r="BU74" s="993">
        <v>0.41754385964912283</v>
      </c>
      <c r="BV74" s="993">
        <v>0.42115768463073855</v>
      </c>
      <c r="BW74" s="1973">
        <v>0.4451219512195122</v>
      </c>
      <c r="BX74" s="993">
        <v>0.28000000000000003</v>
      </c>
      <c r="BY74" s="1973">
        <v>0.18685121107266436</v>
      </c>
      <c r="BZ74" s="1973">
        <v>0.4654346338124572</v>
      </c>
      <c r="CA74" s="1973">
        <v>0.37360970677451971</v>
      </c>
      <c r="CB74" s="1973"/>
      <c r="CC74" s="1966">
        <f t="shared" si="86"/>
        <v>0.45613740477109449</v>
      </c>
      <c r="CD74" s="1967">
        <f t="shared" si="105"/>
        <v>0.5002765315191211</v>
      </c>
      <c r="CE74" s="994">
        <f t="shared" si="106"/>
        <v>0.35020350057583066</v>
      </c>
    </row>
    <row r="75" spans="1:83" ht="14.5" x14ac:dyDescent="0.35">
      <c r="A75" s="213">
        <v>40366</v>
      </c>
      <c r="B75" s="1373">
        <f t="shared" si="103"/>
        <v>40361</v>
      </c>
      <c r="C75" s="219">
        <f t="shared" si="87"/>
        <v>0.47173489278752434</v>
      </c>
      <c r="D75" s="219">
        <f t="shared" si="88"/>
        <v>0.54147181885306428</v>
      </c>
      <c r="E75" s="219">
        <f t="shared" si="89"/>
        <v>0.61887771650989298</v>
      </c>
      <c r="F75" s="219">
        <f t="shared" si="90"/>
        <v>0.49193548387096775</v>
      </c>
      <c r="G75" s="219">
        <f t="shared" si="91"/>
        <v>0.78244972577696525</v>
      </c>
      <c r="H75" s="219">
        <f t="shared" si="92"/>
        <v>0.80798004987531169</v>
      </c>
      <c r="I75" s="219">
        <f t="shared" si="93"/>
        <v>0.64830508474576276</v>
      </c>
      <c r="J75" s="219">
        <f t="shared" si="94"/>
        <v>0.38317757009345793</v>
      </c>
      <c r="K75" s="219">
        <f t="shared" si="95"/>
        <v>0.34510869565217389</v>
      </c>
      <c r="L75" s="219">
        <f t="shared" si="96"/>
        <v>0.30792682926829268</v>
      </c>
      <c r="M75" s="219">
        <f t="shared" si="97"/>
        <v>0.41754385964912283</v>
      </c>
      <c r="N75" s="302">
        <f t="shared" si="98"/>
        <v>0.4302788844621514</v>
      </c>
      <c r="O75" s="302">
        <f t="shared" si="99"/>
        <v>0.4451219512195122</v>
      </c>
      <c r="P75" s="302">
        <f t="shared" si="100"/>
        <v>0.29333333333333333</v>
      </c>
      <c r="Q75" s="302">
        <f t="shared" si="101"/>
        <v>0.2179930795847751</v>
      </c>
      <c r="R75" s="302">
        <f t="shared" si="102"/>
        <v>0.46748802190280631</v>
      </c>
      <c r="S75" s="302">
        <f t="shared" si="102"/>
        <v>0.38574317492416582</v>
      </c>
      <c r="T75" s="986"/>
      <c r="U75" s="1904">
        <v>44019</v>
      </c>
      <c r="V75" s="214">
        <v>2</v>
      </c>
      <c r="W75" s="214">
        <v>69</v>
      </c>
      <c r="X75" s="214">
        <v>43</v>
      </c>
      <c r="Y75" s="214">
        <v>13</v>
      </c>
      <c r="Z75" s="214">
        <v>13</v>
      </c>
      <c r="AA75" s="214">
        <v>8</v>
      </c>
      <c r="AB75" s="214">
        <v>18</v>
      </c>
      <c r="AC75" s="214">
        <v>0</v>
      </c>
      <c r="AD75" s="214">
        <v>37</v>
      </c>
      <c r="AE75" s="215">
        <v>82</v>
      </c>
      <c r="AF75" s="215">
        <v>0</v>
      </c>
      <c r="AG75" s="301">
        <v>4</v>
      </c>
      <c r="AH75" s="301">
        <v>0</v>
      </c>
      <c r="AI75" s="301">
        <v>1</v>
      </c>
      <c r="AJ75" s="301">
        <v>18</v>
      </c>
      <c r="AK75" s="301">
        <v>3</v>
      </c>
      <c r="AL75" s="301">
        <v>24</v>
      </c>
      <c r="AM75" s="2201" t="s">
        <v>143</v>
      </c>
      <c r="AN75" s="2202">
        <v>44384</v>
      </c>
      <c r="AO75" s="1910"/>
      <c r="AP75" s="1912">
        <v>44019</v>
      </c>
      <c r="AQ75" s="1918">
        <f t="shared" si="107"/>
        <v>726</v>
      </c>
      <c r="AR75" s="1918">
        <f t="shared" si="51"/>
        <v>2200</v>
      </c>
      <c r="AS75" s="1918">
        <f t="shared" si="52"/>
        <v>1908</v>
      </c>
      <c r="AT75" s="1918">
        <f t="shared" si="53"/>
        <v>366</v>
      </c>
      <c r="AU75" s="1918">
        <f t="shared" si="54"/>
        <v>428</v>
      </c>
      <c r="AV75" s="1918">
        <f t="shared" si="55"/>
        <v>648</v>
      </c>
      <c r="AW75" s="1918">
        <f t="shared" si="56"/>
        <v>306</v>
      </c>
      <c r="AX75" s="1918">
        <f t="shared" si="57"/>
        <v>82</v>
      </c>
      <c r="AY75" s="1918">
        <f t="shared" si="58"/>
        <v>254</v>
      </c>
      <c r="AZ75" s="1918">
        <f t="shared" si="59"/>
        <v>404</v>
      </c>
      <c r="BA75" s="1918">
        <f t="shared" si="84"/>
        <v>238</v>
      </c>
      <c r="BB75" s="1921">
        <f t="shared" si="108"/>
        <v>216</v>
      </c>
      <c r="BC75" s="1921">
        <f t="shared" si="83"/>
        <v>73</v>
      </c>
      <c r="BD75" s="1920">
        <f t="shared" si="85"/>
        <v>22</v>
      </c>
      <c r="BE75" s="1920">
        <f t="shared" si="109"/>
        <v>126</v>
      </c>
      <c r="BF75" s="1920">
        <f t="shared" si="110"/>
        <v>683</v>
      </c>
      <c r="BG75" s="1920">
        <f t="shared" si="111"/>
        <v>763</v>
      </c>
      <c r="BH75" s="1898"/>
      <c r="BJ75" s="233">
        <f t="shared" si="104"/>
        <v>40361</v>
      </c>
      <c r="BK75" s="1968">
        <v>0.47173489278752434</v>
      </c>
      <c r="BL75" s="1968">
        <v>0.54147181885306428</v>
      </c>
      <c r="BM75" s="1968">
        <v>0.61887771650989298</v>
      </c>
      <c r="BN75" s="1968">
        <v>0.49193548387096775</v>
      </c>
      <c r="BO75" s="1968">
        <v>0.78244972577696525</v>
      </c>
      <c r="BP75" s="1968">
        <v>0.80798004987531169</v>
      </c>
      <c r="BQ75" s="1968">
        <v>0.64830508474576276</v>
      </c>
      <c r="BR75" s="1968">
        <v>0.38317757009345793</v>
      </c>
      <c r="BS75" s="1968">
        <v>0.34510869565217389</v>
      </c>
      <c r="BT75" s="1968">
        <v>0.30792682926829268</v>
      </c>
      <c r="BU75" s="1968">
        <v>0.41754385964912283</v>
      </c>
      <c r="BV75" s="1968">
        <v>0.42914171656686628</v>
      </c>
      <c r="BW75" s="1971">
        <v>0.4451219512195122</v>
      </c>
      <c r="BX75" s="1970">
        <v>0.29333333333333333</v>
      </c>
      <c r="BY75" s="1972">
        <v>0.2179930795847751</v>
      </c>
      <c r="BZ75" s="1972">
        <v>0.46748802190280631</v>
      </c>
      <c r="CA75" s="1972">
        <v>0.38574317492416582</v>
      </c>
      <c r="CB75" s="1972"/>
      <c r="CC75" s="1984">
        <f t="shared" si="86"/>
        <v>0.47384311791847034</v>
      </c>
      <c r="CD75" s="1985">
        <f t="shared" si="105"/>
        <v>0.52047112030411691</v>
      </c>
      <c r="CE75" s="278">
        <f t="shared" si="106"/>
        <v>0.36193591219291854</v>
      </c>
    </row>
    <row r="76" spans="1:83" ht="14.5" x14ac:dyDescent="0.35">
      <c r="A76" s="213">
        <v>40367</v>
      </c>
      <c r="B76" s="1373">
        <f t="shared" si="103"/>
        <v>40362</v>
      </c>
      <c r="C76" s="219">
        <f t="shared" si="87"/>
        <v>0.50747238466536715</v>
      </c>
      <c r="D76" s="219">
        <f t="shared" si="88"/>
        <v>0.59168102387398469</v>
      </c>
      <c r="E76" s="219">
        <f t="shared" si="89"/>
        <v>0.67337009406422321</v>
      </c>
      <c r="F76" s="219">
        <f t="shared" si="90"/>
        <v>0.54569892473118276</v>
      </c>
      <c r="G76" s="219">
        <f t="shared" si="91"/>
        <v>0.82266910420475325</v>
      </c>
      <c r="H76" s="219">
        <f t="shared" si="92"/>
        <v>0.84663341645885282</v>
      </c>
      <c r="I76" s="219">
        <f t="shared" si="93"/>
        <v>0.64830508474576276</v>
      </c>
      <c r="J76" s="219">
        <f t="shared" si="94"/>
        <v>0.39719626168224298</v>
      </c>
      <c r="K76" s="219">
        <f t="shared" si="95"/>
        <v>0.34510869565217389</v>
      </c>
      <c r="L76" s="219">
        <f t="shared" si="96"/>
        <v>0.30945121951219512</v>
      </c>
      <c r="M76" s="219">
        <f t="shared" si="97"/>
        <v>0.42105263157894735</v>
      </c>
      <c r="N76" s="302">
        <f t="shared" si="98"/>
        <v>0.49203187250996017</v>
      </c>
      <c r="O76" s="302">
        <f t="shared" si="99"/>
        <v>0.4451219512195122</v>
      </c>
      <c r="P76" s="302">
        <f t="shared" si="100"/>
        <v>0.30666666666666664</v>
      </c>
      <c r="Q76" s="302">
        <f t="shared" si="101"/>
        <v>0.22318339100346021</v>
      </c>
      <c r="R76" s="302">
        <f t="shared" si="102"/>
        <v>0.48117727583846681</v>
      </c>
      <c r="S76" s="302">
        <f t="shared" si="102"/>
        <v>0.4504550050556117</v>
      </c>
      <c r="T76" s="986"/>
      <c r="U76" s="1905">
        <v>44020</v>
      </c>
      <c r="V76" s="214">
        <v>55</v>
      </c>
      <c r="W76" s="214">
        <v>204</v>
      </c>
      <c r="X76" s="214">
        <v>168</v>
      </c>
      <c r="Y76" s="214">
        <v>40</v>
      </c>
      <c r="Z76" s="214">
        <v>22</v>
      </c>
      <c r="AA76" s="214">
        <v>31</v>
      </c>
      <c r="AB76" s="214">
        <v>0</v>
      </c>
      <c r="AC76" s="214">
        <v>3</v>
      </c>
      <c r="AD76" s="214">
        <v>0</v>
      </c>
      <c r="AE76" s="215">
        <v>2</v>
      </c>
      <c r="AF76" s="215">
        <v>2</v>
      </c>
      <c r="AG76" s="301">
        <v>31</v>
      </c>
      <c r="AH76" s="301">
        <v>0</v>
      </c>
      <c r="AI76" s="301">
        <v>1</v>
      </c>
      <c r="AJ76" s="301">
        <v>3</v>
      </c>
      <c r="AK76" s="301">
        <v>20</v>
      </c>
      <c r="AL76" s="301">
        <v>128</v>
      </c>
      <c r="AM76" s="2201" t="s">
        <v>143</v>
      </c>
      <c r="AN76" s="2202">
        <v>44385</v>
      </c>
      <c r="AO76" s="1910"/>
      <c r="AP76" s="1912">
        <v>44020</v>
      </c>
      <c r="AQ76" s="1918">
        <f t="shared" si="107"/>
        <v>781</v>
      </c>
      <c r="AR76" s="1918">
        <f t="shared" si="51"/>
        <v>2404</v>
      </c>
      <c r="AS76" s="1918">
        <f t="shared" si="52"/>
        <v>2076</v>
      </c>
      <c r="AT76" s="1918">
        <f t="shared" si="53"/>
        <v>406</v>
      </c>
      <c r="AU76" s="1918">
        <f t="shared" si="54"/>
        <v>450</v>
      </c>
      <c r="AV76" s="1918">
        <f t="shared" si="55"/>
        <v>679</v>
      </c>
      <c r="AW76" s="1918">
        <f t="shared" si="56"/>
        <v>306</v>
      </c>
      <c r="AX76" s="1918">
        <f t="shared" si="57"/>
        <v>85</v>
      </c>
      <c r="AY76" s="1918">
        <f t="shared" si="58"/>
        <v>254</v>
      </c>
      <c r="AZ76" s="1918">
        <f t="shared" si="59"/>
        <v>406</v>
      </c>
      <c r="BA76" s="1918">
        <f t="shared" si="84"/>
        <v>240</v>
      </c>
      <c r="BB76" s="1921">
        <f t="shared" si="108"/>
        <v>247</v>
      </c>
      <c r="BC76" s="1921">
        <f t="shared" ref="BC76:BC107" si="112">(BC75+AH76)</f>
        <v>73</v>
      </c>
      <c r="BD76" s="1920">
        <f t="shared" si="85"/>
        <v>23</v>
      </c>
      <c r="BE76" s="1920">
        <f t="shared" si="109"/>
        <v>129</v>
      </c>
      <c r="BF76" s="1920">
        <f t="shared" si="110"/>
        <v>703</v>
      </c>
      <c r="BG76" s="1920">
        <f t="shared" si="111"/>
        <v>891</v>
      </c>
      <c r="BH76" s="1898"/>
      <c r="BJ76" s="233">
        <f t="shared" si="104"/>
        <v>40362</v>
      </c>
      <c r="BK76" s="1968">
        <v>0.50747238466536715</v>
      </c>
      <c r="BL76" s="1968">
        <v>0.59168102387398469</v>
      </c>
      <c r="BM76" s="1968">
        <v>0.67337009406422321</v>
      </c>
      <c r="BN76" s="1968">
        <v>0.54569892473118276</v>
      </c>
      <c r="BO76" s="1968">
        <v>0.82266910420475325</v>
      </c>
      <c r="BP76" s="1968">
        <v>0.84663341645885282</v>
      </c>
      <c r="BQ76" s="1968">
        <v>0.64830508474576276</v>
      </c>
      <c r="BR76" s="1968">
        <v>0.39719626168224298</v>
      </c>
      <c r="BS76" s="1968">
        <v>0.34510869565217389</v>
      </c>
      <c r="BT76" s="1968">
        <v>0.30945121951219512</v>
      </c>
      <c r="BU76" s="1968">
        <v>0.42105263157894735</v>
      </c>
      <c r="BV76" s="1968">
        <v>0.49101796407185627</v>
      </c>
      <c r="BW76" s="1971">
        <v>0.4451219512195122</v>
      </c>
      <c r="BX76" s="1970">
        <v>0.30666666666666664</v>
      </c>
      <c r="BY76" s="1972">
        <v>0.22318339100346021</v>
      </c>
      <c r="BZ76" s="1972">
        <v>0.48117727583846681</v>
      </c>
      <c r="CA76" s="1972">
        <v>0.4504550050556117</v>
      </c>
      <c r="CB76" s="1972"/>
      <c r="CC76" s="1984">
        <f t="shared" si="86"/>
        <v>0.50036829970736818</v>
      </c>
      <c r="CD76" s="1985">
        <f t="shared" si="105"/>
        <v>0.54997140043679515</v>
      </c>
      <c r="CE76" s="278">
        <f t="shared" si="106"/>
        <v>0.38132085795674353</v>
      </c>
    </row>
    <row r="77" spans="1:83" ht="14.5" x14ac:dyDescent="0.35">
      <c r="A77" s="213">
        <v>40368</v>
      </c>
      <c r="B77" s="1373">
        <f t="shared" si="103"/>
        <v>40363</v>
      </c>
      <c r="C77" s="219">
        <f t="shared" si="87"/>
        <v>0.54905782975958417</v>
      </c>
      <c r="D77" s="219">
        <f t="shared" si="88"/>
        <v>0.59315776519812946</v>
      </c>
      <c r="E77" s="219">
        <f t="shared" si="89"/>
        <v>0.67531625040544929</v>
      </c>
      <c r="F77" s="219">
        <f t="shared" si="90"/>
        <v>0.54569892473118276</v>
      </c>
      <c r="G77" s="219">
        <f t="shared" si="91"/>
        <v>0.82266910420475325</v>
      </c>
      <c r="H77" s="219">
        <f t="shared" si="92"/>
        <v>0.84663341645885282</v>
      </c>
      <c r="I77" s="219">
        <f t="shared" si="93"/>
        <v>0.6652542372881356</v>
      </c>
      <c r="J77" s="219">
        <f t="shared" si="94"/>
        <v>0.48130841121495327</v>
      </c>
      <c r="K77" s="219">
        <f t="shared" si="95"/>
        <v>0.35869565217391303</v>
      </c>
      <c r="L77" s="219">
        <f t="shared" si="96"/>
        <v>0.32545731707317072</v>
      </c>
      <c r="M77" s="219">
        <f t="shared" si="97"/>
        <v>0.47894736842105262</v>
      </c>
      <c r="N77" s="302">
        <f t="shared" si="98"/>
        <v>0.49601593625498008</v>
      </c>
      <c r="O77" s="302">
        <f t="shared" si="99"/>
        <v>0.5</v>
      </c>
      <c r="P77" s="302">
        <f t="shared" si="100"/>
        <v>0.30666666666666664</v>
      </c>
      <c r="Q77" s="302">
        <f t="shared" si="101"/>
        <v>0.24394463667820068</v>
      </c>
      <c r="R77" s="302">
        <f t="shared" si="102"/>
        <v>0.54962354551676929</v>
      </c>
      <c r="S77" s="302">
        <f t="shared" si="102"/>
        <v>0.45500505561172899</v>
      </c>
      <c r="T77" s="986"/>
      <c r="U77" s="1904">
        <v>44021</v>
      </c>
      <c r="V77" s="214">
        <v>64</v>
      </c>
      <c r="W77" s="214">
        <v>6</v>
      </c>
      <c r="X77" s="214">
        <v>6</v>
      </c>
      <c r="Y77" s="214">
        <v>0</v>
      </c>
      <c r="Z77" s="214">
        <v>0</v>
      </c>
      <c r="AA77" s="214">
        <v>0</v>
      </c>
      <c r="AB77" s="214">
        <v>8</v>
      </c>
      <c r="AC77" s="214">
        <v>18</v>
      </c>
      <c r="AD77" s="214">
        <v>10</v>
      </c>
      <c r="AE77" s="215">
        <v>21</v>
      </c>
      <c r="AF77" s="215">
        <v>33</v>
      </c>
      <c r="AG77" s="301">
        <v>2</v>
      </c>
      <c r="AH77" s="301">
        <v>9</v>
      </c>
      <c r="AI77" s="301">
        <v>0</v>
      </c>
      <c r="AJ77" s="301">
        <v>12</v>
      </c>
      <c r="AK77" s="301">
        <v>100</v>
      </c>
      <c r="AL77" s="301">
        <v>9</v>
      </c>
      <c r="AM77" s="2201" t="s">
        <v>143</v>
      </c>
      <c r="AN77" s="2202">
        <v>44386</v>
      </c>
      <c r="AO77" s="1910"/>
      <c r="AP77" s="1912">
        <v>44021</v>
      </c>
      <c r="AQ77" s="1918">
        <f t="shared" si="107"/>
        <v>845</v>
      </c>
      <c r="AR77" s="1918">
        <f t="shared" si="51"/>
        <v>2410</v>
      </c>
      <c r="AS77" s="1918">
        <f t="shared" si="52"/>
        <v>2082</v>
      </c>
      <c r="AT77" s="1918">
        <f t="shared" si="53"/>
        <v>406</v>
      </c>
      <c r="AU77" s="1918">
        <f t="shared" si="54"/>
        <v>450</v>
      </c>
      <c r="AV77" s="1918">
        <f t="shared" si="55"/>
        <v>679</v>
      </c>
      <c r="AW77" s="1918">
        <f t="shared" si="56"/>
        <v>314</v>
      </c>
      <c r="AX77" s="1918">
        <f t="shared" si="57"/>
        <v>103</v>
      </c>
      <c r="AY77" s="1918">
        <f t="shared" si="58"/>
        <v>264</v>
      </c>
      <c r="AZ77" s="1918">
        <f t="shared" si="59"/>
        <v>427</v>
      </c>
      <c r="BA77" s="1918">
        <f t="shared" si="84"/>
        <v>273</v>
      </c>
      <c r="BB77" s="1921">
        <f t="shared" si="108"/>
        <v>249</v>
      </c>
      <c r="BC77" s="1921">
        <f t="shared" si="112"/>
        <v>82</v>
      </c>
      <c r="BD77" s="1920">
        <f t="shared" si="85"/>
        <v>23</v>
      </c>
      <c r="BE77" s="1920">
        <f t="shared" si="109"/>
        <v>141</v>
      </c>
      <c r="BF77" s="1920">
        <f t="shared" si="110"/>
        <v>803</v>
      </c>
      <c r="BG77" s="1920">
        <f t="shared" si="111"/>
        <v>900</v>
      </c>
      <c r="BH77" s="1898"/>
      <c r="BJ77" s="233">
        <f t="shared" si="104"/>
        <v>40363</v>
      </c>
      <c r="BK77" s="1968">
        <v>0.54905782975958417</v>
      </c>
      <c r="BL77" s="1968">
        <v>0.59315776519812946</v>
      </c>
      <c r="BM77" s="1968">
        <v>0.67531625040544929</v>
      </c>
      <c r="BN77" s="1968">
        <v>0.54569892473118276</v>
      </c>
      <c r="BO77" s="1968">
        <v>0.82266910420475325</v>
      </c>
      <c r="BP77" s="1968">
        <v>0.84663341645885282</v>
      </c>
      <c r="BQ77" s="1968">
        <v>0.6652542372881356</v>
      </c>
      <c r="BR77" s="1968">
        <v>0.48130841121495327</v>
      </c>
      <c r="BS77" s="1968">
        <v>0.35869565217391303</v>
      </c>
      <c r="BT77" s="1968">
        <v>0.32545731707317072</v>
      </c>
      <c r="BU77" s="1968">
        <v>0.47894736842105262</v>
      </c>
      <c r="BV77" s="1968">
        <v>0.49500998003992014</v>
      </c>
      <c r="BW77" s="1971">
        <v>0.5</v>
      </c>
      <c r="BX77" s="1970">
        <v>0.30666666666666664</v>
      </c>
      <c r="BY77" s="1972">
        <v>0.24394463667820068</v>
      </c>
      <c r="BZ77" s="1972">
        <v>0.54962354551676929</v>
      </c>
      <c r="CA77" s="1972">
        <v>0.45500505561172899</v>
      </c>
      <c r="CB77" s="1972"/>
      <c r="CC77" s="1984">
        <f t="shared" si="86"/>
        <v>0.52308506832014479</v>
      </c>
      <c r="CD77" s="1985">
        <f t="shared" si="105"/>
        <v>0.56976718808075799</v>
      </c>
      <c r="CE77" s="278">
        <f t="shared" si="106"/>
        <v>0.41104798089467315</v>
      </c>
    </row>
    <row r="78" spans="1:83" ht="14.5" x14ac:dyDescent="0.35">
      <c r="A78" s="213">
        <v>40369</v>
      </c>
      <c r="B78" s="1373">
        <f t="shared" si="103"/>
        <v>40364</v>
      </c>
      <c r="C78" s="219">
        <f t="shared" si="87"/>
        <v>0.5542560103963613</v>
      </c>
      <c r="D78" s="219">
        <f t="shared" si="88"/>
        <v>0.61333989662810728</v>
      </c>
      <c r="E78" s="219">
        <f t="shared" si="89"/>
        <v>0.68991242296464483</v>
      </c>
      <c r="F78" s="219">
        <f t="shared" si="90"/>
        <v>0.56182795698924726</v>
      </c>
      <c r="G78" s="219">
        <f t="shared" si="91"/>
        <v>0.82998171846435098</v>
      </c>
      <c r="H78" s="219">
        <f t="shared" si="92"/>
        <v>0.85660847880299251</v>
      </c>
      <c r="I78" s="219">
        <f t="shared" si="93"/>
        <v>0.72033898305084743</v>
      </c>
      <c r="J78" s="219">
        <f t="shared" si="94"/>
        <v>0.48130841121495327</v>
      </c>
      <c r="K78" s="219">
        <f t="shared" si="95"/>
        <v>0.42798913043478259</v>
      </c>
      <c r="L78" s="219">
        <f t="shared" si="96"/>
        <v>0.3910060975609756</v>
      </c>
      <c r="M78" s="219">
        <f t="shared" si="97"/>
        <v>0.48245614035087719</v>
      </c>
      <c r="N78" s="302">
        <f t="shared" si="98"/>
        <v>0.50398406374501992</v>
      </c>
      <c r="O78" s="302">
        <f t="shared" si="99"/>
        <v>0.5</v>
      </c>
      <c r="P78" s="302">
        <f t="shared" si="100"/>
        <v>0.30666666666666664</v>
      </c>
      <c r="Q78" s="302">
        <f t="shared" si="101"/>
        <v>0.26989619377162632</v>
      </c>
      <c r="R78" s="302">
        <f t="shared" si="102"/>
        <v>0.55099247091033543</v>
      </c>
      <c r="S78" s="302">
        <f t="shared" si="102"/>
        <v>0.46966632962588473</v>
      </c>
      <c r="T78" s="986"/>
      <c r="U78" s="1905">
        <v>44022</v>
      </c>
      <c r="V78" s="214">
        <v>8</v>
      </c>
      <c r="W78" s="214">
        <v>82</v>
      </c>
      <c r="X78" s="214">
        <v>45</v>
      </c>
      <c r="Y78" s="214">
        <v>12</v>
      </c>
      <c r="Z78" s="214">
        <v>4</v>
      </c>
      <c r="AA78" s="214">
        <v>8</v>
      </c>
      <c r="AB78" s="214">
        <v>26</v>
      </c>
      <c r="AC78" s="214">
        <v>0</v>
      </c>
      <c r="AD78" s="214">
        <v>51</v>
      </c>
      <c r="AE78" s="215">
        <v>86</v>
      </c>
      <c r="AF78" s="215">
        <v>2</v>
      </c>
      <c r="AG78" s="301">
        <v>4</v>
      </c>
      <c r="AH78" s="301">
        <v>0</v>
      </c>
      <c r="AI78" s="301">
        <v>0</v>
      </c>
      <c r="AJ78" s="301">
        <v>15</v>
      </c>
      <c r="AK78" s="301">
        <v>2</v>
      </c>
      <c r="AL78" s="301">
        <v>29</v>
      </c>
      <c r="AM78" s="2201" t="s">
        <v>143</v>
      </c>
      <c r="AN78" s="2202">
        <v>44387</v>
      </c>
      <c r="AO78" s="1910"/>
      <c r="AP78" s="1912">
        <v>44022</v>
      </c>
      <c r="AQ78" s="1918">
        <f t="shared" si="107"/>
        <v>853</v>
      </c>
      <c r="AR78" s="1918">
        <f t="shared" si="51"/>
        <v>2492</v>
      </c>
      <c r="AS78" s="1918">
        <f t="shared" si="52"/>
        <v>2127</v>
      </c>
      <c r="AT78" s="1918">
        <f t="shared" si="53"/>
        <v>418</v>
      </c>
      <c r="AU78" s="1918">
        <f t="shared" si="54"/>
        <v>454</v>
      </c>
      <c r="AV78" s="1918">
        <f t="shared" si="55"/>
        <v>687</v>
      </c>
      <c r="AW78" s="1918">
        <f t="shared" si="56"/>
        <v>340</v>
      </c>
      <c r="AX78" s="1918">
        <f t="shared" si="57"/>
        <v>103</v>
      </c>
      <c r="AY78" s="1918">
        <f t="shared" si="58"/>
        <v>315</v>
      </c>
      <c r="AZ78" s="1918">
        <f t="shared" si="59"/>
        <v>513</v>
      </c>
      <c r="BA78" s="1918">
        <f t="shared" si="84"/>
        <v>275</v>
      </c>
      <c r="BB78" s="1921">
        <f t="shared" si="108"/>
        <v>253</v>
      </c>
      <c r="BC78" s="1921">
        <f t="shared" si="112"/>
        <v>82</v>
      </c>
      <c r="BD78" s="1920">
        <f t="shared" si="85"/>
        <v>23</v>
      </c>
      <c r="BE78" s="1920">
        <f t="shared" si="109"/>
        <v>156</v>
      </c>
      <c r="BF78" s="1920">
        <f t="shared" si="110"/>
        <v>805</v>
      </c>
      <c r="BG78" s="1920">
        <f t="shared" si="111"/>
        <v>929</v>
      </c>
      <c r="BH78" s="1898"/>
      <c r="BJ78" s="233">
        <f t="shared" si="104"/>
        <v>40364</v>
      </c>
      <c r="BK78" s="1968">
        <v>0.5542560103963613</v>
      </c>
      <c r="BL78" s="1968">
        <v>0.61333989662810728</v>
      </c>
      <c r="BM78" s="1968">
        <v>0.68991242296464483</v>
      </c>
      <c r="BN78" s="1968">
        <v>0.56182795698924726</v>
      </c>
      <c r="BO78" s="1968">
        <v>0.82998171846435098</v>
      </c>
      <c r="BP78" s="1968">
        <v>0.85660847880299251</v>
      </c>
      <c r="BQ78" s="1968">
        <v>0.72033898305084743</v>
      </c>
      <c r="BR78" s="1968">
        <v>0.48130841121495327</v>
      </c>
      <c r="BS78" s="1968">
        <v>0.42798913043478259</v>
      </c>
      <c r="BT78" s="1968">
        <v>0.3910060975609756</v>
      </c>
      <c r="BU78" s="1968">
        <v>0.48245614035087719</v>
      </c>
      <c r="BV78" s="1968">
        <v>0.50299401197604787</v>
      </c>
      <c r="BW78" s="1971">
        <v>0.5</v>
      </c>
      <c r="BX78" s="1970">
        <v>0.30666666666666664</v>
      </c>
      <c r="BY78" s="1972">
        <v>0.26989619377162632</v>
      </c>
      <c r="BZ78" s="1972">
        <v>0.55099247091033543</v>
      </c>
      <c r="CA78" s="1972">
        <v>0.46966632962588473</v>
      </c>
      <c r="CB78" s="1972"/>
      <c r="CC78" s="1984">
        <f t="shared" si="86"/>
        <v>0.54172005410639412</v>
      </c>
      <c r="CD78" s="1985">
        <f t="shared" si="105"/>
        <v>0.59266827156951563</v>
      </c>
      <c r="CE78" s="278">
        <f t="shared" si="106"/>
        <v>0.41944433219490274</v>
      </c>
    </row>
    <row r="79" spans="1:83" ht="14.5" x14ac:dyDescent="0.35">
      <c r="A79" s="213">
        <v>40370</v>
      </c>
      <c r="B79" s="1373">
        <f t="shared" si="103"/>
        <v>40365</v>
      </c>
      <c r="C79" s="219">
        <f t="shared" si="87"/>
        <v>0.58674463937621835</v>
      </c>
      <c r="D79" s="219">
        <f t="shared" si="88"/>
        <v>0.66650258429731724</v>
      </c>
      <c r="E79" s="219">
        <f t="shared" si="89"/>
        <v>0.74732403503081413</v>
      </c>
      <c r="F79" s="219">
        <f t="shared" si="90"/>
        <v>0.625</v>
      </c>
      <c r="G79" s="219">
        <f t="shared" si="91"/>
        <v>0.8555758683729433</v>
      </c>
      <c r="H79" s="219">
        <f t="shared" si="92"/>
        <v>0.90648379052369077</v>
      </c>
      <c r="I79" s="219">
        <f t="shared" si="93"/>
        <v>0.72033898305084743</v>
      </c>
      <c r="J79" s="219">
        <f t="shared" si="94"/>
        <v>0.49532710280373832</v>
      </c>
      <c r="K79" s="219">
        <f t="shared" si="95"/>
        <v>0.42934782608695654</v>
      </c>
      <c r="L79" s="219">
        <f t="shared" si="96"/>
        <v>0.39405487804878048</v>
      </c>
      <c r="M79" s="219">
        <f t="shared" si="97"/>
        <v>0.49649122807017543</v>
      </c>
      <c r="N79" s="302">
        <f t="shared" si="98"/>
        <v>0.55976095617529875</v>
      </c>
      <c r="O79" s="302">
        <f t="shared" si="99"/>
        <v>0.51829268292682928</v>
      </c>
      <c r="P79" s="302">
        <f t="shared" si="100"/>
        <v>0.33333333333333331</v>
      </c>
      <c r="Q79" s="302">
        <f t="shared" si="101"/>
        <v>0.27508650519031141</v>
      </c>
      <c r="R79" s="302">
        <f t="shared" si="102"/>
        <v>0.5653661875427789</v>
      </c>
      <c r="S79" s="302">
        <f t="shared" si="102"/>
        <v>0.52982810920121337</v>
      </c>
      <c r="T79" s="986"/>
      <c r="U79" s="1904">
        <v>44023</v>
      </c>
      <c r="V79" s="214">
        <v>50</v>
      </c>
      <c r="W79" s="214">
        <v>216</v>
      </c>
      <c r="X79" s="214">
        <v>177</v>
      </c>
      <c r="Y79" s="214">
        <v>47</v>
      </c>
      <c r="Z79" s="214">
        <v>14</v>
      </c>
      <c r="AA79" s="214">
        <v>40</v>
      </c>
      <c r="AB79" s="214">
        <v>0</v>
      </c>
      <c r="AC79" s="214">
        <v>3</v>
      </c>
      <c r="AD79" s="214">
        <v>1</v>
      </c>
      <c r="AE79" s="215">
        <v>4</v>
      </c>
      <c r="AF79" s="215">
        <v>8</v>
      </c>
      <c r="AG79" s="301">
        <v>28</v>
      </c>
      <c r="AH79" s="301">
        <v>3</v>
      </c>
      <c r="AI79" s="301">
        <v>2</v>
      </c>
      <c r="AJ79" s="301">
        <v>3</v>
      </c>
      <c r="AK79" s="301">
        <v>21</v>
      </c>
      <c r="AL79" s="301">
        <v>119</v>
      </c>
      <c r="AM79" s="2201" t="s">
        <v>143</v>
      </c>
      <c r="AN79" s="2202">
        <v>44388</v>
      </c>
      <c r="AO79" s="1910"/>
      <c r="AP79" s="1912">
        <v>44023</v>
      </c>
      <c r="AQ79" s="1918">
        <f t="shared" si="107"/>
        <v>903</v>
      </c>
      <c r="AR79" s="1918">
        <f t="shared" si="51"/>
        <v>2708</v>
      </c>
      <c r="AS79" s="1918">
        <f t="shared" si="52"/>
        <v>2304</v>
      </c>
      <c r="AT79" s="1918">
        <f t="shared" si="53"/>
        <v>465</v>
      </c>
      <c r="AU79" s="1918">
        <f t="shared" si="54"/>
        <v>468</v>
      </c>
      <c r="AV79" s="1918">
        <f t="shared" si="55"/>
        <v>727</v>
      </c>
      <c r="AW79" s="1918">
        <f t="shared" si="56"/>
        <v>340</v>
      </c>
      <c r="AX79" s="1918">
        <f t="shared" si="57"/>
        <v>106</v>
      </c>
      <c r="AY79" s="1918">
        <f t="shared" si="58"/>
        <v>316</v>
      </c>
      <c r="AZ79" s="1918">
        <f t="shared" si="59"/>
        <v>517</v>
      </c>
      <c r="BA79" s="1918">
        <f t="shared" si="84"/>
        <v>283</v>
      </c>
      <c r="BB79" s="1921">
        <f t="shared" si="108"/>
        <v>281</v>
      </c>
      <c r="BC79" s="1921">
        <f t="shared" si="112"/>
        <v>85</v>
      </c>
      <c r="BD79" s="1920">
        <f t="shared" si="85"/>
        <v>25</v>
      </c>
      <c r="BE79" s="1920">
        <f t="shared" si="109"/>
        <v>159</v>
      </c>
      <c r="BF79" s="1920">
        <f t="shared" si="110"/>
        <v>826</v>
      </c>
      <c r="BG79" s="1920">
        <f t="shared" si="111"/>
        <v>1048</v>
      </c>
      <c r="BH79" s="1898"/>
      <c r="BJ79" s="233">
        <f t="shared" si="104"/>
        <v>40365</v>
      </c>
      <c r="BK79" s="1968">
        <v>0.58674463937621835</v>
      </c>
      <c r="BL79" s="1968">
        <v>0.66650258429731724</v>
      </c>
      <c r="BM79" s="1968">
        <v>0.74732403503081413</v>
      </c>
      <c r="BN79" s="1968">
        <v>0.625</v>
      </c>
      <c r="BO79" s="1968">
        <v>0.8555758683729433</v>
      </c>
      <c r="BP79" s="1968">
        <v>0.90648379052369077</v>
      </c>
      <c r="BQ79" s="1968">
        <v>0.72033898305084743</v>
      </c>
      <c r="BR79" s="1968">
        <v>0.49532710280373832</v>
      </c>
      <c r="BS79" s="1968">
        <v>0.42934782608695654</v>
      </c>
      <c r="BT79" s="1968">
        <v>0.39405487804878048</v>
      </c>
      <c r="BU79" s="1968">
        <v>0.49649122807017543</v>
      </c>
      <c r="BV79" s="1968">
        <v>0.55888223552894212</v>
      </c>
      <c r="BW79" s="1971">
        <v>0.51829268292682928</v>
      </c>
      <c r="BX79" s="1970">
        <v>0.33333333333333331</v>
      </c>
      <c r="BY79" s="1972">
        <v>0.27508650519031141</v>
      </c>
      <c r="BZ79" s="1972">
        <v>0.5653661875427789</v>
      </c>
      <c r="CA79" s="1972">
        <v>0.52982810920121337</v>
      </c>
      <c r="CB79" s="1972"/>
      <c r="CC79" s="1984">
        <f t="shared" si="86"/>
        <v>0.57082235231675826</v>
      </c>
      <c r="CD79" s="1985">
        <f t="shared" si="105"/>
        <v>0.62350609759920206</v>
      </c>
      <c r="CE79" s="278">
        <f t="shared" si="106"/>
        <v>0.44438136363889325</v>
      </c>
    </row>
    <row r="80" spans="1:83" ht="14.5" x14ac:dyDescent="0.35">
      <c r="A80" s="213">
        <v>40371</v>
      </c>
      <c r="B80" s="1373">
        <f t="shared" si="103"/>
        <v>40366</v>
      </c>
      <c r="C80" s="219">
        <f t="shared" si="87"/>
        <v>0.64327485380116955</v>
      </c>
      <c r="D80" s="219">
        <f t="shared" si="88"/>
        <v>0.6677332020674378</v>
      </c>
      <c r="E80" s="219">
        <f t="shared" si="89"/>
        <v>0.74829711320142722</v>
      </c>
      <c r="F80" s="219">
        <f t="shared" si="90"/>
        <v>0.62634408602150538</v>
      </c>
      <c r="G80" s="219">
        <f t="shared" si="91"/>
        <v>0.8555758683729433</v>
      </c>
      <c r="H80" s="219">
        <f t="shared" si="92"/>
        <v>0.90648379052369077</v>
      </c>
      <c r="I80" s="219">
        <f t="shared" si="93"/>
        <v>0.73093220338983056</v>
      </c>
      <c r="J80" s="219">
        <f t="shared" si="94"/>
        <v>0.56074766355140182</v>
      </c>
      <c r="K80" s="219">
        <f t="shared" si="95"/>
        <v>0.44157608695652173</v>
      </c>
      <c r="L80" s="219">
        <f t="shared" si="96"/>
        <v>0.40396341463414637</v>
      </c>
      <c r="M80" s="219">
        <f t="shared" si="97"/>
        <v>0.55438596491228065</v>
      </c>
      <c r="N80" s="302">
        <f t="shared" si="98"/>
        <v>0.56374501992031878</v>
      </c>
      <c r="O80" s="302">
        <f t="shared" si="99"/>
        <v>0.54268292682926833</v>
      </c>
      <c r="P80" s="302">
        <f t="shared" si="100"/>
        <v>0.33333333333333331</v>
      </c>
      <c r="Q80" s="302">
        <f t="shared" si="101"/>
        <v>0.28719723183391005</v>
      </c>
      <c r="R80" s="302">
        <f t="shared" si="102"/>
        <v>0.62149212867898695</v>
      </c>
      <c r="S80" s="302">
        <f t="shared" si="102"/>
        <v>0.53134479271991908</v>
      </c>
      <c r="T80" s="986"/>
      <c r="U80" s="1905">
        <v>44024</v>
      </c>
      <c r="V80" s="214">
        <v>87</v>
      </c>
      <c r="W80" s="214">
        <v>5</v>
      </c>
      <c r="X80" s="214">
        <v>3</v>
      </c>
      <c r="Y80" s="214">
        <v>1</v>
      </c>
      <c r="Z80" s="214">
        <v>0</v>
      </c>
      <c r="AA80" s="214">
        <v>0</v>
      </c>
      <c r="AB80" s="214">
        <v>5</v>
      </c>
      <c r="AC80" s="214">
        <v>14</v>
      </c>
      <c r="AD80" s="214">
        <v>9</v>
      </c>
      <c r="AE80" s="215">
        <v>13</v>
      </c>
      <c r="AF80" s="215">
        <v>33</v>
      </c>
      <c r="AG80" s="301">
        <v>2</v>
      </c>
      <c r="AH80" s="301">
        <v>4</v>
      </c>
      <c r="AI80" s="301">
        <v>0</v>
      </c>
      <c r="AJ80" s="301">
        <v>7</v>
      </c>
      <c r="AK80" s="301">
        <v>82</v>
      </c>
      <c r="AL80" s="301">
        <v>3</v>
      </c>
      <c r="AM80" s="2201" t="s">
        <v>143</v>
      </c>
      <c r="AN80" s="2202">
        <v>44389</v>
      </c>
      <c r="AO80" s="1910"/>
      <c r="AP80" s="1912">
        <v>44024</v>
      </c>
      <c r="AQ80" s="1918">
        <f t="shared" si="107"/>
        <v>990</v>
      </c>
      <c r="AR80" s="1918">
        <f t="shared" si="51"/>
        <v>2713</v>
      </c>
      <c r="AS80" s="1918">
        <f t="shared" si="52"/>
        <v>2307</v>
      </c>
      <c r="AT80" s="1918">
        <f t="shared" si="53"/>
        <v>466</v>
      </c>
      <c r="AU80" s="1918">
        <f t="shared" si="54"/>
        <v>468</v>
      </c>
      <c r="AV80" s="1918">
        <f t="shared" si="55"/>
        <v>727</v>
      </c>
      <c r="AW80" s="1918">
        <f t="shared" si="56"/>
        <v>345</v>
      </c>
      <c r="AX80" s="1918">
        <f t="shared" si="57"/>
        <v>120</v>
      </c>
      <c r="AY80" s="1918">
        <f t="shared" si="58"/>
        <v>325</v>
      </c>
      <c r="AZ80" s="1918">
        <f t="shared" si="59"/>
        <v>530</v>
      </c>
      <c r="BA80" s="1918">
        <f t="shared" si="84"/>
        <v>316</v>
      </c>
      <c r="BB80" s="1921">
        <f t="shared" si="108"/>
        <v>283</v>
      </c>
      <c r="BC80" s="1921">
        <f t="shared" si="112"/>
        <v>89</v>
      </c>
      <c r="BD80" s="1920">
        <f t="shared" si="85"/>
        <v>25</v>
      </c>
      <c r="BE80" s="1920">
        <f t="shared" si="109"/>
        <v>166</v>
      </c>
      <c r="BF80" s="1920">
        <f t="shared" si="110"/>
        <v>908</v>
      </c>
      <c r="BG80" s="1920">
        <f t="shared" si="111"/>
        <v>1051</v>
      </c>
      <c r="BH80" s="1898"/>
      <c r="BJ80" s="233">
        <f t="shared" si="104"/>
        <v>40366</v>
      </c>
      <c r="BK80" s="1968">
        <v>0.64327485380116955</v>
      </c>
      <c r="BL80" s="1968">
        <v>0.6677332020674378</v>
      </c>
      <c r="BM80" s="1968">
        <v>0.74829711320142722</v>
      </c>
      <c r="BN80" s="1968">
        <v>0.62634408602150538</v>
      </c>
      <c r="BO80" s="1968">
        <v>0.8555758683729433</v>
      </c>
      <c r="BP80" s="1968">
        <v>0.90648379052369077</v>
      </c>
      <c r="BQ80" s="1968">
        <v>0.73093220338983056</v>
      </c>
      <c r="BR80" s="1968">
        <v>0.56074766355140182</v>
      </c>
      <c r="BS80" s="1968">
        <v>0.44157608695652173</v>
      </c>
      <c r="BT80" s="1968">
        <v>0.40396341463414637</v>
      </c>
      <c r="BU80" s="1968">
        <v>0.55438596491228065</v>
      </c>
      <c r="BV80" s="1968">
        <v>0.56287425149700598</v>
      </c>
      <c r="BW80" s="1971">
        <v>0.54268292682926833</v>
      </c>
      <c r="BX80" s="1970">
        <v>0.33333333333333331</v>
      </c>
      <c r="BY80" s="1972">
        <v>0.28719723183391005</v>
      </c>
      <c r="BZ80" s="1972">
        <v>0.62149212867898695</v>
      </c>
      <c r="CA80" s="1972">
        <v>0.53134479271991908</v>
      </c>
      <c r="CB80" s="1972"/>
      <c r="CC80" s="1984">
        <f t="shared" si="86"/>
        <v>0.58930817131322233</v>
      </c>
      <c r="CD80" s="1985">
        <f t="shared" si="105"/>
        <v>0.64184904157744682</v>
      </c>
      <c r="CE80" s="278">
        <f t="shared" si="106"/>
        <v>0.46321008267908353</v>
      </c>
    </row>
    <row r="81" spans="1:83" ht="14.5" x14ac:dyDescent="0.35">
      <c r="A81" s="213">
        <v>40372</v>
      </c>
      <c r="B81" s="1373">
        <f t="shared" si="103"/>
        <v>40367</v>
      </c>
      <c r="C81" s="219">
        <f t="shared" si="87"/>
        <v>0.64457439896036384</v>
      </c>
      <c r="D81" s="219">
        <f t="shared" si="88"/>
        <v>0.68274673886290915</v>
      </c>
      <c r="E81" s="219">
        <f t="shared" si="89"/>
        <v>0.76548816088225757</v>
      </c>
      <c r="F81" s="219">
        <f t="shared" si="90"/>
        <v>0.635752688172043</v>
      </c>
      <c r="G81" s="219">
        <f t="shared" si="91"/>
        <v>0.86288848263254114</v>
      </c>
      <c r="H81" s="219">
        <f t="shared" si="92"/>
        <v>0.9177057356608479</v>
      </c>
      <c r="I81" s="219">
        <f t="shared" si="93"/>
        <v>0.77118644067796616</v>
      </c>
      <c r="J81" s="219">
        <f t="shared" si="94"/>
        <v>0.56074766355140182</v>
      </c>
      <c r="K81" s="219">
        <f t="shared" si="95"/>
        <v>0.51358695652173914</v>
      </c>
      <c r="L81" s="219">
        <f t="shared" si="96"/>
        <v>0.48323170731707316</v>
      </c>
      <c r="M81" s="219">
        <f t="shared" si="97"/>
        <v>0.55614035087719293</v>
      </c>
      <c r="N81" s="302">
        <f t="shared" si="98"/>
        <v>0.57171314741035861</v>
      </c>
      <c r="O81" s="302">
        <f t="shared" si="99"/>
        <v>0.54268292682926833</v>
      </c>
      <c r="P81" s="302">
        <f t="shared" si="100"/>
        <v>0.34666666666666668</v>
      </c>
      <c r="Q81" s="302">
        <f t="shared" si="101"/>
        <v>0.32698961937716264</v>
      </c>
      <c r="R81" s="302">
        <f t="shared" si="102"/>
        <v>0.62422997946611913</v>
      </c>
      <c r="S81" s="302">
        <f t="shared" si="102"/>
        <v>0.54499494438827101</v>
      </c>
      <c r="T81" s="986"/>
      <c r="U81" s="1904">
        <v>44025</v>
      </c>
      <c r="V81" s="214">
        <v>2</v>
      </c>
      <c r="W81" s="214">
        <v>61</v>
      </c>
      <c r="X81" s="214">
        <v>53</v>
      </c>
      <c r="Y81" s="214">
        <v>7</v>
      </c>
      <c r="Z81" s="214">
        <v>4</v>
      </c>
      <c r="AA81" s="214">
        <v>9</v>
      </c>
      <c r="AB81" s="214">
        <v>19</v>
      </c>
      <c r="AC81" s="214">
        <v>0</v>
      </c>
      <c r="AD81" s="214">
        <v>53</v>
      </c>
      <c r="AE81" s="215">
        <v>104</v>
      </c>
      <c r="AF81" s="215">
        <v>1</v>
      </c>
      <c r="AG81" s="301">
        <v>4</v>
      </c>
      <c r="AH81" s="301">
        <v>0</v>
      </c>
      <c r="AI81" s="301">
        <v>1</v>
      </c>
      <c r="AJ81" s="301">
        <v>23</v>
      </c>
      <c r="AK81" s="301">
        <v>4</v>
      </c>
      <c r="AL81" s="301">
        <v>27</v>
      </c>
      <c r="AM81" s="2201" t="s">
        <v>143</v>
      </c>
      <c r="AN81" s="2202">
        <v>44390</v>
      </c>
      <c r="AO81" s="1910"/>
      <c r="AP81" s="1912">
        <v>44025</v>
      </c>
      <c r="AQ81" s="1918">
        <f t="shared" si="107"/>
        <v>992</v>
      </c>
      <c r="AR81" s="1918">
        <f t="shared" si="51"/>
        <v>2774</v>
      </c>
      <c r="AS81" s="1918">
        <f t="shared" si="52"/>
        <v>2360</v>
      </c>
      <c r="AT81" s="1918">
        <f t="shared" si="53"/>
        <v>473</v>
      </c>
      <c r="AU81" s="1918">
        <f t="shared" si="54"/>
        <v>472</v>
      </c>
      <c r="AV81" s="1918">
        <f t="shared" si="55"/>
        <v>736</v>
      </c>
      <c r="AW81" s="1918">
        <f t="shared" si="56"/>
        <v>364</v>
      </c>
      <c r="AX81" s="1918">
        <f t="shared" si="57"/>
        <v>120</v>
      </c>
      <c r="AY81" s="1918">
        <f t="shared" si="58"/>
        <v>378</v>
      </c>
      <c r="AZ81" s="1918">
        <f t="shared" si="59"/>
        <v>634</v>
      </c>
      <c r="BA81" s="1918">
        <f t="shared" si="84"/>
        <v>317</v>
      </c>
      <c r="BB81" s="1921">
        <f t="shared" si="108"/>
        <v>287</v>
      </c>
      <c r="BC81" s="1921">
        <f t="shared" si="112"/>
        <v>89</v>
      </c>
      <c r="BD81" s="1920">
        <f t="shared" si="85"/>
        <v>26</v>
      </c>
      <c r="BE81" s="1920">
        <f t="shared" si="109"/>
        <v>189</v>
      </c>
      <c r="BF81" s="1920">
        <f t="shared" si="110"/>
        <v>912</v>
      </c>
      <c r="BG81" s="1920">
        <f t="shared" si="111"/>
        <v>1078</v>
      </c>
      <c r="BH81" s="1898"/>
      <c r="BJ81" s="233">
        <f t="shared" si="104"/>
        <v>40367</v>
      </c>
      <c r="BK81" s="1968">
        <v>0.64457439896036384</v>
      </c>
      <c r="BL81" s="1968">
        <v>0.68274673886290915</v>
      </c>
      <c r="BM81" s="1968">
        <v>0.76548816088225757</v>
      </c>
      <c r="BN81" s="1968">
        <v>0.635752688172043</v>
      </c>
      <c r="BO81" s="1968">
        <v>0.86288848263254114</v>
      </c>
      <c r="BP81" s="1968">
        <v>0.9177057356608479</v>
      </c>
      <c r="BQ81" s="1968">
        <v>0.77118644067796616</v>
      </c>
      <c r="BR81" s="1968">
        <v>0.56074766355140182</v>
      </c>
      <c r="BS81" s="1968">
        <v>0.51358695652173914</v>
      </c>
      <c r="BT81" s="1968">
        <v>0.48323170731707316</v>
      </c>
      <c r="BU81" s="1968">
        <v>0.55614035087719293</v>
      </c>
      <c r="BV81" s="1968">
        <v>0.57085828343313372</v>
      </c>
      <c r="BW81" s="1971">
        <v>0.54268292682926833</v>
      </c>
      <c r="BX81" s="1970">
        <v>0.34666666666666668</v>
      </c>
      <c r="BY81" s="1972">
        <v>0.32698961937716264</v>
      </c>
      <c r="BZ81" s="1972">
        <v>0.62422997946611913</v>
      </c>
      <c r="CA81" s="1972">
        <v>0.54499494438827101</v>
      </c>
      <c r="CB81" s="1972"/>
      <c r="CC81" s="1984">
        <f t="shared" si="86"/>
        <v>0.60885127907511505</v>
      </c>
      <c r="CD81" s="1985">
        <f t="shared" si="105"/>
        <v>0.66374230062912243</v>
      </c>
      <c r="CE81" s="278">
        <f t="shared" si="106"/>
        <v>0.47711282734549759</v>
      </c>
    </row>
    <row r="82" spans="1:83" ht="14.5" x14ac:dyDescent="0.35">
      <c r="A82" s="213">
        <v>40373</v>
      </c>
      <c r="B82" s="1373">
        <f t="shared" si="103"/>
        <v>40368</v>
      </c>
      <c r="C82" s="219">
        <f t="shared" si="87"/>
        <v>0.67706302794022089</v>
      </c>
      <c r="D82" s="219">
        <f t="shared" si="88"/>
        <v>0.72360324883091309</v>
      </c>
      <c r="E82" s="219">
        <f t="shared" si="89"/>
        <v>0.82452156989944858</v>
      </c>
      <c r="F82" s="219">
        <f t="shared" si="90"/>
        <v>0.70564516129032262</v>
      </c>
      <c r="G82" s="219">
        <f t="shared" si="91"/>
        <v>0.90676416819012795</v>
      </c>
      <c r="H82" s="219">
        <f t="shared" si="92"/>
        <v>0.93765586034912718</v>
      </c>
      <c r="I82" s="219">
        <f t="shared" si="93"/>
        <v>0.77118644067796616</v>
      </c>
      <c r="J82" s="219">
        <f t="shared" si="94"/>
        <v>0.57009345794392519</v>
      </c>
      <c r="K82" s="219">
        <f t="shared" si="95"/>
        <v>0.51494565217391308</v>
      </c>
      <c r="L82" s="219">
        <f t="shared" si="96"/>
        <v>0.48628048780487804</v>
      </c>
      <c r="M82" s="219">
        <f t="shared" si="97"/>
        <v>0.58070175438596494</v>
      </c>
      <c r="N82" s="302">
        <f t="shared" si="98"/>
        <v>0.64143426294820716</v>
      </c>
      <c r="O82" s="302">
        <f t="shared" si="99"/>
        <v>0.56707317073170727</v>
      </c>
      <c r="P82" s="302">
        <f t="shared" si="100"/>
        <v>0.34666666666666668</v>
      </c>
      <c r="Q82" s="302">
        <f t="shared" si="101"/>
        <v>0.32871972318339099</v>
      </c>
      <c r="R82" s="302">
        <f t="shared" si="102"/>
        <v>0.63586584531143053</v>
      </c>
      <c r="S82" s="302">
        <f t="shared" si="102"/>
        <v>0.6001011122345804</v>
      </c>
      <c r="T82" s="986"/>
      <c r="U82" s="1905">
        <v>44026</v>
      </c>
      <c r="V82" s="214">
        <v>50</v>
      </c>
      <c r="W82" s="214">
        <v>166</v>
      </c>
      <c r="X82" s="214">
        <v>182</v>
      </c>
      <c r="Y82" s="214">
        <v>52</v>
      </c>
      <c r="Z82" s="214">
        <v>24</v>
      </c>
      <c r="AA82" s="214">
        <v>16</v>
      </c>
      <c r="AB82" s="214">
        <v>0</v>
      </c>
      <c r="AC82" s="214">
        <v>2</v>
      </c>
      <c r="AD82" s="214">
        <v>1</v>
      </c>
      <c r="AE82" s="215">
        <v>4</v>
      </c>
      <c r="AF82" s="215">
        <v>14</v>
      </c>
      <c r="AG82" s="301">
        <v>35</v>
      </c>
      <c r="AH82" s="301">
        <v>4</v>
      </c>
      <c r="AI82" s="301">
        <v>0</v>
      </c>
      <c r="AJ82" s="301">
        <v>1</v>
      </c>
      <c r="AK82" s="301">
        <v>17</v>
      </c>
      <c r="AL82" s="301">
        <v>109</v>
      </c>
      <c r="AM82" s="2201" t="s">
        <v>143</v>
      </c>
      <c r="AN82" s="2202">
        <v>44391</v>
      </c>
      <c r="AO82" s="1910"/>
      <c r="AP82" s="1912">
        <v>44026</v>
      </c>
      <c r="AQ82" s="1918">
        <f t="shared" si="107"/>
        <v>1042</v>
      </c>
      <c r="AR82" s="1918">
        <f t="shared" si="51"/>
        <v>2940</v>
      </c>
      <c r="AS82" s="1918">
        <f t="shared" si="52"/>
        <v>2542</v>
      </c>
      <c r="AT82" s="1918">
        <f t="shared" si="53"/>
        <v>525</v>
      </c>
      <c r="AU82" s="1918">
        <f t="shared" si="54"/>
        <v>496</v>
      </c>
      <c r="AV82" s="1918">
        <f t="shared" si="55"/>
        <v>752</v>
      </c>
      <c r="AW82" s="1918">
        <f t="shared" si="56"/>
        <v>364</v>
      </c>
      <c r="AX82" s="1918">
        <f t="shared" si="57"/>
        <v>122</v>
      </c>
      <c r="AY82" s="1918">
        <f t="shared" si="58"/>
        <v>379</v>
      </c>
      <c r="AZ82" s="1918">
        <f t="shared" si="59"/>
        <v>638</v>
      </c>
      <c r="BA82" s="1918">
        <f t="shared" si="84"/>
        <v>331</v>
      </c>
      <c r="BB82" s="1921">
        <f t="shared" si="108"/>
        <v>322</v>
      </c>
      <c r="BC82" s="1921">
        <f t="shared" si="112"/>
        <v>93</v>
      </c>
      <c r="BD82" s="1920">
        <f t="shared" si="85"/>
        <v>26</v>
      </c>
      <c r="BE82" s="1920">
        <f t="shared" si="109"/>
        <v>190</v>
      </c>
      <c r="BF82" s="1920">
        <f t="shared" si="110"/>
        <v>929</v>
      </c>
      <c r="BG82" s="1920">
        <f t="shared" si="111"/>
        <v>1187</v>
      </c>
      <c r="BH82" s="1898"/>
      <c r="BJ82" s="233">
        <f t="shared" si="104"/>
        <v>40368</v>
      </c>
      <c r="BK82" s="1968">
        <v>0.67706302794022089</v>
      </c>
      <c r="BL82" s="1968">
        <v>0.72360324883091309</v>
      </c>
      <c r="BM82" s="1968">
        <v>0.82452156989944858</v>
      </c>
      <c r="BN82" s="1968">
        <v>0.70564516129032262</v>
      </c>
      <c r="BO82" s="1968">
        <v>0.90676416819012795</v>
      </c>
      <c r="BP82" s="1968">
        <v>0.93765586034912718</v>
      </c>
      <c r="BQ82" s="1968">
        <v>0.77118644067796616</v>
      </c>
      <c r="BR82" s="1968">
        <v>0.57009345794392519</v>
      </c>
      <c r="BS82" s="1968">
        <v>0.51494565217391308</v>
      </c>
      <c r="BT82" s="1968">
        <v>0.48628048780487804</v>
      </c>
      <c r="BU82" s="1968">
        <v>0.58070175438596494</v>
      </c>
      <c r="BV82" s="1968">
        <v>0.64071856287425155</v>
      </c>
      <c r="BW82" s="1971">
        <v>0.56707317073170727</v>
      </c>
      <c r="BX82" s="1970">
        <v>0.34666666666666668</v>
      </c>
      <c r="BY82" s="1972">
        <v>0.32871972318339099</v>
      </c>
      <c r="BZ82" s="1972">
        <v>0.63586584531143053</v>
      </c>
      <c r="CA82" s="1972">
        <v>0.6001011122345804</v>
      </c>
      <c r="CB82" s="1972"/>
      <c r="CC82" s="1984">
        <f t="shared" si="86"/>
        <v>0.63632975944051973</v>
      </c>
      <c r="CD82" s="1985">
        <f t="shared" si="105"/>
        <v>0.69493161603008824</v>
      </c>
      <c r="CE82" s="278">
        <f t="shared" si="106"/>
        <v>0.49568530362555518</v>
      </c>
    </row>
    <row r="83" spans="1:83" ht="14.5" x14ac:dyDescent="0.35">
      <c r="A83" s="213">
        <v>40374</v>
      </c>
      <c r="B83" s="1373">
        <f t="shared" si="103"/>
        <v>40369</v>
      </c>
      <c r="C83" s="219">
        <f t="shared" si="87"/>
        <v>0.73034437946718644</v>
      </c>
      <c r="D83" s="219">
        <f t="shared" si="88"/>
        <v>0.72557223726310605</v>
      </c>
      <c r="E83" s="219">
        <f t="shared" si="89"/>
        <v>0.82679208563087903</v>
      </c>
      <c r="F83" s="219">
        <f t="shared" si="90"/>
        <v>0.70564516129032262</v>
      </c>
      <c r="G83" s="219">
        <f t="shared" si="91"/>
        <v>0.90676416819012795</v>
      </c>
      <c r="H83" s="219">
        <f t="shared" si="92"/>
        <v>0.93765586034912718</v>
      </c>
      <c r="I83" s="219">
        <f t="shared" si="93"/>
        <v>0.78389830508474578</v>
      </c>
      <c r="J83" s="219">
        <f t="shared" si="94"/>
        <v>0.64953271028037385</v>
      </c>
      <c r="K83" s="219">
        <f t="shared" si="95"/>
        <v>0.52038043478260865</v>
      </c>
      <c r="L83" s="219">
        <f t="shared" si="96"/>
        <v>0.49618902439024393</v>
      </c>
      <c r="M83" s="219">
        <f t="shared" si="97"/>
        <v>0.64912280701754388</v>
      </c>
      <c r="N83" s="302">
        <f t="shared" si="98"/>
        <v>0.64143426294820716</v>
      </c>
      <c r="O83" s="302">
        <f t="shared" si="99"/>
        <v>0.58536585365853655</v>
      </c>
      <c r="P83" s="302">
        <f t="shared" si="100"/>
        <v>0.34666666666666668</v>
      </c>
      <c r="Q83" s="302">
        <f t="shared" si="101"/>
        <v>0.33217993079584773</v>
      </c>
      <c r="R83" s="302">
        <f t="shared" si="102"/>
        <v>0.68583162217659133</v>
      </c>
      <c r="S83" s="302">
        <f t="shared" si="102"/>
        <v>0.60262891809909003</v>
      </c>
      <c r="T83" s="986"/>
      <c r="U83" s="1904">
        <v>44027</v>
      </c>
      <c r="V83" s="214">
        <v>82</v>
      </c>
      <c r="W83" s="214">
        <v>8</v>
      </c>
      <c r="X83" s="214">
        <v>7</v>
      </c>
      <c r="Y83" s="214">
        <v>0</v>
      </c>
      <c r="Z83" s="214">
        <v>0</v>
      </c>
      <c r="AA83" s="214">
        <v>0</v>
      </c>
      <c r="AB83" s="214">
        <v>6</v>
      </c>
      <c r="AC83" s="214">
        <v>17</v>
      </c>
      <c r="AD83" s="214">
        <v>4</v>
      </c>
      <c r="AE83" s="215">
        <v>13</v>
      </c>
      <c r="AF83" s="215">
        <v>39</v>
      </c>
      <c r="AG83" s="301">
        <v>0</v>
      </c>
      <c r="AH83" s="301">
        <v>3</v>
      </c>
      <c r="AI83" s="301">
        <v>0</v>
      </c>
      <c r="AJ83" s="301">
        <v>2</v>
      </c>
      <c r="AK83" s="301">
        <v>73</v>
      </c>
      <c r="AL83" s="301">
        <v>5</v>
      </c>
      <c r="AM83" s="2201" t="s">
        <v>143</v>
      </c>
      <c r="AN83" s="2202">
        <v>44392</v>
      </c>
      <c r="AO83" s="1910"/>
      <c r="AP83" s="1912">
        <v>44027</v>
      </c>
      <c r="AQ83" s="1918">
        <f t="shared" si="107"/>
        <v>1124</v>
      </c>
      <c r="AR83" s="1918">
        <f t="shared" si="51"/>
        <v>2948</v>
      </c>
      <c r="AS83" s="1918">
        <f t="shared" si="52"/>
        <v>2549</v>
      </c>
      <c r="AT83" s="1918">
        <f t="shared" si="53"/>
        <v>525</v>
      </c>
      <c r="AU83" s="1918">
        <f t="shared" si="54"/>
        <v>496</v>
      </c>
      <c r="AV83" s="1918">
        <f t="shared" si="55"/>
        <v>752</v>
      </c>
      <c r="AW83" s="1918">
        <f t="shared" si="56"/>
        <v>370</v>
      </c>
      <c r="AX83" s="1918">
        <f t="shared" si="57"/>
        <v>139</v>
      </c>
      <c r="AY83" s="1918">
        <f t="shared" si="58"/>
        <v>383</v>
      </c>
      <c r="AZ83" s="1918">
        <f t="shared" si="59"/>
        <v>651</v>
      </c>
      <c r="BA83" s="1918">
        <f t="shared" si="84"/>
        <v>370</v>
      </c>
      <c r="BB83" s="1921">
        <f t="shared" si="108"/>
        <v>322</v>
      </c>
      <c r="BC83" s="1921">
        <f t="shared" si="112"/>
        <v>96</v>
      </c>
      <c r="BD83" s="1920">
        <f t="shared" si="85"/>
        <v>26</v>
      </c>
      <c r="BE83" s="1920">
        <f t="shared" si="109"/>
        <v>192</v>
      </c>
      <c r="BF83" s="1920">
        <f t="shared" si="110"/>
        <v>1002</v>
      </c>
      <c r="BG83" s="1920">
        <f t="shared" si="111"/>
        <v>1192</v>
      </c>
      <c r="BH83" s="1898"/>
      <c r="BJ83" s="233">
        <f t="shared" si="104"/>
        <v>40369</v>
      </c>
      <c r="BK83" s="1968">
        <v>0.73034437946718644</v>
      </c>
      <c r="BL83" s="1968">
        <v>0.72557223726310605</v>
      </c>
      <c r="BM83" s="1968">
        <v>0.82679208563087903</v>
      </c>
      <c r="BN83" s="1968">
        <v>0.70564516129032262</v>
      </c>
      <c r="BO83" s="1968">
        <v>0.90676416819012795</v>
      </c>
      <c r="BP83" s="1968">
        <v>0.93765586034912718</v>
      </c>
      <c r="BQ83" s="1968">
        <v>0.78389830508474578</v>
      </c>
      <c r="BR83" s="1968">
        <v>0.64953271028037385</v>
      </c>
      <c r="BS83" s="1968">
        <v>0.52038043478260865</v>
      </c>
      <c r="BT83" s="1968">
        <v>0.49618902439024393</v>
      </c>
      <c r="BU83" s="1968">
        <v>0.64912280701754388</v>
      </c>
      <c r="BV83" s="1968">
        <v>0.64071856287425155</v>
      </c>
      <c r="BW83" s="1971">
        <v>0.58536585365853655</v>
      </c>
      <c r="BX83" s="1970">
        <v>0.34666666666666668</v>
      </c>
      <c r="BY83" s="1972">
        <v>0.33217993079584773</v>
      </c>
      <c r="BZ83" s="1972">
        <v>0.68583162217659133</v>
      </c>
      <c r="CA83" s="1972">
        <v>0.60262891809909003</v>
      </c>
      <c r="CB83" s="1972"/>
      <c r="CC83" s="1984">
        <f t="shared" si="86"/>
        <v>0.65442874870689705</v>
      </c>
      <c r="CD83" s="1985">
        <f t="shared" si="105"/>
        <v>0.71438464471837637</v>
      </c>
      <c r="CE83" s="278">
        <f t="shared" si="106"/>
        <v>0.51053459827934644</v>
      </c>
    </row>
    <row r="84" spans="1:83" ht="14.5" x14ac:dyDescent="0.35">
      <c r="A84" s="213">
        <v>40375</v>
      </c>
      <c r="B84" s="1373">
        <f t="shared" si="103"/>
        <v>40370</v>
      </c>
      <c r="C84" s="219">
        <f t="shared" si="87"/>
        <v>0.73424301494476929</v>
      </c>
      <c r="D84" s="219">
        <f t="shared" si="88"/>
        <v>0.74501599803101159</v>
      </c>
      <c r="E84" s="219">
        <f t="shared" si="89"/>
        <v>0.83652286733700942</v>
      </c>
      <c r="F84" s="219">
        <f t="shared" si="90"/>
        <v>0.72580645161290325</v>
      </c>
      <c r="G84" s="219">
        <f t="shared" si="91"/>
        <v>0.90859232175502747</v>
      </c>
      <c r="H84" s="219">
        <f t="shared" si="92"/>
        <v>0.94014962593516205</v>
      </c>
      <c r="I84" s="219">
        <f t="shared" si="93"/>
        <v>0.8326271186440678</v>
      </c>
      <c r="J84" s="219">
        <f t="shared" si="94"/>
        <v>0.66355140186915884</v>
      </c>
      <c r="K84" s="219">
        <f t="shared" si="95"/>
        <v>0.59375</v>
      </c>
      <c r="L84" s="219">
        <f t="shared" si="96"/>
        <v>0.5464939024390244</v>
      </c>
      <c r="M84" s="219">
        <f t="shared" si="97"/>
        <v>0.65087719298245617</v>
      </c>
      <c r="N84" s="302">
        <f t="shared" si="98"/>
        <v>0.64541832669322707</v>
      </c>
      <c r="O84" s="302">
        <f t="shared" si="99"/>
        <v>0.59146341463414631</v>
      </c>
      <c r="P84" s="302">
        <f t="shared" si="100"/>
        <v>0.34666666666666668</v>
      </c>
      <c r="Q84" s="302">
        <f t="shared" si="101"/>
        <v>0.3961937716262976</v>
      </c>
      <c r="R84" s="302">
        <f t="shared" si="102"/>
        <v>0.68993839835728954</v>
      </c>
      <c r="S84" s="302">
        <f t="shared" si="102"/>
        <v>0.61476238624873614</v>
      </c>
      <c r="T84" s="986"/>
      <c r="U84" s="1905">
        <v>44028</v>
      </c>
      <c r="V84" s="214">
        <v>6</v>
      </c>
      <c r="W84" s="214">
        <v>79</v>
      </c>
      <c r="X84" s="214">
        <v>30</v>
      </c>
      <c r="Y84" s="214">
        <v>15</v>
      </c>
      <c r="Z84" s="214">
        <v>1</v>
      </c>
      <c r="AA84" s="214">
        <v>2</v>
      </c>
      <c r="AB84" s="214">
        <v>23</v>
      </c>
      <c r="AC84" s="214">
        <v>3</v>
      </c>
      <c r="AD84" s="214">
        <v>54</v>
      </c>
      <c r="AE84" s="215">
        <v>66</v>
      </c>
      <c r="AF84" s="215">
        <v>1</v>
      </c>
      <c r="AG84" s="301">
        <v>2</v>
      </c>
      <c r="AH84" s="301">
        <v>1</v>
      </c>
      <c r="AI84" s="301">
        <v>0</v>
      </c>
      <c r="AJ84" s="301">
        <v>37</v>
      </c>
      <c r="AK84" s="301">
        <v>6</v>
      </c>
      <c r="AL84" s="301">
        <v>24</v>
      </c>
      <c r="AM84" s="2201" t="s">
        <v>143</v>
      </c>
      <c r="AN84" s="2202">
        <v>44393</v>
      </c>
      <c r="AO84" s="1910"/>
      <c r="AP84" s="1912">
        <v>44028</v>
      </c>
      <c r="AQ84" s="1918">
        <f t="shared" si="107"/>
        <v>1130</v>
      </c>
      <c r="AR84" s="1918">
        <f t="shared" si="51"/>
        <v>3027</v>
      </c>
      <c r="AS84" s="1918">
        <f t="shared" si="52"/>
        <v>2579</v>
      </c>
      <c r="AT84" s="1918">
        <f t="shared" si="53"/>
        <v>540</v>
      </c>
      <c r="AU84" s="1918">
        <f t="shared" si="54"/>
        <v>497</v>
      </c>
      <c r="AV84" s="1918">
        <f t="shared" si="55"/>
        <v>754</v>
      </c>
      <c r="AW84" s="1918">
        <f t="shared" si="56"/>
        <v>393</v>
      </c>
      <c r="AX84" s="1918">
        <f t="shared" si="57"/>
        <v>142</v>
      </c>
      <c r="AY84" s="1918">
        <f t="shared" si="58"/>
        <v>437</v>
      </c>
      <c r="AZ84" s="1918">
        <f t="shared" si="59"/>
        <v>717</v>
      </c>
      <c r="BA84" s="1918">
        <f t="shared" si="84"/>
        <v>371</v>
      </c>
      <c r="BB84" s="1921">
        <f t="shared" si="108"/>
        <v>324</v>
      </c>
      <c r="BC84" s="1921">
        <f t="shared" si="112"/>
        <v>97</v>
      </c>
      <c r="BD84" s="1920">
        <f t="shared" si="85"/>
        <v>26</v>
      </c>
      <c r="BE84" s="1920">
        <f t="shared" si="109"/>
        <v>229</v>
      </c>
      <c r="BF84" s="1920">
        <f t="shared" si="110"/>
        <v>1008</v>
      </c>
      <c r="BG84" s="1920">
        <f t="shared" si="111"/>
        <v>1216</v>
      </c>
      <c r="BH84" s="1898"/>
      <c r="BJ84" s="233">
        <f t="shared" si="104"/>
        <v>40370</v>
      </c>
      <c r="BK84" s="1968">
        <v>0.73424301494476929</v>
      </c>
      <c r="BL84" s="1968">
        <v>0.74501599803101159</v>
      </c>
      <c r="BM84" s="1968">
        <v>0.83652286733700942</v>
      </c>
      <c r="BN84" s="1968">
        <v>0.72580645161290325</v>
      </c>
      <c r="BO84" s="1968">
        <v>0.90859232175502747</v>
      </c>
      <c r="BP84" s="1968">
        <v>0.94014962593516205</v>
      </c>
      <c r="BQ84" s="1968">
        <v>0.8326271186440678</v>
      </c>
      <c r="BR84" s="1968">
        <v>0.66355140186915884</v>
      </c>
      <c r="BS84" s="1968">
        <v>0.59375</v>
      </c>
      <c r="BT84" s="1968">
        <v>0.5464939024390244</v>
      </c>
      <c r="BU84" s="1968">
        <v>0.65087719298245617</v>
      </c>
      <c r="BV84" s="1968">
        <v>0.64471057884231542</v>
      </c>
      <c r="BW84" s="1971">
        <v>0.59146341463414631</v>
      </c>
      <c r="BX84" s="1970">
        <v>0.34666666666666668</v>
      </c>
      <c r="BY84" s="1972">
        <v>0.3961937716262976</v>
      </c>
      <c r="BZ84" s="1972">
        <v>0.68993839835728954</v>
      </c>
      <c r="CA84" s="1972">
        <v>0.61476238624873614</v>
      </c>
      <c r="CB84" s="1972"/>
      <c r="CC84" s="1984">
        <f t="shared" si="86"/>
        <v>0.67419794776035546</v>
      </c>
      <c r="CD84" s="1985">
        <f t="shared" si="105"/>
        <v>0.73519503953274212</v>
      </c>
      <c r="CE84" s="278">
        <f t="shared" si="106"/>
        <v>0.52780492750662733</v>
      </c>
    </row>
    <row r="85" spans="1:83" ht="14.5" x14ac:dyDescent="0.35">
      <c r="A85" s="213">
        <v>40376</v>
      </c>
      <c r="B85" s="1373">
        <f t="shared" si="103"/>
        <v>40371</v>
      </c>
      <c r="C85" s="219">
        <f t="shared" si="87"/>
        <v>0.75633528265107208</v>
      </c>
      <c r="D85" s="219">
        <f t="shared" si="88"/>
        <v>0.78390351956682258</v>
      </c>
      <c r="E85" s="219">
        <f t="shared" si="89"/>
        <v>0.87382419721050919</v>
      </c>
      <c r="F85" s="219">
        <f t="shared" si="90"/>
        <v>0.78897849462365588</v>
      </c>
      <c r="G85" s="219">
        <f t="shared" si="91"/>
        <v>0.93053016453382087</v>
      </c>
      <c r="H85" s="304">
        <f t="shared" si="92"/>
        <v>0.95386533665835416</v>
      </c>
      <c r="I85" s="219">
        <f t="shared" si="93"/>
        <v>0.8326271186440678</v>
      </c>
      <c r="J85" s="219">
        <f t="shared" si="94"/>
        <v>0.66822429906542058</v>
      </c>
      <c r="K85" s="219">
        <f t="shared" si="95"/>
        <v>0.59510869565217395</v>
      </c>
      <c r="L85" s="219">
        <f t="shared" si="96"/>
        <v>0.54801829268292679</v>
      </c>
      <c r="M85" s="219">
        <f t="shared" si="97"/>
        <v>0.66140350877192977</v>
      </c>
      <c r="N85" s="302">
        <f t="shared" si="98"/>
        <v>0.7211155378486056</v>
      </c>
      <c r="O85" s="302">
        <f t="shared" si="99"/>
        <v>0.61585365853658536</v>
      </c>
      <c r="P85" s="302">
        <f t="shared" si="100"/>
        <v>0.37333333333333335</v>
      </c>
      <c r="Q85" s="302">
        <f t="shared" si="101"/>
        <v>0.40138408304498269</v>
      </c>
      <c r="R85" s="302">
        <f t="shared" si="102"/>
        <v>0.70088980150581792</v>
      </c>
      <c r="S85" s="302">
        <f t="shared" si="102"/>
        <v>0.666835187057634</v>
      </c>
      <c r="T85" s="986"/>
      <c r="U85" s="1904">
        <v>44029</v>
      </c>
      <c r="V85" s="214">
        <v>34</v>
      </c>
      <c r="W85" s="214">
        <v>158</v>
      </c>
      <c r="X85" s="214">
        <v>115</v>
      </c>
      <c r="Y85" s="214">
        <v>47</v>
      </c>
      <c r="Z85" s="214">
        <v>12</v>
      </c>
      <c r="AA85" s="214">
        <v>11</v>
      </c>
      <c r="AB85" s="214">
        <v>0</v>
      </c>
      <c r="AC85" s="214">
        <v>1</v>
      </c>
      <c r="AD85" s="214">
        <v>1</v>
      </c>
      <c r="AE85" s="215">
        <v>2</v>
      </c>
      <c r="AF85" s="215">
        <v>6</v>
      </c>
      <c r="AG85" s="301">
        <v>38</v>
      </c>
      <c r="AH85" s="301">
        <v>4</v>
      </c>
      <c r="AI85" s="301">
        <v>2</v>
      </c>
      <c r="AJ85" s="301">
        <v>3</v>
      </c>
      <c r="AK85" s="301">
        <v>16</v>
      </c>
      <c r="AL85" s="301">
        <v>103</v>
      </c>
      <c r="AM85" s="2201" t="s">
        <v>143</v>
      </c>
      <c r="AN85" s="2202">
        <v>44394</v>
      </c>
      <c r="AO85" s="1910"/>
      <c r="AP85" s="1912">
        <v>44029</v>
      </c>
      <c r="AQ85" s="1918">
        <f t="shared" si="107"/>
        <v>1164</v>
      </c>
      <c r="AR85" s="1918">
        <f t="shared" si="51"/>
        <v>3185</v>
      </c>
      <c r="AS85" s="1918">
        <f t="shared" si="52"/>
        <v>2694</v>
      </c>
      <c r="AT85" s="1918">
        <f t="shared" si="53"/>
        <v>587</v>
      </c>
      <c r="AU85" s="1918">
        <f t="shared" si="54"/>
        <v>509</v>
      </c>
      <c r="AV85" s="1918">
        <f t="shared" si="55"/>
        <v>765</v>
      </c>
      <c r="AW85" s="1918">
        <f t="shared" si="56"/>
        <v>393</v>
      </c>
      <c r="AX85" s="1918">
        <f t="shared" si="57"/>
        <v>143</v>
      </c>
      <c r="AY85" s="1918">
        <f t="shared" si="58"/>
        <v>438</v>
      </c>
      <c r="AZ85" s="1918">
        <f t="shared" si="59"/>
        <v>719</v>
      </c>
      <c r="BA85" s="1918">
        <f t="shared" si="84"/>
        <v>377</v>
      </c>
      <c r="BB85" s="1921">
        <f t="shared" si="108"/>
        <v>362</v>
      </c>
      <c r="BC85" s="1921">
        <f t="shared" si="112"/>
        <v>101</v>
      </c>
      <c r="BD85" s="1920">
        <f t="shared" si="85"/>
        <v>28</v>
      </c>
      <c r="BE85" s="1920">
        <f t="shared" si="109"/>
        <v>232</v>
      </c>
      <c r="BF85" s="1920">
        <f t="shared" si="110"/>
        <v>1024</v>
      </c>
      <c r="BG85" s="1920">
        <f t="shared" si="111"/>
        <v>1319</v>
      </c>
      <c r="BH85" s="1898"/>
      <c r="BJ85" s="233">
        <f t="shared" si="104"/>
        <v>40371</v>
      </c>
      <c r="BK85" s="1968">
        <v>0.75633528265107208</v>
      </c>
      <c r="BL85" s="1968">
        <v>0.78390351956682258</v>
      </c>
      <c r="BM85" s="1968">
        <v>0.87382419721050919</v>
      </c>
      <c r="BN85" s="1968">
        <v>0.78897849462365588</v>
      </c>
      <c r="BO85" s="1968">
        <v>0.93053016453382087</v>
      </c>
      <c r="BP85" s="1969">
        <v>0.95386533665835416</v>
      </c>
      <c r="BQ85" s="1968">
        <v>0.8326271186440678</v>
      </c>
      <c r="BR85" s="1968">
        <v>0.66822429906542058</v>
      </c>
      <c r="BS85" s="1968">
        <v>0.59510869565217395</v>
      </c>
      <c r="BT85" s="1968">
        <v>0.54801829268292679</v>
      </c>
      <c r="BU85" s="1968">
        <v>0.66140350877192977</v>
      </c>
      <c r="BV85" s="1968">
        <v>0.720558882235529</v>
      </c>
      <c r="BW85" s="1971">
        <v>0.61585365853658536</v>
      </c>
      <c r="BX85" s="1970">
        <v>0.37333333333333335</v>
      </c>
      <c r="BY85" s="1972">
        <v>0.40138408304498269</v>
      </c>
      <c r="BZ85" s="1972">
        <v>0.70088980150581792</v>
      </c>
      <c r="CA85" s="1972">
        <v>0.666835187057634</v>
      </c>
      <c r="CB85" s="1972"/>
      <c r="CC85" s="1984">
        <f t="shared" si="86"/>
        <v>0.69833375622203742</v>
      </c>
      <c r="CD85" s="1985">
        <f t="shared" si="105"/>
        <v>0.75944814935802363</v>
      </c>
      <c r="CE85" s="278">
        <f t="shared" si="106"/>
        <v>0.55165921269567064</v>
      </c>
    </row>
    <row r="86" spans="1:83" ht="14.5" x14ac:dyDescent="0.35">
      <c r="A86" s="213">
        <v>40377</v>
      </c>
      <c r="B86" s="1373">
        <f t="shared" si="103"/>
        <v>40372</v>
      </c>
      <c r="C86" s="219">
        <f t="shared" si="87"/>
        <v>0.80636777128005199</v>
      </c>
      <c r="D86" s="219">
        <f t="shared" si="88"/>
        <v>0.78488801378291906</v>
      </c>
      <c r="E86" s="219">
        <f t="shared" si="89"/>
        <v>0.87447291599091792</v>
      </c>
      <c r="F86" s="219">
        <f t="shared" si="90"/>
        <v>0.78897849462365588</v>
      </c>
      <c r="G86" s="219">
        <f t="shared" si="91"/>
        <v>0.93053016453382087</v>
      </c>
      <c r="H86" s="219">
        <f t="shared" si="92"/>
        <v>0.95386533665835416</v>
      </c>
      <c r="I86" s="219">
        <f t="shared" si="93"/>
        <v>0.84110169491525422</v>
      </c>
      <c r="J86" s="219">
        <f t="shared" si="94"/>
        <v>0.73364485981308414</v>
      </c>
      <c r="K86" s="219">
        <f t="shared" si="95"/>
        <v>0.61005434782608692</v>
      </c>
      <c r="L86" s="219">
        <f t="shared" si="96"/>
        <v>0.56402439024390238</v>
      </c>
      <c r="M86" s="219">
        <f t="shared" si="97"/>
        <v>0.70350877192982453</v>
      </c>
      <c r="N86" s="302">
        <f t="shared" si="98"/>
        <v>0.7211155378486056</v>
      </c>
      <c r="O86" s="302">
        <f t="shared" si="99"/>
        <v>0.65853658536585369</v>
      </c>
      <c r="P86" s="302">
        <f t="shared" si="100"/>
        <v>0.37333333333333335</v>
      </c>
      <c r="Q86" s="302">
        <f t="shared" si="101"/>
        <v>0.41003460207612458</v>
      </c>
      <c r="R86" s="302">
        <f t="shared" si="102"/>
        <v>0.74264202600958251</v>
      </c>
      <c r="S86" s="302">
        <f t="shared" si="102"/>
        <v>0.66936299292214363</v>
      </c>
      <c r="T86" s="986"/>
      <c r="U86" s="1905">
        <v>44030</v>
      </c>
      <c r="V86" s="214">
        <v>77</v>
      </c>
      <c r="W86" s="214">
        <v>4</v>
      </c>
      <c r="X86" s="214">
        <v>2</v>
      </c>
      <c r="Y86" s="214">
        <v>0</v>
      </c>
      <c r="Z86" s="214">
        <v>0</v>
      </c>
      <c r="AA86" s="214">
        <v>0</v>
      </c>
      <c r="AB86" s="214">
        <v>4</v>
      </c>
      <c r="AC86" s="214">
        <v>14</v>
      </c>
      <c r="AD86" s="214">
        <v>11</v>
      </c>
      <c r="AE86" s="215">
        <v>21</v>
      </c>
      <c r="AF86" s="215">
        <v>24</v>
      </c>
      <c r="AG86" s="301">
        <v>0</v>
      </c>
      <c r="AH86" s="301">
        <v>7</v>
      </c>
      <c r="AI86" s="301">
        <v>0</v>
      </c>
      <c r="AJ86" s="301">
        <v>5</v>
      </c>
      <c r="AK86" s="301">
        <v>61</v>
      </c>
      <c r="AL86" s="301">
        <v>5</v>
      </c>
      <c r="AM86" s="2201" t="s">
        <v>143</v>
      </c>
      <c r="AN86" s="2202">
        <v>44395</v>
      </c>
      <c r="AO86" s="1910"/>
      <c r="AP86" s="1912">
        <v>44030</v>
      </c>
      <c r="AQ86" s="1918">
        <f t="shared" si="107"/>
        <v>1241</v>
      </c>
      <c r="AR86" s="1918">
        <f t="shared" ref="AR86:AR135" si="113">(AR85+W86)</f>
        <v>3189</v>
      </c>
      <c r="AS86" s="1918">
        <f t="shared" ref="AS86:AS135" si="114">(AS85+X86)</f>
        <v>2696</v>
      </c>
      <c r="AT86" s="1918">
        <f t="shared" ref="AT86:AT135" si="115">(AT85+Y86)</f>
        <v>587</v>
      </c>
      <c r="AU86" s="1918">
        <f t="shared" ref="AU86:AU135" si="116">(AU85+Z86)</f>
        <v>509</v>
      </c>
      <c r="AV86" s="1918">
        <f t="shared" ref="AV86:AV135" si="117">(AV85+AA86)</f>
        <v>765</v>
      </c>
      <c r="AW86" s="1918">
        <f t="shared" ref="AW86:AW135" si="118">(AW85+AB86)</f>
        <v>397</v>
      </c>
      <c r="AX86" s="1918">
        <f t="shared" ref="AX86:AX135" si="119">(AX85+AC86)</f>
        <v>157</v>
      </c>
      <c r="AY86" s="1918">
        <f t="shared" ref="AY86:AY135" si="120">(AY85+AD86)</f>
        <v>449</v>
      </c>
      <c r="AZ86" s="1918">
        <f t="shared" ref="AZ86:AZ135" si="121">(AZ85+AE86)</f>
        <v>740</v>
      </c>
      <c r="BA86" s="1918">
        <f t="shared" ref="BA86:BA117" si="122">(BA85+AF86)</f>
        <v>401</v>
      </c>
      <c r="BB86" s="1921">
        <f t="shared" si="108"/>
        <v>362</v>
      </c>
      <c r="BC86" s="1921">
        <f t="shared" si="112"/>
        <v>108</v>
      </c>
      <c r="BD86" s="1920">
        <f t="shared" ref="BD86:BD117" si="123">(BD85+AI86)</f>
        <v>28</v>
      </c>
      <c r="BE86" s="1920">
        <f t="shared" si="109"/>
        <v>237</v>
      </c>
      <c r="BF86" s="1920">
        <f t="shared" si="110"/>
        <v>1085</v>
      </c>
      <c r="BG86" s="1920">
        <f t="shared" si="111"/>
        <v>1324</v>
      </c>
      <c r="BH86" s="1898"/>
      <c r="BJ86" s="233">
        <f t="shared" si="104"/>
        <v>40372</v>
      </c>
      <c r="BK86" s="1968">
        <v>0.80636777128005199</v>
      </c>
      <c r="BL86" s="1968">
        <v>0.78488801378291906</v>
      </c>
      <c r="BM86" s="1968">
        <v>0.87447291599091792</v>
      </c>
      <c r="BN86" s="1968">
        <v>0.78897849462365588</v>
      </c>
      <c r="BO86" s="1968">
        <v>0.93053016453382087</v>
      </c>
      <c r="BP86" s="1968">
        <v>0.95386533665835416</v>
      </c>
      <c r="BQ86" s="1968">
        <v>0.84110169491525422</v>
      </c>
      <c r="BR86" s="1968">
        <v>0.73364485981308414</v>
      </c>
      <c r="BS86" s="1968">
        <v>0.61005434782608692</v>
      </c>
      <c r="BT86" s="1968">
        <v>0.56402439024390238</v>
      </c>
      <c r="BU86" s="1968">
        <v>0.70350877192982453</v>
      </c>
      <c r="BV86" s="1968">
        <v>0.720558882235529</v>
      </c>
      <c r="BW86" s="1971">
        <v>0.65853658536585369</v>
      </c>
      <c r="BX86" s="1970">
        <v>0.37333333333333335</v>
      </c>
      <c r="BY86" s="1972">
        <v>0.41003460207612458</v>
      </c>
      <c r="BZ86" s="1972">
        <v>0.74264202600958251</v>
      </c>
      <c r="CA86" s="1972">
        <v>0.66936299292214363</v>
      </c>
      <c r="CB86" s="1972"/>
      <c r="CC86" s="1984">
        <f t="shared" si="86"/>
        <v>0.71564148138473171</v>
      </c>
      <c r="CD86" s="1985">
        <f t="shared" si="105"/>
        <v>0.77599963698611674</v>
      </c>
      <c r="CE86" s="278">
        <f t="shared" si="106"/>
        <v>0.57078190794140748</v>
      </c>
    </row>
    <row r="87" spans="1:83" ht="14.5" x14ac:dyDescent="0.35">
      <c r="A87" s="213">
        <v>40378</v>
      </c>
      <c r="B87" s="1373">
        <f t="shared" si="103"/>
        <v>40373</v>
      </c>
      <c r="C87" s="219">
        <f t="shared" si="87"/>
        <v>0.80701754385964908</v>
      </c>
      <c r="D87" s="219">
        <f t="shared" si="88"/>
        <v>0.80039379768643859</v>
      </c>
      <c r="E87" s="219">
        <f t="shared" si="89"/>
        <v>0.88452805708725268</v>
      </c>
      <c r="F87" s="219">
        <f t="shared" si="90"/>
        <v>0.78897849462365588</v>
      </c>
      <c r="G87" s="219">
        <f t="shared" si="91"/>
        <v>0.93601462522851919</v>
      </c>
      <c r="H87" s="219">
        <f t="shared" si="92"/>
        <v>0.95760598503740646</v>
      </c>
      <c r="I87" s="219">
        <f t="shared" si="93"/>
        <v>0.86228813559322037</v>
      </c>
      <c r="J87" s="219">
        <f t="shared" si="94"/>
        <v>0.73364485981308414</v>
      </c>
      <c r="K87" s="219">
        <f t="shared" si="95"/>
        <v>0.67391304347826086</v>
      </c>
      <c r="L87" s="219">
        <f t="shared" si="96"/>
        <v>0.63567073170731703</v>
      </c>
      <c r="M87" s="219">
        <f t="shared" si="97"/>
        <v>0.70350877192982453</v>
      </c>
      <c r="N87" s="302">
        <f t="shared" si="98"/>
        <v>0.7310756972111554</v>
      </c>
      <c r="O87" s="302">
        <f t="shared" si="99"/>
        <v>0.65853658536585369</v>
      </c>
      <c r="P87" s="302">
        <f t="shared" si="100"/>
        <v>0.38666666666666666</v>
      </c>
      <c r="Q87" s="302">
        <f t="shared" si="101"/>
        <v>0.47750865051903113</v>
      </c>
      <c r="R87" s="302">
        <f t="shared" si="102"/>
        <v>0.74537987679671458</v>
      </c>
      <c r="S87" s="302">
        <f t="shared" si="102"/>
        <v>0.68301314459049545</v>
      </c>
      <c r="T87" s="986"/>
      <c r="U87" s="1904">
        <v>44031</v>
      </c>
      <c r="V87" s="214">
        <v>1</v>
      </c>
      <c r="W87" s="214">
        <v>63</v>
      </c>
      <c r="X87" s="214">
        <v>31</v>
      </c>
      <c r="Y87" s="214">
        <v>0</v>
      </c>
      <c r="Z87" s="214">
        <v>3</v>
      </c>
      <c r="AA87" s="214">
        <v>3</v>
      </c>
      <c r="AB87" s="214">
        <v>10</v>
      </c>
      <c r="AC87" s="214">
        <v>0</v>
      </c>
      <c r="AD87" s="214">
        <v>47</v>
      </c>
      <c r="AE87" s="215">
        <v>94</v>
      </c>
      <c r="AF87" s="215">
        <v>0</v>
      </c>
      <c r="AG87" s="301">
        <v>5</v>
      </c>
      <c r="AH87" s="301">
        <v>0</v>
      </c>
      <c r="AI87" s="301">
        <v>1</v>
      </c>
      <c r="AJ87" s="301">
        <v>39</v>
      </c>
      <c r="AK87" s="301">
        <v>4</v>
      </c>
      <c r="AL87" s="301">
        <v>27</v>
      </c>
      <c r="AM87" s="2201" t="s">
        <v>143</v>
      </c>
      <c r="AN87" s="2202">
        <v>44396</v>
      </c>
      <c r="AO87" s="1910"/>
      <c r="AP87" s="1912">
        <v>44031</v>
      </c>
      <c r="AQ87" s="1918">
        <f t="shared" si="107"/>
        <v>1242</v>
      </c>
      <c r="AR87" s="1918">
        <f t="shared" si="113"/>
        <v>3252</v>
      </c>
      <c r="AS87" s="1918">
        <f t="shared" si="114"/>
        <v>2727</v>
      </c>
      <c r="AT87" s="1918">
        <f t="shared" si="115"/>
        <v>587</v>
      </c>
      <c r="AU87" s="1918">
        <f t="shared" si="116"/>
        <v>512</v>
      </c>
      <c r="AV87" s="1918">
        <f t="shared" si="117"/>
        <v>768</v>
      </c>
      <c r="AW87" s="1918">
        <f t="shared" si="118"/>
        <v>407</v>
      </c>
      <c r="AX87" s="1918">
        <f t="shared" si="119"/>
        <v>157</v>
      </c>
      <c r="AY87" s="1918">
        <f t="shared" si="120"/>
        <v>496</v>
      </c>
      <c r="AZ87" s="1918">
        <f t="shared" si="121"/>
        <v>834</v>
      </c>
      <c r="BA87" s="1918">
        <f t="shared" si="122"/>
        <v>401</v>
      </c>
      <c r="BB87" s="1921">
        <f t="shared" si="108"/>
        <v>367</v>
      </c>
      <c r="BC87" s="1921">
        <f t="shared" si="112"/>
        <v>108</v>
      </c>
      <c r="BD87" s="1920">
        <f t="shared" si="123"/>
        <v>29</v>
      </c>
      <c r="BE87" s="1920">
        <f t="shared" si="109"/>
        <v>276</v>
      </c>
      <c r="BF87" s="1920">
        <f t="shared" si="110"/>
        <v>1089</v>
      </c>
      <c r="BG87" s="1920">
        <f t="shared" si="111"/>
        <v>1351</v>
      </c>
      <c r="BH87" s="1898"/>
      <c r="BJ87" s="233">
        <f t="shared" si="104"/>
        <v>40373</v>
      </c>
      <c r="BK87" s="1968">
        <v>0.80701754385964908</v>
      </c>
      <c r="BL87" s="1968">
        <v>0.80039379768643859</v>
      </c>
      <c r="BM87" s="1968">
        <v>0.88452805708725268</v>
      </c>
      <c r="BN87" s="1968">
        <v>0.78897849462365588</v>
      </c>
      <c r="BO87" s="1968">
        <v>0.93601462522851919</v>
      </c>
      <c r="BP87" s="1968">
        <v>0.95760598503740646</v>
      </c>
      <c r="BQ87" s="1968">
        <v>0.86228813559322037</v>
      </c>
      <c r="BR87" s="1968">
        <v>0.73364485981308414</v>
      </c>
      <c r="BS87" s="1968">
        <v>0.67391304347826086</v>
      </c>
      <c r="BT87" s="1968">
        <v>0.63567073170731703</v>
      </c>
      <c r="BU87" s="1968">
        <v>0.70350877192982453</v>
      </c>
      <c r="BV87" s="1968">
        <v>0.73053892215568861</v>
      </c>
      <c r="BW87" s="1971">
        <v>0.65853658536585369</v>
      </c>
      <c r="BX87" s="1970">
        <v>0.38666666666666666</v>
      </c>
      <c r="BY87" s="1972">
        <v>0.47750865051903113</v>
      </c>
      <c r="BZ87" s="1972">
        <v>0.74537987679671458</v>
      </c>
      <c r="CA87" s="1972">
        <v>0.68301314459049545</v>
      </c>
      <c r="CB87" s="1972"/>
      <c r="CC87" s="1984">
        <f t="shared" si="86"/>
        <v>0.73324752306700447</v>
      </c>
      <c r="CD87" s="1985">
        <f t="shared" si="105"/>
        <v>0.79284191401669302</v>
      </c>
      <c r="CE87" s="278">
        <f t="shared" si="106"/>
        <v>0.59022098478775231</v>
      </c>
    </row>
    <row r="88" spans="1:83" ht="14.5" x14ac:dyDescent="0.35">
      <c r="A88" s="213">
        <v>40379</v>
      </c>
      <c r="B88" s="1373">
        <f t="shared" si="103"/>
        <v>40374</v>
      </c>
      <c r="C88" s="219">
        <f t="shared" si="87"/>
        <v>0.83040935672514615</v>
      </c>
      <c r="D88" s="219">
        <f t="shared" si="88"/>
        <v>0.83682008368200833</v>
      </c>
      <c r="E88" s="219">
        <f t="shared" si="89"/>
        <v>0.9179370742783004</v>
      </c>
      <c r="F88" s="219">
        <f t="shared" si="90"/>
        <v>0.84543010752688175</v>
      </c>
      <c r="G88" s="304">
        <f t="shared" si="91"/>
        <v>0.95612431444241319</v>
      </c>
      <c r="H88" s="219">
        <f t="shared" si="92"/>
        <v>0.97007481296758102</v>
      </c>
      <c r="I88" s="219">
        <f t="shared" si="93"/>
        <v>0.86440677966101698</v>
      </c>
      <c r="J88" s="219">
        <f t="shared" si="94"/>
        <v>0.7429906542056075</v>
      </c>
      <c r="K88" s="219">
        <f t="shared" si="95"/>
        <v>0.67391304347826086</v>
      </c>
      <c r="L88" s="219">
        <f t="shared" si="96"/>
        <v>0.64176829268292679</v>
      </c>
      <c r="M88" s="219">
        <f t="shared" si="97"/>
        <v>0.7192982456140351</v>
      </c>
      <c r="N88" s="302">
        <f t="shared" si="98"/>
        <v>0.79083665338645415</v>
      </c>
      <c r="O88" s="302">
        <f t="shared" si="99"/>
        <v>0.66463414634146345</v>
      </c>
      <c r="P88" s="302">
        <f t="shared" si="100"/>
        <v>0.42666666666666669</v>
      </c>
      <c r="Q88" s="302">
        <f t="shared" si="101"/>
        <v>0.48096885813148788</v>
      </c>
      <c r="R88" s="302">
        <f t="shared" si="102"/>
        <v>0.75359342915811089</v>
      </c>
      <c r="S88" s="302">
        <f t="shared" si="102"/>
        <v>0.72851365015166836</v>
      </c>
      <c r="T88" s="986"/>
      <c r="U88" s="1905">
        <v>44032</v>
      </c>
      <c r="V88" s="214">
        <v>36</v>
      </c>
      <c r="W88" s="214">
        <v>148</v>
      </c>
      <c r="X88" s="214">
        <v>103</v>
      </c>
      <c r="Y88" s="214">
        <v>42</v>
      </c>
      <c r="Z88" s="214">
        <v>11</v>
      </c>
      <c r="AA88" s="214">
        <v>10</v>
      </c>
      <c r="AB88" s="214">
        <v>1</v>
      </c>
      <c r="AC88" s="214">
        <v>2</v>
      </c>
      <c r="AD88" s="214">
        <v>0</v>
      </c>
      <c r="AE88" s="215">
        <v>8</v>
      </c>
      <c r="AF88" s="215">
        <v>9</v>
      </c>
      <c r="AG88" s="301">
        <v>30</v>
      </c>
      <c r="AH88" s="301">
        <v>1</v>
      </c>
      <c r="AI88" s="301">
        <v>3</v>
      </c>
      <c r="AJ88" s="301">
        <v>2</v>
      </c>
      <c r="AK88" s="301">
        <v>12</v>
      </c>
      <c r="AL88" s="301">
        <v>90</v>
      </c>
      <c r="AM88" s="2201" t="s">
        <v>143</v>
      </c>
      <c r="AN88" s="2202">
        <v>44397</v>
      </c>
      <c r="AO88" s="1910"/>
      <c r="AP88" s="1912">
        <v>44032</v>
      </c>
      <c r="AQ88" s="1918">
        <f t="shared" si="107"/>
        <v>1278</v>
      </c>
      <c r="AR88" s="1918">
        <f t="shared" si="113"/>
        <v>3400</v>
      </c>
      <c r="AS88" s="1918">
        <f t="shared" si="114"/>
        <v>2830</v>
      </c>
      <c r="AT88" s="1918">
        <f t="shared" si="115"/>
        <v>629</v>
      </c>
      <c r="AU88" s="1918">
        <f t="shared" si="116"/>
        <v>523</v>
      </c>
      <c r="AV88" s="1918">
        <f t="shared" si="117"/>
        <v>778</v>
      </c>
      <c r="AW88" s="1918">
        <f t="shared" si="118"/>
        <v>408</v>
      </c>
      <c r="AX88" s="1918">
        <f t="shared" si="119"/>
        <v>159</v>
      </c>
      <c r="AY88" s="1918">
        <f t="shared" si="120"/>
        <v>496</v>
      </c>
      <c r="AZ88" s="1918">
        <f t="shared" si="121"/>
        <v>842</v>
      </c>
      <c r="BA88" s="1918">
        <f t="shared" si="122"/>
        <v>410</v>
      </c>
      <c r="BB88" s="1921">
        <f t="shared" si="108"/>
        <v>397</v>
      </c>
      <c r="BC88" s="1921">
        <f t="shared" si="112"/>
        <v>109</v>
      </c>
      <c r="BD88" s="1920">
        <f t="shared" si="123"/>
        <v>32</v>
      </c>
      <c r="BE88" s="1920">
        <f t="shared" si="109"/>
        <v>278</v>
      </c>
      <c r="BF88" s="1920">
        <f t="shared" si="110"/>
        <v>1101</v>
      </c>
      <c r="BG88" s="1920">
        <f t="shared" si="111"/>
        <v>1441</v>
      </c>
      <c r="BH88" s="1898"/>
      <c r="BJ88" s="233">
        <f t="shared" si="104"/>
        <v>40374</v>
      </c>
      <c r="BK88" s="1968">
        <v>0.83040935672514615</v>
      </c>
      <c r="BL88" s="1968">
        <v>0.83682008368200833</v>
      </c>
      <c r="BM88" s="1968">
        <v>0.9179370742783004</v>
      </c>
      <c r="BN88" s="1968">
        <v>0.84543010752688175</v>
      </c>
      <c r="BO88" s="1969">
        <v>0.95612431444241319</v>
      </c>
      <c r="BP88" s="1968">
        <v>0.97007481296758102</v>
      </c>
      <c r="BQ88" s="1968">
        <v>0.86440677966101698</v>
      </c>
      <c r="BR88" s="1968">
        <v>0.7429906542056075</v>
      </c>
      <c r="BS88" s="1968">
        <v>0.67391304347826086</v>
      </c>
      <c r="BT88" s="1968">
        <v>0.64176829268292679</v>
      </c>
      <c r="BU88" s="1968">
        <v>0.7192982456140351</v>
      </c>
      <c r="BV88" s="1968">
        <v>0.79041916167664672</v>
      </c>
      <c r="BW88" s="1971">
        <v>0.66463414634146345</v>
      </c>
      <c r="BX88" s="1970">
        <v>0.42666666666666669</v>
      </c>
      <c r="BY88" s="1972">
        <v>0.48096885813148788</v>
      </c>
      <c r="BZ88" s="1972">
        <v>0.75359342915811089</v>
      </c>
      <c r="CA88" s="1972">
        <v>0.72851365015166836</v>
      </c>
      <c r="CB88" s="1972"/>
      <c r="CC88" s="1984">
        <f t="shared" si="86"/>
        <v>0.75552756925824849</v>
      </c>
      <c r="CD88" s="1985">
        <f t="shared" si="105"/>
        <v>0.81579932724506898</v>
      </c>
      <c r="CE88" s="278">
        <f t="shared" si="106"/>
        <v>0.61087535008987948</v>
      </c>
    </row>
    <row r="89" spans="1:83" ht="14.5" x14ac:dyDescent="0.35">
      <c r="A89" s="213">
        <v>40380</v>
      </c>
      <c r="B89" s="1373">
        <f t="shared" si="103"/>
        <v>40375</v>
      </c>
      <c r="C89" s="219">
        <f t="shared" si="87"/>
        <v>0.86939571150097461</v>
      </c>
      <c r="D89" s="219">
        <f t="shared" si="88"/>
        <v>0.8382968250061531</v>
      </c>
      <c r="E89" s="219">
        <f t="shared" si="89"/>
        <v>0.91891015244891339</v>
      </c>
      <c r="F89" s="219">
        <f t="shared" si="90"/>
        <v>0.84677419354838712</v>
      </c>
      <c r="G89" s="219">
        <f t="shared" si="91"/>
        <v>0.95612431444241319</v>
      </c>
      <c r="H89" s="219">
        <f t="shared" si="92"/>
        <v>0.97007481296758102</v>
      </c>
      <c r="I89" s="219">
        <f t="shared" si="93"/>
        <v>0.86864406779661019</v>
      </c>
      <c r="J89" s="219">
        <f t="shared" si="94"/>
        <v>0.81775700934579443</v>
      </c>
      <c r="K89" s="219">
        <f t="shared" si="95"/>
        <v>0.68614130434782605</v>
      </c>
      <c r="L89" s="219">
        <f t="shared" si="96"/>
        <v>0.65396341463414631</v>
      </c>
      <c r="M89" s="219">
        <f t="shared" si="97"/>
        <v>0.76491228070175443</v>
      </c>
      <c r="N89" s="302">
        <f t="shared" si="98"/>
        <v>0.79083665338645415</v>
      </c>
      <c r="O89" s="302">
        <f t="shared" si="99"/>
        <v>0.71951219512195119</v>
      </c>
      <c r="P89" s="302">
        <f t="shared" si="100"/>
        <v>0.42666666666666669</v>
      </c>
      <c r="Q89" s="302">
        <f t="shared" si="101"/>
        <v>0.50519031141868509</v>
      </c>
      <c r="R89" s="302">
        <f t="shared" si="102"/>
        <v>0.78576317590691303</v>
      </c>
      <c r="S89" s="302">
        <f t="shared" si="102"/>
        <v>0.72952477249747216</v>
      </c>
      <c r="T89" s="986"/>
      <c r="U89" s="1904">
        <v>44033</v>
      </c>
      <c r="V89" s="214">
        <v>60</v>
      </c>
      <c r="W89" s="214">
        <v>6</v>
      </c>
      <c r="X89" s="214">
        <v>3</v>
      </c>
      <c r="Y89" s="214">
        <v>1</v>
      </c>
      <c r="Z89" s="214">
        <v>0</v>
      </c>
      <c r="AA89" s="214">
        <v>0</v>
      </c>
      <c r="AB89" s="214">
        <v>2</v>
      </c>
      <c r="AC89" s="214">
        <v>16</v>
      </c>
      <c r="AD89" s="214">
        <v>9</v>
      </c>
      <c r="AE89" s="215">
        <v>16</v>
      </c>
      <c r="AF89" s="215">
        <v>26</v>
      </c>
      <c r="AG89" s="301">
        <v>0</v>
      </c>
      <c r="AH89" s="301">
        <v>9</v>
      </c>
      <c r="AI89" s="301">
        <v>0</v>
      </c>
      <c r="AJ89" s="301">
        <v>14</v>
      </c>
      <c r="AK89" s="301">
        <v>47</v>
      </c>
      <c r="AL89" s="301">
        <v>2</v>
      </c>
      <c r="AM89" s="2201" t="s">
        <v>143</v>
      </c>
      <c r="AN89" s="2202">
        <v>44398</v>
      </c>
      <c r="AO89" s="1910"/>
      <c r="AP89" s="1912">
        <v>44033</v>
      </c>
      <c r="AQ89" s="1918">
        <f t="shared" si="107"/>
        <v>1338</v>
      </c>
      <c r="AR89" s="1918">
        <f t="shared" si="113"/>
        <v>3406</v>
      </c>
      <c r="AS89" s="1918">
        <f t="shared" si="114"/>
        <v>2833</v>
      </c>
      <c r="AT89" s="1918">
        <f t="shared" si="115"/>
        <v>630</v>
      </c>
      <c r="AU89" s="1918">
        <f t="shared" si="116"/>
        <v>523</v>
      </c>
      <c r="AV89" s="1918">
        <f t="shared" si="117"/>
        <v>778</v>
      </c>
      <c r="AW89" s="1918">
        <f t="shared" si="118"/>
        <v>410</v>
      </c>
      <c r="AX89" s="1918">
        <f t="shared" si="119"/>
        <v>175</v>
      </c>
      <c r="AY89" s="1918">
        <f t="shared" si="120"/>
        <v>505</v>
      </c>
      <c r="AZ89" s="1918">
        <f t="shared" si="121"/>
        <v>858</v>
      </c>
      <c r="BA89" s="1918">
        <f t="shared" si="122"/>
        <v>436</v>
      </c>
      <c r="BB89" s="1921">
        <f t="shared" si="108"/>
        <v>397</v>
      </c>
      <c r="BC89" s="1921">
        <f t="shared" si="112"/>
        <v>118</v>
      </c>
      <c r="BD89" s="1920">
        <f t="shared" si="123"/>
        <v>32</v>
      </c>
      <c r="BE89" s="1920">
        <f t="shared" si="109"/>
        <v>292</v>
      </c>
      <c r="BF89" s="1920">
        <f t="shared" si="110"/>
        <v>1148</v>
      </c>
      <c r="BG89" s="1920">
        <f t="shared" si="111"/>
        <v>1443</v>
      </c>
      <c r="BH89" s="1898"/>
      <c r="BJ89" s="233">
        <f t="shared" si="104"/>
        <v>40375</v>
      </c>
      <c r="BK89" s="1968">
        <v>0.86939571150097461</v>
      </c>
      <c r="BL89" s="1968">
        <v>0.8382968250061531</v>
      </c>
      <c r="BM89" s="1968">
        <v>0.91891015244891339</v>
      </c>
      <c r="BN89" s="1968">
        <v>0.84677419354838712</v>
      </c>
      <c r="BO89" s="1968">
        <v>0.95612431444241319</v>
      </c>
      <c r="BP89" s="1968">
        <v>0.97007481296758102</v>
      </c>
      <c r="BQ89" s="1968">
        <v>0.86864406779661019</v>
      </c>
      <c r="BR89" s="1968">
        <v>0.81775700934579443</v>
      </c>
      <c r="BS89" s="1968">
        <v>0.68614130434782605</v>
      </c>
      <c r="BT89" s="1968">
        <v>0.65396341463414631</v>
      </c>
      <c r="BU89" s="1968">
        <v>0.76491228070175443</v>
      </c>
      <c r="BV89" s="1968">
        <v>0.79041916167664672</v>
      </c>
      <c r="BW89" s="1971">
        <v>0.71951219512195119</v>
      </c>
      <c r="BX89" s="1970">
        <v>0.42666666666666669</v>
      </c>
      <c r="BY89" s="1972">
        <v>0.50519031141868509</v>
      </c>
      <c r="BZ89" s="1972">
        <v>0.78576317590691303</v>
      </c>
      <c r="CA89" s="1972">
        <v>0.72952477249747216</v>
      </c>
      <c r="CB89" s="1972"/>
      <c r="CC89" s="1984">
        <f t="shared" si="86"/>
        <v>0.77341590411934624</v>
      </c>
      <c r="CD89" s="1985">
        <f t="shared" si="105"/>
        <v>0.83178443736809993</v>
      </c>
      <c r="CE89" s="278">
        <f t="shared" si="106"/>
        <v>0.63333142432233758</v>
      </c>
    </row>
    <row r="90" spans="1:83" ht="14.5" x14ac:dyDescent="0.35">
      <c r="A90" s="213">
        <v>40381</v>
      </c>
      <c r="B90" s="1373">
        <f t="shared" si="103"/>
        <v>40376</v>
      </c>
      <c r="C90" s="219">
        <f t="shared" si="87"/>
        <v>0.86939571150097461</v>
      </c>
      <c r="D90" s="219">
        <f t="shared" si="88"/>
        <v>0.84740339650504548</v>
      </c>
      <c r="E90" s="219">
        <f t="shared" si="89"/>
        <v>0.92280246513136555</v>
      </c>
      <c r="F90" s="219">
        <f t="shared" si="90"/>
        <v>0.85618279569892475</v>
      </c>
      <c r="G90" s="219">
        <f t="shared" si="91"/>
        <v>0.9579524680073126</v>
      </c>
      <c r="H90" s="219">
        <f t="shared" si="92"/>
        <v>0.97132169576059846</v>
      </c>
      <c r="I90" s="219">
        <f t="shared" si="93"/>
        <v>0.89830508474576276</v>
      </c>
      <c r="J90" s="219">
        <f t="shared" si="94"/>
        <v>0.81775700934579443</v>
      </c>
      <c r="K90" s="219">
        <f t="shared" si="95"/>
        <v>0.77445652173913049</v>
      </c>
      <c r="L90" s="219">
        <f t="shared" si="96"/>
        <v>0.71722560975609762</v>
      </c>
      <c r="M90" s="219">
        <f t="shared" si="97"/>
        <v>0.76491228070175443</v>
      </c>
      <c r="N90" s="302">
        <f t="shared" si="98"/>
        <v>0.79282868525896411</v>
      </c>
      <c r="O90" s="302">
        <f t="shared" si="99"/>
        <v>0.71951219512195119</v>
      </c>
      <c r="P90" s="302">
        <f t="shared" si="100"/>
        <v>0.44</v>
      </c>
      <c r="Q90" s="302">
        <f t="shared" si="101"/>
        <v>0.55709342560553632</v>
      </c>
      <c r="R90" s="302">
        <f t="shared" si="102"/>
        <v>0.7885010266940452</v>
      </c>
      <c r="S90" s="302">
        <f t="shared" si="102"/>
        <v>0.74873609706774524</v>
      </c>
      <c r="T90" s="986"/>
      <c r="U90" s="1905">
        <v>44034</v>
      </c>
      <c r="V90" s="214">
        <v>0</v>
      </c>
      <c r="W90" s="214">
        <v>37</v>
      </c>
      <c r="X90" s="214">
        <v>12</v>
      </c>
      <c r="Y90" s="214">
        <v>7</v>
      </c>
      <c r="Z90" s="214">
        <v>1</v>
      </c>
      <c r="AA90" s="214">
        <v>1</v>
      </c>
      <c r="AB90" s="214">
        <v>14</v>
      </c>
      <c r="AC90" s="214">
        <v>0</v>
      </c>
      <c r="AD90" s="214">
        <v>65</v>
      </c>
      <c r="AE90" s="215">
        <v>83</v>
      </c>
      <c r="AF90" s="215">
        <v>0</v>
      </c>
      <c r="AG90" s="301">
        <v>1</v>
      </c>
      <c r="AH90" s="301">
        <v>0</v>
      </c>
      <c r="AI90" s="301">
        <v>1</v>
      </c>
      <c r="AJ90" s="301">
        <v>30</v>
      </c>
      <c r="AK90" s="301">
        <v>4</v>
      </c>
      <c r="AL90" s="301">
        <v>38</v>
      </c>
      <c r="AM90" s="2201" t="s">
        <v>143</v>
      </c>
      <c r="AN90" s="2202">
        <v>44399</v>
      </c>
      <c r="AO90" s="1910"/>
      <c r="AP90" s="1912">
        <v>44034</v>
      </c>
      <c r="AQ90" s="1918">
        <f t="shared" si="107"/>
        <v>1338</v>
      </c>
      <c r="AR90" s="1918">
        <f t="shared" si="113"/>
        <v>3443</v>
      </c>
      <c r="AS90" s="1918">
        <f t="shared" si="114"/>
        <v>2845</v>
      </c>
      <c r="AT90" s="1918">
        <f t="shared" si="115"/>
        <v>637</v>
      </c>
      <c r="AU90" s="1918">
        <f t="shared" si="116"/>
        <v>524</v>
      </c>
      <c r="AV90" s="1918">
        <f t="shared" si="117"/>
        <v>779</v>
      </c>
      <c r="AW90" s="1918">
        <f t="shared" si="118"/>
        <v>424</v>
      </c>
      <c r="AX90" s="1918">
        <f t="shared" si="119"/>
        <v>175</v>
      </c>
      <c r="AY90" s="1918">
        <f t="shared" si="120"/>
        <v>570</v>
      </c>
      <c r="AZ90" s="1918">
        <f t="shared" si="121"/>
        <v>941</v>
      </c>
      <c r="BA90" s="1918">
        <f t="shared" si="122"/>
        <v>436</v>
      </c>
      <c r="BB90" s="1921">
        <f t="shared" si="108"/>
        <v>398</v>
      </c>
      <c r="BC90" s="1921">
        <f t="shared" si="112"/>
        <v>118</v>
      </c>
      <c r="BD90" s="1920">
        <f t="shared" si="123"/>
        <v>33</v>
      </c>
      <c r="BE90" s="1920">
        <f t="shared" si="109"/>
        <v>322</v>
      </c>
      <c r="BF90" s="1920">
        <f t="shared" si="110"/>
        <v>1152</v>
      </c>
      <c r="BG90" s="1920">
        <f t="shared" si="111"/>
        <v>1481</v>
      </c>
      <c r="BH90" s="1898"/>
      <c r="BJ90" s="233">
        <f t="shared" si="104"/>
        <v>40376</v>
      </c>
      <c r="BK90" s="1968">
        <v>0.86939571150097461</v>
      </c>
      <c r="BL90" s="1968">
        <v>0.84740339650504548</v>
      </c>
      <c r="BM90" s="1968">
        <v>0.92280246513136555</v>
      </c>
      <c r="BN90" s="1968">
        <v>0.85618279569892475</v>
      </c>
      <c r="BO90" s="1968">
        <v>0.9579524680073126</v>
      </c>
      <c r="BP90" s="1968">
        <v>0.97132169576059846</v>
      </c>
      <c r="BQ90" s="1968">
        <v>0.89830508474576276</v>
      </c>
      <c r="BR90" s="1968">
        <v>0.81775700934579443</v>
      </c>
      <c r="BS90" s="1968">
        <v>0.77445652173913049</v>
      </c>
      <c r="BT90" s="1968">
        <v>0.71722560975609762</v>
      </c>
      <c r="BU90" s="1968">
        <v>0.76491228070175443</v>
      </c>
      <c r="BV90" s="1968">
        <v>0.7924151696606786</v>
      </c>
      <c r="BW90" s="1971">
        <v>0.71951219512195119</v>
      </c>
      <c r="BX90" s="1970">
        <v>0.44</v>
      </c>
      <c r="BY90" s="1972">
        <v>0.55709342560553632</v>
      </c>
      <c r="BZ90" s="1972">
        <v>0.7885010266940452</v>
      </c>
      <c r="CA90" s="1972">
        <v>0.74873609706774524</v>
      </c>
      <c r="CB90" s="1972"/>
      <c r="CC90" s="1984">
        <f t="shared" si="86"/>
        <v>0.79082193841427739</v>
      </c>
      <c r="CD90" s="1985">
        <f t="shared" si="105"/>
        <v>0.84917751737945324</v>
      </c>
      <c r="CE90" s="278">
        <f t="shared" si="106"/>
        <v>0.65076854889785563</v>
      </c>
    </row>
    <row r="91" spans="1:83" ht="14.5" x14ac:dyDescent="0.35">
      <c r="A91" s="213">
        <v>40382</v>
      </c>
      <c r="B91" s="1373">
        <f t="shared" si="103"/>
        <v>40377</v>
      </c>
      <c r="C91" s="219">
        <f t="shared" si="87"/>
        <v>0.87914230019493178</v>
      </c>
      <c r="D91" s="219">
        <f t="shared" si="88"/>
        <v>0.88038395274427761</v>
      </c>
      <c r="E91" s="304">
        <f t="shared" si="89"/>
        <v>0.94680506000648723</v>
      </c>
      <c r="F91" s="219">
        <f t="shared" si="90"/>
        <v>0.88978494623655913</v>
      </c>
      <c r="G91" s="219">
        <f t="shared" si="91"/>
        <v>0.97257769652650827</v>
      </c>
      <c r="H91" s="219">
        <f t="shared" si="92"/>
        <v>0.98379052369077302</v>
      </c>
      <c r="I91" s="219">
        <f t="shared" si="93"/>
        <v>0.89830508474576276</v>
      </c>
      <c r="J91" s="219">
        <f t="shared" si="94"/>
        <v>0.82242990654205606</v>
      </c>
      <c r="K91" s="219">
        <f t="shared" si="95"/>
        <v>0.77445652173913049</v>
      </c>
      <c r="L91" s="219">
        <f t="shared" si="96"/>
        <v>0.71875</v>
      </c>
      <c r="M91" s="219">
        <f t="shared" si="97"/>
        <v>0.78596491228070176</v>
      </c>
      <c r="N91" s="302">
        <f t="shared" si="98"/>
        <v>0.83864541832669326</v>
      </c>
      <c r="O91" s="302">
        <f t="shared" si="99"/>
        <v>0.73780487804878048</v>
      </c>
      <c r="P91" s="302">
        <f t="shared" si="100"/>
        <v>0.50666666666666671</v>
      </c>
      <c r="Q91" s="302">
        <f t="shared" si="101"/>
        <v>0.56228373702422141</v>
      </c>
      <c r="R91" s="302">
        <f t="shared" si="102"/>
        <v>0.79876796714579057</v>
      </c>
      <c r="S91" s="302">
        <f t="shared" si="102"/>
        <v>0.79524772497472196</v>
      </c>
      <c r="T91" s="986"/>
      <c r="U91" s="1904">
        <v>44035</v>
      </c>
      <c r="V91" s="214">
        <v>15</v>
      </c>
      <c r="W91" s="214">
        <v>134</v>
      </c>
      <c r="X91" s="214">
        <v>74</v>
      </c>
      <c r="Y91" s="214">
        <v>25</v>
      </c>
      <c r="Z91" s="214">
        <v>8</v>
      </c>
      <c r="AA91" s="214">
        <v>10</v>
      </c>
      <c r="AB91" s="214">
        <v>0</v>
      </c>
      <c r="AC91" s="214">
        <v>1</v>
      </c>
      <c r="AD91" s="214">
        <v>0</v>
      </c>
      <c r="AE91" s="215">
        <v>2</v>
      </c>
      <c r="AF91" s="215">
        <v>12</v>
      </c>
      <c r="AG91" s="301">
        <v>23</v>
      </c>
      <c r="AH91" s="301">
        <v>3</v>
      </c>
      <c r="AI91" s="301">
        <v>5</v>
      </c>
      <c r="AJ91" s="301">
        <v>3</v>
      </c>
      <c r="AK91" s="301">
        <v>15</v>
      </c>
      <c r="AL91" s="301">
        <v>92</v>
      </c>
      <c r="AM91" s="2201" t="s">
        <v>143</v>
      </c>
      <c r="AN91" s="2202">
        <v>44400</v>
      </c>
      <c r="AO91" s="1910"/>
      <c r="AP91" s="1912">
        <v>44035</v>
      </c>
      <c r="AQ91" s="1918">
        <f t="shared" si="107"/>
        <v>1353</v>
      </c>
      <c r="AR91" s="1918">
        <f t="shared" si="113"/>
        <v>3577</v>
      </c>
      <c r="AS91" s="1918">
        <f t="shared" si="114"/>
        <v>2919</v>
      </c>
      <c r="AT91" s="1918">
        <f t="shared" si="115"/>
        <v>662</v>
      </c>
      <c r="AU91" s="1918">
        <f t="shared" si="116"/>
        <v>532</v>
      </c>
      <c r="AV91" s="1918">
        <f t="shared" si="117"/>
        <v>789</v>
      </c>
      <c r="AW91" s="1918">
        <f t="shared" si="118"/>
        <v>424</v>
      </c>
      <c r="AX91" s="1918">
        <f t="shared" si="119"/>
        <v>176</v>
      </c>
      <c r="AY91" s="1918">
        <f t="shared" si="120"/>
        <v>570</v>
      </c>
      <c r="AZ91" s="1918">
        <f t="shared" si="121"/>
        <v>943</v>
      </c>
      <c r="BA91" s="1918">
        <f t="shared" si="122"/>
        <v>448</v>
      </c>
      <c r="BB91" s="1921">
        <f t="shared" si="108"/>
        <v>421</v>
      </c>
      <c r="BC91" s="1921">
        <f t="shared" si="112"/>
        <v>121</v>
      </c>
      <c r="BD91" s="1920">
        <f t="shared" si="123"/>
        <v>38</v>
      </c>
      <c r="BE91" s="1920">
        <f t="shared" si="109"/>
        <v>325</v>
      </c>
      <c r="BF91" s="1920">
        <f t="shared" si="110"/>
        <v>1167</v>
      </c>
      <c r="BG91" s="1920">
        <f t="shared" si="111"/>
        <v>1573</v>
      </c>
      <c r="BH91" s="1898"/>
      <c r="BJ91" s="233">
        <f t="shared" si="104"/>
        <v>40377</v>
      </c>
      <c r="BK91" s="1968">
        <v>0.87914230019493178</v>
      </c>
      <c r="BL91" s="1968">
        <v>0.88038395274427761</v>
      </c>
      <c r="BM91" s="1969">
        <v>0.94680506000648723</v>
      </c>
      <c r="BN91" s="1968">
        <v>0.88978494623655913</v>
      </c>
      <c r="BO91" s="1968">
        <v>0.97257769652650827</v>
      </c>
      <c r="BP91" s="1968">
        <v>0.98379052369077302</v>
      </c>
      <c r="BQ91" s="1968">
        <v>0.89830508474576276</v>
      </c>
      <c r="BR91" s="1968">
        <v>0.82242990654205606</v>
      </c>
      <c r="BS91" s="1968">
        <v>0.77445652173913049</v>
      </c>
      <c r="BT91" s="1968">
        <v>0.71875</v>
      </c>
      <c r="BU91" s="1968">
        <v>0.78596491228070176</v>
      </c>
      <c r="BV91" s="1968">
        <v>0.83832335329341312</v>
      </c>
      <c r="BW91" s="1971">
        <v>0.73780487804878048</v>
      </c>
      <c r="BX91" s="1970">
        <v>0.50666666666666671</v>
      </c>
      <c r="BY91" s="1972">
        <v>0.56228373702422141</v>
      </c>
      <c r="BZ91" s="1972">
        <v>0.79876796714579057</v>
      </c>
      <c r="CA91" s="1972">
        <v>0.79524772497472196</v>
      </c>
      <c r="CB91" s="1972"/>
      <c r="CC91" s="1984">
        <f t="shared" si="86"/>
        <v>0.81126383716828132</v>
      </c>
      <c r="CD91" s="1985">
        <f t="shared" si="105"/>
        <v>0.86589285483338341</v>
      </c>
      <c r="CE91" s="278">
        <f t="shared" si="106"/>
        <v>0.68015419477203631</v>
      </c>
    </row>
    <row r="92" spans="1:83" ht="14.5" x14ac:dyDescent="0.35">
      <c r="A92" s="213">
        <v>40383</v>
      </c>
      <c r="B92" s="1373">
        <f t="shared" si="103"/>
        <v>40378</v>
      </c>
      <c r="C92" s="219">
        <f t="shared" si="87"/>
        <v>0.91228070175438591</v>
      </c>
      <c r="D92" s="219">
        <f t="shared" si="88"/>
        <v>0.88259906473049465</v>
      </c>
      <c r="E92" s="219">
        <f t="shared" si="89"/>
        <v>0.94745377878689585</v>
      </c>
      <c r="F92" s="219">
        <f t="shared" si="90"/>
        <v>0.88978494623655913</v>
      </c>
      <c r="G92" s="219">
        <f t="shared" si="91"/>
        <v>0.97257769652650827</v>
      </c>
      <c r="H92" s="219">
        <f t="shared" si="92"/>
        <v>0.98379052369077302</v>
      </c>
      <c r="I92" s="219">
        <f t="shared" si="93"/>
        <v>0.90677966101694918</v>
      </c>
      <c r="J92" s="219">
        <f t="shared" si="94"/>
        <v>0.86915887850467288</v>
      </c>
      <c r="K92" s="219">
        <f t="shared" si="95"/>
        <v>0.77853260869565222</v>
      </c>
      <c r="L92" s="219">
        <f t="shared" si="96"/>
        <v>0.72865853658536583</v>
      </c>
      <c r="M92" s="219">
        <f t="shared" si="97"/>
        <v>0.82105263157894737</v>
      </c>
      <c r="N92" s="302">
        <f t="shared" si="98"/>
        <v>0.83864541832669326</v>
      </c>
      <c r="O92" s="302">
        <f t="shared" si="99"/>
        <v>0.77439024390243905</v>
      </c>
      <c r="P92" s="302">
        <f t="shared" si="100"/>
        <v>0.53333333333333333</v>
      </c>
      <c r="Q92" s="302">
        <f t="shared" si="101"/>
        <v>0.57612456747404839</v>
      </c>
      <c r="R92" s="302">
        <f t="shared" si="102"/>
        <v>0.83367556468172488</v>
      </c>
      <c r="S92" s="302">
        <f t="shared" si="102"/>
        <v>0.79625884732052576</v>
      </c>
      <c r="T92" s="986"/>
      <c r="U92" s="1905">
        <v>44036</v>
      </c>
      <c r="V92" s="214">
        <v>51</v>
      </c>
      <c r="W92" s="214">
        <v>9</v>
      </c>
      <c r="X92" s="214">
        <v>2</v>
      </c>
      <c r="Y92" s="214">
        <v>0</v>
      </c>
      <c r="Z92" s="214">
        <v>0</v>
      </c>
      <c r="AA92" s="214">
        <v>0</v>
      </c>
      <c r="AB92" s="214">
        <v>4</v>
      </c>
      <c r="AC92" s="214">
        <v>10</v>
      </c>
      <c r="AD92" s="214">
        <v>3</v>
      </c>
      <c r="AE92" s="215">
        <v>13</v>
      </c>
      <c r="AF92" s="215">
        <v>20</v>
      </c>
      <c r="AG92" s="301">
        <v>0</v>
      </c>
      <c r="AH92" s="301">
        <v>6</v>
      </c>
      <c r="AI92" s="301">
        <v>2</v>
      </c>
      <c r="AJ92" s="301">
        <v>8</v>
      </c>
      <c r="AK92" s="301">
        <v>51</v>
      </c>
      <c r="AL92" s="301">
        <v>2</v>
      </c>
      <c r="AM92" s="2201" t="s">
        <v>143</v>
      </c>
      <c r="AN92" s="2202">
        <v>44401</v>
      </c>
      <c r="AO92" s="1910"/>
      <c r="AP92" s="1912">
        <v>44036</v>
      </c>
      <c r="AQ92" s="1918">
        <f t="shared" si="107"/>
        <v>1404</v>
      </c>
      <c r="AR92" s="1918">
        <f t="shared" si="113"/>
        <v>3586</v>
      </c>
      <c r="AS92" s="1918">
        <f t="shared" si="114"/>
        <v>2921</v>
      </c>
      <c r="AT92" s="1918">
        <f t="shared" si="115"/>
        <v>662</v>
      </c>
      <c r="AU92" s="1918">
        <f t="shared" si="116"/>
        <v>532</v>
      </c>
      <c r="AV92" s="1918">
        <f t="shared" si="117"/>
        <v>789</v>
      </c>
      <c r="AW92" s="1918">
        <f t="shared" si="118"/>
        <v>428</v>
      </c>
      <c r="AX92" s="1918">
        <f t="shared" si="119"/>
        <v>186</v>
      </c>
      <c r="AY92" s="1918">
        <f t="shared" si="120"/>
        <v>573</v>
      </c>
      <c r="AZ92" s="1918">
        <f t="shared" si="121"/>
        <v>956</v>
      </c>
      <c r="BA92" s="1918">
        <f t="shared" si="122"/>
        <v>468</v>
      </c>
      <c r="BB92" s="1921">
        <f t="shared" si="108"/>
        <v>421</v>
      </c>
      <c r="BC92" s="1921">
        <f t="shared" si="112"/>
        <v>127</v>
      </c>
      <c r="BD92" s="1920">
        <f t="shared" si="123"/>
        <v>40</v>
      </c>
      <c r="BE92" s="1920">
        <f t="shared" si="109"/>
        <v>333</v>
      </c>
      <c r="BF92" s="1920">
        <f t="shared" si="110"/>
        <v>1218</v>
      </c>
      <c r="BG92" s="1920">
        <f t="shared" si="111"/>
        <v>1575</v>
      </c>
      <c r="BH92" s="1898"/>
      <c r="BJ92" s="233">
        <f t="shared" si="104"/>
        <v>40378</v>
      </c>
      <c r="BK92" s="1968">
        <v>0.91228070175438591</v>
      </c>
      <c r="BL92" s="1968">
        <v>0.88259906473049465</v>
      </c>
      <c r="BM92" s="1968">
        <v>0.94745377878689585</v>
      </c>
      <c r="BN92" s="1968">
        <v>0.88978494623655913</v>
      </c>
      <c r="BO92" s="1968">
        <v>0.97257769652650827</v>
      </c>
      <c r="BP92" s="1968">
        <v>0.98379052369077302</v>
      </c>
      <c r="BQ92" s="1968">
        <v>0.90677966101694918</v>
      </c>
      <c r="BR92" s="1968">
        <v>0.86915887850467288</v>
      </c>
      <c r="BS92" s="1968">
        <v>0.77853260869565222</v>
      </c>
      <c r="BT92" s="1968">
        <v>0.72865853658536583</v>
      </c>
      <c r="BU92" s="1968">
        <v>0.82105263157894737</v>
      </c>
      <c r="BV92" s="1968">
        <v>0.83832335329341312</v>
      </c>
      <c r="BW92" s="1971">
        <v>0.77439024390243905</v>
      </c>
      <c r="BX92" s="1970">
        <v>0.53333333333333333</v>
      </c>
      <c r="BY92" s="1972">
        <v>0.57612456747404839</v>
      </c>
      <c r="BZ92" s="1972">
        <v>0.83367556468172488</v>
      </c>
      <c r="CA92" s="1972">
        <v>0.79625884732052576</v>
      </c>
      <c r="CB92" s="1972"/>
      <c r="CC92" s="1984">
        <f t="shared" si="86"/>
        <v>0.82616323165368766</v>
      </c>
      <c r="CD92" s="1985">
        <f t="shared" si="105"/>
        <v>0.87758269845005143</v>
      </c>
      <c r="CE92" s="278">
        <f t="shared" si="106"/>
        <v>0.70275651134241424</v>
      </c>
    </row>
    <row r="93" spans="1:83" ht="14.5" x14ac:dyDescent="0.35">
      <c r="A93" s="213">
        <v>40384</v>
      </c>
      <c r="B93" s="1373">
        <f t="shared" si="103"/>
        <v>40379</v>
      </c>
      <c r="C93" s="219">
        <f t="shared" si="87"/>
        <v>0.91228070175438591</v>
      </c>
      <c r="D93" s="219">
        <f t="shared" si="88"/>
        <v>0.89441299532365248</v>
      </c>
      <c r="E93" s="219">
        <f t="shared" si="89"/>
        <v>0.95037301329873503</v>
      </c>
      <c r="F93" s="219">
        <f t="shared" si="90"/>
        <v>0.89516129032258063</v>
      </c>
      <c r="G93" s="219">
        <f t="shared" si="91"/>
        <v>0.9780621572212066</v>
      </c>
      <c r="H93" s="219">
        <f t="shared" si="92"/>
        <v>0.98379052369077302</v>
      </c>
      <c r="I93" s="219">
        <f t="shared" si="93"/>
        <v>0.92372881355932202</v>
      </c>
      <c r="J93" s="219">
        <f t="shared" si="94"/>
        <v>0.86915887850467288</v>
      </c>
      <c r="K93" s="219">
        <f t="shared" si="95"/>
        <v>0.83559782608695654</v>
      </c>
      <c r="L93" s="219">
        <f t="shared" si="96"/>
        <v>0.77896341463414631</v>
      </c>
      <c r="M93" s="219">
        <f t="shared" si="97"/>
        <v>0.82105263157894737</v>
      </c>
      <c r="N93" s="302">
        <f t="shared" si="98"/>
        <v>0.84462151394422313</v>
      </c>
      <c r="O93" s="302">
        <f t="shared" si="99"/>
        <v>0.77439024390243905</v>
      </c>
      <c r="P93" s="302">
        <f t="shared" si="100"/>
        <v>0.58666666666666667</v>
      </c>
      <c r="Q93" s="302">
        <f t="shared" si="101"/>
        <v>0.66608996539792387</v>
      </c>
      <c r="R93" s="302">
        <f t="shared" si="102"/>
        <v>0.8343600273785079</v>
      </c>
      <c r="S93" s="302">
        <f t="shared" si="102"/>
        <v>0.80839231547017187</v>
      </c>
      <c r="T93" s="986"/>
      <c r="U93" s="1904">
        <v>44037</v>
      </c>
      <c r="V93" s="214">
        <v>0</v>
      </c>
      <c r="W93" s="214">
        <v>48</v>
      </c>
      <c r="X93" s="214">
        <v>9</v>
      </c>
      <c r="Y93" s="214">
        <v>4</v>
      </c>
      <c r="Z93" s="214">
        <v>3</v>
      </c>
      <c r="AA93" s="214">
        <v>0</v>
      </c>
      <c r="AB93" s="214">
        <v>8</v>
      </c>
      <c r="AC93" s="214">
        <v>0</v>
      </c>
      <c r="AD93" s="214">
        <v>42</v>
      </c>
      <c r="AE93" s="215">
        <v>66</v>
      </c>
      <c r="AF93" s="215">
        <v>0</v>
      </c>
      <c r="AG93" s="301">
        <v>3</v>
      </c>
      <c r="AH93" s="301">
        <v>0</v>
      </c>
      <c r="AI93" s="301">
        <v>4</v>
      </c>
      <c r="AJ93" s="301">
        <v>52</v>
      </c>
      <c r="AK93" s="301">
        <v>1</v>
      </c>
      <c r="AL93" s="301">
        <v>24</v>
      </c>
      <c r="AM93" s="2201" t="s">
        <v>143</v>
      </c>
      <c r="AN93" s="2202">
        <v>44402</v>
      </c>
      <c r="AO93" s="1910"/>
      <c r="AP93" s="1912">
        <v>44037</v>
      </c>
      <c r="AQ93" s="1918">
        <f t="shared" si="107"/>
        <v>1404</v>
      </c>
      <c r="AR93" s="1918">
        <f t="shared" si="113"/>
        <v>3634</v>
      </c>
      <c r="AS93" s="1918">
        <f t="shared" si="114"/>
        <v>2930</v>
      </c>
      <c r="AT93" s="1918">
        <f t="shared" si="115"/>
        <v>666</v>
      </c>
      <c r="AU93" s="1918">
        <f t="shared" si="116"/>
        <v>535</v>
      </c>
      <c r="AV93" s="1918">
        <f t="shared" si="117"/>
        <v>789</v>
      </c>
      <c r="AW93" s="1918">
        <f t="shared" si="118"/>
        <v>436</v>
      </c>
      <c r="AX93" s="1918">
        <f t="shared" si="119"/>
        <v>186</v>
      </c>
      <c r="AY93" s="1918">
        <f t="shared" si="120"/>
        <v>615</v>
      </c>
      <c r="AZ93" s="1918">
        <f t="shared" si="121"/>
        <v>1022</v>
      </c>
      <c r="BA93" s="1918">
        <f t="shared" si="122"/>
        <v>468</v>
      </c>
      <c r="BB93" s="1921">
        <f t="shared" si="108"/>
        <v>424</v>
      </c>
      <c r="BC93" s="1921">
        <f t="shared" si="112"/>
        <v>127</v>
      </c>
      <c r="BD93" s="1920">
        <f t="shared" si="123"/>
        <v>44</v>
      </c>
      <c r="BE93" s="1920">
        <f t="shared" si="109"/>
        <v>385</v>
      </c>
      <c r="BF93" s="1920">
        <f t="shared" si="110"/>
        <v>1219</v>
      </c>
      <c r="BG93" s="1920">
        <f t="shared" si="111"/>
        <v>1599</v>
      </c>
      <c r="BH93" s="1898"/>
      <c r="BJ93" s="233">
        <f t="shared" si="104"/>
        <v>40379</v>
      </c>
      <c r="BK93" s="1968">
        <v>0.91228070175438591</v>
      </c>
      <c r="BL93" s="1968">
        <v>0.89441299532365248</v>
      </c>
      <c r="BM93" s="1968">
        <v>0.95037301329873503</v>
      </c>
      <c r="BN93" s="1968">
        <v>0.89516129032258063</v>
      </c>
      <c r="BO93" s="1968">
        <v>0.9780621572212066</v>
      </c>
      <c r="BP93" s="1968">
        <v>0.98379052369077302</v>
      </c>
      <c r="BQ93" s="1968">
        <v>0.92372881355932202</v>
      </c>
      <c r="BR93" s="1968">
        <v>0.86915887850467288</v>
      </c>
      <c r="BS93" s="1968">
        <v>0.83559782608695654</v>
      </c>
      <c r="BT93" s="1968">
        <v>0.77896341463414631</v>
      </c>
      <c r="BU93" s="1968">
        <v>0.82105263157894737</v>
      </c>
      <c r="BV93" s="1968">
        <v>0.84431137724550898</v>
      </c>
      <c r="BW93" s="1971">
        <v>0.77439024390243905</v>
      </c>
      <c r="BX93" s="1970">
        <v>0.58666666666666667</v>
      </c>
      <c r="BY93" s="1972">
        <v>0.66608996539792387</v>
      </c>
      <c r="BZ93" s="1972">
        <v>0.8343600273785079</v>
      </c>
      <c r="CA93" s="1972">
        <v>0.80839231547017187</v>
      </c>
      <c r="CB93" s="1972"/>
      <c r="CC93" s="1984">
        <f t="shared" si="86"/>
        <v>0.84451722600215284</v>
      </c>
      <c r="CD93" s="1985">
        <f t="shared" si="105"/>
        <v>0.89057446860174061</v>
      </c>
      <c r="CE93" s="278">
        <f t="shared" si="106"/>
        <v>0.73397984376314185</v>
      </c>
    </row>
    <row r="94" spans="1:83" ht="14.5" x14ac:dyDescent="0.35">
      <c r="A94" s="213">
        <v>40385</v>
      </c>
      <c r="B94" s="1373">
        <f t="shared" si="103"/>
        <v>40380</v>
      </c>
      <c r="C94" s="219">
        <f t="shared" si="87"/>
        <v>0.9207277452891488</v>
      </c>
      <c r="D94" s="219">
        <f t="shared" si="88"/>
        <v>0.92247108048240212</v>
      </c>
      <c r="E94" s="219">
        <f t="shared" si="89"/>
        <v>0.96691534219915665</v>
      </c>
      <c r="F94" s="219">
        <f t="shared" si="90"/>
        <v>0.91935483870967738</v>
      </c>
      <c r="G94" s="219">
        <f t="shared" si="91"/>
        <v>0.99085923217550276</v>
      </c>
      <c r="H94" s="219">
        <f t="shared" si="92"/>
        <v>0.98877805486284287</v>
      </c>
      <c r="I94" s="219">
        <f t="shared" si="93"/>
        <v>0.92584745762711862</v>
      </c>
      <c r="J94" s="219">
        <f t="shared" si="94"/>
        <v>0.87383177570093462</v>
      </c>
      <c r="K94" s="219">
        <f t="shared" si="95"/>
        <v>0.83559782608695654</v>
      </c>
      <c r="L94" s="219">
        <f t="shared" si="96"/>
        <v>0.78125</v>
      </c>
      <c r="M94" s="219">
        <f t="shared" si="97"/>
        <v>0.83157894736842108</v>
      </c>
      <c r="N94" s="302">
        <f t="shared" si="98"/>
        <v>0.88645418326693226</v>
      </c>
      <c r="O94" s="302">
        <f t="shared" si="99"/>
        <v>0.78048780487804881</v>
      </c>
      <c r="P94" s="302">
        <f t="shared" si="100"/>
        <v>0.62666666666666671</v>
      </c>
      <c r="Q94" s="302">
        <f t="shared" si="101"/>
        <v>0.66608996539792387</v>
      </c>
      <c r="R94" s="302">
        <f t="shared" si="102"/>
        <v>0.84120465434633818</v>
      </c>
      <c r="S94" s="302">
        <f t="shared" si="102"/>
        <v>0.86046511627906974</v>
      </c>
      <c r="T94" s="986"/>
      <c r="U94" s="1905">
        <v>44038</v>
      </c>
      <c r="V94" s="214">
        <v>13</v>
      </c>
      <c r="W94" s="214">
        <v>114</v>
      </c>
      <c r="X94" s="214">
        <v>51</v>
      </c>
      <c r="Y94" s="214">
        <v>18</v>
      </c>
      <c r="Z94" s="214">
        <v>7</v>
      </c>
      <c r="AA94" s="214">
        <v>4</v>
      </c>
      <c r="AB94" s="214">
        <v>1</v>
      </c>
      <c r="AC94" s="214">
        <v>1</v>
      </c>
      <c r="AD94" s="214">
        <v>0</v>
      </c>
      <c r="AE94" s="215">
        <v>3</v>
      </c>
      <c r="AF94" s="215">
        <v>6</v>
      </c>
      <c r="AG94" s="301">
        <v>21</v>
      </c>
      <c r="AH94" s="301">
        <v>1</v>
      </c>
      <c r="AI94" s="301">
        <v>3</v>
      </c>
      <c r="AJ94" s="301">
        <v>0</v>
      </c>
      <c r="AK94" s="301">
        <v>10</v>
      </c>
      <c r="AL94" s="301">
        <v>103</v>
      </c>
      <c r="AM94" s="2201" t="s">
        <v>143</v>
      </c>
      <c r="AN94" s="2202">
        <v>44403</v>
      </c>
      <c r="AO94" s="1910"/>
      <c r="AP94" s="1912">
        <v>44038</v>
      </c>
      <c r="AQ94" s="1918">
        <f t="shared" si="107"/>
        <v>1417</v>
      </c>
      <c r="AR94" s="1918">
        <f t="shared" si="113"/>
        <v>3748</v>
      </c>
      <c r="AS94" s="1918">
        <f t="shared" si="114"/>
        <v>2981</v>
      </c>
      <c r="AT94" s="1918">
        <f t="shared" si="115"/>
        <v>684</v>
      </c>
      <c r="AU94" s="1918">
        <f t="shared" si="116"/>
        <v>542</v>
      </c>
      <c r="AV94" s="1918">
        <f t="shared" si="117"/>
        <v>793</v>
      </c>
      <c r="AW94" s="1918">
        <f t="shared" si="118"/>
        <v>437</v>
      </c>
      <c r="AX94" s="1918">
        <f t="shared" si="119"/>
        <v>187</v>
      </c>
      <c r="AY94" s="1918">
        <f t="shared" si="120"/>
        <v>615</v>
      </c>
      <c r="AZ94" s="1918">
        <f t="shared" si="121"/>
        <v>1025</v>
      </c>
      <c r="BA94" s="1918">
        <f t="shared" si="122"/>
        <v>474</v>
      </c>
      <c r="BB94" s="1921">
        <f t="shared" si="108"/>
        <v>445</v>
      </c>
      <c r="BC94" s="1921">
        <f t="shared" si="112"/>
        <v>128</v>
      </c>
      <c r="BD94" s="1920">
        <f t="shared" si="123"/>
        <v>47</v>
      </c>
      <c r="BE94" s="1920">
        <f t="shared" si="109"/>
        <v>385</v>
      </c>
      <c r="BF94" s="1920">
        <f t="shared" si="110"/>
        <v>1229</v>
      </c>
      <c r="BG94" s="1920">
        <f t="shared" si="111"/>
        <v>1702</v>
      </c>
      <c r="BH94" s="1898"/>
      <c r="BJ94" s="233">
        <f t="shared" si="104"/>
        <v>40380</v>
      </c>
      <c r="BK94" s="1968">
        <v>0.9207277452891488</v>
      </c>
      <c r="BL94" s="1968">
        <v>0.92247108048240212</v>
      </c>
      <c r="BM94" s="1968">
        <v>0.96691534219915665</v>
      </c>
      <c r="BN94" s="1968">
        <v>0.91935483870967738</v>
      </c>
      <c r="BO94" s="1968">
        <v>0.99085923217550276</v>
      </c>
      <c r="BP94" s="1968">
        <v>0.98877805486284287</v>
      </c>
      <c r="BQ94" s="1968">
        <v>0.92584745762711862</v>
      </c>
      <c r="BR94" s="1968">
        <v>0.87383177570093462</v>
      </c>
      <c r="BS94" s="1968">
        <v>0.83559782608695654</v>
      </c>
      <c r="BT94" s="1968">
        <v>0.78125</v>
      </c>
      <c r="BU94" s="1968">
        <v>0.83157894736842108</v>
      </c>
      <c r="BV94" s="1968">
        <v>0.88622754491017963</v>
      </c>
      <c r="BW94" s="1971">
        <v>0.78048780487804881</v>
      </c>
      <c r="BX94" s="1970">
        <v>0.62666666666666671</v>
      </c>
      <c r="BY94" s="1972">
        <v>0.66608996539792387</v>
      </c>
      <c r="BZ94" s="1972">
        <v>0.84120465434633818</v>
      </c>
      <c r="CA94" s="1972">
        <v>0.86046511627906974</v>
      </c>
      <c r="CB94" s="1972"/>
      <c r="CC94" s="1984">
        <f t="shared" si="86"/>
        <v>0.85990317958708173</v>
      </c>
      <c r="CD94" s="1985">
        <f t="shared" si="105"/>
        <v>0.90361998711769509</v>
      </c>
      <c r="CE94" s="278">
        <f t="shared" si="106"/>
        <v>0.75498284151360939</v>
      </c>
    </row>
    <row r="95" spans="1:83" ht="14.5" x14ac:dyDescent="0.35">
      <c r="A95" s="213">
        <v>40386</v>
      </c>
      <c r="B95" s="1373">
        <f t="shared" si="103"/>
        <v>40381</v>
      </c>
      <c r="C95" s="219">
        <f t="shared" si="87"/>
        <v>0.94087069525666012</v>
      </c>
      <c r="D95" s="219">
        <f t="shared" si="88"/>
        <v>0.92296332759045041</v>
      </c>
      <c r="E95" s="219">
        <f t="shared" si="89"/>
        <v>0.96723970158936101</v>
      </c>
      <c r="F95" s="219">
        <f t="shared" si="90"/>
        <v>0.92069892473118276</v>
      </c>
      <c r="G95" s="219">
        <f t="shared" si="91"/>
        <v>0.99085923217550276</v>
      </c>
      <c r="H95" s="219">
        <f t="shared" si="92"/>
        <v>0.98877805486284287</v>
      </c>
      <c r="I95" s="219">
        <f t="shared" si="93"/>
        <v>0.93644067796610164</v>
      </c>
      <c r="J95" s="219">
        <f t="shared" si="94"/>
        <v>0.89719626168224298</v>
      </c>
      <c r="K95" s="219">
        <f t="shared" si="95"/>
        <v>0.83967391304347827</v>
      </c>
      <c r="L95" s="219">
        <f t="shared" si="96"/>
        <v>0.78582317073170727</v>
      </c>
      <c r="M95" s="219">
        <f t="shared" si="97"/>
        <v>0.87543859649122802</v>
      </c>
      <c r="N95" s="302">
        <f t="shared" si="98"/>
        <v>0.88645418326693226</v>
      </c>
      <c r="O95" s="302">
        <f t="shared" si="99"/>
        <v>0.83536585365853655</v>
      </c>
      <c r="P95" s="302">
        <f t="shared" si="100"/>
        <v>0.62666666666666671</v>
      </c>
      <c r="Q95" s="302">
        <f t="shared" si="101"/>
        <v>0.66608996539792387</v>
      </c>
      <c r="R95" s="302">
        <f t="shared" si="102"/>
        <v>0.87679671457905539</v>
      </c>
      <c r="S95" s="302">
        <f t="shared" si="102"/>
        <v>0.86046511627906974</v>
      </c>
      <c r="T95" s="986"/>
      <c r="U95" s="1904">
        <v>44039</v>
      </c>
      <c r="V95" s="214">
        <v>31</v>
      </c>
      <c r="W95" s="214">
        <v>2</v>
      </c>
      <c r="X95" s="214">
        <v>1</v>
      </c>
      <c r="Y95" s="214">
        <v>1</v>
      </c>
      <c r="Z95" s="214">
        <v>0</v>
      </c>
      <c r="AA95" s="214">
        <v>0</v>
      </c>
      <c r="AB95" s="214">
        <v>5</v>
      </c>
      <c r="AC95" s="214">
        <v>5</v>
      </c>
      <c r="AD95" s="214">
        <v>3</v>
      </c>
      <c r="AE95" s="215">
        <v>6</v>
      </c>
      <c r="AF95" s="215">
        <v>25</v>
      </c>
      <c r="AG95" s="301">
        <v>0</v>
      </c>
      <c r="AH95" s="301">
        <v>9</v>
      </c>
      <c r="AI95" s="301">
        <v>0</v>
      </c>
      <c r="AJ95" s="301">
        <v>0</v>
      </c>
      <c r="AK95" s="301">
        <v>52</v>
      </c>
      <c r="AL95" s="301">
        <v>0</v>
      </c>
      <c r="AM95" s="2201" t="s">
        <v>143</v>
      </c>
      <c r="AN95" s="2202">
        <v>44404</v>
      </c>
      <c r="AO95" s="1910"/>
      <c r="AP95" s="1912">
        <v>44039</v>
      </c>
      <c r="AQ95" s="1918">
        <f t="shared" si="107"/>
        <v>1448</v>
      </c>
      <c r="AR95" s="1918">
        <f t="shared" si="113"/>
        <v>3750</v>
      </c>
      <c r="AS95" s="1918">
        <f t="shared" si="114"/>
        <v>2982</v>
      </c>
      <c r="AT95" s="1918">
        <f t="shared" si="115"/>
        <v>685</v>
      </c>
      <c r="AU95" s="1918">
        <f t="shared" si="116"/>
        <v>542</v>
      </c>
      <c r="AV95" s="1918">
        <f t="shared" si="117"/>
        <v>793</v>
      </c>
      <c r="AW95" s="1918">
        <f t="shared" si="118"/>
        <v>442</v>
      </c>
      <c r="AX95" s="1918">
        <f t="shared" si="119"/>
        <v>192</v>
      </c>
      <c r="AY95" s="1918">
        <f t="shared" si="120"/>
        <v>618</v>
      </c>
      <c r="AZ95" s="1918">
        <f t="shared" si="121"/>
        <v>1031</v>
      </c>
      <c r="BA95" s="1918">
        <f t="shared" si="122"/>
        <v>499</v>
      </c>
      <c r="BB95" s="1921">
        <f t="shared" si="108"/>
        <v>445</v>
      </c>
      <c r="BC95" s="1921">
        <f t="shared" si="112"/>
        <v>137</v>
      </c>
      <c r="BD95" s="1920">
        <f t="shared" si="123"/>
        <v>47</v>
      </c>
      <c r="BE95" s="1920">
        <f t="shared" si="109"/>
        <v>385</v>
      </c>
      <c r="BF95" s="1920">
        <f t="shared" si="110"/>
        <v>1281</v>
      </c>
      <c r="BG95" s="1920">
        <f t="shared" si="111"/>
        <v>1702</v>
      </c>
      <c r="BH95" s="1898"/>
      <c r="BJ95" s="233">
        <f t="shared" si="104"/>
        <v>40381</v>
      </c>
      <c r="BK95" s="1968">
        <v>0.94087069525666012</v>
      </c>
      <c r="BL95" s="1968">
        <v>0.92296332759045041</v>
      </c>
      <c r="BM95" s="1968">
        <v>0.96723970158936101</v>
      </c>
      <c r="BN95" s="1968">
        <v>0.92069892473118276</v>
      </c>
      <c r="BO95" s="1968">
        <v>0.99085923217550276</v>
      </c>
      <c r="BP95" s="1968">
        <v>0.98877805486284287</v>
      </c>
      <c r="BQ95" s="1968">
        <v>0.93644067796610164</v>
      </c>
      <c r="BR95" s="1968">
        <v>0.89719626168224298</v>
      </c>
      <c r="BS95" s="1968">
        <v>0.83967391304347827</v>
      </c>
      <c r="BT95" s="1968">
        <v>0.78582317073170727</v>
      </c>
      <c r="BU95" s="1968">
        <v>0.87543859649122802</v>
      </c>
      <c r="BV95" s="1968">
        <v>0.88622754491017963</v>
      </c>
      <c r="BW95" s="1971">
        <v>0.83536585365853655</v>
      </c>
      <c r="BX95" s="1970">
        <v>0.62666666666666671</v>
      </c>
      <c r="BY95" s="1972">
        <v>0.66608996539792387</v>
      </c>
      <c r="BZ95" s="1972">
        <v>0.87679671457905539</v>
      </c>
      <c r="CA95" s="1972">
        <v>0.86046511627906974</v>
      </c>
      <c r="CB95" s="1972"/>
      <c r="CC95" s="1984">
        <f t="shared" si="86"/>
        <v>0.87162320103601143</v>
      </c>
      <c r="CD95" s="1985">
        <f t="shared" si="105"/>
        <v>0.9126841750859116</v>
      </c>
      <c r="CE95" s="278">
        <f t="shared" si="106"/>
        <v>0.77307686331625036</v>
      </c>
    </row>
    <row r="96" spans="1:83" ht="14.5" x14ac:dyDescent="0.35">
      <c r="A96" s="213">
        <v>40387</v>
      </c>
      <c r="B96" s="1373">
        <f t="shared" si="103"/>
        <v>40382</v>
      </c>
      <c r="C96" s="219">
        <f t="shared" si="87"/>
        <v>0.94152046783625731</v>
      </c>
      <c r="D96" s="219">
        <f t="shared" si="88"/>
        <v>0.92690130445483632</v>
      </c>
      <c r="E96" s="219">
        <f t="shared" si="89"/>
        <v>0.97015893610120008</v>
      </c>
      <c r="F96" s="219">
        <f t="shared" si="90"/>
        <v>0.92204301075268813</v>
      </c>
      <c r="G96" s="219">
        <f t="shared" si="91"/>
        <v>0.99085923217550276</v>
      </c>
      <c r="H96" s="219">
        <f t="shared" si="92"/>
        <v>0.98877805486284287</v>
      </c>
      <c r="I96" s="304">
        <f t="shared" si="93"/>
        <v>0.94703389830508478</v>
      </c>
      <c r="J96" s="219">
        <f t="shared" si="94"/>
        <v>0.89719626168224298</v>
      </c>
      <c r="K96" s="219">
        <f t="shared" si="95"/>
        <v>0.89266304347826086</v>
      </c>
      <c r="L96" s="219">
        <f t="shared" si="96"/>
        <v>0.82698170731707321</v>
      </c>
      <c r="M96" s="219">
        <f t="shared" si="97"/>
        <v>0.87543859649122802</v>
      </c>
      <c r="N96" s="302">
        <f t="shared" si="98"/>
        <v>0.88645418326693226</v>
      </c>
      <c r="O96" s="302">
        <f t="shared" si="99"/>
        <v>0.83536585365853655</v>
      </c>
      <c r="P96" s="302">
        <f t="shared" si="100"/>
        <v>0.62666666666666671</v>
      </c>
      <c r="Q96" s="302">
        <f t="shared" si="101"/>
        <v>0.66608996539792387</v>
      </c>
      <c r="R96" s="302">
        <f t="shared" si="102"/>
        <v>0.87885010266940455</v>
      </c>
      <c r="S96" s="302">
        <f t="shared" si="102"/>
        <v>0.87108190091001014</v>
      </c>
      <c r="T96" s="986"/>
      <c r="U96" s="1905">
        <v>44040</v>
      </c>
      <c r="V96" s="214">
        <v>1</v>
      </c>
      <c r="W96" s="214">
        <v>16</v>
      </c>
      <c r="X96" s="214">
        <v>9</v>
      </c>
      <c r="Y96" s="214">
        <v>1</v>
      </c>
      <c r="Z96" s="214">
        <v>0</v>
      </c>
      <c r="AA96" s="214">
        <v>0</v>
      </c>
      <c r="AB96" s="214">
        <v>5</v>
      </c>
      <c r="AC96" s="214">
        <v>0</v>
      </c>
      <c r="AD96" s="214">
        <v>39</v>
      </c>
      <c r="AE96" s="215">
        <v>54</v>
      </c>
      <c r="AF96" s="215">
        <v>0</v>
      </c>
      <c r="AG96" s="301">
        <v>0</v>
      </c>
      <c r="AH96" s="301">
        <v>0</v>
      </c>
      <c r="AI96" s="301">
        <v>0</v>
      </c>
      <c r="AJ96" s="301">
        <v>0</v>
      </c>
      <c r="AK96" s="301">
        <v>3</v>
      </c>
      <c r="AL96" s="301">
        <v>21</v>
      </c>
      <c r="AM96" s="2201" t="s">
        <v>143</v>
      </c>
      <c r="AN96" s="2202">
        <v>44405</v>
      </c>
      <c r="AO96" s="1910"/>
      <c r="AP96" s="1912">
        <v>44040</v>
      </c>
      <c r="AQ96" s="1918">
        <f t="shared" si="107"/>
        <v>1449</v>
      </c>
      <c r="AR96" s="1918">
        <f t="shared" si="113"/>
        <v>3766</v>
      </c>
      <c r="AS96" s="1918">
        <f t="shared" si="114"/>
        <v>2991</v>
      </c>
      <c r="AT96" s="1918">
        <f t="shared" si="115"/>
        <v>686</v>
      </c>
      <c r="AU96" s="1918">
        <f t="shared" si="116"/>
        <v>542</v>
      </c>
      <c r="AV96" s="1918">
        <f t="shared" si="117"/>
        <v>793</v>
      </c>
      <c r="AW96" s="1918">
        <f t="shared" si="118"/>
        <v>447</v>
      </c>
      <c r="AX96" s="1918">
        <f t="shared" si="119"/>
        <v>192</v>
      </c>
      <c r="AY96" s="1918">
        <f t="shared" si="120"/>
        <v>657</v>
      </c>
      <c r="AZ96" s="1918">
        <f t="shared" si="121"/>
        <v>1085</v>
      </c>
      <c r="BA96" s="1918">
        <f t="shared" si="122"/>
        <v>499</v>
      </c>
      <c r="BB96" s="1921">
        <f t="shared" si="108"/>
        <v>445</v>
      </c>
      <c r="BC96" s="1921">
        <f t="shared" si="112"/>
        <v>137</v>
      </c>
      <c r="BD96" s="1920">
        <f t="shared" si="123"/>
        <v>47</v>
      </c>
      <c r="BE96" s="1920">
        <f t="shared" si="109"/>
        <v>385</v>
      </c>
      <c r="BF96" s="1920">
        <f t="shared" si="110"/>
        <v>1284</v>
      </c>
      <c r="BG96" s="1920">
        <f t="shared" si="111"/>
        <v>1723</v>
      </c>
      <c r="BH96" s="1898"/>
      <c r="BJ96" s="233">
        <f t="shared" si="104"/>
        <v>40382</v>
      </c>
      <c r="BK96" s="1968">
        <v>0.94152046783625731</v>
      </c>
      <c r="BL96" s="1968">
        <v>0.92690130445483632</v>
      </c>
      <c r="BM96" s="1968">
        <v>0.97015893610120008</v>
      </c>
      <c r="BN96" s="1968">
        <v>0.92204301075268813</v>
      </c>
      <c r="BO96" s="1968">
        <v>0.99085923217550276</v>
      </c>
      <c r="BP96" s="1968">
        <v>0.98877805486284287</v>
      </c>
      <c r="BQ96" s="1969">
        <v>0.94703389830508478</v>
      </c>
      <c r="BR96" s="1968">
        <v>0.89719626168224298</v>
      </c>
      <c r="BS96" s="1968">
        <v>0.89266304347826086</v>
      </c>
      <c r="BT96" s="1968">
        <v>0.82698170731707321</v>
      </c>
      <c r="BU96" s="1968">
        <v>0.87543859649122802</v>
      </c>
      <c r="BV96" s="1968">
        <v>0.88622754491017963</v>
      </c>
      <c r="BW96" s="1971">
        <v>0.83536585365853655</v>
      </c>
      <c r="BX96" s="1970">
        <v>0.62666666666666671</v>
      </c>
      <c r="BY96" s="1972">
        <v>0.66608996539792387</v>
      </c>
      <c r="BZ96" s="1972">
        <v>0.87885010266940455</v>
      </c>
      <c r="CA96" s="1972">
        <v>0.87108190091001014</v>
      </c>
      <c r="CB96" s="1972"/>
      <c r="CC96" s="1984">
        <f t="shared" si="86"/>
        <v>0.87905038515705536</v>
      </c>
      <c r="CD96" s="1985">
        <f t="shared" si="105"/>
        <v>0.92215017153061651</v>
      </c>
      <c r="CE96" s="278">
        <f t="shared" si="106"/>
        <v>0.7756108978605083</v>
      </c>
    </row>
    <row r="97" spans="1:83" ht="14.5" x14ac:dyDescent="0.35">
      <c r="A97" s="213">
        <v>40388</v>
      </c>
      <c r="B97" s="1373">
        <f t="shared" si="103"/>
        <v>40383</v>
      </c>
      <c r="C97" s="304">
        <f t="shared" si="87"/>
        <v>0.95061728395061729</v>
      </c>
      <c r="D97" s="304">
        <f t="shared" si="88"/>
        <v>0.95225203051932072</v>
      </c>
      <c r="E97" s="219">
        <f t="shared" si="89"/>
        <v>0.98280895231916965</v>
      </c>
      <c r="F97" s="304">
        <f t="shared" si="90"/>
        <v>0.94758064516129037</v>
      </c>
      <c r="G97" s="219">
        <f t="shared" si="91"/>
        <v>0.99268738574040216</v>
      </c>
      <c r="H97" s="219">
        <f t="shared" si="92"/>
        <v>0.99127182044887785</v>
      </c>
      <c r="I97" s="219">
        <f t="shared" si="93"/>
        <v>0.94703389830508478</v>
      </c>
      <c r="J97" s="219">
        <f t="shared" si="94"/>
        <v>0.90654205607476634</v>
      </c>
      <c r="K97" s="219">
        <f t="shared" si="95"/>
        <v>0.89266304347826086</v>
      </c>
      <c r="L97" s="219">
        <f t="shared" si="96"/>
        <v>0.8277439024390244</v>
      </c>
      <c r="M97" s="219">
        <f t="shared" si="97"/>
        <v>0.87543859649122802</v>
      </c>
      <c r="N97" s="302">
        <f t="shared" si="98"/>
        <v>0.92031872509960155</v>
      </c>
      <c r="O97" s="302">
        <f t="shared" si="99"/>
        <v>0.84146341463414631</v>
      </c>
      <c r="P97" s="302">
        <f t="shared" si="100"/>
        <v>0.70666666666666667</v>
      </c>
      <c r="Q97" s="302">
        <f t="shared" si="101"/>
        <v>0.66955017301038067</v>
      </c>
      <c r="R97" s="302">
        <f t="shared" si="102"/>
        <v>0.88432580424366869</v>
      </c>
      <c r="S97" s="302">
        <f t="shared" si="102"/>
        <v>0.8998988877654196</v>
      </c>
      <c r="T97" s="986"/>
      <c r="U97" s="1904">
        <v>44041</v>
      </c>
      <c r="V97" s="214">
        <v>14</v>
      </c>
      <c r="W97" s="214">
        <v>103</v>
      </c>
      <c r="X97" s="214">
        <v>39</v>
      </c>
      <c r="Y97" s="214">
        <v>19</v>
      </c>
      <c r="Z97" s="214">
        <v>1</v>
      </c>
      <c r="AA97" s="214">
        <v>2</v>
      </c>
      <c r="AB97" s="214">
        <v>0</v>
      </c>
      <c r="AC97" s="214">
        <v>2</v>
      </c>
      <c r="AD97" s="214">
        <v>0</v>
      </c>
      <c r="AE97" s="215">
        <v>1</v>
      </c>
      <c r="AF97" s="215">
        <v>0</v>
      </c>
      <c r="AG97" s="301">
        <v>17</v>
      </c>
      <c r="AH97" s="301">
        <v>1</v>
      </c>
      <c r="AI97" s="301">
        <v>6</v>
      </c>
      <c r="AJ97" s="301">
        <v>2</v>
      </c>
      <c r="AK97" s="301">
        <v>8</v>
      </c>
      <c r="AL97" s="301">
        <v>57</v>
      </c>
      <c r="AM97" s="2201" t="s">
        <v>143</v>
      </c>
      <c r="AN97" s="2202">
        <v>44406</v>
      </c>
      <c r="AO97" s="1910"/>
      <c r="AP97" s="1912">
        <v>44041</v>
      </c>
      <c r="AQ97" s="1918">
        <f t="shared" si="107"/>
        <v>1463</v>
      </c>
      <c r="AR97" s="1918">
        <f t="shared" si="113"/>
        <v>3869</v>
      </c>
      <c r="AS97" s="1918">
        <f t="shared" si="114"/>
        <v>3030</v>
      </c>
      <c r="AT97" s="1918">
        <f t="shared" si="115"/>
        <v>705</v>
      </c>
      <c r="AU97" s="1918">
        <f t="shared" si="116"/>
        <v>543</v>
      </c>
      <c r="AV97" s="1918">
        <f t="shared" si="117"/>
        <v>795</v>
      </c>
      <c r="AW97" s="1918">
        <f t="shared" si="118"/>
        <v>447</v>
      </c>
      <c r="AX97" s="1918">
        <f t="shared" si="119"/>
        <v>194</v>
      </c>
      <c r="AY97" s="1918">
        <f t="shared" si="120"/>
        <v>657</v>
      </c>
      <c r="AZ97" s="1918">
        <f t="shared" si="121"/>
        <v>1086</v>
      </c>
      <c r="BA97" s="1918">
        <f t="shared" si="122"/>
        <v>499</v>
      </c>
      <c r="BB97" s="1921">
        <f t="shared" si="108"/>
        <v>462</v>
      </c>
      <c r="BC97" s="1921">
        <f t="shared" si="112"/>
        <v>138</v>
      </c>
      <c r="BD97" s="1920">
        <f t="shared" si="123"/>
        <v>53</v>
      </c>
      <c r="BE97" s="1920">
        <f t="shared" si="109"/>
        <v>387</v>
      </c>
      <c r="BF97" s="1920">
        <f t="shared" si="110"/>
        <v>1292</v>
      </c>
      <c r="BG97" s="1920">
        <f t="shared" si="111"/>
        <v>1780</v>
      </c>
      <c r="BH97" s="1898"/>
      <c r="BJ97" s="233">
        <f t="shared" si="104"/>
        <v>40383</v>
      </c>
      <c r="BK97" s="1969">
        <v>0.95061728395061729</v>
      </c>
      <c r="BL97" s="1968">
        <v>0.95225203051932072</v>
      </c>
      <c r="BM97" s="1968">
        <v>0.98280895231916965</v>
      </c>
      <c r="BN97" s="1969">
        <v>0.94758064516129037</v>
      </c>
      <c r="BO97" s="1968">
        <v>0.99268738574040216</v>
      </c>
      <c r="BP97" s="1968">
        <v>0.99127182044887785</v>
      </c>
      <c r="BQ97" s="1968">
        <v>0.94703389830508478</v>
      </c>
      <c r="BR97" s="1968">
        <v>0.90654205607476634</v>
      </c>
      <c r="BS97" s="1968">
        <v>0.89266304347826086</v>
      </c>
      <c r="BT97" s="1968">
        <v>0.8277439024390244</v>
      </c>
      <c r="BU97" s="1968">
        <v>0.87543859649122802</v>
      </c>
      <c r="BV97" s="1968">
        <v>0.92015968063872255</v>
      </c>
      <c r="BW97" s="1971">
        <v>0.84146341463414631</v>
      </c>
      <c r="BX97" s="1971">
        <v>0.70666666666666667</v>
      </c>
      <c r="BY97" s="1971">
        <v>0.66955017301038067</v>
      </c>
      <c r="BZ97" s="1971">
        <v>0.88432580424366869</v>
      </c>
      <c r="CA97" s="1971">
        <v>0.8998988877654196</v>
      </c>
      <c r="CB97" s="1971"/>
      <c r="CC97" s="1984">
        <f t="shared" si="86"/>
        <v>0.89345319069923812</v>
      </c>
      <c r="CD97" s="1985">
        <f t="shared" si="105"/>
        <v>0.93223327463056382</v>
      </c>
      <c r="CE97" s="278">
        <f t="shared" si="106"/>
        <v>0.80038098926405632</v>
      </c>
    </row>
    <row r="98" spans="1:83" ht="14.5" x14ac:dyDescent="0.35">
      <c r="A98" s="213">
        <v>40389</v>
      </c>
      <c r="B98" s="1373">
        <f t="shared" si="103"/>
        <v>40384</v>
      </c>
      <c r="C98" s="219">
        <f t="shared" si="87"/>
        <v>0.96426250812215719</v>
      </c>
      <c r="D98" s="219">
        <f t="shared" si="88"/>
        <v>0.95274427762736891</v>
      </c>
      <c r="E98" s="219">
        <f t="shared" si="89"/>
        <v>0.98313331170937401</v>
      </c>
      <c r="F98" s="219">
        <f t="shared" si="90"/>
        <v>0.94758064516129037</v>
      </c>
      <c r="G98" s="219">
        <f t="shared" si="91"/>
        <v>0.99268738574040216</v>
      </c>
      <c r="H98" s="219">
        <f t="shared" si="92"/>
        <v>0.99127182044887785</v>
      </c>
      <c r="I98" s="219">
        <f t="shared" si="93"/>
        <v>0.95127118644067798</v>
      </c>
      <c r="J98" s="304">
        <f t="shared" si="94"/>
        <v>0.94859813084112155</v>
      </c>
      <c r="K98" s="219">
        <f t="shared" si="95"/>
        <v>0.89402173913043481</v>
      </c>
      <c r="L98" s="219">
        <f t="shared" si="96"/>
        <v>0.83384146341463417</v>
      </c>
      <c r="M98" s="219">
        <f t="shared" si="97"/>
        <v>0.91754385964912277</v>
      </c>
      <c r="N98" s="302">
        <f t="shared" si="98"/>
        <v>0.92031872509960155</v>
      </c>
      <c r="O98" s="302">
        <f t="shared" si="99"/>
        <v>0.8597560975609756</v>
      </c>
      <c r="P98" s="302">
        <f t="shared" si="100"/>
        <v>0.72</v>
      </c>
      <c r="Q98" s="302">
        <f t="shared" si="101"/>
        <v>0.69377162629757783</v>
      </c>
      <c r="R98" s="302">
        <f t="shared" si="102"/>
        <v>0.91033538672142367</v>
      </c>
      <c r="S98" s="302">
        <f t="shared" si="102"/>
        <v>0.9004044489383215</v>
      </c>
      <c r="T98" s="986"/>
      <c r="U98" s="1905">
        <v>44042</v>
      </c>
      <c r="V98" s="214">
        <v>21</v>
      </c>
      <c r="W98" s="214">
        <v>2</v>
      </c>
      <c r="X98" s="214">
        <v>1</v>
      </c>
      <c r="Y98" s="214">
        <v>0</v>
      </c>
      <c r="Z98" s="214">
        <v>0</v>
      </c>
      <c r="AA98" s="214">
        <v>0</v>
      </c>
      <c r="AB98" s="214">
        <v>2</v>
      </c>
      <c r="AC98" s="214">
        <v>9</v>
      </c>
      <c r="AD98" s="214">
        <v>1</v>
      </c>
      <c r="AE98" s="215">
        <v>8</v>
      </c>
      <c r="AF98" s="215">
        <v>24</v>
      </c>
      <c r="AG98" s="301">
        <v>0</v>
      </c>
      <c r="AH98" s="301">
        <v>3</v>
      </c>
      <c r="AI98" s="301">
        <v>1</v>
      </c>
      <c r="AJ98" s="301">
        <v>14</v>
      </c>
      <c r="AK98" s="301">
        <v>38</v>
      </c>
      <c r="AL98" s="301">
        <v>1</v>
      </c>
      <c r="AM98" s="2201" t="s">
        <v>143</v>
      </c>
      <c r="AN98" s="2202">
        <v>44407</v>
      </c>
      <c r="AO98" s="1910"/>
      <c r="AP98" s="1912">
        <v>44042</v>
      </c>
      <c r="AQ98" s="1918">
        <f t="shared" si="107"/>
        <v>1484</v>
      </c>
      <c r="AR98" s="1918">
        <f t="shared" si="113"/>
        <v>3871</v>
      </c>
      <c r="AS98" s="1918">
        <f t="shared" si="114"/>
        <v>3031</v>
      </c>
      <c r="AT98" s="1918">
        <f t="shared" si="115"/>
        <v>705</v>
      </c>
      <c r="AU98" s="1918">
        <f t="shared" si="116"/>
        <v>543</v>
      </c>
      <c r="AV98" s="1918">
        <f t="shared" si="117"/>
        <v>795</v>
      </c>
      <c r="AW98" s="1918">
        <f t="shared" si="118"/>
        <v>449</v>
      </c>
      <c r="AX98" s="1918">
        <f t="shared" si="119"/>
        <v>203</v>
      </c>
      <c r="AY98" s="1918">
        <f t="shared" si="120"/>
        <v>658</v>
      </c>
      <c r="AZ98" s="1918">
        <f t="shared" si="121"/>
        <v>1094</v>
      </c>
      <c r="BA98" s="1918">
        <f t="shared" si="122"/>
        <v>523</v>
      </c>
      <c r="BB98" s="1921">
        <f t="shared" si="108"/>
        <v>462</v>
      </c>
      <c r="BC98" s="1921">
        <f t="shared" si="112"/>
        <v>141</v>
      </c>
      <c r="BD98" s="1920">
        <f t="shared" si="123"/>
        <v>54</v>
      </c>
      <c r="BE98" s="1920">
        <f t="shared" si="109"/>
        <v>401</v>
      </c>
      <c r="BF98" s="1920">
        <f t="shared" si="110"/>
        <v>1330</v>
      </c>
      <c r="BG98" s="1920">
        <f t="shared" si="111"/>
        <v>1781</v>
      </c>
      <c r="BH98" s="1898"/>
      <c r="BJ98" s="233">
        <f t="shared" si="104"/>
        <v>40384</v>
      </c>
      <c r="BK98" s="1968">
        <v>0.96426250812215719</v>
      </c>
      <c r="BL98" s="1969">
        <v>0.95274427762736891</v>
      </c>
      <c r="BM98" s="1968">
        <v>0.98313331170937401</v>
      </c>
      <c r="BN98" s="1968">
        <v>0.94758064516129037</v>
      </c>
      <c r="BO98" s="1968">
        <v>0.99268738574040216</v>
      </c>
      <c r="BP98" s="1968">
        <v>0.99127182044887785</v>
      </c>
      <c r="BQ98" s="1968">
        <v>0.95127118644067798</v>
      </c>
      <c r="BR98" s="1969">
        <v>0.94859813084112155</v>
      </c>
      <c r="BS98" s="1968">
        <v>0.89402173913043481</v>
      </c>
      <c r="BT98" s="1968">
        <v>0.83384146341463417</v>
      </c>
      <c r="BU98" s="1968">
        <v>0.91754385964912277</v>
      </c>
      <c r="BV98" s="1968">
        <v>0.92015968063872255</v>
      </c>
      <c r="BW98" s="1971">
        <v>0.8597560975609756</v>
      </c>
      <c r="BX98" s="1971">
        <v>0.72</v>
      </c>
      <c r="BY98" s="1971">
        <v>0.69377162629757783</v>
      </c>
      <c r="BZ98" s="1971">
        <v>0.91033538672142367</v>
      </c>
      <c r="CA98" s="1971">
        <v>0.9004044489383215</v>
      </c>
      <c r="CB98" s="1971"/>
      <c r="CC98" s="1984">
        <f t="shared" si="86"/>
        <v>0.90478726873191084</v>
      </c>
      <c r="CD98" s="1985">
        <f t="shared" si="105"/>
        <v>0.94142633407701537</v>
      </c>
      <c r="CE98" s="278">
        <f t="shared" si="106"/>
        <v>0.81685351190365962</v>
      </c>
    </row>
    <row r="99" spans="1:83" ht="15" thickBot="1" x14ac:dyDescent="0.4">
      <c r="A99" s="218">
        <v>40390</v>
      </c>
      <c r="B99" s="1375">
        <f t="shared" si="103"/>
        <v>40385</v>
      </c>
      <c r="C99" s="221">
        <f t="shared" si="87"/>
        <v>0.96426250812215719</v>
      </c>
      <c r="D99" s="221">
        <f t="shared" si="88"/>
        <v>0.95594388382968254</v>
      </c>
      <c r="E99" s="221">
        <f t="shared" si="89"/>
        <v>0.98475510866039573</v>
      </c>
      <c r="F99" s="221">
        <f t="shared" si="90"/>
        <v>0.95430107526881724</v>
      </c>
      <c r="G99" s="228">
        <f t="shared" si="91"/>
        <v>0.99634369287020108</v>
      </c>
      <c r="H99" s="221">
        <f t="shared" si="92"/>
        <v>0.99127182044887785</v>
      </c>
      <c r="I99" s="221">
        <f t="shared" si="93"/>
        <v>0.97245762711864403</v>
      </c>
      <c r="J99" s="221">
        <f t="shared" si="94"/>
        <v>0.94859813084112155</v>
      </c>
      <c r="K99" s="221">
        <f t="shared" si="95"/>
        <v>0.92798913043478259</v>
      </c>
      <c r="L99" s="221">
        <f t="shared" si="96"/>
        <v>0.88338414634146345</v>
      </c>
      <c r="M99" s="221">
        <f t="shared" si="97"/>
        <v>0.91754385964912277</v>
      </c>
      <c r="N99" s="303">
        <f t="shared" si="98"/>
        <v>0.92430278884462147</v>
      </c>
      <c r="O99" s="303">
        <f t="shared" si="99"/>
        <v>0.8597560975609756</v>
      </c>
      <c r="P99" s="303">
        <f t="shared" si="100"/>
        <v>0.7466666666666667</v>
      </c>
      <c r="Q99" s="303">
        <f t="shared" si="101"/>
        <v>0.75778546712802763</v>
      </c>
      <c r="R99" s="303">
        <f t="shared" si="102"/>
        <v>0.91101984941820668</v>
      </c>
      <c r="S99" s="303">
        <f t="shared" si="102"/>
        <v>0.90343781597573303</v>
      </c>
      <c r="T99" s="987"/>
      <c r="U99" s="1906">
        <v>44043</v>
      </c>
      <c r="V99" s="327">
        <v>0</v>
      </c>
      <c r="W99" s="327">
        <v>13</v>
      </c>
      <c r="X99" s="327">
        <v>5</v>
      </c>
      <c r="Y99" s="327">
        <v>5</v>
      </c>
      <c r="Z99" s="327">
        <v>2</v>
      </c>
      <c r="AA99" s="327">
        <v>0</v>
      </c>
      <c r="AB99" s="327">
        <v>10</v>
      </c>
      <c r="AC99" s="327">
        <v>0</v>
      </c>
      <c r="AD99" s="327">
        <v>25</v>
      </c>
      <c r="AE99" s="328">
        <v>65</v>
      </c>
      <c r="AF99" s="328">
        <v>0</v>
      </c>
      <c r="AG99" s="329">
        <v>2</v>
      </c>
      <c r="AH99" s="329">
        <v>0</v>
      </c>
      <c r="AI99" s="329">
        <v>2</v>
      </c>
      <c r="AJ99" s="329">
        <v>37</v>
      </c>
      <c r="AK99" s="329">
        <v>1</v>
      </c>
      <c r="AL99" s="329">
        <v>6</v>
      </c>
      <c r="AM99" s="2201" t="s">
        <v>143</v>
      </c>
      <c r="AN99" s="2202">
        <v>44408</v>
      </c>
      <c r="AO99" s="1916"/>
      <c r="AP99" s="1930">
        <v>44043</v>
      </c>
      <c r="AQ99" s="1931">
        <f t="shared" si="107"/>
        <v>1484</v>
      </c>
      <c r="AR99" s="1931">
        <f t="shared" si="113"/>
        <v>3884</v>
      </c>
      <c r="AS99" s="1931">
        <f t="shared" si="114"/>
        <v>3036</v>
      </c>
      <c r="AT99" s="1931">
        <f t="shared" si="115"/>
        <v>710</v>
      </c>
      <c r="AU99" s="1931">
        <f t="shared" si="116"/>
        <v>545</v>
      </c>
      <c r="AV99" s="1931">
        <f t="shared" si="117"/>
        <v>795</v>
      </c>
      <c r="AW99" s="1931">
        <f t="shared" si="118"/>
        <v>459</v>
      </c>
      <c r="AX99" s="1931">
        <f t="shared" si="119"/>
        <v>203</v>
      </c>
      <c r="AY99" s="1931">
        <f t="shared" si="120"/>
        <v>683</v>
      </c>
      <c r="AZ99" s="1931">
        <f t="shared" si="121"/>
        <v>1159</v>
      </c>
      <c r="BA99" s="1931">
        <f t="shared" si="122"/>
        <v>523</v>
      </c>
      <c r="BB99" s="1933">
        <f t="shared" si="108"/>
        <v>464</v>
      </c>
      <c r="BC99" s="1933">
        <f t="shared" si="112"/>
        <v>141</v>
      </c>
      <c r="BD99" s="1935">
        <f t="shared" si="123"/>
        <v>56</v>
      </c>
      <c r="BE99" s="1935">
        <f t="shared" si="109"/>
        <v>438</v>
      </c>
      <c r="BF99" s="1935">
        <f t="shared" si="110"/>
        <v>1331</v>
      </c>
      <c r="BG99" s="1935">
        <f t="shared" si="111"/>
        <v>1787</v>
      </c>
      <c r="BH99" s="1898"/>
      <c r="BJ99" s="233">
        <f t="shared" si="104"/>
        <v>40385</v>
      </c>
      <c r="BK99" s="1968">
        <v>0.96426250812215719</v>
      </c>
      <c r="BL99" s="1968">
        <v>0.95594388382968254</v>
      </c>
      <c r="BM99" s="1968">
        <v>0.98475510866039573</v>
      </c>
      <c r="BN99" s="1968">
        <v>0.95430107526881724</v>
      </c>
      <c r="BO99" s="1986">
        <v>0.99634369287020108</v>
      </c>
      <c r="BP99" s="1968">
        <v>0.99127182044887785</v>
      </c>
      <c r="BQ99" s="1968">
        <v>0.97245762711864403</v>
      </c>
      <c r="BR99" s="1968">
        <v>0.94859813084112155</v>
      </c>
      <c r="BS99" s="1968">
        <v>0.92798913043478259</v>
      </c>
      <c r="BT99" s="1968">
        <v>0.88338414634146345</v>
      </c>
      <c r="BU99" s="1968">
        <v>0.91754385964912277</v>
      </c>
      <c r="BV99" s="1968">
        <v>0.92415169660678642</v>
      </c>
      <c r="BW99" s="1971">
        <v>0.8597560975609756</v>
      </c>
      <c r="BX99" s="1971">
        <v>0.7466666666666667</v>
      </c>
      <c r="BY99" s="1971">
        <v>0.75778546712802763</v>
      </c>
      <c r="BZ99" s="1971">
        <v>0.91101984941820668</v>
      </c>
      <c r="CA99" s="1971">
        <v>0.90343781597573303</v>
      </c>
      <c r="CB99" s="1971"/>
      <c r="CC99" s="1984">
        <f t="shared" si="86"/>
        <v>0.91762756334950946</v>
      </c>
      <c r="CD99" s="1985">
        <f t="shared" si="105"/>
        <v>0.95175022334933768</v>
      </c>
      <c r="CE99" s="278">
        <f t="shared" si="106"/>
        <v>0.83573317934992208</v>
      </c>
    </row>
    <row r="100" spans="1:83" ht="14.5" x14ac:dyDescent="0.35">
      <c r="A100" s="336">
        <v>40391</v>
      </c>
      <c r="B100" s="1376">
        <f t="shared" si="103"/>
        <v>40386</v>
      </c>
      <c r="C100" s="220">
        <f t="shared" si="87"/>
        <v>0.96621182586094867</v>
      </c>
      <c r="D100" s="220">
        <f t="shared" si="88"/>
        <v>0.97341865616539502</v>
      </c>
      <c r="E100" s="220">
        <f t="shared" si="89"/>
        <v>0.9902692182938696</v>
      </c>
      <c r="F100" s="220">
        <f t="shared" si="90"/>
        <v>0.97177419354838712</v>
      </c>
      <c r="G100" s="220">
        <f t="shared" si="91"/>
        <v>0.99634369287020108</v>
      </c>
      <c r="H100" s="220">
        <f t="shared" si="92"/>
        <v>0.99376558603491272</v>
      </c>
      <c r="I100" s="220">
        <f t="shared" si="93"/>
        <v>0.97245762711864403</v>
      </c>
      <c r="J100" s="220">
        <f t="shared" si="94"/>
        <v>0.94859813084112155</v>
      </c>
      <c r="K100" s="220">
        <f t="shared" si="95"/>
        <v>0.92934782608695654</v>
      </c>
      <c r="L100" s="220">
        <f t="shared" si="96"/>
        <v>0.88338414634146345</v>
      </c>
      <c r="M100" s="220">
        <f t="shared" si="97"/>
        <v>0.92280701754385963</v>
      </c>
      <c r="N100" s="337">
        <f t="shared" si="98"/>
        <v>0.94023904382470125</v>
      </c>
      <c r="O100" s="337">
        <f t="shared" si="99"/>
        <v>0.87195121951219512</v>
      </c>
      <c r="P100" s="337">
        <f t="shared" si="100"/>
        <v>0.77333333333333332</v>
      </c>
      <c r="Q100" s="989">
        <f t="shared" si="101"/>
        <v>0.75778546712802763</v>
      </c>
      <c r="R100" s="989">
        <f t="shared" si="102"/>
        <v>0.91786447638603696</v>
      </c>
      <c r="S100" s="989">
        <f t="shared" si="102"/>
        <v>0.9332659251769464</v>
      </c>
      <c r="T100" s="986"/>
      <c r="U100" s="1905">
        <v>44044</v>
      </c>
      <c r="V100" s="324">
        <v>3</v>
      </c>
      <c r="W100" s="324">
        <v>71</v>
      </c>
      <c r="X100" s="324">
        <v>17</v>
      </c>
      <c r="Y100" s="324">
        <v>13</v>
      </c>
      <c r="Z100" s="324">
        <v>0</v>
      </c>
      <c r="AA100" s="324">
        <v>2</v>
      </c>
      <c r="AB100" s="324">
        <v>0</v>
      </c>
      <c r="AC100" s="324">
        <v>0</v>
      </c>
      <c r="AD100" s="324">
        <v>1</v>
      </c>
      <c r="AE100" s="325">
        <v>0</v>
      </c>
      <c r="AF100" s="325">
        <v>3</v>
      </c>
      <c r="AG100" s="326">
        <v>8</v>
      </c>
      <c r="AH100" s="326">
        <v>2</v>
      </c>
      <c r="AI100" s="326">
        <v>2</v>
      </c>
      <c r="AJ100" s="326">
        <v>0</v>
      </c>
      <c r="AK100" s="326">
        <v>10</v>
      </c>
      <c r="AL100" s="326">
        <v>59</v>
      </c>
      <c r="AM100" s="2201" t="s">
        <v>143</v>
      </c>
      <c r="AN100" s="2202">
        <v>44409</v>
      </c>
      <c r="AO100" s="1915"/>
      <c r="AP100" s="1926">
        <v>44044</v>
      </c>
      <c r="AQ100" s="1927">
        <f t="shared" si="107"/>
        <v>1487</v>
      </c>
      <c r="AR100" s="1927">
        <f t="shared" si="113"/>
        <v>3955</v>
      </c>
      <c r="AS100" s="1927">
        <f t="shared" si="114"/>
        <v>3053</v>
      </c>
      <c r="AT100" s="1927">
        <f t="shared" si="115"/>
        <v>723</v>
      </c>
      <c r="AU100" s="1927">
        <f t="shared" si="116"/>
        <v>545</v>
      </c>
      <c r="AV100" s="1927">
        <f t="shared" si="117"/>
        <v>797</v>
      </c>
      <c r="AW100" s="1927">
        <f t="shared" si="118"/>
        <v>459</v>
      </c>
      <c r="AX100" s="1927">
        <f t="shared" si="119"/>
        <v>203</v>
      </c>
      <c r="AY100" s="1927">
        <f t="shared" si="120"/>
        <v>684</v>
      </c>
      <c r="AZ100" s="1927">
        <f t="shared" si="121"/>
        <v>1159</v>
      </c>
      <c r="BA100" s="1927">
        <f t="shared" si="122"/>
        <v>526</v>
      </c>
      <c r="BB100" s="1928">
        <f t="shared" si="108"/>
        <v>472</v>
      </c>
      <c r="BC100" s="1928">
        <f t="shared" si="112"/>
        <v>143</v>
      </c>
      <c r="BD100" s="1929">
        <f t="shared" si="123"/>
        <v>58</v>
      </c>
      <c r="BE100" s="1929">
        <f t="shared" si="109"/>
        <v>438</v>
      </c>
      <c r="BF100" s="1929">
        <f t="shared" si="110"/>
        <v>1341</v>
      </c>
      <c r="BG100" s="1929">
        <f t="shared" si="111"/>
        <v>1846</v>
      </c>
      <c r="BH100" s="1898"/>
      <c r="BJ100" s="233">
        <f t="shared" si="104"/>
        <v>40386</v>
      </c>
      <c r="BK100" s="1968">
        <v>0.96621182586094867</v>
      </c>
      <c r="BL100" s="1968">
        <v>0.97341865616539502</v>
      </c>
      <c r="BM100" s="1968">
        <v>0.9902692182938696</v>
      </c>
      <c r="BN100" s="1968">
        <v>0.97177419354838712</v>
      </c>
      <c r="BO100" s="1968">
        <v>0.99634369287020108</v>
      </c>
      <c r="BP100" s="1968">
        <v>0.99376558603491272</v>
      </c>
      <c r="BQ100" s="1968">
        <v>0.97245762711864403</v>
      </c>
      <c r="BR100" s="1968">
        <v>0.94859813084112155</v>
      </c>
      <c r="BS100" s="1968">
        <v>0.92934782608695654</v>
      </c>
      <c r="BT100" s="1968">
        <v>0.88338414634146345</v>
      </c>
      <c r="BU100" s="1968">
        <v>0.92280701754385963</v>
      </c>
      <c r="BV100" s="1968">
        <v>0.94011976047904189</v>
      </c>
      <c r="BW100" s="1971">
        <v>0.87195121951219512</v>
      </c>
      <c r="BX100" s="1971">
        <v>0.77333333333333332</v>
      </c>
      <c r="BY100" s="1971">
        <v>0.75778546712802763</v>
      </c>
      <c r="BZ100" s="1971">
        <v>0.91786447638603696</v>
      </c>
      <c r="CA100" s="1971">
        <v>0.9332659251769464</v>
      </c>
      <c r="CB100" s="1971"/>
      <c r="CC100" s="1984">
        <f t="shared" si="86"/>
        <v>0.92604106486596116</v>
      </c>
      <c r="CD100" s="1985">
        <f t="shared" si="105"/>
        <v>0.9573748067654001</v>
      </c>
      <c r="CE100" s="278">
        <f t="shared" si="106"/>
        <v>0.85084008430730795</v>
      </c>
    </row>
    <row r="101" spans="1:83" ht="14.5" x14ac:dyDescent="0.35">
      <c r="A101" s="213">
        <v>40392</v>
      </c>
      <c r="B101" s="1373">
        <f t="shared" si="103"/>
        <v>40387</v>
      </c>
      <c r="C101" s="219">
        <f t="shared" ref="C101:C135" si="124">AQ101/C$2</f>
        <v>0.98180636777128005</v>
      </c>
      <c r="D101" s="219">
        <f t="shared" ref="D101:D135" si="125">AR101/D$2</f>
        <v>0.97366477971941912</v>
      </c>
      <c r="E101" s="219">
        <f t="shared" ref="E101:E135" si="126">AS101/E$2</f>
        <v>0.9902692182938696</v>
      </c>
      <c r="F101" s="219">
        <f t="shared" ref="F101:F135" si="127">AT101/F$2</f>
        <v>0.97177419354838712</v>
      </c>
      <c r="G101" s="219">
        <f t="shared" ref="G101:G135" si="128">AU101/G$2</f>
        <v>0.99634369287020108</v>
      </c>
      <c r="H101" s="219">
        <f t="shared" ref="H101:H135" si="129">AV101/H$2</f>
        <v>0.99376558603491272</v>
      </c>
      <c r="I101" s="219">
        <f t="shared" ref="I101:I135" si="130">AW101/I$2</f>
        <v>0.97245762711864403</v>
      </c>
      <c r="J101" s="219">
        <f t="shared" ref="J101:J135" si="131">AX101/J$2</f>
        <v>0.95327102803738317</v>
      </c>
      <c r="K101" s="219">
        <f t="shared" ref="K101:K135" si="132">AY101/K$2</f>
        <v>0.93478260869565222</v>
      </c>
      <c r="L101" s="219">
        <f t="shared" ref="L101:L135" si="133">AZ101/L$2</f>
        <v>0.8910060975609756</v>
      </c>
      <c r="M101" s="304">
        <f t="shared" ref="M101:M125" si="134">BA101/M$2</f>
        <v>0.95263157894736838</v>
      </c>
      <c r="N101" s="302">
        <f t="shared" ref="N101:N135" si="135">BB101/N$2</f>
        <v>0.94023904382470125</v>
      </c>
      <c r="O101" s="302">
        <f t="shared" ref="O101:O135" si="136">BC101/O$2</f>
        <v>0.88414634146341464</v>
      </c>
      <c r="P101" s="302">
        <f t="shared" ref="P101:P135" si="137">BD101/P$2</f>
        <v>0.8</v>
      </c>
      <c r="Q101" s="302">
        <f t="shared" ref="Q101:Q135" si="138">BE101/Q$2</f>
        <v>0.77335640138408301</v>
      </c>
      <c r="R101" s="302">
        <f t="shared" ref="R101:S135" si="139">BF101/R$2</f>
        <v>0.94250513347022591</v>
      </c>
      <c r="S101" s="302">
        <f t="shared" si="139"/>
        <v>0.9337714863498483</v>
      </c>
      <c r="T101" s="986"/>
      <c r="U101" s="1904">
        <v>44045</v>
      </c>
      <c r="V101" s="214">
        <v>24</v>
      </c>
      <c r="W101" s="214">
        <v>1</v>
      </c>
      <c r="X101" s="214">
        <v>0</v>
      </c>
      <c r="Y101" s="214">
        <v>0</v>
      </c>
      <c r="Z101" s="214">
        <v>0</v>
      </c>
      <c r="AA101" s="214">
        <v>0</v>
      </c>
      <c r="AB101" s="214">
        <v>0</v>
      </c>
      <c r="AC101" s="214">
        <v>1</v>
      </c>
      <c r="AD101" s="214">
        <v>4</v>
      </c>
      <c r="AE101" s="215">
        <v>10</v>
      </c>
      <c r="AF101" s="215">
        <v>17</v>
      </c>
      <c r="AG101" s="301">
        <v>0</v>
      </c>
      <c r="AH101" s="301">
        <v>2</v>
      </c>
      <c r="AI101" s="301">
        <v>2</v>
      </c>
      <c r="AJ101" s="301">
        <v>9</v>
      </c>
      <c r="AK101" s="301">
        <v>36</v>
      </c>
      <c r="AL101" s="301">
        <v>1</v>
      </c>
      <c r="AM101" s="2201" t="s">
        <v>143</v>
      </c>
      <c r="AN101" s="2202">
        <v>44410</v>
      </c>
      <c r="AO101" s="1910"/>
      <c r="AP101" s="1912">
        <v>44045</v>
      </c>
      <c r="AQ101" s="1918">
        <f t="shared" si="107"/>
        <v>1511</v>
      </c>
      <c r="AR101" s="1918">
        <f t="shared" si="113"/>
        <v>3956</v>
      </c>
      <c r="AS101" s="1918">
        <f t="shared" si="114"/>
        <v>3053</v>
      </c>
      <c r="AT101" s="1918">
        <f t="shared" si="115"/>
        <v>723</v>
      </c>
      <c r="AU101" s="1918">
        <f t="shared" si="116"/>
        <v>545</v>
      </c>
      <c r="AV101" s="1918">
        <f t="shared" si="117"/>
        <v>797</v>
      </c>
      <c r="AW101" s="1918">
        <f t="shared" si="118"/>
        <v>459</v>
      </c>
      <c r="AX101" s="1918">
        <f t="shared" si="119"/>
        <v>204</v>
      </c>
      <c r="AY101" s="1918">
        <f t="shared" si="120"/>
        <v>688</v>
      </c>
      <c r="AZ101" s="1918">
        <f t="shared" si="121"/>
        <v>1169</v>
      </c>
      <c r="BA101" s="1918">
        <f t="shared" si="122"/>
        <v>543</v>
      </c>
      <c r="BB101" s="1921">
        <f t="shared" si="108"/>
        <v>472</v>
      </c>
      <c r="BC101" s="1921">
        <f t="shared" si="112"/>
        <v>145</v>
      </c>
      <c r="BD101" s="1920">
        <f t="shared" si="123"/>
        <v>60</v>
      </c>
      <c r="BE101" s="1920">
        <f t="shared" si="109"/>
        <v>447</v>
      </c>
      <c r="BF101" s="1920">
        <f t="shared" si="110"/>
        <v>1377</v>
      </c>
      <c r="BG101" s="1920">
        <f t="shared" si="111"/>
        <v>1847</v>
      </c>
      <c r="BH101" s="1898"/>
      <c r="BJ101" s="233">
        <f t="shared" si="104"/>
        <v>40387</v>
      </c>
      <c r="BK101" s="1968">
        <v>0.98180636777128005</v>
      </c>
      <c r="BL101" s="1968">
        <v>0.97366477971941912</v>
      </c>
      <c r="BM101" s="1968">
        <v>0.9902692182938696</v>
      </c>
      <c r="BN101" s="1968">
        <v>0.97177419354838712</v>
      </c>
      <c r="BO101" s="1968">
        <v>0.99634369287020108</v>
      </c>
      <c r="BP101" s="1968">
        <v>0.99376558603491272</v>
      </c>
      <c r="BQ101" s="1968">
        <v>0.97245762711864403</v>
      </c>
      <c r="BR101" s="1968">
        <v>0.95327102803738317</v>
      </c>
      <c r="BS101" s="1968">
        <v>0.93478260869565222</v>
      </c>
      <c r="BT101" s="1968">
        <v>0.8910060975609756</v>
      </c>
      <c r="BU101" s="1969">
        <v>0.95263157894736838</v>
      </c>
      <c r="BV101" s="1968">
        <v>0.94011976047904189</v>
      </c>
      <c r="BW101" s="1971">
        <v>0.88414634146341464</v>
      </c>
      <c r="BX101" s="1970">
        <v>0.8</v>
      </c>
      <c r="BY101" s="1972">
        <v>0.77335640138408301</v>
      </c>
      <c r="BZ101" s="1972">
        <v>0.94250513347022591</v>
      </c>
      <c r="CA101" s="1972">
        <v>0.9337714863498483</v>
      </c>
      <c r="CB101" s="1972"/>
      <c r="CC101" s="1984">
        <f t="shared" si="86"/>
        <v>0.93445128833792401</v>
      </c>
      <c r="CD101" s="1985">
        <f t="shared" si="105"/>
        <v>0.96265771158976132</v>
      </c>
      <c r="CE101" s="278">
        <f t="shared" si="106"/>
        <v>0.86675587253351449</v>
      </c>
    </row>
    <row r="102" spans="1:83" ht="14.5" x14ac:dyDescent="0.35">
      <c r="A102" s="213">
        <v>40393</v>
      </c>
      <c r="B102" s="1373">
        <f t="shared" si="103"/>
        <v>40388</v>
      </c>
      <c r="C102" s="219">
        <f t="shared" si="124"/>
        <v>0.98180636777128005</v>
      </c>
      <c r="D102" s="219">
        <f t="shared" si="125"/>
        <v>0.97464927393551559</v>
      </c>
      <c r="E102" s="219">
        <f t="shared" si="126"/>
        <v>0.99091793707427833</v>
      </c>
      <c r="F102" s="219">
        <f t="shared" si="127"/>
        <v>0.9731182795698925</v>
      </c>
      <c r="G102" s="219">
        <f t="shared" si="128"/>
        <v>0.99634369287020108</v>
      </c>
      <c r="H102" s="219">
        <f t="shared" si="129"/>
        <v>0.99376558603491272</v>
      </c>
      <c r="I102" s="219">
        <f t="shared" si="130"/>
        <v>0.97881355932203384</v>
      </c>
      <c r="J102" s="219">
        <f t="shared" si="131"/>
        <v>0.95794392523364491</v>
      </c>
      <c r="K102" s="304">
        <f t="shared" si="132"/>
        <v>0.96331521739130432</v>
      </c>
      <c r="L102" s="219">
        <f t="shared" si="133"/>
        <v>0.93064024390243905</v>
      </c>
      <c r="M102" s="219">
        <f t="shared" si="134"/>
        <v>0.95438596491228067</v>
      </c>
      <c r="N102" s="302">
        <f t="shared" si="135"/>
        <v>0.94223107569721121</v>
      </c>
      <c r="O102" s="302">
        <f t="shared" si="136"/>
        <v>0.88414634146341464</v>
      </c>
      <c r="P102" s="302">
        <f t="shared" si="137"/>
        <v>0.81333333333333335</v>
      </c>
      <c r="Q102" s="302">
        <f t="shared" si="138"/>
        <v>0.81487889273356406</v>
      </c>
      <c r="R102" s="302">
        <f t="shared" si="139"/>
        <v>0.94250513347022591</v>
      </c>
      <c r="S102" s="302">
        <f t="shared" si="139"/>
        <v>0.94084934277047527</v>
      </c>
      <c r="T102" s="986"/>
      <c r="U102" s="1905">
        <v>44046</v>
      </c>
      <c r="V102" s="214">
        <v>0</v>
      </c>
      <c r="W102" s="214">
        <v>4</v>
      </c>
      <c r="X102" s="214">
        <v>2</v>
      </c>
      <c r="Y102" s="214">
        <v>1</v>
      </c>
      <c r="Z102" s="214">
        <v>0</v>
      </c>
      <c r="AA102" s="214">
        <v>0</v>
      </c>
      <c r="AB102" s="214">
        <v>3</v>
      </c>
      <c r="AC102" s="214">
        <v>1</v>
      </c>
      <c r="AD102" s="214">
        <v>21</v>
      </c>
      <c r="AE102" s="215">
        <v>52</v>
      </c>
      <c r="AF102" s="215">
        <v>1</v>
      </c>
      <c r="AG102" s="301">
        <v>1</v>
      </c>
      <c r="AH102" s="301">
        <v>0</v>
      </c>
      <c r="AI102" s="301">
        <v>1</v>
      </c>
      <c r="AJ102" s="301">
        <v>24</v>
      </c>
      <c r="AK102" s="301">
        <v>0</v>
      </c>
      <c r="AL102" s="301">
        <v>14</v>
      </c>
      <c r="AM102" s="2201" t="s">
        <v>143</v>
      </c>
      <c r="AN102" s="2202">
        <v>44411</v>
      </c>
      <c r="AO102" s="1910"/>
      <c r="AP102" s="1912">
        <v>44046</v>
      </c>
      <c r="AQ102" s="1918">
        <f t="shared" si="107"/>
        <v>1511</v>
      </c>
      <c r="AR102" s="1918">
        <f t="shared" si="113"/>
        <v>3960</v>
      </c>
      <c r="AS102" s="1918">
        <f t="shared" si="114"/>
        <v>3055</v>
      </c>
      <c r="AT102" s="1918">
        <f t="shared" si="115"/>
        <v>724</v>
      </c>
      <c r="AU102" s="1918">
        <f t="shared" si="116"/>
        <v>545</v>
      </c>
      <c r="AV102" s="1918">
        <f t="shared" si="117"/>
        <v>797</v>
      </c>
      <c r="AW102" s="1918">
        <f t="shared" si="118"/>
        <v>462</v>
      </c>
      <c r="AX102" s="1918">
        <f t="shared" si="119"/>
        <v>205</v>
      </c>
      <c r="AY102" s="1918">
        <f t="shared" si="120"/>
        <v>709</v>
      </c>
      <c r="AZ102" s="1918">
        <f t="shared" si="121"/>
        <v>1221</v>
      </c>
      <c r="BA102" s="1918">
        <f t="shared" si="122"/>
        <v>544</v>
      </c>
      <c r="BB102" s="1921">
        <f t="shared" si="108"/>
        <v>473</v>
      </c>
      <c r="BC102" s="1921">
        <f t="shared" si="112"/>
        <v>145</v>
      </c>
      <c r="BD102" s="1920">
        <f t="shared" si="123"/>
        <v>61</v>
      </c>
      <c r="BE102" s="1920">
        <f t="shared" si="109"/>
        <v>471</v>
      </c>
      <c r="BF102" s="1920">
        <f t="shared" si="110"/>
        <v>1377</v>
      </c>
      <c r="BG102" s="1920">
        <f t="shared" si="111"/>
        <v>1861</v>
      </c>
      <c r="BH102" s="1898"/>
      <c r="BJ102" s="233">
        <f t="shared" si="104"/>
        <v>40388</v>
      </c>
      <c r="BK102" s="1968">
        <v>0.98180636777128005</v>
      </c>
      <c r="BL102" s="1968">
        <v>0.97464927393551559</v>
      </c>
      <c r="BM102" s="1968">
        <v>0.99091793707427833</v>
      </c>
      <c r="BN102" s="1968">
        <v>0.9731182795698925</v>
      </c>
      <c r="BO102" s="1968">
        <v>0.99634369287020108</v>
      </c>
      <c r="BP102" s="1968">
        <v>0.99376558603491272</v>
      </c>
      <c r="BQ102" s="1968">
        <v>0.97881355932203384</v>
      </c>
      <c r="BR102" s="1968">
        <v>0.95794392523364491</v>
      </c>
      <c r="BS102" s="1969">
        <v>0.96331521739130432</v>
      </c>
      <c r="BT102" s="1968">
        <v>0.93064024390243905</v>
      </c>
      <c r="BU102" s="1968">
        <v>0.95438596491228067</v>
      </c>
      <c r="BV102" s="1968">
        <v>0.94211576846307388</v>
      </c>
      <c r="BW102" s="1971">
        <v>0.88414634146341464</v>
      </c>
      <c r="BX102" s="1970">
        <v>0.81333333333333335</v>
      </c>
      <c r="BY102" s="1972">
        <v>0.81487889273356406</v>
      </c>
      <c r="BZ102" s="1972">
        <v>0.94250513347022591</v>
      </c>
      <c r="CA102" s="1972">
        <v>0.94084934277047527</v>
      </c>
      <c r="CB102" s="1972"/>
      <c r="CC102" s="1984">
        <f t="shared" si="86"/>
        <v>0.94314875648540397</v>
      </c>
      <c r="CD102" s="1985">
        <f t="shared" si="105"/>
        <v>0.96981798470673786</v>
      </c>
      <c r="CE102" s="278">
        <f t="shared" si="106"/>
        <v>0.87914260875420269</v>
      </c>
    </row>
    <row r="103" spans="1:83" ht="14.5" x14ac:dyDescent="0.35">
      <c r="A103" s="213">
        <v>40394</v>
      </c>
      <c r="B103" s="1373">
        <f t="shared" si="103"/>
        <v>40389</v>
      </c>
      <c r="C103" s="219">
        <f t="shared" si="124"/>
        <v>0.98245614035087714</v>
      </c>
      <c r="D103" s="219">
        <f t="shared" si="125"/>
        <v>0.98400196898843217</v>
      </c>
      <c r="E103" s="219">
        <f t="shared" si="126"/>
        <v>0.9938371715861174</v>
      </c>
      <c r="F103" s="219">
        <f t="shared" si="127"/>
        <v>0.98790322580645162</v>
      </c>
      <c r="G103" s="219">
        <f t="shared" si="128"/>
        <v>0.99634369287020108</v>
      </c>
      <c r="H103" s="227">
        <f t="shared" si="129"/>
        <v>0.99750623441396513</v>
      </c>
      <c r="I103" s="219">
        <f t="shared" si="130"/>
        <v>0.98093220338983056</v>
      </c>
      <c r="J103" s="219">
        <f t="shared" si="131"/>
        <v>0.96261682242990654</v>
      </c>
      <c r="K103" s="219">
        <f t="shared" si="132"/>
        <v>0.96331521739130432</v>
      </c>
      <c r="L103" s="219">
        <f t="shared" si="133"/>
        <v>0.93064024390243905</v>
      </c>
      <c r="M103" s="219">
        <f t="shared" si="134"/>
        <v>0.95438596491228067</v>
      </c>
      <c r="N103" s="304">
        <f t="shared" si="135"/>
        <v>0.96015936254980083</v>
      </c>
      <c r="O103" s="302">
        <f t="shared" si="136"/>
        <v>0.88414634146341464</v>
      </c>
      <c r="P103" s="302">
        <f t="shared" si="137"/>
        <v>0.84</v>
      </c>
      <c r="Q103" s="302">
        <f t="shared" si="138"/>
        <v>0.81660899653979235</v>
      </c>
      <c r="R103" s="304">
        <f t="shared" si="139"/>
        <v>0.94524298425735798</v>
      </c>
      <c r="S103" s="304">
        <f t="shared" si="139"/>
        <v>0.95652173913043481</v>
      </c>
      <c r="T103" s="986"/>
      <c r="U103" s="1904">
        <v>44047</v>
      </c>
      <c r="V103" s="214">
        <v>1</v>
      </c>
      <c r="W103" s="214">
        <v>38</v>
      </c>
      <c r="X103" s="214">
        <v>9</v>
      </c>
      <c r="Y103" s="214">
        <v>11</v>
      </c>
      <c r="Z103" s="214">
        <v>0</v>
      </c>
      <c r="AA103" s="214">
        <v>3</v>
      </c>
      <c r="AB103" s="214">
        <v>1</v>
      </c>
      <c r="AC103" s="214">
        <v>1</v>
      </c>
      <c r="AD103" s="214">
        <v>0</v>
      </c>
      <c r="AE103" s="215">
        <v>0</v>
      </c>
      <c r="AF103" s="215">
        <v>0</v>
      </c>
      <c r="AG103" s="301">
        <v>9</v>
      </c>
      <c r="AH103" s="301">
        <v>0</v>
      </c>
      <c r="AI103" s="301">
        <v>2</v>
      </c>
      <c r="AJ103" s="301">
        <v>1</v>
      </c>
      <c r="AK103" s="301">
        <v>4</v>
      </c>
      <c r="AL103" s="301">
        <v>31</v>
      </c>
      <c r="AM103" s="2201" t="s">
        <v>143</v>
      </c>
      <c r="AN103" s="2202">
        <v>44412</v>
      </c>
      <c r="AO103" s="1910"/>
      <c r="AP103" s="1912">
        <v>44047</v>
      </c>
      <c r="AQ103" s="1918">
        <f t="shared" si="107"/>
        <v>1512</v>
      </c>
      <c r="AR103" s="1918">
        <f t="shared" si="113"/>
        <v>3998</v>
      </c>
      <c r="AS103" s="1918">
        <f t="shared" si="114"/>
        <v>3064</v>
      </c>
      <c r="AT103" s="1918">
        <f t="shared" si="115"/>
        <v>735</v>
      </c>
      <c r="AU103" s="1918">
        <f t="shared" si="116"/>
        <v>545</v>
      </c>
      <c r="AV103" s="1918">
        <f t="shared" si="117"/>
        <v>800</v>
      </c>
      <c r="AW103" s="1918">
        <f t="shared" si="118"/>
        <v>463</v>
      </c>
      <c r="AX103" s="1918">
        <f t="shared" si="119"/>
        <v>206</v>
      </c>
      <c r="AY103" s="1918">
        <f t="shared" si="120"/>
        <v>709</v>
      </c>
      <c r="AZ103" s="1918">
        <f t="shared" si="121"/>
        <v>1221</v>
      </c>
      <c r="BA103" s="1918">
        <f t="shared" si="122"/>
        <v>544</v>
      </c>
      <c r="BB103" s="1921">
        <f t="shared" ref="BB103:BB135" si="140">(BB102+AG103)</f>
        <v>482</v>
      </c>
      <c r="BC103" s="1921">
        <f t="shared" si="112"/>
        <v>145</v>
      </c>
      <c r="BD103" s="1920">
        <f t="shared" si="123"/>
        <v>63</v>
      </c>
      <c r="BE103" s="1920">
        <f t="shared" si="109"/>
        <v>472</v>
      </c>
      <c r="BF103" s="1920">
        <f t="shared" si="110"/>
        <v>1381</v>
      </c>
      <c r="BG103" s="1920">
        <f t="shared" si="111"/>
        <v>1892</v>
      </c>
      <c r="BH103" s="1898"/>
      <c r="BJ103" s="233">
        <f t="shared" si="104"/>
        <v>40389</v>
      </c>
      <c r="BK103" s="1968">
        <v>0.98245614035087714</v>
      </c>
      <c r="BL103" s="1968">
        <v>0.98400196898843217</v>
      </c>
      <c r="BM103" s="1968">
        <v>0.9938371715861174</v>
      </c>
      <c r="BN103" s="1968">
        <v>0.98790322580645162</v>
      </c>
      <c r="BO103" s="1968">
        <v>0.99634369287020108</v>
      </c>
      <c r="BP103" s="1986">
        <v>0.99750623441396513</v>
      </c>
      <c r="BQ103" s="1968">
        <v>0.98093220338983056</v>
      </c>
      <c r="BR103" s="1968">
        <v>0.96261682242990654</v>
      </c>
      <c r="BS103" s="1968">
        <v>0.96331521739130432</v>
      </c>
      <c r="BT103" s="1968">
        <v>0.93064024390243905</v>
      </c>
      <c r="BU103" s="1968">
        <v>0.95438596491228067</v>
      </c>
      <c r="BV103" s="1969">
        <v>0.96007984031936133</v>
      </c>
      <c r="BW103" s="1971">
        <v>0.88414634146341464</v>
      </c>
      <c r="BX103" s="1970">
        <v>0.84</v>
      </c>
      <c r="BY103" s="1972">
        <v>0.81660899653979235</v>
      </c>
      <c r="BZ103" s="1987">
        <v>0.94524298425735798</v>
      </c>
      <c r="CA103" s="1972">
        <v>0.95652173913043481</v>
      </c>
      <c r="CB103" s="1972"/>
      <c r="CC103" s="1984">
        <f t="shared" si="86"/>
        <v>0.94920816398542152</v>
      </c>
      <c r="CD103" s="1985">
        <f t="shared" si="105"/>
        <v>0.97450156053009718</v>
      </c>
      <c r="CE103" s="278">
        <f t="shared" si="106"/>
        <v>0.88850401227819997</v>
      </c>
    </row>
    <row r="104" spans="1:83" ht="15" thickBot="1" x14ac:dyDescent="0.4">
      <c r="A104" s="213">
        <v>40395</v>
      </c>
      <c r="B104" s="1373">
        <f t="shared" si="103"/>
        <v>40390</v>
      </c>
      <c r="C104" s="219">
        <f t="shared" si="124"/>
        <v>0.99025341130604283</v>
      </c>
      <c r="D104" s="219">
        <f t="shared" si="125"/>
        <v>0.98400196898843217</v>
      </c>
      <c r="E104" s="219">
        <f t="shared" si="126"/>
        <v>0.9938371715861174</v>
      </c>
      <c r="F104" s="219">
        <f t="shared" si="127"/>
        <v>0.98790322580645162</v>
      </c>
      <c r="G104" s="219">
        <f t="shared" si="128"/>
        <v>0.99634369287020108</v>
      </c>
      <c r="H104" s="219">
        <f t="shared" si="129"/>
        <v>0.99750623441396513</v>
      </c>
      <c r="I104" s="219">
        <f t="shared" si="130"/>
        <v>0.98093220338983056</v>
      </c>
      <c r="J104" s="219">
        <f t="shared" si="131"/>
        <v>0.97663551401869164</v>
      </c>
      <c r="K104" s="219">
        <f t="shared" si="132"/>
        <v>0.96603260869565222</v>
      </c>
      <c r="L104" s="219">
        <f t="shared" si="133"/>
        <v>0.9375</v>
      </c>
      <c r="M104" s="219">
        <f t="shared" si="134"/>
        <v>0.97017543859649125</v>
      </c>
      <c r="N104" s="219">
        <f t="shared" si="135"/>
        <v>0.96015936254980083</v>
      </c>
      <c r="O104" s="302">
        <f t="shared" si="136"/>
        <v>0.92073170731707321</v>
      </c>
      <c r="P104" s="302">
        <f t="shared" si="137"/>
        <v>0.84</v>
      </c>
      <c r="Q104" s="302">
        <f t="shared" si="138"/>
        <v>0.82698961937716264</v>
      </c>
      <c r="R104" s="302">
        <f t="shared" si="139"/>
        <v>0.96783025325119776</v>
      </c>
      <c r="S104" s="302">
        <f t="shared" si="139"/>
        <v>0.95702730030333671</v>
      </c>
      <c r="T104" s="986"/>
      <c r="U104" s="1905">
        <v>44048</v>
      </c>
      <c r="V104" s="214">
        <v>12</v>
      </c>
      <c r="W104" s="214">
        <v>0</v>
      </c>
      <c r="X104" s="214">
        <v>0</v>
      </c>
      <c r="Y104" s="214">
        <v>0</v>
      </c>
      <c r="Z104" s="214">
        <v>0</v>
      </c>
      <c r="AA104" s="214">
        <v>0</v>
      </c>
      <c r="AB104" s="214">
        <v>0</v>
      </c>
      <c r="AC104" s="214">
        <v>3</v>
      </c>
      <c r="AD104" s="214">
        <v>2</v>
      </c>
      <c r="AE104" s="215">
        <v>9</v>
      </c>
      <c r="AF104" s="215">
        <v>9</v>
      </c>
      <c r="AG104" s="301">
        <v>0</v>
      </c>
      <c r="AH104" s="301">
        <v>6</v>
      </c>
      <c r="AI104" s="301">
        <v>0</v>
      </c>
      <c r="AJ104" s="301">
        <v>6</v>
      </c>
      <c r="AK104" s="301">
        <v>33</v>
      </c>
      <c r="AL104" s="301">
        <v>1</v>
      </c>
      <c r="AM104" s="2201" t="s">
        <v>143</v>
      </c>
      <c r="AN104" s="2202">
        <v>44413</v>
      </c>
      <c r="AO104" s="1910"/>
      <c r="AP104" s="1912">
        <v>44048</v>
      </c>
      <c r="AQ104" s="1918">
        <f t="shared" si="107"/>
        <v>1524</v>
      </c>
      <c r="AR104" s="1918">
        <f t="shared" si="113"/>
        <v>3998</v>
      </c>
      <c r="AS104" s="1918">
        <f t="shared" si="114"/>
        <v>3064</v>
      </c>
      <c r="AT104" s="1918">
        <f t="shared" si="115"/>
        <v>735</v>
      </c>
      <c r="AU104" s="1918">
        <f t="shared" si="116"/>
        <v>545</v>
      </c>
      <c r="AV104" s="1918">
        <f t="shared" si="117"/>
        <v>800</v>
      </c>
      <c r="AW104" s="1918">
        <f t="shared" si="118"/>
        <v>463</v>
      </c>
      <c r="AX104" s="1918">
        <f t="shared" si="119"/>
        <v>209</v>
      </c>
      <c r="AY104" s="1918">
        <f t="shared" si="120"/>
        <v>711</v>
      </c>
      <c r="AZ104" s="1918">
        <f t="shared" si="121"/>
        <v>1230</v>
      </c>
      <c r="BA104" s="1918">
        <f t="shared" si="122"/>
        <v>553</v>
      </c>
      <c r="BB104" s="1921">
        <f t="shared" si="140"/>
        <v>482</v>
      </c>
      <c r="BC104" s="1921">
        <f t="shared" si="112"/>
        <v>151</v>
      </c>
      <c r="BD104" s="1920">
        <f t="shared" si="123"/>
        <v>63</v>
      </c>
      <c r="BE104" s="1920">
        <f t="shared" ref="BE104:BE135" si="141">BE103+AJ104</f>
        <v>478</v>
      </c>
      <c r="BF104" s="1920">
        <f t="shared" ref="BF104:BF135" si="142">BF103+AK104</f>
        <v>1414</v>
      </c>
      <c r="BG104" s="1920">
        <f t="shared" ref="BG104:BG135" si="143">BG103+AL104</f>
        <v>1893</v>
      </c>
      <c r="BH104" s="1898"/>
      <c r="BJ104" s="233">
        <f t="shared" si="104"/>
        <v>40390</v>
      </c>
      <c r="BK104" s="221">
        <v>0.99025341130604283</v>
      </c>
      <c r="BL104" s="221">
        <v>0.98400196898843217</v>
      </c>
      <c r="BM104" s="221">
        <v>0.9938371715861174</v>
      </c>
      <c r="BN104" s="221">
        <v>0.98790322580645162</v>
      </c>
      <c r="BO104" s="221">
        <v>0.99634369287020108</v>
      </c>
      <c r="BP104" s="221">
        <v>0.99750623441396513</v>
      </c>
      <c r="BQ104" s="221">
        <v>0.98093220338983056</v>
      </c>
      <c r="BR104" s="221">
        <v>0.97663551401869164</v>
      </c>
      <c r="BS104" s="221">
        <v>0.96603260869565222</v>
      </c>
      <c r="BT104" s="221">
        <v>0.9375</v>
      </c>
      <c r="BU104" s="221">
        <v>0.97017543859649125</v>
      </c>
      <c r="BV104" s="221">
        <v>0.96007984031936133</v>
      </c>
      <c r="BW104" s="995">
        <v>0.92073170731707321</v>
      </c>
      <c r="BX104" s="995">
        <v>0.84</v>
      </c>
      <c r="BY104" s="995">
        <v>0.82698961937716264</v>
      </c>
      <c r="BZ104" s="995">
        <v>0.96783025325119776</v>
      </c>
      <c r="CA104" s="1969">
        <v>0.95702730030333671</v>
      </c>
      <c r="CB104" s="1976"/>
      <c r="CC104" s="1381">
        <f t="shared" si="86"/>
        <v>0.95610471707294142</v>
      </c>
      <c r="CD104" s="996">
        <f t="shared" si="105"/>
        <v>0.97843344249926967</v>
      </c>
      <c r="CE104" s="997">
        <f t="shared" si="106"/>
        <v>0.90251577604975408</v>
      </c>
    </row>
    <row r="105" spans="1:83" ht="14.5" x14ac:dyDescent="0.35">
      <c r="A105" s="213">
        <v>40396</v>
      </c>
      <c r="B105" s="1373">
        <f t="shared" si="103"/>
        <v>40391</v>
      </c>
      <c r="C105" s="219">
        <f t="shared" si="124"/>
        <v>0.99090318388564003</v>
      </c>
      <c r="D105" s="219">
        <f t="shared" si="125"/>
        <v>0.98498646320452865</v>
      </c>
      <c r="E105" s="219">
        <f t="shared" si="126"/>
        <v>0.9938371715861174</v>
      </c>
      <c r="F105" s="219">
        <f t="shared" si="127"/>
        <v>0.98790322580645162</v>
      </c>
      <c r="G105" s="219">
        <f t="shared" si="128"/>
        <v>0.99634369287020108</v>
      </c>
      <c r="H105" s="219">
        <f t="shared" si="129"/>
        <v>0.99750623441396513</v>
      </c>
      <c r="I105" s="219">
        <f t="shared" si="130"/>
        <v>0.98516949152542377</v>
      </c>
      <c r="J105" s="219">
        <f t="shared" si="131"/>
        <v>0.97663551401869164</v>
      </c>
      <c r="K105" s="219">
        <f t="shared" si="132"/>
        <v>0.98233695652173914</v>
      </c>
      <c r="L105" s="304">
        <f t="shared" si="133"/>
        <v>0.95960365853658536</v>
      </c>
      <c r="M105" s="219">
        <f t="shared" si="134"/>
        <v>0.97017543859649125</v>
      </c>
      <c r="N105" s="219">
        <f t="shared" si="135"/>
        <v>0.96215139442231079</v>
      </c>
      <c r="O105" s="302">
        <f t="shared" si="136"/>
        <v>0.92073170731707321</v>
      </c>
      <c r="P105" s="302">
        <f t="shared" si="137"/>
        <v>0.84</v>
      </c>
      <c r="Q105" s="302">
        <f t="shared" si="138"/>
        <v>0.85121107266435991</v>
      </c>
      <c r="R105" s="302">
        <f t="shared" si="139"/>
        <v>0.96851471594798089</v>
      </c>
      <c r="S105" s="302">
        <f t="shared" si="139"/>
        <v>0.95803842264914052</v>
      </c>
      <c r="T105" s="986"/>
      <c r="U105" s="1904">
        <v>44049</v>
      </c>
      <c r="V105" s="214">
        <v>1</v>
      </c>
      <c r="W105" s="214">
        <v>4</v>
      </c>
      <c r="X105" s="214">
        <v>0</v>
      </c>
      <c r="Y105" s="214">
        <v>0</v>
      </c>
      <c r="Z105" s="214">
        <v>0</v>
      </c>
      <c r="AA105" s="214">
        <v>0</v>
      </c>
      <c r="AB105" s="214">
        <v>2</v>
      </c>
      <c r="AC105" s="214">
        <v>0</v>
      </c>
      <c r="AD105" s="214">
        <v>12</v>
      </c>
      <c r="AE105" s="215">
        <v>29</v>
      </c>
      <c r="AF105" s="215">
        <v>0</v>
      </c>
      <c r="AG105" s="301">
        <v>1</v>
      </c>
      <c r="AH105" s="301">
        <v>0</v>
      </c>
      <c r="AI105" s="301">
        <v>0</v>
      </c>
      <c r="AJ105" s="301">
        <v>14</v>
      </c>
      <c r="AK105" s="301">
        <v>1</v>
      </c>
      <c r="AL105" s="301">
        <v>2</v>
      </c>
      <c r="AM105" s="2201" t="s">
        <v>143</v>
      </c>
      <c r="AN105" s="2202">
        <v>44414</v>
      </c>
      <c r="AO105" s="1910"/>
      <c r="AP105" s="1912">
        <v>44049</v>
      </c>
      <c r="AQ105" s="1918">
        <f t="shared" si="107"/>
        <v>1525</v>
      </c>
      <c r="AR105" s="1918">
        <f t="shared" si="113"/>
        <v>4002</v>
      </c>
      <c r="AS105" s="1918">
        <f t="shared" si="114"/>
        <v>3064</v>
      </c>
      <c r="AT105" s="1918">
        <f t="shared" si="115"/>
        <v>735</v>
      </c>
      <c r="AU105" s="1918">
        <f t="shared" si="116"/>
        <v>545</v>
      </c>
      <c r="AV105" s="1918">
        <f t="shared" si="117"/>
        <v>800</v>
      </c>
      <c r="AW105" s="1918">
        <f t="shared" si="118"/>
        <v>465</v>
      </c>
      <c r="AX105" s="1918">
        <f t="shared" si="119"/>
        <v>209</v>
      </c>
      <c r="AY105" s="1918">
        <f t="shared" si="120"/>
        <v>723</v>
      </c>
      <c r="AZ105" s="1918">
        <f t="shared" si="121"/>
        <v>1259</v>
      </c>
      <c r="BA105" s="1918">
        <f t="shared" si="122"/>
        <v>553</v>
      </c>
      <c r="BB105" s="1921">
        <f t="shared" si="140"/>
        <v>483</v>
      </c>
      <c r="BC105" s="1921">
        <f t="shared" si="112"/>
        <v>151</v>
      </c>
      <c r="BD105" s="1920">
        <f t="shared" si="123"/>
        <v>63</v>
      </c>
      <c r="BE105" s="1920">
        <f t="shared" si="141"/>
        <v>492</v>
      </c>
      <c r="BF105" s="1920">
        <f t="shared" si="142"/>
        <v>1415</v>
      </c>
      <c r="BG105" s="1920">
        <f t="shared" si="143"/>
        <v>1895</v>
      </c>
      <c r="BH105" s="1898"/>
      <c r="BJ105" s="344">
        <f t="shared" si="104"/>
        <v>40391</v>
      </c>
      <c r="BK105" s="993">
        <v>0.99090318388564003</v>
      </c>
      <c r="BL105" s="993">
        <v>0.98498646320452865</v>
      </c>
      <c r="BM105" s="993">
        <v>0.9938371715861174</v>
      </c>
      <c r="BN105" s="993">
        <v>0.98790322580645162</v>
      </c>
      <c r="BO105" s="993">
        <v>0.99634369287020108</v>
      </c>
      <c r="BP105" s="993">
        <v>0.99750623441396513</v>
      </c>
      <c r="BQ105" s="993">
        <v>0.98516949152542377</v>
      </c>
      <c r="BR105" s="993">
        <v>0.97663551401869164</v>
      </c>
      <c r="BS105" s="993">
        <v>0.98233695652173914</v>
      </c>
      <c r="BT105" s="1380">
        <v>0.95960365853658536</v>
      </c>
      <c r="BU105" s="993">
        <v>0.97017543859649125</v>
      </c>
      <c r="BV105" s="993">
        <v>0.96207584830339321</v>
      </c>
      <c r="BW105" s="1973">
        <v>0.92073170731707321</v>
      </c>
      <c r="BX105" s="1973">
        <v>0.84</v>
      </c>
      <c r="BY105" s="1973">
        <v>0.85121107266435991</v>
      </c>
      <c r="BZ105" s="1973">
        <v>0.96851471594798089</v>
      </c>
      <c r="CA105" s="1973">
        <v>0.95803842264914052</v>
      </c>
      <c r="CB105" s="1973"/>
      <c r="CC105" s="1966">
        <f t="shared" si="86"/>
        <v>0.96035134104986941</v>
      </c>
      <c r="CD105" s="1967">
        <f t="shared" si="105"/>
        <v>0.98228973993910218</v>
      </c>
      <c r="CE105" s="994">
        <f t="shared" si="106"/>
        <v>0.9076991837157109</v>
      </c>
    </row>
    <row r="106" spans="1:83" ht="14.5" x14ac:dyDescent="0.35">
      <c r="A106" s="213">
        <v>40397</v>
      </c>
      <c r="B106" s="1373">
        <f t="shared" si="103"/>
        <v>40392</v>
      </c>
      <c r="C106" s="219">
        <f t="shared" si="124"/>
        <v>0.99220272904483431</v>
      </c>
      <c r="D106" s="219">
        <f t="shared" si="125"/>
        <v>0.99113955205513171</v>
      </c>
      <c r="E106" s="227">
        <f t="shared" si="126"/>
        <v>0.99578332792734348</v>
      </c>
      <c r="F106" s="219">
        <f t="shared" si="127"/>
        <v>0.99193548387096775</v>
      </c>
      <c r="G106" s="219">
        <f t="shared" si="128"/>
        <v>0.99634369287020108</v>
      </c>
      <c r="H106" s="219">
        <f t="shared" si="129"/>
        <v>0.99875311720698257</v>
      </c>
      <c r="I106" s="219">
        <f t="shared" si="130"/>
        <v>0.98728813559322037</v>
      </c>
      <c r="J106" s="219">
        <f t="shared" si="131"/>
        <v>0.97663551401869164</v>
      </c>
      <c r="K106" s="219">
        <f t="shared" si="132"/>
        <v>0.98233695652173914</v>
      </c>
      <c r="L106" s="219">
        <f t="shared" si="133"/>
        <v>0.96112804878048785</v>
      </c>
      <c r="M106" s="219">
        <f t="shared" si="134"/>
        <v>0.97192982456140353</v>
      </c>
      <c r="N106" s="302">
        <f t="shared" si="135"/>
        <v>0.97808764940239046</v>
      </c>
      <c r="O106" s="302">
        <f t="shared" si="136"/>
        <v>0.92682926829268297</v>
      </c>
      <c r="P106" s="302">
        <f t="shared" si="137"/>
        <v>0.85333333333333339</v>
      </c>
      <c r="Q106" s="302">
        <f t="shared" si="138"/>
        <v>0.85121107266435991</v>
      </c>
      <c r="R106" s="302">
        <f t="shared" si="139"/>
        <v>0.97056810403832994</v>
      </c>
      <c r="S106" s="302">
        <f t="shared" si="139"/>
        <v>0.97118301314459055</v>
      </c>
      <c r="T106" s="986"/>
      <c r="U106" s="1905">
        <v>44050</v>
      </c>
      <c r="V106" s="214">
        <v>2</v>
      </c>
      <c r="W106" s="214">
        <v>25</v>
      </c>
      <c r="X106" s="214">
        <v>6</v>
      </c>
      <c r="Y106" s="214">
        <v>3</v>
      </c>
      <c r="Z106" s="214">
        <v>0</v>
      </c>
      <c r="AA106" s="214">
        <v>1</v>
      </c>
      <c r="AB106" s="214">
        <v>1</v>
      </c>
      <c r="AC106" s="214">
        <v>0</v>
      </c>
      <c r="AD106" s="214">
        <v>0</v>
      </c>
      <c r="AE106" s="215">
        <v>2</v>
      </c>
      <c r="AF106" s="215">
        <v>1</v>
      </c>
      <c r="AG106" s="301">
        <v>8</v>
      </c>
      <c r="AH106" s="301">
        <v>1</v>
      </c>
      <c r="AI106" s="301">
        <v>1</v>
      </c>
      <c r="AJ106" s="301">
        <v>0</v>
      </c>
      <c r="AK106" s="301">
        <v>3</v>
      </c>
      <c r="AL106" s="301">
        <v>26</v>
      </c>
      <c r="AM106" s="2201" t="s">
        <v>143</v>
      </c>
      <c r="AN106" s="2202">
        <v>44415</v>
      </c>
      <c r="AO106" s="1910"/>
      <c r="AP106" s="1912">
        <v>44050</v>
      </c>
      <c r="AQ106" s="1918">
        <f t="shared" si="107"/>
        <v>1527</v>
      </c>
      <c r="AR106" s="1918">
        <f t="shared" si="113"/>
        <v>4027</v>
      </c>
      <c r="AS106" s="1918">
        <f t="shared" si="114"/>
        <v>3070</v>
      </c>
      <c r="AT106" s="1918">
        <f t="shared" si="115"/>
        <v>738</v>
      </c>
      <c r="AU106" s="1918">
        <f t="shared" si="116"/>
        <v>545</v>
      </c>
      <c r="AV106" s="1918">
        <f t="shared" si="117"/>
        <v>801</v>
      </c>
      <c r="AW106" s="1918">
        <f t="shared" si="118"/>
        <v>466</v>
      </c>
      <c r="AX106" s="1918">
        <f t="shared" si="119"/>
        <v>209</v>
      </c>
      <c r="AY106" s="1918">
        <f t="shared" si="120"/>
        <v>723</v>
      </c>
      <c r="AZ106" s="1918">
        <f t="shared" si="121"/>
        <v>1261</v>
      </c>
      <c r="BA106" s="1918">
        <f t="shared" si="122"/>
        <v>554</v>
      </c>
      <c r="BB106" s="1921">
        <f t="shared" si="140"/>
        <v>491</v>
      </c>
      <c r="BC106" s="1921">
        <f t="shared" si="112"/>
        <v>152</v>
      </c>
      <c r="BD106" s="1920">
        <f t="shared" si="123"/>
        <v>64</v>
      </c>
      <c r="BE106" s="1920">
        <f t="shared" si="141"/>
        <v>492</v>
      </c>
      <c r="BF106" s="1920">
        <f t="shared" si="142"/>
        <v>1418</v>
      </c>
      <c r="BG106" s="1920">
        <f t="shared" si="143"/>
        <v>1921</v>
      </c>
      <c r="BH106" s="1898"/>
      <c r="BJ106" s="233">
        <f t="shared" si="104"/>
        <v>40392</v>
      </c>
      <c r="BK106" s="1968">
        <v>0.99220272904483431</v>
      </c>
      <c r="BL106" s="1968">
        <v>0.99113955205513171</v>
      </c>
      <c r="BM106" s="1986">
        <v>0.99578332792734348</v>
      </c>
      <c r="BN106" s="1968">
        <v>0.99193548387096775</v>
      </c>
      <c r="BO106" s="1968">
        <v>0.99634369287020108</v>
      </c>
      <c r="BP106" s="1968">
        <v>0.99875311720698257</v>
      </c>
      <c r="BQ106" s="1968">
        <v>0.98728813559322037</v>
      </c>
      <c r="BR106" s="1968">
        <v>0.97663551401869164</v>
      </c>
      <c r="BS106" s="1968">
        <v>0.98233695652173914</v>
      </c>
      <c r="BT106" s="1968">
        <v>0.96112804878048785</v>
      </c>
      <c r="BU106" s="1968">
        <v>0.97192982456140353</v>
      </c>
      <c r="BV106" s="1968">
        <v>0.97804391217564868</v>
      </c>
      <c r="BW106" s="1971">
        <v>0.92682926829268297</v>
      </c>
      <c r="BX106" s="1970">
        <v>0.85333333333333339</v>
      </c>
      <c r="BY106" s="1972">
        <v>0.85121107266435991</v>
      </c>
      <c r="BZ106" s="1972">
        <v>0.97056810403832994</v>
      </c>
      <c r="CA106" s="1972">
        <v>0.97118301314459055</v>
      </c>
      <c r="CB106" s="1972"/>
      <c r="CC106" s="1984">
        <f t="shared" si="86"/>
        <v>0.96450853447646756</v>
      </c>
      <c r="CD106" s="1985">
        <f t="shared" si="105"/>
        <v>0.98529335788555417</v>
      </c>
      <c r="CE106" s="278">
        <f t="shared" si="106"/>
        <v>0.91462495829465928</v>
      </c>
    </row>
    <row r="107" spans="1:83" ht="14.5" x14ac:dyDescent="0.35">
      <c r="A107" s="213">
        <v>40398</v>
      </c>
      <c r="B107" s="1373">
        <f t="shared" si="103"/>
        <v>40393</v>
      </c>
      <c r="C107" s="219">
        <f t="shared" si="124"/>
        <v>0.99415204678362568</v>
      </c>
      <c r="D107" s="219">
        <f t="shared" si="125"/>
        <v>0.99113955205513171</v>
      </c>
      <c r="E107" s="219">
        <f t="shared" si="126"/>
        <v>0.99578332792734348</v>
      </c>
      <c r="F107" s="219">
        <f t="shared" si="127"/>
        <v>0.99193548387096775</v>
      </c>
      <c r="G107" s="219">
        <f t="shared" si="128"/>
        <v>0.99634369287020108</v>
      </c>
      <c r="H107" s="219">
        <f t="shared" si="129"/>
        <v>0.99875311720698257</v>
      </c>
      <c r="I107" s="219">
        <f t="shared" si="130"/>
        <v>0.98728813559322037</v>
      </c>
      <c r="J107" s="219">
        <f t="shared" si="131"/>
        <v>0.98130841121495327</v>
      </c>
      <c r="K107" s="219">
        <f t="shared" si="132"/>
        <v>0.98369565217391308</v>
      </c>
      <c r="L107" s="219">
        <f t="shared" si="133"/>
        <v>0.96265243902439024</v>
      </c>
      <c r="M107" s="219">
        <f t="shared" si="134"/>
        <v>0.987719298245614</v>
      </c>
      <c r="N107" s="302">
        <f t="shared" si="135"/>
        <v>0.97808764940239046</v>
      </c>
      <c r="O107" s="302">
        <f t="shared" si="136"/>
        <v>0.93902439024390238</v>
      </c>
      <c r="P107" s="302">
        <f t="shared" si="137"/>
        <v>0.85333333333333339</v>
      </c>
      <c r="Q107" s="302">
        <f t="shared" si="138"/>
        <v>0.86505190311418689</v>
      </c>
      <c r="R107" s="302">
        <f t="shared" si="139"/>
        <v>0.97741273100616022</v>
      </c>
      <c r="S107" s="302">
        <f t="shared" si="139"/>
        <v>0.97118301314459055</v>
      </c>
      <c r="T107" s="986"/>
      <c r="U107" s="1904">
        <v>44051</v>
      </c>
      <c r="V107" s="214">
        <v>3</v>
      </c>
      <c r="W107" s="214">
        <v>0</v>
      </c>
      <c r="X107" s="214">
        <v>0</v>
      </c>
      <c r="Y107" s="214">
        <v>0</v>
      </c>
      <c r="Z107" s="214">
        <v>0</v>
      </c>
      <c r="AA107" s="214">
        <v>0</v>
      </c>
      <c r="AB107" s="214">
        <v>0</v>
      </c>
      <c r="AC107" s="214">
        <v>1</v>
      </c>
      <c r="AD107" s="214">
        <v>1</v>
      </c>
      <c r="AE107" s="215">
        <v>2</v>
      </c>
      <c r="AF107" s="215">
        <v>9</v>
      </c>
      <c r="AG107" s="301">
        <v>0</v>
      </c>
      <c r="AH107" s="301">
        <v>2</v>
      </c>
      <c r="AI107" s="301">
        <v>0</v>
      </c>
      <c r="AJ107" s="301">
        <v>8</v>
      </c>
      <c r="AK107" s="301">
        <v>10</v>
      </c>
      <c r="AL107" s="301">
        <v>0</v>
      </c>
      <c r="AM107" s="2201" t="s">
        <v>143</v>
      </c>
      <c r="AN107" s="2202">
        <v>44416</v>
      </c>
      <c r="AO107" s="1910"/>
      <c r="AP107" s="1912">
        <v>44051</v>
      </c>
      <c r="AQ107" s="1918">
        <f t="shared" si="107"/>
        <v>1530</v>
      </c>
      <c r="AR107" s="1918">
        <f t="shared" si="113"/>
        <v>4027</v>
      </c>
      <c r="AS107" s="1918">
        <f t="shared" si="114"/>
        <v>3070</v>
      </c>
      <c r="AT107" s="1918">
        <f t="shared" si="115"/>
        <v>738</v>
      </c>
      <c r="AU107" s="1918">
        <f t="shared" si="116"/>
        <v>545</v>
      </c>
      <c r="AV107" s="1918">
        <f t="shared" si="117"/>
        <v>801</v>
      </c>
      <c r="AW107" s="1918">
        <f t="shared" si="118"/>
        <v>466</v>
      </c>
      <c r="AX107" s="1918">
        <f t="shared" si="119"/>
        <v>210</v>
      </c>
      <c r="AY107" s="1918">
        <f t="shared" si="120"/>
        <v>724</v>
      </c>
      <c r="AZ107" s="1918">
        <f t="shared" si="121"/>
        <v>1263</v>
      </c>
      <c r="BA107" s="1918">
        <f t="shared" si="122"/>
        <v>563</v>
      </c>
      <c r="BB107" s="1921">
        <f t="shared" si="140"/>
        <v>491</v>
      </c>
      <c r="BC107" s="1921">
        <f t="shared" si="112"/>
        <v>154</v>
      </c>
      <c r="BD107" s="1920">
        <f t="shared" si="123"/>
        <v>64</v>
      </c>
      <c r="BE107" s="1920">
        <f t="shared" si="141"/>
        <v>500</v>
      </c>
      <c r="BF107" s="1920">
        <f t="shared" si="142"/>
        <v>1428</v>
      </c>
      <c r="BG107" s="1920">
        <f t="shared" si="143"/>
        <v>1921</v>
      </c>
      <c r="BH107" s="1898"/>
      <c r="BJ107" s="233">
        <f t="shared" si="104"/>
        <v>40393</v>
      </c>
      <c r="BK107" s="1968">
        <v>0.99415204678362568</v>
      </c>
      <c r="BL107" s="1968">
        <v>0.99113955205513171</v>
      </c>
      <c r="BM107" s="1968">
        <v>0.99578332792734348</v>
      </c>
      <c r="BN107" s="1968">
        <v>0.99193548387096775</v>
      </c>
      <c r="BO107" s="1968">
        <v>0.99634369287020108</v>
      </c>
      <c r="BP107" s="1968">
        <v>0.99875311720698257</v>
      </c>
      <c r="BQ107" s="1968">
        <v>0.98728813559322037</v>
      </c>
      <c r="BR107" s="1968">
        <v>0.98130841121495327</v>
      </c>
      <c r="BS107" s="1968">
        <v>0.98369565217391308</v>
      </c>
      <c r="BT107" s="1968">
        <v>0.96265243902439024</v>
      </c>
      <c r="BU107" s="1968">
        <v>0.987719298245614</v>
      </c>
      <c r="BV107" s="1968">
        <v>0.97804391217564868</v>
      </c>
      <c r="BW107" s="1971">
        <v>0.93902439024390238</v>
      </c>
      <c r="BX107" s="1970">
        <v>0.85333333333333339</v>
      </c>
      <c r="BY107" s="1972">
        <v>0.86505190311418689</v>
      </c>
      <c r="BZ107" s="1972">
        <v>0.97741273100616022</v>
      </c>
      <c r="CA107" s="1972">
        <v>0.97118301314459055</v>
      </c>
      <c r="CB107" s="1972"/>
      <c r="CC107" s="1984">
        <f t="shared" si="86"/>
        <v>0.96793061411671555</v>
      </c>
      <c r="CD107" s="1985">
        <f t="shared" si="105"/>
        <v>0.98740125576183246</v>
      </c>
      <c r="CE107" s="278">
        <f t="shared" si="106"/>
        <v>0.92120107416843466</v>
      </c>
    </row>
    <row r="108" spans="1:83" ht="14.5" x14ac:dyDescent="0.35">
      <c r="A108" s="213">
        <v>40399</v>
      </c>
      <c r="B108" s="1373">
        <f t="shared" si="103"/>
        <v>40394</v>
      </c>
      <c r="C108" s="219">
        <f t="shared" si="124"/>
        <v>0.99415204678362568</v>
      </c>
      <c r="D108" s="219">
        <f t="shared" si="125"/>
        <v>0.99212404627122819</v>
      </c>
      <c r="E108" s="219">
        <f t="shared" si="126"/>
        <v>0.99610768731754784</v>
      </c>
      <c r="F108" s="219">
        <f t="shared" si="127"/>
        <v>0.99327956989247312</v>
      </c>
      <c r="G108" s="219">
        <f t="shared" si="128"/>
        <v>0.99634369287020108</v>
      </c>
      <c r="H108" s="219">
        <f t="shared" si="129"/>
        <v>0.99875311720698257</v>
      </c>
      <c r="I108" s="219">
        <f t="shared" si="130"/>
        <v>0.99152542372881358</v>
      </c>
      <c r="J108" s="219">
        <f t="shared" si="131"/>
        <v>0.98130841121495327</v>
      </c>
      <c r="K108" s="219">
        <f t="shared" si="132"/>
        <v>0.99184782608695654</v>
      </c>
      <c r="L108" s="219">
        <f t="shared" si="133"/>
        <v>0.97560975609756095</v>
      </c>
      <c r="M108" s="219">
        <f t="shared" si="134"/>
        <v>0.987719298245614</v>
      </c>
      <c r="N108" s="302">
        <f t="shared" si="135"/>
        <v>0.98007968127490042</v>
      </c>
      <c r="O108" s="302">
        <f t="shared" si="136"/>
        <v>0.93902439024390238</v>
      </c>
      <c r="P108" s="302">
        <f t="shared" si="137"/>
        <v>0.8666666666666667</v>
      </c>
      <c r="Q108" s="302">
        <f t="shared" si="138"/>
        <v>0.89619377162629754</v>
      </c>
      <c r="R108" s="302">
        <f t="shared" si="139"/>
        <v>0.97809719370294324</v>
      </c>
      <c r="S108" s="302">
        <f t="shared" si="139"/>
        <v>0.97168857431749245</v>
      </c>
      <c r="T108" s="986"/>
      <c r="U108" s="1905">
        <v>44052</v>
      </c>
      <c r="V108" s="214">
        <v>0</v>
      </c>
      <c r="W108" s="214">
        <v>4</v>
      </c>
      <c r="X108" s="214">
        <v>1</v>
      </c>
      <c r="Y108" s="214">
        <v>1</v>
      </c>
      <c r="Z108" s="214">
        <v>0</v>
      </c>
      <c r="AA108" s="214">
        <v>0</v>
      </c>
      <c r="AB108" s="214">
        <v>2</v>
      </c>
      <c r="AC108" s="214">
        <v>0</v>
      </c>
      <c r="AD108" s="214">
        <v>6</v>
      </c>
      <c r="AE108" s="215">
        <v>17</v>
      </c>
      <c r="AF108" s="215">
        <v>0</v>
      </c>
      <c r="AG108" s="301">
        <v>1</v>
      </c>
      <c r="AH108" s="301">
        <v>0</v>
      </c>
      <c r="AI108" s="301">
        <v>1</v>
      </c>
      <c r="AJ108" s="301">
        <v>18</v>
      </c>
      <c r="AK108" s="301">
        <v>1</v>
      </c>
      <c r="AL108" s="301">
        <v>1</v>
      </c>
      <c r="AM108" s="2201" t="s">
        <v>143</v>
      </c>
      <c r="AN108" s="2202">
        <v>44417</v>
      </c>
      <c r="AO108" s="1910"/>
      <c r="AP108" s="1912">
        <v>44052</v>
      </c>
      <c r="AQ108" s="1918">
        <f t="shared" si="107"/>
        <v>1530</v>
      </c>
      <c r="AR108" s="1918">
        <f t="shared" si="113"/>
        <v>4031</v>
      </c>
      <c r="AS108" s="1918">
        <f t="shared" si="114"/>
        <v>3071</v>
      </c>
      <c r="AT108" s="1918">
        <f t="shared" si="115"/>
        <v>739</v>
      </c>
      <c r="AU108" s="1918">
        <f t="shared" si="116"/>
        <v>545</v>
      </c>
      <c r="AV108" s="1918">
        <f t="shared" si="117"/>
        <v>801</v>
      </c>
      <c r="AW108" s="1918">
        <f t="shared" si="118"/>
        <v>468</v>
      </c>
      <c r="AX108" s="1918">
        <f t="shared" si="119"/>
        <v>210</v>
      </c>
      <c r="AY108" s="1918">
        <f t="shared" si="120"/>
        <v>730</v>
      </c>
      <c r="AZ108" s="1918">
        <f t="shared" si="121"/>
        <v>1280</v>
      </c>
      <c r="BA108" s="1918">
        <f t="shared" si="122"/>
        <v>563</v>
      </c>
      <c r="BB108" s="1921">
        <f t="shared" si="140"/>
        <v>492</v>
      </c>
      <c r="BC108" s="1921">
        <f t="shared" ref="BC108:BC135" si="144">(BC107+AH108)</f>
        <v>154</v>
      </c>
      <c r="BD108" s="1920">
        <f t="shared" si="123"/>
        <v>65</v>
      </c>
      <c r="BE108" s="1920">
        <f t="shared" si="141"/>
        <v>518</v>
      </c>
      <c r="BF108" s="1920">
        <f t="shared" si="142"/>
        <v>1429</v>
      </c>
      <c r="BG108" s="1920">
        <f t="shared" si="143"/>
        <v>1922</v>
      </c>
      <c r="BH108" s="1898"/>
      <c r="BJ108" s="233">
        <f t="shared" si="104"/>
        <v>40394</v>
      </c>
      <c r="BK108" s="1968">
        <v>0.99415204678362568</v>
      </c>
      <c r="BL108" s="1968">
        <v>0.99212404627122819</v>
      </c>
      <c r="BM108" s="1968">
        <v>0.99610768731754784</v>
      </c>
      <c r="BN108" s="1968">
        <v>0.99327956989247312</v>
      </c>
      <c r="BO108" s="1968">
        <v>0.99634369287020108</v>
      </c>
      <c r="BP108" s="1968">
        <v>0.99875311720698257</v>
      </c>
      <c r="BQ108" s="1968">
        <v>0.99152542372881358</v>
      </c>
      <c r="BR108" s="1968">
        <v>0.98130841121495327</v>
      </c>
      <c r="BS108" s="1968">
        <v>0.99184782608695654</v>
      </c>
      <c r="BT108" s="1968">
        <v>0.97560975609756095</v>
      </c>
      <c r="BU108" s="1968">
        <v>0.987719298245614</v>
      </c>
      <c r="BV108" s="1968">
        <v>0.98003992015968067</v>
      </c>
      <c r="BW108" s="1968">
        <v>0.93902439024390238</v>
      </c>
      <c r="BX108" s="1970">
        <v>0.8666666666666667</v>
      </c>
      <c r="BY108" s="1972">
        <v>0.89619377162629754</v>
      </c>
      <c r="BZ108" s="1972">
        <v>0.97809719370294324</v>
      </c>
      <c r="CA108" s="1972">
        <v>0.97168857431749245</v>
      </c>
      <c r="CB108" s="1972"/>
      <c r="CC108" s="1984">
        <f t="shared" si="86"/>
        <v>0.97238125837840816</v>
      </c>
      <c r="CD108" s="1985">
        <f t="shared" si="105"/>
        <v>0.98990089965630312</v>
      </c>
      <c r="CE108" s="278">
        <f t="shared" si="106"/>
        <v>0.93033411931146048</v>
      </c>
    </row>
    <row r="109" spans="1:83" ht="14.5" x14ac:dyDescent="0.35">
      <c r="A109" s="213">
        <v>40400</v>
      </c>
      <c r="B109" s="1373">
        <f t="shared" si="103"/>
        <v>40395</v>
      </c>
      <c r="C109" s="219">
        <f t="shared" si="124"/>
        <v>0.99415204678362568</v>
      </c>
      <c r="D109" s="219">
        <f t="shared" si="125"/>
        <v>0.99483140536549353</v>
      </c>
      <c r="E109" s="219">
        <f t="shared" si="126"/>
        <v>0.99740512487836519</v>
      </c>
      <c r="F109" s="219">
        <f t="shared" si="127"/>
        <v>0.9946236559139785</v>
      </c>
      <c r="G109" s="219">
        <f t="shared" si="128"/>
        <v>0.9981718464351006</v>
      </c>
      <c r="H109" s="219">
        <f t="shared" si="129"/>
        <v>1</v>
      </c>
      <c r="I109" s="219">
        <f t="shared" si="130"/>
        <v>0.99152542372881358</v>
      </c>
      <c r="J109" s="219">
        <f t="shared" si="131"/>
        <v>0.98130841121495327</v>
      </c>
      <c r="K109" s="219">
        <f t="shared" si="132"/>
        <v>0.99184782608695654</v>
      </c>
      <c r="L109" s="219">
        <f t="shared" si="133"/>
        <v>0.97713414634146345</v>
      </c>
      <c r="M109" s="219">
        <f t="shared" si="134"/>
        <v>0.98947368421052628</v>
      </c>
      <c r="N109" s="302">
        <f t="shared" si="135"/>
        <v>0.98207171314741037</v>
      </c>
      <c r="O109" s="302">
        <f t="shared" si="136"/>
        <v>0.93902439024390238</v>
      </c>
      <c r="P109" s="302">
        <f t="shared" si="137"/>
        <v>0.88</v>
      </c>
      <c r="Q109" s="302">
        <f t="shared" si="138"/>
        <v>0.89965397923875434</v>
      </c>
      <c r="R109" s="302">
        <f t="shared" si="139"/>
        <v>0.98015058179329229</v>
      </c>
      <c r="S109" s="302">
        <f t="shared" si="139"/>
        <v>0.97573306370070778</v>
      </c>
      <c r="T109" s="986"/>
      <c r="U109" s="1904">
        <v>44053</v>
      </c>
      <c r="V109" s="214">
        <v>0</v>
      </c>
      <c r="W109" s="214">
        <v>11</v>
      </c>
      <c r="X109" s="214">
        <v>4</v>
      </c>
      <c r="Y109" s="214">
        <v>1</v>
      </c>
      <c r="Z109" s="214">
        <v>1</v>
      </c>
      <c r="AA109" s="214">
        <v>1</v>
      </c>
      <c r="AB109" s="214">
        <v>0</v>
      </c>
      <c r="AC109" s="214">
        <v>0</v>
      </c>
      <c r="AD109" s="214">
        <v>0</v>
      </c>
      <c r="AE109" s="215">
        <v>2</v>
      </c>
      <c r="AF109" s="215">
        <v>1</v>
      </c>
      <c r="AG109" s="301">
        <v>1</v>
      </c>
      <c r="AH109" s="301">
        <v>0</v>
      </c>
      <c r="AI109" s="301">
        <v>1</v>
      </c>
      <c r="AJ109" s="301">
        <v>2</v>
      </c>
      <c r="AK109" s="301">
        <v>3</v>
      </c>
      <c r="AL109" s="301">
        <v>8</v>
      </c>
      <c r="AM109" s="2201" t="s">
        <v>143</v>
      </c>
      <c r="AN109" s="2202">
        <v>44418</v>
      </c>
      <c r="AO109" s="1910"/>
      <c r="AP109" s="1912">
        <v>44053</v>
      </c>
      <c r="AQ109" s="1918">
        <f t="shared" si="107"/>
        <v>1530</v>
      </c>
      <c r="AR109" s="1918">
        <f t="shared" si="113"/>
        <v>4042</v>
      </c>
      <c r="AS109" s="1918">
        <f t="shared" si="114"/>
        <v>3075</v>
      </c>
      <c r="AT109" s="1918">
        <f t="shared" si="115"/>
        <v>740</v>
      </c>
      <c r="AU109" s="1918">
        <f t="shared" si="116"/>
        <v>546</v>
      </c>
      <c r="AV109" s="1922">
        <f t="shared" si="117"/>
        <v>802</v>
      </c>
      <c r="AW109" s="1918">
        <f t="shared" si="118"/>
        <v>468</v>
      </c>
      <c r="AX109" s="1918">
        <f t="shared" si="119"/>
        <v>210</v>
      </c>
      <c r="AY109" s="1918">
        <f t="shared" si="120"/>
        <v>730</v>
      </c>
      <c r="AZ109" s="1918">
        <f t="shared" si="121"/>
        <v>1282</v>
      </c>
      <c r="BA109" s="1918">
        <f t="shared" si="122"/>
        <v>564</v>
      </c>
      <c r="BB109" s="1921">
        <f t="shared" si="140"/>
        <v>493</v>
      </c>
      <c r="BC109" s="1921">
        <f t="shared" si="144"/>
        <v>154</v>
      </c>
      <c r="BD109" s="1920">
        <f t="shared" si="123"/>
        <v>66</v>
      </c>
      <c r="BE109" s="1920">
        <f t="shared" si="141"/>
        <v>520</v>
      </c>
      <c r="BF109" s="1920">
        <f t="shared" si="142"/>
        <v>1432</v>
      </c>
      <c r="BG109" s="1920">
        <f t="shared" si="143"/>
        <v>1930</v>
      </c>
      <c r="BH109" s="1898"/>
      <c r="BJ109" s="233">
        <f t="shared" si="104"/>
        <v>40395</v>
      </c>
      <c r="BK109" s="1968">
        <v>0.99415204678362568</v>
      </c>
      <c r="BL109" s="1968">
        <v>0.99483140536549353</v>
      </c>
      <c r="BM109" s="1968">
        <v>0.99740512487836519</v>
      </c>
      <c r="BN109" s="1968">
        <v>0.9946236559139785</v>
      </c>
      <c r="BO109" s="1968">
        <v>0.9981718464351006</v>
      </c>
      <c r="BP109" s="1968">
        <v>1</v>
      </c>
      <c r="BQ109" s="1968">
        <v>0.99152542372881358</v>
      </c>
      <c r="BR109" s="1968">
        <v>0.98130841121495327</v>
      </c>
      <c r="BS109" s="1968">
        <v>0.99184782608695654</v>
      </c>
      <c r="BT109" s="1968">
        <v>0.97713414634146345</v>
      </c>
      <c r="BU109" s="1968">
        <v>0.98947368421052628</v>
      </c>
      <c r="BV109" s="1968">
        <v>0.98203592814371254</v>
      </c>
      <c r="BW109" s="1968">
        <v>0.93902439024390238</v>
      </c>
      <c r="BX109" s="1970">
        <v>0.88</v>
      </c>
      <c r="BY109" s="1972">
        <v>0.89965397923875434</v>
      </c>
      <c r="BZ109" s="1972">
        <v>0.98015058179329229</v>
      </c>
      <c r="CA109" s="1972">
        <v>0.97573306370070778</v>
      </c>
      <c r="CB109" s="1972"/>
      <c r="CC109" s="1984">
        <f t="shared" si="86"/>
        <v>0.97453361847527331</v>
      </c>
      <c r="CD109" s="1985">
        <f t="shared" si="105"/>
        <v>0.99104245825858239</v>
      </c>
      <c r="CE109" s="278">
        <f t="shared" si="106"/>
        <v>0.93491240299533129</v>
      </c>
    </row>
    <row r="110" spans="1:83" ht="14.5" x14ac:dyDescent="0.35">
      <c r="A110" s="213">
        <v>40401</v>
      </c>
      <c r="B110" s="1373">
        <f t="shared" si="103"/>
        <v>40396</v>
      </c>
      <c r="C110" s="219">
        <f t="shared" si="124"/>
        <v>0.99480181936322287</v>
      </c>
      <c r="D110" s="219">
        <f t="shared" si="125"/>
        <v>0.99483140536549353</v>
      </c>
      <c r="E110" s="219">
        <f t="shared" si="126"/>
        <v>0.99740512487836519</v>
      </c>
      <c r="F110" s="219">
        <f t="shared" si="127"/>
        <v>0.9946236559139785</v>
      </c>
      <c r="G110" s="219">
        <f t="shared" si="128"/>
        <v>0.9981718464351006</v>
      </c>
      <c r="H110" s="219">
        <f t="shared" si="129"/>
        <v>1</v>
      </c>
      <c r="I110" s="219">
        <f t="shared" si="130"/>
        <v>0.99152542372881358</v>
      </c>
      <c r="J110" s="219">
        <f t="shared" si="131"/>
        <v>0.98130841121495327</v>
      </c>
      <c r="K110" s="219">
        <f t="shared" si="132"/>
        <v>0.99320652173913049</v>
      </c>
      <c r="L110" s="219">
        <f t="shared" si="133"/>
        <v>0.97789634146341464</v>
      </c>
      <c r="M110" s="219">
        <f t="shared" si="134"/>
        <v>0.99298245614035086</v>
      </c>
      <c r="N110" s="302">
        <f t="shared" si="135"/>
        <v>0.98207171314741037</v>
      </c>
      <c r="O110" s="304">
        <f t="shared" si="136"/>
        <v>0.95121951219512191</v>
      </c>
      <c r="P110" s="302">
        <f t="shared" si="137"/>
        <v>0.88</v>
      </c>
      <c r="Q110" s="302">
        <f t="shared" si="138"/>
        <v>0.91695501730103801</v>
      </c>
      <c r="R110" s="302">
        <f t="shared" si="139"/>
        <v>0.98699520876112257</v>
      </c>
      <c r="S110" s="302">
        <f t="shared" si="139"/>
        <v>0.97623862487360968</v>
      </c>
      <c r="T110" s="986"/>
      <c r="U110" s="1905">
        <v>44054</v>
      </c>
      <c r="V110" s="214">
        <v>1</v>
      </c>
      <c r="W110" s="214">
        <v>0</v>
      </c>
      <c r="X110" s="214">
        <v>0</v>
      </c>
      <c r="Y110" s="214">
        <v>0</v>
      </c>
      <c r="Z110" s="214">
        <v>0</v>
      </c>
      <c r="AA110" s="214">
        <v>0</v>
      </c>
      <c r="AB110" s="214">
        <v>0</v>
      </c>
      <c r="AC110" s="214">
        <v>0</v>
      </c>
      <c r="AD110" s="214">
        <v>1</v>
      </c>
      <c r="AE110" s="215">
        <v>1</v>
      </c>
      <c r="AF110" s="215">
        <v>2</v>
      </c>
      <c r="AG110" s="301">
        <v>0</v>
      </c>
      <c r="AH110" s="301">
        <v>2</v>
      </c>
      <c r="AI110" s="301">
        <v>0</v>
      </c>
      <c r="AJ110" s="301">
        <v>10</v>
      </c>
      <c r="AK110" s="301">
        <v>10</v>
      </c>
      <c r="AL110" s="301">
        <v>1</v>
      </c>
      <c r="AM110" s="2201" t="s">
        <v>143</v>
      </c>
      <c r="AN110" s="2202">
        <v>44419</v>
      </c>
      <c r="AO110" s="1910"/>
      <c r="AP110" s="1912">
        <v>44054</v>
      </c>
      <c r="AQ110" s="1918">
        <f t="shared" si="107"/>
        <v>1531</v>
      </c>
      <c r="AR110" s="1918">
        <f t="shared" si="113"/>
        <v>4042</v>
      </c>
      <c r="AS110" s="1918">
        <f t="shared" si="114"/>
        <v>3075</v>
      </c>
      <c r="AT110" s="1918">
        <f t="shared" si="115"/>
        <v>740</v>
      </c>
      <c r="AU110" s="1918">
        <f t="shared" si="116"/>
        <v>546</v>
      </c>
      <c r="AV110" s="1918">
        <f t="shared" si="117"/>
        <v>802</v>
      </c>
      <c r="AW110" s="1918">
        <f t="shared" si="118"/>
        <v>468</v>
      </c>
      <c r="AX110" s="1918">
        <f t="shared" si="119"/>
        <v>210</v>
      </c>
      <c r="AY110" s="1918">
        <f t="shared" si="120"/>
        <v>731</v>
      </c>
      <c r="AZ110" s="1918">
        <f t="shared" si="121"/>
        <v>1283</v>
      </c>
      <c r="BA110" s="1918">
        <f t="shared" si="122"/>
        <v>566</v>
      </c>
      <c r="BB110" s="1921">
        <f t="shared" si="140"/>
        <v>493</v>
      </c>
      <c r="BC110" s="1921">
        <f t="shared" si="144"/>
        <v>156</v>
      </c>
      <c r="BD110" s="1920">
        <f t="shared" si="123"/>
        <v>66</v>
      </c>
      <c r="BE110" s="1920">
        <f t="shared" si="141"/>
        <v>530</v>
      </c>
      <c r="BF110" s="1920">
        <f t="shared" si="142"/>
        <v>1442</v>
      </c>
      <c r="BG110" s="1920">
        <f t="shared" si="143"/>
        <v>1931</v>
      </c>
      <c r="BH110" s="1898"/>
      <c r="BJ110" s="233">
        <f t="shared" si="104"/>
        <v>40396</v>
      </c>
      <c r="BK110" s="1968">
        <v>0.99480181936322287</v>
      </c>
      <c r="BL110" s="1968">
        <v>0.99483140536549353</v>
      </c>
      <c r="BM110" s="1968">
        <v>0.99740512487836519</v>
      </c>
      <c r="BN110" s="1968">
        <v>0.9946236559139785</v>
      </c>
      <c r="BO110" s="1968">
        <v>0.9981718464351006</v>
      </c>
      <c r="BP110" s="1968">
        <v>1</v>
      </c>
      <c r="BQ110" s="1968">
        <v>0.99152542372881358</v>
      </c>
      <c r="BR110" s="1968">
        <v>0.98130841121495327</v>
      </c>
      <c r="BS110" s="1968">
        <v>0.99320652173913049</v>
      </c>
      <c r="BT110" s="1968">
        <v>0.97789634146341464</v>
      </c>
      <c r="BU110" s="1968">
        <v>0.99298245614035086</v>
      </c>
      <c r="BV110" s="1968">
        <v>0.98203592814371254</v>
      </c>
      <c r="BW110" s="1969">
        <v>0.95121951219512191</v>
      </c>
      <c r="BX110" s="1970">
        <v>0.88</v>
      </c>
      <c r="BY110" s="1972">
        <v>0.91695501730103801</v>
      </c>
      <c r="BZ110" s="1972">
        <v>0.98699520876112257</v>
      </c>
      <c r="CA110" s="1972">
        <v>0.97623862487360968</v>
      </c>
      <c r="CB110" s="1972"/>
      <c r="CC110" s="1984">
        <f t="shared" si="86"/>
        <v>0.97707042926573118</v>
      </c>
      <c r="CD110" s="1985">
        <f t="shared" si="105"/>
        <v>0.99156574453221147</v>
      </c>
      <c r="CE110" s="278">
        <f t="shared" si="106"/>
        <v>0.94228167262617846</v>
      </c>
    </row>
    <row r="111" spans="1:83" ht="14.5" x14ac:dyDescent="0.35">
      <c r="A111" s="213">
        <v>40402</v>
      </c>
      <c r="B111" s="1373">
        <f t="shared" si="103"/>
        <v>40397</v>
      </c>
      <c r="C111" s="219">
        <f t="shared" si="124"/>
        <v>0.99480181936322287</v>
      </c>
      <c r="D111" s="227">
        <f t="shared" si="125"/>
        <v>0.99507752891951762</v>
      </c>
      <c r="E111" s="219">
        <f t="shared" si="126"/>
        <v>0.99772948426856956</v>
      </c>
      <c r="F111" s="219">
        <f t="shared" si="127"/>
        <v>0.9946236559139785</v>
      </c>
      <c r="G111" s="219">
        <f t="shared" si="128"/>
        <v>1</v>
      </c>
      <c r="H111" s="219">
        <f t="shared" si="129"/>
        <v>1</v>
      </c>
      <c r="I111" s="219">
        <f t="shared" si="130"/>
        <v>0.99152542372881358</v>
      </c>
      <c r="J111" s="219">
        <f t="shared" si="131"/>
        <v>0.98130841121495327</v>
      </c>
      <c r="K111" s="227">
        <f t="shared" si="132"/>
        <v>0.99592391304347827</v>
      </c>
      <c r="L111" s="219">
        <f t="shared" si="133"/>
        <v>0.98323170731707321</v>
      </c>
      <c r="M111" s="219">
        <f t="shared" si="134"/>
        <v>0.99298245614035086</v>
      </c>
      <c r="N111" s="302">
        <f t="shared" si="135"/>
        <v>0.98207171314741037</v>
      </c>
      <c r="O111" s="219">
        <f t="shared" si="136"/>
        <v>0.95731707317073167</v>
      </c>
      <c r="P111" s="302">
        <f t="shared" si="137"/>
        <v>0.89333333333333331</v>
      </c>
      <c r="Q111" s="302">
        <f t="shared" si="138"/>
        <v>0.93598615916955019</v>
      </c>
      <c r="R111" s="302">
        <f t="shared" si="139"/>
        <v>0.98699520876112257</v>
      </c>
      <c r="S111" s="302">
        <f t="shared" si="139"/>
        <v>0.97927199191102121</v>
      </c>
      <c r="T111" s="986"/>
      <c r="U111" s="1904">
        <v>44055</v>
      </c>
      <c r="V111" s="214">
        <v>0</v>
      </c>
      <c r="W111" s="214">
        <v>1</v>
      </c>
      <c r="X111" s="214">
        <v>1</v>
      </c>
      <c r="Y111" s="214">
        <v>0</v>
      </c>
      <c r="Z111" s="214">
        <v>1</v>
      </c>
      <c r="AA111" s="214">
        <v>0</v>
      </c>
      <c r="AB111" s="214">
        <v>0</v>
      </c>
      <c r="AC111" s="214">
        <v>0</v>
      </c>
      <c r="AD111" s="214">
        <v>2</v>
      </c>
      <c r="AE111" s="215">
        <v>7</v>
      </c>
      <c r="AF111" s="215">
        <v>0</v>
      </c>
      <c r="AG111" s="301">
        <v>0</v>
      </c>
      <c r="AH111" s="301">
        <v>1</v>
      </c>
      <c r="AI111" s="301">
        <v>1</v>
      </c>
      <c r="AJ111" s="301">
        <v>11</v>
      </c>
      <c r="AK111" s="301">
        <v>0</v>
      </c>
      <c r="AL111" s="301">
        <v>6</v>
      </c>
      <c r="AM111" s="2201" t="s">
        <v>143</v>
      </c>
      <c r="AN111" s="2202">
        <v>44420</v>
      </c>
      <c r="AO111" s="1910"/>
      <c r="AP111" s="1912">
        <v>44055</v>
      </c>
      <c r="AQ111" s="1918">
        <f t="shared" si="107"/>
        <v>1531</v>
      </c>
      <c r="AR111" s="1918">
        <f t="shared" si="113"/>
        <v>4043</v>
      </c>
      <c r="AS111" s="1918">
        <f t="shared" si="114"/>
        <v>3076</v>
      </c>
      <c r="AT111" s="1918">
        <f t="shared" si="115"/>
        <v>740</v>
      </c>
      <c r="AU111" s="1922">
        <f t="shared" si="116"/>
        <v>547</v>
      </c>
      <c r="AV111" s="1918">
        <f t="shared" si="117"/>
        <v>802</v>
      </c>
      <c r="AW111" s="1918">
        <f t="shared" si="118"/>
        <v>468</v>
      </c>
      <c r="AX111" s="1918">
        <f t="shared" si="119"/>
        <v>210</v>
      </c>
      <c r="AY111" s="1918">
        <f t="shared" si="120"/>
        <v>733</v>
      </c>
      <c r="AZ111" s="1918">
        <f t="shared" si="121"/>
        <v>1290</v>
      </c>
      <c r="BA111" s="1918">
        <f t="shared" si="122"/>
        <v>566</v>
      </c>
      <c r="BB111" s="1921">
        <f t="shared" si="140"/>
        <v>493</v>
      </c>
      <c r="BC111" s="1921">
        <f t="shared" si="144"/>
        <v>157</v>
      </c>
      <c r="BD111" s="1920">
        <f t="shared" si="123"/>
        <v>67</v>
      </c>
      <c r="BE111" s="1920">
        <f t="shared" si="141"/>
        <v>541</v>
      </c>
      <c r="BF111" s="1920">
        <f t="shared" si="142"/>
        <v>1442</v>
      </c>
      <c r="BG111" s="1920">
        <f t="shared" si="143"/>
        <v>1937</v>
      </c>
      <c r="BH111" s="1898"/>
      <c r="BJ111" s="233">
        <f t="shared" si="104"/>
        <v>40397</v>
      </c>
      <c r="BK111" s="1968">
        <v>0.99480181936322287</v>
      </c>
      <c r="BL111" s="1986">
        <v>0.99507752891951762</v>
      </c>
      <c r="BM111" s="1968">
        <v>0.99772948426856956</v>
      </c>
      <c r="BN111" s="1968">
        <v>0.9946236559139785</v>
      </c>
      <c r="BO111" s="1968">
        <v>1</v>
      </c>
      <c r="BP111" s="1968">
        <v>1</v>
      </c>
      <c r="BQ111" s="1968">
        <v>0.99152542372881358</v>
      </c>
      <c r="BR111" s="1968">
        <v>0.98130841121495327</v>
      </c>
      <c r="BS111" s="1986">
        <v>0.99592391304347827</v>
      </c>
      <c r="BT111" s="1968">
        <v>0.98323170731707321</v>
      </c>
      <c r="BU111" s="1968">
        <v>0.99298245614035086</v>
      </c>
      <c r="BV111" s="1968">
        <v>0.98203592814371254</v>
      </c>
      <c r="BW111" s="1968">
        <v>0.95731707317073167</v>
      </c>
      <c r="BX111" s="1970">
        <v>0.89333333333333331</v>
      </c>
      <c r="BY111" s="1972">
        <v>0.93598615916955019</v>
      </c>
      <c r="BZ111" s="1972">
        <v>0.98699520876112257</v>
      </c>
      <c r="CA111" s="1972">
        <v>0.97927199191102121</v>
      </c>
      <c r="CB111" s="1972"/>
      <c r="CC111" s="1984">
        <f t="shared" si="86"/>
        <v>0.98012612319996628</v>
      </c>
      <c r="CD111" s="1985">
        <f t="shared" si="105"/>
        <v>0.99243669400447254</v>
      </c>
      <c r="CE111" s="278">
        <f t="shared" si="106"/>
        <v>0.95058075326915181</v>
      </c>
    </row>
    <row r="112" spans="1:83" ht="14.5" x14ac:dyDescent="0.35">
      <c r="A112" s="213">
        <v>40403</v>
      </c>
      <c r="B112" s="1373">
        <f t="shared" si="103"/>
        <v>40398</v>
      </c>
      <c r="C112" s="227">
        <f t="shared" si="124"/>
        <v>0.99545159194281996</v>
      </c>
      <c r="D112" s="219">
        <f t="shared" si="125"/>
        <v>0.99655427024366228</v>
      </c>
      <c r="E112" s="219">
        <f t="shared" si="126"/>
        <v>0.99870256243918265</v>
      </c>
      <c r="F112" s="227">
        <f t="shared" si="127"/>
        <v>0.99731182795698925</v>
      </c>
      <c r="G112" s="219">
        <f t="shared" si="128"/>
        <v>1</v>
      </c>
      <c r="H112" s="219">
        <f t="shared" si="129"/>
        <v>1</v>
      </c>
      <c r="I112" s="219">
        <f t="shared" si="130"/>
        <v>0.99152542372881358</v>
      </c>
      <c r="J112" s="219">
        <f t="shared" si="131"/>
        <v>0.98130841121495327</v>
      </c>
      <c r="K112" s="219">
        <f t="shared" si="132"/>
        <v>0.99592391304347827</v>
      </c>
      <c r="L112" s="219">
        <f t="shared" si="133"/>
        <v>0.98323170731707321</v>
      </c>
      <c r="M112" s="219">
        <f t="shared" si="134"/>
        <v>0.99298245614035086</v>
      </c>
      <c r="N112" s="302">
        <f t="shared" si="135"/>
        <v>0.98804780876494025</v>
      </c>
      <c r="O112" s="219">
        <f t="shared" si="136"/>
        <v>0.95731707317073167</v>
      </c>
      <c r="P112" s="302">
        <f t="shared" si="137"/>
        <v>0.90666666666666662</v>
      </c>
      <c r="Q112" s="302">
        <f t="shared" si="138"/>
        <v>0.93598615916955019</v>
      </c>
      <c r="R112" s="302">
        <f t="shared" si="139"/>
        <v>0.98699520876112257</v>
      </c>
      <c r="S112" s="302">
        <f t="shared" si="139"/>
        <v>0.98533872598584427</v>
      </c>
      <c r="T112" s="986"/>
      <c r="U112" s="1905">
        <v>44056</v>
      </c>
      <c r="V112" s="214">
        <v>1</v>
      </c>
      <c r="W112" s="214">
        <v>6</v>
      </c>
      <c r="X112" s="214">
        <v>3</v>
      </c>
      <c r="Y112" s="214">
        <v>2</v>
      </c>
      <c r="Z112" s="214">
        <v>0</v>
      </c>
      <c r="AA112" s="214">
        <v>0</v>
      </c>
      <c r="AB112" s="214">
        <v>0</v>
      </c>
      <c r="AC112" s="214">
        <v>0</v>
      </c>
      <c r="AD112" s="214">
        <v>0</v>
      </c>
      <c r="AE112" s="215">
        <v>0</v>
      </c>
      <c r="AF112" s="215">
        <v>0</v>
      </c>
      <c r="AG112" s="301">
        <v>3</v>
      </c>
      <c r="AH112" s="301">
        <v>0</v>
      </c>
      <c r="AI112" s="301">
        <v>1</v>
      </c>
      <c r="AJ112" s="301">
        <v>0</v>
      </c>
      <c r="AK112" s="301">
        <v>0</v>
      </c>
      <c r="AL112" s="301">
        <v>12</v>
      </c>
      <c r="AM112" s="2201" t="s">
        <v>143</v>
      </c>
      <c r="AN112" s="2202">
        <v>44421</v>
      </c>
      <c r="AO112" s="1910"/>
      <c r="AP112" s="1912">
        <v>44056</v>
      </c>
      <c r="AQ112" s="1918">
        <f t="shared" si="107"/>
        <v>1532</v>
      </c>
      <c r="AR112" s="1918">
        <f t="shared" si="113"/>
        <v>4049</v>
      </c>
      <c r="AS112" s="1918">
        <f t="shared" si="114"/>
        <v>3079</v>
      </c>
      <c r="AT112" s="1918">
        <f t="shared" si="115"/>
        <v>742</v>
      </c>
      <c r="AU112" s="1918">
        <f t="shared" si="116"/>
        <v>547</v>
      </c>
      <c r="AV112" s="1918">
        <f t="shared" si="117"/>
        <v>802</v>
      </c>
      <c r="AW112" s="1918">
        <f t="shared" si="118"/>
        <v>468</v>
      </c>
      <c r="AX112" s="1918">
        <f t="shared" si="119"/>
        <v>210</v>
      </c>
      <c r="AY112" s="1918">
        <f t="shared" si="120"/>
        <v>733</v>
      </c>
      <c r="AZ112" s="1918">
        <f t="shared" si="121"/>
        <v>1290</v>
      </c>
      <c r="BA112" s="1918">
        <f t="shared" si="122"/>
        <v>566</v>
      </c>
      <c r="BB112" s="1921">
        <f t="shared" si="140"/>
        <v>496</v>
      </c>
      <c r="BC112" s="1921">
        <f t="shared" si="144"/>
        <v>157</v>
      </c>
      <c r="BD112" s="1920">
        <f t="shared" si="123"/>
        <v>68</v>
      </c>
      <c r="BE112" s="1920">
        <f t="shared" si="141"/>
        <v>541</v>
      </c>
      <c r="BF112" s="1920">
        <f t="shared" si="142"/>
        <v>1442</v>
      </c>
      <c r="BG112" s="1920">
        <f t="shared" si="143"/>
        <v>1949</v>
      </c>
      <c r="BH112" s="1898"/>
      <c r="BJ112" s="233">
        <f t="shared" si="104"/>
        <v>40398</v>
      </c>
      <c r="BK112" s="1986">
        <v>0.99545159194281996</v>
      </c>
      <c r="BL112" s="1968">
        <v>0.99655427024366228</v>
      </c>
      <c r="BM112" s="1968">
        <v>0.99870256243918265</v>
      </c>
      <c r="BN112" s="1986">
        <v>0.99731182795698925</v>
      </c>
      <c r="BO112" s="1968">
        <v>1</v>
      </c>
      <c r="BP112" s="1968">
        <v>1</v>
      </c>
      <c r="BQ112" s="1968">
        <v>0.99152542372881358</v>
      </c>
      <c r="BR112" s="1968">
        <v>0.98130841121495327</v>
      </c>
      <c r="BS112" s="1968">
        <v>0.99592391304347827</v>
      </c>
      <c r="BT112" s="1968">
        <v>0.98323170731707321</v>
      </c>
      <c r="BU112" s="1968">
        <v>0.99298245614035086</v>
      </c>
      <c r="BV112" s="1968">
        <v>0.9880239520958084</v>
      </c>
      <c r="BW112" s="1968">
        <v>0.95731707317073167</v>
      </c>
      <c r="BX112" s="1970">
        <v>0.90666666666666662</v>
      </c>
      <c r="BY112" s="1972">
        <v>0.93598615916955019</v>
      </c>
      <c r="BZ112" s="1972">
        <v>0.98699520876112257</v>
      </c>
      <c r="CA112" s="1972">
        <v>0.98533872598584427</v>
      </c>
      <c r="CB112" s="1972"/>
      <c r="CC112" s="1984">
        <f t="shared" si="86"/>
        <v>0.98195999705159076</v>
      </c>
      <c r="CD112" s="1985">
        <f t="shared" si="105"/>
        <v>0.9934180096769275</v>
      </c>
      <c r="CE112" s="278">
        <f t="shared" si="106"/>
        <v>0.95446076675078295</v>
      </c>
    </row>
    <row r="113" spans="1:83" ht="14.5" x14ac:dyDescent="0.35">
      <c r="A113" s="213">
        <v>40404</v>
      </c>
      <c r="B113" s="1373">
        <f t="shared" si="103"/>
        <v>40399</v>
      </c>
      <c r="C113" s="219">
        <f t="shared" si="124"/>
        <v>0.9993502274204028</v>
      </c>
      <c r="D113" s="219">
        <f t="shared" si="125"/>
        <v>0.99655427024366228</v>
      </c>
      <c r="E113" s="219">
        <f t="shared" si="126"/>
        <v>0.99870256243918265</v>
      </c>
      <c r="F113" s="219">
        <f t="shared" si="127"/>
        <v>0.99731182795698925</v>
      </c>
      <c r="G113" s="219">
        <f t="shared" si="128"/>
        <v>1</v>
      </c>
      <c r="H113" s="219">
        <f t="shared" si="129"/>
        <v>1</v>
      </c>
      <c r="I113" s="219">
        <f t="shared" si="130"/>
        <v>0.99152542372881358</v>
      </c>
      <c r="J113" s="227">
        <f t="shared" si="131"/>
        <v>1</v>
      </c>
      <c r="K113" s="219">
        <f t="shared" si="132"/>
        <v>0.99592391304347827</v>
      </c>
      <c r="L113" s="219">
        <f t="shared" si="133"/>
        <v>0.9839939024390244</v>
      </c>
      <c r="M113" s="227">
        <f t="shared" si="134"/>
        <v>0.99649122807017543</v>
      </c>
      <c r="N113" s="302">
        <f t="shared" si="135"/>
        <v>0.99003984063745021</v>
      </c>
      <c r="O113" s="302">
        <f t="shared" si="136"/>
        <v>0.97560975609756095</v>
      </c>
      <c r="P113" s="302">
        <f t="shared" si="137"/>
        <v>0.90666666666666662</v>
      </c>
      <c r="Q113" s="302">
        <f t="shared" si="138"/>
        <v>0.94463667820069208</v>
      </c>
      <c r="R113" s="302">
        <f t="shared" si="139"/>
        <v>0.98973305954825463</v>
      </c>
      <c r="S113" s="302">
        <f t="shared" si="139"/>
        <v>0.98533872598584427</v>
      </c>
      <c r="T113" s="986"/>
      <c r="U113" s="1904">
        <v>44057</v>
      </c>
      <c r="V113" s="214">
        <v>6</v>
      </c>
      <c r="W113" s="214">
        <v>0</v>
      </c>
      <c r="X113" s="214">
        <v>0</v>
      </c>
      <c r="Y113" s="214">
        <v>0</v>
      </c>
      <c r="Z113" s="214">
        <v>0</v>
      </c>
      <c r="AA113" s="214">
        <v>0</v>
      </c>
      <c r="AB113" s="214">
        <v>0</v>
      </c>
      <c r="AC113" s="214">
        <v>4</v>
      </c>
      <c r="AD113" s="214">
        <v>0</v>
      </c>
      <c r="AE113" s="215">
        <v>1</v>
      </c>
      <c r="AF113" s="215">
        <v>2</v>
      </c>
      <c r="AG113" s="301">
        <v>1</v>
      </c>
      <c r="AH113" s="301">
        <v>3</v>
      </c>
      <c r="AI113" s="301">
        <v>0</v>
      </c>
      <c r="AJ113" s="301">
        <v>5</v>
      </c>
      <c r="AK113" s="301">
        <v>4</v>
      </c>
      <c r="AL113" s="301">
        <v>0</v>
      </c>
      <c r="AM113" s="2201" t="s">
        <v>143</v>
      </c>
      <c r="AN113" s="2202">
        <v>44422</v>
      </c>
      <c r="AO113" s="1910"/>
      <c r="AP113" s="1912">
        <v>44057</v>
      </c>
      <c r="AQ113" s="1918">
        <f t="shared" si="107"/>
        <v>1538</v>
      </c>
      <c r="AR113" s="1918">
        <f t="shared" si="113"/>
        <v>4049</v>
      </c>
      <c r="AS113" s="1918">
        <f t="shared" si="114"/>
        <v>3079</v>
      </c>
      <c r="AT113" s="1918">
        <f t="shared" si="115"/>
        <v>742</v>
      </c>
      <c r="AU113" s="1918">
        <f t="shared" si="116"/>
        <v>547</v>
      </c>
      <c r="AV113" s="1918">
        <f t="shared" si="117"/>
        <v>802</v>
      </c>
      <c r="AW113" s="1918">
        <f t="shared" si="118"/>
        <v>468</v>
      </c>
      <c r="AX113" s="1922">
        <f t="shared" si="119"/>
        <v>214</v>
      </c>
      <c r="AY113" s="1918">
        <f t="shared" si="120"/>
        <v>733</v>
      </c>
      <c r="AZ113" s="1918">
        <f t="shared" si="121"/>
        <v>1291</v>
      </c>
      <c r="BA113" s="1918">
        <f t="shared" si="122"/>
        <v>568</v>
      </c>
      <c r="BB113" s="1921">
        <f t="shared" si="140"/>
        <v>497</v>
      </c>
      <c r="BC113" s="1921">
        <f t="shared" si="144"/>
        <v>160</v>
      </c>
      <c r="BD113" s="1920">
        <f t="shared" si="123"/>
        <v>68</v>
      </c>
      <c r="BE113" s="1920">
        <f t="shared" si="141"/>
        <v>546</v>
      </c>
      <c r="BF113" s="1920">
        <f t="shared" si="142"/>
        <v>1446</v>
      </c>
      <c r="BG113" s="1920">
        <f t="shared" si="143"/>
        <v>1949</v>
      </c>
      <c r="BH113" s="1898"/>
      <c r="BJ113" s="233">
        <f t="shared" si="104"/>
        <v>40399</v>
      </c>
      <c r="BK113" s="1968">
        <v>0.9993502274204028</v>
      </c>
      <c r="BL113" s="1968">
        <v>0.99655427024366228</v>
      </c>
      <c r="BM113" s="1968">
        <v>0.99870256243918265</v>
      </c>
      <c r="BN113" s="1968">
        <v>0.99731182795698925</v>
      </c>
      <c r="BO113" s="1968">
        <v>1</v>
      </c>
      <c r="BP113" s="1968">
        <v>1</v>
      </c>
      <c r="BQ113" s="1968">
        <v>0.99152542372881358</v>
      </c>
      <c r="BR113" s="1986">
        <v>1</v>
      </c>
      <c r="BS113" s="1968">
        <v>0.99592391304347827</v>
      </c>
      <c r="BT113" s="1968">
        <v>0.9839939024390244</v>
      </c>
      <c r="BU113" s="1986">
        <v>0.99649122807017543</v>
      </c>
      <c r="BV113" s="1970">
        <v>0.99001996007984028</v>
      </c>
      <c r="BW113" s="1970">
        <v>0.97560975609756095</v>
      </c>
      <c r="BX113" s="1970">
        <v>0.90666666666666662</v>
      </c>
      <c r="BY113" s="1971">
        <v>0.94463667820069208</v>
      </c>
      <c r="BZ113" s="1972">
        <v>0.98973305954825463</v>
      </c>
      <c r="CA113" s="1972">
        <v>0.98533872598584427</v>
      </c>
      <c r="CB113" s="1972"/>
      <c r="CC113" s="1984">
        <f t="shared" si="86"/>
        <v>0.98540342364238731</v>
      </c>
      <c r="CD113" s="1985">
        <f t="shared" si="105"/>
        <v>0.99582277628513072</v>
      </c>
      <c r="CE113" s="278">
        <f t="shared" si="106"/>
        <v>0.96039697729980367</v>
      </c>
    </row>
    <row r="114" spans="1:83" ht="14.5" x14ac:dyDescent="0.35">
      <c r="A114" s="213">
        <v>40405</v>
      </c>
      <c r="B114" s="1373">
        <f t="shared" si="103"/>
        <v>40400</v>
      </c>
      <c r="C114" s="219">
        <f t="shared" si="124"/>
        <v>0.9993502274204028</v>
      </c>
      <c r="D114" s="219">
        <f t="shared" si="125"/>
        <v>0.99655427024366228</v>
      </c>
      <c r="E114" s="219">
        <f t="shared" si="126"/>
        <v>0.99870256243918265</v>
      </c>
      <c r="F114" s="219">
        <f t="shared" si="127"/>
        <v>0.99731182795698925</v>
      </c>
      <c r="G114" s="219">
        <f t="shared" si="128"/>
        <v>1</v>
      </c>
      <c r="H114" s="219">
        <f t="shared" si="129"/>
        <v>1</v>
      </c>
      <c r="I114" s="227">
        <f t="shared" si="130"/>
        <v>0.9978813559322034</v>
      </c>
      <c r="J114" s="219">
        <f t="shared" si="131"/>
        <v>1</v>
      </c>
      <c r="K114" s="219">
        <f t="shared" si="132"/>
        <v>1</v>
      </c>
      <c r="L114" s="219">
        <f t="shared" si="133"/>
        <v>0.99314024390243905</v>
      </c>
      <c r="M114" s="219">
        <f t="shared" si="134"/>
        <v>0.99649122807017543</v>
      </c>
      <c r="N114" s="302">
        <f t="shared" si="135"/>
        <v>0.99003984063745021</v>
      </c>
      <c r="O114" s="302">
        <f t="shared" si="136"/>
        <v>0.97560975609756095</v>
      </c>
      <c r="P114" s="302">
        <f t="shared" si="137"/>
        <v>0.93333333333333335</v>
      </c>
      <c r="Q114" s="304">
        <f t="shared" si="138"/>
        <v>0.95501730103806226</v>
      </c>
      <c r="R114" s="302">
        <f t="shared" si="139"/>
        <v>0.98973305954825463</v>
      </c>
      <c r="S114" s="302">
        <f t="shared" si="139"/>
        <v>0.98685540950455009</v>
      </c>
      <c r="T114" s="986"/>
      <c r="U114" s="1905">
        <v>44058</v>
      </c>
      <c r="V114" s="214">
        <v>0</v>
      </c>
      <c r="W114" s="214">
        <v>0</v>
      </c>
      <c r="X114" s="214">
        <v>0</v>
      </c>
      <c r="Y114" s="214">
        <v>0</v>
      </c>
      <c r="Z114" s="214">
        <v>0</v>
      </c>
      <c r="AA114" s="214">
        <v>0</v>
      </c>
      <c r="AB114" s="214">
        <v>3</v>
      </c>
      <c r="AC114" s="214">
        <v>0</v>
      </c>
      <c r="AD114" s="214">
        <v>3</v>
      </c>
      <c r="AE114" s="215">
        <v>12</v>
      </c>
      <c r="AF114" s="215">
        <v>0</v>
      </c>
      <c r="AG114" s="301">
        <v>0</v>
      </c>
      <c r="AH114" s="301">
        <v>0</v>
      </c>
      <c r="AI114" s="301">
        <v>2</v>
      </c>
      <c r="AJ114" s="301">
        <v>6</v>
      </c>
      <c r="AK114" s="301">
        <v>0</v>
      </c>
      <c r="AL114" s="301">
        <v>3</v>
      </c>
      <c r="AM114" s="2201" t="s">
        <v>143</v>
      </c>
      <c r="AN114" s="2202">
        <v>44423</v>
      </c>
      <c r="AO114" s="1910"/>
      <c r="AP114" s="1912">
        <v>44058</v>
      </c>
      <c r="AQ114" s="1918">
        <f t="shared" si="107"/>
        <v>1538</v>
      </c>
      <c r="AR114" s="1918">
        <f t="shared" si="113"/>
        <v>4049</v>
      </c>
      <c r="AS114" s="1918">
        <f t="shared" si="114"/>
        <v>3079</v>
      </c>
      <c r="AT114" s="1918">
        <f t="shared" si="115"/>
        <v>742</v>
      </c>
      <c r="AU114" s="1918">
        <f t="shared" si="116"/>
        <v>547</v>
      </c>
      <c r="AV114" s="1918">
        <f t="shared" si="117"/>
        <v>802</v>
      </c>
      <c r="AW114" s="1918">
        <f t="shared" si="118"/>
        <v>471</v>
      </c>
      <c r="AX114" s="1918">
        <f t="shared" si="119"/>
        <v>214</v>
      </c>
      <c r="AY114" s="1922">
        <f t="shared" si="120"/>
        <v>736</v>
      </c>
      <c r="AZ114" s="1918">
        <f t="shared" si="121"/>
        <v>1303</v>
      </c>
      <c r="BA114" s="1918">
        <f t="shared" si="122"/>
        <v>568</v>
      </c>
      <c r="BB114" s="1921">
        <f t="shared" si="140"/>
        <v>497</v>
      </c>
      <c r="BC114" s="1921">
        <f t="shared" si="144"/>
        <v>160</v>
      </c>
      <c r="BD114" s="1920">
        <f t="shared" si="123"/>
        <v>70</v>
      </c>
      <c r="BE114" s="1920">
        <f t="shared" si="141"/>
        <v>552</v>
      </c>
      <c r="BF114" s="1920">
        <f t="shared" si="142"/>
        <v>1446</v>
      </c>
      <c r="BG114" s="1920">
        <f t="shared" si="143"/>
        <v>1952</v>
      </c>
      <c r="BH114" s="1898"/>
      <c r="BJ114" s="233">
        <f t="shared" si="104"/>
        <v>40400</v>
      </c>
      <c r="BK114" s="1968">
        <v>0.9993502274204028</v>
      </c>
      <c r="BL114" s="1968">
        <v>0.99655427024366228</v>
      </c>
      <c r="BM114" s="1968">
        <v>0.99870256243918265</v>
      </c>
      <c r="BN114" s="1968">
        <v>0.99731182795698925</v>
      </c>
      <c r="BO114" s="1968">
        <v>1</v>
      </c>
      <c r="BP114" s="1968">
        <v>1</v>
      </c>
      <c r="BQ114" s="1986">
        <v>0.9978813559322034</v>
      </c>
      <c r="BR114" s="1968">
        <v>1</v>
      </c>
      <c r="BS114" s="1968">
        <v>1</v>
      </c>
      <c r="BT114" s="1968">
        <v>0.99314024390243905</v>
      </c>
      <c r="BU114" s="1968">
        <v>0.99649122807017543</v>
      </c>
      <c r="BV114" s="1968">
        <v>0.99001996007984028</v>
      </c>
      <c r="BW114" s="1968">
        <v>0.97560975609756095</v>
      </c>
      <c r="BX114" s="1970">
        <v>0.93333333333333335</v>
      </c>
      <c r="BY114" s="1969">
        <v>0.95501730103806226</v>
      </c>
      <c r="BZ114" s="1972">
        <v>0.98973305954825463</v>
      </c>
      <c r="CA114" s="1972">
        <v>0.98685540950455009</v>
      </c>
      <c r="CB114" s="1972"/>
      <c r="CC114" s="1984">
        <f t="shared" si="86"/>
        <v>0.9888235609156858</v>
      </c>
      <c r="CD114" s="1985">
        <f t="shared" si="105"/>
        <v>0.99745430633707455</v>
      </c>
      <c r="CE114" s="278">
        <f t="shared" si="106"/>
        <v>0.9681097719043521</v>
      </c>
    </row>
    <row r="115" spans="1:83" ht="14.5" x14ac:dyDescent="0.35">
      <c r="A115" s="213">
        <v>40406</v>
      </c>
      <c r="B115" s="1373">
        <f t="shared" si="103"/>
        <v>40401</v>
      </c>
      <c r="C115" s="219">
        <f t="shared" si="124"/>
        <v>0.9993502274204028</v>
      </c>
      <c r="D115" s="219">
        <f t="shared" si="125"/>
        <v>0.99852325867585523</v>
      </c>
      <c r="E115" s="219">
        <f t="shared" si="126"/>
        <v>0.99935128121959127</v>
      </c>
      <c r="F115" s="219">
        <f t="shared" si="127"/>
        <v>0.99865591397849462</v>
      </c>
      <c r="G115" s="219">
        <f t="shared" si="128"/>
        <v>1</v>
      </c>
      <c r="H115" s="219">
        <f t="shared" si="129"/>
        <v>1</v>
      </c>
      <c r="I115" s="219">
        <f t="shared" si="130"/>
        <v>0.9978813559322034</v>
      </c>
      <c r="J115" s="219">
        <f t="shared" si="131"/>
        <v>1</v>
      </c>
      <c r="K115" s="219">
        <f t="shared" si="132"/>
        <v>1</v>
      </c>
      <c r="L115" s="219">
        <f t="shared" si="133"/>
        <v>0.99314024390243905</v>
      </c>
      <c r="M115" s="219">
        <f t="shared" si="134"/>
        <v>0.99649122807017543</v>
      </c>
      <c r="N115" s="302">
        <f t="shared" si="135"/>
        <v>0.99203187250996017</v>
      </c>
      <c r="O115" s="302">
        <f t="shared" si="136"/>
        <v>0.97560975609756095</v>
      </c>
      <c r="P115" s="304">
        <f t="shared" si="137"/>
        <v>0.94666666666666666</v>
      </c>
      <c r="Q115" s="302">
        <f t="shared" si="138"/>
        <v>0.95501730103806226</v>
      </c>
      <c r="R115" s="302">
        <f t="shared" si="139"/>
        <v>0.98973305954825463</v>
      </c>
      <c r="S115" s="302">
        <f t="shared" si="139"/>
        <v>0.99191102123356922</v>
      </c>
      <c r="T115" s="986"/>
      <c r="U115" s="1904">
        <v>44059</v>
      </c>
      <c r="V115" s="214">
        <v>0</v>
      </c>
      <c r="W115" s="214">
        <v>8</v>
      </c>
      <c r="X115" s="214">
        <v>2</v>
      </c>
      <c r="Y115" s="214">
        <v>1</v>
      </c>
      <c r="Z115" s="214">
        <v>0</v>
      </c>
      <c r="AA115" s="214">
        <v>0</v>
      </c>
      <c r="AB115" s="214">
        <v>0</v>
      </c>
      <c r="AC115" s="214">
        <v>0</v>
      </c>
      <c r="AD115" s="214">
        <v>0</v>
      </c>
      <c r="AE115" s="215">
        <v>0</v>
      </c>
      <c r="AF115" s="215">
        <v>0</v>
      </c>
      <c r="AG115" s="301">
        <v>1</v>
      </c>
      <c r="AH115" s="301">
        <v>0</v>
      </c>
      <c r="AI115" s="301">
        <v>1</v>
      </c>
      <c r="AJ115" s="301">
        <v>0</v>
      </c>
      <c r="AK115" s="301">
        <v>0</v>
      </c>
      <c r="AL115" s="301">
        <v>10</v>
      </c>
      <c r="AM115" s="2201" t="s">
        <v>143</v>
      </c>
      <c r="AN115" s="2202">
        <v>44424</v>
      </c>
      <c r="AO115" s="1910"/>
      <c r="AP115" s="1912">
        <v>44059</v>
      </c>
      <c r="AQ115" s="1918">
        <f t="shared" si="107"/>
        <v>1538</v>
      </c>
      <c r="AR115" s="1918">
        <f t="shared" si="113"/>
        <v>4057</v>
      </c>
      <c r="AS115" s="1918">
        <f t="shared" si="114"/>
        <v>3081</v>
      </c>
      <c r="AT115" s="1918">
        <f t="shared" si="115"/>
        <v>743</v>
      </c>
      <c r="AU115" s="1918">
        <f t="shared" si="116"/>
        <v>547</v>
      </c>
      <c r="AV115" s="1918">
        <f t="shared" si="117"/>
        <v>802</v>
      </c>
      <c r="AW115" s="1918">
        <f t="shared" si="118"/>
        <v>471</v>
      </c>
      <c r="AX115" s="1918">
        <f t="shared" si="119"/>
        <v>214</v>
      </c>
      <c r="AY115" s="1918">
        <f t="shared" si="120"/>
        <v>736</v>
      </c>
      <c r="AZ115" s="1918">
        <f t="shared" si="121"/>
        <v>1303</v>
      </c>
      <c r="BA115" s="1918">
        <f t="shared" si="122"/>
        <v>568</v>
      </c>
      <c r="BB115" s="1921">
        <f t="shared" si="140"/>
        <v>498</v>
      </c>
      <c r="BC115" s="1921">
        <f t="shared" si="144"/>
        <v>160</v>
      </c>
      <c r="BD115" s="1920">
        <f t="shared" si="123"/>
        <v>71</v>
      </c>
      <c r="BE115" s="1920">
        <f t="shared" si="141"/>
        <v>552</v>
      </c>
      <c r="BF115" s="1920">
        <f t="shared" si="142"/>
        <v>1446</v>
      </c>
      <c r="BG115" s="1920">
        <f t="shared" si="143"/>
        <v>1962</v>
      </c>
      <c r="BH115" s="1898"/>
      <c r="BJ115" s="233">
        <f t="shared" si="104"/>
        <v>40401</v>
      </c>
      <c r="BK115" s="1968">
        <v>0.9993502274204028</v>
      </c>
      <c r="BL115" s="1968">
        <v>0.99852325867585523</v>
      </c>
      <c r="BM115" s="1968">
        <v>0.99935128121959127</v>
      </c>
      <c r="BN115" s="1968">
        <v>0.99865591397849462</v>
      </c>
      <c r="BO115" s="1968">
        <v>1</v>
      </c>
      <c r="BP115" s="1968">
        <v>1</v>
      </c>
      <c r="BQ115" s="1968">
        <v>0.9978813559322034</v>
      </c>
      <c r="BR115" s="1968">
        <v>1</v>
      </c>
      <c r="BS115" s="1968">
        <v>1</v>
      </c>
      <c r="BT115" s="1968">
        <v>0.99314024390243905</v>
      </c>
      <c r="BU115" s="1968">
        <v>0.99649122807017543</v>
      </c>
      <c r="BV115" s="1968">
        <v>0.99201596806387227</v>
      </c>
      <c r="BW115" s="1971">
        <v>0.97560975609756095</v>
      </c>
      <c r="BX115" s="1969">
        <v>0.94666666666666666</v>
      </c>
      <c r="BY115" s="1972">
        <v>0.95501730103806226</v>
      </c>
      <c r="BZ115" s="1972">
        <v>0.98973305954825463</v>
      </c>
      <c r="CA115" s="1972">
        <v>0.99191102123356922</v>
      </c>
      <c r="CB115" s="1972"/>
      <c r="CC115" s="1984">
        <f t="shared" si="86"/>
        <v>0.99025572246159688</v>
      </c>
      <c r="CD115" s="1985">
        <f t="shared" si="105"/>
        <v>0.99795078977191931</v>
      </c>
      <c r="CE115" s="278">
        <f t="shared" si="106"/>
        <v>0.97178756091682283</v>
      </c>
    </row>
    <row r="116" spans="1:83" ht="14.5" x14ac:dyDescent="0.35">
      <c r="A116" s="213">
        <v>40407</v>
      </c>
      <c r="B116" s="1373">
        <f t="shared" si="103"/>
        <v>40402</v>
      </c>
      <c r="C116" s="219">
        <f t="shared" si="124"/>
        <v>0.9993502274204028</v>
      </c>
      <c r="D116" s="219">
        <f t="shared" si="125"/>
        <v>0.99852325867585523</v>
      </c>
      <c r="E116" s="219">
        <f t="shared" si="126"/>
        <v>0.99935128121959127</v>
      </c>
      <c r="F116" s="219">
        <f t="shared" si="127"/>
        <v>0.99865591397849462</v>
      </c>
      <c r="G116" s="219">
        <f t="shared" si="128"/>
        <v>1</v>
      </c>
      <c r="H116" s="219">
        <f t="shared" si="129"/>
        <v>1</v>
      </c>
      <c r="I116" s="219">
        <f t="shared" si="130"/>
        <v>0.9978813559322034</v>
      </c>
      <c r="J116" s="219">
        <f t="shared" si="131"/>
        <v>1</v>
      </c>
      <c r="K116" s="219">
        <f t="shared" si="132"/>
        <v>1</v>
      </c>
      <c r="L116" s="219">
        <f t="shared" si="133"/>
        <v>0.99314024390243905</v>
      </c>
      <c r="M116" s="219">
        <f t="shared" si="134"/>
        <v>0.99824561403508771</v>
      </c>
      <c r="N116" s="302">
        <f t="shared" si="135"/>
        <v>0.99203187250996017</v>
      </c>
      <c r="O116" s="302">
        <f t="shared" si="136"/>
        <v>0.98780487804878048</v>
      </c>
      <c r="P116" s="219">
        <f t="shared" si="137"/>
        <v>0.96</v>
      </c>
      <c r="Q116" s="302">
        <f t="shared" si="138"/>
        <v>0.95674740484429066</v>
      </c>
      <c r="R116" s="302">
        <f t="shared" si="139"/>
        <v>0.99315537303216972</v>
      </c>
      <c r="S116" s="302">
        <f t="shared" si="139"/>
        <v>0.99191102123356922</v>
      </c>
      <c r="T116" s="986"/>
      <c r="U116" s="1905">
        <v>44060</v>
      </c>
      <c r="V116" s="214">
        <v>0</v>
      </c>
      <c r="W116" s="214">
        <v>0</v>
      </c>
      <c r="X116" s="214">
        <v>0</v>
      </c>
      <c r="Y116" s="214">
        <v>0</v>
      </c>
      <c r="Z116" s="214">
        <v>0</v>
      </c>
      <c r="AA116" s="214">
        <v>0</v>
      </c>
      <c r="AB116" s="214">
        <v>0</v>
      </c>
      <c r="AC116" s="214">
        <v>0</v>
      </c>
      <c r="AD116" s="214">
        <v>0</v>
      </c>
      <c r="AE116" s="215">
        <v>0</v>
      </c>
      <c r="AF116" s="215">
        <v>1</v>
      </c>
      <c r="AG116" s="301">
        <v>0</v>
      </c>
      <c r="AH116" s="301">
        <v>2</v>
      </c>
      <c r="AI116" s="301">
        <v>1</v>
      </c>
      <c r="AJ116" s="301">
        <v>1</v>
      </c>
      <c r="AK116" s="301">
        <v>5</v>
      </c>
      <c r="AL116" s="301">
        <v>0</v>
      </c>
      <c r="AM116" s="2201" t="s">
        <v>143</v>
      </c>
      <c r="AN116" s="2202">
        <v>44425</v>
      </c>
      <c r="AO116" s="1910"/>
      <c r="AP116" s="1912">
        <v>44060</v>
      </c>
      <c r="AQ116" s="1918">
        <f t="shared" si="107"/>
        <v>1538</v>
      </c>
      <c r="AR116" s="1918">
        <f t="shared" si="113"/>
        <v>4057</v>
      </c>
      <c r="AS116" s="1918">
        <f t="shared" si="114"/>
        <v>3081</v>
      </c>
      <c r="AT116" s="1918">
        <f t="shared" si="115"/>
        <v>743</v>
      </c>
      <c r="AU116" s="1918">
        <f t="shared" si="116"/>
        <v>547</v>
      </c>
      <c r="AV116" s="1918">
        <f t="shared" si="117"/>
        <v>802</v>
      </c>
      <c r="AW116" s="1918">
        <f t="shared" si="118"/>
        <v>471</v>
      </c>
      <c r="AX116" s="1918">
        <f t="shared" si="119"/>
        <v>214</v>
      </c>
      <c r="AY116" s="1918">
        <f t="shared" si="120"/>
        <v>736</v>
      </c>
      <c r="AZ116" s="1918">
        <f t="shared" si="121"/>
        <v>1303</v>
      </c>
      <c r="BA116" s="1918">
        <f t="shared" si="122"/>
        <v>569</v>
      </c>
      <c r="BB116" s="1921">
        <f t="shared" si="140"/>
        <v>498</v>
      </c>
      <c r="BC116" s="1921">
        <f t="shared" si="144"/>
        <v>162</v>
      </c>
      <c r="BD116" s="1920">
        <f t="shared" si="123"/>
        <v>72</v>
      </c>
      <c r="BE116" s="1920">
        <f t="shared" si="141"/>
        <v>553</v>
      </c>
      <c r="BF116" s="1920">
        <f t="shared" si="142"/>
        <v>1451</v>
      </c>
      <c r="BG116" s="1920">
        <f t="shared" si="143"/>
        <v>1962</v>
      </c>
      <c r="BH116" s="1898"/>
      <c r="BJ116" s="233">
        <f t="shared" si="104"/>
        <v>40402</v>
      </c>
      <c r="BK116" s="1968">
        <v>0.9993502274204028</v>
      </c>
      <c r="BL116" s="1968">
        <v>0.99852325867585523</v>
      </c>
      <c r="BM116" s="1968">
        <v>0.99935128121959127</v>
      </c>
      <c r="BN116" s="1968">
        <v>0.99865591397849462</v>
      </c>
      <c r="BO116" s="1968">
        <v>1</v>
      </c>
      <c r="BP116" s="1968">
        <v>1</v>
      </c>
      <c r="BQ116" s="1968">
        <v>0.9978813559322034</v>
      </c>
      <c r="BR116" s="1968">
        <v>1</v>
      </c>
      <c r="BS116" s="1968">
        <v>1</v>
      </c>
      <c r="BT116" s="1968">
        <v>0.99314024390243905</v>
      </c>
      <c r="BU116" s="1968">
        <v>0.99824561403508771</v>
      </c>
      <c r="BV116" s="1968">
        <v>0.99201596806387227</v>
      </c>
      <c r="BW116" s="1971">
        <v>0.98780487804878048</v>
      </c>
      <c r="BX116" s="1970">
        <v>0.96</v>
      </c>
      <c r="BY116" s="1972">
        <v>0.95674740484429066</v>
      </c>
      <c r="BZ116" s="1972">
        <v>0.99315537303216972</v>
      </c>
      <c r="CA116" s="1972">
        <v>0.99191102123356922</v>
      </c>
      <c r="CB116" s="1972"/>
      <c r="CC116" s="1984">
        <f t="shared" si="86"/>
        <v>0.99216367884627965</v>
      </c>
      <c r="CD116" s="1985">
        <f t="shared" si="105"/>
        <v>0.99809698860232876</v>
      </c>
      <c r="CE116" s="278">
        <f t="shared" si="106"/>
        <v>0.97792373543176203</v>
      </c>
    </row>
    <row r="117" spans="1:83" ht="14.5" x14ac:dyDescent="0.35">
      <c r="A117" s="213">
        <v>40408</v>
      </c>
      <c r="B117" s="1373">
        <f t="shared" si="103"/>
        <v>40403</v>
      </c>
      <c r="C117" s="219">
        <f t="shared" si="124"/>
        <v>0.9993502274204028</v>
      </c>
      <c r="D117" s="219">
        <f t="shared" si="125"/>
        <v>0.99852325867585523</v>
      </c>
      <c r="E117" s="219">
        <f t="shared" si="126"/>
        <v>0.99935128121959127</v>
      </c>
      <c r="F117" s="219">
        <f t="shared" si="127"/>
        <v>1</v>
      </c>
      <c r="G117" s="219">
        <f t="shared" si="128"/>
        <v>1</v>
      </c>
      <c r="H117" s="219">
        <f t="shared" si="129"/>
        <v>1</v>
      </c>
      <c r="I117" s="219">
        <f t="shared" si="130"/>
        <v>1</v>
      </c>
      <c r="J117" s="219">
        <f t="shared" si="131"/>
        <v>1</v>
      </c>
      <c r="K117" s="219">
        <f t="shared" si="132"/>
        <v>1</v>
      </c>
      <c r="L117" s="227">
        <f t="shared" si="133"/>
        <v>0.99618902439024393</v>
      </c>
      <c r="M117" s="219">
        <f t="shared" si="134"/>
        <v>0.99824561403508771</v>
      </c>
      <c r="N117" s="302">
        <f t="shared" si="135"/>
        <v>0.99203187250996017</v>
      </c>
      <c r="O117" s="302">
        <f t="shared" si="136"/>
        <v>0.98780487804878048</v>
      </c>
      <c r="P117" s="302">
        <f t="shared" si="137"/>
        <v>0.97333333333333338</v>
      </c>
      <c r="Q117" s="302">
        <f t="shared" si="138"/>
        <v>0.97404844290657444</v>
      </c>
      <c r="R117" s="302">
        <f t="shared" si="139"/>
        <v>0.99315537303216972</v>
      </c>
      <c r="S117" s="302">
        <f t="shared" si="139"/>
        <v>0.99241658240647124</v>
      </c>
      <c r="T117" s="986"/>
      <c r="U117" s="1904">
        <v>44061</v>
      </c>
      <c r="V117" s="214">
        <v>0</v>
      </c>
      <c r="W117" s="214">
        <v>0</v>
      </c>
      <c r="X117" s="214">
        <v>0</v>
      </c>
      <c r="Y117" s="214">
        <v>1</v>
      </c>
      <c r="Z117" s="214">
        <v>0</v>
      </c>
      <c r="AA117" s="214">
        <v>0</v>
      </c>
      <c r="AB117" s="214">
        <v>1</v>
      </c>
      <c r="AC117" s="214">
        <v>0</v>
      </c>
      <c r="AD117" s="214">
        <v>0</v>
      </c>
      <c r="AE117" s="215">
        <v>4</v>
      </c>
      <c r="AF117" s="215">
        <v>0</v>
      </c>
      <c r="AG117" s="301">
        <v>0</v>
      </c>
      <c r="AH117" s="301">
        <v>0</v>
      </c>
      <c r="AI117" s="301">
        <v>1</v>
      </c>
      <c r="AJ117" s="301">
        <v>10</v>
      </c>
      <c r="AK117" s="301">
        <v>0</v>
      </c>
      <c r="AL117" s="301">
        <v>1</v>
      </c>
      <c r="AM117" s="2201" t="s">
        <v>143</v>
      </c>
      <c r="AN117" s="2202">
        <v>44426</v>
      </c>
      <c r="AO117" s="1910"/>
      <c r="AP117" s="1912">
        <v>44061</v>
      </c>
      <c r="AQ117" s="1918">
        <f t="shared" si="107"/>
        <v>1538</v>
      </c>
      <c r="AR117" s="1918">
        <f t="shared" si="113"/>
        <v>4057</v>
      </c>
      <c r="AS117" s="1918">
        <f t="shared" si="114"/>
        <v>3081</v>
      </c>
      <c r="AT117" s="1922">
        <f t="shared" si="115"/>
        <v>744</v>
      </c>
      <c r="AU117" s="1918">
        <f t="shared" si="116"/>
        <v>547</v>
      </c>
      <c r="AV117" s="1918">
        <f t="shared" si="117"/>
        <v>802</v>
      </c>
      <c r="AW117" s="1922">
        <f t="shared" si="118"/>
        <v>472</v>
      </c>
      <c r="AX117" s="1918">
        <f t="shared" si="119"/>
        <v>214</v>
      </c>
      <c r="AY117" s="1918">
        <f t="shared" si="120"/>
        <v>736</v>
      </c>
      <c r="AZ117" s="1918">
        <f t="shared" si="121"/>
        <v>1307</v>
      </c>
      <c r="BA117" s="1918">
        <f t="shared" si="122"/>
        <v>569</v>
      </c>
      <c r="BB117" s="1921">
        <f t="shared" si="140"/>
        <v>498</v>
      </c>
      <c r="BC117" s="1921">
        <f t="shared" si="144"/>
        <v>162</v>
      </c>
      <c r="BD117" s="1920">
        <f t="shared" si="123"/>
        <v>73</v>
      </c>
      <c r="BE117" s="1920">
        <f t="shared" si="141"/>
        <v>563</v>
      </c>
      <c r="BF117" s="1920">
        <f t="shared" si="142"/>
        <v>1451</v>
      </c>
      <c r="BG117" s="1920">
        <f t="shared" si="143"/>
        <v>1963</v>
      </c>
      <c r="BH117" s="1898"/>
      <c r="BJ117" s="233">
        <f t="shared" si="104"/>
        <v>40403</v>
      </c>
      <c r="BK117" s="1968">
        <v>0.9993502274204028</v>
      </c>
      <c r="BL117" s="1968">
        <v>0.99852325867585523</v>
      </c>
      <c r="BM117" s="1968">
        <v>0.99935128121959127</v>
      </c>
      <c r="BN117" s="1968">
        <v>1</v>
      </c>
      <c r="BO117" s="1968">
        <v>1</v>
      </c>
      <c r="BP117" s="1968">
        <v>1</v>
      </c>
      <c r="BQ117" s="1968">
        <v>1</v>
      </c>
      <c r="BR117" s="1968">
        <v>1</v>
      </c>
      <c r="BS117" s="1968">
        <v>1</v>
      </c>
      <c r="BT117" s="1986">
        <v>0.99618902439024393</v>
      </c>
      <c r="BU117" s="1968">
        <v>0.99824561403508771</v>
      </c>
      <c r="BV117" s="1968">
        <v>0.99201596806387227</v>
      </c>
      <c r="BW117" s="1971">
        <v>0.98780487804878048</v>
      </c>
      <c r="BX117" s="1970">
        <v>0.97333333333333338</v>
      </c>
      <c r="BY117" s="1972">
        <v>0.97404844290657444</v>
      </c>
      <c r="BZ117" s="1972">
        <v>0.99315537303216972</v>
      </c>
      <c r="CA117" s="1972">
        <v>0.99241658240647124</v>
      </c>
      <c r="CB117" s="1972"/>
      <c r="CC117" s="1984">
        <f t="shared" si="86"/>
        <v>0.99437846961955212</v>
      </c>
      <c r="CD117" s="1985">
        <f t="shared" si="105"/>
        <v>0.99863961448375449</v>
      </c>
      <c r="CE117" s="278">
        <f t="shared" si="106"/>
        <v>0.98415172194546585</v>
      </c>
    </row>
    <row r="118" spans="1:83" ht="14.5" x14ac:dyDescent="0.35">
      <c r="A118" s="213">
        <v>40409</v>
      </c>
      <c r="B118" s="1373">
        <f t="shared" si="103"/>
        <v>40404</v>
      </c>
      <c r="C118" s="219">
        <f t="shared" si="124"/>
        <v>0.9993502274204028</v>
      </c>
      <c r="D118" s="219">
        <f t="shared" si="125"/>
        <v>0.99901550578390352</v>
      </c>
      <c r="E118" s="219">
        <f t="shared" si="126"/>
        <v>0.99967564060979563</v>
      </c>
      <c r="F118" s="219">
        <f t="shared" si="127"/>
        <v>1</v>
      </c>
      <c r="G118" s="219">
        <f t="shared" si="128"/>
        <v>1</v>
      </c>
      <c r="H118" s="219">
        <f t="shared" si="129"/>
        <v>1</v>
      </c>
      <c r="I118" s="219">
        <f t="shared" si="130"/>
        <v>1</v>
      </c>
      <c r="J118" s="219">
        <f t="shared" si="131"/>
        <v>1</v>
      </c>
      <c r="K118" s="219">
        <f t="shared" si="132"/>
        <v>1</v>
      </c>
      <c r="L118" s="219">
        <f t="shared" si="133"/>
        <v>0.99618902439024393</v>
      </c>
      <c r="M118" s="219">
        <f t="shared" si="134"/>
        <v>0.99824561403508771</v>
      </c>
      <c r="N118" s="227">
        <f t="shared" si="135"/>
        <v>0.99800796812749004</v>
      </c>
      <c r="O118" s="302">
        <f t="shared" si="136"/>
        <v>0.98780487804878048</v>
      </c>
      <c r="P118" s="302">
        <f t="shared" si="137"/>
        <v>0.97333333333333338</v>
      </c>
      <c r="Q118" s="302">
        <f t="shared" si="138"/>
        <v>0.97404844290657444</v>
      </c>
      <c r="R118" s="302">
        <f t="shared" si="139"/>
        <v>0.99383983572895274</v>
      </c>
      <c r="S118" s="302">
        <f t="shared" si="139"/>
        <v>0.99443882709807885</v>
      </c>
      <c r="T118" s="986"/>
      <c r="U118" s="1905">
        <v>44062</v>
      </c>
      <c r="V118" s="214">
        <v>0</v>
      </c>
      <c r="W118" s="214">
        <v>2</v>
      </c>
      <c r="X118" s="214">
        <v>1</v>
      </c>
      <c r="Y118" s="214">
        <v>0</v>
      </c>
      <c r="Z118" s="214">
        <v>0</v>
      </c>
      <c r="AA118" s="214">
        <v>0</v>
      </c>
      <c r="AB118" s="214">
        <v>0</v>
      </c>
      <c r="AC118" s="214">
        <v>0</v>
      </c>
      <c r="AD118" s="214">
        <v>0</v>
      </c>
      <c r="AE118" s="215">
        <v>0</v>
      </c>
      <c r="AF118" s="215">
        <v>0</v>
      </c>
      <c r="AG118" s="301">
        <v>3</v>
      </c>
      <c r="AH118" s="301">
        <v>0</v>
      </c>
      <c r="AI118" s="301">
        <v>0</v>
      </c>
      <c r="AJ118" s="301">
        <v>0</v>
      </c>
      <c r="AK118" s="1368">
        <v>1</v>
      </c>
      <c r="AL118" s="1368">
        <v>4</v>
      </c>
      <c r="AM118" s="2201" t="s">
        <v>143</v>
      </c>
      <c r="AN118" s="2202">
        <v>44427</v>
      </c>
      <c r="AO118" s="1910"/>
      <c r="AP118" s="1912">
        <v>44062</v>
      </c>
      <c r="AQ118" s="1918">
        <f t="shared" si="107"/>
        <v>1538</v>
      </c>
      <c r="AR118" s="1918">
        <f t="shared" si="113"/>
        <v>4059</v>
      </c>
      <c r="AS118" s="1918">
        <f t="shared" si="114"/>
        <v>3082</v>
      </c>
      <c r="AT118" s="1918">
        <f t="shared" si="115"/>
        <v>744</v>
      </c>
      <c r="AU118" s="1918">
        <f t="shared" si="116"/>
        <v>547</v>
      </c>
      <c r="AV118" s="1918">
        <f t="shared" si="117"/>
        <v>802</v>
      </c>
      <c r="AW118" s="1918">
        <f t="shared" si="118"/>
        <v>472</v>
      </c>
      <c r="AX118" s="1918">
        <f t="shared" si="119"/>
        <v>214</v>
      </c>
      <c r="AY118" s="1918">
        <f t="shared" si="120"/>
        <v>736</v>
      </c>
      <c r="AZ118" s="1918">
        <f t="shared" si="121"/>
        <v>1307</v>
      </c>
      <c r="BA118" s="1918">
        <f t="shared" ref="BA118:BA135" si="145">(BA117+AF118)</f>
        <v>569</v>
      </c>
      <c r="BB118" s="1921">
        <f t="shared" si="140"/>
        <v>501</v>
      </c>
      <c r="BC118" s="1921">
        <f t="shared" si="144"/>
        <v>162</v>
      </c>
      <c r="BD118" s="1920">
        <f t="shared" ref="BD118:BD135" si="146">(BD117+AI118)</f>
        <v>73</v>
      </c>
      <c r="BE118" s="1920">
        <f t="shared" si="141"/>
        <v>563</v>
      </c>
      <c r="BF118" s="1920">
        <f t="shared" si="142"/>
        <v>1452</v>
      </c>
      <c r="BG118" s="1920">
        <f t="shared" si="143"/>
        <v>1967</v>
      </c>
      <c r="BH118" s="1898"/>
      <c r="BJ118" s="233">
        <f t="shared" si="104"/>
        <v>40404</v>
      </c>
      <c r="BK118" s="988">
        <v>0.9993502274204028</v>
      </c>
      <c r="BL118" s="988">
        <v>0.99901550578390352</v>
      </c>
      <c r="BM118" s="988">
        <v>0.99967564060979563</v>
      </c>
      <c r="BN118" s="988">
        <v>1</v>
      </c>
      <c r="BO118" s="988">
        <v>1</v>
      </c>
      <c r="BP118" s="988">
        <v>1</v>
      </c>
      <c r="BQ118" s="988">
        <v>1</v>
      </c>
      <c r="BR118" s="988">
        <v>1</v>
      </c>
      <c r="BS118" s="988">
        <v>1</v>
      </c>
      <c r="BT118" s="988">
        <v>0.99618902439024393</v>
      </c>
      <c r="BU118" s="1968">
        <v>0.99824561403508771</v>
      </c>
      <c r="BV118" s="1986">
        <v>0.99800399201596801</v>
      </c>
      <c r="BW118" s="1988">
        <v>0.98780487804878048</v>
      </c>
      <c r="BX118" s="1970">
        <v>0.97333333333333338</v>
      </c>
      <c r="BY118" s="1972">
        <v>0.97404844290657444</v>
      </c>
      <c r="BZ118" s="1972">
        <v>0.99383983572895274</v>
      </c>
      <c r="CA118" s="1972">
        <v>0.99443882709807885</v>
      </c>
      <c r="CB118" s="1972"/>
      <c r="CC118" s="1984">
        <f t="shared" ref="CC118:CC135" si="147">AVERAGE(BK118:CA118)</f>
        <v>0.99493796008065427</v>
      </c>
      <c r="CD118" s="1985">
        <f t="shared" si="105"/>
        <v>0.99920666702128358</v>
      </c>
      <c r="CE118" s="278">
        <f t="shared" si="106"/>
        <v>0.98469306342314389</v>
      </c>
    </row>
    <row r="119" spans="1:83" ht="14.5" x14ac:dyDescent="0.35">
      <c r="A119" s="213">
        <v>40410</v>
      </c>
      <c r="B119" s="1373">
        <f t="shared" si="103"/>
        <v>40405</v>
      </c>
      <c r="C119" s="219">
        <f t="shared" si="124"/>
        <v>1</v>
      </c>
      <c r="D119" s="219">
        <f t="shared" si="125"/>
        <v>0.99901550578390352</v>
      </c>
      <c r="E119" s="219">
        <f t="shared" si="126"/>
        <v>0.99967564060979563</v>
      </c>
      <c r="F119" s="219">
        <f t="shared" si="127"/>
        <v>1</v>
      </c>
      <c r="G119" s="219">
        <f t="shared" si="128"/>
        <v>1</v>
      </c>
      <c r="H119" s="219">
        <f t="shared" si="129"/>
        <v>1</v>
      </c>
      <c r="I119" s="219">
        <f t="shared" si="130"/>
        <v>1</v>
      </c>
      <c r="J119" s="219">
        <f t="shared" si="131"/>
        <v>1</v>
      </c>
      <c r="K119" s="219">
        <f t="shared" si="132"/>
        <v>1</v>
      </c>
      <c r="L119" s="219">
        <f t="shared" si="133"/>
        <v>0.99618902439024393</v>
      </c>
      <c r="M119" s="219">
        <f t="shared" si="134"/>
        <v>0.99824561403508771</v>
      </c>
      <c r="N119" s="302">
        <f t="shared" si="135"/>
        <v>0.99800796812749004</v>
      </c>
      <c r="O119" s="227">
        <f t="shared" si="136"/>
        <v>1</v>
      </c>
      <c r="P119" s="302">
        <f t="shared" si="137"/>
        <v>0.97333333333333338</v>
      </c>
      <c r="Q119" s="302">
        <f t="shared" si="138"/>
        <v>0.97404844290657444</v>
      </c>
      <c r="R119" s="227">
        <f t="shared" si="139"/>
        <v>0.99520876112251877</v>
      </c>
      <c r="S119" s="219">
        <f t="shared" si="139"/>
        <v>0.99443882709807885</v>
      </c>
      <c r="T119" s="986"/>
      <c r="U119" s="1904">
        <v>44063</v>
      </c>
      <c r="V119" s="214">
        <v>1</v>
      </c>
      <c r="W119" s="214">
        <v>0</v>
      </c>
      <c r="X119" s="214">
        <v>0</v>
      </c>
      <c r="Y119" s="214">
        <v>0</v>
      </c>
      <c r="Z119" s="214">
        <v>0</v>
      </c>
      <c r="AA119" s="214">
        <v>0</v>
      </c>
      <c r="AB119" s="214">
        <v>0</v>
      </c>
      <c r="AC119" s="214">
        <v>0</v>
      </c>
      <c r="AD119" s="214">
        <v>0</v>
      </c>
      <c r="AE119" s="215">
        <v>0</v>
      </c>
      <c r="AF119" s="215">
        <v>0</v>
      </c>
      <c r="AG119" s="301">
        <v>0</v>
      </c>
      <c r="AH119" s="301">
        <v>2</v>
      </c>
      <c r="AI119" s="301">
        <v>0</v>
      </c>
      <c r="AJ119" s="301">
        <v>0</v>
      </c>
      <c r="AK119" s="1369">
        <v>2</v>
      </c>
      <c r="AL119" s="1370">
        <v>0</v>
      </c>
      <c r="AM119" s="2201" t="s">
        <v>143</v>
      </c>
      <c r="AN119" s="2202">
        <v>44428</v>
      </c>
      <c r="AO119" s="1910"/>
      <c r="AP119" s="1912">
        <v>44063</v>
      </c>
      <c r="AQ119" s="1918">
        <f t="shared" si="107"/>
        <v>1539</v>
      </c>
      <c r="AR119" s="1918">
        <f t="shared" si="113"/>
        <v>4059</v>
      </c>
      <c r="AS119" s="1918">
        <f t="shared" si="114"/>
        <v>3082</v>
      </c>
      <c r="AT119" s="1918">
        <f t="shared" si="115"/>
        <v>744</v>
      </c>
      <c r="AU119" s="1918">
        <f t="shared" si="116"/>
        <v>547</v>
      </c>
      <c r="AV119" s="1918">
        <f t="shared" si="117"/>
        <v>802</v>
      </c>
      <c r="AW119" s="1918">
        <f t="shared" si="118"/>
        <v>472</v>
      </c>
      <c r="AX119" s="1918">
        <f t="shared" si="119"/>
        <v>214</v>
      </c>
      <c r="AY119" s="1918">
        <f t="shared" si="120"/>
        <v>736</v>
      </c>
      <c r="AZ119" s="1918">
        <f t="shared" si="121"/>
        <v>1307</v>
      </c>
      <c r="BA119" s="1918">
        <f t="shared" si="145"/>
        <v>569</v>
      </c>
      <c r="BB119" s="1921">
        <f t="shared" si="140"/>
        <v>501</v>
      </c>
      <c r="BC119" s="1922">
        <f t="shared" si="144"/>
        <v>164</v>
      </c>
      <c r="BD119" s="1920">
        <f t="shared" si="146"/>
        <v>73</v>
      </c>
      <c r="BE119" s="1920">
        <f t="shared" si="141"/>
        <v>563</v>
      </c>
      <c r="BF119" s="1920">
        <f t="shared" si="142"/>
        <v>1454</v>
      </c>
      <c r="BG119" s="1920">
        <f t="shared" si="143"/>
        <v>1967</v>
      </c>
      <c r="BH119" s="1898"/>
      <c r="BJ119" s="233">
        <f t="shared" si="104"/>
        <v>40405</v>
      </c>
      <c r="BK119" s="1968">
        <v>1</v>
      </c>
      <c r="BL119" s="1968">
        <v>0.99901550578390352</v>
      </c>
      <c r="BM119" s="1968">
        <v>0.99967564060979563</v>
      </c>
      <c r="BN119" s="1968">
        <v>1</v>
      </c>
      <c r="BO119" s="1968">
        <v>1</v>
      </c>
      <c r="BP119" s="1968">
        <v>1</v>
      </c>
      <c r="BQ119" s="1968">
        <v>1</v>
      </c>
      <c r="BR119" s="1968">
        <v>1</v>
      </c>
      <c r="BS119" s="1968">
        <v>1</v>
      </c>
      <c r="BT119" s="1968">
        <v>0.99618902439024393</v>
      </c>
      <c r="BU119" s="1968">
        <v>0.99824561403508771</v>
      </c>
      <c r="BV119" s="1968">
        <v>0.99800399201596801</v>
      </c>
      <c r="BW119" s="1989">
        <v>1</v>
      </c>
      <c r="BX119" s="1970">
        <v>0.97333333333333338</v>
      </c>
      <c r="BY119" s="1972">
        <v>0.97404844290657444</v>
      </c>
      <c r="BZ119" s="1974">
        <v>0.99520876112251877</v>
      </c>
      <c r="CA119" s="1972">
        <v>0.99443882709807885</v>
      </c>
      <c r="CB119" s="1972"/>
      <c r="CC119" s="1984">
        <f t="shared" si="147"/>
        <v>0.99577406713502981</v>
      </c>
      <c r="CD119" s="1985">
        <f t="shared" si="105"/>
        <v>0.99926081473625006</v>
      </c>
      <c r="CE119" s="278">
        <f t="shared" si="106"/>
        <v>0.98740587289210102</v>
      </c>
    </row>
    <row r="120" spans="1:83" ht="14.5" x14ac:dyDescent="0.35">
      <c r="A120" s="213">
        <v>40411</v>
      </c>
      <c r="B120" s="1373">
        <f t="shared" si="103"/>
        <v>40406</v>
      </c>
      <c r="C120" s="219">
        <f t="shared" si="124"/>
        <v>1</v>
      </c>
      <c r="D120" s="219">
        <f t="shared" si="125"/>
        <v>0.99901550578390352</v>
      </c>
      <c r="E120" s="219">
        <f t="shared" si="126"/>
        <v>0.99967564060979563</v>
      </c>
      <c r="F120" s="219">
        <f t="shared" si="127"/>
        <v>1</v>
      </c>
      <c r="G120" s="219">
        <f t="shared" si="128"/>
        <v>1</v>
      </c>
      <c r="H120" s="219">
        <f t="shared" si="129"/>
        <v>1</v>
      </c>
      <c r="I120" s="219">
        <f t="shared" si="130"/>
        <v>1</v>
      </c>
      <c r="J120" s="219">
        <f t="shared" si="131"/>
        <v>1</v>
      </c>
      <c r="K120" s="219">
        <f t="shared" si="132"/>
        <v>1</v>
      </c>
      <c r="L120" s="219">
        <f t="shared" si="133"/>
        <v>0.99771341463414631</v>
      </c>
      <c r="M120" s="219">
        <f t="shared" si="134"/>
        <v>0.99824561403508771</v>
      </c>
      <c r="N120" s="302">
        <f t="shared" si="135"/>
        <v>0.99800796812749004</v>
      </c>
      <c r="O120" s="302">
        <f t="shared" si="136"/>
        <v>1</v>
      </c>
      <c r="P120" s="302">
        <f t="shared" si="137"/>
        <v>0.97333333333333338</v>
      </c>
      <c r="Q120" s="302">
        <f t="shared" si="138"/>
        <v>0.97750865051903113</v>
      </c>
      <c r="R120" s="302">
        <f t="shared" si="139"/>
        <v>0.99520876112251877</v>
      </c>
      <c r="S120" s="302">
        <f t="shared" si="139"/>
        <v>0.99443882709807885</v>
      </c>
      <c r="T120" s="986"/>
      <c r="U120" s="1905">
        <v>44064</v>
      </c>
      <c r="V120" s="214">
        <v>0</v>
      </c>
      <c r="W120" s="214">
        <v>0</v>
      </c>
      <c r="X120" s="214">
        <v>0</v>
      </c>
      <c r="Y120" s="214">
        <v>0</v>
      </c>
      <c r="Z120" s="214">
        <v>0</v>
      </c>
      <c r="AA120" s="214">
        <v>0</v>
      </c>
      <c r="AB120" s="214">
        <v>0</v>
      </c>
      <c r="AC120" s="214">
        <v>0</v>
      </c>
      <c r="AD120" s="214">
        <v>0</v>
      </c>
      <c r="AE120" s="215">
        <v>2</v>
      </c>
      <c r="AF120" s="215">
        <v>0</v>
      </c>
      <c r="AG120" s="301">
        <v>0</v>
      </c>
      <c r="AH120" s="301">
        <v>0</v>
      </c>
      <c r="AI120" s="301">
        <v>0</v>
      </c>
      <c r="AJ120" s="301">
        <v>2</v>
      </c>
      <c r="AK120" s="1370">
        <v>0</v>
      </c>
      <c r="AL120" s="1370">
        <v>0</v>
      </c>
      <c r="AM120" s="2201" t="s">
        <v>143</v>
      </c>
      <c r="AN120" s="2202">
        <v>44429</v>
      </c>
      <c r="AO120" s="1910"/>
      <c r="AP120" s="1912">
        <v>44064</v>
      </c>
      <c r="AQ120" s="1918">
        <f t="shared" si="107"/>
        <v>1539</v>
      </c>
      <c r="AR120" s="1918">
        <f t="shared" si="113"/>
        <v>4059</v>
      </c>
      <c r="AS120" s="1918">
        <f t="shared" si="114"/>
        <v>3082</v>
      </c>
      <c r="AT120" s="1918">
        <f t="shared" si="115"/>
        <v>744</v>
      </c>
      <c r="AU120" s="1918">
        <f t="shared" si="116"/>
        <v>547</v>
      </c>
      <c r="AV120" s="1918">
        <f t="shared" si="117"/>
        <v>802</v>
      </c>
      <c r="AW120" s="1918">
        <f t="shared" si="118"/>
        <v>472</v>
      </c>
      <c r="AX120" s="1918">
        <f t="shared" si="119"/>
        <v>214</v>
      </c>
      <c r="AY120" s="1918">
        <f t="shared" si="120"/>
        <v>736</v>
      </c>
      <c r="AZ120" s="1918">
        <f t="shared" si="121"/>
        <v>1309</v>
      </c>
      <c r="BA120" s="1918">
        <f t="shared" si="145"/>
        <v>569</v>
      </c>
      <c r="BB120" s="1921">
        <f t="shared" si="140"/>
        <v>501</v>
      </c>
      <c r="BC120" s="1921">
        <f t="shared" si="144"/>
        <v>164</v>
      </c>
      <c r="BD120" s="1920">
        <f t="shared" si="146"/>
        <v>73</v>
      </c>
      <c r="BE120" s="1920">
        <f t="shared" si="141"/>
        <v>565</v>
      </c>
      <c r="BF120" s="1920">
        <f t="shared" si="142"/>
        <v>1454</v>
      </c>
      <c r="BG120" s="1920">
        <f t="shared" si="143"/>
        <v>1967</v>
      </c>
      <c r="BH120" s="1898"/>
      <c r="BJ120" s="233">
        <f t="shared" si="104"/>
        <v>40406</v>
      </c>
      <c r="BK120" s="1968">
        <v>1</v>
      </c>
      <c r="BL120" s="1968">
        <v>0.99901550578390352</v>
      </c>
      <c r="BM120" s="1968">
        <v>0.99967564060979563</v>
      </c>
      <c r="BN120" s="1968">
        <v>1</v>
      </c>
      <c r="BO120" s="1968">
        <v>1</v>
      </c>
      <c r="BP120" s="1968">
        <v>1</v>
      </c>
      <c r="BQ120" s="1968">
        <v>1</v>
      </c>
      <c r="BR120" s="1968">
        <v>1</v>
      </c>
      <c r="BS120" s="1968">
        <v>1</v>
      </c>
      <c r="BT120" s="1968">
        <v>0.99771341463414631</v>
      </c>
      <c r="BU120" s="1968">
        <v>0.99824561403508771</v>
      </c>
      <c r="BV120" s="1968">
        <v>0.99800399201596801</v>
      </c>
      <c r="BW120" s="1975">
        <v>1</v>
      </c>
      <c r="BX120" s="1970">
        <v>0.97333333333333338</v>
      </c>
      <c r="BY120" s="1972">
        <v>0.97750865051903113</v>
      </c>
      <c r="BZ120" s="1972">
        <v>0.99520876112251877</v>
      </c>
      <c r="CA120" s="1972">
        <v>0.99443882709807885</v>
      </c>
      <c r="CB120" s="1972"/>
      <c r="CC120" s="1984">
        <f t="shared" si="147"/>
        <v>0.99606727877363921</v>
      </c>
      <c r="CD120" s="1985">
        <f t="shared" si="105"/>
        <v>0.99938784725657526</v>
      </c>
      <c r="CE120" s="278">
        <f t="shared" si="106"/>
        <v>0.98809791441459238</v>
      </c>
    </row>
    <row r="121" spans="1:83" ht="14.5" x14ac:dyDescent="0.35">
      <c r="A121" s="213">
        <v>40412</v>
      </c>
      <c r="B121" s="1373">
        <f t="shared" si="103"/>
        <v>40407</v>
      </c>
      <c r="C121" s="219">
        <f t="shared" si="124"/>
        <v>1</v>
      </c>
      <c r="D121" s="219">
        <f t="shared" si="125"/>
        <v>0.99926162933792761</v>
      </c>
      <c r="E121" s="219">
        <f t="shared" si="126"/>
        <v>0.99967564060979563</v>
      </c>
      <c r="F121" s="219">
        <f t="shared" si="127"/>
        <v>1</v>
      </c>
      <c r="G121" s="219">
        <f t="shared" si="128"/>
        <v>1</v>
      </c>
      <c r="H121" s="219">
        <f t="shared" si="129"/>
        <v>1</v>
      </c>
      <c r="I121" s="219">
        <f t="shared" si="130"/>
        <v>1</v>
      </c>
      <c r="J121" s="219">
        <f t="shared" si="131"/>
        <v>1</v>
      </c>
      <c r="K121" s="219">
        <f t="shared" si="132"/>
        <v>1</v>
      </c>
      <c r="L121" s="219">
        <f t="shared" si="133"/>
        <v>0.99771341463414631</v>
      </c>
      <c r="M121" s="219">
        <f t="shared" si="134"/>
        <v>0.99824561403508771</v>
      </c>
      <c r="N121" s="302">
        <f t="shared" si="135"/>
        <v>0.99800796812749004</v>
      </c>
      <c r="O121" s="302">
        <f t="shared" si="136"/>
        <v>1</v>
      </c>
      <c r="P121" s="302">
        <f t="shared" si="137"/>
        <v>0.97333333333333338</v>
      </c>
      <c r="Q121" s="302">
        <f t="shared" si="138"/>
        <v>0.97750865051903113</v>
      </c>
      <c r="R121" s="302">
        <f t="shared" si="139"/>
        <v>0.99520876112251877</v>
      </c>
      <c r="S121" s="227">
        <f t="shared" si="139"/>
        <v>0.99747219413549038</v>
      </c>
      <c r="T121" s="986"/>
      <c r="U121" s="1904">
        <v>44065</v>
      </c>
      <c r="V121" s="214">
        <v>0</v>
      </c>
      <c r="W121" s="214">
        <v>1</v>
      </c>
      <c r="X121" s="214">
        <v>0</v>
      </c>
      <c r="Y121" s="214">
        <v>0</v>
      </c>
      <c r="Z121" s="214">
        <v>0</v>
      </c>
      <c r="AA121" s="214">
        <v>0</v>
      </c>
      <c r="AB121" s="214">
        <v>0</v>
      </c>
      <c r="AC121" s="214">
        <v>0</v>
      </c>
      <c r="AD121" s="214">
        <v>0</v>
      </c>
      <c r="AE121" s="215">
        <v>0</v>
      </c>
      <c r="AF121" s="215">
        <v>0</v>
      </c>
      <c r="AG121" s="301">
        <v>0</v>
      </c>
      <c r="AH121" s="301">
        <v>0</v>
      </c>
      <c r="AI121" s="301">
        <v>0</v>
      </c>
      <c r="AJ121" s="301">
        <v>0</v>
      </c>
      <c r="AK121" s="1370">
        <v>0</v>
      </c>
      <c r="AL121" s="1369">
        <v>6</v>
      </c>
      <c r="AM121" s="2201" t="s">
        <v>143</v>
      </c>
      <c r="AN121" s="2202">
        <v>44430</v>
      </c>
      <c r="AO121" s="1910"/>
      <c r="AP121" s="1912">
        <v>44065</v>
      </c>
      <c r="AQ121" s="1918">
        <f t="shared" si="107"/>
        <v>1539</v>
      </c>
      <c r="AR121" s="1918">
        <f t="shared" si="113"/>
        <v>4060</v>
      </c>
      <c r="AS121" s="1918">
        <f t="shared" si="114"/>
        <v>3082</v>
      </c>
      <c r="AT121" s="1918">
        <f t="shared" si="115"/>
        <v>744</v>
      </c>
      <c r="AU121" s="1918">
        <f t="shared" si="116"/>
        <v>547</v>
      </c>
      <c r="AV121" s="1918">
        <f t="shared" si="117"/>
        <v>802</v>
      </c>
      <c r="AW121" s="1918">
        <f t="shared" si="118"/>
        <v>472</v>
      </c>
      <c r="AX121" s="1918">
        <f t="shared" si="119"/>
        <v>214</v>
      </c>
      <c r="AY121" s="1918">
        <f t="shared" si="120"/>
        <v>736</v>
      </c>
      <c r="AZ121" s="1918">
        <f t="shared" si="121"/>
        <v>1309</v>
      </c>
      <c r="BA121" s="1918">
        <f t="shared" si="145"/>
        <v>569</v>
      </c>
      <c r="BB121" s="1921">
        <f t="shared" si="140"/>
        <v>501</v>
      </c>
      <c r="BC121" s="1921">
        <f t="shared" si="144"/>
        <v>164</v>
      </c>
      <c r="BD121" s="1920">
        <f t="shared" si="146"/>
        <v>73</v>
      </c>
      <c r="BE121" s="1920">
        <f t="shared" si="141"/>
        <v>565</v>
      </c>
      <c r="BF121" s="1920">
        <f t="shared" si="142"/>
        <v>1454</v>
      </c>
      <c r="BG121" s="1920">
        <f t="shared" si="143"/>
        <v>1973</v>
      </c>
      <c r="BH121" s="1898"/>
      <c r="BJ121" s="233">
        <f t="shared" si="104"/>
        <v>40407</v>
      </c>
      <c r="BK121" s="1968">
        <v>1</v>
      </c>
      <c r="BL121" s="1968">
        <v>0.99926162933792761</v>
      </c>
      <c r="BM121" s="1968">
        <v>0.99967564060979563</v>
      </c>
      <c r="BN121" s="1968">
        <v>1</v>
      </c>
      <c r="BO121" s="1968">
        <v>1</v>
      </c>
      <c r="BP121" s="1968">
        <v>1</v>
      </c>
      <c r="BQ121" s="1968">
        <v>1</v>
      </c>
      <c r="BR121" s="1968">
        <v>1</v>
      </c>
      <c r="BS121" s="1968">
        <v>1</v>
      </c>
      <c r="BT121" s="1968">
        <v>0.99771341463414631</v>
      </c>
      <c r="BU121" s="1968">
        <v>0.99824561403508771</v>
      </c>
      <c r="BV121" s="1968">
        <v>0.99800399201596801</v>
      </c>
      <c r="BW121" s="1975">
        <v>1</v>
      </c>
      <c r="BX121" s="1970">
        <v>0.97333333333333338</v>
      </c>
      <c r="BY121" s="1972">
        <v>0.97750865051903113</v>
      </c>
      <c r="BZ121" s="1972">
        <v>0.99520876112251877</v>
      </c>
      <c r="CA121" s="1974">
        <v>0.99747219413549038</v>
      </c>
      <c r="CB121" s="1971"/>
      <c r="CC121" s="1984">
        <f t="shared" si="147"/>
        <v>0.99626018998490007</v>
      </c>
      <c r="CD121" s="1985">
        <f t="shared" si="105"/>
        <v>0.99940835755274404</v>
      </c>
      <c r="CE121" s="278">
        <f t="shared" si="106"/>
        <v>0.9887045878220746</v>
      </c>
    </row>
    <row r="122" spans="1:83" ht="14.5" x14ac:dyDescent="0.35">
      <c r="A122" s="213">
        <v>40413</v>
      </c>
      <c r="B122" s="1373">
        <f t="shared" si="103"/>
        <v>40408</v>
      </c>
      <c r="C122" s="219">
        <f t="shared" si="124"/>
        <v>1</v>
      </c>
      <c r="D122" s="219">
        <f t="shared" si="125"/>
        <v>0.99926162933792761</v>
      </c>
      <c r="E122" s="219">
        <f t="shared" si="126"/>
        <v>0.99967564060979563</v>
      </c>
      <c r="F122" s="219">
        <f t="shared" si="127"/>
        <v>1</v>
      </c>
      <c r="G122" s="219">
        <f t="shared" si="128"/>
        <v>1</v>
      </c>
      <c r="H122" s="219">
        <f t="shared" si="129"/>
        <v>1</v>
      </c>
      <c r="I122" s="219">
        <f t="shared" si="130"/>
        <v>1</v>
      </c>
      <c r="J122" s="219">
        <f t="shared" si="131"/>
        <v>1</v>
      </c>
      <c r="K122" s="219">
        <f t="shared" si="132"/>
        <v>1</v>
      </c>
      <c r="L122" s="219">
        <f t="shared" si="133"/>
        <v>0.99771341463414631</v>
      </c>
      <c r="M122" s="219">
        <f t="shared" si="134"/>
        <v>0.99824561403508771</v>
      </c>
      <c r="N122" s="302">
        <f t="shared" si="135"/>
        <v>0.99800796812749004</v>
      </c>
      <c r="O122" s="302">
        <f t="shared" si="136"/>
        <v>1</v>
      </c>
      <c r="P122" s="302">
        <f t="shared" si="137"/>
        <v>0.97333333333333338</v>
      </c>
      <c r="Q122" s="302">
        <f t="shared" si="138"/>
        <v>0.97750865051903113</v>
      </c>
      <c r="R122" s="302">
        <f t="shared" si="139"/>
        <v>0.99657768651608492</v>
      </c>
      <c r="S122" s="302">
        <f t="shared" si="139"/>
        <v>0.99747219413549038</v>
      </c>
      <c r="T122" s="986"/>
      <c r="U122" s="1905">
        <v>44066</v>
      </c>
      <c r="V122" s="214">
        <v>0</v>
      </c>
      <c r="W122" s="214">
        <v>0</v>
      </c>
      <c r="X122" s="214">
        <v>0</v>
      </c>
      <c r="Y122" s="214">
        <v>0</v>
      </c>
      <c r="Z122" s="214">
        <v>0</v>
      </c>
      <c r="AA122" s="214">
        <v>0</v>
      </c>
      <c r="AB122" s="214">
        <v>0</v>
      </c>
      <c r="AC122" s="214">
        <v>0</v>
      </c>
      <c r="AD122" s="214">
        <v>0</v>
      </c>
      <c r="AE122" s="215">
        <v>0</v>
      </c>
      <c r="AF122" s="215">
        <v>0</v>
      </c>
      <c r="AG122" s="301">
        <v>0</v>
      </c>
      <c r="AH122" s="301">
        <v>0</v>
      </c>
      <c r="AI122" s="301">
        <v>0</v>
      </c>
      <c r="AJ122" s="301">
        <v>0</v>
      </c>
      <c r="AK122" s="1369">
        <v>2</v>
      </c>
      <c r="AL122" s="1370">
        <v>0</v>
      </c>
      <c r="AM122" s="2201" t="s">
        <v>143</v>
      </c>
      <c r="AN122" s="2202">
        <v>44431</v>
      </c>
      <c r="AO122" s="1910"/>
      <c r="AP122" s="1912">
        <v>44066</v>
      </c>
      <c r="AQ122" s="1918">
        <f t="shared" si="107"/>
        <v>1539</v>
      </c>
      <c r="AR122" s="1918">
        <f t="shared" si="113"/>
        <v>4060</v>
      </c>
      <c r="AS122" s="1918">
        <f t="shared" si="114"/>
        <v>3082</v>
      </c>
      <c r="AT122" s="1918">
        <f t="shared" si="115"/>
        <v>744</v>
      </c>
      <c r="AU122" s="1918">
        <f t="shared" si="116"/>
        <v>547</v>
      </c>
      <c r="AV122" s="1918">
        <f t="shared" si="117"/>
        <v>802</v>
      </c>
      <c r="AW122" s="1918">
        <f t="shared" si="118"/>
        <v>472</v>
      </c>
      <c r="AX122" s="1918">
        <f t="shared" si="119"/>
        <v>214</v>
      </c>
      <c r="AY122" s="1918">
        <f t="shared" si="120"/>
        <v>736</v>
      </c>
      <c r="AZ122" s="1918">
        <f t="shared" si="121"/>
        <v>1309</v>
      </c>
      <c r="BA122" s="1918">
        <f t="shared" si="145"/>
        <v>569</v>
      </c>
      <c r="BB122" s="1921">
        <f t="shared" si="140"/>
        <v>501</v>
      </c>
      <c r="BC122" s="1921">
        <f t="shared" si="144"/>
        <v>164</v>
      </c>
      <c r="BD122" s="1920">
        <f t="shared" si="146"/>
        <v>73</v>
      </c>
      <c r="BE122" s="1920">
        <f t="shared" si="141"/>
        <v>565</v>
      </c>
      <c r="BF122" s="1920">
        <f t="shared" si="142"/>
        <v>1456</v>
      </c>
      <c r="BG122" s="1920">
        <f t="shared" si="143"/>
        <v>1973</v>
      </c>
      <c r="BH122" s="1898"/>
      <c r="BJ122" s="233">
        <f t="shared" si="104"/>
        <v>40408</v>
      </c>
      <c r="BK122" s="1968">
        <v>1</v>
      </c>
      <c r="BL122" s="1968">
        <v>0.99926162933792761</v>
      </c>
      <c r="BM122" s="1968">
        <v>0.99967564060979563</v>
      </c>
      <c r="BN122" s="1968">
        <v>1</v>
      </c>
      <c r="BO122" s="1968">
        <v>1</v>
      </c>
      <c r="BP122" s="1968">
        <v>1</v>
      </c>
      <c r="BQ122" s="1968">
        <v>1</v>
      </c>
      <c r="BR122" s="1968">
        <v>1</v>
      </c>
      <c r="BS122" s="1968">
        <v>1</v>
      </c>
      <c r="BT122" s="1968">
        <v>0.99771341463414631</v>
      </c>
      <c r="BU122" s="1968">
        <v>0.99824561403508771</v>
      </c>
      <c r="BV122" s="1968">
        <v>0.99800399201596801</v>
      </c>
      <c r="BW122" s="1975">
        <v>1</v>
      </c>
      <c r="BX122" s="1970">
        <v>0.97333333333333338</v>
      </c>
      <c r="BY122" s="1972">
        <v>0.97750865051903113</v>
      </c>
      <c r="BZ122" s="1972">
        <v>0.99657768651608492</v>
      </c>
      <c r="CA122" s="1972">
        <v>0.99747219413549038</v>
      </c>
      <c r="CB122" s="1972"/>
      <c r="CC122" s="1984">
        <f t="shared" si="147"/>
        <v>0.9963407150080511</v>
      </c>
      <c r="CD122" s="1985">
        <f t="shared" si="105"/>
        <v>0.99940835755274404</v>
      </c>
      <c r="CE122" s="278">
        <f t="shared" si="106"/>
        <v>0.98897837290078794</v>
      </c>
    </row>
    <row r="123" spans="1:83" ht="14.5" x14ac:dyDescent="0.35">
      <c r="A123" s="213">
        <v>40414</v>
      </c>
      <c r="B123" s="1373">
        <f t="shared" si="103"/>
        <v>40409</v>
      </c>
      <c r="C123" s="219">
        <f t="shared" si="124"/>
        <v>1</v>
      </c>
      <c r="D123" s="219">
        <f t="shared" si="125"/>
        <v>0.99926162933792761</v>
      </c>
      <c r="E123" s="219">
        <f t="shared" si="126"/>
        <v>0.99967564060979563</v>
      </c>
      <c r="F123" s="219">
        <f t="shared" si="127"/>
        <v>1</v>
      </c>
      <c r="G123" s="219">
        <f t="shared" si="128"/>
        <v>1</v>
      </c>
      <c r="H123" s="219">
        <f t="shared" si="129"/>
        <v>1</v>
      </c>
      <c r="I123" s="219">
        <f t="shared" si="130"/>
        <v>1</v>
      </c>
      <c r="J123" s="219">
        <f t="shared" si="131"/>
        <v>1</v>
      </c>
      <c r="K123" s="219">
        <f t="shared" si="132"/>
        <v>1</v>
      </c>
      <c r="L123" s="219">
        <f t="shared" si="133"/>
        <v>0.99771341463414631</v>
      </c>
      <c r="M123" s="219">
        <f t="shared" si="134"/>
        <v>0.99824561403508771</v>
      </c>
      <c r="N123" s="302">
        <f t="shared" si="135"/>
        <v>0.99800796812749004</v>
      </c>
      <c r="O123" s="302">
        <f t="shared" si="136"/>
        <v>1</v>
      </c>
      <c r="P123" s="302">
        <f t="shared" si="137"/>
        <v>0.97333333333333338</v>
      </c>
      <c r="Q123" s="302">
        <f t="shared" si="138"/>
        <v>0.98615916955017302</v>
      </c>
      <c r="R123" s="302">
        <f t="shared" si="139"/>
        <v>0.99657768651608492</v>
      </c>
      <c r="S123" s="302">
        <f t="shared" si="139"/>
        <v>0.99747219413549038</v>
      </c>
      <c r="T123" s="986"/>
      <c r="U123" s="1904">
        <v>44067</v>
      </c>
      <c r="V123" s="214">
        <v>0</v>
      </c>
      <c r="W123" s="214">
        <v>0</v>
      </c>
      <c r="X123" s="214">
        <v>0</v>
      </c>
      <c r="Y123" s="214">
        <v>0</v>
      </c>
      <c r="Z123" s="214">
        <v>0</v>
      </c>
      <c r="AA123" s="214">
        <v>0</v>
      </c>
      <c r="AB123" s="214">
        <v>0</v>
      </c>
      <c r="AC123" s="214">
        <v>0</v>
      </c>
      <c r="AD123" s="214">
        <v>0</v>
      </c>
      <c r="AE123" s="215">
        <v>0</v>
      </c>
      <c r="AF123" s="215">
        <v>0</v>
      </c>
      <c r="AG123" s="301">
        <v>0</v>
      </c>
      <c r="AH123" s="301">
        <v>0</v>
      </c>
      <c r="AI123" s="985">
        <v>0</v>
      </c>
      <c r="AJ123" s="985">
        <v>5</v>
      </c>
      <c r="AK123" s="1370">
        <v>0</v>
      </c>
      <c r="AL123" s="1370">
        <v>0</v>
      </c>
      <c r="AM123" s="2201" t="s">
        <v>143</v>
      </c>
      <c r="AN123" s="2202">
        <v>44432</v>
      </c>
      <c r="AO123" s="1910"/>
      <c r="AP123" s="1912">
        <v>44067</v>
      </c>
      <c r="AQ123" s="1918">
        <f t="shared" si="107"/>
        <v>1539</v>
      </c>
      <c r="AR123" s="1918">
        <f t="shared" si="113"/>
        <v>4060</v>
      </c>
      <c r="AS123" s="1918">
        <f t="shared" si="114"/>
        <v>3082</v>
      </c>
      <c r="AT123" s="1918">
        <f t="shared" si="115"/>
        <v>744</v>
      </c>
      <c r="AU123" s="1918">
        <f t="shared" si="116"/>
        <v>547</v>
      </c>
      <c r="AV123" s="1918">
        <f t="shared" si="117"/>
        <v>802</v>
      </c>
      <c r="AW123" s="1918">
        <f t="shared" si="118"/>
        <v>472</v>
      </c>
      <c r="AX123" s="1918">
        <f t="shared" si="119"/>
        <v>214</v>
      </c>
      <c r="AY123" s="1918">
        <f t="shared" si="120"/>
        <v>736</v>
      </c>
      <c r="AZ123" s="1918">
        <f t="shared" si="121"/>
        <v>1309</v>
      </c>
      <c r="BA123" s="1918">
        <f t="shared" si="145"/>
        <v>569</v>
      </c>
      <c r="BB123" s="1921">
        <f t="shared" si="140"/>
        <v>501</v>
      </c>
      <c r="BC123" s="1921">
        <f t="shared" si="144"/>
        <v>164</v>
      </c>
      <c r="BD123" s="1920">
        <f t="shared" si="146"/>
        <v>73</v>
      </c>
      <c r="BE123" s="1920">
        <f t="shared" si="141"/>
        <v>570</v>
      </c>
      <c r="BF123" s="1920">
        <f t="shared" si="142"/>
        <v>1456</v>
      </c>
      <c r="BG123" s="1920">
        <f t="shared" si="143"/>
        <v>1973</v>
      </c>
      <c r="BH123" s="1898"/>
      <c r="BJ123" s="233">
        <f t="shared" si="104"/>
        <v>40409</v>
      </c>
      <c r="BK123" s="1968">
        <v>1</v>
      </c>
      <c r="BL123" s="1968">
        <v>0.99926162933792761</v>
      </c>
      <c r="BM123" s="1968">
        <v>0.99967564060979563</v>
      </c>
      <c r="BN123" s="1968">
        <v>1</v>
      </c>
      <c r="BO123" s="1968">
        <v>1</v>
      </c>
      <c r="BP123" s="1968">
        <v>1</v>
      </c>
      <c r="BQ123" s="1968">
        <v>1</v>
      </c>
      <c r="BR123" s="1968">
        <v>1</v>
      </c>
      <c r="BS123" s="1968">
        <v>1</v>
      </c>
      <c r="BT123" s="1968">
        <v>0.99771341463414631</v>
      </c>
      <c r="BU123" s="1968">
        <v>0.99824561403508771</v>
      </c>
      <c r="BV123" s="1968">
        <v>0.99800399201596801</v>
      </c>
      <c r="BW123" s="1975">
        <v>1</v>
      </c>
      <c r="BX123" s="1970">
        <v>0.97333333333333338</v>
      </c>
      <c r="BY123" s="1972">
        <v>0.98615916955017302</v>
      </c>
      <c r="BZ123" s="1972">
        <v>0.99657768651608492</v>
      </c>
      <c r="CA123" s="1972">
        <v>0.99747219413549038</v>
      </c>
      <c r="CB123" s="1972"/>
      <c r="CC123" s="1984">
        <f t="shared" si="147"/>
        <v>0.99684956906870659</v>
      </c>
      <c r="CD123" s="1985">
        <f t="shared" si="105"/>
        <v>0.99940835755274404</v>
      </c>
      <c r="CE123" s="278">
        <f t="shared" si="106"/>
        <v>0.99070847670701634</v>
      </c>
    </row>
    <row r="124" spans="1:83" ht="14.5" x14ac:dyDescent="0.35">
      <c r="A124" s="213">
        <v>40415</v>
      </c>
      <c r="B124" s="1373">
        <f t="shared" si="103"/>
        <v>40410</v>
      </c>
      <c r="C124" s="219">
        <f t="shared" si="124"/>
        <v>1</v>
      </c>
      <c r="D124" s="219">
        <f t="shared" si="125"/>
        <v>0.99926162933792761</v>
      </c>
      <c r="E124" s="219">
        <f t="shared" si="126"/>
        <v>1</v>
      </c>
      <c r="F124" s="219">
        <f t="shared" si="127"/>
        <v>1</v>
      </c>
      <c r="G124" s="219">
        <f t="shared" si="128"/>
        <v>1</v>
      </c>
      <c r="H124" s="219">
        <f t="shared" si="129"/>
        <v>1</v>
      </c>
      <c r="I124" s="219">
        <f t="shared" si="130"/>
        <v>1</v>
      </c>
      <c r="J124" s="219">
        <f t="shared" si="131"/>
        <v>1</v>
      </c>
      <c r="K124" s="219">
        <f t="shared" si="132"/>
        <v>1</v>
      </c>
      <c r="L124" s="219">
        <f t="shared" si="133"/>
        <v>0.99771341463414631</v>
      </c>
      <c r="M124" s="219">
        <f t="shared" si="134"/>
        <v>0.99824561403508771</v>
      </c>
      <c r="N124" s="302">
        <f t="shared" si="135"/>
        <v>0.99800796812749004</v>
      </c>
      <c r="O124" s="302">
        <f t="shared" si="136"/>
        <v>1</v>
      </c>
      <c r="P124" s="302">
        <f t="shared" si="137"/>
        <v>0.98666666666666669</v>
      </c>
      <c r="Q124" s="302">
        <f t="shared" si="138"/>
        <v>0.98615916955017302</v>
      </c>
      <c r="R124" s="302">
        <f t="shared" si="139"/>
        <v>0.99657768651608492</v>
      </c>
      <c r="S124" s="302">
        <f t="shared" si="139"/>
        <v>0.99797775530839228</v>
      </c>
      <c r="T124" s="986"/>
      <c r="U124" s="1905">
        <v>44068</v>
      </c>
      <c r="V124" s="214">
        <v>0</v>
      </c>
      <c r="W124" s="214">
        <v>0</v>
      </c>
      <c r="X124" s="214">
        <v>1</v>
      </c>
      <c r="Y124" s="214">
        <v>0</v>
      </c>
      <c r="Z124" s="214">
        <v>0</v>
      </c>
      <c r="AA124" s="214">
        <v>0</v>
      </c>
      <c r="AB124" s="214">
        <v>0</v>
      </c>
      <c r="AC124" s="214">
        <v>0</v>
      </c>
      <c r="AD124" s="214">
        <v>0</v>
      </c>
      <c r="AE124" s="215">
        <v>0</v>
      </c>
      <c r="AF124" s="215">
        <v>0</v>
      </c>
      <c r="AG124" s="301">
        <v>0</v>
      </c>
      <c r="AH124" s="301">
        <v>0</v>
      </c>
      <c r="AI124" s="985">
        <v>1</v>
      </c>
      <c r="AJ124" s="985">
        <v>0</v>
      </c>
      <c r="AK124" s="1370">
        <v>0</v>
      </c>
      <c r="AL124" s="1370">
        <v>1</v>
      </c>
      <c r="AM124" s="2201" t="s">
        <v>143</v>
      </c>
      <c r="AN124" s="2202">
        <v>44433</v>
      </c>
      <c r="AO124" s="1910"/>
      <c r="AP124" s="1912">
        <v>44068</v>
      </c>
      <c r="AQ124" s="1918">
        <f t="shared" si="107"/>
        <v>1539</v>
      </c>
      <c r="AR124" s="1918">
        <f t="shared" si="113"/>
        <v>4060</v>
      </c>
      <c r="AS124" s="1922">
        <f t="shared" si="114"/>
        <v>3083</v>
      </c>
      <c r="AT124" s="1918">
        <f t="shared" si="115"/>
        <v>744</v>
      </c>
      <c r="AU124" s="1918">
        <f t="shared" si="116"/>
        <v>547</v>
      </c>
      <c r="AV124" s="1918">
        <f t="shared" si="117"/>
        <v>802</v>
      </c>
      <c r="AW124" s="1918">
        <f t="shared" si="118"/>
        <v>472</v>
      </c>
      <c r="AX124" s="1918">
        <f t="shared" si="119"/>
        <v>214</v>
      </c>
      <c r="AY124" s="1918">
        <f t="shared" si="120"/>
        <v>736</v>
      </c>
      <c r="AZ124" s="1918">
        <f t="shared" si="121"/>
        <v>1309</v>
      </c>
      <c r="BA124" s="1918">
        <f t="shared" si="145"/>
        <v>569</v>
      </c>
      <c r="BB124" s="1921">
        <f t="shared" si="140"/>
        <v>501</v>
      </c>
      <c r="BC124" s="1921">
        <f t="shared" si="144"/>
        <v>164</v>
      </c>
      <c r="BD124" s="1920">
        <f t="shared" si="146"/>
        <v>74</v>
      </c>
      <c r="BE124" s="1920">
        <f t="shared" si="141"/>
        <v>570</v>
      </c>
      <c r="BF124" s="1920">
        <f t="shared" si="142"/>
        <v>1456</v>
      </c>
      <c r="BG124" s="1920">
        <f t="shared" si="143"/>
        <v>1974</v>
      </c>
      <c r="BH124" s="1898"/>
      <c r="BJ124" s="233">
        <f t="shared" si="104"/>
        <v>40410</v>
      </c>
      <c r="BK124" s="1968">
        <v>1</v>
      </c>
      <c r="BL124" s="1968">
        <v>0.99926162933792761</v>
      </c>
      <c r="BM124" s="1968">
        <v>1</v>
      </c>
      <c r="BN124" s="1968">
        <v>1</v>
      </c>
      <c r="BO124" s="1968">
        <v>1</v>
      </c>
      <c r="BP124" s="1968">
        <v>1</v>
      </c>
      <c r="BQ124" s="1968">
        <v>1</v>
      </c>
      <c r="BR124" s="1968">
        <v>1</v>
      </c>
      <c r="BS124" s="1968">
        <v>1</v>
      </c>
      <c r="BT124" s="1968">
        <v>0.99771341463414631</v>
      </c>
      <c r="BU124" s="1968">
        <v>0.99824561403508771</v>
      </c>
      <c r="BV124" s="1968">
        <v>0.99800399201596801</v>
      </c>
      <c r="BW124" s="1975">
        <v>1</v>
      </c>
      <c r="BX124" s="1970">
        <v>0.98666666666666669</v>
      </c>
      <c r="BY124" s="1972">
        <v>0.98615916955017302</v>
      </c>
      <c r="BZ124" s="1972">
        <v>0.99657768651608492</v>
      </c>
      <c r="CA124" s="1972">
        <v>0.99797775530839228</v>
      </c>
      <c r="CB124" s="1972"/>
      <c r="CC124" s="1984">
        <f t="shared" si="147"/>
        <v>0.99768270165084993</v>
      </c>
      <c r="CD124" s="1985">
        <f t="shared" si="105"/>
        <v>0.99943538750192762</v>
      </c>
      <c r="CE124" s="278">
        <f t="shared" si="106"/>
        <v>0.99347625560826347</v>
      </c>
    </row>
    <row r="125" spans="1:83" ht="14.5" x14ac:dyDescent="0.35">
      <c r="A125" s="213">
        <v>40416</v>
      </c>
      <c r="B125" s="1373">
        <f t="shared" si="103"/>
        <v>40411</v>
      </c>
      <c r="C125" s="219">
        <f t="shared" si="124"/>
        <v>1</v>
      </c>
      <c r="D125" s="219">
        <f t="shared" si="125"/>
        <v>0.99926162933792761</v>
      </c>
      <c r="E125" s="219">
        <f t="shared" si="126"/>
        <v>1</v>
      </c>
      <c r="F125" s="219">
        <f t="shared" si="127"/>
        <v>1</v>
      </c>
      <c r="G125" s="219">
        <f t="shared" si="128"/>
        <v>1</v>
      </c>
      <c r="H125" s="219">
        <f t="shared" si="129"/>
        <v>1</v>
      </c>
      <c r="I125" s="219">
        <f t="shared" si="130"/>
        <v>1</v>
      </c>
      <c r="J125" s="219">
        <f t="shared" si="131"/>
        <v>1</v>
      </c>
      <c r="K125" s="219">
        <f t="shared" si="132"/>
        <v>1</v>
      </c>
      <c r="L125" s="219">
        <f t="shared" si="133"/>
        <v>0.99771341463414631</v>
      </c>
      <c r="M125" s="219">
        <f t="shared" si="134"/>
        <v>1</v>
      </c>
      <c r="N125" s="302">
        <f t="shared" si="135"/>
        <v>0.99800796812749004</v>
      </c>
      <c r="O125" s="302">
        <f t="shared" si="136"/>
        <v>1</v>
      </c>
      <c r="P125" s="302">
        <f t="shared" si="137"/>
        <v>0.98666666666666669</v>
      </c>
      <c r="Q125" s="302">
        <f t="shared" si="138"/>
        <v>0.98961937716262971</v>
      </c>
      <c r="R125" s="302">
        <f t="shared" si="139"/>
        <v>0.99726214921286793</v>
      </c>
      <c r="S125" s="302">
        <f t="shared" si="139"/>
        <v>0.99797775530839228</v>
      </c>
      <c r="T125" s="986"/>
      <c r="U125" s="1904">
        <v>44069</v>
      </c>
      <c r="V125" s="214">
        <v>0</v>
      </c>
      <c r="W125" s="214">
        <v>0</v>
      </c>
      <c r="X125" s="214">
        <v>0</v>
      </c>
      <c r="Y125" s="214">
        <v>0</v>
      </c>
      <c r="Z125" s="214">
        <v>0</v>
      </c>
      <c r="AA125" s="214">
        <v>0</v>
      </c>
      <c r="AB125" s="214">
        <v>0</v>
      </c>
      <c r="AC125" s="214">
        <v>0</v>
      </c>
      <c r="AD125" s="214">
        <v>0</v>
      </c>
      <c r="AE125" s="215">
        <v>0</v>
      </c>
      <c r="AF125" s="215">
        <v>1</v>
      </c>
      <c r="AG125" s="301">
        <v>0</v>
      </c>
      <c r="AH125" s="301">
        <v>0</v>
      </c>
      <c r="AI125" s="985">
        <v>0</v>
      </c>
      <c r="AJ125" s="985">
        <v>2</v>
      </c>
      <c r="AK125" s="1369">
        <v>1</v>
      </c>
      <c r="AL125" s="1370">
        <v>0</v>
      </c>
      <c r="AM125" s="2201" t="s">
        <v>143</v>
      </c>
      <c r="AN125" s="2202">
        <v>44434</v>
      </c>
      <c r="AO125" s="1910"/>
      <c r="AP125" s="1912">
        <v>44069</v>
      </c>
      <c r="AQ125" s="1918">
        <f t="shared" si="107"/>
        <v>1539</v>
      </c>
      <c r="AR125" s="1918">
        <f t="shared" si="113"/>
        <v>4060</v>
      </c>
      <c r="AS125" s="1918">
        <f t="shared" si="114"/>
        <v>3083</v>
      </c>
      <c r="AT125" s="1918">
        <f t="shared" si="115"/>
        <v>744</v>
      </c>
      <c r="AU125" s="1918">
        <f t="shared" si="116"/>
        <v>547</v>
      </c>
      <c r="AV125" s="1918">
        <f t="shared" si="117"/>
        <v>802</v>
      </c>
      <c r="AW125" s="1918">
        <f t="shared" si="118"/>
        <v>472</v>
      </c>
      <c r="AX125" s="1918">
        <f t="shared" si="119"/>
        <v>214</v>
      </c>
      <c r="AY125" s="1918">
        <f t="shared" si="120"/>
        <v>736</v>
      </c>
      <c r="AZ125" s="1918">
        <f t="shared" si="121"/>
        <v>1309</v>
      </c>
      <c r="BA125" s="1922">
        <f t="shared" si="145"/>
        <v>570</v>
      </c>
      <c r="BB125" s="1921">
        <f t="shared" si="140"/>
        <v>501</v>
      </c>
      <c r="BC125" s="1921">
        <f t="shared" si="144"/>
        <v>164</v>
      </c>
      <c r="BD125" s="1920">
        <f t="shared" si="146"/>
        <v>74</v>
      </c>
      <c r="BE125" s="1920">
        <f t="shared" si="141"/>
        <v>572</v>
      </c>
      <c r="BF125" s="1920">
        <f t="shared" si="142"/>
        <v>1457</v>
      </c>
      <c r="BG125" s="1920">
        <f t="shared" si="143"/>
        <v>1974</v>
      </c>
      <c r="BH125" s="1898"/>
      <c r="BJ125" s="233">
        <f t="shared" si="104"/>
        <v>40411</v>
      </c>
      <c r="BK125" s="1968">
        <v>1</v>
      </c>
      <c r="BL125" s="1968">
        <v>0.99926162933792761</v>
      </c>
      <c r="BM125" s="1968">
        <v>1</v>
      </c>
      <c r="BN125" s="1968">
        <v>1</v>
      </c>
      <c r="BO125" s="1968">
        <v>1</v>
      </c>
      <c r="BP125" s="1968">
        <v>1</v>
      </c>
      <c r="BQ125" s="1968">
        <v>1</v>
      </c>
      <c r="BR125" s="1968">
        <v>1</v>
      </c>
      <c r="BS125" s="1968">
        <v>1</v>
      </c>
      <c r="BT125" s="1968">
        <v>0.99771341463414631</v>
      </c>
      <c r="BU125" s="1968">
        <v>1</v>
      </c>
      <c r="BV125" s="1968">
        <v>0.99800399201596801</v>
      </c>
      <c r="BW125" s="1975">
        <v>1</v>
      </c>
      <c r="BX125" s="1970">
        <v>0.98666666666666669</v>
      </c>
      <c r="BY125" s="1972">
        <v>0.98961937716262971</v>
      </c>
      <c r="BZ125" s="1972">
        <v>0.99726214921286793</v>
      </c>
      <c r="CA125" s="1972">
        <v>0.99797775530839228</v>
      </c>
      <c r="CB125" s="1972"/>
      <c r="CC125" s="1984">
        <f t="shared" si="147"/>
        <v>0.998029704961094</v>
      </c>
      <c r="CD125" s="1985">
        <f t="shared" si="105"/>
        <v>0.99958158633233696</v>
      </c>
      <c r="CE125" s="278">
        <f t="shared" si="106"/>
        <v>0.99430518967011139</v>
      </c>
    </row>
    <row r="126" spans="1:83" ht="14.5" x14ac:dyDescent="0.35">
      <c r="A126" s="213">
        <v>40417</v>
      </c>
      <c r="B126" s="1373">
        <f t="shared" si="103"/>
        <v>40412</v>
      </c>
      <c r="C126" s="219">
        <f t="shared" si="124"/>
        <v>1</v>
      </c>
      <c r="D126" s="219">
        <f t="shared" si="125"/>
        <v>0.99926162933792761</v>
      </c>
      <c r="E126" s="219">
        <f t="shared" si="126"/>
        <v>1</v>
      </c>
      <c r="F126" s="219">
        <f t="shared" si="127"/>
        <v>1</v>
      </c>
      <c r="G126" s="219">
        <f t="shared" si="128"/>
        <v>1</v>
      </c>
      <c r="H126" s="219">
        <f t="shared" si="129"/>
        <v>1</v>
      </c>
      <c r="I126" s="219">
        <f t="shared" si="130"/>
        <v>1</v>
      </c>
      <c r="J126" s="219">
        <f t="shared" si="131"/>
        <v>1</v>
      </c>
      <c r="K126" s="219">
        <f t="shared" si="132"/>
        <v>1</v>
      </c>
      <c r="L126" s="219">
        <f t="shared" si="133"/>
        <v>0.99847560975609762</v>
      </c>
      <c r="M126" s="219">
        <f t="shared" ref="M126:M135" si="148">BA126/M$2</f>
        <v>1</v>
      </c>
      <c r="N126" s="302">
        <f t="shared" si="135"/>
        <v>0.99800796812749004</v>
      </c>
      <c r="O126" s="302">
        <f t="shared" si="136"/>
        <v>1</v>
      </c>
      <c r="P126" s="302">
        <f t="shared" si="137"/>
        <v>0.98666666666666669</v>
      </c>
      <c r="Q126" s="302">
        <f t="shared" si="138"/>
        <v>0.99134948096885811</v>
      </c>
      <c r="R126" s="302">
        <f t="shared" si="139"/>
        <v>0.99726214921286793</v>
      </c>
      <c r="S126" s="302">
        <f t="shared" si="139"/>
        <v>0.99797775530839228</v>
      </c>
      <c r="T126" s="986"/>
      <c r="U126" s="1905">
        <v>44070</v>
      </c>
      <c r="V126" s="214">
        <v>0</v>
      </c>
      <c r="W126" s="214">
        <v>0</v>
      </c>
      <c r="X126" s="214">
        <v>0</v>
      </c>
      <c r="Y126" s="214">
        <v>0</v>
      </c>
      <c r="Z126" s="214">
        <v>0</v>
      </c>
      <c r="AA126" s="214">
        <v>0</v>
      </c>
      <c r="AB126" s="214">
        <v>0</v>
      </c>
      <c r="AC126" s="214">
        <v>0</v>
      </c>
      <c r="AD126" s="214">
        <v>0</v>
      </c>
      <c r="AE126" s="215">
        <v>1</v>
      </c>
      <c r="AF126" s="215">
        <v>0</v>
      </c>
      <c r="AG126" s="301">
        <v>0</v>
      </c>
      <c r="AH126" s="301">
        <v>0</v>
      </c>
      <c r="AI126" s="985">
        <v>0</v>
      </c>
      <c r="AJ126" s="985">
        <v>1</v>
      </c>
      <c r="AK126" s="1370">
        <v>0</v>
      </c>
      <c r="AL126" s="1370">
        <v>0</v>
      </c>
      <c r="AM126" s="2201" t="s">
        <v>143</v>
      </c>
      <c r="AN126" s="2202">
        <v>44435</v>
      </c>
      <c r="AO126" s="1910"/>
      <c r="AP126" s="1912">
        <v>44070</v>
      </c>
      <c r="AQ126" s="1918">
        <f t="shared" si="107"/>
        <v>1539</v>
      </c>
      <c r="AR126" s="1918">
        <f t="shared" si="113"/>
        <v>4060</v>
      </c>
      <c r="AS126" s="1918">
        <f t="shared" si="114"/>
        <v>3083</v>
      </c>
      <c r="AT126" s="1918">
        <f t="shared" si="115"/>
        <v>744</v>
      </c>
      <c r="AU126" s="1918">
        <f t="shared" si="116"/>
        <v>547</v>
      </c>
      <c r="AV126" s="1918">
        <f t="shared" si="117"/>
        <v>802</v>
      </c>
      <c r="AW126" s="1918">
        <f t="shared" si="118"/>
        <v>472</v>
      </c>
      <c r="AX126" s="1918">
        <f t="shared" si="119"/>
        <v>214</v>
      </c>
      <c r="AY126" s="1918">
        <f t="shared" si="120"/>
        <v>736</v>
      </c>
      <c r="AZ126" s="1918">
        <f t="shared" si="121"/>
        <v>1310</v>
      </c>
      <c r="BA126" s="1918">
        <f t="shared" si="145"/>
        <v>570</v>
      </c>
      <c r="BB126" s="1921">
        <f t="shared" si="140"/>
        <v>501</v>
      </c>
      <c r="BC126" s="1921">
        <f t="shared" si="144"/>
        <v>164</v>
      </c>
      <c r="BD126" s="1920">
        <f t="shared" si="146"/>
        <v>74</v>
      </c>
      <c r="BE126" s="1920">
        <f t="shared" si="141"/>
        <v>573</v>
      </c>
      <c r="BF126" s="1920">
        <f t="shared" si="142"/>
        <v>1457</v>
      </c>
      <c r="BG126" s="1920">
        <f t="shared" si="143"/>
        <v>1974</v>
      </c>
      <c r="BH126" s="1898"/>
      <c r="BJ126" s="233">
        <f t="shared" si="104"/>
        <v>40412</v>
      </c>
      <c r="BK126" s="1968">
        <v>1</v>
      </c>
      <c r="BL126" s="1968">
        <v>0.99926162933792761</v>
      </c>
      <c r="BM126" s="1968">
        <v>1</v>
      </c>
      <c r="BN126" s="1968">
        <v>1</v>
      </c>
      <c r="BO126" s="1968">
        <v>1</v>
      </c>
      <c r="BP126" s="1968">
        <v>1</v>
      </c>
      <c r="BQ126" s="1968">
        <v>1</v>
      </c>
      <c r="BR126" s="1968">
        <v>1</v>
      </c>
      <c r="BS126" s="1968">
        <v>1</v>
      </c>
      <c r="BT126" s="1968">
        <v>0.99847560975609762</v>
      </c>
      <c r="BU126" s="1968">
        <v>1</v>
      </c>
      <c r="BV126" s="1968">
        <v>0.99800399201596801</v>
      </c>
      <c r="BW126" s="1975">
        <v>1</v>
      </c>
      <c r="BX126" s="1970">
        <v>0.98666666666666669</v>
      </c>
      <c r="BY126" s="1972">
        <v>0.99134948096885811</v>
      </c>
      <c r="BZ126" s="1972">
        <v>0.99726214921286793</v>
      </c>
      <c r="CA126" s="1972">
        <v>0.99797775530839228</v>
      </c>
      <c r="CB126" s="1972"/>
      <c r="CC126" s="1984">
        <f t="shared" si="147"/>
        <v>0.9981763107803987</v>
      </c>
      <c r="CD126" s="1985">
        <f t="shared" si="105"/>
        <v>0.9996451025924995</v>
      </c>
      <c r="CE126" s="278">
        <f t="shared" si="106"/>
        <v>0.99465121043135696</v>
      </c>
    </row>
    <row r="127" spans="1:83" ht="14.5" x14ac:dyDescent="0.35">
      <c r="A127" s="213">
        <v>40418</v>
      </c>
      <c r="B127" s="1373">
        <f t="shared" si="103"/>
        <v>40413</v>
      </c>
      <c r="C127" s="219">
        <f t="shared" si="124"/>
        <v>1</v>
      </c>
      <c r="D127" s="219">
        <f t="shared" si="125"/>
        <v>0.99975387644597591</v>
      </c>
      <c r="E127" s="219">
        <f t="shared" si="126"/>
        <v>1</v>
      </c>
      <c r="F127" s="219">
        <f t="shared" si="127"/>
        <v>1</v>
      </c>
      <c r="G127" s="219">
        <f t="shared" si="128"/>
        <v>1</v>
      </c>
      <c r="H127" s="219">
        <f t="shared" si="129"/>
        <v>1</v>
      </c>
      <c r="I127" s="219">
        <f t="shared" si="130"/>
        <v>1</v>
      </c>
      <c r="J127" s="219">
        <f t="shared" si="131"/>
        <v>1</v>
      </c>
      <c r="K127" s="219">
        <f t="shared" si="132"/>
        <v>1</v>
      </c>
      <c r="L127" s="219">
        <f t="shared" si="133"/>
        <v>0.99847560975609762</v>
      </c>
      <c r="M127" s="219">
        <f t="shared" si="148"/>
        <v>1</v>
      </c>
      <c r="N127" s="302">
        <f t="shared" si="135"/>
        <v>0.99800796812749004</v>
      </c>
      <c r="O127" s="302">
        <f t="shared" si="136"/>
        <v>1</v>
      </c>
      <c r="P127" s="302">
        <f t="shared" si="137"/>
        <v>0.98666666666666669</v>
      </c>
      <c r="Q127" s="302">
        <f t="shared" si="138"/>
        <v>0.99134948096885811</v>
      </c>
      <c r="R127" s="302">
        <f t="shared" si="139"/>
        <v>0.99726214921286793</v>
      </c>
      <c r="S127" s="302">
        <f t="shared" si="139"/>
        <v>0.99848331648129429</v>
      </c>
      <c r="T127" s="986"/>
      <c r="U127" s="1904">
        <v>44071</v>
      </c>
      <c r="V127" s="214">
        <v>0</v>
      </c>
      <c r="W127" s="214">
        <v>2</v>
      </c>
      <c r="X127" s="214">
        <v>0</v>
      </c>
      <c r="Y127" s="214">
        <v>0</v>
      </c>
      <c r="Z127" s="214">
        <v>0</v>
      </c>
      <c r="AA127" s="214">
        <v>0</v>
      </c>
      <c r="AB127" s="214">
        <v>0</v>
      </c>
      <c r="AC127" s="214">
        <v>0</v>
      </c>
      <c r="AD127" s="214">
        <v>0</v>
      </c>
      <c r="AE127" s="215">
        <v>0</v>
      </c>
      <c r="AF127" s="215">
        <v>0</v>
      </c>
      <c r="AG127" s="301">
        <v>0</v>
      </c>
      <c r="AH127" s="301">
        <v>0</v>
      </c>
      <c r="AI127" s="985">
        <v>0</v>
      </c>
      <c r="AJ127" s="985">
        <v>0</v>
      </c>
      <c r="AK127" s="1370">
        <v>0</v>
      </c>
      <c r="AL127" s="1369">
        <v>1</v>
      </c>
      <c r="AM127" s="2201" t="s">
        <v>143</v>
      </c>
      <c r="AN127" s="2202">
        <v>44436</v>
      </c>
      <c r="AO127" s="1910"/>
      <c r="AP127" s="1912">
        <v>44071</v>
      </c>
      <c r="AQ127" s="1918">
        <f t="shared" si="107"/>
        <v>1539</v>
      </c>
      <c r="AR127" s="1918">
        <f t="shared" si="113"/>
        <v>4062</v>
      </c>
      <c r="AS127" s="1918">
        <f t="shared" si="114"/>
        <v>3083</v>
      </c>
      <c r="AT127" s="1918">
        <f t="shared" si="115"/>
        <v>744</v>
      </c>
      <c r="AU127" s="1918">
        <f t="shared" si="116"/>
        <v>547</v>
      </c>
      <c r="AV127" s="1918">
        <f t="shared" si="117"/>
        <v>802</v>
      </c>
      <c r="AW127" s="1918">
        <f t="shared" si="118"/>
        <v>472</v>
      </c>
      <c r="AX127" s="1918">
        <f t="shared" si="119"/>
        <v>214</v>
      </c>
      <c r="AY127" s="1918">
        <f t="shared" si="120"/>
        <v>736</v>
      </c>
      <c r="AZ127" s="1918">
        <f t="shared" si="121"/>
        <v>1310</v>
      </c>
      <c r="BA127" s="1918">
        <f t="shared" si="145"/>
        <v>570</v>
      </c>
      <c r="BB127" s="1921">
        <f t="shared" si="140"/>
        <v>501</v>
      </c>
      <c r="BC127" s="1921">
        <f t="shared" si="144"/>
        <v>164</v>
      </c>
      <c r="BD127" s="1920">
        <f t="shared" si="146"/>
        <v>74</v>
      </c>
      <c r="BE127" s="1920">
        <f t="shared" si="141"/>
        <v>573</v>
      </c>
      <c r="BF127" s="1920">
        <f t="shared" si="142"/>
        <v>1457</v>
      </c>
      <c r="BG127" s="1920">
        <f t="shared" si="143"/>
        <v>1975</v>
      </c>
      <c r="BH127" s="1898"/>
      <c r="BJ127" s="233">
        <f t="shared" si="104"/>
        <v>40413</v>
      </c>
      <c r="BK127" s="1968">
        <v>1</v>
      </c>
      <c r="BL127" s="1968">
        <v>0.99975387644597591</v>
      </c>
      <c r="BM127" s="1968">
        <v>1</v>
      </c>
      <c r="BN127" s="1968">
        <v>1</v>
      </c>
      <c r="BO127" s="1968">
        <v>1</v>
      </c>
      <c r="BP127" s="1968">
        <v>1</v>
      </c>
      <c r="BQ127" s="1968">
        <v>1</v>
      </c>
      <c r="BR127" s="1968">
        <v>1</v>
      </c>
      <c r="BS127" s="1968">
        <v>1</v>
      </c>
      <c r="BT127" s="1968">
        <v>0.99847560975609762</v>
      </c>
      <c r="BU127" s="1968">
        <v>1</v>
      </c>
      <c r="BV127" s="1968">
        <v>0.99800399201596801</v>
      </c>
      <c r="BW127" s="1968">
        <v>1</v>
      </c>
      <c r="BX127" s="1970">
        <v>0.98666666666666669</v>
      </c>
      <c r="BY127" s="1972">
        <v>0.99134948096885811</v>
      </c>
      <c r="BZ127" s="1972">
        <v>0.99726214921286793</v>
      </c>
      <c r="CA127" s="1972">
        <v>0.99848331648129429</v>
      </c>
      <c r="CB127" s="1972"/>
      <c r="CC127" s="1984">
        <f t="shared" si="147"/>
        <v>0.99823500538516063</v>
      </c>
      <c r="CD127" s="1985">
        <f t="shared" si="105"/>
        <v>0.99968612318483674</v>
      </c>
      <c r="CE127" s="278">
        <f t="shared" si="106"/>
        <v>0.99475232266593738</v>
      </c>
    </row>
    <row r="128" spans="1:83" ht="14.5" x14ac:dyDescent="0.35">
      <c r="A128" s="213">
        <v>40419</v>
      </c>
      <c r="B128" s="1373">
        <f t="shared" si="103"/>
        <v>40414</v>
      </c>
      <c r="C128" s="219">
        <f t="shared" si="124"/>
        <v>1</v>
      </c>
      <c r="D128" s="219">
        <f t="shared" si="125"/>
        <v>0.99975387644597591</v>
      </c>
      <c r="E128" s="219">
        <f t="shared" si="126"/>
        <v>1</v>
      </c>
      <c r="F128" s="219">
        <f t="shared" si="127"/>
        <v>1</v>
      </c>
      <c r="G128" s="219">
        <f t="shared" si="128"/>
        <v>1</v>
      </c>
      <c r="H128" s="219">
        <f t="shared" si="129"/>
        <v>1</v>
      </c>
      <c r="I128" s="219">
        <f t="shared" si="130"/>
        <v>1</v>
      </c>
      <c r="J128" s="219">
        <f t="shared" si="131"/>
        <v>1</v>
      </c>
      <c r="K128" s="219">
        <f t="shared" si="132"/>
        <v>1</v>
      </c>
      <c r="L128" s="219">
        <f t="shared" si="133"/>
        <v>0.99847560975609762</v>
      </c>
      <c r="M128" s="219">
        <f t="shared" si="148"/>
        <v>1</v>
      </c>
      <c r="N128" s="302">
        <f t="shared" si="135"/>
        <v>0.99800796812749004</v>
      </c>
      <c r="O128" s="302">
        <f t="shared" si="136"/>
        <v>1</v>
      </c>
      <c r="P128" s="302">
        <f t="shared" si="137"/>
        <v>0.98666666666666669</v>
      </c>
      <c r="Q128" s="302">
        <f t="shared" si="138"/>
        <v>0.99307958477508651</v>
      </c>
      <c r="R128" s="302">
        <f t="shared" si="139"/>
        <v>0.99726214921286793</v>
      </c>
      <c r="S128" s="302">
        <f t="shared" si="139"/>
        <v>0.99848331648129429</v>
      </c>
      <c r="T128" s="986"/>
      <c r="U128" s="1905">
        <v>44072</v>
      </c>
      <c r="V128" s="214">
        <v>0</v>
      </c>
      <c r="W128" s="214">
        <v>0</v>
      </c>
      <c r="X128" s="214">
        <v>0</v>
      </c>
      <c r="Y128" s="214">
        <v>0</v>
      </c>
      <c r="Z128" s="214">
        <v>0</v>
      </c>
      <c r="AA128" s="214">
        <v>0</v>
      </c>
      <c r="AB128" s="214">
        <v>0</v>
      </c>
      <c r="AC128" s="214">
        <v>0</v>
      </c>
      <c r="AD128" s="214">
        <v>0</v>
      </c>
      <c r="AE128" s="215">
        <v>0</v>
      </c>
      <c r="AF128" s="215">
        <v>0</v>
      </c>
      <c r="AG128" s="301">
        <v>0</v>
      </c>
      <c r="AH128" s="301">
        <v>0</v>
      </c>
      <c r="AI128" s="985">
        <v>0</v>
      </c>
      <c r="AJ128" s="985">
        <v>1</v>
      </c>
      <c r="AK128" s="1370">
        <v>0</v>
      </c>
      <c r="AL128" s="1370">
        <v>0</v>
      </c>
      <c r="AM128" s="2201" t="s">
        <v>143</v>
      </c>
      <c r="AN128" s="2202">
        <v>44437</v>
      </c>
      <c r="AO128" s="1910"/>
      <c r="AP128" s="1912">
        <v>44072</v>
      </c>
      <c r="AQ128" s="1918">
        <f t="shared" si="107"/>
        <v>1539</v>
      </c>
      <c r="AR128" s="1918">
        <f t="shared" si="113"/>
        <v>4062</v>
      </c>
      <c r="AS128" s="1918">
        <f t="shared" si="114"/>
        <v>3083</v>
      </c>
      <c r="AT128" s="1918">
        <f t="shared" si="115"/>
        <v>744</v>
      </c>
      <c r="AU128" s="1918">
        <f t="shared" si="116"/>
        <v>547</v>
      </c>
      <c r="AV128" s="1918">
        <f t="shared" si="117"/>
        <v>802</v>
      </c>
      <c r="AW128" s="1918">
        <f t="shared" si="118"/>
        <v>472</v>
      </c>
      <c r="AX128" s="1918">
        <f t="shared" si="119"/>
        <v>214</v>
      </c>
      <c r="AY128" s="1918">
        <f t="shared" si="120"/>
        <v>736</v>
      </c>
      <c r="AZ128" s="1918">
        <f t="shared" si="121"/>
        <v>1310</v>
      </c>
      <c r="BA128" s="1918">
        <f t="shared" si="145"/>
        <v>570</v>
      </c>
      <c r="BB128" s="1921">
        <f t="shared" si="140"/>
        <v>501</v>
      </c>
      <c r="BC128" s="1921">
        <f t="shared" si="144"/>
        <v>164</v>
      </c>
      <c r="BD128" s="1920">
        <f t="shared" si="146"/>
        <v>74</v>
      </c>
      <c r="BE128" s="1920">
        <f t="shared" si="141"/>
        <v>574</v>
      </c>
      <c r="BF128" s="1920">
        <f t="shared" si="142"/>
        <v>1457</v>
      </c>
      <c r="BG128" s="1920">
        <f t="shared" si="143"/>
        <v>1975</v>
      </c>
      <c r="BH128" s="1898"/>
      <c r="BJ128" s="233">
        <f t="shared" si="104"/>
        <v>40414</v>
      </c>
      <c r="BK128" s="1968">
        <v>1</v>
      </c>
      <c r="BL128" s="1968">
        <v>0.99975387644597591</v>
      </c>
      <c r="BM128" s="1968">
        <v>1</v>
      </c>
      <c r="BN128" s="1968">
        <v>1</v>
      </c>
      <c r="BO128" s="1968">
        <v>1</v>
      </c>
      <c r="BP128" s="1968">
        <v>1</v>
      </c>
      <c r="BQ128" s="1968">
        <v>1</v>
      </c>
      <c r="BR128" s="1968">
        <v>1</v>
      </c>
      <c r="BS128" s="1968">
        <v>1</v>
      </c>
      <c r="BT128" s="1968">
        <v>0.99847560975609762</v>
      </c>
      <c r="BU128" s="1968">
        <v>1</v>
      </c>
      <c r="BV128" s="1968">
        <v>0.99800399201596801</v>
      </c>
      <c r="BW128" s="1968">
        <v>1</v>
      </c>
      <c r="BX128" s="1970">
        <v>0.98666666666666669</v>
      </c>
      <c r="BY128" s="1972">
        <v>0.99307958477508651</v>
      </c>
      <c r="BZ128" s="1972">
        <v>0.99726214921286793</v>
      </c>
      <c r="CA128" s="1972">
        <v>0.99848331648129429</v>
      </c>
      <c r="CB128" s="1972"/>
      <c r="CC128" s="1984">
        <f t="shared" si="147"/>
        <v>0.99833677619729166</v>
      </c>
      <c r="CD128" s="1985">
        <f t="shared" si="105"/>
        <v>0.99968612318483674</v>
      </c>
      <c r="CE128" s="278">
        <f t="shared" si="106"/>
        <v>0.99509834342718295</v>
      </c>
    </row>
    <row r="129" spans="1:83" ht="14.5" x14ac:dyDescent="0.35">
      <c r="A129" s="213">
        <v>40420</v>
      </c>
      <c r="B129" s="1373">
        <f t="shared" si="103"/>
        <v>40415</v>
      </c>
      <c r="C129" s="219">
        <f t="shared" si="124"/>
        <v>1</v>
      </c>
      <c r="D129" s="219">
        <f t="shared" si="125"/>
        <v>0.99975387644597591</v>
      </c>
      <c r="E129" s="219">
        <f t="shared" si="126"/>
        <v>1</v>
      </c>
      <c r="F129" s="219">
        <f t="shared" si="127"/>
        <v>1</v>
      </c>
      <c r="G129" s="219">
        <f t="shared" si="128"/>
        <v>1</v>
      </c>
      <c r="H129" s="219">
        <f t="shared" si="129"/>
        <v>1</v>
      </c>
      <c r="I129" s="219">
        <f t="shared" si="130"/>
        <v>1</v>
      </c>
      <c r="J129" s="219">
        <f t="shared" si="131"/>
        <v>1</v>
      </c>
      <c r="K129" s="219">
        <f t="shared" si="132"/>
        <v>1</v>
      </c>
      <c r="L129" s="219">
        <f t="shared" si="133"/>
        <v>0.99923780487804881</v>
      </c>
      <c r="M129" s="219">
        <f t="shared" si="148"/>
        <v>1</v>
      </c>
      <c r="N129" s="302">
        <f t="shared" si="135"/>
        <v>1</v>
      </c>
      <c r="O129" s="302">
        <f t="shared" si="136"/>
        <v>1</v>
      </c>
      <c r="P129" s="302">
        <f t="shared" si="137"/>
        <v>0.98666666666666669</v>
      </c>
      <c r="Q129" s="302">
        <f t="shared" si="138"/>
        <v>0.99480968858131491</v>
      </c>
      <c r="R129" s="302">
        <f t="shared" si="139"/>
        <v>0.99726214921286793</v>
      </c>
      <c r="S129" s="302">
        <f t="shared" si="139"/>
        <v>0.99848331648129429</v>
      </c>
      <c r="T129" s="986"/>
      <c r="U129" s="1904">
        <v>44073</v>
      </c>
      <c r="V129" s="214">
        <v>0</v>
      </c>
      <c r="W129" s="214">
        <v>0</v>
      </c>
      <c r="X129" s="214">
        <v>0</v>
      </c>
      <c r="Y129" s="214">
        <v>0</v>
      </c>
      <c r="Z129" s="214">
        <v>0</v>
      </c>
      <c r="AA129" s="214">
        <v>0</v>
      </c>
      <c r="AB129" s="214">
        <v>0</v>
      </c>
      <c r="AC129" s="214">
        <v>0</v>
      </c>
      <c r="AD129" s="214">
        <v>0</v>
      </c>
      <c r="AE129" s="215">
        <v>1</v>
      </c>
      <c r="AF129" s="215">
        <v>0</v>
      </c>
      <c r="AG129" s="301">
        <v>1</v>
      </c>
      <c r="AH129" s="301">
        <v>0</v>
      </c>
      <c r="AI129" s="301">
        <v>0</v>
      </c>
      <c r="AJ129" s="301">
        <v>1</v>
      </c>
      <c r="AK129" s="1370">
        <v>0</v>
      </c>
      <c r="AL129" s="1370">
        <v>0</v>
      </c>
      <c r="AM129" s="2201" t="s">
        <v>143</v>
      </c>
      <c r="AN129" s="2202">
        <v>44438</v>
      </c>
      <c r="AO129" s="1910"/>
      <c r="AP129" s="1912">
        <v>44073</v>
      </c>
      <c r="AQ129" s="1918">
        <f t="shared" si="107"/>
        <v>1539</v>
      </c>
      <c r="AR129" s="1918">
        <f t="shared" si="113"/>
        <v>4062</v>
      </c>
      <c r="AS129" s="1918">
        <f t="shared" si="114"/>
        <v>3083</v>
      </c>
      <c r="AT129" s="1918">
        <f t="shared" si="115"/>
        <v>744</v>
      </c>
      <c r="AU129" s="1918">
        <f t="shared" si="116"/>
        <v>547</v>
      </c>
      <c r="AV129" s="1918">
        <f t="shared" si="117"/>
        <v>802</v>
      </c>
      <c r="AW129" s="1918">
        <f t="shared" si="118"/>
        <v>472</v>
      </c>
      <c r="AX129" s="1918">
        <f t="shared" si="119"/>
        <v>214</v>
      </c>
      <c r="AY129" s="1918">
        <f t="shared" si="120"/>
        <v>736</v>
      </c>
      <c r="AZ129" s="1918">
        <f t="shared" si="121"/>
        <v>1311</v>
      </c>
      <c r="BA129" s="1918">
        <f t="shared" si="145"/>
        <v>570</v>
      </c>
      <c r="BB129" s="1922">
        <f t="shared" si="140"/>
        <v>502</v>
      </c>
      <c r="BC129" s="1921">
        <f t="shared" si="144"/>
        <v>164</v>
      </c>
      <c r="BD129" s="1920">
        <f t="shared" si="146"/>
        <v>74</v>
      </c>
      <c r="BE129" s="1920">
        <f t="shared" si="141"/>
        <v>575</v>
      </c>
      <c r="BF129" s="1920">
        <f t="shared" si="142"/>
        <v>1457</v>
      </c>
      <c r="BG129" s="1920">
        <f t="shared" si="143"/>
        <v>1975</v>
      </c>
      <c r="BH129" s="1898"/>
      <c r="BJ129" s="233">
        <f t="shared" si="104"/>
        <v>40415</v>
      </c>
      <c r="BK129" s="1968">
        <v>1</v>
      </c>
      <c r="BL129" s="1968">
        <v>0.99975387644597591</v>
      </c>
      <c r="BM129" s="1968">
        <v>1</v>
      </c>
      <c r="BN129" s="1968">
        <v>1</v>
      </c>
      <c r="BO129" s="1968">
        <v>1</v>
      </c>
      <c r="BP129" s="1968">
        <v>1</v>
      </c>
      <c r="BQ129" s="1968">
        <v>1</v>
      </c>
      <c r="BR129" s="1968">
        <v>1</v>
      </c>
      <c r="BS129" s="1968">
        <v>1</v>
      </c>
      <c r="BT129" s="1968">
        <v>0.99923780487804881</v>
      </c>
      <c r="BU129" s="1968">
        <v>1</v>
      </c>
      <c r="BV129" s="1968">
        <v>1</v>
      </c>
      <c r="BW129" s="1968">
        <v>1</v>
      </c>
      <c r="BX129" s="1968">
        <v>0.98666666666666669</v>
      </c>
      <c r="BY129" s="1972">
        <v>0.99480968858131491</v>
      </c>
      <c r="BZ129" s="1972">
        <v>0.99726214921286793</v>
      </c>
      <c r="CA129" s="1972">
        <v>0.99848331648129429</v>
      </c>
      <c r="CB129" s="1972"/>
      <c r="CC129" s="1984">
        <f t="shared" si="147"/>
        <v>0.99860079425095116</v>
      </c>
      <c r="CD129" s="1985">
        <f t="shared" si="105"/>
        <v>0.99991597344366878</v>
      </c>
      <c r="CE129" s="278">
        <f t="shared" si="106"/>
        <v>0.99544436418842897</v>
      </c>
    </row>
    <row r="130" spans="1:83" ht="15" thickBot="1" x14ac:dyDescent="0.4">
      <c r="A130" s="218">
        <v>40421</v>
      </c>
      <c r="B130" s="1375">
        <f t="shared" si="103"/>
        <v>40416</v>
      </c>
      <c r="C130" s="221">
        <f t="shared" si="124"/>
        <v>1</v>
      </c>
      <c r="D130" s="221">
        <f t="shared" si="125"/>
        <v>1</v>
      </c>
      <c r="E130" s="221">
        <f t="shared" si="126"/>
        <v>1</v>
      </c>
      <c r="F130" s="221">
        <f t="shared" si="127"/>
        <v>1</v>
      </c>
      <c r="G130" s="221">
        <f t="shared" si="128"/>
        <v>1</v>
      </c>
      <c r="H130" s="221">
        <f t="shared" si="129"/>
        <v>1</v>
      </c>
      <c r="I130" s="221">
        <f t="shared" si="130"/>
        <v>1</v>
      </c>
      <c r="J130" s="221">
        <f t="shared" si="131"/>
        <v>1</v>
      </c>
      <c r="K130" s="221">
        <f t="shared" si="132"/>
        <v>1</v>
      </c>
      <c r="L130" s="221">
        <f t="shared" si="133"/>
        <v>0.99923780487804881</v>
      </c>
      <c r="M130" s="221">
        <f t="shared" si="148"/>
        <v>1</v>
      </c>
      <c r="N130" s="303">
        <f t="shared" si="135"/>
        <v>1</v>
      </c>
      <c r="O130" s="303">
        <f t="shared" si="136"/>
        <v>1</v>
      </c>
      <c r="P130" s="228">
        <f t="shared" si="137"/>
        <v>1</v>
      </c>
      <c r="Q130" s="303">
        <f t="shared" si="138"/>
        <v>0.99480968858131491</v>
      </c>
      <c r="R130" s="303">
        <f t="shared" si="139"/>
        <v>0.99726214921286793</v>
      </c>
      <c r="S130" s="303">
        <f t="shared" si="139"/>
        <v>0.99898887765419619</v>
      </c>
      <c r="T130" s="987"/>
      <c r="U130" s="1906">
        <v>44074</v>
      </c>
      <c r="V130" s="327">
        <v>0</v>
      </c>
      <c r="W130" s="327">
        <v>1</v>
      </c>
      <c r="X130" s="327">
        <v>0</v>
      </c>
      <c r="Y130" s="327">
        <v>0</v>
      </c>
      <c r="Z130" s="327">
        <v>0</v>
      </c>
      <c r="AA130" s="327">
        <v>0</v>
      </c>
      <c r="AB130" s="327">
        <v>0</v>
      </c>
      <c r="AC130" s="327">
        <v>0</v>
      </c>
      <c r="AD130" s="327">
        <v>0</v>
      </c>
      <c r="AE130" s="328">
        <v>0</v>
      </c>
      <c r="AF130" s="328">
        <v>0</v>
      </c>
      <c r="AG130" s="329">
        <v>0</v>
      </c>
      <c r="AH130" s="329">
        <v>0</v>
      </c>
      <c r="AI130" s="329">
        <v>1</v>
      </c>
      <c r="AJ130" s="329">
        <v>0</v>
      </c>
      <c r="AK130" s="1372">
        <v>0</v>
      </c>
      <c r="AL130" s="1895">
        <v>1</v>
      </c>
      <c r="AM130" s="2201" t="s">
        <v>143</v>
      </c>
      <c r="AN130" s="2202">
        <v>44439</v>
      </c>
      <c r="AO130" s="1916"/>
      <c r="AP130" s="1930">
        <v>44074</v>
      </c>
      <c r="AQ130" s="1931">
        <f t="shared" si="107"/>
        <v>1539</v>
      </c>
      <c r="AR130" s="1932">
        <f t="shared" si="113"/>
        <v>4063</v>
      </c>
      <c r="AS130" s="1931">
        <f t="shared" si="114"/>
        <v>3083</v>
      </c>
      <c r="AT130" s="1931">
        <f t="shared" si="115"/>
        <v>744</v>
      </c>
      <c r="AU130" s="1931">
        <f t="shared" si="116"/>
        <v>547</v>
      </c>
      <c r="AV130" s="1931">
        <f t="shared" si="117"/>
        <v>802</v>
      </c>
      <c r="AW130" s="1931">
        <f t="shared" si="118"/>
        <v>472</v>
      </c>
      <c r="AX130" s="1931">
        <f t="shared" si="119"/>
        <v>214</v>
      </c>
      <c r="AY130" s="1931">
        <f t="shared" si="120"/>
        <v>736</v>
      </c>
      <c r="AZ130" s="1931">
        <f t="shared" si="121"/>
        <v>1311</v>
      </c>
      <c r="BA130" s="1931">
        <f t="shared" si="145"/>
        <v>570</v>
      </c>
      <c r="BB130" s="1933">
        <f t="shared" si="140"/>
        <v>502</v>
      </c>
      <c r="BC130" s="1933">
        <f t="shared" si="144"/>
        <v>164</v>
      </c>
      <c r="BD130" s="1934">
        <f t="shared" si="146"/>
        <v>75</v>
      </c>
      <c r="BE130" s="1935">
        <f t="shared" si="141"/>
        <v>575</v>
      </c>
      <c r="BF130" s="1935">
        <f t="shared" si="142"/>
        <v>1457</v>
      </c>
      <c r="BG130" s="1935">
        <f t="shared" si="143"/>
        <v>1976</v>
      </c>
      <c r="BH130" s="1898"/>
      <c r="BJ130" s="233">
        <f t="shared" si="104"/>
        <v>40416</v>
      </c>
      <c r="BK130" s="1968">
        <v>1</v>
      </c>
      <c r="BL130" s="1968">
        <v>1</v>
      </c>
      <c r="BM130" s="1968">
        <v>1</v>
      </c>
      <c r="BN130" s="1968">
        <v>1</v>
      </c>
      <c r="BO130" s="1968">
        <v>1</v>
      </c>
      <c r="BP130" s="1968">
        <v>1</v>
      </c>
      <c r="BQ130" s="1968">
        <v>1</v>
      </c>
      <c r="BR130" s="1968">
        <v>1</v>
      </c>
      <c r="BS130" s="1968">
        <v>1</v>
      </c>
      <c r="BT130" s="1968">
        <v>0.99923780487804881</v>
      </c>
      <c r="BU130" s="1968">
        <v>1</v>
      </c>
      <c r="BV130" s="1968">
        <v>1</v>
      </c>
      <c r="BW130" s="1968">
        <v>1</v>
      </c>
      <c r="BX130" s="1990">
        <v>1</v>
      </c>
      <c r="BY130" s="1972">
        <v>0.99480968858131491</v>
      </c>
      <c r="BZ130" s="1972">
        <v>0.99726214921286793</v>
      </c>
      <c r="CA130" s="1972">
        <v>0.99898887765419619</v>
      </c>
      <c r="CB130" s="1972"/>
      <c r="CC130" s="1984">
        <f t="shared" si="147"/>
        <v>0.99942932472508395</v>
      </c>
      <c r="CD130" s="1985">
        <f t="shared" si="105"/>
        <v>0.99993648373983746</v>
      </c>
      <c r="CE130" s="278">
        <f t="shared" si="106"/>
        <v>0.99821214308967576</v>
      </c>
    </row>
    <row r="131" spans="1:83" ht="14.5" x14ac:dyDescent="0.35">
      <c r="A131" s="336">
        <v>40422</v>
      </c>
      <c r="B131" s="1376">
        <f t="shared" si="103"/>
        <v>40417</v>
      </c>
      <c r="C131" s="220">
        <f t="shared" si="124"/>
        <v>1</v>
      </c>
      <c r="D131" s="220">
        <f t="shared" si="125"/>
        <v>1</v>
      </c>
      <c r="E131" s="220">
        <f t="shared" si="126"/>
        <v>1</v>
      </c>
      <c r="F131" s="220">
        <f t="shared" si="127"/>
        <v>1</v>
      </c>
      <c r="G131" s="220">
        <f t="shared" si="128"/>
        <v>1</v>
      </c>
      <c r="H131" s="220">
        <f t="shared" si="129"/>
        <v>1</v>
      </c>
      <c r="I131" s="220">
        <f t="shared" si="130"/>
        <v>1</v>
      </c>
      <c r="J131" s="220">
        <f t="shared" si="131"/>
        <v>1</v>
      </c>
      <c r="K131" s="220">
        <f t="shared" si="132"/>
        <v>1</v>
      </c>
      <c r="L131" s="220">
        <f t="shared" si="133"/>
        <v>0.99923780487804881</v>
      </c>
      <c r="M131" s="220">
        <f t="shared" si="148"/>
        <v>1</v>
      </c>
      <c r="N131" s="337">
        <f t="shared" si="135"/>
        <v>1</v>
      </c>
      <c r="O131" s="337">
        <f t="shared" si="136"/>
        <v>1</v>
      </c>
      <c r="P131" s="337">
        <f t="shared" si="137"/>
        <v>1</v>
      </c>
      <c r="Q131" s="1257">
        <f t="shared" si="138"/>
        <v>0.9965397923875432</v>
      </c>
      <c r="R131" s="989">
        <f t="shared" si="139"/>
        <v>0.99794661190965095</v>
      </c>
      <c r="S131" s="989">
        <f t="shared" si="139"/>
        <v>0.99898887765419619</v>
      </c>
      <c r="T131" s="986"/>
      <c r="U131" s="1905">
        <v>44075</v>
      </c>
      <c r="V131" s="324">
        <v>0</v>
      </c>
      <c r="W131" s="324">
        <v>0</v>
      </c>
      <c r="X131" s="324">
        <v>0</v>
      </c>
      <c r="Y131" s="324">
        <v>0</v>
      </c>
      <c r="Z131" s="324">
        <v>0</v>
      </c>
      <c r="AA131" s="324">
        <v>0</v>
      </c>
      <c r="AB131" s="324">
        <v>0</v>
      </c>
      <c r="AC131" s="324">
        <v>0</v>
      </c>
      <c r="AD131" s="324">
        <v>0</v>
      </c>
      <c r="AE131" s="325">
        <v>0</v>
      </c>
      <c r="AF131" s="325">
        <v>0</v>
      </c>
      <c r="AG131" s="326">
        <v>0</v>
      </c>
      <c r="AH131" s="326">
        <v>0</v>
      </c>
      <c r="AI131" s="326">
        <v>0</v>
      </c>
      <c r="AJ131" s="326">
        <v>1</v>
      </c>
      <c r="AK131" s="1371">
        <v>1</v>
      </c>
      <c r="AL131" s="1897">
        <v>0</v>
      </c>
      <c r="AM131" s="2201" t="s">
        <v>143</v>
      </c>
      <c r="AN131" s="2202">
        <v>44440</v>
      </c>
      <c r="AO131" s="1915"/>
      <c r="AP131" s="1926">
        <v>44075</v>
      </c>
      <c r="AQ131" s="1927">
        <f t="shared" si="107"/>
        <v>1539</v>
      </c>
      <c r="AR131" s="1927">
        <f t="shared" si="113"/>
        <v>4063</v>
      </c>
      <c r="AS131" s="1927">
        <f t="shared" si="114"/>
        <v>3083</v>
      </c>
      <c r="AT131" s="1927">
        <f t="shared" si="115"/>
        <v>744</v>
      </c>
      <c r="AU131" s="1927">
        <f t="shared" si="116"/>
        <v>547</v>
      </c>
      <c r="AV131" s="1927">
        <f t="shared" si="117"/>
        <v>802</v>
      </c>
      <c r="AW131" s="1927">
        <f t="shared" si="118"/>
        <v>472</v>
      </c>
      <c r="AX131" s="1927">
        <f t="shared" si="119"/>
        <v>214</v>
      </c>
      <c r="AY131" s="1927">
        <f t="shared" si="120"/>
        <v>736</v>
      </c>
      <c r="AZ131" s="1927">
        <f t="shared" si="121"/>
        <v>1311</v>
      </c>
      <c r="BA131" s="1927">
        <f t="shared" si="145"/>
        <v>570</v>
      </c>
      <c r="BB131" s="1928">
        <f t="shared" si="140"/>
        <v>502</v>
      </c>
      <c r="BC131" s="1928">
        <f t="shared" si="144"/>
        <v>164</v>
      </c>
      <c r="BD131" s="1929">
        <f t="shared" si="146"/>
        <v>75</v>
      </c>
      <c r="BE131" s="1929">
        <f t="shared" si="141"/>
        <v>576</v>
      </c>
      <c r="BF131" s="1929">
        <f t="shared" si="142"/>
        <v>1458</v>
      </c>
      <c r="BG131" s="1929">
        <f t="shared" si="143"/>
        <v>1976</v>
      </c>
      <c r="BH131" s="1898"/>
      <c r="BJ131" s="233">
        <f t="shared" si="104"/>
        <v>40417</v>
      </c>
      <c r="BK131" s="1968">
        <v>1</v>
      </c>
      <c r="BL131" s="1968">
        <v>1</v>
      </c>
      <c r="BM131" s="1968">
        <v>1</v>
      </c>
      <c r="BN131" s="1968">
        <v>1</v>
      </c>
      <c r="BO131" s="1968">
        <v>1</v>
      </c>
      <c r="BP131" s="1968">
        <v>1</v>
      </c>
      <c r="BQ131" s="1968">
        <v>1</v>
      </c>
      <c r="BR131" s="1968">
        <v>1</v>
      </c>
      <c r="BS131" s="1968">
        <v>1</v>
      </c>
      <c r="BT131" s="1968">
        <v>0.99923780487804881</v>
      </c>
      <c r="BU131" s="1968">
        <v>1</v>
      </c>
      <c r="BV131" s="1968">
        <v>1</v>
      </c>
      <c r="BW131" s="1968">
        <v>1</v>
      </c>
      <c r="BX131" s="1975">
        <v>1</v>
      </c>
      <c r="BY131" s="1989">
        <v>0.9965397923875432</v>
      </c>
      <c r="BZ131" s="1975">
        <v>0.99794661190965095</v>
      </c>
      <c r="CA131" s="1975">
        <v>0.99898887765419619</v>
      </c>
      <c r="CB131" s="1975"/>
      <c r="CC131" s="1984">
        <f t="shared" si="147"/>
        <v>0.9995713580487906</v>
      </c>
      <c r="CD131" s="1985">
        <f t="shared" si="105"/>
        <v>0.99993648373983746</v>
      </c>
      <c r="CE131" s="278">
        <f t="shared" si="106"/>
        <v>0.99869505639027811</v>
      </c>
    </row>
    <row r="132" spans="1:83" ht="14.5" x14ac:dyDescent="0.35">
      <c r="A132" s="213">
        <v>40423</v>
      </c>
      <c r="B132" s="1373">
        <f t="shared" si="103"/>
        <v>40418</v>
      </c>
      <c r="C132" s="219">
        <f t="shared" si="124"/>
        <v>1</v>
      </c>
      <c r="D132" s="219">
        <f t="shared" si="125"/>
        <v>1</v>
      </c>
      <c r="E132" s="219">
        <f t="shared" si="126"/>
        <v>1</v>
      </c>
      <c r="F132" s="219">
        <f t="shared" si="127"/>
        <v>1</v>
      </c>
      <c r="G132" s="219">
        <f t="shared" si="128"/>
        <v>1</v>
      </c>
      <c r="H132" s="219">
        <f t="shared" si="129"/>
        <v>1</v>
      </c>
      <c r="I132" s="219">
        <f t="shared" si="130"/>
        <v>1</v>
      </c>
      <c r="J132" s="219">
        <f t="shared" si="131"/>
        <v>1</v>
      </c>
      <c r="K132" s="219">
        <f t="shared" si="132"/>
        <v>1</v>
      </c>
      <c r="L132" s="219">
        <f t="shared" si="133"/>
        <v>0.99923780487804881</v>
      </c>
      <c r="M132" s="219">
        <f t="shared" si="148"/>
        <v>1</v>
      </c>
      <c r="N132" s="302">
        <f t="shared" si="135"/>
        <v>1</v>
      </c>
      <c r="O132" s="302">
        <f t="shared" si="136"/>
        <v>1</v>
      </c>
      <c r="P132" s="302">
        <f t="shared" si="137"/>
        <v>1</v>
      </c>
      <c r="Q132" s="302">
        <f t="shared" si="138"/>
        <v>0.9982698961937716</v>
      </c>
      <c r="R132" s="302">
        <f t="shared" si="139"/>
        <v>0.99794661190965095</v>
      </c>
      <c r="S132" s="302">
        <f t="shared" si="139"/>
        <v>0.99898887765419619</v>
      </c>
      <c r="T132" s="986"/>
      <c r="U132" s="1905">
        <v>44076</v>
      </c>
      <c r="V132" s="214">
        <v>0</v>
      </c>
      <c r="W132" s="214">
        <v>0</v>
      </c>
      <c r="X132" s="214">
        <v>0</v>
      </c>
      <c r="Y132" s="214">
        <v>0</v>
      </c>
      <c r="Z132" s="214">
        <v>0</v>
      </c>
      <c r="AA132" s="214">
        <v>0</v>
      </c>
      <c r="AB132" s="214">
        <v>0</v>
      </c>
      <c r="AC132" s="214">
        <v>0</v>
      </c>
      <c r="AD132" s="214">
        <v>0</v>
      </c>
      <c r="AE132" s="215">
        <v>0</v>
      </c>
      <c r="AF132" s="215">
        <v>0</v>
      </c>
      <c r="AG132" s="301">
        <v>0</v>
      </c>
      <c r="AH132" s="301">
        <v>0</v>
      </c>
      <c r="AI132" s="301">
        <v>0</v>
      </c>
      <c r="AJ132" s="301">
        <v>1</v>
      </c>
      <c r="AK132" s="1370">
        <v>0</v>
      </c>
      <c r="AL132" s="1370">
        <v>0</v>
      </c>
      <c r="AM132" s="2201" t="s">
        <v>143</v>
      </c>
      <c r="AN132" s="2202">
        <v>44441</v>
      </c>
      <c r="AO132" s="1910"/>
      <c r="AP132" s="1912">
        <v>44076</v>
      </c>
      <c r="AQ132" s="1918">
        <f t="shared" si="107"/>
        <v>1539</v>
      </c>
      <c r="AR132" s="1918">
        <f t="shared" si="113"/>
        <v>4063</v>
      </c>
      <c r="AS132" s="1918">
        <f t="shared" si="114"/>
        <v>3083</v>
      </c>
      <c r="AT132" s="1918">
        <f t="shared" si="115"/>
        <v>744</v>
      </c>
      <c r="AU132" s="1918">
        <f t="shared" si="116"/>
        <v>547</v>
      </c>
      <c r="AV132" s="1918">
        <f t="shared" si="117"/>
        <v>802</v>
      </c>
      <c r="AW132" s="1918">
        <f t="shared" si="118"/>
        <v>472</v>
      </c>
      <c r="AX132" s="1918">
        <f t="shared" si="119"/>
        <v>214</v>
      </c>
      <c r="AY132" s="1918">
        <f t="shared" si="120"/>
        <v>736</v>
      </c>
      <c r="AZ132" s="1918">
        <f t="shared" si="121"/>
        <v>1311</v>
      </c>
      <c r="BA132" s="1918">
        <f t="shared" si="145"/>
        <v>570</v>
      </c>
      <c r="BB132" s="1921">
        <f t="shared" si="140"/>
        <v>502</v>
      </c>
      <c r="BC132" s="1921">
        <f t="shared" si="144"/>
        <v>164</v>
      </c>
      <c r="BD132" s="1920">
        <f t="shared" si="146"/>
        <v>75</v>
      </c>
      <c r="BE132" s="1920">
        <f t="shared" si="141"/>
        <v>577</v>
      </c>
      <c r="BF132" s="1920">
        <f t="shared" si="142"/>
        <v>1458</v>
      </c>
      <c r="BG132" s="1920">
        <f t="shared" si="143"/>
        <v>1976</v>
      </c>
      <c r="BH132" s="1898"/>
      <c r="BJ132" s="233">
        <f t="shared" si="104"/>
        <v>40418</v>
      </c>
      <c r="BK132" s="1968">
        <v>1</v>
      </c>
      <c r="BL132" s="1968">
        <v>1</v>
      </c>
      <c r="BM132" s="1968">
        <v>1</v>
      </c>
      <c r="BN132" s="1968">
        <v>1</v>
      </c>
      <c r="BO132" s="1968">
        <v>1</v>
      </c>
      <c r="BP132" s="1968">
        <v>1</v>
      </c>
      <c r="BQ132" s="1968">
        <v>1</v>
      </c>
      <c r="BR132" s="1968">
        <v>1</v>
      </c>
      <c r="BS132" s="1968">
        <v>1</v>
      </c>
      <c r="BT132" s="1968">
        <v>0.99923780487804881</v>
      </c>
      <c r="BU132" s="1968">
        <v>1</v>
      </c>
      <c r="BV132" s="1968">
        <v>1</v>
      </c>
      <c r="BW132" s="1968">
        <v>1</v>
      </c>
      <c r="BX132" s="1975">
        <v>1</v>
      </c>
      <c r="BY132" s="1975">
        <v>0.9982698961937716</v>
      </c>
      <c r="BZ132" s="1975">
        <v>0.99794661190965095</v>
      </c>
      <c r="CA132" s="1975">
        <v>0.99898887765419619</v>
      </c>
      <c r="CB132" s="1975"/>
      <c r="CC132" s="1984">
        <f t="shared" si="147"/>
        <v>0.99967312886092163</v>
      </c>
      <c r="CD132" s="1985">
        <f t="shared" si="105"/>
        <v>0.99993648373983746</v>
      </c>
      <c r="CE132" s="278">
        <f t="shared" si="106"/>
        <v>0.99904107715152379</v>
      </c>
    </row>
    <row r="133" spans="1:83" ht="14.5" x14ac:dyDescent="0.35">
      <c r="A133" s="213">
        <v>40424</v>
      </c>
      <c r="B133" s="1373">
        <f t="shared" si="103"/>
        <v>40419</v>
      </c>
      <c r="C133" s="219">
        <f t="shared" si="124"/>
        <v>1</v>
      </c>
      <c r="D133" s="219">
        <f t="shared" si="125"/>
        <v>1</v>
      </c>
      <c r="E133" s="219">
        <f t="shared" si="126"/>
        <v>1</v>
      </c>
      <c r="F133" s="219">
        <f t="shared" si="127"/>
        <v>1</v>
      </c>
      <c r="G133" s="219">
        <f t="shared" si="128"/>
        <v>1</v>
      </c>
      <c r="H133" s="219">
        <f t="shared" si="129"/>
        <v>1</v>
      </c>
      <c r="I133" s="219">
        <f t="shared" si="130"/>
        <v>1</v>
      </c>
      <c r="J133" s="219">
        <f t="shared" si="131"/>
        <v>1</v>
      </c>
      <c r="K133" s="219">
        <f t="shared" si="132"/>
        <v>1</v>
      </c>
      <c r="L133" s="219">
        <f t="shared" si="133"/>
        <v>0.99923780487804881</v>
      </c>
      <c r="M133" s="219">
        <f t="shared" si="148"/>
        <v>1</v>
      </c>
      <c r="N133" s="302">
        <f t="shared" si="135"/>
        <v>1</v>
      </c>
      <c r="O133" s="302">
        <f t="shared" si="136"/>
        <v>1</v>
      </c>
      <c r="P133" s="302">
        <f t="shared" si="137"/>
        <v>1</v>
      </c>
      <c r="Q133" s="302">
        <f t="shared" si="138"/>
        <v>0.9982698961937716</v>
      </c>
      <c r="R133" s="302">
        <f t="shared" si="139"/>
        <v>0.99863107460643397</v>
      </c>
      <c r="S133" s="302">
        <f t="shared" si="139"/>
        <v>0.99898887765419619</v>
      </c>
      <c r="T133" s="986"/>
      <c r="U133" s="1904">
        <v>44077</v>
      </c>
      <c r="V133" s="214">
        <v>0</v>
      </c>
      <c r="W133" s="214">
        <v>0</v>
      </c>
      <c r="X133" s="214">
        <v>0</v>
      </c>
      <c r="Y133" s="214">
        <v>0</v>
      </c>
      <c r="Z133" s="214">
        <v>0</v>
      </c>
      <c r="AA133" s="214">
        <v>0</v>
      </c>
      <c r="AB133" s="214">
        <v>0</v>
      </c>
      <c r="AC133" s="214">
        <v>0</v>
      </c>
      <c r="AD133" s="214">
        <v>0</v>
      </c>
      <c r="AE133" s="215">
        <v>0</v>
      </c>
      <c r="AF133" s="215">
        <v>0</v>
      </c>
      <c r="AG133" s="301">
        <v>0</v>
      </c>
      <c r="AH133" s="301">
        <v>0</v>
      </c>
      <c r="AI133" s="301">
        <v>0</v>
      </c>
      <c r="AJ133" s="301">
        <v>0</v>
      </c>
      <c r="AK133" s="1369">
        <v>1</v>
      </c>
      <c r="AL133" s="1370">
        <v>0</v>
      </c>
      <c r="AM133" s="2201" t="s">
        <v>143</v>
      </c>
      <c r="AN133" s="2202">
        <v>44442</v>
      </c>
      <c r="AO133" s="1910"/>
      <c r="AP133" s="1912">
        <v>44077</v>
      </c>
      <c r="AQ133" s="1918">
        <f t="shared" si="107"/>
        <v>1539</v>
      </c>
      <c r="AR133" s="1918">
        <f t="shared" si="113"/>
        <v>4063</v>
      </c>
      <c r="AS133" s="1918">
        <f t="shared" si="114"/>
        <v>3083</v>
      </c>
      <c r="AT133" s="1918">
        <f t="shared" si="115"/>
        <v>744</v>
      </c>
      <c r="AU133" s="1918">
        <f t="shared" si="116"/>
        <v>547</v>
      </c>
      <c r="AV133" s="1918">
        <f t="shared" si="117"/>
        <v>802</v>
      </c>
      <c r="AW133" s="1918">
        <f t="shared" si="118"/>
        <v>472</v>
      </c>
      <c r="AX133" s="1918">
        <f t="shared" si="119"/>
        <v>214</v>
      </c>
      <c r="AY133" s="1918">
        <f t="shared" si="120"/>
        <v>736</v>
      </c>
      <c r="AZ133" s="1918">
        <f t="shared" si="121"/>
        <v>1311</v>
      </c>
      <c r="BA133" s="1918">
        <f t="shared" si="145"/>
        <v>570</v>
      </c>
      <c r="BB133" s="1921">
        <f t="shared" si="140"/>
        <v>502</v>
      </c>
      <c r="BC133" s="1921">
        <f t="shared" si="144"/>
        <v>164</v>
      </c>
      <c r="BD133" s="1920">
        <f t="shared" si="146"/>
        <v>75</v>
      </c>
      <c r="BE133" s="1920">
        <f t="shared" si="141"/>
        <v>577</v>
      </c>
      <c r="BF133" s="1920">
        <f t="shared" si="142"/>
        <v>1459</v>
      </c>
      <c r="BG133" s="1920">
        <f t="shared" si="143"/>
        <v>1976</v>
      </c>
      <c r="BH133" s="1898"/>
      <c r="BJ133" s="233">
        <f t="shared" si="104"/>
        <v>40419</v>
      </c>
      <c r="BK133" s="1968">
        <v>1</v>
      </c>
      <c r="BL133" s="1968">
        <v>1</v>
      </c>
      <c r="BM133" s="1968">
        <v>1</v>
      </c>
      <c r="BN133" s="1968">
        <v>1</v>
      </c>
      <c r="BO133" s="1968">
        <v>1</v>
      </c>
      <c r="BP133" s="1968">
        <v>1</v>
      </c>
      <c r="BQ133" s="1968">
        <v>1</v>
      </c>
      <c r="BR133" s="1968">
        <v>1</v>
      </c>
      <c r="BS133" s="1968">
        <v>1</v>
      </c>
      <c r="BT133" s="1968">
        <v>0.99923780487804881</v>
      </c>
      <c r="BU133" s="1968">
        <v>1</v>
      </c>
      <c r="BV133" s="1968">
        <v>1</v>
      </c>
      <c r="BW133" s="1968">
        <v>1</v>
      </c>
      <c r="BX133" s="1975">
        <v>1</v>
      </c>
      <c r="BY133" s="1975">
        <v>0.9982698961937716</v>
      </c>
      <c r="BZ133" s="1975">
        <v>0.99863107460643397</v>
      </c>
      <c r="CA133" s="1975">
        <v>0.99898887765419619</v>
      </c>
      <c r="CB133" s="1975"/>
      <c r="CC133" s="1984">
        <f t="shared" si="147"/>
        <v>0.99971339137249726</v>
      </c>
      <c r="CD133" s="1985">
        <f t="shared" si="105"/>
        <v>0.99993648373983746</v>
      </c>
      <c r="CE133" s="278">
        <f t="shared" si="106"/>
        <v>0.99917796969088035</v>
      </c>
    </row>
    <row r="134" spans="1:83" ht="14.5" x14ac:dyDescent="0.35">
      <c r="A134" s="213">
        <v>40425</v>
      </c>
      <c r="B134" s="1373">
        <f>A134-5</f>
        <v>40420</v>
      </c>
      <c r="C134" s="219">
        <f t="shared" si="124"/>
        <v>1</v>
      </c>
      <c r="D134" s="219">
        <f t="shared" si="125"/>
        <v>1</v>
      </c>
      <c r="E134" s="219">
        <f t="shared" si="126"/>
        <v>1</v>
      </c>
      <c r="F134" s="219">
        <f t="shared" si="127"/>
        <v>1</v>
      </c>
      <c r="G134" s="219">
        <f t="shared" si="128"/>
        <v>1</v>
      </c>
      <c r="H134" s="219">
        <f t="shared" si="129"/>
        <v>1</v>
      </c>
      <c r="I134" s="219">
        <f t="shared" si="130"/>
        <v>1</v>
      </c>
      <c r="J134" s="219">
        <f t="shared" si="131"/>
        <v>1</v>
      </c>
      <c r="K134" s="219">
        <f t="shared" si="132"/>
        <v>1</v>
      </c>
      <c r="L134" s="219">
        <f t="shared" si="133"/>
        <v>0.99923780487804881</v>
      </c>
      <c r="M134" s="219">
        <f t="shared" si="148"/>
        <v>1</v>
      </c>
      <c r="N134" s="302">
        <f t="shared" si="135"/>
        <v>1</v>
      </c>
      <c r="O134" s="302">
        <f t="shared" si="136"/>
        <v>1</v>
      </c>
      <c r="P134" s="302">
        <f t="shared" si="137"/>
        <v>1</v>
      </c>
      <c r="Q134" s="302">
        <f t="shared" si="138"/>
        <v>0.9982698961937716</v>
      </c>
      <c r="R134" s="302">
        <f t="shared" si="139"/>
        <v>0.99863107460643397</v>
      </c>
      <c r="S134" s="302">
        <f t="shared" si="139"/>
        <v>0.99898887765419619</v>
      </c>
      <c r="T134" s="986"/>
      <c r="U134" s="1905">
        <v>44078</v>
      </c>
      <c r="V134" s="214">
        <v>0</v>
      </c>
      <c r="W134" s="214">
        <v>0</v>
      </c>
      <c r="X134" s="214">
        <v>0</v>
      </c>
      <c r="Y134" s="214">
        <v>0</v>
      </c>
      <c r="Z134" s="214">
        <v>0</v>
      </c>
      <c r="AA134" s="214">
        <v>0</v>
      </c>
      <c r="AB134" s="214">
        <v>0</v>
      </c>
      <c r="AC134" s="214">
        <v>0</v>
      </c>
      <c r="AD134" s="214">
        <v>0</v>
      </c>
      <c r="AE134" s="215">
        <v>0</v>
      </c>
      <c r="AF134" s="215">
        <v>0</v>
      </c>
      <c r="AG134" s="301">
        <v>0</v>
      </c>
      <c r="AH134" s="301">
        <v>0</v>
      </c>
      <c r="AI134" s="301">
        <v>0</v>
      </c>
      <c r="AJ134" s="301">
        <v>0</v>
      </c>
      <c r="AK134" s="1370">
        <v>0</v>
      </c>
      <c r="AL134" s="1370">
        <v>0</v>
      </c>
      <c r="AM134" s="2201" t="s">
        <v>143</v>
      </c>
      <c r="AN134" s="2202">
        <v>44443</v>
      </c>
      <c r="AO134" s="1910"/>
      <c r="AP134" s="1912">
        <v>44078</v>
      </c>
      <c r="AQ134" s="1918">
        <f t="shared" si="107"/>
        <v>1539</v>
      </c>
      <c r="AR134" s="1918">
        <f t="shared" si="113"/>
        <v>4063</v>
      </c>
      <c r="AS134" s="1918">
        <f t="shared" si="114"/>
        <v>3083</v>
      </c>
      <c r="AT134" s="1918">
        <f t="shared" si="115"/>
        <v>744</v>
      </c>
      <c r="AU134" s="1918">
        <f t="shared" si="116"/>
        <v>547</v>
      </c>
      <c r="AV134" s="1918">
        <f t="shared" si="117"/>
        <v>802</v>
      </c>
      <c r="AW134" s="1918">
        <f t="shared" si="118"/>
        <v>472</v>
      </c>
      <c r="AX134" s="1918">
        <f t="shared" si="119"/>
        <v>214</v>
      </c>
      <c r="AY134" s="1918">
        <f t="shared" si="120"/>
        <v>736</v>
      </c>
      <c r="AZ134" s="1918">
        <f t="shared" si="121"/>
        <v>1311</v>
      </c>
      <c r="BA134" s="1918">
        <f t="shared" si="145"/>
        <v>570</v>
      </c>
      <c r="BB134" s="1921">
        <f t="shared" si="140"/>
        <v>502</v>
      </c>
      <c r="BC134" s="1921">
        <f t="shared" si="144"/>
        <v>164</v>
      </c>
      <c r="BD134" s="1920">
        <f t="shared" si="146"/>
        <v>75</v>
      </c>
      <c r="BE134" s="1920">
        <f t="shared" si="141"/>
        <v>577</v>
      </c>
      <c r="BF134" s="1920">
        <f t="shared" si="142"/>
        <v>1459</v>
      </c>
      <c r="BG134" s="1920">
        <f t="shared" si="143"/>
        <v>1976</v>
      </c>
      <c r="BH134" s="1898"/>
      <c r="BJ134" s="233">
        <f t="shared" ref="BJ134:BJ135" si="149">B134</f>
        <v>40420</v>
      </c>
      <c r="BK134" s="1968">
        <v>1</v>
      </c>
      <c r="BL134" s="1968">
        <v>1</v>
      </c>
      <c r="BM134" s="1968">
        <v>1</v>
      </c>
      <c r="BN134" s="1968">
        <v>1</v>
      </c>
      <c r="BO134" s="1968">
        <v>1</v>
      </c>
      <c r="BP134" s="1968">
        <v>1</v>
      </c>
      <c r="BQ134" s="1968">
        <v>1</v>
      </c>
      <c r="BR134" s="1968">
        <v>1</v>
      </c>
      <c r="BS134" s="1968">
        <v>1</v>
      </c>
      <c r="BT134" s="1968">
        <v>0.99923780487804881</v>
      </c>
      <c r="BU134" s="1968">
        <v>1</v>
      </c>
      <c r="BV134" s="1968">
        <v>1</v>
      </c>
      <c r="BW134" s="1968">
        <v>1</v>
      </c>
      <c r="BX134" s="1975">
        <v>1</v>
      </c>
      <c r="BY134" s="1975">
        <v>0.9982698961937716</v>
      </c>
      <c r="BZ134" s="1975">
        <v>0.99863107460643397</v>
      </c>
      <c r="CA134" s="1975">
        <v>0.99898887765419619</v>
      </c>
      <c r="CB134" s="1975"/>
      <c r="CC134" s="1984">
        <f t="shared" si="147"/>
        <v>0.99971339137249726</v>
      </c>
      <c r="CD134" s="1985">
        <f t="shared" ref="CD134:CD135" si="150">AVERAGE(BK134:BV134)</f>
        <v>0.99993648373983746</v>
      </c>
      <c r="CE134" s="278">
        <f t="shared" ref="CE134:CE135" si="151">AVERAGE(BW134:CA134)</f>
        <v>0.99917796969088035</v>
      </c>
    </row>
    <row r="135" spans="1:83" ht="15" thickBot="1" x14ac:dyDescent="0.4">
      <c r="A135" s="213">
        <v>40426</v>
      </c>
      <c r="B135" s="1373">
        <f>A135-5</f>
        <v>40421</v>
      </c>
      <c r="C135" s="219">
        <f t="shared" si="124"/>
        <v>1</v>
      </c>
      <c r="D135" s="219">
        <f t="shared" si="125"/>
        <v>1</v>
      </c>
      <c r="E135" s="219">
        <f t="shared" si="126"/>
        <v>1</v>
      </c>
      <c r="F135" s="219">
        <f t="shared" si="127"/>
        <v>1</v>
      </c>
      <c r="G135" s="219">
        <f t="shared" si="128"/>
        <v>1</v>
      </c>
      <c r="H135" s="219">
        <f t="shared" si="129"/>
        <v>1</v>
      </c>
      <c r="I135" s="219">
        <f t="shared" si="130"/>
        <v>1</v>
      </c>
      <c r="J135" s="219">
        <f t="shared" si="131"/>
        <v>1</v>
      </c>
      <c r="K135" s="219">
        <f t="shared" si="132"/>
        <v>1</v>
      </c>
      <c r="L135" s="219">
        <f t="shared" si="133"/>
        <v>1</v>
      </c>
      <c r="M135" s="219">
        <f t="shared" si="148"/>
        <v>1</v>
      </c>
      <c r="N135" s="302">
        <f t="shared" si="135"/>
        <v>1</v>
      </c>
      <c r="O135" s="302">
        <f t="shared" si="136"/>
        <v>1</v>
      </c>
      <c r="P135" s="302">
        <f t="shared" si="137"/>
        <v>1</v>
      </c>
      <c r="Q135" s="302">
        <f t="shared" si="138"/>
        <v>1</v>
      </c>
      <c r="R135" s="302">
        <f t="shared" si="139"/>
        <v>0.99863107460643397</v>
      </c>
      <c r="S135" s="302">
        <f t="shared" si="139"/>
        <v>0.99898887765419619</v>
      </c>
      <c r="T135" s="986"/>
      <c r="U135" s="1904">
        <v>44079</v>
      </c>
      <c r="V135" s="214">
        <v>0</v>
      </c>
      <c r="W135" s="214">
        <v>0</v>
      </c>
      <c r="X135" s="214">
        <v>0</v>
      </c>
      <c r="Y135" s="214">
        <v>0</v>
      </c>
      <c r="Z135" s="214">
        <v>0</v>
      </c>
      <c r="AA135" s="214">
        <v>0</v>
      </c>
      <c r="AB135" s="214">
        <v>0</v>
      </c>
      <c r="AC135" s="214">
        <v>0</v>
      </c>
      <c r="AD135" s="214">
        <v>0</v>
      </c>
      <c r="AE135" s="215">
        <v>1</v>
      </c>
      <c r="AF135" s="215">
        <v>0</v>
      </c>
      <c r="AG135" s="301">
        <v>0</v>
      </c>
      <c r="AH135" s="301">
        <v>0</v>
      </c>
      <c r="AI135" s="301">
        <v>0</v>
      </c>
      <c r="AJ135" s="301">
        <v>1</v>
      </c>
      <c r="AK135" s="1370">
        <v>0</v>
      </c>
      <c r="AL135" s="1370">
        <v>0</v>
      </c>
      <c r="AM135" s="2201" t="s">
        <v>143</v>
      </c>
      <c r="AN135" s="2202">
        <v>44444</v>
      </c>
      <c r="AO135" s="1910"/>
      <c r="AP135" s="1912">
        <v>44079</v>
      </c>
      <c r="AQ135" s="1918">
        <f>(AQ134+V135)</f>
        <v>1539</v>
      </c>
      <c r="AR135" s="1918">
        <f t="shared" si="113"/>
        <v>4063</v>
      </c>
      <c r="AS135" s="1918">
        <f t="shared" si="114"/>
        <v>3083</v>
      </c>
      <c r="AT135" s="1918">
        <f t="shared" si="115"/>
        <v>744</v>
      </c>
      <c r="AU135" s="1918">
        <f t="shared" si="116"/>
        <v>547</v>
      </c>
      <c r="AV135" s="1918">
        <f t="shared" si="117"/>
        <v>802</v>
      </c>
      <c r="AW135" s="1918">
        <f t="shared" si="118"/>
        <v>472</v>
      </c>
      <c r="AX135" s="1918">
        <f t="shared" si="119"/>
        <v>214</v>
      </c>
      <c r="AY135" s="1918">
        <f t="shared" si="120"/>
        <v>736</v>
      </c>
      <c r="AZ135" s="1922">
        <f t="shared" si="121"/>
        <v>1312</v>
      </c>
      <c r="BA135" s="1918">
        <f t="shared" si="145"/>
        <v>570</v>
      </c>
      <c r="BB135" s="1921">
        <f t="shared" si="140"/>
        <v>502</v>
      </c>
      <c r="BC135" s="1921">
        <f t="shared" si="144"/>
        <v>164</v>
      </c>
      <c r="BD135" s="1920">
        <f t="shared" si="146"/>
        <v>75</v>
      </c>
      <c r="BE135" s="1923">
        <f t="shared" si="141"/>
        <v>578</v>
      </c>
      <c r="BF135" s="1920">
        <f t="shared" si="142"/>
        <v>1459</v>
      </c>
      <c r="BG135" s="1920">
        <f t="shared" si="143"/>
        <v>1976</v>
      </c>
      <c r="BH135" s="1898"/>
      <c r="BJ135" s="1991">
        <f t="shared" si="149"/>
        <v>40421</v>
      </c>
      <c r="BK135" s="221">
        <v>1</v>
      </c>
      <c r="BL135" s="221">
        <v>1</v>
      </c>
      <c r="BM135" s="221">
        <v>1</v>
      </c>
      <c r="BN135" s="221">
        <v>1</v>
      </c>
      <c r="BO135" s="221">
        <v>1</v>
      </c>
      <c r="BP135" s="221">
        <v>1</v>
      </c>
      <c r="BQ135" s="221">
        <v>1</v>
      </c>
      <c r="BR135" s="221">
        <v>1</v>
      </c>
      <c r="BS135" s="221">
        <v>1</v>
      </c>
      <c r="BT135" s="221">
        <v>1</v>
      </c>
      <c r="BU135" s="221">
        <v>1</v>
      </c>
      <c r="BV135" s="221">
        <v>1</v>
      </c>
      <c r="BW135" s="221">
        <v>1</v>
      </c>
      <c r="BX135" s="279">
        <v>1</v>
      </c>
      <c r="BY135" s="279">
        <v>1</v>
      </c>
      <c r="BZ135" s="279">
        <v>0.99863107460643397</v>
      </c>
      <c r="CA135" s="279">
        <v>0.99898887765419619</v>
      </c>
      <c r="CB135" s="279"/>
      <c r="CC135" s="1992">
        <f t="shared" si="147"/>
        <v>0.99985999719180185</v>
      </c>
      <c r="CD135" s="996">
        <f t="shared" si="150"/>
        <v>1</v>
      </c>
      <c r="CE135" s="997">
        <f t="shared" si="151"/>
        <v>0.99952399045212592</v>
      </c>
    </row>
    <row r="136" spans="1:83" ht="15" thickBot="1" x14ac:dyDescent="0.4">
      <c r="A136" s="211" t="s">
        <v>20</v>
      </c>
      <c r="B136" s="51"/>
      <c r="P136" s="81"/>
      <c r="Q136" s="81"/>
      <c r="R136" s="302">
        <f t="shared" ref="R136:S142" si="152">BF136/R$2</f>
        <v>0.99863107460643397</v>
      </c>
      <c r="S136" s="302">
        <f t="shared" si="152"/>
        <v>0.9994944388270981</v>
      </c>
      <c r="T136" s="81"/>
      <c r="U136" s="1905">
        <v>44080</v>
      </c>
      <c r="V136" s="212" t="s">
        <v>3</v>
      </c>
      <c r="W136" s="212" t="s">
        <v>3</v>
      </c>
      <c r="X136" s="212" t="s">
        <v>3</v>
      </c>
      <c r="Y136" s="212" t="s">
        <v>3</v>
      </c>
      <c r="Z136" s="212" t="s">
        <v>3</v>
      </c>
      <c r="AA136" s="212" t="s">
        <v>3</v>
      </c>
      <c r="AB136" s="212" t="s">
        <v>3</v>
      </c>
      <c r="AC136" s="212" t="s">
        <v>3</v>
      </c>
      <c r="AD136" s="212" t="s">
        <v>3</v>
      </c>
      <c r="AE136" s="217"/>
      <c r="AF136" s="217"/>
      <c r="AG136" s="217"/>
      <c r="AH136" s="217"/>
      <c r="AI136" s="984"/>
      <c r="AJ136" s="1254"/>
      <c r="AK136" s="1367">
        <v>0</v>
      </c>
      <c r="AL136" s="1896">
        <v>1</v>
      </c>
      <c r="AM136" s="2201" t="s">
        <v>143</v>
      </c>
      <c r="AN136" s="2202">
        <v>44445</v>
      </c>
      <c r="AO136" s="1913"/>
      <c r="AP136" s="1912">
        <v>44080</v>
      </c>
      <c r="AQ136" s="1924"/>
      <c r="AR136" s="1236"/>
      <c r="AS136" s="1236"/>
      <c r="AT136" s="1236"/>
      <c r="AU136" s="1236"/>
      <c r="AV136" s="1236"/>
      <c r="AW136" s="1236"/>
      <c r="AX136" s="1236"/>
      <c r="AY136" s="1236"/>
      <c r="AZ136" s="1236"/>
      <c r="BA136" s="1236"/>
      <c r="BB136" s="1236"/>
      <c r="BC136" s="1236"/>
      <c r="BD136" s="1236"/>
      <c r="BE136" s="1236"/>
      <c r="BF136" s="1925">
        <f t="shared" ref="BF136:BF142" si="153">BF135+AK136</f>
        <v>1459</v>
      </c>
      <c r="BG136" s="1920">
        <f t="shared" ref="BG136:BG139" si="154">BG135+AL136</f>
        <v>1977</v>
      </c>
      <c r="BH136" s="1319"/>
    </row>
    <row r="137" spans="1:83" ht="14.5" x14ac:dyDescent="0.35">
      <c r="R137" s="302">
        <f t="shared" si="152"/>
        <v>0.99863107460643397</v>
      </c>
      <c r="S137" s="302">
        <f t="shared" si="152"/>
        <v>0.9994944388270981</v>
      </c>
      <c r="U137" s="1904">
        <v>44081</v>
      </c>
      <c r="V137" s="210" t="s">
        <v>3</v>
      </c>
      <c r="W137" s="210" t="s">
        <v>3</v>
      </c>
      <c r="X137" s="210" t="s">
        <v>3</v>
      </c>
      <c r="Y137" s="210" t="s">
        <v>3</v>
      </c>
      <c r="Z137" s="210" t="s">
        <v>3</v>
      </c>
      <c r="AA137" s="210" t="s">
        <v>3</v>
      </c>
      <c r="AB137" s="210" t="s">
        <v>3</v>
      </c>
      <c r="AC137" s="210" t="s">
        <v>3</v>
      </c>
      <c r="AD137" s="210" t="s">
        <v>3</v>
      </c>
      <c r="AE137" s="217"/>
      <c r="AF137" s="217"/>
      <c r="AG137" s="217"/>
      <c r="AH137" s="217"/>
      <c r="AI137" s="983"/>
      <c r="AJ137" s="1254"/>
      <c r="AK137" s="1365">
        <v>0</v>
      </c>
      <c r="AL137" s="1365">
        <v>0</v>
      </c>
      <c r="AM137" s="2201" t="s">
        <v>143</v>
      </c>
      <c r="AN137" s="2202">
        <v>44446</v>
      </c>
      <c r="AO137" s="1913"/>
      <c r="AP137" s="1912">
        <v>44081</v>
      </c>
      <c r="AQ137" s="1924"/>
      <c r="AR137" s="1236"/>
      <c r="AS137" s="1236"/>
      <c r="AT137" s="1236"/>
      <c r="AU137" s="1236"/>
      <c r="AV137" s="1236"/>
      <c r="AW137" s="1236"/>
      <c r="AX137" s="1236"/>
      <c r="AY137" s="1236"/>
      <c r="AZ137" s="1236"/>
      <c r="BA137" s="1236"/>
      <c r="BB137" s="1236"/>
      <c r="BC137" s="1236"/>
      <c r="BD137" s="1236"/>
      <c r="BE137" s="1236"/>
      <c r="BF137" s="1925">
        <f t="shared" si="153"/>
        <v>1459</v>
      </c>
      <c r="BG137" s="1920">
        <f t="shared" si="154"/>
        <v>1977</v>
      </c>
      <c r="BH137" s="1319"/>
    </row>
    <row r="138" spans="1:83" ht="14.5" x14ac:dyDescent="0.35">
      <c r="R138" s="302">
        <f t="shared" si="152"/>
        <v>0.99863107460643397</v>
      </c>
      <c r="S138" s="302">
        <f t="shared" si="152"/>
        <v>0.9994944388270981</v>
      </c>
      <c r="U138" s="1905">
        <v>44082</v>
      </c>
      <c r="V138" s="210" t="s">
        <v>3</v>
      </c>
      <c r="W138" s="210" t="s">
        <v>3</v>
      </c>
      <c r="X138" s="210" t="s">
        <v>3</v>
      </c>
      <c r="Y138" s="210" t="s">
        <v>3</v>
      </c>
      <c r="Z138" s="210" t="s">
        <v>3</v>
      </c>
      <c r="AA138" s="210" t="s">
        <v>3</v>
      </c>
      <c r="AB138" s="210" t="s">
        <v>3</v>
      </c>
      <c r="AC138" s="210" t="s">
        <v>3</v>
      </c>
      <c r="AD138" s="210" t="s">
        <v>3</v>
      </c>
      <c r="AE138" s="217"/>
      <c r="AF138" s="217"/>
      <c r="AG138" s="217"/>
      <c r="AH138" s="217"/>
      <c r="AI138" s="983"/>
      <c r="AJ138" s="1254"/>
      <c r="AK138" s="1365">
        <v>0</v>
      </c>
      <c r="AL138" s="1365">
        <v>0</v>
      </c>
      <c r="AM138" s="2201" t="s">
        <v>143</v>
      </c>
      <c r="AN138" s="2202">
        <v>44447</v>
      </c>
      <c r="AO138" s="1913"/>
      <c r="AP138" s="1912">
        <v>44082</v>
      </c>
      <c r="AQ138" s="1924"/>
      <c r="AR138" s="1236"/>
      <c r="AS138" s="1236"/>
      <c r="AT138" s="1236"/>
      <c r="AU138" s="1236"/>
      <c r="AV138" s="1236"/>
      <c r="AW138" s="1236"/>
      <c r="AX138" s="1236"/>
      <c r="AY138" s="1236"/>
      <c r="AZ138" s="1236"/>
      <c r="BA138" s="1236"/>
      <c r="BB138" s="1236"/>
      <c r="BC138" s="1236"/>
      <c r="BD138" s="1236"/>
      <c r="BE138" s="1236"/>
      <c r="BF138" s="1925">
        <f t="shared" si="153"/>
        <v>1459</v>
      </c>
      <c r="BG138" s="1920">
        <f t="shared" si="154"/>
        <v>1977</v>
      </c>
      <c r="BH138" s="1319"/>
    </row>
    <row r="139" spans="1:83" ht="14.5" x14ac:dyDescent="0.35">
      <c r="R139" s="302">
        <f t="shared" si="152"/>
        <v>0.99863107460643397</v>
      </c>
      <c r="S139" s="302">
        <f t="shared" si="152"/>
        <v>1</v>
      </c>
      <c r="U139" s="1904">
        <v>44083</v>
      </c>
      <c r="V139" s="210" t="s">
        <v>3</v>
      </c>
      <c r="W139" s="210" t="s">
        <v>3</v>
      </c>
      <c r="X139" s="210" t="s">
        <v>3</v>
      </c>
      <c r="Y139" s="210" t="s">
        <v>3</v>
      </c>
      <c r="Z139" s="210" t="s">
        <v>3</v>
      </c>
      <c r="AA139" s="210" t="s">
        <v>3</v>
      </c>
      <c r="AB139" s="210" t="s">
        <v>3</v>
      </c>
      <c r="AC139" s="210" t="s">
        <v>3</v>
      </c>
      <c r="AD139" s="210" t="s">
        <v>3</v>
      </c>
      <c r="AE139" s="217"/>
      <c r="AF139" s="217"/>
      <c r="AG139" s="217"/>
      <c r="AH139" s="217"/>
      <c r="AI139" s="983"/>
      <c r="AJ139" s="1254"/>
      <c r="AK139" s="1365">
        <v>0</v>
      </c>
      <c r="AL139" s="1366">
        <v>1</v>
      </c>
      <c r="AM139" s="2201" t="s">
        <v>143</v>
      </c>
      <c r="AN139" s="2202">
        <v>44448</v>
      </c>
      <c r="AO139" s="1913"/>
      <c r="AP139" s="1912">
        <v>44083</v>
      </c>
      <c r="AQ139" s="1924"/>
      <c r="AR139" s="1236"/>
      <c r="AS139" s="1236"/>
      <c r="AT139" s="1236"/>
      <c r="AU139" s="1236"/>
      <c r="AV139" s="1236"/>
      <c r="AW139" s="1236"/>
      <c r="AX139" s="1236"/>
      <c r="AY139" s="1236"/>
      <c r="AZ139" s="1236"/>
      <c r="BA139" s="1236"/>
      <c r="BB139" s="1236"/>
      <c r="BC139" s="1236"/>
      <c r="BD139" s="1236"/>
      <c r="BE139" s="1236"/>
      <c r="BF139" s="1925">
        <f t="shared" si="153"/>
        <v>1459</v>
      </c>
      <c r="BG139" s="1923">
        <f t="shared" si="154"/>
        <v>1978</v>
      </c>
      <c r="BH139" s="1319"/>
    </row>
    <row r="140" spans="1:83" ht="14.5" x14ac:dyDescent="0.35">
      <c r="R140" s="302">
        <f t="shared" si="152"/>
        <v>0.99863107460643397</v>
      </c>
      <c r="S140" s="302">
        <f t="shared" si="152"/>
        <v>0</v>
      </c>
      <c r="U140" s="1905">
        <v>44084</v>
      </c>
      <c r="V140" s="210" t="s">
        <v>3</v>
      </c>
      <c r="W140" s="210" t="s">
        <v>3</v>
      </c>
      <c r="X140" s="210" t="s">
        <v>3</v>
      </c>
      <c r="Y140" s="210" t="s">
        <v>3</v>
      </c>
      <c r="Z140" s="210" t="s">
        <v>3</v>
      </c>
      <c r="AA140" s="210" t="s">
        <v>3</v>
      </c>
      <c r="AB140" s="210" t="s">
        <v>3</v>
      </c>
      <c r="AC140" s="210" t="s">
        <v>3</v>
      </c>
      <c r="AD140" s="210" t="s">
        <v>3</v>
      </c>
      <c r="AE140" s="217"/>
      <c r="AF140" s="217"/>
      <c r="AG140" s="217"/>
      <c r="AH140" s="217"/>
      <c r="AI140" s="983"/>
      <c r="AJ140" s="1254"/>
      <c r="AK140" s="1365">
        <v>0</v>
      </c>
      <c r="AL140" s="1365"/>
      <c r="AM140" s="2201" t="s">
        <v>143</v>
      </c>
      <c r="AN140" s="2202">
        <v>44449</v>
      </c>
      <c r="AO140" s="1913"/>
      <c r="AP140" s="1912">
        <v>44084</v>
      </c>
      <c r="AQ140" s="1924"/>
      <c r="AR140" s="1236"/>
      <c r="AS140" s="1236"/>
      <c r="AT140" s="1236"/>
      <c r="AU140" s="1236"/>
      <c r="AV140" s="1236"/>
      <c r="AW140" s="1236"/>
      <c r="AX140" s="1236"/>
      <c r="AY140" s="1236"/>
      <c r="AZ140" s="1236"/>
      <c r="BA140" s="1236"/>
      <c r="BB140" s="1236"/>
      <c r="BC140" s="1236"/>
      <c r="BD140" s="1236"/>
      <c r="BE140" s="1236"/>
      <c r="BF140" s="1925">
        <f t="shared" si="153"/>
        <v>1459</v>
      </c>
      <c r="BG140" s="1920"/>
      <c r="BH140" s="1319"/>
    </row>
    <row r="141" spans="1:83" ht="14.5" x14ac:dyDescent="0.35">
      <c r="R141" s="302">
        <f t="shared" si="152"/>
        <v>0.99863107460643397</v>
      </c>
      <c r="S141" s="302">
        <f t="shared" si="152"/>
        <v>0</v>
      </c>
      <c r="U141" s="1904">
        <v>44085</v>
      </c>
      <c r="V141" s="210" t="s">
        <v>3</v>
      </c>
      <c r="W141" s="210" t="s">
        <v>3</v>
      </c>
      <c r="X141" s="210" t="s">
        <v>3</v>
      </c>
      <c r="Y141" s="210" t="s">
        <v>3</v>
      </c>
      <c r="Z141" s="210" t="s">
        <v>3</v>
      </c>
      <c r="AA141" s="210" t="s">
        <v>3</v>
      </c>
      <c r="AB141" s="210" t="s">
        <v>3</v>
      </c>
      <c r="AC141" s="210" t="s">
        <v>3</v>
      </c>
      <c r="AD141" s="210" t="s">
        <v>3</v>
      </c>
      <c r="AE141" s="217"/>
      <c r="AF141" s="217"/>
      <c r="AG141" s="217"/>
      <c r="AH141" s="217"/>
      <c r="AI141" s="983"/>
      <c r="AJ141" s="1254"/>
      <c r="AK141" s="1365">
        <v>0</v>
      </c>
      <c r="AL141" s="1365"/>
      <c r="AM141" s="2201" t="s">
        <v>143</v>
      </c>
      <c r="AN141" s="2202">
        <v>44450</v>
      </c>
      <c r="AO141" s="1913"/>
      <c r="AP141" s="1912">
        <v>44085</v>
      </c>
      <c r="AQ141" s="1924"/>
      <c r="AR141" s="1236"/>
      <c r="AS141" s="1236"/>
      <c r="AT141" s="1236"/>
      <c r="AU141" s="1236"/>
      <c r="AV141" s="1236"/>
      <c r="AW141" s="1236"/>
      <c r="AX141" s="1236"/>
      <c r="AY141" s="1236"/>
      <c r="AZ141" s="1236"/>
      <c r="BA141" s="1236"/>
      <c r="BB141" s="1236"/>
      <c r="BC141" s="1236"/>
      <c r="BD141" s="1236"/>
      <c r="BE141" s="1236"/>
      <c r="BF141" s="1925">
        <f t="shared" si="153"/>
        <v>1459</v>
      </c>
      <c r="BG141" s="1920"/>
      <c r="BH141" s="1319"/>
    </row>
    <row r="142" spans="1:83" ht="14.5" x14ac:dyDescent="0.35">
      <c r="R142" s="302">
        <f t="shared" si="152"/>
        <v>1</v>
      </c>
      <c r="S142" s="302">
        <f t="shared" si="152"/>
        <v>0</v>
      </c>
      <c r="U142" s="1905">
        <v>44086</v>
      </c>
      <c r="V142" s="210" t="s">
        <v>3</v>
      </c>
      <c r="W142" s="210" t="s">
        <v>3</v>
      </c>
      <c r="X142" s="210" t="s">
        <v>3</v>
      </c>
      <c r="Y142" s="210" t="s">
        <v>3</v>
      </c>
      <c r="Z142" s="210" t="s">
        <v>3</v>
      </c>
      <c r="AA142" s="210" t="s">
        <v>3</v>
      </c>
      <c r="AB142" s="210" t="s">
        <v>3</v>
      </c>
      <c r="AC142" s="210" t="s">
        <v>3</v>
      </c>
      <c r="AD142" s="210" t="s">
        <v>3</v>
      </c>
      <c r="AE142" s="217"/>
      <c r="AF142" s="217"/>
      <c r="AG142" s="217"/>
      <c r="AH142" s="217"/>
      <c r="AI142" s="983"/>
      <c r="AJ142" s="1254"/>
      <c r="AK142" s="1366">
        <v>2</v>
      </c>
      <c r="AL142" s="1365"/>
      <c r="AM142" s="2201" t="s">
        <v>143</v>
      </c>
      <c r="AN142" s="2202">
        <v>44451</v>
      </c>
      <c r="AO142" s="1913"/>
      <c r="AP142" s="1912">
        <v>44086</v>
      </c>
      <c r="AQ142" s="1924"/>
      <c r="AR142" s="1236"/>
      <c r="AS142" s="1236"/>
      <c r="AT142" s="1236"/>
      <c r="AU142" s="1236"/>
      <c r="AV142" s="1236"/>
      <c r="AW142" s="1236"/>
      <c r="AX142" s="1236"/>
      <c r="AY142" s="1236"/>
      <c r="AZ142" s="1236"/>
      <c r="BA142" s="1236"/>
      <c r="BB142" s="1236"/>
      <c r="BC142" s="1236"/>
      <c r="BD142" s="1236"/>
      <c r="BE142" s="1236"/>
      <c r="BF142" s="1923">
        <f t="shared" si="153"/>
        <v>1461</v>
      </c>
      <c r="BG142" s="1920"/>
      <c r="BH142" s="1319"/>
    </row>
    <row r="143" spans="1:83" ht="14.5" x14ac:dyDescent="0.35">
      <c r="V143" s="210" t="s">
        <v>3</v>
      </c>
      <c r="W143" s="210" t="s">
        <v>3</v>
      </c>
      <c r="X143" s="210" t="s">
        <v>3</v>
      </c>
      <c r="Y143" s="210" t="s">
        <v>3</v>
      </c>
      <c r="Z143" s="210" t="s">
        <v>3</v>
      </c>
      <c r="AA143" s="210" t="s">
        <v>3</v>
      </c>
      <c r="AB143" s="210" t="s">
        <v>3</v>
      </c>
      <c r="AC143" s="210" t="s">
        <v>3</v>
      </c>
      <c r="AD143" s="210" t="s">
        <v>3</v>
      </c>
      <c r="AE143" s="217"/>
      <c r="AF143" s="217"/>
      <c r="AG143" s="217"/>
      <c r="AH143" s="217"/>
      <c r="AI143" s="983"/>
      <c r="AJ143" s="1254"/>
      <c r="AK143" s="1365"/>
      <c r="AL143" s="1894"/>
      <c r="AM143" s="2201" t="s">
        <v>143</v>
      </c>
      <c r="AN143" s="2202">
        <v>44452</v>
      </c>
      <c r="AO143" s="1913"/>
      <c r="AP143" s="1318"/>
      <c r="BB143" s="198"/>
      <c r="BC143" s="198"/>
      <c r="BD143" s="198"/>
      <c r="BE143" s="198"/>
      <c r="BF143" s="1319"/>
      <c r="BG143" s="1319"/>
      <c r="BH143" s="1319"/>
    </row>
    <row r="144" spans="1:83" ht="14.5" x14ac:dyDescent="0.35">
      <c r="V144" s="210" t="s">
        <v>3</v>
      </c>
      <c r="W144" s="210" t="s">
        <v>3</v>
      </c>
      <c r="X144" s="210" t="s">
        <v>3</v>
      </c>
      <c r="Y144" s="210" t="s">
        <v>3</v>
      </c>
      <c r="Z144" s="210" t="s">
        <v>3</v>
      </c>
      <c r="AA144" s="210" t="s">
        <v>3</v>
      </c>
      <c r="AB144" s="210" t="s">
        <v>3</v>
      </c>
      <c r="AC144" s="210" t="s">
        <v>3</v>
      </c>
      <c r="AD144" s="210" t="s">
        <v>3</v>
      </c>
      <c r="AE144" s="217"/>
      <c r="AF144" s="217"/>
      <c r="AG144" s="217"/>
      <c r="AH144" s="217"/>
      <c r="AI144" s="983"/>
      <c r="AJ144" s="1254"/>
      <c r="AK144" s="1365"/>
      <c r="AL144" s="1894"/>
      <c r="AM144" s="2201" t="s">
        <v>143</v>
      </c>
      <c r="AN144" s="2202">
        <v>44453</v>
      </c>
      <c r="AO144" s="1913"/>
      <c r="AP144" s="1318"/>
      <c r="AQ144" s="2289" t="s">
        <v>73</v>
      </c>
      <c r="AR144" s="2289"/>
      <c r="AS144" s="2289"/>
      <c r="AT144" s="2289"/>
      <c r="AU144" s="2289"/>
      <c r="AV144" s="2289"/>
      <c r="AW144" s="2289"/>
      <c r="AX144" s="2289"/>
      <c r="AY144" s="2289"/>
      <c r="AZ144" s="2289"/>
      <c r="BA144" s="2289"/>
      <c r="BB144" s="2289"/>
      <c r="BC144" s="2289"/>
      <c r="BD144" s="2289"/>
      <c r="BF144" s="1319"/>
      <c r="BG144" s="1319"/>
      <c r="BH144" s="1319"/>
    </row>
    <row r="145" spans="22:60" ht="14.5" x14ac:dyDescent="0.35">
      <c r="V145" s="210" t="s">
        <v>3</v>
      </c>
      <c r="W145" s="210" t="s">
        <v>3</v>
      </c>
      <c r="X145" s="210" t="s">
        <v>3</v>
      </c>
      <c r="Y145" s="210" t="s">
        <v>3</v>
      </c>
      <c r="Z145" s="210" t="s">
        <v>3</v>
      </c>
      <c r="AA145" s="210" t="s">
        <v>3</v>
      </c>
      <c r="AB145" s="210" t="s">
        <v>3</v>
      </c>
      <c r="AC145" s="210" t="s">
        <v>3</v>
      </c>
      <c r="AD145" s="210" t="s">
        <v>3</v>
      </c>
      <c r="AE145" s="217"/>
      <c r="AF145" s="217"/>
      <c r="AG145" s="217"/>
      <c r="AH145" s="217"/>
      <c r="AI145" s="983"/>
      <c r="AJ145" s="1254"/>
      <c r="AK145" s="1365"/>
      <c r="AL145" s="1894"/>
      <c r="AM145" s="2201" t="s">
        <v>143</v>
      </c>
      <c r="AN145" s="2202">
        <v>44454</v>
      </c>
      <c r="AO145" s="1913"/>
      <c r="AP145" s="1318"/>
      <c r="AQ145" s="2289"/>
      <c r="AR145" s="2289"/>
      <c r="AS145" s="2289"/>
      <c r="AT145" s="2289"/>
      <c r="AU145" s="2289"/>
      <c r="AV145" s="2289"/>
      <c r="AW145" s="2289"/>
      <c r="AX145" s="2289"/>
      <c r="AY145" s="2289"/>
      <c r="AZ145" s="2289"/>
      <c r="BA145" s="2289"/>
      <c r="BB145" s="2289"/>
      <c r="BC145" s="2289"/>
      <c r="BD145" s="2289"/>
      <c r="BF145" s="1319"/>
      <c r="BG145" s="1319"/>
      <c r="BH145" s="1319"/>
    </row>
    <row r="146" spans="22:60" ht="14.5" x14ac:dyDescent="0.35">
      <c r="V146" s="210" t="s">
        <v>3</v>
      </c>
      <c r="W146" s="210" t="s">
        <v>3</v>
      </c>
      <c r="X146" s="210" t="s">
        <v>3</v>
      </c>
      <c r="Y146" s="210" t="s">
        <v>3</v>
      </c>
      <c r="Z146" s="210" t="s">
        <v>3</v>
      </c>
      <c r="AA146" s="210" t="s">
        <v>3</v>
      </c>
      <c r="AB146" s="210" t="s">
        <v>3</v>
      </c>
      <c r="AC146" s="210" t="s">
        <v>3</v>
      </c>
      <c r="AD146" s="210" t="s">
        <v>3</v>
      </c>
      <c r="AE146" s="217"/>
      <c r="AF146" s="217"/>
      <c r="AG146" s="217"/>
      <c r="AH146" s="217"/>
      <c r="AI146" s="983"/>
      <c r="AJ146" s="1254"/>
      <c r="AK146" s="1365"/>
      <c r="AL146" s="1894"/>
      <c r="AM146" s="2201" t="s">
        <v>143</v>
      </c>
      <c r="AN146" s="2202">
        <v>44455</v>
      </c>
      <c r="AO146" s="1913"/>
      <c r="AP146" s="1318"/>
      <c r="AQ146" s="2289"/>
      <c r="AR146" s="2289"/>
      <c r="AS146" s="2289"/>
      <c r="AT146" s="2289"/>
      <c r="AU146" s="2289"/>
      <c r="AV146" s="2289"/>
      <c r="AW146" s="2289"/>
      <c r="AX146" s="2289"/>
      <c r="AY146" s="2289"/>
      <c r="AZ146" s="2289"/>
      <c r="BA146" s="2289"/>
      <c r="BB146" s="2289"/>
      <c r="BC146" s="2289"/>
      <c r="BD146" s="2289"/>
      <c r="BF146" s="1319"/>
      <c r="BG146" s="1319"/>
      <c r="BH146" s="1319"/>
    </row>
    <row r="147" spans="22:60" ht="14.5" x14ac:dyDescent="0.35">
      <c r="V147" s="210" t="s">
        <v>3</v>
      </c>
      <c r="W147" s="210" t="s">
        <v>3</v>
      </c>
      <c r="X147" s="210" t="s">
        <v>3</v>
      </c>
      <c r="Y147" s="210" t="s">
        <v>3</v>
      </c>
      <c r="Z147" s="210" t="s">
        <v>3</v>
      </c>
      <c r="AA147" s="210" t="s">
        <v>3</v>
      </c>
      <c r="AB147" s="210" t="s">
        <v>3</v>
      </c>
      <c r="AC147" s="210" t="s">
        <v>3</v>
      </c>
      <c r="AD147" s="210" t="s">
        <v>3</v>
      </c>
      <c r="AE147" s="217"/>
      <c r="AF147" s="217"/>
      <c r="AG147" s="217"/>
      <c r="AH147" s="217"/>
      <c r="AI147" s="983"/>
      <c r="AJ147" s="1254"/>
      <c r="AK147" s="1365"/>
      <c r="AL147" s="1894"/>
      <c r="AM147" s="2201" t="s">
        <v>143</v>
      </c>
      <c r="AN147" s="2202">
        <v>44456</v>
      </c>
      <c r="AO147" s="1913"/>
      <c r="AP147" s="1318"/>
      <c r="AQ147" s="2289"/>
      <c r="AR147" s="2289"/>
      <c r="AS147" s="2289"/>
      <c r="AT147" s="2289"/>
      <c r="AU147" s="2289"/>
      <c r="AV147" s="2289"/>
      <c r="AW147" s="2289"/>
      <c r="AX147" s="2289"/>
      <c r="AY147" s="2289"/>
      <c r="AZ147" s="2289"/>
      <c r="BA147" s="2289"/>
      <c r="BB147" s="2289"/>
      <c r="BC147" s="2289"/>
      <c r="BD147" s="2289"/>
      <c r="BF147" s="1319"/>
      <c r="BG147" s="1319"/>
      <c r="BH147" s="1319"/>
    </row>
    <row r="148" spans="22:60" x14ac:dyDescent="0.25">
      <c r="V148" s="210" t="s">
        <v>3</v>
      </c>
      <c r="W148" s="210" t="s">
        <v>3</v>
      </c>
      <c r="X148" s="210" t="s">
        <v>3</v>
      </c>
      <c r="Y148" s="210" t="s">
        <v>3</v>
      </c>
      <c r="Z148" s="210" t="s">
        <v>3</v>
      </c>
      <c r="AA148" s="210" t="s">
        <v>3</v>
      </c>
      <c r="AB148" s="210" t="s">
        <v>3</v>
      </c>
      <c r="AC148" s="210" t="s">
        <v>3</v>
      </c>
      <c r="AD148" s="210" t="s">
        <v>3</v>
      </c>
      <c r="AE148" s="217"/>
      <c r="AF148" s="217"/>
      <c r="AG148" s="217"/>
      <c r="AH148" s="217"/>
      <c r="AI148" s="217"/>
      <c r="AJ148" s="1171"/>
      <c r="AK148" s="1171"/>
      <c r="AL148" s="1171"/>
      <c r="AM148" s="2201" t="s">
        <v>143</v>
      </c>
      <c r="AN148" s="2202">
        <v>44457</v>
      </c>
      <c r="AO148" s="217"/>
      <c r="AP148" s="217"/>
      <c r="AQ148" s="2289"/>
      <c r="AR148" s="2289"/>
      <c r="AS148" s="2289"/>
      <c r="AT148" s="2289"/>
      <c r="AU148" s="2289"/>
      <c r="AV148" s="2289"/>
      <c r="AW148" s="2289"/>
      <c r="AX148" s="2289"/>
      <c r="AY148" s="2289"/>
      <c r="AZ148" s="2289"/>
      <c r="BA148" s="2289"/>
      <c r="BB148" s="2289"/>
      <c r="BC148" s="2289"/>
      <c r="BD148" s="2289"/>
    </row>
    <row r="149" spans="22:60" ht="14.5" x14ac:dyDescent="0.35">
      <c r="V149" s="210" t="s">
        <v>3</v>
      </c>
      <c r="W149" s="210" t="s">
        <v>3</v>
      </c>
      <c r="X149" s="210" t="s">
        <v>3</v>
      </c>
      <c r="Y149" s="210" t="s">
        <v>3</v>
      </c>
      <c r="Z149" s="210" t="s">
        <v>3</v>
      </c>
      <c r="AA149" s="210" t="s">
        <v>3</v>
      </c>
      <c r="AB149" s="210" t="s">
        <v>3</v>
      </c>
      <c r="AC149" s="210" t="s">
        <v>3</v>
      </c>
      <c r="AD149" s="210" t="s">
        <v>3</v>
      </c>
      <c r="AF149" s="208" t="s">
        <v>3</v>
      </c>
      <c r="AG149" s="281"/>
      <c r="AH149" s="281"/>
      <c r="AI149" s="281"/>
      <c r="AJ149" s="1172"/>
      <c r="AK149" s="1253"/>
      <c r="AL149" s="1253"/>
      <c r="AM149" s="2201" t="s">
        <v>143</v>
      </c>
      <c r="AN149" s="2202">
        <v>44458</v>
      </c>
      <c r="AO149" s="280"/>
      <c r="AP149" s="280"/>
      <c r="AQ149" s="2289"/>
      <c r="AR149" s="2289"/>
      <c r="AS149" s="2289"/>
      <c r="AT149" s="2289"/>
      <c r="AU149" s="2289"/>
      <c r="AV149" s="2289"/>
      <c r="AW149" s="2289"/>
      <c r="AX149" s="2289"/>
      <c r="AY149" s="2289"/>
      <c r="AZ149" s="2289"/>
      <c r="BA149" s="2289"/>
      <c r="BB149" s="2289"/>
      <c r="BC149" s="2289"/>
      <c r="BD149" s="2289"/>
    </row>
    <row r="150" spans="22:60" ht="14.5" x14ac:dyDescent="0.35">
      <c r="V150" s="210" t="s">
        <v>3</v>
      </c>
      <c r="W150" s="210" t="s">
        <v>3</v>
      </c>
      <c r="X150" s="210" t="s">
        <v>3</v>
      </c>
      <c r="Y150" s="210" t="s">
        <v>3</v>
      </c>
      <c r="Z150" s="210" t="s">
        <v>3</v>
      </c>
      <c r="AA150" s="210" t="s">
        <v>3</v>
      </c>
      <c r="AB150" s="210" t="s">
        <v>3</v>
      </c>
      <c r="AC150" s="210" t="s">
        <v>3</v>
      </c>
      <c r="AD150" s="210" t="s">
        <v>3</v>
      </c>
      <c r="AF150" s="208" t="s">
        <v>3</v>
      </c>
      <c r="AG150" s="281"/>
      <c r="AH150" s="281"/>
      <c r="AI150" s="281"/>
      <c r="AJ150" s="1172"/>
      <c r="AK150" s="1253"/>
      <c r="AL150" s="1253"/>
      <c r="AM150" s="2201" t="s">
        <v>143</v>
      </c>
      <c r="AN150" s="2202">
        <v>44459</v>
      </c>
      <c r="AO150" s="280"/>
      <c r="AP150" s="280"/>
      <c r="AQ150" s="2289"/>
      <c r="AR150" s="2289"/>
      <c r="AS150" s="2289"/>
      <c r="AT150" s="2289"/>
      <c r="AU150" s="2289"/>
      <c r="AV150" s="2289"/>
      <c r="AW150" s="2289"/>
      <c r="AX150" s="2289"/>
      <c r="AY150" s="2289"/>
      <c r="AZ150" s="2289"/>
      <c r="BA150" s="2289"/>
      <c r="BB150" s="2289"/>
      <c r="BC150" s="2289"/>
      <c r="BD150" s="2289"/>
    </row>
    <row r="151" spans="22:60" ht="14.5" x14ac:dyDescent="0.35">
      <c r="V151" s="210" t="s">
        <v>3</v>
      </c>
      <c r="W151" s="210" t="s">
        <v>3</v>
      </c>
      <c r="X151" s="210" t="s">
        <v>3</v>
      </c>
      <c r="Y151" s="210" t="s">
        <v>3</v>
      </c>
      <c r="Z151" s="210" t="s">
        <v>3</v>
      </c>
      <c r="AA151" s="210" t="s">
        <v>3</v>
      </c>
      <c r="AB151" s="210" t="s">
        <v>3</v>
      </c>
      <c r="AC151" s="210" t="s">
        <v>3</v>
      </c>
      <c r="AD151" s="210" t="s">
        <v>3</v>
      </c>
      <c r="AF151" s="208" t="s">
        <v>3</v>
      </c>
      <c r="AG151" s="281"/>
      <c r="AH151" s="281"/>
      <c r="AI151" s="281"/>
      <c r="AJ151" s="1172"/>
      <c r="AK151" s="1253"/>
      <c r="AL151" s="1253"/>
      <c r="AM151" s="2201" t="s">
        <v>143</v>
      </c>
      <c r="AN151" s="2202">
        <v>44460</v>
      </c>
      <c r="AO151" s="280"/>
      <c r="AP151" s="280"/>
      <c r="AQ151" s="2289"/>
      <c r="AR151" s="2289"/>
      <c r="AS151" s="2289"/>
      <c r="AT151" s="2289"/>
      <c r="AU151" s="2289"/>
      <c r="AV151" s="2289"/>
      <c r="AW151" s="2289"/>
      <c r="AX151" s="2289"/>
      <c r="AY151" s="2289"/>
      <c r="AZ151" s="2289"/>
      <c r="BA151" s="2289"/>
      <c r="BB151" s="2289"/>
      <c r="BC151" s="2289"/>
      <c r="BD151" s="2289"/>
    </row>
    <row r="152" spans="22:60" ht="14.5" x14ac:dyDescent="0.35">
      <c r="V152" s="210" t="s">
        <v>3</v>
      </c>
      <c r="W152" s="210" t="s">
        <v>3</v>
      </c>
      <c r="X152" s="210" t="s">
        <v>3</v>
      </c>
      <c r="Y152" s="210" t="s">
        <v>3</v>
      </c>
      <c r="Z152" s="210" t="s">
        <v>3</v>
      </c>
      <c r="AA152" s="210" t="s">
        <v>3</v>
      </c>
      <c r="AB152" s="210" t="s">
        <v>3</v>
      </c>
      <c r="AC152" s="210" t="s">
        <v>3</v>
      </c>
      <c r="AD152" s="210" t="s">
        <v>3</v>
      </c>
      <c r="AF152" s="208" t="s">
        <v>3</v>
      </c>
      <c r="AG152" s="281"/>
      <c r="AH152" s="281"/>
      <c r="AI152" s="281"/>
      <c r="AJ152" s="1172"/>
      <c r="AK152" s="1253"/>
      <c r="AL152" s="1253"/>
      <c r="AM152" s="2201" t="s">
        <v>143</v>
      </c>
      <c r="AN152" s="2202">
        <v>44461</v>
      </c>
      <c r="AO152" s="280"/>
      <c r="AP152" s="280"/>
    </row>
    <row r="153" spans="22:60" ht="14.5" x14ac:dyDescent="0.35">
      <c r="V153" s="210" t="s">
        <v>3</v>
      </c>
      <c r="W153" s="210" t="s">
        <v>3</v>
      </c>
      <c r="X153" s="210" t="s">
        <v>3</v>
      </c>
      <c r="Y153" s="210" t="s">
        <v>3</v>
      </c>
      <c r="Z153" s="210" t="s">
        <v>3</v>
      </c>
      <c r="AA153" s="210" t="s">
        <v>3</v>
      </c>
      <c r="AB153" s="210" t="s">
        <v>3</v>
      </c>
      <c r="AC153" s="210" t="s">
        <v>3</v>
      </c>
      <c r="AD153" s="210" t="s">
        <v>3</v>
      </c>
      <c r="AF153" s="208" t="s">
        <v>3</v>
      </c>
      <c r="AG153" s="281"/>
      <c r="AH153" s="281"/>
      <c r="AI153" s="281"/>
      <c r="AJ153" s="1172"/>
      <c r="AK153" s="1253"/>
      <c r="AL153" s="1253"/>
      <c r="AM153" s="2201" t="s">
        <v>143</v>
      </c>
      <c r="AN153" s="2202">
        <v>44462</v>
      </c>
      <c r="AO153" s="280"/>
      <c r="AP153" s="280"/>
    </row>
    <row r="154" spans="22:60" ht="14.5" x14ac:dyDescent="0.35">
      <c r="V154" s="210" t="s">
        <v>3</v>
      </c>
      <c r="W154" s="210" t="s">
        <v>3</v>
      </c>
      <c r="X154" s="210" t="s">
        <v>3</v>
      </c>
      <c r="Y154" s="210" t="s">
        <v>3</v>
      </c>
      <c r="Z154" s="210" t="s">
        <v>3</v>
      </c>
      <c r="AA154" s="210" t="s">
        <v>3</v>
      </c>
      <c r="AB154" s="210" t="s">
        <v>3</v>
      </c>
      <c r="AC154" s="210" t="s">
        <v>3</v>
      </c>
      <c r="AD154" s="210" t="s">
        <v>3</v>
      </c>
      <c r="AF154" s="208" t="s">
        <v>3</v>
      </c>
      <c r="AG154" s="281"/>
      <c r="AH154" s="281"/>
      <c r="AI154" s="281"/>
      <c r="AJ154" s="1172"/>
      <c r="AK154" s="1253"/>
      <c r="AL154" s="1253"/>
      <c r="AM154" s="1253"/>
      <c r="AN154" s="280"/>
      <c r="AO154" s="280"/>
      <c r="AP154" s="280"/>
    </row>
    <row r="155" spans="22:60" ht="14.5" x14ac:dyDescent="0.35">
      <c r="V155" s="210" t="s">
        <v>3</v>
      </c>
      <c r="W155" s="210" t="s">
        <v>3</v>
      </c>
      <c r="X155" s="210" t="s">
        <v>3</v>
      </c>
      <c r="Y155" s="210" t="s">
        <v>3</v>
      </c>
      <c r="Z155" s="210" t="s">
        <v>3</v>
      </c>
      <c r="AA155" s="210" t="s">
        <v>3</v>
      </c>
      <c r="AB155" s="210" t="s">
        <v>3</v>
      </c>
      <c r="AC155" s="210" t="s">
        <v>3</v>
      </c>
      <c r="AD155" s="210" t="s">
        <v>3</v>
      </c>
      <c r="AF155" s="208" t="s">
        <v>3</v>
      </c>
      <c r="AG155" s="281"/>
      <c r="AH155" s="281"/>
      <c r="AI155" s="281"/>
      <c r="AJ155" s="1172"/>
      <c r="AK155" s="1253"/>
      <c r="AL155" s="1253"/>
      <c r="AM155" s="1253"/>
      <c r="AN155" s="280"/>
      <c r="AO155" s="280"/>
      <c r="AP155" s="280"/>
    </row>
    <row r="156" spans="22:60" ht="14.5" x14ac:dyDescent="0.35">
      <c r="V156" s="210" t="s">
        <v>3</v>
      </c>
      <c r="W156" s="210" t="s">
        <v>3</v>
      </c>
      <c r="X156" s="210" t="s">
        <v>3</v>
      </c>
      <c r="Y156" s="210" t="s">
        <v>3</v>
      </c>
      <c r="Z156" s="210" t="s">
        <v>3</v>
      </c>
      <c r="AA156" s="210" t="s">
        <v>3</v>
      </c>
      <c r="AB156" s="210" t="s">
        <v>3</v>
      </c>
      <c r="AC156" s="210" t="s">
        <v>3</v>
      </c>
      <c r="AD156" s="210" t="s">
        <v>3</v>
      </c>
      <c r="AF156" s="208" t="s">
        <v>3</v>
      </c>
      <c r="AG156" s="281"/>
      <c r="AH156" s="281"/>
      <c r="AI156" s="281"/>
      <c r="AJ156" s="1172"/>
      <c r="AK156" s="1253"/>
      <c r="AL156" s="1253"/>
      <c r="AM156" s="1253"/>
      <c r="AN156" s="280"/>
      <c r="AO156" s="280"/>
      <c r="AP156" s="280"/>
    </row>
    <row r="157" spans="22:60" ht="14.5" x14ac:dyDescent="0.35">
      <c r="V157" s="210" t="s">
        <v>3</v>
      </c>
      <c r="W157" s="210" t="s">
        <v>3</v>
      </c>
      <c r="X157" s="210" t="s">
        <v>3</v>
      </c>
      <c r="Y157" s="210" t="s">
        <v>3</v>
      </c>
      <c r="Z157" s="210" t="s">
        <v>3</v>
      </c>
      <c r="AA157" s="210" t="s">
        <v>3</v>
      </c>
      <c r="AB157" s="210" t="s">
        <v>3</v>
      </c>
      <c r="AC157" s="210" t="s">
        <v>3</v>
      </c>
      <c r="AD157" s="210" t="s">
        <v>3</v>
      </c>
      <c r="AF157" s="208" t="s">
        <v>3</v>
      </c>
      <c r="AG157" s="281"/>
      <c r="AH157" s="281"/>
      <c r="AI157" s="281"/>
      <c r="AJ157" s="1172"/>
      <c r="AK157" s="1253"/>
      <c r="AL157" s="1253"/>
      <c r="AM157" s="1253"/>
      <c r="AN157" s="280"/>
      <c r="AO157" s="280"/>
      <c r="AP157" s="280"/>
    </row>
    <row r="158" spans="22:60" ht="14.5" x14ac:dyDescent="0.35">
      <c r="V158" s="210" t="s">
        <v>3</v>
      </c>
      <c r="W158" s="210" t="s">
        <v>3</v>
      </c>
      <c r="X158" s="210" t="s">
        <v>3</v>
      </c>
      <c r="Y158" s="210" t="s">
        <v>3</v>
      </c>
      <c r="Z158" s="210" t="s">
        <v>3</v>
      </c>
      <c r="AA158" s="210" t="s">
        <v>3</v>
      </c>
      <c r="AB158" s="210" t="s">
        <v>3</v>
      </c>
      <c r="AC158" s="210" t="s">
        <v>3</v>
      </c>
      <c r="AD158" s="210" t="s">
        <v>3</v>
      </c>
      <c r="AF158" s="208" t="s">
        <v>3</v>
      </c>
      <c r="AG158" s="281"/>
      <c r="AH158" s="281"/>
      <c r="AI158" s="281"/>
      <c r="AJ158" s="1172"/>
      <c r="AK158" s="1253"/>
      <c r="AL158" s="1253"/>
      <c r="AM158" s="1253"/>
      <c r="AN158" s="280"/>
      <c r="AO158" s="280"/>
      <c r="AP158" s="280"/>
    </row>
    <row r="159" spans="22:60" ht="14.5" x14ac:dyDescent="0.35">
      <c r="V159" s="210" t="s">
        <v>3</v>
      </c>
      <c r="W159" s="210" t="s">
        <v>3</v>
      </c>
      <c r="X159" s="210" t="s">
        <v>3</v>
      </c>
      <c r="Y159" s="210" t="s">
        <v>3</v>
      </c>
      <c r="Z159" s="210" t="s">
        <v>3</v>
      </c>
      <c r="AA159" s="210" t="s">
        <v>3</v>
      </c>
      <c r="AB159" s="210" t="s">
        <v>3</v>
      </c>
      <c r="AC159" s="210" t="s">
        <v>3</v>
      </c>
      <c r="AD159" s="210" t="s">
        <v>3</v>
      </c>
      <c r="AF159" s="208" t="s">
        <v>3</v>
      </c>
      <c r="AG159" s="281"/>
      <c r="AH159" s="281"/>
      <c r="AI159" s="281"/>
      <c r="AJ159" s="1172"/>
      <c r="AK159" s="1253"/>
      <c r="AL159" s="1253"/>
      <c r="AM159" s="1253"/>
      <c r="AN159" s="280"/>
      <c r="AO159" s="280"/>
      <c r="AP159" s="280"/>
    </row>
    <row r="160" spans="22:60" ht="14.5" x14ac:dyDescent="0.35">
      <c r="V160" s="210" t="s">
        <v>3</v>
      </c>
      <c r="W160" s="210" t="s">
        <v>3</v>
      </c>
      <c r="X160" s="210" t="s">
        <v>3</v>
      </c>
      <c r="Y160" s="210" t="s">
        <v>3</v>
      </c>
      <c r="Z160" s="210" t="s">
        <v>3</v>
      </c>
      <c r="AA160" s="210" t="s">
        <v>3</v>
      </c>
      <c r="AB160" s="210" t="s">
        <v>3</v>
      </c>
      <c r="AC160" s="210" t="s">
        <v>3</v>
      </c>
      <c r="AD160" s="210" t="s">
        <v>3</v>
      </c>
      <c r="AF160" s="208" t="s">
        <v>3</v>
      </c>
      <c r="AG160" s="281"/>
      <c r="AH160" s="281"/>
      <c r="AI160" s="281"/>
      <c r="AJ160" s="1172"/>
      <c r="AK160" s="1253"/>
      <c r="AL160" s="1253"/>
      <c r="AM160" s="1253"/>
      <c r="AN160" s="280"/>
      <c r="AO160" s="280"/>
      <c r="AP160" s="280"/>
    </row>
    <row r="161" spans="22:42" ht="14.5" x14ac:dyDescent="0.35">
      <c r="V161" s="210" t="s">
        <v>3</v>
      </c>
      <c r="W161" s="210" t="s">
        <v>3</v>
      </c>
      <c r="X161" s="210" t="s">
        <v>3</v>
      </c>
      <c r="Y161" s="210" t="s">
        <v>3</v>
      </c>
      <c r="Z161" s="210" t="s">
        <v>3</v>
      </c>
      <c r="AA161" s="210" t="s">
        <v>3</v>
      </c>
      <c r="AB161" s="210" t="s">
        <v>3</v>
      </c>
      <c r="AC161" s="210" t="s">
        <v>3</v>
      </c>
      <c r="AD161" s="210" t="s">
        <v>3</v>
      </c>
      <c r="AF161" s="208" t="s">
        <v>3</v>
      </c>
      <c r="AG161" s="281"/>
      <c r="AH161" s="281"/>
      <c r="AI161" s="281"/>
      <c r="AJ161" s="1172"/>
      <c r="AK161" s="1253"/>
      <c r="AL161" s="1253"/>
      <c r="AM161" s="1253"/>
      <c r="AN161" s="280"/>
      <c r="AO161" s="280"/>
      <c r="AP161" s="280"/>
    </row>
    <row r="162" spans="22:42" ht="14.5" x14ac:dyDescent="0.35">
      <c r="V162" s="210" t="s">
        <v>3</v>
      </c>
      <c r="W162" s="210" t="s">
        <v>3</v>
      </c>
      <c r="X162" s="210" t="s">
        <v>3</v>
      </c>
      <c r="Y162" s="210" t="s">
        <v>3</v>
      </c>
      <c r="Z162" s="210" t="s">
        <v>3</v>
      </c>
      <c r="AA162" s="210" t="s">
        <v>3</v>
      </c>
      <c r="AB162" s="210" t="s">
        <v>3</v>
      </c>
      <c r="AC162" s="210" t="s">
        <v>3</v>
      </c>
      <c r="AD162" s="210" t="s">
        <v>3</v>
      </c>
      <c r="AF162" s="208" t="s">
        <v>3</v>
      </c>
      <c r="AG162" s="281"/>
      <c r="AH162" s="281"/>
      <c r="AI162" s="281"/>
      <c r="AJ162" s="1172"/>
      <c r="AK162" s="1253"/>
      <c r="AL162" s="1253"/>
      <c r="AM162" s="1253"/>
      <c r="AN162" s="280"/>
      <c r="AO162" s="280"/>
      <c r="AP162" s="280"/>
    </row>
    <row r="163" spans="22:42" ht="14.5" x14ac:dyDescent="0.35">
      <c r="V163" s="210" t="s">
        <v>3</v>
      </c>
      <c r="W163" s="210" t="s">
        <v>3</v>
      </c>
      <c r="X163" s="210" t="s">
        <v>3</v>
      </c>
      <c r="Y163" s="210" t="s">
        <v>3</v>
      </c>
      <c r="Z163" s="210" t="s">
        <v>3</v>
      </c>
      <c r="AA163" s="210" t="s">
        <v>3</v>
      </c>
      <c r="AB163" s="210" t="s">
        <v>3</v>
      </c>
      <c r="AC163" s="210" t="s">
        <v>3</v>
      </c>
      <c r="AD163" s="210" t="s">
        <v>3</v>
      </c>
      <c r="AF163" s="208" t="s">
        <v>3</v>
      </c>
      <c r="AG163" s="281"/>
      <c r="AH163" s="281"/>
      <c r="AI163" s="281"/>
      <c r="AJ163" s="1172"/>
      <c r="AK163" s="1253"/>
      <c r="AL163" s="1253"/>
      <c r="AM163" s="1253"/>
      <c r="AN163" s="280"/>
      <c r="AO163" s="280"/>
      <c r="AP163" s="280"/>
    </row>
    <row r="164" spans="22:42" ht="14.5" x14ac:dyDescent="0.35">
      <c r="V164" s="210" t="s">
        <v>3</v>
      </c>
      <c r="W164" s="210" t="s">
        <v>3</v>
      </c>
      <c r="X164" s="210" t="s">
        <v>3</v>
      </c>
      <c r="Y164" s="210" t="s">
        <v>3</v>
      </c>
      <c r="Z164" s="210" t="s">
        <v>3</v>
      </c>
      <c r="AA164" s="210" t="s">
        <v>3</v>
      </c>
      <c r="AB164" s="210" t="s">
        <v>3</v>
      </c>
      <c r="AC164" s="210" t="s">
        <v>3</v>
      </c>
      <c r="AD164" s="210" t="s">
        <v>3</v>
      </c>
      <c r="AF164" s="208" t="s">
        <v>3</v>
      </c>
      <c r="AG164" s="281"/>
      <c r="AH164" s="281"/>
      <c r="AI164" s="281"/>
      <c r="AJ164" s="1172"/>
      <c r="AK164" s="1253"/>
      <c r="AL164" s="1253"/>
      <c r="AM164" s="1253"/>
      <c r="AN164" s="280"/>
      <c r="AO164" s="280"/>
      <c r="AP164" s="280"/>
    </row>
    <row r="165" spans="22:42" ht="14.5" x14ac:dyDescent="0.35">
      <c r="V165" s="210" t="s">
        <v>3</v>
      </c>
      <c r="W165" s="210" t="s">
        <v>3</v>
      </c>
      <c r="X165" s="210" t="s">
        <v>3</v>
      </c>
      <c r="Y165" s="210" t="s">
        <v>3</v>
      </c>
      <c r="Z165" s="210" t="s">
        <v>3</v>
      </c>
      <c r="AA165" s="210" t="s">
        <v>3</v>
      </c>
      <c r="AB165" s="210" t="s">
        <v>3</v>
      </c>
      <c r="AC165" s="210" t="s">
        <v>3</v>
      </c>
      <c r="AD165" s="210" t="s">
        <v>3</v>
      </c>
      <c r="AF165" s="208" t="s">
        <v>3</v>
      </c>
      <c r="AG165" s="281"/>
      <c r="AH165" s="281"/>
      <c r="AI165" s="281"/>
      <c r="AJ165" s="1172"/>
      <c r="AK165" s="1253"/>
      <c r="AL165" s="1253"/>
      <c r="AM165" s="1253"/>
      <c r="AN165" s="280"/>
      <c r="AO165" s="280"/>
      <c r="AP165" s="280"/>
    </row>
    <row r="166" spans="22:42" ht="14.5" x14ac:dyDescent="0.35">
      <c r="V166" s="210" t="s">
        <v>3</v>
      </c>
      <c r="W166" s="210" t="s">
        <v>3</v>
      </c>
      <c r="X166" s="210" t="s">
        <v>3</v>
      </c>
      <c r="Y166" s="210" t="s">
        <v>3</v>
      </c>
      <c r="Z166" s="210" t="s">
        <v>3</v>
      </c>
      <c r="AA166" s="210" t="s">
        <v>3</v>
      </c>
      <c r="AB166" s="210" t="s">
        <v>3</v>
      </c>
      <c r="AC166" s="210" t="s">
        <v>3</v>
      </c>
      <c r="AD166" s="210" t="s">
        <v>3</v>
      </c>
      <c r="AF166" s="208" t="s">
        <v>3</v>
      </c>
      <c r="AG166" s="281"/>
      <c r="AH166" s="281"/>
      <c r="AI166" s="281"/>
      <c r="AJ166" s="1172"/>
      <c r="AK166" s="1253"/>
      <c r="AL166" s="1253"/>
      <c r="AM166" s="1253"/>
      <c r="AN166" s="280"/>
      <c r="AO166" s="280"/>
      <c r="AP166" s="280"/>
    </row>
    <row r="167" spans="22:42" ht="14.5" x14ac:dyDescent="0.35">
      <c r="V167" s="210" t="s">
        <v>3</v>
      </c>
      <c r="W167" s="210" t="s">
        <v>3</v>
      </c>
      <c r="X167" s="210" t="s">
        <v>3</v>
      </c>
      <c r="Y167" s="210" t="s">
        <v>3</v>
      </c>
      <c r="Z167" s="210" t="s">
        <v>3</v>
      </c>
      <c r="AA167" s="210" t="s">
        <v>3</v>
      </c>
      <c r="AB167" s="210" t="s">
        <v>3</v>
      </c>
      <c r="AC167" s="210" t="s">
        <v>3</v>
      </c>
      <c r="AD167" s="210" t="s">
        <v>3</v>
      </c>
      <c r="AF167" s="208" t="s">
        <v>3</v>
      </c>
      <c r="AG167" s="281"/>
      <c r="AH167" s="281"/>
      <c r="AI167" s="281"/>
      <c r="AJ167" s="1172"/>
      <c r="AK167" s="1253"/>
      <c r="AL167" s="1253"/>
      <c r="AM167" s="1253"/>
      <c r="AN167" s="280"/>
      <c r="AO167" s="280"/>
      <c r="AP167" s="280"/>
    </row>
    <row r="168" spans="22:42" ht="14.5" x14ac:dyDescent="0.35">
      <c r="V168" s="210" t="s">
        <v>3</v>
      </c>
      <c r="W168" s="210" t="s">
        <v>3</v>
      </c>
      <c r="X168" s="210" t="s">
        <v>3</v>
      </c>
      <c r="Y168" s="210" t="s">
        <v>3</v>
      </c>
      <c r="Z168" s="210" t="s">
        <v>3</v>
      </c>
      <c r="AA168" s="210" t="s">
        <v>3</v>
      </c>
      <c r="AB168" s="210" t="s">
        <v>3</v>
      </c>
      <c r="AC168" s="210" t="s">
        <v>3</v>
      </c>
      <c r="AD168" s="210" t="s">
        <v>3</v>
      </c>
      <c r="AF168" s="208" t="s">
        <v>3</v>
      </c>
      <c r="AG168" s="281"/>
      <c r="AH168" s="281"/>
      <c r="AI168" s="281"/>
      <c r="AJ168" s="1172"/>
      <c r="AK168" s="1253"/>
      <c r="AL168" s="1253"/>
      <c r="AM168" s="1253"/>
      <c r="AN168" s="280"/>
      <c r="AO168" s="280"/>
      <c r="AP168" s="280"/>
    </row>
    <row r="169" spans="22:42" ht="14.5" x14ac:dyDescent="0.35">
      <c r="V169" s="210" t="s">
        <v>3</v>
      </c>
      <c r="W169" s="210" t="s">
        <v>3</v>
      </c>
      <c r="X169" s="210" t="s">
        <v>3</v>
      </c>
      <c r="Y169" s="210" t="s">
        <v>3</v>
      </c>
      <c r="Z169" s="210" t="s">
        <v>3</v>
      </c>
      <c r="AA169" s="210" t="s">
        <v>3</v>
      </c>
      <c r="AB169" s="210" t="s">
        <v>3</v>
      </c>
      <c r="AC169" s="210" t="s">
        <v>3</v>
      </c>
      <c r="AD169" s="210" t="s">
        <v>3</v>
      </c>
      <c r="AF169" s="208" t="s">
        <v>3</v>
      </c>
      <c r="AG169" s="281"/>
      <c r="AH169" s="281"/>
      <c r="AI169" s="281"/>
      <c r="AJ169" s="1172"/>
      <c r="AK169" s="1253"/>
      <c r="AL169" s="1253"/>
      <c r="AM169" s="1253"/>
      <c r="AN169" s="280"/>
      <c r="AO169" s="280"/>
      <c r="AP169" s="280"/>
    </row>
    <row r="170" spans="22:42" ht="14.5" x14ac:dyDescent="0.35">
      <c r="V170" s="210" t="s">
        <v>3</v>
      </c>
      <c r="W170" s="210" t="s">
        <v>3</v>
      </c>
      <c r="X170" s="210" t="s">
        <v>3</v>
      </c>
      <c r="Y170" s="210" t="s">
        <v>3</v>
      </c>
      <c r="Z170" s="210" t="s">
        <v>3</v>
      </c>
      <c r="AA170" s="210" t="s">
        <v>3</v>
      </c>
      <c r="AB170" s="210" t="s">
        <v>3</v>
      </c>
      <c r="AC170" s="210" t="s">
        <v>3</v>
      </c>
      <c r="AD170" s="210" t="s">
        <v>3</v>
      </c>
      <c r="AF170" s="208" t="s">
        <v>3</v>
      </c>
      <c r="AG170" s="281"/>
      <c r="AH170" s="281"/>
      <c r="AI170" s="281"/>
      <c r="AJ170" s="1172"/>
      <c r="AK170" s="1253"/>
      <c r="AL170" s="1253"/>
      <c r="AM170" s="1253"/>
      <c r="AN170" s="280"/>
      <c r="AO170" s="280"/>
      <c r="AP170" s="280"/>
    </row>
    <row r="171" spans="22:42" ht="14.5" x14ac:dyDescent="0.35">
      <c r="V171" s="210" t="s">
        <v>3</v>
      </c>
      <c r="W171" s="210" t="s">
        <v>3</v>
      </c>
      <c r="X171" s="210" t="s">
        <v>3</v>
      </c>
      <c r="Y171" s="210" t="s">
        <v>3</v>
      </c>
      <c r="Z171" s="210" t="s">
        <v>3</v>
      </c>
      <c r="AA171" s="210" t="s">
        <v>3</v>
      </c>
      <c r="AB171" s="210" t="s">
        <v>3</v>
      </c>
      <c r="AC171" s="210" t="s">
        <v>3</v>
      </c>
      <c r="AD171" s="210" t="s">
        <v>3</v>
      </c>
      <c r="AF171" s="208" t="s">
        <v>3</v>
      </c>
      <c r="AG171" s="281"/>
      <c r="AH171" s="281"/>
      <c r="AI171" s="281"/>
      <c r="AJ171" s="1172"/>
      <c r="AK171" s="1253"/>
      <c r="AL171" s="1253"/>
      <c r="AM171" s="1253"/>
      <c r="AN171" s="280"/>
      <c r="AO171" s="280"/>
      <c r="AP171" s="280"/>
    </row>
    <row r="172" spans="22:42" ht="14.5" x14ac:dyDescent="0.35">
      <c r="V172" s="210" t="s">
        <v>3</v>
      </c>
      <c r="W172" s="210" t="s">
        <v>3</v>
      </c>
      <c r="X172" s="210" t="s">
        <v>3</v>
      </c>
      <c r="Y172" s="210" t="s">
        <v>3</v>
      </c>
      <c r="Z172" s="210" t="s">
        <v>3</v>
      </c>
      <c r="AA172" s="210" t="s">
        <v>3</v>
      </c>
      <c r="AB172" s="210" t="s">
        <v>3</v>
      </c>
      <c r="AC172" s="210" t="s">
        <v>3</v>
      </c>
      <c r="AD172" s="210" t="s">
        <v>3</v>
      </c>
      <c r="AF172" s="208" t="s">
        <v>3</v>
      </c>
      <c r="AG172" s="281"/>
      <c r="AH172" s="281"/>
      <c r="AI172" s="281"/>
      <c r="AJ172" s="1172"/>
      <c r="AK172" s="1253"/>
      <c r="AL172" s="1253"/>
      <c r="AM172" s="1253"/>
      <c r="AN172" s="280"/>
      <c r="AO172" s="280"/>
      <c r="AP172" s="280"/>
    </row>
    <row r="173" spans="22:42" ht="14.5" x14ac:dyDescent="0.35">
      <c r="V173" s="210" t="s">
        <v>3</v>
      </c>
      <c r="W173" s="210" t="s">
        <v>3</v>
      </c>
      <c r="X173" s="210" t="s">
        <v>3</v>
      </c>
      <c r="Y173" s="210" t="s">
        <v>3</v>
      </c>
      <c r="Z173" s="210" t="s">
        <v>3</v>
      </c>
      <c r="AA173" s="210" t="s">
        <v>3</v>
      </c>
      <c r="AB173" s="210" t="s">
        <v>3</v>
      </c>
      <c r="AC173" s="210" t="s">
        <v>3</v>
      </c>
      <c r="AD173" s="210" t="s">
        <v>3</v>
      </c>
      <c r="AF173" s="208" t="s">
        <v>3</v>
      </c>
      <c r="AG173" s="281"/>
      <c r="AH173" s="281"/>
      <c r="AI173" s="281"/>
      <c r="AJ173" s="1172"/>
      <c r="AK173" s="1253"/>
      <c r="AL173" s="1253"/>
      <c r="AM173" s="1253"/>
      <c r="AN173" s="280"/>
      <c r="AO173" s="280"/>
      <c r="AP173" s="280"/>
    </row>
    <row r="174" spans="22:42" ht="14.5" x14ac:dyDescent="0.35">
      <c r="V174" s="210" t="s">
        <v>3</v>
      </c>
      <c r="W174" s="210" t="s">
        <v>3</v>
      </c>
      <c r="X174" s="210" t="s">
        <v>3</v>
      </c>
      <c r="Y174" s="210" t="s">
        <v>3</v>
      </c>
      <c r="Z174" s="210" t="s">
        <v>3</v>
      </c>
      <c r="AA174" s="210" t="s">
        <v>3</v>
      </c>
      <c r="AB174" s="210" t="s">
        <v>3</v>
      </c>
      <c r="AC174" s="210" t="s">
        <v>3</v>
      </c>
      <c r="AD174" s="210" t="s">
        <v>3</v>
      </c>
      <c r="AF174" s="208" t="s">
        <v>3</v>
      </c>
      <c r="AG174" s="281"/>
      <c r="AH174" s="281"/>
      <c r="AI174" s="281"/>
      <c r="AJ174" s="1172"/>
      <c r="AK174" s="1253"/>
      <c r="AL174" s="1253"/>
      <c r="AM174" s="1253"/>
      <c r="AN174" s="280"/>
      <c r="AO174" s="280"/>
      <c r="AP174" s="280"/>
    </row>
    <row r="175" spans="22:42" ht="14.5" x14ac:dyDescent="0.35">
      <c r="V175" s="210" t="s">
        <v>3</v>
      </c>
      <c r="W175" s="210" t="s">
        <v>3</v>
      </c>
      <c r="X175" s="210" t="s">
        <v>3</v>
      </c>
      <c r="Y175" s="210" t="s">
        <v>3</v>
      </c>
      <c r="Z175" s="210" t="s">
        <v>3</v>
      </c>
      <c r="AA175" s="210" t="s">
        <v>3</v>
      </c>
      <c r="AB175" s="210" t="s">
        <v>3</v>
      </c>
      <c r="AC175" s="210" t="s">
        <v>3</v>
      </c>
      <c r="AD175" s="210" t="s">
        <v>3</v>
      </c>
      <c r="AF175" s="208" t="s">
        <v>3</v>
      </c>
      <c r="AG175" s="281"/>
      <c r="AH175" s="281"/>
      <c r="AI175" s="281"/>
      <c r="AJ175" s="1172"/>
      <c r="AK175" s="1253"/>
      <c r="AL175" s="1253"/>
      <c r="AM175" s="1253"/>
      <c r="AN175" s="280"/>
      <c r="AO175" s="280"/>
      <c r="AP175" s="280"/>
    </row>
    <row r="176" spans="22:42" ht="14.5" x14ac:dyDescent="0.35">
      <c r="V176" s="210" t="s">
        <v>3</v>
      </c>
      <c r="W176" s="210" t="s">
        <v>3</v>
      </c>
      <c r="X176" s="210" t="s">
        <v>3</v>
      </c>
      <c r="Y176" s="210" t="s">
        <v>3</v>
      </c>
      <c r="Z176" s="210" t="s">
        <v>3</v>
      </c>
      <c r="AA176" s="210" t="s">
        <v>3</v>
      </c>
      <c r="AB176" s="210" t="s">
        <v>3</v>
      </c>
      <c r="AC176" s="210" t="s">
        <v>3</v>
      </c>
      <c r="AD176" s="210" t="s">
        <v>3</v>
      </c>
      <c r="AF176" s="208" t="s">
        <v>3</v>
      </c>
      <c r="AG176" s="281"/>
      <c r="AH176" s="281"/>
      <c r="AI176" s="281"/>
      <c r="AJ176" s="1172"/>
      <c r="AK176" s="1253"/>
      <c r="AL176" s="1253"/>
      <c r="AM176" s="1253"/>
      <c r="AN176" s="280"/>
      <c r="AO176" s="280"/>
      <c r="AP176" s="280"/>
    </row>
    <row r="177" spans="22:42" ht="14.5" x14ac:dyDescent="0.35">
      <c r="V177" s="210" t="s">
        <v>3</v>
      </c>
      <c r="W177" s="210" t="s">
        <v>3</v>
      </c>
      <c r="X177" s="210" t="s">
        <v>3</v>
      </c>
      <c r="Y177" s="210" t="s">
        <v>3</v>
      </c>
      <c r="Z177" s="210" t="s">
        <v>3</v>
      </c>
      <c r="AA177" s="210" t="s">
        <v>3</v>
      </c>
      <c r="AB177" s="210" t="s">
        <v>3</v>
      </c>
      <c r="AC177" s="210" t="s">
        <v>3</v>
      </c>
      <c r="AD177" s="210" t="s">
        <v>3</v>
      </c>
      <c r="AF177" s="208" t="s">
        <v>3</v>
      </c>
      <c r="AG177" s="281"/>
      <c r="AH177" s="281"/>
      <c r="AI177" s="281"/>
      <c r="AJ177" s="1172"/>
      <c r="AK177" s="1253"/>
      <c r="AL177" s="1253"/>
      <c r="AM177" s="1253"/>
      <c r="AN177" s="280"/>
      <c r="AO177" s="280"/>
      <c r="AP177" s="280"/>
    </row>
    <row r="178" spans="22:42" ht="14.5" x14ac:dyDescent="0.35">
      <c r="V178" s="210" t="s">
        <v>3</v>
      </c>
      <c r="W178" s="210" t="s">
        <v>3</v>
      </c>
      <c r="X178" s="210" t="s">
        <v>3</v>
      </c>
      <c r="Y178" s="210" t="s">
        <v>3</v>
      </c>
      <c r="Z178" s="210" t="s">
        <v>3</v>
      </c>
      <c r="AA178" s="210" t="s">
        <v>3</v>
      </c>
      <c r="AB178" s="210" t="s">
        <v>3</v>
      </c>
      <c r="AC178" s="210" t="s">
        <v>3</v>
      </c>
      <c r="AD178" s="210" t="s">
        <v>3</v>
      </c>
      <c r="AF178" s="208" t="s">
        <v>3</v>
      </c>
      <c r="AG178" s="281"/>
      <c r="AH178" s="281"/>
      <c r="AI178" s="281"/>
      <c r="AJ178" s="1172"/>
      <c r="AK178" s="1253"/>
      <c r="AL178" s="1253"/>
      <c r="AM178" s="1253"/>
      <c r="AN178" s="280"/>
      <c r="AO178" s="280"/>
      <c r="AP178" s="280"/>
    </row>
    <row r="179" spans="22:42" ht="14.5" x14ac:dyDescent="0.35">
      <c r="V179" s="210" t="s">
        <v>3</v>
      </c>
      <c r="W179" s="210" t="s">
        <v>3</v>
      </c>
      <c r="X179" s="210" t="s">
        <v>3</v>
      </c>
      <c r="Y179" s="210" t="s">
        <v>3</v>
      </c>
      <c r="Z179" s="210" t="s">
        <v>3</v>
      </c>
      <c r="AA179" s="210" t="s">
        <v>3</v>
      </c>
      <c r="AB179" s="210" t="s">
        <v>3</v>
      </c>
      <c r="AC179" s="210" t="s">
        <v>3</v>
      </c>
      <c r="AD179" s="210" t="s">
        <v>3</v>
      </c>
      <c r="AF179" s="208" t="s">
        <v>3</v>
      </c>
      <c r="AG179" s="281"/>
      <c r="AH179" s="281"/>
      <c r="AI179" s="281"/>
      <c r="AJ179" s="1172"/>
      <c r="AK179" s="1253"/>
      <c r="AL179" s="1253"/>
      <c r="AM179" s="1253"/>
      <c r="AN179" s="280"/>
      <c r="AO179" s="280"/>
      <c r="AP179" s="280"/>
    </row>
    <row r="180" spans="22:42" ht="14.5" x14ac:dyDescent="0.35">
      <c r="V180" s="210" t="s">
        <v>3</v>
      </c>
      <c r="W180" s="210" t="s">
        <v>3</v>
      </c>
      <c r="X180" s="210" t="s">
        <v>3</v>
      </c>
      <c r="Y180" s="210" t="s">
        <v>3</v>
      </c>
      <c r="Z180" s="210" t="s">
        <v>3</v>
      </c>
      <c r="AA180" s="210" t="s">
        <v>3</v>
      </c>
      <c r="AB180" s="210" t="s">
        <v>3</v>
      </c>
      <c r="AC180" s="210" t="s">
        <v>3</v>
      </c>
      <c r="AD180" s="210" t="s">
        <v>3</v>
      </c>
      <c r="AF180" s="208" t="s">
        <v>3</v>
      </c>
      <c r="AG180" s="281"/>
      <c r="AH180" s="281"/>
      <c r="AI180" s="281"/>
      <c r="AJ180" s="1172"/>
      <c r="AK180" s="1253"/>
      <c r="AL180" s="1253"/>
      <c r="AM180" s="1253"/>
      <c r="AN180" s="280"/>
      <c r="AO180" s="280"/>
      <c r="AP180" s="280"/>
    </row>
    <row r="181" spans="22:42" ht="14.5" x14ac:dyDescent="0.35">
      <c r="V181" s="210" t="s">
        <v>3</v>
      </c>
      <c r="W181" s="210" t="s">
        <v>3</v>
      </c>
      <c r="X181" s="210" t="s">
        <v>3</v>
      </c>
      <c r="Y181" s="210" t="s">
        <v>3</v>
      </c>
      <c r="Z181" s="210" t="s">
        <v>3</v>
      </c>
      <c r="AA181" s="210" t="s">
        <v>3</v>
      </c>
      <c r="AB181" s="210" t="s">
        <v>3</v>
      </c>
      <c r="AC181" s="210" t="s">
        <v>3</v>
      </c>
      <c r="AD181" s="210" t="s">
        <v>3</v>
      </c>
      <c r="AF181" s="208" t="s">
        <v>3</v>
      </c>
      <c r="AG181" s="281"/>
      <c r="AH181" s="281"/>
      <c r="AI181" s="281"/>
      <c r="AJ181" s="1172"/>
      <c r="AK181" s="1253"/>
      <c r="AL181" s="1253"/>
      <c r="AM181" s="1253"/>
      <c r="AN181" s="280"/>
      <c r="AO181" s="280"/>
      <c r="AP181" s="280"/>
    </row>
    <row r="182" spans="22:42" ht="14.5" x14ac:dyDescent="0.35">
      <c r="V182" s="210" t="s">
        <v>3</v>
      </c>
      <c r="W182" s="210" t="s">
        <v>3</v>
      </c>
      <c r="X182" s="210" t="s">
        <v>3</v>
      </c>
      <c r="Y182" s="210" t="s">
        <v>3</v>
      </c>
      <c r="Z182" s="210" t="s">
        <v>3</v>
      </c>
      <c r="AA182" s="210" t="s">
        <v>3</v>
      </c>
      <c r="AB182" s="210" t="s">
        <v>3</v>
      </c>
      <c r="AC182" s="210" t="s">
        <v>3</v>
      </c>
      <c r="AD182" s="210" t="s">
        <v>3</v>
      </c>
      <c r="AF182" s="208" t="s">
        <v>3</v>
      </c>
      <c r="AG182" s="281"/>
      <c r="AH182" s="281"/>
      <c r="AI182" s="281"/>
      <c r="AJ182" s="1172"/>
      <c r="AK182" s="1253"/>
      <c r="AL182" s="1253"/>
      <c r="AM182" s="1253"/>
      <c r="AN182" s="280"/>
      <c r="AO182" s="280"/>
      <c r="AP182" s="280"/>
    </row>
    <row r="183" spans="22:42" ht="14.5" x14ac:dyDescent="0.35">
      <c r="V183" s="210" t="s">
        <v>3</v>
      </c>
      <c r="W183" s="210" t="s">
        <v>3</v>
      </c>
      <c r="X183" s="210" t="s">
        <v>3</v>
      </c>
      <c r="Y183" s="210" t="s">
        <v>3</v>
      </c>
      <c r="Z183" s="210" t="s">
        <v>3</v>
      </c>
      <c r="AA183" s="210" t="s">
        <v>3</v>
      </c>
      <c r="AB183" s="210" t="s">
        <v>3</v>
      </c>
      <c r="AC183" s="210" t="s">
        <v>3</v>
      </c>
      <c r="AD183" s="210" t="s">
        <v>3</v>
      </c>
      <c r="AF183" s="208" t="s">
        <v>3</v>
      </c>
      <c r="AG183" s="281"/>
      <c r="AH183" s="281"/>
      <c r="AI183" s="281"/>
      <c r="AJ183" s="1172"/>
      <c r="AK183" s="1253"/>
      <c r="AL183" s="1253"/>
      <c r="AM183" s="1253"/>
      <c r="AN183" s="280"/>
      <c r="AO183" s="280"/>
      <c r="AP183" s="280"/>
    </row>
    <row r="184" spans="22:42" ht="14.5" x14ac:dyDescent="0.35">
      <c r="V184" s="210" t="s">
        <v>3</v>
      </c>
      <c r="W184" s="210" t="s">
        <v>3</v>
      </c>
      <c r="X184" s="210" t="s">
        <v>3</v>
      </c>
      <c r="Y184" s="210" t="s">
        <v>3</v>
      </c>
      <c r="Z184" s="210" t="s">
        <v>3</v>
      </c>
      <c r="AA184" s="210" t="s">
        <v>3</v>
      </c>
      <c r="AB184" s="210" t="s">
        <v>3</v>
      </c>
      <c r="AC184" s="210" t="s">
        <v>3</v>
      </c>
      <c r="AD184" s="210" t="s">
        <v>3</v>
      </c>
      <c r="AF184" s="208" t="s">
        <v>3</v>
      </c>
      <c r="AG184" s="281"/>
      <c r="AH184" s="281"/>
      <c r="AI184" s="281"/>
      <c r="AJ184" s="1172"/>
      <c r="AK184" s="1253"/>
      <c r="AL184" s="1253"/>
      <c r="AM184" s="1253"/>
      <c r="AN184" s="280"/>
      <c r="AO184" s="280"/>
      <c r="AP184" s="280"/>
    </row>
    <row r="185" spans="22:42" ht="14.5" x14ac:dyDescent="0.35">
      <c r="V185" s="210" t="s">
        <v>3</v>
      </c>
      <c r="W185" s="210" t="s">
        <v>3</v>
      </c>
      <c r="X185" s="210" t="s">
        <v>3</v>
      </c>
      <c r="Y185" s="210" t="s">
        <v>3</v>
      </c>
      <c r="Z185" s="210" t="s">
        <v>3</v>
      </c>
      <c r="AA185" s="210" t="s">
        <v>3</v>
      </c>
      <c r="AB185" s="210" t="s">
        <v>3</v>
      </c>
      <c r="AC185" s="210" t="s">
        <v>3</v>
      </c>
      <c r="AD185" s="210" t="s">
        <v>3</v>
      </c>
      <c r="AF185" s="208" t="s">
        <v>3</v>
      </c>
      <c r="AG185" s="281"/>
      <c r="AH185" s="281"/>
      <c r="AI185" s="281"/>
      <c r="AJ185" s="1172"/>
      <c r="AK185" s="1253"/>
      <c r="AL185" s="1253"/>
      <c r="AM185" s="1253"/>
      <c r="AN185" s="280"/>
      <c r="AO185" s="280"/>
      <c r="AP185" s="280"/>
    </row>
    <row r="186" spans="22:42" ht="14.5" x14ac:dyDescent="0.35">
      <c r="V186" s="210" t="s">
        <v>3</v>
      </c>
      <c r="W186" s="210" t="s">
        <v>3</v>
      </c>
      <c r="X186" s="210" t="s">
        <v>3</v>
      </c>
      <c r="Y186" s="210" t="s">
        <v>3</v>
      </c>
      <c r="Z186" s="210" t="s">
        <v>3</v>
      </c>
      <c r="AA186" s="210" t="s">
        <v>3</v>
      </c>
      <c r="AB186" s="210" t="s">
        <v>3</v>
      </c>
      <c r="AC186" s="210" t="s">
        <v>3</v>
      </c>
      <c r="AD186" s="210" t="s">
        <v>3</v>
      </c>
      <c r="AF186" s="208" t="s">
        <v>3</v>
      </c>
      <c r="AG186" s="281"/>
      <c r="AH186" s="281"/>
      <c r="AI186" s="281"/>
      <c r="AJ186" s="1172"/>
      <c r="AK186" s="1253"/>
      <c r="AL186" s="1253"/>
      <c r="AM186" s="1253"/>
      <c r="AN186" s="280"/>
      <c r="AO186" s="280"/>
      <c r="AP186" s="280"/>
    </row>
    <row r="187" spans="22:42" ht="14.5" x14ac:dyDescent="0.35">
      <c r="V187" s="210" t="s">
        <v>3</v>
      </c>
      <c r="W187" s="210" t="s">
        <v>3</v>
      </c>
      <c r="X187" s="210" t="s">
        <v>3</v>
      </c>
      <c r="Y187" s="210" t="s">
        <v>3</v>
      </c>
      <c r="Z187" s="210" t="s">
        <v>3</v>
      </c>
      <c r="AA187" s="210" t="s">
        <v>3</v>
      </c>
      <c r="AB187" s="210" t="s">
        <v>3</v>
      </c>
      <c r="AC187" s="210" t="s">
        <v>3</v>
      </c>
      <c r="AD187" s="210" t="s">
        <v>3</v>
      </c>
      <c r="AF187" s="208" t="s">
        <v>3</v>
      </c>
      <c r="AG187" s="281"/>
      <c r="AH187" s="281"/>
      <c r="AI187" s="281"/>
      <c r="AJ187" s="1172"/>
      <c r="AK187" s="1253"/>
      <c r="AL187" s="1253"/>
      <c r="AM187" s="1253"/>
      <c r="AN187" s="280"/>
      <c r="AO187" s="280"/>
      <c r="AP187" s="280"/>
    </row>
    <row r="188" spans="22:42" ht="14.5" x14ac:dyDescent="0.35">
      <c r="V188" s="210" t="s">
        <v>3</v>
      </c>
      <c r="W188" s="210" t="s">
        <v>3</v>
      </c>
      <c r="X188" s="210" t="s">
        <v>3</v>
      </c>
      <c r="Y188" s="210" t="s">
        <v>3</v>
      </c>
      <c r="Z188" s="210" t="s">
        <v>3</v>
      </c>
      <c r="AA188" s="210" t="s">
        <v>3</v>
      </c>
      <c r="AB188" s="210" t="s">
        <v>3</v>
      </c>
      <c r="AC188" s="210" t="s">
        <v>3</v>
      </c>
      <c r="AD188" s="210" t="s">
        <v>3</v>
      </c>
      <c r="AF188" s="208" t="s">
        <v>3</v>
      </c>
      <c r="AG188" s="281"/>
      <c r="AH188" s="281"/>
      <c r="AI188" s="281"/>
      <c r="AJ188" s="1172"/>
      <c r="AK188" s="1253"/>
      <c r="AL188" s="1253"/>
      <c r="AM188" s="1253"/>
      <c r="AN188" s="280"/>
      <c r="AO188" s="280"/>
      <c r="AP188" s="280"/>
    </row>
    <row r="189" spans="22:42" ht="14.5" x14ac:dyDescent="0.35">
      <c r="V189" s="210" t="s">
        <v>3</v>
      </c>
      <c r="W189" s="210" t="s">
        <v>3</v>
      </c>
      <c r="X189" s="210" t="s">
        <v>3</v>
      </c>
      <c r="Y189" s="210" t="s">
        <v>3</v>
      </c>
      <c r="Z189" s="210" t="s">
        <v>3</v>
      </c>
      <c r="AA189" s="210" t="s">
        <v>3</v>
      </c>
      <c r="AB189" s="210" t="s">
        <v>3</v>
      </c>
      <c r="AC189" s="210" t="s">
        <v>3</v>
      </c>
      <c r="AD189" s="210" t="s">
        <v>3</v>
      </c>
      <c r="AF189" s="208" t="s">
        <v>3</v>
      </c>
      <c r="AG189" s="281"/>
      <c r="AH189" s="281"/>
      <c r="AI189" s="281"/>
      <c r="AJ189" s="1172"/>
      <c r="AK189" s="1253"/>
      <c r="AL189" s="1253"/>
      <c r="AM189" s="1253"/>
      <c r="AN189" s="280"/>
      <c r="AO189" s="280"/>
      <c r="AP189" s="280"/>
    </row>
    <row r="190" spans="22:42" ht="14.5" x14ac:dyDescent="0.35">
      <c r="V190" s="210" t="s">
        <v>3</v>
      </c>
      <c r="W190" s="210" t="s">
        <v>3</v>
      </c>
      <c r="X190" s="210" t="s">
        <v>3</v>
      </c>
      <c r="Y190" s="210" t="s">
        <v>3</v>
      </c>
      <c r="Z190" s="210" t="s">
        <v>3</v>
      </c>
      <c r="AA190" s="210" t="s">
        <v>3</v>
      </c>
      <c r="AB190" s="210" t="s">
        <v>3</v>
      </c>
      <c r="AC190" s="210" t="s">
        <v>3</v>
      </c>
      <c r="AD190" s="210" t="s">
        <v>3</v>
      </c>
      <c r="AF190" s="208" t="s">
        <v>3</v>
      </c>
      <c r="AG190" s="281"/>
      <c r="AH190" s="281"/>
      <c r="AI190" s="281"/>
      <c r="AJ190" s="1172"/>
      <c r="AK190" s="1253"/>
      <c r="AL190" s="1253"/>
      <c r="AM190" s="1253"/>
      <c r="AN190" s="280"/>
      <c r="AO190" s="280"/>
      <c r="AP190" s="280"/>
    </row>
    <row r="191" spans="22:42" ht="14.5" x14ac:dyDescent="0.35">
      <c r="V191" s="210" t="s">
        <v>3</v>
      </c>
      <c r="W191" s="210" t="s">
        <v>3</v>
      </c>
      <c r="X191" s="210" t="s">
        <v>3</v>
      </c>
      <c r="Y191" s="210" t="s">
        <v>3</v>
      </c>
      <c r="Z191" s="210" t="s">
        <v>3</v>
      </c>
      <c r="AA191" s="210" t="s">
        <v>3</v>
      </c>
      <c r="AB191" s="210" t="s">
        <v>3</v>
      </c>
      <c r="AC191" s="210" t="s">
        <v>3</v>
      </c>
      <c r="AD191" s="210" t="s">
        <v>3</v>
      </c>
      <c r="AF191" s="208" t="s">
        <v>3</v>
      </c>
      <c r="AG191" s="281"/>
      <c r="AH191" s="281"/>
      <c r="AI191" s="281"/>
      <c r="AJ191" s="1172"/>
      <c r="AK191" s="1253"/>
      <c r="AL191" s="1253"/>
      <c r="AM191" s="1253"/>
      <c r="AN191" s="280"/>
      <c r="AO191" s="280"/>
      <c r="AP191" s="280"/>
    </row>
    <row r="192" spans="22:42" ht="14.5" x14ac:dyDescent="0.35">
      <c r="V192" s="210" t="s">
        <v>3</v>
      </c>
      <c r="W192" s="210" t="s">
        <v>3</v>
      </c>
      <c r="X192" s="210" t="s">
        <v>3</v>
      </c>
      <c r="Y192" s="210" t="s">
        <v>3</v>
      </c>
      <c r="Z192" s="210" t="s">
        <v>3</v>
      </c>
      <c r="AA192" s="210" t="s">
        <v>3</v>
      </c>
      <c r="AB192" s="210" t="s">
        <v>3</v>
      </c>
      <c r="AC192" s="210" t="s">
        <v>3</v>
      </c>
      <c r="AD192" s="210" t="s">
        <v>3</v>
      </c>
      <c r="AF192" s="208" t="s">
        <v>3</v>
      </c>
      <c r="AG192" s="281"/>
      <c r="AH192" s="281"/>
      <c r="AI192" s="281"/>
      <c r="AJ192" s="1172"/>
      <c r="AK192" s="1253"/>
      <c r="AL192" s="1253"/>
      <c r="AM192" s="1253"/>
      <c r="AN192" s="280"/>
      <c r="AO192" s="280"/>
      <c r="AP192" s="280"/>
    </row>
    <row r="193" spans="22:42" ht="14.5" x14ac:dyDescent="0.35">
      <c r="V193" s="210" t="s">
        <v>3</v>
      </c>
      <c r="W193" s="210" t="s">
        <v>3</v>
      </c>
      <c r="X193" s="210" t="s">
        <v>3</v>
      </c>
      <c r="Y193" s="210" t="s">
        <v>3</v>
      </c>
      <c r="Z193" s="210" t="s">
        <v>3</v>
      </c>
      <c r="AA193" s="210" t="s">
        <v>3</v>
      </c>
      <c r="AB193" s="210" t="s">
        <v>3</v>
      </c>
      <c r="AC193" s="210" t="s">
        <v>3</v>
      </c>
      <c r="AD193" s="210" t="s">
        <v>3</v>
      </c>
      <c r="AF193" s="208" t="s">
        <v>3</v>
      </c>
      <c r="AG193" s="281"/>
      <c r="AH193" s="281"/>
      <c r="AI193" s="281"/>
      <c r="AJ193" s="1172"/>
      <c r="AK193" s="1253"/>
      <c r="AL193" s="1253"/>
      <c r="AM193" s="1253"/>
      <c r="AN193" s="280"/>
      <c r="AO193" s="280"/>
      <c r="AP193" s="280"/>
    </row>
    <row r="194" spans="22:42" ht="14.5" x14ac:dyDescent="0.35">
      <c r="V194" s="210" t="s">
        <v>3</v>
      </c>
      <c r="W194" s="210" t="s">
        <v>3</v>
      </c>
      <c r="X194" s="210" t="s">
        <v>3</v>
      </c>
      <c r="Y194" s="210" t="s">
        <v>3</v>
      </c>
      <c r="Z194" s="210" t="s">
        <v>3</v>
      </c>
      <c r="AA194" s="210" t="s">
        <v>3</v>
      </c>
      <c r="AB194" s="210" t="s">
        <v>3</v>
      </c>
      <c r="AC194" s="210" t="s">
        <v>3</v>
      </c>
      <c r="AD194" s="210" t="s">
        <v>3</v>
      </c>
      <c r="AF194" s="208" t="s">
        <v>3</v>
      </c>
      <c r="AG194" s="281"/>
      <c r="AH194" s="281"/>
      <c r="AI194" s="281"/>
      <c r="AJ194" s="1172"/>
      <c r="AK194" s="1253"/>
      <c r="AL194" s="1253"/>
      <c r="AM194" s="1253"/>
      <c r="AN194" s="280"/>
      <c r="AO194" s="280"/>
      <c r="AP194" s="280"/>
    </row>
    <row r="195" spans="22:42" ht="14.5" x14ac:dyDescent="0.35">
      <c r="V195" s="210" t="s">
        <v>3</v>
      </c>
      <c r="W195" s="210" t="s">
        <v>3</v>
      </c>
      <c r="X195" s="210" t="s">
        <v>3</v>
      </c>
      <c r="Y195" s="210" t="s">
        <v>3</v>
      </c>
      <c r="Z195" s="210" t="s">
        <v>3</v>
      </c>
      <c r="AA195" s="210" t="s">
        <v>3</v>
      </c>
      <c r="AB195" s="210" t="s">
        <v>3</v>
      </c>
      <c r="AC195" s="210" t="s">
        <v>3</v>
      </c>
      <c r="AD195" s="210" t="s">
        <v>3</v>
      </c>
      <c r="AF195" s="208" t="s">
        <v>3</v>
      </c>
      <c r="AG195" s="281"/>
      <c r="AH195" s="281"/>
      <c r="AI195" s="281"/>
      <c r="AJ195" s="1172"/>
      <c r="AK195" s="1253"/>
      <c r="AL195" s="1253"/>
      <c r="AM195" s="1253"/>
      <c r="AN195" s="280"/>
      <c r="AO195" s="280"/>
      <c r="AP195" s="280"/>
    </row>
    <row r="196" spans="22:42" ht="14.5" x14ac:dyDescent="0.35">
      <c r="V196" s="210" t="s">
        <v>3</v>
      </c>
      <c r="W196" s="210" t="s">
        <v>3</v>
      </c>
      <c r="X196" s="210" t="s">
        <v>3</v>
      </c>
      <c r="Y196" s="210" t="s">
        <v>3</v>
      </c>
      <c r="Z196" s="210" t="s">
        <v>3</v>
      </c>
      <c r="AA196" s="210" t="s">
        <v>3</v>
      </c>
      <c r="AB196" s="210" t="s">
        <v>3</v>
      </c>
      <c r="AC196" s="210" t="s">
        <v>3</v>
      </c>
      <c r="AD196" s="210" t="s">
        <v>3</v>
      </c>
      <c r="AF196" s="208" t="s">
        <v>3</v>
      </c>
      <c r="AG196" s="281"/>
      <c r="AH196" s="281"/>
      <c r="AI196" s="281"/>
      <c r="AJ196" s="1172"/>
      <c r="AK196" s="1253"/>
      <c r="AL196" s="1253"/>
      <c r="AM196" s="1253"/>
      <c r="AN196" s="280"/>
      <c r="AO196" s="280"/>
      <c r="AP196" s="280"/>
    </row>
    <row r="197" spans="22:42" ht="14.5" x14ac:dyDescent="0.35">
      <c r="V197" s="210" t="s">
        <v>3</v>
      </c>
      <c r="W197" s="210" t="s">
        <v>3</v>
      </c>
      <c r="X197" s="210" t="s">
        <v>3</v>
      </c>
      <c r="Y197" s="210" t="s">
        <v>3</v>
      </c>
      <c r="Z197" s="210" t="s">
        <v>3</v>
      </c>
      <c r="AA197" s="210" t="s">
        <v>3</v>
      </c>
      <c r="AB197" s="210" t="s">
        <v>3</v>
      </c>
      <c r="AC197" s="210" t="s">
        <v>3</v>
      </c>
      <c r="AD197" s="210" t="s">
        <v>3</v>
      </c>
      <c r="AF197" s="208" t="s">
        <v>3</v>
      </c>
      <c r="AG197" s="281"/>
      <c r="AH197" s="281"/>
      <c r="AI197" s="281"/>
      <c r="AJ197" s="1172"/>
      <c r="AK197" s="1253"/>
      <c r="AL197" s="1253"/>
      <c r="AM197" s="1253"/>
      <c r="AN197" s="280"/>
      <c r="AO197" s="280"/>
      <c r="AP197" s="280"/>
    </row>
    <row r="198" spans="22:42" ht="14.5" x14ac:dyDescent="0.35">
      <c r="V198" s="210" t="s">
        <v>3</v>
      </c>
      <c r="W198" s="210" t="s">
        <v>3</v>
      </c>
      <c r="X198" s="210" t="s">
        <v>3</v>
      </c>
      <c r="Y198" s="210" t="s">
        <v>3</v>
      </c>
      <c r="Z198" s="210" t="s">
        <v>3</v>
      </c>
      <c r="AA198" s="210" t="s">
        <v>3</v>
      </c>
      <c r="AB198" s="210" t="s">
        <v>3</v>
      </c>
      <c r="AC198" s="210" t="s">
        <v>3</v>
      </c>
      <c r="AD198" s="210" t="s">
        <v>3</v>
      </c>
      <c r="AF198" s="208" t="s">
        <v>3</v>
      </c>
      <c r="AG198" s="281"/>
      <c r="AH198" s="281"/>
      <c r="AI198" s="281"/>
      <c r="AJ198" s="1172"/>
      <c r="AK198" s="1253"/>
      <c r="AL198" s="1253"/>
      <c r="AM198" s="1253"/>
      <c r="AN198" s="280"/>
      <c r="AO198" s="280"/>
      <c r="AP198" s="280"/>
    </row>
    <row r="199" spans="22:42" ht="14.5" x14ac:dyDescent="0.35">
      <c r="V199" s="210" t="s">
        <v>3</v>
      </c>
      <c r="W199" s="210" t="s">
        <v>3</v>
      </c>
      <c r="X199" s="210" t="s">
        <v>3</v>
      </c>
      <c r="Y199" s="210" t="s">
        <v>3</v>
      </c>
      <c r="Z199" s="210" t="s">
        <v>3</v>
      </c>
      <c r="AA199" s="210" t="s">
        <v>3</v>
      </c>
      <c r="AB199" s="210" t="s">
        <v>3</v>
      </c>
      <c r="AC199" s="210" t="s">
        <v>3</v>
      </c>
      <c r="AD199" s="210" t="s">
        <v>3</v>
      </c>
      <c r="AF199" s="208" t="s">
        <v>3</v>
      </c>
      <c r="AG199" s="281"/>
      <c r="AH199" s="281"/>
      <c r="AI199" s="281"/>
      <c r="AJ199" s="1172"/>
      <c r="AK199" s="1253"/>
      <c r="AL199" s="1253"/>
      <c r="AM199" s="1253"/>
      <c r="AN199" s="280"/>
      <c r="AO199" s="280"/>
      <c r="AP199" s="280"/>
    </row>
    <row r="200" spans="22:42" ht="14.5" x14ac:dyDescent="0.35">
      <c r="V200" s="210" t="s">
        <v>3</v>
      </c>
      <c r="W200" s="210" t="s">
        <v>3</v>
      </c>
      <c r="X200" s="210" t="s">
        <v>3</v>
      </c>
      <c r="Y200" s="210" t="s">
        <v>3</v>
      </c>
      <c r="Z200" s="210" t="s">
        <v>3</v>
      </c>
      <c r="AA200" s="210" t="s">
        <v>3</v>
      </c>
      <c r="AB200" s="210" t="s">
        <v>3</v>
      </c>
      <c r="AC200" s="210" t="s">
        <v>3</v>
      </c>
      <c r="AD200" s="210" t="s">
        <v>3</v>
      </c>
      <c r="AF200" s="208" t="s">
        <v>3</v>
      </c>
      <c r="AG200" s="281"/>
      <c r="AH200" s="281"/>
      <c r="AI200" s="281"/>
      <c r="AJ200" s="1172"/>
      <c r="AK200" s="1253"/>
      <c r="AL200" s="1253"/>
      <c r="AM200" s="1253"/>
      <c r="AN200" s="280"/>
      <c r="AO200" s="280"/>
      <c r="AP200" s="280"/>
    </row>
    <row r="201" spans="22:42" ht="14.5" x14ac:dyDescent="0.35">
      <c r="V201" s="210" t="s">
        <v>3</v>
      </c>
      <c r="W201" s="210" t="s">
        <v>3</v>
      </c>
      <c r="X201" s="210" t="s">
        <v>3</v>
      </c>
      <c r="Y201" s="210" t="s">
        <v>3</v>
      </c>
      <c r="Z201" s="210" t="s">
        <v>3</v>
      </c>
      <c r="AA201" s="210" t="s">
        <v>3</v>
      </c>
      <c r="AB201" s="210" t="s">
        <v>3</v>
      </c>
      <c r="AC201" s="210" t="s">
        <v>3</v>
      </c>
      <c r="AD201" s="210" t="s">
        <v>3</v>
      </c>
      <c r="AF201" s="208" t="s">
        <v>3</v>
      </c>
      <c r="AG201" s="281"/>
      <c r="AH201" s="281"/>
      <c r="AI201" s="281"/>
      <c r="AJ201" s="1172"/>
      <c r="AK201" s="1253"/>
      <c r="AL201" s="1253"/>
      <c r="AM201" s="1253"/>
      <c r="AN201" s="280"/>
      <c r="AO201" s="280"/>
      <c r="AP201" s="280"/>
    </row>
    <row r="202" spans="22:42" ht="14.5" x14ac:dyDescent="0.35">
      <c r="V202" s="210" t="s">
        <v>3</v>
      </c>
      <c r="W202" s="210" t="s">
        <v>3</v>
      </c>
      <c r="X202" s="210" t="s">
        <v>3</v>
      </c>
      <c r="Y202" s="210" t="s">
        <v>3</v>
      </c>
      <c r="Z202" s="210" t="s">
        <v>3</v>
      </c>
      <c r="AA202" s="210" t="s">
        <v>3</v>
      </c>
      <c r="AB202" s="210" t="s">
        <v>3</v>
      </c>
      <c r="AC202" s="210" t="s">
        <v>3</v>
      </c>
      <c r="AD202" s="210" t="s">
        <v>3</v>
      </c>
      <c r="AF202" s="208" t="s">
        <v>3</v>
      </c>
      <c r="AG202" s="281"/>
      <c r="AH202" s="281"/>
      <c r="AI202" s="281"/>
      <c r="AJ202" s="1172"/>
      <c r="AK202" s="1253"/>
      <c r="AL202" s="1253"/>
      <c r="AM202" s="1253"/>
      <c r="AN202" s="280"/>
      <c r="AO202" s="280"/>
      <c r="AP202" s="280"/>
    </row>
    <row r="203" spans="22:42" ht="14.5" x14ac:dyDescent="0.35">
      <c r="V203" s="210" t="s">
        <v>3</v>
      </c>
      <c r="W203" s="210" t="s">
        <v>3</v>
      </c>
      <c r="X203" s="210" t="s">
        <v>3</v>
      </c>
      <c r="Y203" s="210" t="s">
        <v>3</v>
      </c>
      <c r="Z203" s="210" t="s">
        <v>3</v>
      </c>
      <c r="AA203" s="210" t="s">
        <v>3</v>
      </c>
      <c r="AB203" s="210" t="s">
        <v>3</v>
      </c>
      <c r="AC203" s="210" t="s">
        <v>3</v>
      </c>
      <c r="AD203" s="210" t="s">
        <v>3</v>
      </c>
      <c r="AF203" s="208" t="s">
        <v>3</v>
      </c>
      <c r="AG203" s="281"/>
      <c r="AH203" s="281"/>
      <c r="AI203" s="281"/>
      <c r="AJ203" s="1172"/>
      <c r="AK203" s="1253"/>
      <c r="AL203" s="1253"/>
      <c r="AM203" s="1253"/>
      <c r="AN203" s="280"/>
      <c r="AO203" s="280"/>
      <c r="AP203" s="280"/>
    </row>
    <row r="204" spans="22:42" ht="14.5" x14ac:dyDescent="0.35">
      <c r="V204" s="210" t="s">
        <v>3</v>
      </c>
      <c r="W204" s="210" t="s">
        <v>3</v>
      </c>
      <c r="X204" s="210" t="s">
        <v>3</v>
      </c>
      <c r="Y204" s="210" t="s">
        <v>3</v>
      </c>
      <c r="Z204" s="210" t="s">
        <v>3</v>
      </c>
      <c r="AA204" s="210" t="s">
        <v>3</v>
      </c>
      <c r="AB204" s="210" t="s">
        <v>3</v>
      </c>
      <c r="AC204" s="210" t="s">
        <v>3</v>
      </c>
      <c r="AD204" s="210" t="s">
        <v>3</v>
      </c>
      <c r="AF204" s="208" t="s">
        <v>3</v>
      </c>
      <c r="AG204" s="281"/>
      <c r="AH204" s="281"/>
      <c r="AI204" s="281"/>
      <c r="AJ204" s="1172"/>
      <c r="AK204" s="1253"/>
      <c r="AL204" s="1253"/>
      <c r="AM204" s="1253"/>
      <c r="AN204" s="280"/>
      <c r="AO204" s="280"/>
      <c r="AP204" s="280"/>
    </row>
    <row r="205" spans="22:42" ht="14.5" x14ac:dyDescent="0.35">
      <c r="V205" s="210" t="s">
        <v>3</v>
      </c>
      <c r="W205" s="210" t="s">
        <v>3</v>
      </c>
      <c r="X205" s="210" t="s">
        <v>3</v>
      </c>
      <c r="Y205" s="210" t="s">
        <v>3</v>
      </c>
      <c r="Z205" s="210" t="s">
        <v>3</v>
      </c>
      <c r="AA205" s="210" t="s">
        <v>3</v>
      </c>
      <c r="AB205" s="210" t="s">
        <v>3</v>
      </c>
      <c r="AC205" s="210" t="s">
        <v>3</v>
      </c>
      <c r="AD205" s="210" t="s">
        <v>3</v>
      </c>
      <c r="AF205" s="208" t="s">
        <v>3</v>
      </c>
      <c r="AG205" s="281"/>
      <c r="AH205" s="281"/>
      <c r="AI205" s="281"/>
      <c r="AJ205" s="1172"/>
      <c r="AK205" s="1253"/>
      <c r="AL205" s="1253"/>
      <c r="AM205" s="1253"/>
      <c r="AN205" s="280"/>
      <c r="AO205" s="280"/>
      <c r="AP205" s="280"/>
    </row>
    <row r="206" spans="22:42" ht="14.5" x14ac:dyDescent="0.35">
      <c r="V206" s="210" t="s">
        <v>3</v>
      </c>
      <c r="W206" s="210" t="s">
        <v>3</v>
      </c>
      <c r="X206" s="210" t="s">
        <v>3</v>
      </c>
      <c r="Y206" s="210" t="s">
        <v>3</v>
      </c>
      <c r="Z206" s="210" t="s">
        <v>3</v>
      </c>
      <c r="AA206" s="210" t="s">
        <v>3</v>
      </c>
      <c r="AB206" s="210" t="s">
        <v>3</v>
      </c>
      <c r="AC206" s="210" t="s">
        <v>3</v>
      </c>
      <c r="AD206" s="210" t="s">
        <v>3</v>
      </c>
      <c r="AF206" s="208" t="s">
        <v>3</v>
      </c>
      <c r="AG206" s="281"/>
      <c r="AH206" s="281"/>
      <c r="AI206" s="281"/>
      <c r="AJ206" s="1172"/>
      <c r="AK206" s="1253"/>
      <c r="AL206" s="1253"/>
      <c r="AM206" s="1253"/>
      <c r="AN206" s="280"/>
      <c r="AO206" s="280"/>
      <c r="AP206" s="280"/>
    </row>
    <row r="207" spans="22:42" ht="14.5" x14ac:dyDescent="0.35">
      <c r="V207" s="210" t="s">
        <v>3</v>
      </c>
      <c r="W207" s="210" t="s">
        <v>3</v>
      </c>
      <c r="X207" s="210" t="s">
        <v>3</v>
      </c>
      <c r="Y207" s="210" t="s">
        <v>3</v>
      </c>
      <c r="Z207" s="210" t="s">
        <v>3</v>
      </c>
      <c r="AA207" s="210" t="s">
        <v>3</v>
      </c>
      <c r="AB207" s="210" t="s">
        <v>3</v>
      </c>
      <c r="AC207" s="210" t="s">
        <v>3</v>
      </c>
      <c r="AD207" s="210" t="s">
        <v>3</v>
      </c>
      <c r="AF207" s="208" t="s">
        <v>3</v>
      </c>
      <c r="AG207" s="281"/>
      <c r="AH207" s="281"/>
      <c r="AI207" s="281"/>
      <c r="AJ207" s="1172"/>
      <c r="AK207" s="1253"/>
      <c r="AL207" s="1253"/>
      <c r="AM207" s="1253"/>
      <c r="AN207" s="280"/>
      <c r="AO207" s="280"/>
      <c r="AP207" s="280"/>
    </row>
    <row r="208" spans="22:42" ht="14.5" x14ac:dyDescent="0.35">
      <c r="V208" s="210" t="s">
        <v>3</v>
      </c>
      <c r="W208" s="210" t="s">
        <v>3</v>
      </c>
      <c r="X208" s="210" t="s">
        <v>3</v>
      </c>
      <c r="Y208" s="210" t="s">
        <v>3</v>
      </c>
      <c r="Z208" s="210" t="s">
        <v>3</v>
      </c>
      <c r="AA208" s="210" t="s">
        <v>3</v>
      </c>
      <c r="AB208" s="210" t="s">
        <v>3</v>
      </c>
      <c r="AC208" s="210" t="s">
        <v>3</v>
      </c>
      <c r="AD208" s="210" t="s">
        <v>3</v>
      </c>
      <c r="AF208" s="208" t="s">
        <v>3</v>
      </c>
      <c r="AG208" s="281"/>
      <c r="AH208" s="281"/>
      <c r="AI208" s="281"/>
      <c r="AJ208" s="1172"/>
      <c r="AK208" s="1253"/>
      <c r="AL208" s="1253"/>
      <c r="AM208" s="1253"/>
      <c r="AN208" s="280"/>
      <c r="AO208" s="280"/>
      <c r="AP208" s="280"/>
    </row>
    <row r="209" spans="22:42" ht="14.5" x14ac:dyDescent="0.35">
      <c r="V209" s="210" t="s">
        <v>3</v>
      </c>
      <c r="W209" s="210" t="s">
        <v>3</v>
      </c>
      <c r="X209" s="210" t="s">
        <v>3</v>
      </c>
      <c r="Y209" s="210" t="s">
        <v>3</v>
      </c>
      <c r="Z209" s="210" t="s">
        <v>3</v>
      </c>
      <c r="AA209" s="210" t="s">
        <v>3</v>
      </c>
      <c r="AB209" s="210" t="s">
        <v>3</v>
      </c>
      <c r="AC209" s="210" t="s">
        <v>3</v>
      </c>
      <c r="AD209" s="210" t="s">
        <v>3</v>
      </c>
      <c r="AF209" s="208" t="s">
        <v>3</v>
      </c>
      <c r="AG209" s="281"/>
      <c r="AH209" s="281"/>
      <c r="AI209" s="281"/>
      <c r="AJ209" s="1172"/>
      <c r="AK209" s="1253"/>
      <c r="AL209" s="1253"/>
      <c r="AM209" s="1253"/>
      <c r="AN209" s="280"/>
      <c r="AO209" s="280"/>
      <c r="AP209" s="280"/>
    </row>
    <row r="210" spans="22:42" ht="14.5" x14ac:dyDescent="0.35">
      <c r="V210" s="210" t="s">
        <v>3</v>
      </c>
      <c r="W210" s="210" t="s">
        <v>3</v>
      </c>
      <c r="X210" s="210" t="s">
        <v>3</v>
      </c>
      <c r="Y210" s="210" t="s">
        <v>3</v>
      </c>
      <c r="Z210" s="210" t="s">
        <v>3</v>
      </c>
      <c r="AA210" s="210" t="s">
        <v>3</v>
      </c>
      <c r="AB210" s="210" t="s">
        <v>3</v>
      </c>
      <c r="AC210" s="210" t="s">
        <v>3</v>
      </c>
      <c r="AD210" s="210" t="s">
        <v>3</v>
      </c>
      <c r="AF210" s="208" t="s">
        <v>3</v>
      </c>
      <c r="AG210" s="281"/>
      <c r="AH210" s="281"/>
      <c r="AI210" s="281"/>
      <c r="AJ210" s="1172"/>
      <c r="AK210" s="1253"/>
      <c r="AL210" s="1253"/>
      <c r="AM210" s="1253"/>
      <c r="AN210" s="280"/>
      <c r="AO210" s="280"/>
      <c r="AP210" s="280"/>
    </row>
    <row r="211" spans="22:42" ht="14.5" x14ac:dyDescent="0.35">
      <c r="V211" s="210" t="s">
        <v>3</v>
      </c>
      <c r="W211" s="210" t="s">
        <v>3</v>
      </c>
      <c r="X211" s="210" t="s">
        <v>3</v>
      </c>
      <c r="Y211" s="210" t="s">
        <v>3</v>
      </c>
      <c r="Z211" s="210" t="s">
        <v>3</v>
      </c>
      <c r="AA211" s="210" t="s">
        <v>3</v>
      </c>
      <c r="AB211" s="210" t="s">
        <v>3</v>
      </c>
      <c r="AC211" s="210" t="s">
        <v>3</v>
      </c>
      <c r="AD211" s="210" t="s">
        <v>3</v>
      </c>
      <c r="AF211" s="208" t="s">
        <v>3</v>
      </c>
      <c r="AG211" s="281"/>
      <c r="AH211" s="281"/>
      <c r="AI211" s="281"/>
      <c r="AJ211" s="1172"/>
      <c r="AK211" s="1253"/>
      <c r="AL211" s="1253"/>
      <c r="AM211" s="1253"/>
      <c r="AN211" s="280"/>
      <c r="AO211" s="280"/>
      <c r="AP211" s="280"/>
    </row>
    <row r="212" spans="22:42" ht="14.5" x14ac:dyDescent="0.35">
      <c r="V212" s="210" t="s">
        <v>3</v>
      </c>
      <c r="W212" s="210" t="s">
        <v>3</v>
      </c>
      <c r="X212" s="210" t="s">
        <v>3</v>
      </c>
      <c r="Y212" s="210" t="s">
        <v>3</v>
      </c>
      <c r="Z212" s="210" t="s">
        <v>3</v>
      </c>
      <c r="AA212" s="210" t="s">
        <v>3</v>
      </c>
      <c r="AB212" s="210" t="s">
        <v>3</v>
      </c>
      <c r="AC212" s="210" t="s">
        <v>3</v>
      </c>
      <c r="AD212" s="210" t="s">
        <v>3</v>
      </c>
      <c r="AF212" s="208" t="s">
        <v>3</v>
      </c>
      <c r="AG212" s="281"/>
      <c r="AH212" s="281"/>
      <c r="AI212" s="281"/>
      <c r="AJ212" s="1172"/>
      <c r="AK212" s="1253"/>
      <c r="AL212" s="1253"/>
      <c r="AM212" s="1253"/>
      <c r="AN212" s="280"/>
      <c r="AO212" s="280"/>
      <c r="AP212" s="280"/>
    </row>
    <row r="213" spans="22:42" ht="14.5" x14ac:dyDescent="0.35">
      <c r="V213" s="210" t="s">
        <v>3</v>
      </c>
      <c r="W213" s="210" t="s">
        <v>3</v>
      </c>
      <c r="X213" s="210" t="s">
        <v>3</v>
      </c>
      <c r="Y213" s="210" t="s">
        <v>3</v>
      </c>
      <c r="Z213" s="210" t="s">
        <v>3</v>
      </c>
      <c r="AA213" s="210" t="s">
        <v>3</v>
      </c>
      <c r="AB213" s="210" t="s">
        <v>3</v>
      </c>
      <c r="AC213" s="210" t="s">
        <v>3</v>
      </c>
      <c r="AD213" s="210" t="s">
        <v>3</v>
      </c>
      <c r="AF213" s="208" t="s">
        <v>3</v>
      </c>
      <c r="AG213" s="281"/>
      <c r="AH213" s="281"/>
      <c r="AI213" s="281"/>
      <c r="AJ213" s="1172"/>
      <c r="AK213" s="1253"/>
      <c r="AL213" s="1253"/>
      <c r="AM213" s="1253"/>
      <c r="AN213" s="280"/>
      <c r="AO213" s="280"/>
      <c r="AP213" s="280"/>
    </row>
    <row r="214" spans="22:42" ht="14.5" x14ac:dyDescent="0.35">
      <c r="V214" s="210" t="s">
        <v>3</v>
      </c>
      <c r="W214" s="210" t="s">
        <v>3</v>
      </c>
      <c r="X214" s="210" t="s">
        <v>3</v>
      </c>
      <c r="Y214" s="210" t="s">
        <v>3</v>
      </c>
      <c r="Z214" s="210" t="s">
        <v>3</v>
      </c>
      <c r="AA214" s="210" t="s">
        <v>3</v>
      </c>
      <c r="AB214" s="210" t="s">
        <v>3</v>
      </c>
      <c r="AC214" s="210" t="s">
        <v>3</v>
      </c>
      <c r="AD214" s="210" t="s">
        <v>3</v>
      </c>
      <c r="AF214" s="208" t="s">
        <v>3</v>
      </c>
      <c r="AG214" s="281"/>
      <c r="AH214" s="281"/>
      <c r="AI214" s="281"/>
      <c r="AJ214" s="1172"/>
      <c r="AK214" s="1253"/>
      <c r="AL214" s="1253"/>
      <c r="AM214" s="1253"/>
      <c r="AN214" s="280"/>
      <c r="AO214" s="280"/>
      <c r="AP214" s="280"/>
    </row>
    <row r="215" spans="22:42" ht="14.5" x14ac:dyDescent="0.35">
      <c r="V215" s="210" t="s">
        <v>3</v>
      </c>
      <c r="W215" s="210" t="s">
        <v>3</v>
      </c>
      <c r="X215" s="210" t="s">
        <v>3</v>
      </c>
      <c r="Y215" s="210" t="s">
        <v>3</v>
      </c>
      <c r="Z215" s="210" t="s">
        <v>3</v>
      </c>
      <c r="AA215" s="210" t="s">
        <v>3</v>
      </c>
      <c r="AB215" s="210" t="s">
        <v>3</v>
      </c>
      <c r="AC215" s="210" t="s">
        <v>3</v>
      </c>
      <c r="AD215" s="210" t="s">
        <v>3</v>
      </c>
      <c r="AF215" s="208" t="s">
        <v>3</v>
      </c>
      <c r="AG215" s="281"/>
      <c r="AH215" s="281"/>
      <c r="AI215" s="281"/>
      <c r="AJ215" s="1172"/>
      <c r="AK215" s="1253"/>
      <c r="AL215" s="1253"/>
      <c r="AM215" s="1253"/>
      <c r="AN215" s="280"/>
      <c r="AO215" s="280"/>
      <c r="AP215" s="280"/>
    </row>
    <row r="216" spans="22:42" ht="14.5" x14ac:dyDescent="0.35">
      <c r="V216" s="210" t="s">
        <v>3</v>
      </c>
      <c r="W216" s="210" t="s">
        <v>3</v>
      </c>
      <c r="X216" s="210" t="s">
        <v>3</v>
      </c>
      <c r="Y216" s="210" t="s">
        <v>3</v>
      </c>
      <c r="Z216" s="210" t="s">
        <v>3</v>
      </c>
      <c r="AA216" s="210" t="s">
        <v>3</v>
      </c>
      <c r="AB216" s="210" t="s">
        <v>3</v>
      </c>
      <c r="AC216" s="210" t="s">
        <v>3</v>
      </c>
      <c r="AD216" s="210" t="s">
        <v>3</v>
      </c>
      <c r="AF216" s="208" t="s">
        <v>3</v>
      </c>
      <c r="AG216" s="281"/>
      <c r="AH216" s="281"/>
      <c r="AI216" s="281"/>
      <c r="AJ216" s="1172"/>
      <c r="AK216" s="1253"/>
      <c r="AL216" s="1253"/>
      <c r="AM216" s="1253"/>
      <c r="AN216" s="280"/>
      <c r="AO216" s="280"/>
      <c r="AP216" s="280"/>
    </row>
    <row r="217" spans="22:42" ht="14.5" x14ac:dyDescent="0.35">
      <c r="V217" s="210" t="s">
        <v>3</v>
      </c>
      <c r="W217" s="210" t="s">
        <v>3</v>
      </c>
      <c r="X217" s="210" t="s">
        <v>3</v>
      </c>
      <c r="Y217" s="210" t="s">
        <v>3</v>
      </c>
      <c r="Z217" s="210" t="s">
        <v>3</v>
      </c>
      <c r="AA217" s="210" t="s">
        <v>3</v>
      </c>
      <c r="AB217" s="210" t="s">
        <v>3</v>
      </c>
      <c r="AC217" s="210" t="s">
        <v>3</v>
      </c>
      <c r="AD217" s="210" t="s">
        <v>3</v>
      </c>
      <c r="AF217" s="208" t="s">
        <v>3</v>
      </c>
      <c r="AG217" s="281"/>
      <c r="AH217" s="281"/>
      <c r="AI217" s="281"/>
      <c r="AJ217" s="1172"/>
      <c r="AK217" s="1253"/>
      <c r="AL217" s="1253"/>
      <c r="AM217" s="1253"/>
      <c r="AN217" s="280"/>
      <c r="AO217" s="280"/>
      <c r="AP217" s="280"/>
    </row>
    <row r="218" spans="22:42" ht="14.5" x14ac:dyDescent="0.35">
      <c r="V218" s="210" t="s">
        <v>3</v>
      </c>
      <c r="W218" s="210" t="s">
        <v>3</v>
      </c>
      <c r="X218" s="210" t="s">
        <v>3</v>
      </c>
      <c r="Y218" s="210" t="s">
        <v>3</v>
      </c>
      <c r="Z218" s="210" t="s">
        <v>3</v>
      </c>
      <c r="AA218" s="210" t="s">
        <v>3</v>
      </c>
      <c r="AB218" s="210" t="s">
        <v>3</v>
      </c>
      <c r="AC218" s="210" t="s">
        <v>3</v>
      </c>
      <c r="AD218" s="210" t="s">
        <v>3</v>
      </c>
      <c r="AG218" s="281"/>
      <c r="AH218" s="281"/>
      <c r="AI218" s="281"/>
      <c r="AJ218" s="1172"/>
      <c r="AK218" s="1253"/>
      <c r="AL218" s="1253"/>
      <c r="AM218" s="1253"/>
      <c r="AN218" s="280"/>
      <c r="AO218" s="280"/>
      <c r="AP218" s="280"/>
    </row>
    <row r="219" spans="22:42" ht="14.5" x14ac:dyDescent="0.35">
      <c r="V219" s="210" t="s">
        <v>3</v>
      </c>
      <c r="W219" s="210" t="s">
        <v>3</v>
      </c>
      <c r="X219" s="210" t="s">
        <v>3</v>
      </c>
      <c r="Y219" s="210" t="s">
        <v>3</v>
      </c>
      <c r="Z219" s="210" t="s">
        <v>3</v>
      </c>
      <c r="AA219" s="210" t="s">
        <v>3</v>
      </c>
      <c r="AB219" s="210" t="s">
        <v>3</v>
      </c>
      <c r="AC219" s="210" t="s">
        <v>3</v>
      </c>
      <c r="AD219" s="210" t="s">
        <v>3</v>
      </c>
      <c r="AG219" s="281"/>
      <c r="AH219" s="281"/>
      <c r="AI219" s="281"/>
      <c r="AJ219" s="1172"/>
      <c r="AK219" s="1253"/>
      <c r="AL219" s="1253"/>
      <c r="AM219" s="1253"/>
      <c r="AN219" s="280"/>
      <c r="AO219" s="280"/>
      <c r="AP219" s="280"/>
    </row>
    <row r="220" spans="22:42" ht="14.5" x14ac:dyDescent="0.35">
      <c r="V220" s="210" t="s">
        <v>3</v>
      </c>
      <c r="W220" s="210" t="s">
        <v>3</v>
      </c>
      <c r="X220" s="210" t="s">
        <v>3</v>
      </c>
      <c r="Y220" s="210" t="s">
        <v>3</v>
      </c>
      <c r="Z220" s="210" t="s">
        <v>3</v>
      </c>
      <c r="AA220" s="210" t="s">
        <v>3</v>
      </c>
      <c r="AB220" s="210" t="s">
        <v>3</v>
      </c>
      <c r="AC220" s="210" t="s">
        <v>3</v>
      </c>
      <c r="AD220" s="210" t="s">
        <v>3</v>
      </c>
      <c r="AG220" s="281"/>
      <c r="AH220" s="281"/>
      <c r="AI220" s="281"/>
      <c r="AJ220" s="1172"/>
      <c r="AK220" s="1253"/>
      <c r="AL220" s="1253"/>
      <c r="AM220" s="1253"/>
      <c r="AN220" s="280"/>
      <c r="AO220" s="280"/>
      <c r="AP220" s="280"/>
    </row>
    <row r="221" spans="22:42" ht="14.5" x14ac:dyDescent="0.35">
      <c r="V221" s="210" t="s">
        <v>3</v>
      </c>
      <c r="W221" s="210" t="s">
        <v>3</v>
      </c>
      <c r="X221" s="210" t="s">
        <v>3</v>
      </c>
      <c r="Y221" s="210" t="s">
        <v>3</v>
      </c>
      <c r="Z221" s="210" t="s">
        <v>3</v>
      </c>
      <c r="AA221" s="210" t="s">
        <v>3</v>
      </c>
      <c r="AB221" s="210" t="s">
        <v>3</v>
      </c>
      <c r="AC221" s="210" t="s">
        <v>3</v>
      </c>
      <c r="AD221" s="210" t="s">
        <v>3</v>
      </c>
      <c r="AG221" s="281"/>
      <c r="AH221" s="281"/>
      <c r="AI221" s="281"/>
      <c r="AJ221" s="1172"/>
      <c r="AK221" s="1253"/>
      <c r="AL221" s="1253"/>
      <c r="AM221" s="1253"/>
      <c r="AN221" s="280"/>
      <c r="AO221" s="280"/>
      <c r="AP221" s="280"/>
    </row>
    <row r="222" spans="22:42" ht="14.5" x14ac:dyDescent="0.35">
      <c r="V222" s="210" t="s">
        <v>3</v>
      </c>
      <c r="W222" s="210" t="s">
        <v>3</v>
      </c>
      <c r="X222" s="210" t="s">
        <v>3</v>
      </c>
      <c r="Y222" s="210" t="s">
        <v>3</v>
      </c>
      <c r="Z222" s="210" t="s">
        <v>3</v>
      </c>
      <c r="AA222" s="210" t="s">
        <v>3</v>
      </c>
      <c r="AB222" s="210" t="s">
        <v>3</v>
      </c>
      <c r="AC222" s="210" t="s">
        <v>3</v>
      </c>
      <c r="AD222" s="210" t="s">
        <v>3</v>
      </c>
      <c r="AG222" s="281"/>
      <c r="AH222" s="281"/>
      <c r="AI222" s="281"/>
      <c r="AJ222" s="1172"/>
      <c r="AK222" s="1253"/>
      <c r="AL222" s="1253"/>
      <c r="AM222" s="1253"/>
      <c r="AN222" s="280"/>
      <c r="AO222" s="280"/>
      <c r="AP222" s="280"/>
    </row>
    <row r="223" spans="22:42" ht="14.5" x14ac:dyDescent="0.35">
      <c r="V223" s="210" t="s">
        <v>3</v>
      </c>
      <c r="W223" s="210" t="s">
        <v>3</v>
      </c>
      <c r="X223" s="210" t="s">
        <v>3</v>
      </c>
      <c r="Y223" s="210" t="s">
        <v>3</v>
      </c>
      <c r="Z223" s="210" t="s">
        <v>3</v>
      </c>
      <c r="AA223" s="210" t="s">
        <v>3</v>
      </c>
      <c r="AB223" s="210" t="s">
        <v>3</v>
      </c>
      <c r="AC223" s="210" t="s">
        <v>3</v>
      </c>
      <c r="AD223" s="210" t="s">
        <v>3</v>
      </c>
      <c r="AG223" s="281"/>
      <c r="AH223" s="281"/>
      <c r="AI223" s="281"/>
      <c r="AJ223" s="1172"/>
      <c r="AK223" s="1253"/>
      <c r="AL223" s="1253"/>
      <c r="AM223" s="1253"/>
      <c r="AN223" s="280"/>
      <c r="AO223" s="280"/>
      <c r="AP223" s="280"/>
    </row>
    <row r="224" spans="22:42" ht="14.5" x14ac:dyDescent="0.35">
      <c r="V224" s="210" t="s">
        <v>3</v>
      </c>
      <c r="W224" s="210" t="s">
        <v>3</v>
      </c>
      <c r="X224" s="210" t="s">
        <v>3</v>
      </c>
      <c r="Y224" s="210" t="s">
        <v>3</v>
      </c>
      <c r="Z224" s="210" t="s">
        <v>3</v>
      </c>
      <c r="AA224" s="210" t="s">
        <v>3</v>
      </c>
      <c r="AB224" s="210" t="s">
        <v>3</v>
      </c>
      <c r="AC224" s="210" t="s">
        <v>3</v>
      </c>
      <c r="AD224" s="210" t="s">
        <v>3</v>
      </c>
      <c r="AG224" s="281"/>
      <c r="AH224" s="281"/>
      <c r="AI224" s="281"/>
      <c r="AJ224" s="1172"/>
      <c r="AK224" s="1253"/>
      <c r="AL224" s="1253"/>
      <c r="AM224" s="1253"/>
      <c r="AN224" s="280"/>
      <c r="AO224" s="280"/>
      <c r="AP224" s="280"/>
    </row>
    <row r="225" spans="22:42" ht="14.5" x14ac:dyDescent="0.35">
      <c r="V225" s="210" t="s">
        <v>3</v>
      </c>
      <c r="W225" s="210" t="s">
        <v>3</v>
      </c>
      <c r="X225" s="210" t="s">
        <v>3</v>
      </c>
      <c r="Y225" s="210" t="s">
        <v>3</v>
      </c>
      <c r="Z225" s="210" t="s">
        <v>3</v>
      </c>
      <c r="AA225" s="210" t="s">
        <v>3</v>
      </c>
      <c r="AB225" s="210" t="s">
        <v>3</v>
      </c>
      <c r="AC225" s="210" t="s">
        <v>3</v>
      </c>
      <c r="AD225" s="210" t="s">
        <v>3</v>
      </c>
      <c r="AG225" s="281"/>
      <c r="AH225" s="281"/>
      <c r="AI225" s="281"/>
      <c r="AJ225" s="1172"/>
      <c r="AK225" s="1253"/>
      <c r="AL225" s="1253"/>
      <c r="AM225" s="1253"/>
      <c r="AN225" s="280"/>
      <c r="AO225" s="280"/>
      <c r="AP225" s="280"/>
    </row>
    <row r="226" spans="22:42" ht="14.5" x14ac:dyDescent="0.35">
      <c r="V226" s="210" t="s">
        <v>3</v>
      </c>
      <c r="W226" s="210" t="s">
        <v>3</v>
      </c>
      <c r="X226" s="210" t="s">
        <v>3</v>
      </c>
      <c r="Y226" s="210" t="s">
        <v>3</v>
      </c>
      <c r="Z226" s="210" t="s">
        <v>3</v>
      </c>
      <c r="AA226" s="210" t="s">
        <v>3</v>
      </c>
      <c r="AB226" s="210" t="s">
        <v>3</v>
      </c>
      <c r="AC226" s="210" t="s">
        <v>3</v>
      </c>
      <c r="AD226" s="210" t="s">
        <v>3</v>
      </c>
      <c r="AG226" s="281"/>
      <c r="AH226" s="281"/>
      <c r="AI226" s="281"/>
      <c r="AJ226" s="1172"/>
      <c r="AK226" s="1253"/>
      <c r="AL226" s="1253"/>
      <c r="AM226" s="1253"/>
      <c r="AN226" s="280"/>
      <c r="AO226" s="280"/>
      <c r="AP226" s="280"/>
    </row>
    <row r="227" spans="22:42" ht="14.5" x14ac:dyDescent="0.35">
      <c r="V227" s="210" t="s">
        <v>3</v>
      </c>
      <c r="W227" s="210" t="s">
        <v>3</v>
      </c>
      <c r="X227" s="210" t="s">
        <v>3</v>
      </c>
      <c r="Y227" s="210" t="s">
        <v>3</v>
      </c>
      <c r="Z227" s="210" t="s">
        <v>3</v>
      </c>
      <c r="AA227" s="210" t="s">
        <v>3</v>
      </c>
      <c r="AB227" s="210" t="s">
        <v>3</v>
      </c>
      <c r="AC227" s="210" t="s">
        <v>3</v>
      </c>
      <c r="AD227" s="210" t="s">
        <v>3</v>
      </c>
      <c r="AG227" s="281"/>
      <c r="AH227" s="281"/>
      <c r="AI227" s="281"/>
      <c r="AJ227" s="1172"/>
      <c r="AK227" s="1253"/>
      <c r="AL227" s="1253"/>
      <c r="AM227" s="1253"/>
      <c r="AN227" s="280"/>
      <c r="AO227" s="280"/>
      <c r="AP227" s="280"/>
    </row>
    <row r="228" spans="22:42" ht="14.5" x14ac:dyDescent="0.35">
      <c r="V228" s="210" t="s">
        <v>3</v>
      </c>
      <c r="W228" s="210" t="s">
        <v>3</v>
      </c>
      <c r="X228" s="210" t="s">
        <v>3</v>
      </c>
      <c r="Y228" s="210" t="s">
        <v>3</v>
      </c>
      <c r="Z228" s="210" t="s">
        <v>3</v>
      </c>
      <c r="AA228" s="210" t="s">
        <v>3</v>
      </c>
      <c r="AB228" s="210" t="s">
        <v>3</v>
      </c>
      <c r="AC228" s="210" t="s">
        <v>3</v>
      </c>
      <c r="AD228" s="210" t="s">
        <v>3</v>
      </c>
      <c r="AG228" s="281"/>
      <c r="AH228" s="281"/>
      <c r="AI228" s="281"/>
      <c r="AJ228" s="1172"/>
      <c r="AK228" s="1253"/>
      <c r="AL228" s="1253"/>
      <c r="AM228" s="1253"/>
      <c r="AN228" s="280"/>
      <c r="AO228" s="280"/>
      <c r="AP228" s="280"/>
    </row>
    <row r="229" spans="22:42" ht="14.5" x14ac:dyDescent="0.35">
      <c r="V229" s="210" t="s">
        <v>3</v>
      </c>
      <c r="W229" s="210" t="s">
        <v>3</v>
      </c>
      <c r="X229" s="210" t="s">
        <v>3</v>
      </c>
      <c r="Y229" s="210" t="s">
        <v>3</v>
      </c>
      <c r="Z229" s="210" t="s">
        <v>3</v>
      </c>
      <c r="AA229" s="210" t="s">
        <v>3</v>
      </c>
      <c r="AB229" s="210" t="s">
        <v>3</v>
      </c>
      <c r="AC229" s="210" t="s">
        <v>3</v>
      </c>
      <c r="AD229" s="210" t="s">
        <v>3</v>
      </c>
      <c r="AG229" s="281"/>
      <c r="AH229" s="281"/>
      <c r="AI229" s="281"/>
      <c r="AJ229" s="1172"/>
      <c r="AK229" s="1253"/>
      <c r="AL229" s="1253"/>
      <c r="AM229" s="1253"/>
      <c r="AN229" s="280"/>
      <c r="AO229" s="280"/>
      <c r="AP229" s="280"/>
    </row>
    <row r="230" spans="22:42" ht="14.5" x14ac:dyDescent="0.35">
      <c r="V230" s="210" t="s">
        <v>3</v>
      </c>
      <c r="W230" s="210" t="s">
        <v>3</v>
      </c>
      <c r="X230" s="210" t="s">
        <v>3</v>
      </c>
      <c r="Y230" s="210" t="s">
        <v>3</v>
      </c>
      <c r="Z230" s="210" t="s">
        <v>3</v>
      </c>
      <c r="AA230" s="210" t="s">
        <v>3</v>
      </c>
      <c r="AB230" s="210" t="s">
        <v>3</v>
      </c>
      <c r="AC230" s="210" t="s">
        <v>3</v>
      </c>
      <c r="AD230" s="210" t="s">
        <v>3</v>
      </c>
      <c r="AG230" s="281"/>
      <c r="AH230" s="281"/>
      <c r="AI230" s="281"/>
      <c r="AJ230" s="1172"/>
      <c r="AK230" s="1253"/>
      <c r="AL230" s="1253"/>
      <c r="AM230" s="1253"/>
      <c r="AN230" s="280"/>
      <c r="AO230" s="280"/>
      <c r="AP230" s="280"/>
    </row>
    <row r="231" spans="22:42" ht="14.5" x14ac:dyDescent="0.35">
      <c r="V231" s="210" t="s">
        <v>3</v>
      </c>
      <c r="W231" s="210" t="s">
        <v>3</v>
      </c>
      <c r="X231" s="210" t="s">
        <v>3</v>
      </c>
      <c r="Y231" s="210" t="s">
        <v>3</v>
      </c>
      <c r="Z231" s="210" t="s">
        <v>3</v>
      </c>
      <c r="AA231" s="210" t="s">
        <v>3</v>
      </c>
      <c r="AB231" s="210" t="s">
        <v>3</v>
      </c>
      <c r="AC231" s="210" t="s">
        <v>3</v>
      </c>
      <c r="AD231" s="210" t="s">
        <v>3</v>
      </c>
      <c r="AG231" s="281"/>
      <c r="AH231" s="281"/>
      <c r="AI231" s="281"/>
      <c r="AJ231" s="1172"/>
      <c r="AK231" s="1253"/>
      <c r="AL231" s="1253"/>
      <c r="AM231" s="1253"/>
      <c r="AN231" s="280"/>
      <c r="AO231" s="280"/>
      <c r="AP231" s="280"/>
    </row>
    <row r="232" spans="22:42" ht="14.5" x14ac:dyDescent="0.35">
      <c r="V232" s="210" t="s">
        <v>3</v>
      </c>
      <c r="W232" s="210" t="s">
        <v>3</v>
      </c>
      <c r="X232" s="210" t="s">
        <v>3</v>
      </c>
      <c r="Y232" s="210" t="s">
        <v>3</v>
      </c>
      <c r="Z232" s="210" t="s">
        <v>3</v>
      </c>
      <c r="AA232" s="210" t="s">
        <v>3</v>
      </c>
      <c r="AB232" s="210" t="s">
        <v>3</v>
      </c>
      <c r="AC232" s="210" t="s">
        <v>3</v>
      </c>
      <c r="AD232" s="210" t="s">
        <v>3</v>
      </c>
      <c r="AG232" s="281"/>
      <c r="AH232" s="281"/>
      <c r="AI232" s="281"/>
      <c r="AJ232" s="1172"/>
      <c r="AK232" s="1253"/>
      <c r="AL232" s="1253"/>
      <c r="AM232" s="1253"/>
      <c r="AN232" s="280"/>
      <c r="AO232" s="280"/>
      <c r="AP232" s="280"/>
    </row>
    <row r="233" spans="22:42" ht="14.5" x14ac:dyDescent="0.35">
      <c r="V233" s="210" t="s">
        <v>3</v>
      </c>
      <c r="W233" s="210" t="s">
        <v>3</v>
      </c>
      <c r="X233" s="210" t="s">
        <v>3</v>
      </c>
      <c r="Y233" s="210" t="s">
        <v>3</v>
      </c>
      <c r="Z233" s="210" t="s">
        <v>3</v>
      </c>
      <c r="AA233" s="210" t="s">
        <v>3</v>
      </c>
      <c r="AB233" s="210" t="s">
        <v>3</v>
      </c>
      <c r="AC233" s="210" t="s">
        <v>3</v>
      </c>
      <c r="AD233" s="210" t="s">
        <v>3</v>
      </c>
      <c r="AG233" s="281"/>
      <c r="AH233" s="281"/>
      <c r="AI233" s="281"/>
      <c r="AJ233" s="1172"/>
      <c r="AK233" s="1253"/>
      <c r="AL233" s="1253"/>
      <c r="AM233" s="1253"/>
      <c r="AN233" s="280"/>
      <c r="AO233" s="280"/>
      <c r="AP233" s="280"/>
    </row>
    <row r="234" spans="22:42" ht="14.5" x14ac:dyDescent="0.35">
      <c r="V234" s="210" t="s">
        <v>3</v>
      </c>
      <c r="W234" s="210" t="s">
        <v>3</v>
      </c>
      <c r="X234" s="210" t="s">
        <v>3</v>
      </c>
      <c r="Y234" s="210" t="s">
        <v>3</v>
      </c>
      <c r="Z234" s="210" t="s">
        <v>3</v>
      </c>
      <c r="AA234" s="210" t="s">
        <v>3</v>
      </c>
      <c r="AB234" s="210" t="s">
        <v>3</v>
      </c>
      <c r="AC234" s="210" t="s">
        <v>3</v>
      </c>
      <c r="AD234" s="210" t="s">
        <v>3</v>
      </c>
      <c r="AG234" s="281"/>
      <c r="AH234" s="281"/>
      <c r="AI234" s="281"/>
      <c r="AJ234" s="1172"/>
      <c r="AK234" s="1253"/>
      <c r="AL234" s="1253"/>
      <c r="AM234" s="1253"/>
      <c r="AN234" s="280"/>
      <c r="AO234" s="280"/>
      <c r="AP234" s="280"/>
    </row>
    <row r="235" spans="22:42" ht="14.5" x14ac:dyDescent="0.35">
      <c r="V235" s="210" t="s">
        <v>3</v>
      </c>
      <c r="W235" s="210" t="s">
        <v>3</v>
      </c>
      <c r="X235" s="210" t="s">
        <v>3</v>
      </c>
      <c r="Y235" s="210" t="s">
        <v>3</v>
      </c>
      <c r="Z235" s="210" t="s">
        <v>3</v>
      </c>
      <c r="AA235" s="210" t="s">
        <v>3</v>
      </c>
      <c r="AB235" s="210" t="s">
        <v>3</v>
      </c>
      <c r="AC235" s="210" t="s">
        <v>3</v>
      </c>
      <c r="AD235" s="210" t="s">
        <v>3</v>
      </c>
      <c r="AG235" s="281"/>
      <c r="AH235" s="281"/>
      <c r="AI235" s="281"/>
      <c r="AJ235" s="1172"/>
      <c r="AK235" s="1253"/>
      <c r="AL235" s="1253"/>
      <c r="AM235" s="1253"/>
      <c r="AN235" s="280"/>
      <c r="AO235" s="280"/>
      <c r="AP235" s="280"/>
    </row>
    <row r="236" spans="22:42" ht="14.5" x14ac:dyDescent="0.35">
      <c r="V236" s="210" t="s">
        <v>3</v>
      </c>
      <c r="W236" s="210" t="s">
        <v>3</v>
      </c>
      <c r="X236" s="210" t="s">
        <v>3</v>
      </c>
      <c r="Y236" s="210" t="s">
        <v>3</v>
      </c>
      <c r="Z236" s="210" t="s">
        <v>3</v>
      </c>
      <c r="AA236" s="210" t="s">
        <v>3</v>
      </c>
      <c r="AB236" s="210" t="s">
        <v>3</v>
      </c>
      <c r="AC236" s="210" t="s">
        <v>3</v>
      </c>
      <c r="AD236" s="210" t="s">
        <v>3</v>
      </c>
      <c r="AG236" s="281"/>
      <c r="AH236" s="281"/>
      <c r="AI236" s="281"/>
      <c r="AJ236" s="1172"/>
      <c r="AK236" s="1253"/>
      <c r="AL236" s="1253"/>
      <c r="AM236" s="1253"/>
      <c r="AN236" s="280"/>
      <c r="AO236" s="280"/>
      <c r="AP236" s="280"/>
    </row>
    <row r="237" spans="22:42" ht="14.5" x14ac:dyDescent="0.35">
      <c r="V237" s="210" t="s">
        <v>3</v>
      </c>
      <c r="W237" s="210" t="s">
        <v>3</v>
      </c>
      <c r="X237" s="210" t="s">
        <v>3</v>
      </c>
      <c r="Y237" s="210" t="s">
        <v>3</v>
      </c>
      <c r="Z237" s="210" t="s">
        <v>3</v>
      </c>
      <c r="AA237" s="210" t="s">
        <v>3</v>
      </c>
      <c r="AB237" s="210" t="s">
        <v>3</v>
      </c>
      <c r="AC237" s="210" t="s">
        <v>3</v>
      </c>
      <c r="AD237" s="210" t="s">
        <v>3</v>
      </c>
      <c r="AG237" s="281"/>
      <c r="AH237" s="281"/>
      <c r="AI237" s="281"/>
      <c r="AJ237" s="1172"/>
      <c r="AK237" s="1253"/>
      <c r="AL237" s="1253"/>
      <c r="AM237" s="1253"/>
      <c r="AN237" s="280"/>
      <c r="AO237" s="280"/>
      <c r="AP237" s="280"/>
    </row>
    <row r="238" spans="22:42" ht="14.5" x14ac:dyDescent="0.35">
      <c r="V238" s="210" t="s">
        <v>3</v>
      </c>
      <c r="W238" s="210" t="s">
        <v>3</v>
      </c>
      <c r="X238" s="210" t="s">
        <v>3</v>
      </c>
      <c r="Y238" s="210" t="s">
        <v>3</v>
      </c>
      <c r="Z238" s="210" t="s">
        <v>3</v>
      </c>
      <c r="AA238" s="210" t="s">
        <v>3</v>
      </c>
      <c r="AB238" s="210" t="s">
        <v>3</v>
      </c>
      <c r="AC238" s="210" t="s">
        <v>3</v>
      </c>
      <c r="AD238" s="210" t="s">
        <v>3</v>
      </c>
      <c r="AG238" s="281"/>
      <c r="AH238" s="281"/>
      <c r="AI238" s="281"/>
      <c r="AJ238" s="1172"/>
      <c r="AK238" s="1253"/>
      <c r="AL238" s="1253"/>
      <c r="AM238" s="1253"/>
      <c r="AN238" s="280"/>
      <c r="AO238" s="280"/>
      <c r="AP238" s="280"/>
    </row>
    <row r="239" spans="22:42" ht="14.5" x14ac:dyDescent="0.35">
      <c r="V239" s="210" t="s">
        <v>3</v>
      </c>
      <c r="W239" s="210" t="s">
        <v>3</v>
      </c>
      <c r="X239" s="210" t="s">
        <v>3</v>
      </c>
      <c r="Y239" s="210" t="s">
        <v>3</v>
      </c>
      <c r="Z239" s="210" t="s">
        <v>3</v>
      </c>
      <c r="AA239" s="210" t="s">
        <v>3</v>
      </c>
      <c r="AB239" s="210" t="s">
        <v>3</v>
      </c>
      <c r="AC239" s="210" t="s">
        <v>3</v>
      </c>
      <c r="AD239" s="210" t="s">
        <v>3</v>
      </c>
      <c r="AG239" s="281"/>
      <c r="AH239" s="281"/>
      <c r="AI239" s="281"/>
      <c r="AJ239" s="1172"/>
      <c r="AK239" s="1253"/>
      <c r="AL239" s="1253"/>
      <c r="AM239" s="1253"/>
      <c r="AN239" s="280"/>
      <c r="AO239" s="280"/>
      <c r="AP239" s="280"/>
    </row>
    <row r="240" spans="22:42" ht="14.5" x14ac:dyDescent="0.35">
      <c r="V240" s="210" t="s">
        <v>3</v>
      </c>
      <c r="W240" s="210" t="s">
        <v>3</v>
      </c>
      <c r="X240" s="210" t="s">
        <v>3</v>
      </c>
      <c r="Y240" s="210" t="s">
        <v>3</v>
      </c>
      <c r="Z240" s="210" t="s">
        <v>3</v>
      </c>
      <c r="AA240" s="210" t="s">
        <v>3</v>
      </c>
      <c r="AB240" s="210" t="s">
        <v>3</v>
      </c>
      <c r="AC240" s="210" t="s">
        <v>3</v>
      </c>
      <c r="AD240" s="210" t="s">
        <v>3</v>
      </c>
      <c r="AG240" s="281"/>
      <c r="AH240" s="281"/>
      <c r="AI240" s="281"/>
      <c r="AJ240" s="1172"/>
      <c r="AK240" s="1253"/>
      <c r="AL240" s="1253"/>
      <c r="AM240" s="1253"/>
      <c r="AN240" s="280"/>
      <c r="AO240" s="280"/>
      <c r="AP240" s="280"/>
    </row>
    <row r="241" spans="22:42" ht="14.5" x14ac:dyDescent="0.35">
      <c r="V241" s="210" t="s">
        <v>3</v>
      </c>
      <c r="W241" s="210" t="s">
        <v>3</v>
      </c>
      <c r="X241" s="210" t="s">
        <v>3</v>
      </c>
      <c r="Y241" s="210" t="s">
        <v>3</v>
      </c>
      <c r="Z241" s="210" t="s">
        <v>3</v>
      </c>
      <c r="AA241" s="210" t="s">
        <v>3</v>
      </c>
      <c r="AB241" s="210" t="s">
        <v>3</v>
      </c>
      <c r="AC241" s="210" t="s">
        <v>3</v>
      </c>
      <c r="AD241" s="210" t="s">
        <v>3</v>
      </c>
      <c r="AG241" s="281"/>
      <c r="AH241" s="281"/>
      <c r="AI241" s="281"/>
      <c r="AJ241" s="1172"/>
      <c r="AK241" s="1253"/>
      <c r="AL241" s="1253"/>
      <c r="AM241" s="1253"/>
      <c r="AN241" s="280"/>
      <c r="AO241" s="280"/>
      <c r="AP241" s="280"/>
    </row>
    <row r="242" spans="22:42" ht="14.5" x14ac:dyDescent="0.35">
      <c r="V242" s="210" t="s">
        <v>3</v>
      </c>
      <c r="W242" s="210" t="s">
        <v>3</v>
      </c>
      <c r="X242" s="210" t="s">
        <v>3</v>
      </c>
      <c r="Y242" s="210" t="s">
        <v>3</v>
      </c>
      <c r="Z242" s="210" t="s">
        <v>3</v>
      </c>
      <c r="AA242" s="210" t="s">
        <v>3</v>
      </c>
      <c r="AB242" s="210" t="s">
        <v>3</v>
      </c>
      <c r="AC242" s="210" t="s">
        <v>3</v>
      </c>
      <c r="AD242" s="210" t="s">
        <v>3</v>
      </c>
      <c r="AG242" s="281"/>
      <c r="AH242" s="281"/>
      <c r="AI242" s="281"/>
      <c r="AJ242" s="1172"/>
      <c r="AK242" s="1253"/>
      <c r="AL242" s="1253"/>
      <c r="AM242" s="1253"/>
      <c r="AN242" s="280"/>
      <c r="AO242" s="280"/>
      <c r="AP242" s="280"/>
    </row>
    <row r="243" spans="22:42" ht="14.5" x14ac:dyDescent="0.35">
      <c r="V243" s="210" t="s">
        <v>3</v>
      </c>
      <c r="W243" s="210" t="s">
        <v>3</v>
      </c>
      <c r="X243" s="210" t="s">
        <v>3</v>
      </c>
      <c r="Y243" s="210" t="s">
        <v>3</v>
      </c>
      <c r="Z243" s="210" t="s">
        <v>3</v>
      </c>
      <c r="AA243" s="210" t="s">
        <v>3</v>
      </c>
      <c r="AB243" s="210" t="s">
        <v>3</v>
      </c>
      <c r="AC243" s="210" t="s">
        <v>3</v>
      </c>
      <c r="AD243" s="210" t="s">
        <v>3</v>
      </c>
      <c r="AG243" s="281"/>
      <c r="AH243" s="281"/>
      <c r="AI243" s="281"/>
      <c r="AJ243" s="1172"/>
      <c r="AK243" s="1253"/>
      <c r="AL243" s="1253"/>
      <c r="AM243" s="1253"/>
      <c r="AN243" s="280"/>
      <c r="AO243" s="280"/>
      <c r="AP243" s="280"/>
    </row>
    <row r="244" spans="22:42" ht="14.5" x14ac:dyDescent="0.35">
      <c r="V244" s="210" t="s">
        <v>3</v>
      </c>
      <c r="W244" s="210" t="s">
        <v>3</v>
      </c>
      <c r="X244" s="210" t="s">
        <v>3</v>
      </c>
      <c r="Y244" s="210" t="s">
        <v>3</v>
      </c>
      <c r="Z244" s="210" t="s">
        <v>3</v>
      </c>
      <c r="AA244" s="210" t="s">
        <v>3</v>
      </c>
      <c r="AB244" s="210" t="s">
        <v>3</v>
      </c>
      <c r="AC244" s="210" t="s">
        <v>3</v>
      </c>
      <c r="AD244" s="210" t="s">
        <v>3</v>
      </c>
      <c r="AG244" s="281"/>
      <c r="AH244" s="281"/>
      <c r="AI244" s="281"/>
      <c r="AJ244" s="1172"/>
      <c r="AK244" s="1253"/>
      <c r="AL244" s="1253"/>
      <c r="AM244" s="1253"/>
      <c r="AN244" s="280"/>
      <c r="AO244" s="280"/>
      <c r="AP244" s="280"/>
    </row>
    <row r="245" spans="22:42" ht="14.5" x14ac:dyDescent="0.35">
      <c r="V245" s="210" t="s">
        <v>3</v>
      </c>
      <c r="W245" s="210" t="s">
        <v>3</v>
      </c>
      <c r="X245" s="210" t="s">
        <v>3</v>
      </c>
      <c r="Y245" s="210" t="s">
        <v>3</v>
      </c>
      <c r="Z245" s="210" t="s">
        <v>3</v>
      </c>
      <c r="AA245" s="210" t="s">
        <v>3</v>
      </c>
      <c r="AB245" s="210" t="s">
        <v>3</v>
      </c>
      <c r="AC245" s="210" t="s">
        <v>3</v>
      </c>
      <c r="AD245" s="210" t="s">
        <v>3</v>
      </c>
      <c r="AG245" s="281"/>
      <c r="AH245" s="281"/>
      <c r="AI245" s="281"/>
      <c r="AJ245" s="1172"/>
      <c r="AK245" s="1253"/>
      <c r="AL245" s="1253"/>
      <c r="AM245" s="1253"/>
      <c r="AN245" s="280"/>
      <c r="AO245" s="280"/>
      <c r="AP245" s="280"/>
    </row>
    <row r="246" spans="22:42" ht="14.5" x14ac:dyDescent="0.35">
      <c r="V246" s="210" t="s">
        <v>3</v>
      </c>
      <c r="W246" s="210" t="s">
        <v>3</v>
      </c>
      <c r="X246" s="210" t="s">
        <v>3</v>
      </c>
      <c r="Y246" s="210" t="s">
        <v>3</v>
      </c>
      <c r="Z246" s="210" t="s">
        <v>3</v>
      </c>
      <c r="AA246" s="210" t="s">
        <v>3</v>
      </c>
      <c r="AB246" s="210" t="s">
        <v>3</v>
      </c>
      <c r="AC246" s="210" t="s">
        <v>3</v>
      </c>
      <c r="AD246" s="210" t="s">
        <v>3</v>
      </c>
      <c r="AG246" s="281"/>
      <c r="AH246" s="281"/>
      <c r="AI246" s="281"/>
      <c r="AJ246" s="1172"/>
      <c r="AK246" s="1253"/>
      <c r="AL246" s="1253"/>
      <c r="AM246" s="1253"/>
      <c r="AN246" s="280"/>
      <c r="AO246" s="280"/>
      <c r="AP246" s="280"/>
    </row>
    <row r="247" spans="22:42" ht="14.5" x14ac:dyDescent="0.35">
      <c r="V247" s="210" t="s">
        <v>3</v>
      </c>
      <c r="W247" s="210" t="s">
        <v>3</v>
      </c>
      <c r="X247" s="210" t="s">
        <v>3</v>
      </c>
      <c r="Y247" s="210" t="s">
        <v>3</v>
      </c>
      <c r="Z247" s="210" t="s">
        <v>3</v>
      </c>
      <c r="AA247" s="210" t="s">
        <v>3</v>
      </c>
      <c r="AB247" s="210" t="s">
        <v>3</v>
      </c>
      <c r="AC247" s="210" t="s">
        <v>3</v>
      </c>
      <c r="AD247" s="210" t="s">
        <v>3</v>
      </c>
      <c r="AG247" s="281"/>
      <c r="AH247" s="281"/>
      <c r="AI247" s="281"/>
      <c r="AJ247" s="1172"/>
      <c r="AK247" s="1253"/>
      <c r="AL247" s="1253"/>
      <c r="AM247" s="1253"/>
      <c r="AN247" s="280"/>
      <c r="AO247" s="280"/>
      <c r="AP247" s="280"/>
    </row>
    <row r="248" spans="22:42" ht="14.5" x14ac:dyDescent="0.35">
      <c r="V248" s="210" t="s">
        <v>3</v>
      </c>
      <c r="W248" s="210" t="s">
        <v>3</v>
      </c>
      <c r="X248" s="210" t="s">
        <v>3</v>
      </c>
      <c r="Y248" s="210" t="s">
        <v>3</v>
      </c>
      <c r="Z248" s="210" t="s">
        <v>3</v>
      </c>
      <c r="AA248" s="210" t="s">
        <v>3</v>
      </c>
      <c r="AB248" s="210" t="s">
        <v>3</v>
      </c>
      <c r="AC248" s="210" t="s">
        <v>3</v>
      </c>
      <c r="AD248" s="210" t="s">
        <v>3</v>
      </c>
      <c r="AG248" s="281"/>
      <c r="AH248" s="281"/>
      <c r="AI248" s="281"/>
      <c r="AJ248" s="1172"/>
      <c r="AK248" s="1253"/>
      <c r="AL248" s="1253"/>
      <c r="AM248" s="1253"/>
      <c r="AN248" s="280"/>
      <c r="AO248" s="280"/>
      <c r="AP248" s="280"/>
    </row>
    <row r="249" spans="22:42" ht="14.5" x14ac:dyDescent="0.35">
      <c r="V249" s="210" t="s">
        <v>3</v>
      </c>
      <c r="W249" s="210" t="s">
        <v>3</v>
      </c>
      <c r="X249" s="210" t="s">
        <v>3</v>
      </c>
      <c r="Y249" s="210" t="s">
        <v>3</v>
      </c>
      <c r="Z249" s="210" t="s">
        <v>3</v>
      </c>
      <c r="AA249" s="210" t="s">
        <v>3</v>
      </c>
      <c r="AB249" s="210" t="s">
        <v>3</v>
      </c>
      <c r="AC249" s="210" t="s">
        <v>3</v>
      </c>
      <c r="AD249" s="210" t="s">
        <v>3</v>
      </c>
      <c r="AG249" s="281"/>
      <c r="AH249" s="281"/>
      <c r="AI249" s="281"/>
      <c r="AJ249" s="1172"/>
      <c r="AK249" s="1253"/>
      <c r="AL249" s="1253"/>
      <c r="AM249" s="1253"/>
      <c r="AN249" s="280"/>
      <c r="AO249" s="280"/>
      <c r="AP249" s="280"/>
    </row>
    <row r="250" spans="22:42" ht="14.5" x14ac:dyDescent="0.35">
      <c r="V250" s="210" t="s">
        <v>3</v>
      </c>
      <c r="W250" s="210" t="s">
        <v>3</v>
      </c>
      <c r="X250" s="210" t="s">
        <v>3</v>
      </c>
      <c r="Y250" s="210" t="s">
        <v>3</v>
      </c>
      <c r="Z250" s="210" t="s">
        <v>3</v>
      </c>
      <c r="AA250" s="210" t="s">
        <v>3</v>
      </c>
      <c r="AB250" s="210" t="s">
        <v>3</v>
      </c>
      <c r="AC250" s="210" t="s">
        <v>3</v>
      </c>
      <c r="AD250" s="210" t="s">
        <v>3</v>
      </c>
      <c r="AG250" s="281"/>
      <c r="AH250" s="281"/>
      <c r="AI250" s="281"/>
      <c r="AJ250" s="1172"/>
      <c r="AK250" s="1253"/>
      <c r="AL250" s="1253"/>
      <c r="AM250" s="1253"/>
      <c r="AN250" s="280"/>
      <c r="AO250" s="280"/>
      <c r="AP250" s="280"/>
    </row>
    <row r="251" spans="22:42" ht="14.5" x14ac:dyDescent="0.35">
      <c r="V251" s="210" t="s">
        <v>3</v>
      </c>
      <c r="W251" s="210" t="s">
        <v>3</v>
      </c>
      <c r="X251" s="210" t="s">
        <v>3</v>
      </c>
      <c r="Y251" s="210" t="s">
        <v>3</v>
      </c>
      <c r="Z251" s="210" t="s">
        <v>3</v>
      </c>
      <c r="AA251" s="210" t="s">
        <v>3</v>
      </c>
      <c r="AB251" s="210" t="s">
        <v>3</v>
      </c>
      <c r="AC251" s="210" t="s">
        <v>3</v>
      </c>
      <c r="AD251" s="210" t="s">
        <v>3</v>
      </c>
      <c r="AG251" s="281"/>
      <c r="AH251" s="281"/>
      <c r="AI251" s="281"/>
      <c r="AJ251" s="1172"/>
      <c r="AK251" s="1253"/>
      <c r="AL251" s="1253"/>
      <c r="AM251" s="1253"/>
      <c r="AN251" s="280"/>
      <c r="AO251" s="280"/>
      <c r="AP251" s="280"/>
    </row>
    <row r="252" spans="22:42" ht="14.5" x14ac:dyDescent="0.35">
      <c r="V252" s="210" t="s">
        <v>3</v>
      </c>
      <c r="W252" s="210" t="s">
        <v>3</v>
      </c>
      <c r="X252" s="210" t="s">
        <v>3</v>
      </c>
      <c r="Y252" s="210" t="s">
        <v>3</v>
      </c>
      <c r="Z252" s="210" t="s">
        <v>3</v>
      </c>
      <c r="AA252" s="210" t="s">
        <v>3</v>
      </c>
      <c r="AB252" s="210" t="s">
        <v>3</v>
      </c>
      <c r="AC252" s="210" t="s">
        <v>3</v>
      </c>
      <c r="AD252" s="210" t="s">
        <v>3</v>
      </c>
      <c r="AG252" s="281"/>
      <c r="AH252" s="281"/>
      <c r="AI252" s="281"/>
      <c r="AJ252" s="1172"/>
      <c r="AK252" s="1253"/>
      <c r="AL252" s="1253"/>
      <c r="AM252" s="1253"/>
      <c r="AN252" s="280"/>
      <c r="AO252" s="280"/>
      <c r="AP252" s="280"/>
    </row>
    <row r="253" spans="22:42" ht="14.5" x14ac:dyDescent="0.35">
      <c r="V253" s="210" t="s">
        <v>3</v>
      </c>
      <c r="W253" s="210" t="s">
        <v>3</v>
      </c>
      <c r="X253" s="210" t="s">
        <v>3</v>
      </c>
      <c r="Y253" s="210" t="s">
        <v>3</v>
      </c>
      <c r="Z253" s="210" t="s">
        <v>3</v>
      </c>
      <c r="AA253" s="210" t="s">
        <v>3</v>
      </c>
      <c r="AB253" s="210" t="s">
        <v>3</v>
      </c>
      <c r="AC253" s="210" t="s">
        <v>3</v>
      </c>
      <c r="AD253" s="210" t="s">
        <v>3</v>
      </c>
      <c r="AG253" s="281"/>
      <c r="AH253" s="281"/>
      <c r="AI253" s="281"/>
      <c r="AJ253" s="1172"/>
      <c r="AK253" s="1253"/>
      <c r="AL253" s="1253"/>
      <c r="AM253" s="1253"/>
      <c r="AN253" s="280"/>
      <c r="AO253" s="280"/>
      <c r="AP253" s="280"/>
    </row>
    <row r="254" spans="22:42" ht="14.5" x14ac:dyDescent="0.35">
      <c r="V254" s="210" t="s">
        <v>3</v>
      </c>
      <c r="W254" s="210" t="s">
        <v>3</v>
      </c>
      <c r="X254" s="210" t="s">
        <v>3</v>
      </c>
      <c r="Y254" s="210" t="s">
        <v>3</v>
      </c>
      <c r="Z254" s="210" t="s">
        <v>3</v>
      </c>
      <c r="AA254" s="210" t="s">
        <v>3</v>
      </c>
      <c r="AC254" s="210" t="s">
        <v>3</v>
      </c>
      <c r="AD254" s="210" t="s">
        <v>3</v>
      </c>
      <c r="AG254" s="281"/>
      <c r="AH254" s="281"/>
      <c r="AI254" s="281"/>
      <c r="AJ254" s="1172"/>
      <c r="AK254" s="1253"/>
      <c r="AL254" s="1253"/>
      <c r="AM254" s="1253"/>
      <c r="AN254" s="280"/>
      <c r="AO254" s="280"/>
      <c r="AP254" s="280"/>
    </row>
    <row r="255" spans="22:42" ht="14.5" x14ac:dyDescent="0.35">
      <c r="V255" s="210" t="s">
        <v>3</v>
      </c>
      <c r="W255" s="210" t="s">
        <v>3</v>
      </c>
      <c r="X255" s="210" t="s">
        <v>3</v>
      </c>
      <c r="Y255" s="210" t="s">
        <v>3</v>
      </c>
      <c r="Z255" s="210" t="s">
        <v>3</v>
      </c>
      <c r="AA255" s="210" t="s">
        <v>3</v>
      </c>
      <c r="AC255" s="210" t="s">
        <v>3</v>
      </c>
      <c r="AD255" s="210" t="s">
        <v>3</v>
      </c>
      <c r="AG255" s="281"/>
      <c r="AH255" s="281"/>
      <c r="AI255" s="281"/>
      <c r="AJ255" s="1172"/>
      <c r="AK255" s="1253"/>
      <c r="AL255" s="1253"/>
      <c r="AM255" s="1253"/>
      <c r="AN255" s="280"/>
      <c r="AO255" s="280"/>
      <c r="AP255" s="280"/>
    </row>
    <row r="256" spans="22:42" ht="14.5" x14ac:dyDescent="0.35">
      <c r="V256" s="210" t="s">
        <v>3</v>
      </c>
      <c r="W256" s="210" t="s">
        <v>3</v>
      </c>
      <c r="X256" s="210" t="s">
        <v>3</v>
      </c>
      <c r="Y256" s="210" t="s">
        <v>3</v>
      </c>
      <c r="Z256" s="210" t="s">
        <v>3</v>
      </c>
      <c r="AA256" s="210" t="s">
        <v>3</v>
      </c>
      <c r="AC256" s="210" t="s">
        <v>3</v>
      </c>
      <c r="AD256" s="210" t="s">
        <v>3</v>
      </c>
      <c r="AG256" s="281"/>
      <c r="AH256" s="281"/>
      <c r="AI256" s="281"/>
      <c r="AJ256" s="1172"/>
      <c r="AK256" s="1253"/>
      <c r="AL256" s="1253"/>
      <c r="AM256" s="1253"/>
      <c r="AN256" s="280"/>
      <c r="AO256" s="280"/>
      <c r="AP256" s="280"/>
    </row>
    <row r="257" spans="22:42" ht="14.5" x14ac:dyDescent="0.35">
      <c r="V257" s="210" t="s">
        <v>3</v>
      </c>
      <c r="W257" s="210" t="s">
        <v>3</v>
      </c>
      <c r="X257" s="210" t="s">
        <v>3</v>
      </c>
      <c r="Y257" s="210" t="s">
        <v>3</v>
      </c>
      <c r="Z257" s="210" t="s">
        <v>3</v>
      </c>
      <c r="AA257" s="210" t="s">
        <v>3</v>
      </c>
      <c r="AC257" s="210" t="s">
        <v>3</v>
      </c>
      <c r="AD257" s="210" t="s">
        <v>3</v>
      </c>
      <c r="AG257" s="281"/>
      <c r="AH257" s="281"/>
      <c r="AI257" s="281"/>
      <c r="AJ257" s="1172"/>
      <c r="AK257" s="1253"/>
      <c r="AL257" s="1253"/>
      <c r="AM257" s="1253"/>
      <c r="AN257" s="280"/>
      <c r="AO257" s="280"/>
      <c r="AP257" s="280"/>
    </row>
    <row r="258" spans="22:42" ht="14.5" x14ac:dyDescent="0.35">
      <c r="V258" s="210" t="s">
        <v>3</v>
      </c>
      <c r="W258" s="210" t="s">
        <v>3</v>
      </c>
      <c r="X258" s="210" t="s">
        <v>3</v>
      </c>
      <c r="Y258" s="210" t="s">
        <v>3</v>
      </c>
      <c r="Z258" s="210" t="s">
        <v>3</v>
      </c>
      <c r="AA258" s="210" t="s">
        <v>3</v>
      </c>
      <c r="AC258" s="210" t="s">
        <v>3</v>
      </c>
      <c r="AD258" s="210" t="s">
        <v>3</v>
      </c>
      <c r="AG258" s="281"/>
      <c r="AH258" s="281"/>
      <c r="AI258" s="281"/>
      <c r="AJ258" s="1172"/>
      <c r="AK258" s="1253"/>
      <c r="AL258" s="1253"/>
      <c r="AM258" s="1253"/>
      <c r="AN258" s="280"/>
      <c r="AO258" s="280"/>
      <c r="AP258" s="280"/>
    </row>
    <row r="259" spans="22:42" ht="14.5" x14ac:dyDescent="0.35">
      <c r="V259" s="210" t="s">
        <v>3</v>
      </c>
      <c r="W259" s="210" t="s">
        <v>3</v>
      </c>
      <c r="X259" s="210" t="s">
        <v>3</v>
      </c>
      <c r="Y259" s="210" t="s">
        <v>3</v>
      </c>
      <c r="Z259" s="210" t="s">
        <v>3</v>
      </c>
      <c r="AA259" s="210" t="s">
        <v>3</v>
      </c>
      <c r="AC259" s="210" t="s">
        <v>3</v>
      </c>
      <c r="AD259" s="210" t="s">
        <v>3</v>
      </c>
      <c r="AG259" s="281"/>
      <c r="AH259" s="281"/>
      <c r="AI259" s="281"/>
      <c r="AJ259" s="1172"/>
      <c r="AK259" s="1253"/>
      <c r="AL259" s="1253"/>
      <c r="AM259" s="1253"/>
      <c r="AN259" s="280"/>
      <c r="AO259" s="280"/>
      <c r="AP259" s="280"/>
    </row>
    <row r="260" spans="22:42" ht="14.5" x14ac:dyDescent="0.35">
      <c r="V260" s="210" t="s">
        <v>3</v>
      </c>
      <c r="W260" s="210" t="s">
        <v>3</v>
      </c>
      <c r="X260" s="210" t="s">
        <v>3</v>
      </c>
      <c r="Y260" s="210" t="s">
        <v>3</v>
      </c>
      <c r="Z260" s="210" t="s">
        <v>3</v>
      </c>
      <c r="AA260" s="210" t="s">
        <v>3</v>
      </c>
      <c r="AC260" s="210" t="s">
        <v>3</v>
      </c>
      <c r="AD260" s="210" t="s">
        <v>3</v>
      </c>
      <c r="AG260" s="281"/>
      <c r="AH260" s="281"/>
      <c r="AI260" s="281"/>
      <c r="AJ260" s="1172"/>
      <c r="AK260" s="1253"/>
      <c r="AL260" s="1253"/>
      <c r="AM260" s="1253"/>
      <c r="AN260" s="280"/>
      <c r="AO260" s="280"/>
      <c r="AP260" s="280"/>
    </row>
    <row r="261" spans="22:42" ht="14.5" x14ac:dyDescent="0.35">
      <c r="V261" s="210" t="s">
        <v>3</v>
      </c>
      <c r="W261" s="210" t="s">
        <v>3</v>
      </c>
      <c r="X261" s="210" t="s">
        <v>3</v>
      </c>
      <c r="Y261" s="210" t="s">
        <v>3</v>
      </c>
      <c r="Z261" s="210" t="s">
        <v>3</v>
      </c>
      <c r="AA261" s="210" t="s">
        <v>3</v>
      </c>
      <c r="AC261" s="210" t="s">
        <v>3</v>
      </c>
      <c r="AD261" s="210" t="s">
        <v>3</v>
      </c>
      <c r="AG261" s="281"/>
      <c r="AH261" s="281"/>
      <c r="AI261" s="281"/>
      <c r="AJ261" s="1172"/>
      <c r="AK261" s="1253"/>
      <c r="AL261" s="1253"/>
      <c r="AM261" s="1253"/>
      <c r="AN261" s="280"/>
      <c r="AO261" s="280"/>
      <c r="AP261" s="280"/>
    </row>
    <row r="262" spans="22:42" ht="14.5" x14ac:dyDescent="0.35">
      <c r="V262" s="210" t="s">
        <v>3</v>
      </c>
      <c r="W262" s="210" t="s">
        <v>3</v>
      </c>
      <c r="X262" s="210" t="s">
        <v>3</v>
      </c>
      <c r="Y262" s="210" t="s">
        <v>3</v>
      </c>
      <c r="Z262" s="210" t="s">
        <v>3</v>
      </c>
      <c r="AA262" s="210" t="s">
        <v>3</v>
      </c>
      <c r="AC262" s="210" t="s">
        <v>3</v>
      </c>
      <c r="AD262" s="210" t="s">
        <v>3</v>
      </c>
      <c r="AG262" s="281"/>
      <c r="AH262" s="281"/>
      <c r="AI262" s="281"/>
      <c r="AJ262" s="1172"/>
      <c r="AK262" s="1253"/>
      <c r="AL262" s="1253"/>
      <c r="AM262" s="1253"/>
      <c r="AN262" s="280"/>
      <c r="AO262" s="280"/>
      <c r="AP262" s="280"/>
    </row>
    <row r="263" spans="22:42" ht="14.5" x14ac:dyDescent="0.35">
      <c r="V263" s="210" t="s">
        <v>3</v>
      </c>
      <c r="W263" s="210" t="s">
        <v>3</v>
      </c>
      <c r="X263" s="210" t="s">
        <v>3</v>
      </c>
      <c r="Y263" s="210" t="s">
        <v>3</v>
      </c>
      <c r="Z263" s="210" t="s">
        <v>3</v>
      </c>
      <c r="AA263" s="210" t="s">
        <v>3</v>
      </c>
      <c r="AC263" s="210" t="s">
        <v>3</v>
      </c>
      <c r="AD263" s="210" t="s">
        <v>3</v>
      </c>
      <c r="AG263" s="281"/>
      <c r="AH263" s="281"/>
      <c r="AI263" s="281"/>
      <c r="AJ263" s="1172"/>
      <c r="AK263" s="1253"/>
      <c r="AL263" s="1253"/>
      <c r="AM263" s="1253"/>
      <c r="AN263" s="280"/>
      <c r="AO263" s="280"/>
      <c r="AP263" s="280"/>
    </row>
    <row r="264" spans="22:42" ht="14.5" x14ac:dyDescent="0.35">
      <c r="V264" s="210" t="s">
        <v>3</v>
      </c>
      <c r="W264" s="210" t="s">
        <v>3</v>
      </c>
      <c r="X264" s="210" t="s">
        <v>3</v>
      </c>
      <c r="Y264" s="210" t="s">
        <v>3</v>
      </c>
      <c r="Z264" s="210" t="s">
        <v>3</v>
      </c>
      <c r="AA264" s="210" t="s">
        <v>3</v>
      </c>
      <c r="AC264" s="210" t="s">
        <v>3</v>
      </c>
      <c r="AD264" s="210" t="s">
        <v>3</v>
      </c>
      <c r="AG264" s="281"/>
      <c r="AH264" s="281"/>
      <c r="AI264" s="281"/>
      <c r="AJ264" s="1172"/>
      <c r="AK264" s="1253"/>
      <c r="AL264" s="1253"/>
      <c r="AM264" s="1253"/>
      <c r="AN264" s="280"/>
      <c r="AO264" s="280"/>
      <c r="AP264" s="280"/>
    </row>
    <row r="265" spans="22:42" ht="14.5" x14ac:dyDescent="0.35">
      <c r="V265" s="210" t="s">
        <v>3</v>
      </c>
      <c r="W265" s="210" t="s">
        <v>3</v>
      </c>
      <c r="X265" s="210" t="s">
        <v>3</v>
      </c>
      <c r="Y265" s="210" t="s">
        <v>3</v>
      </c>
      <c r="Z265" s="210" t="s">
        <v>3</v>
      </c>
      <c r="AA265" s="210" t="s">
        <v>3</v>
      </c>
      <c r="AC265" s="210" t="s">
        <v>3</v>
      </c>
      <c r="AD265" s="210" t="s">
        <v>3</v>
      </c>
      <c r="AG265" s="281"/>
      <c r="AH265" s="281"/>
      <c r="AI265" s="281"/>
      <c r="AJ265" s="1172"/>
      <c r="AK265" s="1253"/>
      <c r="AL265" s="1253"/>
      <c r="AM265" s="1253"/>
      <c r="AN265" s="280"/>
      <c r="AO265" s="280"/>
      <c r="AP265" s="280"/>
    </row>
    <row r="266" spans="22:42" ht="14.5" x14ac:dyDescent="0.35">
      <c r="V266" s="210" t="s">
        <v>3</v>
      </c>
      <c r="W266" s="210" t="s">
        <v>3</v>
      </c>
      <c r="X266" s="210" t="s">
        <v>3</v>
      </c>
      <c r="Y266" s="210" t="s">
        <v>3</v>
      </c>
      <c r="Z266" s="210" t="s">
        <v>3</v>
      </c>
      <c r="AA266" s="210" t="s">
        <v>3</v>
      </c>
      <c r="AC266" s="210" t="s">
        <v>3</v>
      </c>
      <c r="AD266" s="210" t="s">
        <v>3</v>
      </c>
      <c r="AG266" s="281"/>
      <c r="AH266" s="281"/>
      <c r="AI266" s="281"/>
      <c r="AJ266" s="1172"/>
      <c r="AK266" s="1253"/>
      <c r="AL266" s="1253"/>
      <c r="AM266" s="1253"/>
      <c r="AN266" s="280"/>
      <c r="AO266" s="280"/>
      <c r="AP266" s="280"/>
    </row>
    <row r="267" spans="22:42" ht="14.5" x14ac:dyDescent="0.35">
      <c r="V267" s="210" t="s">
        <v>3</v>
      </c>
      <c r="W267" s="210" t="s">
        <v>3</v>
      </c>
      <c r="X267" s="210" t="s">
        <v>3</v>
      </c>
      <c r="Y267" s="210" t="s">
        <v>3</v>
      </c>
      <c r="Z267" s="210" t="s">
        <v>3</v>
      </c>
      <c r="AA267" s="210" t="s">
        <v>3</v>
      </c>
      <c r="AC267" s="210" t="s">
        <v>3</v>
      </c>
      <c r="AD267" s="210" t="s">
        <v>3</v>
      </c>
      <c r="AG267" s="281"/>
      <c r="AH267" s="281"/>
      <c r="AI267" s="281"/>
      <c r="AJ267" s="1172"/>
      <c r="AK267" s="1253"/>
      <c r="AL267" s="1253"/>
      <c r="AM267" s="1253"/>
      <c r="AN267" s="280"/>
      <c r="AO267" s="280"/>
      <c r="AP267" s="280"/>
    </row>
    <row r="268" spans="22:42" ht="14.5" x14ac:dyDescent="0.35">
      <c r="V268" s="210" t="s">
        <v>3</v>
      </c>
      <c r="W268" s="210" t="s">
        <v>3</v>
      </c>
      <c r="X268" s="210" t="s">
        <v>3</v>
      </c>
      <c r="Y268" s="210" t="s">
        <v>3</v>
      </c>
      <c r="Z268" s="210" t="s">
        <v>3</v>
      </c>
      <c r="AA268" s="210" t="s">
        <v>3</v>
      </c>
      <c r="AC268" s="210" t="s">
        <v>3</v>
      </c>
      <c r="AD268" s="210" t="s">
        <v>3</v>
      </c>
      <c r="AG268" s="281"/>
      <c r="AH268" s="281"/>
      <c r="AI268" s="281"/>
      <c r="AJ268" s="1172"/>
      <c r="AK268" s="1253"/>
      <c r="AL268" s="1253"/>
      <c r="AM268" s="1253"/>
      <c r="AN268" s="280"/>
      <c r="AO268" s="280"/>
      <c r="AP268" s="280"/>
    </row>
    <row r="269" spans="22:42" ht="14.5" x14ac:dyDescent="0.35">
      <c r="V269" s="210" t="s">
        <v>3</v>
      </c>
      <c r="W269" s="210" t="s">
        <v>3</v>
      </c>
      <c r="X269" s="210" t="s">
        <v>3</v>
      </c>
      <c r="Y269" s="210" t="s">
        <v>3</v>
      </c>
      <c r="Z269" s="210" t="s">
        <v>3</v>
      </c>
      <c r="AA269" s="210" t="s">
        <v>3</v>
      </c>
      <c r="AC269" s="210" t="s">
        <v>3</v>
      </c>
      <c r="AD269" s="210" t="s">
        <v>3</v>
      </c>
      <c r="AG269" s="281"/>
      <c r="AH269" s="281"/>
      <c r="AI269" s="281"/>
      <c r="AJ269" s="1172"/>
      <c r="AK269" s="1253"/>
      <c r="AL269" s="1253"/>
      <c r="AM269" s="1253"/>
      <c r="AN269" s="280"/>
      <c r="AO269" s="280"/>
      <c r="AP269" s="280"/>
    </row>
    <row r="270" spans="22:42" ht="14.5" x14ac:dyDescent="0.35">
      <c r="V270" s="210" t="s">
        <v>3</v>
      </c>
      <c r="W270" s="210" t="s">
        <v>3</v>
      </c>
      <c r="X270" s="210" t="s">
        <v>3</v>
      </c>
      <c r="Y270" s="210" t="s">
        <v>3</v>
      </c>
      <c r="Z270" s="210" t="s">
        <v>3</v>
      </c>
      <c r="AA270" s="210" t="s">
        <v>3</v>
      </c>
      <c r="AC270" s="210" t="s">
        <v>3</v>
      </c>
      <c r="AD270" s="210" t="s">
        <v>3</v>
      </c>
      <c r="AG270" s="281"/>
      <c r="AH270" s="281"/>
      <c r="AI270" s="281"/>
      <c r="AJ270" s="1172"/>
      <c r="AK270" s="1253"/>
      <c r="AL270" s="1253"/>
      <c r="AM270" s="1253"/>
      <c r="AN270" s="280"/>
      <c r="AO270" s="280"/>
      <c r="AP270" s="280"/>
    </row>
    <row r="271" spans="22:42" ht="14.5" x14ac:dyDescent="0.35">
      <c r="V271" s="210" t="s">
        <v>3</v>
      </c>
      <c r="W271" s="210" t="s">
        <v>3</v>
      </c>
      <c r="X271" s="210" t="s">
        <v>3</v>
      </c>
      <c r="Y271" s="210" t="s">
        <v>3</v>
      </c>
      <c r="Z271" s="210" t="s">
        <v>3</v>
      </c>
      <c r="AA271" s="210" t="s">
        <v>3</v>
      </c>
      <c r="AC271" s="210" t="s">
        <v>3</v>
      </c>
      <c r="AD271" s="210" t="s">
        <v>3</v>
      </c>
      <c r="AG271" s="281"/>
      <c r="AH271" s="281"/>
      <c r="AI271" s="281"/>
      <c r="AJ271" s="1172"/>
      <c r="AK271" s="1253"/>
      <c r="AL271" s="1253"/>
      <c r="AM271" s="1253"/>
      <c r="AN271" s="280"/>
      <c r="AO271" s="280"/>
      <c r="AP271" s="280"/>
    </row>
    <row r="272" spans="22:42" ht="14.5" x14ac:dyDescent="0.35">
      <c r="V272" s="210" t="s">
        <v>3</v>
      </c>
      <c r="W272" s="210" t="s">
        <v>3</v>
      </c>
      <c r="X272" s="210" t="s">
        <v>3</v>
      </c>
      <c r="Y272" s="210" t="s">
        <v>3</v>
      </c>
      <c r="Z272" s="210" t="s">
        <v>3</v>
      </c>
      <c r="AA272" s="210" t="s">
        <v>3</v>
      </c>
      <c r="AC272" s="210" t="s">
        <v>3</v>
      </c>
      <c r="AD272" s="210" t="s">
        <v>3</v>
      </c>
      <c r="AG272" s="281"/>
      <c r="AH272" s="281"/>
      <c r="AI272" s="281"/>
      <c r="AJ272" s="1172"/>
      <c r="AK272" s="1253"/>
      <c r="AL272" s="1253"/>
      <c r="AM272" s="1253"/>
      <c r="AN272" s="280"/>
      <c r="AO272" s="280"/>
      <c r="AP272" s="280"/>
    </row>
    <row r="273" spans="22:42" ht="14.5" x14ac:dyDescent="0.35">
      <c r="V273" s="210" t="s">
        <v>3</v>
      </c>
      <c r="W273" s="210" t="s">
        <v>3</v>
      </c>
      <c r="X273" s="210" t="s">
        <v>3</v>
      </c>
      <c r="Y273" s="210" t="s">
        <v>3</v>
      </c>
      <c r="Z273" s="210" t="s">
        <v>3</v>
      </c>
      <c r="AA273" s="210" t="s">
        <v>3</v>
      </c>
      <c r="AC273" s="210" t="s">
        <v>3</v>
      </c>
      <c r="AD273" s="210" t="s">
        <v>3</v>
      </c>
      <c r="AG273" s="281"/>
      <c r="AH273" s="281"/>
      <c r="AI273" s="281"/>
      <c r="AJ273" s="1172"/>
      <c r="AK273" s="1253"/>
      <c r="AL273" s="1253"/>
      <c r="AM273" s="1253"/>
      <c r="AN273" s="280"/>
      <c r="AO273" s="280"/>
      <c r="AP273" s="280"/>
    </row>
    <row r="274" spans="22:42" ht="14.5" x14ac:dyDescent="0.35">
      <c r="V274" s="210" t="s">
        <v>3</v>
      </c>
      <c r="W274" s="210" t="s">
        <v>3</v>
      </c>
      <c r="X274" s="210" t="s">
        <v>3</v>
      </c>
      <c r="Y274" s="210" t="s">
        <v>3</v>
      </c>
      <c r="Z274" s="210" t="s">
        <v>3</v>
      </c>
      <c r="AA274" s="210" t="s">
        <v>3</v>
      </c>
      <c r="AC274" s="210" t="s">
        <v>3</v>
      </c>
      <c r="AD274" s="210" t="s">
        <v>3</v>
      </c>
      <c r="AG274" s="281"/>
      <c r="AH274" s="281"/>
      <c r="AI274" s="281"/>
      <c r="AJ274" s="1172"/>
      <c r="AK274" s="1253"/>
      <c r="AL274" s="1253"/>
      <c r="AM274" s="1253"/>
      <c r="AN274" s="280"/>
      <c r="AO274" s="280"/>
      <c r="AP274" s="280"/>
    </row>
    <row r="275" spans="22:42" ht="14.5" x14ac:dyDescent="0.35">
      <c r="V275" s="210" t="s">
        <v>3</v>
      </c>
      <c r="W275" s="210" t="s">
        <v>3</v>
      </c>
      <c r="X275" s="210" t="s">
        <v>3</v>
      </c>
      <c r="Y275" s="210" t="s">
        <v>3</v>
      </c>
      <c r="Z275" s="210" t="s">
        <v>3</v>
      </c>
      <c r="AA275" s="210" t="s">
        <v>3</v>
      </c>
      <c r="AC275" s="210" t="s">
        <v>3</v>
      </c>
      <c r="AD275" s="210" t="s">
        <v>3</v>
      </c>
      <c r="AG275" s="281"/>
      <c r="AH275" s="281"/>
      <c r="AI275" s="281"/>
      <c r="AJ275" s="1172"/>
      <c r="AK275" s="1253"/>
      <c r="AL275" s="1253"/>
      <c r="AM275" s="1253"/>
      <c r="AN275" s="280"/>
      <c r="AO275" s="280"/>
      <c r="AP275" s="280"/>
    </row>
    <row r="276" spans="22:42" ht="14.5" x14ac:dyDescent="0.35">
      <c r="V276" s="210" t="s">
        <v>3</v>
      </c>
      <c r="W276" s="210" t="s">
        <v>3</v>
      </c>
      <c r="X276" s="210" t="s">
        <v>3</v>
      </c>
      <c r="Y276" s="210" t="s">
        <v>3</v>
      </c>
      <c r="Z276" s="210" t="s">
        <v>3</v>
      </c>
      <c r="AA276" s="210" t="s">
        <v>3</v>
      </c>
      <c r="AC276" s="210" t="s">
        <v>3</v>
      </c>
      <c r="AD276" s="210" t="s">
        <v>3</v>
      </c>
      <c r="AG276" s="281"/>
      <c r="AH276" s="281"/>
      <c r="AI276" s="281"/>
      <c r="AJ276" s="1172"/>
      <c r="AK276" s="1253"/>
      <c r="AL276" s="1253"/>
      <c r="AM276" s="1253"/>
      <c r="AN276" s="280"/>
      <c r="AO276" s="280"/>
      <c r="AP276" s="280"/>
    </row>
    <row r="277" spans="22:42" ht="14.5" x14ac:dyDescent="0.35">
      <c r="V277" s="210" t="s">
        <v>3</v>
      </c>
      <c r="W277" s="210" t="s">
        <v>3</v>
      </c>
      <c r="X277" s="210" t="s">
        <v>3</v>
      </c>
      <c r="Y277" s="210" t="s">
        <v>3</v>
      </c>
      <c r="Z277" s="210" t="s">
        <v>3</v>
      </c>
      <c r="AA277" s="210" t="s">
        <v>3</v>
      </c>
      <c r="AC277" s="210" t="s">
        <v>3</v>
      </c>
      <c r="AD277" s="210" t="s">
        <v>3</v>
      </c>
      <c r="AG277" s="281"/>
      <c r="AH277" s="281"/>
      <c r="AI277" s="281"/>
      <c r="AJ277" s="1172"/>
      <c r="AK277" s="1253"/>
      <c r="AL277" s="1253"/>
      <c r="AM277" s="1253"/>
      <c r="AN277" s="280"/>
      <c r="AO277" s="280"/>
      <c r="AP277" s="280"/>
    </row>
    <row r="278" spans="22:42" ht="14.5" x14ac:dyDescent="0.35">
      <c r="V278" s="210" t="s">
        <v>3</v>
      </c>
      <c r="W278" s="210" t="s">
        <v>3</v>
      </c>
      <c r="X278" s="210" t="s">
        <v>3</v>
      </c>
      <c r="Y278" s="210" t="s">
        <v>3</v>
      </c>
      <c r="Z278" s="210" t="s">
        <v>3</v>
      </c>
      <c r="AA278" s="210" t="s">
        <v>3</v>
      </c>
      <c r="AC278" s="210" t="s">
        <v>3</v>
      </c>
      <c r="AD278" s="210" t="s">
        <v>3</v>
      </c>
      <c r="AG278" s="281"/>
      <c r="AH278" s="281"/>
      <c r="AI278" s="281"/>
      <c r="AJ278" s="1172"/>
      <c r="AK278" s="1253"/>
      <c r="AL278" s="1253"/>
      <c r="AM278" s="1253"/>
      <c r="AN278" s="280"/>
      <c r="AO278" s="280"/>
      <c r="AP278" s="280"/>
    </row>
    <row r="279" spans="22:42" ht="14.5" x14ac:dyDescent="0.35">
      <c r="V279" s="210" t="s">
        <v>3</v>
      </c>
      <c r="W279" s="210" t="s">
        <v>3</v>
      </c>
      <c r="X279" s="210" t="s">
        <v>3</v>
      </c>
      <c r="Y279" s="210" t="s">
        <v>3</v>
      </c>
      <c r="Z279" s="210" t="s">
        <v>3</v>
      </c>
      <c r="AA279" s="210" t="s">
        <v>3</v>
      </c>
      <c r="AC279" s="210" t="s">
        <v>3</v>
      </c>
      <c r="AD279" s="210" t="s">
        <v>3</v>
      </c>
      <c r="AG279" s="281"/>
      <c r="AH279" s="281"/>
      <c r="AI279" s="281"/>
      <c r="AJ279" s="1172"/>
      <c r="AK279" s="1253"/>
      <c r="AL279" s="1253"/>
      <c r="AM279" s="1253"/>
      <c r="AN279" s="280"/>
      <c r="AO279" s="280"/>
      <c r="AP279" s="280"/>
    </row>
    <row r="280" spans="22:42" ht="14.5" x14ac:dyDescent="0.35">
      <c r="V280" s="210" t="s">
        <v>3</v>
      </c>
      <c r="W280" s="210" t="s">
        <v>3</v>
      </c>
      <c r="X280" s="210" t="s">
        <v>3</v>
      </c>
      <c r="Y280" s="210" t="s">
        <v>3</v>
      </c>
      <c r="Z280" s="210" t="s">
        <v>3</v>
      </c>
      <c r="AA280" s="210" t="s">
        <v>3</v>
      </c>
      <c r="AC280" s="210" t="s">
        <v>3</v>
      </c>
      <c r="AD280" s="210" t="s">
        <v>3</v>
      </c>
      <c r="AG280" s="281"/>
      <c r="AH280" s="281"/>
      <c r="AI280" s="281"/>
      <c r="AJ280" s="1172"/>
      <c r="AK280" s="1253"/>
      <c r="AL280" s="1253"/>
      <c r="AM280" s="1253"/>
      <c r="AN280" s="280"/>
      <c r="AO280" s="280"/>
      <c r="AP280" s="280"/>
    </row>
    <row r="281" spans="22:42" ht="14.5" x14ac:dyDescent="0.35">
      <c r="V281" s="210" t="s">
        <v>3</v>
      </c>
      <c r="W281" s="210" t="s">
        <v>3</v>
      </c>
      <c r="X281" s="210" t="s">
        <v>3</v>
      </c>
      <c r="Y281" s="210" t="s">
        <v>3</v>
      </c>
      <c r="Z281" s="210" t="s">
        <v>3</v>
      </c>
      <c r="AA281" s="210" t="s">
        <v>3</v>
      </c>
      <c r="AC281" s="210" t="s">
        <v>3</v>
      </c>
      <c r="AD281" s="210" t="s">
        <v>3</v>
      </c>
      <c r="AG281" s="281"/>
      <c r="AH281" s="281"/>
      <c r="AI281" s="281"/>
      <c r="AJ281" s="1172"/>
      <c r="AK281" s="1253"/>
      <c r="AL281" s="1253"/>
      <c r="AM281" s="1253"/>
      <c r="AN281" s="280"/>
      <c r="AO281" s="280"/>
      <c r="AP281" s="280"/>
    </row>
    <row r="282" spans="22:42" ht="14.5" x14ac:dyDescent="0.35">
      <c r="V282" s="210" t="s">
        <v>3</v>
      </c>
      <c r="W282" s="210" t="s">
        <v>3</v>
      </c>
      <c r="X282" s="210" t="s">
        <v>3</v>
      </c>
      <c r="Y282" s="210" t="s">
        <v>3</v>
      </c>
      <c r="Z282" s="210" t="s">
        <v>3</v>
      </c>
      <c r="AA282" s="210" t="s">
        <v>3</v>
      </c>
      <c r="AC282" s="210" t="s">
        <v>3</v>
      </c>
      <c r="AD282" s="210" t="s">
        <v>3</v>
      </c>
      <c r="AG282" s="281"/>
      <c r="AH282" s="281"/>
      <c r="AI282" s="281"/>
      <c r="AJ282" s="1172"/>
      <c r="AK282" s="1253"/>
      <c r="AL282" s="1253"/>
      <c r="AM282" s="1253"/>
      <c r="AN282" s="280"/>
      <c r="AO282" s="280"/>
      <c r="AP282" s="280"/>
    </row>
    <row r="283" spans="22:42" ht="14.5" x14ac:dyDescent="0.35">
      <c r="V283" s="210" t="s">
        <v>3</v>
      </c>
      <c r="W283" s="210" t="s">
        <v>3</v>
      </c>
      <c r="X283" s="210" t="s">
        <v>3</v>
      </c>
      <c r="Y283" s="210" t="s">
        <v>3</v>
      </c>
      <c r="Z283" s="210" t="s">
        <v>3</v>
      </c>
      <c r="AA283" s="210" t="s">
        <v>3</v>
      </c>
      <c r="AC283" s="210" t="s">
        <v>3</v>
      </c>
      <c r="AD283" s="210" t="s">
        <v>3</v>
      </c>
      <c r="AG283" s="281"/>
      <c r="AH283" s="281"/>
      <c r="AI283" s="281"/>
      <c r="AJ283" s="1172"/>
      <c r="AK283" s="1253"/>
      <c r="AL283" s="1253"/>
      <c r="AM283" s="1253"/>
      <c r="AN283" s="280"/>
      <c r="AO283" s="280"/>
      <c r="AP283" s="280"/>
    </row>
    <row r="284" spans="22:42" ht="14.5" x14ac:dyDescent="0.35">
      <c r="V284" s="210" t="s">
        <v>3</v>
      </c>
      <c r="W284" s="210" t="s">
        <v>3</v>
      </c>
      <c r="X284" s="210" t="s">
        <v>3</v>
      </c>
      <c r="Y284" s="210" t="s">
        <v>3</v>
      </c>
      <c r="Z284" s="210" t="s">
        <v>3</v>
      </c>
      <c r="AA284" s="210" t="s">
        <v>3</v>
      </c>
      <c r="AC284" s="210" t="s">
        <v>3</v>
      </c>
      <c r="AD284" s="210" t="s">
        <v>3</v>
      </c>
      <c r="AG284" s="281"/>
      <c r="AH284" s="281"/>
      <c r="AI284" s="281"/>
      <c r="AJ284" s="1172"/>
      <c r="AK284" s="1253"/>
      <c r="AL284" s="1253"/>
      <c r="AM284" s="1253"/>
      <c r="AN284" s="280"/>
      <c r="AO284" s="280"/>
      <c r="AP284" s="280"/>
    </row>
    <row r="285" spans="22:42" ht="14.5" x14ac:dyDescent="0.35">
      <c r="V285" s="210" t="s">
        <v>3</v>
      </c>
      <c r="W285" s="210" t="s">
        <v>3</v>
      </c>
      <c r="X285" s="210" t="s">
        <v>3</v>
      </c>
      <c r="Y285" s="210" t="s">
        <v>3</v>
      </c>
      <c r="Z285" s="210" t="s">
        <v>3</v>
      </c>
      <c r="AA285" s="210" t="s">
        <v>3</v>
      </c>
      <c r="AC285" s="210" t="s">
        <v>3</v>
      </c>
      <c r="AD285" s="210" t="s">
        <v>3</v>
      </c>
      <c r="AG285" s="281"/>
      <c r="AH285" s="281"/>
      <c r="AI285" s="281"/>
      <c r="AJ285" s="1172"/>
      <c r="AK285" s="1253"/>
      <c r="AL285" s="1253"/>
      <c r="AM285" s="1253"/>
      <c r="AN285" s="280"/>
      <c r="AO285" s="280"/>
      <c r="AP285" s="280"/>
    </row>
    <row r="286" spans="22:42" ht="14.5" x14ac:dyDescent="0.35">
      <c r="V286" s="210" t="s">
        <v>3</v>
      </c>
      <c r="W286" s="210" t="s">
        <v>3</v>
      </c>
      <c r="X286" s="210" t="s">
        <v>3</v>
      </c>
      <c r="Y286" s="210" t="s">
        <v>3</v>
      </c>
      <c r="Z286" s="210" t="s">
        <v>3</v>
      </c>
      <c r="AA286" s="210" t="s">
        <v>3</v>
      </c>
      <c r="AC286" s="210" t="s">
        <v>3</v>
      </c>
      <c r="AD286" s="210" t="s">
        <v>3</v>
      </c>
      <c r="AG286" s="281"/>
      <c r="AH286" s="281"/>
      <c r="AI286" s="281"/>
      <c r="AJ286" s="1172"/>
      <c r="AK286" s="1253"/>
      <c r="AL286" s="1253"/>
      <c r="AM286" s="1253"/>
      <c r="AN286" s="280"/>
      <c r="AO286" s="280"/>
      <c r="AP286" s="280"/>
    </row>
    <row r="287" spans="22:42" ht="14.5" x14ac:dyDescent="0.35">
      <c r="V287" s="210" t="s">
        <v>3</v>
      </c>
      <c r="W287" s="210" t="s">
        <v>3</v>
      </c>
      <c r="X287" s="210" t="s">
        <v>3</v>
      </c>
      <c r="Y287" s="210" t="s">
        <v>3</v>
      </c>
      <c r="Z287" s="210" t="s">
        <v>3</v>
      </c>
      <c r="AA287" s="210" t="s">
        <v>3</v>
      </c>
      <c r="AC287" s="210" t="s">
        <v>3</v>
      </c>
      <c r="AD287" s="210" t="s">
        <v>3</v>
      </c>
      <c r="AG287" s="281"/>
      <c r="AH287" s="281"/>
      <c r="AI287" s="281"/>
      <c r="AJ287" s="1172"/>
      <c r="AK287" s="1253"/>
      <c r="AL287" s="1253"/>
      <c r="AM287" s="1253"/>
      <c r="AN287" s="280"/>
      <c r="AO287" s="280"/>
      <c r="AP287" s="280"/>
    </row>
    <row r="288" spans="22:42" ht="14.5" x14ac:dyDescent="0.35">
      <c r="V288" s="210" t="s">
        <v>3</v>
      </c>
      <c r="W288" s="210" t="s">
        <v>3</v>
      </c>
      <c r="X288" s="210" t="s">
        <v>3</v>
      </c>
      <c r="Y288" s="210" t="s">
        <v>3</v>
      </c>
      <c r="Z288" s="210" t="s">
        <v>3</v>
      </c>
      <c r="AA288" s="210" t="s">
        <v>3</v>
      </c>
      <c r="AC288" s="210" t="s">
        <v>3</v>
      </c>
      <c r="AD288" s="210" t="s">
        <v>3</v>
      </c>
      <c r="AG288" s="281"/>
      <c r="AH288" s="281"/>
      <c r="AI288" s="281"/>
      <c r="AJ288" s="1172"/>
      <c r="AK288" s="1253"/>
      <c r="AL288" s="1253"/>
      <c r="AM288" s="1253"/>
      <c r="AN288" s="280"/>
      <c r="AO288" s="280"/>
      <c r="AP288" s="280"/>
    </row>
    <row r="289" spans="22:42" ht="14.5" x14ac:dyDescent="0.35">
      <c r="V289" s="210" t="s">
        <v>3</v>
      </c>
      <c r="W289" s="210" t="s">
        <v>3</v>
      </c>
      <c r="X289" s="210" t="s">
        <v>3</v>
      </c>
      <c r="Y289" s="210" t="s">
        <v>3</v>
      </c>
      <c r="Z289" s="210" t="s">
        <v>3</v>
      </c>
      <c r="AA289" s="210" t="s">
        <v>3</v>
      </c>
      <c r="AC289" s="210" t="s">
        <v>3</v>
      </c>
      <c r="AD289" s="210" t="s">
        <v>3</v>
      </c>
      <c r="AG289" s="281"/>
      <c r="AH289" s="281"/>
      <c r="AI289" s="281"/>
      <c r="AJ289" s="1172"/>
      <c r="AK289" s="1253"/>
      <c r="AL289" s="1253"/>
      <c r="AM289" s="1253"/>
      <c r="AN289" s="280"/>
      <c r="AO289" s="280"/>
      <c r="AP289" s="280"/>
    </row>
    <row r="290" spans="22:42" ht="14.5" x14ac:dyDescent="0.35">
      <c r="V290" s="210" t="s">
        <v>3</v>
      </c>
      <c r="W290" s="210" t="s">
        <v>3</v>
      </c>
      <c r="X290" s="210" t="s">
        <v>3</v>
      </c>
      <c r="Y290" s="210" t="s">
        <v>3</v>
      </c>
      <c r="Z290" s="210" t="s">
        <v>3</v>
      </c>
      <c r="AA290" s="210" t="s">
        <v>3</v>
      </c>
      <c r="AC290" s="210" t="s">
        <v>3</v>
      </c>
      <c r="AD290" s="210" t="s">
        <v>3</v>
      </c>
      <c r="AG290" s="281"/>
      <c r="AH290" s="281"/>
      <c r="AI290" s="281"/>
      <c r="AJ290" s="1172"/>
      <c r="AK290" s="1253"/>
      <c r="AL290" s="1253"/>
      <c r="AM290" s="1253"/>
      <c r="AN290" s="280"/>
      <c r="AO290" s="280"/>
      <c r="AP290" s="280"/>
    </row>
    <row r="291" spans="22:42" ht="14.5" x14ac:dyDescent="0.35">
      <c r="V291" s="210" t="s">
        <v>3</v>
      </c>
      <c r="W291" s="210" t="s">
        <v>3</v>
      </c>
      <c r="X291" s="210" t="s">
        <v>3</v>
      </c>
      <c r="Y291" s="210" t="s">
        <v>3</v>
      </c>
      <c r="Z291" s="210" t="s">
        <v>3</v>
      </c>
      <c r="AA291" s="210" t="s">
        <v>3</v>
      </c>
      <c r="AC291" s="210" t="s">
        <v>3</v>
      </c>
      <c r="AD291" s="210" t="s">
        <v>3</v>
      </c>
      <c r="AG291" s="281"/>
      <c r="AH291" s="281"/>
      <c r="AI291" s="281"/>
      <c r="AJ291" s="1172"/>
      <c r="AK291" s="1253"/>
      <c r="AL291" s="1253"/>
      <c r="AM291" s="1253"/>
      <c r="AN291" s="280"/>
      <c r="AO291" s="280"/>
      <c r="AP291" s="280"/>
    </row>
    <row r="292" spans="22:42" ht="14.5" x14ac:dyDescent="0.35">
      <c r="V292" s="210" t="s">
        <v>3</v>
      </c>
      <c r="W292" s="210" t="s">
        <v>3</v>
      </c>
      <c r="X292" s="210" t="s">
        <v>3</v>
      </c>
      <c r="Y292" s="210" t="s">
        <v>3</v>
      </c>
      <c r="Z292" s="210" t="s">
        <v>3</v>
      </c>
      <c r="AA292" s="210" t="s">
        <v>3</v>
      </c>
      <c r="AC292" s="210" t="s">
        <v>3</v>
      </c>
      <c r="AD292" s="210" t="s">
        <v>3</v>
      </c>
      <c r="AG292" s="281"/>
      <c r="AH292" s="281"/>
      <c r="AI292" s="281"/>
      <c r="AJ292" s="1172"/>
      <c r="AK292" s="1253"/>
      <c r="AL292" s="1253"/>
      <c r="AM292" s="1253"/>
      <c r="AN292" s="280"/>
      <c r="AO292" s="280"/>
      <c r="AP292" s="280"/>
    </row>
    <row r="293" spans="22:42" ht="14.5" x14ac:dyDescent="0.35">
      <c r="V293" s="210" t="s">
        <v>3</v>
      </c>
      <c r="W293" s="210" t="s">
        <v>3</v>
      </c>
      <c r="X293" s="210" t="s">
        <v>3</v>
      </c>
      <c r="Y293" s="210" t="s">
        <v>3</v>
      </c>
      <c r="Z293" s="210" t="s">
        <v>3</v>
      </c>
      <c r="AA293" s="210" t="s">
        <v>3</v>
      </c>
      <c r="AC293" s="210" t="s">
        <v>3</v>
      </c>
      <c r="AD293" s="210" t="s">
        <v>3</v>
      </c>
      <c r="AG293" s="281"/>
      <c r="AH293" s="281"/>
      <c r="AI293" s="281"/>
      <c r="AJ293" s="1172"/>
      <c r="AK293" s="1253"/>
      <c r="AL293" s="1253"/>
      <c r="AM293" s="1253"/>
      <c r="AN293" s="280"/>
      <c r="AO293" s="280"/>
      <c r="AP293" s="280"/>
    </row>
    <row r="294" spans="22:42" ht="14.5" x14ac:dyDescent="0.35">
      <c r="V294" s="210" t="s">
        <v>3</v>
      </c>
      <c r="W294" s="210" t="s">
        <v>3</v>
      </c>
      <c r="X294" s="210" t="s">
        <v>3</v>
      </c>
      <c r="Y294" s="210" t="s">
        <v>3</v>
      </c>
      <c r="Z294" s="210" t="s">
        <v>3</v>
      </c>
      <c r="AA294" s="210" t="s">
        <v>3</v>
      </c>
      <c r="AC294" s="210" t="s">
        <v>3</v>
      </c>
      <c r="AD294" s="210" t="s">
        <v>3</v>
      </c>
      <c r="AG294" s="281"/>
      <c r="AH294" s="281"/>
      <c r="AI294" s="281"/>
      <c r="AJ294" s="1172"/>
      <c r="AK294" s="1253"/>
      <c r="AL294" s="1253"/>
      <c r="AM294" s="1253"/>
      <c r="AN294" s="280"/>
      <c r="AO294" s="280"/>
      <c r="AP294" s="280"/>
    </row>
    <row r="295" spans="22:42" ht="14.5" x14ac:dyDescent="0.35">
      <c r="V295" s="210" t="s">
        <v>3</v>
      </c>
      <c r="W295" s="210" t="s">
        <v>3</v>
      </c>
      <c r="X295" s="210" t="s">
        <v>3</v>
      </c>
      <c r="Y295" s="210" t="s">
        <v>3</v>
      </c>
      <c r="Z295" s="210" t="s">
        <v>3</v>
      </c>
      <c r="AA295" s="210" t="s">
        <v>3</v>
      </c>
      <c r="AC295" s="210" t="s">
        <v>3</v>
      </c>
      <c r="AD295" s="210" t="s">
        <v>3</v>
      </c>
      <c r="AG295" s="281"/>
      <c r="AH295" s="281"/>
      <c r="AI295" s="281"/>
      <c r="AJ295" s="1172"/>
      <c r="AK295" s="1253"/>
      <c r="AL295" s="1253"/>
      <c r="AM295" s="1253"/>
      <c r="AN295" s="280"/>
      <c r="AO295" s="280"/>
      <c r="AP295" s="280"/>
    </row>
    <row r="296" spans="22:42" ht="14.5" x14ac:dyDescent="0.35">
      <c r="V296" s="210" t="s">
        <v>3</v>
      </c>
      <c r="W296" s="210" t="s">
        <v>3</v>
      </c>
      <c r="X296" s="210" t="s">
        <v>3</v>
      </c>
      <c r="Y296" s="210" t="s">
        <v>3</v>
      </c>
      <c r="Z296" s="210" t="s">
        <v>3</v>
      </c>
      <c r="AA296" s="210" t="s">
        <v>3</v>
      </c>
      <c r="AC296" s="210" t="s">
        <v>3</v>
      </c>
      <c r="AD296" s="210" t="s">
        <v>3</v>
      </c>
      <c r="AG296" s="281"/>
      <c r="AH296" s="281"/>
      <c r="AI296" s="281"/>
      <c r="AJ296" s="1172"/>
      <c r="AK296" s="1253"/>
      <c r="AL296" s="1253"/>
      <c r="AM296" s="1253"/>
      <c r="AN296" s="280"/>
      <c r="AO296" s="280"/>
      <c r="AP296" s="280"/>
    </row>
    <row r="297" spans="22:42" ht="14.5" x14ac:dyDescent="0.35">
      <c r="V297" s="210" t="s">
        <v>3</v>
      </c>
      <c r="W297" s="210" t="s">
        <v>3</v>
      </c>
      <c r="X297" s="210" t="s">
        <v>3</v>
      </c>
      <c r="Y297" s="210" t="s">
        <v>3</v>
      </c>
      <c r="Z297" s="210" t="s">
        <v>3</v>
      </c>
      <c r="AA297" s="210" t="s">
        <v>3</v>
      </c>
      <c r="AC297" s="210" t="s">
        <v>3</v>
      </c>
      <c r="AD297" s="210" t="s">
        <v>3</v>
      </c>
      <c r="AG297" s="281"/>
      <c r="AH297" s="281"/>
      <c r="AI297" s="281"/>
      <c r="AJ297" s="1172"/>
      <c r="AK297" s="1253"/>
      <c r="AL297" s="1253"/>
      <c r="AM297" s="1253"/>
      <c r="AN297" s="280"/>
      <c r="AO297" s="280"/>
      <c r="AP297" s="280"/>
    </row>
    <row r="298" spans="22:42" ht="14.5" x14ac:dyDescent="0.35">
      <c r="V298" s="210" t="s">
        <v>3</v>
      </c>
      <c r="W298" s="210" t="s">
        <v>3</v>
      </c>
      <c r="X298" s="210" t="s">
        <v>3</v>
      </c>
      <c r="Y298" s="210" t="s">
        <v>3</v>
      </c>
      <c r="Z298" s="210" t="s">
        <v>3</v>
      </c>
      <c r="AA298" s="210" t="s">
        <v>3</v>
      </c>
      <c r="AC298" s="210" t="s">
        <v>3</v>
      </c>
      <c r="AD298" s="210" t="s">
        <v>3</v>
      </c>
      <c r="AG298" s="281"/>
      <c r="AH298" s="281"/>
      <c r="AI298" s="281"/>
      <c r="AJ298" s="1172"/>
      <c r="AK298" s="1253"/>
      <c r="AL298" s="1253"/>
      <c r="AM298" s="1253"/>
      <c r="AN298" s="280"/>
      <c r="AO298" s="280"/>
      <c r="AP298" s="280"/>
    </row>
    <row r="299" spans="22:42" ht="14.5" x14ac:dyDescent="0.35">
      <c r="V299" s="210" t="s">
        <v>3</v>
      </c>
      <c r="W299" s="210" t="s">
        <v>3</v>
      </c>
      <c r="X299" s="210" t="s">
        <v>3</v>
      </c>
      <c r="Y299" s="210" t="s">
        <v>3</v>
      </c>
      <c r="Z299" s="210" t="s">
        <v>3</v>
      </c>
      <c r="AA299" s="210" t="s">
        <v>3</v>
      </c>
      <c r="AC299" s="210" t="s">
        <v>3</v>
      </c>
      <c r="AD299" s="210" t="s">
        <v>3</v>
      </c>
      <c r="AG299" s="281"/>
      <c r="AH299" s="281"/>
      <c r="AI299" s="281"/>
      <c r="AJ299" s="1172"/>
      <c r="AK299" s="1253"/>
      <c r="AL299" s="1253"/>
      <c r="AM299" s="1253"/>
      <c r="AN299" s="280"/>
      <c r="AO299" s="280"/>
      <c r="AP299" s="280"/>
    </row>
    <row r="300" spans="22:42" ht="14.5" x14ac:dyDescent="0.35">
      <c r="V300" s="210" t="s">
        <v>3</v>
      </c>
      <c r="W300" s="210" t="s">
        <v>3</v>
      </c>
      <c r="X300" s="210" t="s">
        <v>3</v>
      </c>
      <c r="Y300" s="210" t="s">
        <v>3</v>
      </c>
      <c r="Z300" s="210" t="s">
        <v>3</v>
      </c>
      <c r="AA300" s="210" t="s">
        <v>3</v>
      </c>
      <c r="AC300" s="210" t="s">
        <v>3</v>
      </c>
      <c r="AD300" s="210" t="s">
        <v>3</v>
      </c>
      <c r="AG300" s="281"/>
      <c r="AH300" s="281"/>
      <c r="AI300" s="281"/>
      <c r="AJ300" s="1172"/>
      <c r="AK300" s="1253"/>
      <c r="AL300" s="1253"/>
      <c r="AM300" s="1253"/>
      <c r="AN300" s="280"/>
      <c r="AO300" s="280"/>
      <c r="AP300" s="280"/>
    </row>
    <row r="301" spans="22:42" ht="14.5" x14ac:dyDescent="0.35">
      <c r="V301" s="210" t="s">
        <v>3</v>
      </c>
      <c r="W301" s="210" t="s">
        <v>3</v>
      </c>
      <c r="X301" s="210" t="s">
        <v>3</v>
      </c>
      <c r="Y301" s="210" t="s">
        <v>3</v>
      </c>
      <c r="Z301" s="210" t="s">
        <v>3</v>
      </c>
      <c r="AA301" s="210" t="s">
        <v>3</v>
      </c>
      <c r="AC301" s="210" t="s">
        <v>3</v>
      </c>
      <c r="AD301" s="210" t="s">
        <v>3</v>
      </c>
      <c r="AG301" s="281"/>
      <c r="AH301" s="281"/>
      <c r="AI301" s="281"/>
      <c r="AJ301" s="1172"/>
      <c r="AK301" s="1253"/>
      <c r="AL301" s="1253"/>
      <c r="AM301" s="1253"/>
      <c r="AN301" s="280"/>
      <c r="AO301" s="280"/>
      <c r="AP301" s="280"/>
    </row>
    <row r="302" spans="22:42" ht="14.5" x14ac:dyDescent="0.35">
      <c r="V302" s="210" t="s">
        <v>3</v>
      </c>
      <c r="W302" s="210" t="s">
        <v>3</v>
      </c>
      <c r="X302" s="210" t="s">
        <v>3</v>
      </c>
      <c r="Y302" s="210" t="s">
        <v>3</v>
      </c>
      <c r="Z302" s="210" t="s">
        <v>3</v>
      </c>
      <c r="AA302" s="210" t="s">
        <v>3</v>
      </c>
      <c r="AC302" s="210" t="s">
        <v>3</v>
      </c>
      <c r="AD302" s="210" t="s">
        <v>3</v>
      </c>
      <c r="AG302" s="281"/>
      <c r="AH302" s="281"/>
      <c r="AI302" s="281"/>
      <c r="AJ302" s="1172"/>
      <c r="AK302" s="1253"/>
      <c r="AL302" s="1253"/>
      <c r="AM302" s="1253"/>
      <c r="AN302" s="280"/>
      <c r="AO302" s="280"/>
      <c r="AP302" s="280"/>
    </row>
    <row r="303" spans="22:42" ht="14.5" x14ac:dyDescent="0.35">
      <c r="V303" s="210" t="s">
        <v>3</v>
      </c>
      <c r="W303" s="210" t="s">
        <v>3</v>
      </c>
      <c r="X303" s="210" t="s">
        <v>3</v>
      </c>
      <c r="Y303" s="210" t="s">
        <v>3</v>
      </c>
      <c r="Z303" s="210" t="s">
        <v>3</v>
      </c>
      <c r="AA303" s="210" t="s">
        <v>3</v>
      </c>
      <c r="AC303" s="210" t="s">
        <v>3</v>
      </c>
      <c r="AD303" s="210" t="s">
        <v>3</v>
      </c>
      <c r="AG303" s="281"/>
      <c r="AH303" s="281"/>
      <c r="AI303" s="281"/>
      <c r="AJ303" s="1172"/>
      <c r="AK303" s="1253"/>
      <c r="AL303" s="1253"/>
      <c r="AM303" s="1253"/>
      <c r="AN303" s="280"/>
      <c r="AO303" s="280"/>
      <c r="AP303" s="280"/>
    </row>
    <row r="304" spans="22:42" ht="14.5" x14ac:dyDescent="0.35">
      <c r="V304" s="210" t="s">
        <v>3</v>
      </c>
      <c r="W304" s="210" t="s">
        <v>3</v>
      </c>
      <c r="X304" s="210" t="s">
        <v>3</v>
      </c>
      <c r="Y304" s="210" t="s">
        <v>3</v>
      </c>
      <c r="Z304" s="210" t="s">
        <v>3</v>
      </c>
      <c r="AA304" s="210" t="s">
        <v>3</v>
      </c>
      <c r="AC304" s="210" t="s">
        <v>3</v>
      </c>
      <c r="AD304" s="210" t="s">
        <v>3</v>
      </c>
      <c r="AG304" s="281"/>
      <c r="AH304" s="281"/>
      <c r="AI304" s="281"/>
      <c r="AJ304" s="1172"/>
      <c r="AK304" s="1253"/>
      <c r="AL304" s="1253"/>
      <c r="AM304" s="1253"/>
      <c r="AN304" s="280"/>
      <c r="AO304" s="280"/>
      <c r="AP304" s="280"/>
    </row>
    <row r="305" spans="22:42" ht="14.5" x14ac:dyDescent="0.35">
      <c r="V305" s="210" t="s">
        <v>3</v>
      </c>
      <c r="W305" s="210" t="s">
        <v>3</v>
      </c>
      <c r="X305" s="210" t="s">
        <v>3</v>
      </c>
      <c r="Y305" s="210" t="s">
        <v>3</v>
      </c>
      <c r="Z305" s="210" t="s">
        <v>3</v>
      </c>
      <c r="AA305" s="210" t="s">
        <v>3</v>
      </c>
      <c r="AC305" s="210" t="s">
        <v>3</v>
      </c>
      <c r="AD305" s="210" t="s">
        <v>3</v>
      </c>
      <c r="AG305" s="281"/>
      <c r="AH305" s="281"/>
      <c r="AI305" s="281"/>
      <c r="AJ305" s="1172"/>
      <c r="AK305" s="1253"/>
      <c r="AL305" s="1253"/>
      <c r="AM305" s="1253"/>
      <c r="AN305" s="280"/>
      <c r="AO305" s="280"/>
      <c r="AP305" s="280"/>
    </row>
    <row r="306" spans="22:42" ht="14.5" x14ac:dyDescent="0.35">
      <c r="V306" s="210" t="s">
        <v>3</v>
      </c>
      <c r="W306" s="210" t="s">
        <v>3</v>
      </c>
      <c r="X306" s="210" t="s">
        <v>3</v>
      </c>
      <c r="Y306" s="210" t="s">
        <v>3</v>
      </c>
      <c r="Z306" s="210" t="s">
        <v>3</v>
      </c>
      <c r="AA306" s="210" t="s">
        <v>3</v>
      </c>
      <c r="AC306" s="210" t="s">
        <v>3</v>
      </c>
      <c r="AD306" s="210" t="s">
        <v>3</v>
      </c>
      <c r="AG306" s="281"/>
      <c r="AH306" s="281"/>
      <c r="AI306" s="281"/>
      <c r="AJ306" s="1172"/>
      <c r="AK306" s="1253"/>
      <c r="AL306" s="1253"/>
      <c r="AM306" s="1253"/>
      <c r="AN306" s="280"/>
      <c r="AO306" s="280"/>
      <c r="AP306" s="280"/>
    </row>
    <row r="307" spans="22:42" ht="14.5" x14ac:dyDescent="0.35">
      <c r="V307" s="210" t="s">
        <v>3</v>
      </c>
      <c r="W307" s="210" t="s">
        <v>3</v>
      </c>
      <c r="X307" s="210" t="s">
        <v>3</v>
      </c>
      <c r="Y307" s="210" t="s">
        <v>3</v>
      </c>
      <c r="Z307" s="210" t="s">
        <v>3</v>
      </c>
      <c r="AA307" s="210" t="s">
        <v>3</v>
      </c>
      <c r="AC307" s="210" t="s">
        <v>3</v>
      </c>
      <c r="AD307" s="210" t="s">
        <v>3</v>
      </c>
      <c r="AG307" s="281"/>
      <c r="AH307" s="281"/>
      <c r="AI307" s="281"/>
      <c r="AJ307" s="1172"/>
      <c r="AK307" s="1253"/>
      <c r="AL307" s="1253"/>
      <c r="AM307" s="1253"/>
      <c r="AN307" s="280"/>
      <c r="AO307" s="280"/>
      <c r="AP307" s="280"/>
    </row>
    <row r="308" spans="22:42" ht="14.5" x14ac:dyDescent="0.35">
      <c r="V308" s="210" t="s">
        <v>3</v>
      </c>
      <c r="W308" s="210" t="s">
        <v>3</v>
      </c>
      <c r="X308" s="210" t="s">
        <v>3</v>
      </c>
      <c r="Y308" s="210" t="s">
        <v>3</v>
      </c>
      <c r="Z308" s="210" t="s">
        <v>3</v>
      </c>
      <c r="AA308" s="210" t="s">
        <v>3</v>
      </c>
      <c r="AC308" s="210" t="s">
        <v>3</v>
      </c>
      <c r="AD308" s="210" t="s">
        <v>3</v>
      </c>
      <c r="AG308" s="281"/>
      <c r="AH308" s="281"/>
      <c r="AI308" s="281"/>
      <c r="AJ308" s="1172"/>
      <c r="AK308" s="1253"/>
      <c r="AL308" s="1253"/>
      <c r="AM308" s="1253"/>
      <c r="AN308" s="280"/>
      <c r="AO308" s="280"/>
      <c r="AP308" s="280"/>
    </row>
    <row r="309" spans="22:42" ht="14.5" x14ac:dyDescent="0.35">
      <c r="V309" s="210" t="s">
        <v>3</v>
      </c>
      <c r="W309" s="210" t="s">
        <v>3</v>
      </c>
      <c r="X309" s="210" t="s">
        <v>3</v>
      </c>
      <c r="Y309" s="210" t="s">
        <v>3</v>
      </c>
      <c r="Z309" s="210" t="s">
        <v>3</v>
      </c>
      <c r="AA309" s="210" t="s">
        <v>3</v>
      </c>
      <c r="AC309" s="210" t="s">
        <v>3</v>
      </c>
      <c r="AD309" s="210" t="s">
        <v>3</v>
      </c>
      <c r="AG309" s="281"/>
      <c r="AH309" s="281"/>
      <c r="AI309" s="281"/>
      <c r="AJ309" s="1172"/>
      <c r="AK309" s="1253"/>
      <c r="AL309" s="1253"/>
      <c r="AM309" s="1253"/>
      <c r="AN309" s="280"/>
      <c r="AO309" s="280"/>
      <c r="AP309" s="280"/>
    </row>
    <row r="310" spans="22:42" ht="14.5" x14ac:dyDescent="0.35">
      <c r="V310" s="210" t="s">
        <v>3</v>
      </c>
      <c r="W310" s="210" t="s">
        <v>3</v>
      </c>
      <c r="X310" s="210" t="s">
        <v>3</v>
      </c>
      <c r="Y310" s="210" t="s">
        <v>3</v>
      </c>
      <c r="Z310" s="210" t="s">
        <v>3</v>
      </c>
      <c r="AA310" s="210" t="s">
        <v>3</v>
      </c>
      <c r="AC310" s="210" t="s">
        <v>3</v>
      </c>
      <c r="AD310" s="210" t="s">
        <v>3</v>
      </c>
      <c r="AG310" s="281"/>
      <c r="AH310" s="281"/>
      <c r="AI310" s="281"/>
      <c r="AJ310" s="1172"/>
      <c r="AK310" s="1253"/>
      <c r="AL310" s="1253"/>
      <c r="AM310" s="1253"/>
      <c r="AN310" s="280"/>
      <c r="AO310" s="280"/>
      <c r="AP310" s="280"/>
    </row>
    <row r="311" spans="22:42" ht="14.5" x14ac:dyDescent="0.35">
      <c r="V311" s="210" t="s">
        <v>3</v>
      </c>
      <c r="W311" s="210" t="s">
        <v>3</v>
      </c>
      <c r="X311" s="210" t="s">
        <v>3</v>
      </c>
      <c r="Y311" s="210" t="s">
        <v>3</v>
      </c>
      <c r="Z311" s="210" t="s">
        <v>3</v>
      </c>
      <c r="AA311" s="210" t="s">
        <v>3</v>
      </c>
      <c r="AC311" s="210" t="s">
        <v>3</v>
      </c>
      <c r="AD311" s="210" t="s">
        <v>3</v>
      </c>
      <c r="AG311" s="281"/>
      <c r="AH311" s="281"/>
      <c r="AI311" s="281"/>
      <c r="AJ311" s="1172"/>
      <c r="AK311" s="1253"/>
      <c r="AL311" s="1253"/>
      <c r="AM311" s="1253"/>
      <c r="AN311" s="280"/>
      <c r="AO311" s="280"/>
      <c r="AP311" s="280"/>
    </row>
    <row r="312" spans="22:42" ht="14.5" x14ac:dyDescent="0.35">
      <c r="V312" s="210" t="s">
        <v>3</v>
      </c>
      <c r="W312" s="210" t="s">
        <v>3</v>
      </c>
      <c r="X312" s="210" t="s">
        <v>3</v>
      </c>
      <c r="Y312" s="210" t="s">
        <v>3</v>
      </c>
      <c r="Z312" s="210" t="s">
        <v>3</v>
      </c>
      <c r="AA312" s="210" t="s">
        <v>3</v>
      </c>
      <c r="AC312" s="210" t="s">
        <v>3</v>
      </c>
      <c r="AD312" s="210" t="s">
        <v>3</v>
      </c>
      <c r="AG312" s="281"/>
      <c r="AH312" s="281"/>
      <c r="AI312" s="281"/>
      <c r="AJ312" s="1172"/>
      <c r="AK312" s="1253"/>
      <c r="AL312" s="1253"/>
      <c r="AM312" s="1253"/>
      <c r="AN312" s="280"/>
      <c r="AO312" s="280"/>
      <c r="AP312" s="280"/>
    </row>
    <row r="313" spans="22:42" ht="14.5" x14ac:dyDescent="0.35">
      <c r="V313" s="210" t="s">
        <v>3</v>
      </c>
      <c r="W313" s="210" t="s">
        <v>3</v>
      </c>
      <c r="X313" s="210" t="s">
        <v>3</v>
      </c>
      <c r="Y313" s="210" t="s">
        <v>3</v>
      </c>
      <c r="Z313" s="210" t="s">
        <v>3</v>
      </c>
      <c r="AA313" s="210" t="s">
        <v>3</v>
      </c>
      <c r="AC313" s="210" t="s">
        <v>3</v>
      </c>
      <c r="AD313" s="210" t="s">
        <v>3</v>
      </c>
      <c r="AG313" s="281"/>
      <c r="AH313" s="281"/>
      <c r="AI313" s="281"/>
      <c r="AJ313" s="1172"/>
      <c r="AK313" s="1253"/>
      <c r="AL313" s="1253"/>
      <c r="AM313" s="1253"/>
      <c r="AN313" s="280"/>
      <c r="AO313" s="280"/>
      <c r="AP313" s="280"/>
    </row>
    <row r="314" spans="22:42" ht="14.5" x14ac:dyDescent="0.35">
      <c r="V314" s="210" t="s">
        <v>3</v>
      </c>
      <c r="W314" s="210" t="s">
        <v>3</v>
      </c>
      <c r="X314" s="210" t="s">
        <v>3</v>
      </c>
      <c r="Y314" s="210" t="s">
        <v>3</v>
      </c>
      <c r="Z314" s="210" t="s">
        <v>3</v>
      </c>
      <c r="AA314" s="210" t="s">
        <v>3</v>
      </c>
      <c r="AC314" s="210" t="s">
        <v>3</v>
      </c>
      <c r="AD314" s="210" t="s">
        <v>3</v>
      </c>
      <c r="AG314" s="281"/>
      <c r="AH314" s="281"/>
      <c r="AI314" s="281"/>
      <c r="AJ314" s="1172"/>
      <c r="AK314" s="1253"/>
      <c r="AL314" s="1253"/>
      <c r="AM314" s="1253"/>
      <c r="AN314" s="280"/>
      <c r="AO314" s="280"/>
      <c r="AP314" s="280"/>
    </row>
    <row r="315" spans="22:42" ht="14.5" x14ac:dyDescent="0.35">
      <c r="V315" s="210" t="s">
        <v>3</v>
      </c>
      <c r="W315" s="210" t="s">
        <v>3</v>
      </c>
      <c r="X315" s="210" t="s">
        <v>3</v>
      </c>
      <c r="Y315" s="210" t="s">
        <v>3</v>
      </c>
      <c r="Z315" s="210" t="s">
        <v>3</v>
      </c>
      <c r="AA315" s="210" t="s">
        <v>3</v>
      </c>
      <c r="AC315" s="210" t="s">
        <v>3</v>
      </c>
      <c r="AD315" s="210" t="s">
        <v>3</v>
      </c>
      <c r="AG315" s="281"/>
      <c r="AH315" s="281"/>
      <c r="AI315" s="281"/>
      <c r="AJ315" s="1172"/>
      <c r="AK315" s="1253"/>
      <c r="AL315" s="1253"/>
      <c r="AM315" s="1253"/>
      <c r="AN315" s="280"/>
      <c r="AO315" s="280"/>
      <c r="AP315" s="280"/>
    </row>
    <row r="316" spans="22:42" ht="14.5" x14ac:dyDescent="0.35">
      <c r="V316" s="210" t="s">
        <v>3</v>
      </c>
      <c r="W316" s="210" t="s">
        <v>3</v>
      </c>
      <c r="X316" s="210" t="s">
        <v>3</v>
      </c>
      <c r="Y316" s="210" t="s">
        <v>3</v>
      </c>
      <c r="Z316" s="210" t="s">
        <v>3</v>
      </c>
      <c r="AA316" s="210" t="s">
        <v>3</v>
      </c>
      <c r="AC316" s="210" t="s">
        <v>3</v>
      </c>
      <c r="AD316" s="210" t="s">
        <v>3</v>
      </c>
      <c r="AG316" s="281"/>
      <c r="AH316" s="281"/>
      <c r="AI316" s="281"/>
      <c r="AJ316" s="1172"/>
      <c r="AK316" s="1253"/>
      <c r="AL316" s="1253"/>
      <c r="AM316" s="1253"/>
      <c r="AN316" s="280"/>
      <c r="AO316" s="280"/>
      <c r="AP316" s="280"/>
    </row>
    <row r="317" spans="22:42" ht="14.5" x14ac:dyDescent="0.35">
      <c r="V317" s="210" t="s">
        <v>3</v>
      </c>
      <c r="W317" s="210" t="s">
        <v>3</v>
      </c>
      <c r="X317" s="210" t="s">
        <v>3</v>
      </c>
      <c r="Y317" s="210" t="s">
        <v>3</v>
      </c>
      <c r="Z317" s="210" t="s">
        <v>3</v>
      </c>
      <c r="AA317" s="210" t="s">
        <v>3</v>
      </c>
      <c r="AC317" s="210" t="s">
        <v>3</v>
      </c>
      <c r="AD317" s="210" t="s">
        <v>3</v>
      </c>
      <c r="AG317" s="281"/>
      <c r="AH317" s="281"/>
      <c r="AI317" s="281"/>
      <c r="AJ317" s="1172"/>
      <c r="AK317" s="1253"/>
      <c r="AL317" s="1253"/>
      <c r="AM317" s="1253"/>
      <c r="AN317" s="280"/>
      <c r="AO317" s="280"/>
      <c r="AP317" s="280"/>
    </row>
    <row r="318" spans="22:42" ht="14.5" x14ac:dyDescent="0.35">
      <c r="V318" s="210" t="s">
        <v>3</v>
      </c>
      <c r="W318" s="210" t="s">
        <v>3</v>
      </c>
      <c r="X318" s="210" t="s">
        <v>3</v>
      </c>
      <c r="Y318" s="210" t="s">
        <v>3</v>
      </c>
      <c r="Z318" s="210" t="s">
        <v>3</v>
      </c>
      <c r="AA318" s="210" t="s">
        <v>3</v>
      </c>
      <c r="AC318" s="210" t="s">
        <v>3</v>
      </c>
      <c r="AD318" s="210" t="s">
        <v>3</v>
      </c>
      <c r="AG318" s="281"/>
      <c r="AH318" s="281"/>
      <c r="AI318" s="281"/>
      <c r="AJ318" s="1172"/>
      <c r="AK318" s="1253"/>
      <c r="AL318" s="1253"/>
      <c r="AM318" s="1253"/>
      <c r="AN318" s="280"/>
      <c r="AO318" s="280"/>
      <c r="AP318" s="280"/>
    </row>
    <row r="319" spans="22:42" ht="14.5" x14ac:dyDescent="0.35">
      <c r="V319" s="210" t="s">
        <v>3</v>
      </c>
      <c r="W319" s="210" t="s">
        <v>3</v>
      </c>
      <c r="X319" s="210" t="s">
        <v>3</v>
      </c>
      <c r="Y319" s="210" t="s">
        <v>3</v>
      </c>
      <c r="Z319" s="210" t="s">
        <v>3</v>
      </c>
      <c r="AA319" s="210" t="s">
        <v>3</v>
      </c>
      <c r="AC319" s="210" t="s">
        <v>3</v>
      </c>
      <c r="AD319" s="210" t="s">
        <v>3</v>
      </c>
      <c r="AG319" s="281"/>
      <c r="AH319" s="281"/>
      <c r="AI319" s="281"/>
      <c r="AJ319" s="1172"/>
      <c r="AK319" s="1253"/>
      <c r="AL319" s="1253"/>
      <c r="AM319" s="1253"/>
      <c r="AN319" s="280"/>
      <c r="AO319" s="280"/>
      <c r="AP319" s="280"/>
    </row>
    <row r="320" spans="22:42" ht="14.5" x14ac:dyDescent="0.35">
      <c r="V320" s="210" t="s">
        <v>3</v>
      </c>
      <c r="W320" s="210" t="s">
        <v>3</v>
      </c>
      <c r="X320" s="210" t="s">
        <v>3</v>
      </c>
      <c r="Y320" s="210" t="s">
        <v>3</v>
      </c>
      <c r="Z320" s="210" t="s">
        <v>3</v>
      </c>
      <c r="AA320" s="210" t="s">
        <v>3</v>
      </c>
      <c r="AC320" s="210" t="s">
        <v>3</v>
      </c>
      <c r="AD320" s="210" t="s">
        <v>3</v>
      </c>
      <c r="AG320" s="281"/>
      <c r="AH320" s="281"/>
      <c r="AI320" s="281"/>
      <c r="AJ320" s="1172"/>
      <c r="AK320" s="1253"/>
      <c r="AL320" s="1253"/>
      <c r="AM320" s="1253"/>
      <c r="AN320" s="280"/>
      <c r="AO320" s="280"/>
      <c r="AP320" s="280"/>
    </row>
    <row r="321" spans="22:42" ht="14.5" x14ac:dyDescent="0.35">
      <c r="V321" s="210" t="s">
        <v>3</v>
      </c>
      <c r="W321" s="210" t="s">
        <v>3</v>
      </c>
      <c r="X321" s="210" t="s">
        <v>3</v>
      </c>
      <c r="Y321" s="210" t="s">
        <v>3</v>
      </c>
      <c r="Z321" s="210" t="s">
        <v>3</v>
      </c>
      <c r="AA321" s="210" t="s">
        <v>3</v>
      </c>
      <c r="AC321" s="210" t="s">
        <v>3</v>
      </c>
      <c r="AD321" s="210" t="s">
        <v>3</v>
      </c>
      <c r="AG321" s="281"/>
      <c r="AH321" s="281"/>
      <c r="AI321" s="281"/>
      <c r="AJ321" s="1172"/>
      <c r="AK321" s="1253"/>
      <c r="AL321" s="1253"/>
      <c r="AM321" s="1253"/>
      <c r="AN321" s="280"/>
      <c r="AO321" s="280"/>
      <c r="AP321" s="280"/>
    </row>
    <row r="322" spans="22:42" ht="14.5" x14ac:dyDescent="0.35">
      <c r="V322" s="210" t="s">
        <v>3</v>
      </c>
      <c r="W322" s="210" t="s">
        <v>3</v>
      </c>
      <c r="X322" s="210" t="s">
        <v>3</v>
      </c>
      <c r="Y322" s="210" t="s">
        <v>3</v>
      </c>
      <c r="Z322" s="210" t="s">
        <v>3</v>
      </c>
      <c r="AA322" s="210" t="s">
        <v>3</v>
      </c>
      <c r="AC322" s="210" t="s">
        <v>3</v>
      </c>
      <c r="AD322" s="210" t="s">
        <v>3</v>
      </c>
      <c r="AG322" s="281"/>
      <c r="AH322" s="281"/>
      <c r="AI322" s="281"/>
      <c r="AJ322" s="1172"/>
      <c r="AK322" s="1253"/>
      <c r="AL322" s="1253"/>
      <c r="AM322" s="1253"/>
      <c r="AN322" s="280"/>
      <c r="AO322" s="280"/>
      <c r="AP322" s="280"/>
    </row>
    <row r="323" spans="22:42" ht="14.5" x14ac:dyDescent="0.35">
      <c r="V323" s="210" t="s">
        <v>3</v>
      </c>
      <c r="W323" s="210" t="s">
        <v>3</v>
      </c>
      <c r="X323" s="210" t="s">
        <v>3</v>
      </c>
      <c r="Y323" s="210" t="s">
        <v>3</v>
      </c>
      <c r="Z323" s="210" t="s">
        <v>3</v>
      </c>
      <c r="AA323" s="210" t="s">
        <v>3</v>
      </c>
      <c r="AC323" s="210" t="s">
        <v>3</v>
      </c>
      <c r="AD323" s="210" t="s">
        <v>3</v>
      </c>
      <c r="AG323" s="281"/>
      <c r="AH323" s="281"/>
      <c r="AI323" s="281"/>
      <c r="AJ323" s="1172"/>
      <c r="AK323" s="1253"/>
      <c r="AL323" s="1253"/>
      <c r="AM323" s="1253"/>
      <c r="AN323" s="280"/>
      <c r="AO323" s="280"/>
      <c r="AP323" s="280"/>
    </row>
    <row r="324" spans="22:42" ht="14.5" x14ac:dyDescent="0.35">
      <c r="V324" s="210" t="s">
        <v>3</v>
      </c>
      <c r="W324" s="210" t="s">
        <v>3</v>
      </c>
      <c r="X324" s="210" t="s">
        <v>3</v>
      </c>
      <c r="Y324" s="210" t="s">
        <v>3</v>
      </c>
      <c r="Z324" s="210" t="s">
        <v>3</v>
      </c>
      <c r="AA324" s="210" t="s">
        <v>3</v>
      </c>
      <c r="AC324" s="210" t="s">
        <v>3</v>
      </c>
      <c r="AD324" s="210" t="s">
        <v>3</v>
      </c>
      <c r="AG324" s="281"/>
      <c r="AH324" s="281"/>
      <c r="AI324" s="281"/>
      <c r="AJ324" s="1172"/>
      <c r="AK324" s="1253"/>
      <c r="AL324" s="1253"/>
      <c r="AM324" s="1253"/>
      <c r="AN324" s="280"/>
      <c r="AO324" s="280"/>
      <c r="AP324" s="280"/>
    </row>
    <row r="325" spans="22:42" ht="14.5" x14ac:dyDescent="0.35">
      <c r="V325" s="210" t="s">
        <v>3</v>
      </c>
      <c r="W325" s="210" t="s">
        <v>3</v>
      </c>
      <c r="X325" s="210" t="s">
        <v>3</v>
      </c>
      <c r="Y325" s="210" t="s">
        <v>3</v>
      </c>
      <c r="Z325" s="210" t="s">
        <v>3</v>
      </c>
      <c r="AA325" s="210" t="s">
        <v>3</v>
      </c>
      <c r="AC325" s="210" t="s">
        <v>3</v>
      </c>
      <c r="AD325" s="210" t="s">
        <v>3</v>
      </c>
      <c r="AG325" s="281"/>
      <c r="AH325" s="281"/>
      <c r="AI325" s="281"/>
      <c r="AJ325" s="1172"/>
      <c r="AK325" s="1253"/>
      <c r="AL325" s="1253"/>
      <c r="AM325" s="1253"/>
      <c r="AN325" s="280"/>
      <c r="AO325" s="280"/>
      <c r="AP325" s="280"/>
    </row>
    <row r="326" spans="22:42" ht="14.5" x14ac:dyDescent="0.35">
      <c r="V326" s="210" t="s">
        <v>3</v>
      </c>
      <c r="W326" s="210" t="s">
        <v>3</v>
      </c>
      <c r="X326" s="210" t="s">
        <v>3</v>
      </c>
      <c r="Y326" s="210" t="s">
        <v>3</v>
      </c>
      <c r="Z326" s="210" t="s">
        <v>3</v>
      </c>
      <c r="AA326" s="210" t="s">
        <v>3</v>
      </c>
      <c r="AC326" s="210" t="s">
        <v>3</v>
      </c>
      <c r="AD326" s="210" t="s">
        <v>3</v>
      </c>
      <c r="AG326" s="281"/>
      <c r="AH326" s="281"/>
      <c r="AI326" s="281"/>
      <c r="AJ326" s="1172"/>
      <c r="AK326" s="1253"/>
      <c r="AL326" s="1253"/>
      <c r="AM326" s="1253"/>
      <c r="AN326" s="280"/>
      <c r="AO326" s="280"/>
      <c r="AP326" s="280"/>
    </row>
    <row r="327" spans="22:42" ht="14.5" x14ac:dyDescent="0.35">
      <c r="V327" s="210" t="s">
        <v>3</v>
      </c>
      <c r="W327" s="210" t="s">
        <v>3</v>
      </c>
      <c r="X327" s="210" t="s">
        <v>3</v>
      </c>
      <c r="Y327" s="210" t="s">
        <v>3</v>
      </c>
      <c r="Z327" s="210" t="s">
        <v>3</v>
      </c>
      <c r="AA327" s="210" t="s">
        <v>3</v>
      </c>
      <c r="AC327" s="210" t="s">
        <v>3</v>
      </c>
      <c r="AD327" s="210" t="s">
        <v>3</v>
      </c>
      <c r="AG327" s="281"/>
      <c r="AH327" s="281"/>
      <c r="AI327" s="281"/>
      <c r="AJ327" s="1172"/>
      <c r="AK327" s="1253"/>
      <c r="AL327" s="1253"/>
      <c r="AM327" s="1253"/>
      <c r="AN327" s="280"/>
      <c r="AO327" s="280"/>
      <c r="AP327" s="280"/>
    </row>
    <row r="328" spans="22:42" ht="14.5" x14ac:dyDescent="0.35">
      <c r="V328" s="210" t="s">
        <v>3</v>
      </c>
      <c r="W328" s="210" t="s">
        <v>3</v>
      </c>
      <c r="X328" s="210" t="s">
        <v>3</v>
      </c>
      <c r="Y328" s="210" t="s">
        <v>3</v>
      </c>
      <c r="Z328" s="210" t="s">
        <v>3</v>
      </c>
      <c r="AA328" s="210" t="s">
        <v>3</v>
      </c>
      <c r="AC328" s="210" t="s">
        <v>3</v>
      </c>
      <c r="AD328" s="210" t="s">
        <v>3</v>
      </c>
      <c r="AG328" s="281"/>
      <c r="AH328" s="281"/>
      <c r="AI328" s="281"/>
      <c r="AJ328" s="1172"/>
      <c r="AK328" s="1253"/>
      <c r="AL328" s="1253"/>
      <c r="AM328" s="1253"/>
      <c r="AN328" s="280"/>
      <c r="AO328" s="280"/>
      <c r="AP328" s="280"/>
    </row>
    <row r="329" spans="22:42" ht="14.5" x14ac:dyDescent="0.35">
      <c r="V329" s="210" t="s">
        <v>3</v>
      </c>
      <c r="W329" s="210" t="s">
        <v>3</v>
      </c>
      <c r="X329" s="210" t="s">
        <v>3</v>
      </c>
      <c r="Y329" s="210" t="s">
        <v>3</v>
      </c>
      <c r="Z329" s="210" t="s">
        <v>3</v>
      </c>
      <c r="AA329" s="210" t="s">
        <v>3</v>
      </c>
      <c r="AC329" s="210" t="s">
        <v>3</v>
      </c>
      <c r="AD329" s="210" t="s">
        <v>3</v>
      </c>
      <c r="AG329" s="281"/>
      <c r="AH329" s="281"/>
      <c r="AI329" s="281"/>
      <c r="AJ329" s="1172"/>
      <c r="AK329" s="1253"/>
      <c r="AL329" s="1253"/>
      <c r="AM329" s="1253"/>
      <c r="AN329" s="280"/>
      <c r="AO329" s="280"/>
      <c r="AP329" s="280"/>
    </row>
    <row r="330" spans="22:42" ht="14.5" x14ac:dyDescent="0.35">
      <c r="V330" s="210" t="s">
        <v>3</v>
      </c>
      <c r="W330" s="210" t="s">
        <v>3</v>
      </c>
      <c r="X330" s="210" t="s">
        <v>3</v>
      </c>
      <c r="Y330" s="210" t="s">
        <v>3</v>
      </c>
      <c r="Z330" s="210" t="s">
        <v>3</v>
      </c>
      <c r="AA330" s="210" t="s">
        <v>3</v>
      </c>
      <c r="AC330" s="210" t="s">
        <v>3</v>
      </c>
      <c r="AD330" s="210" t="s">
        <v>3</v>
      </c>
      <c r="AG330" s="281"/>
      <c r="AH330" s="281"/>
      <c r="AI330" s="281"/>
      <c r="AJ330" s="1172"/>
      <c r="AK330" s="1253"/>
      <c r="AL330" s="1253"/>
      <c r="AM330" s="1253"/>
      <c r="AN330" s="280"/>
      <c r="AO330" s="280"/>
      <c r="AP330" s="280"/>
    </row>
    <row r="331" spans="22:42" ht="14.5" x14ac:dyDescent="0.35">
      <c r="V331" s="210" t="s">
        <v>3</v>
      </c>
      <c r="W331" s="210" t="s">
        <v>3</v>
      </c>
      <c r="X331" s="210" t="s">
        <v>3</v>
      </c>
      <c r="Y331" s="210" t="s">
        <v>3</v>
      </c>
      <c r="Z331" s="210" t="s">
        <v>3</v>
      </c>
      <c r="AA331" s="210" t="s">
        <v>3</v>
      </c>
      <c r="AC331" s="210" t="s">
        <v>3</v>
      </c>
      <c r="AD331" s="210" t="s">
        <v>3</v>
      </c>
      <c r="AG331" s="281"/>
      <c r="AH331" s="281"/>
      <c r="AI331" s="281"/>
      <c r="AJ331" s="1172"/>
      <c r="AK331" s="1253"/>
      <c r="AL331" s="1253"/>
      <c r="AM331" s="1253"/>
      <c r="AN331" s="280"/>
      <c r="AO331" s="280"/>
      <c r="AP331" s="280"/>
    </row>
    <row r="332" spans="22:42" ht="14.5" x14ac:dyDescent="0.35">
      <c r="V332" s="210" t="s">
        <v>3</v>
      </c>
      <c r="W332" s="210" t="s">
        <v>3</v>
      </c>
      <c r="X332" s="210" t="s">
        <v>3</v>
      </c>
      <c r="Y332" s="210" t="s">
        <v>3</v>
      </c>
      <c r="Z332" s="210" t="s">
        <v>3</v>
      </c>
      <c r="AA332" s="210" t="s">
        <v>3</v>
      </c>
      <c r="AC332" s="210" t="s">
        <v>3</v>
      </c>
      <c r="AD332" s="210" t="s">
        <v>3</v>
      </c>
      <c r="AG332" s="281"/>
      <c r="AH332" s="281"/>
      <c r="AI332" s="281"/>
      <c r="AJ332" s="1172"/>
      <c r="AK332" s="1253"/>
      <c r="AL332" s="1253"/>
      <c r="AM332" s="1253"/>
      <c r="AN332" s="280"/>
      <c r="AO332" s="280"/>
      <c r="AP332" s="280"/>
    </row>
    <row r="333" spans="22:42" ht="14.5" x14ac:dyDescent="0.35">
      <c r="V333" s="210" t="s">
        <v>3</v>
      </c>
      <c r="W333" s="210" t="s">
        <v>3</v>
      </c>
      <c r="X333" s="210" t="s">
        <v>3</v>
      </c>
      <c r="Y333" s="210" t="s">
        <v>3</v>
      </c>
      <c r="Z333" s="210" t="s">
        <v>3</v>
      </c>
      <c r="AA333" s="210" t="s">
        <v>3</v>
      </c>
      <c r="AC333" s="210" t="s">
        <v>3</v>
      </c>
      <c r="AD333" s="210" t="s">
        <v>3</v>
      </c>
      <c r="AG333" s="281"/>
      <c r="AH333" s="281"/>
      <c r="AI333" s="281"/>
      <c r="AJ333" s="1172"/>
      <c r="AK333" s="1253"/>
      <c r="AL333" s="1253"/>
      <c r="AM333" s="1253"/>
      <c r="AN333" s="280"/>
      <c r="AO333" s="280"/>
      <c r="AP333" s="280"/>
    </row>
    <row r="334" spans="22:42" ht="14.5" x14ac:dyDescent="0.35">
      <c r="V334" s="210" t="s">
        <v>3</v>
      </c>
      <c r="W334" s="210" t="s">
        <v>3</v>
      </c>
      <c r="X334" s="210" t="s">
        <v>3</v>
      </c>
      <c r="Y334" s="210" t="s">
        <v>3</v>
      </c>
      <c r="Z334" s="210" t="s">
        <v>3</v>
      </c>
      <c r="AA334" s="210" t="s">
        <v>3</v>
      </c>
      <c r="AC334" s="210" t="s">
        <v>3</v>
      </c>
      <c r="AD334" s="210" t="s">
        <v>3</v>
      </c>
      <c r="AG334" s="281"/>
      <c r="AH334" s="281"/>
      <c r="AI334" s="281"/>
      <c r="AJ334" s="1172"/>
      <c r="AK334" s="1253"/>
      <c r="AL334" s="1253"/>
      <c r="AM334" s="1253"/>
      <c r="AN334" s="280"/>
      <c r="AO334" s="280"/>
      <c r="AP334" s="280"/>
    </row>
    <row r="335" spans="22:42" ht="14.5" x14ac:dyDescent="0.35">
      <c r="V335" s="210" t="s">
        <v>3</v>
      </c>
      <c r="W335" s="210" t="s">
        <v>3</v>
      </c>
      <c r="X335" s="210" t="s">
        <v>3</v>
      </c>
      <c r="Y335" s="210" t="s">
        <v>3</v>
      </c>
      <c r="Z335" s="210" t="s">
        <v>3</v>
      </c>
      <c r="AA335" s="210" t="s">
        <v>3</v>
      </c>
      <c r="AC335" s="210" t="s">
        <v>3</v>
      </c>
      <c r="AD335" s="210" t="s">
        <v>3</v>
      </c>
      <c r="AG335" s="281"/>
      <c r="AH335" s="281"/>
      <c r="AI335" s="281"/>
      <c r="AJ335" s="1172"/>
      <c r="AK335" s="1253"/>
      <c r="AL335" s="1253"/>
      <c r="AM335" s="1253"/>
      <c r="AN335" s="280"/>
      <c r="AO335" s="280"/>
      <c r="AP335" s="280"/>
    </row>
    <row r="336" spans="22:42" ht="14.5" x14ac:dyDescent="0.35">
      <c r="V336" s="210" t="s">
        <v>3</v>
      </c>
      <c r="W336" s="210" t="s">
        <v>3</v>
      </c>
      <c r="X336" s="210" t="s">
        <v>3</v>
      </c>
      <c r="Y336" s="210" t="s">
        <v>3</v>
      </c>
      <c r="Z336" s="210" t="s">
        <v>3</v>
      </c>
      <c r="AA336" s="210" t="s">
        <v>3</v>
      </c>
      <c r="AC336" s="210" t="s">
        <v>3</v>
      </c>
      <c r="AD336" s="210" t="s">
        <v>3</v>
      </c>
      <c r="AG336" s="281"/>
      <c r="AH336" s="281"/>
      <c r="AI336" s="281"/>
      <c r="AJ336" s="1172"/>
      <c r="AK336" s="1253"/>
      <c r="AL336" s="1253"/>
      <c r="AM336" s="1253"/>
      <c r="AN336" s="280"/>
      <c r="AO336" s="280"/>
      <c r="AP336" s="280"/>
    </row>
    <row r="337" spans="22:42" ht="14.5" x14ac:dyDescent="0.35">
      <c r="V337" s="210" t="s">
        <v>3</v>
      </c>
      <c r="W337" s="210" t="s">
        <v>3</v>
      </c>
      <c r="X337" s="210" t="s">
        <v>3</v>
      </c>
      <c r="Y337" s="210" t="s">
        <v>3</v>
      </c>
      <c r="Z337" s="210" t="s">
        <v>3</v>
      </c>
      <c r="AA337" s="210" t="s">
        <v>3</v>
      </c>
      <c r="AC337" s="210" t="s">
        <v>3</v>
      </c>
      <c r="AD337" s="210" t="s">
        <v>3</v>
      </c>
      <c r="AG337" s="281"/>
      <c r="AH337" s="281"/>
      <c r="AI337" s="281"/>
      <c r="AJ337" s="1172"/>
      <c r="AK337" s="1253"/>
      <c r="AL337" s="1253"/>
      <c r="AM337" s="1253"/>
      <c r="AN337" s="280"/>
      <c r="AO337" s="280"/>
      <c r="AP337" s="280"/>
    </row>
    <row r="338" spans="22:42" ht="14.5" x14ac:dyDescent="0.35">
      <c r="V338" s="210" t="s">
        <v>3</v>
      </c>
      <c r="W338" s="210" t="s">
        <v>3</v>
      </c>
      <c r="X338" s="210" t="s">
        <v>3</v>
      </c>
      <c r="Y338" s="210" t="s">
        <v>3</v>
      </c>
      <c r="Z338" s="210" t="s">
        <v>3</v>
      </c>
      <c r="AA338" s="210" t="s">
        <v>3</v>
      </c>
      <c r="AC338" s="210" t="s">
        <v>3</v>
      </c>
      <c r="AD338" s="210" t="s">
        <v>3</v>
      </c>
      <c r="AG338" s="281"/>
      <c r="AH338" s="281"/>
      <c r="AI338" s="281"/>
      <c r="AJ338" s="1172"/>
      <c r="AK338" s="1253"/>
      <c r="AL338" s="1253"/>
      <c r="AM338" s="1253"/>
      <c r="AN338" s="280"/>
      <c r="AO338" s="280"/>
      <c r="AP338" s="280"/>
    </row>
    <row r="339" spans="22:42" ht="14.5" x14ac:dyDescent="0.35">
      <c r="V339" s="210" t="s">
        <v>3</v>
      </c>
      <c r="W339" s="210" t="s">
        <v>3</v>
      </c>
      <c r="X339" s="210" t="s">
        <v>3</v>
      </c>
      <c r="Y339" s="210" t="s">
        <v>3</v>
      </c>
      <c r="Z339" s="210" t="s">
        <v>3</v>
      </c>
      <c r="AA339" s="210" t="s">
        <v>3</v>
      </c>
      <c r="AC339" s="210" t="s">
        <v>3</v>
      </c>
      <c r="AD339" s="210" t="s">
        <v>3</v>
      </c>
      <c r="AG339" s="281"/>
      <c r="AH339" s="281"/>
      <c r="AI339" s="281"/>
      <c r="AJ339" s="1172"/>
      <c r="AK339" s="1253"/>
      <c r="AL339" s="1253"/>
      <c r="AM339" s="1253"/>
      <c r="AN339" s="280"/>
      <c r="AO339" s="280"/>
      <c r="AP339" s="280"/>
    </row>
    <row r="340" spans="22:42" ht="14.5" x14ac:dyDescent="0.35">
      <c r="V340" s="210" t="s">
        <v>3</v>
      </c>
      <c r="W340" s="210" t="s">
        <v>3</v>
      </c>
      <c r="X340" s="210" t="s">
        <v>3</v>
      </c>
      <c r="Y340" s="210" t="s">
        <v>3</v>
      </c>
      <c r="Z340" s="210" t="s">
        <v>3</v>
      </c>
      <c r="AA340" s="210" t="s">
        <v>3</v>
      </c>
      <c r="AC340" s="210" t="s">
        <v>3</v>
      </c>
      <c r="AD340" s="210" t="s">
        <v>3</v>
      </c>
      <c r="AG340" s="281"/>
      <c r="AH340" s="281"/>
      <c r="AI340" s="281"/>
      <c r="AJ340" s="1172"/>
      <c r="AK340" s="1253"/>
      <c r="AL340" s="1253"/>
      <c r="AM340" s="1253"/>
      <c r="AN340" s="280"/>
      <c r="AO340" s="280"/>
      <c r="AP340" s="280"/>
    </row>
    <row r="341" spans="22:42" ht="14.5" x14ac:dyDescent="0.35">
      <c r="V341" s="210" t="s">
        <v>3</v>
      </c>
      <c r="W341" s="210" t="s">
        <v>3</v>
      </c>
      <c r="X341" s="210" t="s">
        <v>3</v>
      </c>
      <c r="Y341" s="210" t="s">
        <v>3</v>
      </c>
      <c r="Z341" s="210" t="s">
        <v>3</v>
      </c>
      <c r="AA341" s="210" t="s">
        <v>3</v>
      </c>
      <c r="AC341" s="210" t="s">
        <v>3</v>
      </c>
      <c r="AD341" s="210" t="s">
        <v>3</v>
      </c>
      <c r="AG341" s="281"/>
      <c r="AH341" s="281"/>
      <c r="AI341" s="281"/>
      <c r="AJ341" s="1172"/>
      <c r="AK341" s="1253"/>
      <c r="AL341" s="1253"/>
      <c r="AM341" s="1253"/>
      <c r="AN341" s="280"/>
      <c r="AO341" s="280"/>
      <c r="AP341" s="280"/>
    </row>
    <row r="342" spans="22:42" ht="14.5" x14ac:dyDescent="0.35">
      <c r="V342" s="210" t="s">
        <v>3</v>
      </c>
      <c r="W342" s="210" t="s">
        <v>3</v>
      </c>
      <c r="X342" s="210" t="s">
        <v>3</v>
      </c>
      <c r="Y342" s="210" t="s">
        <v>3</v>
      </c>
      <c r="Z342" s="210" t="s">
        <v>3</v>
      </c>
      <c r="AA342" s="210" t="s">
        <v>3</v>
      </c>
      <c r="AC342" s="210" t="s">
        <v>3</v>
      </c>
      <c r="AD342" s="210" t="s">
        <v>3</v>
      </c>
      <c r="AG342" s="281"/>
      <c r="AH342" s="281"/>
      <c r="AI342" s="281"/>
      <c r="AJ342" s="1172"/>
      <c r="AK342" s="1253"/>
      <c r="AL342" s="1253"/>
      <c r="AM342" s="1253"/>
      <c r="AN342" s="280"/>
      <c r="AO342" s="280"/>
      <c r="AP342" s="280"/>
    </row>
    <row r="343" spans="22:42" ht="14.5" x14ac:dyDescent="0.35">
      <c r="V343" s="210" t="s">
        <v>3</v>
      </c>
      <c r="W343" s="210" t="s">
        <v>3</v>
      </c>
      <c r="X343" s="210" t="s">
        <v>3</v>
      </c>
      <c r="Y343" s="210" t="s">
        <v>3</v>
      </c>
      <c r="Z343" s="210" t="s">
        <v>3</v>
      </c>
      <c r="AA343" s="210" t="s">
        <v>3</v>
      </c>
      <c r="AC343" s="210" t="s">
        <v>3</v>
      </c>
      <c r="AD343" s="210" t="s">
        <v>3</v>
      </c>
      <c r="AG343" s="281"/>
      <c r="AH343" s="281"/>
      <c r="AI343" s="281"/>
      <c r="AJ343" s="1172"/>
      <c r="AK343" s="1253"/>
      <c r="AL343" s="1253"/>
      <c r="AM343" s="1253"/>
      <c r="AN343" s="280"/>
      <c r="AO343" s="280"/>
      <c r="AP343" s="280"/>
    </row>
    <row r="344" spans="22:42" ht="14.5" x14ac:dyDescent="0.35">
      <c r="V344" s="210" t="s">
        <v>3</v>
      </c>
      <c r="W344" s="210" t="s">
        <v>3</v>
      </c>
      <c r="X344" s="210" t="s">
        <v>3</v>
      </c>
      <c r="Y344" s="210" t="s">
        <v>3</v>
      </c>
      <c r="Z344" s="210" t="s">
        <v>3</v>
      </c>
      <c r="AA344" s="210" t="s">
        <v>3</v>
      </c>
      <c r="AC344" s="210" t="s">
        <v>3</v>
      </c>
      <c r="AD344" s="210" t="s">
        <v>3</v>
      </c>
      <c r="AG344" s="281"/>
      <c r="AH344" s="281"/>
      <c r="AI344" s="281"/>
      <c r="AJ344" s="1172"/>
      <c r="AK344" s="1253"/>
      <c r="AL344" s="1253"/>
      <c r="AM344" s="1253"/>
      <c r="AN344" s="280"/>
      <c r="AO344" s="280"/>
      <c r="AP344" s="280"/>
    </row>
    <row r="345" spans="22:42" ht="14.5" x14ac:dyDescent="0.35">
      <c r="V345" s="210" t="s">
        <v>3</v>
      </c>
      <c r="W345" s="210" t="s">
        <v>3</v>
      </c>
      <c r="X345" s="210" t="s">
        <v>3</v>
      </c>
      <c r="Y345" s="210" t="s">
        <v>3</v>
      </c>
      <c r="Z345" s="210" t="s">
        <v>3</v>
      </c>
      <c r="AA345" s="210" t="s">
        <v>3</v>
      </c>
      <c r="AC345" s="210" t="s">
        <v>3</v>
      </c>
      <c r="AD345" s="210" t="s">
        <v>3</v>
      </c>
      <c r="AG345" s="281"/>
      <c r="AH345" s="281"/>
      <c r="AI345" s="281"/>
      <c r="AJ345" s="1172"/>
      <c r="AK345" s="1253"/>
      <c r="AL345" s="1253"/>
      <c r="AM345" s="1253"/>
      <c r="AN345" s="280"/>
      <c r="AO345" s="280"/>
      <c r="AP345" s="280"/>
    </row>
    <row r="346" spans="22:42" ht="14.5" x14ac:dyDescent="0.35">
      <c r="V346" s="210" t="s">
        <v>3</v>
      </c>
      <c r="W346" s="210" t="s">
        <v>3</v>
      </c>
      <c r="X346" s="210" t="s">
        <v>3</v>
      </c>
      <c r="Y346" s="210" t="s">
        <v>3</v>
      </c>
      <c r="Z346" s="210" t="s">
        <v>3</v>
      </c>
      <c r="AA346" s="210" t="s">
        <v>3</v>
      </c>
      <c r="AC346" s="210" t="s">
        <v>3</v>
      </c>
      <c r="AD346" s="210" t="s">
        <v>3</v>
      </c>
      <c r="AG346" s="281"/>
      <c r="AH346" s="281"/>
      <c r="AI346" s="281"/>
      <c r="AJ346" s="1172"/>
      <c r="AK346" s="1253"/>
      <c r="AL346" s="1253"/>
      <c r="AM346" s="1253"/>
      <c r="AN346" s="280"/>
      <c r="AO346" s="280"/>
      <c r="AP346" s="280"/>
    </row>
    <row r="347" spans="22:42" ht="14.5" x14ac:dyDescent="0.35">
      <c r="V347" s="210" t="s">
        <v>3</v>
      </c>
      <c r="W347" s="210" t="s">
        <v>3</v>
      </c>
      <c r="X347" s="210" t="s">
        <v>3</v>
      </c>
      <c r="Y347" s="210" t="s">
        <v>3</v>
      </c>
      <c r="Z347" s="210" t="s">
        <v>3</v>
      </c>
      <c r="AA347" s="210" t="s">
        <v>3</v>
      </c>
      <c r="AC347" s="210" t="s">
        <v>3</v>
      </c>
      <c r="AD347" s="210" t="s">
        <v>3</v>
      </c>
      <c r="AG347" s="281"/>
      <c r="AH347" s="281"/>
      <c r="AI347" s="281"/>
      <c r="AJ347" s="1172"/>
      <c r="AK347" s="1253"/>
      <c r="AL347" s="1253"/>
      <c r="AM347" s="1253"/>
      <c r="AN347" s="280"/>
      <c r="AO347" s="280"/>
      <c r="AP347" s="280"/>
    </row>
    <row r="348" spans="22:42" ht="14.5" x14ac:dyDescent="0.35">
      <c r="V348" s="210" t="s">
        <v>3</v>
      </c>
      <c r="W348" s="210" t="s">
        <v>3</v>
      </c>
      <c r="X348" s="210" t="s">
        <v>3</v>
      </c>
      <c r="Y348" s="210" t="s">
        <v>3</v>
      </c>
      <c r="Z348" s="210" t="s">
        <v>3</v>
      </c>
      <c r="AA348" s="210" t="s">
        <v>3</v>
      </c>
      <c r="AC348" s="210" t="s">
        <v>3</v>
      </c>
      <c r="AD348" s="210" t="s">
        <v>3</v>
      </c>
      <c r="AG348" s="281"/>
      <c r="AH348" s="281"/>
      <c r="AI348" s="281"/>
      <c r="AJ348" s="1172"/>
      <c r="AK348" s="1253"/>
      <c r="AL348" s="1253"/>
      <c r="AM348" s="1253"/>
      <c r="AN348" s="280"/>
      <c r="AO348" s="280"/>
      <c r="AP348" s="280"/>
    </row>
    <row r="349" spans="22:42" ht="14.5" x14ac:dyDescent="0.35">
      <c r="V349" s="210" t="s">
        <v>3</v>
      </c>
      <c r="W349" s="210" t="s">
        <v>3</v>
      </c>
      <c r="X349" s="210" t="s">
        <v>3</v>
      </c>
      <c r="Y349" s="210" t="s">
        <v>3</v>
      </c>
      <c r="Z349" s="210" t="s">
        <v>3</v>
      </c>
      <c r="AA349" s="210" t="s">
        <v>3</v>
      </c>
      <c r="AC349" s="210" t="s">
        <v>3</v>
      </c>
      <c r="AD349" s="210" t="s">
        <v>3</v>
      </c>
      <c r="AG349" s="281"/>
      <c r="AH349" s="281"/>
      <c r="AI349" s="281"/>
      <c r="AJ349" s="1172"/>
      <c r="AK349" s="1253"/>
      <c r="AL349" s="1253"/>
      <c r="AM349" s="1253"/>
      <c r="AN349" s="280"/>
      <c r="AO349" s="280"/>
      <c r="AP349" s="280"/>
    </row>
    <row r="350" spans="22:42" ht="14.5" x14ac:dyDescent="0.35">
      <c r="V350" s="210" t="s">
        <v>3</v>
      </c>
      <c r="W350" s="210" t="s">
        <v>3</v>
      </c>
      <c r="X350" s="210" t="s">
        <v>3</v>
      </c>
      <c r="Y350" s="210" t="s">
        <v>3</v>
      </c>
      <c r="Z350" s="210" t="s">
        <v>3</v>
      </c>
      <c r="AA350" s="210" t="s">
        <v>3</v>
      </c>
      <c r="AC350" s="210" t="s">
        <v>3</v>
      </c>
      <c r="AD350" s="210" t="s">
        <v>3</v>
      </c>
      <c r="AG350" s="281"/>
      <c r="AH350" s="281"/>
      <c r="AI350" s="281"/>
      <c r="AJ350" s="1172"/>
      <c r="AK350" s="1253"/>
      <c r="AL350" s="1253"/>
      <c r="AM350" s="1253"/>
      <c r="AN350" s="280"/>
      <c r="AO350" s="280"/>
      <c r="AP350" s="280"/>
    </row>
    <row r="351" spans="22:42" ht="14.5" x14ac:dyDescent="0.35">
      <c r="V351" s="210" t="s">
        <v>3</v>
      </c>
      <c r="W351" s="210" t="s">
        <v>3</v>
      </c>
      <c r="X351" s="210" t="s">
        <v>3</v>
      </c>
      <c r="Y351" s="210" t="s">
        <v>3</v>
      </c>
      <c r="Z351" s="210" t="s">
        <v>3</v>
      </c>
      <c r="AA351" s="210" t="s">
        <v>3</v>
      </c>
      <c r="AC351" s="210" t="s">
        <v>3</v>
      </c>
      <c r="AD351" s="210" t="s">
        <v>3</v>
      </c>
      <c r="AG351" s="281"/>
      <c r="AH351" s="281"/>
      <c r="AI351" s="281"/>
      <c r="AJ351" s="1172"/>
      <c r="AK351" s="1253"/>
      <c r="AL351" s="1253"/>
      <c r="AM351" s="1253"/>
      <c r="AN351" s="280"/>
      <c r="AO351" s="280"/>
      <c r="AP351" s="280"/>
    </row>
    <row r="352" spans="22:42" ht="14.5" x14ac:dyDescent="0.35">
      <c r="V352" s="210" t="s">
        <v>3</v>
      </c>
      <c r="W352" s="210" t="s">
        <v>3</v>
      </c>
      <c r="X352" s="210" t="s">
        <v>3</v>
      </c>
      <c r="Y352" s="210" t="s">
        <v>3</v>
      </c>
      <c r="Z352" s="210" t="s">
        <v>3</v>
      </c>
      <c r="AA352" s="210" t="s">
        <v>3</v>
      </c>
      <c r="AC352" s="210" t="s">
        <v>3</v>
      </c>
      <c r="AD352" s="210" t="s">
        <v>3</v>
      </c>
      <c r="AG352" s="281"/>
      <c r="AH352" s="281"/>
      <c r="AI352" s="281"/>
      <c r="AJ352" s="1172"/>
      <c r="AK352" s="1253"/>
      <c r="AL352" s="1253"/>
      <c r="AM352" s="1253"/>
      <c r="AN352" s="280"/>
      <c r="AO352" s="280"/>
      <c r="AP352" s="280"/>
    </row>
    <row r="353" spans="22:42" ht="14.5" x14ac:dyDescent="0.35">
      <c r="V353" s="210" t="s">
        <v>3</v>
      </c>
      <c r="W353" s="210" t="s">
        <v>3</v>
      </c>
      <c r="X353" s="210" t="s">
        <v>3</v>
      </c>
      <c r="Y353" s="210" t="s">
        <v>3</v>
      </c>
      <c r="Z353" s="210" t="s">
        <v>3</v>
      </c>
      <c r="AA353" s="210" t="s">
        <v>3</v>
      </c>
      <c r="AC353" s="210" t="s">
        <v>3</v>
      </c>
      <c r="AD353" s="210" t="s">
        <v>3</v>
      </c>
      <c r="AG353" s="281"/>
      <c r="AH353" s="281"/>
      <c r="AI353" s="281"/>
      <c r="AJ353" s="1172"/>
      <c r="AK353" s="1253"/>
      <c r="AL353" s="1253"/>
      <c r="AM353" s="1253"/>
      <c r="AN353" s="280"/>
      <c r="AO353" s="280"/>
      <c r="AP353" s="280"/>
    </row>
    <row r="354" spans="22:42" ht="14.5" x14ac:dyDescent="0.35">
      <c r="V354" s="210" t="s">
        <v>3</v>
      </c>
      <c r="W354" s="210" t="s">
        <v>3</v>
      </c>
      <c r="X354" s="210" t="s">
        <v>3</v>
      </c>
      <c r="Y354" s="210" t="s">
        <v>3</v>
      </c>
      <c r="Z354" s="210" t="s">
        <v>3</v>
      </c>
      <c r="AA354" s="210" t="s">
        <v>3</v>
      </c>
      <c r="AC354" s="210" t="s">
        <v>3</v>
      </c>
      <c r="AD354" s="210" t="s">
        <v>3</v>
      </c>
      <c r="AG354" s="281"/>
      <c r="AH354" s="281"/>
      <c r="AI354" s="281"/>
      <c r="AJ354" s="1172"/>
      <c r="AK354" s="1253"/>
      <c r="AL354" s="1253"/>
      <c r="AM354" s="1253"/>
      <c r="AN354" s="280"/>
      <c r="AO354" s="280"/>
      <c r="AP354" s="280"/>
    </row>
    <row r="355" spans="22:42" ht="14.5" x14ac:dyDescent="0.35">
      <c r="V355" s="210" t="s">
        <v>3</v>
      </c>
      <c r="W355" s="210" t="s">
        <v>3</v>
      </c>
      <c r="X355" s="210" t="s">
        <v>3</v>
      </c>
      <c r="Y355" s="210" t="s">
        <v>3</v>
      </c>
      <c r="Z355" s="210" t="s">
        <v>3</v>
      </c>
      <c r="AA355" s="210" t="s">
        <v>3</v>
      </c>
      <c r="AC355" s="210" t="s">
        <v>3</v>
      </c>
      <c r="AD355" s="210" t="s">
        <v>3</v>
      </c>
      <c r="AG355" s="281"/>
      <c r="AH355" s="281"/>
      <c r="AI355" s="281"/>
      <c r="AJ355" s="1172"/>
      <c r="AK355" s="1253"/>
      <c r="AL355" s="1253"/>
      <c r="AM355" s="1253"/>
      <c r="AN355" s="280"/>
      <c r="AO355" s="280"/>
      <c r="AP355" s="280"/>
    </row>
    <row r="356" spans="22:42" ht="14.5" x14ac:dyDescent="0.35">
      <c r="V356" s="210" t="s">
        <v>3</v>
      </c>
      <c r="W356" s="210" t="s">
        <v>3</v>
      </c>
      <c r="X356" s="210" t="s">
        <v>3</v>
      </c>
      <c r="Y356" s="210" t="s">
        <v>3</v>
      </c>
      <c r="Z356" s="210" t="s">
        <v>3</v>
      </c>
      <c r="AA356" s="210" t="s">
        <v>3</v>
      </c>
      <c r="AC356" s="210" t="s">
        <v>3</v>
      </c>
      <c r="AD356" s="210" t="s">
        <v>3</v>
      </c>
      <c r="AG356" s="281"/>
      <c r="AH356" s="281"/>
      <c r="AI356" s="281"/>
      <c r="AJ356" s="1172"/>
      <c r="AK356" s="1253"/>
      <c r="AL356" s="1253"/>
      <c r="AM356" s="1253"/>
      <c r="AN356" s="280"/>
      <c r="AO356" s="280"/>
      <c r="AP356" s="280"/>
    </row>
    <row r="357" spans="22:42" ht="14.5" x14ac:dyDescent="0.35">
      <c r="V357" s="210" t="s">
        <v>3</v>
      </c>
      <c r="W357" s="210" t="s">
        <v>3</v>
      </c>
      <c r="X357" s="210" t="s">
        <v>3</v>
      </c>
      <c r="Y357" s="210" t="s">
        <v>3</v>
      </c>
      <c r="Z357" s="210" t="s">
        <v>3</v>
      </c>
      <c r="AA357" s="210" t="s">
        <v>3</v>
      </c>
      <c r="AC357" s="210" t="s">
        <v>3</v>
      </c>
      <c r="AD357" s="210" t="s">
        <v>3</v>
      </c>
      <c r="AG357" s="281"/>
      <c r="AH357" s="281"/>
      <c r="AI357" s="281"/>
      <c r="AJ357" s="1172"/>
      <c r="AK357" s="1253"/>
      <c r="AL357" s="1253"/>
      <c r="AM357" s="1253"/>
      <c r="AN357" s="280"/>
      <c r="AO357" s="280"/>
      <c r="AP357" s="280"/>
    </row>
    <row r="358" spans="22:42" ht="14.5" x14ac:dyDescent="0.35">
      <c r="V358" s="210" t="s">
        <v>3</v>
      </c>
      <c r="W358" s="210" t="s">
        <v>3</v>
      </c>
      <c r="X358" s="210" t="s">
        <v>3</v>
      </c>
      <c r="Y358" s="210" t="s">
        <v>3</v>
      </c>
      <c r="Z358" s="210" t="s">
        <v>3</v>
      </c>
      <c r="AA358" s="210" t="s">
        <v>3</v>
      </c>
      <c r="AC358" s="210" t="s">
        <v>3</v>
      </c>
      <c r="AD358" s="210" t="s">
        <v>3</v>
      </c>
      <c r="AG358" s="281"/>
      <c r="AH358" s="281"/>
      <c r="AI358" s="281"/>
      <c r="AJ358" s="1172"/>
      <c r="AK358" s="1253"/>
      <c r="AL358" s="1253"/>
      <c r="AM358" s="1253"/>
      <c r="AN358" s="280"/>
      <c r="AO358" s="280"/>
      <c r="AP358" s="280"/>
    </row>
    <row r="359" spans="22:42" ht="14.5" x14ac:dyDescent="0.35">
      <c r="V359" s="210" t="s">
        <v>3</v>
      </c>
      <c r="W359" s="210" t="s">
        <v>3</v>
      </c>
      <c r="X359" s="210" t="s">
        <v>3</v>
      </c>
      <c r="Y359" s="210" t="s">
        <v>3</v>
      </c>
      <c r="Z359" s="210" t="s">
        <v>3</v>
      </c>
      <c r="AA359" s="210" t="s">
        <v>3</v>
      </c>
      <c r="AC359" s="210" t="s">
        <v>3</v>
      </c>
      <c r="AD359" s="210" t="s">
        <v>3</v>
      </c>
      <c r="AG359" s="281"/>
      <c r="AH359" s="281"/>
      <c r="AI359" s="281"/>
      <c r="AJ359" s="1172"/>
      <c r="AK359" s="1253"/>
      <c r="AL359" s="1253"/>
      <c r="AM359" s="1253"/>
      <c r="AN359" s="280"/>
      <c r="AO359" s="280"/>
      <c r="AP359" s="280"/>
    </row>
    <row r="360" spans="22:42" ht="14.5" x14ac:dyDescent="0.35">
      <c r="V360" s="210" t="s">
        <v>3</v>
      </c>
      <c r="W360" s="210" t="s">
        <v>3</v>
      </c>
      <c r="X360" s="210" t="s">
        <v>3</v>
      </c>
      <c r="Y360" s="210" t="s">
        <v>3</v>
      </c>
      <c r="Z360" s="210" t="s">
        <v>3</v>
      </c>
      <c r="AA360" s="210" t="s">
        <v>3</v>
      </c>
      <c r="AC360" s="210" t="s">
        <v>3</v>
      </c>
      <c r="AD360" s="210" t="s">
        <v>3</v>
      </c>
      <c r="AG360" s="281"/>
      <c r="AH360" s="281"/>
      <c r="AI360" s="281"/>
      <c r="AJ360" s="1172"/>
      <c r="AK360" s="1253"/>
      <c r="AL360" s="1253"/>
      <c r="AM360" s="1253"/>
      <c r="AN360" s="280"/>
      <c r="AO360" s="280"/>
      <c r="AP360" s="280"/>
    </row>
    <row r="361" spans="22:42" ht="14.5" x14ac:dyDescent="0.35">
      <c r="V361" s="210" t="s">
        <v>3</v>
      </c>
      <c r="W361" s="210" t="s">
        <v>3</v>
      </c>
      <c r="X361" s="210" t="s">
        <v>3</v>
      </c>
      <c r="Y361" s="210" t="s">
        <v>3</v>
      </c>
      <c r="Z361" s="210" t="s">
        <v>3</v>
      </c>
      <c r="AA361" s="210" t="s">
        <v>3</v>
      </c>
      <c r="AC361" s="210" t="s">
        <v>3</v>
      </c>
      <c r="AD361" s="210" t="s">
        <v>3</v>
      </c>
      <c r="AG361" s="281"/>
      <c r="AH361" s="281"/>
      <c r="AI361" s="281"/>
      <c r="AJ361" s="1172"/>
      <c r="AK361" s="1253"/>
      <c r="AL361" s="1253"/>
      <c r="AM361" s="1253"/>
      <c r="AN361" s="280"/>
      <c r="AO361" s="280"/>
      <c r="AP361" s="280"/>
    </row>
    <row r="362" spans="22:42" ht="14.5" x14ac:dyDescent="0.35">
      <c r="V362" s="210" t="s">
        <v>3</v>
      </c>
      <c r="W362" s="210" t="s">
        <v>3</v>
      </c>
      <c r="X362" s="210" t="s">
        <v>3</v>
      </c>
      <c r="Y362" s="210" t="s">
        <v>3</v>
      </c>
      <c r="Z362" s="210" t="s">
        <v>3</v>
      </c>
      <c r="AA362" s="210" t="s">
        <v>3</v>
      </c>
      <c r="AC362" s="210" t="s">
        <v>3</v>
      </c>
      <c r="AD362" s="210" t="s">
        <v>3</v>
      </c>
      <c r="AG362" s="281"/>
      <c r="AH362" s="281"/>
      <c r="AI362" s="281"/>
      <c r="AJ362" s="1172"/>
      <c r="AK362" s="1253"/>
      <c r="AL362" s="1253"/>
      <c r="AM362" s="1253"/>
      <c r="AN362" s="280"/>
      <c r="AO362" s="280"/>
      <c r="AP362" s="280"/>
    </row>
    <row r="363" spans="22:42" ht="14.5" x14ac:dyDescent="0.35">
      <c r="V363" s="210" t="s">
        <v>3</v>
      </c>
      <c r="W363" s="210" t="s">
        <v>3</v>
      </c>
      <c r="X363" s="210" t="s">
        <v>3</v>
      </c>
      <c r="Y363" s="210" t="s">
        <v>3</v>
      </c>
      <c r="Z363" s="210" t="s">
        <v>3</v>
      </c>
      <c r="AA363" s="210" t="s">
        <v>3</v>
      </c>
      <c r="AC363" s="210" t="s">
        <v>3</v>
      </c>
      <c r="AD363" s="210" t="s">
        <v>3</v>
      </c>
      <c r="AG363" s="281"/>
      <c r="AH363" s="281"/>
      <c r="AI363" s="281"/>
      <c r="AJ363" s="1172"/>
      <c r="AK363" s="1253"/>
      <c r="AL363" s="1253"/>
      <c r="AM363" s="1253"/>
      <c r="AN363" s="280"/>
      <c r="AO363" s="280"/>
      <c r="AP363" s="280"/>
    </row>
    <row r="364" spans="22:42" ht="14.5" x14ac:dyDescent="0.35">
      <c r="V364" s="210" t="s">
        <v>3</v>
      </c>
      <c r="W364" s="210" t="s">
        <v>3</v>
      </c>
      <c r="X364" s="210" t="s">
        <v>3</v>
      </c>
      <c r="Y364" s="210" t="s">
        <v>3</v>
      </c>
      <c r="Z364" s="210" t="s">
        <v>3</v>
      </c>
      <c r="AA364" s="210" t="s">
        <v>3</v>
      </c>
      <c r="AC364" s="210" t="s">
        <v>3</v>
      </c>
      <c r="AD364" s="210" t="s">
        <v>3</v>
      </c>
      <c r="AG364" s="281"/>
      <c r="AH364" s="281"/>
      <c r="AI364" s="281"/>
      <c r="AJ364" s="1172"/>
      <c r="AK364" s="1253"/>
      <c r="AL364" s="1253"/>
      <c r="AM364" s="1253"/>
      <c r="AN364" s="280"/>
      <c r="AO364" s="280"/>
      <c r="AP364" s="280"/>
    </row>
    <row r="365" spans="22:42" ht="14.5" x14ac:dyDescent="0.35">
      <c r="V365" s="210" t="s">
        <v>3</v>
      </c>
      <c r="W365" s="210" t="s">
        <v>3</v>
      </c>
      <c r="X365" s="210" t="s">
        <v>3</v>
      </c>
      <c r="Y365" s="210" t="s">
        <v>3</v>
      </c>
      <c r="Z365" s="210" t="s">
        <v>3</v>
      </c>
      <c r="AA365" s="210" t="s">
        <v>3</v>
      </c>
      <c r="AC365" s="210" t="s">
        <v>3</v>
      </c>
      <c r="AD365" s="210" t="s">
        <v>3</v>
      </c>
      <c r="AG365" s="281"/>
      <c r="AH365" s="281"/>
      <c r="AI365" s="281"/>
      <c r="AJ365" s="1172"/>
      <c r="AK365" s="1253"/>
      <c r="AL365" s="1253"/>
      <c r="AM365" s="1253"/>
      <c r="AN365" s="280"/>
      <c r="AO365" s="280"/>
      <c r="AP365" s="280"/>
    </row>
    <row r="366" spans="22:42" ht="14.5" x14ac:dyDescent="0.35">
      <c r="V366" s="210" t="s">
        <v>3</v>
      </c>
      <c r="W366" s="210" t="s">
        <v>3</v>
      </c>
      <c r="X366" s="210" t="s">
        <v>3</v>
      </c>
      <c r="Y366" s="210" t="s">
        <v>3</v>
      </c>
      <c r="Z366" s="210" t="s">
        <v>3</v>
      </c>
      <c r="AA366" s="210" t="s">
        <v>3</v>
      </c>
      <c r="AC366" s="210" t="s">
        <v>3</v>
      </c>
      <c r="AD366" s="210" t="s">
        <v>3</v>
      </c>
      <c r="AG366" s="281"/>
      <c r="AH366" s="281"/>
      <c r="AI366" s="281"/>
      <c r="AJ366" s="1172"/>
      <c r="AK366" s="1253"/>
      <c r="AL366" s="1253"/>
      <c r="AM366" s="1253"/>
      <c r="AN366" s="280"/>
      <c r="AO366" s="280"/>
      <c r="AP366" s="280"/>
    </row>
    <row r="367" spans="22:42" ht="14.5" x14ac:dyDescent="0.35">
      <c r="V367" s="210" t="s">
        <v>3</v>
      </c>
      <c r="W367" s="210" t="s">
        <v>3</v>
      </c>
      <c r="X367" s="210" t="s">
        <v>3</v>
      </c>
      <c r="Y367" s="210" t="s">
        <v>3</v>
      </c>
      <c r="Z367" s="210" t="s">
        <v>3</v>
      </c>
      <c r="AA367" s="210" t="s">
        <v>3</v>
      </c>
      <c r="AC367" s="210" t="s">
        <v>3</v>
      </c>
      <c r="AD367" s="210" t="s">
        <v>3</v>
      </c>
      <c r="AG367" s="281"/>
      <c r="AH367" s="281"/>
      <c r="AI367" s="281"/>
      <c r="AJ367" s="1172"/>
      <c r="AK367" s="1253"/>
      <c r="AL367" s="1253"/>
      <c r="AM367" s="1253"/>
      <c r="AN367" s="280"/>
      <c r="AO367" s="280"/>
      <c r="AP367" s="280"/>
    </row>
    <row r="368" spans="22:42" ht="14.5" x14ac:dyDescent="0.35">
      <c r="V368" s="210" t="s">
        <v>3</v>
      </c>
      <c r="W368" s="210" t="s">
        <v>3</v>
      </c>
      <c r="X368" s="210" t="s">
        <v>3</v>
      </c>
      <c r="Y368" s="210" t="s">
        <v>3</v>
      </c>
      <c r="Z368" s="210" t="s">
        <v>3</v>
      </c>
      <c r="AA368" s="210" t="s">
        <v>3</v>
      </c>
      <c r="AC368" s="210" t="s">
        <v>3</v>
      </c>
      <c r="AD368" s="210" t="s">
        <v>3</v>
      </c>
      <c r="AG368" s="281"/>
      <c r="AH368" s="281"/>
      <c r="AI368" s="281"/>
      <c r="AJ368" s="1172"/>
      <c r="AK368" s="1253"/>
      <c r="AL368" s="1253"/>
      <c r="AM368" s="1253"/>
      <c r="AN368" s="280"/>
      <c r="AO368" s="280"/>
      <c r="AP368" s="280"/>
    </row>
    <row r="369" spans="22:42" ht="14.5" x14ac:dyDescent="0.35">
      <c r="V369" s="210" t="s">
        <v>3</v>
      </c>
      <c r="W369" s="210" t="s">
        <v>3</v>
      </c>
      <c r="X369" s="210" t="s">
        <v>3</v>
      </c>
      <c r="Y369" s="210" t="s">
        <v>3</v>
      </c>
      <c r="Z369" s="210" t="s">
        <v>3</v>
      </c>
      <c r="AA369" s="210" t="s">
        <v>3</v>
      </c>
      <c r="AC369" s="210" t="s">
        <v>3</v>
      </c>
      <c r="AD369" s="210" t="s">
        <v>3</v>
      </c>
      <c r="AG369" s="281"/>
      <c r="AH369" s="281"/>
      <c r="AI369" s="281"/>
      <c r="AJ369" s="1172"/>
      <c r="AK369" s="1253"/>
      <c r="AL369" s="1253"/>
      <c r="AM369" s="1253"/>
      <c r="AN369" s="280"/>
      <c r="AO369" s="280"/>
      <c r="AP369" s="280"/>
    </row>
    <row r="370" spans="22:42" ht="14.5" x14ac:dyDescent="0.35">
      <c r="V370" s="210" t="s">
        <v>3</v>
      </c>
      <c r="W370" s="210" t="s">
        <v>3</v>
      </c>
      <c r="X370" s="210" t="s">
        <v>3</v>
      </c>
      <c r="Y370" s="210" t="s">
        <v>3</v>
      </c>
      <c r="Z370" s="210" t="s">
        <v>3</v>
      </c>
      <c r="AA370" s="210" t="s">
        <v>3</v>
      </c>
      <c r="AC370" s="210" t="s">
        <v>3</v>
      </c>
      <c r="AD370" s="210" t="s">
        <v>3</v>
      </c>
      <c r="AG370" s="281"/>
      <c r="AH370" s="281"/>
      <c r="AI370" s="281"/>
      <c r="AJ370" s="1172"/>
      <c r="AK370" s="1253"/>
      <c r="AL370" s="1253"/>
      <c r="AM370" s="1253"/>
      <c r="AN370" s="280"/>
      <c r="AO370" s="280"/>
      <c r="AP370" s="280"/>
    </row>
    <row r="371" spans="22:42" ht="14.5" x14ac:dyDescent="0.35">
      <c r="V371" s="210" t="s">
        <v>3</v>
      </c>
      <c r="W371" s="210" t="s">
        <v>3</v>
      </c>
      <c r="X371" s="210" t="s">
        <v>3</v>
      </c>
      <c r="Y371" s="210" t="s">
        <v>3</v>
      </c>
      <c r="Z371" s="210" t="s">
        <v>3</v>
      </c>
      <c r="AA371" s="210" t="s">
        <v>3</v>
      </c>
      <c r="AC371" s="210" t="s">
        <v>3</v>
      </c>
      <c r="AD371" s="210" t="s">
        <v>3</v>
      </c>
      <c r="AG371" s="281"/>
      <c r="AH371" s="281"/>
      <c r="AI371" s="281"/>
      <c r="AJ371" s="1172"/>
      <c r="AK371" s="1253"/>
      <c r="AL371" s="1253"/>
      <c r="AM371" s="1253"/>
      <c r="AN371" s="280"/>
      <c r="AO371" s="280"/>
      <c r="AP371" s="280"/>
    </row>
    <row r="372" spans="22:42" ht="14.5" x14ac:dyDescent="0.35">
      <c r="V372" s="210" t="s">
        <v>3</v>
      </c>
      <c r="W372" s="210" t="s">
        <v>3</v>
      </c>
      <c r="X372" s="210" t="s">
        <v>3</v>
      </c>
      <c r="Y372" s="210" t="s">
        <v>3</v>
      </c>
      <c r="Z372" s="210" t="s">
        <v>3</v>
      </c>
      <c r="AA372" s="210" t="s">
        <v>3</v>
      </c>
      <c r="AC372" s="210" t="s">
        <v>3</v>
      </c>
      <c r="AD372" s="210" t="s">
        <v>3</v>
      </c>
      <c r="AG372" s="281"/>
      <c r="AH372" s="281"/>
      <c r="AI372" s="281"/>
      <c r="AJ372" s="1172"/>
      <c r="AK372" s="1253"/>
      <c r="AL372" s="1253"/>
      <c r="AM372" s="1253"/>
      <c r="AN372" s="280"/>
      <c r="AO372" s="280"/>
      <c r="AP372" s="280"/>
    </row>
    <row r="373" spans="22:42" ht="14.5" x14ac:dyDescent="0.35">
      <c r="V373" s="210" t="s">
        <v>3</v>
      </c>
      <c r="W373" s="210" t="s">
        <v>3</v>
      </c>
      <c r="X373" s="210" t="s">
        <v>3</v>
      </c>
      <c r="Y373" s="210" t="s">
        <v>3</v>
      </c>
      <c r="Z373" s="210" t="s">
        <v>3</v>
      </c>
      <c r="AA373" s="210" t="s">
        <v>3</v>
      </c>
      <c r="AC373" s="210" t="s">
        <v>3</v>
      </c>
      <c r="AD373" s="210" t="s">
        <v>3</v>
      </c>
      <c r="AG373" s="281"/>
      <c r="AH373" s="281"/>
      <c r="AI373" s="281"/>
      <c r="AJ373" s="1172"/>
      <c r="AK373" s="1253"/>
      <c r="AL373" s="1253"/>
      <c r="AM373" s="1253"/>
      <c r="AN373" s="280"/>
      <c r="AO373" s="280"/>
      <c r="AP373" s="280"/>
    </row>
    <row r="374" spans="22:42" ht="14.5" x14ac:dyDescent="0.35">
      <c r="V374" s="210" t="s">
        <v>3</v>
      </c>
      <c r="W374" s="210" t="s">
        <v>3</v>
      </c>
      <c r="X374" s="210" t="s">
        <v>3</v>
      </c>
      <c r="Y374" s="210" t="s">
        <v>3</v>
      </c>
      <c r="Z374" s="210" t="s">
        <v>3</v>
      </c>
      <c r="AA374" s="210" t="s">
        <v>3</v>
      </c>
      <c r="AC374" s="210" t="s">
        <v>3</v>
      </c>
      <c r="AD374" s="210" t="s">
        <v>3</v>
      </c>
      <c r="AG374" s="281"/>
      <c r="AH374" s="281"/>
      <c r="AI374" s="281"/>
      <c r="AJ374" s="1172"/>
      <c r="AK374" s="1253"/>
      <c r="AL374" s="1253"/>
      <c r="AM374" s="1253"/>
      <c r="AN374" s="280"/>
      <c r="AO374" s="280"/>
      <c r="AP374" s="280"/>
    </row>
    <row r="375" spans="22:42" ht="14.5" x14ac:dyDescent="0.35">
      <c r="V375" s="210" t="s">
        <v>3</v>
      </c>
      <c r="W375" s="210" t="s">
        <v>3</v>
      </c>
      <c r="X375" s="210" t="s">
        <v>3</v>
      </c>
      <c r="Y375" s="210" t="s">
        <v>3</v>
      </c>
      <c r="Z375" s="210" t="s">
        <v>3</v>
      </c>
      <c r="AA375" s="210" t="s">
        <v>3</v>
      </c>
      <c r="AC375" s="210" t="s">
        <v>3</v>
      </c>
      <c r="AD375" s="210" t="s">
        <v>3</v>
      </c>
      <c r="AG375" s="281"/>
      <c r="AH375" s="281"/>
      <c r="AI375" s="281"/>
      <c r="AJ375" s="1172"/>
      <c r="AK375" s="1253"/>
      <c r="AL375" s="1253"/>
      <c r="AM375" s="1253"/>
      <c r="AN375" s="280"/>
      <c r="AO375" s="280"/>
      <c r="AP375" s="280"/>
    </row>
    <row r="376" spans="22:42" ht="14.5" x14ac:dyDescent="0.35">
      <c r="V376" s="210" t="s">
        <v>3</v>
      </c>
      <c r="W376" s="210" t="s">
        <v>3</v>
      </c>
      <c r="X376" s="210" t="s">
        <v>3</v>
      </c>
      <c r="Y376" s="210" t="s">
        <v>3</v>
      </c>
      <c r="Z376" s="210" t="s">
        <v>3</v>
      </c>
      <c r="AA376" s="210" t="s">
        <v>3</v>
      </c>
      <c r="AC376" s="210" t="s">
        <v>3</v>
      </c>
      <c r="AD376" s="210" t="s">
        <v>3</v>
      </c>
      <c r="AG376" s="281"/>
      <c r="AH376" s="281"/>
      <c r="AI376" s="281"/>
      <c r="AJ376" s="1172"/>
      <c r="AK376" s="1253"/>
      <c r="AL376" s="1253"/>
      <c r="AM376" s="1253"/>
      <c r="AN376" s="280"/>
      <c r="AO376" s="280"/>
      <c r="AP376" s="280"/>
    </row>
    <row r="377" spans="22:42" ht="14.5" x14ac:dyDescent="0.35">
      <c r="V377" s="210" t="s">
        <v>3</v>
      </c>
      <c r="W377" s="210" t="s">
        <v>3</v>
      </c>
      <c r="X377" s="210" t="s">
        <v>3</v>
      </c>
      <c r="Y377" s="210" t="s">
        <v>3</v>
      </c>
      <c r="Z377" s="210" t="s">
        <v>3</v>
      </c>
      <c r="AA377" s="210" t="s">
        <v>3</v>
      </c>
      <c r="AC377" s="210" t="s">
        <v>3</v>
      </c>
      <c r="AD377" s="210" t="s">
        <v>3</v>
      </c>
      <c r="AG377" s="281"/>
      <c r="AH377" s="281"/>
      <c r="AI377" s="281"/>
      <c r="AJ377" s="1172"/>
      <c r="AK377" s="1253"/>
      <c r="AL377" s="1253"/>
      <c r="AM377" s="1253"/>
      <c r="AN377" s="280"/>
      <c r="AO377" s="280"/>
      <c r="AP377" s="280"/>
    </row>
    <row r="378" spans="22:42" ht="14.5" x14ac:dyDescent="0.35">
      <c r="V378" s="210" t="s">
        <v>3</v>
      </c>
      <c r="W378" s="210" t="s">
        <v>3</v>
      </c>
      <c r="X378" s="210" t="s">
        <v>3</v>
      </c>
      <c r="Y378" s="210" t="s">
        <v>3</v>
      </c>
      <c r="Z378" s="210" t="s">
        <v>3</v>
      </c>
      <c r="AA378" s="210" t="s">
        <v>3</v>
      </c>
      <c r="AC378" s="210" t="s">
        <v>3</v>
      </c>
      <c r="AD378" s="210" t="s">
        <v>3</v>
      </c>
      <c r="AG378" s="281"/>
      <c r="AH378" s="281"/>
      <c r="AI378" s="281"/>
      <c r="AJ378" s="1172"/>
      <c r="AK378" s="1253"/>
      <c r="AL378" s="1253"/>
      <c r="AM378" s="1253"/>
      <c r="AN378" s="280"/>
      <c r="AO378" s="280"/>
      <c r="AP378" s="280"/>
    </row>
    <row r="379" spans="22:42" ht="14.5" x14ac:dyDescent="0.35">
      <c r="V379" s="210" t="s">
        <v>3</v>
      </c>
      <c r="W379" s="210" t="s">
        <v>3</v>
      </c>
      <c r="X379" s="210" t="s">
        <v>3</v>
      </c>
      <c r="Y379" s="210" t="s">
        <v>3</v>
      </c>
      <c r="Z379" s="210" t="s">
        <v>3</v>
      </c>
      <c r="AA379" s="210" t="s">
        <v>3</v>
      </c>
      <c r="AC379" s="210" t="s">
        <v>3</v>
      </c>
      <c r="AD379" s="210" t="s">
        <v>3</v>
      </c>
      <c r="AG379" s="281"/>
      <c r="AH379" s="281"/>
      <c r="AI379" s="281"/>
      <c r="AJ379" s="1172"/>
      <c r="AK379" s="1253"/>
      <c r="AL379" s="1253"/>
      <c r="AM379" s="1253"/>
      <c r="AN379" s="280"/>
      <c r="AO379" s="280"/>
      <c r="AP379" s="280"/>
    </row>
    <row r="380" spans="22:42" ht="14.5" x14ac:dyDescent="0.35">
      <c r="V380" s="210" t="s">
        <v>3</v>
      </c>
      <c r="W380" s="210" t="s">
        <v>3</v>
      </c>
      <c r="X380" s="210" t="s">
        <v>3</v>
      </c>
      <c r="Y380" s="210" t="s">
        <v>3</v>
      </c>
      <c r="Z380" s="210" t="s">
        <v>3</v>
      </c>
      <c r="AA380" s="210" t="s">
        <v>3</v>
      </c>
      <c r="AC380" s="210" t="s">
        <v>3</v>
      </c>
      <c r="AD380" s="210" t="s">
        <v>3</v>
      </c>
      <c r="AG380" s="281"/>
      <c r="AH380" s="281"/>
      <c r="AI380" s="281"/>
      <c r="AJ380" s="1172"/>
      <c r="AK380" s="1253"/>
      <c r="AL380" s="1253"/>
      <c r="AM380" s="1253"/>
      <c r="AN380" s="280"/>
      <c r="AO380" s="280"/>
      <c r="AP380" s="280"/>
    </row>
    <row r="381" spans="22:42" ht="14.5" x14ac:dyDescent="0.35">
      <c r="V381" s="210" t="s">
        <v>3</v>
      </c>
      <c r="W381" s="210" t="s">
        <v>3</v>
      </c>
      <c r="X381" s="210" t="s">
        <v>3</v>
      </c>
      <c r="Y381" s="210" t="s">
        <v>3</v>
      </c>
      <c r="Z381" s="210" t="s">
        <v>3</v>
      </c>
      <c r="AA381" s="210" t="s">
        <v>3</v>
      </c>
      <c r="AC381" s="210" t="s">
        <v>3</v>
      </c>
      <c r="AD381" s="210" t="s">
        <v>3</v>
      </c>
      <c r="AG381" s="281"/>
      <c r="AH381" s="281"/>
      <c r="AI381" s="281"/>
      <c r="AJ381" s="1172"/>
      <c r="AK381" s="1253"/>
      <c r="AL381" s="1253"/>
      <c r="AM381" s="1253"/>
      <c r="AN381" s="280"/>
      <c r="AO381" s="280"/>
      <c r="AP381" s="280"/>
    </row>
    <row r="382" spans="22:42" ht="14.5" x14ac:dyDescent="0.35">
      <c r="V382" s="210" t="s">
        <v>3</v>
      </c>
      <c r="W382" s="210" t="s">
        <v>3</v>
      </c>
      <c r="X382" s="210" t="s">
        <v>3</v>
      </c>
      <c r="Y382" s="210" t="s">
        <v>3</v>
      </c>
      <c r="Z382" s="210" t="s">
        <v>3</v>
      </c>
      <c r="AA382" s="210" t="s">
        <v>3</v>
      </c>
      <c r="AC382" s="210" t="s">
        <v>3</v>
      </c>
      <c r="AD382" s="210" t="s">
        <v>3</v>
      </c>
      <c r="AG382" s="281"/>
      <c r="AH382" s="281"/>
      <c r="AI382" s="281"/>
      <c r="AJ382" s="1172"/>
      <c r="AK382" s="1253"/>
      <c r="AL382" s="1253"/>
      <c r="AM382" s="1253"/>
      <c r="AN382" s="280"/>
      <c r="AO382" s="280"/>
      <c r="AP382" s="280"/>
    </row>
    <row r="383" spans="22:42" ht="14.5" x14ac:dyDescent="0.35">
      <c r="V383" s="210" t="s">
        <v>3</v>
      </c>
      <c r="W383" s="210" t="s">
        <v>3</v>
      </c>
      <c r="X383" s="210" t="s">
        <v>3</v>
      </c>
      <c r="Y383" s="210" t="s">
        <v>3</v>
      </c>
      <c r="Z383" s="210" t="s">
        <v>3</v>
      </c>
      <c r="AA383" s="210" t="s">
        <v>3</v>
      </c>
      <c r="AC383" s="210" t="s">
        <v>3</v>
      </c>
      <c r="AD383" s="210" t="s">
        <v>3</v>
      </c>
      <c r="AG383" s="281"/>
      <c r="AH383" s="281"/>
      <c r="AI383" s="281"/>
      <c r="AJ383" s="1172"/>
      <c r="AK383" s="1253"/>
      <c r="AL383" s="1253"/>
      <c r="AM383" s="1253"/>
      <c r="AN383" s="280"/>
      <c r="AO383" s="280"/>
      <c r="AP383" s="280"/>
    </row>
    <row r="384" spans="22:42" ht="14.5" x14ac:dyDescent="0.35">
      <c r="V384" s="210" t="s">
        <v>3</v>
      </c>
      <c r="W384" s="210" t="s">
        <v>3</v>
      </c>
      <c r="X384" s="210" t="s">
        <v>3</v>
      </c>
      <c r="Y384" s="210" t="s">
        <v>3</v>
      </c>
      <c r="Z384" s="210" t="s">
        <v>3</v>
      </c>
      <c r="AA384" s="210" t="s">
        <v>3</v>
      </c>
      <c r="AC384" s="210" t="s">
        <v>3</v>
      </c>
      <c r="AD384" s="210" t="s">
        <v>3</v>
      </c>
      <c r="AG384" s="281"/>
      <c r="AH384" s="281"/>
      <c r="AI384" s="281"/>
      <c r="AJ384" s="1172"/>
      <c r="AK384" s="1253"/>
      <c r="AL384" s="1253"/>
      <c r="AM384" s="1253"/>
      <c r="AN384" s="280"/>
      <c r="AO384" s="280"/>
      <c r="AP384" s="280"/>
    </row>
    <row r="385" spans="22:42" ht="14.5" x14ac:dyDescent="0.35">
      <c r="V385" s="210" t="s">
        <v>3</v>
      </c>
      <c r="W385" s="210" t="s">
        <v>3</v>
      </c>
      <c r="X385" s="210" t="s">
        <v>3</v>
      </c>
      <c r="Y385" s="210" t="s">
        <v>3</v>
      </c>
      <c r="Z385" s="210" t="s">
        <v>3</v>
      </c>
      <c r="AA385" s="210" t="s">
        <v>3</v>
      </c>
      <c r="AC385" s="210" t="s">
        <v>3</v>
      </c>
      <c r="AD385" s="210" t="s">
        <v>3</v>
      </c>
      <c r="AG385" s="281"/>
      <c r="AH385" s="281"/>
      <c r="AI385" s="281"/>
      <c r="AJ385" s="1172"/>
      <c r="AK385" s="1253"/>
      <c r="AL385" s="1253"/>
      <c r="AM385" s="1253"/>
      <c r="AN385" s="280"/>
      <c r="AO385" s="280"/>
      <c r="AP385" s="280"/>
    </row>
    <row r="386" spans="22:42" ht="14.5" x14ac:dyDescent="0.35">
      <c r="V386" s="210" t="s">
        <v>3</v>
      </c>
      <c r="W386" s="210" t="s">
        <v>3</v>
      </c>
      <c r="X386" s="210" t="s">
        <v>3</v>
      </c>
      <c r="Y386" s="210" t="s">
        <v>3</v>
      </c>
      <c r="Z386" s="210" t="s">
        <v>3</v>
      </c>
      <c r="AA386" s="210" t="s">
        <v>3</v>
      </c>
      <c r="AC386" s="210" t="s">
        <v>3</v>
      </c>
      <c r="AD386" s="210" t="s">
        <v>3</v>
      </c>
      <c r="AG386" s="281"/>
      <c r="AH386" s="281"/>
      <c r="AI386" s="281"/>
      <c r="AJ386" s="1172"/>
      <c r="AK386" s="1253"/>
      <c r="AL386" s="1253"/>
      <c r="AM386" s="1253"/>
      <c r="AN386" s="280"/>
      <c r="AO386" s="280"/>
      <c r="AP386" s="280"/>
    </row>
    <row r="387" spans="22:42" ht="14.5" x14ac:dyDescent="0.35">
      <c r="V387" s="210" t="s">
        <v>3</v>
      </c>
      <c r="W387" s="210" t="s">
        <v>3</v>
      </c>
      <c r="X387" s="210" t="s">
        <v>3</v>
      </c>
      <c r="Y387" s="210" t="s">
        <v>3</v>
      </c>
      <c r="Z387" s="210" t="s">
        <v>3</v>
      </c>
      <c r="AA387" s="210" t="s">
        <v>3</v>
      </c>
      <c r="AC387" s="210" t="s">
        <v>3</v>
      </c>
      <c r="AD387" s="210" t="s">
        <v>3</v>
      </c>
      <c r="AG387" s="281"/>
      <c r="AH387" s="281"/>
      <c r="AI387" s="281"/>
      <c r="AJ387" s="1172"/>
      <c r="AK387" s="1253"/>
      <c r="AL387" s="1253"/>
      <c r="AM387" s="1253"/>
      <c r="AN387" s="280"/>
      <c r="AO387" s="280"/>
      <c r="AP387" s="280"/>
    </row>
    <row r="388" spans="22:42" ht="14.5" x14ac:dyDescent="0.35">
      <c r="V388" s="210" t="s">
        <v>3</v>
      </c>
      <c r="W388" s="210" t="s">
        <v>3</v>
      </c>
      <c r="X388" s="210" t="s">
        <v>3</v>
      </c>
      <c r="Y388" s="210" t="s">
        <v>3</v>
      </c>
      <c r="Z388" s="210" t="s">
        <v>3</v>
      </c>
      <c r="AA388" s="210" t="s">
        <v>3</v>
      </c>
      <c r="AC388" s="210" t="s">
        <v>3</v>
      </c>
      <c r="AD388" s="210" t="s">
        <v>3</v>
      </c>
      <c r="AG388" s="281"/>
      <c r="AH388" s="281"/>
      <c r="AI388" s="281"/>
      <c r="AJ388" s="1172"/>
      <c r="AK388" s="1253"/>
      <c r="AL388" s="1253"/>
      <c r="AM388" s="1253"/>
      <c r="AN388" s="280"/>
      <c r="AO388" s="280"/>
      <c r="AP388" s="280"/>
    </row>
    <row r="389" spans="22:42" ht="14.5" x14ac:dyDescent="0.35">
      <c r="V389" s="210" t="s">
        <v>3</v>
      </c>
      <c r="W389" s="210" t="s">
        <v>3</v>
      </c>
      <c r="X389" s="210" t="s">
        <v>3</v>
      </c>
      <c r="Y389" s="210" t="s">
        <v>3</v>
      </c>
      <c r="Z389" s="210" t="s">
        <v>3</v>
      </c>
      <c r="AA389" s="210" t="s">
        <v>3</v>
      </c>
      <c r="AC389" s="210" t="s">
        <v>3</v>
      </c>
      <c r="AD389" s="210" t="s">
        <v>3</v>
      </c>
      <c r="AG389" s="281"/>
      <c r="AH389" s="281"/>
      <c r="AI389" s="281"/>
      <c r="AJ389" s="1172"/>
      <c r="AK389" s="1253"/>
      <c r="AL389" s="1253"/>
      <c r="AM389" s="1253"/>
      <c r="AN389" s="280"/>
      <c r="AO389" s="280"/>
      <c r="AP389" s="280"/>
    </row>
    <row r="390" spans="22:42" ht="14.5" x14ac:dyDescent="0.35">
      <c r="V390" s="210" t="s">
        <v>3</v>
      </c>
      <c r="W390" s="210" t="s">
        <v>3</v>
      </c>
      <c r="X390" s="210" t="s">
        <v>3</v>
      </c>
      <c r="Y390" s="210" t="s">
        <v>3</v>
      </c>
      <c r="Z390" s="210" t="s">
        <v>3</v>
      </c>
      <c r="AA390" s="210" t="s">
        <v>3</v>
      </c>
      <c r="AC390" s="210" t="s">
        <v>3</v>
      </c>
      <c r="AD390" s="210" t="s">
        <v>3</v>
      </c>
      <c r="AG390" s="281"/>
      <c r="AH390" s="281"/>
      <c r="AI390" s="281"/>
      <c r="AJ390" s="1172"/>
      <c r="AK390" s="1253"/>
      <c r="AL390" s="1253"/>
      <c r="AM390" s="1253"/>
      <c r="AN390" s="280"/>
      <c r="AO390" s="280"/>
      <c r="AP390" s="280"/>
    </row>
    <row r="391" spans="22:42" ht="14.5" x14ac:dyDescent="0.35">
      <c r="V391" s="210" t="s">
        <v>3</v>
      </c>
      <c r="W391" s="210" t="s">
        <v>3</v>
      </c>
      <c r="X391" s="210" t="s">
        <v>3</v>
      </c>
      <c r="Y391" s="210" t="s">
        <v>3</v>
      </c>
      <c r="Z391" s="210" t="s">
        <v>3</v>
      </c>
      <c r="AA391" s="210" t="s">
        <v>3</v>
      </c>
      <c r="AC391" s="210" t="s">
        <v>3</v>
      </c>
      <c r="AD391" s="210" t="s">
        <v>3</v>
      </c>
      <c r="AG391" s="281"/>
      <c r="AH391" s="281"/>
      <c r="AI391" s="281"/>
      <c r="AJ391" s="1172"/>
      <c r="AK391" s="1253"/>
      <c r="AL391" s="1253"/>
      <c r="AM391" s="1253"/>
      <c r="AN391" s="280"/>
      <c r="AO391" s="280"/>
      <c r="AP391" s="280"/>
    </row>
    <row r="392" spans="22:42" ht="14.5" x14ac:dyDescent="0.35">
      <c r="V392" s="210" t="s">
        <v>3</v>
      </c>
      <c r="W392" s="210" t="s">
        <v>3</v>
      </c>
      <c r="X392" s="210" t="s">
        <v>3</v>
      </c>
      <c r="Y392" s="210" t="s">
        <v>3</v>
      </c>
      <c r="Z392" s="210" t="s">
        <v>3</v>
      </c>
      <c r="AA392" s="210" t="s">
        <v>3</v>
      </c>
      <c r="AC392" s="210" t="s">
        <v>3</v>
      </c>
      <c r="AD392" s="210" t="s">
        <v>3</v>
      </c>
      <c r="AG392" s="281"/>
      <c r="AH392" s="281"/>
      <c r="AI392" s="281"/>
      <c r="AJ392" s="1172"/>
      <c r="AK392" s="1253"/>
      <c r="AL392" s="1253"/>
      <c r="AM392" s="1253"/>
      <c r="AN392" s="280"/>
      <c r="AO392" s="280"/>
      <c r="AP392" s="280"/>
    </row>
    <row r="393" spans="22:42" ht="14.5" x14ac:dyDescent="0.35">
      <c r="V393" s="210" t="s">
        <v>3</v>
      </c>
      <c r="W393" s="210" t="s">
        <v>3</v>
      </c>
      <c r="X393" s="210" t="s">
        <v>3</v>
      </c>
      <c r="Y393" s="210" t="s">
        <v>3</v>
      </c>
      <c r="Z393" s="210" t="s">
        <v>3</v>
      </c>
      <c r="AA393" s="210" t="s">
        <v>3</v>
      </c>
      <c r="AC393" s="210" t="s">
        <v>3</v>
      </c>
      <c r="AD393" s="210" t="s">
        <v>3</v>
      </c>
      <c r="AG393" s="281"/>
      <c r="AH393" s="281"/>
      <c r="AI393" s="281"/>
      <c r="AJ393" s="1172"/>
      <c r="AK393" s="1253"/>
      <c r="AL393" s="1253"/>
      <c r="AM393" s="1253"/>
      <c r="AN393" s="280"/>
      <c r="AO393" s="280"/>
      <c r="AP393" s="280"/>
    </row>
    <row r="394" spans="22:42" ht="14.5" x14ac:dyDescent="0.35">
      <c r="V394" s="210" t="s">
        <v>3</v>
      </c>
      <c r="W394" s="210" t="s">
        <v>3</v>
      </c>
      <c r="X394" s="210" t="s">
        <v>3</v>
      </c>
      <c r="Y394" s="210" t="s">
        <v>3</v>
      </c>
      <c r="Z394" s="210" t="s">
        <v>3</v>
      </c>
      <c r="AA394" s="210" t="s">
        <v>3</v>
      </c>
      <c r="AC394" s="210" t="s">
        <v>3</v>
      </c>
      <c r="AD394" s="210" t="s">
        <v>3</v>
      </c>
      <c r="AG394" s="281"/>
      <c r="AH394" s="281"/>
      <c r="AI394" s="281"/>
      <c r="AJ394" s="1172"/>
      <c r="AK394" s="1253"/>
      <c r="AL394" s="1253"/>
      <c r="AM394" s="1253"/>
      <c r="AN394" s="280"/>
      <c r="AO394" s="280"/>
      <c r="AP394" s="280"/>
    </row>
    <row r="395" spans="22:42" ht="14.5" x14ac:dyDescent="0.35">
      <c r="V395" s="210" t="s">
        <v>3</v>
      </c>
      <c r="W395" s="210" t="s">
        <v>3</v>
      </c>
      <c r="X395" s="210" t="s">
        <v>3</v>
      </c>
      <c r="Y395" s="210" t="s">
        <v>3</v>
      </c>
      <c r="Z395" s="210" t="s">
        <v>3</v>
      </c>
      <c r="AA395" s="210" t="s">
        <v>3</v>
      </c>
      <c r="AC395" s="210" t="s">
        <v>3</v>
      </c>
      <c r="AD395" s="210" t="s">
        <v>3</v>
      </c>
      <c r="AG395" s="281"/>
      <c r="AH395" s="281"/>
      <c r="AI395" s="281"/>
      <c r="AJ395" s="1172"/>
      <c r="AK395" s="1253"/>
      <c r="AL395" s="1253"/>
      <c r="AM395" s="1253"/>
      <c r="AN395" s="280"/>
      <c r="AO395" s="280"/>
      <c r="AP395" s="280"/>
    </row>
    <row r="396" spans="22:42" ht="14.5" x14ac:dyDescent="0.35">
      <c r="V396" s="210" t="s">
        <v>3</v>
      </c>
      <c r="W396" s="210" t="s">
        <v>3</v>
      </c>
      <c r="X396" s="210" t="s">
        <v>3</v>
      </c>
      <c r="Y396" s="210" t="s">
        <v>3</v>
      </c>
      <c r="Z396" s="210" t="s">
        <v>3</v>
      </c>
      <c r="AA396" s="210" t="s">
        <v>3</v>
      </c>
      <c r="AC396" s="210" t="s">
        <v>3</v>
      </c>
      <c r="AD396" s="210" t="s">
        <v>3</v>
      </c>
      <c r="AG396" s="281"/>
      <c r="AH396" s="281"/>
      <c r="AI396" s="281"/>
      <c r="AJ396" s="1172"/>
      <c r="AK396" s="1253"/>
      <c r="AL396" s="1253"/>
      <c r="AM396" s="1253"/>
      <c r="AN396" s="280"/>
      <c r="AO396" s="280"/>
      <c r="AP396" s="280"/>
    </row>
    <row r="397" spans="22:42" ht="14.5" x14ac:dyDescent="0.35">
      <c r="V397" s="210" t="s">
        <v>3</v>
      </c>
      <c r="W397" s="210" t="s">
        <v>3</v>
      </c>
      <c r="X397" s="210" t="s">
        <v>3</v>
      </c>
      <c r="Y397" s="210" t="s">
        <v>3</v>
      </c>
      <c r="Z397" s="210" t="s">
        <v>3</v>
      </c>
      <c r="AA397" s="210" t="s">
        <v>3</v>
      </c>
      <c r="AC397" s="210" t="s">
        <v>3</v>
      </c>
      <c r="AD397" s="210" t="s">
        <v>3</v>
      </c>
      <c r="AG397" s="281"/>
      <c r="AH397" s="281"/>
      <c r="AI397" s="281"/>
      <c r="AJ397" s="1172"/>
      <c r="AK397" s="1253"/>
      <c r="AL397" s="1253"/>
      <c r="AM397" s="1253"/>
      <c r="AN397" s="280"/>
      <c r="AO397" s="280"/>
      <c r="AP397" s="280"/>
    </row>
    <row r="398" spans="22:42" ht="14.5" x14ac:dyDescent="0.35">
      <c r="V398" s="210" t="s">
        <v>3</v>
      </c>
      <c r="W398" s="210" t="s">
        <v>3</v>
      </c>
      <c r="X398" s="210" t="s">
        <v>3</v>
      </c>
      <c r="Y398" s="210" t="s">
        <v>3</v>
      </c>
      <c r="Z398" s="210" t="s">
        <v>3</v>
      </c>
      <c r="AA398" s="210" t="s">
        <v>3</v>
      </c>
      <c r="AC398" s="210" t="s">
        <v>3</v>
      </c>
      <c r="AD398" s="210" t="s">
        <v>3</v>
      </c>
      <c r="AG398" s="281"/>
      <c r="AH398" s="281"/>
      <c r="AI398" s="281"/>
      <c r="AJ398" s="1172"/>
      <c r="AK398" s="1253"/>
      <c r="AL398" s="1253"/>
      <c r="AM398" s="1253"/>
      <c r="AN398" s="280"/>
      <c r="AO398" s="280"/>
      <c r="AP398" s="280"/>
    </row>
    <row r="399" spans="22:42" ht="14.5" x14ac:dyDescent="0.35">
      <c r="V399" s="210" t="s">
        <v>3</v>
      </c>
      <c r="W399" s="210" t="s">
        <v>3</v>
      </c>
      <c r="X399" s="210" t="s">
        <v>3</v>
      </c>
      <c r="Y399" s="210" t="s">
        <v>3</v>
      </c>
      <c r="Z399" s="210" t="s">
        <v>3</v>
      </c>
      <c r="AA399" s="210" t="s">
        <v>3</v>
      </c>
      <c r="AC399" s="210" t="s">
        <v>3</v>
      </c>
      <c r="AD399" s="210" t="s">
        <v>3</v>
      </c>
      <c r="AG399" s="281"/>
      <c r="AH399" s="281"/>
      <c r="AI399" s="281"/>
      <c r="AJ399" s="1172"/>
      <c r="AK399" s="1253"/>
      <c r="AL399" s="1253"/>
      <c r="AM399" s="1253"/>
      <c r="AN399" s="280"/>
      <c r="AO399" s="280"/>
      <c r="AP399" s="280"/>
    </row>
    <row r="400" spans="22:42" ht="14.5" x14ac:dyDescent="0.35">
      <c r="V400" s="210" t="s">
        <v>3</v>
      </c>
      <c r="W400" s="210" t="s">
        <v>3</v>
      </c>
      <c r="X400" s="210" t="s">
        <v>3</v>
      </c>
      <c r="Y400" s="210" t="s">
        <v>3</v>
      </c>
      <c r="Z400" s="210" t="s">
        <v>3</v>
      </c>
      <c r="AA400" s="210" t="s">
        <v>3</v>
      </c>
      <c r="AC400" s="210" t="s">
        <v>3</v>
      </c>
      <c r="AD400" s="210" t="s">
        <v>3</v>
      </c>
      <c r="AG400" s="281"/>
      <c r="AH400" s="281"/>
      <c r="AI400" s="281"/>
      <c r="AJ400" s="1172"/>
      <c r="AK400" s="1253"/>
      <c r="AL400" s="1253"/>
      <c r="AM400" s="1253"/>
      <c r="AN400" s="280"/>
      <c r="AO400" s="280"/>
      <c r="AP400" s="280"/>
    </row>
    <row r="401" spans="22:42" ht="14.5" x14ac:dyDescent="0.35">
      <c r="V401" s="210" t="s">
        <v>3</v>
      </c>
      <c r="W401" s="210" t="s">
        <v>3</v>
      </c>
      <c r="X401" s="210" t="s">
        <v>3</v>
      </c>
      <c r="Y401" s="210" t="s">
        <v>3</v>
      </c>
      <c r="Z401" s="210" t="s">
        <v>3</v>
      </c>
      <c r="AA401" s="210" t="s">
        <v>3</v>
      </c>
      <c r="AC401" s="210" t="s">
        <v>3</v>
      </c>
      <c r="AD401" s="210" t="s">
        <v>3</v>
      </c>
      <c r="AG401" s="281"/>
      <c r="AH401" s="281"/>
      <c r="AI401" s="281"/>
      <c r="AJ401" s="1172"/>
      <c r="AK401" s="1253"/>
      <c r="AL401" s="1253"/>
      <c r="AM401" s="1253"/>
      <c r="AN401" s="280"/>
      <c r="AO401" s="280"/>
      <c r="AP401" s="280"/>
    </row>
    <row r="402" spans="22:42" ht="14.5" x14ac:dyDescent="0.35">
      <c r="V402" s="210" t="s">
        <v>3</v>
      </c>
      <c r="W402" s="210" t="s">
        <v>3</v>
      </c>
      <c r="X402" s="210" t="s">
        <v>3</v>
      </c>
      <c r="Y402" s="210" t="s">
        <v>3</v>
      </c>
      <c r="Z402" s="210" t="s">
        <v>3</v>
      </c>
      <c r="AA402" s="210" t="s">
        <v>3</v>
      </c>
      <c r="AC402" s="210" t="s">
        <v>3</v>
      </c>
      <c r="AD402" s="210" t="s">
        <v>3</v>
      </c>
      <c r="AG402" s="281"/>
      <c r="AH402" s="281"/>
      <c r="AI402" s="281"/>
      <c r="AJ402" s="1172"/>
      <c r="AK402" s="1253"/>
      <c r="AL402" s="1253"/>
      <c r="AM402" s="1253"/>
      <c r="AN402" s="280"/>
      <c r="AO402" s="280"/>
      <c r="AP402" s="280"/>
    </row>
    <row r="403" spans="22:42" ht="14.5" x14ac:dyDescent="0.35">
      <c r="V403" s="210" t="s">
        <v>3</v>
      </c>
      <c r="W403" s="210" t="s">
        <v>3</v>
      </c>
      <c r="X403" s="210" t="s">
        <v>3</v>
      </c>
      <c r="Y403" s="210" t="s">
        <v>3</v>
      </c>
      <c r="Z403" s="210" t="s">
        <v>3</v>
      </c>
      <c r="AA403" s="210" t="s">
        <v>3</v>
      </c>
      <c r="AC403" s="210" t="s">
        <v>3</v>
      </c>
      <c r="AD403" s="210" t="s">
        <v>3</v>
      </c>
      <c r="AG403" s="281"/>
      <c r="AH403" s="281"/>
      <c r="AI403" s="281"/>
      <c r="AJ403" s="1172"/>
      <c r="AK403" s="1253"/>
      <c r="AL403" s="1253"/>
      <c r="AM403" s="1253"/>
      <c r="AN403" s="280"/>
      <c r="AO403" s="280"/>
      <c r="AP403" s="280"/>
    </row>
    <row r="404" spans="22:42" ht="14.5" x14ac:dyDescent="0.35">
      <c r="V404" s="210" t="s">
        <v>3</v>
      </c>
      <c r="W404" s="210" t="s">
        <v>3</v>
      </c>
      <c r="X404" s="210" t="s">
        <v>3</v>
      </c>
      <c r="Y404" s="210" t="s">
        <v>3</v>
      </c>
      <c r="Z404" s="210" t="s">
        <v>3</v>
      </c>
      <c r="AA404" s="210" t="s">
        <v>3</v>
      </c>
      <c r="AC404" s="210" t="s">
        <v>3</v>
      </c>
      <c r="AD404" s="210" t="s">
        <v>3</v>
      </c>
      <c r="AG404" s="281"/>
      <c r="AH404" s="281"/>
      <c r="AI404" s="281"/>
      <c r="AJ404" s="1172"/>
      <c r="AK404" s="1253"/>
      <c r="AL404" s="1253"/>
      <c r="AM404" s="1253"/>
      <c r="AN404" s="280"/>
      <c r="AO404" s="280"/>
      <c r="AP404" s="280"/>
    </row>
    <row r="405" spans="22:42" ht="14.5" x14ac:dyDescent="0.35">
      <c r="V405" s="210" t="s">
        <v>3</v>
      </c>
      <c r="W405" s="210" t="s">
        <v>3</v>
      </c>
      <c r="X405" s="210" t="s">
        <v>3</v>
      </c>
      <c r="Y405" s="210" t="s">
        <v>3</v>
      </c>
      <c r="Z405" s="210" t="s">
        <v>3</v>
      </c>
      <c r="AA405" s="210" t="s">
        <v>3</v>
      </c>
      <c r="AC405" s="210" t="s">
        <v>3</v>
      </c>
      <c r="AD405" s="210" t="s">
        <v>3</v>
      </c>
      <c r="AG405" s="281"/>
      <c r="AH405" s="281"/>
      <c r="AI405" s="281"/>
      <c r="AJ405" s="1172"/>
      <c r="AK405" s="1253"/>
      <c r="AL405" s="1253"/>
      <c r="AM405" s="1253"/>
      <c r="AN405" s="280"/>
      <c r="AO405" s="280"/>
      <c r="AP405" s="280"/>
    </row>
    <row r="406" spans="22:42" ht="14.5" x14ac:dyDescent="0.35">
      <c r="V406" s="210" t="s">
        <v>3</v>
      </c>
      <c r="W406" s="210" t="s">
        <v>3</v>
      </c>
      <c r="X406" s="210" t="s">
        <v>3</v>
      </c>
      <c r="Y406" s="210" t="s">
        <v>3</v>
      </c>
      <c r="Z406" s="210" t="s">
        <v>3</v>
      </c>
      <c r="AA406" s="210" t="s">
        <v>3</v>
      </c>
      <c r="AC406" s="210" t="s">
        <v>3</v>
      </c>
      <c r="AD406" s="210" t="s">
        <v>3</v>
      </c>
      <c r="AG406" s="281"/>
      <c r="AH406" s="281"/>
      <c r="AI406" s="281"/>
      <c r="AJ406" s="1172"/>
      <c r="AK406" s="1253"/>
      <c r="AL406" s="1253"/>
      <c r="AM406" s="1253"/>
      <c r="AN406" s="280"/>
      <c r="AO406" s="280"/>
      <c r="AP406" s="280"/>
    </row>
    <row r="407" spans="22:42" ht="14.5" x14ac:dyDescent="0.35">
      <c r="V407" s="210" t="s">
        <v>3</v>
      </c>
      <c r="W407" s="210" t="s">
        <v>3</v>
      </c>
      <c r="X407" s="210" t="s">
        <v>3</v>
      </c>
      <c r="Y407" s="210" t="s">
        <v>3</v>
      </c>
      <c r="Z407" s="210" t="s">
        <v>3</v>
      </c>
      <c r="AA407" s="210" t="s">
        <v>3</v>
      </c>
      <c r="AC407" s="210" t="s">
        <v>3</v>
      </c>
      <c r="AD407" s="210" t="s">
        <v>3</v>
      </c>
      <c r="AG407" s="281"/>
      <c r="AH407" s="281"/>
      <c r="AI407" s="281"/>
      <c r="AJ407" s="1172"/>
      <c r="AK407" s="1253"/>
      <c r="AL407" s="1253"/>
      <c r="AM407" s="1253"/>
      <c r="AN407" s="280"/>
      <c r="AO407" s="280"/>
      <c r="AP407" s="280"/>
    </row>
    <row r="408" spans="22:42" ht="14.5" x14ac:dyDescent="0.35">
      <c r="V408" s="210" t="s">
        <v>3</v>
      </c>
      <c r="W408" s="210" t="s">
        <v>3</v>
      </c>
      <c r="X408" s="210" t="s">
        <v>3</v>
      </c>
      <c r="Y408" s="210" t="s">
        <v>3</v>
      </c>
      <c r="Z408" s="210" t="s">
        <v>3</v>
      </c>
      <c r="AA408" s="210" t="s">
        <v>3</v>
      </c>
      <c r="AC408" s="210" t="s">
        <v>3</v>
      </c>
      <c r="AD408" s="210" t="s">
        <v>3</v>
      </c>
      <c r="AG408" s="281"/>
      <c r="AH408" s="281"/>
      <c r="AI408" s="281"/>
      <c r="AJ408" s="1172"/>
      <c r="AK408" s="1253"/>
      <c r="AL408" s="1253"/>
      <c r="AM408" s="1253"/>
      <c r="AN408" s="280"/>
      <c r="AO408" s="280"/>
      <c r="AP408" s="280"/>
    </row>
    <row r="409" spans="22:42" ht="14.5" x14ac:dyDescent="0.35">
      <c r="V409" s="210" t="s">
        <v>3</v>
      </c>
      <c r="W409" s="210" t="s">
        <v>3</v>
      </c>
      <c r="X409" s="210" t="s">
        <v>3</v>
      </c>
      <c r="Y409" s="210" t="s">
        <v>3</v>
      </c>
      <c r="Z409" s="210" t="s">
        <v>3</v>
      </c>
      <c r="AA409" s="210" t="s">
        <v>3</v>
      </c>
      <c r="AC409" s="210" t="s">
        <v>3</v>
      </c>
      <c r="AD409" s="210" t="s">
        <v>3</v>
      </c>
      <c r="AG409" s="281"/>
      <c r="AH409" s="281"/>
      <c r="AI409" s="281"/>
      <c r="AJ409" s="1172"/>
      <c r="AK409" s="1253"/>
      <c r="AL409" s="1253"/>
      <c r="AM409" s="1253"/>
      <c r="AN409" s="280"/>
      <c r="AO409" s="280"/>
      <c r="AP409" s="280"/>
    </row>
    <row r="410" spans="22:42" ht="14.5" x14ac:dyDescent="0.35">
      <c r="V410" s="210" t="s">
        <v>3</v>
      </c>
      <c r="W410" s="210" t="s">
        <v>3</v>
      </c>
      <c r="X410" s="210" t="s">
        <v>3</v>
      </c>
      <c r="Y410" s="210" t="s">
        <v>3</v>
      </c>
      <c r="Z410" s="210" t="s">
        <v>3</v>
      </c>
      <c r="AA410" s="210" t="s">
        <v>3</v>
      </c>
      <c r="AC410" s="210" t="s">
        <v>3</v>
      </c>
      <c r="AD410" s="210" t="s">
        <v>3</v>
      </c>
      <c r="AG410" s="281"/>
      <c r="AH410" s="281"/>
      <c r="AI410" s="281"/>
      <c r="AJ410" s="1172"/>
      <c r="AK410" s="1253"/>
      <c r="AL410" s="1253"/>
      <c r="AM410" s="1253"/>
      <c r="AN410" s="280"/>
      <c r="AO410" s="280"/>
      <c r="AP410" s="280"/>
    </row>
    <row r="411" spans="22:42" ht="14.5" x14ac:dyDescent="0.35">
      <c r="V411" s="210" t="s">
        <v>3</v>
      </c>
      <c r="W411" s="210" t="s">
        <v>3</v>
      </c>
      <c r="X411" s="210" t="s">
        <v>3</v>
      </c>
      <c r="Y411" s="210" t="s">
        <v>3</v>
      </c>
      <c r="Z411" s="210" t="s">
        <v>3</v>
      </c>
      <c r="AA411" s="210" t="s">
        <v>3</v>
      </c>
      <c r="AC411" s="210" t="s">
        <v>3</v>
      </c>
      <c r="AD411" s="210" t="s">
        <v>3</v>
      </c>
      <c r="AG411" s="281"/>
      <c r="AH411" s="281"/>
      <c r="AI411" s="281"/>
      <c r="AJ411" s="1172"/>
      <c r="AK411" s="1253"/>
      <c r="AL411" s="1253"/>
      <c r="AM411" s="1253"/>
      <c r="AN411" s="280"/>
      <c r="AO411" s="280"/>
      <c r="AP411" s="280"/>
    </row>
    <row r="412" spans="22:42" ht="14.5" x14ac:dyDescent="0.35">
      <c r="V412" s="210" t="s">
        <v>3</v>
      </c>
      <c r="W412" s="210" t="s">
        <v>3</v>
      </c>
      <c r="X412" s="210" t="s">
        <v>3</v>
      </c>
      <c r="Y412" s="210" t="s">
        <v>3</v>
      </c>
      <c r="Z412" s="210" t="s">
        <v>3</v>
      </c>
      <c r="AA412" s="210" t="s">
        <v>3</v>
      </c>
      <c r="AC412" s="210" t="s">
        <v>3</v>
      </c>
      <c r="AD412" s="210" t="s">
        <v>3</v>
      </c>
      <c r="AG412" s="281"/>
      <c r="AH412" s="281"/>
      <c r="AI412" s="281"/>
      <c r="AJ412" s="1172"/>
      <c r="AK412" s="1253"/>
      <c r="AL412" s="1253"/>
      <c r="AM412" s="1253"/>
      <c r="AN412" s="280"/>
      <c r="AO412" s="280"/>
      <c r="AP412" s="280"/>
    </row>
    <row r="413" spans="22:42" ht="14.5" x14ac:dyDescent="0.35">
      <c r="V413" s="210" t="s">
        <v>3</v>
      </c>
      <c r="W413" s="210" t="s">
        <v>3</v>
      </c>
      <c r="X413" s="210" t="s">
        <v>3</v>
      </c>
      <c r="Y413" s="210" t="s">
        <v>3</v>
      </c>
      <c r="Z413" s="210" t="s">
        <v>3</v>
      </c>
      <c r="AA413" s="210" t="s">
        <v>3</v>
      </c>
      <c r="AC413" s="210" t="s">
        <v>3</v>
      </c>
      <c r="AD413" s="210" t="s">
        <v>3</v>
      </c>
      <c r="AG413" s="281"/>
      <c r="AH413" s="281"/>
      <c r="AI413" s="281"/>
      <c r="AJ413" s="1172"/>
      <c r="AK413" s="1253"/>
      <c r="AL413" s="1253"/>
      <c r="AM413" s="1253"/>
      <c r="AN413" s="280"/>
      <c r="AO413" s="280"/>
      <c r="AP413" s="280"/>
    </row>
    <row r="414" spans="22:42" ht="14.5" x14ac:dyDescent="0.35">
      <c r="V414" s="210" t="s">
        <v>3</v>
      </c>
      <c r="W414" s="210" t="s">
        <v>3</v>
      </c>
      <c r="X414" s="210" t="s">
        <v>3</v>
      </c>
      <c r="Y414" s="210" t="s">
        <v>3</v>
      </c>
      <c r="Z414" s="210" t="s">
        <v>3</v>
      </c>
      <c r="AA414" s="210" t="s">
        <v>3</v>
      </c>
      <c r="AC414" s="210" t="s">
        <v>3</v>
      </c>
      <c r="AD414" s="210" t="s">
        <v>3</v>
      </c>
      <c r="AG414" s="281"/>
      <c r="AH414" s="281"/>
      <c r="AI414" s="281"/>
      <c r="AJ414" s="1172"/>
      <c r="AK414" s="1253"/>
      <c r="AL414" s="1253"/>
      <c r="AM414" s="1253"/>
      <c r="AN414" s="280"/>
      <c r="AO414" s="280"/>
      <c r="AP414" s="280"/>
    </row>
    <row r="415" spans="22:42" ht="14.5" x14ac:dyDescent="0.35">
      <c r="V415" s="210" t="s">
        <v>3</v>
      </c>
      <c r="W415" s="210" t="s">
        <v>3</v>
      </c>
      <c r="X415" s="210" t="s">
        <v>3</v>
      </c>
      <c r="Y415" s="210" t="s">
        <v>3</v>
      </c>
      <c r="Z415" s="210" t="s">
        <v>3</v>
      </c>
      <c r="AA415" s="210" t="s">
        <v>3</v>
      </c>
      <c r="AC415" s="210" t="s">
        <v>3</v>
      </c>
      <c r="AD415" s="210" t="s">
        <v>3</v>
      </c>
      <c r="AG415" s="281"/>
      <c r="AH415" s="281"/>
      <c r="AI415" s="281"/>
      <c r="AJ415" s="1172"/>
      <c r="AK415" s="1253"/>
      <c r="AL415" s="1253"/>
      <c r="AM415" s="1253"/>
      <c r="AN415" s="280"/>
      <c r="AO415" s="280"/>
      <c r="AP415" s="280"/>
    </row>
    <row r="416" spans="22:42" ht="14.5" x14ac:dyDescent="0.35">
      <c r="V416" s="210" t="s">
        <v>3</v>
      </c>
      <c r="W416" s="210" t="s">
        <v>3</v>
      </c>
      <c r="X416" s="210" t="s">
        <v>3</v>
      </c>
      <c r="Y416" s="210" t="s">
        <v>3</v>
      </c>
      <c r="Z416" s="210" t="s">
        <v>3</v>
      </c>
      <c r="AA416" s="210" t="s">
        <v>3</v>
      </c>
      <c r="AC416" s="210" t="s">
        <v>3</v>
      </c>
      <c r="AD416" s="210" t="s">
        <v>3</v>
      </c>
      <c r="AG416" s="281"/>
      <c r="AH416" s="281"/>
      <c r="AI416" s="281"/>
      <c r="AJ416" s="1172"/>
      <c r="AK416" s="1253"/>
      <c r="AL416" s="1253"/>
      <c r="AM416" s="1253"/>
      <c r="AN416" s="280"/>
      <c r="AO416" s="280"/>
      <c r="AP416" s="280"/>
    </row>
    <row r="417" spans="22:42" ht="14.5" x14ac:dyDescent="0.35">
      <c r="V417" s="210" t="s">
        <v>3</v>
      </c>
      <c r="W417" s="210" t="s">
        <v>3</v>
      </c>
      <c r="X417" s="210" t="s">
        <v>3</v>
      </c>
      <c r="Y417" s="210" t="s">
        <v>3</v>
      </c>
      <c r="Z417" s="210" t="s">
        <v>3</v>
      </c>
      <c r="AA417" s="210" t="s">
        <v>3</v>
      </c>
      <c r="AC417" s="210" t="s">
        <v>3</v>
      </c>
      <c r="AD417" s="210" t="s">
        <v>3</v>
      </c>
      <c r="AG417" s="281"/>
      <c r="AH417" s="281"/>
      <c r="AI417" s="281"/>
      <c r="AJ417" s="1172"/>
      <c r="AK417" s="1253"/>
      <c r="AL417" s="1253"/>
      <c r="AM417" s="1253"/>
      <c r="AN417" s="280"/>
      <c r="AO417" s="280"/>
      <c r="AP417" s="280"/>
    </row>
    <row r="418" spans="22:42" ht="14.5" x14ac:dyDescent="0.35">
      <c r="V418" s="210" t="s">
        <v>3</v>
      </c>
      <c r="W418" s="210" t="s">
        <v>3</v>
      </c>
      <c r="X418" s="210" t="s">
        <v>3</v>
      </c>
      <c r="Y418" s="210" t="s">
        <v>3</v>
      </c>
      <c r="Z418" s="210" t="s">
        <v>3</v>
      </c>
      <c r="AA418" s="210" t="s">
        <v>3</v>
      </c>
      <c r="AC418" s="210" t="s">
        <v>3</v>
      </c>
      <c r="AD418" s="210" t="s">
        <v>3</v>
      </c>
      <c r="AG418" s="281"/>
      <c r="AH418" s="281"/>
      <c r="AI418" s="281"/>
      <c r="AJ418" s="1172"/>
      <c r="AK418" s="1253"/>
      <c r="AL418" s="1253"/>
      <c r="AM418" s="1253"/>
      <c r="AN418" s="280"/>
      <c r="AO418" s="280"/>
      <c r="AP418" s="280"/>
    </row>
    <row r="419" spans="22:42" ht="14.5" x14ac:dyDescent="0.35">
      <c r="V419" s="210" t="s">
        <v>3</v>
      </c>
      <c r="W419" s="210" t="s">
        <v>3</v>
      </c>
      <c r="X419" s="210" t="s">
        <v>3</v>
      </c>
      <c r="Y419" s="210" t="s">
        <v>3</v>
      </c>
      <c r="Z419" s="210" t="s">
        <v>3</v>
      </c>
      <c r="AA419" s="210" t="s">
        <v>3</v>
      </c>
      <c r="AC419" s="210" t="s">
        <v>3</v>
      </c>
      <c r="AD419" s="210" t="s">
        <v>3</v>
      </c>
      <c r="AG419" s="281"/>
      <c r="AH419" s="281"/>
      <c r="AI419" s="281"/>
      <c r="AJ419" s="1172"/>
      <c r="AK419" s="1253"/>
      <c r="AL419" s="1253"/>
      <c r="AM419" s="1253"/>
      <c r="AN419" s="280"/>
      <c r="AO419" s="280"/>
      <c r="AP419" s="280"/>
    </row>
    <row r="420" spans="22:42" ht="14.5" x14ac:dyDescent="0.35">
      <c r="V420" s="210" t="s">
        <v>3</v>
      </c>
      <c r="W420" s="210" t="s">
        <v>3</v>
      </c>
      <c r="X420" s="210" t="s">
        <v>3</v>
      </c>
      <c r="Y420" s="210" t="s">
        <v>3</v>
      </c>
      <c r="Z420" s="210" t="s">
        <v>3</v>
      </c>
      <c r="AA420" s="210" t="s">
        <v>3</v>
      </c>
      <c r="AC420" s="210" t="s">
        <v>3</v>
      </c>
      <c r="AD420" s="210" t="s">
        <v>3</v>
      </c>
      <c r="AG420" s="281"/>
      <c r="AH420" s="281"/>
      <c r="AI420" s="281"/>
      <c r="AJ420" s="1172"/>
      <c r="AK420" s="1253"/>
      <c r="AL420" s="1253"/>
      <c r="AM420" s="1253"/>
      <c r="AN420" s="280"/>
      <c r="AO420" s="280"/>
      <c r="AP420" s="280"/>
    </row>
    <row r="421" spans="22:42" ht="14.5" x14ac:dyDescent="0.35">
      <c r="V421" s="210" t="s">
        <v>3</v>
      </c>
      <c r="W421" s="210" t="s">
        <v>3</v>
      </c>
      <c r="X421" s="210" t="s">
        <v>3</v>
      </c>
      <c r="Y421" s="210" t="s">
        <v>3</v>
      </c>
      <c r="Z421" s="210" t="s">
        <v>3</v>
      </c>
      <c r="AA421" s="210" t="s">
        <v>3</v>
      </c>
      <c r="AC421" s="210" t="s">
        <v>3</v>
      </c>
      <c r="AD421" s="210" t="s">
        <v>3</v>
      </c>
      <c r="AG421" s="281"/>
      <c r="AH421" s="281"/>
      <c r="AI421" s="281"/>
      <c r="AJ421" s="1172"/>
      <c r="AK421" s="1253"/>
      <c r="AL421" s="1253"/>
      <c r="AM421" s="1253"/>
      <c r="AN421" s="280"/>
      <c r="AO421" s="280"/>
      <c r="AP421" s="280"/>
    </row>
    <row r="422" spans="22:42" ht="14.5" x14ac:dyDescent="0.35">
      <c r="V422" s="210" t="s">
        <v>3</v>
      </c>
      <c r="W422" s="210" t="s">
        <v>3</v>
      </c>
      <c r="X422" s="210" t="s">
        <v>3</v>
      </c>
      <c r="Y422" s="210" t="s">
        <v>3</v>
      </c>
      <c r="Z422" s="210" t="s">
        <v>3</v>
      </c>
      <c r="AA422" s="210" t="s">
        <v>3</v>
      </c>
      <c r="AC422" s="210" t="s">
        <v>3</v>
      </c>
      <c r="AD422" s="210" t="s">
        <v>3</v>
      </c>
      <c r="AG422" s="281"/>
      <c r="AH422" s="281"/>
      <c r="AI422" s="281"/>
      <c r="AJ422" s="1172"/>
      <c r="AK422" s="1253"/>
      <c r="AL422" s="1253"/>
      <c r="AM422" s="1253"/>
      <c r="AN422" s="280"/>
      <c r="AO422" s="280"/>
      <c r="AP422" s="280"/>
    </row>
    <row r="423" spans="22:42" ht="14.5" x14ac:dyDescent="0.35">
      <c r="V423" s="210" t="s">
        <v>3</v>
      </c>
      <c r="W423" s="210" t="s">
        <v>3</v>
      </c>
      <c r="X423" s="210" t="s">
        <v>3</v>
      </c>
      <c r="Y423" s="210" t="s">
        <v>3</v>
      </c>
      <c r="Z423" s="210" t="s">
        <v>3</v>
      </c>
      <c r="AA423" s="210" t="s">
        <v>3</v>
      </c>
      <c r="AC423" s="210" t="s">
        <v>3</v>
      </c>
      <c r="AD423" s="210" t="s">
        <v>3</v>
      </c>
      <c r="AG423" s="281"/>
      <c r="AH423" s="281"/>
      <c r="AI423" s="281"/>
      <c r="AJ423" s="1172"/>
      <c r="AK423" s="1253"/>
      <c r="AL423" s="1253"/>
      <c r="AM423" s="1253"/>
      <c r="AN423" s="280"/>
      <c r="AO423" s="280"/>
      <c r="AP423" s="280"/>
    </row>
    <row r="424" spans="22:42" ht="14.5" x14ac:dyDescent="0.35">
      <c r="V424" s="210" t="s">
        <v>3</v>
      </c>
      <c r="W424" s="210" t="s">
        <v>3</v>
      </c>
      <c r="X424" s="210" t="s">
        <v>3</v>
      </c>
      <c r="Y424" s="210" t="s">
        <v>3</v>
      </c>
      <c r="Z424" s="210" t="s">
        <v>3</v>
      </c>
      <c r="AA424" s="210" t="s">
        <v>3</v>
      </c>
      <c r="AC424" s="210" t="s">
        <v>3</v>
      </c>
      <c r="AD424" s="210" t="s">
        <v>3</v>
      </c>
      <c r="AG424" s="281"/>
      <c r="AH424" s="281"/>
      <c r="AI424" s="281"/>
      <c r="AJ424" s="1172"/>
      <c r="AK424" s="1253"/>
      <c r="AL424" s="1253"/>
      <c r="AM424" s="1253"/>
      <c r="AN424" s="280"/>
      <c r="AO424" s="280"/>
      <c r="AP424" s="280"/>
    </row>
    <row r="425" spans="22:42" ht="14.5" x14ac:dyDescent="0.35">
      <c r="V425" s="210" t="s">
        <v>3</v>
      </c>
      <c r="W425" s="210" t="s">
        <v>3</v>
      </c>
      <c r="X425" s="210" t="s">
        <v>3</v>
      </c>
      <c r="Y425" s="210" t="s">
        <v>3</v>
      </c>
      <c r="Z425" s="210" t="s">
        <v>3</v>
      </c>
      <c r="AA425" s="210" t="s">
        <v>3</v>
      </c>
      <c r="AC425" s="210" t="s">
        <v>3</v>
      </c>
      <c r="AD425" s="210" t="s">
        <v>3</v>
      </c>
      <c r="AG425" s="281"/>
      <c r="AH425" s="281"/>
      <c r="AI425" s="281"/>
      <c r="AJ425" s="1172"/>
      <c r="AK425" s="1253"/>
      <c r="AL425" s="1253"/>
      <c r="AM425" s="1253"/>
      <c r="AN425" s="280"/>
      <c r="AO425" s="280"/>
      <c r="AP425" s="280"/>
    </row>
    <row r="426" spans="22:42" ht="14.5" x14ac:dyDescent="0.35">
      <c r="V426" s="210" t="s">
        <v>3</v>
      </c>
      <c r="W426" s="210" t="s">
        <v>3</v>
      </c>
      <c r="X426" s="210" t="s">
        <v>3</v>
      </c>
      <c r="Y426" s="210" t="s">
        <v>3</v>
      </c>
      <c r="Z426" s="210" t="s">
        <v>3</v>
      </c>
      <c r="AA426" s="210" t="s">
        <v>3</v>
      </c>
      <c r="AC426" s="210" t="s">
        <v>3</v>
      </c>
      <c r="AD426" s="210" t="s">
        <v>3</v>
      </c>
      <c r="AG426" s="281"/>
      <c r="AH426" s="281"/>
      <c r="AI426" s="281"/>
      <c r="AJ426" s="1172"/>
      <c r="AK426" s="1253"/>
      <c r="AL426" s="1253"/>
      <c r="AM426" s="1253"/>
      <c r="AN426" s="280"/>
      <c r="AO426" s="280"/>
      <c r="AP426" s="280"/>
    </row>
    <row r="427" spans="22:42" ht="14.5" x14ac:dyDescent="0.35">
      <c r="V427" s="210" t="s">
        <v>3</v>
      </c>
      <c r="W427" s="210" t="s">
        <v>3</v>
      </c>
      <c r="X427" s="210" t="s">
        <v>3</v>
      </c>
      <c r="Y427" s="210" t="s">
        <v>3</v>
      </c>
      <c r="Z427" s="210" t="s">
        <v>3</v>
      </c>
      <c r="AA427" s="210" t="s">
        <v>3</v>
      </c>
      <c r="AC427" s="210" t="s">
        <v>3</v>
      </c>
      <c r="AD427" s="210" t="s">
        <v>3</v>
      </c>
      <c r="AG427" s="281"/>
      <c r="AH427" s="281"/>
      <c r="AI427" s="281"/>
      <c r="AJ427" s="1172"/>
      <c r="AK427" s="1253"/>
      <c r="AL427" s="1253"/>
      <c r="AM427" s="1253"/>
      <c r="AN427" s="280"/>
      <c r="AO427" s="280"/>
      <c r="AP427" s="280"/>
    </row>
    <row r="428" spans="22:42" ht="14.5" x14ac:dyDescent="0.35">
      <c r="V428" s="210" t="s">
        <v>3</v>
      </c>
      <c r="W428" s="210" t="s">
        <v>3</v>
      </c>
      <c r="X428" s="210" t="s">
        <v>3</v>
      </c>
      <c r="Y428" s="210" t="s">
        <v>3</v>
      </c>
      <c r="Z428" s="210" t="s">
        <v>3</v>
      </c>
      <c r="AA428" s="210" t="s">
        <v>3</v>
      </c>
      <c r="AC428" s="210" t="s">
        <v>3</v>
      </c>
      <c r="AD428" s="210" t="s">
        <v>3</v>
      </c>
      <c r="AG428" s="281"/>
      <c r="AH428" s="281"/>
      <c r="AI428" s="281"/>
      <c r="AJ428" s="1172"/>
      <c r="AK428" s="1253"/>
      <c r="AL428" s="1253"/>
      <c r="AM428" s="1253"/>
      <c r="AN428" s="280"/>
      <c r="AO428" s="280"/>
      <c r="AP428" s="280"/>
    </row>
    <row r="429" spans="22:42" ht="14.5" x14ac:dyDescent="0.35">
      <c r="V429" s="210" t="s">
        <v>3</v>
      </c>
      <c r="W429" s="210" t="s">
        <v>3</v>
      </c>
      <c r="X429" s="210" t="s">
        <v>3</v>
      </c>
      <c r="Y429" s="210" t="s">
        <v>3</v>
      </c>
      <c r="Z429" s="210" t="s">
        <v>3</v>
      </c>
      <c r="AA429" s="210" t="s">
        <v>3</v>
      </c>
      <c r="AC429" s="210" t="s">
        <v>3</v>
      </c>
      <c r="AD429" s="210" t="s">
        <v>3</v>
      </c>
      <c r="AG429" s="281"/>
      <c r="AH429" s="281"/>
      <c r="AI429" s="281"/>
      <c r="AJ429" s="1172"/>
      <c r="AK429" s="1253"/>
      <c r="AL429" s="1253"/>
      <c r="AM429" s="1253"/>
      <c r="AN429" s="280"/>
      <c r="AO429" s="280"/>
      <c r="AP429" s="280"/>
    </row>
    <row r="430" spans="22:42" ht="14.5" x14ac:dyDescent="0.35">
      <c r="V430" s="210" t="s">
        <v>3</v>
      </c>
      <c r="W430" s="210" t="s">
        <v>3</v>
      </c>
      <c r="X430" s="210" t="s">
        <v>3</v>
      </c>
      <c r="Y430" s="210" t="s">
        <v>3</v>
      </c>
      <c r="Z430" s="210" t="s">
        <v>3</v>
      </c>
      <c r="AA430" s="210" t="s">
        <v>3</v>
      </c>
      <c r="AC430" s="210" t="s">
        <v>3</v>
      </c>
      <c r="AD430" s="210" t="s">
        <v>3</v>
      </c>
      <c r="AG430" s="281"/>
      <c r="AH430" s="281"/>
      <c r="AI430" s="281"/>
      <c r="AJ430" s="1172"/>
      <c r="AK430" s="1253"/>
      <c r="AL430" s="1253"/>
      <c r="AM430" s="1253"/>
      <c r="AN430" s="280"/>
      <c r="AO430" s="280"/>
      <c r="AP430" s="280"/>
    </row>
    <row r="431" spans="22:42" ht="14.5" x14ac:dyDescent="0.35">
      <c r="V431" s="210" t="s">
        <v>3</v>
      </c>
      <c r="W431" s="210" t="s">
        <v>3</v>
      </c>
      <c r="X431" s="210" t="s">
        <v>3</v>
      </c>
      <c r="Y431" s="210" t="s">
        <v>3</v>
      </c>
      <c r="Z431" s="210" t="s">
        <v>3</v>
      </c>
      <c r="AA431" s="210" t="s">
        <v>3</v>
      </c>
      <c r="AC431" s="210" t="s">
        <v>3</v>
      </c>
      <c r="AD431" s="210" t="s">
        <v>3</v>
      </c>
      <c r="AG431" s="281"/>
      <c r="AH431" s="281"/>
      <c r="AI431" s="281"/>
      <c r="AJ431" s="1172"/>
      <c r="AK431" s="1253"/>
      <c r="AL431" s="1253"/>
      <c r="AM431" s="1253"/>
      <c r="AN431" s="280"/>
      <c r="AO431" s="280"/>
      <c r="AP431" s="280"/>
    </row>
    <row r="432" spans="22:42" ht="14.5" x14ac:dyDescent="0.35">
      <c r="V432" s="210" t="s">
        <v>3</v>
      </c>
      <c r="W432" s="210" t="s">
        <v>3</v>
      </c>
      <c r="X432" s="210" t="s">
        <v>3</v>
      </c>
      <c r="Y432" s="210" t="s">
        <v>3</v>
      </c>
      <c r="Z432" s="210" t="s">
        <v>3</v>
      </c>
      <c r="AA432" s="210" t="s">
        <v>3</v>
      </c>
      <c r="AC432" s="210" t="s">
        <v>3</v>
      </c>
      <c r="AD432" s="210" t="s">
        <v>3</v>
      </c>
      <c r="AG432" s="281"/>
      <c r="AH432" s="281"/>
      <c r="AI432" s="281"/>
      <c r="AJ432" s="1172"/>
      <c r="AK432" s="1253"/>
      <c r="AL432" s="1253"/>
      <c r="AM432" s="1253"/>
      <c r="AN432" s="280"/>
      <c r="AO432" s="280"/>
      <c r="AP432" s="280"/>
    </row>
    <row r="433" spans="22:42" ht="14.5" x14ac:dyDescent="0.35">
      <c r="V433" s="210" t="s">
        <v>3</v>
      </c>
      <c r="W433" s="210" t="s">
        <v>3</v>
      </c>
      <c r="X433" s="210" t="s">
        <v>3</v>
      </c>
      <c r="Y433" s="210" t="s">
        <v>3</v>
      </c>
      <c r="Z433" s="210" t="s">
        <v>3</v>
      </c>
      <c r="AA433" s="210" t="s">
        <v>3</v>
      </c>
      <c r="AC433" s="210" t="s">
        <v>3</v>
      </c>
      <c r="AD433" s="210" t="s">
        <v>3</v>
      </c>
      <c r="AG433" s="281"/>
      <c r="AH433" s="281"/>
      <c r="AI433" s="281"/>
      <c r="AJ433" s="1172"/>
      <c r="AK433" s="1253"/>
      <c r="AL433" s="1253"/>
      <c r="AM433" s="1253"/>
      <c r="AN433" s="280"/>
      <c r="AO433" s="280"/>
      <c r="AP433" s="280"/>
    </row>
    <row r="434" spans="22:42" ht="14.5" x14ac:dyDescent="0.35">
      <c r="V434" s="210" t="s">
        <v>3</v>
      </c>
      <c r="W434" s="210" t="s">
        <v>3</v>
      </c>
      <c r="X434" s="210" t="s">
        <v>3</v>
      </c>
      <c r="Y434" s="210" t="s">
        <v>3</v>
      </c>
      <c r="Z434" s="210" t="s">
        <v>3</v>
      </c>
      <c r="AA434" s="210" t="s">
        <v>3</v>
      </c>
      <c r="AC434" s="210" t="s">
        <v>3</v>
      </c>
      <c r="AD434" s="210" t="s">
        <v>3</v>
      </c>
      <c r="AG434" s="281"/>
      <c r="AH434" s="281"/>
      <c r="AI434" s="281"/>
      <c r="AJ434" s="1172"/>
      <c r="AK434" s="1253"/>
      <c r="AL434" s="1253"/>
      <c r="AM434" s="1253"/>
      <c r="AN434" s="280"/>
      <c r="AO434" s="280"/>
      <c r="AP434" s="280"/>
    </row>
    <row r="435" spans="22:42" ht="14.5" x14ac:dyDescent="0.35">
      <c r="V435" s="210" t="s">
        <v>3</v>
      </c>
      <c r="W435" s="210" t="s">
        <v>3</v>
      </c>
      <c r="X435" s="210" t="s">
        <v>3</v>
      </c>
      <c r="Y435" s="210" t="s">
        <v>3</v>
      </c>
      <c r="Z435" s="210" t="s">
        <v>3</v>
      </c>
      <c r="AA435" s="210" t="s">
        <v>3</v>
      </c>
      <c r="AC435" s="210" t="s">
        <v>3</v>
      </c>
      <c r="AD435" s="210" t="s">
        <v>3</v>
      </c>
      <c r="AG435" s="281"/>
      <c r="AH435" s="281"/>
      <c r="AI435" s="281"/>
      <c r="AJ435" s="1172"/>
      <c r="AK435" s="1253"/>
      <c r="AL435" s="1253"/>
      <c r="AM435" s="1253"/>
      <c r="AN435" s="280"/>
      <c r="AO435" s="280"/>
      <c r="AP435" s="280"/>
    </row>
    <row r="436" spans="22:42" ht="14.5" x14ac:dyDescent="0.35">
      <c r="V436" s="210" t="s">
        <v>3</v>
      </c>
      <c r="W436" s="210" t="s">
        <v>3</v>
      </c>
      <c r="X436" s="210" t="s">
        <v>3</v>
      </c>
      <c r="Y436" s="210" t="s">
        <v>3</v>
      </c>
      <c r="Z436" s="210" t="s">
        <v>3</v>
      </c>
      <c r="AA436" s="210" t="s">
        <v>3</v>
      </c>
      <c r="AC436" s="210" t="s">
        <v>3</v>
      </c>
      <c r="AD436" s="210" t="s">
        <v>3</v>
      </c>
      <c r="AG436" s="281"/>
      <c r="AH436" s="281"/>
      <c r="AI436" s="281"/>
      <c r="AJ436" s="1172"/>
      <c r="AK436" s="1253"/>
      <c r="AL436" s="1253"/>
      <c r="AM436" s="1253"/>
      <c r="AN436" s="280"/>
      <c r="AO436" s="280"/>
      <c r="AP436" s="280"/>
    </row>
    <row r="437" spans="22:42" ht="14.5" x14ac:dyDescent="0.35">
      <c r="V437" s="210" t="s">
        <v>3</v>
      </c>
      <c r="W437" s="210" t="s">
        <v>3</v>
      </c>
      <c r="X437" s="210" t="s">
        <v>3</v>
      </c>
      <c r="Y437" s="210" t="s">
        <v>3</v>
      </c>
      <c r="Z437" s="210" t="s">
        <v>3</v>
      </c>
      <c r="AA437" s="210" t="s">
        <v>3</v>
      </c>
      <c r="AC437" s="210" t="s">
        <v>3</v>
      </c>
      <c r="AD437" s="210" t="s">
        <v>3</v>
      </c>
      <c r="AG437" s="281"/>
      <c r="AH437" s="281"/>
      <c r="AI437" s="281"/>
      <c r="AJ437" s="1172"/>
      <c r="AK437" s="1253"/>
      <c r="AL437" s="1253"/>
      <c r="AM437" s="1253"/>
      <c r="AN437" s="280"/>
      <c r="AO437" s="280"/>
      <c r="AP437" s="280"/>
    </row>
    <row r="438" spans="22:42" ht="14.5" x14ac:dyDescent="0.35">
      <c r="V438" s="210" t="s">
        <v>3</v>
      </c>
      <c r="W438" s="210" t="s">
        <v>3</v>
      </c>
      <c r="X438" s="210" t="s">
        <v>3</v>
      </c>
      <c r="Y438" s="210" t="s">
        <v>3</v>
      </c>
      <c r="Z438" s="210" t="s">
        <v>3</v>
      </c>
      <c r="AA438" s="210" t="s">
        <v>3</v>
      </c>
      <c r="AC438" s="210" t="s">
        <v>3</v>
      </c>
      <c r="AD438" s="210" t="s">
        <v>3</v>
      </c>
      <c r="AG438" s="281"/>
      <c r="AH438" s="281"/>
      <c r="AI438" s="281"/>
      <c r="AJ438" s="1172"/>
      <c r="AK438" s="1253"/>
      <c r="AL438" s="1253"/>
      <c r="AM438" s="1253"/>
      <c r="AN438" s="280"/>
      <c r="AO438" s="280"/>
      <c r="AP438" s="280"/>
    </row>
    <row r="439" spans="22:42" ht="14.5" x14ac:dyDescent="0.35">
      <c r="V439" s="210" t="s">
        <v>3</v>
      </c>
      <c r="W439" s="210" t="s">
        <v>3</v>
      </c>
      <c r="X439" s="210" t="s">
        <v>3</v>
      </c>
      <c r="Y439" s="210" t="s">
        <v>3</v>
      </c>
      <c r="Z439" s="210" t="s">
        <v>3</v>
      </c>
      <c r="AA439" s="210" t="s">
        <v>3</v>
      </c>
      <c r="AC439" s="210" t="s">
        <v>3</v>
      </c>
      <c r="AD439" s="210" t="s">
        <v>3</v>
      </c>
      <c r="AG439" s="281"/>
      <c r="AH439" s="281"/>
      <c r="AI439" s="281"/>
      <c r="AJ439" s="1172"/>
      <c r="AK439" s="1253"/>
      <c r="AL439" s="1253"/>
      <c r="AM439" s="1253"/>
      <c r="AN439" s="280"/>
      <c r="AO439" s="280"/>
      <c r="AP439" s="280"/>
    </row>
    <row r="440" spans="22:42" ht="14.5" x14ac:dyDescent="0.35">
      <c r="V440" s="210" t="s">
        <v>3</v>
      </c>
      <c r="W440" s="210" t="s">
        <v>3</v>
      </c>
      <c r="X440" s="210" t="s">
        <v>3</v>
      </c>
      <c r="Y440" s="210" t="s">
        <v>3</v>
      </c>
      <c r="Z440" s="210" t="s">
        <v>3</v>
      </c>
      <c r="AA440" s="210" t="s">
        <v>3</v>
      </c>
      <c r="AC440" s="210" t="s">
        <v>3</v>
      </c>
      <c r="AD440" s="210" t="s">
        <v>3</v>
      </c>
      <c r="AG440" s="281"/>
      <c r="AH440" s="281"/>
      <c r="AI440" s="281"/>
      <c r="AJ440" s="1172"/>
      <c r="AK440" s="1253"/>
      <c r="AL440" s="1253"/>
      <c r="AM440" s="1253"/>
      <c r="AN440" s="280"/>
      <c r="AO440" s="280"/>
      <c r="AP440" s="280"/>
    </row>
    <row r="441" spans="22:42" ht="14.5" x14ac:dyDescent="0.35">
      <c r="V441" s="210" t="s">
        <v>3</v>
      </c>
      <c r="W441" s="210" t="s">
        <v>3</v>
      </c>
      <c r="X441" s="210" t="s">
        <v>3</v>
      </c>
      <c r="Y441" s="210" t="s">
        <v>3</v>
      </c>
      <c r="Z441" s="210" t="s">
        <v>3</v>
      </c>
      <c r="AA441" s="210" t="s">
        <v>3</v>
      </c>
      <c r="AC441" s="210" t="s">
        <v>3</v>
      </c>
      <c r="AD441" s="210" t="s">
        <v>3</v>
      </c>
      <c r="AG441" s="281"/>
      <c r="AH441" s="281"/>
      <c r="AI441" s="281"/>
      <c r="AJ441" s="1172"/>
      <c r="AK441" s="1253"/>
      <c r="AL441" s="1253"/>
      <c r="AM441" s="1253"/>
      <c r="AN441" s="280"/>
      <c r="AO441" s="280"/>
      <c r="AP441" s="280"/>
    </row>
    <row r="442" spans="22:42" ht="14.5" x14ac:dyDescent="0.35">
      <c r="V442" s="210" t="s">
        <v>3</v>
      </c>
      <c r="W442" s="210" t="s">
        <v>3</v>
      </c>
      <c r="X442" s="210" t="s">
        <v>3</v>
      </c>
      <c r="Y442" s="210" t="s">
        <v>3</v>
      </c>
      <c r="Z442" s="210" t="s">
        <v>3</v>
      </c>
      <c r="AA442" s="210" t="s">
        <v>3</v>
      </c>
      <c r="AC442" s="210" t="s">
        <v>3</v>
      </c>
      <c r="AD442" s="210" t="s">
        <v>3</v>
      </c>
      <c r="AG442" s="281"/>
      <c r="AH442" s="281"/>
      <c r="AI442" s="281"/>
      <c r="AJ442" s="1172"/>
      <c r="AK442" s="1253"/>
      <c r="AL442" s="1253"/>
      <c r="AM442" s="1253"/>
      <c r="AN442" s="280"/>
      <c r="AO442" s="280"/>
      <c r="AP442" s="280"/>
    </row>
    <row r="443" spans="22:42" ht="14.5" x14ac:dyDescent="0.35">
      <c r="V443" s="210" t="s">
        <v>3</v>
      </c>
      <c r="W443" s="210" t="s">
        <v>3</v>
      </c>
      <c r="X443" s="210" t="s">
        <v>3</v>
      </c>
      <c r="Y443" s="210" t="s">
        <v>3</v>
      </c>
      <c r="Z443" s="210" t="s">
        <v>3</v>
      </c>
      <c r="AA443" s="210" t="s">
        <v>3</v>
      </c>
      <c r="AC443" s="210" t="s">
        <v>3</v>
      </c>
      <c r="AD443" s="210" t="s">
        <v>3</v>
      </c>
      <c r="AG443" s="281"/>
      <c r="AH443" s="281"/>
      <c r="AI443" s="281"/>
      <c r="AJ443" s="1172"/>
      <c r="AK443" s="1253"/>
      <c r="AL443" s="1253"/>
      <c r="AM443" s="1253"/>
      <c r="AN443" s="280"/>
      <c r="AO443" s="280"/>
      <c r="AP443" s="280"/>
    </row>
    <row r="444" spans="22:42" ht="14.5" x14ac:dyDescent="0.35">
      <c r="V444" s="210" t="s">
        <v>3</v>
      </c>
      <c r="W444" s="210" t="s">
        <v>3</v>
      </c>
      <c r="X444" s="210" t="s">
        <v>3</v>
      </c>
      <c r="Y444" s="210" t="s">
        <v>3</v>
      </c>
      <c r="Z444" s="210" t="s">
        <v>3</v>
      </c>
      <c r="AA444" s="210" t="s">
        <v>3</v>
      </c>
      <c r="AC444" s="210" t="s">
        <v>3</v>
      </c>
      <c r="AD444" s="210" t="s">
        <v>3</v>
      </c>
      <c r="AG444" s="281"/>
      <c r="AH444" s="281"/>
      <c r="AI444" s="281"/>
      <c r="AJ444" s="1172"/>
      <c r="AK444" s="1253"/>
      <c r="AL444" s="1253"/>
      <c r="AM444" s="1253"/>
      <c r="AN444" s="280"/>
      <c r="AO444" s="280"/>
      <c r="AP444" s="280"/>
    </row>
    <row r="445" spans="22:42" ht="14.5" x14ac:dyDescent="0.35">
      <c r="V445" s="210" t="s">
        <v>3</v>
      </c>
      <c r="W445" s="210" t="s">
        <v>3</v>
      </c>
      <c r="X445" s="210" t="s">
        <v>3</v>
      </c>
      <c r="Y445" s="210" t="s">
        <v>3</v>
      </c>
      <c r="Z445" s="210" t="s">
        <v>3</v>
      </c>
      <c r="AA445" s="210" t="s">
        <v>3</v>
      </c>
      <c r="AC445" s="210" t="s">
        <v>3</v>
      </c>
      <c r="AD445" s="210" t="s">
        <v>3</v>
      </c>
      <c r="AG445" s="281"/>
      <c r="AH445" s="281"/>
      <c r="AI445" s="281"/>
      <c r="AJ445" s="1172"/>
      <c r="AK445" s="1253"/>
      <c r="AL445" s="1253"/>
      <c r="AM445" s="1253"/>
      <c r="AN445" s="280"/>
      <c r="AO445" s="280"/>
      <c r="AP445" s="280"/>
    </row>
    <row r="446" spans="22:42" ht="14.5" x14ac:dyDescent="0.35">
      <c r="V446" s="210" t="s">
        <v>3</v>
      </c>
      <c r="W446" s="210" t="s">
        <v>3</v>
      </c>
      <c r="X446" s="210" t="s">
        <v>3</v>
      </c>
      <c r="Y446" s="210" t="s">
        <v>3</v>
      </c>
      <c r="Z446" s="210" t="s">
        <v>3</v>
      </c>
      <c r="AA446" s="210" t="s">
        <v>3</v>
      </c>
      <c r="AC446" s="210" t="s">
        <v>3</v>
      </c>
      <c r="AD446" s="210" t="s">
        <v>3</v>
      </c>
      <c r="AG446" s="281"/>
      <c r="AH446" s="281"/>
      <c r="AI446" s="281"/>
      <c r="AJ446" s="1172"/>
      <c r="AK446" s="1253"/>
      <c r="AL446" s="1253"/>
      <c r="AM446" s="1253"/>
      <c r="AN446" s="280"/>
      <c r="AO446" s="280"/>
      <c r="AP446" s="280"/>
    </row>
    <row r="447" spans="22:42" ht="14.5" x14ac:dyDescent="0.35">
      <c r="V447" s="210" t="s">
        <v>3</v>
      </c>
      <c r="W447" s="210" t="s">
        <v>3</v>
      </c>
      <c r="X447" s="210" t="s">
        <v>3</v>
      </c>
      <c r="Y447" s="210" t="s">
        <v>3</v>
      </c>
      <c r="Z447" s="210" t="s">
        <v>3</v>
      </c>
      <c r="AA447" s="210" t="s">
        <v>3</v>
      </c>
      <c r="AC447" s="210" t="s">
        <v>3</v>
      </c>
      <c r="AD447" s="210" t="s">
        <v>3</v>
      </c>
      <c r="AG447" s="281"/>
      <c r="AH447" s="281"/>
      <c r="AI447" s="281"/>
      <c r="AJ447" s="1172"/>
      <c r="AK447" s="1253"/>
      <c r="AL447" s="1253"/>
      <c r="AM447" s="1253"/>
      <c r="AN447" s="280"/>
      <c r="AO447" s="280"/>
      <c r="AP447" s="280"/>
    </row>
    <row r="448" spans="22:42" ht="14.5" x14ac:dyDescent="0.35">
      <c r="V448" s="210" t="s">
        <v>3</v>
      </c>
      <c r="W448" s="210" t="s">
        <v>3</v>
      </c>
      <c r="X448" s="210" t="s">
        <v>3</v>
      </c>
      <c r="Y448" s="210" t="s">
        <v>3</v>
      </c>
      <c r="Z448" s="210" t="s">
        <v>3</v>
      </c>
      <c r="AA448" s="210" t="s">
        <v>3</v>
      </c>
      <c r="AC448" s="210" t="s">
        <v>3</v>
      </c>
      <c r="AD448" s="210" t="s">
        <v>3</v>
      </c>
      <c r="AG448" s="281"/>
      <c r="AH448" s="281"/>
      <c r="AI448" s="281"/>
      <c r="AJ448" s="1172"/>
      <c r="AK448" s="1253"/>
      <c r="AL448" s="1253"/>
      <c r="AM448" s="1253"/>
      <c r="AN448" s="280"/>
      <c r="AO448" s="280"/>
      <c r="AP448" s="280"/>
    </row>
    <row r="449" spans="22:42" ht="14.5" x14ac:dyDescent="0.35">
      <c r="V449" s="210" t="s">
        <v>3</v>
      </c>
      <c r="W449" s="210" t="s">
        <v>3</v>
      </c>
      <c r="X449" s="210" t="s">
        <v>3</v>
      </c>
      <c r="Y449" s="210" t="s">
        <v>3</v>
      </c>
      <c r="Z449" s="210" t="s">
        <v>3</v>
      </c>
      <c r="AA449" s="210" t="s">
        <v>3</v>
      </c>
      <c r="AC449" s="210" t="s">
        <v>3</v>
      </c>
      <c r="AD449" s="210" t="s">
        <v>3</v>
      </c>
      <c r="AG449" s="281"/>
      <c r="AH449" s="281"/>
      <c r="AI449" s="281"/>
      <c r="AJ449" s="1172"/>
      <c r="AK449" s="1253"/>
      <c r="AL449" s="1253"/>
      <c r="AM449" s="1253"/>
      <c r="AN449" s="280"/>
      <c r="AO449" s="280"/>
      <c r="AP449" s="280"/>
    </row>
    <row r="450" spans="22:42" ht="14.5" x14ac:dyDescent="0.35">
      <c r="V450" s="210" t="s">
        <v>3</v>
      </c>
      <c r="W450" s="210" t="s">
        <v>3</v>
      </c>
      <c r="X450" s="210" t="s">
        <v>3</v>
      </c>
      <c r="Y450" s="210" t="s">
        <v>3</v>
      </c>
      <c r="Z450" s="210" t="s">
        <v>3</v>
      </c>
      <c r="AA450" s="210" t="s">
        <v>3</v>
      </c>
      <c r="AC450" s="210" t="s">
        <v>3</v>
      </c>
      <c r="AD450" s="210" t="s">
        <v>3</v>
      </c>
      <c r="AG450" s="281"/>
      <c r="AH450" s="281"/>
      <c r="AI450" s="281"/>
      <c r="AJ450" s="1172"/>
      <c r="AK450" s="1253"/>
      <c r="AL450" s="1253"/>
      <c r="AM450" s="1253"/>
      <c r="AN450" s="280"/>
      <c r="AO450" s="280"/>
      <c r="AP450" s="280"/>
    </row>
    <row r="451" spans="22:42" ht="14.5" x14ac:dyDescent="0.35">
      <c r="V451" s="210" t="s">
        <v>3</v>
      </c>
      <c r="W451" s="210" t="s">
        <v>3</v>
      </c>
      <c r="X451" s="210" t="s">
        <v>3</v>
      </c>
      <c r="Y451" s="210" t="s">
        <v>3</v>
      </c>
      <c r="Z451" s="210" t="s">
        <v>3</v>
      </c>
      <c r="AA451" s="210" t="s">
        <v>3</v>
      </c>
      <c r="AC451" s="210" t="s">
        <v>3</v>
      </c>
      <c r="AD451" s="210" t="s">
        <v>3</v>
      </c>
      <c r="AG451" s="281"/>
      <c r="AH451" s="281"/>
      <c r="AI451" s="281"/>
      <c r="AJ451" s="1172"/>
      <c r="AK451" s="1253"/>
      <c r="AL451" s="1253"/>
      <c r="AM451" s="1253"/>
      <c r="AN451" s="280"/>
      <c r="AO451" s="280"/>
      <c r="AP451" s="280"/>
    </row>
    <row r="452" spans="22:42" ht="14.5" x14ac:dyDescent="0.35">
      <c r="V452" s="210" t="s">
        <v>3</v>
      </c>
      <c r="W452" s="210" t="s">
        <v>3</v>
      </c>
      <c r="X452" s="210" t="s">
        <v>3</v>
      </c>
      <c r="Y452" s="210" t="s">
        <v>3</v>
      </c>
      <c r="Z452" s="210" t="s">
        <v>3</v>
      </c>
      <c r="AA452" s="210" t="s">
        <v>3</v>
      </c>
      <c r="AC452" s="210" t="s">
        <v>3</v>
      </c>
      <c r="AD452" s="210" t="s">
        <v>3</v>
      </c>
      <c r="AG452" s="281"/>
      <c r="AH452" s="281"/>
      <c r="AI452" s="281"/>
      <c r="AJ452" s="1172"/>
      <c r="AK452" s="1253"/>
      <c r="AL452" s="1253"/>
      <c r="AM452" s="1253"/>
      <c r="AN452" s="280"/>
      <c r="AO452" s="280"/>
      <c r="AP452" s="280"/>
    </row>
    <row r="453" spans="22:42" ht="14.5" x14ac:dyDescent="0.35">
      <c r="V453" s="210" t="s">
        <v>3</v>
      </c>
      <c r="W453" s="210" t="s">
        <v>3</v>
      </c>
      <c r="X453" s="210" t="s">
        <v>3</v>
      </c>
      <c r="Y453" s="210" t="s">
        <v>3</v>
      </c>
      <c r="Z453" s="210" t="s">
        <v>3</v>
      </c>
      <c r="AA453" s="210" t="s">
        <v>3</v>
      </c>
      <c r="AC453" s="210" t="s">
        <v>3</v>
      </c>
      <c r="AD453" s="210" t="s">
        <v>3</v>
      </c>
      <c r="AG453" s="281"/>
      <c r="AH453" s="281"/>
      <c r="AI453" s="281"/>
      <c r="AJ453" s="1172"/>
      <c r="AK453" s="1253"/>
      <c r="AL453" s="1253"/>
      <c r="AM453" s="1253"/>
      <c r="AN453" s="280"/>
      <c r="AO453" s="280"/>
      <c r="AP453" s="280"/>
    </row>
    <row r="454" spans="22:42" ht="14.5" x14ac:dyDescent="0.35">
      <c r="V454" s="210" t="s">
        <v>3</v>
      </c>
      <c r="W454" s="210" t="s">
        <v>3</v>
      </c>
      <c r="X454" s="210" t="s">
        <v>3</v>
      </c>
      <c r="Y454" s="210" t="s">
        <v>3</v>
      </c>
      <c r="Z454" s="210" t="s">
        <v>3</v>
      </c>
      <c r="AA454" s="210" t="s">
        <v>3</v>
      </c>
      <c r="AC454" s="210" t="s">
        <v>3</v>
      </c>
      <c r="AD454" s="210" t="s">
        <v>3</v>
      </c>
      <c r="AG454" s="281"/>
      <c r="AH454" s="281"/>
      <c r="AI454" s="281"/>
      <c r="AJ454" s="1172"/>
      <c r="AK454" s="1253"/>
      <c r="AL454" s="1253"/>
      <c r="AM454" s="1253"/>
      <c r="AN454" s="280"/>
      <c r="AO454" s="280"/>
      <c r="AP454" s="280"/>
    </row>
    <row r="455" spans="22:42" ht="14.5" x14ac:dyDescent="0.35">
      <c r="V455" s="210" t="s">
        <v>3</v>
      </c>
      <c r="W455" s="210" t="s">
        <v>3</v>
      </c>
      <c r="X455" s="210" t="s">
        <v>3</v>
      </c>
      <c r="Y455" s="210" t="s">
        <v>3</v>
      </c>
      <c r="Z455" s="210" t="s">
        <v>3</v>
      </c>
      <c r="AA455" s="210" t="s">
        <v>3</v>
      </c>
      <c r="AC455" s="210" t="s">
        <v>3</v>
      </c>
      <c r="AD455" s="210" t="s">
        <v>3</v>
      </c>
      <c r="AG455" s="281"/>
      <c r="AH455" s="281"/>
      <c r="AI455" s="281"/>
      <c r="AJ455" s="1172"/>
      <c r="AK455" s="1253"/>
      <c r="AL455" s="1253"/>
      <c r="AM455" s="1253"/>
      <c r="AN455" s="280"/>
      <c r="AO455" s="280"/>
      <c r="AP455" s="280"/>
    </row>
    <row r="456" spans="22:42" ht="14.5" x14ac:dyDescent="0.35">
      <c r="V456" s="210" t="s">
        <v>3</v>
      </c>
      <c r="W456" s="210" t="s">
        <v>3</v>
      </c>
      <c r="X456" s="210" t="s">
        <v>3</v>
      </c>
      <c r="Y456" s="210" t="s">
        <v>3</v>
      </c>
      <c r="Z456" s="210" t="s">
        <v>3</v>
      </c>
      <c r="AA456" s="210" t="s">
        <v>3</v>
      </c>
      <c r="AC456" s="210" t="s">
        <v>3</v>
      </c>
      <c r="AD456" s="210" t="s">
        <v>3</v>
      </c>
      <c r="AG456" s="281"/>
      <c r="AH456" s="281"/>
      <c r="AI456" s="281"/>
      <c r="AJ456" s="1172"/>
      <c r="AK456" s="1253"/>
      <c r="AL456" s="1253"/>
      <c r="AM456" s="1253"/>
      <c r="AN456" s="280"/>
      <c r="AO456" s="280"/>
      <c r="AP456" s="280"/>
    </row>
    <row r="457" spans="22:42" ht="14.5" x14ac:dyDescent="0.35">
      <c r="V457" s="210" t="s">
        <v>3</v>
      </c>
      <c r="W457" s="210" t="s">
        <v>3</v>
      </c>
      <c r="X457" s="210" t="s">
        <v>3</v>
      </c>
      <c r="Y457" s="210" t="s">
        <v>3</v>
      </c>
      <c r="Z457" s="210" t="s">
        <v>3</v>
      </c>
      <c r="AA457" s="210" t="s">
        <v>3</v>
      </c>
      <c r="AC457" s="210" t="s">
        <v>3</v>
      </c>
      <c r="AD457" s="210" t="s">
        <v>3</v>
      </c>
      <c r="AG457" s="281"/>
      <c r="AH457" s="281"/>
      <c r="AI457" s="281"/>
      <c r="AJ457" s="1172"/>
      <c r="AK457" s="1253"/>
      <c r="AL457" s="1253"/>
      <c r="AM457" s="1253"/>
      <c r="AN457" s="280"/>
      <c r="AO457" s="280"/>
      <c r="AP457" s="280"/>
    </row>
    <row r="458" spans="22:42" ht="14.5" x14ac:dyDescent="0.35">
      <c r="V458" s="210" t="s">
        <v>3</v>
      </c>
      <c r="W458" s="210" t="s">
        <v>3</v>
      </c>
      <c r="X458" s="210" t="s">
        <v>3</v>
      </c>
      <c r="Y458" s="210" t="s">
        <v>3</v>
      </c>
      <c r="Z458" s="210" t="s">
        <v>3</v>
      </c>
      <c r="AA458" s="210" t="s">
        <v>3</v>
      </c>
      <c r="AC458" s="210" t="s">
        <v>3</v>
      </c>
      <c r="AD458" s="210" t="s">
        <v>3</v>
      </c>
      <c r="AG458" s="281"/>
      <c r="AH458" s="281"/>
      <c r="AI458" s="281"/>
      <c r="AJ458" s="1172"/>
      <c r="AK458" s="1253"/>
      <c r="AL458" s="1253"/>
      <c r="AM458" s="1253"/>
      <c r="AN458" s="280"/>
      <c r="AO458" s="280"/>
      <c r="AP458" s="280"/>
    </row>
    <row r="459" spans="22:42" ht="14.5" x14ac:dyDescent="0.35">
      <c r="V459" s="210" t="s">
        <v>3</v>
      </c>
      <c r="W459" s="210" t="s">
        <v>3</v>
      </c>
      <c r="X459" s="210" t="s">
        <v>3</v>
      </c>
      <c r="Y459" s="210" t="s">
        <v>3</v>
      </c>
      <c r="Z459" s="210" t="s">
        <v>3</v>
      </c>
      <c r="AA459" s="210" t="s">
        <v>3</v>
      </c>
      <c r="AC459" s="210" t="s">
        <v>3</v>
      </c>
      <c r="AD459" s="210" t="s">
        <v>3</v>
      </c>
      <c r="AG459" s="281"/>
      <c r="AH459" s="281"/>
      <c r="AI459" s="281"/>
      <c r="AJ459" s="1172"/>
      <c r="AK459" s="1253"/>
      <c r="AL459" s="1253"/>
      <c r="AM459" s="1253"/>
      <c r="AN459" s="280"/>
      <c r="AO459" s="280"/>
      <c r="AP459" s="280"/>
    </row>
    <row r="460" spans="22:42" ht="14.5" x14ac:dyDescent="0.35">
      <c r="V460" s="210" t="s">
        <v>3</v>
      </c>
      <c r="W460" s="210" t="s">
        <v>3</v>
      </c>
      <c r="X460" s="210" t="s">
        <v>3</v>
      </c>
      <c r="Y460" s="210" t="s">
        <v>3</v>
      </c>
      <c r="Z460" s="210" t="s">
        <v>3</v>
      </c>
      <c r="AA460" s="210" t="s">
        <v>3</v>
      </c>
      <c r="AC460" s="210" t="s">
        <v>3</v>
      </c>
      <c r="AD460" s="210" t="s">
        <v>3</v>
      </c>
      <c r="AG460" s="281"/>
      <c r="AH460" s="281"/>
      <c r="AI460" s="281"/>
      <c r="AJ460" s="1172"/>
      <c r="AK460" s="1253"/>
      <c r="AL460" s="1253"/>
      <c r="AM460" s="1253"/>
      <c r="AN460" s="280"/>
      <c r="AO460" s="280"/>
      <c r="AP460" s="280"/>
    </row>
    <row r="461" spans="22:42" ht="14.5" x14ac:dyDescent="0.35">
      <c r="V461" s="210" t="s">
        <v>3</v>
      </c>
      <c r="W461" s="210" t="s">
        <v>3</v>
      </c>
      <c r="X461" s="210" t="s">
        <v>3</v>
      </c>
      <c r="Y461" s="210" t="s">
        <v>3</v>
      </c>
      <c r="Z461" s="210" t="s">
        <v>3</v>
      </c>
      <c r="AA461" s="210" t="s">
        <v>3</v>
      </c>
      <c r="AC461" s="210" t="s">
        <v>3</v>
      </c>
      <c r="AD461" s="210" t="s">
        <v>3</v>
      </c>
      <c r="AG461" s="281"/>
      <c r="AH461" s="281"/>
      <c r="AI461" s="281"/>
      <c r="AJ461" s="1172"/>
      <c r="AK461" s="1253"/>
      <c r="AL461" s="1253"/>
      <c r="AM461" s="1253"/>
      <c r="AN461" s="280"/>
      <c r="AO461" s="280"/>
      <c r="AP461" s="280"/>
    </row>
    <row r="462" spans="22:42" ht="14.5" x14ac:dyDescent="0.35">
      <c r="V462" s="210" t="s">
        <v>3</v>
      </c>
      <c r="W462" s="210" t="s">
        <v>3</v>
      </c>
      <c r="X462" s="210" t="s">
        <v>3</v>
      </c>
      <c r="Y462" s="210" t="s">
        <v>3</v>
      </c>
      <c r="Z462" s="210" t="s">
        <v>3</v>
      </c>
      <c r="AA462" s="210" t="s">
        <v>3</v>
      </c>
      <c r="AC462" s="210" t="s">
        <v>3</v>
      </c>
      <c r="AD462" s="210" t="s">
        <v>3</v>
      </c>
      <c r="AG462" s="281"/>
      <c r="AH462" s="281"/>
      <c r="AI462" s="281"/>
      <c r="AJ462" s="1172"/>
      <c r="AK462" s="1253"/>
      <c r="AL462" s="1253"/>
      <c r="AM462" s="1253"/>
      <c r="AN462" s="280"/>
      <c r="AO462" s="280"/>
      <c r="AP462" s="280"/>
    </row>
    <row r="463" spans="22:42" ht="14.5" x14ac:dyDescent="0.35">
      <c r="V463" s="210" t="s">
        <v>3</v>
      </c>
      <c r="W463" s="210" t="s">
        <v>3</v>
      </c>
      <c r="X463" s="210" t="s">
        <v>3</v>
      </c>
      <c r="Y463" s="210" t="s">
        <v>3</v>
      </c>
      <c r="Z463" s="210" t="s">
        <v>3</v>
      </c>
      <c r="AA463" s="210" t="s">
        <v>3</v>
      </c>
      <c r="AC463" s="210" t="s">
        <v>3</v>
      </c>
      <c r="AD463" s="210" t="s">
        <v>3</v>
      </c>
      <c r="AG463" s="281"/>
      <c r="AH463" s="281"/>
      <c r="AI463" s="281"/>
      <c r="AJ463" s="1172"/>
      <c r="AK463" s="1253"/>
      <c r="AL463" s="1253"/>
      <c r="AM463" s="1253"/>
      <c r="AN463" s="280"/>
      <c r="AO463" s="280"/>
      <c r="AP463" s="280"/>
    </row>
    <row r="464" spans="22:42" ht="14.5" x14ac:dyDescent="0.35">
      <c r="V464" s="210" t="s">
        <v>3</v>
      </c>
      <c r="W464" s="210" t="s">
        <v>3</v>
      </c>
      <c r="X464" s="210" t="s">
        <v>3</v>
      </c>
      <c r="Y464" s="210" t="s">
        <v>3</v>
      </c>
      <c r="Z464" s="210" t="s">
        <v>3</v>
      </c>
      <c r="AA464" s="210" t="s">
        <v>3</v>
      </c>
      <c r="AC464" s="210" t="s">
        <v>3</v>
      </c>
      <c r="AD464" s="210" t="s">
        <v>3</v>
      </c>
      <c r="AG464" s="281"/>
      <c r="AH464" s="281"/>
      <c r="AI464" s="281"/>
      <c r="AJ464" s="1172"/>
      <c r="AK464" s="1253"/>
      <c r="AL464" s="1253"/>
      <c r="AM464" s="1253"/>
      <c r="AN464" s="280"/>
      <c r="AO464" s="280"/>
      <c r="AP464" s="280"/>
    </row>
    <row r="465" spans="22:42" ht="14.5" x14ac:dyDescent="0.35">
      <c r="V465" s="210" t="s">
        <v>3</v>
      </c>
      <c r="W465" s="210" t="s">
        <v>3</v>
      </c>
      <c r="X465" s="210" t="s">
        <v>3</v>
      </c>
      <c r="Y465" s="210" t="s">
        <v>3</v>
      </c>
      <c r="Z465" s="210" t="s">
        <v>3</v>
      </c>
      <c r="AA465" s="210" t="s">
        <v>3</v>
      </c>
      <c r="AC465" s="210" t="s">
        <v>3</v>
      </c>
      <c r="AD465" s="210" t="s">
        <v>3</v>
      </c>
      <c r="AG465" s="281"/>
      <c r="AH465" s="281"/>
      <c r="AI465" s="281"/>
      <c r="AJ465" s="1172"/>
      <c r="AK465" s="1253"/>
      <c r="AL465" s="1253"/>
      <c r="AM465" s="1253"/>
      <c r="AN465" s="280"/>
      <c r="AO465" s="280"/>
      <c r="AP465" s="280"/>
    </row>
    <row r="466" spans="22:42" ht="14.5" x14ac:dyDescent="0.35">
      <c r="V466" s="210" t="s">
        <v>3</v>
      </c>
      <c r="W466" s="210" t="s">
        <v>3</v>
      </c>
      <c r="X466" s="210" t="s">
        <v>3</v>
      </c>
      <c r="Y466" s="210" t="s">
        <v>3</v>
      </c>
      <c r="Z466" s="210" t="s">
        <v>3</v>
      </c>
      <c r="AA466" s="210" t="s">
        <v>3</v>
      </c>
      <c r="AC466" s="210" t="s">
        <v>3</v>
      </c>
      <c r="AD466" s="210" t="s">
        <v>3</v>
      </c>
      <c r="AG466" s="281"/>
      <c r="AH466" s="281"/>
      <c r="AI466" s="281"/>
      <c r="AJ466" s="1172"/>
      <c r="AK466" s="1253"/>
      <c r="AL466" s="1253"/>
      <c r="AM466" s="1253"/>
      <c r="AN466" s="280"/>
      <c r="AO466" s="280"/>
      <c r="AP466" s="280"/>
    </row>
    <row r="467" spans="22:42" ht="14.5" x14ac:dyDescent="0.35">
      <c r="V467" s="210" t="s">
        <v>3</v>
      </c>
      <c r="W467" s="210" t="s">
        <v>3</v>
      </c>
      <c r="X467" s="210" t="s">
        <v>3</v>
      </c>
      <c r="Y467" s="210" t="s">
        <v>3</v>
      </c>
      <c r="Z467" s="210" t="s">
        <v>3</v>
      </c>
      <c r="AA467" s="210" t="s">
        <v>3</v>
      </c>
      <c r="AC467" s="210" t="s">
        <v>3</v>
      </c>
      <c r="AD467" s="210" t="s">
        <v>3</v>
      </c>
      <c r="AG467" s="281"/>
      <c r="AH467" s="281"/>
      <c r="AI467" s="281"/>
      <c r="AJ467" s="1172"/>
      <c r="AK467" s="1253"/>
      <c r="AL467" s="1253"/>
      <c r="AM467" s="1253"/>
      <c r="AN467" s="280"/>
      <c r="AO467" s="280"/>
      <c r="AP467" s="280"/>
    </row>
    <row r="468" spans="22:42" ht="14.5" x14ac:dyDescent="0.35">
      <c r="V468" s="210" t="s">
        <v>3</v>
      </c>
      <c r="W468" s="210" t="s">
        <v>3</v>
      </c>
      <c r="X468" s="210" t="s">
        <v>3</v>
      </c>
      <c r="Y468" s="210" t="s">
        <v>3</v>
      </c>
      <c r="Z468" s="210" t="s">
        <v>3</v>
      </c>
      <c r="AA468" s="210" t="s">
        <v>3</v>
      </c>
      <c r="AC468" s="210" t="s">
        <v>3</v>
      </c>
      <c r="AD468" s="210" t="s">
        <v>3</v>
      </c>
      <c r="AG468" s="281"/>
      <c r="AH468" s="281"/>
      <c r="AI468" s="281"/>
      <c r="AJ468" s="1172"/>
      <c r="AK468" s="1253"/>
      <c r="AL468" s="1253"/>
      <c r="AM468" s="1253"/>
      <c r="AN468" s="280"/>
      <c r="AO468" s="280"/>
      <c r="AP468" s="280"/>
    </row>
    <row r="469" spans="22:42" ht="14.5" x14ac:dyDescent="0.35">
      <c r="V469" s="210" t="s">
        <v>3</v>
      </c>
      <c r="W469" s="210" t="s">
        <v>3</v>
      </c>
      <c r="X469" s="210" t="s">
        <v>3</v>
      </c>
      <c r="Y469" s="210" t="s">
        <v>3</v>
      </c>
      <c r="Z469" s="210" t="s">
        <v>3</v>
      </c>
      <c r="AA469" s="210" t="s">
        <v>3</v>
      </c>
      <c r="AC469" s="210" t="s">
        <v>3</v>
      </c>
      <c r="AD469" s="210" t="s">
        <v>3</v>
      </c>
      <c r="AG469" s="281"/>
      <c r="AH469" s="281"/>
      <c r="AI469" s="281"/>
      <c r="AJ469" s="1172"/>
      <c r="AK469" s="1253"/>
      <c r="AL469" s="1253"/>
      <c r="AM469" s="1253"/>
      <c r="AN469" s="280"/>
      <c r="AO469" s="280"/>
      <c r="AP469" s="280"/>
    </row>
    <row r="470" spans="22:42" ht="14.5" x14ac:dyDescent="0.35">
      <c r="V470" s="210" t="s">
        <v>3</v>
      </c>
      <c r="W470" s="210" t="s">
        <v>3</v>
      </c>
      <c r="X470" s="210" t="s">
        <v>3</v>
      </c>
      <c r="Y470" s="210" t="s">
        <v>3</v>
      </c>
      <c r="Z470" s="210" t="s">
        <v>3</v>
      </c>
      <c r="AA470" s="210" t="s">
        <v>3</v>
      </c>
      <c r="AC470" s="210" t="s">
        <v>3</v>
      </c>
      <c r="AD470" s="210" t="s">
        <v>3</v>
      </c>
      <c r="AG470" s="281"/>
      <c r="AH470" s="281"/>
      <c r="AI470" s="281"/>
      <c r="AJ470" s="1172"/>
      <c r="AK470" s="1253"/>
      <c r="AL470" s="1253"/>
      <c r="AM470" s="1253"/>
      <c r="AN470" s="280"/>
      <c r="AO470" s="280"/>
      <c r="AP470" s="280"/>
    </row>
    <row r="471" spans="22:42" ht="14.5" x14ac:dyDescent="0.35">
      <c r="V471" s="210" t="s">
        <v>3</v>
      </c>
      <c r="W471" s="210" t="s">
        <v>3</v>
      </c>
      <c r="X471" s="210" t="s">
        <v>3</v>
      </c>
      <c r="Y471" s="210" t="s">
        <v>3</v>
      </c>
      <c r="Z471" s="210" t="s">
        <v>3</v>
      </c>
      <c r="AA471" s="210" t="s">
        <v>3</v>
      </c>
      <c r="AC471" s="210" t="s">
        <v>3</v>
      </c>
      <c r="AD471" s="210" t="s">
        <v>3</v>
      </c>
      <c r="AG471" s="281"/>
      <c r="AH471" s="281"/>
      <c r="AI471" s="281"/>
      <c r="AJ471" s="1172"/>
      <c r="AK471" s="1253"/>
      <c r="AL471" s="1253"/>
      <c r="AM471" s="1253"/>
      <c r="AN471" s="280"/>
      <c r="AO471" s="280"/>
      <c r="AP471" s="280"/>
    </row>
    <row r="472" spans="22:42" ht="14.5" x14ac:dyDescent="0.35">
      <c r="V472" s="210" t="s">
        <v>3</v>
      </c>
      <c r="W472" s="210" t="s">
        <v>3</v>
      </c>
      <c r="X472" s="210" t="s">
        <v>3</v>
      </c>
      <c r="Y472" s="210" t="s">
        <v>3</v>
      </c>
      <c r="Z472" s="210" t="s">
        <v>3</v>
      </c>
      <c r="AA472" s="210" t="s">
        <v>3</v>
      </c>
      <c r="AC472" s="210" t="s">
        <v>3</v>
      </c>
      <c r="AD472" s="210" t="s">
        <v>3</v>
      </c>
      <c r="AG472" s="281"/>
      <c r="AH472" s="281"/>
      <c r="AI472" s="281"/>
      <c r="AJ472" s="1172"/>
      <c r="AK472" s="1253"/>
      <c r="AL472" s="1253"/>
      <c r="AM472" s="1253"/>
      <c r="AN472" s="280"/>
      <c r="AO472" s="280"/>
      <c r="AP472" s="280"/>
    </row>
    <row r="473" spans="22:42" ht="14.5" x14ac:dyDescent="0.35">
      <c r="V473" s="210" t="s">
        <v>3</v>
      </c>
      <c r="W473" s="210" t="s">
        <v>3</v>
      </c>
      <c r="X473" s="210" t="s">
        <v>3</v>
      </c>
      <c r="Y473" s="210" t="s">
        <v>3</v>
      </c>
      <c r="Z473" s="210" t="s">
        <v>3</v>
      </c>
      <c r="AA473" s="210" t="s">
        <v>3</v>
      </c>
      <c r="AC473" s="210" t="s">
        <v>3</v>
      </c>
      <c r="AD473" s="210" t="s">
        <v>3</v>
      </c>
      <c r="AG473" s="281"/>
      <c r="AH473" s="281"/>
      <c r="AI473" s="281"/>
      <c r="AJ473" s="1172"/>
      <c r="AK473" s="1253"/>
      <c r="AL473" s="1253"/>
      <c r="AM473" s="1253"/>
      <c r="AN473" s="280"/>
      <c r="AO473" s="280"/>
      <c r="AP473" s="280"/>
    </row>
    <row r="474" spans="22:42" ht="14.5" x14ac:dyDescent="0.35">
      <c r="V474" s="210" t="s">
        <v>3</v>
      </c>
      <c r="W474" s="210" t="s">
        <v>3</v>
      </c>
      <c r="X474" s="210" t="s">
        <v>3</v>
      </c>
      <c r="Y474" s="210" t="s">
        <v>3</v>
      </c>
      <c r="Z474" s="210" t="s">
        <v>3</v>
      </c>
      <c r="AA474" s="210" t="s">
        <v>3</v>
      </c>
      <c r="AC474" s="210" t="s">
        <v>3</v>
      </c>
      <c r="AD474" s="210" t="s">
        <v>3</v>
      </c>
      <c r="AG474" s="281"/>
      <c r="AH474" s="281"/>
      <c r="AI474" s="281"/>
      <c r="AJ474" s="1172"/>
      <c r="AK474" s="1253"/>
      <c r="AL474" s="1253"/>
      <c r="AM474" s="1253"/>
      <c r="AN474" s="280"/>
      <c r="AO474" s="280"/>
      <c r="AP474" s="280"/>
    </row>
    <row r="475" spans="22:42" ht="14.5" x14ac:dyDescent="0.35">
      <c r="V475" s="210" t="s">
        <v>3</v>
      </c>
      <c r="W475" s="210" t="s">
        <v>3</v>
      </c>
      <c r="X475" s="210" t="s">
        <v>3</v>
      </c>
      <c r="Y475" s="210" t="s">
        <v>3</v>
      </c>
      <c r="Z475" s="210" t="s">
        <v>3</v>
      </c>
      <c r="AA475" s="210" t="s">
        <v>3</v>
      </c>
      <c r="AC475" s="210" t="s">
        <v>3</v>
      </c>
      <c r="AD475" s="210" t="s">
        <v>3</v>
      </c>
      <c r="AG475" s="281"/>
      <c r="AH475" s="281"/>
      <c r="AI475" s="281"/>
      <c r="AJ475" s="1172"/>
      <c r="AK475" s="1253"/>
      <c r="AL475" s="1253"/>
      <c r="AM475" s="1253"/>
      <c r="AN475" s="280"/>
      <c r="AO475" s="280"/>
      <c r="AP475" s="280"/>
    </row>
    <row r="476" spans="22:42" ht="14.5" x14ac:dyDescent="0.35">
      <c r="V476" s="210" t="s">
        <v>3</v>
      </c>
      <c r="W476" s="210" t="s">
        <v>3</v>
      </c>
      <c r="X476" s="210" t="s">
        <v>3</v>
      </c>
      <c r="Y476" s="210" t="s">
        <v>3</v>
      </c>
      <c r="Z476" s="210" t="s">
        <v>3</v>
      </c>
      <c r="AA476" s="210" t="s">
        <v>3</v>
      </c>
      <c r="AC476" s="210" t="s">
        <v>3</v>
      </c>
      <c r="AD476" s="210" t="s">
        <v>3</v>
      </c>
      <c r="AG476" s="281"/>
      <c r="AH476" s="281"/>
      <c r="AI476" s="281"/>
      <c r="AJ476" s="1172"/>
      <c r="AK476" s="1253"/>
      <c r="AL476" s="1253"/>
      <c r="AM476" s="1253"/>
      <c r="AN476" s="280"/>
      <c r="AO476" s="280"/>
      <c r="AP476" s="280"/>
    </row>
    <row r="477" spans="22:42" ht="14.5" x14ac:dyDescent="0.35">
      <c r="V477" s="210" t="s">
        <v>3</v>
      </c>
      <c r="W477" s="210" t="s">
        <v>3</v>
      </c>
      <c r="X477" s="210" t="s">
        <v>3</v>
      </c>
      <c r="Y477" s="210" t="s">
        <v>3</v>
      </c>
      <c r="Z477" s="210" t="s">
        <v>3</v>
      </c>
      <c r="AA477" s="210" t="s">
        <v>3</v>
      </c>
      <c r="AC477" s="210" t="s">
        <v>3</v>
      </c>
      <c r="AD477" s="210" t="s">
        <v>3</v>
      </c>
      <c r="AG477" s="281"/>
      <c r="AH477" s="281"/>
      <c r="AI477" s="281"/>
      <c r="AJ477" s="1172"/>
      <c r="AK477" s="1253"/>
      <c r="AL477" s="1253"/>
      <c r="AM477" s="1253"/>
      <c r="AN477" s="280"/>
      <c r="AO477" s="280"/>
      <c r="AP477" s="280"/>
    </row>
    <row r="478" spans="22:42" ht="14.5" x14ac:dyDescent="0.35">
      <c r="V478" s="210" t="s">
        <v>3</v>
      </c>
      <c r="W478" s="210" t="s">
        <v>3</v>
      </c>
      <c r="X478" s="210" t="s">
        <v>3</v>
      </c>
      <c r="Y478" s="210" t="s">
        <v>3</v>
      </c>
      <c r="Z478" s="210" t="s">
        <v>3</v>
      </c>
      <c r="AA478" s="210" t="s">
        <v>3</v>
      </c>
      <c r="AC478" s="210" t="s">
        <v>3</v>
      </c>
      <c r="AD478" s="210" t="s">
        <v>3</v>
      </c>
      <c r="AG478" s="281"/>
      <c r="AH478" s="281"/>
      <c r="AI478" s="281"/>
      <c r="AJ478" s="1172"/>
      <c r="AK478" s="1253"/>
      <c r="AL478" s="1253"/>
      <c r="AM478" s="1253"/>
      <c r="AN478" s="280"/>
      <c r="AO478" s="280"/>
      <c r="AP478" s="280"/>
    </row>
    <row r="479" spans="22:42" ht="14.5" x14ac:dyDescent="0.35">
      <c r="V479" s="210" t="s">
        <v>3</v>
      </c>
      <c r="W479" s="210" t="s">
        <v>3</v>
      </c>
      <c r="X479" s="210" t="s">
        <v>3</v>
      </c>
      <c r="Y479" s="210" t="s">
        <v>3</v>
      </c>
      <c r="Z479" s="210" t="s">
        <v>3</v>
      </c>
      <c r="AA479" s="210" t="s">
        <v>3</v>
      </c>
      <c r="AC479" s="210" t="s">
        <v>3</v>
      </c>
      <c r="AD479" s="210" t="s">
        <v>3</v>
      </c>
      <c r="AG479" s="281"/>
      <c r="AH479" s="281"/>
      <c r="AI479" s="281"/>
      <c r="AJ479" s="1172"/>
      <c r="AK479" s="1253"/>
      <c r="AL479" s="1253"/>
      <c r="AM479" s="1253"/>
      <c r="AN479" s="280"/>
      <c r="AO479" s="280"/>
      <c r="AP479" s="280"/>
    </row>
    <row r="480" spans="22:42" ht="14.5" x14ac:dyDescent="0.35">
      <c r="V480" s="210" t="s">
        <v>3</v>
      </c>
      <c r="W480" s="210" t="s">
        <v>3</v>
      </c>
      <c r="X480" s="210" t="s">
        <v>3</v>
      </c>
      <c r="Y480" s="210" t="s">
        <v>3</v>
      </c>
      <c r="Z480" s="210" t="s">
        <v>3</v>
      </c>
      <c r="AA480" s="210" t="s">
        <v>3</v>
      </c>
      <c r="AC480" s="210" t="s">
        <v>3</v>
      </c>
      <c r="AD480" s="210" t="s">
        <v>3</v>
      </c>
      <c r="AG480" s="281"/>
      <c r="AH480" s="281"/>
      <c r="AI480" s="281"/>
      <c r="AJ480" s="1172"/>
      <c r="AK480" s="1253"/>
      <c r="AL480" s="1253"/>
      <c r="AM480" s="1253"/>
      <c r="AN480" s="280"/>
      <c r="AO480" s="280"/>
      <c r="AP480" s="280"/>
    </row>
    <row r="481" spans="22:42" ht="14.5" x14ac:dyDescent="0.35">
      <c r="V481" s="210" t="s">
        <v>3</v>
      </c>
      <c r="W481" s="210" t="s">
        <v>3</v>
      </c>
      <c r="X481" s="210" t="s">
        <v>3</v>
      </c>
      <c r="Y481" s="210" t="s">
        <v>3</v>
      </c>
      <c r="Z481" s="210" t="s">
        <v>3</v>
      </c>
      <c r="AA481" s="210" t="s">
        <v>3</v>
      </c>
      <c r="AC481" s="210" t="s">
        <v>3</v>
      </c>
      <c r="AD481" s="210" t="s">
        <v>3</v>
      </c>
      <c r="AG481" s="281"/>
      <c r="AH481" s="281"/>
      <c r="AI481" s="281"/>
      <c r="AJ481" s="1172"/>
      <c r="AK481" s="1253"/>
      <c r="AL481" s="1253"/>
      <c r="AM481" s="1253"/>
      <c r="AN481" s="280"/>
      <c r="AO481" s="280"/>
      <c r="AP481" s="280"/>
    </row>
    <row r="482" spans="22:42" ht="14.5" x14ac:dyDescent="0.35">
      <c r="V482" s="210" t="s">
        <v>3</v>
      </c>
      <c r="W482" s="210" t="s">
        <v>3</v>
      </c>
      <c r="X482" s="210" t="s">
        <v>3</v>
      </c>
      <c r="Y482" s="210" t="s">
        <v>3</v>
      </c>
      <c r="Z482" s="210" t="s">
        <v>3</v>
      </c>
      <c r="AA482" s="210" t="s">
        <v>3</v>
      </c>
      <c r="AC482" s="210" t="s">
        <v>3</v>
      </c>
      <c r="AD482" s="210" t="s">
        <v>3</v>
      </c>
      <c r="AG482" s="281"/>
      <c r="AH482" s="281"/>
      <c r="AI482" s="281"/>
      <c r="AJ482" s="1172"/>
      <c r="AK482" s="1253"/>
      <c r="AL482" s="1253"/>
      <c r="AM482" s="1253"/>
      <c r="AN482" s="280"/>
      <c r="AO482" s="280"/>
      <c r="AP482" s="280"/>
    </row>
    <row r="483" spans="22:42" ht="14.5" x14ac:dyDescent="0.35">
      <c r="V483" s="210" t="s">
        <v>3</v>
      </c>
      <c r="W483" s="210" t="s">
        <v>3</v>
      </c>
      <c r="X483" s="210" t="s">
        <v>3</v>
      </c>
      <c r="Y483" s="210" t="s">
        <v>3</v>
      </c>
      <c r="Z483" s="210" t="s">
        <v>3</v>
      </c>
      <c r="AA483" s="210" t="s">
        <v>3</v>
      </c>
      <c r="AC483" s="210" t="s">
        <v>3</v>
      </c>
      <c r="AD483" s="210" t="s">
        <v>3</v>
      </c>
      <c r="AG483" s="281"/>
      <c r="AH483" s="281"/>
      <c r="AI483" s="281"/>
      <c r="AJ483" s="1172"/>
      <c r="AK483" s="1253"/>
      <c r="AL483" s="1253"/>
      <c r="AM483" s="1253"/>
      <c r="AN483" s="280"/>
      <c r="AO483" s="280"/>
      <c r="AP483" s="280"/>
    </row>
    <row r="484" spans="22:42" ht="14.5" x14ac:dyDescent="0.35">
      <c r="V484" s="210" t="s">
        <v>3</v>
      </c>
      <c r="W484" s="210" t="s">
        <v>3</v>
      </c>
      <c r="X484" s="210" t="s">
        <v>3</v>
      </c>
      <c r="Y484" s="210" t="s">
        <v>3</v>
      </c>
      <c r="Z484" s="210" t="s">
        <v>3</v>
      </c>
      <c r="AA484" s="210" t="s">
        <v>3</v>
      </c>
      <c r="AC484" s="210" t="s">
        <v>3</v>
      </c>
      <c r="AD484" s="210" t="s">
        <v>3</v>
      </c>
      <c r="AG484" s="281"/>
      <c r="AH484" s="281"/>
      <c r="AI484" s="281"/>
      <c r="AJ484" s="1172"/>
      <c r="AK484" s="1253"/>
      <c r="AL484" s="1253"/>
      <c r="AM484" s="1253"/>
      <c r="AN484" s="280"/>
      <c r="AO484" s="280"/>
      <c r="AP484" s="280"/>
    </row>
    <row r="485" spans="22:42" ht="14.5" x14ac:dyDescent="0.35">
      <c r="V485" s="210" t="s">
        <v>3</v>
      </c>
      <c r="W485" s="210" t="s">
        <v>3</v>
      </c>
      <c r="X485" s="210" t="s">
        <v>3</v>
      </c>
      <c r="Y485" s="210" t="s">
        <v>3</v>
      </c>
      <c r="Z485" s="210" t="s">
        <v>3</v>
      </c>
      <c r="AA485" s="210" t="s">
        <v>3</v>
      </c>
      <c r="AC485" s="210" t="s">
        <v>3</v>
      </c>
      <c r="AD485" s="210" t="s">
        <v>3</v>
      </c>
      <c r="AG485" s="281"/>
      <c r="AH485" s="281"/>
      <c r="AI485" s="281"/>
      <c r="AJ485" s="1172"/>
      <c r="AK485" s="1253"/>
      <c r="AL485" s="1253"/>
      <c r="AM485" s="1253"/>
      <c r="AN485" s="280"/>
      <c r="AO485" s="280"/>
      <c r="AP485" s="280"/>
    </row>
    <row r="486" spans="22:42" ht="14.5" x14ac:dyDescent="0.35">
      <c r="V486" s="210" t="s">
        <v>3</v>
      </c>
      <c r="W486" s="210" t="s">
        <v>3</v>
      </c>
      <c r="X486" s="210" t="s">
        <v>3</v>
      </c>
      <c r="Y486" s="210" t="s">
        <v>3</v>
      </c>
      <c r="Z486" s="210" t="s">
        <v>3</v>
      </c>
      <c r="AA486" s="210" t="s">
        <v>3</v>
      </c>
      <c r="AC486" s="210" t="s">
        <v>3</v>
      </c>
      <c r="AD486" s="210" t="s">
        <v>3</v>
      </c>
      <c r="AG486" s="281"/>
      <c r="AH486" s="281"/>
      <c r="AI486" s="281"/>
      <c r="AJ486" s="1172"/>
      <c r="AK486" s="1253"/>
      <c r="AL486" s="1253"/>
      <c r="AM486" s="1253"/>
      <c r="AN486" s="280"/>
      <c r="AO486" s="280"/>
      <c r="AP486" s="280"/>
    </row>
    <row r="487" spans="22:42" ht="14.5" x14ac:dyDescent="0.35">
      <c r="V487" s="210" t="s">
        <v>3</v>
      </c>
      <c r="W487" s="210" t="s">
        <v>3</v>
      </c>
      <c r="X487" s="210" t="s">
        <v>3</v>
      </c>
      <c r="Y487" s="210" t="s">
        <v>3</v>
      </c>
      <c r="Z487" s="210" t="s">
        <v>3</v>
      </c>
      <c r="AA487" s="210" t="s">
        <v>3</v>
      </c>
      <c r="AC487" s="210" t="s">
        <v>3</v>
      </c>
      <c r="AD487" s="210" t="s">
        <v>3</v>
      </c>
      <c r="AG487" s="281"/>
      <c r="AH487" s="281"/>
      <c r="AI487" s="281"/>
      <c r="AJ487" s="1172"/>
      <c r="AK487" s="1253"/>
      <c r="AL487" s="1253"/>
      <c r="AM487" s="1253"/>
      <c r="AN487" s="280"/>
      <c r="AO487" s="280"/>
      <c r="AP487" s="280"/>
    </row>
    <row r="488" spans="22:42" ht="14.5" x14ac:dyDescent="0.35">
      <c r="V488" s="210" t="s">
        <v>3</v>
      </c>
      <c r="W488" s="210" t="s">
        <v>3</v>
      </c>
      <c r="X488" s="210" t="s">
        <v>3</v>
      </c>
      <c r="Y488" s="210" t="s">
        <v>3</v>
      </c>
      <c r="Z488" s="210" t="s">
        <v>3</v>
      </c>
      <c r="AA488" s="210" t="s">
        <v>3</v>
      </c>
      <c r="AC488" s="210" t="s">
        <v>3</v>
      </c>
      <c r="AD488" s="210" t="s">
        <v>3</v>
      </c>
      <c r="AG488" s="281"/>
      <c r="AH488" s="281"/>
      <c r="AI488" s="281"/>
      <c r="AJ488" s="1172"/>
      <c r="AK488" s="1253"/>
      <c r="AL488" s="1253"/>
      <c r="AM488" s="1253"/>
      <c r="AN488" s="280"/>
      <c r="AO488" s="280"/>
      <c r="AP488" s="280"/>
    </row>
    <row r="489" spans="22:42" ht="14.5" x14ac:dyDescent="0.35">
      <c r="V489" s="210" t="s">
        <v>3</v>
      </c>
      <c r="W489" s="210" t="s">
        <v>3</v>
      </c>
      <c r="X489" s="210" t="s">
        <v>3</v>
      </c>
      <c r="Y489" s="210" t="s">
        <v>3</v>
      </c>
      <c r="Z489" s="210" t="s">
        <v>3</v>
      </c>
      <c r="AA489" s="210" t="s">
        <v>3</v>
      </c>
      <c r="AC489" s="210" t="s">
        <v>3</v>
      </c>
      <c r="AD489" s="210" t="s">
        <v>3</v>
      </c>
      <c r="AG489" s="281"/>
      <c r="AH489" s="281"/>
      <c r="AI489" s="281"/>
      <c r="AJ489" s="1172"/>
      <c r="AK489" s="1253"/>
      <c r="AL489" s="1253"/>
      <c r="AM489" s="1253"/>
      <c r="AN489" s="280"/>
      <c r="AO489" s="280"/>
      <c r="AP489" s="280"/>
    </row>
    <row r="490" spans="22:42" ht="14.5" x14ac:dyDescent="0.35">
      <c r="V490" s="210" t="s">
        <v>3</v>
      </c>
      <c r="W490" s="210" t="s">
        <v>3</v>
      </c>
      <c r="X490" s="210" t="s">
        <v>3</v>
      </c>
      <c r="Y490" s="210" t="s">
        <v>3</v>
      </c>
      <c r="Z490" s="210" t="s">
        <v>3</v>
      </c>
      <c r="AA490" s="210" t="s">
        <v>3</v>
      </c>
      <c r="AC490" s="210" t="s">
        <v>3</v>
      </c>
      <c r="AD490" s="210" t="s">
        <v>3</v>
      </c>
      <c r="AG490" s="281"/>
      <c r="AH490" s="281"/>
      <c r="AI490" s="281"/>
      <c r="AJ490" s="1172"/>
      <c r="AK490" s="1253"/>
      <c r="AL490" s="1253"/>
      <c r="AM490" s="1253"/>
      <c r="AN490" s="280"/>
      <c r="AO490" s="280"/>
      <c r="AP490" s="280"/>
    </row>
    <row r="491" spans="22:42" ht="14.5" x14ac:dyDescent="0.35">
      <c r="V491" s="210" t="s">
        <v>3</v>
      </c>
      <c r="W491" s="210" t="s">
        <v>3</v>
      </c>
      <c r="X491" s="210" t="s">
        <v>3</v>
      </c>
      <c r="Y491" s="210" t="s">
        <v>3</v>
      </c>
      <c r="Z491" s="210" t="s">
        <v>3</v>
      </c>
      <c r="AA491" s="210" t="s">
        <v>3</v>
      </c>
      <c r="AC491" s="210" t="s">
        <v>3</v>
      </c>
      <c r="AD491" s="210" t="s">
        <v>3</v>
      </c>
      <c r="AG491" s="281"/>
      <c r="AH491" s="281"/>
      <c r="AI491" s="281"/>
      <c r="AJ491" s="1172"/>
      <c r="AK491" s="1253"/>
      <c r="AL491" s="1253"/>
      <c r="AM491" s="1253"/>
      <c r="AN491" s="280"/>
      <c r="AO491" s="280"/>
      <c r="AP491" s="280"/>
    </row>
    <row r="492" spans="22:42" ht="14.5" x14ac:dyDescent="0.35">
      <c r="V492" s="210" t="s">
        <v>3</v>
      </c>
      <c r="W492" s="210" t="s">
        <v>3</v>
      </c>
      <c r="X492" s="210" t="s">
        <v>3</v>
      </c>
      <c r="Y492" s="210" t="s">
        <v>3</v>
      </c>
      <c r="Z492" s="210" t="s">
        <v>3</v>
      </c>
      <c r="AA492" s="210" t="s">
        <v>3</v>
      </c>
      <c r="AC492" s="210" t="s">
        <v>3</v>
      </c>
      <c r="AD492" s="210" t="s">
        <v>3</v>
      </c>
      <c r="AG492" s="281"/>
      <c r="AH492" s="281"/>
      <c r="AI492" s="281"/>
      <c r="AJ492" s="1172"/>
      <c r="AK492" s="1253"/>
      <c r="AL492" s="1253"/>
      <c r="AM492" s="1253"/>
      <c r="AN492" s="280"/>
      <c r="AO492" s="280"/>
      <c r="AP492" s="280"/>
    </row>
    <row r="493" spans="22:42" ht="14.5" x14ac:dyDescent="0.35">
      <c r="V493" s="210" t="s">
        <v>3</v>
      </c>
      <c r="W493" s="210" t="s">
        <v>3</v>
      </c>
      <c r="X493" s="210" t="s">
        <v>3</v>
      </c>
      <c r="Y493" s="210" t="s">
        <v>3</v>
      </c>
      <c r="Z493" s="210" t="s">
        <v>3</v>
      </c>
      <c r="AA493" s="210" t="s">
        <v>3</v>
      </c>
      <c r="AC493" s="210" t="s">
        <v>3</v>
      </c>
      <c r="AD493" s="210" t="s">
        <v>3</v>
      </c>
      <c r="AG493" s="281"/>
      <c r="AH493" s="281"/>
      <c r="AI493" s="281"/>
      <c r="AJ493" s="1172"/>
      <c r="AK493" s="1253"/>
      <c r="AL493" s="1253"/>
      <c r="AM493" s="1253"/>
      <c r="AN493" s="280"/>
      <c r="AO493" s="280"/>
      <c r="AP493" s="280"/>
    </row>
    <row r="494" spans="22:42" ht="14.5" x14ac:dyDescent="0.35">
      <c r="V494" s="210" t="s">
        <v>3</v>
      </c>
      <c r="W494" s="210" t="s">
        <v>3</v>
      </c>
      <c r="X494" s="210" t="s">
        <v>3</v>
      </c>
      <c r="Y494" s="210" t="s">
        <v>3</v>
      </c>
      <c r="Z494" s="210" t="s">
        <v>3</v>
      </c>
      <c r="AA494" s="210" t="s">
        <v>3</v>
      </c>
      <c r="AC494" s="210" t="s">
        <v>3</v>
      </c>
      <c r="AD494" s="210" t="s">
        <v>3</v>
      </c>
      <c r="AG494" s="281"/>
      <c r="AH494" s="281"/>
      <c r="AI494" s="281"/>
      <c r="AJ494" s="1172"/>
      <c r="AK494" s="1253"/>
      <c r="AL494" s="1253"/>
      <c r="AM494" s="1253"/>
      <c r="AN494" s="280"/>
      <c r="AO494" s="280"/>
      <c r="AP494" s="280"/>
    </row>
    <row r="495" spans="22:42" ht="14.5" x14ac:dyDescent="0.35">
      <c r="V495" s="210" t="s">
        <v>3</v>
      </c>
      <c r="W495" s="210" t="s">
        <v>3</v>
      </c>
      <c r="X495" s="210" t="s">
        <v>3</v>
      </c>
      <c r="Y495" s="210" t="s">
        <v>3</v>
      </c>
      <c r="Z495" s="210" t="s">
        <v>3</v>
      </c>
      <c r="AA495" s="210" t="s">
        <v>3</v>
      </c>
      <c r="AC495" s="210" t="s">
        <v>3</v>
      </c>
      <c r="AD495" s="210" t="s">
        <v>3</v>
      </c>
      <c r="AG495" s="281"/>
      <c r="AH495" s="281"/>
      <c r="AI495" s="281"/>
      <c r="AJ495" s="1172"/>
      <c r="AK495" s="1253"/>
      <c r="AL495" s="1253"/>
      <c r="AM495" s="1253"/>
      <c r="AN495" s="280"/>
      <c r="AO495" s="280"/>
      <c r="AP495" s="280"/>
    </row>
    <row r="496" spans="22:42" ht="14.5" x14ac:dyDescent="0.35">
      <c r="V496" s="210" t="s">
        <v>3</v>
      </c>
      <c r="W496" s="210" t="s">
        <v>3</v>
      </c>
      <c r="X496" s="210" t="s">
        <v>3</v>
      </c>
      <c r="Y496" s="210" t="s">
        <v>3</v>
      </c>
      <c r="Z496" s="210" t="s">
        <v>3</v>
      </c>
      <c r="AA496" s="210" t="s">
        <v>3</v>
      </c>
      <c r="AC496" s="210" t="s">
        <v>3</v>
      </c>
      <c r="AD496" s="210" t="s">
        <v>3</v>
      </c>
      <c r="AG496" s="281"/>
      <c r="AH496" s="281"/>
      <c r="AI496" s="281"/>
      <c r="AJ496" s="1172"/>
      <c r="AK496" s="1253"/>
      <c r="AL496" s="1253"/>
      <c r="AM496" s="1253"/>
      <c r="AN496" s="280"/>
      <c r="AO496" s="280"/>
      <c r="AP496" s="280"/>
    </row>
    <row r="497" spans="22:42" ht="14.5" x14ac:dyDescent="0.35">
      <c r="V497" s="210" t="s">
        <v>3</v>
      </c>
      <c r="W497" s="210" t="s">
        <v>3</v>
      </c>
      <c r="X497" s="210" t="s">
        <v>3</v>
      </c>
      <c r="Y497" s="210" t="s">
        <v>3</v>
      </c>
      <c r="Z497" s="210" t="s">
        <v>3</v>
      </c>
      <c r="AA497" s="210" t="s">
        <v>3</v>
      </c>
      <c r="AC497" s="210" t="s">
        <v>3</v>
      </c>
      <c r="AD497" s="210" t="s">
        <v>3</v>
      </c>
      <c r="AG497" s="281"/>
      <c r="AH497" s="281"/>
      <c r="AI497" s="281"/>
      <c r="AJ497" s="1172"/>
      <c r="AK497" s="1253"/>
      <c r="AL497" s="1253"/>
      <c r="AM497" s="1253"/>
      <c r="AN497" s="280"/>
      <c r="AO497" s="280"/>
      <c r="AP497" s="280"/>
    </row>
    <row r="498" spans="22:42" ht="14.5" x14ac:dyDescent="0.35">
      <c r="V498" s="210" t="s">
        <v>3</v>
      </c>
      <c r="W498" s="210" t="s">
        <v>3</v>
      </c>
      <c r="X498" s="210" t="s">
        <v>3</v>
      </c>
      <c r="Y498" s="210" t="s">
        <v>3</v>
      </c>
      <c r="Z498" s="210" t="s">
        <v>3</v>
      </c>
      <c r="AA498" s="210" t="s">
        <v>3</v>
      </c>
      <c r="AC498" s="210" t="s">
        <v>3</v>
      </c>
      <c r="AD498" s="210" t="s">
        <v>3</v>
      </c>
      <c r="AG498" s="281"/>
      <c r="AH498" s="281"/>
      <c r="AI498" s="281"/>
      <c r="AJ498" s="1172"/>
      <c r="AK498" s="1253"/>
      <c r="AL498" s="1253"/>
      <c r="AM498" s="1253"/>
      <c r="AN498" s="280"/>
      <c r="AO498" s="280"/>
      <c r="AP498" s="280"/>
    </row>
    <row r="499" spans="22:42" ht="14.5" x14ac:dyDescent="0.35">
      <c r="V499" s="210" t="s">
        <v>3</v>
      </c>
      <c r="W499" s="210" t="s">
        <v>3</v>
      </c>
      <c r="X499" s="210" t="s">
        <v>3</v>
      </c>
      <c r="Y499" s="210" t="s">
        <v>3</v>
      </c>
      <c r="Z499" s="210" t="s">
        <v>3</v>
      </c>
      <c r="AA499" s="210" t="s">
        <v>3</v>
      </c>
      <c r="AC499" s="210" t="s">
        <v>3</v>
      </c>
      <c r="AD499" s="210" t="s">
        <v>3</v>
      </c>
      <c r="AG499" s="281"/>
      <c r="AH499" s="281"/>
      <c r="AI499" s="281"/>
      <c r="AJ499" s="1172"/>
      <c r="AK499" s="1253"/>
      <c r="AL499" s="1253"/>
      <c r="AM499" s="1253"/>
      <c r="AN499" s="280"/>
      <c r="AO499" s="280"/>
      <c r="AP499" s="280"/>
    </row>
    <row r="500" spans="22:42" ht="14.5" x14ac:dyDescent="0.35">
      <c r="V500" s="210" t="s">
        <v>3</v>
      </c>
      <c r="W500" s="210" t="s">
        <v>3</v>
      </c>
      <c r="X500" s="210" t="s">
        <v>3</v>
      </c>
      <c r="Y500" s="210" t="s">
        <v>3</v>
      </c>
      <c r="Z500" s="210" t="s">
        <v>3</v>
      </c>
      <c r="AA500" s="210" t="s">
        <v>3</v>
      </c>
      <c r="AC500" s="210" t="s">
        <v>3</v>
      </c>
      <c r="AD500" s="210" t="s">
        <v>3</v>
      </c>
      <c r="AG500" s="281"/>
      <c r="AH500" s="281"/>
      <c r="AI500" s="281"/>
      <c r="AJ500" s="1172"/>
      <c r="AK500" s="1253"/>
      <c r="AL500" s="1253"/>
      <c r="AM500" s="1253"/>
      <c r="AN500" s="280"/>
      <c r="AO500" s="280"/>
      <c r="AP500" s="280"/>
    </row>
    <row r="501" spans="22:42" ht="14.5" x14ac:dyDescent="0.35">
      <c r="V501" s="210" t="s">
        <v>3</v>
      </c>
      <c r="W501" s="210" t="s">
        <v>3</v>
      </c>
      <c r="X501" s="210" t="s">
        <v>3</v>
      </c>
      <c r="Y501" s="210" t="s">
        <v>3</v>
      </c>
      <c r="Z501" s="210" t="s">
        <v>3</v>
      </c>
      <c r="AA501" s="210" t="s">
        <v>3</v>
      </c>
      <c r="AC501" s="210" t="s">
        <v>3</v>
      </c>
      <c r="AD501" s="210" t="s">
        <v>3</v>
      </c>
      <c r="AG501" s="281"/>
      <c r="AH501" s="281"/>
      <c r="AI501" s="281"/>
      <c r="AJ501" s="1172"/>
      <c r="AK501" s="1253"/>
      <c r="AL501" s="1253"/>
      <c r="AM501" s="1253"/>
      <c r="AN501" s="280"/>
      <c r="AO501" s="280"/>
      <c r="AP501" s="280"/>
    </row>
    <row r="502" spans="22:42" ht="14.5" x14ac:dyDescent="0.35">
      <c r="V502" s="210" t="s">
        <v>3</v>
      </c>
      <c r="W502" s="210" t="s">
        <v>3</v>
      </c>
      <c r="X502" s="210" t="s">
        <v>3</v>
      </c>
      <c r="Y502" s="210" t="s">
        <v>3</v>
      </c>
      <c r="Z502" s="210" t="s">
        <v>3</v>
      </c>
      <c r="AA502" s="210" t="s">
        <v>3</v>
      </c>
      <c r="AC502" s="210" t="s">
        <v>3</v>
      </c>
      <c r="AD502" s="210" t="s">
        <v>3</v>
      </c>
      <c r="AG502" s="281"/>
      <c r="AH502" s="281"/>
      <c r="AI502" s="281"/>
      <c r="AJ502" s="1172"/>
      <c r="AK502" s="1253"/>
      <c r="AL502" s="1253"/>
      <c r="AM502" s="1253"/>
      <c r="AN502" s="280"/>
      <c r="AO502" s="280"/>
      <c r="AP502" s="280"/>
    </row>
    <row r="503" spans="22:42" ht="14.5" x14ac:dyDescent="0.35">
      <c r="V503" s="210" t="s">
        <v>3</v>
      </c>
      <c r="W503" s="210" t="s">
        <v>3</v>
      </c>
      <c r="X503" s="210" t="s">
        <v>3</v>
      </c>
      <c r="Y503" s="210" t="s">
        <v>3</v>
      </c>
      <c r="Z503" s="210" t="s">
        <v>3</v>
      </c>
      <c r="AA503" s="210" t="s">
        <v>3</v>
      </c>
      <c r="AC503" s="210" t="s">
        <v>3</v>
      </c>
      <c r="AD503" s="210" t="s">
        <v>3</v>
      </c>
      <c r="AG503" s="281"/>
      <c r="AH503" s="281"/>
      <c r="AI503" s="281"/>
      <c r="AJ503" s="1172"/>
      <c r="AK503" s="1253"/>
      <c r="AL503" s="1253"/>
      <c r="AM503" s="1253"/>
      <c r="AN503" s="280"/>
      <c r="AO503" s="280"/>
      <c r="AP503" s="280"/>
    </row>
    <row r="504" spans="22:42" ht="14.5" x14ac:dyDescent="0.35">
      <c r="V504" s="210" t="s">
        <v>3</v>
      </c>
      <c r="W504" s="210" t="s">
        <v>3</v>
      </c>
      <c r="X504" s="210" t="s">
        <v>3</v>
      </c>
      <c r="Y504" s="210" t="s">
        <v>3</v>
      </c>
      <c r="Z504" s="210" t="s">
        <v>3</v>
      </c>
      <c r="AA504" s="210" t="s">
        <v>3</v>
      </c>
      <c r="AC504" s="210" t="s">
        <v>3</v>
      </c>
      <c r="AD504" s="210" t="s">
        <v>3</v>
      </c>
      <c r="AG504" s="281"/>
      <c r="AH504" s="281"/>
      <c r="AI504" s="281"/>
      <c r="AJ504" s="1172"/>
      <c r="AK504" s="1253"/>
      <c r="AL504" s="1253"/>
      <c r="AM504" s="1253"/>
      <c r="AN504" s="280"/>
      <c r="AO504" s="280"/>
      <c r="AP504" s="280"/>
    </row>
    <row r="505" spans="22:42" ht="14.5" x14ac:dyDescent="0.35">
      <c r="V505" s="210" t="s">
        <v>3</v>
      </c>
      <c r="W505" s="210" t="s">
        <v>3</v>
      </c>
      <c r="X505" s="210" t="s">
        <v>3</v>
      </c>
      <c r="Y505" s="210" t="s">
        <v>3</v>
      </c>
      <c r="Z505" s="210" t="s">
        <v>3</v>
      </c>
      <c r="AA505" s="210" t="s">
        <v>3</v>
      </c>
      <c r="AC505" s="210" t="s">
        <v>3</v>
      </c>
      <c r="AD505" s="210" t="s">
        <v>3</v>
      </c>
      <c r="AG505" s="281"/>
      <c r="AH505" s="281"/>
      <c r="AI505" s="281"/>
      <c r="AJ505" s="1172"/>
      <c r="AK505" s="1253"/>
      <c r="AL505" s="1253"/>
      <c r="AM505" s="1253"/>
      <c r="AN505" s="280"/>
      <c r="AO505" s="280"/>
      <c r="AP505" s="280"/>
    </row>
    <row r="506" spans="22:42" ht="14.5" x14ac:dyDescent="0.35">
      <c r="V506" s="210" t="s">
        <v>3</v>
      </c>
      <c r="W506" s="210" t="s">
        <v>3</v>
      </c>
      <c r="X506" s="210" t="s">
        <v>3</v>
      </c>
      <c r="Y506" s="210" t="s">
        <v>3</v>
      </c>
      <c r="Z506" s="210" t="s">
        <v>3</v>
      </c>
      <c r="AA506" s="210" t="s">
        <v>3</v>
      </c>
      <c r="AC506" s="210" t="s">
        <v>3</v>
      </c>
      <c r="AD506" s="210" t="s">
        <v>3</v>
      </c>
      <c r="AG506" s="281"/>
      <c r="AH506" s="281"/>
      <c r="AI506" s="281"/>
      <c r="AJ506" s="1172"/>
      <c r="AK506" s="1253"/>
      <c r="AL506" s="1253"/>
      <c r="AM506" s="1253"/>
      <c r="AN506" s="280"/>
      <c r="AO506" s="280"/>
      <c r="AP506" s="280"/>
    </row>
    <row r="507" spans="22:42" ht="14.5" x14ac:dyDescent="0.35">
      <c r="V507" s="210" t="s">
        <v>3</v>
      </c>
      <c r="W507" s="210" t="s">
        <v>3</v>
      </c>
      <c r="X507" s="210" t="s">
        <v>3</v>
      </c>
      <c r="Y507" s="210" t="s">
        <v>3</v>
      </c>
      <c r="Z507" s="210" t="s">
        <v>3</v>
      </c>
      <c r="AA507" s="210" t="s">
        <v>3</v>
      </c>
      <c r="AC507" s="210" t="s">
        <v>3</v>
      </c>
      <c r="AD507" s="210" t="s">
        <v>3</v>
      </c>
      <c r="AG507" s="281"/>
      <c r="AH507" s="281"/>
      <c r="AI507" s="281"/>
      <c r="AJ507" s="1172"/>
      <c r="AK507" s="1253"/>
      <c r="AL507" s="1253"/>
      <c r="AM507" s="1253"/>
      <c r="AN507" s="280"/>
      <c r="AO507" s="280"/>
      <c r="AP507" s="280"/>
    </row>
    <row r="508" spans="22:42" ht="14.5" x14ac:dyDescent="0.35">
      <c r="V508" s="210" t="s">
        <v>3</v>
      </c>
      <c r="W508" s="210" t="s">
        <v>3</v>
      </c>
      <c r="X508" s="210" t="s">
        <v>3</v>
      </c>
      <c r="Y508" s="210" t="s">
        <v>3</v>
      </c>
      <c r="Z508" s="210" t="s">
        <v>3</v>
      </c>
      <c r="AA508" s="210" t="s">
        <v>3</v>
      </c>
      <c r="AC508" s="210" t="s">
        <v>3</v>
      </c>
      <c r="AD508" s="210" t="s">
        <v>3</v>
      </c>
      <c r="AG508" s="281"/>
      <c r="AH508" s="281"/>
      <c r="AI508" s="281"/>
      <c r="AJ508" s="1172"/>
      <c r="AK508" s="1253"/>
      <c r="AL508" s="1253"/>
      <c r="AM508" s="1253"/>
      <c r="AN508" s="280"/>
      <c r="AO508" s="280"/>
      <c r="AP508" s="280"/>
    </row>
    <row r="509" spans="22:42" ht="14.5" x14ac:dyDescent="0.35">
      <c r="V509" s="210" t="s">
        <v>3</v>
      </c>
      <c r="W509" s="210" t="s">
        <v>3</v>
      </c>
      <c r="X509" s="210" t="s">
        <v>3</v>
      </c>
      <c r="Y509" s="210" t="s">
        <v>3</v>
      </c>
      <c r="Z509" s="210" t="s">
        <v>3</v>
      </c>
      <c r="AA509" s="210" t="s">
        <v>3</v>
      </c>
      <c r="AC509" s="210" t="s">
        <v>3</v>
      </c>
      <c r="AD509" s="210" t="s">
        <v>3</v>
      </c>
      <c r="AG509" s="281"/>
      <c r="AH509" s="281"/>
      <c r="AI509" s="281"/>
      <c r="AJ509" s="1172"/>
      <c r="AK509" s="1253"/>
      <c r="AL509" s="1253"/>
      <c r="AM509" s="1253"/>
      <c r="AN509" s="280"/>
      <c r="AO509" s="280"/>
      <c r="AP509" s="280"/>
    </row>
    <row r="510" spans="22:42" ht="14.5" x14ac:dyDescent="0.35">
      <c r="V510" s="210" t="s">
        <v>3</v>
      </c>
      <c r="W510" s="210" t="s">
        <v>3</v>
      </c>
      <c r="X510" s="210" t="s">
        <v>3</v>
      </c>
      <c r="Y510" s="210" t="s">
        <v>3</v>
      </c>
      <c r="Z510" s="210" t="s">
        <v>3</v>
      </c>
      <c r="AA510" s="210" t="s">
        <v>3</v>
      </c>
      <c r="AC510" s="210" t="s">
        <v>3</v>
      </c>
      <c r="AD510" s="210" t="s">
        <v>3</v>
      </c>
      <c r="AG510" s="281"/>
      <c r="AH510" s="281"/>
      <c r="AI510" s="281"/>
      <c r="AJ510" s="1172"/>
      <c r="AK510" s="1253"/>
      <c r="AL510" s="1253"/>
      <c r="AM510" s="1253"/>
      <c r="AN510" s="280"/>
      <c r="AO510" s="280"/>
      <c r="AP510" s="280"/>
    </row>
    <row r="511" spans="22:42" ht="14.5" x14ac:dyDescent="0.35">
      <c r="V511" s="210" t="s">
        <v>3</v>
      </c>
      <c r="W511" s="210" t="s">
        <v>3</v>
      </c>
      <c r="X511" s="210" t="s">
        <v>3</v>
      </c>
      <c r="Y511" s="210" t="s">
        <v>3</v>
      </c>
      <c r="Z511" s="210" t="s">
        <v>3</v>
      </c>
      <c r="AA511" s="210" t="s">
        <v>3</v>
      </c>
      <c r="AC511" s="210" t="s">
        <v>3</v>
      </c>
      <c r="AD511" s="210" t="s">
        <v>3</v>
      </c>
      <c r="AG511" s="281"/>
      <c r="AH511" s="281"/>
      <c r="AI511" s="281"/>
      <c r="AJ511" s="1172"/>
      <c r="AK511" s="1253"/>
      <c r="AL511" s="1253"/>
      <c r="AM511" s="1253"/>
      <c r="AN511" s="280"/>
      <c r="AO511" s="280"/>
      <c r="AP511" s="280"/>
    </row>
    <row r="512" spans="22:42" ht="14.5" x14ac:dyDescent="0.35">
      <c r="V512" s="210" t="s">
        <v>3</v>
      </c>
      <c r="W512" s="210" t="s">
        <v>3</v>
      </c>
      <c r="X512" s="210" t="s">
        <v>3</v>
      </c>
      <c r="Y512" s="210" t="s">
        <v>3</v>
      </c>
      <c r="Z512" s="210" t="s">
        <v>3</v>
      </c>
      <c r="AA512" s="210" t="s">
        <v>3</v>
      </c>
      <c r="AC512" s="210" t="s">
        <v>3</v>
      </c>
      <c r="AD512" s="210" t="s">
        <v>3</v>
      </c>
      <c r="AG512" s="281"/>
      <c r="AH512" s="281"/>
      <c r="AI512" s="281"/>
      <c r="AJ512" s="1172"/>
      <c r="AK512" s="1253"/>
      <c r="AL512" s="1253"/>
      <c r="AM512" s="1253"/>
      <c r="AN512" s="280"/>
      <c r="AO512" s="280"/>
      <c r="AP512" s="280"/>
    </row>
    <row r="513" spans="22:42" ht="14.5" x14ac:dyDescent="0.35">
      <c r="V513" s="210" t="s">
        <v>3</v>
      </c>
      <c r="W513" s="210" t="s">
        <v>3</v>
      </c>
      <c r="X513" s="210" t="s">
        <v>3</v>
      </c>
      <c r="Y513" s="210" t="s">
        <v>3</v>
      </c>
      <c r="Z513" s="210" t="s">
        <v>3</v>
      </c>
      <c r="AA513" s="210" t="s">
        <v>3</v>
      </c>
      <c r="AC513" s="210" t="s">
        <v>3</v>
      </c>
      <c r="AD513" s="210" t="s">
        <v>3</v>
      </c>
      <c r="AG513" s="281"/>
      <c r="AH513" s="281"/>
      <c r="AI513" s="281"/>
      <c r="AJ513" s="1172"/>
      <c r="AK513" s="1253"/>
      <c r="AL513" s="1253"/>
      <c r="AM513" s="1253"/>
      <c r="AN513" s="280"/>
      <c r="AO513" s="280"/>
      <c r="AP513" s="280"/>
    </row>
    <row r="514" spans="22:42" ht="14.5" x14ac:dyDescent="0.35">
      <c r="V514" s="210" t="s">
        <v>3</v>
      </c>
      <c r="W514" s="210" t="s">
        <v>3</v>
      </c>
      <c r="X514" s="210" t="s">
        <v>3</v>
      </c>
      <c r="Y514" s="210" t="s">
        <v>3</v>
      </c>
      <c r="Z514" s="210" t="s">
        <v>3</v>
      </c>
      <c r="AA514" s="210" t="s">
        <v>3</v>
      </c>
      <c r="AC514" s="210" t="s">
        <v>3</v>
      </c>
      <c r="AD514" s="210" t="s">
        <v>3</v>
      </c>
      <c r="AG514" s="281"/>
      <c r="AH514" s="281"/>
      <c r="AI514" s="281"/>
      <c r="AJ514" s="1172"/>
      <c r="AK514" s="1253"/>
      <c r="AL514" s="1253"/>
      <c r="AM514" s="1253"/>
      <c r="AN514" s="280"/>
      <c r="AO514" s="280"/>
      <c r="AP514" s="280"/>
    </row>
    <row r="515" spans="22:42" ht="14.5" x14ac:dyDescent="0.35">
      <c r="V515" s="210" t="s">
        <v>3</v>
      </c>
      <c r="W515" s="210" t="s">
        <v>3</v>
      </c>
      <c r="X515" s="210" t="s">
        <v>3</v>
      </c>
      <c r="Y515" s="210" t="s">
        <v>3</v>
      </c>
      <c r="Z515" s="210" t="s">
        <v>3</v>
      </c>
      <c r="AA515" s="210" t="s">
        <v>3</v>
      </c>
      <c r="AC515" s="210" t="s">
        <v>3</v>
      </c>
      <c r="AD515" s="210" t="s">
        <v>3</v>
      </c>
      <c r="AG515" s="281"/>
      <c r="AH515" s="281"/>
      <c r="AI515" s="281"/>
      <c r="AJ515" s="1172"/>
      <c r="AK515" s="1253"/>
      <c r="AL515" s="1253"/>
      <c r="AM515" s="1253"/>
      <c r="AN515" s="280"/>
      <c r="AO515" s="280"/>
      <c r="AP515" s="280"/>
    </row>
    <row r="516" spans="22:42" ht="14.5" x14ac:dyDescent="0.35">
      <c r="V516" s="210" t="s">
        <v>3</v>
      </c>
      <c r="W516" s="210" t="s">
        <v>3</v>
      </c>
      <c r="X516" s="210" t="s">
        <v>3</v>
      </c>
      <c r="Y516" s="210" t="s">
        <v>3</v>
      </c>
      <c r="Z516" s="210" t="s">
        <v>3</v>
      </c>
      <c r="AA516" s="210" t="s">
        <v>3</v>
      </c>
      <c r="AC516" s="210" t="s">
        <v>3</v>
      </c>
      <c r="AD516" s="210" t="s">
        <v>3</v>
      </c>
      <c r="AG516" s="281"/>
      <c r="AH516" s="281"/>
      <c r="AI516" s="281"/>
      <c r="AJ516" s="1172"/>
      <c r="AK516" s="1253"/>
      <c r="AL516" s="1253"/>
      <c r="AM516" s="1253"/>
      <c r="AN516" s="280"/>
      <c r="AO516" s="280"/>
      <c r="AP516" s="280"/>
    </row>
    <row r="517" spans="22:42" ht="14.5" x14ac:dyDescent="0.35">
      <c r="V517" s="210" t="s">
        <v>3</v>
      </c>
      <c r="W517" s="210" t="s">
        <v>3</v>
      </c>
      <c r="X517" s="210" t="s">
        <v>3</v>
      </c>
      <c r="Y517" s="210" t="s">
        <v>3</v>
      </c>
      <c r="Z517" s="210" t="s">
        <v>3</v>
      </c>
      <c r="AA517" s="210" t="s">
        <v>3</v>
      </c>
      <c r="AC517" s="210" t="s">
        <v>3</v>
      </c>
      <c r="AD517" s="210" t="s">
        <v>3</v>
      </c>
      <c r="AG517" s="281"/>
      <c r="AH517" s="281"/>
      <c r="AI517" s="281"/>
      <c r="AJ517" s="1172"/>
      <c r="AK517" s="1253"/>
      <c r="AL517" s="1253"/>
      <c r="AM517" s="1253"/>
      <c r="AN517" s="280"/>
      <c r="AO517" s="280"/>
      <c r="AP517" s="280"/>
    </row>
    <row r="518" spans="22:42" ht="14.5" x14ac:dyDescent="0.35">
      <c r="V518" s="210" t="s">
        <v>3</v>
      </c>
      <c r="W518" s="210" t="s">
        <v>3</v>
      </c>
      <c r="X518" s="210" t="s">
        <v>3</v>
      </c>
      <c r="Y518" s="210" t="s">
        <v>3</v>
      </c>
      <c r="Z518" s="210" t="s">
        <v>3</v>
      </c>
      <c r="AA518" s="210" t="s">
        <v>3</v>
      </c>
      <c r="AC518" s="210" t="s">
        <v>3</v>
      </c>
      <c r="AD518" s="210" t="s">
        <v>3</v>
      </c>
      <c r="AG518" s="281"/>
      <c r="AH518" s="281"/>
      <c r="AI518" s="281"/>
      <c r="AJ518" s="1172"/>
      <c r="AK518" s="1253"/>
      <c r="AL518" s="1253"/>
      <c r="AM518" s="1253"/>
      <c r="AN518" s="280"/>
      <c r="AO518" s="280"/>
      <c r="AP518" s="280"/>
    </row>
    <row r="519" spans="22:42" ht="14.5" x14ac:dyDescent="0.35">
      <c r="V519" s="210" t="s">
        <v>3</v>
      </c>
      <c r="W519" s="210" t="s">
        <v>3</v>
      </c>
      <c r="X519" s="210" t="s">
        <v>3</v>
      </c>
      <c r="Y519" s="210" t="s">
        <v>3</v>
      </c>
      <c r="Z519" s="210" t="s">
        <v>3</v>
      </c>
      <c r="AA519" s="210" t="s">
        <v>3</v>
      </c>
      <c r="AC519" s="210" t="s">
        <v>3</v>
      </c>
      <c r="AD519" s="210" t="s">
        <v>3</v>
      </c>
      <c r="AG519" s="281"/>
      <c r="AH519" s="281"/>
      <c r="AI519" s="281"/>
      <c r="AJ519" s="1172"/>
      <c r="AK519" s="1253"/>
      <c r="AL519" s="1253"/>
      <c r="AM519" s="1253"/>
      <c r="AN519" s="280"/>
      <c r="AO519" s="280"/>
      <c r="AP519" s="280"/>
    </row>
    <row r="520" spans="22:42" ht="14.5" x14ac:dyDescent="0.35">
      <c r="V520" s="210" t="s">
        <v>3</v>
      </c>
      <c r="W520" s="210" t="s">
        <v>3</v>
      </c>
      <c r="X520" s="210" t="s">
        <v>3</v>
      </c>
      <c r="Y520" s="210" t="s">
        <v>3</v>
      </c>
      <c r="Z520" s="210" t="s">
        <v>3</v>
      </c>
      <c r="AA520" s="210" t="s">
        <v>3</v>
      </c>
      <c r="AC520" s="210" t="s">
        <v>3</v>
      </c>
      <c r="AD520" s="210" t="s">
        <v>3</v>
      </c>
      <c r="AG520" s="281"/>
      <c r="AH520" s="281"/>
      <c r="AI520" s="281"/>
      <c r="AJ520" s="1172"/>
      <c r="AK520" s="1253"/>
      <c r="AL520" s="1253"/>
      <c r="AM520" s="1253"/>
      <c r="AN520" s="280"/>
      <c r="AO520" s="280"/>
      <c r="AP520" s="280"/>
    </row>
    <row r="521" spans="22:42" ht="14.5" x14ac:dyDescent="0.35">
      <c r="V521" s="210" t="s">
        <v>3</v>
      </c>
      <c r="W521" s="210" t="s">
        <v>3</v>
      </c>
      <c r="X521" s="210" t="s">
        <v>3</v>
      </c>
      <c r="Y521" s="210" t="s">
        <v>3</v>
      </c>
      <c r="Z521" s="210" t="s">
        <v>3</v>
      </c>
      <c r="AA521" s="210" t="s">
        <v>3</v>
      </c>
      <c r="AC521" s="210" t="s">
        <v>3</v>
      </c>
      <c r="AD521" s="210" t="s">
        <v>3</v>
      </c>
      <c r="AG521" s="281"/>
      <c r="AH521" s="281"/>
      <c r="AI521" s="281"/>
      <c r="AJ521" s="1172"/>
      <c r="AK521" s="1253"/>
      <c r="AL521" s="1253"/>
      <c r="AM521" s="1253"/>
      <c r="AN521" s="280"/>
      <c r="AO521" s="280"/>
      <c r="AP521" s="280"/>
    </row>
    <row r="522" spans="22:42" ht="14.5" x14ac:dyDescent="0.35">
      <c r="V522" s="210" t="s">
        <v>3</v>
      </c>
      <c r="W522" s="210" t="s">
        <v>3</v>
      </c>
      <c r="X522" s="210" t="s">
        <v>3</v>
      </c>
      <c r="Y522" s="210" t="s">
        <v>3</v>
      </c>
      <c r="Z522" s="210" t="s">
        <v>3</v>
      </c>
      <c r="AA522" s="210" t="s">
        <v>3</v>
      </c>
      <c r="AC522" s="210" t="s">
        <v>3</v>
      </c>
      <c r="AD522" s="210" t="s">
        <v>3</v>
      </c>
      <c r="AG522" s="281"/>
      <c r="AH522" s="281"/>
      <c r="AI522" s="281"/>
      <c r="AJ522" s="1172"/>
      <c r="AK522" s="1253"/>
      <c r="AL522" s="1253"/>
      <c r="AM522" s="1253"/>
      <c r="AN522" s="280"/>
      <c r="AO522" s="280"/>
      <c r="AP522" s="280"/>
    </row>
    <row r="523" spans="22:42" ht="14.5" x14ac:dyDescent="0.35">
      <c r="V523" s="210" t="s">
        <v>3</v>
      </c>
      <c r="W523" s="210" t="s">
        <v>3</v>
      </c>
      <c r="X523" s="210" t="s">
        <v>3</v>
      </c>
      <c r="Y523" s="210" t="s">
        <v>3</v>
      </c>
      <c r="Z523" s="210" t="s">
        <v>3</v>
      </c>
      <c r="AA523" s="210" t="s">
        <v>3</v>
      </c>
      <c r="AC523" s="210" t="s">
        <v>3</v>
      </c>
      <c r="AD523" s="210" t="s">
        <v>3</v>
      </c>
      <c r="AG523" s="281"/>
      <c r="AH523" s="281"/>
      <c r="AI523" s="281"/>
      <c r="AJ523" s="1172"/>
      <c r="AK523" s="1253"/>
      <c r="AL523" s="1253"/>
      <c r="AM523" s="1253"/>
      <c r="AN523" s="280"/>
      <c r="AO523" s="280"/>
      <c r="AP523" s="280"/>
    </row>
    <row r="524" spans="22:42" ht="14.5" x14ac:dyDescent="0.35">
      <c r="V524" s="210" t="s">
        <v>3</v>
      </c>
      <c r="W524" s="210" t="s">
        <v>3</v>
      </c>
      <c r="X524" s="210" t="s">
        <v>3</v>
      </c>
      <c r="Y524" s="210" t="s">
        <v>3</v>
      </c>
      <c r="Z524" s="210" t="s">
        <v>3</v>
      </c>
      <c r="AA524" s="210" t="s">
        <v>3</v>
      </c>
      <c r="AC524" s="210" t="s">
        <v>3</v>
      </c>
      <c r="AD524" s="210" t="s">
        <v>3</v>
      </c>
      <c r="AG524" s="281"/>
      <c r="AH524" s="281"/>
      <c r="AI524" s="281"/>
      <c r="AJ524" s="1172"/>
      <c r="AK524" s="1253"/>
      <c r="AL524" s="1253"/>
      <c r="AM524" s="1253"/>
      <c r="AN524" s="280"/>
      <c r="AO524" s="280"/>
      <c r="AP524" s="280"/>
    </row>
    <row r="525" spans="22:42" ht="14.5" x14ac:dyDescent="0.35">
      <c r="V525" s="210" t="s">
        <v>3</v>
      </c>
      <c r="W525" s="210" t="s">
        <v>3</v>
      </c>
      <c r="X525" s="210" t="s">
        <v>3</v>
      </c>
      <c r="Y525" s="210" t="s">
        <v>3</v>
      </c>
      <c r="Z525" s="210" t="s">
        <v>3</v>
      </c>
      <c r="AA525" s="210" t="s">
        <v>3</v>
      </c>
      <c r="AC525" s="210" t="s">
        <v>3</v>
      </c>
      <c r="AD525" s="210" t="s">
        <v>3</v>
      </c>
      <c r="AG525" s="281"/>
      <c r="AH525" s="281"/>
      <c r="AI525" s="281"/>
      <c r="AJ525" s="1172"/>
      <c r="AK525" s="1253"/>
      <c r="AL525" s="1253"/>
      <c r="AM525" s="1253"/>
      <c r="AN525" s="280"/>
      <c r="AO525" s="280"/>
      <c r="AP525" s="280"/>
    </row>
    <row r="526" spans="22:42" ht="14.5" x14ac:dyDescent="0.35">
      <c r="V526" s="210" t="s">
        <v>3</v>
      </c>
      <c r="W526" s="210" t="s">
        <v>3</v>
      </c>
      <c r="X526" s="210" t="s">
        <v>3</v>
      </c>
      <c r="Y526" s="210" t="s">
        <v>3</v>
      </c>
      <c r="Z526" s="210" t="s">
        <v>3</v>
      </c>
      <c r="AA526" s="210" t="s">
        <v>3</v>
      </c>
      <c r="AC526" s="210" t="s">
        <v>3</v>
      </c>
      <c r="AD526" s="210" t="s">
        <v>3</v>
      </c>
      <c r="AG526" s="281"/>
      <c r="AH526" s="281"/>
      <c r="AI526" s="281"/>
      <c r="AJ526" s="1172"/>
      <c r="AK526" s="1253"/>
      <c r="AL526" s="1253"/>
      <c r="AM526" s="1253"/>
      <c r="AN526" s="280"/>
      <c r="AO526" s="280"/>
      <c r="AP526" s="280"/>
    </row>
    <row r="527" spans="22:42" ht="14.5" x14ac:dyDescent="0.35">
      <c r="V527" s="210" t="s">
        <v>3</v>
      </c>
      <c r="W527" s="210" t="s">
        <v>3</v>
      </c>
      <c r="X527" s="210" t="s">
        <v>3</v>
      </c>
      <c r="Y527" s="210" t="s">
        <v>3</v>
      </c>
      <c r="Z527" s="210" t="s">
        <v>3</v>
      </c>
      <c r="AA527" s="210" t="s">
        <v>3</v>
      </c>
      <c r="AC527" s="210" t="s">
        <v>3</v>
      </c>
      <c r="AD527" s="210" t="s">
        <v>3</v>
      </c>
      <c r="AG527" s="281"/>
      <c r="AH527" s="281"/>
      <c r="AI527" s="281"/>
      <c r="AJ527" s="1172"/>
      <c r="AK527" s="1253"/>
      <c r="AL527" s="1253"/>
      <c r="AM527" s="1253"/>
      <c r="AN527" s="280"/>
      <c r="AO527" s="280"/>
      <c r="AP527" s="280"/>
    </row>
    <row r="528" spans="22:42" ht="14.5" x14ac:dyDescent="0.35">
      <c r="V528" s="210" t="s">
        <v>3</v>
      </c>
      <c r="W528" s="210" t="s">
        <v>3</v>
      </c>
      <c r="X528" s="210" t="s">
        <v>3</v>
      </c>
      <c r="Y528" s="210" t="s">
        <v>3</v>
      </c>
      <c r="Z528" s="210" t="s">
        <v>3</v>
      </c>
      <c r="AA528" s="210" t="s">
        <v>3</v>
      </c>
      <c r="AC528" s="210" t="s">
        <v>3</v>
      </c>
      <c r="AD528" s="210" t="s">
        <v>3</v>
      </c>
      <c r="AG528" s="281"/>
      <c r="AH528" s="281"/>
      <c r="AI528" s="281"/>
      <c r="AJ528" s="1172"/>
      <c r="AK528" s="1253"/>
      <c r="AL528" s="1253"/>
      <c r="AM528" s="1253"/>
      <c r="AN528" s="280"/>
      <c r="AO528" s="280"/>
      <c r="AP528" s="280"/>
    </row>
    <row r="529" spans="22:42" ht="14.5" x14ac:dyDescent="0.35">
      <c r="V529" s="210" t="s">
        <v>3</v>
      </c>
      <c r="W529" s="210" t="s">
        <v>3</v>
      </c>
      <c r="X529" s="210" t="s">
        <v>3</v>
      </c>
      <c r="Y529" s="210" t="s">
        <v>3</v>
      </c>
      <c r="Z529" s="210" t="s">
        <v>3</v>
      </c>
      <c r="AA529" s="210" t="s">
        <v>3</v>
      </c>
      <c r="AC529" s="210" t="s">
        <v>3</v>
      </c>
      <c r="AD529" s="210" t="s">
        <v>3</v>
      </c>
      <c r="AG529" s="281"/>
      <c r="AH529" s="281"/>
      <c r="AI529" s="281"/>
      <c r="AJ529" s="1172"/>
      <c r="AK529" s="1253"/>
      <c r="AL529" s="1253"/>
      <c r="AM529" s="1253"/>
      <c r="AN529" s="280"/>
      <c r="AO529" s="280"/>
      <c r="AP529" s="280"/>
    </row>
    <row r="530" spans="22:42" ht="14.5" x14ac:dyDescent="0.35">
      <c r="V530" s="210" t="s">
        <v>3</v>
      </c>
      <c r="W530" s="210" t="s">
        <v>3</v>
      </c>
      <c r="X530" s="210" t="s">
        <v>3</v>
      </c>
      <c r="Y530" s="210" t="s">
        <v>3</v>
      </c>
      <c r="Z530" s="210" t="s">
        <v>3</v>
      </c>
      <c r="AA530" s="210" t="s">
        <v>3</v>
      </c>
      <c r="AC530" s="210" t="s">
        <v>3</v>
      </c>
      <c r="AD530" s="210" t="s">
        <v>3</v>
      </c>
      <c r="AG530" s="281"/>
      <c r="AH530" s="281"/>
      <c r="AI530" s="281"/>
      <c r="AJ530" s="1172"/>
      <c r="AK530" s="1253"/>
      <c r="AL530" s="1253"/>
      <c r="AM530" s="1253"/>
      <c r="AN530" s="280"/>
      <c r="AO530" s="280"/>
      <c r="AP530" s="280"/>
    </row>
    <row r="531" spans="22:42" ht="14.5" x14ac:dyDescent="0.35">
      <c r="V531" s="210" t="s">
        <v>3</v>
      </c>
      <c r="W531" s="210" t="s">
        <v>3</v>
      </c>
      <c r="X531" s="210" t="s">
        <v>3</v>
      </c>
      <c r="Y531" s="210" t="s">
        <v>3</v>
      </c>
      <c r="Z531" s="210" t="s">
        <v>3</v>
      </c>
      <c r="AA531" s="210" t="s">
        <v>3</v>
      </c>
      <c r="AC531" s="210" t="s">
        <v>3</v>
      </c>
      <c r="AD531" s="210" t="s">
        <v>3</v>
      </c>
      <c r="AG531" s="281"/>
      <c r="AH531" s="281"/>
      <c r="AI531" s="281"/>
      <c r="AJ531" s="1172"/>
      <c r="AK531" s="1253"/>
      <c r="AL531" s="1253"/>
      <c r="AM531" s="1253"/>
      <c r="AN531" s="280"/>
      <c r="AO531" s="280"/>
      <c r="AP531" s="280"/>
    </row>
    <row r="532" spans="22:42" ht="14.5" x14ac:dyDescent="0.35">
      <c r="V532" s="210" t="s">
        <v>3</v>
      </c>
      <c r="W532" s="210" t="s">
        <v>3</v>
      </c>
      <c r="X532" s="210" t="s">
        <v>3</v>
      </c>
      <c r="Y532" s="210" t="s">
        <v>3</v>
      </c>
      <c r="Z532" s="210" t="s">
        <v>3</v>
      </c>
      <c r="AA532" s="210" t="s">
        <v>3</v>
      </c>
      <c r="AC532" s="210" t="s">
        <v>3</v>
      </c>
      <c r="AD532" s="210" t="s">
        <v>3</v>
      </c>
      <c r="AG532" s="281"/>
      <c r="AH532" s="281"/>
      <c r="AI532" s="281"/>
      <c r="AJ532" s="1172"/>
      <c r="AK532" s="1253"/>
      <c r="AL532" s="1253"/>
      <c r="AM532" s="1253"/>
      <c r="AN532" s="280"/>
      <c r="AO532" s="280"/>
      <c r="AP532" s="280"/>
    </row>
    <row r="533" spans="22:42" ht="14.5" x14ac:dyDescent="0.35">
      <c r="V533" s="210" t="s">
        <v>3</v>
      </c>
      <c r="W533" s="210" t="s">
        <v>3</v>
      </c>
      <c r="X533" s="210" t="s">
        <v>3</v>
      </c>
      <c r="Y533" s="210" t="s">
        <v>3</v>
      </c>
      <c r="Z533" s="210" t="s">
        <v>3</v>
      </c>
      <c r="AA533" s="210" t="s">
        <v>3</v>
      </c>
      <c r="AC533" s="210" t="s">
        <v>3</v>
      </c>
      <c r="AD533" s="210" t="s">
        <v>3</v>
      </c>
      <c r="AG533" s="281"/>
      <c r="AH533" s="281"/>
      <c r="AI533" s="281"/>
      <c r="AJ533" s="1172"/>
      <c r="AK533" s="1253"/>
      <c r="AL533" s="1253"/>
      <c r="AM533" s="1253"/>
      <c r="AN533" s="280"/>
      <c r="AO533" s="280"/>
      <c r="AP533" s="280"/>
    </row>
    <row r="534" spans="22:42" ht="14.5" x14ac:dyDescent="0.35">
      <c r="V534" s="210" t="s">
        <v>3</v>
      </c>
      <c r="W534" s="210" t="s">
        <v>3</v>
      </c>
      <c r="X534" s="210" t="s">
        <v>3</v>
      </c>
      <c r="Y534" s="210" t="s">
        <v>3</v>
      </c>
      <c r="Z534" s="210" t="s">
        <v>3</v>
      </c>
      <c r="AA534" s="210" t="s">
        <v>3</v>
      </c>
      <c r="AC534" s="210" t="s">
        <v>3</v>
      </c>
      <c r="AD534" s="210" t="s">
        <v>3</v>
      </c>
      <c r="AG534" s="281"/>
      <c r="AH534" s="281"/>
      <c r="AI534" s="281"/>
      <c r="AJ534" s="1172"/>
      <c r="AK534" s="1253"/>
      <c r="AL534" s="1253"/>
      <c r="AM534" s="1253"/>
      <c r="AN534" s="280"/>
      <c r="AO534" s="280"/>
      <c r="AP534" s="280"/>
    </row>
    <row r="535" spans="22:42" ht="14.5" x14ac:dyDescent="0.35">
      <c r="V535" s="210" t="s">
        <v>3</v>
      </c>
      <c r="W535" s="210" t="s">
        <v>3</v>
      </c>
      <c r="X535" s="210" t="s">
        <v>3</v>
      </c>
      <c r="Y535" s="210" t="s">
        <v>3</v>
      </c>
      <c r="Z535" s="210" t="s">
        <v>3</v>
      </c>
      <c r="AA535" s="210" t="s">
        <v>3</v>
      </c>
      <c r="AC535" s="210" t="s">
        <v>3</v>
      </c>
      <c r="AD535" s="210" t="s">
        <v>3</v>
      </c>
      <c r="AG535" s="281"/>
      <c r="AH535" s="281"/>
      <c r="AI535" s="281"/>
      <c r="AJ535" s="1172"/>
      <c r="AK535" s="1253"/>
      <c r="AL535" s="1253"/>
      <c r="AM535" s="1253"/>
      <c r="AN535" s="280"/>
      <c r="AO535" s="280"/>
      <c r="AP535" s="280"/>
    </row>
    <row r="536" spans="22:42" ht="14.5" x14ac:dyDescent="0.35">
      <c r="V536" s="210" t="s">
        <v>3</v>
      </c>
      <c r="W536" s="210" t="s">
        <v>3</v>
      </c>
      <c r="X536" s="210" t="s">
        <v>3</v>
      </c>
      <c r="Y536" s="210" t="s">
        <v>3</v>
      </c>
      <c r="Z536" s="210" t="s">
        <v>3</v>
      </c>
      <c r="AA536" s="210" t="s">
        <v>3</v>
      </c>
      <c r="AC536" s="210" t="s">
        <v>3</v>
      </c>
      <c r="AD536" s="210" t="s">
        <v>3</v>
      </c>
      <c r="AG536" s="281"/>
      <c r="AH536" s="281"/>
      <c r="AI536" s="281"/>
      <c r="AJ536" s="1172"/>
      <c r="AK536" s="1253"/>
      <c r="AL536" s="1253"/>
      <c r="AM536" s="1253"/>
      <c r="AN536" s="280"/>
      <c r="AO536" s="280"/>
      <c r="AP536" s="280"/>
    </row>
    <row r="537" spans="22:42" ht="14.5" x14ac:dyDescent="0.35">
      <c r="V537" s="210" t="s">
        <v>3</v>
      </c>
      <c r="W537" s="210" t="s">
        <v>3</v>
      </c>
      <c r="X537" s="210" t="s">
        <v>3</v>
      </c>
      <c r="Y537" s="210" t="s">
        <v>3</v>
      </c>
      <c r="Z537" s="210" t="s">
        <v>3</v>
      </c>
      <c r="AA537" s="210" t="s">
        <v>3</v>
      </c>
      <c r="AC537" s="210" t="s">
        <v>3</v>
      </c>
      <c r="AD537" s="210" t="s">
        <v>3</v>
      </c>
      <c r="AG537" s="281"/>
      <c r="AH537" s="281"/>
      <c r="AI537" s="281"/>
      <c r="AJ537" s="1172"/>
      <c r="AK537" s="1253"/>
      <c r="AL537" s="1253"/>
      <c r="AM537" s="1253"/>
      <c r="AN537" s="280"/>
      <c r="AO537" s="280"/>
      <c r="AP537" s="280"/>
    </row>
    <row r="538" spans="22:42" ht="14.5" x14ac:dyDescent="0.35">
      <c r="V538" s="210" t="s">
        <v>3</v>
      </c>
      <c r="W538" s="210" t="s">
        <v>3</v>
      </c>
      <c r="X538" s="210" t="s">
        <v>3</v>
      </c>
      <c r="Y538" s="210" t="s">
        <v>3</v>
      </c>
      <c r="Z538" s="210" t="s">
        <v>3</v>
      </c>
      <c r="AA538" s="210" t="s">
        <v>3</v>
      </c>
      <c r="AC538" s="210" t="s">
        <v>3</v>
      </c>
      <c r="AD538" s="210" t="s">
        <v>3</v>
      </c>
      <c r="AG538" s="281"/>
      <c r="AH538" s="281"/>
      <c r="AI538" s="281"/>
      <c r="AJ538" s="1172"/>
      <c r="AK538" s="1253"/>
      <c r="AL538" s="1253"/>
      <c r="AM538" s="1253"/>
      <c r="AN538" s="280"/>
      <c r="AO538" s="280"/>
      <c r="AP538" s="280"/>
    </row>
    <row r="539" spans="22:42" ht="14.5" x14ac:dyDescent="0.35">
      <c r="V539" s="210" t="s">
        <v>3</v>
      </c>
      <c r="W539" s="210" t="s">
        <v>3</v>
      </c>
      <c r="X539" s="210" t="s">
        <v>3</v>
      </c>
      <c r="Y539" s="210" t="s">
        <v>3</v>
      </c>
      <c r="Z539" s="210" t="s">
        <v>3</v>
      </c>
      <c r="AA539" s="210" t="s">
        <v>3</v>
      </c>
      <c r="AC539" s="210" t="s">
        <v>3</v>
      </c>
      <c r="AD539" s="210" t="s">
        <v>3</v>
      </c>
      <c r="AG539" s="281"/>
      <c r="AH539" s="281"/>
      <c r="AI539" s="281"/>
      <c r="AJ539" s="1172"/>
      <c r="AK539" s="1253"/>
      <c r="AL539" s="1253"/>
      <c r="AM539" s="1253"/>
      <c r="AN539" s="280"/>
      <c r="AO539" s="280"/>
      <c r="AP539" s="280"/>
    </row>
    <row r="540" spans="22:42" ht="14.5" x14ac:dyDescent="0.35">
      <c r="V540" s="210" t="s">
        <v>3</v>
      </c>
      <c r="W540" s="210" t="s">
        <v>3</v>
      </c>
      <c r="X540" s="210" t="s">
        <v>3</v>
      </c>
      <c r="Y540" s="210" t="s">
        <v>3</v>
      </c>
      <c r="Z540" s="210" t="s">
        <v>3</v>
      </c>
      <c r="AA540" s="210" t="s">
        <v>3</v>
      </c>
      <c r="AC540" s="210" t="s">
        <v>3</v>
      </c>
      <c r="AD540" s="210" t="s">
        <v>3</v>
      </c>
      <c r="AG540" s="281"/>
      <c r="AH540" s="281"/>
      <c r="AI540" s="281"/>
      <c r="AJ540" s="1172"/>
      <c r="AK540" s="1253"/>
      <c r="AL540" s="1253"/>
      <c r="AM540" s="1253"/>
      <c r="AN540" s="280"/>
      <c r="AO540" s="280"/>
      <c r="AP540" s="280"/>
    </row>
    <row r="541" spans="22:42" ht="14.5" x14ac:dyDescent="0.35">
      <c r="V541" s="210" t="s">
        <v>3</v>
      </c>
      <c r="W541" s="210" t="s">
        <v>3</v>
      </c>
      <c r="X541" s="210" t="s">
        <v>3</v>
      </c>
      <c r="Y541" s="210" t="s">
        <v>3</v>
      </c>
      <c r="Z541" s="210" t="s">
        <v>3</v>
      </c>
      <c r="AA541" s="210" t="s">
        <v>3</v>
      </c>
      <c r="AC541" s="210" t="s">
        <v>3</v>
      </c>
      <c r="AD541" s="210" t="s">
        <v>3</v>
      </c>
      <c r="AG541" s="281"/>
      <c r="AH541" s="281"/>
      <c r="AI541" s="281"/>
      <c r="AJ541" s="1172"/>
      <c r="AK541" s="1253"/>
      <c r="AL541" s="1253"/>
      <c r="AM541" s="1253"/>
      <c r="AN541" s="280"/>
      <c r="AO541" s="280"/>
      <c r="AP541" s="280"/>
    </row>
    <row r="542" spans="22:42" ht="14.5" x14ac:dyDescent="0.35">
      <c r="V542" s="210" t="s">
        <v>3</v>
      </c>
      <c r="W542" s="210" t="s">
        <v>3</v>
      </c>
      <c r="X542" s="210" t="s">
        <v>3</v>
      </c>
      <c r="Y542" s="210" t="s">
        <v>3</v>
      </c>
      <c r="Z542" s="210" t="s">
        <v>3</v>
      </c>
      <c r="AA542" s="210" t="s">
        <v>3</v>
      </c>
      <c r="AC542" s="210" t="s">
        <v>3</v>
      </c>
      <c r="AD542" s="210" t="s">
        <v>3</v>
      </c>
      <c r="AG542" s="281"/>
      <c r="AH542" s="281"/>
      <c r="AI542" s="281"/>
      <c r="AJ542" s="1172"/>
      <c r="AK542" s="1253"/>
      <c r="AL542" s="1253"/>
      <c r="AM542" s="1253"/>
      <c r="AN542" s="280"/>
      <c r="AO542" s="280"/>
      <c r="AP542" s="280"/>
    </row>
    <row r="543" spans="22:42" ht="14.5" x14ac:dyDescent="0.35">
      <c r="V543" s="210" t="s">
        <v>3</v>
      </c>
      <c r="W543" s="210" t="s">
        <v>3</v>
      </c>
      <c r="X543" s="210" t="s">
        <v>3</v>
      </c>
      <c r="Y543" s="210" t="s">
        <v>3</v>
      </c>
      <c r="Z543" s="210" t="s">
        <v>3</v>
      </c>
      <c r="AA543" s="210" t="s">
        <v>3</v>
      </c>
      <c r="AC543" s="210" t="s">
        <v>3</v>
      </c>
      <c r="AD543" s="210" t="s">
        <v>3</v>
      </c>
      <c r="AG543" s="281"/>
      <c r="AH543" s="281"/>
      <c r="AI543" s="281"/>
      <c r="AJ543" s="1172"/>
      <c r="AK543" s="1253"/>
      <c r="AL543" s="1253"/>
      <c r="AM543" s="1253"/>
      <c r="AN543" s="280"/>
      <c r="AO543" s="280"/>
      <c r="AP543" s="280"/>
    </row>
    <row r="544" spans="22:42" ht="14.5" x14ac:dyDescent="0.35">
      <c r="V544" s="210" t="s">
        <v>3</v>
      </c>
      <c r="W544" s="210" t="s">
        <v>3</v>
      </c>
      <c r="X544" s="210" t="s">
        <v>3</v>
      </c>
      <c r="Y544" s="210" t="s">
        <v>3</v>
      </c>
      <c r="Z544" s="210" t="s">
        <v>3</v>
      </c>
      <c r="AA544" s="210" t="s">
        <v>3</v>
      </c>
      <c r="AC544" s="210" t="s">
        <v>3</v>
      </c>
      <c r="AD544" s="210" t="s">
        <v>3</v>
      </c>
      <c r="AG544" s="281"/>
      <c r="AH544" s="281"/>
      <c r="AI544" s="281"/>
      <c r="AJ544" s="1172"/>
      <c r="AK544" s="1253"/>
      <c r="AL544" s="1253"/>
      <c r="AM544" s="1253"/>
      <c r="AN544" s="280"/>
      <c r="AO544" s="280"/>
      <c r="AP544" s="280"/>
    </row>
    <row r="545" spans="22:42" ht="14.5" x14ac:dyDescent="0.35">
      <c r="V545" s="210" t="s">
        <v>3</v>
      </c>
      <c r="W545" s="210" t="s">
        <v>3</v>
      </c>
      <c r="X545" s="210" t="s">
        <v>3</v>
      </c>
      <c r="Y545" s="210" t="s">
        <v>3</v>
      </c>
      <c r="Z545" s="210" t="s">
        <v>3</v>
      </c>
      <c r="AA545" s="210" t="s">
        <v>3</v>
      </c>
      <c r="AC545" s="210" t="s">
        <v>3</v>
      </c>
      <c r="AD545" s="210" t="s">
        <v>3</v>
      </c>
      <c r="AG545" s="281"/>
      <c r="AH545" s="281"/>
      <c r="AI545" s="281"/>
      <c r="AJ545" s="1172"/>
      <c r="AK545" s="1253"/>
      <c r="AL545" s="1253"/>
      <c r="AM545" s="1253"/>
      <c r="AN545" s="280"/>
      <c r="AO545" s="280"/>
      <c r="AP545" s="280"/>
    </row>
    <row r="546" spans="22:42" ht="14.5" x14ac:dyDescent="0.35">
      <c r="V546" s="210" t="s">
        <v>3</v>
      </c>
      <c r="W546" s="210" t="s">
        <v>3</v>
      </c>
      <c r="X546" s="210" t="s">
        <v>3</v>
      </c>
      <c r="Y546" s="210" t="s">
        <v>3</v>
      </c>
      <c r="Z546" s="210" t="s">
        <v>3</v>
      </c>
      <c r="AA546" s="210" t="s">
        <v>3</v>
      </c>
      <c r="AC546" s="210" t="s">
        <v>3</v>
      </c>
      <c r="AD546" s="210" t="s">
        <v>3</v>
      </c>
      <c r="AG546" s="281"/>
      <c r="AH546" s="281"/>
      <c r="AI546" s="281"/>
      <c r="AJ546" s="1172"/>
      <c r="AK546" s="1253"/>
      <c r="AL546" s="1253"/>
      <c r="AM546" s="1253"/>
      <c r="AN546" s="280"/>
      <c r="AO546" s="280"/>
      <c r="AP546" s="280"/>
    </row>
    <row r="547" spans="22:42" ht="14.5" x14ac:dyDescent="0.35">
      <c r="V547" s="210" t="s">
        <v>3</v>
      </c>
      <c r="W547" s="210" t="s">
        <v>3</v>
      </c>
      <c r="X547" s="210" t="s">
        <v>3</v>
      </c>
      <c r="Y547" s="210" t="s">
        <v>3</v>
      </c>
      <c r="Z547" s="210" t="s">
        <v>3</v>
      </c>
      <c r="AA547" s="210" t="s">
        <v>3</v>
      </c>
      <c r="AC547" s="210" t="s">
        <v>3</v>
      </c>
      <c r="AD547" s="210" t="s">
        <v>3</v>
      </c>
      <c r="AG547" s="281"/>
      <c r="AH547" s="281"/>
      <c r="AI547" s="281"/>
      <c r="AJ547" s="1172"/>
      <c r="AK547" s="1253"/>
      <c r="AL547" s="1253"/>
      <c r="AM547" s="1253"/>
      <c r="AN547" s="280"/>
      <c r="AO547" s="280"/>
      <c r="AP547" s="280"/>
    </row>
    <row r="548" spans="22:42" ht="14.5" x14ac:dyDescent="0.35">
      <c r="V548" s="210" t="s">
        <v>3</v>
      </c>
      <c r="W548" s="210" t="s">
        <v>3</v>
      </c>
      <c r="X548" s="210" t="s">
        <v>3</v>
      </c>
      <c r="Y548" s="210" t="s">
        <v>3</v>
      </c>
      <c r="Z548" s="210" t="s">
        <v>3</v>
      </c>
      <c r="AA548" s="210" t="s">
        <v>3</v>
      </c>
      <c r="AC548" s="210" t="s">
        <v>3</v>
      </c>
      <c r="AD548" s="210" t="s">
        <v>3</v>
      </c>
      <c r="AG548" s="281"/>
      <c r="AH548" s="281"/>
      <c r="AI548" s="281"/>
      <c r="AJ548" s="1172"/>
      <c r="AK548" s="1253"/>
      <c r="AL548" s="1253"/>
      <c r="AM548" s="1253"/>
      <c r="AN548" s="280"/>
      <c r="AO548" s="280"/>
      <c r="AP548" s="280"/>
    </row>
    <row r="549" spans="22:42" ht="14.5" x14ac:dyDescent="0.35">
      <c r="V549" s="210" t="s">
        <v>3</v>
      </c>
      <c r="W549" s="210" t="s">
        <v>3</v>
      </c>
      <c r="X549" s="210" t="s">
        <v>3</v>
      </c>
      <c r="Y549" s="210" t="s">
        <v>3</v>
      </c>
      <c r="Z549" s="210" t="s">
        <v>3</v>
      </c>
      <c r="AA549" s="210" t="s">
        <v>3</v>
      </c>
      <c r="AC549" s="210" t="s">
        <v>3</v>
      </c>
      <c r="AD549" s="210" t="s">
        <v>3</v>
      </c>
      <c r="AG549" s="281"/>
      <c r="AH549" s="281"/>
      <c r="AI549" s="281"/>
      <c r="AJ549" s="1172"/>
      <c r="AK549" s="1253"/>
      <c r="AL549" s="1253"/>
      <c r="AM549" s="1253"/>
      <c r="AN549" s="280"/>
      <c r="AO549" s="280"/>
      <c r="AP549" s="280"/>
    </row>
    <row r="550" spans="22:42" ht="14.5" x14ac:dyDescent="0.35">
      <c r="V550" s="210" t="s">
        <v>3</v>
      </c>
      <c r="W550" s="210" t="s">
        <v>3</v>
      </c>
      <c r="X550" s="210" t="s">
        <v>3</v>
      </c>
      <c r="Y550" s="210" t="s">
        <v>3</v>
      </c>
      <c r="Z550" s="210" t="s">
        <v>3</v>
      </c>
      <c r="AA550" s="210" t="s">
        <v>3</v>
      </c>
      <c r="AC550" s="210" t="s">
        <v>3</v>
      </c>
      <c r="AD550" s="210" t="s">
        <v>3</v>
      </c>
      <c r="AG550" s="281"/>
      <c r="AH550" s="281"/>
      <c r="AI550" s="281"/>
      <c r="AJ550" s="1172"/>
      <c r="AK550" s="1253"/>
      <c r="AL550" s="1253"/>
      <c r="AM550" s="1253"/>
      <c r="AN550" s="280"/>
      <c r="AO550" s="280"/>
      <c r="AP550" s="280"/>
    </row>
    <row r="551" spans="22:42" ht="14.5" x14ac:dyDescent="0.35">
      <c r="V551" s="210" t="s">
        <v>3</v>
      </c>
      <c r="W551" s="210" t="s">
        <v>3</v>
      </c>
      <c r="X551" s="210" t="s">
        <v>3</v>
      </c>
      <c r="Y551" s="210" t="s">
        <v>3</v>
      </c>
      <c r="Z551" s="210" t="s">
        <v>3</v>
      </c>
      <c r="AA551" s="210" t="s">
        <v>3</v>
      </c>
      <c r="AC551" s="210" t="s">
        <v>3</v>
      </c>
      <c r="AD551" s="210" t="s">
        <v>3</v>
      </c>
      <c r="AG551" s="281"/>
      <c r="AH551" s="281"/>
      <c r="AI551" s="281"/>
      <c r="AJ551" s="1172"/>
      <c r="AK551" s="1253"/>
      <c r="AL551" s="1253"/>
      <c r="AM551" s="1253"/>
      <c r="AN551" s="280"/>
      <c r="AO551" s="280"/>
      <c r="AP551" s="280"/>
    </row>
    <row r="552" spans="22:42" ht="14.5" x14ac:dyDescent="0.35">
      <c r="V552" s="210" t="s">
        <v>3</v>
      </c>
      <c r="W552" s="210" t="s">
        <v>3</v>
      </c>
      <c r="X552" s="210" t="s">
        <v>3</v>
      </c>
      <c r="Y552" s="210" t="s">
        <v>3</v>
      </c>
      <c r="Z552" s="210" t="s">
        <v>3</v>
      </c>
      <c r="AA552" s="210" t="s">
        <v>3</v>
      </c>
      <c r="AC552" s="210" t="s">
        <v>3</v>
      </c>
      <c r="AD552" s="210" t="s">
        <v>3</v>
      </c>
      <c r="AG552" s="281"/>
      <c r="AH552" s="281"/>
      <c r="AI552" s="281"/>
      <c r="AJ552" s="1172"/>
      <c r="AK552" s="1253"/>
      <c r="AL552" s="1253"/>
      <c r="AM552" s="1253"/>
      <c r="AN552" s="280"/>
      <c r="AO552" s="280"/>
      <c r="AP552" s="280"/>
    </row>
    <row r="553" spans="22:42" ht="14.5" x14ac:dyDescent="0.35">
      <c r="V553" s="210" t="s">
        <v>3</v>
      </c>
      <c r="W553" s="210" t="s">
        <v>3</v>
      </c>
      <c r="X553" s="210" t="s">
        <v>3</v>
      </c>
      <c r="Y553" s="210" t="s">
        <v>3</v>
      </c>
      <c r="Z553" s="210" t="s">
        <v>3</v>
      </c>
      <c r="AA553" s="210" t="s">
        <v>3</v>
      </c>
      <c r="AC553" s="210" t="s">
        <v>3</v>
      </c>
      <c r="AD553" s="210" t="s">
        <v>3</v>
      </c>
      <c r="AG553" s="281"/>
      <c r="AH553" s="281"/>
      <c r="AI553" s="281"/>
      <c r="AJ553" s="1172"/>
      <c r="AK553" s="1253"/>
      <c r="AL553" s="1253"/>
      <c r="AM553" s="1253"/>
      <c r="AN553" s="280"/>
      <c r="AO553" s="280"/>
      <c r="AP553" s="280"/>
    </row>
    <row r="554" spans="22:42" ht="14.5" x14ac:dyDescent="0.35">
      <c r="V554" s="210" t="s">
        <v>3</v>
      </c>
      <c r="W554" s="210" t="s">
        <v>3</v>
      </c>
      <c r="X554" s="210" t="s">
        <v>3</v>
      </c>
      <c r="Y554" s="210" t="s">
        <v>3</v>
      </c>
      <c r="Z554" s="210" t="s">
        <v>3</v>
      </c>
      <c r="AA554" s="210" t="s">
        <v>3</v>
      </c>
      <c r="AC554" s="210" t="s">
        <v>3</v>
      </c>
      <c r="AD554" s="210" t="s">
        <v>3</v>
      </c>
      <c r="AG554" s="281"/>
      <c r="AH554" s="281"/>
      <c r="AI554" s="281"/>
      <c r="AJ554" s="1172"/>
      <c r="AK554" s="1253"/>
      <c r="AL554" s="1253"/>
      <c r="AM554" s="1253"/>
      <c r="AN554" s="280"/>
      <c r="AO554" s="280"/>
      <c r="AP554" s="280"/>
    </row>
    <row r="555" spans="22:42" ht="14.5" x14ac:dyDescent="0.35">
      <c r="V555" s="210" t="s">
        <v>3</v>
      </c>
      <c r="W555" s="210" t="s">
        <v>3</v>
      </c>
      <c r="X555" s="210" t="s">
        <v>3</v>
      </c>
      <c r="Y555" s="210" t="s">
        <v>3</v>
      </c>
      <c r="Z555" s="210" t="s">
        <v>3</v>
      </c>
      <c r="AA555" s="210" t="s">
        <v>3</v>
      </c>
      <c r="AC555" s="210" t="s">
        <v>3</v>
      </c>
      <c r="AD555" s="210" t="s">
        <v>3</v>
      </c>
      <c r="AG555" s="281"/>
      <c r="AH555" s="281"/>
      <c r="AI555" s="281"/>
      <c r="AJ555" s="1172"/>
      <c r="AK555" s="1253"/>
      <c r="AL555" s="1253"/>
      <c r="AM555" s="1253"/>
      <c r="AN555" s="280"/>
      <c r="AO555" s="280"/>
      <c r="AP555" s="280"/>
    </row>
    <row r="556" spans="22:42" ht="14.5" x14ac:dyDescent="0.35">
      <c r="V556" s="210" t="s">
        <v>3</v>
      </c>
      <c r="W556" s="210" t="s">
        <v>3</v>
      </c>
      <c r="X556" s="210" t="s">
        <v>3</v>
      </c>
      <c r="Y556" s="210" t="s">
        <v>3</v>
      </c>
      <c r="Z556" s="210" t="s">
        <v>3</v>
      </c>
      <c r="AA556" s="210" t="s">
        <v>3</v>
      </c>
      <c r="AC556" s="210" t="s">
        <v>3</v>
      </c>
      <c r="AD556" s="210" t="s">
        <v>3</v>
      </c>
      <c r="AG556" s="281"/>
      <c r="AH556" s="281"/>
      <c r="AI556" s="281"/>
      <c r="AJ556" s="1172"/>
      <c r="AK556" s="1253"/>
      <c r="AL556" s="1253"/>
      <c r="AM556" s="1253"/>
      <c r="AN556" s="280"/>
      <c r="AO556" s="280"/>
      <c r="AP556" s="280"/>
    </row>
    <row r="557" spans="22:42" ht="14.5" x14ac:dyDescent="0.35">
      <c r="V557" s="210" t="s">
        <v>3</v>
      </c>
      <c r="W557" s="210" t="s">
        <v>3</v>
      </c>
      <c r="X557" s="210" t="s">
        <v>3</v>
      </c>
      <c r="Y557" s="210" t="s">
        <v>3</v>
      </c>
      <c r="Z557" s="210" t="s">
        <v>3</v>
      </c>
      <c r="AA557" s="210" t="s">
        <v>3</v>
      </c>
      <c r="AC557" s="210" t="s">
        <v>3</v>
      </c>
      <c r="AD557" s="210" t="s">
        <v>3</v>
      </c>
      <c r="AG557" s="281"/>
      <c r="AH557" s="281"/>
      <c r="AI557" s="281"/>
      <c r="AJ557" s="1172"/>
      <c r="AK557" s="1253"/>
      <c r="AL557" s="1253"/>
      <c r="AM557" s="1253"/>
      <c r="AN557" s="280"/>
      <c r="AO557" s="280"/>
      <c r="AP557" s="280"/>
    </row>
    <row r="558" spans="22:42" ht="14.5" x14ac:dyDescent="0.35">
      <c r="V558" s="210" t="s">
        <v>3</v>
      </c>
      <c r="W558" s="210" t="s">
        <v>3</v>
      </c>
      <c r="X558" s="210" t="s">
        <v>3</v>
      </c>
      <c r="Y558" s="210" t="s">
        <v>3</v>
      </c>
      <c r="Z558" s="210" t="s">
        <v>3</v>
      </c>
      <c r="AA558" s="210" t="s">
        <v>3</v>
      </c>
      <c r="AC558" s="210" t="s">
        <v>3</v>
      </c>
      <c r="AD558" s="210" t="s">
        <v>3</v>
      </c>
      <c r="AG558" s="281"/>
      <c r="AH558" s="281"/>
      <c r="AI558" s="281"/>
      <c r="AJ558" s="1172"/>
      <c r="AK558" s="1253"/>
      <c r="AL558" s="1253"/>
      <c r="AM558" s="1253"/>
      <c r="AN558" s="280"/>
      <c r="AO558" s="280"/>
      <c r="AP558" s="280"/>
    </row>
    <row r="559" spans="22:42" ht="14.5" x14ac:dyDescent="0.35">
      <c r="V559" s="210" t="s">
        <v>3</v>
      </c>
      <c r="W559" s="210" t="s">
        <v>3</v>
      </c>
      <c r="X559" s="210" t="s">
        <v>3</v>
      </c>
      <c r="Y559" s="210" t="s">
        <v>3</v>
      </c>
      <c r="Z559" s="210" t="s">
        <v>3</v>
      </c>
      <c r="AA559" s="210" t="s">
        <v>3</v>
      </c>
      <c r="AC559" s="210" t="s">
        <v>3</v>
      </c>
      <c r="AD559" s="210" t="s">
        <v>3</v>
      </c>
      <c r="AG559" s="281"/>
      <c r="AH559" s="281"/>
      <c r="AI559" s="281"/>
      <c r="AJ559" s="1172"/>
      <c r="AK559" s="1253"/>
      <c r="AL559" s="1253"/>
      <c r="AM559" s="1253"/>
      <c r="AN559" s="280"/>
      <c r="AO559" s="280"/>
      <c r="AP559" s="280"/>
    </row>
    <row r="560" spans="22:42" ht="14.5" x14ac:dyDescent="0.35">
      <c r="V560" s="210" t="s">
        <v>3</v>
      </c>
      <c r="W560" s="210" t="s">
        <v>3</v>
      </c>
      <c r="X560" s="210" t="s">
        <v>3</v>
      </c>
      <c r="Y560" s="210" t="s">
        <v>3</v>
      </c>
      <c r="Z560" s="210" t="s">
        <v>3</v>
      </c>
      <c r="AA560" s="210" t="s">
        <v>3</v>
      </c>
      <c r="AC560" s="210" t="s">
        <v>3</v>
      </c>
      <c r="AD560" s="210" t="s">
        <v>3</v>
      </c>
      <c r="AG560" s="281"/>
      <c r="AH560" s="281"/>
      <c r="AI560" s="281"/>
      <c r="AJ560" s="1172"/>
      <c r="AK560" s="1253"/>
      <c r="AL560" s="1253"/>
      <c r="AM560" s="1253"/>
      <c r="AN560" s="280"/>
      <c r="AO560" s="280"/>
      <c r="AP560" s="280"/>
    </row>
    <row r="561" spans="22:42" ht="14.5" x14ac:dyDescent="0.35">
      <c r="V561" s="210" t="s">
        <v>3</v>
      </c>
      <c r="W561" s="210" t="s">
        <v>3</v>
      </c>
      <c r="X561" s="210" t="s">
        <v>3</v>
      </c>
      <c r="Y561" s="210" t="s">
        <v>3</v>
      </c>
      <c r="Z561" s="210" t="s">
        <v>3</v>
      </c>
      <c r="AA561" s="210" t="s">
        <v>3</v>
      </c>
      <c r="AC561" s="210" t="s">
        <v>3</v>
      </c>
      <c r="AD561" s="210" t="s">
        <v>3</v>
      </c>
      <c r="AG561" s="281"/>
      <c r="AH561" s="281"/>
      <c r="AI561" s="281"/>
      <c r="AJ561" s="1172"/>
      <c r="AK561" s="1253"/>
      <c r="AL561" s="1253"/>
      <c r="AM561" s="1253"/>
      <c r="AN561" s="280"/>
      <c r="AO561" s="280"/>
      <c r="AP561" s="280"/>
    </row>
    <row r="562" spans="22:42" ht="14.5" x14ac:dyDescent="0.35">
      <c r="V562" s="210" t="s">
        <v>3</v>
      </c>
      <c r="W562" s="210" t="s">
        <v>3</v>
      </c>
      <c r="X562" s="210" t="s">
        <v>3</v>
      </c>
      <c r="Y562" s="210" t="s">
        <v>3</v>
      </c>
      <c r="Z562" s="210" t="s">
        <v>3</v>
      </c>
      <c r="AA562" s="210" t="s">
        <v>3</v>
      </c>
      <c r="AC562" s="210" t="s">
        <v>3</v>
      </c>
      <c r="AD562" s="210" t="s">
        <v>3</v>
      </c>
      <c r="AG562" s="281"/>
      <c r="AH562" s="281"/>
      <c r="AI562" s="281"/>
      <c r="AJ562" s="1172"/>
      <c r="AK562" s="1253"/>
      <c r="AL562" s="1253"/>
      <c r="AM562" s="1253"/>
      <c r="AN562" s="280"/>
      <c r="AO562" s="280"/>
      <c r="AP562" s="280"/>
    </row>
    <row r="563" spans="22:42" ht="14.5" x14ac:dyDescent="0.35">
      <c r="V563" s="210" t="s">
        <v>3</v>
      </c>
      <c r="W563" s="210" t="s">
        <v>3</v>
      </c>
      <c r="X563" s="210" t="s">
        <v>3</v>
      </c>
      <c r="Y563" s="210" t="s">
        <v>3</v>
      </c>
      <c r="Z563" s="210" t="s">
        <v>3</v>
      </c>
      <c r="AA563" s="210" t="s">
        <v>3</v>
      </c>
      <c r="AC563" s="210" t="s">
        <v>3</v>
      </c>
      <c r="AD563" s="210" t="s">
        <v>3</v>
      </c>
      <c r="AG563" s="281"/>
      <c r="AH563" s="281"/>
      <c r="AI563" s="281"/>
      <c r="AJ563" s="1172"/>
      <c r="AK563" s="1253"/>
      <c r="AL563" s="1253"/>
      <c r="AM563" s="1253"/>
      <c r="AN563" s="280"/>
      <c r="AO563" s="280"/>
      <c r="AP563" s="280"/>
    </row>
    <row r="564" spans="22:42" ht="14.5" x14ac:dyDescent="0.35">
      <c r="V564" s="210" t="s">
        <v>3</v>
      </c>
      <c r="W564" s="210" t="s">
        <v>3</v>
      </c>
      <c r="X564" s="210" t="s">
        <v>3</v>
      </c>
      <c r="Y564" s="210" t="s">
        <v>3</v>
      </c>
      <c r="Z564" s="210" t="s">
        <v>3</v>
      </c>
      <c r="AA564" s="210" t="s">
        <v>3</v>
      </c>
      <c r="AC564" s="210" t="s">
        <v>3</v>
      </c>
      <c r="AD564" s="210" t="s">
        <v>3</v>
      </c>
      <c r="AG564" s="281"/>
      <c r="AH564" s="281"/>
      <c r="AI564" s="281"/>
      <c r="AJ564" s="1172"/>
      <c r="AK564" s="1253"/>
      <c r="AL564" s="1253"/>
      <c r="AM564" s="1253"/>
      <c r="AN564" s="280"/>
      <c r="AO564" s="280"/>
      <c r="AP564" s="280"/>
    </row>
    <row r="565" spans="22:42" ht="14.5" x14ac:dyDescent="0.35">
      <c r="V565" s="210" t="s">
        <v>3</v>
      </c>
      <c r="W565" s="210" t="s">
        <v>3</v>
      </c>
      <c r="X565" s="210" t="s">
        <v>3</v>
      </c>
      <c r="Y565" s="210" t="s">
        <v>3</v>
      </c>
      <c r="Z565" s="210" t="s">
        <v>3</v>
      </c>
      <c r="AA565" s="210" t="s">
        <v>3</v>
      </c>
      <c r="AC565" s="210" t="s">
        <v>3</v>
      </c>
      <c r="AD565" s="210" t="s">
        <v>3</v>
      </c>
      <c r="AG565" s="281"/>
      <c r="AH565" s="281"/>
      <c r="AI565" s="281"/>
      <c r="AJ565" s="1172"/>
      <c r="AK565" s="1253"/>
      <c r="AL565" s="1253"/>
      <c r="AM565" s="1253"/>
      <c r="AN565" s="280"/>
      <c r="AO565" s="280"/>
      <c r="AP565" s="280"/>
    </row>
    <row r="566" spans="22:42" ht="14.5" x14ac:dyDescent="0.35">
      <c r="V566" s="210" t="s">
        <v>3</v>
      </c>
      <c r="W566" s="210" t="s">
        <v>3</v>
      </c>
      <c r="X566" s="210" t="s">
        <v>3</v>
      </c>
      <c r="Y566" s="210" t="s">
        <v>3</v>
      </c>
      <c r="Z566" s="210" t="s">
        <v>3</v>
      </c>
      <c r="AA566" s="210" t="s">
        <v>3</v>
      </c>
      <c r="AC566" s="210" t="s">
        <v>3</v>
      </c>
      <c r="AD566" s="210" t="s">
        <v>3</v>
      </c>
      <c r="AG566" s="281"/>
      <c r="AH566" s="281"/>
      <c r="AI566" s="281"/>
      <c r="AJ566" s="1172"/>
      <c r="AK566" s="1253"/>
      <c r="AL566" s="1253"/>
      <c r="AM566" s="1253"/>
      <c r="AN566" s="280"/>
      <c r="AO566" s="280"/>
      <c r="AP566" s="280"/>
    </row>
    <row r="567" spans="22:42" ht="14.5" x14ac:dyDescent="0.35">
      <c r="V567" s="210" t="s">
        <v>3</v>
      </c>
      <c r="W567" s="210" t="s">
        <v>3</v>
      </c>
      <c r="X567" s="210" t="s">
        <v>3</v>
      </c>
      <c r="Y567" s="210" t="s">
        <v>3</v>
      </c>
      <c r="Z567" s="210" t="s">
        <v>3</v>
      </c>
      <c r="AA567" s="210" t="s">
        <v>3</v>
      </c>
      <c r="AC567" s="210" t="s">
        <v>3</v>
      </c>
      <c r="AD567" s="210" t="s">
        <v>3</v>
      </c>
      <c r="AG567" s="281"/>
      <c r="AH567" s="281"/>
      <c r="AI567" s="281"/>
      <c r="AJ567" s="1172"/>
      <c r="AK567" s="1253"/>
      <c r="AL567" s="1253"/>
      <c r="AM567" s="1253"/>
      <c r="AN567" s="280"/>
      <c r="AO567" s="280"/>
      <c r="AP567" s="280"/>
    </row>
    <row r="568" spans="22:42" ht="14.5" x14ac:dyDescent="0.35">
      <c r="V568" s="210" t="s">
        <v>3</v>
      </c>
      <c r="W568" s="210" t="s">
        <v>3</v>
      </c>
      <c r="X568" s="210" t="s">
        <v>3</v>
      </c>
      <c r="Y568" s="210" t="s">
        <v>3</v>
      </c>
      <c r="Z568" s="210" t="s">
        <v>3</v>
      </c>
      <c r="AA568" s="210" t="s">
        <v>3</v>
      </c>
      <c r="AC568" s="210" t="s">
        <v>3</v>
      </c>
      <c r="AD568" s="210" t="s">
        <v>3</v>
      </c>
      <c r="AG568" s="281"/>
      <c r="AH568" s="281"/>
      <c r="AI568" s="281"/>
      <c r="AJ568" s="1172"/>
      <c r="AK568" s="1253"/>
      <c r="AL568" s="1253"/>
      <c r="AM568" s="1253"/>
      <c r="AN568" s="280"/>
      <c r="AO568" s="280"/>
      <c r="AP568" s="280"/>
    </row>
    <row r="569" spans="22:42" ht="14.5" x14ac:dyDescent="0.35">
      <c r="V569" s="210" t="s">
        <v>3</v>
      </c>
      <c r="W569" s="210" t="s">
        <v>3</v>
      </c>
      <c r="X569" s="210" t="s">
        <v>3</v>
      </c>
      <c r="Y569" s="210" t="s">
        <v>3</v>
      </c>
      <c r="Z569" s="210" t="s">
        <v>3</v>
      </c>
      <c r="AA569" s="210" t="s">
        <v>3</v>
      </c>
      <c r="AC569" s="210" t="s">
        <v>3</v>
      </c>
      <c r="AD569" s="210" t="s">
        <v>3</v>
      </c>
      <c r="AG569" s="281"/>
      <c r="AH569" s="281"/>
      <c r="AI569" s="281"/>
      <c r="AJ569" s="1172"/>
      <c r="AK569" s="1253"/>
      <c r="AL569" s="1253"/>
      <c r="AM569" s="1253"/>
      <c r="AN569" s="280"/>
      <c r="AO569" s="280"/>
      <c r="AP569" s="280"/>
    </row>
    <row r="570" spans="22:42" ht="14.5" x14ac:dyDescent="0.35">
      <c r="V570" s="210" t="s">
        <v>3</v>
      </c>
      <c r="W570" s="210" t="s">
        <v>3</v>
      </c>
      <c r="X570" s="210" t="s">
        <v>3</v>
      </c>
      <c r="Y570" s="210" t="s">
        <v>3</v>
      </c>
      <c r="Z570" s="210" t="s">
        <v>3</v>
      </c>
      <c r="AA570" s="210" t="s">
        <v>3</v>
      </c>
      <c r="AC570" s="210" t="s">
        <v>3</v>
      </c>
      <c r="AD570" s="210" t="s">
        <v>3</v>
      </c>
      <c r="AG570" s="281"/>
      <c r="AH570" s="281"/>
      <c r="AI570" s="281"/>
      <c r="AJ570" s="1172"/>
      <c r="AK570" s="1253"/>
      <c r="AL570" s="1253"/>
      <c r="AM570" s="1253"/>
      <c r="AN570" s="280"/>
      <c r="AO570" s="280"/>
      <c r="AP570" s="280"/>
    </row>
    <row r="571" spans="22:42" ht="14.5" x14ac:dyDescent="0.35">
      <c r="V571" s="210" t="s">
        <v>3</v>
      </c>
      <c r="W571" s="210" t="s">
        <v>3</v>
      </c>
      <c r="X571" s="210" t="s">
        <v>3</v>
      </c>
      <c r="Y571" s="210" t="s">
        <v>3</v>
      </c>
      <c r="Z571" s="210" t="s">
        <v>3</v>
      </c>
      <c r="AA571" s="210" t="s">
        <v>3</v>
      </c>
      <c r="AC571" s="210" t="s">
        <v>3</v>
      </c>
      <c r="AD571" s="210" t="s">
        <v>3</v>
      </c>
      <c r="AG571" s="281"/>
      <c r="AH571" s="281"/>
      <c r="AI571" s="281"/>
      <c r="AJ571" s="1172"/>
      <c r="AK571" s="1253"/>
      <c r="AL571" s="1253"/>
      <c r="AM571" s="1253"/>
      <c r="AN571" s="280"/>
      <c r="AO571" s="280"/>
      <c r="AP571" s="280"/>
    </row>
    <row r="572" spans="22:42" ht="14.5" x14ac:dyDescent="0.35">
      <c r="V572" s="210" t="s">
        <v>3</v>
      </c>
      <c r="W572" s="210" t="s">
        <v>3</v>
      </c>
      <c r="X572" s="210" t="s">
        <v>3</v>
      </c>
      <c r="Y572" s="210" t="s">
        <v>3</v>
      </c>
      <c r="Z572" s="210" t="s">
        <v>3</v>
      </c>
      <c r="AA572" s="210" t="s">
        <v>3</v>
      </c>
      <c r="AC572" s="210" t="s">
        <v>3</v>
      </c>
      <c r="AD572" s="210" t="s">
        <v>3</v>
      </c>
      <c r="AG572" s="281"/>
      <c r="AH572" s="281"/>
      <c r="AI572" s="281"/>
      <c r="AJ572" s="1172"/>
      <c r="AK572" s="1253"/>
      <c r="AL572" s="1253"/>
      <c r="AM572" s="1253"/>
      <c r="AN572" s="280"/>
      <c r="AO572" s="280"/>
      <c r="AP572" s="280"/>
    </row>
    <row r="573" spans="22:42" ht="14.5" x14ac:dyDescent="0.35">
      <c r="V573" s="210" t="s">
        <v>3</v>
      </c>
      <c r="W573" s="210" t="s">
        <v>3</v>
      </c>
      <c r="X573" s="210" t="s">
        <v>3</v>
      </c>
      <c r="Y573" s="210" t="s">
        <v>3</v>
      </c>
      <c r="Z573" s="210" t="s">
        <v>3</v>
      </c>
      <c r="AA573" s="210" t="s">
        <v>3</v>
      </c>
      <c r="AC573" s="210" t="s">
        <v>3</v>
      </c>
      <c r="AD573" s="210" t="s">
        <v>3</v>
      </c>
      <c r="AG573" s="281"/>
      <c r="AH573" s="281"/>
      <c r="AI573" s="281"/>
      <c r="AJ573" s="1172"/>
      <c r="AK573" s="1253"/>
      <c r="AL573" s="1253"/>
      <c r="AM573" s="1253"/>
      <c r="AN573" s="280"/>
      <c r="AO573" s="280"/>
      <c r="AP573" s="280"/>
    </row>
    <row r="574" spans="22:42" ht="14.5" x14ac:dyDescent="0.35">
      <c r="V574" s="210" t="s">
        <v>3</v>
      </c>
      <c r="W574" s="210" t="s">
        <v>3</v>
      </c>
      <c r="X574" s="210" t="s">
        <v>3</v>
      </c>
      <c r="Y574" s="210" t="s">
        <v>3</v>
      </c>
      <c r="Z574" s="210" t="s">
        <v>3</v>
      </c>
      <c r="AA574" s="210" t="s">
        <v>3</v>
      </c>
      <c r="AC574" s="210" t="s">
        <v>3</v>
      </c>
      <c r="AD574" s="210" t="s">
        <v>3</v>
      </c>
      <c r="AG574" s="281"/>
      <c r="AH574" s="281"/>
      <c r="AI574" s="281"/>
      <c r="AJ574" s="1172"/>
      <c r="AK574" s="1253"/>
      <c r="AL574" s="1253"/>
      <c r="AM574" s="1253"/>
      <c r="AN574" s="280"/>
      <c r="AO574" s="280"/>
      <c r="AP574" s="280"/>
    </row>
    <row r="575" spans="22:42" ht="14.5" x14ac:dyDescent="0.35">
      <c r="V575" s="210" t="s">
        <v>3</v>
      </c>
      <c r="W575" s="210" t="s">
        <v>3</v>
      </c>
      <c r="X575" s="210" t="s">
        <v>3</v>
      </c>
      <c r="Y575" s="210" t="s">
        <v>3</v>
      </c>
      <c r="Z575" s="210" t="s">
        <v>3</v>
      </c>
      <c r="AA575" s="210" t="s">
        <v>3</v>
      </c>
      <c r="AC575" s="210" t="s">
        <v>3</v>
      </c>
      <c r="AD575" s="210" t="s">
        <v>3</v>
      </c>
      <c r="AG575" s="281"/>
      <c r="AH575" s="281"/>
      <c r="AI575" s="281"/>
      <c r="AJ575" s="1172"/>
      <c r="AK575" s="1253"/>
      <c r="AL575" s="1253"/>
      <c r="AM575" s="1253"/>
      <c r="AN575" s="280"/>
      <c r="AO575" s="280"/>
      <c r="AP575" s="280"/>
    </row>
    <row r="576" spans="22:42" ht="14.5" x14ac:dyDescent="0.35">
      <c r="V576" s="210" t="s">
        <v>3</v>
      </c>
      <c r="W576" s="210" t="s">
        <v>3</v>
      </c>
      <c r="X576" s="210" t="s">
        <v>3</v>
      </c>
      <c r="Y576" s="210" t="s">
        <v>3</v>
      </c>
      <c r="Z576" s="210" t="s">
        <v>3</v>
      </c>
      <c r="AA576" s="210" t="s">
        <v>3</v>
      </c>
      <c r="AC576" s="210" t="s">
        <v>3</v>
      </c>
      <c r="AD576" s="210" t="s">
        <v>3</v>
      </c>
      <c r="AG576" s="281"/>
      <c r="AH576" s="281"/>
      <c r="AI576" s="281"/>
      <c r="AJ576" s="1172"/>
      <c r="AK576" s="1253"/>
      <c r="AL576" s="1253"/>
      <c r="AM576" s="1253"/>
      <c r="AN576" s="280"/>
      <c r="AO576" s="280"/>
      <c r="AP576" s="280"/>
    </row>
    <row r="577" spans="22:42" ht="14.5" x14ac:dyDescent="0.35">
      <c r="V577" s="210" t="s">
        <v>3</v>
      </c>
      <c r="W577" s="210" t="s">
        <v>3</v>
      </c>
      <c r="X577" s="210" t="s">
        <v>3</v>
      </c>
      <c r="Y577" s="210" t="s">
        <v>3</v>
      </c>
      <c r="Z577" s="210" t="s">
        <v>3</v>
      </c>
      <c r="AA577" s="210" t="s">
        <v>3</v>
      </c>
      <c r="AC577" s="210" t="s">
        <v>3</v>
      </c>
      <c r="AD577" s="210" t="s">
        <v>3</v>
      </c>
      <c r="AG577" s="281"/>
      <c r="AH577" s="281"/>
      <c r="AI577" s="281"/>
      <c r="AJ577" s="1172"/>
      <c r="AK577" s="1253"/>
      <c r="AL577" s="1253"/>
      <c r="AM577" s="1253"/>
      <c r="AN577" s="280"/>
      <c r="AO577" s="280"/>
      <c r="AP577" s="280"/>
    </row>
    <row r="578" spans="22:42" ht="14.5" x14ac:dyDescent="0.35">
      <c r="V578" s="210" t="s">
        <v>3</v>
      </c>
      <c r="W578" s="210" t="s">
        <v>3</v>
      </c>
      <c r="X578" s="210" t="s">
        <v>3</v>
      </c>
      <c r="Y578" s="210" t="s">
        <v>3</v>
      </c>
      <c r="Z578" s="210" t="s">
        <v>3</v>
      </c>
      <c r="AA578" s="210" t="s">
        <v>3</v>
      </c>
      <c r="AC578" s="210" t="s">
        <v>3</v>
      </c>
      <c r="AD578" s="210" t="s">
        <v>3</v>
      </c>
      <c r="AG578" s="281"/>
      <c r="AH578" s="281"/>
      <c r="AI578" s="281"/>
      <c r="AJ578" s="1172"/>
      <c r="AK578" s="1253"/>
      <c r="AL578" s="1253"/>
      <c r="AM578" s="1253"/>
      <c r="AN578" s="280"/>
      <c r="AO578" s="280"/>
      <c r="AP578" s="280"/>
    </row>
    <row r="579" spans="22:42" ht="14.5" x14ac:dyDescent="0.35">
      <c r="V579" s="210" t="s">
        <v>3</v>
      </c>
      <c r="W579" s="210" t="s">
        <v>3</v>
      </c>
      <c r="X579" s="210" t="s">
        <v>3</v>
      </c>
      <c r="Y579" s="210" t="s">
        <v>3</v>
      </c>
      <c r="Z579" s="210" t="s">
        <v>3</v>
      </c>
      <c r="AA579" s="210" t="s">
        <v>3</v>
      </c>
      <c r="AC579" s="210" t="s">
        <v>3</v>
      </c>
      <c r="AD579" s="210" t="s">
        <v>3</v>
      </c>
      <c r="AG579" s="281"/>
      <c r="AH579" s="281"/>
      <c r="AI579" s="281"/>
      <c r="AJ579" s="1172"/>
      <c r="AK579" s="1253"/>
      <c r="AL579" s="1253"/>
      <c r="AM579" s="1253"/>
      <c r="AN579" s="280"/>
      <c r="AO579" s="280"/>
      <c r="AP579" s="280"/>
    </row>
    <row r="580" spans="22:42" ht="14.5" x14ac:dyDescent="0.35">
      <c r="V580" s="210" t="s">
        <v>3</v>
      </c>
      <c r="W580" s="210" t="s">
        <v>3</v>
      </c>
      <c r="X580" s="210" t="s">
        <v>3</v>
      </c>
      <c r="Y580" s="210" t="s">
        <v>3</v>
      </c>
      <c r="Z580" s="210" t="s">
        <v>3</v>
      </c>
      <c r="AA580" s="210" t="s">
        <v>3</v>
      </c>
      <c r="AC580" s="210" t="s">
        <v>3</v>
      </c>
      <c r="AD580" s="210" t="s">
        <v>3</v>
      </c>
      <c r="AG580" s="281"/>
      <c r="AH580" s="281"/>
      <c r="AI580" s="281"/>
      <c r="AJ580" s="1172"/>
      <c r="AK580" s="1253"/>
      <c r="AL580" s="1253"/>
      <c r="AM580" s="1253"/>
      <c r="AN580" s="280"/>
      <c r="AO580" s="280"/>
      <c r="AP580" s="280"/>
    </row>
    <row r="581" spans="22:42" ht="14.5" x14ac:dyDescent="0.35">
      <c r="V581" s="210" t="s">
        <v>3</v>
      </c>
      <c r="W581" s="210" t="s">
        <v>3</v>
      </c>
      <c r="X581" s="210" t="s">
        <v>3</v>
      </c>
      <c r="Y581" s="210" t="s">
        <v>3</v>
      </c>
      <c r="Z581" s="210" t="s">
        <v>3</v>
      </c>
      <c r="AA581" s="210" t="s">
        <v>3</v>
      </c>
      <c r="AC581" s="210" t="s">
        <v>3</v>
      </c>
      <c r="AD581" s="210" t="s">
        <v>3</v>
      </c>
      <c r="AG581" s="281"/>
      <c r="AH581" s="281"/>
      <c r="AI581" s="281"/>
      <c r="AJ581" s="1172"/>
      <c r="AK581" s="1253"/>
      <c r="AL581" s="1253"/>
      <c r="AM581" s="1253"/>
      <c r="AN581" s="280"/>
      <c r="AO581" s="280"/>
      <c r="AP581" s="280"/>
    </row>
    <row r="582" spans="22:42" ht="14.5" x14ac:dyDescent="0.35">
      <c r="V582" s="210" t="s">
        <v>3</v>
      </c>
      <c r="W582" s="210" t="s">
        <v>3</v>
      </c>
      <c r="X582" s="210" t="s">
        <v>3</v>
      </c>
      <c r="Y582" s="210" t="s">
        <v>3</v>
      </c>
      <c r="Z582" s="210" t="s">
        <v>3</v>
      </c>
      <c r="AA582" s="210" t="s">
        <v>3</v>
      </c>
      <c r="AC582" s="210" t="s">
        <v>3</v>
      </c>
      <c r="AD582" s="210" t="s">
        <v>3</v>
      </c>
      <c r="AG582" s="281"/>
      <c r="AH582" s="281"/>
      <c r="AI582" s="281"/>
      <c r="AJ582" s="1172"/>
      <c r="AK582" s="1253"/>
      <c r="AL582" s="1253"/>
      <c r="AM582" s="1253"/>
      <c r="AN582" s="280"/>
      <c r="AO582" s="280"/>
      <c r="AP582" s="280"/>
    </row>
    <row r="583" spans="22:42" ht="14.5" x14ac:dyDescent="0.35">
      <c r="V583" s="210" t="s">
        <v>3</v>
      </c>
      <c r="W583" s="210" t="s">
        <v>3</v>
      </c>
      <c r="X583" s="210" t="s">
        <v>3</v>
      </c>
      <c r="Y583" s="210" t="s">
        <v>3</v>
      </c>
      <c r="Z583" s="210" t="s">
        <v>3</v>
      </c>
      <c r="AA583" s="210" t="s">
        <v>3</v>
      </c>
      <c r="AC583" s="210" t="s">
        <v>3</v>
      </c>
      <c r="AD583" s="210" t="s">
        <v>3</v>
      </c>
      <c r="AG583" s="281"/>
      <c r="AH583" s="281"/>
      <c r="AI583" s="281"/>
      <c r="AJ583" s="1172"/>
      <c r="AK583" s="1253"/>
      <c r="AL583" s="1253"/>
      <c r="AM583" s="1253"/>
      <c r="AN583" s="280"/>
      <c r="AO583" s="280"/>
      <c r="AP583" s="280"/>
    </row>
    <row r="584" spans="22:42" ht="14.5" x14ac:dyDescent="0.35">
      <c r="V584" s="210" t="s">
        <v>3</v>
      </c>
      <c r="W584" s="210" t="s">
        <v>3</v>
      </c>
      <c r="X584" s="210" t="s">
        <v>3</v>
      </c>
      <c r="Y584" s="210" t="s">
        <v>3</v>
      </c>
      <c r="Z584" s="210" t="s">
        <v>3</v>
      </c>
      <c r="AA584" s="210" t="s">
        <v>3</v>
      </c>
      <c r="AC584" s="210" t="s">
        <v>3</v>
      </c>
      <c r="AD584" s="210" t="s">
        <v>3</v>
      </c>
      <c r="AG584" s="281"/>
      <c r="AH584" s="281"/>
      <c r="AI584" s="281"/>
      <c r="AJ584" s="1172"/>
      <c r="AK584" s="1253"/>
      <c r="AL584" s="1253"/>
      <c r="AM584" s="1253"/>
      <c r="AN584" s="280"/>
      <c r="AO584" s="280"/>
      <c r="AP584" s="280"/>
    </row>
    <row r="585" spans="22:42" ht="14.5" x14ac:dyDescent="0.35">
      <c r="V585" s="210" t="s">
        <v>3</v>
      </c>
      <c r="W585" s="210" t="s">
        <v>3</v>
      </c>
      <c r="X585" s="210" t="s">
        <v>3</v>
      </c>
      <c r="Y585" s="210" t="s">
        <v>3</v>
      </c>
      <c r="Z585" s="210" t="s">
        <v>3</v>
      </c>
      <c r="AA585" s="210" t="s">
        <v>3</v>
      </c>
      <c r="AC585" s="210" t="s">
        <v>3</v>
      </c>
      <c r="AD585" s="210" t="s">
        <v>3</v>
      </c>
      <c r="AG585" s="281"/>
      <c r="AH585" s="281"/>
      <c r="AI585" s="281"/>
      <c r="AJ585" s="1172"/>
      <c r="AK585" s="1253"/>
      <c r="AL585" s="1253"/>
      <c r="AM585" s="1253"/>
      <c r="AN585" s="280"/>
      <c r="AO585" s="280"/>
      <c r="AP585" s="280"/>
    </row>
    <row r="586" spans="22:42" ht="14.5" x14ac:dyDescent="0.35">
      <c r="V586" s="210" t="s">
        <v>3</v>
      </c>
      <c r="W586" s="210" t="s">
        <v>3</v>
      </c>
      <c r="X586" s="210" t="s">
        <v>3</v>
      </c>
      <c r="Y586" s="210" t="s">
        <v>3</v>
      </c>
      <c r="Z586" s="210" t="s">
        <v>3</v>
      </c>
      <c r="AA586" s="210" t="s">
        <v>3</v>
      </c>
      <c r="AC586" s="210" t="s">
        <v>3</v>
      </c>
      <c r="AD586" s="210" t="s">
        <v>3</v>
      </c>
      <c r="AG586" s="281"/>
      <c r="AH586" s="281"/>
      <c r="AI586" s="281"/>
      <c r="AJ586" s="1172"/>
      <c r="AK586" s="1253"/>
      <c r="AL586" s="1253"/>
      <c r="AM586" s="1253"/>
      <c r="AN586" s="280"/>
      <c r="AO586" s="280"/>
      <c r="AP586" s="280"/>
    </row>
    <row r="587" spans="22:42" ht="14.5" x14ac:dyDescent="0.35">
      <c r="V587" s="210" t="s">
        <v>3</v>
      </c>
      <c r="W587" s="210" t="s">
        <v>3</v>
      </c>
      <c r="X587" s="210" t="s">
        <v>3</v>
      </c>
      <c r="Y587" s="210" t="s">
        <v>3</v>
      </c>
      <c r="Z587" s="210" t="s">
        <v>3</v>
      </c>
      <c r="AA587" s="210" t="s">
        <v>3</v>
      </c>
      <c r="AC587" s="210" t="s">
        <v>3</v>
      </c>
      <c r="AD587" s="210" t="s">
        <v>3</v>
      </c>
      <c r="AG587" s="281"/>
      <c r="AH587" s="281"/>
      <c r="AI587" s="281"/>
      <c r="AJ587" s="1172"/>
      <c r="AK587" s="1253"/>
      <c r="AL587" s="1253"/>
      <c r="AM587" s="1253"/>
      <c r="AN587" s="280"/>
      <c r="AO587" s="280"/>
      <c r="AP587" s="280"/>
    </row>
    <row r="588" spans="22:42" ht="14.5" x14ac:dyDescent="0.35">
      <c r="V588" s="210" t="s">
        <v>3</v>
      </c>
      <c r="W588" s="210" t="s">
        <v>3</v>
      </c>
      <c r="X588" s="210" t="s">
        <v>3</v>
      </c>
      <c r="Y588" s="210" t="s">
        <v>3</v>
      </c>
      <c r="Z588" s="210" t="s">
        <v>3</v>
      </c>
      <c r="AA588" s="210" t="s">
        <v>3</v>
      </c>
      <c r="AC588" s="210" t="s">
        <v>3</v>
      </c>
      <c r="AD588" s="210" t="s">
        <v>3</v>
      </c>
      <c r="AG588" s="281"/>
      <c r="AH588" s="281"/>
      <c r="AI588" s="281"/>
      <c r="AJ588" s="1172"/>
      <c r="AK588" s="1253"/>
      <c r="AL588" s="1253"/>
      <c r="AM588" s="1253"/>
      <c r="AN588" s="280"/>
      <c r="AO588" s="280"/>
      <c r="AP588" s="280"/>
    </row>
    <row r="589" spans="22:42" ht="14.5" x14ac:dyDescent="0.35">
      <c r="V589" s="210" t="s">
        <v>3</v>
      </c>
      <c r="W589" s="210" t="s">
        <v>3</v>
      </c>
      <c r="X589" s="210" t="s">
        <v>3</v>
      </c>
      <c r="Y589" s="210" t="s">
        <v>3</v>
      </c>
      <c r="Z589" s="210" t="s">
        <v>3</v>
      </c>
      <c r="AA589" s="210" t="s">
        <v>3</v>
      </c>
      <c r="AC589" s="210" t="s">
        <v>3</v>
      </c>
      <c r="AD589" s="210" t="s">
        <v>3</v>
      </c>
      <c r="AG589" s="281"/>
      <c r="AH589" s="281"/>
      <c r="AI589" s="281"/>
      <c r="AJ589" s="1172"/>
      <c r="AK589" s="1253"/>
      <c r="AL589" s="1253"/>
      <c r="AM589" s="1253"/>
      <c r="AN589" s="280"/>
      <c r="AO589" s="280"/>
      <c r="AP589" s="280"/>
    </row>
    <row r="590" spans="22:42" ht="14.5" x14ac:dyDescent="0.35">
      <c r="V590" s="210" t="s">
        <v>3</v>
      </c>
      <c r="W590" s="210" t="s">
        <v>3</v>
      </c>
      <c r="X590" s="210" t="s">
        <v>3</v>
      </c>
      <c r="Y590" s="210" t="s">
        <v>3</v>
      </c>
      <c r="Z590" s="210" t="s">
        <v>3</v>
      </c>
      <c r="AA590" s="210" t="s">
        <v>3</v>
      </c>
      <c r="AC590" s="210" t="s">
        <v>3</v>
      </c>
      <c r="AD590" s="210" t="s">
        <v>3</v>
      </c>
      <c r="AG590" s="281"/>
      <c r="AH590" s="281"/>
      <c r="AI590" s="281"/>
      <c r="AJ590" s="1172"/>
      <c r="AK590" s="1253"/>
      <c r="AL590" s="1253"/>
      <c r="AM590" s="1253"/>
      <c r="AN590" s="280"/>
      <c r="AO590" s="280"/>
      <c r="AP590" s="280"/>
    </row>
    <row r="591" spans="22:42" ht="14.5" x14ac:dyDescent="0.35">
      <c r="V591" s="210" t="s">
        <v>3</v>
      </c>
      <c r="W591" s="210" t="s">
        <v>3</v>
      </c>
      <c r="X591" s="210" t="s">
        <v>3</v>
      </c>
      <c r="Y591" s="210" t="s">
        <v>3</v>
      </c>
      <c r="Z591" s="210" t="s">
        <v>3</v>
      </c>
      <c r="AA591" s="210" t="s">
        <v>3</v>
      </c>
      <c r="AC591" s="210" t="s">
        <v>3</v>
      </c>
      <c r="AD591" s="210" t="s">
        <v>3</v>
      </c>
      <c r="AG591" s="281"/>
      <c r="AH591" s="281"/>
      <c r="AI591" s="281"/>
      <c r="AJ591" s="1172"/>
      <c r="AK591" s="1253"/>
      <c r="AL591" s="1253"/>
      <c r="AM591" s="1253"/>
      <c r="AN591" s="280"/>
      <c r="AO591" s="280"/>
      <c r="AP591" s="280"/>
    </row>
    <row r="592" spans="22:42" ht="14.5" x14ac:dyDescent="0.35">
      <c r="V592" s="210" t="s">
        <v>3</v>
      </c>
      <c r="W592" s="210" t="s">
        <v>3</v>
      </c>
      <c r="X592" s="210" t="s">
        <v>3</v>
      </c>
      <c r="Y592" s="210" t="s">
        <v>3</v>
      </c>
      <c r="Z592" s="210" t="s">
        <v>3</v>
      </c>
      <c r="AA592" s="210" t="s">
        <v>3</v>
      </c>
      <c r="AC592" s="210" t="s">
        <v>3</v>
      </c>
      <c r="AD592" s="210" t="s">
        <v>3</v>
      </c>
      <c r="AG592" s="281"/>
      <c r="AH592" s="281"/>
      <c r="AI592" s="281"/>
      <c r="AJ592" s="1172"/>
      <c r="AK592" s="1253"/>
      <c r="AL592" s="1253"/>
      <c r="AM592" s="1253"/>
      <c r="AN592" s="280"/>
      <c r="AO592" s="280"/>
      <c r="AP592" s="280"/>
    </row>
    <row r="593" spans="22:42" ht="14.5" x14ac:dyDescent="0.35">
      <c r="V593" s="210" t="s">
        <v>3</v>
      </c>
      <c r="W593" s="210" t="s">
        <v>3</v>
      </c>
      <c r="X593" s="210" t="s">
        <v>3</v>
      </c>
      <c r="Y593" s="210" t="s">
        <v>3</v>
      </c>
      <c r="Z593" s="210" t="s">
        <v>3</v>
      </c>
      <c r="AA593" s="210" t="s">
        <v>3</v>
      </c>
      <c r="AC593" s="210" t="s">
        <v>3</v>
      </c>
      <c r="AD593" s="210" t="s">
        <v>3</v>
      </c>
      <c r="AG593" s="281"/>
      <c r="AH593" s="281"/>
      <c r="AI593" s="281"/>
      <c r="AJ593" s="1172"/>
      <c r="AK593" s="1253"/>
      <c r="AL593" s="1253"/>
      <c r="AM593" s="1253"/>
      <c r="AN593" s="280"/>
      <c r="AO593" s="280"/>
      <c r="AP593" s="280"/>
    </row>
    <row r="594" spans="22:42" ht="14.5" x14ac:dyDescent="0.35">
      <c r="V594" s="210" t="s">
        <v>3</v>
      </c>
      <c r="W594" s="210" t="s">
        <v>3</v>
      </c>
      <c r="X594" s="210" t="s">
        <v>3</v>
      </c>
      <c r="Y594" s="210" t="s">
        <v>3</v>
      </c>
      <c r="Z594" s="210" t="s">
        <v>3</v>
      </c>
      <c r="AA594" s="210" t="s">
        <v>3</v>
      </c>
      <c r="AC594" s="210" t="s">
        <v>3</v>
      </c>
      <c r="AD594" s="210" t="s">
        <v>3</v>
      </c>
      <c r="AG594" s="281"/>
      <c r="AH594" s="281"/>
      <c r="AI594" s="281"/>
      <c r="AJ594" s="1172"/>
      <c r="AK594" s="1253"/>
      <c r="AL594" s="1253"/>
      <c r="AM594" s="1253"/>
      <c r="AN594" s="280"/>
      <c r="AO594" s="280"/>
      <c r="AP594" s="280"/>
    </row>
    <row r="595" spans="22:42" ht="14.5" x14ac:dyDescent="0.35">
      <c r="V595" s="210" t="s">
        <v>3</v>
      </c>
      <c r="W595" s="210" t="s">
        <v>3</v>
      </c>
      <c r="X595" s="210" t="s">
        <v>3</v>
      </c>
      <c r="Y595" s="210" t="s">
        <v>3</v>
      </c>
      <c r="Z595" s="210" t="s">
        <v>3</v>
      </c>
      <c r="AA595" s="210" t="s">
        <v>3</v>
      </c>
      <c r="AC595" s="210" t="s">
        <v>3</v>
      </c>
      <c r="AD595" s="210" t="s">
        <v>3</v>
      </c>
      <c r="AG595" s="281"/>
      <c r="AH595" s="281"/>
      <c r="AI595" s="281"/>
      <c r="AJ595" s="1172"/>
      <c r="AK595" s="1253"/>
      <c r="AL595" s="1253"/>
      <c r="AM595" s="1253"/>
      <c r="AN595" s="280"/>
      <c r="AO595" s="280"/>
      <c r="AP595" s="280"/>
    </row>
    <row r="596" spans="22:42" ht="14.5" x14ac:dyDescent="0.35">
      <c r="V596" s="210" t="s">
        <v>3</v>
      </c>
      <c r="W596" s="210" t="s">
        <v>3</v>
      </c>
      <c r="X596" s="210" t="s">
        <v>3</v>
      </c>
      <c r="Y596" s="210" t="s">
        <v>3</v>
      </c>
      <c r="Z596" s="210" t="s">
        <v>3</v>
      </c>
      <c r="AA596" s="210" t="s">
        <v>3</v>
      </c>
      <c r="AC596" s="210" t="s">
        <v>3</v>
      </c>
      <c r="AD596" s="210" t="s">
        <v>3</v>
      </c>
      <c r="AG596" s="281"/>
      <c r="AH596" s="281"/>
      <c r="AI596" s="281"/>
      <c r="AJ596" s="1172"/>
      <c r="AK596" s="1253"/>
      <c r="AL596" s="1253"/>
      <c r="AM596" s="1253"/>
      <c r="AN596" s="280"/>
      <c r="AO596" s="280"/>
      <c r="AP596" s="280"/>
    </row>
    <row r="597" spans="22:42" ht="14.5" x14ac:dyDescent="0.35">
      <c r="V597" s="210" t="s">
        <v>3</v>
      </c>
      <c r="W597" s="210" t="s">
        <v>3</v>
      </c>
      <c r="X597" s="210" t="s">
        <v>3</v>
      </c>
      <c r="Y597" s="210" t="s">
        <v>3</v>
      </c>
      <c r="Z597" s="210" t="s">
        <v>3</v>
      </c>
      <c r="AA597" s="210" t="s">
        <v>3</v>
      </c>
      <c r="AC597" s="210" t="s">
        <v>3</v>
      </c>
      <c r="AD597" s="210" t="s">
        <v>3</v>
      </c>
      <c r="AG597" s="281"/>
      <c r="AH597" s="281"/>
      <c r="AI597" s="281"/>
      <c r="AJ597" s="1172"/>
      <c r="AK597" s="1253"/>
      <c r="AL597" s="1253"/>
      <c r="AM597" s="1253"/>
      <c r="AN597" s="280"/>
      <c r="AO597" s="280"/>
      <c r="AP597" s="280"/>
    </row>
    <row r="598" spans="22:42" ht="14.5" x14ac:dyDescent="0.35">
      <c r="V598" s="210" t="s">
        <v>3</v>
      </c>
      <c r="W598" s="210" t="s">
        <v>3</v>
      </c>
      <c r="X598" s="210" t="s">
        <v>3</v>
      </c>
      <c r="Y598" s="210" t="s">
        <v>3</v>
      </c>
      <c r="Z598" s="210" t="s">
        <v>3</v>
      </c>
      <c r="AA598" s="210" t="s">
        <v>3</v>
      </c>
      <c r="AC598" s="210" t="s">
        <v>3</v>
      </c>
      <c r="AD598" s="210" t="s">
        <v>3</v>
      </c>
      <c r="AG598" s="281"/>
      <c r="AH598" s="281"/>
      <c r="AI598" s="281"/>
      <c r="AJ598" s="1172"/>
      <c r="AK598" s="1253"/>
      <c r="AL598" s="1253"/>
      <c r="AM598" s="1253"/>
      <c r="AN598" s="280"/>
      <c r="AO598" s="280"/>
      <c r="AP598" s="280"/>
    </row>
    <row r="599" spans="22:42" ht="14.5" x14ac:dyDescent="0.35">
      <c r="V599" s="210" t="s">
        <v>3</v>
      </c>
      <c r="W599" s="210" t="s">
        <v>3</v>
      </c>
      <c r="X599" s="210" t="s">
        <v>3</v>
      </c>
      <c r="Y599" s="210" t="s">
        <v>3</v>
      </c>
      <c r="Z599" s="210" t="s">
        <v>3</v>
      </c>
      <c r="AA599" s="210" t="s">
        <v>3</v>
      </c>
      <c r="AC599" s="210" t="s">
        <v>3</v>
      </c>
      <c r="AD599" s="210" t="s">
        <v>3</v>
      </c>
      <c r="AG599" s="281"/>
      <c r="AH599" s="281"/>
      <c r="AI599" s="281"/>
      <c r="AJ599" s="1172"/>
      <c r="AK599" s="1253"/>
      <c r="AL599" s="1253"/>
      <c r="AM599" s="1253"/>
      <c r="AN599" s="280"/>
      <c r="AO599" s="280"/>
      <c r="AP599" s="280"/>
    </row>
    <row r="600" spans="22:42" ht="14.5" x14ac:dyDescent="0.35">
      <c r="V600" s="210" t="s">
        <v>3</v>
      </c>
      <c r="W600" s="210" t="s">
        <v>3</v>
      </c>
      <c r="X600" s="210" t="s">
        <v>3</v>
      </c>
      <c r="Y600" s="210" t="s">
        <v>3</v>
      </c>
      <c r="Z600" s="210" t="s">
        <v>3</v>
      </c>
      <c r="AA600" s="210" t="s">
        <v>3</v>
      </c>
      <c r="AC600" s="210" t="s">
        <v>3</v>
      </c>
      <c r="AD600" s="210" t="s">
        <v>3</v>
      </c>
      <c r="AG600" s="281"/>
      <c r="AH600" s="281"/>
      <c r="AI600" s="281"/>
      <c r="AJ600" s="1172"/>
      <c r="AK600" s="1253"/>
      <c r="AL600" s="1253"/>
      <c r="AM600" s="1253"/>
      <c r="AN600" s="280"/>
      <c r="AO600" s="280"/>
      <c r="AP600" s="280"/>
    </row>
    <row r="601" spans="22:42" ht="14.5" x14ac:dyDescent="0.35">
      <c r="V601" s="210" t="s">
        <v>3</v>
      </c>
      <c r="W601" s="210" t="s">
        <v>3</v>
      </c>
      <c r="X601" s="210" t="s">
        <v>3</v>
      </c>
      <c r="Y601" s="210" t="s">
        <v>3</v>
      </c>
      <c r="Z601" s="210" t="s">
        <v>3</v>
      </c>
      <c r="AA601" s="210" t="s">
        <v>3</v>
      </c>
      <c r="AC601" s="210" t="s">
        <v>3</v>
      </c>
      <c r="AD601" s="210" t="s">
        <v>3</v>
      </c>
      <c r="AG601" s="281"/>
      <c r="AH601" s="281"/>
      <c r="AI601" s="281"/>
      <c r="AJ601" s="1172"/>
      <c r="AK601" s="1253"/>
      <c r="AL601" s="1253"/>
      <c r="AM601" s="1253"/>
      <c r="AN601" s="280"/>
      <c r="AO601" s="280"/>
      <c r="AP601" s="280"/>
    </row>
    <row r="602" spans="22:42" ht="14.5" x14ac:dyDescent="0.35">
      <c r="V602" s="210" t="s">
        <v>3</v>
      </c>
      <c r="W602" s="210" t="s">
        <v>3</v>
      </c>
      <c r="X602" s="210" t="s">
        <v>3</v>
      </c>
      <c r="Y602" s="210" t="s">
        <v>3</v>
      </c>
      <c r="Z602" s="210" t="s">
        <v>3</v>
      </c>
      <c r="AA602" s="210" t="s">
        <v>3</v>
      </c>
      <c r="AC602" s="210" t="s">
        <v>3</v>
      </c>
      <c r="AD602" s="210" t="s">
        <v>3</v>
      </c>
      <c r="AG602" s="281"/>
      <c r="AH602" s="281"/>
      <c r="AI602" s="281"/>
      <c r="AJ602" s="1172"/>
      <c r="AK602" s="1253"/>
      <c r="AL602" s="1253"/>
      <c r="AM602" s="1253"/>
      <c r="AN602" s="280"/>
      <c r="AO602" s="280"/>
      <c r="AP602" s="280"/>
    </row>
    <row r="603" spans="22:42" ht="14.5" x14ac:dyDescent="0.35">
      <c r="V603" s="210" t="s">
        <v>3</v>
      </c>
      <c r="W603" s="210" t="s">
        <v>3</v>
      </c>
      <c r="X603" s="210" t="s">
        <v>3</v>
      </c>
      <c r="Y603" s="210" t="s">
        <v>3</v>
      </c>
      <c r="Z603" s="210" t="s">
        <v>3</v>
      </c>
      <c r="AA603" s="210" t="s">
        <v>3</v>
      </c>
      <c r="AC603" s="210" t="s">
        <v>3</v>
      </c>
      <c r="AD603" s="210" t="s">
        <v>3</v>
      </c>
      <c r="AG603" s="281"/>
      <c r="AH603" s="281"/>
      <c r="AI603" s="281"/>
      <c r="AJ603" s="1172"/>
      <c r="AK603" s="1253"/>
      <c r="AL603" s="1253"/>
      <c r="AM603" s="1253"/>
      <c r="AN603" s="280"/>
      <c r="AO603" s="280"/>
      <c r="AP603" s="280"/>
    </row>
    <row r="604" spans="22:42" ht="14.5" x14ac:dyDescent="0.35">
      <c r="V604" s="210" t="s">
        <v>3</v>
      </c>
      <c r="W604" s="210" t="s">
        <v>3</v>
      </c>
      <c r="X604" s="210" t="s">
        <v>3</v>
      </c>
      <c r="Y604" s="210" t="s">
        <v>3</v>
      </c>
      <c r="Z604" s="210" t="s">
        <v>3</v>
      </c>
      <c r="AA604" s="210" t="s">
        <v>3</v>
      </c>
      <c r="AC604" s="210" t="s">
        <v>3</v>
      </c>
      <c r="AD604" s="210" t="s">
        <v>3</v>
      </c>
      <c r="AG604" s="281"/>
      <c r="AH604" s="281"/>
      <c r="AI604" s="281"/>
      <c r="AJ604" s="1172"/>
      <c r="AK604" s="1253"/>
      <c r="AL604" s="1253"/>
      <c r="AM604" s="1253"/>
      <c r="AN604" s="280"/>
      <c r="AO604" s="280"/>
      <c r="AP604" s="280"/>
    </row>
    <row r="605" spans="22:42" ht="14.5" x14ac:dyDescent="0.35">
      <c r="V605" s="210" t="s">
        <v>3</v>
      </c>
      <c r="W605" s="210" t="s">
        <v>3</v>
      </c>
      <c r="X605" s="210" t="s">
        <v>3</v>
      </c>
      <c r="Y605" s="210" t="s">
        <v>3</v>
      </c>
      <c r="Z605" s="210" t="s">
        <v>3</v>
      </c>
      <c r="AA605" s="210" t="s">
        <v>3</v>
      </c>
      <c r="AC605" s="210" t="s">
        <v>3</v>
      </c>
      <c r="AD605" s="210" t="s">
        <v>3</v>
      </c>
      <c r="AG605" s="281"/>
      <c r="AH605" s="281"/>
      <c r="AI605" s="281"/>
      <c r="AJ605" s="1172"/>
      <c r="AK605" s="1253"/>
      <c r="AL605" s="1253"/>
      <c r="AM605" s="1253"/>
      <c r="AN605" s="280"/>
      <c r="AO605" s="280"/>
      <c r="AP605" s="280"/>
    </row>
    <row r="606" spans="22:42" ht="14.5" x14ac:dyDescent="0.35">
      <c r="V606" s="210" t="s">
        <v>3</v>
      </c>
      <c r="W606" s="210" t="s">
        <v>3</v>
      </c>
      <c r="X606" s="210" t="s">
        <v>3</v>
      </c>
      <c r="Y606" s="210" t="s">
        <v>3</v>
      </c>
      <c r="Z606" s="210" t="s">
        <v>3</v>
      </c>
      <c r="AA606" s="210" t="s">
        <v>3</v>
      </c>
      <c r="AC606" s="210" t="s">
        <v>3</v>
      </c>
      <c r="AD606" s="210" t="s">
        <v>3</v>
      </c>
      <c r="AG606" s="281"/>
      <c r="AH606" s="281"/>
      <c r="AI606" s="281"/>
      <c r="AJ606" s="1172"/>
      <c r="AK606" s="1253"/>
      <c r="AL606" s="1253"/>
      <c r="AM606" s="1253"/>
      <c r="AN606" s="280"/>
      <c r="AO606" s="280"/>
      <c r="AP606" s="280"/>
    </row>
    <row r="607" spans="22:42" ht="14.5" x14ac:dyDescent="0.35">
      <c r="V607" s="210" t="s">
        <v>3</v>
      </c>
      <c r="W607" s="210" t="s">
        <v>3</v>
      </c>
      <c r="X607" s="210" t="s">
        <v>3</v>
      </c>
      <c r="Y607" s="210" t="s">
        <v>3</v>
      </c>
      <c r="Z607" s="210" t="s">
        <v>3</v>
      </c>
      <c r="AA607" s="210" t="s">
        <v>3</v>
      </c>
      <c r="AC607" s="210" t="s">
        <v>3</v>
      </c>
      <c r="AD607" s="210" t="s">
        <v>3</v>
      </c>
      <c r="AG607" s="281"/>
      <c r="AH607" s="281"/>
      <c r="AI607" s="281"/>
      <c r="AJ607" s="1172"/>
      <c r="AK607" s="1253"/>
      <c r="AL607" s="1253"/>
      <c r="AM607" s="1253"/>
      <c r="AN607" s="280"/>
      <c r="AO607" s="280"/>
      <c r="AP607" s="280"/>
    </row>
    <row r="608" spans="22:42" ht="14.5" x14ac:dyDescent="0.35">
      <c r="V608" s="210" t="s">
        <v>3</v>
      </c>
      <c r="W608" s="210" t="s">
        <v>3</v>
      </c>
      <c r="X608" s="210" t="s">
        <v>3</v>
      </c>
      <c r="Y608" s="210" t="s">
        <v>3</v>
      </c>
      <c r="Z608" s="210" t="s">
        <v>3</v>
      </c>
      <c r="AA608" s="210" t="s">
        <v>3</v>
      </c>
      <c r="AC608" s="210" t="s">
        <v>3</v>
      </c>
      <c r="AD608" s="210" t="s">
        <v>3</v>
      </c>
      <c r="AG608" s="281"/>
      <c r="AH608" s="281"/>
      <c r="AI608" s="281"/>
      <c r="AJ608" s="1172"/>
      <c r="AK608" s="1253"/>
      <c r="AL608" s="1253"/>
      <c r="AM608" s="1253"/>
      <c r="AN608" s="280"/>
      <c r="AO608" s="280"/>
      <c r="AP608" s="280"/>
    </row>
    <row r="609" spans="22:42" ht="14.5" x14ac:dyDescent="0.35">
      <c r="V609" s="210" t="s">
        <v>3</v>
      </c>
      <c r="W609" s="210" t="s">
        <v>3</v>
      </c>
      <c r="X609" s="210" t="s">
        <v>3</v>
      </c>
      <c r="Y609" s="210" t="s">
        <v>3</v>
      </c>
      <c r="Z609" s="210" t="s">
        <v>3</v>
      </c>
      <c r="AA609" s="210" t="s">
        <v>3</v>
      </c>
      <c r="AC609" s="210" t="s">
        <v>3</v>
      </c>
      <c r="AD609" s="210" t="s">
        <v>3</v>
      </c>
      <c r="AG609" s="281"/>
      <c r="AH609" s="281"/>
      <c r="AI609" s="281"/>
      <c r="AJ609" s="1172"/>
      <c r="AK609" s="1253"/>
      <c r="AL609" s="1253"/>
      <c r="AM609" s="1253"/>
      <c r="AN609" s="280"/>
      <c r="AO609" s="280"/>
      <c r="AP609" s="280"/>
    </row>
    <row r="610" spans="22:42" ht="14.5" x14ac:dyDescent="0.35">
      <c r="V610" s="210" t="s">
        <v>3</v>
      </c>
      <c r="W610" s="210" t="s">
        <v>3</v>
      </c>
      <c r="X610" s="210" t="s">
        <v>3</v>
      </c>
      <c r="Y610" s="210" t="s">
        <v>3</v>
      </c>
      <c r="Z610" s="210" t="s">
        <v>3</v>
      </c>
      <c r="AA610" s="210" t="s">
        <v>3</v>
      </c>
      <c r="AC610" s="210" t="s">
        <v>3</v>
      </c>
      <c r="AD610" s="210" t="s">
        <v>3</v>
      </c>
      <c r="AG610" s="281"/>
      <c r="AH610" s="281"/>
      <c r="AI610" s="281"/>
      <c r="AJ610" s="1172"/>
      <c r="AK610" s="1253"/>
      <c r="AL610" s="1253"/>
      <c r="AM610" s="1253"/>
      <c r="AN610" s="280"/>
      <c r="AO610" s="280"/>
      <c r="AP610" s="280"/>
    </row>
    <row r="611" spans="22:42" ht="14.5" x14ac:dyDescent="0.35">
      <c r="V611" s="210" t="s">
        <v>3</v>
      </c>
      <c r="W611" s="210" t="s">
        <v>3</v>
      </c>
      <c r="X611" s="210" t="s">
        <v>3</v>
      </c>
      <c r="Y611" s="210" t="s">
        <v>3</v>
      </c>
      <c r="Z611" s="210" t="s">
        <v>3</v>
      </c>
      <c r="AA611" s="210" t="s">
        <v>3</v>
      </c>
      <c r="AC611" s="210" t="s">
        <v>3</v>
      </c>
      <c r="AD611" s="210" t="s">
        <v>3</v>
      </c>
      <c r="AG611" s="281"/>
      <c r="AH611" s="281"/>
      <c r="AI611" s="281"/>
      <c r="AJ611" s="1172"/>
      <c r="AK611" s="1253"/>
      <c r="AL611" s="1253"/>
      <c r="AM611" s="1253"/>
      <c r="AN611" s="280"/>
      <c r="AO611" s="280"/>
      <c r="AP611" s="280"/>
    </row>
    <row r="612" spans="22:42" ht="14.5" x14ac:dyDescent="0.35">
      <c r="V612" s="210" t="s">
        <v>3</v>
      </c>
      <c r="W612" s="210" t="s">
        <v>3</v>
      </c>
      <c r="X612" s="210" t="s">
        <v>3</v>
      </c>
      <c r="Y612" s="210" t="s">
        <v>3</v>
      </c>
      <c r="Z612" s="210" t="s">
        <v>3</v>
      </c>
      <c r="AA612" s="210" t="s">
        <v>3</v>
      </c>
      <c r="AC612" s="210" t="s">
        <v>3</v>
      </c>
      <c r="AD612" s="210" t="s">
        <v>3</v>
      </c>
      <c r="AG612" s="281"/>
      <c r="AH612" s="281"/>
      <c r="AI612" s="281"/>
      <c r="AJ612" s="1172"/>
      <c r="AK612" s="1253"/>
      <c r="AL612" s="1253"/>
      <c r="AM612" s="1253"/>
      <c r="AN612" s="280"/>
      <c r="AO612" s="280"/>
      <c r="AP612" s="280"/>
    </row>
    <row r="613" spans="22:42" ht="14.5" x14ac:dyDescent="0.35">
      <c r="V613" s="210" t="s">
        <v>3</v>
      </c>
      <c r="W613" s="210" t="s">
        <v>3</v>
      </c>
      <c r="X613" s="210" t="s">
        <v>3</v>
      </c>
      <c r="Y613" s="210" t="s">
        <v>3</v>
      </c>
      <c r="Z613" s="210" t="s">
        <v>3</v>
      </c>
      <c r="AA613" s="210" t="s">
        <v>3</v>
      </c>
      <c r="AC613" s="210" t="s">
        <v>3</v>
      </c>
      <c r="AD613" s="210" t="s">
        <v>3</v>
      </c>
      <c r="AG613" s="281"/>
      <c r="AH613" s="281"/>
      <c r="AI613" s="281"/>
      <c r="AJ613" s="1172"/>
      <c r="AK613" s="1253"/>
      <c r="AL613" s="1253"/>
      <c r="AM613" s="1253"/>
      <c r="AN613" s="280"/>
      <c r="AO613" s="280"/>
      <c r="AP613" s="280"/>
    </row>
    <row r="614" spans="22:42" ht="14.5" x14ac:dyDescent="0.35">
      <c r="V614" s="210" t="s">
        <v>3</v>
      </c>
      <c r="W614" s="210" t="s">
        <v>3</v>
      </c>
      <c r="X614" s="210" t="s">
        <v>3</v>
      </c>
      <c r="Y614" s="210" t="s">
        <v>3</v>
      </c>
      <c r="Z614" s="210" t="s">
        <v>3</v>
      </c>
      <c r="AA614" s="210" t="s">
        <v>3</v>
      </c>
      <c r="AC614" s="210" t="s">
        <v>3</v>
      </c>
      <c r="AD614" s="210" t="s">
        <v>3</v>
      </c>
      <c r="AG614" s="281"/>
      <c r="AH614" s="281"/>
      <c r="AI614" s="281"/>
      <c r="AJ614" s="1172"/>
      <c r="AK614" s="1253"/>
      <c r="AL614" s="1253"/>
      <c r="AM614" s="1253"/>
      <c r="AN614" s="280"/>
      <c r="AO614" s="280"/>
      <c r="AP614" s="280"/>
    </row>
    <row r="615" spans="22:42" ht="14.5" x14ac:dyDescent="0.35">
      <c r="V615" s="210" t="s">
        <v>3</v>
      </c>
      <c r="W615" s="210" t="s">
        <v>3</v>
      </c>
      <c r="X615" s="210" t="s">
        <v>3</v>
      </c>
      <c r="Y615" s="210" t="s">
        <v>3</v>
      </c>
      <c r="Z615" s="210" t="s">
        <v>3</v>
      </c>
      <c r="AA615" s="210" t="s">
        <v>3</v>
      </c>
      <c r="AC615" s="210" t="s">
        <v>3</v>
      </c>
      <c r="AD615" s="210" t="s">
        <v>3</v>
      </c>
      <c r="AG615" s="281"/>
      <c r="AH615" s="281"/>
      <c r="AI615" s="281"/>
      <c r="AJ615" s="1172"/>
      <c r="AK615" s="1253"/>
      <c r="AL615" s="1253"/>
      <c r="AM615" s="1253"/>
      <c r="AN615" s="280"/>
      <c r="AO615" s="280"/>
      <c r="AP615" s="280"/>
    </row>
    <row r="616" spans="22:42" ht="14.5" x14ac:dyDescent="0.35">
      <c r="V616" s="210" t="s">
        <v>3</v>
      </c>
      <c r="W616" s="210" t="s">
        <v>3</v>
      </c>
      <c r="X616" s="210" t="s">
        <v>3</v>
      </c>
      <c r="Y616" s="210" t="s">
        <v>3</v>
      </c>
      <c r="Z616" s="210" t="s">
        <v>3</v>
      </c>
      <c r="AA616" s="210" t="s">
        <v>3</v>
      </c>
      <c r="AC616" s="210" t="s">
        <v>3</v>
      </c>
      <c r="AD616" s="210" t="s">
        <v>3</v>
      </c>
      <c r="AG616" s="281"/>
      <c r="AH616" s="281"/>
      <c r="AI616" s="281"/>
      <c r="AJ616" s="1172"/>
      <c r="AK616" s="1253"/>
      <c r="AL616" s="1253"/>
      <c r="AM616" s="1253"/>
      <c r="AN616" s="280"/>
      <c r="AO616" s="280"/>
      <c r="AP616" s="280"/>
    </row>
    <row r="617" spans="22:42" ht="14.5" x14ac:dyDescent="0.35">
      <c r="V617" s="210" t="s">
        <v>3</v>
      </c>
      <c r="W617" s="210" t="s">
        <v>3</v>
      </c>
      <c r="X617" s="210" t="s">
        <v>3</v>
      </c>
      <c r="Y617" s="210" t="s">
        <v>3</v>
      </c>
      <c r="Z617" s="210" t="s">
        <v>3</v>
      </c>
      <c r="AA617" s="210" t="s">
        <v>3</v>
      </c>
      <c r="AC617" s="210" t="s">
        <v>3</v>
      </c>
      <c r="AD617" s="210" t="s">
        <v>3</v>
      </c>
      <c r="AG617" s="281"/>
      <c r="AH617" s="281"/>
      <c r="AI617" s="281"/>
      <c r="AJ617" s="1172"/>
      <c r="AK617" s="1253"/>
      <c r="AL617" s="1253"/>
      <c r="AM617" s="1253"/>
      <c r="AN617" s="280"/>
      <c r="AO617" s="280"/>
      <c r="AP617" s="280"/>
    </row>
    <row r="618" spans="22:42" ht="14.5" x14ac:dyDescent="0.35">
      <c r="V618" s="210" t="s">
        <v>3</v>
      </c>
      <c r="W618" s="210" t="s">
        <v>3</v>
      </c>
      <c r="X618" s="210" t="s">
        <v>3</v>
      </c>
      <c r="Y618" s="210" t="s">
        <v>3</v>
      </c>
      <c r="Z618" s="210" t="s">
        <v>3</v>
      </c>
      <c r="AA618" s="210" t="s">
        <v>3</v>
      </c>
      <c r="AC618" s="210" t="s">
        <v>3</v>
      </c>
      <c r="AD618" s="210" t="s">
        <v>3</v>
      </c>
      <c r="AG618" s="281"/>
      <c r="AH618" s="281"/>
      <c r="AI618" s="281"/>
      <c r="AJ618" s="1172"/>
      <c r="AK618" s="1253"/>
      <c r="AL618" s="1253"/>
      <c r="AM618" s="1253"/>
      <c r="AN618" s="280"/>
      <c r="AO618" s="280"/>
      <c r="AP618" s="280"/>
    </row>
    <row r="619" spans="22:42" ht="14.5" x14ac:dyDescent="0.35">
      <c r="V619" s="210" t="s">
        <v>3</v>
      </c>
      <c r="W619" s="210" t="s">
        <v>3</v>
      </c>
      <c r="X619" s="210" t="s">
        <v>3</v>
      </c>
      <c r="Y619" s="210" t="s">
        <v>3</v>
      </c>
      <c r="Z619" s="210" t="s">
        <v>3</v>
      </c>
      <c r="AC619" s="210" t="s">
        <v>3</v>
      </c>
      <c r="AD619" s="210" t="s">
        <v>3</v>
      </c>
      <c r="AG619" s="281"/>
      <c r="AH619" s="281"/>
      <c r="AI619" s="281"/>
      <c r="AJ619" s="1172"/>
      <c r="AK619" s="1253"/>
      <c r="AL619" s="1253"/>
      <c r="AM619" s="1253"/>
      <c r="AN619" s="280"/>
      <c r="AO619" s="280"/>
      <c r="AP619" s="280"/>
    </row>
    <row r="620" spans="22:42" ht="14.5" x14ac:dyDescent="0.35">
      <c r="V620" s="210" t="s">
        <v>3</v>
      </c>
      <c r="W620" s="210" t="s">
        <v>3</v>
      </c>
      <c r="X620" s="210" t="s">
        <v>3</v>
      </c>
      <c r="Y620" s="210" t="s">
        <v>3</v>
      </c>
      <c r="Z620" s="210" t="s">
        <v>3</v>
      </c>
      <c r="AC620" s="210" t="s">
        <v>3</v>
      </c>
      <c r="AD620" s="210" t="s">
        <v>3</v>
      </c>
      <c r="AG620" s="281"/>
      <c r="AH620" s="281"/>
      <c r="AI620" s="281"/>
      <c r="AJ620" s="1172"/>
      <c r="AK620" s="1253"/>
      <c r="AL620" s="1253"/>
      <c r="AM620" s="1253"/>
      <c r="AN620" s="280"/>
      <c r="AO620" s="280"/>
      <c r="AP620" s="280"/>
    </row>
    <row r="621" spans="22:42" ht="14.5" x14ac:dyDescent="0.35">
      <c r="V621" s="210" t="s">
        <v>3</v>
      </c>
      <c r="W621" s="210" t="s">
        <v>3</v>
      </c>
      <c r="X621" s="210" t="s">
        <v>3</v>
      </c>
      <c r="Y621" s="210" t="s">
        <v>3</v>
      </c>
      <c r="Z621" s="210" t="s">
        <v>3</v>
      </c>
      <c r="AC621" s="210" t="s">
        <v>3</v>
      </c>
      <c r="AD621" s="210" t="s">
        <v>3</v>
      </c>
      <c r="AG621" s="281"/>
      <c r="AH621" s="281"/>
      <c r="AI621" s="281"/>
      <c r="AJ621" s="1172"/>
      <c r="AK621" s="1253"/>
      <c r="AL621" s="1253"/>
      <c r="AM621" s="1253"/>
      <c r="AN621" s="280"/>
      <c r="AO621" s="280"/>
      <c r="AP621" s="280"/>
    </row>
    <row r="622" spans="22:42" ht="14.5" x14ac:dyDescent="0.35">
      <c r="V622" s="210" t="s">
        <v>3</v>
      </c>
      <c r="W622" s="210" t="s">
        <v>3</v>
      </c>
      <c r="X622" s="210" t="s">
        <v>3</v>
      </c>
      <c r="Y622" s="210" t="s">
        <v>3</v>
      </c>
      <c r="Z622" s="210" t="s">
        <v>3</v>
      </c>
      <c r="AC622" s="210" t="s">
        <v>3</v>
      </c>
      <c r="AD622" s="210" t="s">
        <v>3</v>
      </c>
      <c r="AG622" s="281"/>
      <c r="AH622" s="281"/>
      <c r="AI622" s="281"/>
      <c r="AJ622" s="1172"/>
      <c r="AK622" s="1253"/>
      <c r="AL622" s="1253"/>
      <c r="AM622" s="1253"/>
      <c r="AN622" s="280"/>
      <c r="AO622" s="280"/>
      <c r="AP622" s="280"/>
    </row>
    <row r="623" spans="22:42" ht="14.5" x14ac:dyDescent="0.35">
      <c r="V623" s="210" t="s">
        <v>3</v>
      </c>
      <c r="W623" s="210" t="s">
        <v>3</v>
      </c>
      <c r="X623" s="210" t="s">
        <v>3</v>
      </c>
      <c r="Y623" s="210" t="s">
        <v>3</v>
      </c>
      <c r="Z623" s="210" t="s">
        <v>3</v>
      </c>
      <c r="AC623" s="210" t="s">
        <v>3</v>
      </c>
      <c r="AD623" s="210" t="s">
        <v>3</v>
      </c>
      <c r="AG623" s="281"/>
      <c r="AH623" s="281"/>
      <c r="AI623" s="281"/>
      <c r="AJ623" s="1172"/>
      <c r="AK623" s="1253"/>
      <c r="AL623" s="1253"/>
      <c r="AM623" s="1253"/>
      <c r="AN623" s="280"/>
      <c r="AO623" s="280"/>
      <c r="AP623" s="280"/>
    </row>
    <row r="624" spans="22:42" ht="14.5" x14ac:dyDescent="0.35">
      <c r="V624" s="210" t="s">
        <v>3</v>
      </c>
      <c r="W624" s="210" t="s">
        <v>3</v>
      </c>
      <c r="X624" s="210" t="s">
        <v>3</v>
      </c>
      <c r="Y624" s="210" t="s">
        <v>3</v>
      </c>
      <c r="Z624" s="210" t="s">
        <v>3</v>
      </c>
      <c r="AC624" s="210" t="s">
        <v>3</v>
      </c>
      <c r="AD624" s="210" t="s">
        <v>3</v>
      </c>
      <c r="AG624" s="281"/>
      <c r="AH624" s="281"/>
      <c r="AI624" s="281"/>
      <c r="AJ624" s="1172"/>
      <c r="AK624" s="1253"/>
      <c r="AL624" s="1253"/>
      <c r="AM624" s="1253"/>
      <c r="AN624" s="280"/>
      <c r="AO624" s="280"/>
      <c r="AP624" s="280"/>
    </row>
    <row r="625" spans="22:42" ht="14.5" x14ac:dyDescent="0.35">
      <c r="V625" s="210" t="s">
        <v>3</v>
      </c>
      <c r="W625" s="210" t="s">
        <v>3</v>
      </c>
      <c r="X625" s="210" t="s">
        <v>3</v>
      </c>
      <c r="Y625" s="210" t="s">
        <v>3</v>
      </c>
      <c r="Z625" s="210" t="s">
        <v>3</v>
      </c>
      <c r="AC625" s="210" t="s">
        <v>3</v>
      </c>
      <c r="AD625" s="210" t="s">
        <v>3</v>
      </c>
      <c r="AG625" s="281"/>
      <c r="AH625" s="281"/>
      <c r="AI625" s="281"/>
      <c r="AJ625" s="1172"/>
      <c r="AK625" s="1253"/>
      <c r="AL625" s="1253"/>
      <c r="AM625" s="1253"/>
      <c r="AN625" s="280"/>
      <c r="AO625" s="280"/>
      <c r="AP625" s="280"/>
    </row>
    <row r="626" spans="22:42" ht="14.5" x14ac:dyDescent="0.35">
      <c r="V626" s="210" t="s">
        <v>3</v>
      </c>
      <c r="W626" s="210" t="s">
        <v>3</v>
      </c>
      <c r="X626" s="210" t="s">
        <v>3</v>
      </c>
      <c r="Y626" s="210" t="s">
        <v>3</v>
      </c>
      <c r="Z626" s="210" t="s">
        <v>3</v>
      </c>
      <c r="AC626" s="210" t="s">
        <v>3</v>
      </c>
      <c r="AD626" s="210" t="s">
        <v>3</v>
      </c>
      <c r="AG626" s="281"/>
      <c r="AH626" s="281"/>
      <c r="AI626" s="281"/>
      <c r="AJ626" s="1172"/>
      <c r="AK626" s="1253"/>
      <c r="AL626" s="1253"/>
      <c r="AM626" s="1253"/>
      <c r="AN626" s="280"/>
      <c r="AO626" s="280"/>
      <c r="AP626" s="280"/>
    </row>
    <row r="627" spans="22:42" ht="14.5" x14ac:dyDescent="0.35">
      <c r="V627" s="210" t="s">
        <v>3</v>
      </c>
      <c r="W627" s="210" t="s">
        <v>3</v>
      </c>
      <c r="X627" s="210" t="s">
        <v>3</v>
      </c>
      <c r="Y627" s="210" t="s">
        <v>3</v>
      </c>
      <c r="Z627" s="210" t="s">
        <v>3</v>
      </c>
      <c r="AC627" s="210" t="s">
        <v>3</v>
      </c>
      <c r="AD627" s="210" t="s">
        <v>3</v>
      </c>
      <c r="AG627" s="281"/>
      <c r="AH627" s="281"/>
      <c r="AI627" s="281"/>
      <c r="AJ627" s="1172"/>
      <c r="AK627" s="1253"/>
      <c r="AL627" s="1253"/>
      <c r="AM627" s="1253"/>
      <c r="AN627" s="280"/>
      <c r="AO627" s="280"/>
      <c r="AP627" s="280"/>
    </row>
    <row r="628" spans="22:42" ht="14.5" x14ac:dyDescent="0.35">
      <c r="V628" s="210" t="s">
        <v>3</v>
      </c>
      <c r="W628" s="210" t="s">
        <v>3</v>
      </c>
      <c r="X628" s="210" t="s">
        <v>3</v>
      </c>
      <c r="Y628" s="210" t="s">
        <v>3</v>
      </c>
      <c r="Z628" s="210" t="s">
        <v>3</v>
      </c>
      <c r="AC628" s="210" t="s">
        <v>3</v>
      </c>
      <c r="AD628" s="210" t="s">
        <v>3</v>
      </c>
      <c r="AG628" s="281"/>
      <c r="AH628" s="281"/>
      <c r="AI628" s="281"/>
      <c r="AJ628" s="1172"/>
      <c r="AK628" s="1253"/>
      <c r="AL628" s="1253"/>
      <c r="AM628" s="1253"/>
      <c r="AN628" s="280"/>
      <c r="AO628" s="280"/>
      <c r="AP628" s="280"/>
    </row>
    <row r="629" spans="22:42" ht="14.5" x14ac:dyDescent="0.35">
      <c r="V629" s="210" t="s">
        <v>3</v>
      </c>
      <c r="W629" s="210" t="s">
        <v>3</v>
      </c>
      <c r="X629" s="210" t="s">
        <v>3</v>
      </c>
      <c r="Y629" s="210" t="s">
        <v>3</v>
      </c>
      <c r="Z629" s="210" t="s">
        <v>3</v>
      </c>
      <c r="AC629" s="210" t="s">
        <v>3</v>
      </c>
      <c r="AD629" s="210" t="s">
        <v>3</v>
      </c>
      <c r="AG629" s="281"/>
      <c r="AH629" s="281"/>
      <c r="AI629" s="281"/>
      <c r="AJ629" s="1172"/>
      <c r="AK629" s="1253"/>
      <c r="AL629" s="1253"/>
      <c r="AM629" s="1253"/>
      <c r="AN629" s="280"/>
      <c r="AO629" s="280"/>
      <c r="AP629" s="280"/>
    </row>
    <row r="630" spans="22:42" ht="14.5" x14ac:dyDescent="0.35">
      <c r="V630" s="210" t="s">
        <v>3</v>
      </c>
      <c r="W630" s="210" t="s">
        <v>3</v>
      </c>
      <c r="X630" s="210" t="s">
        <v>3</v>
      </c>
      <c r="Y630" s="210" t="s">
        <v>3</v>
      </c>
      <c r="Z630" s="210" t="s">
        <v>3</v>
      </c>
      <c r="AC630" s="210" t="s">
        <v>3</v>
      </c>
      <c r="AD630" s="210" t="s">
        <v>3</v>
      </c>
      <c r="AG630" s="281"/>
      <c r="AH630" s="281"/>
      <c r="AI630" s="281"/>
      <c r="AJ630" s="1172"/>
      <c r="AK630" s="1253"/>
      <c r="AL630" s="1253"/>
      <c r="AM630" s="1253"/>
      <c r="AN630" s="280"/>
      <c r="AO630" s="280"/>
      <c r="AP630" s="280"/>
    </row>
    <row r="631" spans="22:42" ht="14.5" x14ac:dyDescent="0.35">
      <c r="V631" s="210" t="s">
        <v>3</v>
      </c>
      <c r="W631" s="210" t="s">
        <v>3</v>
      </c>
      <c r="X631" s="210" t="s">
        <v>3</v>
      </c>
      <c r="Y631" s="210" t="s">
        <v>3</v>
      </c>
      <c r="Z631" s="210" t="s">
        <v>3</v>
      </c>
      <c r="AC631" s="210" t="s">
        <v>3</v>
      </c>
      <c r="AD631" s="210" t="s">
        <v>3</v>
      </c>
      <c r="AG631" s="281"/>
      <c r="AH631" s="281"/>
      <c r="AI631" s="281"/>
      <c r="AJ631" s="1172"/>
      <c r="AK631" s="1253"/>
      <c r="AL631" s="1253"/>
      <c r="AM631" s="1253"/>
      <c r="AN631" s="280"/>
      <c r="AO631" s="280"/>
      <c r="AP631" s="280"/>
    </row>
    <row r="632" spans="22:42" ht="14.5" x14ac:dyDescent="0.35">
      <c r="V632" s="210" t="s">
        <v>3</v>
      </c>
      <c r="W632" s="210" t="s">
        <v>3</v>
      </c>
      <c r="X632" s="210" t="s">
        <v>3</v>
      </c>
      <c r="Y632" s="210" t="s">
        <v>3</v>
      </c>
      <c r="Z632" s="210" t="s">
        <v>3</v>
      </c>
      <c r="AC632" s="210" t="s">
        <v>3</v>
      </c>
      <c r="AD632" s="210" t="s">
        <v>3</v>
      </c>
      <c r="AG632" s="281"/>
      <c r="AH632" s="281"/>
      <c r="AI632" s="281"/>
      <c r="AJ632" s="1172"/>
      <c r="AK632" s="1253"/>
      <c r="AL632" s="1253"/>
      <c r="AM632" s="1253"/>
      <c r="AN632" s="280"/>
      <c r="AO632" s="280"/>
      <c r="AP632" s="280"/>
    </row>
    <row r="633" spans="22:42" ht="14.5" x14ac:dyDescent="0.35">
      <c r="V633" s="210" t="s">
        <v>3</v>
      </c>
      <c r="W633" s="210" t="s">
        <v>3</v>
      </c>
      <c r="X633" s="210" t="s">
        <v>3</v>
      </c>
      <c r="Y633" s="210" t="s">
        <v>3</v>
      </c>
      <c r="Z633" s="210" t="s">
        <v>3</v>
      </c>
      <c r="AC633" s="210" t="s">
        <v>3</v>
      </c>
      <c r="AD633" s="210" t="s">
        <v>3</v>
      </c>
      <c r="AG633" s="281"/>
      <c r="AH633" s="281"/>
      <c r="AI633" s="281"/>
      <c r="AJ633" s="1172"/>
      <c r="AK633" s="1253"/>
      <c r="AL633" s="1253"/>
      <c r="AM633" s="1253"/>
      <c r="AN633" s="280"/>
      <c r="AO633" s="280"/>
      <c r="AP633" s="280"/>
    </row>
    <row r="634" spans="22:42" ht="14.5" x14ac:dyDescent="0.35">
      <c r="V634" s="210" t="s">
        <v>3</v>
      </c>
      <c r="W634" s="210" t="s">
        <v>3</v>
      </c>
      <c r="X634" s="210" t="s">
        <v>3</v>
      </c>
      <c r="Y634" s="210" t="s">
        <v>3</v>
      </c>
      <c r="Z634" s="210" t="s">
        <v>3</v>
      </c>
      <c r="AC634" s="210" t="s">
        <v>3</v>
      </c>
      <c r="AD634" s="210" t="s">
        <v>3</v>
      </c>
      <c r="AG634" s="281"/>
      <c r="AH634" s="281"/>
      <c r="AI634" s="281"/>
      <c r="AJ634" s="1172"/>
      <c r="AK634" s="1253"/>
      <c r="AL634" s="1253"/>
      <c r="AM634" s="1253"/>
      <c r="AN634" s="280"/>
      <c r="AO634" s="280"/>
      <c r="AP634" s="280"/>
    </row>
    <row r="635" spans="22:42" ht="14.5" x14ac:dyDescent="0.35">
      <c r="V635" s="210" t="s">
        <v>3</v>
      </c>
      <c r="W635" s="210" t="s">
        <v>3</v>
      </c>
      <c r="X635" s="210" t="s">
        <v>3</v>
      </c>
      <c r="Y635" s="210" t="s">
        <v>3</v>
      </c>
      <c r="Z635" s="210" t="s">
        <v>3</v>
      </c>
      <c r="AC635" s="210" t="s">
        <v>3</v>
      </c>
      <c r="AD635" s="210" t="s">
        <v>3</v>
      </c>
      <c r="AG635" s="281"/>
      <c r="AH635" s="281"/>
      <c r="AI635" s="281"/>
      <c r="AJ635" s="1172"/>
      <c r="AK635" s="1253"/>
      <c r="AL635" s="1253"/>
      <c r="AM635" s="1253"/>
      <c r="AN635" s="280"/>
      <c r="AO635" s="280"/>
      <c r="AP635" s="280"/>
    </row>
    <row r="636" spans="22:42" ht="14.5" x14ac:dyDescent="0.35">
      <c r="V636" s="210" t="s">
        <v>3</v>
      </c>
      <c r="W636" s="210" t="s">
        <v>3</v>
      </c>
      <c r="X636" s="210" t="s">
        <v>3</v>
      </c>
      <c r="Y636" s="210" t="s">
        <v>3</v>
      </c>
      <c r="Z636" s="210" t="s">
        <v>3</v>
      </c>
      <c r="AC636" s="210" t="s">
        <v>3</v>
      </c>
      <c r="AD636" s="210" t="s">
        <v>3</v>
      </c>
      <c r="AG636" s="281"/>
      <c r="AH636" s="281"/>
      <c r="AI636" s="281"/>
      <c r="AJ636" s="1172"/>
      <c r="AK636" s="1253"/>
      <c r="AL636" s="1253"/>
      <c r="AM636" s="1253"/>
      <c r="AN636" s="280"/>
      <c r="AO636" s="280"/>
      <c r="AP636" s="280"/>
    </row>
    <row r="637" spans="22:42" ht="14.5" x14ac:dyDescent="0.35">
      <c r="V637" s="210" t="s">
        <v>3</v>
      </c>
      <c r="W637" s="210" t="s">
        <v>3</v>
      </c>
      <c r="X637" s="210" t="s">
        <v>3</v>
      </c>
      <c r="Y637" s="210" t="s">
        <v>3</v>
      </c>
      <c r="Z637" s="210" t="s">
        <v>3</v>
      </c>
      <c r="AC637" s="210" t="s">
        <v>3</v>
      </c>
      <c r="AD637" s="210" t="s">
        <v>3</v>
      </c>
      <c r="AG637" s="281"/>
      <c r="AH637" s="281"/>
      <c r="AI637" s="281"/>
      <c r="AJ637" s="1172"/>
      <c r="AK637" s="1253"/>
      <c r="AL637" s="1253"/>
      <c r="AM637" s="1253"/>
      <c r="AN637" s="280"/>
      <c r="AO637" s="280"/>
      <c r="AP637" s="280"/>
    </row>
    <row r="638" spans="22:42" ht="14.5" x14ac:dyDescent="0.35">
      <c r="V638" s="210" t="s">
        <v>3</v>
      </c>
      <c r="W638" s="210" t="s">
        <v>3</v>
      </c>
      <c r="X638" s="210" t="s">
        <v>3</v>
      </c>
      <c r="Y638" s="210" t="s">
        <v>3</v>
      </c>
      <c r="Z638" s="210" t="s">
        <v>3</v>
      </c>
      <c r="AC638" s="210" t="s">
        <v>3</v>
      </c>
      <c r="AD638" s="210" t="s">
        <v>3</v>
      </c>
      <c r="AG638" s="281"/>
      <c r="AH638" s="281"/>
      <c r="AI638" s="281"/>
      <c r="AJ638" s="1172"/>
      <c r="AK638" s="1253"/>
      <c r="AL638" s="1253"/>
      <c r="AM638" s="1253"/>
      <c r="AN638" s="280"/>
      <c r="AO638" s="280"/>
      <c r="AP638" s="280"/>
    </row>
    <row r="639" spans="22:42" ht="14.5" x14ac:dyDescent="0.35">
      <c r="V639" s="210" t="s">
        <v>3</v>
      </c>
      <c r="W639" s="210" t="s">
        <v>3</v>
      </c>
      <c r="X639" s="210" t="s">
        <v>3</v>
      </c>
      <c r="Y639" s="210" t="s">
        <v>3</v>
      </c>
      <c r="Z639" s="210" t="s">
        <v>3</v>
      </c>
      <c r="AC639" s="210" t="s">
        <v>3</v>
      </c>
      <c r="AD639" s="210" t="s">
        <v>3</v>
      </c>
      <c r="AG639" s="281"/>
      <c r="AH639" s="281"/>
      <c r="AI639" s="281"/>
      <c r="AJ639" s="1172"/>
      <c r="AK639" s="1253"/>
      <c r="AL639" s="1253"/>
      <c r="AM639" s="1253"/>
      <c r="AN639" s="280"/>
      <c r="AO639" s="280"/>
      <c r="AP639" s="280"/>
    </row>
    <row r="640" spans="22:42" ht="14.5" x14ac:dyDescent="0.35">
      <c r="V640" s="210" t="s">
        <v>3</v>
      </c>
      <c r="W640" s="210" t="s">
        <v>3</v>
      </c>
      <c r="X640" s="210" t="s">
        <v>3</v>
      </c>
      <c r="Y640" s="210" t="s">
        <v>3</v>
      </c>
      <c r="Z640" s="210" t="s">
        <v>3</v>
      </c>
      <c r="AC640" s="210" t="s">
        <v>3</v>
      </c>
      <c r="AD640" s="210" t="s">
        <v>3</v>
      </c>
      <c r="AG640" s="281"/>
      <c r="AH640" s="281"/>
      <c r="AI640" s="281"/>
      <c r="AJ640" s="1172"/>
      <c r="AK640" s="1253"/>
      <c r="AL640" s="1253"/>
      <c r="AM640" s="1253"/>
      <c r="AN640" s="280"/>
      <c r="AO640" s="280"/>
      <c r="AP640" s="280"/>
    </row>
    <row r="641" spans="22:42" ht="14.5" x14ac:dyDescent="0.35">
      <c r="V641" s="210" t="s">
        <v>3</v>
      </c>
      <c r="W641" s="210" t="s">
        <v>3</v>
      </c>
      <c r="X641" s="210" t="s">
        <v>3</v>
      </c>
      <c r="Y641" s="210" t="s">
        <v>3</v>
      </c>
      <c r="Z641" s="210" t="s">
        <v>3</v>
      </c>
      <c r="AC641" s="210" t="s">
        <v>3</v>
      </c>
      <c r="AD641" s="210" t="s">
        <v>3</v>
      </c>
      <c r="AG641" s="281"/>
      <c r="AH641" s="281"/>
      <c r="AI641" s="281"/>
      <c r="AJ641" s="1172"/>
      <c r="AK641" s="1253"/>
      <c r="AL641" s="1253"/>
      <c r="AM641" s="1253"/>
      <c r="AN641" s="280"/>
      <c r="AO641" s="280"/>
      <c r="AP641" s="280"/>
    </row>
    <row r="642" spans="22:42" ht="14.5" x14ac:dyDescent="0.35">
      <c r="V642" s="210" t="s">
        <v>3</v>
      </c>
      <c r="W642" s="210" t="s">
        <v>3</v>
      </c>
      <c r="X642" s="210" t="s">
        <v>3</v>
      </c>
      <c r="Y642" s="210" t="s">
        <v>3</v>
      </c>
      <c r="Z642" s="210" t="s">
        <v>3</v>
      </c>
      <c r="AC642" s="210" t="s">
        <v>3</v>
      </c>
      <c r="AD642" s="210" t="s">
        <v>3</v>
      </c>
      <c r="AG642" s="281"/>
      <c r="AH642" s="281"/>
      <c r="AI642" s="281"/>
      <c r="AJ642" s="1172"/>
      <c r="AK642" s="1253"/>
      <c r="AL642" s="1253"/>
      <c r="AM642" s="1253"/>
      <c r="AN642" s="280"/>
      <c r="AO642" s="280"/>
      <c r="AP642" s="280"/>
    </row>
    <row r="643" spans="22:42" ht="14.5" x14ac:dyDescent="0.35">
      <c r="V643" s="210" t="s">
        <v>3</v>
      </c>
      <c r="W643" s="210" t="s">
        <v>3</v>
      </c>
      <c r="X643" s="210" t="s">
        <v>3</v>
      </c>
      <c r="Y643" s="210" t="s">
        <v>3</v>
      </c>
      <c r="Z643" s="210" t="s">
        <v>3</v>
      </c>
      <c r="AC643" s="210" t="s">
        <v>3</v>
      </c>
      <c r="AD643" s="210" t="s">
        <v>3</v>
      </c>
      <c r="AG643" s="281"/>
      <c r="AH643" s="281"/>
      <c r="AI643" s="281"/>
      <c r="AJ643" s="1172"/>
      <c r="AK643" s="1253"/>
      <c r="AL643" s="1253"/>
      <c r="AM643" s="1253"/>
      <c r="AN643" s="280"/>
      <c r="AO643" s="280"/>
      <c r="AP643" s="280"/>
    </row>
    <row r="644" spans="22:42" ht="14.5" x14ac:dyDescent="0.35">
      <c r="V644" s="210" t="s">
        <v>3</v>
      </c>
      <c r="W644" s="210" t="s">
        <v>3</v>
      </c>
      <c r="X644" s="210" t="s">
        <v>3</v>
      </c>
      <c r="Y644" s="210" t="s">
        <v>3</v>
      </c>
      <c r="Z644" s="210" t="s">
        <v>3</v>
      </c>
      <c r="AC644" s="210" t="s">
        <v>3</v>
      </c>
      <c r="AD644" s="210" t="s">
        <v>3</v>
      </c>
      <c r="AG644" s="281"/>
      <c r="AH644" s="281"/>
      <c r="AI644" s="281"/>
      <c r="AJ644" s="1172"/>
      <c r="AK644" s="1253"/>
      <c r="AL644" s="1253"/>
      <c r="AM644" s="1253"/>
      <c r="AN644" s="280"/>
      <c r="AO644" s="280"/>
      <c r="AP644" s="280"/>
    </row>
    <row r="645" spans="22:42" ht="14.5" x14ac:dyDescent="0.35">
      <c r="V645" s="210" t="s">
        <v>3</v>
      </c>
      <c r="W645" s="210" t="s">
        <v>3</v>
      </c>
      <c r="X645" s="210" t="s">
        <v>3</v>
      </c>
      <c r="Y645" s="210" t="s">
        <v>3</v>
      </c>
      <c r="Z645" s="210" t="s">
        <v>3</v>
      </c>
      <c r="AC645" s="210" t="s">
        <v>3</v>
      </c>
      <c r="AD645" s="210" t="s">
        <v>3</v>
      </c>
      <c r="AG645" s="281"/>
      <c r="AH645" s="281"/>
      <c r="AI645" s="281"/>
      <c r="AJ645" s="1172"/>
      <c r="AK645" s="1253"/>
      <c r="AL645" s="1253"/>
      <c r="AM645" s="1253"/>
      <c r="AN645" s="280"/>
      <c r="AO645" s="280"/>
      <c r="AP645" s="280"/>
    </row>
    <row r="646" spans="22:42" ht="14.5" x14ac:dyDescent="0.35">
      <c r="V646" s="210" t="s">
        <v>3</v>
      </c>
      <c r="W646" s="210" t="s">
        <v>3</v>
      </c>
      <c r="X646" s="210" t="s">
        <v>3</v>
      </c>
      <c r="Y646" s="210" t="s">
        <v>3</v>
      </c>
      <c r="Z646" s="210" t="s">
        <v>3</v>
      </c>
      <c r="AC646" s="210" t="s">
        <v>3</v>
      </c>
      <c r="AD646" s="210" t="s">
        <v>3</v>
      </c>
      <c r="AG646" s="281"/>
      <c r="AH646" s="281"/>
      <c r="AI646" s="281"/>
      <c r="AJ646" s="1172"/>
      <c r="AK646" s="1253"/>
      <c r="AL646" s="1253"/>
      <c r="AM646" s="1253"/>
      <c r="AN646" s="280"/>
      <c r="AO646" s="280"/>
      <c r="AP646" s="280"/>
    </row>
    <row r="647" spans="22:42" ht="14.5" x14ac:dyDescent="0.35">
      <c r="V647" s="210" t="s">
        <v>3</v>
      </c>
      <c r="W647" s="210" t="s">
        <v>3</v>
      </c>
      <c r="X647" s="210" t="s">
        <v>3</v>
      </c>
      <c r="Y647" s="210" t="s">
        <v>3</v>
      </c>
      <c r="Z647" s="210" t="s">
        <v>3</v>
      </c>
      <c r="AC647" s="210" t="s">
        <v>3</v>
      </c>
      <c r="AD647" s="210" t="s">
        <v>3</v>
      </c>
      <c r="AG647" s="281"/>
      <c r="AH647" s="281"/>
      <c r="AI647" s="281"/>
      <c r="AJ647" s="1172"/>
      <c r="AK647" s="1253"/>
      <c r="AL647" s="1253"/>
      <c r="AM647" s="1253"/>
      <c r="AN647" s="280"/>
      <c r="AO647" s="280"/>
      <c r="AP647" s="280"/>
    </row>
    <row r="648" spans="22:42" ht="14.5" x14ac:dyDescent="0.35">
      <c r="V648" s="210" t="s">
        <v>3</v>
      </c>
      <c r="W648" s="210" t="s">
        <v>3</v>
      </c>
      <c r="X648" s="210" t="s">
        <v>3</v>
      </c>
      <c r="Y648" s="210" t="s">
        <v>3</v>
      </c>
      <c r="Z648" s="210" t="s">
        <v>3</v>
      </c>
      <c r="AC648" s="210" t="s">
        <v>3</v>
      </c>
      <c r="AD648" s="210" t="s">
        <v>3</v>
      </c>
      <c r="AG648" s="281"/>
      <c r="AH648" s="281"/>
      <c r="AI648" s="281"/>
      <c r="AJ648" s="1172"/>
      <c r="AK648" s="1253"/>
      <c r="AL648" s="1253"/>
      <c r="AM648" s="1253"/>
      <c r="AN648" s="280"/>
      <c r="AO648" s="280"/>
      <c r="AP648" s="280"/>
    </row>
    <row r="649" spans="22:42" ht="14.5" x14ac:dyDescent="0.35">
      <c r="V649" s="210" t="s">
        <v>3</v>
      </c>
      <c r="W649" s="210" t="s">
        <v>3</v>
      </c>
      <c r="X649" s="210" t="s">
        <v>3</v>
      </c>
      <c r="Y649" s="210" t="s">
        <v>3</v>
      </c>
      <c r="Z649" s="210" t="s">
        <v>3</v>
      </c>
      <c r="AC649" s="210" t="s">
        <v>3</v>
      </c>
      <c r="AD649" s="210" t="s">
        <v>3</v>
      </c>
      <c r="AG649" s="281"/>
      <c r="AH649" s="281"/>
      <c r="AI649" s="281"/>
      <c r="AJ649" s="1172"/>
      <c r="AK649" s="1253"/>
      <c r="AL649" s="1253"/>
      <c r="AM649" s="1253"/>
      <c r="AN649" s="280"/>
      <c r="AO649" s="280"/>
      <c r="AP649" s="280"/>
    </row>
    <row r="650" spans="22:42" ht="14.5" x14ac:dyDescent="0.35">
      <c r="V650" s="210" t="s">
        <v>3</v>
      </c>
      <c r="W650" s="210" t="s">
        <v>3</v>
      </c>
      <c r="X650" s="210" t="s">
        <v>3</v>
      </c>
      <c r="Y650" s="210" t="s">
        <v>3</v>
      </c>
      <c r="Z650" s="210" t="s">
        <v>3</v>
      </c>
      <c r="AC650" s="210" t="s">
        <v>3</v>
      </c>
      <c r="AD650" s="210" t="s">
        <v>3</v>
      </c>
      <c r="AG650" s="281"/>
      <c r="AH650" s="281"/>
      <c r="AI650" s="281"/>
      <c r="AJ650" s="1172"/>
      <c r="AK650" s="1253"/>
      <c r="AL650" s="1253"/>
      <c r="AM650" s="1253"/>
      <c r="AN650" s="280"/>
      <c r="AO650" s="280"/>
      <c r="AP650" s="280"/>
    </row>
    <row r="651" spans="22:42" ht="14.5" x14ac:dyDescent="0.35">
      <c r="V651" s="210" t="s">
        <v>3</v>
      </c>
      <c r="W651" s="210" t="s">
        <v>3</v>
      </c>
      <c r="X651" s="210" t="s">
        <v>3</v>
      </c>
      <c r="Y651" s="210" t="s">
        <v>3</v>
      </c>
      <c r="Z651" s="210" t="s">
        <v>3</v>
      </c>
      <c r="AC651" s="210" t="s">
        <v>3</v>
      </c>
      <c r="AD651" s="210" t="s">
        <v>3</v>
      </c>
      <c r="AG651" s="281"/>
      <c r="AH651" s="281"/>
      <c r="AI651" s="281"/>
      <c r="AJ651" s="1172"/>
      <c r="AK651" s="1253"/>
      <c r="AL651" s="1253"/>
      <c r="AM651" s="1253"/>
      <c r="AN651" s="280"/>
      <c r="AO651" s="280"/>
      <c r="AP651" s="280"/>
    </row>
    <row r="652" spans="22:42" ht="14.5" x14ac:dyDescent="0.35">
      <c r="V652" s="210" t="s">
        <v>3</v>
      </c>
      <c r="W652" s="210" t="s">
        <v>3</v>
      </c>
      <c r="X652" s="210" t="s">
        <v>3</v>
      </c>
      <c r="Y652" s="210" t="s">
        <v>3</v>
      </c>
      <c r="Z652" s="210" t="s">
        <v>3</v>
      </c>
      <c r="AC652" s="210" t="s">
        <v>3</v>
      </c>
      <c r="AD652" s="210" t="s">
        <v>3</v>
      </c>
      <c r="AG652" s="281"/>
      <c r="AH652" s="281"/>
      <c r="AI652" s="281"/>
      <c r="AJ652" s="1172"/>
      <c r="AK652" s="1253"/>
      <c r="AL652" s="1253"/>
      <c r="AM652" s="1253"/>
      <c r="AN652" s="280"/>
      <c r="AO652" s="280"/>
      <c r="AP652" s="280"/>
    </row>
    <row r="653" spans="22:42" ht="14.5" x14ac:dyDescent="0.35">
      <c r="V653" s="210" t="s">
        <v>3</v>
      </c>
      <c r="W653" s="210" t="s">
        <v>3</v>
      </c>
      <c r="X653" s="210" t="s">
        <v>3</v>
      </c>
      <c r="Y653" s="210" t="s">
        <v>3</v>
      </c>
      <c r="Z653" s="210" t="s">
        <v>3</v>
      </c>
      <c r="AC653" s="210" t="s">
        <v>3</v>
      </c>
      <c r="AD653" s="210" t="s">
        <v>3</v>
      </c>
      <c r="AG653" s="281"/>
      <c r="AH653" s="281"/>
      <c r="AI653" s="281"/>
      <c r="AJ653" s="1172"/>
      <c r="AK653" s="1253"/>
      <c r="AL653" s="1253"/>
      <c r="AM653" s="1253"/>
      <c r="AN653" s="280"/>
      <c r="AO653" s="280"/>
      <c r="AP653" s="280"/>
    </row>
    <row r="654" spans="22:42" ht="14.5" x14ac:dyDescent="0.35">
      <c r="V654" s="210" t="s">
        <v>3</v>
      </c>
      <c r="W654" s="210" t="s">
        <v>3</v>
      </c>
      <c r="X654" s="210" t="s">
        <v>3</v>
      </c>
      <c r="Y654" s="210" t="s">
        <v>3</v>
      </c>
      <c r="Z654" s="210" t="s">
        <v>3</v>
      </c>
      <c r="AC654" s="210" t="s">
        <v>3</v>
      </c>
      <c r="AD654" s="210" t="s">
        <v>3</v>
      </c>
      <c r="AG654" s="281"/>
      <c r="AH654" s="281"/>
      <c r="AI654" s="281"/>
      <c r="AJ654" s="1172"/>
      <c r="AK654" s="1253"/>
      <c r="AL654" s="1253"/>
      <c r="AM654" s="1253"/>
      <c r="AN654" s="280"/>
      <c r="AO654" s="280"/>
      <c r="AP654" s="280"/>
    </row>
    <row r="655" spans="22:42" ht="14.5" x14ac:dyDescent="0.35">
      <c r="V655" s="210" t="s">
        <v>3</v>
      </c>
      <c r="W655" s="210" t="s">
        <v>3</v>
      </c>
      <c r="X655" s="210" t="s">
        <v>3</v>
      </c>
      <c r="Y655" s="210" t="s">
        <v>3</v>
      </c>
      <c r="Z655" s="210" t="s">
        <v>3</v>
      </c>
      <c r="AC655" s="210" t="s">
        <v>3</v>
      </c>
      <c r="AD655" s="210" t="s">
        <v>3</v>
      </c>
      <c r="AG655" s="281"/>
      <c r="AH655" s="281"/>
      <c r="AI655" s="281"/>
      <c r="AJ655" s="1172"/>
      <c r="AK655" s="1253"/>
      <c r="AL655" s="1253"/>
      <c r="AM655" s="1253"/>
      <c r="AN655" s="280"/>
      <c r="AO655" s="280"/>
      <c r="AP655" s="280"/>
    </row>
    <row r="656" spans="22:42" ht="14.5" x14ac:dyDescent="0.35">
      <c r="V656" s="210" t="s">
        <v>3</v>
      </c>
      <c r="W656" s="210" t="s">
        <v>3</v>
      </c>
      <c r="X656" s="210" t="s">
        <v>3</v>
      </c>
      <c r="Y656" s="210" t="s">
        <v>3</v>
      </c>
      <c r="Z656" s="210" t="s">
        <v>3</v>
      </c>
      <c r="AC656" s="210" t="s">
        <v>3</v>
      </c>
      <c r="AD656" s="210" t="s">
        <v>3</v>
      </c>
      <c r="AG656" s="281"/>
      <c r="AH656" s="281"/>
      <c r="AI656" s="281"/>
      <c r="AJ656" s="1172"/>
      <c r="AK656" s="1253"/>
      <c r="AL656" s="1253"/>
      <c r="AM656" s="1253"/>
      <c r="AN656" s="280"/>
      <c r="AO656" s="280"/>
      <c r="AP656" s="280"/>
    </row>
    <row r="657" spans="22:42" ht="14.5" x14ac:dyDescent="0.35">
      <c r="V657" s="210" t="s">
        <v>3</v>
      </c>
      <c r="W657" s="210" t="s">
        <v>3</v>
      </c>
      <c r="X657" s="210" t="s">
        <v>3</v>
      </c>
      <c r="Y657" s="210" t="s">
        <v>3</v>
      </c>
      <c r="Z657" s="210" t="s">
        <v>3</v>
      </c>
      <c r="AC657" s="210" t="s">
        <v>3</v>
      </c>
      <c r="AD657" s="210" t="s">
        <v>3</v>
      </c>
      <c r="AG657" s="281"/>
      <c r="AH657" s="281"/>
      <c r="AI657" s="281"/>
      <c r="AJ657" s="1172"/>
      <c r="AK657" s="1253"/>
      <c r="AL657" s="1253"/>
      <c r="AM657" s="1253"/>
      <c r="AN657" s="280"/>
      <c r="AO657" s="280"/>
      <c r="AP657" s="280"/>
    </row>
    <row r="658" spans="22:42" ht="14.5" x14ac:dyDescent="0.35">
      <c r="V658" s="210" t="s">
        <v>3</v>
      </c>
      <c r="W658" s="210" t="s">
        <v>3</v>
      </c>
      <c r="X658" s="210" t="s">
        <v>3</v>
      </c>
      <c r="Y658" s="210" t="s">
        <v>3</v>
      </c>
      <c r="Z658" s="210" t="s">
        <v>3</v>
      </c>
      <c r="AC658" s="210" t="s">
        <v>3</v>
      </c>
      <c r="AD658" s="210" t="s">
        <v>3</v>
      </c>
      <c r="AG658" s="281"/>
      <c r="AH658" s="281"/>
      <c r="AI658" s="281"/>
      <c r="AJ658" s="1172"/>
      <c r="AK658" s="1253"/>
      <c r="AL658" s="1253"/>
      <c r="AM658" s="1253"/>
      <c r="AN658" s="280"/>
      <c r="AO658" s="280"/>
      <c r="AP658" s="280"/>
    </row>
    <row r="659" spans="22:42" ht="14.5" x14ac:dyDescent="0.35">
      <c r="V659" s="210" t="s">
        <v>3</v>
      </c>
      <c r="W659" s="210" t="s">
        <v>3</v>
      </c>
      <c r="X659" s="210" t="s">
        <v>3</v>
      </c>
      <c r="Y659" s="210" t="s">
        <v>3</v>
      </c>
      <c r="Z659" s="210" t="s">
        <v>3</v>
      </c>
      <c r="AC659" s="210" t="s">
        <v>3</v>
      </c>
      <c r="AD659" s="210" t="s">
        <v>3</v>
      </c>
      <c r="AG659" s="281"/>
      <c r="AH659" s="281"/>
      <c r="AI659" s="281"/>
      <c r="AJ659" s="1172"/>
      <c r="AK659" s="1253"/>
      <c r="AL659" s="1253"/>
      <c r="AM659" s="1253"/>
      <c r="AN659" s="280"/>
      <c r="AO659" s="280"/>
      <c r="AP659" s="280"/>
    </row>
    <row r="660" spans="22:42" ht="14.5" x14ac:dyDescent="0.35">
      <c r="V660" s="210" t="s">
        <v>3</v>
      </c>
      <c r="W660" s="210" t="s">
        <v>3</v>
      </c>
      <c r="X660" s="210" t="s">
        <v>3</v>
      </c>
      <c r="Y660" s="210" t="s">
        <v>3</v>
      </c>
      <c r="Z660" s="210" t="s">
        <v>3</v>
      </c>
      <c r="AC660" s="210" t="s">
        <v>3</v>
      </c>
      <c r="AD660" s="210" t="s">
        <v>3</v>
      </c>
      <c r="AG660" s="281"/>
      <c r="AH660" s="281"/>
      <c r="AI660" s="281"/>
      <c r="AJ660" s="1172"/>
      <c r="AK660" s="1253"/>
      <c r="AL660" s="1253"/>
      <c r="AM660" s="1253"/>
      <c r="AN660" s="280"/>
      <c r="AO660" s="280"/>
      <c r="AP660" s="280"/>
    </row>
    <row r="661" spans="22:42" ht="14.5" x14ac:dyDescent="0.35">
      <c r="V661" s="210" t="s">
        <v>3</v>
      </c>
      <c r="W661" s="210" t="s">
        <v>3</v>
      </c>
      <c r="X661" s="210" t="s">
        <v>3</v>
      </c>
      <c r="Y661" s="210" t="s">
        <v>3</v>
      </c>
      <c r="Z661" s="210" t="s">
        <v>3</v>
      </c>
      <c r="AC661" s="210" t="s">
        <v>3</v>
      </c>
      <c r="AD661" s="210" t="s">
        <v>3</v>
      </c>
      <c r="AG661" s="281"/>
      <c r="AH661" s="281"/>
      <c r="AI661" s="281"/>
      <c r="AJ661" s="1172"/>
      <c r="AK661" s="1253"/>
      <c r="AL661" s="1253"/>
      <c r="AM661" s="1253"/>
      <c r="AN661" s="280"/>
      <c r="AO661" s="280"/>
      <c r="AP661" s="280"/>
    </row>
    <row r="662" spans="22:42" ht="14.5" x14ac:dyDescent="0.35">
      <c r="V662" s="210" t="s">
        <v>3</v>
      </c>
      <c r="W662" s="210" t="s">
        <v>3</v>
      </c>
      <c r="X662" s="210" t="s">
        <v>3</v>
      </c>
      <c r="Y662" s="210" t="s">
        <v>3</v>
      </c>
      <c r="Z662" s="210" t="s">
        <v>3</v>
      </c>
      <c r="AC662" s="210" t="s">
        <v>3</v>
      </c>
      <c r="AD662" s="210" t="s">
        <v>3</v>
      </c>
      <c r="AG662" s="281"/>
      <c r="AH662" s="281"/>
      <c r="AI662" s="281"/>
      <c r="AJ662" s="1172"/>
      <c r="AK662" s="1253"/>
      <c r="AL662" s="1253"/>
      <c r="AM662" s="1253"/>
      <c r="AN662" s="280"/>
      <c r="AO662" s="280"/>
      <c r="AP662" s="280"/>
    </row>
    <row r="663" spans="22:42" ht="14.5" x14ac:dyDescent="0.35">
      <c r="V663" s="210" t="s">
        <v>3</v>
      </c>
      <c r="W663" s="210" t="s">
        <v>3</v>
      </c>
      <c r="X663" s="210" t="s">
        <v>3</v>
      </c>
      <c r="Y663" s="210" t="s">
        <v>3</v>
      </c>
      <c r="Z663" s="210" t="s">
        <v>3</v>
      </c>
      <c r="AC663" s="210" t="s">
        <v>3</v>
      </c>
      <c r="AD663" s="210" t="s">
        <v>3</v>
      </c>
      <c r="AG663" s="281"/>
      <c r="AH663" s="281"/>
      <c r="AI663" s="281"/>
      <c r="AJ663" s="1172"/>
      <c r="AK663" s="1253"/>
      <c r="AL663" s="1253"/>
      <c r="AM663" s="1253"/>
      <c r="AN663" s="280"/>
      <c r="AO663" s="280"/>
      <c r="AP663" s="280"/>
    </row>
    <row r="664" spans="22:42" ht="14.5" x14ac:dyDescent="0.35">
      <c r="V664" s="210" t="s">
        <v>3</v>
      </c>
      <c r="W664" s="210" t="s">
        <v>3</v>
      </c>
      <c r="X664" s="210" t="s">
        <v>3</v>
      </c>
      <c r="Y664" s="210" t="s">
        <v>3</v>
      </c>
      <c r="Z664" s="210" t="s">
        <v>3</v>
      </c>
      <c r="AC664" s="210" t="s">
        <v>3</v>
      </c>
      <c r="AD664" s="210" t="s">
        <v>3</v>
      </c>
      <c r="AG664" s="281"/>
      <c r="AH664" s="281"/>
      <c r="AI664" s="281"/>
      <c r="AJ664" s="1172"/>
      <c r="AK664" s="1253"/>
      <c r="AL664" s="1253"/>
      <c r="AM664" s="1253"/>
      <c r="AN664" s="280"/>
      <c r="AO664" s="280"/>
      <c r="AP664" s="280"/>
    </row>
    <row r="665" spans="22:42" ht="14.5" x14ac:dyDescent="0.35">
      <c r="V665" s="210" t="s">
        <v>3</v>
      </c>
      <c r="W665" s="210" t="s">
        <v>3</v>
      </c>
      <c r="X665" s="210" t="s">
        <v>3</v>
      </c>
      <c r="Y665" s="210" t="s">
        <v>3</v>
      </c>
      <c r="Z665" s="210" t="s">
        <v>3</v>
      </c>
      <c r="AC665" s="210" t="s">
        <v>3</v>
      </c>
      <c r="AD665" s="210" t="s">
        <v>3</v>
      </c>
      <c r="AG665" s="281"/>
      <c r="AH665" s="281"/>
      <c r="AI665" s="281"/>
      <c r="AJ665" s="1172"/>
      <c r="AK665" s="1253"/>
      <c r="AL665" s="1253"/>
      <c r="AM665" s="1253"/>
      <c r="AN665" s="280"/>
      <c r="AO665" s="280"/>
      <c r="AP665" s="280"/>
    </row>
    <row r="666" spans="22:42" ht="14.5" x14ac:dyDescent="0.35">
      <c r="V666" s="210" t="s">
        <v>3</v>
      </c>
      <c r="W666" s="210" t="s">
        <v>3</v>
      </c>
      <c r="X666" s="210" t="s">
        <v>3</v>
      </c>
      <c r="Y666" s="210" t="s">
        <v>3</v>
      </c>
      <c r="Z666" s="210" t="s">
        <v>3</v>
      </c>
      <c r="AC666" s="210" t="s">
        <v>3</v>
      </c>
      <c r="AD666" s="210" t="s">
        <v>3</v>
      </c>
      <c r="AG666" s="281"/>
      <c r="AH666" s="281"/>
      <c r="AI666" s="281"/>
      <c r="AJ666" s="1172"/>
      <c r="AK666" s="1253"/>
      <c r="AL666" s="1253"/>
      <c r="AM666" s="1253"/>
      <c r="AN666" s="280"/>
      <c r="AO666" s="280"/>
      <c r="AP666" s="280"/>
    </row>
    <row r="667" spans="22:42" ht="14.5" x14ac:dyDescent="0.35">
      <c r="V667" s="210" t="s">
        <v>3</v>
      </c>
      <c r="W667" s="210" t="s">
        <v>3</v>
      </c>
      <c r="X667" s="210" t="s">
        <v>3</v>
      </c>
      <c r="Y667" s="210" t="s">
        <v>3</v>
      </c>
      <c r="Z667" s="210" t="s">
        <v>3</v>
      </c>
      <c r="AC667" s="210" t="s">
        <v>3</v>
      </c>
      <c r="AD667" s="210" t="s">
        <v>3</v>
      </c>
      <c r="AG667" s="281"/>
      <c r="AH667" s="281"/>
      <c r="AI667" s="281"/>
      <c r="AJ667" s="1172"/>
      <c r="AK667" s="1253"/>
      <c r="AL667" s="1253"/>
      <c r="AM667" s="1253"/>
      <c r="AN667" s="280"/>
      <c r="AO667" s="280"/>
      <c r="AP667" s="280"/>
    </row>
    <row r="668" spans="22:42" ht="14.5" x14ac:dyDescent="0.35">
      <c r="V668" s="210" t="s">
        <v>3</v>
      </c>
      <c r="W668" s="210" t="s">
        <v>3</v>
      </c>
      <c r="X668" s="210" t="s">
        <v>3</v>
      </c>
      <c r="Y668" s="210" t="s">
        <v>3</v>
      </c>
      <c r="Z668" s="210" t="s">
        <v>3</v>
      </c>
      <c r="AC668" s="210" t="s">
        <v>3</v>
      </c>
      <c r="AD668" s="210" t="s">
        <v>3</v>
      </c>
      <c r="AG668" s="281"/>
      <c r="AH668" s="281"/>
      <c r="AI668" s="281"/>
      <c r="AJ668" s="1172"/>
      <c r="AK668" s="1253"/>
      <c r="AL668" s="1253"/>
      <c r="AM668" s="1253"/>
      <c r="AN668" s="280"/>
      <c r="AO668" s="280"/>
      <c r="AP668" s="280"/>
    </row>
    <row r="669" spans="22:42" ht="14.5" x14ac:dyDescent="0.35">
      <c r="V669" s="210" t="s">
        <v>3</v>
      </c>
      <c r="W669" s="210" t="s">
        <v>3</v>
      </c>
      <c r="X669" s="210" t="s">
        <v>3</v>
      </c>
      <c r="Y669" s="210" t="s">
        <v>3</v>
      </c>
      <c r="Z669" s="210" t="s">
        <v>3</v>
      </c>
      <c r="AC669" s="210" t="s">
        <v>3</v>
      </c>
      <c r="AD669" s="210" t="s">
        <v>3</v>
      </c>
      <c r="AG669" s="281"/>
      <c r="AH669" s="281"/>
      <c r="AI669" s="281"/>
      <c r="AJ669" s="1172"/>
      <c r="AK669" s="1253"/>
      <c r="AL669" s="1253"/>
      <c r="AM669" s="1253"/>
      <c r="AN669" s="280"/>
      <c r="AO669" s="280"/>
      <c r="AP669" s="280"/>
    </row>
    <row r="670" spans="22:42" ht="14.5" x14ac:dyDescent="0.35">
      <c r="V670" s="210" t="s">
        <v>3</v>
      </c>
      <c r="W670" s="210" t="s">
        <v>3</v>
      </c>
      <c r="X670" s="210" t="s">
        <v>3</v>
      </c>
      <c r="Y670" s="210" t="s">
        <v>3</v>
      </c>
      <c r="Z670" s="210" t="s">
        <v>3</v>
      </c>
      <c r="AC670" s="210" t="s">
        <v>3</v>
      </c>
      <c r="AD670" s="210" t="s">
        <v>3</v>
      </c>
      <c r="AG670" s="281"/>
      <c r="AH670" s="281"/>
      <c r="AI670" s="281"/>
      <c r="AJ670" s="1172"/>
      <c r="AK670" s="1253"/>
      <c r="AL670" s="1253"/>
      <c r="AM670" s="1253"/>
      <c r="AN670" s="280"/>
      <c r="AO670" s="280"/>
      <c r="AP670" s="280"/>
    </row>
    <row r="671" spans="22:42" ht="14.5" x14ac:dyDescent="0.35">
      <c r="V671" s="210" t="s">
        <v>3</v>
      </c>
      <c r="W671" s="210" t="s">
        <v>3</v>
      </c>
      <c r="X671" s="210" t="s">
        <v>3</v>
      </c>
      <c r="Y671" s="210" t="s">
        <v>3</v>
      </c>
      <c r="Z671" s="210" t="s">
        <v>3</v>
      </c>
      <c r="AC671" s="210" t="s">
        <v>3</v>
      </c>
      <c r="AD671" s="210" t="s">
        <v>3</v>
      </c>
      <c r="AG671" s="281"/>
      <c r="AH671" s="281"/>
      <c r="AI671" s="281"/>
      <c r="AJ671" s="1172"/>
      <c r="AK671" s="1253"/>
      <c r="AL671" s="1253"/>
      <c r="AM671" s="1253"/>
      <c r="AN671" s="280"/>
      <c r="AO671" s="280"/>
      <c r="AP671" s="280"/>
    </row>
    <row r="672" spans="22:42" ht="14.5" x14ac:dyDescent="0.35">
      <c r="V672" s="210" t="s">
        <v>3</v>
      </c>
      <c r="W672" s="210" t="s">
        <v>3</v>
      </c>
      <c r="X672" s="210" t="s">
        <v>3</v>
      </c>
      <c r="Y672" s="210" t="s">
        <v>3</v>
      </c>
      <c r="Z672" s="210" t="s">
        <v>3</v>
      </c>
      <c r="AC672" s="210" t="s">
        <v>3</v>
      </c>
      <c r="AD672" s="210" t="s">
        <v>3</v>
      </c>
      <c r="AG672" s="281"/>
      <c r="AH672" s="281"/>
      <c r="AI672" s="281"/>
      <c r="AJ672" s="1172"/>
      <c r="AK672" s="1253"/>
      <c r="AL672" s="1253"/>
      <c r="AM672" s="1253"/>
      <c r="AN672" s="280"/>
      <c r="AO672" s="280"/>
      <c r="AP672" s="280"/>
    </row>
    <row r="673" spans="22:42" ht="14.5" x14ac:dyDescent="0.35">
      <c r="V673" s="210" t="s">
        <v>3</v>
      </c>
      <c r="W673" s="210" t="s">
        <v>3</v>
      </c>
      <c r="X673" s="210" t="s">
        <v>3</v>
      </c>
      <c r="Y673" s="210" t="s">
        <v>3</v>
      </c>
      <c r="Z673" s="210" t="s">
        <v>3</v>
      </c>
      <c r="AC673" s="210" t="s">
        <v>3</v>
      </c>
      <c r="AD673" s="210" t="s">
        <v>3</v>
      </c>
      <c r="AG673" s="281"/>
      <c r="AH673" s="281"/>
      <c r="AI673" s="281"/>
      <c r="AJ673" s="1172"/>
      <c r="AK673" s="1253"/>
      <c r="AL673" s="1253"/>
      <c r="AM673" s="1253"/>
      <c r="AN673" s="280"/>
      <c r="AO673" s="280"/>
      <c r="AP673" s="280"/>
    </row>
    <row r="674" spans="22:42" ht="14.5" x14ac:dyDescent="0.35">
      <c r="V674" s="210" t="s">
        <v>3</v>
      </c>
      <c r="W674" s="210" t="s">
        <v>3</v>
      </c>
      <c r="X674" s="210" t="s">
        <v>3</v>
      </c>
      <c r="Y674" s="210" t="s">
        <v>3</v>
      </c>
      <c r="Z674" s="210" t="s">
        <v>3</v>
      </c>
      <c r="AC674" s="210" t="s">
        <v>3</v>
      </c>
      <c r="AD674" s="210" t="s">
        <v>3</v>
      </c>
      <c r="AG674" s="281"/>
      <c r="AH674" s="281"/>
      <c r="AI674" s="281"/>
      <c r="AJ674" s="1172"/>
      <c r="AK674" s="1253"/>
      <c r="AL674" s="1253"/>
      <c r="AM674" s="1253"/>
      <c r="AN674" s="280"/>
      <c r="AO674" s="280"/>
      <c r="AP674" s="280"/>
    </row>
    <row r="675" spans="22:42" ht="14.5" x14ac:dyDescent="0.35">
      <c r="V675" s="210" t="s">
        <v>3</v>
      </c>
      <c r="W675" s="210" t="s">
        <v>3</v>
      </c>
      <c r="X675" s="210" t="s">
        <v>3</v>
      </c>
      <c r="Y675" s="210" t="s">
        <v>3</v>
      </c>
      <c r="Z675" s="210" t="s">
        <v>3</v>
      </c>
      <c r="AC675" s="210" t="s">
        <v>3</v>
      </c>
      <c r="AD675" s="210" t="s">
        <v>3</v>
      </c>
      <c r="AG675" s="281"/>
      <c r="AH675" s="281"/>
      <c r="AI675" s="281"/>
      <c r="AJ675" s="1172"/>
      <c r="AK675" s="1253"/>
      <c r="AL675" s="1253"/>
      <c r="AM675" s="1253"/>
      <c r="AN675" s="280"/>
      <c r="AO675" s="280"/>
      <c r="AP675" s="280"/>
    </row>
    <row r="676" spans="22:42" ht="14.5" x14ac:dyDescent="0.35">
      <c r="V676" s="210" t="s">
        <v>3</v>
      </c>
      <c r="W676" s="210" t="s">
        <v>3</v>
      </c>
      <c r="X676" s="210" t="s">
        <v>3</v>
      </c>
      <c r="Y676" s="210" t="s">
        <v>3</v>
      </c>
      <c r="Z676" s="210" t="s">
        <v>3</v>
      </c>
      <c r="AC676" s="210" t="s">
        <v>3</v>
      </c>
      <c r="AD676" s="210" t="s">
        <v>3</v>
      </c>
      <c r="AG676" s="281"/>
      <c r="AH676" s="281"/>
      <c r="AI676" s="281"/>
      <c r="AJ676" s="1172"/>
      <c r="AK676" s="1253"/>
      <c r="AL676" s="1253"/>
      <c r="AM676" s="1253"/>
      <c r="AN676" s="280"/>
      <c r="AO676" s="280"/>
      <c r="AP676" s="280"/>
    </row>
    <row r="677" spans="22:42" ht="14.5" x14ac:dyDescent="0.35">
      <c r="V677" s="210" t="s">
        <v>3</v>
      </c>
      <c r="W677" s="210" t="s">
        <v>3</v>
      </c>
      <c r="X677" s="210" t="s">
        <v>3</v>
      </c>
      <c r="Y677" s="210" t="s">
        <v>3</v>
      </c>
      <c r="Z677" s="210" t="s">
        <v>3</v>
      </c>
      <c r="AC677" s="210" t="s">
        <v>3</v>
      </c>
      <c r="AD677" s="210" t="s">
        <v>3</v>
      </c>
      <c r="AG677" s="281"/>
      <c r="AH677" s="281"/>
      <c r="AI677" s="281"/>
      <c r="AJ677" s="1172"/>
      <c r="AK677" s="1253"/>
      <c r="AL677" s="1253"/>
      <c r="AM677" s="1253"/>
      <c r="AN677" s="280"/>
      <c r="AO677" s="280"/>
      <c r="AP677" s="280"/>
    </row>
    <row r="678" spans="22:42" ht="14.5" x14ac:dyDescent="0.35">
      <c r="V678" s="210" t="s">
        <v>3</v>
      </c>
      <c r="W678" s="210" t="s">
        <v>3</v>
      </c>
      <c r="X678" s="210" t="s">
        <v>3</v>
      </c>
      <c r="Y678" s="210" t="s">
        <v>3</v>
      </c>
      <c r="Z678" s="210" t="s">
        <v>3</v>
      </c>
      <c r="AC678" s="210" t="s">
        <v>3</v>
      </c>
      <c r="AD678" s="210" t="s">
        <v>3</v>
      </c>
      <c r="AG678" s="281"/>
      <c r="AH678" s="281"/>
      <c r="AI678" s="281"/>
      <c r="AJ678" s="1172"/>
      <c r="AK678" s="1253"/>
      <c r="AL678" s="1253"/>
      <c r="AM678" s="1253"/>
      <c r="AN678" s="280"/>
      <c r="AO678" s="280"/>
      <c r="AP678" s="280"/>
    </row>
    <row r="679" spans="22:42" ht="14.5" x14ac:dyDescent="0.35">
      <c r="V679" s="210" t="s">
        <v>3</v>
      </c>
      <c r="W679" s="210" t="s">
        <v>3</v>
      </c>
      <c r="X679" s="210" t="s">
        <v>3</v>
      </c>
      <c r="Y679" s="210" t="s">
        <v>3</v>
      </c>
      <c r="Z679" s="210" t="s">
        <v>3</v>
      </c>
      <c r="AC679" s="210" t="s">
        <v>3</v>
      </c>
      <c r="AD679" s="210" t="s">
        <v>3</v>
      </c>
      <c r="AG679" s="281"/>
      <c r="AH679" s="281"/>
      <c r="AI679" s="281"/>
      <c r="AJ679" s="1172"/>
      <c r="AK679" s="1253"/>
      <c r="AL679" s="1253"/>
      <c r="AM679" s="1253"/>
      <c r="AN679" s="280"/>
      <c r="AO679" s="280"/>
      <c r="AP679" s="280"/>
    </row>
    <row r="680" spans="22:42" ht="14.5" x14ac:dyDescent="0.35">
      <c r="V680" s="210" t="s">
        <v>3</v>
      </c>
      <c r="W680" s="210" t="s">
        <v>3</v>
      </c>
      <c r="X680" s="210" t="s">
        <v>3</v>
      </c>
      <c r="Y680" s="210" t="s">
        <v>3</v>
      </c>
      <c r="Z680" s="210" t="s">
        <v>3</v>
      </c>
      <c r="AC680" s="210" t="s">
        <v>3</v>
      </c>
      <c r="AD680" s="210" t="s">
        <v>3</v>
      </c>
      <c r="AG680" s="281"/>
      <c r="AH680" s="281"/>
      <c r="AI680" s="281"/>
      <c r="AJ680" s="1172"/>
      <c r="AK680" s="1253"/>
      <c r="AL680" s="1253"/>
      <c r="AM680" s="1253"/>
      <c r="AN680" s="280"/>
      <c r="AO680" s="280"/>
      <c r="AP680" s="280"/>
    </row>
    <row r="681" spans="22:42" ht="14.5" x14ac:dyDescent="0.35">
      <c r="V681" s="210" t="s">
        <v>3</v>
      </c>
      <c r="W681" s="210" t="s">
        <v>3</v>
      </c>
      <c r="X681" s="210" t="s">
        <v>3</v>
      </c>
      <c r="Y681" s="210" t="s">
        <v>3</v>
      </c>
      <c r="Z681" s="210" t="s">
        <v>3</v>
      </c>
      <c r="AC681" s="210" t="s">
        <v>3</v>
      </c>
      <c r="AD681" s="210" t="s">
        <v>3</v>
      </c>
      <c r="AG681" s="281"/>
      <c r="AH681" s="281"/>
      <c r="AI681" s="281"/>
      <c r="AJ681" s="1172"/>
      <c r="AK681" s="1253"/>
      <c r="AL681" s="1253"/>
      <c r="AM681" s="1253"/>
      <c r="AN681" s="280"/>
      <c r="AO681" s="280"/>
      <c r="AP681" s="280"/>
    </row>
    <row r="682" spans="22:42" ht="14.5" x14ac:dyDescent="0.35">
      <c r="V682" s="210" t="s">
        <v>3</v>
      </c>
      <c r="W682" s="210" t="s">
        <v>3</v>
      </c>
      <c r="X682" s="210" t="s">
        <v>3</v>
      </c>
      <c r="Y682" s="210" t="s">
        <v>3</v>
      </c>
      <c r="Z682" s="210" t="s">
        <v>3</v>
      </c>
      <c r="AC682" s="210" t="s">
        <v>3</v>
      </c>
      <c r="AD682" s="210" t="s">
        <v>3</v>
      </c>
      <c r="AG682" s="281"/>
      <c r="AH682" s="281"/>
      <c r="AI682" s="281"/>
      <c r="AJ682" s="1172"/>
      <c r="AK682" s="1253"/>
      <c r="AL682" s="1253"/>
      <c r="AM682" s="1253"/>
      <c r="AN682" s="280"/>
      <c r="AO682" s="280"/>
      <c r="AP682" s="280"/>
    </row>
    <row r="683" spans="22:42" ht="14.5" x14ac:dyDescent="0.35">
      <c r="V683" s="210" t="s">
        <v>3</v>
      </c>
      <c r="W683" s="210" t="s">
        <v>3</v>
      </c>
      <c r="X683" s="210" t="s">
        <v>3</v>
      </c>
      <c r="Y683" s="210" t="s">
        <v>3</v>
      </c>
      <c r="Z683" s="210" t="s">
        <v>3</v>
      </c>
      <c r="AC683" s="210" t="s">
        <v>3</v>
      </c>
      <c r="AD683" s="210" t="s">
        <v>3</v>
      </c>
      <c r="AG683" s="281"/>
      <c r="AH683" s="281"/>
      <c r="AI683" s="281"/>
      <c r="AJ683" s="1172"/>
      <c r="AK683" s="1253"/>
      <c r="AL683" s="1253"/>
      <c r="AM683" s="1253"/>
      <c r="AN683" s="280"/>
      <c r="AO683" s="280"/>
      <c r="AP683" s="280"/>
    </row>
    <row r="684" spans="22:42" ht="14.5" x14ac:dyDescent="0.35">
      <c r="V684" s="210" t="s">
        <v>3</v>
      </c>
      <c r="W684" s="210" t="s">
        <v>3</v>
      </c>
      <c r="X684" s="210" t="s">
        <v>3</v>
      </c>
      <c r="Y684" s="210" t="s">
        <v>3</v>
      </c>
      <c r="Z684" s="210" t="s">
        <v>3</v>
      </c>
      <c r="AC684" s="210" t="s">
        <v>3</v>
      </c>
      <c r="AD684" s="210" t="s">
        <v>3</v>
      </c>
      <c r="AG684" s="281"/>
      <c r="AH684" s="281"/>
      <c r="AI684" s="281"/>
      <c r="AJ684" s="1172"/>
      <c r="AK684" s="1253"/>
      <c r="AL684" s="1253"/>
      <c r="AM684" s="1253"/>
      <c r="AN684" s="280"/>
      <c r="AO684" s="280"/>
      <c r="AP684" s="280"/>
    </row>
    <row r="685" spans="22:42" ht="14.5" x14ac:dyDescent="0.35">
      <c r="V685" s="210" t="s">
        <v>3</v>
      </c>
      <c r="W685" s="210" t="s">
        <v>3</v>
      </c>
      <c r="X685" s="210" t="s">
        <v>3</v>
      </c>
      <c r="Y685" s="210" t="s">
        <v>3</v>
      </c>
      <c r="Z685" s="210" t="s">
        <v>3</v>
      </c>
      <c r="AC685" s="210" t="s">
        <v>3</v>
      </c>
      <c r="AD685" s="210" t="s">
        <v>3</v>
      </c>
      <c r="AG685" s="281"/>
      <c r="AH685" s="281"/>
      <c r="AI685" s="281"/>
      <c r="AJ685" s="1172"/>
      <c r="AK685" s="1253"/>
      <c r="AL685" s="1253"/>
      <c r="AM685" s="1253"/>
      <c r="AN685" s="280"/>
      <c r="AO685" s="280"/>
      <c r="AP685" s="280"/>
    </row>
    <row r="686" spans="22:42" ht="14.5" x14ac:dyDescent="0.35">
      <c r="V686" s="210" t="s">
        <v>3</v>
      </c>
      <c r="W686" s="210" t="s">
        <v>3</v>
      </c>
      <c r="X686" s="210" t="s">
        <v>3</v>
      </c>
      <c r="Y686" s="210" t="s">
        <v>3</v>
      </c>
      <c r="Z686" s="210" t="s">
        <v>3</v>
      </c>
      <c r="AC686" s="210" t="s">
        <v>3</v>
      </c>
      <c r="AD686" s="210" t="s">
        <v>3</v>
      </c>
      <c r="AG686" s="281"/>
      <c r="AH686" s="281"/>
      <c r="AI686" s="281"/>
      <c r="AJ686" s="1172"/>
      <c r="AK686" s="1253"/>
      <c r="AL686" s="1253"/>
      <c r="AM686" s="1253"/>
      <c r="AN686" s="280"/>
      <c r="AO686" s="280"/>
      <c r="AP686" s="280"/>
    </row>
    <row r="687" spans="22:42" ht="14.5" x14ac:dyDescent="0.35">
      <c r="V687" s="210" t="s">
        <v>3</v>
      </c>
      <c r="W687" s="210" t="s">
        <v>3</v>
      </c>
      <c r="X687" s="210" t="s">
        <v>3</v>
      </c>
      <c r="Y687" s="210" t="s">
        <v>3</v>
      </c>
      <c r="Z687" s="210" t="s">
        <v>3</v>
      </c>
      <c r="AC687" s="210" t="s">
        <v>3</v>
      </c>
      <c r="AD687" s="210" t="s">
        <v>3</v>
      </c>
      <c r="AG687" s="281"/>
      <c r="AH687" s="281"/>
      <c r="AI687" s="281"/>
      <c r="AJ687" s="1172"/>
      <c r="AK687" s="1253"/>
      <c r="AL687" s="1253"/>
      <c r="AM687" s="1253"/>
      <c r="AN687" s="280"/>
      <c r="AO687" s="280"/>
      <c r="AP687" s="280"/>
    </row>
    <row r="688" spans="22:42" ht="14.5" x14ac:dyDescent="0.35">
      <c r="V688" s="210" t="s">
        <v>3</v>
      </c>
      <c r="W688" s="210" t="s">
        <v>3</v>
      </c>
      <c r="X688" s="210" t="s">
        <v>3</v>
      </c>
      <c r="Y688" s="210" t="s">
        <v>3</v>
      </c>
      <c r="Z688" s="210" t="s">
        <v>3</v>
      </c>
      <c r="AC688" s="210" t="s">
        <v>3</v>
      </c>
      <c r="AD688" s="210" t="s">
        <v>3</v>
      </c>
      <c r="AG688" s="281"/>
      <c r="AH688" s="281"/>
      <c r="AI688" s="281"/>
      <c r="AJ688" s="1172"/>
      <c r="AK688" s="1253"/>
      <c r="AL688" s="1253"/>
      <c r="AM688" s="1253"/>
      <c r="AN688" s="280"/>
      <c r="AO688" s="280"/>
      <c r="AP688" s="280"/>
    </row>
    <row r="689" spans="22:42" ht="14.5" x14ac:dyDescent="0.35">
      <c r="V689" s="210" t="s">
        <v>3</v>
      </c>
      <c r="W689" s="210" t="s">
        <v>3</v>
      </c>
      <c r="X689" s="210" t="s">
        <v>3</v>
      </c>
      <c r="Y689" s="210" t="s">
        <v>3</v>
      </c>
      <c r="Z689" s="210" t="s">
        <v>3</v>
      </c>
      <c r="AC689" s="210" t="s">
        <v>3</v>
      </c>
      <c r="AD689" s="210" t="s">
        <v>3</v>
      </c>
      <c r="AG689" s="281"/>
      <c r="AH689" s="281"/>
      <c r="AI689" s="281"/>
      <c r="AJ689" s="1172"/>
      <c r="AK689" s="1253"/>
      <c r="AL689" s="1253"/>
      <c r="AM689" s="1253"/>
      <c r="AN689" s="280"/>
      <c r="AO689" s="280"/>
      <c r="AP689" s="280"/>
    </row>
    <row r="690" spans="22:42" ht="14.5" x14ac:dyDescent="0.35">
      <c r="V690" s="210" t="s">
        <v>3</v>
      </c>
      <c r="W690" s="210" t="s">
        <v>3</v>
      </c>
      <c r="X690" s="210" t="s">
        <v>3</v>
      </c>
      <c r="Y690" s="210" t="s">
        <v>3</v>
      </c>
      <c r="Z690" s="210" t="s">
        <v>3</v>
      </c>
      <c r="AC690" s="210" t="s">
        <v>3</v>
      </c>
      <c r="AD690" s="210" t="s">
        <v>3</v>
      </c>
      <c r="AG690" s="281"/>
      <c r="AH690" s="281"/>
      <c r="AI690" s="281"/>
      <c r="AJ690" s="1172"/>
      <c r="AK690" s="1253"/>
      <c r="AL690" s="1253"/>
      <c r="AM690" s="1253"/>
      <c r="AN690" s="280"/>
      <c r="AO690" s="280"/>
      <c r="AP690" s="280"/>
    </row>
    <row r="691" spans="22:42" ht="14.5" x14ac:dyDescent="0.35">
      <c r="V691" s="210" t="s">
        <v>3</v>
      </c>
      <c r="W691" s="210" t="s">
        <v>3</v>
      </c>
      <c r="X691" s="210" t="s">
        <v>3</v>
      </c>
      <c r="Y691" s="210" t="s">
        <v>3</v>
      </c>
      <c r="Z691" s="210" t="s">
        <v>3</v>
      </c>
      <c r="AC691" s="210" t="s">
        <v>3</v>
      </c>
      <c r="AD691" s="210" t="s">
        <v>3</v>
      </c>
      <c r="AG691" s="281"/>
      <c r="AH691" s="281"/>
      <c r="AI691" s="281"/>
      <c r="AJ691" s="1172"/>
      <c r="AK691" s="1253"/>
      <c r="AL691" s="1253"/>
      <c r="AM691" s="1253"/>
      <c r="AN691" s="280"/>
      <c r="AO691" s="280"/>
      <c r="AP691" s="280"/>
    </row>
    <row r="692" spans="22:42" ht="14.5" x14ac:dyDescent="0.35">
      <c r="V692" s="210" t="s">
        <v>3</v>
      </c>
      <c r="W692" s="210" t="s">
        <v>3</v>
      </c>
      <c r="X692" s="210" t="s">
        <v>3</v>
      </c>
      <c r="Y692" s="210" t="s">
        <v>3</v>
      </c>
      <c r="Z692" s="210" t="s">
        <v>3</v>
      </c>
      <c r="AC692" s="210" t="s">
        <v>3</v>
      </c>
      <c r="AD692" s="210" t="s">
        <v>3</v>
      </c>
      <c r="AG692" s="281"/>
      <c r="AH692" s="281"/>
      <c r="AI692" s="281"/>
      <c r="AJ692" s="1172"/>
      <c r="AK692" s="1253"/>
      <c r="AL692" s="1253"/>
      <c r="AM692" s="1253"/>
      <c r="AN692" s="280"/>
      <c r="AO692" s="280"/>
      <c r="AP692" s="280"/>
    </row>
    <row r="693" spans="22:42" ht="14.5" x14ac:dyDescent="0.35">
      <c r="V693" s="210" t="s">
        <v>3</v>
      </c>
      <c r="W693" s="210" t="s">
        <v>3</v>
      </c>
      <c r="X693" s="210" t="s">
        <v>3</v>
      </c>
      <c r="Y693" s="210" t="s">
        <v>3</v>
      </c>
      <c r="Z693" s="210" t="s">
        <v>3</v>
      </c>
      <c r="AC693" s="210" t="s">
        <v>3</v>
      </c>
      <c r="AD693" s="210" t="s">
        <v>3</v>
      </c>
      <c r="AG693" s="281"/>
      <c r="AH693" s="281"/>
      <c r="AI693" s="281"/>
      <c r="AJ693" s="1172"/>
      <c r="AK693" s="1253"/>
      <c r="AL693" s="1253"/>
      <c r="AM693" s="1253"/>
      <c r="AN693" s="280"/>
      <c r="AO693" s="280"/>
      <c r="AP693" s="280"/>
    </row>
    <row r="694" spans="22:42" ht="14.5" x14ac:dyDescent="0.35">
      <c r="V694" s="210" t="s">
        <v>3</v>
      </c>
      <c r="W694" s="210" t="s">
        <v>3</v>
      </c>
      <c r="X694" s="210" t="s">
        <v>3</v>
      </c>
      <c r="Y694" s="210" t="s">
        <v>3</v>
      </c>
      <c r="Z694" s="210" t="s">
        <v>3</v>
      </c>
      <c r="AC694" s="210" t="s">
        <v>3</v>
      </c>
      <c r="AD694" s="210" t="s">
        <v>3</v>
      </c>
      <c r="AG694" s="281"/>
      <c r="AH694" s="281"/>
      <c r="AI694" s="281"/>
      <c r="AJ694" s="1172"/>
      <c r="AK694" s="1253"/>
      <c r="AL694" s="1253"/>
      <c r="AM694" s="1253"/>
      <c r="AN694" s="280"/>
      <c r="AO694" s="280"/>
      <c r="AP694" s="280"/>
    </row>
    <row r="695" spans="22:42" ht="14.5" x14ac:dyDescent="0.35">
      <c r="V695" s="210" t="s">
        <v>3</v>
      </c>
      <c r="W695" s="210" t="s">
        <v>3</v>
      </c>
      <c r="X695" s="210" t="s">
        <v>3</v>
      </c>
      <c r="Y695" s="210" t="s">
        <v>3</v>
      </c>
      <c r="Z695" s="210" t="s">
        <v>3</v>
      </c>
      <c r="AC695" s="210" t="s">
        <v>3</v>
      </c>
      <c r="AD695" s="210" t="s">
        <v>3</v>
      </c>
      <c r="AG695" s="281"/>
      <c r="AH695" s="281"/>
      <c r="AI695" s="281"/>
      <c r="AJ695" s="1172"/>
      <c r="AK695" s="1253"/>
      <c r="AL695" s="1253"/>
      <c r="AM695" s="1253"/>
      <c r="AN695" s="280"/>
      <c r="AO695" s="280"/>
      <c r="AP695" s="280"/>
    </row>
    <row r="696" spans="22:42" ht="14.5" x14ac:dyDescent="0.35">
      <c r="V696" s="210" t="s">
        <v>3</v>
      </c>
      <c r="W696" s="210" t="s">
        <v>3</v>
      </c>
      <c r="X696" s="210" t="s">
        <v>3</v>
      </c>
      <c r="Y696" s="210" t="s">
        <v>3</v>
      </c>
      <c r="Z696" s="210" t="s">
        <v>3</v>
      </c>
      <c r="AC696" s="210" t="s">
        <v>3</v>
      </c>
      <c r="AD696" s="210" t="s">
        <v>3</v>
      </c>
      <c r="AG696" s="281"/>
      <c r="AH696" s="281"/>
      <c r="AI696" s="281"/>
      <c r="AJ696" s="1172"/>
      <c r="AK696" s="1253"/>
      <c r="AL696" s="1253"/>
      <c r="AM696" s="1253"/>
      <c r="AN696" s="280"/>
      <c r="AO696" s="280"/>
      <c r="AP696" s="280"/>
    </row>
    <row r="697" spans="22:42" ht="14.5" x14ac:dyDescent="0.35">
      <c r="V697" s="210" t="s">
        <v>3</v>
      </c>
      <c r="W697" s="210" t="s">
        <v>3</v>
      </c>
      <c r="X697" s="210" t="s">
        <v>3</v>
      </c>
      <c r="Y697" s="210" t="s">
        <v>3</v>
      </c>
      <c r="Z697" s="210" t="s">
        <v>3</v>
      </c>
      <c r="AC697" s="210" t="s">
        <v>3</v>
      </c>
      <c r="AD697" s="210" t="s">
        <v>3</v>
      </c>
      <c r="AG697" s="281"/>
      <c r="AH697" s="281"/>
      <c r="AI697" s="281"/>
      <c r="AJ697" s="1172"/>
      <c r="AK697" s="1253"/>
      <c r="AL697" s="1253"/>
      <c r="AM697" s="1253"/>
      <c r="AN697" s="280"/>
      <c r="AO697" s="280"/>
      <c r="AP697" s="280"/>
    </row>
    <row r="698" spans="22:42" ht="14.5" x14ac:dyDescent="0.35">
      <c r="V698" s="210" t="s">
        <v>3</v>
      </c>
      <c r="W698" s="210" t="s">
        <v>3</v>
      </c>
      <c r="X698" s="210" t="s">
        <v>3</v>
      </c>
      <c r="Y698" s="210" t="s">
        <v>3</v>
      </c>
      <c r="Z698" s="210" t="s">
        <v>3</v>
      </c>
      <c r="AC698" s="210" t="s">
        <v>3</v>
      </c>
      <c r="AD698" s="210" t="s">
        <v>3</v>
      </c>
      <c r="AG698" s="281"/>
      <c r="AH698" s="281"/>
      <c r="AI698" s="281"/>
      <c r="AJ698" s="1172"/>
      <c r="AK698" s="1253"/>
      <c r="AL698" s="1253"/>
      <c r="AM698" s="1253"/>
      <c r="AN698" s="280"/>
      <c r="AO698" s="280"/>
      <c r="AP698" s="280"/>
    </row>
    <row r="699" spans="22:42" ht="14.5" x14ac:dyDescent="0.35">
      <c r="V699" s="210" t="s">
        <v>3</v>
      </c>
      <c r="W699" s="210" t="s">
        <v>3</v>
      </c>
      <c r="X699" s="210" t="s">
        <v>3</v>
      </c>
      <c r="Y699" s="210" t="s">
        <v>3</v>
      </c>
      <c r="Z699" s="210" t="s">
        <v>3</v>
      </c>
      <c r="AC699" s="210" t="s">
        <v>3</v>
      </c>
      <c r="AD699" s="210" t="s">
        <v>3</v>
      </c>
      <c r="AG699" s="281"/>
      <c r="AH699" s="281"/>
      <c r="AI699" s="281"/>
      <c r="AJ699" s="1172"/>
      <c r="AK699" s="1253"/>
      <c r="AL699" s="1253"/>
      <c r="AM699" s="1253"/>
      <c r="AN699" s="280"/>
      <c r="AO699" s="280"/>
      <c r="AP699" s="280"/>
    </row>
    <row r="700" spans="22:42" ht="14.5" x14ac:dyDescent="0.35">
      <c r="V700" s="210" t="s">
        <v>3</v>
      </c>
      <c r="W700" s="210" t="s">
        <v>3</v>
      </c>
      <c r="X700" s="210" t="s">
        <v>3</v>
      </c>
      <c r="Y700" s="210" t="s">
        <v>3</v>
      </c>
      <c r="Z700" s="210" t="s">
        <v>3</v>
      </c>
      <c r="AC700" s="210" t="s">
        <v>3</v>
      </c>
      <c r="AD700" s="210" t="s">
        <v>3</v>
      </c>
      <c r="AG700" s="281"/>
      <c r="AH700" s="281"/>
      <c r="AI700" s="281"/>
      <c r="AJ700" s="1172"/>
      <c r="AK700" s="1253"/>
      <c r="AL700" s="1253"/>
      <c r="AM700" s="1253"/>
      <c r="AN700" s="280"/>
      <c r="AO700" s="280"/>
      <c r="AP700" s="280"/>
    </row>
    <row r="701" spans="22:42" ht="14.5" x14ac:dyDescent="0.35">
      <c r="V701" s="210" t="s">
        <v>3</v>
      </c>
      <c r="W701" s="210" t="s">
        <v>3</v>
      </c>
      <c r="X701" s="210" t="s">
        <v>3</v>
      </c>
      <c r="Y701" s="210" t="s">
        <v>3</v>
      </c>
      <c r="Z701" s="210" t="s">
        <v>3</v>
      </c>
      <c r="AC701" s="210" t="s">
        <v>3</v>
      </c>
      <c r="AD701" s="210" t="s">
        <v>3</v>
      </c>
      <c r="AG701" s="281"/>
      <c r="AH701" s="281"/>
      <c r="AI701" s="281"/>
      <c r="AJ701" s="1172"/>
      <c r="AK701" s="1253"/>
      <c r="AL701" s="1253"/>
      <c r="AM701" s="1253"/>
      <c r="AN701" s="280"/>
      <c r="AO701" s="280"/>
      <c r="AP701" s="280"/>
    </row>
    <row r="702" spans="22:42" ht="14.5" x14ac:dyDescent="0.35">
      <c r="V702" s="210" t="s">
        <v>3</v>
      </c>
      <c r="W702" s="210" t="s">
        <v>3</v>
      </c>
      <c r="X702" s="210" t="s">
        <v>3</v>
      </c>
      <c r="Y702" s="210" t="s">
        <v>3</v>
      </c>
      <c r="Z702" s="210" t="s">
        <v>3</v>
      </c>
      <c r="AC702" s="210" t="s">
        <v>3</v>
      </c>
      <c r="AD702" s="210" t="s">
        <v>3</v>
      </c>
      <c r="AG702" s="281"/>
      <c r="AH702" s="281"/>
      <c r="AI702" s="281"/>
      <c r="AJ702" s="1172"/>
      <c r="AK702" s="1253"/>
      <c r="AL702" s="1253"/>
      <c r="AM702" s="1253"/>
      <c r="AN702" s="280"/>
      <c r="AO702" s="280"/>
      <c r="AP702" s="280"/>
    </row>
    <row r="703" spans="22:42" ht="14.5" x14ac:dyDescent="0.35">
      <c r="V703" s="210" t="s">
        <v>3</v>
      </c>
      <c r="W703" s="210" t="s">
        <v>3</v>
      </c>
      <c r="X703" s="210" t="s">
        <v>3</v>
      </c>
      <c r="Y703" s="210" t="s">
        <v>3</v>
      </c>
      <c r="Z703" s="210" t="s">
        <v>3</v>
      </c>
      <c r="AC703" s="210" t="s">
        <v>3</v>
      </c>
      <c r="AD703" s="210" t="s">
        <v>3</v>
      </c>
      <c r="AG703" s="281"/>
      <c r="AH703" s="281"/>
      <c r="AI703" s="281"/>
      <c r="AJ703" s="1172"/>
      <c r="AK703" s="1253"/>
      <c r="AL703" s="1253"/>
      <c r="AM703" s="1253"/>
      <c r="AN703" s="280"/>
      <c r="AO703" s="280"/>
      <c r="AP703" s="280"/>
    </row>
    <row r="704" spans="22:42" ht="14.5" x14ac:dyDescent="0.35">
      <c r="V704" s="210" t="s">
        <v>3</v>
      </c>
      <c r="W704" s="210" t="s">
        <v>3</v>
      </c>
      <c r="X704" s="210" t="s">
        <v>3</v>
      </c>
      <c r="Y704" s="210" t="s">
        <v>3</v>
      </c>
      <c r="Z704" s="210" t="s">
        <v>3</v>
      </c>
      <c r="AC704" s="210" t="s">
        <v>3</v>
      </c>
      <c r="AD704" s="210" t="s">
        <v>3</v>
      </c>
      <c r="AG704" s="281"/>
      <c r="AH704" s="281"/>
      <c r="AI704" s="281"/>
      <c r="AJ704" s="1172"/>
      <c r="AK704" s="1253"/>
      <c r="AL704" s="1253"/>
      <c r="AM704" s="1253"/>
      <c r="AN704" s="280"/>
      <c r="AO704" s="280"/>
      <c r="AP704" s="280"/>
    </row>
    <row r="705" spans="22:42" ht="14.5" x14ac:dyDescent="0.35">
      <c r="V705" s="210" t="s">
        <v>3</v>
      </c>
      <c r="W705" s="210" t="s">
        <v>3</v>
      </c>
      <c r="X705" s="210" t="s">
        <v>3</v>
      </c>
      <c r="Y705" s="210" t="s">
        <v>3</v>
      </c>
      <c r="Z705" s="210" t="s">
        <v>3</v>
      </c>
      <c r="AC705" s="210" t="s">
        <v>3</v>
      </c>
      <c r="AD705" s="210" t="s">
        <v>3</v>
      </c>
      <c r="AG705" s="281"/>
      <c r="AH705" s="281"/>
      <c r="AI705" s="281"/>
      <c r="AJ705" s="1172"/>
      <c r="AK705" s="1253"/>
      <c r="AL705" s="1253"/>
      <c r="AM705" s="1253"/>
      <c r="AN705" s="280"/>
      <c r="AO705" s="280"/>
      <c r="AP705" s="280"/>
    </row>
    <row r="706" spans="22:42" ht="14.5" x14ac:dyDescent="0.35">
      <c r="V706" s="210" t="s">
        <v>3</v>
      </c>
      <c r="W706" s="210" t="s">
        <v>3</v>
      </c>
      <c r="X706" s="210" t="s">
        <v>3</v>
      </c>
      <c r="Y706" s="210" t="s">
        <v>3</v>
      </c>
      <c r="Z706" s="210" t="s">
        <v>3</v>
      </c>
      <c r="AC706" s="210" t="s">
        <v>3</v>
      </c>
      <c r="AD706" s="210" t="s">
        <v>3</v>
      </c>
      <c r="AG706" s="281"/>
      <c r="AH706" s="281"/>
      <c r="AI706" s="281"/>
      <c r="AJ706" s="1172"/>
      <c r="AK706" s="1253"/>
      <c r="AL706" s="1253"/>
      <c r="AM706" s="1253"/>
      <c r="AN706" s="280"/>
      <c r="AO706" s="280"/>
      <c r="AP706" s="280"/>
    </row>
    <row r="707" spans="22:42" ht="14.5" x14ac:dyDescent="0.35">
      <c r="V707" s="210" t="s">
        <v>3</v>
      </c>
      <c r="W707" s="210" t="s">
        <v>3</v>
      </c>
      <c r="X707" s="210" t="s">
        <v>3</v>
      </c>
      <c r="Y707" s="210" t="s">
        <v>3</v>
      </c>
      <c r="Z707" s="210" t="s">
        <v>3</v>
      </c>
      <c r="AC707" s="210" t="s">
        <v>3</v>
      </c>
      <c r="AD707" s="210" t="s">
        <v>3</v>
      </c>
      <c r="AG707" s="281"/>
      <c r="AH707" s="281"/>
      <c r="AI707" s="281"/>
      <c r="AJ707" s="1172"/>
      <c r="AK707" s="1253"/>
      <c r="AL707" s="1253"/>
      <c r="AM707" s="1253"/>
      <c r="AN707" s="280"/>
      <c r="AO707" s="280"/>
      <c r="AP707" s="280"/>
    </row>
    <row r="708" spans="22:42" ht="14.5" x14ac:dyDescent="0.35">
      <c r="V708" s="210" t="s">
        <v>3</v>
      </c>
      <c r="W708" s="210" t="s">
        <v>3</v>
      </c>
      <c r="X708" s="210" t="s">
        <v>3</v>
      </c>
      <c r="Y708" s="210" t="s">
        <v>3</v>
      </c>
      <c r="Z708" s="210" t="s">
        <v>3</v>
      </c>
      <c r="AC708" s="210" t="s">
        <v>3</v>
      </c>
      <c r="AD708" s="210" t="s">
        <v>3</v>
      </c>
      <c r="AG708" s="281"/>
      <c r="AH708" s="281"/>
      <c r="AI708" s="281"/>
      <c r="AJ708" s="1172"/>
      <c r="AK708" s="1253"/>
      <c r="AL708" s="1253"/>
      <c r="AM708" s="1253"/>
      <c r="AN708" s="280"/>
      <c r="AO708" s="280"/>
      <c r="AP708" s="280"/>
    </row>
    <row r="709" spans="22:42" ht="14.5" x14ac:dyDescent="0.35">
      <c r="V709" s="210" t="s">
        <v>3</v>
      </c>
      <c r="W709" s="210" t="s">
        <v>3</v>
      </c>
      <c r="X709" s="210" t="s">
        <v>3</v>
      </c>
      <c r="Y709" s="210" t="s">
        <v>3</v>
      </c>
      <c r="Z709" s="210" t="s">
        <v>3</v>
      </c>
      <c r="AC709" s="210" t="s">
        <v>3</v>
      </c>
      <c r="AD709" s="210" t="s">
        <v>3</v>
      </c>
      <c r="AG709" s="281"/>
      <c r="AH709" s="281"/>
      <c r="AI709" s="281"/>
      <c r="AJ709" s="1172"/>
      <c r="AK709" s="1253"/>
      <c r="AL709" s="1253"/>
      <c r="AM709" s="1253"/>
      <c r="AN709" s="280"/>
      <c r="AO709" s="280"/>
      <c r="AP709" s="280"/>
    </row>
    <row r="710" spans="22:42" ht="14.5" x14ac:dyDescent="0.35">
      <c r="V710" s="210" t="s">
        <v>3</v>
      </c>
      <c r="W710" s="210" t="s">
        <v>3</v>
      </c>
      <c r="X710" s="210" t="s">
        <v>3</v>
      </c>
      <c r="Y710" s="210" t="s">
        <v>3</v>
      </c>
      <c r="Z710" s="210" t="s">
        <v>3</v>
      </c>
      <c r="AC710" s="210" t="s">
        <v>3</v>
      </c>
      <c r="AD710" s="210" t="s">
        <v>3</v>
      </c>
      <c r="AG710" s="281"/>
      <c r="AH710" s="281"/>
      <c r="AI710" s="281"/>
      <c r="AJ710" s="1172"/>
      <c r="AK710" s="1253"/>
      <c r="AL710" s="1253"/>
      <c r="AM710" s="1253"/>
      <c r="AN710" s="280"/>
      <c r="AO710" s="280"/>
      <c r="AP710" s="280"/>
    </row>
    <row r="711" spans="22:42" ht="14.5" x14ac:dyDescent="0.35">
      <c r="V711" s="210" t="s">
        <v>3</v>
      </c>
      <c r="W711" s="210" t="s">
        <v>3</v>
      </c>
      <c r="X711" s="210" t="s">
        <v>3</v>
      </c>
      <c r="Y711" s="210" t="s">
        <v>3</v>
      </c>
      <c r="Z711" s="210" t="s">
        <v>3</v>
      </c>
      <c r="AC711" s="210" t="s">
        <v>3</v>
      </c>
      <c r="AD711" s="210" t="s">
        <v>3</v>
      </c>
      <c r="AG711" s="281"/>
      <c r="AH711" s="281"/>
      <c r="AI711" s="281"/>
      <c r="AJ711" s="1172"/>
      <c r="AK711" s="1253"/>
      <c r="AL711" s="1253"/>
      <c r="AM711" s="1253"/>
      <c r="AN711" s="280"/>
      <c r="AO711" s="280"/>
      <c r="AP711" s="280"/>
    </row>
    <row r="712" spans="22:42" ht="14.5" x14ac:dyDescent="0.35">
      <c r="V712" s="210" t="s">
        <v>3</v>
      </c>
      <c r="W712" s="210" t="s">
        <v>3</v>
      </c>
      <c r="X712" s="210" t="s">
        <v>3</v>
      </c>
      <c r="Y712" s="210" t="s">
        <v>3</v>
      </c>
      <c r="Z712" s="210" t="s">
        <v>3</v>
      </c>
      <c r="AC712" s="210" t="s">
        <v>3</v>
      </c>
      <c r="AD712" s="210" t="s">
        <v>3</v>
      </c>
      <c r="AG712" s="281"/>
      <c r="AH712" s="281"/>
      <c r="AI712" s="281"/>
      <c r="AJ712" s="1172"/>
      <c r="AK712" s="1253"/>
      <c r="AL712" s="1253"/>
      <c r="AM712" s="1253"/>
      <c r="AN712" s="280"/>
      <c r="AO712" s="280"/>
      <c r="AP712" s="280"/>
    </row>
    <row r="713" spans="22:42" ht="14.5" x14ac:dyDescent="0.35">
      <c r="V713" s="210" t="s">
        <v>3</v>
      </c>
      <c r="W713" s="210" t="s">
        <v>3</v>
      </c>
      <c r="X713" s="210" t="s">
        <v>3</v>
      </c>
      <c r="Y713" s="210" t="s">
        <v>3</v>
      </c>
      <c r="Z713" s="210" t="s">
        <v>3</v>
      </c>
      <c r="AC713" s="210" t="s">
        <v>3</v>
      </c>
      <c r="AD713" s="210" t="s">
        <v>3</v>
      </c>
      <c r="AG713" s="281"/>
      <c r="AH713" s="281"/>
      <c r="AI713" s="281"/>
      <c r="AJ713" s="1172"/>
      <c r="AK713" s="1253"/>
      <c r="AL713" s="1253"/>
      <c r="AM713" s="1253"/>
      <c r="AN713" s="280"/>
      <c r="AO713" s="280"/>
      <c r="AP713" s="280"/>
    </row>
    <row r="714" spans="22:42" ht="14.5" x14ac:dyDescent="0.35">
      <c r="V714" s="210" t="s">
        <v>3</v>
      </c>
      <c r="W714" s="210" t="s">
        <v>3</v>
      </c>
      <c r="X714" s="210" t="s">
        <v>3</v>
      </c>
      <c r="Y714" s="210" t="s">
        <v>3</v>
      </c>
      <c r="Z714" s="210" t="s">
        <v>3</v>
      </c>
      <c r="AC714" s="210" t="s">
        <v>3</v>
      </c>
      <c r="AD714" s="210" t="s">
        <v>3</v>
      </c>
      <c r="AG714" s="281"/>
      <c r="AH714" s="281"/>
      <c r="AI714" s="281"/>
      <c r="AJ714" s="1172"/>
      <c r="AK714" s="1253"/>
      <c r="AL714" s="1253"/>
      <c r="AM714" s="1253"/>
      <c r="AN714" s="280"/>
      <c r="AO714" s="280"/>
      <c r="AP714" s="280"/>
    </row>
    <row r="715" spans="22:42" ht="14.5" x14ac:dyDescent="0.35">
      <c r="V715" s="210" t="s">
        <v>3</v>
      </c>
      <c r="W715" s="210" t="s">
        <v>3</v>
      </c>
      <c r="X715" s="210" t="s">
        <v>3</v>
      </c>
      <c r="Y715" s="210" t="s">
        <v>3</v>
      </c>
      <c r="Z715" s="210" t="s">
        <v>3</v>
      </c>
      <c r="AC715" s="210" t="s">
        <v>3</v>
      </c>
      <c r="AD715" s="210" t="s">
        <v>3</v>
      </c>
      <c r="AG715" s="281"/>
      <c r="AH715" s="281"/>
      <c r="AI715" s="281"/>
      <c r="AJ715" s="1172"/>
      <c r="AK715" s="1253"/>
      <c r="AL715" s="1253"/>
      <c r="AM715" s="1253"/>
      <c r="AN715" s="280"/>
      <c r="AO715" s="280"/>
      <c r="AP715" s="280"/>
    </row>
    <row r="716" spans="22:42" ht="14.5" x14ac:dyDescent="0.35">
      <c r="V716" s="210" t="s">
        <v>3</v>
      </c>
      <c r="W716" s="210" t="s">
        <v>3</v>
      </c>
      <c r="X716" s="210" t="s">
        <v>3</v>
      </c>
      <c r="Y716" s="210" t="s">
        <v>3</v>
      </c>
      <c r="Z716" s="210" t="s">
        <v>3</v>
      </c>
      <c r="AC716" s="210" t="s">
        <v>3</v>
      </c>
      <c r="AD716" s="210" t="s">
        <v>3</v>
      </c>
      <c r="AG716" s="281"/>
      <c r="AH716" s="281"/>
      <c r="AI716" s="281"/>
      <c r="AJ716" s="1172"/>
      <c r="AK716" s="1253"/>
      <c r="AL716" s="1253"/>
      <c r="AM716" s="1253"/>
      <c r="AN716" s="280"/>
      <c r="AO716" s="280"/>
      <c r="AP716" s="280"/>
    </row>
    <row r="717" spans="22:42" ht="14.5" x14ac:dyDescent="0.35">
      <c r="V717" s="210" t="s">
        <v>3</v>
      </c>
      <c r="W717" s="210" t="s">
        <v>3</v>
      </c>
      <c r="X717" s="210" t="s">
        <v>3</v>
      </c>
      <c r="Y717" s="210" t="s">
        <v>3</v>
      </c>
      <c r="Z717" s="210" t="s">
        <v>3</v>
      </c>
      <c r="AC717" s="210" t="s">
        <v>3</v>
      </c>
      <c r="AD717" s="210" t="s">
        <v>3</v>
      </c>
      <c r="AG717" s="281"/>
      <c r="AH717" s="281"/>
      <c r="AI717" s="281"/>
      <c r="AJ717" s="1172"/>
      <c r="AK717" s="1253"/>
      <c r="AL717" s="1253"/>
      <c r="AM717" s="1253"/>
      <c r="AN717" s="280"/>
      <c r="AO717" s="280"/>
      <c r="AP717" s="280"/>
    </row>
    <row r="718" spans="22:42" ht="14.5" x14ac:dyDescent="0.35">
      <c r="V718" s="210" t="s">
        <v>3</v>
      </c>
      <c r="W718" s="210" t="s">
        <v>3</v>
      </c>
      <c r="X718" s="210" t="s">
        <v>3</v>
      </c>
      <c r="Y718" s="210" t="s">
        <v>3</v>
      </c>
      <c r="Z718" s="210" t="s">
        <v>3</v>
      </c>
      <c r="AC718" s="210" t="s">
        <v>3</v>
      </c>
      <c r="AD718" s="210" t="s">
        <v>3</v>
      </c>
      <c r="AG718" s="281"/>
      <c r="AH718" s="281"/>
      <c r="AI718" s="281"/>
      <c r="AJ718" s="1172"/>
      <c r="AK718" s="1253"/>
      <c r="AL718" s="1253"/>
      <c r="AM718" s="1253"/>
      <c r="AN718" s="280"/>
      <c r="AO718" s="280"/>
      <c r="AP718" s="280"/>
    </row>
    <row r="719" spans="22:42" ht="14.5" x14ac:dyDescent="0.35">
      <c r="V719" s="210" t="s">
        <v>3</v>
      </c>
      <c r="W719" s="210" t="s">
        <v>3</v>
      </c>
      <c r="X719" s="210" t="s">
        <v>3</v>
      </c>
      <c r="Y719" s="210" t="s">
        <v>3</v>
      </c>
      <c r="Z719" s="210" t="s">
        <v>3</v>
      </c>
      <c r="AC719" s="210" t="s">
        <v>3</v>
      </c>
      <c r="AD719" s="210" t="s">
        <v>3</v>
      </c>
      <c r="AG719" s="281"/>
      <c r="AH719" s="281"/>
      <c r="AI719" s="281"/>
      <c r="AJ719" s="1172"/>
      <c r="AK719" s="1253"/>
      <c r="AL719" s="1253"/>
      <c r="AM719" s="1253"/>
      <c r="AN719" s="280"/>
      <c r="AO719" s="280"/>
      <c r="AP719" s="280"/>
    </row>
    <row r="720" spans="22:42" ht="14.5" x14ac:dyDescent="0.35">
      <c r="V720" s="210" t="s">
        <v>3</v>
      </c>
      <c r="W720" s="210" t="s">
        <v>3</v>
      </c>
      <c r="X720" s="210" t="s">
        <v>3</v>
      </c>
      <c r="Y720" s="210" t="s">
        <v>3</v>
      </c>
      <c r="Z720" s="210" t="s">
        <v>3</v>
      </c>
      <c r="AC720" s="210" t="s">
        <v>3</v>
      </c>
      <c r="AD720" s="210" t="s">
        <v>3</v>
      </c>
      <c r="AG720" s="281"/>
      <c r="AH720" s="281"/>
      <c r="AI720" s="281"/>
      <c r="AJ720" s="1172"/>
      <c r="AK720" s="1253"/>
      <c r="AL720" s="1253"/>
      <c r="AM720" s="1253"/>
      <c r="AN720" s="280"/>
      <c r="AO720" s="280"/>
      <c r="AP720" s="280"/>
    </row>
    <row r="721" spans="22:42" ht="14.5" x14ac:dyDescent="0.35">
      <c r="V721" s="210" t="s">
        <v>3</v>
      </c>
      <c r="W721" s="210" t="s">
        <v>3</v>
      </c>
      <c r="X721" s="210" t="s">
        <v>3</v>
      </c>
      <c r="Y721" s="210" t="s">
        <v>3</v>
      </c>
      <c r="Z721" s="210" t="s">
        <v>3</v>
      </c>
      <c r="AC721" s="210" t="s">
        <v>3</v>
      </c>
      <c r="AD721" s="210" t="s">
        <v>3</v>
      </c>
      <c r="AG721" s="281"/>
      <c r="AH721" s="281"/>
      <c r="AI721" s="281"/>
      <c r="AJ721" s="1172"/>
      <c r="AK721" s="1253"/>
      <c r="AL721" s="1253"/>
      <c r="AM721" s="1253"/>
      <c r="AN721" s="280"/>
      <c r="AO721" s="280"/>
      <c r="AP721" s="280"/>
    </row>
    <row r="722" spans="22:42" ht="14.5" x14ac:dyDescent="0.35">
      <c r="V722" s="210" t="s">
        <v>3</v>
      </c>
      <c r="W722" s="210" t="s">
        <v>3</v>
      </c>
      <c r="X722" s="210" t="s">
        <v>3</v>
      </c>
      <c r="Y722" s="210" t="s">
        <v>3</v>
      </c>
      <c r="Z722" s="210" t="s">
        <v>3</v>
      </c>
      <c r="AC722" s="210" t="s">
        <v>3</v>
      </c>
      <c r="AD722" s="210" t="s">
        <v>3</v>
      </c>
      <c r="AG722" s="281"/>
      <c r="AH722" s="281"/>
      <c r="AI722" s="281"/>
      <c r="AJ722" s="1172"/>
      <c r="AK722" s="1253"/>
      <c r="AL722" s="1253"/>
      <c r="AM722" s="1253"/>
      <c r="AN722" s="280"/>
      <c r="AO722" s="280"/>
      <c r="AP722" s="280"/>
    </row>
    <row r="723" spans="22:42" ht="14.5" x14ac:dyDescent="0.35">
      <c r="V723" s="210" t="s">
        <v>3</v>
      </c>
      <c r="W723" s="210" t="s">
        <v>3</v>
      </c>
      <c r="X723" s="210" t="s">
        <v>3</v>
      </c>
      <c r="Y723" s="210" t="s">
        <v>3</v>
      </c>
      <c r="Z723" s="210" t="s">
        <v>3</v>
      </c>
      <c r="AC723" s="210" t="s">
        <v>3</v>
      </c>
      <c r="AD723" s="210" t="s">
        <v>3</v>
      </c>
      <c r="AG723" s="281"/>
      <c r="AH723" s="281"/>
      <c r="AI723" s="281"/>
      <c r="AJ723" s="1172"/>
      <c r="AK723" s="1253"/>
      <c r="AL723" s="1253"/>
      <c r="AM723" s="1253"/>
      <c r="AN723" s="280"/>
      <c r="AO723" s="280"/>
      <c r="AP723" s="280"/>
    </row>
    <row r="724" spans="22:42" ht="14.5" x14ac:dyDescent="0.35">
      <c r="V724" s="210" t="s">
        <v>3</v>
      </c>
      <c r="W724" s="210" t="s">
        <v>3</v>
      </c>
      <c r="X724" s="210" t="s">
        <v>3</v>
      </c>
      <c r="Y724" s="210" t="s">
        <v>3</v>
      </c>
      <c r="Z724" s="210" t="s">
        <v>3</v>
      </c>
      <c r="AC724" s="210" t="s">
        <v>3</v>
      </c>
      <c r="AD724" s="210" t="s">
        <v>3</v>
      </c>
      <c r="AG724" s="281"/>
      <c r="AH724" s="281"/>
      <c r="AI724" s="281"/>
      <c r="AJ724" s="1172"/>
      <c r="AK724" s="1253"/>
      <c r="AL724" s="1253"/>
      <c r="AM724" s="1253"/>
      <c r="AN724" s="280"/>
      <c r="AO724" s="280"/>
      <c r="AP724" s="280"/>
    </row>
    <row r="725" spans="22:42" ht="14.5" x14ac:dyDescent="0.35">
      <c r="V725" s="210" t="s">
        <v>3</v>
      </c>
      <c r="W725" s="210" t="s">
        <v>3</v>
      </c>
      <c r="X725" s="210" t="s">
        <v>3</v>
      </c>
      <c r="Y725" s="210" t="s">
        <v>3</v>
      </c>
      <c r="Z725" s="210" t="s">
        <v>3</v>
      </c>
      <c r="AC725" s="210" t="s">
        <v>3</v>
      </c>
      <c r="AD725" s="210" t="s">
        <v>3</v>
      </c>
      <c r="AG725" s="281"/>
      <c r="AH725" s="281"/>
      <c r="AI725" s="281"/>
      <c r="AJ725" s="1172"/>
      <c r="AK725" s="1253"/>
      <c r="AL725" s="1253"/>
      <c r="AM725" s="1253"/>
      <c r="AN725" s="280"/>
      <c r="AO725" s="280"/>
      <c r="AP725" s="280"/>
    </row>
    <row r="726" spans="22:42" ht="14.5" x14ac:dyDescent="0.35">
      <c r="V726" s="210" t="s">
        <v>3</v>
      </c>
      <c r="W726" s="210" t="s">
        <v>3</v>
      </c>
      <c r="X726" s="210" t="s">
        <v>3</v>
      </c>
      <c r="Y726" s="210" t="s">
        <v>3</v>
      </c>
      <c r="Z726" s="210" t="s">
        <v>3</v>
      </c>
      <c r="AC726" s="210" t="s">
        <v>3</v>
      </c>
      <c r="AD726" s="210" t="s">
        <v>3</v>
      </c>
      <c r="AG726" s="281"/>
      <c r="AH726" s="281"/>
      <c r="AI726" s="281"/>
      <c r="AJ726" s="1172"/>
      <c r="AK726" s="1253"/>
      <c r="AL726" s="1253"/>
      <c r="AM726" s="1253"/>
      <c r="AN726" s="280"/>
      <c r="AO726" s="280"/>
      <c r="AP726" s="280"/>
    </row>
    <row r="727" spans="22:42" ht="14.5" x14ac:dyDescent="0.35">
      <c r="V727" s="210" t="s">
        <v>3</v>
      </c>
      <c r="W727" s="210" t="s">
        <v>3</v>
      </c>
      <c r="X727" s="210" t="s">
        <v>3</v>
      </c>
      <c r="Y727" s="210" t="s">
        <v>3</v>
      </c>
      <c r="Z727" s="210" t="s">
        <v>3</v>
      </c>
      <c r="AC727" s="210" t="s">
        <v>3</v>
      </c>
      <c r="AD727" s="210" t="s">
        <v>3</v>
      </c>
      <c r="AG727" s="281"/>
      <c r="AH727" s="281"/>
      <c r="AI727" s="281"/>
      <c r="AJ727" s="1172"/>
      <c r="AK727" s="1253"/>
      <c r="AL727" s="1253"/>
      <c r="AM727" s="1253"/>
      <c r="AN727" s="280"/>
      <c r="AO727" s="280"/>
      <c r="AP727" s="280"/>
    </row>
    <row r="728" spans="22:42" ht="14.5" x14ac:dyDescent="0.35">
      <c r="V728" s="210" t="s">
        <v>3</v>
      </c>
      <c r="W728" s="210" t="s">
        <v>3</v>
      </c>
      <c r="X728" s="210" t="s">
        <v>3</v>
      </c>
      <c r="Y728" s="210" t="s">
        <v>3</v>
      </c>
      <c r="Z728" s="210" t="s">
        <v>3</v>
      </c>
      <c r="AC728" s="210" t="s">
        <v>3</v>
      </c>
      <c r="AD728" s="210" t="s">
        <v>3</v>
      </c>
      <c r="AG728" s="281"/>
      <c r="AH728" s="281"/>
      <c r="AI728" s="281"/>
      <c r="AJ728" s="1172"/>
      <c r="AK728" s="1253"/>
      <c r="AL728" s="1253"/>
      <c r="AM728" s="1253"/>
      <c r="AN728" s="280"/>
      <c r="AO728" s="280"/>
      <c r="AP728" s="280"/>
    </row>
    <row r="729" spans="22:42" ht="14.5" x14ac:dyDescent="0.35">
      <c r="V729" s="210" t="s">
        <v>3</v>
      </c>
      <c r="W729" s="210" t="s">
        <v>3</v>
      </c>
      <c r="X729" s="210" t="s">
        <v>3</v>
      </c>
      <c r="Y729" s="210" t="s">
        <v>3</v>
      </c>
      <c r="Z729" s="210" t="s">
        <v>3</v>
      </c>
      <c r="AC729" s="210" t="s">
        <v>3</v>
      </c>
      <c r="AD729" s="210" t="s">
        <v>3</v>
      </c>
      <c r="AG729" s="281"/>
      <c r="AH729" s="281"/>
      <c r="AI729" s="281"/>
      <c r="AJ729" s="1172"/>
      <c r="AK729" s="1253"/>
      <c r="AL729" s="1253"/>
      <c r="AM729" s="1253"/>
      <c r="AN729" s="280"/>
      <c r="AO729" s="280"/>
      <c r="AP729" s="280"/>
    </row>
    <row r="730" spans="22:42" ht="14.5" x14ac:dyDescent="0.35">
      <c r="V730" s="210" t="s">
        <v>3</v>
      </c>
      <c r="W730" s="210" t="s">
        <v>3</v>
      </c>
      <c r="X730" s="210" t="s">
        <v>3</v>
      </c>
      <c r="Y730" s="210" t="s">
        <v>3</v>
      </c>
      <c r="Z730" s="210" t="s">
        <v>3</v>
      </c>
      <c r="AC730" s="210" t="s">
        <v>3</v>
      </c>
      <c r="AD730" s="210" t="s">
        <v>3</v>
      </c>
      <c r="AG730" s="281"/>
      <c r="AH730" s="281"/>
      <c r="AI730" s="281"/>
      <c r="AJ730" s="1172"/>
      <c r="AK730" s="1253"/>
      <c r="AL730" s="1253"/>
      <c r="AM730" s="1253"/>
      <c r="AN730" s="280"/>
      <c r="AO730" s="280"/>
      <c r="AP730" s="280"/>
    </row>
    <row r="731" spans="22:42" ht="14.5" x14ac:dyDescent="0.35">
      <c r="V731" s="210" t="s">
        <v>3</v>
      </c>
      <c r="W731" s="210" t="s">
        <v>3</v>
      </c>
      <c r="X731" s="210" t="s">
        <v>3</v>
      </c>
      <c r="Y731" s="210" t="s">
        <v>3</v>
      </c>
      <c r="Z731" s="210" t="s">
        <v>3</v>
      </c>
      <c r="AC731" s="210" t="s">
        <v>3</v>
      </c>
      <c r="AD731" s="210" t="s">
        <v>3</v>
      </c>
      <c r="AG731" s="281"/>
      <c r="AH731" s="281"/>
      <c r="AI731" s="281"/>
      <c r="AJ731" s="1172"/>
      <c r="AK731" s="1253"/>
      <c r="AL731" s="1253"/>
      <c r="AM731" s="1253"/>
      <c r="AN731" s="280"/>
      <c r="AO731" s="280"/>
      <c r="AP731" s="280"/>
    </row>
    <row r="732" spans="22:42" ht="14.5" x14ac:dyDescent="0.35">
      <c r="V732" s="210" t="s">
        <v>3</v>
      </c>
      <c r="W732" s="210" t="s">
        <v>3</v>
      </c>
      <c r="X732" s="210" t="s">
        <v>3</v>
      </c>
      <c r="Y732" s="210" t="s">
        <v>3</v>
      </c>
      <c r="Z732" s="210" t="s">
        <v>3</v>
      </c>
      <c r="AC732" s="210" t="s">
        <v>3</v>
      </c>
      <c r="AD732" s="210" t="s">
        <v>3</v>
      </c>
      <c r="AG732" s="281"/>
      <c r="AH732" s="281"/>
      <c r="AI732" s="281"/>
      <c r="AJ732" s="1172"/>
      <c r="AK732" s="1253"/>
      <c r="AL732" s="1253"/>
      <c r="AM732" s="1253"/>
      <c r="AN732" s="280"/>
      <c r="AO732" s="280"/>
      <c r="AP732" s="280"/>
    </row>
    <row r="733" spans="22:42" ht="14.5" x14ac:dyDescent="0.35">
      <c r="V733" s="210" t="s">
        <v>3</v>
      </c>
      <c r="W733" s="210" t="s">
        <v>3</v>
      </c>
      <c r="X733" s="210" t="s">
        <v>3</v>
      </c>
      <c r="Y733" s="210" t="s">
        <v>3</v>
      </c>
      <c r="Z733" s="210" t="s">
        <v>3</v>
      </c>
      <c r="AC733" s="210" t="s">
        <v>3</v>
      </c>
      <c r="AD733" s="210" t="s">
        <v>3</v>
      </c>
      <c r="AG733" s="281"/>
      <c r="AH733" s="281"/>
      <c r="AI733" s="281"/>
      <c r="AJ733" s="1172"/>
      <c r="AK733" s="1253"/>
      <c r="AL733" s="1253"/>
      <c r="AM733" s="1253"/>
      <c r="AN733" s="280"/>
      <c r="AO733" s="280"/>
      <c r="AP733" s="280"/>
    </row>
    <row r="734" spans="22:42" ht="14.5" x14ac:dyDescent="0.35">
      <c r="V734" s="210" t="s">
        <v>3</v>
      </c>
      <c r="W734" s="210" t="s">
        <v>3</v>
      </c>
      <c r="X734" s="210" t="s">
        <v>3</v>
      </c>
      <c r="Y734" s="210" t="s">
        <v>3</v>
      </c>
      <c r="Z734" s="210" t="s">
        <v>3</v>
      </c>
      <c r="AC734" s="210" t="s">
        <v>3</v>
      </c>
      <c r="AD734" s="210" t="s">
        <v>3</v>
      </c>
      <c r="AG734" s="281"/>
      <c r="AH734" s="281"/>
      <c r="AI734" s="281"/>
      <c r="AJ734" s="1172"/>
      <c r="AK734" s="1253"/>
      <c r="AL734" s="1253"/>
      <c r="AM734" s="1253"/>
      <c r="AN734" s="280"/>
      <c r="AO734" s="280"/>
      <c r="AP734" s="280"/>
    </row>
    <row r="735" spans="22:42" ht="14.5" x14ac:dyDescent="0.35">
      <c r="V735" s="210" t="s">
        <v>3</v>
      </c>
      <c r="W735" s="210" t="s">
        <v>3</v>
      </c>
      <c r="X735" s="210" t="s">
        <v>3</v>
      </c>
      <c r="Y735" s="210" t="s">
        <v>3</v>
      </c>
      <c r="Z735" s="210" t="s">
        <v>3</v>
      </c>
      <c r="AC735" s="210" t="s">
        <v>3</v>
      </c>
      <c r="AD735" s="210" t="s">
        <v>3</v>
      </c>
      <c r="AG735" s="281"/>
      <c r="AH735" s="281"/>
      <c r="AI735" s="281"/>
      <c r="AJ735" s="1172"/>
      <c r="AK735" s="1253"/>
      <c r="AL735" s="1253"/>
      <c r="AM735" s="1253"/>
      <c r="AN735" s="280"/>
      <c r="AO735" s="280"/>
      <c r="AP735" s="280"/>
    </row>
    <row r="736" spans="22:42" ht="14.5" x14ac:dyDescent="0.35">
      <c r="V736" s="210" t="s">
        <v>3</v>
      </c>
      <c r="W736" s="210" t="s">
        <v>3</v>
      </c>
      <c r="X736" s="210" t="s">
        <v>3</v>
      </c>
      <c r="Y736" s="210" t="s">
        <v>3</v>
      </c>
      <c r="Z736" s="210" t="s">
        <v>3</v>
      </c>
      <c r="AC736" s="210" t="s">
        <v>3</v>
      </c>
      <c r="AD736" s="210" t="s">
        <v>3</v>
      </c>
      <c r="AG736" s="281"/>
      <c r="AH736" s="281"/>
      <c r="AI736" s="281"/>
      <c r="AJ736" s="1172"/>
      <c r="AK736" s="1253"/>
      <c r="AL736" s="1253"/>
      <c r="AM736" s="1253"/>
      <c r="AN736" s="280"/>
      <c r="AO736" s="280"/>
      <c r="AP736" s="280"/>
    </row>
    <row r="737" spans="22:42" ht="14.5" x14ac:dyDescent="0.35">
      <c r="V737" s="210" t="s">
        <v>3</v>
      </c>
      <c r="W737" s="210" t="s">
        <v>3</v>
      </c>
      <c r="X737" s="210" t="s">
        <v>3</v>
      </c>
      <c r="Y737" s="210" t="s">
        <v>3</v>
      </c>
      <c r="Z737" s="210" t="s">
        <v>3</v>
      </c>
      <c r="AC737" s="210" t="s">
        <v>3</v>
      </c>
      <c r="AD737" s="210" t="s">
        <v>3</v>
      </c>
      <c r="AG737" s="281"/>
      <c r="AH737" s="281"/>
      <c r="AI737" s="281"/>
      <c r="AJ737" s="1172"/>
      <c r="AK737" s="1253"/>
      <c r="AL737" s="1253"/>
      <c r="AM737" s="1253"/>
      <c r="AN737" s="280"/>
      <c r="AO737" s="280"/>
      <c r="AP737" s="280"/>
    </row>
    <row r="738" spans="22:42" ht="14.5" x14ac:dyDescent="0.35">
      <c r="V738" s="210" t="s">
        <v>3</v>
      </c>
      <c r="W738" s="210" t="s">
        <v>3</v>
      </c>
      <c r="X738" s="210" t="s">
        <v>3</v>
      </c>
      <c r="Y738" s="210" t="s">
        <v>3</v>
      </c>
      <c r="Z738" s="210" t="s">
        <v>3</v>
      </c>
      <c r="AC738" s="210" t="s">
        <v>3</v>
      </c>
      <c r="AD738" s="210" t="s">
        <v>3</v>
      </c>
      <c r="AG738" s="281"/>
      <c r="AH738" s="281"/>
      <c r="AI738" s="281"/>
      <c r="AJ738" s="1172"/>
      <c r="AK738" s="1253"/>
      <c r="AL738" s="1253"/>
      <c r="AM738" s="1253"/>
      <c r="AN738" s="280"/>
      <c r="AO738" s="280"/>
      <c r="AP738" s="280"/>
    </row>
    <row r="739" spans="22:42" ht="14.5" x14ac:dyDescent="0.35">
      <c r="V739" s="210" t="s">
        <v>3</v>
      </c>
      <c r="W739" s="210" t="s">
        <v>3</v>
      </c>
      <c r="X739" s="210" t="s">
        <v>3</v>
      </c>
      <c r="Y739" s="210" t="s">
        <v>3</v>
      </c>
      <c r="Z739" s="210" t="s">
        <v>3</v>
      </c>
      <c r="AC739" s="210" t="s">
        <v>3</v>
      </c>
      <c r="AD739" s="210" t="s">
        <v>3</v>
      </c>
      <c r="AG739" s="281"/>
      <c r="AH739" s="281"/>
      <c r="AI739" s="281"/>
      <c r="AJ739" s="1172"/>
      <c r="AK739" s="1253"/>
      <c r="AL739" s="1253"/>
      <c r="AM739" s="1253"/>
      <c r="AN739" s="280"/>
      <c r="AO739" s="280"/>
      <c r="AP739" s="280"/>
    </row>
    <row r="740" spans="22:42" ht="14.5" x14ac:dyDescent="0.35">
      <c r="V740" s="210" t="s">
        <v>3</v>
      </c>
      <c r="W740" s="210" t="s">
        <v>3</v>
      </c>
      <c r="X740" s="210" t="s">
        <v>3</v>
      </c>
      <c r="Y740" s="210" t="s">
        <v>3</v>
      </c>
      <c r="Z740" s="210" t="s">
        <v>3</v>
      </c>
      <c r="AC740" s="210" t="s">
        <v>3</v>
      </c>
      <c r="AD740" s="210" t="s">
        <v>3</v>
      </c>
      <c r="AG740" s="281"/>
      <c r="AH740" s="281"/>
      <c r="AI740" s="281"/>
      <c r="AJ740" s="1172"/>
      <c r="AK740" s="1253"/>
      <c r="AL740" s="1253"/>
      <c r="AM740" s="1253"/>
      <c r="AN740" s="280"/>
      <c r="AO740" s="280"/>
      <c r="AP740" s="280"/>
    </row>
    <row r="741" spans="22:42" ht="14.5" x14ac:dyDescent="0.35">
      <c r="V741" s="210" t="s">
        <v>3</v>
      </c>
      <c r="W741" s="210" t="s">
        <v>3</v>
      </c>
      <c r="X741" s="210" t="s">
        <v>3</v>
      </c>
      <c r="Y741" s="210" t="s">
        <v>3</v>
      </c>
      <c r="Z741" s="210" t="s">
        <v>3</v>
      </c>
      <c r="AC741" s="210" t="s">
        <v>3</v>
      </c>
      <c r="AD741" s="210" t="s">
        <v>3</v>
      </c>
      <c r="AG741" s="281"/>
      <c r="AH741" s="281"/>
      <c r="AI741" s="281"/>
      <c r="AJ741" s="1172"/>
      <c r="AK741" s="1253"/>
      <c r="AL741" s="1253"/>
      <c r="AM741" s="1253"/>
      <c r="AN741" s="280"/>
      <c r="AO741" s="280"/>
      <c r="AP741" s="280"/>
    </row>
    <row r="742" spans="22:42" ht="14.5" x14ac:dyDescent="0.35">
      <c r="V742" s="210" t="s">
        <v>3</v>
      </c>
      <c r="W742" s="210" t="s">
        <v>3</v>
      </c>
      <c r="X742" s="210" t="s">
        <v>3</v>
      </c>
      <c r="Y742" s="210" t="s">
        <v>3</v>
      </c>
      <c r="Z742" s="210" t="s">
        <v>3</v>
      </c>
      <c r="AC742" s="210" t="s">
        <v>3</v>
      </c>
      <c r="AD742" s="210" t="s">
        <v>3</v>
      </c>
      <c r="AG742" s="281"/>
      <c r="AH742" s="281"/>
      <c r="AI742" s="281"/>
      <c r="AJ742" s="1172"/>
      <c r="AK742" s="1253"/>
      <c r="AL742" s="1253"/>
      <c r="AM742" s="1253"/>
      <c r="AN742" s="280"/>
      <c r="AO742" s="280"/>
      <c r="AP742" s="280"/>
    </row>
    <row r="743" spans="22:42" ht="14.5" x14ac:dyDescent="0.35">
      <c r="V743" s="210" t="s">
        <v>3</v>
      </c>
      <c r="W743" s="210" t="s">
        <v>3</v>
      </c>
      <c r="X743" s="210" t="s">
        <v>3</v>
      </c>
      <c r="Y743" s="210" t="s">
        <v>3</v>
      </c>
      <c r="Z743" s="210" t="s">
        <v>3</v>
      </c>
      <c r="AC743" s="210" t="s">
        <v>3</v>
      </c>
      <c r="AD743" s="210" t="s">
        <v>3</v>
      </c>
      <c r="AG743" s="281"/>
      <c r="AH743" s="281"/>
      <c r="AI743" s="281"/>
      <c r="AJ743" s="1172"/>
      <c r="AK743" s="1253"/>
      <c r="AL743" s="1253"/>
      <c r="AM743" s="1253"/>
      <c r="AN743" s="280"/>
      <c r="AO743" s="280"/>
      <c r="AP743" s="280"/>
    </row>
    <row r="744" spans="22:42" ht="14.5" x14ac:dyDescent="0.35">
      <c r="V744" s="210" t="s">
        <v>3</v>
      </c>
      <c r="W744" s="210" t="s">
        <v>3</v>
      </c>
      <c r="X744" s="210" t="s">
        <v>3</v>
      </c>
      <c r="Y744" s="210" t="s">
        <v>3</v>
      </c>
      <c r="Z744" s="210" t="s">
        <v>3</v>
      </c>
      <c r="AC744" s="210" t="s">
        <v>3</v>
      </c>
      <c r="AD744" s="210" t="s">
        <v>3</v>
      </c>
      <c r="AG744" s="281"/>
      <c r="AH744" s="281"/>
      <c r="AI744" s="281"/>
      <c r="AJ744" s="1172"/>
      <c r="AK744" s="1253"/>
      <c r="AL744" s="1253"/>
      <c r="AM744" s="1253"/>
      <c r="AN744" s="280"/>
      <c r="AO744" s="280"/>
      <c r="AP744" s="280"/>
    </row>
    <row r="745" spans="22:42" ht="14.5" x14ac:dyDescent="0.35">
      <c r="V745" s="210" t="s">
        <v>3</v>
      </c>
      <c r="W745" s="210" t="s">
        <v>3</v>
      </c>
      <c r="X745" s="210" t="s">
        <v>3</v>
      </c>
      <c r="Y745" s="210" t="s">
        <v>3</v>
      </c>
      <c r="Z745" s="210" t="s">
        <v>3</v>
      </c>
      <c r="AC745" s="210" t="s">
        <v>3</v>
      </c>
      <c r="AD745" s="210" t="s">
        <v>3</v>
      </c>
      <c r="AG745" s="281"/>
      <c r="AH745" s="281"/>
      <c r="AI745" s="281"/>
      <c r="AJ745" s="1172"/>
      <c r="AK745" s="1253"/>
      <c r="AL745" s="1253"/>
      <c r="AM745" s="1253"/>
      <c r="AN745" s="280"/>
      <c r="AO745" s="280"/>
      <c r="AP745" s="280"/>
    </row>
    <row r="746" spans="22:42" ht="14.5" x14ac:dyDescent="0.35">
      <c r="V746" s="210" t="s">
        <v>3</v>
      </c>
      <c r="W746" s="210" t="s">
        <v>3</v>
      </c>
      <c r="X746" s="210" t="s">
        <v>3</v>
      </c>
      <c r="Y746" s="210" t="s">
        <v>3</v>
      </c>
      <c r="Z746" s="210" t="s">
        <v>3</v>
      </c>
      <c r="AC746" s="210" t="s">
        <v>3</v>
      </c>
      <c r="AD746" s="210" t="s">
        <v>3</v>
      </c>
      <c r="AG746" s="281"/>
      <c r="AH746" s="281"/>
      <c r="AI746" s="281"/>
      <c r="AJ746" s="1172"/>
      <c r="AK746" s="1253"/>
      <c r="AL746" s="1253"/>
      <c r="AM746" s="1253"/>
      <c r="AN746" s="280"/>
      <c r="AO746" s="280"/>
      <c r="AP746" s="280"/>
    </row>
    <row r="747" spans="22:42" ht="14.5" x14ac:dyDescent="0.35">
      <c r="V747" s="210" t="s">
        <v>3</v>
      </c>
      <c r="W747" s="210" t="s">
        <v>3</v>
      </c>
      <c r="X747" s="210" t="s">
        <v>3</v>
      </c>
      <c r="Y747" s="210" t="s">
        <v>3</v>
      </c>
      <c r="Z747" s="210" t="s">
        <v>3</v>
      </c>
      <c r="AC747" s="210" t="s">
        <v>3</v>
      </c>
      <c r="AD747" s="210" t="s">
        <v>3</v>
      </c>
      <c r="AG747" s="281"/>
      <c r="AH747" s="281"/>
      <c r="AI747" s="281"/>
      <c r="AJ747" s="1172"/>
      <c r="AK747" s="1253"/>
      <c r="AL747" s="1253"/>
      <c r="AM747" s="1253"/>
      <c r="AN747" s="280"/>
      <c r="AO747" s="280"/>
      <c r="AP747" s="280"/>
    </row>
    <row r="748" spans="22:42" ht="14.5" x14ac:dyDescent="0.35">
      <c r="V748" s="210" t="s">
        <v>3</v>
      </c>
      <c r="W748" s="210" t="s">
        <v>3</v>
      </c>
      <c r="X748" s="210" t="s">
        <v>3</v>
      </c>
      <c r="Y748" s="210" t="s">
        <v>3</v>
      </c>
      <c r="Z748" s="210" t="s">
        <v>3</v>
      </c>
      <c r="AC748" s="210" t="s">
        <v>3</v>
      </c>
      <c r="AD748" s="210" t="s">
        <v>3</v>
      </c>
      <c r="AG748" s="281"/>
      <c r="AH748" s="281"/>
      <c r="AI748" s="281"/>
      <c r="AJ748" s="1172"/>
      <c r="AK748" s="1253"/>
      <c r="AL748" s="1253"/>
      <c r="AM748" s="1253"/>
      <c r="AN748" s="280"/>
      <c r="AO748" s="280"/>
      <c r="AP748" s="280"/>
    </row>
    <row r="749" spans="22:42" ht="14.5" x14ac:dyDescent="0.35">
      <c r="V749" s="210" t="s">
        <v>3</v>
      </c>
      <c r="W749" s="210" t="s">
        <v>3</v>
      </c>
      <c r="X749" s="210" t="s">
        <v>3</v>
      </c>
      <c r="Y749" s="210" t="s">
        <v>3</v>
      </c>
      <c r="Z749" s="210" t="s">
        <v>3</v>
      </c>
      <c r="AC749" s="210" t="s">
        <v>3</v>
      </c>
      <c r="AD749" s="210" t="s">
        <v>3</v>
      </c>
      <c r="AG749" s="281"/>
      <c r="AH749" s="281"/>
      <c r="AI749" s="281"/>
      <c r="AJ749" s="1172"/>
      <c r="AK749" s="1253"/>
      <c r="AL749" s="1253"/>
      <c r="AM749" s="1253"/>
      <c r="AN749" s="280"/>
      <c r="AO749" s="280"/>
      <c r="AP749" s="280"/>
    </row>
    <row r="750" spans="22:42" ht="14.5" x14ac:dyDescent="0.35">
      <c r="V750" s="210" t="s">
        <v>3</v>
      </c>
      <c r="W750" s="210" t="s">
        <v>3</v>
      </c>
      <c r="X750" s="210" t="s">
        <v>3</v>
      </c>
      <c r="Y750" s="210" t="s">
        <v>3</v>
      </c>
      <c r="Z750" s="210" t="s">
        <v>3</v>
      </c>
      <c r="AC750" s="210" t="s">
        <v>3</v>
      </c>
      <c r="AD750" s="210" t="s">
        <v>3</v>
      </c>
      <c r="AG750" s="281"/>
      <c r="AH750" s="281"/>
      <c r="AI750" s="281"/>
      <c r="AJ750" s="1172"/>
      <c r="AK750" s="1253"/>
      <c r="AL750" s="1253"/>
      <c r="AM750" s="1253"/>
      <c r="AN750" s="280"/>
      <c r="AO750" s="280"/>
      <c r="AP750" s="280"/>
    </row>
    <row r="751" spans="22:42" ht="14.5" x14ac:dyDescent="0.35">
      <c r="V751" s="210" t="s">
        <v>3</v>
      </c>
      <c r="W751" s="210" t="s">
        <v>3</v>
      </c>
      <c r="X751" s="210" t="s">
        <v>3</v>
      </c>
      <c r="Y751" s="210" t="s">
        <v>3</v>
      </c>
      <c r="Z751" s="210" t="s">
        <v>3</v>
      </c>
      <c r="AC751" s="210" t="s">
        <v>3</v>
      </c>
      <c r="AD751" s="210" t="s">
        <v>3</v>
      </c>
      <c r="AG751" s="281"/>
      <c r="AH751" s="281"/>
      <c r="AI751" s="281"/>
      <c r="AJ751" s="1172"/>
      <c r="AK751" s="1253"/>
      <c r="AL751" s="1253"/>
      <c r="AM751" s="1253"/>
      <c r="AN751" s="280"/>
      <c r="AO751" s="280"/>
      <c r="AP751" s="280"/>
    </row>
    <row r="752" spans="22:42" ht="14.5" x14ac:dyDescent="0.35">
      <c r="V752" s="210" t="s">
        <v>3</v>
      </c>
      <c r="W752" s="210" t="s">
        <v>3</v>
      </c>
      <c r="X752" s="210" t="s">
        <v>3</v>
      </c>
      <c r="Y752" s="210" t="s">
        <v>3</v>
      </c>
      <c r="Z752" s="210" t="s">
        <v>3</v>
      </c>
      <c r="AC752" s="210" t="s">
        <v>3</v>
      </c>
      <c r="AD752" s="210" t="s">
        <v>3</v>
      </c>
      <c r="AG752" s="281"/>
      <c r="AH752" s="281"/>
      <c r="AI752" s="281"/>
      <c r="AJ752" s="1172"/>
      <c r="AK752" s="1253"/>
      <c r="AL752" s="1253"/>
      <c r="AM752" s="1253"/>
      <c r="AN752" s="280"/>
      <c r="AO752" s="280"/>
      <c r="AP752" s="280"/>
    </row>
    <row r="753" spans="22:42" ht="14.5" x14ac:dyDescent="0.35">
      <c r="V753" s="210" t="s">
        <v>3</v>
      </c>
      <c r="W753" s="210" t="s">
        <v>3</v>
      </c>
      <c r="X753" s="210" t="s">
        <v>3</v>
      </c>
      <c r="Y753" s="210" t="s">
        <v>3</v>
      </c>
      <c r="Z753" s="210" t="s">
        <v>3</v>
      </c>
      <c r="AC753" s="210" t="s">
        <v>3</v>
      </c>
      <c r="AD753" s="210" t="s">
        <v>3</v>
      </c>
      <c r="AG753" s="281"/>
      <c r="AH753" s="281"/>
      <c r="AI753" s="281"/>
      <c r="AJ753" s="1172"/>
      <c r="AK753" s="1253"/>
      <c r="AL753" s="1253"/>
      <c r="AM753" s="1253"/>
      <c r="AN753" s="280"/>
      <c r="AO753" s="280"/>
      <c r="AP753" s="280"/>
    </row>
    <row r="754" spans="22:42" ht="14.5" x14ac:dyDescent="0.35">
      <c r="V754" s="210" t="s">
        <v>3</v>
      </c>
      <c r="W754" s="210" t="s">
        <v>3</v>
      </c>
      <c r="X754" s="210" t="s">
        <v>3</v>
      </c>
      <c r="Y754" s="210" t="s">
        <v>3</v>
      </c>
      <c r="Z754" s="210" t="s">
        <v>3</v>
      </c>
      <c r="AC754" s="210" t="s">
        <v>3</v>
      </c>
      <c r="AD754" s="210" t="s">
        <v>3</v>
      </c>
      <c r="AG754" s="281"/>
      <c r="AH754" s="281"/>
      <c r="AI754" s="281"/>
      <c r="AJ754" s="1172"/>
      <c r="AK754" s="1253"/>
      <c r="AL754" s="1253"/>
      <c r="AM754" s="1253"/>
      <c r="AN754" s="280"/>
      <c r="AO754" s="280"/>
      <c r="AP754" s="280"/>
    </row>
    <row r="755" spans="22:42" ht="14.5" x14ac:dyDescent="0.35">
      <c r="V755" s="210" t="s">
        <v>3</v>
      </c>
      <c r="W755" s="210" t="s">
        <v>3</v>
      </c>
      <c r="X755" s="210" t="s">
        <v>3</v>
      </c>
      <c r="Y755" s="210" t="s">
        <v>3</v>
      </c>
      <c r="Z755" s="210" t="s">
        <v>3</v>
      </c>
      <c r="AC755" s="210" t="s">
        <v>3</v>
      </c>
      <c r="AD755" s="210" t="s">
        <v>3</v>
      </c>
      <c r="AG755" s="281"/>
      <c r="AH755" s="281"/>
      <c r="AI755" s="281"/>
      <c r="AJ755" s="1172"/>
      <c r="AK755" s="1253"/>
      <c r="AL755" s="1253"/>
      <c r="AM755" s="1253"/>
      <c r="AN755" s="280"/>
      <c r="AO755" s="280"/>
      <c r="AP755" s="280"/>
    </row>
    <row r="756" spans="22:42" ht="14.5" x14ac:dyDescent="0.35">
      <c r="V756" s="210" t="s">
        <v>3</v>
      </c>
      <c r="W756" s="210" t="s">
        <v>3</v>
      </c>
      <c r="X756" s="210" t="s">
        <v>3</v>
      </c>
      <c r="Y756" s="210" t="s">
        <v>3</v>
      </c>
      <c r="Z756" s="210" t="s">
        <v>3</v>
      </c>
      <c r="AC756" s="210" t="s">
        <v>3</v>
      </c>
      <c r="AD756" s="210" t="s">
        <v>3</v>
      </c>
      <c r="AG756" s="281"/>
      <c r="AH756" s="281"/>
      <c r="AI756" s="281"/>
      <c r="AJ756" s="1172"/>
      <c r="AK756" s="1253"/>
      <c r="AL756" s="1253"/>
      <c r="AM756" s="1253"/>
      <c r="AN756" s="280"/>
      <c r="AO756" s="280"/>
      <c r="AP756" s="280"/>
    </row>
    <row r="757" spans="22:42" ht="14.5" x14ac:dyDescent="0.35">
      <c r="V757" s="210" t="s">
        <v>3</v>
      </c>
      <c r="W757" s="210" t="s">
        <v>3</v>
      </c>
      <c r="X757" s="210" t="s">
        <v>3</v>
      </c>
      <c r="Y757" s="210" t="s">
        <v>3</v>
      </c>
      <c r="Z757" s="210" t="s">
        <v>3</v>
      </c>
      <c r="AC757" s="210" t="s">
        <v>3</v>
      </c>
      <c r="AD757" s="210" t="s">
        <v>3</v>
      </c>
      <c r="AG757" s="281"/>
      <c r="AH757" s="281"/>
      <c r="AI757" s="281"/>
      <c r="AJ757" s="1172"/>
      <c r="AK757" s="1253"/>
      <c r="AL757" s="1253"/>
      <c r="AM757" s="1253"/>
      <c r="AN757" s="280"/>
      <c r="AO757" s="280"/>
      <c r="AP757" s="280"/>
    </row>
    <row r="758" spans="22:42" ht="14.5" x14ac:dyDescent="0.35">
      <c r="V758" s="210" t="s">
        <v>3</v>
      </c>
      <c r="W758" s="210" t="s">
        <v>3</v>
      </c>
      <c r="X758" s="210" t="s">
        <v>3</v>
      </c>
      <c r="Y758" s="210" t="s">
        <v>3</v>
      </c>
      <c r="Z758" s="210" t="s">
        <v>3</v>
      </c>
      <c r="AC758" s="210" t="s">
        <v>3</v>
      </c>
      <c r="AD758" s="210" t="s">
        <v>3</v>
      </c>
      <c r="AG758" s="281"/>
      <c r="AH758" s="281"/>
      <c r="AI758" s="281"/>
      <c r="AJ758" s="1172"/>
      <c r="AK758" s="1253"/>
      <c r="AL758" s="1253"/>
      <c r="AM758" s="1253"/>
      <c r="AN758" s="280"/>
      <c r="AO758" s="280"/>
      <c r="AP758" s="280"/>
    </row>
    <row r="759" spans="22:42" ht="14.5" x14ac:dyDescent="0.35">
      <c r="V759" s="210" t="s">
        <v>3</v>
      </c>
      <c r="W759" s="210" t="s">
        <v>3</v>
      </c>
      <c r="X759" s="210" t="s">
        <v>3</v>
      </c>
      <c r="Y759" s="210" t="s">
        <v>3</v>
      </c>
      <c r="Z759" s="210" t="s">
        <v>3</v>
      </c>
      <c r="AC759" s="210" t="s">
        <v>3</v>
      </c>
      <c r="AD759" s="210" t="s">
        <v>3</v>
      </c>
      <c r="AG759" s="281"/>
      <c r="AH759" s="281"/>
      <c r="AI759" s="281"/>
      <c r="AJ759" s="1172"/>
      <c r="AK759" s="1253"/>
      <c r="AL759" s="1253"/>
      <c r="AM759" s="1253"/>
      <c r="AN759" s="280"/>
      <c r="AO759" s="280"/>
      <c r="AP759" s="280"/>
    </row>
    <row r="760" spans="22:42" ht="14.5" x14ac:dyDescent="0.35">
      <c r="V760" s="210" t="s">
        <v>3</v>
      </c>
      <c r="W760" s="210" t="s">
        <v>3</v>
      </c>
      <c r="X760" s="210" t="s">
        <v>3</v>
      </c>
      <c r="Y760" s="210" t="s">
        <v>3</v>
      </c>
      <c r="Z760" s="210" t="s">
        <v>3</v>
      </c>
      <c r="AC760" s="210" t="s">
        <v>3</v>
      </c>
      <c r="AD760" s="210" t="s">
        <v>3</v>
      </c>
      <c r="AG760" s="281"/>
      <c r="AH760" s="281"/>
      <c r="AI760" s="281"/>
      <c r="AJ760" s="1172"/>
      <c r="AK760" s="1253"/>
      <c r="AL760" s="1253"/>
      <c r="AM760" s="1253"/>
      <c r="AN760" s="280"/>
      <c r="AO760" s="280"/>
      <c r="AP760" s="280"/>
    </row>
    <row r="761" spans="22:42" ht="14.5" x14ac:dyDescent="0.35">
      <c r="V761" s="210" t="s">
        <v>3</v>
      </c>
      <c r="W761" s="210" t="s">
        <v>3</v>
      </c>
      <c r="X761" s="210" t="s">
        <v>3</v>
      </c>
      <c r="Y761" s="210" t="s">
        <v>3</v>
      </c>
      <c r="Z761" s="210" t="s">
        <v>3</v>
      </c>
      <c r="AC761" s="210" t="s">
        <v>3</v>
      </c>
      <c r="AD761" s="210" t="s">
        <v>3</v>
      </c>
      <c r="AG761" s="281"/>
      <c r="AH761" s="281"/>
      <c r="AI761" s="281"/>
      <c r="AJ761" s="1172"/>
      <c r="AK761" s="1253"/>
      <c r="AL761" s="1253"/>
      <c r="AM761" s="1253"/>
      <c r="AN761" s="280"/>
      <c r="AO761" s="280"/>
      <c r="AP761" s="280"/>
    </row>
    <row r="762" spans="22:42" ht="14.5" x14ac:dyDescent="0.35">
      <c r="V762" s="210" t="s">
        <v>3</v>
      </c>
      <c r="W762" s="210" t="s">
        <v>3</v>
      </c>
      <c r="X762" s="210" t="s">
        <v>3</v>
      </c>
      <c r="Y762" s="210" t="s">
        <v>3</v>
      </c>
      <c r="Z762" s="210" t="s">
        <v>3</v>
      </c>
      <c r="AC762" s="210" t="s">
        <v>3</v>
      </c>
      <c r="AD762" s="210" t="s">
        <v>3</v>
      </c>
      <c r="AG762" s="281"/>
      <c r="AH762" s="281"/>
      <c r="AI762" s="281"/>
      <c r="AJ762" s="1172"/>
      <c r="AK762" s="1253"/>
      <c r="AL762" s="1253"/>
      <c r="AM762" s="1253"/>
      <c r="AN762" s="280"/>
      <c r="AO762" s="280"/>
      <c r="AP762" s="280"/>
    </row>
    <row r="763" spans="22:42" ht="14.5" x14ac:dyDescent="0.35">
      <c r="V763" s="210" t="s">
        <v>3</v>
      </c>
      <c r="W763" s="210" t="s">
        <v>3</v>
      </c>
      <c r="X763" s="210" t="s">
        <v>3</v>
      </c>
      <c r="Y763" s="210" t="s">
        <v>3</v>
      </c>
      <c r="Z763" s="210" t="s">
        <v>3</v>
      </c>
      <c r="AC763" s="210" t="s">
        <v>3</v>
      </c>
      <c r="AD763" s="210" t="s">
        <v>3</v>
      </c>
      <c r="AG763" s="281"/>
      <c r="AH763" s="281"/>
      <c r="AI763" s="281"/>
      <c r="AJ763" s="1172"/>
      <c r="AK763" s="1253"/>
      <c r="AL763" s="1253"/>
      <c r="AM763" s="1253"/>
      <c r="AN763" s="280"/>
      <c r="AO763" s="280"/>
      <c r="AP763" s="280"/>
    </row>
    <row r="764" spans="22:42" ht="14.5" x14ac:dyDescent="0.35">
      <c r="V764" s="210" t="s">
        <v>3</v>
      </c>
      <c r="W764" s="210" t="s">
        <v>3</v>
      </c>
      <c r="X764" s="210" t="s">
        <v>3</v>
      </c>
      <c r="Y764" s="210" t="s">
        <v>3</v>
      </c>
      <c r="Z764" s="210" t="s">
        <v>3</v>
      </c>
      <c r="AC764" s="210" t="s">
        <v>3</v>
      </c>
      <c r="AD764" s="210" t="s">
        <v>3</v>
      </c>
      <c r="AG764" s="281"/>
      <c r="AH764" s="281"/>
      <c r="AI764" s="281"/>
      <c r="AJ764" s="1172"/>
      <c r="AK764" s="1253"/>
      <c r="AL764" s="1253"/>
      <c r="AM764" s="1253"/>
      <c r="AN764" s="280"/>
      <c r="AO764" s="280"/>
      <c r="AP764" s="280"/>
    </row>
    <row r="765" spans="22:42" ht="14.5" x14ac:dyDescent="0.35">
      <c r="V765" s="210" t="s">
        <v>3</v>
      </c>
      <c r="W765" s="210" t="s">
        <v>3</v>
      </c>
      <c r="X765" s="210" t="s">
        <v>3</v>
      </c>
      <c r="Y765" s="210" t="s">
        <v>3</v>
      </c>
      <c r="Z765" s="210" t="s">
        <v>3</v>
      </c>
      <c r="AC765" s="210" t="s">
        <v>3</v>
      </c>
      <c r="AD765" s="210" t="s">
        <v>3</v>
      </c>
      <c r="AG765" s="281"/>
      <c r="AH765" s="281"/>
      <c r="AI765" s="281"/>
      <c r="AJ765" s="1172"/>
      <c r="AK765" s="1253"/>
      <c r="AL765" s="1253"/>
      <c r="AM765" s="1253"/>
      <c r="AN765" s="280"/>
      <c r="AO765" s="280"/>
      <c r="AP765" s="280"/>
    </row>
    <row r="766" spans="22:42" ht="14.5" x14ac:dyDescent="0.35">
      <c r="V766" s="210" t="s">
        <v>3</v>
      </c>
      <c r="W766" s="210" t="s">
        <v>3</v>
      </c>
      <c r="X766" s="210" t="s">
        <v>3</v>
      </c>
      <c r="Y766" s="210" t="s">
        <v>3</v>
      </c>
      <c r="Z766" s="210" t="s">
        <v>3</v>
      </c>
      <c r="AC766" s="210" t="s">
        <v>3</v>
      </c>
      <c r="AD766" s="210" t="s">
        <v>3</v>
      </c>
      <c r="AG766" s="281"/>
      <c r="AH766" s="281"/>
      <c r="AI766" s="281"/>
      <c r="AJ766" s="1172"/>
      <c r="AK766" s="1253"/>
      <c r="AL766" s="1253"/>
      <c r="AM766" s="1253"/>
      <c r="AN766" s="280"/>
      <c r="AO766" s="280"/>
      <c r="AP766" s="280"/>
    </row>
    <row r="767" spans="22:42" ht="14.5" x14ac:dyDescent="0.35">
      <c r="V767" s="210" t="s">
        <v>3</v>
      </c>
      <c r="W767" s="210" t="s">
        <v>3</v>
      </c>
      <c r="X767" s="210" t="s">
        <v>3</v>
      </c>
      <c r="Y767" s="210" t="s">
        <v>3</v>
      </c>
      <c r="Z767" s="210" t="s">
        <v>3</v>
      </c>
      <c r="AC767" s="210" t="s">
        <v>3</v>
      </c>
      <c r="AD767" s="210" t="s">
        <v>3</v>
      </c>
      <c r="AG767" s="281"/>
      <c r="AH767" s="281"/>
      <c r="AI767" s="281"/>
      <c r="AJ767" s="1172"/>
      <c r="AK767" s="1253"/>
      <c r="AL767" s="1253"/>
      <c r="AM767" s="1253"/>
      <c r="AN767" s="280"/>
      <c r="AO767" s="280"/>
      <c r="AP767" s="280"/>
    </row>
    <row r="768" spans="22:42" ht="14.5" x14ac:dyDescent="0.35">
      <c r="V768" s="210" t="s">
        <v>3</v>
      </c>
      <c r="W768" s="210" t="s">
        <v>3</v>
      </c>
      <c r="X768" s="210" t="s">
        <v>3</v>
      </c>
      <c r="Y768" s="210" t="s">
        <v>3</v>
      </c>
      <c r="Z768" s="210" t="s">
        <v>3</v>
      </c>
      <c r="AC768" s="210" t="s">
        <v>3</v>
      </c>
      <c r="AD768" s="210" t="s">
        <v>3</v>
      </c>
      <c r="AG768" s="281"/>
      <c r="AH768" s="281"/>
      <c r="AI768" s="281"/>
      <c r="AJ768" s="1172"/>
      <c r="AK768" s="1253"/>
      <c r="AL768" s="1253"/>
      <c r="AM768" s="1253"/>
      <c r="AN768" s="280"/>
      <c r="AO768" s="280"/>
      <c r="AP768" s="280"/>
    </row>
    <row r="769" spans="22:42" ht="14.5" x14ac:dyDescent="0.35">
      <c r="V769" s="210" t="s">
        <v>3</v>
      </c>
      <c r="W769" s="210" t="s">
        <v>3</v>
      </c>
      <c r="X769" s="210" t="s">
        <v>3</v>
      </c>
      <c r="Y769" s="210" t="s">
        <v>3</v>
      </c>
      <c r="Z769" s="210" t="s">
        <v>3</v>
      </c>
      <c r="AC769" s="210" t="s">
        <v>3</v>
      </c>
      <c r="AD769" s="210" t="s">
        <v>3</v>
      </c>
      <c r="AG769" s="281"/>
      <c r="AH769" s="281"/>
      <c r="AI769" s="281"/>
      <c r="AJ769" s="1172"/>
      <c r="AK769" s="1253"/>
      <c r="AL769" s="1253"/>
      <c r="AM769" s="1253"/>
      <c r="AN769" s="280"/>
      <c r="AO769" s="280"/>
      <c r="AP769" s="280"/>
    </row>
    <row r="770" spans="22:42" ht="14.5" x14ac:dyDescent="0.35">
      <c r="V770" s="210" t="s">
        <v>3</v>
      </c>
      <c r="W770" s="210" t="s">
        <v>3</v>
      </c>
      <c r="X770" s="210" t="s">
        <v>3</v>
      </c>
      <c r="Y770" s="210" t="s">
        <v>3</v>
      </c>
      <c r="Z770" s="210" t="s">
        <v>3</v>
      </c>
      <c r="AC770" s="210" t="s">
        <v>3</v>
      </c>
      <c r="AD770" s="210" t="s">
        <v>3</v>
      </c>
      <c r="AG770" s="281"/>
      <c r="AH770" s="281"/>
      <c r="AI770" s="281"/>
      <c r="AJ770" s="1172"/>
      <c r="AK770" s="1253"/>
      <c r="AL770" s="1253"/>
      <c r="AM770" s="1253"/>
      <c r="AN770" s="280"/>
      <c r="AO770" s="280"/>
      <c r="AP770" s="280"/>
    </row>
    <row r="771" spans="22:42" ht="14.5" x14ac:dyDescent="0.35">
      <c r="V771" s="210" t="s">
        <v>3</v>
      </c>
      <c r="W771" s="210" t="s">
        <v>3</v>
      </c>
      <c r="X771" s="210" t="s">
        <v>3</v>
      </c>
      <c r="Y771" s="210" t="s">
        <v>3</v>
      </c>
      <c r="Z771" s="210" t="s">
        <v>3</v>
      </c>
      <c r="AC771" s="210" t="s">
        <v>3</v>
      </c>
      <c r="AD771" s="210" t="s">
        <v>3</v>
      </c>
      <c r="AG771" s="281"/>
      <c r="AH771" s="281"/>
      <c r="AI771" s="281"/>
      <c r="AJ771" s="1172"/>
      <c r="AK771" s="1253"/>
      <c r="AL771" s="1253"/>
      <c r="AM771" s="1253"/>
      <c r="AN771" s="280"/>
      <c r="AO771" s="280"/>
      <c r="AP771" s="280"/>
    </row>
    <row r="772" spans="22:42" ht="14.5" x14ac:dyDescent="0.35">
      <c r="V772" s="210" t="s">
        <v>3</v>
      </c>
      <c r="W772" s="210" t="s">
        <v>3</v>
      </c>
      <c r="X772" s="210" t="s">
        <v>3</v>
      </c>
      <c r="Y772" s="210" t="s">
        <v>3</v>
      </c>
      <c r="Z772" s="210" t="s">
        <v>3</v>
      </c>
      <c r="AC772" s="210" t="s">
        <v>3</v>
      </c>
      <c r="AD772" s="210" t="s">
        <v>3</v>
      </c>
      <c r="AG772" s="281"/>
      <c r="AH772" s="281"/>
      <c r="AI772" s="281"/>
      <c r="AJ772" s="1172"/>
      <c r="AK772" s="1253"/>
      <c r="AL772" s="1253"/>
      <c r="AM772" s="1253"/>
      <c r="AN772" s="280"/>
      <c r="AO772" s="280"/>
      <c r="AP772" s="280"/>
    </row>
    <row r="773" spans="22:42" ht="14.5" x14ac:dyDescent="0.35">
      <c r="V773" s="210" t="s">
        <v>3</v>
      </c>
      <c r="W773" s="210" t="s">
        <v>3</v>
      </c>
      <c r="X773" s="210" t="s">
        <v>3</v>
      </c>
      <c r="Y773" s="210" t="s">
        <v>3</v>
      </c>
      <c r="Z773" s="210" t="s">
        <v>3</v>
      </c>
      <c r="AC773" s="210" t="s">
        <v>3</v>
      </c>
      <c r="AD773" s="210" t="s">
        <v>3</v>
      </c>
      <c r="AG773" s="281"/>
      <c r="AH773" s="281"/>
      <c r="AI773" s="281"/>
      <c r="AJ773" s="1172"/>
      <c r="AK773" s="1253"/>
      <c r="AL773" s="1253"/>
      <c r="AM773" s="1253"/>
      <c r="AN773" s="280"/>
      <c r="AO773" s="280"/>
      <c r="AP773" s="280"/>
    </row>
    <row r="774" spans="22:42" ht="14.5" x14ac:dyDescent="0.35">
      <c r="V774" s="210" t="s">
        <v>3</v>
      </c>
      <c r="W774" s="210" t="s">
        <v>3</v>
      </c>
      <c r="X774" s="210" t="s">
        <v>3</v>
      </c>
      <c r="Y774" s="210" t="s">
        <v>3</v>
      </c>
      <c r="Z774" s="210" t="s">
        <v>3</v>
      </c>
      <c r="AC774" s="210" t="s">
        <v>3</v>
      </c>
      <c r="AD774" s="210" t="s">
        <v>3</v>
      </c>
      <c r="AG774" s="281"/>
      <c r="AH774" s="281"/>
      <c r="AI774" s="281"/>
      <c r="AJ774" s="1172"/>
      <c r="AK774" s="1253"/>
      <c r="AL774" s="1253"/>
      <c r="AM774" s="1253"/>
      <c r="AN774" s="280"/>
      <c r="AO774" s="280"/>
      <c r="AP774" s="280"/>
    </row>
    <row r="775" spans="22:42" ht="14.5" x14ac:dyDescent="0.35">
      <c r="V775" s="210" t="s">
        <v>3</v>
      </c>
      <c r="W775" s="210" t="s">
        <v>3</v>
      </c>
      <c r="X775" s="210" t="s">
        <v>3</v>
      </c>
      <c r="Y775" s="210" t="s">
        <v>3</v>
      </c>
      <c r="Z775" s="210" t="s">
        <v>3</v>
      </c>
      <c r="AC775" s="210" t="s">
        <v>3</v>
      </c>
      <c r="AD775" s="210" t="s">
        <v>3</v>
      </c>
      <c r="AG775" s="281"/>
      <c r="AH775" s="281"/>
      <c r="AI775" s="281"/>
      <c r="AJ775" s="1172"/>
      <c r="AK775" s="1253"/>
      <c r="AL775" s="1253"/>
      <c r="AM775" s="1253"/>
      <c r="AN775" s="280"/>
      <c r="AO775" s="280"/>
      <c r="AP775" s="280"/>
    </row>
    <row r="776" spans="22:42" ht="14.5" x14ac:dyDescent="0.35">
      <c r="V776" s="210" t="s">
        <v>3</v>
      </c>
      <c r="W776" s="210" t="s">
        <v>3</v>
      </c>
      <c r="X776" s="210" t="s">
        <v>3</v>
      </c>
      <c r="Y776" s="210" t="s">
        <v>3</v>
      </c>
      <c r="Z776" s="210" t="s">
        <v>3</v>
      </c>
      <c r="AC776" s="210" t="s">
        <v>3</v>
      </c>
      <c r="AD776" s="210" t="s">
        <v>3</v>
      </c>
      <c r="AG776" s="281"/>
      <c r="AH776" s="281"/>
      <c r="AI776" s="281"/>
      <c r="AJ776" s="1172"/>
      <c r="AK776" s="1253"/>
      <c r="AL776" s="1253"/>
      <c r="AM776" s="1253"/>
      <c r="AN776" s="280"/>
      <c r="AO776" s="280"/>
      <c r="AP776" s="280"/>
    </row>
    <row r="777" spans="22:42" ht="14.5" x14ac:dyDescent="0.35">
      <c r="V777" s="210" t="s">
        <v>3</v>
      </c>
      <c r="W777" s="210" t="s">
        <v>3</v>
      </c>
      <c r="X777" s="210" t="s">
        <v>3</v>
      </c>
      <c r="Y777" s="210" t="s">
        <v>3</v>
      </c>
      <c r="Z777" s="210" t="s">
        <v>3</v>
      </c>
      <c r="AC777" s="210" t="s">
        <v>3</v>
      </c>
      <c r="AD777" s="210" t="s">
        <v>3</v>
      </c>
      <c r="AG777" s="281"/>
      <c r="AH777" s="281"/>
      <c r="AI777" s="281"/>
      <c r="AJ777" s="1172"/>
      <c r="AK777" s="1253"/>
      <c r="AL777" s="1253"/>
      <c r="AM777" s="1253"/>
      <c r="AN777" s="280"/>
      <c r="AO777" s="280"/>
      <c r="AP777" s="280"/>
    </row>
    <row r="778" spans="22:42" ht="14.5" x14ac:dyDescent="0.35">
      <c r="V778" s="210" t="s">
        <v>3</v>
      </c>
      <c r="W778" s="210" t="s">
        <v>3</v>
      </c>
      <c r="X778" s="210" t="s">
        <v>3</v>
      </c>
      <c r="Y778" s="210" t="s">
        <v>3</v>
      </c>
      <c r="Z778" s="210" t="s">
        <v>3</v>
      </c>
      <c r="AC778" s="210" t="s">
        <v>3</v>
      </c>
      <c r="AD778" s="210" t="s">
        <v>3</v>
      </c>
      <c r="AG778" s="281"/>
      <c r="AH778" s="281"/>
      <c r="AI778" s="281"/>
      <c r="AJ778" s="1172"/>
      <c r="AK778" s="1253"/>
      <c r="AL778" s="1253"/>
      <c r="AM778" s="1253"/>
      <c r="AN778" s="280"/>
      <c r="AO778" s="280"/>
      <c r="AP778" s="280"/>
    </row>
    <row r="779" spans="22:42" ht="14.5" x14ac:dyDescent="0.35">
      <c r="V779" s="210" t="s">
        <v>3</v>
      </c>
      <c r="W779" s="210" t="s">
        <v>3</v>
      </c>
      <c r="X779" s="210" t="s">
        <v>3</v>
      </c>
      <c r="Y779" s="210" t="s">
        <v>3</v>
      </c>
      <c r="Z779" s="210" t="s">
        <v>3</v>
      </c>
      <c r="AC779" s="210" t="s">
        <v>3</v>
      </c>
      <c r="AD779" s="210" t="s">
        <v>3</v>
      </c>
      <c r="AG779" s="281"/>
      <c r="AH779" s="281"/>
      <c r="AI779" s="281"/>
      <c r="AJ779" s="1172"/>
      <c r="AK779" s="1253"/>
      <c r="AL779" s="1253"/>
      <c r="AM779" s="1253"/>
      <c r="AN779" s="280"/>
      <c r="AO779" s="280"/>
      <c r="AP779" s="280"/>
    </row>
    <row r="780" spans="22:42" ht="14.5" x14ac:dyDescent="0.35">
      <c r="V780" s="210" t="s">
        <v>3</v>
      </c>
      <c r="W780" s="210" t="s">
        <v>3</v>
      </c>
      <c r="X780" s="210" t="s">
        <v>3</v>
      </c>
      <c r="Y780" s="210" t="s">
        <v>3</v>
      </c>
      <c r="Z780" s="210" t="s">
        <v>3</v>
      </c>
      <c r="AC780" s="210" t="s">
        <v>3</v>
      </c>
      <c r="AD780" s="210" t="s">
        <v>3</v>
      </c>
      <c r="AG780" s="281"/>
      <c r="AH780" s="281"/>
      <c r="AI780" s="281"/>
      <c r="AJ780" s="1172"/>
      <c r="AK780" s="1253"/>
      <c r="AL780" s="1253"/>
      <c r="AM780" s="1253"/>
      <c r="AN780" s="280"/>
      <c r="AO780" s="280"/>
      <c r="AP780" s="280"/>
    </row>
    <row r="781" spans="22:42" ht="14.5" x14ac:dyDescent="0.35">
      <c r="V781" s="210" t="s">
        <v>3</v>
      </c>
      <c r="W781" s="210" t="s">
        <v>3</v>
      </c>
      <c r="X781" s="210" t="s">
        <v>3</v>
      </c>
      <c r="Y781" s="210" t="s">
        <v>3</v>
      </c>
      <c r="Z781" s="210" t="s">
        <v>3</v>
      </c>
      <c r="AC781" s="210" t="s">
        <v>3</v>
      </c>
      <c r="AD781" s="210" t="s">
        <v>3</v>
      </c>
      <c r="AG781" s="281"/>
      <c r="AH781" s="281"/>
      <c r="AI781" s="281"/>
      <c r="AJ781" s="1172"/>
      <c r="AK781" s="1253"/>
      <c r="AL781" s="1253"/>
      <c r="AM781" s="1253"/>
      <c r="AN781" s="280"/>
      <c r="AO781" s="280"/>
      <c r="AP781" s="280"/>
    </row>
    <row r="782" spans="22:42" ht="14.5" x14ac:dyDescent="0.35">
      <c r="V782" s="210" t="s">
        <v>3</v>
      </c>
      <c r="W782" s="210" t="s">
        <v>3</v>
      </c>
      <c r="X782" s="210" t="s">
        <v>3</v>
      </c>
      <c r="Y782" s="210" t="s">
        <v>3</v>
      </c>
      <c r="Z782" s="210" t="s">
        <v>3</v>
      </c>
      <c r="AC782" s="210" t="s">
        <v>3</v>
      </c>
      <c r="AD782" s="210" t="s">
        <v>3</v>
      </c>
      <c r="AG782" s="281"/>
      <c r="AH782" s="281"/>
      <c r="AI782" s="281"/>
      <c r="AJ782" s="1172"/>
      <c r="AK782" s="1253"/>
      <c r="AL782" s="1253"/>
      <c r="AM782" s="1253"/>
      <c r="AN782" s="280"/>
      <c r="AO782" s="280"/>
      <c r="AP782" s="280"/>
    </row>
    <row r="783" spans="22:42" ht="14.5" x14ac:dyDescent="0.35">
      <c r="V783" s="210" t="s">
        <v>3</v>
      </c>
      <c r="W783" s="210" t="s">
        <v>3</v>
      </c>
      <c r="X783" s="210" t="s">
        <v>3</v>
      </c>
      <c r="Y783" s="210" t="s">
        <v>3</v>
      </c>
      <c r="Z783" s="210" t="s">
        <v>3</v>
      </c>
      <c r="AC783" s="210" t="s">
        <v>3</v>
      </c>
      <c r="AD783" s="210" t="s">
        <v>3</v>
      </c>
      <c r="AG783" s="281"/>
      <c r="AH783" s="281"/>
      <c r="AI783" s="281"/>
      <c r="AJ783" s="1172"/>
      <c r="AK783" s="1253"/>
      <c r="AL783" s="1253"/>
      <c r="AM783" s="1253"/>
      <c r="AN783" s="280"/>
      <c r="AO783" s="280"/>
      <c r="AP783" s="280"/>
    </row>
    <row r="784" spans="22:42" ht="14.5" x14ac:dyDescent="0.35">
      <c r="V784" s="210" t="s">
        <v>3</v>
      </c>
      <c r="W784" s="210" t="s">
        <v>3</v>
      </c>
      <c r="X784" s="210" t="s">
        <v>3</v>
      </c>
      <c r="Y784" s="210" t="s">
        <v>3</v>
      </c>
      <c r="Z784" s="210" t="s">
        <v>3</v>
      </c>
      <c r="AC784" s="210" t="s">
        <v>3</v>
      </c>
      <c r="AD784" s="210" t="s">
        <v>3</v>
      </c>
      <c r="AG784" s="281"/>
      <c r="AH784" s="281"/>
      <c r="AI784" s="281"/>
      <c r="AJ784" s="1172"/>
      <c r="AK784" s="1253"/>
      <c r="AL784" s="1253"/>
      <c r="AM784" s="1253"/>
      <c r="AN784" s="280"/>
      <c r="AO784" s="280"/>
      <c r="AP784" s="280"/>
    </row>
    <row r="785" spans="22:42" ht="14.5" x14ac:dyDescent="0.35">
      <c r="V785" s="210" t="s">
        <v>3</v>
      </c>
      <c r="W785" s="210" t="s">
        <v>3</v>
      </c>
      <c r="X785" s="210" t="s">
        <v>3</v>
      </c>
      <c r="Y785" s="210" t="s">
        <v>3</v>
      </c>
      <c r="Z785" s="210" t="s">
        <v>3</v>
      </c>
      <c r="AC785" s="210" t="s">
        <v>3</v>
      </c>
      <c r="AD785" s="210" t="s">
        <v>3</v>
      </c>
      <c r="AG785" s="281"/>
      <c r="AH785" s="281"/>
      <c r="AI785" s="281"/>
      <c r="AJ785" s="1172"/>
      <c r="AK785" s="1253"/>
      <c r="AL785" s="1253"/>
      <c r="AM785" s="1253"/>
      <c r="AN785" s="280"/>
      <c r="AO785" s="280"/>
      <c r="AP785" s="280"/>
    </row>
    <row r="786" spans="22:42" ht="14.5" x14ac:dyDescent="0.35">
      <c r="V786" s="210" t="s">
        <v>3</v>
      </c>
      <c r="W786" s="210" t="s">
        <v>3</v>
      </c>
      <c r="X786" s="210" t="s">
        <v>3</v>
      </c>
      <c r="Y786" s="210" t="s">
        <v>3</v>
      </c>
      <c r="Z786" s="210" t="s">
        <v>3</v>
      </c>
      <c r="AC786" s="210" t="s">
        <v>3</v>
      </c>
      <c r="AD786" s="210" t="s">
        <v>3</v>
      </c>
      <c r="AG786" s="281"/>
      <c r="AH786" s="281"/>
      <c r="AI786" s="281"/>
      <c r="AJ786" s="1172"/>
      <c r="AK786" s="1253"/>
      <c r="AL786" s="1253"/>
      <c r="AM786" s="1253"/>
      <c r="AN786" s="280"/>
      <c r="AO786" s="280"/>
      <c r="AP786" s="280"/>
    </row>
    <row r="787" spans="22:42" ht="14.5" x14ac:dyDescent="0.35">
      <c r="V787" s="210" t="s">
        <v>3</v>
      </c>
      <c r="W787" s="210" t="s">
        <v>3</v>
      </c>
      <c r="X787" s="210" t="s">
        <v>3</v>
      </c>
      <c r="Y787" s="210" t="s">
        <v>3</v>
      </c>
      <c r="Z787" s="210" t="s">
        <v>3</v>
      </c>
      <c r="AC787" s="210" t="s">
        <v>3</v>
      </c>
      <c r="AD787" s="210" t="s">
        <v>3</v>
      </c>
      <c r="AG787" s="281"/>
      <c r="AH787" s="281"/>
      <c r="AI787" s="281"/>
      <c r="AJ787" s="1172"/>
      <c r="AK787" s="1253"/>
      <c r="AL787" s="1253"/>
      <c r="AM787" s="1253"/>
      <c r="AN787" s="280"/>
      <c r="AO787" s="280"/>
      <c r="AP787" s="280"/>
    </row>
    <row r="788" spans="22:42" ht="14.5" x14ac:dyDescent="0.35">
      <c r="V788" s="210" t="s">
        <v>3</v>
      </c>
      <c r="W788" s="210" t="s">
        <v>3</v>
      </c>
      <c r="X788" s="210" t="s">
        <v>3</v>
      </c>
      <c r="Y788" s="210" t="s">
        <v>3</v>
      </c>
      <c r="Z788" s="210" t="s">
        <v>3</v>
      </c>
      <c r="AC788" s="210" t="s">
        <v>3</v>
      </c>
      <c r="AD788" s="210" t="s">
        <v>3</v>
      </c>
      <c r="AG788" s="281"/>
      <c r="AH788" s="281"/>
      <c r="AI788" s="281"/>
      <c r="AJ788" s="1172"/>
      <c r="AK788" s="1253"/>
      <c r="AL788" s="1253"/>
      <c r="AM788" s="1253"/>
      <c r="AN788" s="280"/>
      <c r="AO788" s="280"/>
      <c r="AP788" s="280"/>
    </row>
    <row r="789" spans="22:42" ht="14.5" x14ac:dyDescent="0.35">
      <c r="V789" s="210" t="s">
        <v>3</v>
      </c>
      <c r="W789" s="210" t="s">
        <v>3</v>
      </c>
      <c r="X789" s="210" t="s">
        <v>3</v>
      </c>
      <c r="Y789" s="210" t="s">
        <v>3</v>
      </c>
      <c r="Z789" s="210" t="s">
        <v>3</v>
      </c>
      <c r="AC789" s="210" t="s">
        <v>3</v>
      </c>
      <c r="AD789" s="210" t="s">
        <v>3</v>
      </c>
      <c r="AG789" s="281"/>
      <c r="AH789" s="281"/>
      <c r="AI789" s="281"/>
      <c r="AJ789" s="1172"/>
      <c r="AK789" s="1253"/>
      <c r="AL789" s="1253"/>
      <c r="AM789" s="1253"/>
      <c r="AN789" s="280"/>
      <c r="AO789" s="280"/>
      <c r="AP789" s="280"/>
    </row>
    <row r="790" spans="22:42" ht="14.5" x14ac:dyDescent="0.35">
      <c r="V790" s="210" t="s">
        <v>3</v>
      </c>
      <c r="W790" s="210" t="s">
        <v>3</v>
      </c>
      <c r="X790" s="210" t="s">
        <v>3</v>
      </c>
      <c r="Y790" s="210" t="s">
        <v>3</v>
      </c>
      <c r="Z790" s="210" t="s">
        <v>3</v>
      </c>
      <c r="AC790" s="210" t="s">
        <v>3</v>
      </c>
      <c r="AD790" s="210" t="s">
        <v>3</v>
      </c>
      <c r="AG790" s="281"/>
      <c r="AH790" s="281"/>
      <c r="AI790" s="281"/>
      <c r="AJ790" s="1172"/>
      <c r="AK790" s="1253"/>
      <c r="AL790" s="1253"/>
      <c r="AM790" s="1253"/>
      <c r="AN790" s="280"/>
      <c r="AO790" s="280"/>
      <c r="AP790" s="280"/>
    </row>
    <row r="791" spans="22:42" ht="14.5" x14ac:dyDescent="0.35">
      <c r="V791" s="210" t="s">
        <v>3</v>
      </c>
      <c r="W791" s="210" t="s">
        <v>3</v>
      </c>
      <c r="X791" s="210" t="s">
        <v>3</v>
      </c>
      <c r="Y791" s="210" t="s">
        <v>3</v>
      </c>
      <c r="Z791" s="210" t="s">
        <v>3</v>
      </c>
      <c r="AC791" s="210" t="s">
        <v>3</v>
      </c>
      <c r="AD791" s="210" t="s">
        <v>3</v>
      </c>
      <c r="AG791" s="281"/>
      <c r="AH791" s="281"/>
      <c r="AI791" s="281"/>
      <c r="AJ791" s="1172"/>
      <c r="AK791" s="1253"/>
      <c r="AL791" s="1253"/>
      <c r="AM791" s="1253"/>
      <c r="AN791" s="280"/>
      <c r="AO791" s="280"/>
      <c r="AP791" s="280"/>
    </row>
    <row r="792" spans="22:42" ht="14.5" x14ac:dyDescent="0.35">
      <c r="V792" s="210" t="s">
        <v>3</v>
      </c>
      <c r="W792" s="210" t="s">
        <v>3</v>
      </c>
      <c r="X792" s="210" t="s">
        <v>3</v>
      </c>
      <c r="Y792" s="210" t="s">
        <v>3</v>
      </c>
      <c r="Z792" s="210" t="s">
        <v>3</v>
      </c>
      <c r="AC792" s="210" t="s">
        <v>3</v>
      </c>
      <c r="AD792" s="210" t="s">
        <v>3</v>
      </c>
      <c r="AG792" s="281"/>
      <c r="AH792" s="281"/>
      <c r="AI792" s="281"/>
      <c r="AJ792" s="1172"/>
      <c r="AK792" s="1253"/>
      <c r="AL792" s="1253"/>
      <c r="AM792" s="1253"/>
      <c r="AN792" s="280"/>
      <c r="AO792" s="280"/>
      <c r="AP792" s="280"/>
    </row>
    <row r="793" spans="22:42" ht="14.5" x14ac:dyDescent="0.35">
      <c r="V793" s="210" t="s">
        <v>3</v>
      </c>
      <c r="W793" s="210" t="s">
        <v>3</v>
      </c>
      <c r="X793" s="210" t="s">
        <v>3</v>
      </c>
      <c r="Y793" s="210" t="s">
        <v>3</v>
      </c>
      <c r="Z793" s="210" t="s">
        <v>3</v>
      </c>
      <c r="AC793" s="210" t="s">
        <v>3</v>
      </c>
      <c r="AD793" s="210" t="s">
        <v>3</v>
      </c>
      <c r="AG793" s="281"/>
      <c r="AH793" s="281"/>
      <c r="AI793" s="281"/>
      <c r="AJ793" s="1172"/>
      <c r="AK793" s="1253"/>
      <c r="AL793" s="1253"/>
      <c r="AM793" s="1253"/>
      <c r="AN793" s="280"/>
      <c r="AO793" s="280"/>
      <c r="AP793" s="280"/>
    </row>
    <row r="794" spans="22:42" ht="14.5" x14ac:dyDescent="0.35">
      <c r="V794" s="210" t="s">
        <v>3</v>
      </c>
      <c r="W794" s="210" t="s">
        <v>3</v>
      </c>
      <c r="X794" s="210" t="s">
        <v>3</v>
      </c>
      <c r="Y794" s="210" t="s">
        <v>3</v>
      </c>
      <c r="Z794" s="210" t="s">
        <v>3</v>
      </c>
      <c r="AC794" s="210" t="s">
        <v>3</v>
      </c>
      <c r="AD794" s="210" t="s">
        <v>3</v>
      </c>
      <c r="AG794" s="281"/>
      <c r="AH794" s="281"/>
      <c r="AI794" s="281"/>
      <c r="AJ794" s="1172"/>
      <c r="AK794" s="1253"/>
      <c r="AL794" s="1253"/>
      <c r="AM794" s="1253"/>
      <c r="AN794" s="280"/>
      <c r="AO794" s="280"/>
      <c r="AP794" s="280"/>
    </row>
    <row r="795" spans="22:42" ht="14.5" x14ac:dyDescent="0.35">
      <c r="V795" s="210" t="s">
        <v>3</v>
      </c>
      <c r="W795" s="210" t="s">
        <v>3</v>
      </c>
      <c r="X795" s="210" t="s">
        <v>3</v>
      </c>
      <c r="Y795" s="210" t="s">
        <v>3</v>
      </c>
      <c r="Z795" s="210" t="s">
        <v>3</v>
      </c>
      <c r="AC795" s="210" t="s">
        <v>3</v>
      </c>
      <c r="AD795" s="210" t="s">
        <v>3</v>
      </c>
      <c r="AG795" s="281"/>
      <c r="AH795" s="281"/>
      <c r="AI795" s="281"/>
      <c r="AJ795" s="1172"/>
      <c r="AK795" s="1253"/>
      <c r="AL795" s="1253"/>
      <c r="AM795" s="1253"/>
      <c r="AN795" s="280"/>
      <c r="AO795" s="280"/>
      <c r="AP795" s="280"/>
    </row>
    <row r="796" spans="22:42" ht="14.5" x14ac:dyDescent="0.35">
      <c r="V796" s="210" t="s">
        <v>3</v>
      </c>
      <c r="W796" s="210" t="s">
        <v>3</v>
      </c>
      <c r="X796" s="210" t="s">
        <v>3</v>
      </c>
      <c r="Y796" s="210" t="s">
        <v>3</v>
      </c>
      <c r="Z796" s="210" t="s">
        <v>3</v>
      </c>
      <c r="AC796" s="210" t="s">
        <v>3</v>
      </c>
      <c r="AD796" s="210" t="s">
        <v>3</v>
      </c>
      <c r="AG796" s="281"/>
      <c r="AH796" s="281"/>
      <c r="AI796" s="281"/>
      <c r="AJ796" s="1172"/>
      <c r="AK796" s="1253"/>
      <c r="AL796" s="1253"/>
      <c r="AM796" s="1253"/>
      <c r="AN796" s="280"/>
      <c r="AO796" s="280"/>
      <c r="AP796" s="280"/>
    </row>
    <row r="797" spans="22:42" ht="14.5" x14ac:dyDescent="0.35">
      <c r="V797" s="210" t="s">
        <v>3</v>
      </c>
      <c r="W797" s="210" t="s">
        <v>3</v>
      </c>
      <c r="X797" s="210" t="s">
        <v>3</v>
      </c>
      <c r="Y797" s="210" t="s">
        <v>3</v>
      </c>
      <c r="Z797" s="210" t="s">
        <v>3</v>
      </c>
      <c r="AC797" s="210" t="s">
        <v>3</v>
      </c>
      <c r="AD797" s="210" t="s">
        <v>3</v>
      </c>
      <c r="AG797" s="281"/>
      <c r="AH797" s="281"/>
      <c r="AI797" s="281"/>
      <c r="AJ797" s="1172"/>
      <c r="AK797" s="1253"/>
      <c r="AL797" s="1253"/>
      <c r="AM797" s="1253"/>
      <c r="AN797" s="280"/>
      <c r="AO797" s="280"/>
      <c r="AP797" s="280"/>
    </row>
    <row r="798" spans="22:42" ht="14.5" x14ac:dyDescent="0.35">
      <c r="V798" s="210" t="s">
        <v>3</v>
      </c>
      <c r="W798" s="210" t="s">
        <v>3</v>
      </c>
      <c r="X798" s="210" t="s">
        <v>3</v>
      </c>
      <c r="Y798" s="210" t="s">
        <v>3</v>
      </c>
      <c r="Z798" s="210" t="s">
        <v>3</v>
      </c>
      <c r="AC798" s="210" t="s">
        <v>3</v>
      </c>
      <c r="AD798" s="210" t="s">
        <v>3</v>
      </c>
      <c r="AG798" s="281"/>
      <c r="AH798" s="281"/>
      <c r="AI798" s="281"/>
      <c r="AJ798" s="1172"/>
      <c r="AK798" s="1253"/>
      <c r="AL798" s="1253"/>
      <c r="AM798" s="1253"/>
      <c r="AN798" s="280"/>
      <c r="AO798" s="280"/>
      <c r="AP798" s="280"/>
    </row>
    <row r="799" spans="22:42" ht="14.5" x14ac:dyDescent="0.35">
      <c r="V799" s="210" t="s">
        <v>3</v>
      </c>
      <c r="W799" s="210" t="s">
        <v>3</v>
      </c>
      <c r="X799" s="210" t="s">
        <v>3</v>
      </c>
      <c r="Y799" s="210" t="s">
        <v>3</v>
      </c>
      <c r="Z799" s="210" t="s">
        <v>3</v>
      </c>
      <c r="AC799" s="210" t="s">
        <v>3</v>
      </c>
      <c r="AD799" s="210" t="s">
        <v>3</v>
      </c>
      <c r="AG799" s="281"/>
      <c r="AH799" s="281"/>
      <c r="AI799" s="281"/>
      <c r="AJ799" s="1172"/>
      <c r="AK799" s="1253"/>
      <c r="AL799" s="1253"/>
      <c r="AM799" s="1253"/>
      <c r="AN799" s="280"/>
      <c r="AO799" s="280"/>
      <c r="AP799" s="280"/>
    </row>
    <row r="800" spans="22:42" ht="14.5" x14ac:dyDescent="0.35">
      <c r="V800" s="210" t="s">
        <v>3</v>
      </c>
      <c r="W800" s="210" t="s">
        <v>3</v>
      </c>
      <c r="X800" s="210" t="s">
        <v>3</v>
      </c>
      <c r="Y800" s="210" t="s">
        <v>3</v>
      </c>
      <c r="Z800" s="210" t="s">
        <v>3</v>
      </c>
      <c r="AC800" s="210" t="s">
        <v>3</v>
      </c>
      <c r="AD800" s="210" t="s">
        <v>3</v>
      </c>
      <c r="AG800" s="281"/>
      <c r="AH800" s="281"/>
      <c r="AI800" s="281"/>
      <c r="AJ800" s="1172"/>
      <c r="AK800" s="1253"/>
      <c r="AL800" s="1253"/>
      <c r="AM800" s="1253"/>
      <c r="AN800" s="280"/>
      <c r="AO800" s="280"/>
      <c r="AP800" s="280"/>
    </row>
    <row r="801" spans="22:42" ht="14.5" x14ac:dyDescent="0.35">
      <c r="V801" s="210" t="s">
        <v>3</v>
      </c>
      <c r="W801" s="210" t="s">
        <v>3</v>
      </c>
      <c r="X801" s="210" t="s">
        <v>3</v>
      </c>
      <c r="Y801" s="210" t="s">
        <v>3</v>
      </c>
      <c r="Z801" s="210" t="s">
        <v>3</v>
      </c>
      <c r="AC801" s="210" t="s">
        <v>3</v>
      </c>
      <c r="AD801" s="210" t="s">
        <v>3</v>
      </c>
      <c r="AG801" s="281"/>
      <c r="AH801" s="281"/>
      <c r="AI801" s="281"/>
      <c r="AJ801" s="1172"/>
      <c r="AK801" s="1253"/>
      <c r="AL801" s="1253"/>
      <c r="AM801" s="1253"/>
      <c r="AN801" s="280"/>
      <c r="AO801" s="280"/>
      <c r="AP801" s="280"/>
    </row>
    <row r="802" spans="22:42" ht="14.5" x14ac:dyDescent="0.35">
      <c r="V802" s="210" t="s">
        <v>3</v>
      </c>
      <c r="W802" s="210" t="s">
        <v>3</v>
      </c>
      <c r="X802" s="210" t="s">
        <v>3</v>
      </c>
      <c r="Y802" s="210" t="s">
        <v>3</v>
      </c>
      <c r="Z802" s="210" t="s">
        <v>3</v>
      </c>
      <c r="AC802" s="210" t="s">
        <v>3</v>
      </c>
      <c r="AD802" s="210" t="s">
        <v>3</v>
      </c>
      <c r="AG802" s="281"/>
      <c r="AH802" s="281"/>
      <c r="AI802" s="281"/>
      <c r="AJ802" s="1172"/>
      <c r="AK802" s="1253"/>
      <c r="AL802" s="1253"/>
      <c r="AM802" s="1253"/>
      <c r="AN802" s="280"/>
      <c r="AO802" s="280"/>
      <c r="AP802" s="280"/>
    </row>
    <row r="803" spans="22:42" ht="14.5" x14ac:dyDescent="0.35">
      <c r="V803" s="210" t="s">
        <v>3</v>
      </c>
      <c r="W803" s="210" t="s">
        <v>3</v>
      </c>
      <c r="X803" s="210" t="s">
        <v>3</v>
      </c>
      <c r="Y803" s="210" t="s">
        <v>3</v>
      </c>
      <c r="Z803" s="210" t="s">
        <v>3</v>
      </c>
      <c r="AC803" s="210" t="s">
        <v>3</v>
      </c>
      <c r="AD803" s="210" t="s">
        <v>3</v>
      </c>
      <c r="AG803" s="281"/>
      <c r="AH803" s="281"/>
      <c r="AI803" s="281"/>
      <c r="AJ803" s="1172"/>
      <c r="AK803" s="1253"/>
      <c r="AL803" s="1253"/>
      <c r="AM803" s="1253"/>
      <c r="AN803" s="280"/>
      <c r="AO803" s="280"/>
      <c r="AP803" s="280"/>
    </row>
    <row r="804" spans="22:42" ht="14.5" x14ac:dyDescent="0.35">
      <c r="V804" s="210" t="s">
        <v>3</v>
      </c>
      <c r="W804" s="210" t="s">
        <v>3</v>
      </c>
      <c r="X804" s="210" t="s">
        <v>3</v>
      </c>
      <c r="Y804" s="210" t="s">
        <v>3</v>
      </c>
      <c r="Z804" s="210" t="s">
        <v>3</v>
      </c>
      <c r="AC804" s="210" t="s">
        <v>3</v>
      </c>
      <c r="AD804" s="210" t="s">
        <v>3</v>
      </c>
      <c r="AG804" s="281"/>
      <c r="AH804" s="281"/>
      <c r="AI804" s="281"/>
      <c r="AJ804" s="1172"/>
      <c r="AK804" s="1253"/>
      <c r="AL804" s="1253"/>
      <c r="AM804" s="1253"/>
      <c r="AN804" s="280"/>
      <c r="AO804" s="280"/>
      <c r="AP804" s="280"/>
    </row>
    <row r="805" spans="22:42" ht="14.5" x14ac:dyDescent="0.35">
      <c r="V805" s="210" t="s">
        <v>3</v>
      </c>
      <c r="W805" s="210" t="s">
        <v>3</v>
      </c>
      <c r="X805" s="210" t="s">
        <v>3</v>
      </c>
      <c r="Y805" s="210" t="s">
        <v>3</v>
      </c>
      <c r="Z805" s="210" t="s">
        <v>3</v>
      </c>
      <c r="AC805" s="210" t="s">
        <v>3</v>
      </c>
      <c r="AD805" s="210" t="s">
        <v>3</v>
      </c>
      <c r="AG805" s="281"/>
      <c r="AH805" s="281"/>
      <c r="AI805" s="281"/>
      <c r="AJ805" s="1172"/>
      <c r="AK805" s="1253"/>
      <c r="AL805" s="1253"/>
      <c r="AM805" s="1253"/>
      <c r="AN805" s="280"/>
      <c r="AO805" s="280"/>
      <c r="AP805" s="280"/>
    </row>
    <row r="806" spans="22:42" ht="14.5" x14ac:dyDescent="0.35">
      <c r="V806" s="210" t="s">
        <v>3</v>
      </c>
      <c r="W806" s="210" t="s">
        <v>3</v>
      </c>
      <c r="X806" s="210" t="s">
        <v>3</v>
      </c>
      <c r="Y806" s="210" t="s">
        <v>3</v>
      </c>
      <c r="Z806" s="210" t="s">
        <v>3</v>
      </c>
      <c r="AC806" s="210" t="s">
        <v>3</v>
      </c>
      <c r="AD806" s="210" t="s">
        <v>3</v>
      </c>
      <c r="AG806" s="281"/>
      <c r="AH806" s="281"/>
      <c r="AI806" s="281"/>
      <c r="AJ806" s="1172"/>
      <c r="AK806" s="1253"/>
      <c r="AL806" s="1253"/>
      <c r="AM806" s="1253"/>
      <c r="AN806" s="280"/>
      <c r="AO806" s="280"/>
      <c r="AP806" s="280"/>
    </row>
    <row r="807" spans="22:42" ht="14.5" x14ac:dyDescent="0.35">
      <c r="V807" s="210" t="s">
        <v>3</v>
      </c>
      <c r="W807" s="210" t="s">
        <v>3</v>
      </c>
      <c r="X807" s="210" t="s">
        <v>3</v>
      </c>
      <c r="Y807" s="210" t="s">
        <v>3</v>
      </c>
      <c r="Z807" s="210" t="s">
        <v>3</v>
      </c>
      <c r="AC807" s="210" t="s">
        <v>3</v>
      </c>
      <c r="AD807" s="210" t="s">
        <v>3</v>
      </c>
      <c r="AG807" s="281"/>
      <c r="AH807" s="281"/>
      <c r="AI807" s="281"/>
      <c r="AJ807" s="1172"/>
      <c r="AK807" s="1253"/>
      <c r="AL807" s="1253"/>
      <c r="AM807" s="1253"/>
      <c r="AN807" s="280"/>
      <c r="AO807" s="280"/>
      <c r="AP807" s="280"/>
    </row>
    <row r="808" spans="22:42" ht="14.5" x14ac:dyDescent="0.35">
      <c r="V808" s="210" t="s">
        <v>3</v>
      </c>
      <c r="W808" s="210" t="s">
        <v>3</v>
      </c>
      <c r="X808" s="210" t="s">
        <v>3</v>
      </c>
      <c r="Y808" s="210" t="s">
        <v>3</v>
      </c>
      <c r="Z808" s="210" t="s">
        <v>3</v>
      </c>
      <c r="AC808" s="210" t="s">
        <v>3</v>
      </c>
      <c r="AD808" s="210" t="s">
        <v>3</v>
      </c>
      <c r="AG808" s="281"/>
      <c r="AH808" s="281"/>
      <c r="AI808" s="281"/>
      <c r="AJ808" s="1172"/>
      <c r="AK808" s="1253"/>
      <c r="AL808" s="1253"/>
      <c r="AM808" s="1253"/>
      <c r="AN808" s="280"/>
      <c r="AO808" s="280"/>
      <c r="AP808" s="280"/>
    </row>
    <row r="809" spans="22:42" ht="14.5" x14ac:dyDescent="0.35">
      <c r="V809" s="210" t="s">
        <v>3</v>
      </c>
      <c r="W809" s="210" t="s">
        <v>3</v>
      </c>
      <c r="X809" s="210" t="s">
        <v>3</v>
      </c>
      <c r="Y809" s="210" t="s">
        <v>3</v>
      </c>
      <c r="Z809" s="210" t="s">
        <v>3</v>
      </c>
      <c r="AC809" s="210" t="s">
        <v>3</v>
      </c>
      <c r="AD809" s="210" t="s">
        <v>3</v>
      </c>
      <c r="AG809" s="281"/>
      <c r="AH809" s="281"/>
      <c r="AI809" s="281"/>
      <c r="AJ809" s="1172"/>
      <c r="AK809" s="1253"/>
      <c r="AL809" s="1253"/>
      <c r="AM809" s="1253"/>
      <c r="AN809" s="280"/>
      <c r="AO809" s="280"/>
      <c r="AP809" s="280"/>
    </row>
    <row r="810" spans="22:42" ht="14.5" x14ac:dyDescent="0.35">
      <c r="V810" s="210" t="s">
        <v>3</v>
      </c>
      <c r="W810" s="210" t="s">
        <v>3</v>
      </c>
      <c r="X810" s="210" t="s">
        <v>3</v>
      </c>
      <c r="Y810" s="210" t="s">
        <v>3</v>
      </c>
      <c r="Z810" s="210" t="s">
        <v>3</v>
      </c>
      <c r="AC810" s="210" t="s">
        <v>3</v>
      </c>
      <c r="AD810" s="210" t="s">
        <v>3</v>
      </c>
      <c r="AG810" s="281"/>
      <c r="AH810" s="281"/>
      <c r="AI810" s="281"/>
      <c r="AJ810" s="1172"/>
      <c r="AK810" s="1253"/>
      <c r="AL810" s="1253"/>
      <c r="AM810" s="1253"/>
      <c r="AN810" s="280"/>
      <c r="AO810" s="280"/>
      <c r="AP810" s="280"/>
    </row>
    <row r="811" spans="22:42" ht="14.5" x14ac:dyDescent="0.35">
      <c r="V811" s="210" t="s">
        <v>3</v>
      </c>
      <c r="W811" s="210" t="s">
        <v>3</v>
      </c>
      <c r="X811" s="210" t="s">
        <v>3</v>
      </c>
      <c r="Y811" s="210" t="s">
        <v>3</v>
      </c>
      <c r="Z811" s="210" t="s">
        <v>3</v>
      </c>
      <c r="AC811" s="210" t="s">
        <v>3</v>
      </c>
      <c r="AD811" s="210" t="s">
        <v>3</v>
      </c>
      <c r="AG811" s="281"/>
      <c r="AH811" s="281"/>
      <c r="AI811" s="281"/>
      <c r="AJ811" s="1172"/>
      <c r="AK811" s="1253"/>
      <c r="AL811" s="1253"/>
      <c r="AM811" s="1253"/>
      <c r="AN811" s="280"/>
      <c r="AO811" s="280"/>
      <c r="AP811" s="280"/>
    </row>
    <row r="812" spans="22:42" ht="14.5" x14ac:dyDescent="0.35">
      <c r="V812" s="210" t="s">
        <v>3</v>
      </c>
      <c r="W812" s="210" t="s">
        <v>3</v>
      </c>
      <c r="X812" s="210" t="s">
        <v>3</v>
      </c>
      <c r="Y812" s="210" t="s">
        <v>3</v>
      </c>
      <c r="Z812" s="210" t="s">
        <v>3</v>
      </c>
      <c r="AC812" s="210" t="s">
        <v>3</v>
      </c>
      <c r="AD812" s="210" t="s">
        <v>3</v>
      </c>
      <c r="AG812" s="281"/>
      <c r="AH812" s="281"/>
      <c r="AI812" s="281"/>
      <c r="AJ812" s="1172"/>
      <c r="AK812" s="1253"/>
      <c r="AL812" s="1253"/>
      <c r="AM812" s="1253"/>
      <c r="AN812" s="280"/>
      <c r="AO812" s="280"/>
      <c r="AP812" s="280"/>
    </row>
    <row r="813" spans="22:42" ht="14.5" x14ac:dyDescent="0.35">
      <c r="V813" s="210" t="s">
        <v>3</v>
      </c>
      <c r="W813" s="210" t="s">
        <v>3</v>
      </c>
      <c r="X813" s="210" t="s">
        <v>3</v>
      </c>
      <c r="Y813" s="210" t="s">
        <v>3</v>
      </c>
      <c r="Z813" s="210" t="s">
        <v>3</v>
      </c>
      <c r="AC813" s="210" t="s">
        <v>3</v>
      </c>
      <c r="AD813" s="210" t="s">
        <v>3</v>
      </c>
      <c r="AG813" s="281"/>
      <c r="AH813" s="281"/>
      <c r="AI813" s="281"/>
      <c r="AJ813" s="1172"/>
      <c r="AK813" s="1253"/>
      <c r="AL813" s="1253"/>
      <c r="AM813" s="1253"/>
      <c r="AN813" s="280"/>
      <c r="AO813" s="280"/>
      <c r="AP813" s="280"/>
    </row>
    <row r="814" spans="22:42" ht="14.5" x14ac:dyDescent="0.35">
      <c r="V814" s="210" t="s">
        <v>3</v>
      </c>
      <c r="W814" s="210" t="s">
        <v>3</v>
      </c>
      <c r="X814" s="210" t="s">
        <v>3</v>
      </c>
      <c r="Y814" s="210" t="s">
        <v>3</v>
      </c>
      <c r="Z814" s="210" t="s">
        <v>3</v>
      </c>
      <c r="AC814" s="210" t="s">
        <v>3</v>
      </c>
      <c r="AD814" s="210" t="s">
        <v>3</v>
      </c>
      <c r="AG814" s="281"/>
      <c r="AH814" s="281"/>
      <c r="AI814" s="281"/>
      <c r="AJ814" s="1172"/>
      <c r="AK814" s="1253"/>
      <c r="AL814" s="1253"/>
      <c r="AM814" s="1253"/>
      <c r="AN814" s="280"/>
      <c r="AO814" s="280"/>
      <c r="AP814" s="280"/>
    </row>
    <row r="815" spans="22:42" ht="14.5" x14ac:dyDescent="0.35">
      <c r="V815" s="210" t="s">
        <v>3</v>
      </c>
      <c r="W815" s="210" t="s">
        <v>3</v>
      </c>
      <c r="X815" s="210" t="s">
        <v>3</v>
      </c>
      <c r="Y815" s="210" t="s">
        <v>3</v>
      </c>
      <c r="Z815" s="210" t="s">
        <v>3</v>
      </c>
      <c r="AC815" s="210" t="s">
        <v>3</v>
      </c>
      <c r="AD815" s="210" t="s">
        <v>3</v>
      </c>
      <c r="AG815" s="281"/>
      <c r="AH815" s="281"/>
      <c r="AI815" s="281"/>
      <c r="AJ815" s="1172"/>
      <c r="AK815" s="1253"/>
      <c r="AL815" s="1253"/>
      <c r="AM815" s="1253"/>
      <c r="AN815" s="280"/>
      <c r="AO815" s="280"/>
      <c r="AP815" s="280"/>
    </row>
    <row r="816" spans="22:42" ht="14.5" x14ac:dyDescent="0.35">
      <c r="V816" s="210" t="s">
        <v>3</v>
      </c>
      <c r="W816" s="210" t="s">
        <v>3</v>
      </c>
      <c r="X816" s="210" t="s">
        <v>3</v>
      </c>
      <c r="Y816" s="210" t="s">
        <v>3</v>
      </c>
      <c r="Z816" s="210" t="s">
        <v>3</v>
      </c>
      <c r="AC816" s="210" t="s">
        <v>3</v>
      </c>
      <c r="AD816" s="210" t="s">
        <v>3</v>
      </c>
      <c r="AG816" s="281"/>
      <c r="AH816" s="281"/>
      <c r="AI816" s="281"/>
      <c r="AJ816" s="1172"/>
      <c r="AK816" s="1253"/>
      <c r="AL816" s="1253"/>
      <c r="AM816" s="1253"/>
      <c r="AN816" s="280"/>
      <c r="AO816" s="280"/>
      <c r="AP816" s="280"/>
    </row>
    <row r="817" spans="22:42" ht="14.5" x14ac:dyDescent="0.35">
      <c r="V817" s="210" t="s">
        <v>3</v>
      </c>
      <c r="W817" s="210" t="s">
        <v>3</v>
      </c>
      <c r="X817" s="210" t="s">
        <v>3</v>
      </c>
      <c r="Y817" s="210" t="s">
        <v>3</v>
      </c>
      <c r="Z817" s="210" t="s">
        <v>3</v>
      </c>
      <c r="AC817" s="210" t="s">
        <v>3</v>
      </c>
      <c r="AD817" s="210" t="s">
        <v>3</v>
      </c>
      <c r="AG817" s="281"/>
      <c r="AH817" s="281"/>
      <c r="AI817" s="281"/>
      <c r="AJ817" s="1172"/>
      <c r="AK817" s="1253"/>
      <c r="AL817" s="1253"/>
      <c r="AM817" s="1253"/>
      <c r="AN817" s="280"/>
      <c r="AO817" s="280"/>
      <c r="AP817" s="280"/>
    </row>
    <row r="818" spans="22:42" ht="14.5" x14ac:dyDescent="0.35">
      <c r="V818" s="210" t="s">
        <v>3</v>
      </c>
      <c r="W818" s="210" t="s">
        <v>3</v>
      </c>
      <c r="X818" s="210" t="s">
        <v>3</v>
      </c>
      <c r="Y818" s="210" t="s">
        <v>3</v>
      </c>
      <c r="Z818" s="210" t="s">
        <v>3</v>
      </c>
      <c r="AC818" s="210" t="s">
        <v>3</v>
      </c>
      <c r="AD818" s="210" t="s">
        <v>3</v>
      </c>
      <c r="AG818" s="281"/>
      <c r="AH818" s="281"/>
      <c r="AI818" s="281"/>
      <c r="AJ818" s="1172"/>
      <c r="AK818" s="1253"/>
      <c r="AL818" s="1253"/>
      <c r="AM818" s="1253"/>
      <c r="AN818" s="280"/>
      <c r="AO818" s="280"/>
      <c r="AP818" s="280"/>
    </row>
    <row r="819" spans="22:42" ht="14.5" x14ac:dyDescent="0.35">
      <c r="V819" s="210" t="s">
        <v>3</v>
      </c>
      <c r="W819" s="210" t="s">
        <v>3</v>
      </c>
      <c r="X819" s="210" t="s">
        <v>3</v>
      </c>
      <c r="Y819" s="210" t="s">
        <v>3</v>
      </c>
      <c r="Z819" s="210" t="s">
        <v>3</v>
      </c>
      <c r="AC819" s="210" t="s">
        <v>3</v>
      </c>
      <c r="AD819" s="210" t="s">
        <v>3</v>
      </c>
      <c r="AG819" s="281"/>
      <c r="AH819" s="281"/>
      <c r="AI819" s="281"/>
      <c r="AJ819" s="1172"/>
      <c r="AK819" s="1253"/>
      <c r="AL819" s="1253"/>
      <c r="AM819" s="1253"/>
      <c r="AN819" s="280"/>
      <c r="AO819" s="280"/>
      <c r="AP819" s="280"/>
    </row>
    <row r="820" spans="22:42" ht="14.5" x14ac:dyDescent="0.35">
      <c r="V820" s="210" t="s">
        <v>3</v>
      </c>
      <c r="W820" s="210" t="s">
        <v>3</v>
      </c>
      <c r="X820" s="210" t="s">
        <v>3</v>
      </c>
      <c r="Y820" s="210" t="s">
        <v>3</v>
      </c>
      <c r="Z820" s="210" t="s">
        <v>3</v>
      </c>
      <c r="AC820" s="210" t="s">
        <v>3</v>
      </c>
      <c r="AD820" s="210" t="s">
        <v>3</v>
      </c>
      <c r="AG820" s="281"/>
      <c r="AH820" s="281"/>
      <c r="AI820" s="281"/>
      <c r="AJ820" s="1172"/>
      <c r="AK820" s="1253"/>
      <c r="AL820" s="1253"/>
      <c r="AM820" s="1253"/>
      <c r="AN820" s="280"/>
      <c r="AO820" s="280"/>
      <c r="AP820" s="280"/>
    </row>
    <row r="821" spans="22:42" ht="14.5" x14ac:dyDescent="0.35">
      <c r="V821" s="210" t="s">
        <v>3</v>
      </c>
      <c r="W821" s="210" t="s">
        <v>3</v>
      </c>
      <c r="X821" s="210" t="s">
        <v>3</v>
      </c>
      <c r="Y821" s="210" t="s">
        <v>3</v>
      </c>
      <c r="Z821" s="210" t="s">
        <v>3</v>
      </c>
      <c r="AC821" s="210" t="s">
        <v>3</v>
      </c>
      <c r="AD821" s="210" t="s">
        <v>3</v>
      </c>
      <c r="AG821" s="281"/>
      <c r="AH821" s="281"/>
      <c r="AI821" s="281"/>
      <c r="AJ821" s="1172"/>
      <c r="AK821" s="1253"/>
      <c r="AL821" s="1253"/>
      <c r="AM821" s="1253"/>
      <c r="AN821" s="280"/>
      <c r="AO821" s="280"/>
      <c r="AP821" s="280"/>
    </row>
    <row r="822" spans="22:42" ht="14.5" x14ac:dyDescent="0.35">
      <c r="V822" s="210" t="s">
        <v>3</v>
      </c>
      <c r="W822" s="210" t="s">
        <v>3</v>
      </c>
      <c r="X822" s="210" t="s">
        <v>3</v>
      </c>
      <c r="Y822" s="210" t="s">
        <v>3</v>
      </c>
      <c r="Z822" s="210" t="s">
        <v>3</v>
      </c>
      <c r="AC822" s="210" t="s">
        <v>3</v>
      </c>
      <c r="AD822" s="210" t="s">
        <v>3</v>
      </c>
      <c r="AG822" s="281"/>
      <c r="AH822" s="281"/>
      <c r="AI822" s="281"/>
      <c r="AJ822" s="1172"/>
      <c r="AK822" s="1253"/>
      <c r="AL822" s="1253"/>
      <c r="AM822" s="1253"/>
      <c r="AN822" s="280"/>
      <c r="AO822" s="280"/>
      <c r="AP822" s="280"/>
    </row>
    <row r="823" spans="22:42" ht="14.5" x14ac:dyDescent="0.35">
      <c r="V823" s="210" t="s">
        <v>3</v>
      </c>
      <c r="W823" s="210" t="s">
        <v>3</v>
      </c>
      <c r="X823" s="210" t="s">
        <v>3</v>
      </c>
      <c r="Y823" s="210" t="s">
        <v>3</v>
      </c>
      <c r="Z823" s="210" t="s">
        <v>3</v>
      </c>
      <c r="AC823" s="210" t="s">
        <v>3</v>
      </c>
      <c r="AD823" s="210" t="s">
        <v>3</v>
      </c>
      <c r="AG823" s="281"/>
      <c r="AH823" s="281"/>
      <c r="AI823" s="281"/>
      <c r="AJ823" s="1172"/>
      <c r="AK823" s="1253"/>
      <c r="AL823" s="1253"/>
      <c r="AM823" s="1253"/>
      <c r="AN823" s="280"/>
      <c r="AO823" s="280"/>
      <c r="AP823" s="280"/>
    </row>
    <row r="824" spans="22:42" ht="14.5" x14ac:dyDescent="0.35">
      <c r="V824" s="210" t="s">
        <v>3</v>
      </c>
      <c r="W824" s="210" t="s">
        <v>3</v>
      </c>
      <c r="X824" s="210" t="s">
        <v>3</v>
      </c>
      <c r="Y824" s="210" t="s">
        <v>3</v>
      </c>
      <c r="Z824" s="210" t="s">
        <v>3</v>
      </c>
      <c r="AC824" s="210" t="s">
        <v>3</v>
      </c>
      <c r="AD824" s="210" t="s">
        <v>3</v>
      </c>
      <c r="AG824" s="281"/>
      <c r="AH824" s="281"/>
      <c r="AI824" s="281"/>
      <c r="AJ824" s="1172"/>
      <c r="AK824" s="1253"/>
      <c r="AL824" s="1253"/>
      <c r="AM824" s="1253"/>
      <c r="AN824" s="280"/>
      <c r="AO824" s="280"/>
      <c r="AP824" s="280"/>
    </row>
    <row r="825" spans="22:42" ht="14.5" x14ac:dyDescent="0.35">
      <c r="V825" s="210" t="s">
        <v>3</v>
      </c>
      <c r="W825" s="210" t="s">
        <v>3</v>
      </c>
      <c r="X825" s="210" t="s">
        <v>3</v>
      </c>
      <c r="Y825" s="210" t="s">
        <v>3</v>
      </c>
      <c r="Z825" s="210" t="s">
        <v>3</v>
      </c>
      <c r="AC825" s="210" t="s">
        <v>3</v>
      </c>
      <c r="AD825" s="210" t="s">
        <v>3</v>
      </c>
      <c r="AG825" s="281"/>
      <c r="AH825" s="281"/>
      <c r="AI825" s="281"/>
      <c r="AJ825" s="1172"/>
      <c r="AK825" s="1253"/>
      <c r="AL825" s="1253"/>
      <c r="AM825" s="1253"/>
      <c r="AN825" s="280"/>
      <c r="AO825" s="280"/>
      <c r="AP825" s="280"/>
    </row>
    <row r="826" spans="22:42" ht="14.5" x14ac:dyDescent="0.35">
      <c r="V826" s="210" t="s">
        <v>3</v>
      </c>
      <c r="W826" s="210" t="s">
        <v>3</v>
      </c>
      <c r="X826" s="210" t="s">
        <v>3</v>
      </c>
      <c r="Y826" s="210" t="s">
        <v>3</v>
      </c>
      <c r="Z826" s="210" t="s">
        <v>3</v>
      </c>
      <c r="AC826" s="210" t="s">
        <v>3</v>
      </c>
      <c r="AD826" s="210" t="s">
        <v>3</v>
      </c>
      <c r="AG826" s="281"/>
      <c r="AH826" s="281"/>
      <c r="AI826" s="281"/>
      <c r="AJ826" s="1172"/>
      <c r="AK826" s="1253"/>
      <c r="AL826" s="1253"/>
      <c r="AM826" s="1253"/>
      <c r="AN826" s="280"/>
      <c r="AO826" s="280"/>
      <c r="AP826" s="280"/>
    </row>
    <row r="827" spans="22:42" ht="14.5" x14ac:dyDescent="0.35">
      <c r="V827" s="210" t="s">
        <v>3</v>
      </c>
      <c r="W827" s="210" t="s">
        <v>3</v>
      </c>
      <c r="X827" s="210" t="s">
        <v>3</v>
      </c>
      <c r="Y827" s="210" t="s">
        <v>3</v>
      </c>
      <c r="Z827" s="210" t="s">
        <v>3</v>
      </c>
      <c r="AC827" s="210" t="s">
        <v>3</v>
      </c>
      <c r="AD827" s="210" t="s">
        <v>3</v>
      </c>
      <c r="AG827" s="281"/>
      <c r="AH827" s="281"/>
      <c r="AI827" s="281"/>
      <c r="AJ827" s="1172"/>
      <c r="AK827" s="1253"/>
      <c r="AL827" s="1253"/>
      <c r="AM827" s="1253"/>
      <c r="AN827" s="280"/>
      <c r="AO827" s="280"/>
      <c r="AP827" s="280"/>
    </row>
    <row r="828" spans="22:42" ht="14.5" x14ac:dyDescent="0.35">
      <c r="V828" s="210" t="s">
        <v>3</v>
      </c>
      <c r="W828" s="210" t="s">
        <v>3</v>
      </c>
      <c r="X828" s="210" t="s">
        <v>3</v>
      </c>
      <c r="Y828" s="210" t="s">
        <v>3</v>
      </c>
      <c r="Z828" s="210" t="s">
        <v>3</v>
      </c>
      <c r="AC828" s="210" t="s">
        <v>3</v>
      </c>
      <c r="AD828" s="210" t="s">
        <v>3</v>
      </c>
      <c r="AG828" s="281"/>
      <c r="AH828" s="281"/>
      <c r="AI828" s="281"/>
      <c r="AJ828" s="1172"/>
      <c r="AK828" s="1253"/>
      <c r="AL828" s="1253"/>
      <c r="AM828" s="1253"/>
      <c r="AN828" s="280"/>
      <c r="AO828" s="280"/>
      <c r="AP828" s="280"/>
    </row>
    <row r="829" spans="22:42" ht="14.5" x14ac:dyDescent="0.35">
      <c r="V829" s="210" t="s">
        <v>3</v>
      </c>
      <c r="W829" s="210" t="s">
        <v>3</v>
      </c>
      <c r="X829" s="210" t="s">
        <v>3</v>
      </c>
      <c r="Y829" s="210" t="s">
        <v>3</v>
      </c>
      <c r="Z829" s="210" t="s">
        <v>3</v>
      </c>
      <c r="AC829" s="210" t="s">
        <v>3</v>
      </c>
      <c r="AD829" s="210" t="s">
        <v>3</v>
      </c>
      <c r="AG829" s="281"/>
      <c r="AH829" s="281"/>
      <c r="AI829" s="281"/>
      <c r="AJ829" s="1172"/>
      <c r="AK829" s="1253"/>
      <c r="AL829" s="1253"/>
      <c r="AM829" s="1253"/>
      <c r="AN829" s="280"/>
      <c r="AO829" s="280"/>
      <c r="AP829" s="280"/>
    </row>
    <row r="830" spans="22:42" ht="14.5" x14ac:dyDescent="0.35">
      <c r="V830" s="210" t="s">
        <v>3</v>
      </c>
      <c r="W830" s="210" t="s">
        <v>3</v>
      </c>
      <c r="X830" s="210" t="s">
        <v>3</v>
      </c>
      <c r="Y830" s="210" t="s">
        <v>3</v>
      </c>
      <c r="Z830" s="210" t="s">
        <v>3</v>
      </c>
      <c r="AC830" s="210" t="s">
        <v>3</v>
      </c>
      <c r="AD830" s="210" t="s">
        <v>3</v>
      </c>
      <c r="AG830" s="281"/>
      <c r="AH830" s="281"/>
      <c r="AI830" s="281"/>
      <c r="AJ830" s="1172"/>
      <c r="AK830" s="1253"/>
      <c r="AL830" s="1253"/>
      <c r="AM830" s="1253"/>
      <c r="AN830" s="280"/>
      <c r="AO830" s="280"/>
      <c r="AP830" s="280"/>
    </row>
    <row r="831" spans="22:42" ht="14.5" x14ac:dyDescent="0.35">
      <c r="V831" s="210" t="s">
        <v>3</v>
      </c>
      <c r="W831" s="210" t="s">
        <v>3</v>
      </c>
      <c r="X831" s="210" t="s">
        <v>3</v>
      </c>
      <c r="Y831" s="210" t="s">
        <v>3</v>
      </c>
      <c r="Z831" s="210" t="s">
        <v>3</v>
      </c>
      <c r="AC831" s="210" t="s">
        <v>3</v>
      </c>
      <c r="AD831" s="210" t="s">
        <v>3</v>
      </c>
      <c r="AG831" s="281"/>
      <c r="AH831" s="281"/>
      <c r="AI831" s="281"/>
      <c r="AJ831" s="1172"/>
      <c r="AK831" s="1253"/>
      <c r="AL831" s="1253"/>
      <c r="AM831" s="1253"/>
      <c r="AN831" s="280"/>
      <c r="AO831" s="280"/>
      <c r="AP831" s="280"/>
    </row>
    <row r="832" spans="22:42" ht="14.5" x14ac:dyDescent="0.35">
      <c r="V832" s="210" t="s">
        <v>3</v>
      </c>
      <c r="W832" s="210" t="s">
        <v>3</v>
      </c>
      <c r="X832" s="210" t="s">
        <v>3</v>
      </c>
      <c r="Y832" s="210" t="s">
        <v>3</v>
      </c>
      <c r="Z832" s="210" t="s">
        <v>3</v>
      </c>
      <c r="AC832" s="210" t="s">
        <v>3</v>
      </c>
      <c r="AD832" s="210" t="s">
        <v>3</v>
      </c>
      <c r="AG832" s="281"/>
      <c r="AH832" s="281"/>
      <c r="AI832" s="281"/>
      <c r="AJ832" s="1172"/>
      <c r="AK832" s="1253"/>
      <c r="AL832" s="1253"/>
      <c r="AM832" s="1253"/>
      <c r="AN832" s="280"/>
      <c r="AO832" s="280"/>
      <c r="AP832" s="280"/>
    </row>
    <row r="833" spans="22:42" ht="14.5" x14ac:dyDescent="0.35">
      <c r="V833" s="210" t="s">
        <v>3</v>
      </c>
      <c r="W833" s="210" t="s">
        <v>3</v>
      </c>
      <c r="X833" s="210" t="s">
        <v>3</v>
      </c>
      <c r="Y833" s="210" t="s">
        <v>3</v>
      </c>
      <c r="Z833" s="210" t="s">
        <v>3</v>
      </c>
      <c r="AC833" s="210" t="s">
        <v>3</v>
      </c>
      <c r="AD833" s="210" t="s">
        <v>3</v>
      </c>
      <c r="AG833" s="281"/>
      <c r="AH833" s="281"/>
      <c r="AI833" s="281"/>
      <c r="AJ833" s="1172"/>
      <c r="AK833" s="1253"/>
      <c r="AL833" s="1253"/>
      <c r="AM833" s="1253"/>
      <c r="AN833" s="280"/>
      <c r="AO833" s="280"/>
      <c r="AP833" s="280"/>
    </row>
    <row r="834" spans="22:42" ht="14.5" x14ac:dyDescent="0.35">
      <c r="V834" s="210" t="s">
        <v>3</v>
      </c>
      <c r="W834" s="210" t="s">
        <v>3</v>
      </c>
      <c r="X834" s="210" t="s">
        <v>3</v>
      </c>
      <c r="Y834" s="210" t="s">
        <v>3</v>
      </c>
      <c r="Z834" s="210" t="s">
        <v>3</v>
      </c>
      <c r="AC834" s="210" t="s">
        <v>3</v>
      </c>
      <c r="AD834" s="210" t="s">
        <v>3</v>
      </c>
      <c r="AG834" s="281"/>
      <c r="AH834" s="281"/>
      <c r="AI834" s="281"/>
      <c r="AJ834" s="1172"/>
      <c r="AK834" s="1253"/>
      <c r="AL834" s="1253"/>
      <c r="AM834" s="1253"/>
      <c r="AN834" s="280"/>
      <c r="AO834" s="280"/>
      <c r="AP834" s="280"/>
    </row>
    <row r="835" spans="22:42" ht="14.5" x14ac:dyDescent="0.35">
      <c r="V835" s="210" t="s">
        <v>3</v>
      </c>
      <c r="W835" s="210" t="s">
        <v>3</v>
      </c>
      <c r="X835" s="210" t="s">
        <v>3</v>
      </c>
      <c r="Y835" s="210" t="s">
        <v>3</v>
      </c>
      <c r="Z835" s="210" t="s">
        <v>3</v>
      </c>
      <c r="AC835" s="210" t="s">
        <v>3</v>
      </c>
      <c r="AD835" s="210" t="s">
        <v>3</v>
      </c>
      <c r="AG835" s="281"/>
      <c r="AH835" s="281"/>
      <c r="AI835" s="281"/>
      <c r="AJ835" s="1172"/>
      <c r="AK835" s="1253"/>
      <c r="AL835" s="1253"/>
      <c r="AM835" s="1253"/>
      <c r="AN835" s="280"/>
      <c r="AO835" s="280"/>
      <c r="AP835" s="280"/>
    </row>
    <row r="836" spans="22:42" ht="14.5" x14ac:dyDescent="0.35">
      <c r="V836" s="210" t="s">
        <v>3</v>
      </c>
      <c r="W836" s="210" t="s">
        <v>3</v>
      </c>
      <c r="X836" s="210" t="s">
        <v>3</v>
      </c>
      <c r="Y836" s="210" t="s">
        <v>3</v>
      </c>
      <c r="Z836" s="210" t="s">
        <v>3</v>
      </c>
      <c r="AC836" s="210" t="s">
        <v>3</v>
      </c>
      <c r="AD836" s="210" t="s">
        <v>3</v>
      </c>
      <c r="AG836" s="281"/>
      <c r="AH836" s="281"/>
      <c r="AI836" s="281"/>
      <c r="AJ836" s="1172"/>
      <c r="AK836" s="1253"/>
      <c r="AL836" s="1253"/>
      <c r="AM836" s="1253"/>
      <c r="AN836" s="280"/>
      <c r="AO836" s="280"/>
      <c r="AP836" s="280"/>
    </row>
    <row r="837" spans="22:42" ht="14.5" x14ac:dyDescent="0.35">
      <c r="V837" s="210" t="s">
        <v>3</v>
      </c>
      <c r="W837" s="210" t="s">
        <v>3</v>
      </c>
      <c r="X837" s="210" t="s">
        <v>3</v>
      </c>
      <c r="Y837" s="210" t="s">
        <v>3</v>
      </c>
      <c r="Z837" s="210" t="s">
        <v>3</v>
      </c>
      <c r="AC837" s="210" t="s">
        <v>3</v>
      </c>
      <c r="AD837" s="210" t="s">
        <v>3</v>
      </c>
      <c r="AG837" s="281"/>
      <c r="AH837" s="281"/>
      <c r="AI837" s="281"/>
      <c r="AJ837" s="1172"/>
      <c r="AK837" s="1253"/>
      <c r="AL837" s="1253"/>
      <c r="AM837" s="1253"/>
      <c r="AN837" s="280"/>
      <c r="AO837" s="280"/>
      <c r="AP837" s="280"/>
    </row>
    <row r="838" spans="22:42" ht="14.5" x14ac:dyDescent="0.35">
      <c r="V838" s="210" t="s">
        <v>3</v>
      </c>
      <c r="W838" s="210" t="s">
        <v>3</v>
      </c>
      <c r="X838" s="210" t="s">
        <v>3</v>
      </c>
      <c r="Y838" s="210" t="s">
        <v>3</v>
      </c>
      <c r="Z838" s="210" t="s">
        <v>3</v>
      </c>
      <c r="AC838" s="210" t="s">
        <v>3</v>
      </c>
      <c r="AD838" s="210" t="s">
        <v>3</v>
      </c>
      <c r="AG838" s="281"/>
      <c r="AH838" s="281"/>
      <c r="AI838" s="281"/>
      <c r="AJ838" s="1172"/>
      <c r="AK838" s="1253"/>
      <c r="AL838" s="1253"/>
      <c r="AM838" s="1253"/>
      <c r="AN838" s="280"/>
      <c r="AO838" s="280"/>
      <c r="AP838" s="280"/>
    </row>
    <row r="839" spans="22:42" ht="14.5" x14ac:dyDescent="0.35">
      <c r="V839" s="210" t="s">
        <v>3</v>
      </c>
      <c r="W839" s="210" t="s">
        <v>3</v>
      </c>
      <c r="X839" s="210" t="s">
        <v>3</v>
      </c>
      <c r="Y839" s="210" t="s">
        <v>3</v>
      </c>
      <c r="Z839" s="210" t="s">
        <v>3</v>
      </c>
      <c r="AC839" s="210" t="s">
        <v>3</v>
      </c>
      <c r="AD839" s="210" t="s">
        <v>3</v>
      </c>
      <c r="AG839" s="281"/>
      <c r="AH839" s="281"/>
      <c r="AI839" s="281"/>
      <c r="AJ839" s="1172"/>
      <c r="AK839" s="1253"/>
      <c r="AL839" s="1253"/>
      <c r="AM839" s="1253"/>
      <c r="AN839" s="280"/>
      <c r="AO839" s="280"/>
      <c r="AP839" s="280"/>
    </row>
    <row r="840" spans="22:42" ht="14.5" x14ac:dyDescent="0.35">
      <c r="V840" s="210" t="s">
        <v>3</v>
      </c>
      <c r="W840" s="210" t="s">
        <v>3</v>
      </c>
      <c r="X840" s="210" t="s">
        <v>3</v>
      </c>
      <c r="Y840" s="210" t="s">
        <v>3</v>
      </c>
      <c r="Z840" s="210" t="s">
        <v>3</v>
      </c>
      <c r="AC840" s="210" t="s">
        <v>3</v>
      </c>
      <c r="AD840" s="210" t="s">
        <v>3</v>
      </c>
      <c r="AG840" s="281"/>
      <c r="AH840" s="281"/>
      <c r="AI840" s="281"/>
      <c r="AJ840" s="1172"/>
      <c r="AK840" s="1253"/>
      <c r="AL840" s="1253"/>
      <c r="AM840" s="1253"/>
      <c r="AN840" s="280"/>
      <c r="AO840" s="280"/>
      <c r="AP840" s="280"/>
    </row>
    <row r="841" spans="22:42" ht="14.5" x14ac:dyDescent="0.35">
      <c r="V841" s="210" t="s">
        <v>3</v>
      </c>
      <c r="W841" s="210" t="s">
        <v>3</v>
      </c>
      <c r="X841" s="210" t="s">
        <v>3</v>
      </c>
      <c r="Y841" s="210" t="s">
        <v>3</v>
      </c>
      <c r="Z841" s="210" t="s">
        <v>3</v>
      </c>
      <c r="AC841" s="210" t="s">
        <v>3</v>
      </c>
      <c r="AD841" s="210" t="s">
        <v>3</v>
      </c>
      <c r="AG841" s="281"/>
      <c r="AH841" s="281"/>
      <c r="AI841" s="281"/>
      <c r="AJ841" s="1172"/>
      <c r="AK841" s="1253"/>
      <c r="AL841" s="1253"/>
      <c r="AM841" s="1253"/>
      <c r="AN841" s="280"/>
      <c r="AO841" s="280"/>
      <c r="AP841" s="280"/>
    </row>
    <row r="842" spans="22:42" ht="14.5" x14ac:dyDescent="0.35">
      <c r="V842" s="210" t="s">
        <v>3</v>
      </c>
      <c r="W842" s="210" t="s">
        <v>3</v>
      </c>
      <c r="X842" s="210" t="s">
        <v>3</v>
      </c>
      <c r="Y842" s="210" t="s">
        <v>3</v>
      </c>
      <c r="Z842" s="210" t="s">
        <v>3</v>
      </c>
      <c r="AC842" s="210" t="s">
        <v>3</v>
      </c>
      <c r="AD842" s="210" t="s">
        <v>3</v>
      </c>
      <c r="AG842" s="281"/>
      <c r="AH842" s="281"/>
      <c r="AI842" s="281"/>
      <c r="AJ842" s="1172"/>
      <c r="AK842" s="1253"/>
      <c r="AL842" s="1253"/>
      <c r="AM842" s="1253"/>
      <c r="AN842" s="280"/>
      <c r="AO842" s="280"/>
      <c r="AP842" s="280"/>
    </row>
    <row r="843" spans="22:42" ht="14.5" x14ac:dyDescent="0.35">
      <c r="V843" s="210" t="s">
        <v>3</v>
      </c>
      <c r="W843" s="210" t="s">
        <v>3</v>
      </c>
      <c r="X843" s="210" t="s">
        <v>3</v>
      </c>
      <c r="Y843" s="210" t="s">
        <v>3</v>
      </c>
      <c r="Z843" s="210" t="s">
        <v>3</v>
      </c>
      <c r="AC843" s="210" t="s">
        <v>3</v>
      </c>
      <c r="AD843" s="210" t="s">
        <v>3</v>
      </c>
      <c r="AG843" s="281"/>
      <c r="AH843" s="281"/>
      <c r="AI843" s="281"/>
      <c r="AJ843" s="1172"/>
      <c r="AK843" s="1253"/>
      <c r="AL843" s="1253"/>
      <c r="AM843" s="1253"/>
      <c r="AN843" s="280"/>
      <c r="AO843" s="280"/>
      <c r="AP843" s="280"/>
    </row>
    <row r="844" spans="22:42" ht="14.5" x14ac:dyDescent="0.35">
      <c r="V844" s="210" t="s">
        <v>3</v>
      </c>
      <c r="W844" s="210" t="s">
        <v>3</v>
      </c>
      <c r="X844" s="210" t="s">
        <v>3</v>
      </c>
      <c r="Y844" s="210" t="s">
        <v>3</v>
      </c>
      <c r="Z844" s="210" t="s">
        <v>3</v>
      </c>
      <c r="AC844" s="210" t="s">
        <v>3</v>
      </c>
      <c r="AD844" s="210" t="s">
        <v>3</v>
      </c>
      <c r="AG844" s="281"/>
      <c r="AH844" s="281"/>
      <c r="AI844" s="281"/>
      <c r="AJ844" s="1172"/>
      <c r="AK844" s="1253"/>
      <c r="AL844" s="1253"/>
      <c r="AM844" s="1253"/>
      <c r="AN844" s="280"/>
      <c r="AO844" s="280"/>
      <c r="AP844" s="280"/>
    </row>
    <row r="845" spans="22:42" ht="14.5" x14ac:dyDescent="0.35">
      <c r="V845" s="210" t="s">
        <v>3</v>
      </c>
      <c r="W845" s="210" t="s">
        <v>3</v>
      </c>
      <c r="X845" s="210" t="s">
        <v>3</v>
      </c>
      <c r="Y845" s="210" t="s">
        <v>3</v>
      </c>
      <c r="Z845" s="210" t="s">
        <v>3</v>
      </c>
      <c r="AC845" s="210" t="s">
        <v>3</v>
      </c>
      <c r="AD845" s="210" t="s">
        <v>3</v>
      </c>
      <c r="AG845" s="281"/>
      <c r="AH845" s="281"/>
      <c r="AI845" s="281"/>
      <c r="AJ845" s="1172"/>
      <c r="AK845" s="1253"/>
      <c r="AL845" s="1253"/>
      <c r="AM845" s="1253"/>
      <c r="AN845" s="280"/>
      <c r="AO845" s="280"/>
      <c r="AP845" s="280"/>
    </row>
    <row r="846" spans="22:42" ht="14.5" x14ac:dyDescent="0.35">
      <c r="V846" s="210" t="s">
        <v>3</v>
      </c>
      <c r="W846" s="210" t="s">
        <v>3</v>
      </c>
      <c r="X846" s="210" t="s">
        <v>3</v>
      </c>
      <c r="Y846" s="210" t="s">
        <v>3</v>
      </c>
      <c r="Z846" s="210" t="s">
        <v>3</v>
      </c>
      <c r="AC846" s="210" t="s">
        <v>3</v>
      </c>
      <c r="AD846" s="210" t="s">
        <v>3</v>
      </c>
      <c r="AG846" s="281"/>
      <c r="AH846" s="281"/>
      <c r="AI846" s="281"/>
      <c r="AJ846" s="1172"/>
      <c r="AK846" s="1253"/>
      <c r="AL846" s="1253"/>
      <c r="AM846" s="1253"/>
      <c r="AN846" s="280"/>
      <c r="AO846" s="280"/>
      <c r="AP846" s="280"/>
    </row>
    <row r="847" spans="22:42" ht="14.5" x14ac:dyDescent="0.35">
      <c r="V847" s="210" t="s">
        <v>3</v>
      </c>
      <c r="W847" s="210" t="s">
        <v>3</v>
      </c>
      <c r="X847" s="210" t="s">
        <v>3</v>
      </c>
      <c r="Y847" s="210" t="s">
        <v>3</v>
      </c>
      <c r="Z847" s="210" t="s">
        <v>3</v>
      </c>
      <c r="AC847" s="210" t="s">
        <v>3</v>
      </c>
      <c r="AD847" s="210" t="s">
        <v>3</v>
      </c>
      <c r="AG847" s="281"/>
      <c r="AH847" s="281"/>
      <c r="AI847" s="281"/>
      <c r="AJ847" s="1172"/>
      <c r="AK847" s="1253"/>
      <c r="AL847" s="1253"/>
      <c r="AM847" s="1253"/>
      <c r="AN847" s="280"/>
      <c r="AO847" s="280"/>
      <c r="AP847" s="280"/>
    </row>
    <row r="848" spans="22:42" ht="14.5" x14ac:dyDescent="0.35">
      <c r="V848" s="210" t="s">
        <v>3</v>
      </c>
      <c r="W848" s="210" t="s">
        <v>3</v>
      </c>
      <c r="X848" s="210" t="s">
        <v>3</v>
      </c>
      <c r="Y848" s="210" t="s">
        <v>3</v>
      </c>
      <c r="Z848" s="210" t="s">
        <v>3</v>
      </c>
      <c r="AC848" s="210" t="s">
        <v>3</v>
      </c>
      <c r="AD848" s="210" t="s">
        <v>3</v>
      </c>
      <c r="AG848" s="281"/>
      <c r="AH848" s="281"/>
      <c r="AI848" s="281"/>
      <c r="AJ848" s="1172"/>
      <c r="AK848" s="1253"/>
      <c r="AL848" s="1253"/>
      <c r="AM848" s="1253"/>
      <c r="AN848" s="280"/>
      <c r="AO848" s="280"/>
      <c r="AP848" s="280"/>
    </row>
    <row r="849" spans="22:42" ht="14.5" x14ac:dyDescent="0.35">
      <c r="V849" s="210" t="s">
        <v>3</v>
      </c>
      <c r="W849" s="210" t="s">
        <v>3</v>
      </c>
      <c r="X849" s="210" t="s">
        <v>3</v>
      </c>
      <c r="Y849" s="210" t="s">
        <v>3</v>
      </c>
      <c r="Z849" s="210" t="s">
        <v>3</v>
      </c>
      <c r="AC849" s="210" t="s">
        <v>3</v>
      </c>
      <c r="AD849" s="210" t="s">
        <v>3</v>
      </c>
      <c r="AG849" s="281"/>
      <c r="AH849" s="281"/>
      <c r="AI849" s="281"/>
      <c r="AJ849" s="1172"/>
      <c r="AK849" s="1253"/>
      <c r="AL849" s="1253"/>
      <c r="AM849" s="1253"/>
      <c r="AN849" s="280"/>
      <c r="AO849" s="280"/>
      <c r="AP849" s="280"/>
    </row>
    <row r="850" spans="22:42" ht="14.5" x14ac:dyDescent="0.35">
      <c r="V850" s="210" t="s">
        <v>3</v>
      </c>
      <c r="W850" s="210" t="s">
        <v>3</v>
      </c>
      <c r="X850" s="210" t="s">
        <v>3</v>
      </c>
      <c r="Y850" s="210" t="s">
        <v>3</v>
      </c>
      <c r="Z850" s="210" t="s">
        <v>3</v>
      </c>
      <c r="AC850" s="210" t="s">
        <v>3</v>
      </c>
      <c r="AD850" s="210" t="s">
        <v>3</v>
      </c>
      <c r="AG850" s="281"/>
      <c r="AH850" s="281"/>
      <c r="AI850" s="281"/>
      <c r="AJ850" s="1172"/>
      <c r="AK850" s="1253"/>
      <c r="AL850" s="1253"/>
      <c r="AM850" s="1253"/>
      <c r="AN850" s="280"/>
      <c r="AO850" s="280"/>
      <c r="AP850" s="280"/>
    </row>
    <row r="851" spans="22:42" ht="14.5" x14ac:dyDescent="0.35">
      <c r="V851" s="210" t="s">
        <v>3</v>
      </c>
      <c r="W851" s="210" t="s">
        <v>3</v>
      </c>
      <c r="X851" s="210" t="s">
        <v>3</v>
      </c>
      <c r="Y851" s="210" t="s">
        <v>3</v>
      </c>
      <c r="Z851" s="210" t="s">
        <v>3</v>
      </c>
      <c r="AC851" s="210" t="s">
        <v>3</v>
      </c>
      <c r="AD851" s="210" t="s">
        <v>3</v>
      </c>
      <c r="AG851" s="281"/>
      <c r="AH851" s="281"/>
      <c r="AI851" s="281"/>
      <c r="AJ851" s="1172"/>
      <c r="AK851" s="1253"/>
      <c r="AL851" s="1253"/>
      <c r="AM851" s="1253"/>
      <c r="AN851" s="280"/>
      <c r="AO851" s="280"/>
      <c r="AP851" s="280"/>
    </row>
    <row r="852" spans="22:42" ht="14.5" x14ac:dyDescent="0.35">
      <c r="V852" s="210" t="s">
        <v>3</v>
      </c>
      <c r="W852" s="210" t="s">
        <v>3</v>
      </c>
      <c r="X852" s="210" t="s">
        <v>3</v>
      </c>
      <c r="Y852" s="210" t="s">
        <v>3</v>
      </c>
      <c r="Z852" s="210" t="s">
        <v>3</v>
      </c>
      <c r="AC852" s="210" t="s">
        <v>3</v>
      </c>
      <c r="AD852" s="210" t="s">
        <v>3</v>
      </c>
      <c r="AG852" s="281"/>
      <c r="AH852" s="281"/>
      <c r="AI852" s="281"/>
      <c r="AJ852" s="1172"/>
      <c r="AK852" s="1253"/>
      <c r="AL852" s="1253"/>
      <c r="AM852" s="1253"/>
      <c r="AN852" s="280"/>
      <c r="AO852" s="280"/>
      <c r="AP852" s="280"/>
    </row>
    <row r="853" spans="22:42" ht="14.5" x14ac:dyDescent="0.35">
      <c r="V853" s="210" t="s">
        <v>3</v>
      </c>
      <c r="W853" s="210" t="s">
        <v>3</v>
      </c>
      <c r="X853" s="210" t="s">
        <v>3</v>
      </c>
      <c r="Y853" s="210" t="s">
        <v>3</v>
      </c>
      <c r="Z853" s="210" t="s">
        <v>3</v>
      </c>
      <c r="AC853" s="210" t="s">
        <v>3</v>
      </c>
      <c r="AD853" s="210" t="s">
        <v>3</v>
      </c>
      <c r="AG853" s="281"/>
      <c r="AH853" s="281"/>
      <c r="AI853" s="281"/>
      <c r="AJ853" s="1172"/>
      <c r="AK853" s="1253"/>
      <c r="AL853" s="1253"/>
      <c r="AM853" s="1253"/>
      <c r="AN853" s="280"/>
      <c r="AO853" s="280"/>
      <c r="AP853" s="280"/>
    </row>
    <row r="854" spans="22:42" ht="14.5" x14ac:dyDescent="0.35">
      <c r="V854" s="210" t="s">
        <v>3</v>
      </c>
      <c r="W854" s="210" t="s">
        <v>3</v>
      </c>
      <c r="X854" s="210" t="s">
        <v>3</v>
      </c>
      <c r="Y854" s="210" t="s">
        <v>3</v>
      </c>
      <c r="Z854" s="210" t="s">
        <v>3</v>
      </c>
      <c r="AC854" s="210" t="s">
        <v>3</v>
      </c>
      <c r="AD854" s="210" t="s">
        <v>3</v>
      </c>
      <c r="AG854" s="281"/>
      <c r="AH854" s="281"/>
      <c r="AI854" s="281"/>
      <c r="AJ854" s="1172"/>
      <c r="AK854" s="1253"/>
      <c r="AL854" s="1253"/>
      <c r="AM854" s="1253"/>
      <c r="AN854" s="280"/>
      <c r="AO854" s="280"/>
      <c r="AP854" s="280"/>
    </row>
    <row r="855" spans="22:42" ht="14.5" x14ac:dyDescent="0.35">
      <c r="V855" s="210" t="s">
        <v>3</v>
      </c>
      <c r="W855" s="210" t="s">
        <v>3</v>
      </c>
      <c r="X855" s="210" t="s">
        <v>3</v>
      </c>
      <c r="Y855" s="210" t="s">
        <v>3</v>
      </c>
      <c r="Z855" s="210" t="s">
        <v>3</v>
      </c>
      <c r="AC855" s="210" t="s">
        <v>3</v>
      </c>
      <c r="AD855" s="210" t="s">
        <v>3</v>
      </c>
      <c r="AG855" s="281"/>
      <c r="AH855" s="281"/>
      <c r="AI855" s="281"/>
      <c r="AJ855" s="1172"/>
      <c r="AK855" s="1253"/>
      <c r="AL855" s="1253"/>
      <c r="AM855" s="1253"/>
      <c r="AN855" s="280"/>
      <c r="AO855" s="280"/>
      <c r="AP855" s="280"/>
    </row>
    <row r="856" spans="22:42" ht="14.5" x14ac:dyDescent="0.35">
      <c r="V856" s="210" t="s">
        <v>3</v>
      </c>
      <c r="W856" s="210" t="s">
        <v>3</v>
      </c>
      <c r="X856" s="210" t="s">
        <v>3</v>
      </c>
      <c r="Y856" s="210" t="s">
        <v>3</v>
      </c>
      <c r="Z856" s="210" t="s">
        <v>3</v>
      </c>
      <c r="AC856" s="210" t="s">
        <v>3</v>
      </c>
      <c r="AD856" s="210" t="s">
        <v>3</v>
      </c>
      <c r="AG856" s="281"/>
      <c r="AH856" s="281"/>
      <c r="AI856" s="281"/>
      <c r="AJ856" s="1172"/>
      <c r="AK856" s="1253"/>
      <c r="AL856" s="1253"/>
      <c r="AM856" s="1253"/>
      <c r="AN856" s="280"/>
      <c r="AO856" s="280"/>
      <c r="AP856" s="280"/>
    </row>
    <row r="857" spans="22:42" ht="14.5" x14ac:dyDescent="0.35">
      <c r="V857" s="210" t="s">
        <v>3</v>
      </c>
      <c r="W857" s="210" t="s">
        <v>3</v>
      </c>
      <c r="X857" s="210" t="s">
        <v>3</v>
      </c>
      <c r="Y857" s="210" t="s">
        <v>3</v>
      </c>
      <c r="Z857" s="210" t="s">
        <v>3</v>
      </c>
      <c r="AC857" s="210" t="s">
        <v>3</v>
      </c>
      <c r="AD857" s="210" t="s">
        <v>3</v>
      </c>
      <c r="AG857" s="281"/>
      <c r="AH857" s="281"/>
      <c r="AI857" s="281"/>
      <c r="AJ857" s="1172"/>
      <c r="AK857" s="1253"/>
      <c r="AL857" s="1253"/>
      <c r="AM857" s="1253"/>
      <c r="AN857" s="280"/>
      <c r="AO857" s="280"/>
      <c r="AP857" s="280"/>
    </row>
    <row r="858" spans="22:42" ht="14.5" x14ac:dyDescent="0.35">
      <c r="V858" s="210" t="s">
        <v>3</v>
      </c>
      <c r="W858" s="210" t="s">
        <v>3</v>
      </c>
      <c r="X858" s="210" t="s">
        <v>3</v>
      </c>
      <c r="Y858" s="210" t="s">
        <v>3</v>
      </c>
      <c r="Z858" s="210" t="s">
        <v>3</v>
      </c>
      <c r="AC858" s="210" t="s">
        <v>3</v>
      </c>
      <c r="AD858" s="210" t="s">
        <v>3</v>
      </c>
      <c r="AG858" s="281"/>
      <c r="AH858" s="281"/>
      <c r="AI858" s="281"/>
      <c r="AJ858" s="1172"/>
      <c r="AK858" s="1253"/>
      <c r="AL858" s="1253"/>
      <c r="AM858" s="1253"/>
      <c r="AN858" s="280"/>
      <c r="AO858" s="280"/>
      <c r="AP858" s="280"/>
    </row>
    <row r="859" spans="22:42" ht="14.5" x14ac:dyDescent="0.35">
      <c r="V859" s="210" t="s">
        <v>3</v>
      </c>
      <c r="W859" s="210" t="s">
        <v>3</v>
      </c>
      <c r="X859" s="210" t="s">
        <v>3</v>
      </c>
      <c r="Y859" s="210" t="s">
        <v>3</v>
      </c>
      <c r="Z859" s="210" t="s">
        <v>3</v>
      </c>
      <c r="AC859" s="210" t="s">
        <v>3</v>
      </c>
      <c r="AD859" s="210" t="s">
        <v>3</v>
      </c>
      <c r="AG859" s="281"/>
      <c r="AH859" s="281"/>
      <c r="AI859" s="281"/>
      <c r="AJ859" s="1172"/>
      <c r="AK859" s="1253"/>
      <c r="AL859" s="1253"/>
      <c r="AM859" s="1253"/>
      <c r="AN859" s="280"/>
      <c r="AO859" s="280"/>
      <c r="AP859" s="280"/>
    </row>
    <row r="860" spans="22:42" ht="14.5" x14ac:dyDescent="0.35">
      <c r="V860" s="210" t="s">
        <v>3</v>
      </c>
      <c r="W860" s="210" t="s">
        <v>3</v>
      </c>
      <c r="X860" s="210" t="s">
        <v>3</v>
      </c>
      <c r="Y860" s="210" t="s">
        <v>3</v>
      </c>
      <c r="Z860" s="210" t="s">
        <v>3</v>
      </c>
      <c r="AC860" s="210" t="s">
        <v>3</v>
      </c>
      <c r="AD860" s="210" t="s">
        <v>3</v>
      </c>
      <c r="AG860" s="281"/>
      <c r="AH860" s="281"/>
      <c r="AI860" s="281"/>
      <c r="AJ860" s="1172"/>
      <c r="AK860" s="1253"/>
      <c r="AL860" s="1253"/>
      <c r="AM860" s="1253"/>
      <c r="AN860" s="280"/>
      <c r="AO860" s="280"/>
      <c r="AP860" s="280"/>
    </row>
    <row r="861" spans="22:42" ht="14.5" x14ac:dyDescent="0.35">
      <c r="V861" s="210" t="s">
        <v>3</v>
      </c>
      <c r="W861" s="210" t="s">
        <v>3</v>
      </c>
      <c r="X861" s="210" t="s">
        <v>3</v>
      </c>
      <c r="Y861" s="210" t="s">
        <v>3</v>
      </c>
      <c r="Z861" s="210" t="s">
        <v>3</v>
      </c>
      <c r="AC861" s="210" t="s">
        <v>3</v>
      </c>
      <c r="AD861" s="210" t="s">
        <v>3</v>
      </c>
      <c r="AG861" s="281"/>
      <c r="AH861" s="281"/>
      <c r="AI861" s="281"/>
      <c r="AJ861" s="1172"/>
      <c r="AK861" s="1253"/>
      <c r="AL861" s="1253"/>
      <c r="AM861" s="1253"/>
      <c r="AN861" s="280"/>
      <c r="AO861" s="280"/>
      <c r="AP861" s="280"/>
    </row>
    <row r="862" spans="22:42" ht="14.5" x14ac:dyDescent="0.35">
      <c r="V862" s="210" t="s">
        <v>3</v>
      </c>
      <c r="W862" s="210" t="s">
        <v>3</v>
      </c>
      <c r="X862" s="210" t="s">
        <v>3</v>
      </c>
      <c r="Y862" s="210" t="s">
        <v>3</v>
      </c>
      <c r="Z862" s="210" t="s">
        <v>3</v>
      </c>
      <c r="AC862" s="210" t="s">
        <v>3</v>
      </c>
      <c r="AD862" s="210" t="s">
        <v>3</v>
      </c>
      <c r="AG862" s="281"/>
      <c r="AH862" s="281"/>
      <c r="AI862" s="281"/>
      <c r="AJ862" s="1172"/>
      <c r="AK862" s="1253"/>
      <c r="AL862" s="1253"/>
      <c r="AM862" s="1253"/>
      <c r="AN862" s="280"/>
      <c r="AO862" s="280"/>
      <c r="AP862" s="280"/>
    </row>
    <row r="863" spans="22:42" ht="14.5" x14ac:dyDescent="0.35">
      <c r="V863" s="210" t="s">
        <v>3</v>
      </c>
      <c r="W863" s="210" t="s">
        <v>3</v>
      </c>
      <c r="X863" s="210" t="s">
        <v>3</v>
      </c>
      <c r="Y863" s="210" t="s">
        <v>3</v>
      </c>
      <c r="Z863" s="210" t="s">
        <v>3</v>
      </c>
      <c r="AC863" s="210" t="s">
        <v>3</v>
      </c>
      <c r="AD863" s="210" t="s">
        <v>3</v>
      </c>
      <c r="AG863" s="281"/>
      <c r="AH863" s="281"/>
      <c r="AI863" s="281"/>
      <c r="AJ863" s="1172"/>
      <c r="AK863" s="1253"/>
      <c r="AL863" s="1253"/>
      <c r="AM863" s="1253"/>
      <c r="AN863" s="280"/>
      <c r="AO863" s="280"/>
      <c r="AP863" s="280"/>
    </row>
    <row r="864" spans="22:42" ht="14.5" x14ac:dyDescent="0.35">
      <c r="V864" s="210" t="s">
        <v>3</v>
      </c>
      <c r="W864" s="210" t="s">
        <v>3</v>
      </c>
      <c r="X864" s="210" t="s">
        <v>3</v>
      </c>
      <c r="Y864" s="210" t="s">
        <v>3</v>
      </c>
      <c r="Z864" s="210" t="s">
        <v>3</v>
      </c>
      <c r="AC864" s="210" t="s">
        <v>3</v>
      </c>
      <c r="AD864" s="210" t="s">
        <v>3</v>
      </c>
      <c r="AG864" s="281"/>
      <c r="AH864" s="281"/>
      <c r="AI864" s="281"/>
      <c r="AJ864" s="1172"/>
      <c r="AK864" s="1253"/>
      <c r="AL864" s="1253"/>
      <c r="AM864" s="1253"/>
      <c r="AN864" s="280"/>
      <c r="AO864" s="280"/>
      <c r="AP864" s="280"/>
    </row>
    <row r="865" spans="22:42" ht="14.5" x14ac:dyDescent="0.35">
      <c r="V865" s="210" t="s">
        <v>3</v>
      </c>
      <c r="W865" s="210" t="s">
        <v>3</v>
      </c>
      <c r="X865" s="210" t="s">
        <v>3</v>
      </c>
      <c r="Y865" s="210" t="s">
        <v>3</v>
      </c>
      <c r="Z865" s="210" t="s">
        <v>3</v>
      </c>
      <c r="AC865" s="210" t="s">
        <v>3</v>
      </c>
      <c r="AD865" s="210" t="s">
        <v>3</v>
      </c>
      <c r="AG865" s="281"/>
      <c r="AH865" s="281"/>
      <c r="AI865" s="281"/>
      <c r="AJ865" s="1172"/>
      <c r="AK865" s="1253"/>
      <c r="AL865" s="1253"/>
      <c r="AM865" s="1253"/>
      <c r="AN865" s="280"/>
      <c r="AO865" s="280"/>
      <c r="AP865" s="280"/>
    </row>
    <row r="866" spans="22:42" ht="14.5" x14ac:dyDescent="0.35">
      <c r="V866" s="210" t="s">
        <v>3</v>
      </c>
      <c r="W866" s="210" t="s">
        <v>3</v>
      </c>
      <c r="X866" s="210" t="s">
        <v>3</v>
      </c>
      <c r="Y866" s="210" t="s">
        <v>3</v>
      </c>
      <c r="Z866" s="210" t="s">
        <v>3</v>
      </c>
      <c r="AC866" s="210" t="s">
        <v>3</v>
      </c>
      <c r="AD866" s="210" t="s">
        <v>3</v>
      </c>
      <c r="AG866" s="281"/>
      <c r="AH866" s="281"/>
      <c r="AI866" s="281"/>
      <c r="AJ866" s="1172"/>
      <c r="AK866" s="1253"/>
      <c r="AL866" s="1253"/>
      <c r="AM866" s="1253"/>
      <c r="AN866" s="280"/>
      <c r="AO866" s="280"/>
      <c r="AP866" s="280"/>
    </row>
    <row r="867" spans="22:42" ht="14.5" x14ac:dyDescent="0.35">
      <c r="V867" s="210" t="s">
        <v>3</v>
      </c>
      <c r="W867" s="210" t="s">
        <v>3</v>
      </c>
      <c r="X867" s="210" t="s">
        <v>3</v>
      </c>
      <c r="Y867" s="210" t="s">
        <v>3</v>
      </c>
      <c r="Z867" s="210" t="s">
        <v>3</v>
      </c>
      <c r="AC867" s="210" t="s">
        <v>3</v>
      </c>
      <c r="AD867" s="210" t="s">
        <v>3</v>
      </c>
      <c r="AG867" s="281"/>
      <c r="AH867" s="281"/>
      <c r="AI867" s="281"/>
      <c r="AJ867" s="1172"/>
      <c r="AK867" s="1253"/>
      <c r="AL867" s="1253"/>
      <c r="AM867" s="1253"/>
      <c r="AN867" s="280"/>
      <c r="AO867" s="280"/>
      <c r="AP867" s="280"/>
    </row>
    <row r="868" spans="22:42" ht="14.5" x14ac:dyDescent="0.35">
      <c r="V868" s="210" t="s">
        <v>3</v>
      </c>
      <c r="W868" s="210" t="s">
        <v>3</v>
      </c>
      <c r="X868" s="210" t="s">
        <v>3</v>
      </c>
      <c r="Y868" s="210" t="s">
        <v>3</v>
      </c>
      <c r="Z868" s="210" t="s">
        <v>3</v>
      </c>
      <c r="AC868" s="210" t="s">
        <v>3</v>
      </c>
      <c r="AD868" s="210" t="s">
        <v>3</v>
      </c>
      <c r="AG868" s="281"/>
      <c r="AH868" s="281"/>
      <c r="AI868" s="281"/>
      <c r="AJ868" s="1172"/>
      <c r="AK868" s="1253"/>
      <c r="AL868" s="1253"/>
      <c r="AM868" s="1253"/>
      <c r="AN868" s="280"/>
      <c r="AO868" s="280"/>
      <c r="AP868" s="280"/>
    </row>
    <row r="869" spans="22:42" ht="14.5" x14ac:dyDescent="0.35">
      <c r="V869" s="210" t="s">
        <v>3</v>
      </c>
      <c r="W869" s="210" t="s">
        <v>3</v>
      </c>
      <c r="X869" s="210" t="s">
        <v>3</v>
      </c>
      <c r="Y869" s="210" t="s">
        <v>3</v>
      </c>
      <c r="Z869" s="210" t="s">
        <v>3</v>
      </c>
      <c r="AC869" s="210" t="s">
        <v>3</v>
      </c>
      <c r="AD869" s="210" t="s">
        <v>3</v>
      </c>
      <c r="AG869" s="281"/>
      <c r="AH869" s="281"/>
      <c r="AI869" s="281"/>
      <c r="AJ869" s="1172"/>
      <c r="AK869" s="1253"/>
      <c r="AL869" s="1253"/>
      <c r="AM869" s="1253"/>
      <c r="AN869" s="280"/>
      <c r="AO869" s="280"/>
      <c r="AP869" s="280"/>
    </row>
    <row r="870" spans="22:42" ht="14.5" x14ac:dyDescent="0.35">
      <c r="V870" s="210" t="s">
        <v>3</v>
      </c>
      <c r="W870" s="210" t="s">
        <v>3</v>
      </c>
      <c r="X870" s="210" t="s">
        <v>3</v>
      </c>
      <c r="Y870" s="210" t="s">
        <v>3</v>
      </c>
      <c r="Z870" s="210" t="s">
        <v>3</v>
      </c>
      <c r="AC870" s="210" t="s">
        <v>3</v>
      </c>
      <c r="AD870" s="210" t="s">
        <v>3</v>
      </c>
      <c r="AG870" s="281"/>
      <c r="AH870" s="281"/>
      <c r="AI870" s="281"/>
      <c r="AJ870" s="1172"/>
      <c r="AK870" s="1253"/>
      <c r="AL870" s="1253"/>
      <c r="AM870" s="1253"/>
      <c r="AN870" s="280"/>
      <c r="AO870" s="280"/>
      <c r="AP870" s="280"/>
    </row>
    <row r="871" spans="22:42" ht="14.5" x14ac:dyDescent="0.35">
      <c r="V871" s="210" t="s">
        <v>3</v>
      </c>
      <c r="W871" s="210" t="s">
        <v>3</v>
      </c>
      <c r="X871" s="210" t="s">
        <v>3</v>
      </c>
      <c r="Y871" s="210" t="s">
        <v>3</v>
      </c>
      <c r="Z871" s="210" t="s">
        <v>3</v>
      </c>
      <c r="AC871" s="210" t="s">
        <v>3</v>
      </c>
      <c r="AD871" s="210" t="s">
        <v>3</v>
      </c>
      <c r="AG871" s="281"/>
      <c r="AH871" s="281"/>
      <c r="AI871" s="281"/>
      <c r="AJ871" s="1172"/>
      <c r="AK871" s="1253"/>
      <c r="AL871" s="1253"/>
      <c r="AM871" s="1253"/>
      <c r="AN871" s="280"/>
      <c r="AO871" s="280"/>
      <c r="AP871" s="280"/>
    </row>
    <row r="872" spans="22:42" ht="14.5" x14ac:dyDescent="0.35">
      <c r="V872" s="210" t="s">
        <v>3</v>
      </c>
      <c r="W872" s="210" t="s">
        <v>3</v>
      </c>
      <c r="X872" s="210" t="s">
        <v>3</v>
      </c>
      <c r="Y872" s="210" t="s">
        <v>3</v>
      </c>
      <c r="Z872" s="210" t="s">
        <v>3</v>
      </c>
      <c r="AC872" s="210" t="s">
        <v>3</v>
      </c>
      <c r="AD872" s="210" t="s">
        <v>3</v>
      </c>
      <c r="AG872" s="281"/>
      <c r="AH872" s="281"/>
      <c r="AI872" s="281"/>
      <c r="AJ872" s="1172"/>
      <c r="AK872" s="1253"/>
      <c r="AL872" s="1253"/>
      <c r="AM872" s="1253"/>
      <c r="AN872" s="280"/>
      <c r="AO872" s="280"/>
      <c r="AP872" s="280"/>
    </row>
    <row r="873" spans="22:42" ht="14.5" x14ac:dyDescent="0.35">
      <c r="V873" s="210" t="s">
        <v>3</v>
      </c>
      <c r="W873" s="210" t="s">
        <v>3</v>
      </c>
      <c r="X873" s="210" t="s">
        <v>3</v>
      </c>
      <c r="Y873" s="210" t="s">
        <v>3</v>
      </c>
      <c r="Z873" s="210" t="s">
        <v>3</v>
      </c>
      <c r="AC873" s="210" t="s">
        <v>3</v>
      </c>
      <c r="AD873" s="210" t="s">
        <v>3</v>
      </c>
      <c r="AG873" s="281"/>
      <c r="AH873" s="281"/>
      <c r="AI873" s="281"/>
      <c r="AJ873" s="1172"/>
      <c r="AK873" s="1253"/>
      <c r="AL873" s="1253"/>
      <c r="AM873" s="1253"/>
      <c r="AN873" s="280"/>
      <c r="AO873" s="280"/>
      <c r="AP873" s="280"/>
    </row>
    <row r="874" spans="22:42" ht="14.5" x14ac:dyDescent="0.35">
      <c r="V874" s="210" t="s">
        <v>3</v>
      </c>
      <c r="W874" s="210" t="s">
        <v>3</v>
      </c>
      <c r="X874" s="210" t="s">
        <v>3</v>
      </c>
      <c r="Y874" s="210" t="s">
        <v>3</v>
      </c>
      <c r="Z874" s="210" t="s">
        <v>3</v>
      </c>
      <c r="AC874" s="210" t="s">
        <v>3</v>
      </c>
      <c r="AD874" s="210" t="s">
        <v>3</v>
      </c>
      <c r="AG874" s="281"/>
      <c r="AH874" s="281"/>
      <c r="AI874" s="281"/>
      <c r="AJ874" s="1172"/>
      <c r="AK874" s="1253"/>
      <c r="AL874" s="1253"/>
      <c r="AM874" s="1253"/>
      <c r="AN874" s="280"/>
      <c r="AO874" s="280"/>
      <c r="AP874" s="280"/>
    </row>
    <row r="875" spans="22:42" ht="14.5" x14ac:dyDescent="0.35">
      <c r="V875" s="210" t="s">
        <v>3</v>
      </c>
      <c r="W875" s="210" t="s">
        <v>3</v>
      </c>
      <c r="X875" s="210" t="s">
        <v>3</v>
      </c>
      <c r="Y875" s="210" t="s">
        <v>3</v>
      </c>
      <c r="Z875" s="210" t="s">
        <v>3</v>
      </c>
      <c r="AC875" s="210" t="s">
        <v>3</v>
      </c>
      <c r="AD875" s="210" t="s">
        <v>3</v>
      </c>
      <c r="AG875" s="281"/>
      <c r="AH875" s="281"/>
      <c r="AI875" s="281"/>
      <c r="AJ875" s="1172"/>
      <c r="AK875" s="1253"/>
      <c r="AL875" s="1253"/>
      <c r="AM875" s="1253"/>
      <c r="AN875" s="280"/>
      <c r="AO875" s="280"/>
      <c r="AP875" s="280"/>
    </row>
    <row r="876" spans="22:42" ht="14.5" x14ac:dyDescent="0.35">
      <c r="V876" s="210" t="s">
        <v>3</v>
      </c>
      <c r="W876" s="210" t="s">
        <v>3</v>
      </c>
      <c r="X876" s="210" t="s">
        <v>3</v>
      </c>
      <c r="Y876" s="210" t="s">
        <v>3</v>
      </c>
      <c r="Z876" s="210" t="s">
        <v>3</v>
      </c>
      <c r="AC876" s="210" t="s">
        <v>3</v>
      </c>
      <c r="AD876" s="210" t="s">
        <v>3</v>
      </c>
      <c r="AG876" s="281"/>
      <c r="AH876" s="281"/>
      <c r="AI876" s="281"/>
      <c r="AJ876" s="1172"/>
      <c r="AK876" s="1253"/>
      <c r="AL876" s="1253"/>
      <c r="AM876" s="1253"/>
      <c r="AN876" s="280"/>
      <c r="AO876" s="280"/>
      <c r="AP876" s="280"/>
    </row>
    <row r="877" spans="22:42" ht="14.5" x14ac:dyDescent="0.35">
      <c r="V877" s="210" t="s">
        <v>3</v>
      </c>
      <c r="W877" s="210" t="s">
        <v>3</v>
      </c>
      <c r="X877" s="210" t="s">
        <v>3</v>
      </c>
      <c r="Y877" s="210" t="s">
        <v>3</v>
      </c>
      <c r="Z877" s="210" t="s">
        <v>3</v>
      </c>
      <c r="AC877" s="210" t="s">
        <v>3</v>
      </c>
      <c r="AD877" s="210" t="s">
        <v>3</v>
      </c>
      <c r="AG877" s="281"/>
      <c r="AH877" s="281"/>
      <c r="AI877" s="281"/>
      <c r="AJ877" s="1172"/>
      <c r="AK877" s="1253"/>
      <c r="AL877" s="1253"/>
      <c r="AM877" s="1253"/>
      <c r="AN877" s="280"/>
      <c r="AO877" s="280"/>
      <c r="AP877" s="280"/>
    </row>
    <row r="878" spans="22:42" ht="14.5" x14ac:dyDescent="0.35">
      <c r="V878" s="210" t="s">
        <v>3</v>
      </c>
      <c r="W878" s="210" t="s">
        <v>3</v>
      </c>
      <c r="X878" s="210" t="s">
        <v>3</v>
      </c>
      <c r="Y878" s="210" t="s">
        <v>3</v>
      </c>
      <c r="Z878" s="210" t="s">
        <v>3</v>
      </c>
      <c r="AC878" s="210" t="s">
        <v>3</v>
      </c>
      <c r="AD878" s="210" t="s">
        <v>3</v>
      </c>
      <c r="AG878" s="281"/>
      <c r="AH878" s="281"/>
      <c r="AI878" s="281"/>
      <c r="AJ878" s="1172"/>
      <c r="AK878" s="1253"/>
      <c r="AL878" s="1253"/>
      <c r="AM878" s="1253"/>
      <c r="AN878" s="280"/>
      <c r="AO878" s="280"/>
      <c r="AP878" s="280"/>
    </row>
    <row r="879" spans="22:42" ht="14.5" x14ac:dyDescent="0.35">
      <c r="V879" s="210" t="s">
        <v>3</v>
      </c>
      <c r="W879" s="210" t="s">
        <v>3</v>
      </c>
      <c r="X879" s="210" t="s">
        <v>3</v>
      </c>
      <c r="Y879" s="210" t="s">
        <v>3</v>
      </c>
      <c r="Z879" s="210" t="s">
        <v>3</v>
      </c>
      <c r="AC879" s="210" t="s">
        <v>3</v>
      </c>
      <c r="AD879" s="210" t="s">
        <v>3</v>
      </c>
      <c r="AG879" s="281"/>
      <c r="AH879" s="281"/>
      <c r="AI879" s="281"/>
      <c r="AJ879" s="1172"/>
      <c r="AK879" s="1253"/>
      <c r="AL879" s="1253"/>
      <c r="AM879" s="1253"/>
      <c r="AN879" s="280"/>
      <c r="AO879" s="280"/>
      <c r="AP879" s="280"/>
    </row>
    <row r="880" spans="22:42" ht="14.5" x14ac:dyDescent="0.35">
      <c r="V880" s="210" t="s">
        <v>3</v>
      </c>
      <c r="W880" s="210" t="s">
        <v>3</v>
      </c>
      <c r="X880" s="210" t="s">
        <v>3</v>
      </c>
      <c r="Y880" s="210" t="s">
        <v>3</v>
      </c>
      <c r="Z880" s="210" t="s">
        <v>3</v>
      </c>
      <c r="AC880" s="210" t="s">
        <v>3</v>
      </c>
      <c r="AD880" s="210" t="s">
        <v>3</v>
      </c>
      <c r="AG880" s="281"/>
      <c r="AH880" s="281"/>
      <c r="AI880" s="281"/>
      <c r="AJ880" s="1172"/>
      <c r="AK880" s="1253"/>
      <c r="AL880" s="1253"/>
      <c r="AM880" s="1253"/>
      <c r="AN880" s="280"/>
      <c r="AO880" s="280"/>
      <c r="AP880" s="280"/>
    </row>
    <row r="881" spans="22:42" ht="14.5" x14ac:dyDescent="0.35">
      <c r="V881" s="210" t="s">
        <v>3</v>
      </c>
      <c r="W881" s="210" t="s">
        <v>3</v>
      </c>
      <c r="X881" s="210" t="s">
        <v>3</v>
      </c>
      <c r="Y881" s="210" t="s">
        <v>3</v>
      </c>
      <c r="Z881" s="210" t="s">
        <v>3</v>
      </c>
      <c r="AC881" s="210" t="s">
        <v>3</v>
      </c>
      <c r="AD881" s="210" t="s">
        <v>3</v>
      </c>
      <c r="AG881" s="281"/>
      <c r="AH881" s="281"/>
      <c r="AI881" s="281"/>
      <c r="AJ881" s="1172"/>
      <c r="AK881" s="1253"/>
      <c r="AL881" s="1253"/>
      <c r="AM881" s="1253"/>
      <c r="AN881" s="280"/>
      <c r="AO881" s="280"/>
      <c r="AP881" s="280"/>
    </row>
    <row r="882" spans="22:42" ht="14.5" x14ac:dyDescent="0.35">
      <c r="V882" s="210" t="s">
        <v>3</v>
      </c>
      <c r="W882" s="210" t="s">
        <v>3</v>
      </c>
      <c r="X882" s="210" t="s">
        <v>3</v>
      </c>
      <c r="Y882" s="210" t="s">
        <v>3</v>
      </c>
      <c r="Z882" s="210" t="s">
        <v>3</v>
      </c>
      <c r="AC882" s="210" t="s">
        <v>3</v>
      </c>
      <c r="AD882" s="210" t="s">
        <v>3</v>
      </c>
      <c r="AG882" s="281"/>
      <c r="AH882" s="281"/>
      <c r="AI882" s="281"/>
      <c r="AJ882" s="1172"/>
      <c r="AK882" s="1253"/>
      <c r="AL882" s="1253"/>
      <c r="AM882" s="1253"/>
      <c r="AN882" s="280"/>
      <c r="AO882" s="280"/>
      <c r="AP882" s="280"/>
    </row>
    <row r="883" spans="22:42" ht="14.5" x14ac:dyDescent="0.35">
      <c r="V883" s="210" t="s">
        <v>3</v>
      </c>
      <c r="W883" s="210" t="s">
        <v>3</v>
      </c>
      <c r="X883" s="210" t="s">
        <v>3</v>
      </c>
      <c r="Y883" s="210" t="s">
        <v>3</v>
      </c>
      <c r="Z883" s="210" t="s">
        <v>3</v>
      </c>
      <c r="AC883" s="210" t="s">
        <v>3</v>
      </c>
      <c r="AD883" s="210" t="s">
        <v>3</v>
      </c>
      <c r="AG883" s="281"/>
      <c r="AH883" s="281"/>
      <c r="AI883" s="281"/>
      <c r="AJ883" s="1172"/>
      <c r="AK883" s="1253"/>
      <c r="AL883" s="1253"/>
      <c r="AM883" s="1253"/>
      <c r="AN883" s="280"/>
      <c r="AO883" s="280"/>
      <c r="AP883" s="280"/>
    </row>
    <row r="884" spans="22:42" ht="14.5" x14ac:dyDescent="0.35">
      <c r="V884" s="210" t="s">
        <v>3</v>
      </c>
      <c r="W884" s="210" t="s">
        <v>3</v>
      </c>
      <c r="X884" s="210" t="s">
        <v>3</v>
      </c>
      <c r="Y884" s="210" t="s">
        <v>3</v>
      </c>
      <c r="Z884" s="210" t="s">
        <v>3</v>
      </c>
      <c r="AC884" s="210" t="s">
        <v>3</v>
      </c>
      <c r="AD884" s="210" t="s">
        <v>3</v>
      </c>
      <c r="AG884" s="281"/>
      <c r="AH884" s="281"/>
      <c r="AI884" s="281"/>
      <c r="AJ884" s="1172"/>
      <c r="AK884" s="1253"/>
      <c r="AL884" s="1253"/>
      <c r="AM884" s="1253"/>
      <c r="AN884" s="280"/>
      <c r="AO884" s="280"/>
      <c r="AP884" s="280"/>
    </row>
    <row r="885" spans="22:42" ht="14.5" x14ac:dyDescent="0.35">
      <c r="V885" s="210" t="s">
        <v>3</v>
      </c>
      <c r="W885" s="210" t="s">
        <v>3</v>
      </c>
      <c r="X885" s="210" t="s">
        <v>3</v>
      </c>
      <c r="Y885" s="210" t="s">
        <v>3</v>
      </c>
      <c r="Z885" s="210" t="s">
        <v>3</v>
      </c>
      <c r="AC885" s="210" t="s">
        <v>3</v>
      </c>
      <c r="AD885" s="210" t="s">
        <v>3</v>
      </c>
      <c r="AG885" s="281"/>
      <c r="AH885" s="281"/>
      <c r="AI885" s="281"/>
      <c r="AJ885" s="1172"/>
      <c r="AK885" s="1253"/>
      <c r="AL885" s="1253"/>
      <c r="AM885" s="1253"/>
      <c r="AN885" s="280"/>
      <c r="AO885" s="280"/>
      <c r="AP885" s="280"/>
    </row>
    <row r="886" spans="22:42" ht="14.5" x14ac:dyDescent="0.35">
      <c r="V886" s="210" t="s">
        <v>3</v>
      </c>
      <c r="W886" s="210" t="s">
        <v>3</v>
      </c>
      <c r="X886" s="210" t="s">
        <v>3</v>
      </c>
      <c r="Y886" s="210" t="s">
        <v>3</v>
      </c>
      <c r="Z886" s="210" t="s">
        <v>3</v>
      </c>
      <c r="AC886" s="210" t="s">
        <v>3</v>
      </c>
      <c r="AD886" s="210" t="s">
        <v>3</v>
      </c>
      <c r="AG886" s="281"/>
      <c r="AH886" s="281"/>
      <c r="AI886" s="281"/>
      <c r="AJ886" s="1172"/>
      <c r="AK886" s="1253"/>
      <c r="AL886" s="1253"/>
      <c r="AM886" s="1253"/>
      <c r="AN886" s="280"/>
      <c r="AO886" s="280"/>
      <c r="AP886" s="280"/>
    </row>
    <row r="887" spans="22:42" ht="14.5" x14ac:dyDescent="0.35">
      <c r="V887" s="210" t="s">
        <v>3</v>
      </c>
      <c r="W887" s="210" t="s">
        <v>3</v>
      </c>
      <c r="X887" s="210" t="s">
        <v>3</v>
      </c>
      <c r="Y887" s="210" t="s">
        <v>3</v>
      </c>
      <c r="Z887" s="210" t="s">
        <v>3</v>
      </c>
      <c r="AC887" s="210" t="s">
        <v>3</v>
      </c>
      <c r="AD887" s="210" t="s">
        <v>3</v>
      </c>
      <c r="AG887" s="281"/>
      <c r="AH887" s="281"/>
      <c r="AI887" s="281"/>
      <c r="AJ887" s="1172"/>
      <c r="AK887" s="1253"/>
      <c r="AL887" s="1253"/>
      <c r="AM887" s="1253"/>
      <c r="AN887" s="280"/>
      <c r="AO887" s="280"/>
      <c r="AP887" s="280"/>
    </row>
    <row r="888" spans="22:42" ht="14.5" x14ac:dyDescent="0.35">
      <c r="V888" s="210" t="s">
        <v>3</v>
      </c>
      <c r="W888" s="210" t="s">
        <v>3</v>
      </c>
      <c r="X888" s="210" t="s">
        <v>3</v>
      </c>
      <c r="Y888" s="210" t="s">
        <v>3</v>
      </c>
      <c r="Z888" s="210" t="s">
        <v>3</v>
      </c>
      <c r="AC888" s="210" t="s">
        <v>3</v>
      </c>
      <c r="AD888" s="210" t="s">
        <v>3</v>
      </c>
      <c r="AG888" s="281"/>
      <c r="AH888" s="281"/>
      <c r="AI888" s="281"/>
      <c r="AJ888" s="1172"/>
      <c r="AK888" s="1253"/>
      <c r="AL888" s="1253"/>
      <c r="AM888" s="1253"/>
      <c r="AN888" s="280"/>
      <c r="AO888" s="280"/>
      <c r="AP888" s="280"/>
    </row>
    <row r="889" spans="22:42" ht="14.5" x14ac:dyDescent="0.35">
      <c r="V889" s="210" t="s">
        <v>3</v>
      </c>
      <c r="W889" s="210" t="s">
        <v>3</v>
      </c>
      <c r="X889" s="210" t="s">
        <v>3</v>
      </c>
      <c r="Y889" s="210" t="s">
        <v>3</v>
      </c>
      <c r="Z889" s="210" t="s">
        <v>3</v>
      </c>
      <c r="AC889" s="210" t="s">
        <v>3</v>
      </c>
      <c r="AD889" s="210" t="s">
        <v>3</v>
      </c>
      <c r="AG889" s="281"/>
      <c r="AH889" s="281"/>
      <c r="AI889" s="281"/>
      <c r="AJ889" s="1172"/>
      <c r="AK889" s="1253"/>
      <c r="AL889" s="1253"/>
      <c r="AM889" s="1253"/>
      <c r="AN889" s="280"/>
      <c r="AO889" s="280"/>
      <c r="AP889" s="280"/>
    </row>
    <row r="890" spans="22:42" ht="14.5" x14ac:dyDescent="0.35">
      <c r="V890" s="210" t="s">
        <v>3</v>
      </c>
      <c r="W890" s="210" t="s">
        <v>3</v>
      </c>
      <c r="X890" s="210" t="s">
        <v>3</v>
      </c>
      <c r="Y890" s="210" t="s">
        <v>3</v>
      </c>
      <c r="Z890" s="210" t="s">
        <v>3</v>
      </c>
      <c r="AC890" s="210" t="s">
        <v>3</v>
      </c>
      <c r="AD890" s="210" t="s">
        <v>3</v>
      </c>
      <c r="AG890" s="281"/>
      <c r="AH890" s="281"/>
      <c r="AI890" s="281"/>
      <c r="AJ890" s="1172"/>
      <c r="AK890" s="1253"/>
      <c r="AL890" s="1253"/>
      <c r="AM890" s="1253"/>
      <c r="AN890" s="280"/>
      <c r="AO890" s="280"/>
      <c r="AP890" s="280"/>
    </row>
    <row r="891" spans="22:42" ht="14.5" x14ac:dyDescent="0.35">
      <c r="V891" s="210" t="s">
        <v>3</v>
      </c>
      <c r="W891" s="210" t="s">
        <v>3</v>
      </c>
      <c r="X891" s="210" t="s">
        <v>3</v>
      </c>
      <c r="Y891" s="210" t="s">
        <v>3</v>
      </c>
      <c r="Z891" s="210" t="s">
        <v>3</v>
      </c>
      <c r="AC891" s="210" t="s">
        <v>3</v>
      </c>
      <c r="AD891" s="210" t="s">
        <v>3</v>
      </c>
      <c r="AG891" s="281"/>
      <c r="AH891" s="281"/>
      <c r="AI891" s="281"/>
      <c r="AJ891" s="1172"/>
      <c r="AK891" s="1253"/>
      <c r="AL891" s="1253"/>
      <c r="AM891" s="1253"/>
      <c r="AN891" s="280"/>
      <c r="AO891" s="280"/>
      <c r="AP891" s="280"/>
    </row>
    <row r="892" spans="22:42" ht="14.5" x14ac:dyDescent="0.35">
      <c r="V892" s="210" t="s">
        <v>3</v>
      </c>
      <c r="W892" s="210" t="s">
        <v>3</v>
      </c>
      <c r="X892" s="210" t="s">
        <v>3</v>
      </c>
      <c r="Y892" s="210" t="s">
        <v>3</v>
      </c>
      <c r="Z892" s="210" t="s">
        <v>3</v>
      </c>
      <c r="AC892" s="210" t="s">
        <v>3</v>
      </c>
      <c r="AD892" s="210" t="s">
        <v>3</v>
      </c>
      <c r="AG892" s="281"/>
      <c r="AH892" s="281"/>
      <c r="AI892" s="281"/>
      <c r="AJ892" s="1172"/>
      <c r="AK892" s="1253"/>
      <c r="AL892" s="1253"/>
      <c r="AM892" s="1253"/>
      <c r="AN892" s="280"/>
      <c r="AO892" s="280"/>
      <c r="AP892" s="280"/>
    </row>
    <row r="893" spans="22:42" ht="14.5" x14ac:dyDescent="0.35">
      <c r="V893" s="210" t="s">
        <v>3</v>
      </c>
      <c r="W893" s="210" t="s">
        <v>3</v>
      </c>
      <c r="X893" s="210" t="s">
        <v>3</v>
      </c>
      <c r="Y893" s="210" t="s">
        <v>3</v>
      </c>
      <c r="Z893" s="210" t="s">
        <v>3</v>
      </c>
      <c r="AC893" s="210" t="s">
        <v>3</v>
      </c>
      <c r="AD893" s="210" t="s">
        <v>3</v>
      </c>
      <c r="AG893" s="281"/>
      <c r="AH893" s="281"/>
      <c r="AI893" s="281"/>
      <c r="AJ893" s="1172"/>
      <c r="AK893" s="1253"/>
      <c r="AL893" s="1253"/>
      <c r="AM893" s="1253"/>
      <c r="AN893" s="280"/>
      <c r="AO893" s="280"/>
      <c r="AP893" s="280"/>
    </row>
    <row r="894" spans="22:42" ht="14.5" x14ac:dyDescent="0.35">
      <c r="V894" s="210" t="s">
        <v>3</v>
      </c>
      <c r="W894" s="210" t="s">
        <v>3</v>
      </c>
      <c r="X894" s="210" t="s">
        <v>3</v>
      </c>
      <c r="Y894" s="210" t="s">
        <v>3</v>
      </c>
      <c r="Z894" s="210" t="s">
        <v>3</v>
      </c>
      <c r="AC894" s="210" t="s">
        <v>3</v>
      </c>
      <c r="AD894" s="210" t="s">
        <v>3</v>
      </c>
      <c r="AG894" s="281"/>
      <c r="AH894" s="281"/>
      <c r="AI894" s="281"/>
      <c r="AJ894" s="1172"/>
      <c r="AK894" s="1253"/>
      <c r="AL894" s="1253"/>
      <c r="AM894" s="1253"/>
      <c r="AN894" s="280"/>
      <c r="AO894" s="280"/>
      <c r="AP894" s="280"/>
    </row>
    <row r="895" spans="22:42" ht="14.5" x14ac:dyDescent="0.35">
      <c r="V895" s="210" t="s">
        <v>3</v>
      </c>
      <c r="W895" s="210" t="s">
        <v>3</v>
      </c>
      <c r="X895" s="210" t="s">
        <v>3</v>
      </c>
      <c r="Y895" s="210" t="s">
        <v>3</v>
      </c>
      <c r="Z895" s="210" t="s">
        <v>3</v>
      </c>
      <c r="AC895" s="210" t="s">
        <v>3</v>
      </c>
      <c r="AD895" s="210" t="s">
        <v>3</v>
      </c>
      <c r="AG895" s="281"/>
      <c r="AH895" s="281"/>
      <c r="AI895" s="281"/>
      <c r="AJ895" s="1172"/>
      <c r="AK895" s="1253"/>
      <c r="AL895" s="1253"/>
      <c r="AM895" s="1253"/>
      <c r="AN895" s="280"/>
      <c r="AO895" s="280"/>
      <c r="AP895" s="280"/>
    </row>
    <row r="896" spans="22:42" ht="14.5" x14ac:dyDescent="0.35">
      <c r="V896" s="210" t="s">
        <v>3</v>
      </c>
      <c r="W896" s="210" t="s">
        <v>3</v>
      </c>
      <c r="X896" s="210" t="s">
        <v>3</v>
      </c>
      <c r="Y896" s="210" t="s">
        <v>3</v>
      </c>
      <c r="Z896" s="210" t="s">
        <v>3</v>
      </c>
      <c r="AC896" s="210" t="s">
        <v>3</v>
      </c>
      <c r="AD896" s="210" t="s">
        <v>3</v>
      </c>
      <c r="AG896" s="281"/>
      <c r="AH896" s="281"/>
      <c r="AI896" s="281"/>
      <c r="AJ896" s="1172"/>
      <c r="AK896" s="1253"/>
      <c r="AL896" s="1253"/>
      <c r="AM896" s="1253"/>
      <c r="AN896" s="280"/>
      <c r="AO896" s="280"/>
      <c r="AP896" s="280"/>
    </row>
    <row r="897" spans="22:42" ht="14.5" x14ac:dyDescent="0.35">
      <c r="V897" s="210" t="s">
        <v>3</v>
      </c>
      <c r="W897" s="210" t="s">
        <v>3</v>
      </c>
      <c r="X897" s="210" t="s">
        <v>3</v>
      </c>
      <c r="Y897" s="210" t="s">
        <v>3</v>
      </c>
      <c r="Z897" s="210" t="s">
        <v>3</v>
      </c>
      <c r="AC897" s="210" t="s">
        <v>3</v>
      </c>
      <c r="AD897" s="210" t="s">
        <v>3</v>
      </c>
      <c r="AG897" s="281"/>
      <c r="AH897" s="281"/>
      <c r="AI897" s="281"/>
      <c r="AJ897" s="1172"/>
      <c r="AK897" s="1253"/>
      <c r="AL897" s="1253"/>
      <c r="AM897" s="1253"/>
      <c r="AN897" s="280"/>
      <c r="AO897" s="280"/>
      <c r="AP897" s="280"/>
    </row>
    <row r="898" spans="22:42" ht="14.5" x14ac:dyDescent="0.35">
      <c r="V898" s="210" t="s">
        <v>3</v>
      </c>
      <c r="W898" s="210" t="s">
        <v>3</v>
      </c>
      <c r="X898" s="210" t="s">
        <v>3</v>
      </c>
      <c r="Y898" s="210" t="s">
        <v>3</v>
      </c>
      <c r="Z898" s="210" t="s">
        <v>3</v>
      </c>
      <c r="AC898" s="210" t="s">
        <v>3</v>
      </c>
      <c r="AD898" s="210" t="s">
        <v>3</v>
      </c>
      <c r="AG898" s="281"/>
      <c r="AH898" s="281"/>
      <c r="AI898" s="281"/>
      <c r="AJ898" s="1172"/>
      <c r="AK898" s="1253"/>
      <c r="AL898" s="1253"/>
      <c r="AM898" s="1253"/>
      <c r="AN898" s="280"/>
      <c r="AO898" s="280"/>
      <c r="AP898" s="280"/>
    </row>
    <row r="899" spans="22:42" ht="14.5" x14ac:dyDescent="0.35">
      <c r="V899" s="210" t="s">
        <v>3</v>
      </c>
      <c r="W899" s="210" t="s">
        <v>3</v>
      </c>
      <c r="X899" s="210" t="s">
        <v>3</v>
      </c>
      <c r="Y899" s="210" t="s">
        <v>3</v>
      </c>
      <c r="Z899" s="210" t="s">
        <v>3</v>
      </c>
      <c r="AC899" s="210" t="s">
        <v>3</v>
      </c>
      <c r="AD899" s="210" t="s">
        <v>3</v>
      </c>
      <c r="AG899" s="281"/>
      <c r="AH899" s="281"/>
      <c r="AI899" s="281"/>
      <c r="AJ899" s="1172"/>
      <c r="AK899" s="1253"/>
      <c r="AL899" s="1253"/>
      <c r="AM899" s="1253"/>
      <c r="AN899" s="280"/>
      <c r="AO899" s="280"/>
      <c r="AP899" s="280"/>
    </row>
    <row r="900" spans="22:42" ht="14.5" x14ac:dyDescent="0.35">
      <c r="V900" s="210" t="s">
        <v>3</v>
      </c>
      <c r="W900" s="210" t="s">
        <v>3</v>
      </c>
      <c r="X900" s="210" t="s">
        <v>3</v>
      </c>
      <c r="Y900" s="210" t="s">
        <v>3</v>
      </c>
      <c r="Z900" s="210" t="s">
        <v>3</v>
      </c>
      <c r="AC900" s="210" t="s">
        <v>3</v>
      </c>
      <c r="AD900" s="210" t="s">
        <v>3</v>
      </c>
      <c r="AG900" s="281"/>
      <c r="AH900" s="281"/>
      <c r="AI900" s="281"/>
      <c r="AJ900" s="1172"/>
      <c r="AK900" s="1253"/>
      <c r="AL900" s="1253"/>
      <c r="AM900" s="1253"/>
      <c r="AN900" s="280"/>
      <c r="AO900" s="280"/>
      <c r="AP900" s="280"/>
    </row>
    <row r="901" spans="22:42" ht="14.5" x14ac:dyDescent="0.35">
      <c r="V901" s="210" t="s">
        <v>3</v>
      </c>
      <c r="W901" s="210" t="s">
        <v>3</v>
      </c>
      <c r="X901" s="210" t="s">
        <v>3</v>
      </c>
      <c r="Y901" s="210" t="s">
        <v>3</v>
      </c>
      <c r="Z901" s="210" t="s">
        <v>3</v>
      </c>
      <c r="AC901" s="210" t="s">
        <v>3</v>
      </c>
      <c r="AD901" s="210" t="s">
        <v>3</v>
      </c>
      <c r="AG901" s="281"/>
      <c r="AH901" s="281"/>
      <c r="AI901" s="281"/>
      <c r="AJ901" s="1172"/>
      <c r="AK901" s="1253"/>
      <c r="AL901" s="1253"/>
      <c r="AM901" s="1253"/>
      <c r="AN901" s="280"/>
      <c r="AO901" s="280"/>
      <c r="AP901" s="280"/>
    </row>
    <row r="902" spans="22:42" ht="14.5" x14ac:dyDescent="0.35">
      <c r="V902" s="210" t="s">
        <v>3</v>
      </c>
      <c r="W902" s="210" t="s">
        <v>3</v>
      </c>
      <c r="X902" s="210" t="s">
        <v>3</v>
      </c>
      <c r="Y902" s="210" t="s">
        <v>3</v>
      </c>
      <c r="Z902" s="210" t="s">
        <v>3</v>
      </c>
      <c r="AC902" s="210" t="s">
        <v>3</v>
      </c>
      <c r="AD902" s="210" t="s">
        <v>3</v>
      </c>
      <c r="AG902" s="281"/>
      <c r="AH902" s="281"/>
      <c r="AI902" s="281"/>
      <c r="AJ902" s="1172"/>
      <c r="AK902" s="1253"/>
      <c r="AL902" s="1253"/>
      <c r="AM902" s="1253"/>
      <c r="AN902" s="280"/>
      <c r="AO902" s="280"/>
      <c r="AP902" s="280"/>
    </row>
    <row r="903" spans="22:42" ht="14.5" x14ac:dyDescent="0.35">
      <c r="V903" s="210" t="s">
        <v>3</v>
      </c>
      <c r="W903" s="210" t="s">
        <v>3</v>
      </c>
      <c r="X903" s="210" t="s">
        <v>3</v>
      </c>
      <c r="Y903" s="210" t="s">
        <v>3</v>
      </c>
      <c r="Z903" s="210" t="s">
        <v>3</v>
      </c>
      <c r="AC903" s="210" t="s">
        <v>3</v>
      </c>
      <c r="AD903" s="210" t="s">
        <v>3</v>
      </c>
      <c r="AG903" s="281"/>
      <c r="AH903" s="281"/>
      <c r="AI903" s="281"/>
      <c r="AJ903" s="1172"/>
      <c r="AK903" s="1253"/>
      <c r="AL903" s="1253"/>
      <c r="AM903" s="1253"/>
      <c r="AN903" s="280"/>
      <c r="AO903" s="280"/>
      <c r="AP903" s="280"/>
    </row>
    <row r="904" spans="22:42" ht="14.5" x14ac:dyDescent="0.35">
      <c r="V904" s="210" t="s">
        <v>3</v>
      </c>
      <c r="W904" s="210" t="s">
        <v>3</v>
      </c>
      <c r="X904" s="210" t="s">
        <v>3</v>
      </c>
      <c r="Y904" s="210" t="s">
        <v>3</v>
      </c>
      <c r="Z904" s="210" t="s">
        <v>3</v>
      </c>
      <c r="AC904" s="210" t="s">
        <v>3</v>
      </c>
      <c r="AD904" s="210" t="s">
        <v>3</v>
      </c>
      <c r="AG904" s="281"/>
      <c r="AH904" s="281"/>
      <c r="AI904" s="281"/>
      <c r="AJ904" s="1172"/>
      <c r="AK904" s="1253"/>
      <c r="AL904" s="1253"/>
      <c r="AM904" s="1253"/>
      <c r="AN904" s="280"/>
      <c r="AO904" s="280"/>
      <c r="AP904" s="280"/>
    </row>
    <row r="905" spans="22:42" ht="14.5" x14ac:dyDescent="0.35">
      <c r="V905" s="210" t="s">
        <v>3</v>
      </c>
      <c r="W905" s="210" t="s">
        <v>3</v>
      </c>
      <c r="X905" s="210" t="s">
        <v>3</v>
      </c>
      <c r="Y905" s="210" t="s">
        <v>3</v>
      </c>
      <c r="Z905" s="210" t="s">
        <v>3</v>
      </c>
      <c r="AC905" s="210" t="s">
        <v>3</v>
      </c>
      <c r="AD905" s="210" t="s">
        <v>3</v>
      </c>
      <c r="AG905" s="281"/>
      <c r="AH905" s="281"/>
      <c r="AI905" s="281"/>
      <c r="AJ905" s="1172"/>
      <c r="AK905" s="1253"/>
      <c r="AL905" s="1253"/>
      <c r="AM905" s="1253"/>
      <c r="AN905" s="280"/>
      <c r="AO905" s="280"/>
      <c r="AP905" s="280"/>
    </row>
    <row r="906" spans="22:42" ht="14.5" x14ac:dyDescent="0.35">
      <c r="V906" s="210" t="s">
        <v>3</v>
      </c>
      <c r="W906" s="210" t="s">
        <v>3</v>
      </c>
      <c r="X906" s="210" t="s">
        <v>3</v>
      </c>
      <c r="Y906" s="210" t="s">
        <v>3</v>
      </c>
      <c r="Z906" s="210" t="s">
        <v>3</v>
      </c>
      <c r="AC906" s="210" t="s">
        <v>3</v>
      </c>
      <c r="AD906" s="210" t="s">
        <v>3</v>
      </c>
      <c r="AG906" s="281"/>
      <c r="AH906" s="281"/>
      <c r="AI906" s="281"/>
      <c r="AJ906" s="1172"/>
      <c r="AK906" s="1253"/>
      <c r="AL906" s="1253"/>
      <c r="AM906" s="1253"/>
      <c r="AN906" s="280"/>
      <c r="AO906" s="280"/>
      <c r="AP906" s="280"/>
    </row>
    <row r="907" spans="22:42" ht="14.5" x14ac:dyDescent="0.35">
      <c r="V907" s="210" t="s">
        <v>3</v>
      </c>
      <c r="W907" s="210" t="s">
        <v>3</v>
      </c>
      <c r="X907" s="210" t="s">
        <v>3</v>
      </c>
      <c r="Y907" s="210" t="s">
        <v>3</v>
      </c>
      <c r="Z907" s="210" t="s">
        <v>3</v>
      </c>
      <c r="AC907" s="210" t="s">
        <v>3</v>
      </c>
      <c r="AD907" s="210" t="s">
        <v>3</v>
      </c>
      <c r="AG907" s="281"/>
      <c r="AH907" s="281"/>
      <c r="AI907" s="281"/>
      <c r="AJ907" s="1172"/>
      <c r="AK907" s="1253"/>
      <c r="AL907" s="1253"/>
      <c r="AM907" s="1253"/>
      <c r="AN907" s="280"/>
      <c r="AO907" s="280"/>
      <c r="AP907" s="280"/>
    </row>
    <row r="908" spans="22:42" ht="14.5" x14ac:dyDescent="0.35">
      <c r="V908" s="210" t="s">
        <v>3</v>
      </c>
      <c r="W908" s="210" t="s">
        <v>3</v>
      </c>
      <c r="X908" s="210" t="s">
        <v>3</v>
      </c>
      <c r="Y908" s="210" t="s">
        <v>3</v>
      </c>
      <c r="Z908" s="210" t="s">
        <v>3</v>
      </c>
      <c r="AC908" s="210" t="s">
        <v>3</v>
      </c>
      <c r="AD908" s="210" t="s">
        <v>3</v>
      </c>
      <c r="AG908" s="281"/>
      <c r="AH908" s="281"/>
      <c r="AI908" s="281"/>
      <c r="AJ908" s="1172"/>
      <c r="AK908" s="1253"/>
      <c r="AL908" s="1253"/>
      <c r="AM908" s="1253"/>
      <c r="AN908" s="280"/>
      <c r="AO908" s="280"/>
      <c r="AP908" s="280"/>
    </row>
    <row r="909" spans="22:42" ht="14.5" x14ac:dyDescent="0.35">
      <c r="V909" s="210" t="s">
        <v>3</v>
      </c>
      <c r="W909" s="210" t="s">
        <v>3</v>
      </c>
      <c r="X909" s="210" t="s">
        <v>3</v>
      </c>
      <c r="Y909" s="210" t="s">
        <v>3</v>
      </c>
      <c r="Z909" s="210" t="s">
        <v>3</v>
      </c>
      <c r="AC909" s="210" t="s">
        <v>3</v>
      </c>
      <c r="AD909" s="210" t="s">
        <v>3</v>
      </c>
      <c r="AG909" s="281"/>
      <c r="AH909" s="281"/>
      <c r="AI909" s="281"/>
      <c r="AJ909" s="1172"/>
      <c r="AK909" s="1253"/>
      <c r="AL909" s="1253"/>
      <c r="AM909" s="1253"/>
      <c r="AN909" s="280"/>
      <c r="AO909" s="280"/>
      <c r="AP909" s="280"/>
    </row>
    <row r="910" spans="22:42" ht="14.5" x14ac:dyDescent="0.35">
      <c r="V910" s="210" t="s">
        <v>3</v>
      </c>
      <c r="W910" s="210" t="s">
        <v>3</v>
      </c>
      <c r="X910" s="210" t="s">
        <v>3</v>
      </c>
      <c r="Y910" s="210" t="s">
        <v>3</v>
      </c>
      <c r="Z910" s="210" t="s">
        <v>3</v>
      </c>
      <c r="AC910" s="210" t="s">
        <v>3</v>
      </c>
      <c r="AD910" s="210" t="s">
        <v>3</v>
      </c>
      <c r="AG910" s="281"/>
      <c r="AH910" s="281"/>
      <c r="AI910" s="281"/>
      <c r="AJ910" s="1172"/>
      <c r="AK910" s="1253"/>
      <c r="AL910" s="1253"/>
      <c r="AM910" s="1253"/>
      <c r="AN910" s="280"/>
      <c r="AO910" s="280"/>
      <c r="AP910" s="280"/>
    </row>
    <row r="911" spans="22:42" ht="14.5" x14ac:dyDescent="0.35">
      <c r="V911" s="210" t="s">
        <v>3</v>
      </c>
      <c r="W911" s="210" t="s">
        <v>3</v>
      </c>
      <c r="X911" s="210" t="s">
        <v>3</v>
      </c>
      <c r="Y911" s="210" t="s">
        <v>3</v>
      </c>
      <c r="Z911" s="210" t="s">
        <v>3</v>
      </c>
      <c r="AC911" s="210" t="s">
        <v>3</v>
      </c>
      <c r="AD911" s="210" t="s">
        <v>3</v>
      </c>
      <c r="AG911" s="281"/>
      <c r="AH911" s="281"/>
      <c r="AI911" s="281"/>
      <c r="AJ911" s="1172"/>
      <c r="AK911" s="1253"/>
      <c r="AL911" s="1253"/>
      <c r="AM911" s="1253"/>
      <c r="AN911" s="280"/>
      <c r="AO911" s="280"/>
      <c r="AP911" s="280"/>
    </row>
    <row r="912" spans="22:42" ht="14.5" x14ac:dyDescent="0.35">
      <c r="V912" s="210" t="s">
        <v>3</v>
      </c>
      <c r="W912" s="210" t="s">
        <v>3</v>
      </c>
      <c r="X912" s="210" t="s">
        <v>3</v>
      </c>
      <c r="Y912" s="210" t="s">
        <v>3</v>
      </c>
      <c r="Z912" s="210" t="s">
        <v>3</v>
      </c>
      <c r="AC912" s="210" t="s">
        <v>3</v>
      </c>
      <c r="AD912" s="210" t="s">
        <v>3</v>
      </c>
      <c r="AG912" s="281"/>
      <c r="AH912" s="281"/>
      <c r="AI912" s="281"/>
      <c r="AJ912" s="1172"/>
      <c r="AK912" s="1253"/>
      <c r="AL912" s="1253"/>
      <c r="AM912" s="1253"/>
      <c r="AN912" s="280"/>
      <c r="AO912" s="280"/>
      <c r="AP912" s="280"/>
    </row>
    <row r="913" spans="22:42" ht="14.5" x14ac:dyDescent="0.35">
      <c r="V913" s="210" t="s">
        <v>3</v>
      </c>
      <c r="W913" s="210" t="s">
        <v>3</v>
      </c>
      <c r="X913" s="210" t="s">
        <v>3</v>
      </c>
      <c r="Y913" s="210" t="s">
        <v>3</v>
      </c>
      <c r="Z913" s="210" t="s">
        <v>3</v>
      </c>
      <c r="AC913" s="210" t="s">
        <v>3</v>
      </c>
      <c r="AD913" s="210" t="s">
        <v>3</v>
      </c>
      <c r="AG913" s="281"/>
      <c r="AH913" s="281"/>
      <c r="AI913" s="281"/>
      <c r="AJ913" s="1172"/>
      <c r="AK913" s="1253"/>
      <c r="AL913" s="1253"/>
      <c r="AM913" s="1253"/>
      <c r="AN913" s="280"/>
      <c r="AO913" s="280"/>
      <c r="AP913" s="280"/>
    </row>
    <row r="914" spans="22:42" ht="14.5" x14ac:dyDescent="0.35">
      <c r="V914" s="210" t="s">
        <v>3</v>
      </c>
      <c r="W914" s="210" t="s">
        <v>3</v>
      </c>
      <c r="X914" s="210" t="s">
        <v>3</v>
      </c>
      <c r="Y914" s="210" t="s">
        <v>3</v>
      </c>
      <c r="Z914" s="210" t="s">
        <v>3</v>
      </c>
      <c r="AC914" s="210" t="s">
        <v>3</v>
      </c>
      <c r="AD914" s="210" t="s">
        <v>3</v>
      </c>
      <c r="AG914" s="281"/>
      <c r="AH914" s="281"/>
      <c r="AI914" s="281"/>
      <c r="AJ914" s="1172"/>
      <c r="AK914" s="1253"/>
      <c r="AL914" s="1253"/>
      <c r="AM914" s="1253"/>
      <c r="AN914" s="280"/>
      <c r="AO914" s="280"/>
      <c r="AP914" s="280"/>
    </row>
    <row r="915" spans="22:42" ht="14.5" x14ac:dyDescent="0.35">
      <c r="V915" s="210" t="s">
        <v>3</v>
      </c>
      <c r="W915" s="210" t="s">
        <v>3</v>
      </c>
      <c r="X915" s="210" t="s">
        <v>3</v>
      </c>
      <c r="Y915" s="210" t="s">
        <v>3</v>
      </c>
      <c r="Z915" s="210" t="s">
        <v>3</v>
      </c>
      <c r="AC915" s="210" t="s">
        <v>3</v>
      </c>
      <c r="AD915" s="210" t="s">
        <v>3</v>
      </c>
      <c r="AG915" s="281"/>
      <c r="AH915" s="281"/>
      <c r="AI915" s="281"/>
      <c r="AJ915" s="1172"/>
      <c r="AK915" s="1253"/>
      <c r="AL915" s="1253"/>
      <c r="AM915" s="1253"/>
      <c r="AN915" s="280"/>
      <c r="AO915" s="280"/>
      <c r="AP915" s="280"/>
    </row>
    <row r="916" spans="22:42" ht="14.5" x14ac:dyDescent="0.35">
      <c r="V916" s="210" t="s">
        <v>3</v>
      </c>
      <c r="W916" s="210" t="s">
        <v>3</v>
      </c>
      <c r="X916" s="210" t="s">
        <v>3</v>
      </c>
      <c r="Y916" s="210" t="s">
        <v>3</v>
      </c>
      <c r="Z916" s="210" t="s">
        <v>3</v>
      </c>
      <c r="AC916" s="210" t="s">
        <v>3</v>
      </c>
      <c r="AD916" s="210" t="s">
        <v>3</v>
      </c>
      <c r="AG916" s="281"/>
      <c r="AH916" s="281"/>
      <c r="AI916" s="281"/>
      <c r="AJ916" s="1172"/>
      <c r="AK916" s="1253"/>
      <c r="AL916" s="1253"/>
      <c r="AM916" s="1253"/>
      <c r="AN916" s="280"/>
      <c r="AO916" s="280"/>
      <c r="AP916" s="280"/>
    </row>
    <row r="917" spans="22:42" ht="14.5" x14ac:dyDescent="0.35">
      <c r="V917" s="210" t="s">
        <v>3</v>
      </c>
      <c r="W917" s="210" t="s">
        <v>3</v>
      </c>
      <c r="X917" s="210" t="s">
        <v>3</v>
      </c>
      <c r="Y917" s="210" t="s">
        <v>3</v>
      </c>
      <c r="Z917" s="210" t="s">
        <v>3</v>
      </c>
      <c r="AC917" s="210" t="s">
        <v>3</v>
      </c>
      <c r="AD917" s="210" t="s">
        <v>3</v>
      </c>
      <c r="AG917" s="281"/>
      <c r="AH917" s="281"/>
      <c r="AI917" s="281"/>
      <c r="AJ917" s="1172"/>
      <c r="AK917" s="1253"/>
      <c r="AL917" s="1253"/>
      <c r="AM917" s="1253"/>
      <c r="AN917" s="280"/>
      <c r="AO917" s="280"/>
      <c r="AP917" s="280"/>
    </row>
    <row r="918" spans="22:42" ht="14.5" x14ac:dyDescent="0.35">
      <c r="V918" s="210" t="s">
        <v>3</v>
      </c>
      <c r="W918" s="210" t="s">
        <v>3</v>
      </c>
      <c r="X918" s="210" t="s">
        <v>3</v>
      </c>
      <c r="Y918" s="210" t="s">
        <v>3</v>
      </c>
      <c r="Z918" s="210" t="s">
        <v>3</v>
      </c>
      <c r="AC918" s="210" t="s">
        <v>3</v>
      </c>
      <c r="AD918" s="210" t="s">
        <v>3</v>
      </c>
      <c r="AG918" s="281"/>
      <c r="AH918" s="281"/>
      <c r="AI918" s="281"/>
      <c r="AJ918" s="1172"/>
      <c r="AK918" s="1253"/>
      <c r="AL918" s="1253"/>
      <c r="AM918" s="1253"/>
      <c r="AN918" s="280"/>
      <c r="AO918" s="280"/>
      <c r="AP918" s="280"/>
    </row>
    <row r="919" spans="22:42" ht="14.5" x14ac:dyDescent="0.35">
      <c r="V919" s="210" t="s">
        <v>3</v>
      </c>
      <c r="W919" s="210" t="s">
        <v>3</v>
      </c>
      <c r="X919" s="210" t="s">
        <v>3</v>
      </c>
      <c r="Y919" s="210" t="s">
        <v>3</v>
      </c>
      <c r="Z919" s="210" t="s">
        <v>3</v>
      </c>
      <c r="AC919" s="210" t="s">
        <v>3</v>
      </c>
      <c r="AD919" s="210" t="s">
        <v>3</v>
      </c>
      <c r="AG919" s="281"/>
      <c r="AH919" s="281"/>
      <c r="AI919" s="281"/>
      <c r="AJ919" s="1172"/>
      <c r="AK919" s="1253"/>
      <c r="AL919" s="1253"/>
      <c r="AM919" s="1253"/>
      <c r="AN919" s="280"/>
      <c r="AO919" s="280"/>
      <c r="AP919" s="280"/>
    </row>
    <row r="920" spans="22:42" ht="14.5" x14ac:dyDescent="0.35">
      <c r="V920" s="210" t="s">
        <v>3</v>
      </c>
      <c r="W920" s="210" t="s">
        <v>3</v>
      </c>
      <c r="X920" s="210" t="s">
        <v>3</v>
      </c>
      <c r="Y920" s="210" t="s">
        <v>3</v>
      </c>
      <c r="Z920" s="210" t="s">
        <v>3</v>
      </c>
      <c r="AC920" s="210" t="s">
        <v>3</v>
      </c>
      <c r="AD920" s="210" t="s">
        <v>3</v>
      </c>
      <c r="AG920" s="281"/>
      <c r="AH920" s="281"/>
      <c r="AI920" s="281"/>
      <c r="AJ920" s="1172"/>
      <c r="AK920" s="1253"/>
      <c r="AL920" s="1253"/>
      <c r="AM920" s="1253"/>
      <c r="AN920" s="280"/>
      <c r="AO920" s="280"/>
      <c r="AP920" s="280"/>
    </row>
    <row r="921" spans="22:42" ht="14.5" x14ac:dyDescent="0.35">
      <c r="V921" s="210" t="s">
        <v>3</v>
      </c>
      <c r="W921" s="210" t="s">
        <v>3</v>
      </c>
      <c r="X921" s="210" t="s">
        <v>3</v>
      </c>
      <c r="Y921" s="210" t="s">
        <v>3</v>
      </c>
      <c r="Z921" s="210" t="s">
        <v>3</v>
      </c>
      <c r="AC921" s="210" t="s">
        <v>3</v>
      </c>
      <c r="AD921" s="210" t="s">
        <v>3</v>
      </c>
      <c r="AG921" s="281"/>
      <c r="AH921" s="281"/>
      <c r="AI921" s="281"/>
      <c r="AJ921" s="1172"/>
      <c r="AK921" s="1253"/>
      <c r="AL921" s="1253"/>
      <c r="AM921" s="1253"/>
      <c r="AN921" s="280"/>
      <c r="AO921" s="280"/>
      <c r="AP921" s="280"/>
    </row>
    <row r="922" spans="22:42" ht="14.5" x14ac:dyDescent="0.35">
      <c r="V922" s="210" t="s">
        <v>3</v>
      </c>
      <c r="W922" s="210" t="s">
        <v>3</v>
      </c>
      <c r="X922" s="210" t="s">
        <v>3</v>
      </c>
      <c r="Y922" s="210" t="s">
        <v>3</v>
      </c>
      <c r="Z922" s="210" t="s">
        <v>3</v>
      </c>
      <c r="AC922" s="210" t="s">
        <v>3</v>
      </c>
      <c r="AD922" s="210" t="s">
        <v>3</v>
      </c>
      <c r="AG922" s="281"/>
      <c r="AH922" s="281"/>
      <c r="AI922" s="281"/>
      <c r="AJ922" s="1172"/>
      <c r="AK922" s="1253"/>
      <c r="AL922" s="1253"/>
      <c r="AM922" s="1253"/>
      <c r="AN922" s="280"/>
      <c r="AO922" s="280"/>
      <c r="AP922" s="280"/>
    </row>
    <row r="923" spans="22:42" ht="14.5" x14ac:dyDescent="0.35">
      <c r="V923" s="210" t="s">
        <v>3</v>
      </c>
      <c r="W923" s="210" t="s">
        <v>3</v>
      </c>
      <c r="X923" s="210" t="s">
        <v>3</v>
      </c>
      <c r="Y923" s="210" t="s">
        <v>3</v>
      </c>
      <c r="Z923" s="210" t="s">
        <v>3</v>
      </c>
      <c r="AC923" s="210" t="s">
        <v>3</v>
      </c>
      <c r="AD923" s="210" t="s">
        <v>3</v>
      </c>
      <c r="AG923" s="281"/>
      <c r="AH923" s="281"/>
      <c r="AI923" s="281"/>
      <c r="AJ923" s="1172"/>
      <c r="AK923" s="1253"/>
      <c r="AL923" s="1253"/>
      <c r="AM923" s="1253"/>
      <c r="AN923" s="280"/>
      <c r="AO923" s="280"/>
      <c r="AP923" s="280"/>
    </row>
    <row r="924" spans="22:42" ht="14.5" x14ac:dyDescent="0.35">
      <c r="V924" s="210" t="s">
        <v>3</v>
      </c>
      <c r="W924" s="210" t="s">
        <v>3</v>
      </c>
      <c r="X924" s="210" t="s">
        <v>3</v>
      </c>
      <c r="Y924" s="210" t="s">
        <v>3</v>
      </c>
      <c r="Z924" s="210" t="s">
        <v>3</v>
      </c>
      <c r="AC924" s="210" t="s">
        <v>3</v>
      </c>
      <c r="AD924" s="210" t="s">
        <v>3</v>
      </c>
      <c r="AG924" s="281"/>
      <c r="AH924" s="281"/>
      <c r="AI924" s="281"/>
      <c r="AJ924" s="1172"/>
      <c r="AK924" s="1253"/>
      <c r="AL924" s="1253"/>
      <c r="AM924" s="1253"/>
      <c r="AN924" s="280"/>
      <c r="AO924" s="280"/>
      <c r="AP924" s="280"/>
    </row>
    <row r="925" spans="22:42" ht="14.5" x14ac:dyDescent="0.35">
      <c r="V925" s="210" t="s">
        <v>3</v>
      </c>
      <c r="W925" s="210" t="s">
        <v>3</v>
      </c>
      <c r="X925" s="210" t="s">
        <v>3</v>
      </c>
      <c r="Y925" s="210" t="s">
        <v>3</v>
      </c>
      <c r="Z925" s="210" t="s">
        <v>3</v>
      </c>
      <c r="AC925" s="210" t="s">
        <v>3</v>
      </c>
      <c r="AD925" s="210" t="s">
        <v>3</v>
      </c>
      <c r="AG925" s="281"/>
      <c r="AH925" s="281"/>
      <c r="AI925" s="281"/>
      <c r="AJ925" s="1172"/>
      <c r="AK925" s="1253"/>
      <c r="AL925" s="1253"/>
      <c r="AM925" s="1253"/>
      <c r="AN925" s="280"/>
      <c r="AO925" s="280"/>
      <c r="AP925" s="280"/>
    </row>
    <row r="926" spans="22:42" ht="14.5" x14ac:dyDescent="0.35">
      <c r="V926" s="210" t="s">
        <v>3</v>
      </c>
      <c r="W926" s="210" t="s">
        <v>3</v>
      </c>
      <c r="X926" s="210" t="s">
        <v>3</v>
      </c>
      <c r="Y926" s="210" t="s">
        <v>3</v>
      </c>
      <c r="Z926" s="210" t="s">
        <v>3</v>
      </c>
      <c r="AC926" s="210" t="s">
        <v>3</v>
      </c>
      <c r="AD926" s="210" t="s">
        <v>3</v>
      </c>
      <c r="AG926" s="281"/>
      <c r="AH926" s="281"/>
      <c r="AI926" s="281"/>
      <c r="AJ926" s="1172"/>
      <c r="AK926" s="1253"/>
      <c r="AL926" s="1253"/>
      <c r="AM926" s="1253"/>
      <c r="AN926" s="280"/>
      <c r="AO926" s="280"/>
      <c r="AP926" s="280"/>
    </row>
    <row r="927" spans="22:42" ht="14.5" x14ac:dyDescent="0.35">
      <c r="V927" s="210" t="s">
        <v>3</v>
      </c>
      <c r="W927" s="210" t="s">
        <v>3</v>
      </c>
      <c r="X927" s="210" t="s">
        <v>3</v>
      </c>
      <c r="Y927" s="210" t="s">
        <v>3</v>
      </c>
      <c r="Z927" s="210" t="s">
        <v>3</v>
      </c>
      <c r="AC927" s="210" t="s">
        <v>3</v>
      </c>
      <c r="AD927" s="210" t="s">
        <v>3</v>
      </c>
      <c r="AG927" s="281"/>
      <c r="AH927" s="281"/>
      <c r="AI927" s="281"/>
      <c r="AJ927" s="1172"/>
      <c r="AK927" s="1253"/>
      <c r="AL927" s="1253"/>
      <c r="AM927" s="1253"/>
      <c r="AN927" s="280"/>
      <c r="AO927" s="280"/>
      <c r="AP927" s="280"/>
    </row>
    <row r="928" spans="22:42" ht="14.5" x14ac:dyDescent="0.35">
      <c r="V928" s="210" t="s">
        <v>3</v>
      </c>
      <c r="W928" s="210" t="s">
        <v>3</v>
      </c>
      <c r="X928" s="210" t="s">
        <v>3</v>
      </c>
      <c r="Y928" s="210" t="s">
        <v>3</v>
      </c>
      <c r="Z928" s="210" t="s">
        <v>3</v>
      </c>
      <c r="AC928" s="210" t="s">
        <v>3</v>
      </c>
      <c r="AD928" s="210" t="s">
        <v>3</v>
      </c>
      <c r="AG928" s="281"/>
      <c r="AH928" s="281"/>
      <c r="AI928" s="281"/>
      <c r="AJ928" s="1172"/>
      <c r="AK928" s="1253"/>
      <c r="AL928" s="1253"/>
      <c r="AM928" s="1253"/>
      <c r="AN928" s="280"/>
      <c r="AO928" s="280"/>
      <c r="AP928" s="280"/>
    </row>
    <row r="929" spans="22:42" ht="14.5" x14ac:dyDescent="0.35">
      <c r="V929" s="210" t="s">
        <v>3</v>
      </c>
      <c r="W929" s="210" t="s">
        <v>3</v>
      </c>
      <c r="X929" s="210" t="s">
        <v>3</v>
      </c>
      <c r="Y929" s="210" t="s">
        <v>3</v>
      </c>
      <c r="Z929" s="210" t="s">
        <v>3</v>
      </c>
      <c r="AC929" s="210" t="s">
        <v>3</v>
      </c>
      <c r="AD929" s="210" t="s">
        <v>3</v>
      </c>
      <c r="AG929" s="281"/>
      <c r="AH929" s="281"/>
      <c r="AI929" s="281"/>
      <c r="AJ929" s="1172"/>
      <c r="AK929" s="1253"/>
      <c r="AL929" s="1253"/>
      <c r="AM929" s="1253"/>
      <c r="AN929" s="280"/>
      <c r="AO929" s="280"/>
      <c r="AP929" s="280"/>
    </row>
    <row r="930" spans="22:42" ht="14.5" x14ac:dyDescent="0.35">
      <c r="V930" s="210" t="s">
        <v>3</v>
      </c>
      <c r="W930" s="210" t="s">
        <v>3</v>
      </c>
      <c r="X930" s="210" t="s">
        <v>3</v>
      </c>
      <c r="Y930" s="210" t="s">
        <v>3</v>
      </c>
      <c r="Z930" s="210" t="s">
        <v>3</v>
      </c>
      <c r="AC930" s="210" t="s">
        <v>3</v>
      </c>
      <c r="AD930" s="210" t="s">
        <v>3</v>
      </c>
      <c r="AG930" s="281"/>
      <c r="AH930" s="281"/>
      <c r="AI930" s="281"/>
      <c r="AJ930" s="1172"/>
      <c r="AK930" s="1253"/>
      <c r="AL930" s="1253"/>
      <c r="AM930" s="1253"/>
      <c r="AN930" s="280"/>
      <c r="AO930" s="280"/>
      <c r="AP930" s="280"/>
    </row>
    <row r="931" spans="22:42" ht="14.5" x14ac:dyDescent="0.35">
      <c r="V931" s="210" t="s">
        <v>3</v>
      </c>
      <c r="W931" s="210" t="s">
        <v>3</v>
      </c>
      <c r="X931" s="210" t="s">
        <v>3</v>
      </c>
      <c r="Y931" s="210" t="s">
        <v>3</v>
      </c>
      <c r="Z931" s="210" t="s">
        <v>3</v>
      </c>
      <c r="AC931" s="210" t="s">
        <v>3</v>
      </c>
      <c r="AD931" s="210" t="s">
        <v>3</v>
      </c>
      <c r="AG931" s="281"/>
      <c r="AH931" s="281"/>
      <c r="AI931" s="281"/>
      <c r="AJ931" s="1172"/>
      <c r="AK931" s="1253"/>
      <c r="AL931" s="1253"/>
      <c r="AM931" s="1253"/>
      <c r="AN931" s="280"/>
      <c r="AO931" s="280"/>
      <c r="AP931" s="280"/>
    </row>
    <row r="932" spans="22:42" ht="14.5" x14ac:dyDescent="0.35">
      <c r="V932" s="210" t="s">
        <v>3</v>
      </c>
      <c r="W932" s="210" t="s">
        <v>3</v>
      </c>
      <c r="X932" s="210" t="s">
        <v>3</v>
      </c>
      <c r="Y932" s="210" t="s">
        <v>3</v>
      </c>
      <c r="Z932" s="210" t="s">
        <v>3</v>
      </c>
      <c r="AC932" s="210" t="s">
        <v>3</v>
      </c>
      <c r="AD932" s="210" t="s">
        <v>3</v>
      </c>
      <c r="AG932" s="281"/>
      <c r="AH932" s="281"/>
      <c r="AI932" s="281"/>
      <c r="AJ932" s="1172"/>
      <c r="AK932" s="1253"/>
      <c r="AL932" s="1253"/>
      <c r="AM932" s="1253"/>
      <c r="AN932" s="280"/>
      <c r="AO932" s="280"/>
      <c r="AP932" s="280"/>
    </row>
    <row r="933" spans="22:42" ht="14.5" x14ac:dyDescent="0.35">
      <c r="V933" s="210" t="s">
        <v>3</v>
      </c>
      <c r="W933" s="210" t="s">
        <v>3</v>
      </c>
      <c r="X933" s="210" t="s">
        <v>3</v>
      </c>
      <c r="Y933" s="210" t="s">
        <v>3</v>
      </c>
      <c r="Z933" s="210" t="s">
        <v>3</v>
      </c>
      <c r="AC933" s="210" t="s">
        <v>3</v>
      </c>
      <c r="AD933" s="210" t="s">
        <v>3</v>
      </c>
      <c r="AG933" s="281"/>
      <c r="AH933" s="281"/>
      <c r="AI933" s="281"/>
      <c r="AJ933" s="1172"/>
      <c r="AK933" s="1253"/>
      <c r="AL933" s="1253"/>
      <c r="AM933" s="1253"/>
      <c r="AN933" s="280"/>
      <c r="AO933" s="280"/>
      <c r="AP933" s="280"/>
    </row>
    <row r="934" spans="22:42" ht="14.5" x14ac:dyDescent="0.35">
      <c r="V934" s="210" t="s">
        <v>3</v>
      </c>
      <c r="W934" s="210" t="s">
        <v>3</v>
      </c>
      <c r="X934" s="210" t="s">
        <v>3</v>
      </c>
      <c r="Y934" s="210" t="s">
        <v>3</v>
      </c>
      <c r="Z934" s="210" t="s">
        <v>3</v>
      </c>
      <c r="AC934" s="210" t="s">
        <v>3</v>
      </c>
      <c r="AD934" s="210" t="s">
        <v>3</v>
      </c>
      <c r="AG934" s="281"/>
      <c r="AH934" s="281"/>
      <c r="AI934" s="281"/>
      <c r="AJ934" s="1172"/>
      <c r="AK934" s="1253"/>
      <c r="AL934" s="1253"/>
      <c r="AM934" s="1253"/>
      <c r="AN934" s="280"/>
      <c r="AO934" s="280"/>
      <c r="AP934" s="280"/>
    </row>
    <row r="935" spans="22:42" ht="14.5" x14ac:dyDescent="0.35">
      <c r="V935" s="210" t="s">
        <v>3</v>
      </c>
      <c r="W935" s="210" t="s">
        <v>3</v>
      </c>
      <c r="X935" s="210" t="s">
        <v>3</v>
      </c>
      <c r="Y935" s="210" t="s">
        <v>3</v>
      </c>
      <c r="Z935" s="210" t="s">
        <v>3</v>
      </c>
      <c r="AC935" s="210" t="s">
        <v>3</v>
      </c>
      <c r="AD935" s="210" t="s">
        <v>3</v>
      </c>
      <c r="AG935" s="281"/>
      <c r="AH935" s="281"/>
      <c r="AI935" s="281"/>
      <c r="AJ935" s="1172"/>
      <c r="AK935" s="1253"/>
      <c r="AL935" s="1253"/>
      <c r="AM935" s="1253"/>
      <c r="AN935" s="280"/>
      <c r="AO935" s="280"/>
      <c r="AP935" s="280"/>
    </row>
    <row r="936" spans="22:42" ht="14.5" x14ac:dyDescent="0.35">
      <c r="V936" s="210" t="s">
        <v>3</v>
      </c>
      <c r="W936" s="210" t="s">
        <v>3</v>
      </c>
      <c r="X936" s="210" t="s">
        <v>3</v>
      </c>
      <c r="Y936" s="210" t="s">
        <v>3</v>
      </c>
      <c r="Z936" s="210" t="s">
        <v>3</v>
      </c>
      <c r="AC936" s="210" t="s">
        <v>3</v>
      </c>
      <c r="AD936" s="210" t="s">
        <v>3</v>
      </c>
      <c r="AG936" s="281"/>
      <c r="AH936" s="281"/>
      <c r="AI936" s="281"/>
      <c r="AJ936" s="1172"/>
      <c r="AK936" s="1253"/>
      <c r="AL936" s="1253"/>
      <c r="AM936" s="1253"/>
      <c r="AN936" s="280"/>
      <c r="AO936" s="280"/>
      <c r="AP936" s="280"/>
    </row>
    <row r="937" spans="22:42" ht="14.5" x14ac:dyDescent="0.35">
      <c r="V937" s="210" t="s">
        <v>3</v>
      </c>
      <c r="W937" s="210" t="s">
        <v>3</v>
      </c>
      <c r="X937" s="210" t="s">
        <v>3</v>
      </c>
      <c r="Y937" s="210" t="s">
        <v>3</v>
      </c>
      <c r="Z937" s="210" t="s">
        <v>3</v>
      </c>
      <c r="AC937" s="210" t="s">
        <v>3</v>
      </c>
      <c r="AD937" s="210" t="s">
        <v>3</v>
      </c>
      <c r="AG937" s="281"/>
      <c r="AH937" s="281"/>
      <c r="AI937" s="281"/>
      <c r="AJ937" s="1172"/>
      <c r="AK937" s="1253"/>
      <c r="AL937" s="1253"/>
      <c r="AM937" s="1253"/>
      <c r="AN937" s="280"/>
      <c r="AO937" s="280"/>
      <c r="AP937" s="280"/>
    </row>
    <row r="938" spans="22:42" ht="14.5" x14ac:dyDescent="0.35">
      <c r="V938" s="210" t="s">
        <v>3</v>
      </c>
      <c r="W938" s="210" t="s">
        <v>3</v>
      </c>
      <c r="X938" s="210" t="s">
        <v>3</v>
      </c>
      <c r="Y938" s="210" t="s">
        <v>3</v>
      </c>
      <c r="Z938" s="210" t="s">
        <v>3</v>
      </c>
      <c r="AC938" s="210" t="s">
        <v>3</v>
      </c>
      <c r="AD938" s="210" t="s">
        <v>3</v>
      </c>
      <c r="AG938" s="281"/>
      <c r="AH938" s="281"/>
      <c r="AI938" s="281"/>
      <c r="AJ938" s="1172"/>
      <c r="AK938" s="1253"/>
      <c r="AL938" s="1253"/>
      <c r="AM938" s="1253"/>
      <c r="AN938" s="280"/>
      <c r="AO938" s="280"/>
      <c r="AP938" s="280"/>
    </row>
    <row r="939" spans="22:42" ht="14.5" x14ac:dyDescent="0.35">
      <c r="V939" s="210" t="s">
        <v>3</v>
      </c>
      <c r="W939" s="210" t="s">
        <v>3</v>
      </c>
      <c r="X939" s="210" t="s">
        <v>3</v>
      </c>
      <c r="Y939" s="210" t="s">
        <v>3</v>
      </c>
      <c r="Z939" s="210" t="s">
        <v>3</v>
      </c>
      <c r="AC939" s="210" t="s">
        <v>3</v>
      </c>
      <c r="AD939" s="210" t="s">
        <v>3</v>
      </c>
      <c r="AG939" s="281"/>
      <c r="AH939" s="281"/>
      <c r="AI939" s="281"/>
      <c r="AJ939" s="1172"/>
      <c r="AK939" s="1253"/>
      <c r="AL939" s="1253"/>
      <c r="AM939" s="1253"/>
      <c r="AN939" s="280"/>
      <c r="AO939" s="280"/>
      <c r="AP939" s="280"/>
    </row>
    <row r="940" spans="22:42" ht="14.5" x14ac:dyDescent="0.35">
      <c r="V940" s="210" t="s">
        <v>3</v>
      </c>
      <c r="W940" s="210" t="s">
        <v>3</v>
      </c>
      <c r="X940" s="210" t="s">
        <v>3</v>
      </c>
      <c r="Y940" s="210" t="s">
        <v>3</v>
      </c>
      <c r="Z940" s="210" t="s">
        <v>3</v>
      </c>
      <c r="AC940" s="210" t="s">
        <v>3</v>
      </c>
      <c r="AD940" s="210" t="s">
        <v>3</v>
      </c>
      <c r="AG940" s="281"/>
      <c r="AH940" s="281"/>
      <c r="AI940" s="281"/>
      <c r="AJ940" s="1172"/>
      <c r="AK940" s="1253"/>
      <c r="AL940" s="1253"/>
      <c r="AM940" s="1253"/>
      <c r="AN940" s="280"/>
      <c r="AO940" s="280"/>
      <c r="AP940" s="280"/>
    </row>
    <row r="941" spans="22:42" ht="14.5" x14ac:dyDescent="0.35">
      <c r="V941" s="210" t="s">
        <v>3</v>
      </c>
      <c r="W941" s="210" t="s">
        <v>3</v>
      </c>
      <c r="X941" s="210" t="s">
        <v>3</v>
      </c>
      <c r="Y941" s="210" t="s">
        <v>3</v>
      </c>
      <c r="Z941" s="210" t="s">
        <v>3</v>
      </c>
      <c r="AC941" s="210" t="s">
        <v>3</v>
      </c>
      <c r="AD941" s="210" t="s">
        <v>3</v>
      </c>
      <c r="AG941" s="281"/>
      <c r="AH941" s="281"/>
      <c r="AI941" s="281"/>
      <c r="AJ941" s="1172"/>
      <c r="AK941" s="1253"/>
      <c r="AL941" s="1253"/>
      <c r="AM941" s="1253"/>
      <c r="AN941" s="280"/>
      <c r="AO941" s="280"/>
      <c r="AP941" s="280"/>
    </row>
    <row r="942" spans="22:42" ht="14.5" x14ac:dyDescent="0.35">
      <c r="V942" s="210" t="s">
        <v>3</v>
      </c>
      <c r="W942" s="210" t="s">
        <v>3</v>
      </c>
      <c r="X942" s="210" t="s">
        <v>3</v>
      </c>
      <c r="Y942" s="210" t="s">
        <v>3</v>
      </c>
      <c r="Z942" s="210" t="s">
        <v>3</v>
      </c>
      <c r="AC942" s="210" t="s">
        <v>3</v>
      </c>
      <c r="AD942" s="210" t="s">
        <v>3</v>
      </c>
      <c r="AG942" s="281"/>
      <c r="AH942" s="281"/>
      <c r="AI942" s="281"/>
      <c r="AJ942" s="1172"/>
      <c r="AK942" s="1253"/>
      <c r="AL942" s="1253"/>
      <c r="AM942" s="1253"/>
      <c r="AN942" s="280"/>
      <c r="AO942" s="280"/>
      <c r="AP942" s="280"/>
    </row>
    <row r="943" spans="22:42" ht="14.5" x14ac:dyDescent="0.35">
      <c r="V943" s="210" t="s">
        <v>3</v>
      </c>
      <c r="W943" s="210" t="s">
        <v>3</v>
      </c>
      <c r="X943" s="210" t="s">
        <v>3</v>
      </c>
      <c r="Y943" s="210" t="s">
        <v>3</v>
      </c>
      <c r="Z943" s="210" t="s">
        <v>3</v>
      </c>
      <c r="AC943" s="210" t="s">
        <v>3</v>
      </c>
      <c r="AD943" s="210" t="s">
        <v>3</v>
      </c>
      <c r="AG943" s="281"/>
      <c r="AH943" s="281"/>
      <c r="AI943" s="281"/>
      <c r="AJ943" s="1172"/>
      <c r="AK943" s="1253"/>
      <c r="AL943" s="1253"/>
      <c r="AM943" s="1253"/>
      <c r="AN943" s="280"/>
      <c r="AO943" s="280"/>
      <c r="AP943" s="280"/>
    </row>
    <row r="944" spans="22:42" ht="14.5" x14ac:dyDescent="0.35">
      <c r="V944" s="210" t="s">
        <v>3</v>
      </c>
      <c r="W944" s="210" t="s">
        <v>3</v>
      </c>
      <c r="X944" s="210" t="s">
        <v>3</v>
      </c>
      <c r="Y944" s="210" t="s">
        <v>3</v>
      </c>
      <c r="Z944" s="210" t="s">
        <v>3</v>
      </c>
      <c r="AC944" s="210" t="s">
        <v>3</v>
      </c>
      <c r="AD944" s="210" t="s">
        <v>3</v>
      </c>
      <c r="AG944" s="281"/>
      <c r="AH944" s="281"/>
      <c r="AI944" s="281"/>
      <c r="AJ944" s="1172"/>
      <c r="AK944" s="1253"/>
      <c r="AL944" s="1253"/>
      <c r="AM944" s="1253"/>
      <c r="AN944" s="280"/>
      <c r="AO944" s="280"/>
      <c r="AP944" s="280"/>
    </row>
    <row r="945" spans="22:42" ht="14.5" x14ac:dyDescent="0.35">
      <c r="V945" s="210" t="s">
        <v>3</v>
      </c>
      <c r="W945" s="210" t="s">
        <v>3</v>
      </c>
      <c r="X945" s="210" t="s">
        <v>3</v>
      </c>
      <c r="Y945" s="210" t="s">
        <v>3</v>
      </c>
      <c r="Z945" s="210" t="s">
        <v>3</v>
      </c>
      <c r="AC945" s="210" t="s">
        <v>3</v>
      </c>
      <c r="AD945" s="210" t="s">
        <v>3</v>
      </c>
      <c r="AG945" s="281"/>
      <c r="AH945" s="281"/>
      <c r="AI945" s="281"/>
      <c r="AJ945" s="1172"/>
      <c r="AK945" s="1253"/>
      <c r="AL945" s="1253"/>
      <c r="AM945" s="1253"/>
      <c r="AN945" s="280"/>
      <c r="AO945" s="280"/>
      <c r="AP945" s="280"/>
    </row>
    <row r="946" spans="22:42" ht="14.5" x14ac:dyDescent="0.35">
      <c r="V946" s="210" t="s">
        <v>3</v>
      </c>
      <c r="W946" s="210" t="s">
        <v>3</v>
      </c>
      <c r="X946" s="210" t="s">
        <v>3</v>
      </c>
      <c r="Y946" s="210" t="s">
        <v>3</v>
      </c>
      <c r="Z946" s="210" t="s">
        <v>3</v>
      </c>
      <c r="AC946" s="210" t="s">
        <v>3</v>
      </c>
      <c r="AD946" s="210" t="s">
        <v>3</v>
      </c>
      <c r="AG946" s="281"/>
      <c r="AH946" s="281"/>
      <c r="AI946" s="281"/>
      <c r="AJ946" s="1172"/>
      <c r="AK946" s="1253"/>
      <c r="AL946" s="1253"/>
      <c r="AM946" s="1253"/>
      <c r="AN946" s="280"/>
      <c r="AO946" s="280"/>
      <c r="AP946" s="280"/>
    </row>
    <row r="947" spans="22:42" ht="14.5" x14ac:dyDescent="0.35">
      <c r="V947" s="210" t="s">
        <v>3</v>
      </c>
      <c r="W947" s="210" t="s">
        <v>3</v>
      </c>
      <c r="X947" s="210" t="s">
        <v>3</v>
      </c>
      <c r="Y947" s="210" t="s">
        <v>3</v>
      </c>
      <c r="Z947" s="210" t="s">
        <v>3</v>
      </c>
      <c r="AC947" s="210" t="s">
        <v>3</v>
      </c>
      <c r="AD947" s="210" t="s">
        <v>3</v>
      </c>
      <c r="AG947" s="281"/>
      <c r="AH947" s="281"/>
      <c r="AI947" s="281"/>
      <c r="AJ947" s="1172"/>
      <c r="AK947" s="1253"/>
      <c r="AL947" s="1253"/>
      <c r="AM947" s="1253"/>
      <c r="AN947" s="280"/>
      <c r="AO947" s="280"/>
      <c r="AP947" s="280"/>
    </row>
    <row r="948" spans="22:42" ht="14.5" x14ac:dyDescent="0.35">
      <c r="V948" s="210" t="s">
        <v>3</v>
      </c>
      <c r="W948" s="210" t="s">
        <v>3</v>
      </c>
      <c r="X948" s="210" t="s">
        <v>3</v>
      </c>
      <c r="Y948" s="210" t="s">
        <v>3</v>
      </c>
      <c r="Z948" s="210" t="s">
        <v>3</v>
      </c>
      <c r="AC948" s="210" t="s">
        <v>3</v>
      </c>
      <c r="AD948" s="210" t="s">
        <v>3</v>
      </c>
      <c r="AG948" s="281"/>
      <c r="AH948" s="281"/>
      <c r="AI948" s="281"/>
      <c r="AJ948" s="1172"/>
      <c r="AK948" s="1253"/>
      <c r="AL948" s="1253"/>
      <c r="AM948" s="1253"/>
      <c r="AN948" s="280"/>
      <c r="AO948" s="280"/>
      <c r="AP948" s="280"/>
    </row>
    <row r="949" spans="22:42" ht="14.5" x14ac:dyDescent="0.35">
      <c r="V949" s="210" t="s">
        <v>3</v>
      </c>
      <c r="W949" s="210" t="s">
        <v>3</v>
      </c>
      <c r="X949" s="210" t="s">
        <v>3</v>
      </c>
      <c r="Y949" s="210" t="s">
        <v>3</v>
      </c>
      <c r="Z949" s="210" t="s">
        <v>3</v>
      </c>
      <c r="AC949" s="210" t="s">
        <v>3</v>
      </c>
      <c r="AD949" s="210" t="s">
        <v>3</v>
      </c>
      <c r="AG949" s="281"/>
      <c r="AH949" s="281"/>
      <c r="AI949" s="281"/>
      <c r="AJ949" s="1172"/>
      <c r="AK949" s="1253"/>
      <c r="AL949" s="1253"/>
      <c r="AM949" s="1253"/>
      <c r="AN949" s="280"/>
      <c r="AO949" s="280"/>
      <c r="AP949" s="280"/>
    </row>
    <row r="950" spans="22:42" ht="14.5" x14ac:dyDescent="0.35">
      <c r="V950" s="210" t="s">
        <v>3</v>
      </c>
      <c r="W950" s="210" t="s">
        <v>3</v>
      </c>
      <c r="X950" s="210" t="s">
        <v>3</v>
      </c>
      <c r="Y950" s="210" t="s">
        <v>3</v>
      </c>
      <c r="Z950" s="210" t="s">
        <v>3</v>
      </c>
      <c r="AC950" s="210" t="s">
        <v>3</v>
      </c>
      <c r="AD950" s="210" t="s">
        <v>3</v>
      </c>
      <c r="AG950" s="281"/>
      <c r="AH950" s="281"/>
      <c r="AI950" s="281"/>
      <c r="AJ950" s="1172"/>
      <c r="AK950" s="1253"/>
      <c r="AL950" s="1253"/>
      <c r="AM950" s="1253"/>
      <c r="AN950" s="280"/>
      <c r="AO950" s="280"/>
      <c r="AP950" s="280"/>
    </row>
    <row r="951" spans="22:42" ht="14.5" x14ac:dyDescent="0.35">
      <c r="V951" s="210" t="s">
        <v>3</v>
      </c>
      <c r="W951" s="210" t="s">
        <v>3</v>
      </c>
      <c r="X951" s="210" t="s">
        <v>3</v>
      </c>
      <c r="Y951" s="210" t="s">
        <v>3</v>
      </c>
      <c r="Z951" s="210" t="s">
        <v>3</v>
      </c>
      <c r="AC951" s="210" t="s">
        <v>3</v>
      </c>
      <c r="AD951" s="210" t="s">
        <v>3</v>
      </c>
      <c r="AG951" s="281"/>
      <c r="AH951" s="281"/>
      <c r="AI951" s="281"/>
      <c r="AJ951" s="1172"/>
      <c r="AK951" s="1253"/>
      <c r="AL951" s="1253"/>
      <c r="AM951" s="1253"/>
      <c r="AN951" s="280"/>
      <c r="AO951" s="280"/>
      <c r="AP951" s="280"/>
    </row>
    <row r="952" spans="22:42" ht="14.5" x14ac:dyDescent="0.35">
      <c r="V952" s="210" t="s">
        <v>3</v>
      </c>
      <c r="W952" s="210" t="s">
        <v>3</v>
      </c>
      <c r="X952" s="210" t="s">
        <v>3</v>
      </c>
      <c r="Y952" s="210" t="s">
        <v>3</v>
      </c>
      <c r="Z952" s="210" t="s">
        <v>3</v>
      </c>
      <c r="AC952" s="210" t="s">
        <v>3</v>
      </c>
      <c r="AD952" s="210" t="s">
        <v>3</v>
      </c>
      <c r="AG952" s="281"/>
      <c r="AH952" s="281"/>
      <c r="AI952" s="281"/>
      <c r="AJ952" s="1172"/>
      <c r="AK952" s="1253"/>
      <c r="AL952" s="1253"/>
      <c r="AM952" s="1253"/>
      <c r="AN952" s="280"/>
      <c r="AO952" s="280"/>
      <c r="AP952" s="280"/>
    </row>
    <row r="953" spans="22:42" ht="14.5" x14ac:dyDescent="0.35">
      <c r="V953" s="210" t="s">
        <v>3</v>
      </c>
      <c r="W953" s="210" t="s">
        <v>3</v>
      </c>
      <c r="X953" s="210" t="s">
        <v>3</v>
      </c>
      <c r="Y953" s="210" t="s">
        <v>3</v>
      </c>
      <c r="Z953" s="210" t="s">
        <v>3</v>
      </c>
      <c r="AC953" s="210" t="s">
        <v>3</v>
      </c>
      <c r="AD953" s="210" t="s">
        <v>3</v>
      </c>
      <c r="AG953" s="281"/>
      <c r="AH953" s="281"/>
      <c r="AI953" s="281"/>
      <c r="AJ953" s="1172"/>
      <c r="AK953" s="1253"/>
      <c r="AL953" s="1253"/>
      <c r="AM953" s="1253"/>
      <c r="AN953" s="280"/>
      <c r="AO953" s="280"/>
      <c r="AP953" s="280"/>
    </row>
    <row r="954" spans="22:42" ht="14.5" x14ac:dyDescent="0.35">
      <c r="V954" s="210" t="s">
        <v>3</v>
      </c>
      <c r="W954" s="210" t="s">
        <v>3</v>
      </c>
      <c r="X954" s="210" t="s">
        <v>3</v>
      </c>
      <c r="Y954" s="210" t="s">
        <v>3</v>
      </c>
      <c r="Z954" s="210" t="s">
        <v>3</v>
      </c>
      <c r="AC954" s="210" t="s">
        <v>3</v>
      </c>
      <c r="AD954" s="210" t="s">
        <v>3</v>
      </c>
      <c r="AG954" s="281"/>
      <c r="AH954" s="281"/>
      <c r="AI954" s="281"/>
      <c r="AJ954" s="1172"/>
      <c r="AK954" s="1253"/>
      <c r="AL954" s="1253"/>
      <c r="AM954" s="1253"/>
      <c r="AN954" s="280"/>
      <c r="AO954" s="280"/>
      <c r="AP954" s="280"/>
    </row>
    <row r="955" spans="22:42" ht="14.5" x14ac:dyDescent="0.35">
      <c r="V955" s="210" t="s">
        <v>3</v>
      </c>
      <c r="W955" s="210" t="s">
        <v>3</v>
      </c>
      <c r="X955" s="210" t="s">
        <v>3</v>
      </c>
      <c r="Y955" s="210" t="s">
        <v>3</v>
      </c>
      <c r="Z955" s="210" t="s">
        <v>3</v>
      </c>
      <c r="AC955" s="210" t="s">
        <v>3</v>
      </c>
      <c r="AD955" s="210" t="s">
        <v>3</v>
      </c>
      <c r="AG955" s="281"/>
      <c r="AH955" s="281"/>
      <c r="AI955" s="281"/>
      <c r="AJ955" s="1172"/>
      <c r="AK955" s="1253"/>
      <c r="AL955" s="1253"/>
      <c r="AM955" s="1253"/>
      <c r="AN955" s="280"/>
      <c r="AO955" s="280"/>
      <c r="AP955" s="280"/>
    </row>
    <row r="956" spans="22:42" ht="14.5" x14ac:dyDescent="0.35">
      <c r="V956" s="210" t="s">
        <v>3</v>
      </c>
      <c r="W956" s="210" t="s">
        <v>3</v>
      </c>
      <c r="X956" s="210" t="s">
        <v>3</v>
      </c>
      <c r="Y956" s="210" t="s">
        <v>3</v>
      </c>
      <c r="Z956" s="210" t="s">
        <v>3</v>
      </c>
      <c r="AC956" s="210" t="s">
        <v>3</v>
      </c>
      <c r="AD956" s="210" t="s">
        <v>3</v>
      </c>
      <c r="AG956" s="281"/>
      <c r="AH956" s="281"/>
      <c r="AI956" s="281"/>
      <c r="AJ956" s="1172"/>
      <c r="AK956" s="1253"/>
      <c r="AL956" s="1253"/>
      <c r="AM956" s="1253"/>
      <c r="AN956" s="280"/>
      <c r="AO956" s="280"/>
      <c r="AP956" s="280"/>
    </row>
    <row r="957" spans="22:42" ht="14.5" x14ac:dyDescent="0.35">
      <c r="V957" s="210" t="s">
        <v>3</v>
      </c>
      <c r="W957" s="210" t="s">
        <v>3</v>
      </c>
      <c r="X957" s="210" t="s">
        <v>3</v>
      </c>
      <c r="Y957" s="210" t="s">
        <v>3</v>
      </c>
      <c r="Z957" s="210" t="s">
        <v>3</v>
      </c>
      <c r="AC957" s="210" t="s">
        <v>3</v>
      </c>
      <c r="AD957" s="210" t="s">
        <v>3</v>
      </c>
      <c r="AG957" s="281"/>
      <c r="AH957" s="281"/>
      <c r="AI957" s="281"/>
      <c r="AJ957" s="1172"/>
      <c r="AK957" s="1253"/>
      <c r="AL957" s="1253"/>
      <c r="AM957" s="1253"/>
      <c r="AN957" s="280"/>
      <c r="AO957" s="280"/>
      <c r="AP957" s="280"/>
    </row>
    <row r="958" spans="22:42" ht="14.5" x14ac:dyDescent="0.35">
      <c r="V958" s="210" t="s">
        <v>3</v>
      </c>
      <c r="W958" s="210" t="s">
        <v>3</v>
      </c>
      <c r="X958" s="210" t="s">
        <v>3</v>
      </c>
      <c r="Y958" s="210" t="s">
        <v>3</v>
      </c>
      <c r="Z958" s="210" t="s">
        <v>3</v>
      </c>
      <c r="AC958" s="210" t="s">
        <v>3</v>
      </c>
      <c r="AD958" s="210" t="s">
        <v>3</v>
      </c>
      <c r="AG958" s="281"/>
      <c r="AH958" s="281"/>
      <c r="AI958" s="281"/>
      <c r="AJ958" s="1172"/>
      <c r="AK958" s="1253"/>
      <c r="AL958" s="1253"/>
      <c r="AM958" s="1253"/>
      <c r="AN958" s="280"/>
      <c r="AO958" s="280"/>
      <c r="AP958" s="280"/>
    </row>
    <row r="959" spans="22:42" ht="14.5" x14ac:dyDescent="0.35">
      <c r="V959" s="210" t="s">
        <v>3</v>
      </c>
      <c r="W959" s="210" t="s">
        <v>3</v>
      </c>
      <c r="X959" s="210" t="s">
        <v>3</v>
      </c>
      <c r="Y959" s="210" t="s">
        <v>3</v>
      </c>
      <c r="Z959" s="210" t="s">
        <v>3</v>
      </c>
      <c r="AC959" s="210" t="s">
        <v>3</v>
      </c>
      <c r="AD959" s="210" t="s">
        <v>3</v>
      </c>
      <c r="AG959" s="281"/>
      <c r="AH959" s="281"/>
      <c r="AI959" s="281"/>
      <c r="AJ959" s="1172"/>
      <c r="AK959" s="1253"/>
      <c r="AL959" s="1253"/>
      <c r="AM959" s="1253"/>
      <c r="AN959" s="280"/>
      <c r="AO959" s="280"/>
      <c r="AP959" s="280"/>
    </row>
    <row r="960" spans="22:42" ht="14.5" x14ac:dyDescent="0.35">
      <c r="V960" s="210" t="s">
        <v>3</v>
      </c>
      <c r="W960" s="210" t="s">
        <v>3</v>
      </c>
      <c r="X960" s="210" t="s">
        <v>3</v>
      </c>
      <c r="Y960" s="210" t="s">
        <v>3</v>
      </c>
      <c r="Z960" s="210" t="s">
        <v>3</v>
      </c>
      <c r="AC960" s="210" t="s">
        <v>3</v>
      </c>
      <c r="AD960" s="210" t="s">
        <v>3</v>
      </c>
      <c r="AG960" s="281"/>
      <c r="AH960" s="281"/>
      <c r="AI960" s="281"/>
      <c r="AJ960" s="1172"/>
      <c r="AK960" s="1253"/>
      <c r="AL960" s="1253"/>
      <c r="AM960" s="1253"/>
      <c r="AN960" s="280"/>
      <c r="AO960" s="280"/>
      <c r="AP960" s="280"/>
    </row>
    <row r="961" spans="22:42" ht="14.5" x14ac:dyDescent="0.35">
      <c r="V961" s="210" t="s">
        <v>3</v>
      </c>
      <c r="W961" s="210" t="s">
        <v>3</v>
      </c>
      <c r="X961" s="210" t="s">
        <v>3</v>
      </c>
      <c r="Y961" s="210" t="s">
        <v>3</v>
      </c>
      <c r="Z961" s="210" t="s">
        <v>3</v>
      </c>
      <c r="AC961" s="210" t="s">
        <v>3</v>
      </c>
      <c r="AD961" s="210" t="s">
        <v>3</v>
      </c>
      <c r="AG961" s="281"/>
      <c r="AH961" s="281"/>
      <c r="AI961" s="281"/>
      <c r="AJ961" s="1172"/>
      <c r="AK961" s="1253"/>
      <c r="AL961" s="1253"/>
      <c r="AM961" s="1253"/>
      <c r="AN961" s="280"/>
      <c r="AO961" s="280"/>
      <c r="AP961" s="280"/>
    </row>
    <row r="962" spans="22:42" ht="14.5" x14ac:dyDescent="0.35">
      <c r="V962" s="210" t="s">
        <v>3</v>
      </c>
      <c r="W962" s="210" t="s">
        <v>3</v>
      </c>
      <c r="X962" s="210" t="s">
        <v>3</v>
      </c>
      <c r="Y962" s="210" t="s">
        <v>3</v>
      </c>
      <c r="Z962" s="210" t="s">
        <v>3</v>
      </c>
      <c r="AC962" s="210" t="s">
        <v>3</v>
      </c>
      <c r="AD962" s="210" t="s">
        <v>3</v>
      </c>
      <c r="AG962" s="281"/>
      <c r="AH962" s="281"/>
      <c r="AI962" s="281"/>
      <c r="AJ962" s="1172"/>
      <c r="AK962" s="1253"/>
      <c r="AL962" s="1253"/>
      <c r="AM962" s="1253"/>
      <c r="AN962" s="280"/>
      <c r="AO962" s="280"/>
      <c r="AP962" s="280"/>
    </row>
    <row r="963" spans="22:42" ht="14.5" x14ac:dyDescent="0.35">
      <c r="V963" s="210" t="s">
        <v>3</v>
      </c>
      <c r="W963" s="210" t="s">
        <v>3</v>
      </c>
      <c r="X963" s="210" t="s">
        <v>3</v>
      </c>
      <c r="Y963" s="210" t="s">
        <v>3</v>
      </c>
      <c r="Z963" s="210" t="s">
        <v>3</v>
      </c>
      <c r="AC963" s="210" t="s">
        <v>3</v>
      </c>
      <c r="AD963" s="210" t="s">
        <v>3</v>
      </c>
      <c r="AG963" s="281"/>
      <c r="AH963" s="281"/>
      <c r="AI963" s="281"/>
      <c r="AJ963" s="1172"/>
      <c r="AK963" s="1253"/>
      <c r="AL963" s="1253"/>
      <c r="AM963" s="1253"/>
      <c r="AN963" s="280"/>
      <c r="AO963" s="280"/>
      <c r="AP963" s="280"/>
    </row>
    <row r="964" spans="22:42" ht="14.5" x14ac:dyDescent="0.35">
      <c r="V964" s="210" t="s">
        <v>3</v>
      </c>
      <c r="W964" s="210" t="s">
        <v>3</v>
      </c>
      <c r="X964" s="210" t="s">
        <v>3</v>
      </c>
      <c r="Y964" s="210" t="s">
        <v>3</v>
      </c>
      <c r="Z964" s="210" t="s">
        <v>3</v>
      </c>
      <c r="AC964" s="210" t="s">
        <v>3</v>
      </c>
      <c r="AD964" s="210" t="s">
        <v>3</v>
      </c>
      <c r="AG964" s="281"/>
      <c r="AH964" s="281"/>
      <c r="AI964" s="281"/>
      <c r="AJ964" s="1172"/>
      <c r="AK964" s="1253"/>
      <c r="AL964" s="1253"/>
      <c r="AM964" s="1253"/>
      <c r="AN964" s="280"/>
      <c r="AO964" s="280"/>
      <c r="AP964" s="280"/>
    </row>
    <row r="965" spans="22:42" ht="14.5" x14ac:dyDescent="0.35">
      <c r="V965" s="210" t="s">
        <v>3</v>
      </c>
      <c r="W965" s="210" t="s">
        <v>3</v>
      </c>
      <c r="X965" s="210" t="s">
        <v>3</v>
      </c>
      <c r="Y965" s="210" t="s">
        <v>3</v>
      </c>
      <c r="Z965" s="210" t="s">
        <v>3</v>
      </c>
      <c r="AC965" s="210" t="s">
        <v>3</v>
      </c>
      <c r="AD965" s="210" t="s">
        <v>3</v>
      </c>
      <c r="AG965" s="281"/>
      <c r="AH965" s="281"/>
      <c r="AI965" s="281"/>
      <c r="AJ965" s="1172"/>
      <c r="AK965" s="1253"/>
      <c r="AL965" s="1253"/>
      <c r="AM965" s="1253"/>
      <c r="AN965" s="280"/>
      <c r="AO965" s="280"/>
      <c r="AP965" s="280"/>
    </row>
    <row r="966" spans="22:42" ht="14.5" x14ac:dyDescent="0.35">
      <c r="V966" s="210" t="s">
        <v>3</v>
      </c>
      <c r="W966" s="210" t="s">
        <v>3</v>
      </c>
      <c r="X966" s="210" t="s">
        <v>3</v>
      </c>
      <c r="Y966" s="210" t="s">
        <v>3</v>
      </c>
      <c r="Z966" s="210" t="s">
        <v>3</v>
      </c>
      <c r="AC966" s="210" t="s">
        <v>3</v>
      </c>
      <c r="AD966" s="210" t="s">
        <v>3</v>
      </c>
      <c r="AG966" s="281"/>
      <c r="AH966" s="281"/>
      <c r="AI966" s="281"/>
      <c r="AJ966" s="1172"/>
      <c r="AK966" s="1253"/>
      <c r="AL966" s="1253"/>
      <c r="AM966" s="1253"/>
      <c r="AN966" s="280"/>
      <c r="AO966" s="280"/>
      <c r="AP966" s="280"/>
    </row>
    <row r="967" spans="22:42" ht="14.5" x14ac:dyDescent="0.35">
      <c r="V967" s="210" t="s">
        <v>3</v>
      </c>
      <c r="W967" s="210" t="s">
        <v>3</v>
      </c>
      <c r="X967" s="210" t="s">
        <v>3</v>
      </c>
      <c r="Y967" s="210" t="s">
        <v>3</v>
      </c>
      <c r="Z967" s="210" t="s">
        <v>3</v>
      </c>
      <c r="AC967" s="210" t="s">
        <v>3</v>
      </c>
      <c r="AD967" s="210" t="s">
        <v>3</v>
      </c>
      <c r="AG967" s="281"/>
      <c r="AH967" s="281"/>
      <c r="AI967" s="281"/>
      <c r="AJ967" s="1172"/>
      <c r="AK967" s="1253"/>
      <c r="AL967" s="1253"/>
      <c r="AM967" s="1253"/>
      <c r="AN967" s="280"/>
      <c r="AO967" s="280"/>
      <c r="AP967" s="280"/>
    </row>
    <row r="968" spans="22:42" ht="14.5" x14ac:dyDescent="0.35">
      <c r="V968" s="210" t="s">
        <v>3</v>
      </c>
      <c r="W968" s="210" t="s">
        <v>3</v>
      </c>
      <c r="X968" s="210" t="s">
        <v>3</v>
      </c>
      <c r="Y968" s="210" t="s">
        <v>3</v>
      </c>
      <c r="Z968" s="210" t="s">
        <v>3</v>
      </c>
      <c r="AC968" s="210" t="s">
        <v>3</v>
      </c>
      <c r="AD968" s="210" t="s">
        <v>3</v>
      </c>
      <c r="AG968" s="281"/>
      <c r="AH968" s="281"/>
      <c r="AI968" s="281"/>
      <c r="AJ968" s="1172"/>
      <c r="AK968" s="1253"/>
      <c r="AL968" s="1253"/>
      <c r="AM968" s="1253"/>
      <c r="AN968" s="280"/>
      <c r="AO968" s="280"/>
      <c r="AP968" s="280"/>
    </row>
    <row r="969" spans="22:42" ht="14.5" x14ac:dyDescent="0.35">
      <c r="V969" s="210" t="s">
        <v>3</v>
      </c>
      <c r="W969" s="210" t="s">
        <v>3</v>
      </c>
      <c r="X969" s="210" t="s">
        <v>3</v>
      </c>
      <c r="Y969" s="210" t="s">
        <v>3</v>
      </c>
      <c r="Z969" s="210" t="s">
        <v>3</v>
      </c>
      <c r="AC969" s="210" t="s">
        <v>3</v>
      </c>
      <c r="AD969" s="210" t="s">
        <v>3</v>
      </c>
      <c r="AG969" s="281"/>
      <c r="AH969" s="281"/>
      <c r="AI969" s="281"/>
      <c r="AJ969" s="1172"/>
      <c r="AK969" s="1253"/>
      <c r="AL969" s="1253"/>
      <c r="AM969" s="1253"/>
      <c r="AN969" s="280"/>
      <c r="AO969" s="280"/>
      <c r="AP969" s="280"/>
    </row>
    <row r="970" spans="22:42" ht="14.5" x14ac:dyDescent="0.35">
      <c r="V970" s="210" t="s">
        <v>3</v>
      </c>
      <c r="W970" s="210" t="s">
        <v>3</v>
      </c>
      <c r="X970" s="210" t="s">
        <v>3</v>
      </c>
      <c r="Y970" s="210" t="s">
        <v>3</v>
      </c>
      <c r="Z970" s="210" t="s">
        <v>3</v>
      </c>
      <c r="AC970" s="210" t="s">
        <v>3</v>
      </c>
      <c r="AD970" s="210" t="s">
        <v>3</v>
      </c>
      <c r="AG970" s="281"/>
      <c r="AH970" s="281"/>
      <c r="AI970" s="281"/>
      <c r="AJ970" s="1172"/>
      <c r="AK970" s="1253"/>
      <c r="AL970" s="1253"/>
      <c r="AM970" s="1253"/>
      <c r="AN970" s="280"/>
      <c r="AO970" s="280"/>
      <c r="AP970" s="280"/>
    </row>
    <row r="971" spans="22:42" ht="14.5" x14ac:dyDescent="0.35">
      <c r="V971" s="210" t="s">
        <v>3</v>
      </c>
      <c r="W971" s="210" t="s">
        <v>3</v>
      </c>
      <c r="X971" s="210" t="s">
        <v>3</v>
      </c>
      <c r="Y971" s="210" t="s">
        <v>3</v>
      </c>
      <c r="Z971" s="210" t="s">
        <v>3</v>
      </c>
      <c r="AC971" s="210" t="s">
        <v>3</v>
      </c>
      <c r="AD971" s="210" t="s">
        <v>3</v>
      </c>
      <c r="AG971" s="281"/>
      <c r="AH971" s="281"/>
      <c r="AI971" s="281"/>
      <c r="AJ971" s="1172"/>
      <c r="AK971" s="1253"/>
      <c r="AL971" s="1253"/>
      <c r="AM971" s="1253"/>
      <c r="AN971" s="280"/>
      <c r="AO971" s="280"/>
      <c r="AP971" s="280"/>
    </row>
    <row r="972" spans="22:42" ht="14.5" x14ac:dyDescent="0.35">
      <c r="V972" s="210" t="s">
        <v>3</v>
      </c>
      <c r="W972" s="210" t="s">
        <v>3</v>
      </c>
      <c r="X972" s="210" t="s">
        <v>3</v>
      </c>
      <c r="Y972" s="210" t="s">
        <v>3</v>
      </c>
      <c r="Z972" s="210" t="s">
        <v>3</v>
      </c>
      <c r="AC972" s="210" t="s">
        <v>3</v>
      </c>
      <c r="AD972" s="210" t="s">
        <v>3</v>
      </c>
      <c r="AG972" s="281"/>
      <c r="AH972" s="281"/>
      <c r="AI972" s="281"/>
      <c r="AJ972" s="1172"/>
      <c r="AK972" s="1253"/>
      <c r="AL972" s="1253"/>
      <c r="AM972" s="1253"/>
      <c r="AN972" s="280"/>
      <c r="AO972" s="280"/>
      <c r="AP972" s="280"/>
    </row>
    <row r="973" spans="22:42" ht="14.5" x14ac:dyDescent="0.35">
      <c r="V973" s="210" t="s">
        <v>3</v>
      </c>
      <c r="W973" s="210" t="s">
        <v>3</v>
      </c>
      <c r="X973" s="210" t="s">
        <v>3</v>
      </c>
      <c r="Y973" s="210" t="s">
        <v>3</v>
      </c>
      <c r="Z973" s="210" t="s">
        <v>3</v>
      </c>
      <c r="AC973" s="210" t="s">
        <v>3</v>
      </c>
      <c r="AD973" s="210" t="s">
        <v>3</v>
      </c>
      <c r="AG973" s="281"/>
      <c r="AH973" s="281"/>
      <c r="AI973" s="281"/>
      <c r="AJ973" s="1172"/>
      <c r="AK973" s="1253"/>
      <c r="AL973" s="1253"/>
      <c r="AM973" s="1253"/>
      <c r="AN973" s="280"/>
      <c r="AO973" s="280"/>
      <c r="AP973" s="280"/>
    </row>
    <row r="974" spans="22:42" ht="14.5" x14ac:dyDescent="0.35">
      <c r="V974" s="210" t="s">
        <v>3</v>
      </c>
      <c r="W974" s="210" t="s">
        <v>3</v>
      </c>
      <c r="X974" s="210" t="s">
        <v>3</v>
      </c>
      <c r="Y974" s="210" t="s">
        <v>3</v>
      </c>
      <c r="Z974" s="210" t="s">
        <v>3</v>
      </c>
      <c r="AC974" s="210" t="s">
        <v>3</v>
      </c>
      <c r="AD974" s="210" t="s">
        <v>3</v>
      </c>
      <c r="AG974" s="281"/>
      <c r="AH974" s="281"/>
      <c r="AI974" s="281"/>
      <c r="AJ974" s="1172"/>
      <c r="AK974" s="1253"/>
      <c r="AL974" s="1253"/>
      <c r="AM974" s="1253"/>
      <c r="AN974" s="280"/>
      <c r="AO974" s="280"/>
      <c r="AP974" s="280"/>
    </row>
    <row r="975" spans="22:42" ht="14.5" x14ac:dyDescent="0.35">
      <c r="V975" s="210" t="s">
        <v>3</v>
      </c>
      <c r="W975" s="210" t="s">
        <v>3</v>
      </c>
      <c r="X975" s="210" t="s">
        <v>3</v>
      </c>
      <c r="Y975" s="210" t="s">
        <v>3</v>
      </c>
      <c r="Z975" s="210" t="s">
        <v>3</v>
      </c>
      <c r="AC975" s="210" t="s">
        <v>3</v>
      </c>
      <c r="AD975" s="210" t="s">
        <v>3</v>
      </c>
      <c r="AG975" s="281"/>
      <c r="AH975" s="281"/>
      <c r="AI975" s="281"/>
      <c r="AJ975" s="1172"/>
      <c r="AK975" s="1253"/>
      <c r="AL975" s="1253"/>
      <c r="AM975" s="1253"/>
      <c r="AN975" s="280"/>
      <c r="AO975" s="280"/>
      <c r="AP975" s="280"/>
    </row>
    <row r="976" spans="22:42" ht="14.5" x14ac:dyDescent="0.35">
      <c r="V976" s="210" t="s">
        <v>3</v>
      </c>
      <c r="W976" s="210" t="s">
        <v>3</v>
      </c>
      <c r="X976" s="210" t="s">
        <v>3</v>
      </c>
      <c r="Y976" s="210" t="s">
        <v>3</v>
      </c>
      <c r="Z976" s="210" t="s">
        <v>3</v>
      </c>
      <c r="AC976" s="210" t="s">
        <v>3</v>
      </c>
      <c r="AD976" s="210" t="s">
        <v>3</v>
      </c>
      <c r="AG976" s="281"/>
      <c r="AH976" s="281"/>
      <c r="AI976" s="281"/>
      <c r="AJ976" s="1172"/>
      <c r="AK976" s="1253"/>
      <c r="AL976" s="1253"/>
      <c r="AM976" s="1253"/>
      <c r="AN976" s="280"/>
      <c r="AO976" s="280"/>
      <c r="AP976" s="280"/>
    </row>
    <row r="977" spans="22:42" ht="14.5" x14ac:dyDescent="0.35">
      <c r="V977" s="210" t="s">
        <v>3</v>
      </c>
      <c r="W977" s="210" t="s">
        <v>3</v>
      </c>
      <c r="X977" s="210" t="s">
        <v>3</v>
      </c>
      <c r="Y977" s="210" t="s">
        <v>3</v>
      </c>
      <c r="Z977" s="210" t="s">
        <v>3</v>
      </c>
      <c r="AC977" s="210" t="s">
        <v>3</v>
      </c>
      <c r="AD977" s="210" t="s">
        <v>3</v>
      </c>
      <c r="AG977" s="281"/>
      <c r="AH977" s="281"/>
      <c r="AI977" s="281"/>
      <c r="AJ977" s="1172"/>
      <c r="AK977" s="1253"/>
      <c r="AL977" s="1253"/>
      <c r="AM977" s="1253"/>
      <c r="AN977" s="280"/>
      <c r="AO977" s="280"/>
      <c r="AP977" s="280"/>
    </row>
    <row r="978" spans="22:42" ht="14.5" x14ac:dyDescent="0.35">
      <c r="V978" s="210" t="s">
        <v>3</v>
      </c>
      <c r="W978" s="210" t="s">
        <v>3</v>
      </c>
      <c r="X978" s="210" t="s">
        <v>3</v>
      </c>
      <c r="Y978" s="210" t="s">
        <v>3</v>
      </c>
      <c r="Z978" s="210" t="s">
        <v>3</v>
      </c>
      <c r="AC978" s="210" t="s">
        <v>3</v>
      </c>
      <c r="AD978" s="210" t="s">
        <v>3</v>
      </c>
      <c r="AG978" s="281"/>
      <c r="AH978" s="281"/>
      <c r="AI978" s="281"/>
      <c r="AJ978" s="1172"/>
      <c r="AK978" s="1253"/>
      <c r="AL978" s="1253"/>
      <c r="AM978" s="1253"/>
      <c r="AN978" s="280"/>
      <c r="AO978" s="280"/>
      <c r="AP978" s="280"/>
    </row>
    <row r="979" spans="22:42" ht="14.5" x14ac:dyDescent="0.35">
      <c r="V979" s="210" t="s">
        <v>3</v>
      </c>
      <c r="W979" s="210" t="s">
        <v>3</v>
      </c>
      <c r="X979" s="210" t="s">
        <v>3</v>
      </c>
      <c r="Y979" s="210" t="s">
        <v>3</v>
      </c>
      <c r="Z979" s="210" t="s">
        <v>3</v>
      </c>
      <c r="AC979" s="210" t="s">
        <v>3</v>
      </c>
      <c r="AD979" s="210" t="s">
        <v>3</v>
      </c>
      <c r="AG979" s="281"/>
      <c r="AH979" s="281"/>
      <c r="AI979" s="281"/>
      <c r="AJ979" s="1172"/>
      <c r="AK979" s="1253"/>
      <c r="AL979" s="1253"/>
      <c r="AM979" s="1253"/>
      <c r="AN979" s="280"/>
      <c r="AO979" s="280"/>
      <c r="AP979" s="280"/>
    </row>
    <row r="980" spans="22:42" ht="14.5" x14ac:dyDescent="0.35">
      <c r="V980" s="210" t="s">
        <v>3</v>
      </c>
      <c r="W980" s="210" t="s">
        <v>3</v>
      </c>
      <c r="X980" s="210" t="s">
        <v>3</v>
      </c>
      <c r="Y980" s="210" t="s">
        <v>3</v>
      </c>
      <c r="Z980" s="210" t="s">
        <v>3</v>
      </c>
      <c r="AC980" s="210" t="s">
        <v>3</v>
      </c>
      <c r="AD980" s="210" t="s">
        <v>3</v>
      </c>
      <c r="AG980" s="281"/>
      <c r="AH980" s="281"/>
      <c r="AI980" s="281"/>
      <c r="AJ980" s="1172"/>
      <c r="AK980" s="1253"/>
      <c r="AL980" s="1253"/>
      <c r="AM980" s="1253"/>
      <c r="AN980" s="280"/>
      <c r="AO980" s="280"/>
      <c r="AP980" s="280"/>
    </row>
    <row r="981" spans="22:42" ht="14.5" x14ac:dyDescent="0.35">
      <c r="V981" s="210" t="s">
        <v>3</v>
      </c>
      <c r="W981" s="210" t="s">
        <v>3</v>
      </c>
      <c r="X981" s="210" t="s">
        <v>3</v>
      </c>
      <c r="Y981" s="210" t="s">
        <v>3</v>
      </c>
      <c r="Z981" s="210" t="s">
        <v>3</v>
      </c>
      <c r="AC981" s="210" t="s">
        <v>3</v>
      </c>
      <c r="AD981" s="210" t="s">
        <v>3</v>
      </c>
      <c r="AG981" s="281"/>
      <c r="AH981" s="281"/>
      <c r="AI981" s="281"/>
      <c r="AJ981" s="1172"/>
      <c r="AK981" s="1253"/>
      <c r="AL981" s="1253"/>
      <c r="AM981" s="1253"/>
      <c r="AN981" s="280"/>
      <c r="AO981" s="280"/>
      <c r="AP981" s="280"/>
    </row>
    <row r="982" spans="22:42" ht="14.5" x14ac:dyDescent="0.35">
      <c r="V982" s="210" t="s">
        <v>3</v>
      </c>
      <c r="W982" s="210" t="s">
        <v>3</v>
      </c>
      <c r="X982" s="210" t="s">
        <v>3</v>
      </c>
      <c r="Y982" s="210" t="s">
        <v>3</v>
      </c>
      <c r="Z982" s="210" t="s">
        <v>3</v>
      </c>
      <c r="AC982" s="210" t="s">
        <v>3</v>
      </c>
      <c r="AD982" s="210" t="s">
        <v>3</v>
      </c>
      <c r="AG982" s="281"/>
      <c r="AH982" s="281"/>
      <c r="AI982" s="281"/>
      <c r="AJ982" s="1172"/>
      <c r="AK982" s="1253"/>
      <c r="AL982" s="1253"/>
      <c r="AM982" s="1253"/>
      <c r="AN982" s="280"/>
      <c r="AO982" s="280"/>
      <c r="AP982" s="280"/>
    </row>
    <row r="983" spans="22:42" ht="14.5" x14ac:dyDescent="0.35">
      <c r="V983" s="210" t="s">
        <v>3</v>
      </c>
      <c r="W983" s="210" t="s">
        <v>3</v>
      </c>
      <c r="X983" s="210" t="s">
        <v>3</v>
      </c>
      <c r="Y983" s="210" t="s">
        <v>3</v>
      </c>
      <c r="Z983" s="210" t="s">
        <v>3</v>
      </c>
      <c r="AC983" s="210" t="s">
        <v>3</v>
      </c>
      <c r="AD983" s="210" t="s">
        <v>3</v>
      </c>
      <c r="AG983" s="281"/>
      <c r="AH983" s="281"/>
      <c r="AI983" s="281"/>
      <c r="AJ983" s="1172"/>
      <c r="AK983" s="1253"/>
      <c r="AL983" s="1253"/>
      <c r="AM983" s="1253"/>
      <c r="AN983" s="280"/>
      <c r="AO983" s="280"/>
      <c r="AP983" s="280"/>
    </row>
    <row r="984" spans="22:42" ht="14.5" x14ac:dyDescent="0.35">
      <c r="V984" s="210" t="s">
        <v>3</v>
      </c>
      <c r="W984" s="210" t="s">
        <v>3</v>
      </c>
      <c r="X984" s="210" t="s">
        <v>3</v>
      </c>
      <c r="Y984" s="210" t="s">
        <v>3</v>
      </c>
      <c r="AC984" s="210" t="s">
        <v>3</v>
      </c>
      <c r="AD984" s="210" t="s">
        <v>3</v>
      </c>
      <c r="AG984" s="281"/>
      <c r="AH984" s="281"/>
      <c r="AI984" s="281"/>
      <c r="AJ984" s="1172"/>
      <c r="AK984" s="1253"/>
      <c r="AL984" s="1253"/>
      <c r="AM984" s="1253"/>
      <c r="AN984" s="280"/>
      <c r="AO984" s="280"/>
      <c r="AP984" s="280"/>
    </row>
    <row r="985" spans="22:42" ht="14.5" x14ac:dyDescent="0.35">
      <c r="V985" s="210" t="s">
        <v>3</v>
      </c>
      <c r="W985" s="210" t="s">
        <v>3</v>
      </c>
      <c r="X985" s="210" t="s">
        <v>3</v>
      </c>
      <c r="Y985" s="210" t="s">
        <v>3</v>
      </c>
      <c r="AC985" s="210" t="s">
        <v>3</v>
      </c>
      <c r="AD985" s="210" t="s">
        <v>3</v>
      </c>
      <c r="AG985" s="281"/>
      <c r="AH985" s="281"/>
      <c r="AI985" s="281"/>
      <c r="AJ985" s="1172"/>
      <c r="AK985" s="1253"/>
      <c r="AL985" s="1253"/>
      <c r="AM985" s="1253"/>
      <c r="AN985" s="280"/>
      <c r="AO985" s="280"/>
      <c r="AP985" s="280"/>
    </row>
    <row r="986" spans="22:42" ht="14.5" x14ac:dyDescent="0.35">
      <c r="V986" s="210" t="s">
        <v>3</v>
      </c>
      <c r="W986" s="210" t="s">
        <v>3</v>
      </c>
      <c r="X986" s="210" t="s">
        <v>3</v>
      </c>
      <c r="Y986" s="210" t="s">
        <v>3</v>
      </c>
      <c r="AC986" s="210" t="s">
        <v>3</v>
      </c>
      <c r="AD986" s="210" t="s">
        <v>3</v>
      </c>
      <c r="AG986" s="281"/>
      <c r="AH986" s="281"/>
      <c r="AI986" s="281"/>
      <c r="AJ986" s="1172"/>
      <c r="AK986" s="1253"/>
      <c r="AL986" s="1253"/>
      <c r="AM986" s="1253"/>
      <c r="AN986" s="280"/>
      <c r="AO986" s="280"/>
      <c r="AP986" s="280"/>
    </row>
    <row r="987" spans="22:42" ht="14.5" x14ac:dyDescent="0.35">
      <c r="V987" s="210" t="s">
        <v>3</v>
      </c>
      <c r="W987" s="210" t="s">
        <v>3</v>
      </c>
      <c r="X987" s="210" t="s">
        <v>3</v>
      </c>
      <c r="Y987" s="210" t="s">
        <v>3</v>
      </c>
      <c r="AC987" s="210" t="s">
        <v>3</v>
      </c>
      <c r="AD987" s="210" t="s">
        <v>3</v>
      </c>
      <c r="AG987" s="281"/>
      <c r="AH987" s="281"/>
      <c r="AI987" s="281"/>
      <c r="AJ987" s="1172"/>
      <c r="AK987" s="1253"/>
      <c r="AL987" s="1253"/>
      <c r="AM987" s="1253"/>
      <c r="AN987" s="280"/>
      <c r="AO987" s="280"/>
      <c r="AP987" s="280"/>
    </row>
    <row r="988" spans="22:42" ht="14.5" x14ac:dyDescent="0.35">
      <c r="V988" s="210" t="s">
        <v>3</v>
      </c>
      <c r="W988" s="210" t="s">
        <v>3</v>
      </c>
      <c r="X988" s="210" t="s">
        <v>3</v>
      </c>
      <c r="Y988" s="210" t="s">
        <v>3</v>
      </c>
      <c r="AC988" s="210" t="s">
        <v>3</v>
      </c>
      <c r="AD988" s="210" t="s">
        <v>3</v>
      </c>
      <c r="AG988" s="281"/>
      <c r="AH988" s="281"/>
      <c r="AI988" s="281"/>
      <c r="AJ988" s="1172"/>
      <c r="AK988" s="1253"/>
      <c r="AL988" s="1253"/>
      <c r="AM988" s="1253"/>
      <c r="AN988" s="280"/>
      <c r="AO988" s="280"/>
      <c r="AP988" s="280"/>
    </row>
    <row r="989" spans="22:42" ht="14.5" x14ac:dyDescent="0.35">
      <c r="V989" s="210" t="s">
        <v>3</v>
      </c>
      <c r="W989" s="210" t="s">
        <v>3</v>
      </c>
      <c r="X989" s="210" t="s">
        <v>3</v>
      </c>
      <c r="Y989" s="210" t="s">
        <v>3</v>
      </c>
      <c r="AD989" s="210" t="s">
        <v>3</v>
      </c>
      <c r="AG989" s="281"/>
      <c r="AH989" s="281"/>
      <c r="AI989" s="281"/>
      <c r="AJ989" s="1172"/>
      <c r="AK989" s="1253"/>
      <c r="AL989" s="1253"/>
      <c r="AM989" s="1253"/>
      <c r="AN989" s="280"/>
      <c r="AO989" s="280"/>
      <c r="AP989" s="280"/>
    </row>
    <row r="990" spans="22:42" ht="14.5" x14ac:dyDescent="0.35">
      <c r="V990" s="210" t="s">
        <v>3</v>
      </c>
      <c r="W990" s="210" t="s">
        <v>3</v>
      </c>
      <c r="X990" s="210" t="s">
        <v>3</v>
      </c>
      <c r="Y990" s="210" t="s">
        <v>3</v>
      </c>
      <c r="AD990" s="210" t="s">
        <v>3</v>
      </c>
      <c r="AG990" s="281"/>
      <c r="AH990" s="281"/>
      <c r="AI990" s="281"/>
      <c r="AJ990" s="1172"/>
      <c r="AK990" s="1253"/>
      <c r="AL990" s="1253"/>
      <c r="AM990" s="1253"/>
      <c r="AN990" s="280"/>
      <c r="AO990" s="280"/>
      <c r="AP990" s="280"/>
    </row>
    <row r="991" spans="22:42" ht="14.5" x14ac:dyDescent="0.35">
      <c r="V991" s="210" t="s">
        <v>3</v>
      </c>
      <c r="W991" s="210" t="s">
        <v>3</v>
      </c>
      <c r="X991" s="210" t="s">
        <v>3</v>
      </c>
      <c r="Y991" s="210" t="s">
        <v>3</v>
      </c>
      <c r="AD991" s="210" t="s">
        <v>3</v>
      </c>
      <c r="AG991" s="281"/>
      <c r="AH991" s="281"/>
      <c r="AI991" s="281"/>
      <c r="AJ991" s="1172"/>
      <c r="AK991" s="1253"/>
      <c r="AL991" s="1253"/>
      <c r="AM991" s="1253"/>
      <c r="AN991" s="280"/>
      <c r="AO991" s="280"/>
      <c r="AP991" s="280"/>
    </row>
    <row r="992" spans="22:42" ht="14.5" x14ac:dyDescent="0.35">
      <c r="V992" s="210" t="s">
        <v>3</v>
      </c>
      <c r="W992" s="210" t="s">
        <v>3</v>
      </c>
      <c r="X992" s="210" t="s">
        <v>3</v>
      </c>
      <c r="Y992" s="210" t="s">
        <v>3</v>
      </c>
      <c r="AD992" s="210" t="s">
        <v>3</v>
      </c>
      <c r="AG992" s="281"/>
      <c r="AH992" s="281"/>
      <c r="AI992" s="281"/>
      <c r="AJ992" s="1172"/>
      <c r="AK992" s="1253"/>
      <c r="AL992" s="1253"/>
      <c r="AM992" s="1253"/>
      <c r="AN992" s="280"/>
      <c r="AO992" s="280"/>
      <c r="AP992" s="280"/>
    </row>
    <row r="993" spans="22:42" ht="14.5" x14ac:dyDescent="0.35">
      <c r="V993" s="210" t="s">
        <v>3</v>
      </c>
      <c r="W993" s="210" t="s">
        <v>3</v>
      </c>
      <c r="X993" s="210" t="s">
        <v>3</v>
      </c>
      <c r="Y993" s="210" t="s">
        <v>3</v>
      </c>
      <c r="AD993" s="210" t="s">
        <v>3</v>
      </c>
      <c r="AG993" s="281"/>
      <c r="AH993" s="281"/>
      <c r="AI993" s="281"/>
      <c r="AJ993" s="1172"/>
      <c r="AK993" s="1253"/>
      <c r="AL993" s="1253"/>
      <c r="AM993" s="1253"/>
      <c r="AN993" s="280"/>
      <c r="AO993" s="280"/>
      <c r="AP993" s="280"/>
    </row>
    <row r="994" spans="22:42" ht="14.5" x14ac:dyDescent="0.35">
      <c r="V994" s="210" t="s">
        <v>3</v>
      </c>
      <c r="W994" s="210" t="s">
        <v>3</v>
      </c>
      <c r="X994" s="210" t="s">
        <v>3</v>
      </c>
      <c r="Y994" s="210" t="s">
        <v>3</v>
      </c>
      <c r="AD994" s="210" t="s">
        <v>3</v>
      </c>
      <c r="AG994" s="281"/>
      <c r="AH994" s="281"/>
      <c r="AI994" s="281"/>
      <c r="AJ994" s="1172"/>
      <c r="AK994" s="1253"/>
      <c r="AL994" s="1253"/>
      <c r="AM994" s="1253"/>
      <c r="AN994" s="280"/>
      <c r="AO994" s="280"/>
      <c r="AP994" s="280"/>
    </row>
    <row r="995" spans="22:42" ht="14.5" x14ac:dyDescent="0.35">
      <c r="V995" s="210" t="s">
        <v>3</v>
      </c>
      <c r="W995" s="210" t="s">
        <v>3</v>
      </c>
      <c r="X995" s="210" t="s">
        <v>3</v>
      </c>
      <c r="Y995" s="210" t="s">
        <v>3</v>
      </c>
      <c r="AD995" s="210" t="s">
        <v>3</v>
      </c>
      <c r="AG995" s="281"/>
      <c r="AH995" s="281"/>
      <c r="AI995" s="281"/>
      <c r="AJ995" s="1172"/>
      <c r="AK995" s="1253"/>
      <c r="AL995" s="1253"/>
      <c r="AM995" s="1253"/>
      <c r="AN995" s="280"/>
      <c r="AO995" s="280"/>
      <c r="AP995" s="280"/>
    </row>
    <row r="996" spans="22:42" ht="14.5" x14ac:dyDescent="0.35">
      <c r="V996" s="210" t="s">
        <v>3</v>
      </c>
      <c r="W996" s="210" t="s">
        <v>3</v>
      </c>
      <c r="X996" s="210" t="s">
        <v>3</v>
      </c>
      <c r="Y996" s="210" t="s">
        <v>3</v>
      </c>
      <c r="AD996" s="210" t="s">
        <v>3</v>
      </c>
      <c r="AG996" s="281"/>
      <c r="AH996" s="281"/>
      <c r="AI996" s="281"/>
      <c r="AJ996" s="1172"/>
      <c r="AK996" s="1253"/>
      <c r="AL996" s="1253"/>
      <c r="AM996" s="1253"/>
      <c r="AN996" s="280"/>
      <c r="AO996" s="280"/>
      <c r="AP996" s="280"/>
    </row>
    <row r="997" spans="22:42" ht="14.5" x14ac:dyDescent="0.35">
      <c r="V997" s="210" t="s">
        <v>3</v>
      </c>
      <c r="W997" s="210" t="s">
        <v>3</v>
      </c>
      <c r="X997" s="210" t="s">
        <v>3</v>
      </c>
      <c r="Y997" s="210" t="s">
        <v>3</v>
      </c>
      <c r="AD997" s="210" t="s">
        <v>3</v>
      </c>
      <c r="AG997" s="281"/>
      <c r="AH997" s="281"/>
      <c r="AI997" s="281"/>
      <c r="AJ997" s="1172"/>
      <c r="AK997" s="1253"/>
      <c r="AL997" s="1253"/>
      <c r="AM997" s="1253"/>
      <c r="AN997" s="280"/>
      <c r="AO997" s="280"/>
      <c r="AP997" s="280"/>
    </row>
    <row r="998" spans="22:42" ht="14.5" x14ac:dyDescent="0.35">
      <c r="V998" s="210" t="s">
        <v>3</v>
      </c>
      <c r="W998" s="210" t="s">
        <v>3</v>
      </c>
      <c r="X998" s="210" t="s">
        <v>3</v>
      </c>
      <c r="Y998" s="210" t="s">
        <v>3</v>
      </c>
      <c r="AD998" s="210" t="s">
        <v>3</v>
      </c>
      <c r="AG998" s="281"/>
      <c r="AH998" s="281"/>
      <c r="AI998" s="281"/>
      <c r="AJ998" s="1172"/>
      <c r="AK998" s="1253"/>
      <c r="AL998" s="1253"/>
      <c r="AM998" s="1253"/>
      <c r="AN998" s="280"/>
      <c r="AO998" s="280"/>
      <c r="AP998" s="280"/>
    </row>
    <row r="999" spans="22:42" ht="14.5" x14ac:dyDescent="0.35">
      <c r="V999" s="210" t="s">
        <v>3</v>
      </c>
      <c r="W999" s="210" t="s">
        <v>3</v>
      </c>
      <c r="X999" s="210" t="s">
        <v>3</v>
      </c>
      <c r="Y999" s="210" t="s">
        <v>3</v>
      </c>
      <c r="AD999" s="210" t="s">
        <v>3</v>
      </c>
      <c r="AG999" s="281"/>
      <c r="AH999" s="281"/>
      <c r="AI999" s="281"/>
      <c r="AJ999" s="1172"/>
      <c r="AK999" s="1253"/>
      <c r="AL999" s="1253"/>
      <c r="AM999" s="1253"/>
      <c r="AN999" s="280"/>
      <c r="AO999" s="280"/>
      <c r="AP999" s="280"/>
    </row>
    <row r="1000" spans="22:42" ht="14.5" x14ac:dyDescent="0.35">
      <c r="V1000" s="210" t="s">
        <v>3</v>
      </c>
      <c r="W1000" s="210" t="s">
        <v>3</v>
      </c>
      <c r="X1000" s="210" t="s">
        <v>3</v>
      </c>
      <c r="Y1000" s="210" t="s">
        <v>3</v>
      </c>
      <c r="AD1000" s="210" t="s">
        <v>3</v>
      </c>
      <c r="AG1000" s="281"/>
      <c r="AH1000" s="281"/>
      <c r="AI1000" s="281"/>
      <c r="AJ1000" s="1172"/>
      <c r="AK1000" s="1253"/>
      <c r="AL1000" s="1253"/>
      <c r="AM1000" s="1253"/>
      <c r="AN1000" s="280"/>
      <c r="AO1000" s="280"/>
      <c r="AP1000" s="280"/>
    </row>
    <row r="1001" spans="22:42" ht="14.5" x14ac:dyDescent="0.35">
      <c r="V1001" s="210" t="s">
        <v>3</v>
      </c>
      <c r="W1001" s="210" t="s">
        <v>3</v>
      </c>
      <c r="X1001" s="210" t="s">
        <v>3</v>
      </c>
      <c r="Y1001" s="210" t="s">
        <v>3</v>
      </c>
      <c r="AD1001" s="210" t="s">
        <v>3</v>
      </c>
      <c r="AG1001" s="281"/>
      <c r="AH1001" s="281"/>
      <c r="AI1001" s="281"/>
      <c r="AJ1001" s="1172"/>
      <c r="AK1001" s="1253"/>
      <c r="AL1001" s="1253"/>
      <c r="AM1001" s="1253"/>
      <c r="AN1001" s="280"/>
      <c r="AO1001" s="280"/>
      <c r="AP1001" s="280"/>
    </row>
    <row r="1002" spans="22:42" ht="14.5" x14ac:dyDescent="0.35">
      <c r="V1002" s="210" t="s">
        <v>3</v>
      </c>
      <c r="W1002" s="210" t="s">
        <v>3</v>
      </c>
      <c r="X1002" s="210" t="s">
        <v>3</v>
      </c>
      <c r="Y1002" s="210" t="s">
        <v>3</v>
      </c>
      <c r="AD1002" s="210" t="s">
        <v>3</v>
      </c>
      <c r="AG1002" s="281"/>
      <c r="AH1002" s="281"/>
      <c r="AI1002" s="281"/>
      <c r="AJ1002" s="1172"/>
      <c r="AK1002" s="1253"/>
      <c r="AL1002" s="1253"/>
      <c r="AM1002" s="1253"/>
      <c r="AN1002" s="280"/>
      <c r="AO1002" s="280"/>
      <c r="AP1002" s="280"/>
    </row>
    <row r="1003" spans="22:42" ht="14.5" x14ac:dyDescent="0.35">
      <c r="V1003" s="210" t="s">
        <v>3</v>
      </c>
      <c r="W1003" s="210" t="s">
        <v>3</v>
      </c>
      <c r="X1003" s="210" t="s">
        <v>3</v>
      </c>
      <c r="Y1003" s="210" t="s">
        <v>3</v>
      </c>
      <c r="AD1003" s="210" t="s">
        <v>3</v>
      </c>
      <c r="AG1003" s="281"/>
      <c r="AH1003" s="281"/>
      <c r="AI1003" s="281"/>
      <c r="AJ1003" s="1172"/>
      <c r="AK1003" s="1253"/>
      <c r="AL1003" s="1253"/>
      <c r="AM1003" s="1253"/>
      <c r="AN1003" s="280"/>
      <c r="AO1003" s="280"/>
      <c r="AP1003" s="280"/>
    </row>
    <row r="1004" spans="22:42" ht="14.5" x14ac:dyDescent="0.35">
      <c r="V1004" s="210" t="s">
        <v>3</v>
      </c>
      <c r="W1004" s="210" t="s">
        <v>3</v>
      </c>
      <c r="X1004" s="210" t="s">
        <v>3</v>
      </c>
      <c r="Y1004" s="210" t="s">
        <v>3</v>
      </c>
      <c r="AD1004" s="210" t="s">
        <v>3</v>
      </c>
      <c r="AG1004" s="281"/>
      <c r="AH1004" s="281"/>
      <c r="AI1004" s="281"/>
      <c r="AJ1004" s="1172"/>
      <c r="AK1004" s="1253"/>
      <c r="AL1004" s="1253"/>
      <c r="AM1004" s="1253"/>
      <c r="AN1004" s="280"/>
      <c r="AO1004" s="280"/>
      <c r="AP1004" s="280"/>
    </row>
    <row r="1005" spans="22:42" ht="14.5" x14ac:dyDescent="0.35">
      <c r="V1005" s="210" t="s">
        <v>3</v>
      </c>
      <c r="W1005" s="210" t="s">
        <v>3</v>
      </c>
      <c r="X1005" s="210" t="s">
        <v>3</v>
      </c>
      <c r="Y1005" s="210" t="s">
        <v>3</v>
      </c>
      <c r="AD1005" s="210" t="s">
        <v>3</v>
      </c>
      <c r="AG1005" s="281"/>
      <c r="AH1005" s="281"/>
      <c r="AI1005" s="281"/>
      <c r="AJ1005" s="1172"/>
      <c r="AK1005" s="1253"/>
      <c r="AL1005" s="1253"/>
      <c r="AM1005" s="1253"/>
      <c r="AN1005" s="280"/>
      <c r="AO1005" s="280"/>
      <c r="AP1005" s="280"/>
    </row>
    <row r="1006" spans="22:42" ht="14.5" x14ac:dyDescent="0.35">
      <c r="V1006" s="210" t="s">
        <v>3</v>
      </c>
      <c r="W1006" s="210" t="s">
        <v>3</v>
      </c>
      <c r="X1006" s="210" t="s">
        <v>3</v>
      </c>
      <c r="Y1006" s="210" t="s">
        <v>3</v>
      </c>
      <c r="AD1006" s="210" t="s">
        <v>3</v>
      </c>
      <c r="AG1006" s="281"/>
      <c r="AH1006" s="281"/>
      <c r="AI1006" s="281"/>
      <c r="AJ1006" s="1172"/>
      <c r="AK1006" s="1253"/>
      <c r="AL1006" s="1253"/>
      <c r="AM1006" s="1253"/>
      <c r="AN1006" s="280"/>
      <c r="AO1006" s="280"/>
      <c r="AP1006" s="280"/>
    </row>
    <row r="1007" spans="22:42" ht="14.5" x14ac:dyDescent="0.35">
      <c r="V1007" s="210" t="s">
        <v>3</v>
      </c>
      <c r="W1007" s="210" t="s">
        <v>3</v>
      </c>
      <c r="X1007" s="210" t="s">
        <v>3</v>
      </c>
      <c r="Y1007" s="210" t="s">
        <v>3</v>
      </c>
      <c r="AD1007" s="210" t="s">
        <v>3</v>
      </c>
      <c r="AG1007" s="281"/>
      <c r="AH1007" s="281"/>
      <c r="AI1007" s="281"/>
      <c r="AJ1007" s="1172"/>
      <c r="AK1007" s="1253"/>
      <c r="AL1007" s="1253"/>
      <c r="AM1007" s="1253"/>
      <c r="AN1007" s="280"/>
      <c r="AO1007" s="280"/>
      <c r="AP1007" s="280"/>
    </row>
    <row r="1008" spans="22:42" ht="14.5" x14ac:dyDescent="0.35">
      <c r="V1008" s="210" t="s">
        <v>3</v>
      </c>
      <c r="W1008" s="210" t="s">
        <v>3</v>
      </c>
      <c r="X1008" s="210" t="s">
        <v>3</v>
      </c>
      <c r="Y1008" s="210" t="s">
        <v>3</v>
      </c>
      <c r="AD1008" s="210" t="s">
        <v>3</v>
      </c>
      <c r="AG1008" s="281"/>
      <c r="AH1008" s="281"/>
      <c r="AI1008" s="281"/>
      <c r="AJ1008" s="1172"/>
      <c r="AK1008" s="1253"/>
      <c r="AL1008" s="1253"/>
      <c r="AM1008" s="1253"/>
      <c r="AN1008" s="280"/>
      <c r="AO1008" s="280"/>
      <c r="AP1008" s="280"/>
    </row>
    <row r="1009" spans="22:42" ht="14.5" x14ac:dyDescent="0.35">
      <c r="V1009" s="210" t="s">
        <v>3</v>
      </c>
      <c r="W1009" s="210" t="s">
        <v>3</v>
      </c>
      <c r="X1009" s="210" t="s">
        <v>3</v>
      </c>
      <c r="Y1009" s="210" t="s">
        <v>3</v>
      </c>
      <c r="AD1009" s="210" t="s">
        <v>3</v>
      </c>
      <c r="AG1009" s="281"/>
      <c r="AH1009" s="281"/>
      <c r="AI1009" s="281"/>
      <c r="AJ1009" s="1172"/>
      <c r="AK1009" s="1253"/>
      <c r="AL1009" s="1253"/>
      <c r="AM1009" s="1253"/>
      <c r="AN1009" s="280"/>
      <c r="AO1009" s="280"/>
      <c r="AP1009" s="280"/>
    </row>
    <row r="1010" spans="22:42" ht="14.5" x14ac:dyDescent="0.35">
      <c r="V1010" s="210" t="s">
        <v>3</v>
      </c>
      <c r="W1010" s="210" t="s">
        <v>3</v>
      </c>
      <c r="X1010" s="210" t="s">
        <v>3</v>
      </c>
      <c r="Y1010" s="210" t="s">
        <v>3</v>
      </c>
      <c r="AD1010" s="210" t="s">
        <v>3</v>
      </c>
      <c r="AG1010" s="281"/>
      <c r="AH1010" s="281"/>
      <c r="AI1010" s="281"/>
      <c r="AJ1010" s="1172"/>
      <c r="AK1010" s="1253"/>
      <c r="AL1010" s="1253"/>
      <c r="AM1010" s="1253"/>
      <c r="AN1010" s="280"/>
      <c r="AO1010" s="280"/>
      <c r="AP1010" s="280"/>
    </row>
    <row r="1011" spans="22:42" ht="14.5" x14ac:dyDescent="0.35">
      <c r="V1011" s="210" t="s">
        <v>3</v>
      </c>
      <c r="W1011" s="210" t="s">
        <v>3</v>
      </c>
      <c r="X1011" s="210" t="s">
        <v>3</v>
      </c>
      <c r="Y1011" s="210" t="s">
        <v>3</v>
      </c>
      <c r="AD1011" s="210" t="s">
        <v>3</v>
      </c>
      <c r="AG1011" s="281"/>
      <c r="AH1011" s="281"/>
      <c r="AI1011" s="281"/>
      <c r="AJ1011" s="1172"/>
      <c r="AK1011" s="1253"/>
      <c r="AL1011" s="1253"/>
      <c r="AM1011" s="1253"/>
      <c r="AN1011" s="280"/>
      <c r="AO1011" s="280"/>
      <c r="AP1011" s="280"/>
    </row>
    <row r="1012" spans="22:42" ht="14.5" x14ac:dyDescent="0.35">
      <c r="V1012" s="210" t="s">
        <v>3</v>
      </c>
      <c r="W1012" s="210" t="s">
        <v>3</v>
      </c>
      <c r="X1012" s="210" t="s">
        <v>3</v>
      </c>
      <c r="Y1012" s="210" t="s">
        <v>3</v>
      </c>
      <c r="AD1012" s="210" t="s">
        <v>3</v>
      </c>
      <c r="AG1012" s="281"/>
      <c r="AH1012" s="281"/>
      <c r="AI1012" s="281"/>
      <c r="AJ1012" s="1172"/>
      <c r="AK1012" s="1253"/>
      <c r="AL1012" s="1253"/>
      <c r="AM1012" s="1253"/>
      <c r="AN1012" s="280"/>
      <c r="AO1012" s="280"/>
      <c r="AP1012" s="280"/>
    </row>
    <row r="1013" spans="22:42" ht="14.5" x14ac:dyDescent="0.35">
      <c r="V1013" s="210" t="s">
        <v>3</v>
      </c>
      <c r="W1013" s="210" t="s">
        <v>3</v>
      </c>
      <c r="X1013" s="210" t="s">
        <v>3</v>
      </c>
      <c r="Y1013" s="210" t="s">
        <v>3</v>
      </c>
      <c r="AD1013" s="210" t="s">
        <v>3</v>
      </c>
      <c r="AG1013" s="281"/>
      <c r="AH1013" s="281"/>
      <c r="AI1013" s="281"/>
      <c r="AJ1013" s="1172"/>
      <c r="AK1013" s="1253"/>
      <c r="AL1013" s="1253"/>
      <c r="AM1013" s="1253"/>
      <c r="AN1013" s="280"/>
      <c r="AO1013" s="280"/>
      <c r="AP1013" s="280"/>
    </row>
    <row r="1014" spans="22:42" ht="14.5" x14ac:dyDescent="0.35">
      <c r="V1014" s="210" t="s">
        <v>3</v>
      </c>
      <c r="W1014" s="210" t="s">
        <v>3</v>
      </c>
      <c r="X1014" s="210" t="s">
        <v>3</v>
      </c>
      <c r="Y1014" s="210" t="s">
        <v>3</v>
      </c>
      <c r="AD1014" s="210" t="s">
        <v>3</v>
      </c>
      <c r="AG1014" s="281"/>
      <c r="AH1014" s="281"/>
      <c r="AI1014" s="281"/>
      <c r="AJ1014" s="1172"/>
      <c r="AK1014" s="1253"/>
      <c r="AL1014" s="1253"/>
      <c r="AM1014" s="1253"/>
      <c r="AN1014" s="280"/>
      <c r="AO1014" s="280"/>
      <c r="AP1014" s="280"/>
    </row>
    <row r="1015" spans="22:42" ht="14.5" x14ac:dyDescent="0.35">
      <c r="V1015" s="210" t="s">
        <v>3</v>
      </c>
      <c r="W1015" s="210" t="s">
        <v>3</v>
      </c>
      <c r="X1015" s="210" t="s">
        <v>3</v>
      </c>
      <c r="Y1015" s="210" t="s">
        <v>3</v>
      </c>
      <c r="AD1015" s="210" t="s">
        <v>3</v>
      </c>
      <c r="AG1015" s="281"/>
      <c r="AH1015" s="281"/>
      <c r="AI1015" s="281"/>
      <c r="AJ1015" s="1172"/>
      <c r="AK1015" s="1253"/>
      <c r="AL1015" s="1253"/>
      <c r="AM1015" s="1253"/>
      <c r="AN1015" s="280"/>
      <c r="AO1015" s="280"/>
      <c r="AP1015" s="280"/>
    </row>
    <row r="1016" spans="22:42" ht="14.5" x14ac:dyDescent="0.35">
      <c r="V1016" s="210" t="s">
        <v>3</v>
      </c>
      <c r="W1016" s="210" t="s">
        <v>3</v>
      </c>
      <c r="X1016" s="210" t="s">
        <v>3</v>
      </c>
      <c r="Y1016" s="210" t="s">
        <v>3</v>
      </c>
      <c r="AD1016" s="210" t="s">
        <v>3</v>
      </c>
      <c r="AG1016" s="281"/>
      <c r="AH1016" s="281"/>
      <c r="AI1016" s="281"/>
      <c r="AJ1016" s="1172"/>
      <c r="AK1016" s="1253"/>
      <c r="AL1016" s="1253"/>
      <c r="AM1016" s="1253"/>
      <c r="AN1016" s="280"/>
      <c r="AO1016" s="280"/>
      <c r="AP1016" s="280"/>
    </row>
    <row r="1017" spans="22:42" ht="14.5" x14ac:dyDescent="0.35">
      <c r="V1017" s="210" t="s">
        <v>3</v>
      </c>
      <c r="W1017" s="210" t="s">
        <v>3</v>
      </c>
      <c r="X1017" s="210" t="s">
        <v>3</v>
      </c>
      <c r="Y1017" s="210" t="s">
        <v>3</v>
      </c>
      <c r="AD1017" s="210" t="s">
        <v>3</v>
      </c>
      <c r="AG1017" s="281"/>
      <c r="AH1017" s="281"/>
      <c r="AI1017" s="281"/>
      <c r="AJ1017" s="1172"/>
      <c r="AK1017" s="1253"/>
      <c r="AL1017" s="1253"/>
      <c r="AM1017" s="1253"/>
      <c r="AN1017" s="280"/>
      <c r="AO1017" s="280"/>
      <c r="AP1017" s="280"/>
    </row>
    <row r="1018" spans="22:42" ht="14.5" x14ac:dyDescent="0.35">
      <c r="V1018" s="210" t="s">
        <v>3</v>
      </c>
      <c r="W1018" s="210" t="s">
        <v>3</v>
      </c>
      <c r="X1018" s="210" t="s">
        <v>3</v>
      </c>
      <c r="Y1018" s="210" t="s">
        <v>3</v>
      </c>
      <c r="AD1018" s="210" t="s">
        <v>3</v>
      </c>
      <c r="AG1018" s="281"/>
      <c r="AH1018" s="281"/>
      <c r="AI1018" s="281"/>
      <c r="AJ1018" s="1172"/>
      <c r="AK1018" s="1253"/>
      <c r="AL1018" s="1253"/>
      <c r="AM1018" s="1253"/>
      <c r="AN1018" s="280"/>
      <c r="AO1018" s="280"/>
      <c r="AP1018" s="280"/>
    </row>
    <row r="1019" spans="22:42" ht="14.5" x14ac:dyDescent="0.35">
      <c r="V1019" s="210" t="s">
        <v>3</v>
      </c>
      <c r="W1019" s="210" t="s">
        <v>3</v>
      </c>
      <c r="X1019" s="210" t="s">
        <v>3</v>
      </c>
      <c r="Y1019" s="210" t="s">
        <v>3</v>
      </c>
      <c r="AD1019" s="210" t="s">
        <v>3</v>
      </c>
      <c r="AG1019" s="281"/>
      <c r="AH1019" s="281"/>
      <c r="AI1019" s="281"/>
      <c r="AJ1019" s="1172"/>
      <c r="AK1019" s="1253"/>
      <c r="AL1019" s="1253"/>
      <c r="AM1019" s="1253"/>
      <c r="AN1019" s="280"/>
      <c r="AO1019" s="280"/>
      <c r="AP1019" s="280"/>
    </row>
    <row r="1020" spans="22:42" ht="14.5" x14ac:dyDescent="0.35">
      <c r="V1020" s="210" t="s">
        <v>3</v>
      </c>
      <c r="W1020" s="210" t="s">
        <v>3</v>
      </c>
      <c r="X1020" s="210" t="s">
        <v>3</v>
      </c>
      <c r="Y1020" s="210" t="s">
        <v>3</v>
      </c>
      <c r="AD1020" s="210" t="s">
        <v>3</v>
      </c>
      <c r="AG1020" s="281"/>
      <c r="AH1020" s="281"/>
      <c r="AI1020" s="281"/>
      <c r="AJ1020" s="1172"/>
      <c r="AK1020" s="1253"/>
      <c r="AL1020" s="1253"/>
      <c r="AM1020" s="1253"/>
      <c r="AN1020" s="280"/>
      <c r="AO1020" s="280"/>
      <c r="AP1020" s="280"/>
    </row>
    <row r="1021" spans="22:42" ht="14.5" x14ac:dyDescent="0.35">
      <c r="V1021" s="210" t="s">
        <v>3</v>
      </c>
      <c r="W1021" s="210" t="s">
        <v>3</v>
      </c>
      <c r="X1021" s="210" t="s">
        <v>3</v>
      </c>
      <c r="Y1021" s="210" t="s">
        <v>3</v>
      </c>
      <c r="AD1021" s="210" t="s">
        <v>3</v>
      </c>
      <c r="AG1021" s="281"/>
      <c r="AH1021" s="281"/>
      <c r="AI1021" s="281"/>
      <c r="AJ1021" s="1172"/>
      <c r="AK1021" s="1253"/>
      <c r="AL1021" s="1253"/>
      <c r="AM1021" s="1253"/>
      <c r="AN1021" s="280"/>
      <c r="AO1021" s="280"/>
      <c r="AP1021" s="280"/>
    </row>
    <row r="1022" spans="22:42" ht="14.5" x14ac:dyDescent="0.35">
      <c r="V1022" s="210" t="s">
        <v>3</v>
      </c>
      <c r="W1022" s="210" t="s">
        <v>3</v>
      </c>
      <c r="X1022" s="210" t="s">
        <v>3</v>
      </c>
      <c r="Y1022" s="210" t="s">
        <v>3</v>
      </c>
      <c r="AD1022" s="210" t="s">
        <v>3</v>
      </c>
      <c r="AG1022" s="281"/>
      <c r="AH1022" s="281"/>
      <c r="AI1022" s="281"/>
      <c r="AJ1022" s="1172"/>
      <c r="AK1022" s="1253"/>
      <c r="AL1022" s="1253"/>
      <c r="AM1022" s="1253"/>
      <c r="AN1022" s="280"/>
      <c r="AO1022" s="280"/>
      <c r="AP1022" s="280"/>
    </row>
    <row r="1023" spans="22:42" ht="14.5" x14ac:dyDescent="0.35">
      <c r="V1023" s="210" t="s">
        <v>3</v>
      </c>
      <c r="W1023" s="210" t="s">
        <v>3</v>
      </c>
      <c r="X1023" s="210" t="s">
        <v>3</v>
      </c>
      <c r="Y1023" s="210" t="s">
        <v>3</v>
      </c>
      <c r="AD1023" s="210" t="s">
        <v>3</v>
      </c>
      <c r="AG1023" s="281"/>
      <c r="AH1023" s="281"/>
      <c r="AI1023" s="281"/>
      <c r="AJ1023" s="1172"/>
      <c r="AK1023" s="1253"/>
      <c r="AL1023" s="1253"/>
      <c r="AM1023" s="1253"/>
      <c r="AN1023" s="280"/>
      <c r="AO1023" s="280"/>
      <c r="AP1023" s="280"/>
    </row>
    <row r="1024" spans="22:42" ht="14.5" x14ac:dyDescent="0.35">
      <c r="V1024" s="210" t="s">
        <v>3</v>
      </c>
      <c r="W1024" s="210" t="s">
        <v>3</v>
      </c>
      <c r="X1024" s="210" t="s">
        <v>3</v>
      </c>
      <c r="Y1024" s="210" t="s">
        <v>3</v>
      </c>
      <c r="AD1024" s="210" t="s">
        <v>3</v>
      </c>
      <c r="AG1024" s="281"/>
      <c r="AH1024" s="281"/>
      <c r="AI1024" s="281"/>
      <c r="AJ1024" s="1172"/>
      <c r="AK1024" s="1253"/>
      <c r="AL1024" s="1253"/>
      <c r="AM1024" s="1253"/>
      <c r="AN1024" s="280"/>
      <c r="AO1024" s="280"/>
      <c r="AP1024" s="280"/>
    </row>
    <row r="1025" spans="22:42" ht="14.5" x14ac:dyDescent="0.35">
      <c r="V1025" s="210" t="s">
        <v>3</v>
      </c>
      <c r="W1025" s="210" t="s">
        <v>3</v>
      </c>
      <c r="X1025" s="210" t="s">
        <v>3</v>
      </c>
      <c r="Y1025" s="210" t="s">
        <v>3</v>
      </c>
      <c r="AD1025" s="210" t="s">
        <v>3</v>
      </c>
      <c r="AG1025" s="281"/>
      <c r="AH1025" s="281"/>
      <c r="AI1025" s="281"/>
      <c r="AJ1025" s="1172"/>
      <c r="AK1025" s="1253"/>
      <c r="AL1025" s="1253"/>
      <c r="AM1025" s="1253"/>
      <c r="AN1025" s="280"/>
      <c r="AO1025" s="280"/>
      <c r="AP1025" s="280"/>
    </row>
    <row r="1026" spans="22:42" ht="14.5" x14ac:dyDescent="0.35">
      <c r="V1026" s="210" t="s">
        <v>3</v>
      </c>
      <c r="W1026" s="210" t="s">
        <v>3</v>
      </c>
      <c r="X1026" s="210" t="s">
        <v>3</v>
      </c>
      <c r="Y1026" s="210" t="s">
        <v>3</v>
      </c>
      <c r="AD1026" s="210" t="s">
        <v>3</v>
      </c>
      <c r="AG1026" s="281"/>
      <c r="AH1026" s="281"/>
      <c r="AI1026" s="281"/>
      <c r="AJ1026" s="1172"/>
      <c r="AK1026" s="1253"/>
      <c r="AL1026" s="1253"/>
      <c r="AM1026" s="1253"/>
      <c r="AN1026" s="280"/>
      <c r="AO1026" s="280"/>
      <c r="AP1026" s="280"/>
    </row>
    <row r="1027" spans="22:42" ht="14.5" x14ac:dyDescent="0.35">
      <c r="V1027" s="210" t="s">
        <v>3</v>
      </c>
      <c r="W1027" s="210" t="s">
        <v>3</v>
      </c>
      <c r="X1027" s="210" t="s">
        <v>3</v>
      </c>
      <c r="Y1027" s="210" t="s">
        <v>3</v>
      </c>
      <c r="AD1027" s="210" t="s">
        <v>3</v>
      </c>
      <c r="AG1027" s="281"/>
      <c r="AH1027" s="281"/>
      <c r="AI1027" s="281"/>
      <c r="AJ1027" s="1172"/>
      <c r="AK1027" s="1253"/>
      <c r="AL1027" s="1253"/>
      <c r="AM1027" s="1253"/>
      <c r="AN1027" s="280"/>
      <c r="AO1027" s="280"/>
      <c r="AP1027" s="280"/>
    </row>
    <row r="1028" spans="22:42" ht="14.5" x14ac:dyDescent="0.35">
      <c r="V1028" s="210" t="s">
        <v>3</v>
      </c>
      <c r="W1028" s="210" t="s">
        <v>3</v>
      </c>
      <c r="X1028" s="210" t="s">
        <v>3</v>
      </c>
      <c r="Y1028" s="210" t="s">
        <v>3</v>
      </c>
      <c r="AD1028" s="210" t="s">
        <v>3</v>
      </c>
      <c r="AG1028" s="281"/>
      <c r="AH1028" s="281"/>
      <c r="AI1028" s="281"/>
      <c r="AJ1028" s="1172"/>
      <c r="AK1028" s="1253"/>
      <c r="AL1028" s="1253"/>
      <c r="AM1028" s="1253"/>
      <c r="AN1028" s="280"/>
      <c r="AO1028" s="280"/>
      <c r="AP1028" s="280"/>
    </row>
    <row r="1029" spans="22:42" ht="14.5" x14ac:dyDescent="0.35">
      <c r="V1029" s="210" t="s">
        <v>3</v>
      </c>
      <c r="W1029" s="210" t="s">
        <v>3</v>
      </c>
      <c r="X1029" s="210" t="s">
        <v>3</v>
      </c>
      <c r="Y1029" s="210" t="s">
        <v>3</v>
      </c>
      <c r="AD1029" s="210" t="s">
        <v>3</v>
      </c>
      <c r="AG1029" s="281"/>
      <c r="AH1029" s="281"/>
      <c r="AI1029" s="281"/>
      <c r="AJ1029" s="1172"/>
      <c r="AK1029" s="1253"/>
      <c r="AL1029" s="1253"/>
      <c r="AM1029" s="1253"/>
      <c r="AN1029" s="280"/>
      <c r="AO1029" s="280"/>
      <c r="AP1029" s="280"/>
    </row>
    <row r="1030" spans="22:42" ht="14.5" x14ac:dyDescent="0.35">
      <c r="V1030" s="210" t="s">
        <v>3</v>
      </c>
      <c r="W1030" s="210" t="s">
        <v>3</v>
      </c>
      <c r="X1030" s="210" t="s">
        <v>3</v>
      </c>
      <c r="Y1030" s="210" t="s">
        <v>3</v>
      </c>
      <c r="AD1030" s="210" t="s">
        <v>3</v>
      </c>
      <c r="AG1030" s="281"/>
      <c r="AH1030" s="281"/>
      <c r="AI1030" s="281"/>
      <c r="AJ1030" s="1172"/>
      <c r="AK1030" s="1253"/>
      <c r="AL1030" s="1253"/>
      <c r="AM1030" s="1253"/>
      <c r="AN1030" s="280"/>
      <c r="AO1030" s="280"/>
      <c r="AP1030" s="280"/>
    </row>
    <row r="1031" spans="22:42" ht="14.5" x14ac:dyDescent="0.35">
      <c r="V1031" s="210" t="s">
        <v>3</v>
      </c>
      <c r="W1031" s="210" t="s">
        <v>3</v>
      </c>
      <c r="X1031" s="210" t="s">
        <v>3</v>
      </c>
      <c r="Y1031" s="210" t="s">
        <v>3</v>
      </c>
      <c r="AD1031" s="210" t="s">
        <v>3</v>
      </c>
      <c r="AG1031" s="281"/>
      <c r="AH1031" s="281"/>
      <c r="AI1031" s="281"/>
      <c r="AJ1031" s="1172"/>
      <c r="AK1031" s="1253"/>
      <c r="AL1031" s="1253"/>
      <c r="AM1031" s="1253"/>
      <c r="AN1031" s="280"/>
      <c r="AO1031" s="280"/>
      <c r="AP1031" s="280"/>
    </row>
    <row r="1032" spans="22:42" ht="14.5" x14ac:dyDescent="0.35">
      <c r="V1032" s="210" t="s">
        <v>3</v>
      </c>
      <c r="W1032" s="210" t="s">
        <v>3</v>
      </c>
      <c r="X1032" s="210" t="s">
        <v>3</v>
      </c>
      <c r="Y1032" s="210" t="s">
        <v>3</v>
      </c>
      <c r="AD1032" s="210" t="s">
        <v>3</v>
      </c>
      <c r="AG1032" s="281"/>
      <c r="AH1032" s="281"/>
      <c r="AI1032" s="281"/>
      <c r="AJ1032" s="1172"/>
      <c r="AK1032" s="1253"/>
      <c r="AL1032" s="1253"/>
      <c r="AM1032" s="1253"/>
      <c r="AN1032" s="280"/>
      <c r="AO1032" s="280"/>
      <c r="AP1032" s="280"/>
    </row>
    <row r="1033" spans="22:42" ht="14.5" x14ac:dyDescent="0.35">
      <c r="V1033" s="210" t="s">
        <v>3</v>
      </c>
      <c r="W1033" s="210" t="s">
        <v>3</v>
      </c>
      <c r="X1033" s="210" t="s">
        <v>3</v>
      </c>
      <c r="Y1033" s="210" t="s">
        <v>3</v>
      </c>
      <c r="AD1033" s="210" t="s">
        <v>3</v>
      </c>
      <c r="AG1033" s="281"/>
      <c r="AH1033" s="281"/>
      <c r="AI1033" s="281"/>
      <c r="AJ1033" s="1172"/>
      <c r="AK1033" s="1253"/>
      <c r="AL1033" s="1253"/>
      <c r="AM1033" s="1253"/>
      <c r="AN1033" s="280"/>
      <c r="AO1033" s="280"/>
      <c r="AP1033" s="280"/>
    </row>
    <row r="1034" spans="22:42" ht="14.5" x14ac:dyDescent="0.35">
      <c r="V1034" s="210" t="s">
        <v>3</v>
      </c>
      <c r="W1034" s="210" t="s">
        <v>3</v>
      </c>
      <c r="X1034" s="210" t="s">
        <v>3</v>
      </c>
      <c r="Y1034" s="210" t="s">
        <v>3</v>
      </c>
      <c r="AD1034" s="210" t="s">
        <v>3</v>
      </c>
      <c r="AG1034" s="281"/>
      <c r="AH1034" s="281"/>
      <c r="AI1034" s="281"/>
      <c r="AJ1034" s="1172"/>
      <c r="AK1034" s="1253"/>
      <c r="AL1034" s="1253"/>
      <c r="AM1034" s="1253"/>
      <c r="AN1034" s="280"/>
      <c r="AO1034" s="280"/>
      <c r="AP1034" s="280"/>
    </row>
    <row r="1035" spans="22:42" ht="14.5" x14ac:dyDescent="0.35">
      <c r="V1035" s="210" t="s">
        <v>3</v>
      </c>
      <c r="W1035" s="210" t="s">
        <v>3</v>
      </c>
      <c r="X1035" s="210" t="s">
        <v>3</v>
      </c>
      <c r="Y1035" s="210" t="s">
        <v>3</v>
      </c>
      <c r="AD1035" s="210" t="s">
        <v>3</v>
      </c>
      <c r="AG1035" s="281"/>
      <c r="AH1035" s="281"/>
      <c r="AI1035" s="281"/>
      <c r="AJ1035" s="1172"/>
      <c r="AK1035" s="1253"/>
      <c r="AL1035" s="1253"/>
      <c r="AM1035" s="1253"/>
      <c r="AN1035" s="280"/>
      <c r="AO1035" s="280"/>
      <c r="AP1035" s="280"/>
    </row>
    <row r="1036" spans="22:42" ht="14.5" x14ac:dyDescent="0.35">
      <c r="V1036" s="210" t="s">
        <v>3</v>
      </c>
      <c r="W1036" s="210" t="s">
        <v>3</v>
      </c>
      <c r="X1036" s="210" t="s">
        <v>3</v>
      </c>
      <c r="Y1036" s="210" t="s">
        <v>3</v>
      </c>
      <c r="AD1036" s="210" t="s">
        <v>3</v>
      </c>
      <c r="AG1036" s="281"/>
      <c r="AH1036" s="281"/>
      <c r="AI1036" s="281"/>
      <c r="AJ1036" s="1172"/>
      <c r="AK1036" s="1253"/>
      <c r="AL1036" s="1253"/>
      <c r="AM1036" s="1253"/>
      <c r="AN1036" s="280"/>
      <c r="AO1036" s="280"/>
      <c r="AP1036" s="280"/>
    </row>
    <row r="1037" spans="22:42" ht="14.5" x14ac:dyDescent="0.35">
      <c r="V1037" s="210" t="s">
        <v>3</v>
      </c>
      <c r="W1037" s="210" t="s">
        <v>3</v>
      </c>
      <c r="X1037" s="210" t="s">
        <v>3</v>
      </c>
      <c r="Y1037" s="210" t="s">
        <v>3</v>
      </c>
      <c r="AD1037" s="210" t="s">
        <v>3</v>
      </c>
      <c r="AG1037" s="281"/>
      <c r="AH1037" s="281"/>
      <c r="AI1037" s="281"/>
      <c r="AJ1037" s="1172"/>
      <c r="AK1037" s="1253"/>
      <c r="AL1037" s="1253"/>
      <c r="AM1037" s="1253"/>
      <c r="AN1037" s="280"/>
      <c r="AO1037" s="280"/>
      <c r="AP1037" s="280"/>
    </row>
    <row r="1038" spans="22:42" ht="14.5" x14ac:dyDescent="0.35">
      <c r="V1038" s="210" t="s">
        <v>3</v>
      </c>
      <c r="W1038" s="210" t="s">
        <v>3</v>
      </c>
      <c r="X1038" s="210" t="s">
        <v>3</v>
      </c>
      <c r="Y1038" s="210" t="s">
        <v>3</v>
      </c>
      <c r="AD1038" s="210" t="s">
        <v>3</v>
      </c>
      <c r="AG1038" s="281"/>
      <c r="AH1038" s="281"/>
      <c r="AI1038" s="281"/>
      <c r="AJ1038" s="1172"/>
      <c r="AK1038" s="1253"/>
      <c r="AL1038" s="1253"/>
      <c r="AM1038" s="1253"/>
      <c r="AN1038" s="280"/>
      <c r="AO1038" s="280"/>
      <c r="AP1038" s="280"/>
    </row>
    <row r="1039" spans="22:42" ht="14.5" x14ac:dyDescent="0.35">
      <c r="V1039" s="210" t="s">
        <v>3</v>
      </c>
      <c r="W1039" s="210" t="s">
        <v>3</v>
      </c>
      <c r="X1039" s="210" t="s">
        <v>3</v>
      </c>
      <c r="Y1039" s="210" t="s">
        <v>3</v>
      </c>
      <c r="AD1039" s="210" t="s">
        <v>3</v>
      </c>
      <c r="AG1039" s="281"/>
      <c r="AH1039" s="281"/>
      <c r="AI1039" s="281"/>
      <c r="AJ1039" s="1172"/>
      <c r="AK1039" s="1253"/>
      <c r="AL1039" s="1253"/>
      <c r="AM1039" s="1253"/>
      <c r="AN1039" s="280"/>
      <c r="AO1039" s="280"/>
      <c r="AP1039" s="280"/>
    </row>
    <row r="1040" spans="22:42" ht="14.5" x14ac:dyDescent="0.35">
      <c r="V1040" s="210" t="s">
        <v>3</v>
      </c>
      <c r="W1040" s="210" t="s">
        <v>3</v>
      </c>
      <c r="X1040" s="210" t="s">
        <v>3</v>
      </c>
      <c r="Y1040" s="210" t="s">
        <v>3</v>
      </c>
      <c r="AD1040" s="210" t="s">
        <v>3</v>
      </c>
      <c r="AG1040" s="281"/>
      <c r="AH1040" s="281"/>
      <c r="AI1040" s="281"/>
      <c r="AJ1040" s="1172"/>
      <c r="AK1040" s="1253"/>
      <c r="AL1040" s="1253"/>
      <c r="AM1040" s="1253"/>
      <c r="AN1040" s="280"/>
      <c r="AO1040" s="280"/>
      <c r="AP1040" s="280"/>
    </row>
    <row r="1041" spans="22:42" ht="14.5" x14ac:dyDescent="0.35">
      <c r="V1041" s="210" t="s">
        <v>3</v>
      </c>
      <c r="W1041" s="210" t="s">
        <v>3</v>
      </c>
      <c r="X1041" s="210" t="s">
        <v>3</v>
      </c>
      <c r="Y1041" s="210" t="s">
        <v>3</v>
      </c>
      <c r="AD1041" s="210" t="s">
        <v>3</v>
      </c>
      <c r="AG1041" s="281"/>
      <c r="AH1041" s="281"/>
      <c r="AI1041" s="281"/>
      <c r="AJ1041" s="1172"/>
      <c r="AK1041" s="1253"/>
      <c r="AL1041" s="1253"/>
      <c r="AM1041" s="1253"/>
      <c r="AN1041" s="280"/>
      <c r="AO1041" s="280"/>
      <c r="AP1041" s="280"/>
    </row>
    <row r="1042" spans="22:42" ht="14.5" x14ac:dyDescent="0.35">
      <c r="V1042" s="210" t="s">
        <v>3</v>
      </c>
      <c r="W1042" s="210" t="s">
        <v>3</v>
      </c>
      <c r="X1042" s="210" t="s">
        <v>3</v>
      </c>
      <c r="Y1042" s="210" t="s">
        <v>3</v>
      </c>
      <c r="AD1042" s="210" t="s">
        <v>3</v>
      </c>
      <c r="AG1042" s="281"/>
      <c r="AH1042" s="281"/>
      <c r="AI1042" s="281"/>
      <c r="AJ1042" s="1172"/>
      <c r="AK1042" s="1253"/>
      <c r="AL1042" s="1253"/>
      <c r="AM1042" s="1253"/>
      <c r="AN1042" s="280"/>
      <c r="AO1042" s="280"/>
      <c r="AP1042" s="280"/>
    </row>
    <row r="1043" spans="22:42" ht="14.5" x14ac:dyDescent="0.35">
      <c r="V1043" s="210" t="s">
        <v>3</v>
      </c>
      <c r="W1043" s="210" t="s">
        <v>3</v>
      </c>
      <c r="X1043" s="210" t="s">
        <v>3</v>
      </c>
      <c r="Y1043" s="210" t="s">
        <v>3</v>
      </c>
      <c r="AD1043" s="210" t="s">
        <v>3</v>
      </c>
      <c r="AG1043" s="281"/>
      <c r="AH1043" s="281"/>
      <c r="AI1043" s="281"/>
      <c r="AJ1043" s="1172"/>
      <c r="AK1043" s="1253"/>
      <c r="AL1043" s="1253"/>
      <c r="AM1043" s="1253"/>
      <c r="AN1043" s="280"/>
      <c r="AO1043" s="280"/>
      <c r="AP1043" s="280"/>
    </row>
    <row r="1044" spans="22:42" ht="14.5" x14ac:dyDescent="0.35">
      <c r="V1044" s="210" t="s">
        <v>3</v>
      </c>
      <c r="W1044" s="210" t="s">
        <v>3</v>
      </c>
      <c r="X1044" s="210" t="s">
        <v>3</v>
      </c>
      <c r="Y1044" s="210" t="s">
        <v>3</v>
      </c>
      <c r="AD1044" s="210" t="s">
        <v>3</v>
      </c>
      <c r="AG1044" s="281"/>
      <c r="AH1044" s="281"/>
      <c r="AI1044" s="281"/>
      <c r="AJ1044" s="1172"/>
      <c r="AK1044" s="1253"/>
      <c r="AL1044" s="1253"/>
      <c r="AM1044" s="1253"/>
      <c r="AN1044" s="280"/>
      <c r="AO1044" s="280"/>
      <c r="AP1044" s="280"/>
    </row>
    <row r="1045" spans="22:42" ht="14.5" x14ac:dyDescent="0.35">
      <c r="V1045" s="210" t="s">
        <v>3</v>
      </c>
      <c r="W1045" s="210" t="s">
        <v>3</v>
      </c>
      <c r="X1045" s="210" t="s">
        <v>3</v>
      </c>
      <c r="Y1045" s="210" t="s">
        <v>3</v>
      </c>
      <c r="AD1045" s="210" t="s">
        <v>3</v>
      </c>
      <c r="AG1045" s="281"/>
      <c r="AH1045" s="281"/>
      <c r="AI1045" s="281"/>
      <c r="AJ1045" s="1172"/>
      <c r="AK1045" s="1253"/>
      <c r="AL1045" s="1253"/>
      <c r="AM1045" s="1253"/>
      <c r="AN1045" s="280"/>
      <c r="AO1045" s="280"/>
      <c r="AP1045" s="280"/>
    </row>
    <row r="1046" spans="22:42" ht="14.5" x14ac:dyDescent="0.35">
      <c r="V1046" s="210" t="s">
        <v>3</v>
      </c>
      <c r="W1046" s="210" t="s">
        <v>3</v>
      </c>
      <c r="X1046" s="210" t="s">
        <v>3</v>
      </c>
      <c r="Y1046" s="210" t="s">
        <v>3</v>
      </c>
      <c r="AD1046" s="210" t="s">
        <v>3</v>
      </c>
      <c r="AG1046" s="281"/>
      <c r="AH1046" s="281"/>
      <c r="AI1046" s="281"/>
      <c r="AJ1046" s="1172"/>
      <c r="AK1046" s="1253"/>
      <c r="AL1046" s="1253"/>
      <c r="AM1046" s="1253"/>
      <c r="AN1046" s="280"/>
      <c r="AO1046" s="280"/>
      <c r="AP1046" s="280"/>
    </row>
    <row r="1047" spans="22:42" ht="14.5" x14ac:dyDescent="0.35">
      <c r="V1047" s="210" t="s">
        <v>3</v>
      </c>
      <c r="W1047" s="210" t="s">
        <v>3</v>
      </c>
      <c r="X1047" s="210" t="s">
        <v>3</v>
      </c>
      <c r="Y1047" s="210" t="s">
        <v>3</v>
      </c>
      <c r="AD1047" s="210" t="s">
        <v>3</v>
      </c>
      <c r="AG1047" s="281"/>
      <c r="AH1047" s="281"/>
      <c r="AI1047" s="281"/>
      <c r="AJ1047" s="1172"/>
      <c r="AK1047" s="1253"/>
      <c r="AL1047" s="1253"/>
      <c r="AM1047" s="1253"/>
      <c r="AN1047" s="280"/>
      <c r="AO1047" s="280"/>
      <c r="AP1047" s="280"/>
    </row>
    <row r="1048" spans="22:42" ht="14.5" x14ac:dyDescent="0.35">
      <c r="V1048" s="210" t="s">
        <v>3</v>
      </c>
      <c r="W1048" s="210" t="s">
        <v>3</v>
      </c>
      <c r="X1048" s="210" t="s">
        <v>3</v>
      </c>
      <c r="Y1048" s="210" t="s">
        <v>3</v>
      </c>
      <c r="AD1048" s="210" t="s">
        <v>3</v>
      </c>
      <c r="AG1048" s="281"/>
      <c r="AH1048" s="281"/>
      <c r="AI1048" s="281"/>
      <c r="AJ1048" s="1172"/>
      <c r="AK1048" s="1253"/>
      <c r="AL1048" s="1253"/>
      <c r="AM1048" s="1253"/>
      <c r="AN1048" s="280"/>
      <c r="AO1048" s="280"/>
      <c r="AP1048" s="280"/>
    </row>
    <row r="1049" spans="22:42" ht="14.5" x14ac:dyDescent="0.35">
      <c r="V1049" s="210" t="s">
        <v>3</v>
      </c>
      <c r="W1049" s="210" t="s">
        <v>3</v>
      </c>
      <c r="X1049" s="210" t="s">
        <v>3</v>
      </c>
      <c r="Y1049" s="210" t="s">
        <v>3</v>
      </c>
      <c r="AD1049" s="210" t="s">
        <v>3</v>
      </c>
      <c r="AG1049" s="281"/>
      <c r="AH1049" s="281"/>
      <c r="AI1049" s="281"/>
      <c r="AJ1049" s="1172"/>
      <c r="AK1049" s="1253"/>
      <c r="AL1049" s="1253"/>
      <c r="AM1049" s="1253"/>
      <c r="AN1049" s="280"/>
      <c r="AO1049" s="280"/>
      <c r="AP1049" s="280"/>
    </row>
    <row r="1050" spans="22:42" ht="14.5" x14ac:dyDescent="0.35">
      <c r="V1050" s="210" t="s">
        <v>3</v>
      </c>
      <c r="W1050" s="210" t="s">
        <v>3</v>
      </c>
      <c r="X1050" s="210" t="s">
        <v>3</v>
      </c>
      <c r="Y1050" s="210" t="s">
        <v>3</v>
      </c>
      <c r="AD1050" s="210" t="s">
        <v>3</v>
      </c>
      <c r="AG1050" s="281"/>
      <c r="AH1050" s="281"/>
      <c r="AI1050" s="281"/>
      <c r="AJ1050" s="1172"/>
      <c r="AK1050" s="1253"/>
      <c r="AL1050" s="1253"/>
      <c r="AM1050" s="1253"/>
      <c r="AN1050" s="280"/>
      <c r="AO1050" s="280"/>
      <c r="AP1050" s="280"/>
    </row>
    <row r="1051" spans="22:42" ht="14.5" x14ac:dyDescent="0.35">
      <c r="V1051" s="210" t="s">
        <v>3</v>
      </c>
      <c r="W1051" s="210" t="s">
        <v>3</v>
      </c>
      <c r="X1051" s="210" t="s">
        <v>3</v>
      </c>
      <c r="Y1051" s="210" t="s">
        <v>3</v>
      </c>
      <c r="AD1051" s="210" t="s">
        <v>3</v>
      </c>
      <c r="AG1051" s="281"/>
      <c r="AH1051" s="281"/>
      <c r="AI1051" s="281"/>
      <c r="AJ1051" s="1172"/>
      <c r="AK1051" s="1253"/>
      <c r="AL1051" s="1253"/>
      <c r="AM1051" s="1253"/>
      <c r="AN1051" s="280"/>
      <c r="AO1051" s="280"/>
      <c r="AP1051" s="280"/>
    </row>
    <row r="1052" spans="22:42" ht="14.5" x14ac:dyDescent="0.35">
      <c r="V1052" s="210" t="s">
        <v>3</v>
      </c>
      <c r="W1052" s="210" t="s">
        <v>3</v>
      </c>
      <c r="X1052" s="210" t="s">
        <v>3</v>
      </c>
      <c r="Y1052" s="210" t="s">
        <v>3</v>
      </c>
      <c r="AD1052" s="210" t="s">
        <v>3</v>
      </c>
      <c r="AG1052" s="281"/>
      <c r="AH1052" s="281"/>
      <c r="AI1052" s="281"/>
      <c r="AJ1052" s="1172"/>
      <c r="AK1052" s="1253"/>
      <c r="AL1052" s="1253"/>
      <c r="AM1052" s="1253"/>
      <c r="AN1052" s="280"/>
      <c r="AO1052" s="280"/>
      <c r="AP1052" s="280"/>
    </row>
    <row r="1053" spans="22:42" ht="14.5" x14ac:dyDescent="0.35">
      <c r="V1053" s="210" t="s">
        <v>3</v>
      </c>
      <c r="W1053" s="210" t="s">
        <v>3</v>
      </c>
      <c r="X1053" s="210" t="s">
        <v>3</v>
      </c>
      <c r="Y1053" s="210" t="s">
        <v>3</v>
      </c>
      <c r="AD1053" s="210" t="s">
        <v>3</v>
      </c>
      <c r="AG1053" s="281"/>
      <c r="AH1053" s="281"/>
      <c r="AI1053" s="281"/>
      <c r="AJ1053" s="1172"/>
      <c r="AK1053" s="1253"/>
      <c r="AL1053" s="1253"/>
      <c r="AM1053" s="1253"/>
      <c r="AN1053" s="280"/>
      <c r="AO1053" s="280"/>
      <c r="AP1053" s="280"/>
    </row>
    <row r="1054" spans="22:42" ht="14.5" x14ac:dyDescent="0.35">
      <c r="V1054" s="210" t="s">
        <v>3</v>
      </c>
      <c r="W1054" s="210" t="s">
        <v>3</v>
      </c>
      <c r="X1054" s="210" t="s">
        <v>3</v>
      </c>
      <c r="Y1054" s="210" t="s">
        <v>3</v>
      </c>
      <c r="AD1054" s="210" t="s">
        <v>3</v>
      </c>
      <c r="AG1054" s="281"/>
      <c r="AH1054" s="281"/>
      <c r="AI1054" s="281"/>
      <c r="AJ1054" s="1172"/>
      <c r="AK1054" s="1253"/>
      <c r="AL1054" s="1253"/>
      <c r="AM1054" s="1253"/>
      <c r="AN1054" s="280"/>
      <c r="AO1054" s="280"/>
      <c r="AP1054" s="280"/>
    </row>
    <row r="1055" spans="22:42" ht="14.5" x14ac:dyDescent="0.35">
      <c r="V1055" s="210" t="s">
        <v>3</v>
      </c>
      <c r="W1055" s="210" t="s">
        <v>3</v>
      </c>
      <c r="X1055" s="210" t="s">
        <v>3</v>
      </c>
      <c r="Y1055" s="210" t="s">
        <v>3</v>
      </c>
      <c r="AD1055" s="210" t="s">
        <v>3</v>
      </c>
      <c r="AG1055" s="281"/>
      <c r="AH1055" s="281"/>
      <c r="AI1055" s="281"/>
      <c r="AJ1055" s="1172"/>
      <c r="AK1055" s="1253"/>
      <c r="AL1055" s="1253"/>
      <c r="AM1055" s="1253"/>
      <c r="AN1055" s="280"/>
      <c r="AO1055" s="280"/>
      <c r="AP1055" s="280"/>
    </row>
    <row r="1056" spans="22:42" ht="14.5" x14ac:dyDescent="0.35">
      <c r="V1056" s="210" t="s">
        <v>3</v>
      </c>
      <c r="W1056" s="210" t="s">
        <v>3</v>
      </c>
      <c r="X1056" s="210" t="s">
        <v>3</v>
      </c>
      <c r="Y1056" s="210" t="s">
        <v>3</v>
      </c>
      <c r="AD1056" s="210" t="s">
        <v>3</v>
      </c>
      <c r="AG1056" s="281"/>
      <c r="AH1056" s="281"/>
      <c r="AI1056" s="281"/>
      <c r="AJ1056" s="1172"/>
      <c r="AK1056" s="1253"/>
      <c r="AL1056" s="1253"/>
      <c r="AM1056" s="1253"/>
      <c r="AN1056" s="280"/>
      <c r="AO1056" s="280"/>
      <c r="AP1056" s="280"/>
    </row>
    <row r="1057" spans="22:42" ht="14.5" x14ac:dyDescent="0.35">
      <c r="V1057" s="210" t="s">
        <v>3</v>
      </c>
      <c r="W1057" s="210" t="s">
        <v>3</v>
      </c>
      <c r="X1057" s="210" t="s">
        <v>3</v>
      </c>
      <c r="Y1057" s="210" t="s">
        <v>3</v>
      </c>
      <c r="AD1057" s="210" t="s">
        <v>3</v>
      </c>
      <c r="AG1057" s="281"/>
      <c r="AH1057" s="281"/>
      <c r="AI1057" s="281"/>
      <c r="AJ1057" s="1172"/>
      <c r="AK1057" s="1253"/>
      <c r="AL1057" s="1253"/>
      <c r="AM1057" s="1253"/>
      <c r="AN1057" s="280"/>
      <c r="AO1057" s="280"/>
      <c r="AP1057" s="280"/>
    </row>
    <row r="1058" spans="22:42" ht="14.5" x14ac:dyDescent="0.35">
      <c r="V1058" s="210" t="s">
        <v>3</v>
      </c>
      <c r="W1058" s="210" t="s">
        <v>3</v>
      </c>
      <c r="X1058" s="210" t="s">
        <v>3</v>
      </c>
      <c r="Y1058" s="210" t="s">
        <v>3</v>
      </c>
      <c r="AD1058" s="210" t="s">
        <v>3</v>
      </c>
      <c r="AG1058" s="281"/>
      <c r="AH1058" s="281"/>
      <c r="AI1058" s="281"/>
      <c r="AJ1058" s="1172"/>
      <c r="AK1058" s="1253"/>
      <c r="AL1058" s="1253"/>
      <c r="AM1058" s="1253"/>
      <c r="AN1058" s="280"/>
      <c r="AO1058" s="280"/>
      <c r="AP1058" s="280"/>
    </row>
    <row r="1059" spans="22:42" ht="14.5" x14ac:dyDescent="0.35">
      <c r="V1059" s="210" t="s">
        <v>3</v>
      </c>
      <c r="W1059" s="210" t="s">
        <v>3</v>
      </c>
      <c r="X1059" s="210" t="s">
        <v>3</v>
      </c>
      <c r="Y1059" s="210" t="s">
        <v>3</v>
      </c>
      <c r="AD1059" s="210" t="s">
        <v>3</v>
      </c>
      <c r="AG1059" s="281"/>
      <c r="AH1059" s="281"/>
      <c r="AI1059" s="281"/>
      <c r="AJ1059" s="1172"/>
      <c r="AK1059" s="1253"/>
      <c r="AL1059" s="1253"/>
      <c r="AM1059" s="1253"/>
      <c r="AN1059" s="280"/>
      <c r="AO1059" s="280"/>
      <c r="AP1059" s="280"/>
    </row>
    <row r="1060" spans="22:42" ht="14.5" x14ac:dyDescent="0.35">
      <c r="V1060" s="210" t="s">
        <v>3</v>
      </c>
      <c r="W1060" s="210" t="s">
        <v>3</v>
      </c>
      <c r="X1060" s="210" t="s">
        <v>3</v>
      </c>
      <c r="Y1060" s="210" t="s">
        <v>3</v>
      </c>
      <c r="AD1060" s="210" t="s">
        <v>3</v>
      </c>
      <c r="AG1060" s="281"/>
      <c r="AH1060" s="281"/>
      <c r="AI1060" s="281"/>
      <c r="AJ1060" s="1172"/>
      <c r="AK1060" s="1253"/>
      <c r="AL1060" s="1253"/>
      <c r="AM1060" s="1253"/>
      <c r="AN1060" s="280"/>
      <c r="AO1060" s="280"/>
      <c r="AP1060" s="280"/>
    </row>
    <row r="1061" spans="22:42" ht="14.5" x14ac:dyDescent="0.35">
      <c r="V1061" s="210" t="s">
        <v>3</v>
      </c>
      <c r="W1061" s="210" t="s">
        <v>3</v>
      </c>
      <c r="X1061" s="210" t="s">
        <v>3</v>
      </c>
      <c r="Y1061" s="210" t="s">
        <v>3</v>
      </c>
      <c r="AD1061" s="210" t="s">
        <v>3</v>
      </c>
      <c r="AG1061" s="281"/>
      <c r="AH1061" s="281"/>
      <c r="AI1061" s="281"/>
      <c r="AJ1061" s="1172"/>
      <c r="AK1061" s="1253"/>
      <c r="AL1061" s="1253"/>
      <c r="AM1061" s="1253"/>
      <c r="AN1061" s="280"/>
      <c r="AO1061" s="280"/>
      <c r="AP1061" s="280"/>
    </row>
    <row r="1062" spans="22:42" ht="14.5" x14ac:dyDescent="0.35">
      <c r="V1062" s="210" t="s">
        <v>3</v>
      </c>
      <c r="W1062" s="210" t="s">
        <v>3</v>
      </c>
      <c r="X1062" s="210" t="s">
        <v>3</v>
      </c>
      <c r="Y1062" s="210" t="s">
        <v>3</v>
      </c>
      <c r="AD1062" s="210" t="s">
        <v>3</v>
      </c>
      <c r="AG1062" s="281"/>
      <c r="AH1062" s="281"/>
      <c r="AI1062" s="281"/>
      <c r="AJ1062" s="1172"/>
      <c r="AK1062" s="1253"/>
      <c r="AL1062" s="1253"/>
      <c r="AM1062" s="1253"/>
      <c r="AN1062" s="280"/>
      <c r="AO1062" s="280"/>
      <c r="AP1062" s="280"/>
    </row>
    <row r="1063" spans="22:42" ht="14.5" x14ac:dyDescent="0.35">
      <c r="V1063" s="210" t="s">
        <v>3</v>
      </c>
      <c r="W1063" s="210" t="s">
        <v>3</v>
      </c>
      <c r="X1063" s="210" t="s">
        <v>3</v>
      </c>
      <c r="Y1063" s="210" t="s">
        <v>3</v>
      </c>
      <c r="AD1063" s="210" t="s">
        <v>3</v>
      </c>
      <c r="AG1063" s="281"/>
      <c r="AH1063" s="281"/>
      <c r="AI1063" s="281"/>
      <c r="AJ1063" s="1172"/>
      <c r="AK1063" s="1253"/>
      <c r="AL1063" s="1253"/>
      <c r="AM1063" s="1253"/>
      <c r="AN1063" s="280"/>
      <c r="AO1063" s="280"/>
      <c r="AP1063" s="280"/>
    </row>
    <row r="1064" spans="22:42" ht="14.5" x14ac:dyDescent="0.35">
      <c r="V1064" s="210" t="s">
        <v>3</v>
      </c>
      <c r="W1064" s="210" t="s">
        <v>3</v>
      </c>
      <c r="X1064" s="210" t="s">
        <v>3</v>
      </c>
      <c r="Y1064" s="210" t="s">
        <v>3</v>
      </c>
      <c r="AD1064" s="210" t="s">
        <v>3</v>
      </c>
      <c r="AG1064" s="281"/>
      <c r="AH1064" s="281"/>
      <c r="AI1064" s="281"/>
      <c r="AJ1064" s="1172"/>
      <c r="AK1064" s="1253"/>
      <c r="AL1064" s="1253"/>
      <c r="AM1064" s="1253"/>
      <c r="AN1064" s="280"/>
      <c r="AO1064" s="280"/>
      <c r="AP1064" s="280"/>
    </row>
    <row r="1065" spans="22:42" ht="14.5" x14ac:dyDescent="0.35">
      <c r="V1065" s="210" t="s">
        <v>3</v>
      </c>
      <c r="W1065" s="210" t="s">
        <v>3</v>
      </c>
      <c r="X1065" s="210" t="s">
        <v>3</v>
      </c>
      <c r="Y1065" s="210" t="s">
        <v>3</v>
      </c>
      <c r="AD1065" s="210" t="s">
        <v>3</v>
      </c>
      <c r="AG1065" s="281"/>
      <c r="AH1065" s="281"/>
      <c r="AI1065" s="281"/>
      <c r="AJ1065" s="1172"/>
      <c r="AK1065" s="1253"/>
      <c r="AL1065" s="1253"/>
      <c r="AM1065" s="1253"/>
      <c r="AN1065" s="280"/>
      <c r="AO1065" s="280"/>
      <c r="AP1065" s="280"/>
    </row>
    <row r="1066" spans="22:42" ht="14.5" x14ac:dyDescent="0.35">
      <c r="V1066" s="210" t="s">
        <v>3</v>
      </c>
      <c r="W1066" s="210" t="s">
        <v>3</v>
      </c>
      <c r="X1066" s="210" t="s">
        <v>3</v>
      </c>
      <c r="Y1066" s="210" t="s">
        <v>3</v>
      </c>
      <c r="AD1066" s="210" t="s">
        <v>3</v>
      </c>
      <c r="AG1066" s="281"/>
      <c r="AH1066" s="281"/>
      <c r="AI1066" s="281"/>
      <c r="AJ1066" s="1172"/>
      <c r="AK1066" s="1253"/>
      <c r="AL1066" s="1253"/>
      <c r="AM1066" s="1253"/>
      <c r="AN1066" s="280"/>
      <c r="AO1066" s="280"/>
      <c r="AP1066" s="280"/>
    </row>
    <row r="1067" spans="22:42" ht="14.5" x14ac:dyDescent="0.35">
      <c r="V1067" s="210" t="s">
        <v>3</v>
      </c>
      <c r="W1067" s="210" t="s">
        <v>3</v>
      </c>
      <c r="X1067" s="210" t="s">
        <v>3</v>
      </c>
      <c r="Y1067" s="210" t="s">
        <v>3</v>
      </c>
      <c r="AD1067" s="210" t="s">
        <v>3</v>
      </c>
      <c r="AG1067" s="281"/>
      <c r="AH1067" s="281"/>
      <c r="AI1067" s="281"/>
      <c r="AJ1067" s="1172"/>
      <c r="AK1067" s="1253"/>
      <c r="AL1067" s="1253"/>
      <c r="AM1067" s="1253"/>
      <c r="AN1067" s="280"/>
      <c r="AO1067" s="280"/>
      <c r="AP1067" s="280"/>
    </row>
    <row r="1068" spans="22:42" ht="14.5" x14ac:dyDescent="0.35">
      <c r="V1068" s="210" t="s">
        <v>3</v>
      </c>
      <c r="W1068" s="210" t="s">
        <v>3</v>
      </c>
      <c r="X1068" s="210" t="s">
        <v>3</v>
      </c>
      <c r="Y1068" s="210" t="s">
        <v>3</v>
      </c>
      <c r="AD1068" s="210" t="s">
        <v>3</v>
      </c>
      <c r="AG1068" s="281"/>
      <c r="AH1068" s="281"/>
      <c r="AI1068" s="281"/>
      <c r="AJ1068" s="1172"/>
      <c r="AK1068" s="1253"/>
      <c r="AL1068" s="1253"/>
      <c r="AM1068" s="1253"/>
      <c r="AN1068" s="280"/>
      <c r="AO1068" s="280"/>
      <c r="AP1068" s="280"/>
    </row>
    <row r="1069" spans="22:42" ht="14.5" x14ac:dyDescent="0.35">
      <c r="V1069" s="210" t="s">
        <v>3</v>
      </c>
      <c r="W1069" s="210" t="s">
        <v>3</v>
      </c>
      <c r="X1069" s="210" t="s">
        <v>3</v>
      </c>
      <c r="Y1069" s="210" t="s">
        <v>3</v>
      </c>
      <c r="AD1069" s="210" t="s">
        <v>3</v>
      </c>
      <c r="AG1069" s="281"/>
      <c r="AH1069" s="281"/>
      <c r="AI1069" s="281"/>
      <c r="AJ1069" s="1172"/>
      <c r="AK1069" s="1253"/>
      <c r="AL1069" s="1253"/>
      <c r="AM1069" s="1253"/>
      <c r="AN1069" s="280"/>
      <c r="AO1069" s="280"/>
      <c r="AP1069" s="280"/>
    </row>
    <row r="1070" spans="22:42" ht="14.5" x14ac:dyDescent="0.35">
      <c r="V1070" s="210" t="s">
        <v>3</v>
      </c>
      <c r="W1070" s="210" t="s">
        <v>3</v>
      </c>
      <c r="X1070" s="210" t="s">
        <v>3</v>
      </c>
      <c r="Y1070" s="210" t="s">
        <v>3</v>
      </c>
      <c r="AD1070" s="210" t="s">
        <v>3</v>
      </c>
      <c r="AG1070" s="281"/>
      <c r="AH1070" s="281"/>
      <c r="AI1070" s="281"/>
      <c r="AJ1070" s="1172"/>
      <c r="AK1070" s="1253"/>
      <c r="AL1070" s="1253"/>
      <c r="AM1070" s="1253"/>
      <c r="AN1070" s="280"/>
      <c r="AO1070" s="280"/>
      <c r="AP1070" s="280"/>
    </row>
    <row r="1071" spans="22:42" ht="14.5" x14ac:dyDescent="0.35">
      <c r="V1071" s="210" t="s">
        <v>3</v>
      </c>
      <c r="W1071" s="210" t="s">
        <v>3</v>
      </c>
      <c r="X1071" s="210" t="s">
        <v>3</v>
      </c>
      <c r="Y1071" s="210" t="s">
        <v>3</v>
      </c>
      <c r="AD1071" s="210" t="s">
        <v>3</v>
      </c>
      <c r="AG1071" s="281"/>
      <c r="AH1071" s="281"/>
      <c r="AI1071" s="281"/>
      <c r="AJ1071" s="1172"/>
      <c r="AK1071" s="1253"/>
      <c r="AL1071" s="1253"/>
      <c r="AM1071" s="1253"/>
      <c r="AN1071" s="280"/>
      <c r="AO1071" s="280"/>
      <c r="AP1071" s="280"/>
    </row>
    <row r="1072" spans="22:42" ht="14.5" x14ac:dyDescent="0.35">
      <c r="V1072" s="210" t="s">
        <v>3</v>
      </c>
      <c r="W1072" s="210" t="s">
        <v>3</v>
      </c>
      <c r="X1072" s="210" t="s">
        <v>3</v>
      </c>
      <c r="Y1072" s="210" t="s">
        <v>3</v>
      </c>
      <c r="AD1072" s="210" t="s">
        <v>3</v>
      </c>
      <c r="AG1072" s="281"/>
      <c r="AH1072" s="281"/>
      <c r="AI1072" s="281"/>
      <c r="AJ1072" s="1172"/>
      <c r="AK1072" s="1253"/>
      <c r="AL1072" s="1253"/>
      <c r="AM1072" s="1253"/>
      <c r="AN1072" s="280"/>
      <c r="AO1072" s="280"/>
      <c r="AP1072" s="280"/>
    </row>
    <row r="1073" spans="22:42" ht="14.5" x14ac:dyDescent="0.35">
      <c r="V1073" s="210" t="s">
        <v>3</v>
      </c>
      <c r="W1073" s="210" t="s">
        <v>3</v>
      </c>
      <c r="X1073" s="210" t="s">
        <v>3</v>
      </c>
      <c r="Y1073" s="210" t="s">
        <v>3</v>
      </c>
      <c r="AD1073" s="210" t="s">
        <v>3</v>
      </c>
      <c r="AG1073" s="281"/>
      <c r="AH1073" s="281"/>
      <c r="AI1073" s="281"/>
      <c r="AJ1073" s="1172"/>
      <c r="AK1073" s="1253"/>
      <c r="AL1073" s="1253"/>
      <c r="AM1073" s="1253"/>
      <c r="AN1073" s="280"/>
      <c r="AO1073" s="280"/>
      <c r="AP1073" s="280"/>
    </row>
    <row r="1074" spans="22:42" ht="14.5" x14ac:dyDescent="0.35">
      <c r="V1074" s="210" t="s">
        <v>3</v>
      </c>
      <c r="W1074" s="210" t="s">
        <v>3</v>
      </c>
      <c r="X1074" s="210" t="s">
        <v>3</v>
      </c>
      <c r="Y1074" s="210" t="s">
        <v>3</v>
      </c>
      <c r="AD1074" s="210" t="s">
        <v>3</v>
      </c>
      <c r="AG1074" s="281"/>
      <c r="AH1074" s="281"/>
      <c r="AI1074" s="281"/>
      <c r="AJ1074" s="1172"/>
      <c r="AK1074" s="1253"/>
      <c r="AL1074" s="1253"/>
      <c r="AM1074" s="1253"/>
      <c r="AN1074" s="280"/>
      <c r="AO1074" s="280"/>
      <c r="AP1074" s="280"/>
    </row>
    <row r="1075" spans="22:42" ht="14.5" x14ac:dyDescent="0.35">
      <c r="V1075" s="210" t="s">
        <v>3</v>
      </c>
      <c r="W1075" s="210" t="s">
        <v>3</v>
      </c>
      <c r="X1075" s="210" t="s">
        <v>3</v>
      </c>
      <c r="Y1075" s="210" t="s">
        <v>3</v>
      </c>
      <c r="AD1075" s="210" t="s">
        <v>3</v>
      </c>
      <c r="AG1075" s="281"/>
      <c r="AH1075" s="281"/>
      <c r="AI1075" s="281"/>
      <c r="AJ1075" s="1172"/>
      <c r="AK1075" s="1253"/>
      <c r="AL1075" s="1253"/>
      <c r="AM1075" s="1253"/>
      <c r="AN1075" s="280"/>
      <c r="AO1075" s="280"/>
      <c r="AP1075" s="280"/>
    </row>
    <row r="1076" spans="22:42" ht="14.5" x14ac:dyDescent="0.35">
      <c r="V1076" s="210" t="s">
        <v>3</v>
      </c>
      <c r="W1076" s="210" t="s">
        <v>3</v>
      </c>
      <c r="X1076" s="210" t="s">
        <v>3</v>
      </c>
      <c r="Y1076" s="210" t="s">
        <v>3</v>
      </c>
      <c r="AD1076" s="210" t="s">
        <v>3</v>
      </c>
      <c r="AG1076" s="281"/>
      <c r="AH1076" s="281"/>
      <c r="AI1076" s="281"/>
      <c r="AJ1076" s="1172"/>
      <c r="AK1076" s="1253"/>
      <c r="AL1076" s="1253"/>
      <c r="AM1076" s="1253"/>
      <c r="AN1076" s="280"/>
      <c r="AO1076" s="280"/>
      <c r="AP1076" s="280"/>
    </row>
    <row r="1077" spans="22:42" ht="14.5" x14ac:dyDescent="0.35">
      <c r="V1077" s="210" t="s">
        <v>3</v>
      </c>
      <c r="W1077" s="210" t="s">
        <v>3</v>
      </c>
      <c r="X1077" s="210" t="s">
        <v>3</v>
      </c>
      <c r="Y1077" s="210" t="s">
        <v>3</v>
      </c>
      <c r="AD1077" s="210" t="s">
        <v>3</v>
      </c>
      <c r="AG1077" s="281"/>
      <c r="AH1077" s="281"/>
      <c r="AI1077" s="281"/>
      <c r="AJ1077" s="1172"/>
      <c r="AK1077" s="1253"/>
      <c r="AL1077" s="1253"/>
      <c r="AM1077" s="1253"/>
      <c r="AN1077" s="280"/>
      <c r="AO1077" s="280"/>
      <c r="AP1077" s="280"/>
    </row>
    <row r="1078" spans="22:42" ht="14.5" x14ac:dyDescent="0.35">
      <c r="V1078" s="210" t="s">
        <v>3</v>
      </c>
      <c r="W1078" s="210" t="s">
        <v>3</v>
      </c>
      <c r="X1078" s="210" t="s">
        <v>3</v>
      </c>
      <c r="Y1078" s="210" t="s">
        <v>3</v>
      </c>
      <c r="AD1078" s="210" t="s">
        <v>3</v>
      </c>
      <c r="AG1078" s="281"/>
      <c r="AH1078" s="281"/>
      <c r="AI1078" s="281"/>
      <c r="AJ1078" s="1172"/>
      <c r="AK1078" s="1253"/>
      <c r="AL1078" s="1253"/>
      <c r="AM1078" s="1253"/>
      <c r="AN1078" s="280"/>
      <c r="AO1078" s="280"/>
      <c r="AP1078" s="280"/>
    </row>
    <row r="1079" spans="22:42" ht="14.5" x14ac:dyDescent="0.35">
      <c r="V1079" s="210" t="s">
        <v>3</v>
      </c>
      <c r="W1079" s="210" t="s">
        <v>3</v>
      </c>
      <c r="X1079" s="210" t="s">
        <v>3</v>
      </c>
      <c r="Y1079" s="210" t="s">
        <v>3</v>
      </c>
      <c r="AD1079" s="210" t="s">
        <v>3</v>
      </c>
      <c r="AG1079" s="281"/>
      <c r="AH1079" s="281"/>
      <c r="AI1079" s="281"/>
      <c r="AJ1079" s="1172"/>
      <c r="AK1079" s="1253"/>
      <c r="AL1079" s="1253"/>
      <c r="AM1079" s="1253"/>
      <c r="AN1079" s="280"/>
      <c r="AO1079" s="280"/>
      <c r="AP1079" s="280"/>
    </row>
    <row r="1080" spans="22:42" ht="14.5" x14ac:dyDescent="0.35">
      <c r="V1080" s="210" t="s">
        <v>3</v>
      </c>
      <c r="W1080" s="210" t="s">
        <v>3</v>
      </c>
      <c r="X1080" s="210" t="s">
        <v>3</v>
      </c>
      <c r="Y1080" s="210" t="s">
        <v>3</v>
      </c>
      <c r="AD1080" s="210" t="s">
        <v>3</v>
      </c>
      <c r="AG1080" s="281"/>
      <c r="AH1080" s="281"/>
      <c r="AI1080" s="281"/>
      <c r="AJ1080" s="1172"/>
      <c r="AK1080" s="1253"/>
      <c r="AL1080" s="1253"/>
      <c r="AM1080" s="1253"/>
      <c r="AN1080" s="280"/>
      <c r="AO1080" s="280"/>
      <c r="AP1080" s="280"/>
    </row>
    <row r="1081" spans="22:42" ht="14.5" x14ac:dyDescent="0.35">
      <c r="V1081" s="210" t="s">
        <v>3</v>
      </c>
      <c r="W1081" s="210" t="s">
        <v>3</v>
      </c>
      <c r="X1081" s="210" t="s">
        <v>3</v>
      </c>
      <c r="Y1081" s="210" t="s">
        <v>3</v>
      </c>
      <c r="AD1081" s="210" t="s">
        <v>3</v>
      </c>
      <c r="AG1081" s="281"/>
      <c r="AH1081" s="281"/>
      <c r="AI1081" s="281"/>
      <c r="AJ1081" s="1172"/>
      <c r="AK1081" s="1253"/>
      <c r="AL1081" s="1253"/>
      <c r="AM1081" s="1253"/>
      <c r="AN1081" s="280"/>
      <c r="AO1081" s="280"/>
      <c r="AP1081" s="280"/>
    </row>
    <row r="1082" spans="22:42" ht="14.5" x14ac:dyDescent="0.35">
      <c r="V1082" s="210" t="s">
        <v>3</v>
      </c>
      <c r="W1082" s="210" t="s">
        <v>3</v>
      </c>
      <c r="X1082" s="210" t="s">
        <v>3</v>
      </c>
      <c r="Y1082" s="210" t="s">
        <v>3</v>
      </c>
      <c r="AD1082" s="210" t="s">
        <v>3</v>
      </c>
      <c r="AG1082" s="281"/>
      <c r="AH1082" s="281"/>
      <c r="AI1082" s="281"/>
      <c r="AJ1082" s="1172"/>
      <c r="AK1082" s="1253"/>
      <c r="AL1082" s="1253"/>
      <c r="AM1082" s="1253"/>
      <c r="AN1082" s="280"/>
      <c r="AO1082" s="280"/>
      <c r="AP1082" s="280"/>
    </row>
    <row r="1083" spans="22:42" ht="14.5" x14ac:dyDescent="0.35">
      <c r="V1083" s="210" t="s">
        <v>3</v>
      </c>
      <c r="W1083" s="210" t="s">
        <v>3</v>
      </c>
      <c r="X1083" s="210" t="s">
        <v>3</v>
      </c>
      <c r="Y1083" s="210" t="s">
        <v>3</v>
      </c>
      <c r="AD1083" s="210" t="s">
        <v>3</v>
      </c>
      <c r="AG1083" s="281"/>
      <c r="AH1083" s="281"/>
      <c r="AI1083" s="281"/>
      <c r="AJ1083" s="1172"/>
      <c r="AK1083" s="1253"/>
      <c r="AL1083" s="1253"/>
      <c r="AM1083" s="1253"/>
      <c r="AN1083" s="280"/>
      <c r="AO1083" s="280"/>
      <c r="AP1083" s="280"/>
    </row>
    <row r="1084" spans="22:42" ht="14.5" x14ac:dyDescent="0.35">
      <c r="V1084" s="210" t="s">
        <v>3</v>
      </c>
      <c r="W1084" s="210" t="s">
        <v>3</v>
      </c>
      <c r="X1084" s="210" t="s">
        <v>3</v>
      </c>
      <c r="Y1084" s="210" t="s">
        <v>3</v>
      </c>
      <c r="AD1084" s="210" t="s">
        <v>3</v>
      </c>
      <c r="AG1084" s="281"/>
      <c r="AH1084" s="281"/>
      <c r="AI1084" s="281"/>
      <c r="AJ1084" s="1172"/>
      <c r="AK1084" s="1253"/>
      <c r="AL1084" s="1253"/>
      <c r="AM1084" s="1253"/>
      <c r="AN1084" s="280"/>
      <c r="AO1084" s="280"/>
      <c r="AP1084" s="280"/>
    </row>
    <row r="1085" spans="22:42" ht="14.5" x14ac:dyDescent="0.35">
      <c r="V1085" s="210" t="s">
        <v>3</v>
      </c>
      <c r="W1085" s="210" t="s">
        <v>3</v>
      </c>
      <c r="X1085" s="210" t="s">
        <v>3</v>
      </c>
      <c r="Y1085" s="210" t="s">
        <v>3</v>
      </c>
      <c r="AD1085" s="210" t="s">
        <v>3</v>
      </c>
      <c r="AG1085" s="281"/>
      <c r="AH1085" s="281"/>
      <c r="AI1085" s="281"/>
      <c r="AJ1085" s="1172"/>
      <c r="AK1085" s="1253"/>
      <c r="AL1085" s="1253"/>
      <c r="AM1085" s="1253"/>
      <c r="AN1085" s="280"/>
      <c r="AO1085" s="280"/>
      <c r="AP1085" s="280"/>
    </row>
    <row r="1086" spans="22:42" ht="14.5" x14ac:dyDescent="0.35">
      <c r="V1086" s="210" t="s">
        <v>3</v>
      </c>
      <c r="W1086" s="210" t="s">
        <v>3</v>
      </c>
      <c r="X1086" s="210" t="s">
        <v>3</v>
      </c>
      <c r="Y1086" s="210" t="s">
        <v>3</v>
      </c>
      <c r="AD1086" s="210" t="s">
        <v>3</v>
      </c>
      <c r="AG1086" s="281"/>
      <c r="AH1086" s="281"/>
      <c r="AI1086" s="281"/>
      <c r="AJ1086" s="1172"/>
      <c r="AK1086" s="1253"/>
      <c r="AL1086" s="1253"/>
      <c r="AM1086" s="1253"/>
      <c r="AN1086" s="280"/>
      <c r="AO1086" s="280"/>
      <c r="AP1086" s="280"/>
    </row>
    <row r="1087" spans="22:42" ht="14.5" x14ac:dyDescent="0.35">
      <c r="V1087" s="210" t="s">
        <v>3</v>
      </c>
      <c r="W1087" s="210" t="s">
        <v>3</v>
      </c>
      <c r="X1087" s="210" t="s">
        <v>3</v>
      </c>
      <c r="Y1087" s="210" t="s">
        <v>3</v>
      </c>
      <c r="AD1087" s="210" t="s">
        <v>3</v>
      </c>
      <c r="AG1087" s="281"/>
      <c r="AH1087" s="281"/>
      <c r="AI1087" s="281"/>
      <c r="AJ1087" s="1172"/>
      <c r="AK1087" s="1253"/>
      <c r="AL1087" s="1253"/>
      <c r="AM1087" s="1253"/>
      <c r="AN1087" s="280"/>
      <c r="AO1087" s="280"/>
      <c r="AP1087" s="280"/>
    </row>
    <row r="1088" spans="22:42" ht="14.5" x14ac:dyDescent="0.35">
      <c r="V1088" s="210" t="s">
        <v>3</v>
      </c>
      <c r="W1088" s="210" t="s">
        <v>3</v>
      </c>
      <c r="X1088" s="210" t="s">
        <v>3</v>
      </c>
      <c r="Y1088" s="210" t="s">
        <v>3</v>
      </c>
      <c r="AD1088" s="210" t="s">
        <v>3</v>
      </c>
      <c r="AG1088" s="281"/>
      <c r="AH1088" s="281"/>
      <c r="AI1088" s="281"/>
      <c r="AJ1088" s="1172"/>
      <c r="AK1088" s="1253"/>
      <c r="AL1088" s="1253"/>
      <c r="AM1088" s="1253"/>
      <c r="AN1088" s="280"/>
      <c r="AO1088" s="280"/>
      <c r="AP1088" s="280"/>
    </row>
    <row r="1089" spans="22:42" ht="14.5" x14ac:dyDescent="0.35">
      <c r="V1089" s="210" t="s">
        <v>3</v>
      </c>
      <c r="W1089" s="210" t="s">
        <v>3</v>
      </c>
      <c r="X1089" s="210" t="s">
        <v>3</v>
      </c>
      <c r="Y1089" s="210" t="s">
        <v>3</v>
      </c>
      <c r="AD1089" s="210" t="s">
        <v>3</v>
      </c>
      <c r="AG1089" s="281"/>
      <c r="AH1089" s="281"/>
      <c r="AI1089" s="281"/>
      <c r="AJ1089" s="1172"/>
      <c r="AK1089" s="1253"/>
      <c r="AL1089" s="1253"/>
      <c r="AM1089" s="1253"/>
      <c r="AN1089" s="280"/>
      <c r="AO1089" s="280"/>
      <c r="AP1089" s="280"/>
    </row>
    <row r="1090" spans="22:42" ht="14.5" x14ac:dyDescent="0.35">
      <c r="V1090" s="210" t="s">
        <v>3</v>
      </c>
      <c r="W1090" s="210" t="s">
        <v>3</v>
      </c>
      <c r="X1090" s="210" t="s">
        <v>3</v>
      </c>
      <c r="Y1090" s="210" t="s">
        <v>3</v>
      </c>
      <c r="AD1090" s="210" t="s">
        <v>3</v>
      </c>
      <c r="AG1090" s="281"/>
      <c r="AH1090" s="281"/>
      <c r="AI1090" s="281"/>
      <c r="AJ1090" s="1172"/>
      <c r="AK1090" s="1253"/>
      <c r="AL1090" s="1253"/>
      <c r="AM1090" s="1253"/>
      <c r="AN1090" s="280"/>
      <c r="AO1090" s="280"/>
      <c r="AP1090" s="280"/>
    </row>
    <row r="1091" spans="22:42" ht="14.5" x14ac:dyDescent="0.35">
      <c r="V1091" s="210" t="s">
        <v>3</v>
      </c>
      <c r="W1091" s="210" t="s">
        <v>3</v>
      </c>
      <c r="X1091" s="210" t="s">
        <v>3</v>
      </c>
      <c r="Y1091" s="210" t="s">
        <v>3</v>
      </c>
      <c r="AD1091" s="210" t="s">
        <v>3</v>
      </c>
      <c r="AG1091" s="281"/>
      <c r="AH1091" s="281"/>
      <c r="AI1091" s="281"/>
      <c r="AJ1091" s="1172"/>
      <c r="AK1091" s="1253"/>
      <c r="AL1091" s="1253"/>
      <c r="AM1091" s="1253"/>
      <c r="AN1091" s="280"/>
      <c r="AO1091" s="280"/>
      <c r="AP1091" s="280"/>
    </row>
    <row r="1092" spans="22:42" ht="14.5" x14ac:dyDescent="0.35">
      <c r="V1092" s="210" t="s">
        <v>3</v>
      </c>
      <c r="W1092" s="210" t="s">
        <v>3</v>
      </c>
      <c r="X1092" s="210" t="s">
        <v>3</v>
      </c>
      <c r="Y1092" s="210" t="s">
        <v>3</v>
      </c>
      <c r="AD1092" s="210" t="s">
        <v>3</v>
      </c>
      <c r="AG1092" s="281"/>
      <c r="AH1092" s="281"/>
      <c r="AI1092" s="281"/>
      <c r="AJ1092" s="1172"/>
      <c r="AK1092" s="1253"/>
      <c r="AL1092" s="1253"/>
      <c r="AM1092" s="1253"/>
      <c r="AN1092" s="280"/>
      <c r="AO1092" s="280"/>
      <c r="AP1092" s="280"/>
    </row>
    <row r="1093" spans="22:42" ht="14.5" x14ac:dyDescent="0.35">
      <c r="V1093" s="210" t="s">
        <v>3</v>
      </c>
      <c r="W1093" s="210" t="s">
        <v>3</v>
      </c>
      <c r="X1093" s="210" t="s">
        <v>3</v>
      </c>
      <c r="Y1093" s="210" t="s">
        <v>3</v>
      </c>
      <c r="AD1093" s="210" t="s">
        <v>3</v>
      </c>
      <c r="AG1093" s="281"/>
      <c r="AH1093" s="281"/>
      <c r="AI1093" s="281"/>
      <c r="AJ1093" s="1172"/>
      <c r="AK1093" s="1253"/>
      <c r="AL1093" s="1253"/>
      <c r="AM1093" s="1253"/>
      <c r="AN1093" s="280"/>
      <c r="AO1093" s="280"/>
      <c r="AP1093" s="280"/>
    </row>
    <row r="1094" spans="22:42" ht="14.5" x14ac:dyDescent="0.35">
      <c r="V1094" s="210" t="s">
        <v>3</v>
      </c>
      <c r="W1094" s="210" t="s">
        <v>3</v>
      </c>
      <c r="X1094" s="210" t="s">
        <v>3</v>
      </c>
      <c r="Y1094" s="210" t="s">
        <v>3</v>
      </c>
      <c r="AD1094" s="210" t="s">
        <v>3</v>
      </c>
      <c r="AG1094" s="281"/>
      <c r="AH1094" s="281"/>
      <c r="AI1094" s="281"/>
      <c r="AJ1094" s="1172"/>
      <c r="AK1094" s="1253"/>
      <c r="AL1094" s="1253"/>
      <c r="AM1094" s="1253"/>
      <c r="AN1094" s="280"/>
      <c r="AO1094" s="280"/>
      <c r="AP1094" s="280"/>
    </row>
    <row r="1095" spans="22:42" ht="14.5" x14ac:dyDescent="0.35">
      <c r="V1095" s="210" t="s">
        <v>3</v>
      </c>
      <c r="W1095" s="210" t="s">
        <v>3</v>
      </c>
      <c r="X1095" s="210" t="s">
        <v>3</v>
      </c>
      <c r="Y1095" s="210" t="s">
        <v>3</v>
      </c>
      <c r="AD1095" s="210" t="s">
        <v>3</v>
      </c>
      <c r="AG1095" s="281"/>
      <c r="AH1095" s="281"/>
      <c r="AI1095" s="281"/>
      <c r="AJ1095" s="1172"/>
      <c r="AK1095" s="1253"/>
      <c r="AL1095" s="1253"/>
      <c r="AM1095" s="1253"/>
      <c r="AN1095" s="280"/>
      <c r="AO1095" s="280"/>
      <c r="AP1095" s="280"/>
    </row>
    <row r="1096" spans="22:42" ht="14.5" x14ac:dyDescent="0.35">
      <c r="V1096" s="210" t="s">
        <v>3</v>
      </c>
      <c r="W1096" s="210" t="s">
        <v>3</v>
      </c>
      <c r="X1096" s="210" t="s">
        <v>3</v>
      </c>
      <c r="Y1096" s="210" t="s">
        <v>3</v>
      </c>
      <c r="AD1096" s="210" t="s">
        <v>3</v>
      </c>
      <c r="AG1096" s="281"/>
      <c r="AH1096" s="281"/>
      <c r="AI1096" s="281"/>
      <c r="AJ1096" s="1172"/>
      <c r="AK1096" s="1253"/>
      <c r="AL1096" s="1253"/>
      <c r="AM1096" s="1253"/>
      <c r="AN1096" s="280"/>
      <c r="AO1096" s="280"/>
      <c r="AP1096" s="280"/>
    </row>
    <row r="1097" spans="22:42" ht="14.5" x14ac:dyDescent="0.35">
      <c r="V1097" s="210" t="s">
        <v>3</v>
      </c>
      <c r="W1097" s="210" t="s">
        <v>3</v>
      </c>
      <c r="X1097" s="210" t="s">
        <v>3</v>
      </c>
      <c r="Y1097" s="210" t="s">
        <v>3</v>
      </c>
      <c r="AD1097" s="210" t="s">
        <v>3</v>
      </c>
      <c r="AG1097" s="281"/>
      <c r="AH1097" s="281"/>
      <c r="AI1097" s="281"/>
      <c r="AJ1097" s="1172"/>
      <c r="AK1097" s="1253"/>
      <c r="AL1097" s="1253"/>
      <c r="AM1097" s="1253"/>
      <c r="AN1097" s="280"/>
      <c r="AO1097" s="280"/>
      <c r="AP1097" s="280"/>
    </row>
    <row r="1098" spans="22:42" ht="14.5" x14ac:dyDescent="0.35">
      <c r="V1098" s="210" t="s">
        <v>3</v>
      </c>
      <c r="W1098" s="210" t="s">
        <v>3</v>
      </c>
      <c r="X1098" s="210" t="s">
        <v>3</v>
      </c>
      <c r="Y1098" s="210" t="s">
        <v>3</v>
      </c>
      <c r="AD1098" s="210" t="s">
        <v>3</v>
      </c>
      <c r="AG1098" s="281"/>
      <c r="AH1098" s="281"/>
      <c r="AI1098" s="281"/>
      <c r="AJ1098" s="1172"/>
      <c r="AK1098" s="1253"/>
      <c r="AL1098" s="1253"/>
      <c r="AM1098" s="1253"/>
      <c r="AN1098" s="280"/>
      <c r="AO1098" s="280"/>
      <c r="AP1098" s="280"/>
    </row>
    <row r="1099" spans="22:42" ht="14.5" x14ac:dyDescent="0.35">
      <c r="V1099" s="210" t="s">
        <v>3</v>
      </c>
      <c r="W1099" s="210" t="s">
        <v>3</v>
      </c>
      <c r="X1099" s="210" t="s">
        <v>3</v>
      </c>
      <c r="Y1099" s="210" t="s">
        <v>3</v>
      </c>
      <c r="AD1099" s="210" t="s">
        <v>3</v>
      </c>
      <c r="AG1099" s="281"/>
      <c r="AH1099" s="281"/>
      <c r="AI1099" s="281"/>
      <c r="AJ1099" s="1172"/>
      <c r="AK1099" s="1253"/>
      <c r="AL1099" s="1253"/>
      <c r="AM1099" s="1253"/>
      <c r="AN1099" s="280"/>
      <c r="AO1099" s="280"/>
      <c r="AP1099" s="280"/>
    </row>
    <row r="1100" spans="22:42" ht="14.5" x14ac:dyDescent="0.35">
      <c r="V1100" s="210" t="s">
        <v>3</v>
      </c>
      <c r="W1100" s="210" t="s">
        <v>3</v>
      </c>
      <c r="X1100" s="210" t="s">
        <v>3</v>
      </c>
      <c r="Y1100" s="210" t="s">
        <v>3</v>
      </c>
      <c r="AD1100" s="210" t="s">
        <v>3</v>
      </c>
      <c r="AG1100" s="281"/>
      <c r="AH1100" s="281"/>
      <c r="AI1100" s="281"/>
      <c r="AJ1100" s="1172"/>
      <c r="AK1100" s="1253"/>
      <c r="AL1100" s="1253"/>
      <c r="AM1100" s="1253"/>
      <c r="AN1100" s="280"/>
      <c r="AO1100" s="280"/>
      <c r="AP1100" s="280"/>
    </row>
    <row r="1101" spans="22:42" ht="14.5" x14ac:dyDescent="0.35">
      <c r="V1101" s="210" t="s">
        <v>3</v>
      </c>
      <c r="W1101" s="210" t="s">
        <v>3</v>
      </c>
      <c r="X1101" s="210" t="s">
        <v>3</v>
      </c>
      <c r="Y1101" s="210" t="s">
        <v>3</v>
      </c>
      <c r="AD1101" s="210" t="s">
        <v>3</v>
      </c>
      <c r="AG1101" s="281"/>
      <c r="AH1101" s="281"/>
      <c r="AI1101" s="281"/>
      <c r="AJ1101" s="1172"/>
      <c r="AK1101" s="1253"/>
      <c r="AL1101" s="1253"/>
      <c r="AM1101" s="1253"/>
      <c r="AN1101" s="280"/>
      <c r="AO1101" s="280"/>
      <c r="AP1101" s="280"/>
    </row>
    <row r="1102" spans="22:42" ht="14.5" x14ac:dyDescent="0.35">
      <c r="V1102" s="210" t="s">
        <v>3</v>
      </c>
      <c r="W1102" s="210" t="s">
        <v>3</v>
      </c>
      <c r="X1102" s="210" t="s">
        <v>3</v>
      </c>
      <c r="Y1102" s="210" t="s">
        <v>3</v>
      </c>
      <c r="AD1102" s="210" t="s">
        <v>3</v>
      </c>
      <c r="AG1102" s="281"/>
      <c r="AH1102" s="281"/>
      <c r="AI1102" s="281"/>
      <c r="AJ1102" s="1172"/>
      <c r="AK1102" s="1253"/>
      <c r="AL1102" s="1253"/>
      <c r="AM1102" s="1253"/>
      <c r="AN1102" s="280"/>
      <c r="AO1102" s="280"/>
      <c r="AP1102" s="280"/>
    </row>
    <row r="1103" spans="22:42" ht="14.5" x14ac:dyDescent="0.35">
      <c r="V1103" s="210" t="s">
        <v>3</v>
      </c>
      <c r="W1103" s="210" t="s">
        <v>3</v>
      </c>
      <c r="X1103" s="210" t="s">
        <v>3</v>
      </c>
      <c r="Y1103" s="210" t="s">
        <v>3</v>
      </c>
      <c r="AD1103" s="210" t="s">
        <v>3</v>
      </c>
      <c r="AG1103" s="281"/>
      <c r="AH1103" s="281"/>
      <c r="AI1103" s="281"/>
      <c r="AJ1103" s="1172"/>
      <c r="AK1103" s="1253"/>
      <c r="AL1103" s="1253"/>
      <c r="AM1103" s="1253"/>
      <c r="AN1103" s="280"/>
      <c r="AO1103" s="280"/>
      <c r="AP1103" s="280"/>
    </row>
    <row r="1104" spans="22:42" ht="14.5" x14ac:dyDescent="0.35">
      <c r="V1104" s="210" t="s">
        <v>3</v>
      </c>
      <c r="W1104" s="210" t="s">
        <v>3</v>
      </c>
      <c r="X1104" s="210" t="s">
        <v>3</v>
      </c>
      <c r="Y1104" s="210" t="s">
        <v>3</v>
      </c>
      <c r="AD1104" s="210" t="s">
        <v>3</v>
      </c>
      <c r="AG1104" s="281"/>
      <c r="AH1104" s="281"/>
      <c r="AI1104" s="281"/>
      <c r="AJ1104" s="1172"/>
      <c r="AK1104" s="1253"/>
      <c r="AL1104" s="1253"/>
      <c r="AM1104" s="1253"/>
      <c r="AN1104" s="280"/>
      <c r="AO1104" s="280"/>
      <c r="AP1104" s="280"/>
    </row>
    <row r="1105" spans="22:42" ht="14.5" x14ac:dyDescent="0.35">
      <c r="V1105" s="210" t="s">
        <v>3</v>
      </c>
      <c r="W1105" s="210" t="s">
        <v>3</v>
      </c>
      <c r="X1105" s="210" t="s">
        <v>3</v>
      </c>
      <c r="Y1105" s="210" t="s">
        <v>3</v>
      </c>
      <c r="AD1105" s="210" t="s">
        <v>3</v>
      </c>
      <c r="AG1105" s="281"/>
      <c r="AH1105" s="281"/>
      <c r="AI1105" s="281"/>
      <c r="AJ1105" s="1172"/>
      <c r="AK1105" s="1253"/>
      <c r="AL1105" s="1253"/>
      <c r="AM1105" s="1253"/>
      <c r="AN1105" s="280"/>
      <c r="AO1105" s="280"/>
      <c r="AP1105" s="280"/>
    </row>
    <row r="1106" spans="22:42" ht="14.5" x14ac:dyDescent="0.35">
      <c r="V1106" s="210" t="s">
        <v>3</v>
      </c>
      <c r="W1106" s="210" t="s">
        <v>3</v>
      </c>
      <c r="X1106" s="210" t="s">
        <v>3</v>
      </c>
      <c r="Y1106" s="210" t="s">
        <v>3</v>
      </c>
      <c r="AD1106" s="210" t="s">
        <v>3</v>
      </c>
      <c r="AG1106" s="281"/>
      <c r="AH1106" s="281"/>
      <c r="AI1106" s="281"/>
      <c r="AJ1106" s="1172"/>
      <c r="AK1106" s="1253"/>
      <c r="AL1106" s="1253"/>
      <c r="AM1106" s="1253"/>
      <c r="AN1106" s="280"/>
      <c r="AO1106" s="280"/>
      <c r="AP1106" s="280"/>
    </row>
    <row r="1107" spans="22:42" ht="14.5" x14ac:dyDescent="0.35">
      <c r="V1107" s="210" t="s">
        <v>3</v>
      </c>
      <c r="W1107" s="210" t="s">
        <v>3</v>
      </c>
      <c r="X1107" s="210" t="s">
        <v>3</v>
      </c>
      <c r="Y1107" s="210" t="s">
        <v>3</v>
      </c>
      <c r="AD1107" s="210" t="s">
        <v>3</v>
      </c>
      <c r="AG1107" s="281"/>
      <c r="AH1107" s="281"/>
      <c r="AI1107" s="281"/>
      <c r="AJ1107" s="1172"/>
      <c r="AK1107" s="1253"/>
      <c r="AL1107" s="1253"/>
      <c r="AM1107" s="1253"/>
      <c r="AN1107" s="280"/>
      <c r="AO1107" s="280"/>
      <c r="AP1107" s="280"/>
    </row>
    <row r="1108" spans="22:42" ht="14.5" x14ac:dyDescent="0.35">
      <c r="V1108" s="210" t="s">
        <v>3</v>
      </c>
      <c r="W1108" s="210" t="s">
        <v>3</v>
      </c>
      <c r="X1108" s="210" t="s">
        <v>3</v>
      </c>
      <c r="Y1108" s="210" t="s">
        <v>3</v>
      </c>
      <c r="AD1108" s="210" t="s">
        <v>3</v>
      </c>
      <c r="AG1108" s="281"/>
      <c r="AH1108" s="281"/>
      <c r="AI1108" s="281"/>
      <c r="AJ1108" s="1172"/>
      <c r="AK1108" s="1253"/>
      <c r="AL1108" s="1253"/>
      <c r="AM1108" s="1253"/>
      <c r="AN1108" s="280"/>
      <c r="AO1108" s="280"/>
      <c r="AP1108" s="280"/>
    </row>
    <row r="1109" spans="22:42" ht="14.5" x14ac:dyDescent="0.35">
      <c r="V1109" s="210" t="s">
        <v>3</v>
      </c>
      <c r="W1109" s="210" t="s">
        <v>3</v>
      </c>
      <c r="X1109" s="210" t="s">
        <v>3</v>
      </c>
      <c r="Y1109" s="210" t="s">
        <v>3</v>
      </c>
      <c r="AD1109" s="210" t="s">
        <v>3</v>
      </c>
      <c r="AG1109" s="281"/>
      <c r="AH1109" s="281"/>
      <c r="AI1109" s="281"/>
      <c r="AJ1109" s="1172"/>
      <c r="AK1109" s="1253"/>
      <c r="AL1109" s="1253"/>
      <c r="AM1109" s="1253"/>
      <c r="AN1109" s="280"/>
      <c r="AO1109" s="280"/>
      <c r="AP1109" s="280"/>
    </row>
    <row r="1110" spans="22:42" ht="14.5" x14ac:dyDescent="0.35">
      <c r="V1110" s="210" t="s">
        <v>3</v>
      </c>
      <c r="W1110" s="210" t="s">
        <v>3</v>
      </c>
      <c r="X1110" s="210" t="s">
        <v>3</v>
      </c>
      <c r="Y1110" s="210" t="s">
        <v>3</v>
      </c>
      <c r="AD1110" s="210" t="s">
        <v>3</v>
      </c>
      <c r="AG1110" s="281"/>
      <c r="AH1110" s="281"/>
      <c r="AI1110" s="281"/>
      <c r="AJ1110" s="1172"/>
      <c r="AK1110" s="1253"/>
      <c r="AL1110" s="1253"/>
      <c r="AM1110" s="1253"/>
      <c r="AN1110" s="280"/>
      <c r="AO1110" s="280"/>
      <c r="AP1110" s="280"/>
    </row>
    <row r="1111" spans="22:42" ht="14.5" x14ac:dyDescent="0.35">
      <c r="V1111" s="210" t="s">
        <v>3</v>
      </c>
      <c r="W1111" s="210" t="s">
        <v>3</v>
      </c>
      <c r="X1111" s="210" t="s">
        <v>3</v>
      </c>
      <c r="Y1111" s="210" t="s">
        <v>3</v>
      </c>
      <c r="AD1111" s="210" t="s">
        <v>3</v>
      </c>
      <c r="AG1111" s="281"/>
      <c r="AH1111" s="281"/>
      <c r="AI1111" s="281"/>
      <c r="AJ1111" s="1172"/>
      <c r="AK1111" s="1253"/>
      <c r="AL1111" s="1253"/>
      <c r="AM1111" s="1253"/>
      <c r="AN1111" s="280"/>
      <c r="AO1111" s="280"/>
      <c r="AP1111" s="280"/>
    </row>
    <row r="1112" spans="22:42" ht="14.5" x14ac:dyDescent="0.35">
      <c r="V1112" s="210" t="s">
        <v>3</v>
      </c>
      <c r="W1112" s="210" t="s">
        <v>3</v>
      </c>
      <c r="X1112" s="210" t="s">
        <v>3</v>
      </c>
      <c r="Y1112" s="210" t="s">
        <v>3</v>
      </c>
      <c r="AD1112" s="210" t="s">
        <v>3</v>
      </c>
      <c r="AG1112" s="281"/>
      <c r="AH1112" s="281"/>
      <c r="AI1112" s="281"/>
      <c r="AJ1112" s="1172"/>
      <c r="AK1112" s="1253"/>
      <c r="AL1112" s="1253"/>
      <c r="AM1112" s="1253"/>
      <c r="AN1112" s="280"/>
      <c r="AO1112" s="280"/>
      <c r="AP1112" s="280"/>
    </row>
    <row r="1113" spans="22:42" ht="14.5" x14ac:dyDescent="0.35">
      <c r="V1113" s="210" t="s">
        <v>3</v>
      </c>
      <c r="W1113" s="210" t="s">
        <v>3</v>
      </c>
      <c r="X1113" s="210" t="s">
        <v>3</v>
      </c>
      <c r="Y1113" s="210" t="s">
        <v>3</v>
      </c>
      <c r="AD1113" s="210" t="s">
        <v>3</v>
      </c>
      <c r="AG1113" s="281"/>
      <c r="AH1113" s="281"/>
      <c r="AI1113" s="281"/>
      <c r="AJ1113" s="1172"/>
      <c r="AK1113" s="1253"/>
      <c r="AL1113" s="1253"/>
      <c r="AM1113" s="1253"/>
      <c r="AN1113" s="280"/>
      <c r="AO1113" s="280"/>
      <c r="AP1113" s="280"/>
    </row>
    <row r="1114" spans="22:42" ht="14.5" x14ac:dyDescent="0.35">
      <c r="V1114" s="210" t="s">
        <v>3</v>
      </c>
      <c r="W1114" s="210" t="s">
        <v>3</v>
      </c>
      <c r="X1114" s="210" t="s">
        <v>3</v>
      </c>
      <c r="Y1114" s="210" t="s">
        <v>3</v>
      </c>
      <c r="AD1114" s="210" t="s">
        <v>3</v>
      </c>
      <c r="AG1114" s="281"/>
      <c r="AH1114" s="281"/>
      <c r="AI1114" s="281"/>
      <c r="AJ1114" s="1172"/>
      <c r="AK1114" s="1253"/>
      <c r="AL1114" s="1253"/>
      <c r="AM1114" s="1253"/>
      <c r="AN1114" s="280"/>
      <c r="AO1114" s="280"/>
      <c r="AP1114" s="280"/>
    </row>
    <row r="1115" spans="22:42" ht="14.5" x14ac:dyDescent="0.35">
      <c r="V1115" s="210" t="s">
        <v>3</v>
      </c>
      <c r="W1115" s="210" t="s">
        <v>3</v>
      </c>
      <c r="X1115" s="210" t="s">
        <v>3</v>
      </c>
      <c r="Y1115" s="210" t="s">
        <v>3</v>
      </c>
      <c r="AD1115" s="210" t="s">
        <v>3</v>
      </c>
      <c r="AG1115" s="281"/>
      <c r="AH1115" s="281"/>
      <c r="AI1115" s="281"/>
      <c r="AJ1115" s="1172"/>
      <c r="AK1115" s="1253"/>
      <c r="AL1115" s="1253"/>
      <c r="AM1115" s="1253"/>
      <c r="AN1115" s="280"/>
      <c r="AO1115" s="280"/>
      <c r="AP1115" s="280"/>
    </row>
    <row r="1116" spans="22:42" ht="14.5" x14ac:dyDescent="0.35">
      <c r="V1116" s="210" t="s">
        <v>3</v>
      </c>
      <c r="W1116" s="210" t="s">
        <v>3</v>
      </c>
      <c r="X1116" s="210" t="s">
        <v>3</v>
      </c>
      <c r="Y1116" s="210" t="s">
        <v>3</v>
      </c>
      <c r="AD1116" s="210" t="s">
        <v>3</v>
      </c>
      <c r="AG1116" s="281"/>
      <c r="AH1116" s="281"/>
      <c r="AI1116" s="281"/>
      <c r="AJ1116" s="1172"/>
      <c r="AK1116" s="1253"/>
      <c r="AL1116" s="1253"/>
      <c r="AM1116" s="1253"/>
      <c r="AN1116" s="280"/>
      <c r="AO1116" s="280"/>
      <c r="AP1116" s="280"/>
    </row>
    <row r="1117" spans="22:42" ht="14.5" x14ac:dyDescent="0.35">
      <c r="V1117" s="210" t="s">
        <v>3</v>
      </c>
      <c r="W1117" s="210" t="s">
        <v>3</v>
      </c>
      <c r="X1117" s="210" t="s">
        <v>3</v>
      </c>
      <c r="Y1117" s="210" t="s">
        <v>3</v>
      </c>
      <c r="AD1117" s="210" t="s">
        <v>3</v>
      </c>
      <c r="AG1117" s="281"/>
      <c r="AH1117" s="281"/>
      <c r="AI1117" s="281"/>
      <c r="AJ1117" s="1172"/>
      <c r="AK1117" s="1253"/>
      <c r="AL1117" s="1253"/>
      <c r="AM1117" s="1253"/>
      <c r="AN1117" s="280"/>
      <c r="AO1117" s="280"/>
      <c r="AP1117" s="280"/>
    </row>
    <row r="1118" spans="22:42" ht="14.5" x14ac:dyDescent="0.35">
      <c r="V1118" s="210" t="s">
        <v>3</v>
      </c>
      <c r="W1118" s="210" t="s">
        <v>3</v>
      </c>
      <c r="X1118" s="210" t="s">
        <v>3</v>
      </c>
      <c r="Y1118" s="210" t="s">
        <v>3</v>
      </c>
      <c r="AD1118" s="210" t="s">
        <v>3</v>
      </c>
      <c r="AG1118" s="281"/>
      <c r="AH1118" s="281"/>
      <c r="AI1118" s="281"/>
      <c r="AJ1118" s="1172"/>
      <c r="AK1118" s="1253"/>
      <c r="AL1118" s="1253"/>
      <c r="AM1118" s="1253"/>
      <c r="AN1118" s="280"/>
      <c r="AO1118" s="280"/>
      <c r="AP1118" s="280"/>
    </row>
    <row r="1119" spans="22:42" ht="14.5" x14ac:dyDescent="0.35">
      <c r="V1119" s="210" t="s">
        <v>3</v>
      </c>
      <c r="W1119" s="210" t="s">
        <v>3</v>
      </c>
      <c r="X1119" s="210" t="s">
        <v>3</v>
      </c>
      <c r="Y1119" s="210" t="s">
        <v>3</v>
      </c>
      <c r="AD1119" s="210" t="s">
        <v>3</v>
      </c>
      <c r="AG1119" s="281"/>
      <c r="AH1119" s="281"/>
      <c r="AI1119" s="281"/>
      <c r="AJ1119" s="1172"/>
      <c r="AK1119" s="1253"/>
      <c r="AL1119" s="1253"/>
      <c r="AM1119" s="1253"/>
      <c r="AN1119" s="280"/>
      <c r="AO1119" s="280"/>
      <c r="AP1119" s="280"/>
    </row>
    <row r="1120" spans="22:42" ht="14.5" x14ac:dyDescent="0.35">
      <c r="V1120" s="210" t="s">
        <v>3</v>
      </c>
      <c r="W1120" s="210" t="s">
        <v>3</v>
      </c>
      <c r="X1120" s="210" t="s">
        <v>3</v>
      </c>
      <c r="Y1120" s="210" t="s">
        <v>3</v>
      </c>
      <c r="AD1120" s="210" t="s">
        <v>3</v>
      </c>
      <c r="AG1120" s="281"/>
      <c r="AH1120" s="281"/>
      <c r="AI1120" s="281"/>
      <c r="AJ1120" s="1172"/>
      <c r="AK1120" s="1253"/>
      <c r="AL1120" s="1253"/>
      <c r="AM1120" s="1253"/>
      <c r="AN1120" s="280"/>
      <c r="AO1120" s="280"/>
      <c r="AP1120" s="280"/>
    </row>
    <row r="1121" spans="22:42" ht="14.5" x14ac:dyDescent="0.35">
      <c r="V1121" s="210" t="s">
        <v>3</v>
      </c>
      <c r="W1121" s="210" t="s">
        <v>3</v>
      </c>
      <c r="X1121" s="210" t="s">
        <v>3</v>
      </c>
      <c r="Y1121" s="210" t="s">
        <v>3</v>
      </c>
      <c r="AD1121" s="210" t="s">
        <v>3</v>
      </c>
      <c r="AG1121" s="281"/>
      <c r="AH1121" s="281"/>
      <c r="AI1121" s="281"/>
      <c r="AJ1121" s="1172"/>
      <c r="AK1121" s="1253"/>
      <c r="AL1121" s="1253"/>
      <c r="AM1121" s="1253"/>
      <c r="AN1121" s="280"/>
      <c r="AO1121" s="280"/>
      <c r="AP1121" s="280"/>
    </row>
    <row r="1122" spans="22:42" ht="14.5" x14ac:dyDescent="0.35">
      <c r="V1122" s="210" t="s">
        <v>3</v>
      </c>
      <c r="W1122" s="210" t="s">
        <v>3</v>
      </c>
      <c r="X1122" s="210" t="s">
        <v>3</v>
      </c>
      <c r="Y1122" s="210" t="s">
        <v>3</v>
      </c>
      <c r="AD1122" s="210" t="s">
        <v>3</v>
      </c>
      <c r="AG1122" s="281"/>
      <c r="AH1122" s="281"/>
      <c r="AI1122" s="281"/>
      <c r="AJ1122" s="1172"/>
      <c r="AK1122" s="1253"/>
      <c r="AL1122" s="1253"/>
      <c r="AM1122" s="1253"/>
      <c r="AN1122" s="280"/>
      <c r="AO1122" s="280"/>
      <c r="AP1122" s="280"/>
    </row>
    <row r="1123" spans="22:42" ht="14.5" x14ac:dyDescent="0.35">
      <c r="V1123" s="210" t="s">
        <v>3</v>
      </c>
      <c r="W1123" s="210" t="s">
        <v>3</v>
      </c>
      <c r="X1123" s="210" t="s">
        <v>3</v>
      </c>
      <c r="Y1123" s="210" t="s">
        <v>3</v>
      </c>
      <c r="AD1123" s="210" t="s">
        <v>3</v>
      </c>
      <c r="AG1123" s="281"/>
      <c r="AH1123" s="281"/>
      <c r="AI1123" s="281"/>
      <c r="AJ1123" s="1172"/>
      <c r="AK1123" s="1253"/>
      <c r="AL1123" s="1253"/>
      <c r="AM1123" s="1253"/>
      <c r="AN1123" s="280"/>
      <c r="AO1123" s="280"/>
      <c r="AP1123" s="280"/>
    </row>
    <row r="1124" spans="22:42" ht="14.5" x14ac:dyDescent="0.35">
      <c r="V1124" s="210" t="s">
        <v>3</v>
      </c>
      <c r="W1124" s="210" t="s">
        <v>3</v>
      </c>
      <c r="X1124" s="210" t="s">
        <v>3</v>
      </c>
      <c r="Y1124" s="210" t="s">
        <v>3</v>
      </c>
      <c r="AD1124" s="210" t="s">
        <v>3</v>
      </c>
      <c r="AG1124" s="281"/>
      <c r="AH1124" s="281"/>
      <c r="AI1124" s="281"/>
      <c r="AJ1124" s="1172"/>
      <c r="AK1124" s="1253"/>
      <c r="AL1124" s="1253"/>
      <c r="AM1124" s="1253"/>
      <c r="AN1124" s="280"/>
      <c r="AO1124" s="280"/>
      <c r="AP1124" s="280"/>
    </row>
    <row r="1125" spans="22:42" ht="14.5" x14ac:dyDescent="0.35">
      <c r="V1125" s="210" t="s">
        <v>3</v>
      </c>
      <c r="W1125" s="210" t="s">
        <v>3</v>
      </c>
      <c r="X1125" s="210" t="s">
        <v>3</v>
      </c>
      <c r="Y1125" s="210" t="s">
        <v>3</v>
      </c>
      <c r="AD1125" s="210" t="s">
        <v>3</v>
      </c>
      <c r="AG1125" s="281"/>
      <c r="AH1125" s="281"/>
      <c r="AI1125" s="281"/>
      <c r="AJ1125" s="1172"/>
      <c r="AK1125" s="1253"/>
      <c r="AL1125" s="1253"/>
      <c r="AM1125" s="1253"/>
      <c r="AN1125" s="280"/>
      <c r="AO1125" s="280"/>
      <c r="AP1125" s="280"/>
    </row>
    <row r="1126" spans="22:42" ht="14.5" x14ac:dyDescent="0.35">
      <c r="V1126" s="210" t="s">
        <v>3</v>
      </c>
      <c r="W1126" s="210" t="s">
        <v>3</v>
      </c>
      <c r="X1126" s="210" t="s">
        <v>3</v>
      </c>
      <c r="Y1126" s="210" t="s">
        <v>3</v>
      </c>
      <c r="AD1126" s="210" t="s">
        <v>3</v>
      </c>
      <c r="AG1126" s="281"/>
      <c r="AH1126" s="281"/>
      <c r="AI1126" s="281"/>
      <c r="AJ1126" s="1172"/>
      <c r="AK1126" s="1253"/>
      <c r="AL1126" s="1253"/>
      <c r="AM1126" s="1253"/>
      <c r="AN1126" s="280"/>
      <c r="AO1126" s="280"/>
      <c r="AP1126" s="280"/>
    </row>
    <row r="1127" spans="22:42" ht="14.5" x14ac:dyDescent="0.35">
      <c r="V1127" s="210" t="s">
        <v>3</v>
      </c>
      <c r="W1127" s="210" t="s">
        <v>3</v>
      </c>
      <c r="X1127" s="210" t="s">
        <v>3</v>
      </c>
      <c r="Y1127" s="210" t="s">
        <v>3</v>
      </c>
      <c r="AD1127" s="210" t="s">
        <v>3</v>
      </c>
      <c r="AG1127" s="281"/>
      <c r="AH1127" s="281"/>
      <c r="AI1127" s="281"/>
      <c r="AJ1127" s="1172"/>
      <c r="AK1127" s="1253"/>
      <c r="AL1127" s="1253"/>
      <c r="AM1127" s="1253"/>
      <c r="AN1127" s="280"/>
      <c r="AO1127" s="280"/>
      <c r="AP1127" s="280"/>
    </row>
    <row r="1128" spans="22:42" ht="14.5" x14ac:dyDescent="0.35">
      <c r="V1128" s="210" t="s">
        <v>3</v>
      </c>
      <c r="W1128" s="210" t="s">
        <v>3</v>
      </c>
      <c r="X1128" s="210" t="s">
        <v>3</v>
      </c>
      <c r="Y1128" s="210" t="s">
        <v>3</v>
      </c>
      <c r="AD1128" s="210" t="s">
        <v>3</v>
      </c>
      <c r="AG1128" s="281"/>
      <c r="AH1128" s="281"/>
      <c r="AI1128" s="281"/>
      <c r="AJ1128" s="1172"/>
      <c r="AK1128" s="1253"/>
      <c r="AL1128" s="1253"/>
      <c r="AM1128" s="1253"/>
      <c r="AN1128" s="280"/>
      <c r="AO1128" s="280"/>
      <c r="AP1128" s="280"/>
    </row>
    <row r="1129" spans="22:42" ht="14.5" x14ac:dyDescent="0.35">
      <c r="V1129" s="210" t="s">
        <v>3</v>
      </c>
      <c r="W1129" s="210" t="s">
        <v>3</v>
      </c>
      <c r="X1129" s="210" t="s">
        <v>3</v>
      </c>
      <c r="Y1129" s="210" t="s">
        <v>3</v>
      </c>
      <c r="AD1129" s="210" t="s">
        <v>3</v>
      </c>
      <c r="AG1129" s="281"/>
      <c r="AH1129" s="281"/>
      <c r="AI1129" s="281"/>
      <c r="AJ1129" s="1172"/>
      <c r="AK1129" s="1253"/>
      <c r="AL1129" s="1253"/>
      <c r="AM1129" s="1253"/>
      <c r="AN1129" s="280"/>
      <c r="AO1129" s="280"/>
      <c r="AP1129" s="280"/>
    </row>
    <row r="1130" spans="22:42" ht="14.5" x14ac:dyDescent="0.35">
      <c r="V1130" s="210" t="s">
        <v>3</v>
      </c>
      <c r="W1130" s="210" t="s">
        <v>3</v>
      </c>
      <c r="X1130" s="210" t="s">
        <v>3</v>
      </c>
      <c r="Y1130" s="210" t="s">
        <v>3</v>
      </c>
      <c r="AD1130" s="210" t="s">
        <v>3</v>
      </c>
      <c r="AG1130" s="281"/>
      <c r="AH1130" s="281"/>
      <c r="AI1130" s="281"/>
      <c r="AJ1130" s="1172"/>
      <c r="AK1130" s="1253"/>
      <c r="AL1130" s="1253"/>
      <c r="AM1130" s="1253"/>
      <c r="AN1130" s="280"/>
      <c r="AO1130" s="280"/>
      <c r="AP1130" s="280"/>
    </row>
    <row r="1131" spans="22:42" ht="14.5" x14ac:dyDescent="0.35">
      <c r="V1131" s="210" t="s">
        <v>3</v>
      </c>
      <c r="W1131" s="210" t="s">
        <v>3</v>
      </c>
      <c r="X1131" s="210" t="s">
        <v>3</v>
      </c>
      <c r="Y1131" s="210" t="s">
        <v>3</v>
      </c>
      <c r="AD1131" s="210" t="s">
        <v>3</v>
      </c>
      <c r="AG1131" s="281"/>
      <c r="AH1131" s="281"/>
      <c r="AI1131" s="281"/>
      <c r="AJ1131" s="1172"/>
      <c r="AK1131" s="1253"/>
      <c r="AL1131" s="1253"/>
      <c r="AM1131" s="1253"/>
      <c r="AN1131" s="280"/>
      <c r="AO1131" s="280"/>
      <c r="AP1131" s="280"/>
    </row>
    <row r="1132" spans="22:42" ht="14.5" x14ac:dyDescent="0.35">
      <c r="V1132" s="210" t="s">
        <v>3</v>
      </c>
      <c r="W1132" s="210" t="s">
        <v>3</v>
      </c>
      <c r="X1132" s="210" t="s">
        <v>3</v>
      </c>
      <c r="Y1132" s="210" t="s">
        <v>3</v>
      </c>
      <c r="AD1132" s="210" t="s">
        <v>3</v>
      </c>
      <c r="AG1132" s="281"/>
      <c r="AH1132" s="281"/>
      <c r="AI1132" s="281"/>
      <c r="AJ1132" s="1172"/>
      <c r="AK1132" s="1253"/>
      <c r="AL1132" s="1253"/>
      <c r="AM1132" s="1253"/>
      <c r="AN1132" s="280"/>
      <c r="AO1132" s="280"/>
      <c r="AP1132" s="280"/>
    </row>
    <row r="1133" spans="22:42" ht="14.5" x14ac:dyDescent="0.35">
      <c r="V1133" s="210" t="s">
        <v>3</v>
      </c>
      <c r="W1133" s="210" t="s">
        <v>3</v>
      </c>
      <c r="X1133" s="210" t="s">
        <v>3</v>
      </c>
      <c r="Y1133" s="210" t="s">
        <v>3</v>
      </c>
      <c r="AD1133" s="210" t="s">
        <v>3</v>
      </c>
      <c r="AG1133" s="281"/>
      <c r="AH1133" s="281"/>
      <c r="AI1133" s="281"/>
      <c r="AJ1133" s="1172"/>
      <c r="AK1133" s="1253"/>
      <c r="AL1133" s="1253"/>
      <c r="AM1133" s="1253"/>
      <c r="AN1133" s="280"/>
      <c r="AO1133" s="280"/>
      <c r="AP1133" s="280"/>
    </row>
    <row r="1134" spans="22:42" ht="14.5" x14ac:dyDescent="0.35">
      <c r="V1134" s="210" t="s">
        <v>3</v>
      </c>
      <c r="W1134" s="210" t="s">
        <v>3</v>
      </c>
      <c r="X1134" s="210" t="s">
        <v>3</v>
      </c>
      <c r="Y1134" s="210" t="s">
        <v>3</v>
      </c>
      <c r="AD1134" s="210" t="s">
        <v>3</v>
      </c>
      <c r="AG1134" s="281"/>
      <c r="AH1134" s="281"/>
      <c r="AI1134" s="281"/>
      <c r="AJ1134" s="1172"/>
      <c r="AK1134" s="1253"/>
      <c r="AL1134" s="1253"/>
      <c r="AM1134" s="1253"/>
      <c r="AN1134" s="280"/>
      <c r="AO1134" s="280"/>
      <c r="AP1134" s="280"/>
    </row>
    <row r="1135" spans="22:42" ht="14.5" x14ac:dyDescent="0.35">
      <c r="V1135" s="210" t="s">
        <v>3</v>
      </c>
      <c r="W1135" s="210" t="s">
        <v>3</v>
      </c>
      <c r="X1135" s="210" t="s">
        <v>3</v>
      </c>
      <c r="Y1135" s="210" t="s">
        <v>3</v>
      </c>
      <c r="AD1135" s="210" t="s">
        <v>3</v>
      </c>
      <c r="AG1135" s="281"/>
      <c r="AH1135" s="281"/>
      <c r="AI1135" s="281"/>
      <c r="AJ1135" s="1172"/>
      <c r="AK1135" s="1253"/>
      <c r="AL1135" s="1253"/>
      <c r="AM1135" s="1253"/>
      <c r="AN1135" s="280"/>
      <c r="AO1135" s="280"/>
      <c r="AP1135" s="280"/>
    </row>
    <row r="1136" spans="22:42" ht="14.5" x14ac:dyDescent="0.35">
      <c r="V1136" s="210" t="s">
        <v>3</v>
      </c>
      <c r="W1136" s="210" t="s">
        <v>3</v>
      </c>
      <c r="X1136" s="210" t="s">
        <v>3</v>
      </c>
      <c r="Y1136" s="210" t="s">
        <v>3</v>
      </c>
      <c r="AD1136" s="210" t="s">
        <v>3</v>
      </c>
      <c r="AG1136" s="281"/>
      <c r="AH1136" s="281"/>
      <c r="AI1136" s="281"/>
      <c r="AJ1136" s="1172"/>
      <c r="AK1136" s="1253"/>
      <c r="AL1136" s="1253"/>
      <c r="AM1136" s="1253"/>
      <c r="AN1136" s="280"/>
      <c r="AO1136" s="280"/>
      <c r="AP1136" s="280"/>
    </row>
    <row r="1137" spans="22:42" ht="14.5" x14ac:dyDescent="0.35">
      <c r="V1137" s="210" t="s">
        <v>3</v>
      </c>
      <c r="W1137" s="210" t="s">
        <v>3</v>
      </c>
      <c r="X1137" s="210" t="s">
        <v>3</v>
      </c>
      <c r="Y1137" s="210" t="s">
        <v>3</v>
      </c>
      <c r="AD1137" s="210" t="s">
        <v>3</v>
      </c>
      <c r="AG1137" s="281"/>
      <c r="AH1137" s="281"/>
      <c r="AI1137" s="281"/>
      <c r="AJ1137" s="1172"/>
      <c r="AK1137" s="1253"/>
      <c r="AL1137" s="1253"/>
      <c r="AM1137" s="1253"/>
      <c r="AN1137" s="280"/>
      <c r="AO1137" s="280"/>
      <c r="AP1137" s="280"/>
    </row>
    <row r="1138" spans="22:42" ht="14.5" x14ac:dyDescent="0.35">
      <c r="V1138" s="210" t="s">
        <v>3</v>
      </c>
      <c r="W1138" s="210" t="s">
        <v>3</v>
      </c>
      <c r="X1138" s="210" t="s">
        <v>3</v>
      </c>
      <c r="Y1138" s="210" t="s">
        <v>3</v>
      </c>
      <c r="AD1138" s="210" t="s">
        <v>3</v>
      </c>
      <c r="AG1138" s="281"/>
      <c r="AH1138" s="281"/>
      <c r="AI1138" s="281"/>
      <c r="AJ1138" s="1172"/>
      <c r="AK1138" s="1253"/>
      <c r="AL1138" s="1253"/>
      <c r="AM1138" s="1253"/>
      <c r="AN1138" s="280"/>
      <c r="AO1138" s="280"/>
      <c r="AP1138" s="280"/>
    </row>
    <row r="1139" spans="22:42" ht="14.5" x14ac:dyDescent="0.35">
      <c r="V1139" s="210" t="s">
        <v>3</v>
      </c>
      <c r="W1139" s="210" t="s">
        <v>3</v>
      </c>
      <c r="X1139" s="210" t="s">
        <v>3</v>
      </c>
      <c r="Y1139" s="210" t="s">
        <v>3</v>
      </c>
      <c r="AD1139" s="210" t="s">
        <v>3</v>
      </c>
      <c r="AG1139" s="281"/>
      <c r="AH1139" s="281"/>
      <c r="AI1139" s="281"/>
      <c r="AJ1139" s="1172"/>
      <c r="AK1139" s="1253"/>
      <c r="AL1139" s="1253"/>
      <c r="AM1139" s="1253"/>
      <c r="AN1139" s="280"/>
      <c r="AO1139" s="280"/>
      <c r="AP1139" s="280"/>
    </row>
    <row r="1140" spans="22:42" ht="14.5" x14ac:dyDescent="0.35">
      <c r="V1140" s="210" t="s">
        <v>3</v>
      </c>
      <c r="W1140" s="210" t="s">
        <v>3</v>
      </c>
      <c r="X1140" s="210" t="s">
        <v>3</v>
      </c>
      <c r="Y1140" s="210" t="s">
        <v>3</v>
      </c>
      <c r="AD1140" s="210" t="s">
        <v>3</v>
      </c>
      <c r="AG1140" s="281"/>
      <c r="AH1140" s="281"/>
      <c r="AI1140" s="281"/>
      <c r="AJ1140" s="1172"/>
      <c r="AK1140" s="1253"/>
      <c r="AL1140" s="1253"/>
      <c r="AM1140" s="1253"/>
      <c r="AN1140" s="280"/>
      <c r="AO1140" s="280"/>
      <c r="AP1140" s="280"/>
    </row>
    <row r="1141" spans="22:42" ht="14.5" x14ac:dyDescent="0.35">
      <c r="V1141" s="210" t="s">
        <v>3</v>
      </c>
      <c r="W1141" s="210" t="s">
        <v>3</v>
      </c>
      <c r="X1141" s="210" t="s">
        <v>3</v>
      </c>
      <c r="Y1141" s="210" t="s">
        <v>3</v>
      </c>
      <c r="AD1141" s="210" t="s">
        <v>3</v>
      </c>
      <c r="AG1141" s="281"/>
      <c r="AH1141" s="281"/>
      <c r="AI1141" s="281"/>
      <c r="AJ1141" s="1172"/>
      <c r="AK1141" s="1253"/>
      <c r="AL1141" s="1253"/>
      <c r="AM1141" s="1253"/>
      <c r="AN1141" s="280"/>
      <c r="AO1141" s="280"/>
      <c r="AP1141" s="280"/>
    </row>
    <row r="1142" spans="22:42" ht="14.5" x14ac:dyDescent="0.35">
      <c r="V1142" s="210" t="s">
        <v>3</v>
      </c>
      <c r="W1142" s="210" t="s">
        <v>3</v>
      </c>
      <c r="X1142" s="210" t="s">
        <v>3</v>
      </c>
      <c r="Y1142" s="210" t="s">
        <v>3</v>
      </c>
      <c r="AD1142" s="210" t="s">
        <v>3</v>
      </c>
      <c r="AG1142" s="281"/>
      <c r="AH1142" s="281"/>
      <c r="AI1142" s="281"/>
      <c r="AJ1142" s="1172"/>
      <c r="AK1142" s="1253"/>
      <c r="AL1142" s="1253"/>
      <c r="AM1142" s="1253"/>
      <c r="AN1142" s="280"/>
      <c r="AO1142" s="280"/>
      <c r="AP1142" s="280"/>
    </row>
    <row r="1143" spans="22:42" ht="14.5" x14ac:dyDescent="0.35">
      <c r="V1143" s="210" t="s">
        <v>3</v>
      </c>
      <c r="W1143" s="210" t="s">
        <v>3</v>
      </c>
      <c r="X1143" s="210" t="s">
        <v>3</v>
      </c>
      <c r="Y1143" s="210" t="s">
        <v>3</v>
      </c>
      <c r="AD1143" s="210" t="s">
        <v>3</v>
      </c>
      <c r="AG1143" s="281"/>
      <c r="AH1143" s="281"/>
      <c r="AI1143" s="281"/>
      <c r="AJ1143" s="1172"/>
      <c r="AK1143" s="1253"/>
      <c r="AL1143" s="1253"/>
      <c r="AM1143" s="1253"/>
      <c r="AN1143" s="280"/>
      <c r="AO1143" s="280"/>
      <c r="AP1143" s="280"/>
    </row>
    <row r="1144" spans="22:42" ht="14.5" x14ac:dyDescent="0.35">
      <c r="V1144" s="210" t="s">
        <v>3</v>
      </c>
      <c r="W1144" s="210" t="s">
        <v>3</v>
      </c>
      <c r="X1144" s="210" t="s">
        <v>3</v>
      </c>
      <c r="Y1144" s="210" t="s">
        <v>3</v>
      </c>
      <c r="AD1144" s="210" t="s">
        <v>3</v>
      </c>
      <c r="AG1144" s="281"/>
      <c r="AH1144" s="281"/>
      <c r="AI1144" s="281"/>
      <c r="AJ1144" s="1172"/>
      <c r="AK1144" s="1253"/>
      <c r="AL1144" s="1253"/>
      <c r="AM1144" s="1253"/>
      <c r="AN1144" s="280"/>
      <c r="AO1144" s="280"/>
      <c r="AP1144" s="280"/>
    </row>
    <row r="1145" spans="22:42" ht="14.5" x14ac:dyDescent="0.35">
      <c r="V1145" s="210" t="s">
        <v>3</v>
      </c>
      <c r="W1145" s="210" t="s">
        <v>3</v>
      </c>
      <c r="X1145" s="210" t="s">
        <v>3</v>
      </c>
      <c r="Y1145" s="210" t="s">
        <v>3</v>
      </c>
      <c r="AD1145" s="210" t="s">
        <v>3</v>
      </c>
      <c r="AG1145" s="281"/>
      <c r="AH1145" s="281"/>
      <c r="AI1145" s="281"/>
      <c r="AJ1145" s="1172"/>
      <c r="AK1145" s="1253"/>
      <c r="AL1145" s="1253"/>
      <c r="AM1145" s="1253"/>
      <c r="AN1145" s="280"/>
      <c r="AO1145" s="280"/>
      <c r="AP1145" s="280"/>
    </row>
    <row r="1146" spans="22:42" ht="14.5" x14ac:dyDescent="0.35">
      <c r="V1146" s="210" t="s">
        <v>3</v>
      </c>
      <c r="W1146" s="210" t="s">
        <v>3</v>
      </c>
      <c r="X1146" s="210" t="s">
        <v>3</v>
      </c>
      <c r="Y1146" s="210" t="s">
        <v>3</v>
      </c>
      <c r="AD1146" s="210" t="s">
        <v>3</v>
      </c>
      <c r="AG1146" s="281"/>
      <c r="AH1146" s="281"/>
      <c r="AI1146" s="281"/>
      <c r="AJ1146" s="1172"/>
      <c r="AK1146" s="1253"/>
      <c r="AL1146" s="1253"/>
      <c r="AM1146" s="1253"/>
      <c r="AN1146" s="280"/>
      <c r="AO1146" s="280"/>
      <c r="AP1146" s="280"/>
    </row>
    <row r="1147" spans="22:42" ht="14.5" x14ac:dyDescent="0.35">
      <c r="V1147" s="210" t="s">
        <v>3</v>
      </c>
      <c r="W1147" s="210" t="s">
        <v>3</v>
      </c>
      <c r="X1147" s="210" t="s">
        <v>3</v>
      </c>
      <c r="Y1147" s="210" t="s">
        <v>3</v>
      </c>
      <c r="AD1147" s="210" t="s">
        <v>3</v>
      </c>
      <c r="AG1147" s="281"/>
      <c r="AH1147" s="281"/>
      <c r="AI1147" s="281"/>
      <c r="AJ1147" s="1172"/>
      <c r="AK1147" s="1253"/>
      <c r="AL1147" s="1253"/>
      <c r="AM1147" s="1253"/>
      <c r="AN1147" s="280"/>
      <c r="AO1147" s="280"/>
      <c r="AP1147" s="280"/>
    </row>
    <row r="1148" spans="22:42" ht="14.5" x14ac:dyDescent="0.35">
      <c r="V1148" s="210" t="s">
        <v>3</v>
      </c>
      <c r="W1148" s="210" t="s">
        <v>3</v>
      </c>
      <c r="X1148" s="210" t="s">
        <v>3</v>
      </c>
      <c r="Y1148" s="210" t="s">
        <v>3</v>
      </c>
      <c r="AD1148" s="210" t="s">
        <v>3</v>
      </c>
      <c r="AG1148" s="281"/>
      <c r="AH1148" s="281"/>
      <c r="AI1148" s="281"/>
      <c r="AJ1148" s="1172"/>
      <c r="AK1148" s="1253"/>
      <c r="AL1148" s="1253"/>
      <c r="AM1148" s="1253"/>
      <c r="AN1148" s="280"/>
      <c r="AO1148" s="280"/>
      <c r="AP1148" s="280"/>
    </row>
    <row r="1149" spans="22:42" ht="14.5" x14ac:dyDescent="0.35">
      <c r="V1149" s="210" t="s">
        <v>3</v>
      </c>
      <c r="W1149" s="210" t="s">
        <v>3</v>
      </c>
      <c r="X1149" s="210" t="s">
        <v>3</v>
      </c>
      <c r="Y1149" s="210" t="s">
        <v>3</v>
      </c>
      <c r="AD1149" s="210" t="s">
        <v>3</v>
      </c>
      <c r="AG1149" s="281"/>
      <c r="AH1149" s="281"/>
      <c r="AI1149" s="281"/>
      <c r="AJ1149" s="1172"/>
      <c r="AK1149" s="1253"/>
      <c r="AL1149" s="1253"/>
      <c r="AM1149" s="1253"/>
      <c r="AN1149" s="280"/>
      <c r="AO1149" s="280"/>
      <c r="AP1149" s="280"/>
    </row>
    <row r="1150" spans="22:42" ht="14.5" x14ac:dyDescent="0.35">
      <c r="V1150" s="210" t="s">
        <v>3</v>
      </c>
      <c r="W1150" s="210" t="s">
        <v>3</v>
      </c>
      <c r="X1150" s="210" t="s">
        <v>3</v>
      </c>
      <c r="Y1150" s="210" t="s">
        <v>3</v>
      </c>
      <c r="AD1150" s="210" t="s">
        <v>3</v>
      </c>
      <c r="AG1150" s="281"/>
      <c r="AH1150" s="281"/>
      <c r="AI1150" s="281"/>
      <c r="AJ1150" s="1172"/>
      <c r="AK1150" s="1253"/>
      <c r="AL1150" s="1253"/>
      <c r="AM1150" s="1253"/>
      <c r="AN1150" s="280"/>
      <c r="AO1150" s="280"/>
      <c r="AP1150" s="280"/>
    </row>
    <row r="1151" spans="22:42" ht="14.5" x14ac:dyDescent="0.35">
      <c r="V1151" s="210" t="s">
        <v>3</v>
      </c>
      <c r="W1151" s="210" t="s">
        <v>3</v>
      </c>
      <c r="X1151" s="210" t="s">
        <v>3</v>
      </c>
      <c r="Y1151" s="210" t="s">
        <v>3</v>
      </c>
      <c r="AD1151" s="210" t="s">
        <v>3</v>
      </c>
      <c r="AG1151" s="281"/>
      <c r="AH1151" s="281"/>
      <c r="AI1151" s="281"/>
      <c r="AJ1151" s="1172"/>
      <c r="AK1151" s="1253"/>
      <c r="AL1151" s="1253"/>
      <c r="AM1151" s="1253"/>
      <c r="AN1151" s="280"/>
      <c r="AO1151" s="280"/>
      <c r="AP1151" s="280"/>
    </row>
    <row r="1152" spans="22:42" ht="14.5" x14ac:dyDescent="0.35">
      <c r="V1152" s="210" t="s">
        <v>3</v>
      </c>
      <c r="W1152" s="210" t="s">
        <v>3</v>
      </c>
      <c r="X1152" s="210" t="s">
        <v>3</v>
      </c>
      <c r="Y1152" s="210" t="s">
        <v>3</v>
      </c>
      <c r="AD1152" s="210" t="s">
        <v>3</v>
      </c>
      <c r="AG1152" s="281"/>
      <c r="AH1152" s="281"/>
      <c r="AI1152" s="281"/>
      <c r="AJ1152" s="1172"/>
      <c r="AK1152" s="1253"/>
      <c r="AL1152" s="1253"/>
      <c r="AM1152" s="1253"/>
      <c r="AN1152" s="280"/>
      <c r="AO1152" s="280"/>
      <c r="AP1152" s="280"/>
    </row>
    <row r="1153" spans="22:42" ht="14.5" x14ac:dyDescent="0.35">
      <c r="V1153" s="210" t="s">
        <v>3</v>
      </c>
      <c r="W1153" s="210" t="s">
        <v>3</v>
      </c>
      <c r="X1153" s="210" t="s">
        <v>3</v>
      </c>
      <c r="Y1153" s="210" t="s">
        <v>3</v>
      </c>
      <c r="AD1153" s="210" t="s">
        <v>3</v>
      </c>
      <c r="AG1153" s="281"/>
      <c r="AH1153" s="281"/>
      <c r="AI1153" s="281"/>
      <c r="AJ1153" s="1172"/>
      <c r="AK1153" s="1253"/>
      <c r="AL1153" s="1253"/>
      <c r="AM1153" s="1253"/>
      <c r="AN1153" s="280"/>
      <c r="AO1153" s="280"/>
      <c r="AP1153" s="280"/>
    </row>
    <row r="1154" spans="22:42" ht="14.5" x14ac:dyDescent="0.35">
      <c r="V1154" s="210" t="s">
        <v>3</v>
      </c>
      <c r="W1154" s="210" t="s">
        <v>3</v>
      </c>
      <c r="X1154" s="210" t="s">
        <v>3</v>
      </c>
      <c r="Y1154" s="210" t="s">
        <v>3</v>
      </c>
      <c r="AD1154" s="210" t="s">
        <v>3</v>
      </c>
      <c r="AG1154" s="281"/>
      <c r="AH1154" s="281"/>
      <c r="AI1154" s="281"/>
      <c r="AJ1154" s="1172"/>
      <c r="AK1154" s="1253"/>
      <c r="AL1154" s="1253"/>
      <c r="AM1154" s="1253"/>
      <c r="AN1154" s="280"/>
      <c r="AO1154" s="280"/>
      <c r="AP1154" s="280"/>
    </row>
    <row r="1155" spans="22:42" ht="14.5" x14ac:dyDescent="0.35">
      <c r="V1155" s="210" t="s">
        <v>3</v>
      </c>
      <c r="W1155" s="210" t="s">
        <v>3</v>
      </c>
      <c r="X1155" s="210" t="s">
        <v>3</v>
      </c>
      <c r="Y1155" s="210" t="s">
        <v>3</v>
      </c>
      <c r="AD1155" s="210" t="s">
        <v>3</v>
      </c>
      <c r="AG1155" s="281"/>
      <c r="AH1155" s="281"/>
      <c r="AI1155" s="281"/>
      <c r="AJ1155" s="1172"/>
      <c r="AK1155" s="1253"/>
      <c r="AL1155" s="1253"/>
      <c r="AM1155" s="1253"/>
      <c r="AN1155" s="280"/>
      <c r="AO1155" s="280"/>
      <c r="AP1155" s="280"/>
    </row>
    <row r="1156" spans="22:42" ht="14.5" x14ac:dyDescent="0.35">
      <c r="V1156" s="210" t="s">
        <v>3</v>
      </c>
      <c r="W1156" s="210" t="s">
        <v>3</v>
      </c>
      <c r="X1156" s="210" t="s">
        <v>3</v>
      </c>
      <c r="Y1156" s="210" t="s">
        <v>3</v>
      </c>
      <c r="AD1156" s="210" t="s">
        <v>3</v>
      </c>
      <c r="AG1156" s="281"/>
      <c r="AH1156" s="281"/>
      <c r="AI1156" s="281"/>
      <c r="AJ1156" s="1172"/>
      <c r="AK1156" s="1253"/>
      <c r="AL1156" s="1253"/>
      <c r="AM1156" s="1253"/>
      <c r="AN1156" s="280"/>
      <c r="AO1156" s="280"/>
      <c r="AP1156" s="280"/>
    </row>
    <row r="1157" spans="22:42" ht="14.5" x14ac:dyDescent="0.35">
      <c r="V1157" s="210" t="s">
        <v>3</v>
      </c>
      <c r="W1157" s="210" t="s">
        <v>3</v>
      </c>
      <c r="X1157" s="210" t="s">
        <v>3</v>
      </c>
      <c r="Y1157" s="210" t="s">
        <v>3</v>
      </c>
      <c r="AD1157" s="210" t="s">
        <v>3</v>
      </c>
      <c r="AG1157" s="281"/>
      <c r="AH1157" s="281"/>
      <c r="AI1157" s="281"/>
      <c r="AJ1157" s="1172"/>
      <c r="AK1157" s="1253"/>
      <c r="AL1157" s="1253"/>
      <c r="AM1157" s="1253"/>
      <c r="AN1157" s="280"/>
      <c r="AO1157" s="280"/>
      <c r="AP1157" s="280"/>
    </row>
    <row r="1158" spans="22:42" ht="14.5" x14ac:dyDescent="0.35">
      <c r="V1158" s="210" t="s">
        <v>3</v>
      </c>
      <c r="W1158" s="210" t="s">
        <v>3</v>
      </c>
      <c r="X1158" s="210" t="s">
        <v>3</v>
      </c>
      <c r="Y1158" s="210" t="s">
        <v>3</v>
      </c>
      <c r="AD1158" s="210" t="s">
        <v>3</v>
      </c>
      <c r="AG1158" s="281"/>
      <c r="AH1158" s="281"/>
      <c r="AI1158" s="281"/>
      <c r="AJ1158" s="1172"/>
      <c r="AK1158" s="1253"/>
      <c r="AL1158" s="1253"/>
      <c r="AM1158" s="1253"/>
      <c r="AN1158" s="280"/>
      <c r="AO1158" s="280"/>
      <c r="AP1158" s="280"/>
    </row>
    <row r="1159" spans="22:42" ht="14.5" x14ac:dyDescent="0.35">
      <c r="V1159" s="210" t="s">
        <v>3</v>
      </c>
      <c r="W1159" s="210" t="s">
        <v>3</v>
      </c>
      <c r="X1159" s="210" t="s">
        <v>3</v>
      </c>
      <c r="Y1159" s="210" t="s">
        <v>3</v>
      </c>
      <c r="AD1159" s="210" t="s">
        <v>3</v>
      </c>
      <c r="AG1159" s="281"/>
      <c r="AH1159" s="281"/>
      <c r="AI1159" s="281"/>
      <c r="AJ1159" s="1172"/>
      <c r="AK1159" s="1253"/>
      <c r="AL1159" s="1253"/>
      <c r="AM1159" s="1253"/>
      <c r="AN1159" s="280"/>
      <c r="AO1159" s="280"/>
      <c r="AP1159" s="280"/>
    </row>
    <row r="1160" spans="22:42" ht="14.5" x14ac:dyDescent="0.35">
      <c r="V1160" s="210" t="s">
        <v>3</v>
      </c>
      <c r="W1160" s="210" t="s">
        <v>3</v>
      </c>
      <c r="X1160" s="210" t="s">
        <v>3</v>
      </c>
      <c r="Y1160" s="210" t="s">
        <v>3</v>
      </c>
      <c r="AD1160" s="210" t="s">
        <v>3</v>
      </c>
      <c r="AG1160" s="281"/>
      <c r="AH1160" s="281"/>
      <c r="AI1160" s="281"/>
      <c r="AJ1160" s="1172"/>
      <c r="AK1160" s="1253"/>
      <c r="AL1160" s="1253"/>
      <c r="AM1160" s="1253"/>
      <c r="AN1160" s="280"/>
      <c r="AO1160" s="280"/>
      <c r="AP1160" s="280"/>
    </row>
    <row r="1161" spans="22:42" ht="14.5" x14ac:dyDescent="0.35">
      <c r="V1161" s="210" t="s">
        <v>3</v>
      </c>
      <c r="W1161" s="210" t="s">
        <v>3</v>
      </c>
      <c r="X1161" s="210" t="s">
        <v>3</v>
      </c>
      <c r="Y1161" s="210" t="s">
        <v>3</v>
      </c>
      <c r="AD1161" s="210" t="s">
        <v>3</v>
      </c>
      <c r="AG1161" s="281"/>
      <c r="AH1161" s="281"/>
      <c r="AI1161" s="281"/>
      <c r="AJ1161" s="1172"/>
      <c r="AK1161" s="1253"/>
      <c r="AL1161" s="1253"/>
      <c r="AM1161" s="1253"/>
      <c r="AN1161" s="280"/>
      <c r="AO1161" s="280"/>
      <c r="AP1161" s="280"/>
    </row>
    <row r="1162" spans="22:42" ht="14.5" x14ac:dyDescent="0.35">
      <c r="V1162" s="210" t="s">
        <v>3</v>
      </c>
      <c r="W1162" s="210" t="s">
        <v>3</v>
      </c>
      <c r="X1162" s="210" t="s">
        <v>3</v>
      </c>
      <c r="Y1162" s="210" t="s">
        <v>3</v>
      </c>
      <c r="AD1162" s="210" t="s">
        <v>3</v>
      </c>
      <c r="AG1162" s="281"/>
      <c r="AH1162" s="281"/>
      <c r="AI1162" s="281"/>
      <c r="AJ1162" s="1172"/>
      <c r="AK1162" s="1253"/>
      <c r="AL1162" s="1253"/>
      <c r="AM1162" s="1253"/>
      <c r="AN1162" s="280"/>
      <c r="AO1162" s="280"/>
      <c r="AP1162" s="280"/>
    </row>
    <row r="1163" spans="22:42" ht="14.5" x14ac:dyDescent="0.35">
      <c r="V1163" s="210" t="s">
        <v>3</v>
      </c>
      <c r="W1163" s="210" t="s">
        <v>3</v>
      </c>
      <c r="X1163" s="210" t="s">
        <v>3</v>
      </c>
      <c r="Y1163" s="210" t="s">
        <v>3</v>
      </c>
      <c r="AD1163" s="210" t="s">
        <v>3</v>
      </c>
      <c r="AG1163" s="281"/>
      <c r="AH1163" s="281"/>
      <c r="AI1163" s="281"/>
      <c r="AJ1163" s="1172"/>
      <c r="AK1163" s="1253"/>
      <c r="AL1163" s="1253"/>
      <c r="AM1163" s="1253"/>
      <c r="AN1163" s="280"/>
      <c r="AO1163" s="280"/>
      <c r="AP1163" s="280"/>
    </row>
    <row r="1164" spans="22:42" ht="14.5" x14ac:dyDescent="0.35">
      <c r="V1164" s="210" t="s">
        <v>3</v>
      </c>
      <c r="W1164" s="210" t="s">
        <v>3</v>
      </c>
      <c r="X1164" s="210" t="s">
        <v>3</v>
      </c>
      <c r="Y1164" s="210" t="s">
        <v>3</v>
      </c>
      <c r="AD1164" s="210" t="s">
        <v>3</v>
      </c>
      <c r="AG1164" s="281"/>
      <c r="AH1164" s="281"/>
      <c r="AI1164" s="281"/>
      <c r="AJ1164" s="1172"/>
      <c r="AK1164" s="1253"/>
      <c r="AL1164" s="1253"/>
      <c r="AM1164" s="1253"/>
      <c r="AN1164" s="280"/>
      <c r="AO1164" s="280"/>
      <c r="AP1164" s="280"/>
    </row>
    <row r="1165" spans="22:42" ht="14.5" x14ac:dyDescent="0.35">
      <c r="V1165" s="210" t="s">
        <v>3</v>
      </c>
      <c r="W1165" s="210" t="s">
        <v>3</v>
      </c>
      <c r="X1165" s="210" t="s">
        <v>3</v>
      </c>
      <c r="Y1165" s="210" t="s">
        <v>3</v>
      </c>
      <c r="AD1165" s="210" t="s">
        <v>3</v>
      </c>
      <c r="AG1165" s="281"/>
      <c r="AH1165" s="281"/>
      <c r="AI1165" s="281"/>
      <c r="AJ1165" s="1172"/>
      <c r="AK1165" s="1253"/>
      <c r="AL1165" s="1253"/>
      <c r="AM1165" s="1253"/>
      <c r="AN1165" s="280"/>
      <c r="AO1165" s="280"/>
      <c r="AP1165" s="280"/>
    </row>
    <row r="1166" spans="22:42" ht="14.5" x14ac:dyDescent="0.35">
      <c r="V1166" s="210" t="s">
        <v>3</v>
      </c>
      <c r="W1166" s="210" t="s">
        <v>3</v>
      </c>
      <c r="X1166" s="210" t="s">
        <v>3</v>
      </c>
      <c r="Y1166" s="210" t="s">
        <v>3</v>
      </c>
      <c r="AD1166" s="210" t="s">
        <v>3</v>
      </c>
      <c r="AG1166" s="281"/>
      <c r="AH1166" s="281"/>
      <c r="AI1166" s="281"/>
      <c r="AJ1166" s="1172"/>
      <c r="AK1166" s="1253"/>
      <c r="AL1166" s="1253"/>
      <c r="AM1166" s="1253"/>
      <c r="AN1166" s="280"/>
      <c r="AO1166" s="280"/>
      <c r="AP1166" s="280"/>
    </row>
    <row r="1167" spans="22:42" ht="14.5" x14ac:dyDescent="0.35">
      <c r="V1167" s="210" t="s">
        <v>3</v>
      </c>
      <c r="W1167" s="210" t="s">
        <v>3</v>
      </c>
      <c r="X1167" s="210" t="s">
        <v>3</v>
      </c>
      <c r="Y1167" s="210" t="s">
        <v>3</v>
      </c>
      <c r="AD1167" s="210" t="s">
        <v>3</v>
      </c>
      <c r="AG1167" s="281"/>
      <c r="AH1167" s="281"/>
      <c r="AI1167" s="281"/>
      <c r="AJ1167" s="1172"/>
      <c r="AK1167" s="1253"/>
      <c r="AL1167" s="1253"/>
      <c r="AM1167" s="1253"/>
      <c r="AN1167" s="280"/>
      <c r="AO1167" s="280"/>
      <c r="AP1167" s="280"/>
    </row>
    <row r="1168" spans="22:42" ht="14.5" x14ac:dyDescent="0.35">
      <c r="V1168" s="210" t="s">
        <v>3</v>
      </c>
      <c r="W1168" s="210" t="s">
        <v>3</v>
      </c>
      <c r="X1168" s="210" t="s">
        <v>3</v>
      </c>
      <c r="Y1168" s="210" t="s">
        <v>3</v>
      </c>
      <c r="AD1168" s="210" t="s">
        <v>3</v>
      </c>
      <c r="AG1168" s="281"/>
      <c r="AH1168" s="281"/>
      <c r="AI1168" s="281"/>
      <c r="AJ1168" s="1172"/>
      <c r="AK1168" s="1253"/>
      <c r="AL1168" s="1253"/>
      <c r="AM1168" s="1253"/>
      <c r="AN1168" s="280"/>
      <c r="AO1168" s="280"/>
      <c r="AP1168" s="280"/>
    </row>
    <row r="1169" spans="22:42" ht="14.5" x14ac:dyDescent="0.35">
      <c r="V1169" s="210" t="s">
        <v>3</v>
      </c>
      <c r="W1169" s="210" t="s">
        <v>3</v>
      </c>
      <c r="X1169" s="210" t="s">
        <v>3</v>
      </c>
      <c r="Y1169" s="210" t="s">
        <v>3</v>
      </c>
      <c r="AD1169" s="210" t="s">
        <v>3</v>
      </c>
      <c r="AG1169" s="281"/>
      <c r="AH1169" s="281"/>
      <c r="AI1169" s="281"/>
      <c r="AJ1169" s="1172"/>
      <c r="AK1169" s="1253"/>
      <c r="AL1169" s="1253"/>
      <c r="AM1169" s="1253"/>
      <c r="AN1169" s="280"/>
      <c r="AO1169" s="280"/>
      <c r="AP1169" s="280"/>
    </row>
    <row r="1170" spans="22:42" ht="14.5" x14ac:dyDescent="0.35">
      <c r="V1170" s="210" t="s">
        <v>3</v>
      </c>
      <c r="W1170" s="210" t="s">
        <v>3</v>
      </c>
      <c r="X1170" s="210" t="s">
        <v>3</v>
      </c>
      <c r="Y1170" s="210" t="s">
        <v>3</v>
      </c>
      <c r="AD1170" s="210" t="s">
        <v>3</v>
      </c>
      <c r="AG1170" s="281"/>
      <c r="AH1170" s="281"/>
      <c r="AI1170" s="281"/>
      <c r="AJ1170" s="1172"/>
      <c r="AK1170" s="1253"/>
      <c r="AL1170" s="1253"/>
      <c r="AM1170" s="1253"/>
      <c r="AN1170" s="280"/>
      <c r="AO1170" s="280"/>
      <c r="AP1170" s="280"/>
    </row>
    <row r="1171" spans="22:42" ht="14.5" x14ac:dyDescent="0.35">
      <c r="V1171" s="210" t="s">
        <v>3</v>
      </c>
      <c r="W1171" s="210" t="s">
        <v>3</v>
      </c>
      <c r="X1171" s="210" t="s">
        <v>3</v>
      </c>
      <c r="Y1171" s="210" t="s">
        <v>3</v>
      </c>
      <c r="AD1171" s="210" t="s">
        <v>3</v>
      </c>
      <c r="AG1171" s="281"/>
      <c r="AH1171" s="281"/>
      <c r="AI1171" s="281"/>
      <c r="AJ1171" s="1172"/>
      <c r="AK1171" s="1253"/>
      <c r="AL1171" s="1253"/>
      <c r="AM1171" s="1253"/>
      <c r="AN1171" s="280"/>
      <c r="AO1171" s="280"/>
      <c r="AP1171" s="280"/>
    </row>
    <row r="1172" spans="22:42" ht="14.5" x14ac:dyDescent="0.35">
      <c r="V1172" s="210" t="s">
        <v>3</v>
      </c>
      <c r="W1172" s="210" t="s">
        <v>3</v>
      </c>
      <c r="X1172" s="210" t="s">
        <v>3</v>
      </c>
      <c r="Y1172" s="210" t="s">
        <v>3</v>
      </c>
      <c r="AD1172" s="210" t="s">
        <v>3</v>
      </c>
      <c r="AG1172" s="281"/>
      <c r="AH1172" s="281"/>
      <c r="AI1172" s="281"/>
      <c r="AJ1172" s="1172"/>
      <c r="AK1172" s="1253"/>
      <c r="AL1172" s="1253"/>
      <c r="AM1172" s="1253"/>
      <c r="AN1172" s="280"/>
      <c r="AO1172" s="280"/>
      <c r="AP1172" s="280"/>
    </row>
    <row r="1173" spans="22:42" ht="14.5" x14ac:dyDescent="0.35">
      <c r="V1173" s="210" t="s">
        <v>3</v>
      </c>
      <c r="W1173" s="210" t="s">
        <v>3</v>
      </c>
      <c r="X1173" s="210" t="s">
        <v>3</v>
      </c>
      <c r="Y1173" s="210" t="s">
        <v>3</v>
      </c>
      <c r="AD1173" s="210" t="s">
        <v>3</v>
      </c>
      <c r="AG1173" s="281"/>
      <c r="AH1173" s="281"/>
      <c r="AI1173" s="281"/>
      <c r="AJ1173" s="1172"/>
      <c r="AK1173" s="1253"/>
      <c r="AL1173" s="1253"/>
      <c r="AM1173" s="1253"/>
      <c r="AN1173" s="280"/>
      <c r="AO1173" s="280"/>
      <c r="AP1173" s="280"/>
    </row>
    <row r="1174" spans="22:42" ht="14.5" x14ac:dyDescent="0.35">
      <c r="V1174" s="210" t="s">
        <v>3</v>
      </c>
      <c r="W1174" s="210" t="s">
        <v>3</v>
      </c>
      <c r="X1174" s="210" t="s">
        <v>3</v>
      </c>
      <c r="Y1174" s="210" t="s">
        <v>3</v>
      </c>
      <c r="AD1174" s="210" t="s">
        <v>3</v>
      </c>
      <c r="AG1174" s="281"/>
      <c r="AH1174" s="281"/>
      <c r="AI1174" s="281"/>
      <c r="AJ1174" s="1172"/>
      <c r="AK1174" s="1253"/>
      <c r="AL1174" s="1253"/>
      <c r="AM1174" s="1253"/>
      <c r="AN1174" s="280"/>
      <c r="AO1174" s="280"/>
      <c r="AP1174" s="280"/>
    </row>
    <row r="1175" spans="22:42" ht="14.5" x14ac:dyDescent="0.35">
      <c r="V1175" s="210" t="s">
        <v>3</v>
      </c>
      <c r="W1175" s="210" t="s">
        <v>3</v>
      </c>
      <c r="X1175" s="210" t="s">
        <v>3</v>
      </c>
      <c r="Y1175" s="210" t="s">
        <v>3</v>
      </c>
      <c r="AD1175" s="210" t="s">
        <v>3</v>
      </c>
      <c r="AG1175" s="281"/>
      <c r="AH1175" s="281"/>
      <c r="AI1175" s="281"/>
      <c r="AJ1175" s="1172"/>
      <c r="AK1175" s="1253"/>
      <c r="AL1175" s="1253"/>
      <c r="AM1175" s="1253"/>
      <c r="AN1175" s="280"/>
      <c r="AO1175" s="280"/>
      <c r="AP1175" s="280"/>
    </row>
    <row r="1176" spans="22:42" ht="14.5" x14ac:dyDescent="0.35">
      <c r="V1176" s="210" t="s">
        <v>3</v>
      </c>
      <c r="W1176" s="210" t="s">
        <v>3</v>
      </c>
      <c r="X1176" s="210" t="s">
        <v>3</v>
      </c>
      <c r="Y1176" s="210" t="s">
        <v>3</v>
      </c>
      <c r="AD1176" s="210" t="s">
        <v>3</v>
      </c>
      <c r="AG1176" s="281"/>
      <c r="AH1176" s="281"/>
      <c r="AI1176" s="281"/>
      <c r="AJ1176" s="1172"/>
      <c r="AK1176" s="1253"/>
      <c r="AL1176" s="1253"/>
      <c r="AM1176" s="1253"/>
      <c r="AN1176" s="280"/>
      <c r="AO1176" s="280"/>
      <c r="AP1176" s="280"/>
    </row>
    <row r="1177" spans="22:42" ht="14.5" x14ac:dyDescent="0.35">
      <c r="V1177" s="210" t="s">
        <v>3</v>
      </c>
      <c r="W1177" s="210" t="s">
        <v>3</v>
      </c>
      <c r="X1177" s="210" t="s">
        <v>3</v>
      </c>
      <c r="Y1177" s="210" t="s">
        <v>3</v>
      </c>
      <c r="AD1177" s="210" t="s">
        <v>3</v>
      </c>
      <c r="AG1177" s="281"/>
      <c r="AH1177" s="281"/>
      <c r="AI1177" s="281"/>
      <c r="AJ1177" s="1172"/>
      <c r="AK1177" s="1253"/>
      <c r="AL1177" s="1253"/>
      <c r="AM1177" s="1253"/>
      <c r="AN1177" s="280"/>
      <c r="AO1177" s="280"/>
      <c r="AP1177" s="280"/>
    </row>
    <row r="1178" spans="22:42" ht="14.5" x14ac:dyDescent="0.35">
      <c r="V1178" s="210" t="s">
        <v>3</v>
      </c>
      <c r="W1178" s="210" t="s">
        <v>3</v>
      </c>
      <c r="X1178" s="210" t="s">
        <v>3</v>
      </c>
      <c r="Y1178" s="210" t="s">
        <v>3</v>
      </c>
      <c r="AD1178" s="210" t="s">
        <v>3</v>
      </c>
      <c r="AG1178" s="281"/>
      <c r="AH1178" s="281"/>
      <c r="AI1178" s="281"/>
      <c r="AJ1178" s="1172"/>
      <c r="AK1178" s="1253"/>
      <c r="AL1178" s="1253"/>
      <c r="AM1178" s="1253"/>
      <c r="AN1178" s="280"/>
      <c r="AO1178" s="280"/>
      <c r="AP1178" s="280"/>
    </row>
    <row r="1179" spans="22:42" ht="14.5" x14ac:dyDescent="0.35">
      <c r="V1179" s="210" t="s">
        <v>3</v>
      </c>
      <c r="W1179" s="210" t="s">
        <v>3</v>
      </c>
      <c r="X1179" s="210" t="s">
        <v>3</v>
      </c>
      <c r="Y1179" s="210" t="s">
        <v>3</v>
      </c>
      <c r="AD1179" s="210" t="s">
        <v>3</v>
      </c>
      <c r="AG1179" s="281"/>
      <c r="AH1179" s="281"/>
      <c r="AI1179" s="281"/>
      <c r="AJ1179" s="1172"/>
      <c r="AK1179" s="1253"/>
      <c r="AL1179" s="1253"/>
      <c r="AM1179" s="1253"/>
      <c r="AN1179" s="280"/>
      <c r="AO1179" s="280"/>
      <c r="AP1179" s="280"/>
    </row>
    <row r="1180" spans="22:42" ht="14.5" x14ac:dyDescent="0.35">
      <c r="V1180" s="210" t="s">
        <v>3</v>
      </c>
      <c r="W1180" s="210" t="s">
        <v>3</v>
      </c>
      <c r="X1180" s="210" t="s">
        <v>3</v>
      </c>
      <c r="Y1180" s="210" t="s">
        <v>3</v>
      </c>
      <c r="AD1180" s="210" t="s">
        <v>3</v>
      </c>
      <c r="AG1180" s="281"/>
      <c r="AH1180" s="281"/>
      <c r="AI1180" s="281"/>
      <c r="AJ1180" s="1172"/>
      <c r="AK1180" s="1253"/>
      <c r="AL1180" s="1253"/>
      <c r="AM1180" s="1253"/>
      <c r="AN1180" s="280"/>
      <c r="AO1180" s="280"/>
      <c r="AP1180" s="280"/>
    </row>
    <row r="1181" spans="22:42" ht="14.5" x14ac:dyDescent="0.35">
      <c r="V1181" s="210" t="s">
        <v>3</v>
      </c>
      <c r="W1181" s="210" t="s">
        <v>3</v>
      </c>
      <c r="X1181" s="210" t="s">
        <v>3</v>
      </c>
      <c r="Y1181" s="210" t="s">
        <v>3</v>
      </c>
      <c r="AD1181" s="210" t="s">
        <v>3</v>
      </c>
      <c r="AG1181" s="281"/>
      <c r="AH1181" s="281"/>
      <c r="AI1181" s="281"/>
      <c r="AJ1181" s="1172"/>
      <c r="AK1181" s="1253"/>
      <c r="AL1181" s="1253"/>
      <c r="AM1181" s="1253"/>
      <c r="AN1181" s="280"/>
      <c r="AO1181" s="280"/>
      <c r="AP1181" s="280"/>
    </row>
    <row r="1182" spans="22:42" ht="14.5" x14ac:dyDescent="0.35">
      <c r="V1182" s="210" t="s">
        <v>3</v>
      </c>
      <c r="W1182" s="210" t="s">
        <v>3</v>
      </c>
      <c r="X1182" s="210" t="s">
        <v>3</v>
      </c>
      <c r="Y1182" s="210" t="s">
        <v>3</v>
      </c>
      <c r="AD1182" s="210" t="s">
        <v>3</v>
      </c>
      <c r="AG1182" s="281"/>
      <c r="AH1182" s="281"/>
      <c r="AI1182" s="281"/>
      <c r="AJ1182" s="1172"/>
      <c r="AK1182" s="1253"/>
      <c r="AL1182" s="1253"/>
      <c r="AM1182" s="1253"/>
      <c r="AN1182" s="280"/>
      <c r="AO1182" s="280"/>
      <c r="AP1182" s="280"/>
    </row>
    <row r="1183" spans="22:42" ht="14.5" x14ac:dyDescent="0.35">
      <c r="V1183" s="210" t="s">
        <v>3</v>
      </c>
      <c r="W1183" s="210" t="s">
        <v>3</v>
      </c>
      <c r="X1183" s="210" t="s">
        <v>3</v>
      </c>
      <c r="Y1183" s="210" t="s">
        <v>3</v>
      </c>
      <c r="AD1183" s="210" t="s">
        <v>3</v>
      </c>
      <c r="AG1183" s="281"/>
      <c r="AH1183" s="281"/>
      <c r="AI1183" s="281"/>
      <c r="AJ1183" s="1172"/>
      <c r="AK1183" s="1253"/>
      <c r="AL1183" s="1253"/>
      <c r="AM1183" s="1253"/>
      <c r="AN1183" s="280"/>
      <c r="AO1183" s="280"/>
      <c r="AP1183" s="280"/>
    </row>
    <row r="1184" spans="22:42" ht="14.5" x14ac:dyDescent="0.35">
      <c r="V1184" s="210" t="s">
        <v>3</v>
      </c>
      <c r="W1184" s="210" t="s">
        <v>3</v>
      </c>
      <c r="X1184" s="210" t="s">
        <v>3</v>
      </c>
      <c r="Y1184" s="210" t="s">
        <v>3</v>
      </c>
      <c r="AD1184" s="210" t="s">
        <v>3</v>
      </c>
      <c r="AG1184" s="281"/>
      <c r="AH1184" s="281"/>
      <c r="AI1184" s="281"/>
      <c r="AJ1184" s="1172"/>
      <c r="AK1184" s="1253"/>
      <c r="AL1184" s="1253"/>
      <c r="AM1184" s="1253"/>
      <c r="AN1184" s="280"/>
      <c r="AO1184" s="280"/>
      <c r="AP1184" s="280"/>
    </row>
    <row r="1185" spans="22:42" ht="14.5" x14ac:dyDescent="0.35">
      <c r="V1185" s="210" t="s">
        <v>3</v>
      </c>
      <c r="W1185" s="210" t="s">
        <v>3</v>
      </c>
      <c r="X1185" s="210" t="s">
        <v>3</v>
      </c>
      <c r="Y1185" s="210" t="s">
        <v>3</v>
      </c>
      <c r="AD1185" s="210" t="s">
        <v>3</v>
      </c>
      <c r="AG1185" s="281"/>
      <c r="AH1185" s="281"/>
      <c r="AI1185" s="281"/>
      <c r="AJ1185" s="1172"/>
      <c r="AK1185" s="1253"/>
      <c r="AL1185" s="1253"/>
      <c r="AM1185" s="1253"/>
      <c r="AN1185" s="280"/>
      <c r="AO1185" s="280"/>
      <c r="AP1185" s="280"/>
    </row>
    <row r="1186" spans="22:42" ht="14.5" x14ac:dyDescent="0.35">
      <c r="V1186" s="210" t="s">
        <v>3</v>
      </c>
      <c r="W1186" s="210" t="s">
        <v>3</v>
      </c>
      <c r="X1186" s="210" t="s">
        <v>3</v>
      </c>
      <c r="Y1186" s="210" t="s">
        <v>3</v>
      </c>
      <c r="AD1186" s="210" t="s">
        <v>3</v>
      </c>
      <c r="AG1186" s="281"/>
      <c r="AH1186" s="281"/>
      <c r="AI1186" s="281"/>
      <c r="AJ1186" s="1172"/>
      <c r="AK1186" s="1253"/>
      <c r="AL1186" s="1253"/>
      <c r="AM1186" s="1253"/>
      <c r="AN1186" s="280"/>
      <c r="AO1186" s="280"/>
      <c r="AP1186" s="280"/>
    </row>
    <row r="1187" spans="22:42" ht="14.5" x14ac:dyDescent="0.35">
      <c r="V1187" s="210" t="s">
        <v>3</v>
      </c>
      <c r="W1187" s="210" t="s">
        <v>3</v>
      </c>
      <c r="X1187" s="210" t="s">
        <v>3</v>
      </c>
      <c r="Y1187" s="210" t="s">
        <v>3</v>
      </c>
      <c r="AD1187" s="210" t="s">
        <v>3</v>
      </c>
      <c r="AG1187" s="281"/>
      <c r="AH1187" s="281"/>
      <c r="AI1187" s="281"/>
      <c r="AJ1187" s="1172"/>
      <c r="AK1187" s="1253"/>
      <c r="AL1187" s="1253"/>
      <c r="AM1187" s="1253"/>
      <c r="AN1187" s="280"/>
      <c r="AO1187" s="280"/>
      <c r="AP1187" s="280"/>
    </row>
    <row r="1188" spans="22:42" ht="14.5" x14ac:dyDescent="0.35">
      <c r="V1188" s="210" t="s">
        <v>3</v>
      </c>
      <c r="W1188" s="210" t="s">
        <v>3</v>
      </c>
      <c r="X1188" s="210" t="s">
        <v>3</v>
      </c>
      <c r="Y1188" s="210" t="s">
        <v>3</v>
      </c>
      <c r="AD1188" s="210" t="s">
        <v>3</v>
      </c>
      <c r="AG1188" s="281"/>
      <c r="AH1188" s="281"/>
      <c r="AI1188" s="281"/>
      <c r="AJ1188" s="1172"/>
      <c r="AK1188" s="1253"/>
      <c r="AL1188" s="1253"/>
      <c r="AM1188" s="1253"/>
      <c r="AN1188" s="280"/>
      <c r="AO1188" s="280"/>
      <c r="AP1188" s="280"/>
    </row>
    <row r="1189" spans="22:42" ht="14.5" x14ac:dyDescent="0.35">
      <c r="V1189" s="210" t="s">
        <v>3</v>
      </c>
      <c r="W1189" s="210" t="s">
        <v>3</v>
      </c>
      <c r="X1189" s="210" t="s">
        <v>3</v>
      </c>
      <c r="Y1189" s="210" t="s">
        <v>3</v>
      </c>
      <c r="AD1189" s="210" t="s">
        <v>3</v>
      </c>
      <c r="AG1189" s="281"/>
      <c r="AH1189" s="281"/>
      <c r="AI1189" s="281"/>
      <c r="AJ1189" s="1172"/>
      <c r="AK1189" s="1253"/>
      <c r="AL1189" s="1253"/>
      <c r="AM1189" s="1253"/>
      <c r="AN1189" s="280"/>
      <c r="AO1189" s="280"/>
      <c r="AP1189" s="280"/>
    </row>
    <row r="1190" spans="22:42" ht="14.5" x14ac:dyDescent="0.35">
      <c r="V1190" s="210" t="s">
        <v>3</v>
      </c>
      <c r="W1190" s="210" t="s">
        <v>3</v>
      </c>
      <c r="X1190" s="210" t="s">
        <v>3</v>
      </c>
      <c r="Y1190" s="210" t="s">
        <v>3</v>
      </c>
      <c r="AD1190" s="210" t="s">
        <v>3</v>
      </c>
      <c r="AG1190" s="281"/>
      <c r="AH1190" s="281"/>
      <c r="AI1190" s="281"/>
      <c r="AJ1190" s="1172"/>
      <c r="AK1190" s="1253"/>
      <c r="AL1190" s="1253"/>
      <c r="AM1190" s="1253"/>
      <c r="AN1190" s="280"/>
      <c r="AO1190" s="280"/>
      <c r="AP1190" s="280"/>
    </row>
    <row r="1191" spans="22:42" ht="14.5" x14ac:dyDescent="0.35">
      <c r="V1191" s="210" t="s">
        <v>3</v>
      </c>
      <c r="W1191" s="210" t="s">
        <v>3</v>
      </c>
      <c r="X1191" s="210" t="s">
        <v>3</v>
      </c>
      <c r="Y1191" s="210" t="s">
        <v>3</v>
      </c>
      <c r="AD1191" s="210" t="s">
        <v>3</v>
      </c>
      <c r="AG1191" s="281"/>
      <c r="AH1191" s="281"/>
      <c r="AI1191" s="281"/>
      <c r="AJ1191" s="1172"/>
      <c r="AK1191" s="1253"/>
      <c r="AL1191" s="1253"/>
      <c r="AM1191" s="1253"/>
      <c r="AN1191" s="280"/>
      <c r="AO1191" s="280"/>
      <c r="AP1191" s="280"/>
    </row>
    <row r="1192" spans="22:42" ht="14.5" x14ac:dyDescent="0.35">
      <c r="V1192" s="210" t="s">
        <v>3</v>
      </c>
      <c r="W1192" s="210" t="s">
        <v>3</v>
      </c>
      <c r="X1192" s="210" t="s">
        <v>3</v>
      </c>
      <c r="Y1192" s="210" t="s">
        <v>3</v>
      </c>
      <c r="AD1192" s="210" t="s">
        <v>3</v>
      </c>
      <c r="AG1192" s="281"/>
      <c r="AH1192" s="281"/>
      <c r="AI1192" s="281"/>
      <c r="AJ1192" s="1172"/>
      <c r="AK1192" s="1253"/>
      <c r="AL1192" s="1253"/>
      <c r="AM1192" s="1253"/>
      <c r="AN1192" s="280"/>
      <c r="AO1192" s="280"/>
      <c r="AP1192" s="280"/>
    </row>
    <row r="1193" spans="22:42" ht="14.5" x14ac:dyDescent="0.35">
      <c r="V1193" s="210" t="s">
        <v>3</v>
      </c>
      <c r="W1193" s="210" t="s">
        <v>3</v>
      </c>
      <c r="X1193" s="210" t="s">
        <v>3</v>
      </c>
      <c r="Y1193" s="210" t="s">
        <v>3</v>
      </c>
      <c r="AD1193" s="210" t="s">
        <v>3</v>
      </c>
      <c r="AG1193" s="281"/>
      <c r="AH1193" s="281"/>
      <c r="AI1193" s="281"/>
      <c r="AJ1193" s="1172"/>
      <c r="AK1193" s="1253"/>
      <c r="AL1193" s="1253"/>
      <c r="AM1193" s="1253"/>
      <c r="AN1193" s="280"/>
      <c r="AO1193" s="280"/>
      <c r="AP1193" s="280"/>
    </row>
    <row r="1194" spans="22:42" ht="14.5" x14ac:dyDescent="0.35">
      <c r="V1194" s="210" t="s">
        <v>3</v>
      </c>
      <c r="W1194" s="210" t="s">
        <v>3</v>
      </c>
      <c r="X1194" s="210" t="s">
        <v>3</v>
      </c>
      <c r="Y1194" s="210" t="s">
        <v>3</v>
      </c>
      <c r="AD1194" s="210" t="s">
        <v>3</v>
      </c>
      <c r="AG1194" s="281"/>
      <c r="AH1194" s="281"/>
      <c r="AI1194" s="281"/>
      <c r="AJ1194" s="1172"/>
      <c r="AK1194" s="1253"/>
      <c r="AL1194" s="1253"/>
      <c r="AM1194" s="1253"/>
      <c r="AN1194" s="280"/>
      <c r="AO1194" s="280"/>
      <c r="AP1194" s="280"/>
    </row>
    <row r="1195" spans="22:42" ht="14.5" x14ac:dyDescent="0.35">
      <c r="V1195" s="210" t="s">
        <v>3</v>
      </c>
      <c r="W1195" s="210" t="s">
        <v>3</v>
      </c>
      <c r="X1195" s="210" t="s">
        <v>3</v>
      </c>
      <c r="Y1195" s="210" t="s">
        <v>3</v>
      </c>
      <c r="AD1195" s="210" t="s">
        <v>3</v>
      </c>
      <c r="AG1195" s="281"/>
      <c r="AH1195" s="281"/>
      <c r="AI1195" s="281"/>
      <c r="AJ1195" s="1172"/>
      <c r="AK1195" s="1253"/>
      <c r="AL1195" s="1253"/>
      <c r="AM1195" s="1253"/>
      <c r="AN1195" s="280"/>
      <c r="AO1195" s="280"/>
      <c r="AP1195" s="280"/>
    </row>
    <row r="1196" spans="22:42" ht="14.5" x14ac:dyDescent="0.35">
      <c r="V1196" s="210" t="s">
        <v>3</v>
      </c>
      <c r="W1196" s="210" t="s">
        <v>3</v>
      </c>
      <c r="X1196" s="210" t="s">
        <v>3</v>
      </c>
      <c r="Y1196" s="210" t="s">
        <v>3</v>
      </c>
      <c r="AD1196" s="210" t="s">
        <v>3</v>
      </c>
      <c r="AG1196" s="281"/>
      <c r="AH1196" s="281"/>
      <c r="AI1196" s="281"/>
      <c r="AJ1196" s="1172"/>
      <c r="AK1196" s="1253"/>
      <c r="AL1196" s="1253"/>
      <c r="AM1196" s="1253"/>
      <c r="AN1196" s="280"/>
      <c r="AO1196" s="280"/>
      <c r="AP1196" s="280"/>
    </row>
    <row r="1197" spans="22:42" ht="14.5" x14ac:dyDescent="0.35">
      <c r="V1197" s="210" t="s">
        <v>3</v>
      </c>
      <c r="W1197" s="210" t="s">
        <v>3</v>
      </c>
      <c r="X1197" s="210" t="s">
        <v>3</v>
      </c>
      <c r="Y1197" s="210" t="s">
        <v>3</v>
      </c>
      <c r="AD1197" s="210" t="s">
        <v>3</v>
      </c>
      <c r="AG1197" s="281"/>
      <c r="AH1197" s="281"/>
      <c r="AI1197" s="281"/>
      <c r="AJ1197" s="1172"/>
      <c r="AK1197" s="1253"/>
      <c r="AL1197" s="1253"/>
      <c r="AM1197" s="1253"/>
      <c r="AN1197" s="280"/>
      <c r="AO1197" s="280"/>
      <c r="AP1197" s="280"/>
    </row>
    <row r="1198" spans="22:42" ht="14.5" x14ac:dyDescent="0.35">
      <c r="V1198" s="210" t="s">
        <v>3</v>
      </c>
      <c r="W1198" s="210" t="s">
        <v>3</v>
      </c>
      <c r="X1198" s="210" t="s">
        <v>3</v>
      </c>
      <c r="Y1198" s="210" t="s">
        <v>3</v>
      </c>
      <c r="AD1198" s="210" t="s">
        <v>3</v>
      </c>
      <c r="AG1198" s="281"/>
      <c r="AH1198" s="281"/>
      <c r="AI1198" s="281"/>
      <c r="AJ1198" s="1172"/>
      <c r="AK1198" s="1253"/>
      <c r="AL1198" s="1253"/>
      <c r="AM1198" s="1253"/>
      <c r="AN1198" s="280"/>
      <c r="AO1198" s="280"/>
      <c r="AP1198" s="280"/>
    </row>
    <row r="1199" spans="22:42" ht="14.5" x14ac:dyDescent="0.35">
      <c r="V1199" s="210" t="s">
        <v>3</v>
      </c>
      <c r="W1199" s="210" t="s">
        <v>3</v>
      </c>
      <c r="X1199" s="210" t="s">
        <v>3</v>
      </c>
      <c r="Y1199" s="210" t="s">
        <v>3</v>
      </c>
      <c r="AD1199" s="210" t="s">
        <v>3</v>
      </c>
      <c r="AG1199" s="281"/>
      <c r="AH1199" s="281"/>
      <c r="AI1199" s="281"/>
      <c r="AJ1199" s="1172"/>
      <c r="AK1199" s="1253"/>
      <c r="AL1199" s="1253"/>
      <c r="AM1199" s="1253"/>
      <c r="AN1199" s="280"/>
      <c r="AO1199" s="280"/>
      <c r="AP1199" s="280"/>
    </row>
    <row r="1200" spans="22:42" ht="14.5" x14ac:dyDescent="0.35">
      <c r="V1200" s="210" t="s">
        <v>3</v>
      </c>
      <c r="W1200" s="210" t="s">
        <v>3</v>
      </c>
      <c r="X1200" s="210" t="s">
        <v>3</v>
      </c>
      <c r="Y1200" s="210" t="s">
        <v>3</v>
      </c>
      <c r="AD1200" s="210" t="s">
        <v>3</v>
      </c>
      <c r="AG1200" s="281"/>
      <c r="AH1200" s="281"/>
      <c r="AI1200" s="281"/>
      <c r="AJ1200" s="1172"/>
      <c r="AK1200" s="1253"/>
      <c r="AL1200" s="1253"/>
      <c r="AM1200" s="1253"/>
      <c r="AN1200" s="280"/>
      <c r="AO1200" s="280"/>
      <c r="AP1200" s="280"/>
    </row>
    <row r="1201" spans="22:42" ht="14.5" x14ac:dyDescent="0.35">
      <c r="V1201" s="210" t="s">
        <v>3</v>
      </c>
      <c r="W1201" s="210" t="s">
        <v>3</v>
      </c>
      <c r="X1201" s="210" t="s">
        <v>3</v>
      </c>
      <c r="Y1201" s="210" t="s">
        <v>3</v>
      </c>
      <c r="AD1201" s="210" t="s">
        <v>3</v>
      </c>
      <c r="AG1201" s="281"/>
      <c r="AH1201" s="281"/>
      <c r="AI1201" s="281"/>
      <c r="AJ1201" s="1172"/>
      <c r="AK1201" s="1253"/>
      <c r="AL1201" s="1253"/>
      <c r="AM1201" s="1253"/>
      <c r="AN1201" s="280"/>
      <c r="AO1201" s="280"/>
      <c r="AP1201" s="280"/>
    </row>
    <row r="1202" spans="22:42" ht="14.5" x14ac:dyDescent="0.35">
      <c r="V1202" s="210" t="s">
        <v>3</v>
      </c>
      <c r="W1202" s="210" t="s">
        <v>3</v>
      </c>
      <c r="X1202" s="210" t="s">
        <v>3</v>
      </c>
      <c r="Y1202" s="210" t="s">
        <v>3</v>
      </c>
      <c r="AD1202" s="210" t="s">
        <v>3</v>
      </c>
      <c r="AG1202" s="281"/>
      <c r="AH1202" s="281"/>
      <c r="AI1202" s="281"/>
      <c r="AJ1202" s="1172"/>
      <c r="AK1202" s="1253"/>
      <c r="AL1202" s="1253"/>
      <c r="AM1202" s="1253"/>
      <c r="AN1202" s="280"/>
      <c r="AO1202" s="280"/>
      <c r="AP1202" s="280"/>
    </row>
    <row r="1203" spans="22:42" ht="14.5" x14ac:dyDescent="0.35">
      <c r="V1203" s="210" t="s">
        <v>3</v>
      </c>
      <c r="W1203" s="210" t="s">
        <v>3</v>
      </c>
      <c r="X1203" s="210" t="s">
        <v>3</v>
      </c>
      <c r="Y1203" s="210" t="s">
        <v>3</v>
      </c>
      <c r="AD1203" s="210" t="s">
        <v>3</v>
      </c>
      <c r="AG1203" s="281"/>
      <c r="AH1203" s="281"/>
      <c r="AI1203" s="281"/>
      <c r="AJ1203" s="1172"/>
      <c r="AK1203" s="1253"/>
      <c r="AL1203" s="1253"/>
      <c r="AM1203" s="1253"/>
      <c r="AN1203" s="280"/>
      <c r="AO1203" s="280"/>
      <c r="AP1203" s="280"/>
    </row>
    <row r="1204" spans="22:42" ht="14.5" x14ac:dyDescent="0.35">
      <c r="V1204" s="210" t="s">
        <v>3</v>
      </c>
      <c r="W1204" s="210" t="s">
        <v>3</v>
      </c>
      <c r="X1204" s="210" t="s">
        <v>3</v>
      </c>
      <c r="Y1204" s="210" t="s">
        <v>3</v>
      </c>
      <c r="AD1204" s="210" t="s">
        <v>3</v>
      </c>
      <c r="AG1204" s="281"/>
      <c r="AH1204" s="281"/>
      <c r="AI1204" s="281"/>
      <c r="AJ1204" s="1172"/>
      <c r="AK1204" s="1253"/>
      <c r="AL1204" s="1253"/>
      <c r="AM1204" s="1253"/>
      <c r="AN1204" s="280"/>
      <c r="AO1204" s="280"/>
      <c r="AP1204" s="280"/>
    </row>
    <row r="1205" spans="22:42" ht="14.5" x14ac:dyDescent="0.35">
      <c r="V1205" s="210" t="s">
        <v>3</v>
      </c>
      <c r="W1205" s="210" t="s">
        <v>3</v>
      </c>
      <c r="X1205" s="210" t="s">
        <v>3</v>
      </c>
      <c r="Y1205" s="210" t="s">
        <v>3</v>
      </c>
      <c r="AD1205" s="210" t="s">
        <v>3</v>
      </c>
      <c r="AG1205" s="281"/>
      <c r="AH1205" s="281"/>
      <c r="AI1205" s="281"/>
      <c r="AJ1205" s="1172"/>
      <c r="AK1205" s="1253"/>
      <c r="AL1205" s="1253"/>
      <c r="AM1205" s="1253"/>
      <c r="AN1205" s="280"/>
      <c r="AO1205" s="280"/>
      <c r="AP1205" s="280"/>
    </row>
    <row r="1206" spans="22:42" ht="14.5" x14ac:dyDescent="0.35">
      <c r="V1206" s="210" t="s">
        <v>3</v>
      </c>
      <c r="W1206" s="210" t="s">
        <v>3</v>
      </c>
      <c r="X1206" s="210" t="s">
        <v>3</v>
      </c>
      <c r="Y1206" s="210" t="s">
        <v>3</v>
      </c>
      <c r="AD1206" s="210" t="s">
        <v>3</v>
      </c>
      <c r="AG1206" s="281"/>
      <c r="AH1206" s="281"/>
      <c r="AI1206" s="281"/>
      <c r="AJ1206" s="1172"/>
      <c r="AK1206" s="1253"/>
      <c r="AL1206" s="1253"/>
      <c r="AM1206" s="1253"/>
      <c r="AN1206" s="280"/>
      <c r="AO1206" s="280"/>
      <c r="AP1206" s="280"/>
    </row>
    <row r="1207" spans="22:42" ht="14.5" x14ac:dyDescent="0.35">
      <c r="V1207" s="210" t="s">
        <v>3</v>
      </c>
      <c r="W1207" s="210" t="s">
        <v>3</v>
      </c>
      <c r="X1207" s="210" t="s">
        <v>3</v>
      </c>
      <c r="Y1207" s="210" t="s">
        <v>3</v>
      </c>
      <c r="AD1207" s="210" t="s">
        <v>3</v>
      </c>
      <c r="AG1207" s="281"/>
      <c r="AH1207" s="281"/>
      <c r="AI1207" s="281"/>
      <c r="AJ1207" s="1172"/>
      <c r="AK1207" s="1253"/>
      <c r="AL1207" s="1253"/>
      <c r="AM1207" s="1253"/>
      <c r="AN1207" s="280"/>
      <c r="AO1207" s="280"/>
      <c r="AP1207" s="280"/>
    </row>
    <row r="1208" spans="22:42" ht="14.5" x14ac:dyDescent="0.35">
      <c r="V1208" s="210" t="s">
        <v>3</v>
      </c>
      <c r="W1208" s="210" t="s">
        <v>3</v>
      </c>
      <c r="X1208" s="210" t="s">
        <v>3</v>
      </c>
      <c r="Y1208" s="210" t="s">
        <v>3</v>
      </c>
      <c r="AD1208" s="210" t="s">
        <v>3</v>
      </c>
      <c r="AG1208" s="281"/>
      <c r="AH1208" s="281"/>
      <c r="AI1208" s="281"/>
      <c r="AJ1208" s="1172"/>
      <c r="AK1208" s="1253"/>
      <c r="AL1208" s="1253"/>
      <c r="AM1208" s="1253"/>
      <c r="AN1208" s="280"/>
      <c r="AO1208" s="280"/>
      <c r="AP1208" s="280"/>
    </row>
    <row r="1209" spans="22:42" ht="14.5" x14ac:dyDescent="0.35">
      <c r="V1209" s="210" t="s">
        <v>3</v>
      </c>
      <c r="W1209" s="210" t="s">
        <v>3</v>
      </c>
      <c r="X1209" s="210" t="s">
        <v>3</v>
      </c>
      <c r="Y1209" s="210" t="s">
        <v>3</v>
      </c>
      <c r="AD1209" s="210" t="s">
        <v>3</v>
      </c>
      <c r="AG1209" s="281"/>
      <c r="AH1209" s="281"/>
      <c r="AI1209" s="281"/>
      <c r="AJ1209" s="1172"/>
      <c r="AK1209" s="1253"/>
      <c r="AL1209" s="1253"/>
      <c r="AM1209" s="1253"/>
      <c r="AN1209" s="280"/>
      <c r="AO1209" s="280"/>
      <c r="AP1209" s="280"/>
    </row>
    <row r="1210" spans="22:42" ht="14.5" x14ac:dyDescent="0.35">
      <c r="V1210" s="210" t="s">
        <v>3</v>
      </c>
      <c r="W1210" s="210" t="s">
        <v>3</v>
      </c>
      <c r="X1210" s="210" t="s">
        <v>3</v>
      </c>
      <c r="Y1210" s="210" t="s">
        <v>3</v>
      </c>
      <c r="AD1210" s="210" t="s">
        <v>3</v>
      </c>
      <c r="AG1210" s="281"/>
      <c r="AH1210" s="281"/>
      <c r="AI1210" s="281"/>
      <c r="AJ1210" s="1172"/>
      <c r="AK1210" s="1253"/>
      <c r="AL1210" s="1253"/>
      <c r="AM1210" s="1253"/>
      <c r="AN1210" s="280"/>
      <c r="AO1210" s="280"/>
      <c r="AP1210" s="280"/>
    </row>
    <row r="1211" spans="22:42" ht="14.5" x14ac:dyDescent="0.35">
      <c r="V1211" s="210" t="s">
        <v>3</v>
      </c>
      <c r="W1211" s="210" t="s">
        <v>3</v>
      </c>
      <c r="X1211" s="210" t="s">
        <v>3</v>
      </c>
      <c r="Y1211" s="210" t="s">
        <v>3</v>
      </c>
      <c r="AD1211" s="210" t="s">
        <v>3</v>
      </c>
      <c r="AG1211" s="281"/>
      <c r="AH1211" s="281"/>
      <c r="AI1211" s="281"/>
      <c r="AJ1211" s="1172"/>
      <c r="AK1211" s="1253"/>
      <c r="AL1211" s="1253"/>
      <c r="AM1211" s="1253"/>
      <c r="AN1211" s="280"/>
      <c r="AO1211" s="280"/>
      <c r="AP1211" s="280"/>
    </row>
    <row r="1212" spans="22:42" ht="14.5" x14ac:dyDescent="0.35">
      <c r="V1212" s="210" t="s">
        <v>3</v>
      </c>
      <c r="W1212" s="210" t="s">
        <v>3</v>
      </c>
      <c r="X1212" s="210" t="s">
        <v>3</v>
      </c>
      <c r="Y1212" s="210" t="s">
        <v>3</v>
      </c>
      <c r="AD1212" s="210" t="s">
        <v>3</v>
      </c>
      <c r="AG1212" s="281"/>
      <c r="AH1212" s="281"/>
      <c r="AI1212" s="281"/>
      <c r="AJ1212" s="1172"/>
      <c r="AK1212" s="1253"/>
      <c r="AL1212" s="1253"/>
      <c r="AM1212" s="1253"/>
      <c r="AN1212" s="280"/>
      <c r="AO1212" s="280"/>
      <c r="AP1212" s="280"/>
    </row>
    <row r="1213" spans="22:42" ht="14.5" x14ac:dyDescent="0.35">
      <c r="V1213" s="210" t="s">
        <v>3</v>
      </c>
      <c r="W1213" s="210" t="s">
        <v>3</v>
      </c>
      <c r="X1213" s="210" t="s">
        <v>3</v>
      </c>
      <c r="Y1213" s="210" t="s">
        <v>3</v>
      </c>
      <c r="AD1213" s="210" t="s">
        <v>3</v>
      </c>
      <c r="AG1213" s="281"/>
      <c r="AH1213" s="281"/>
      <c r="AI1213" s="281"/>
      <c r="AJ1213" s="1172"/>
      <c r="AK1213" s="1253"/>
      <c r="AL1213" s="1253"/>
      <c r="AM1213" s="1253"/>
      <c r="AN1213" s="280"/>
      <c r="AO1213" s="280"/>
      <c r="AP1213" s="280"/>
    </row>
    <row r="1214" spans="22:42" ht="14.5" x14ac:dyDescent="0.35">
      <c r="V1214" s="210" t="s">
        <v>3</v>
      </c>
      <c r="W1214" s="210" t="s">
        <v>3</v>
      </c>
      <c r="X1214" s="210" t="s">
        <v>3</v>
      </c>
      <c r="Y1214" s="210" t="s">
        <v>3</v>
      </c>
      <c r="AD1214" s="210" t="s">
        <v>3</v>
      </c>
      <c r="AG1214" s="281"/>
      <c r="AH1214" s="281"/>
      <c r="AI1214" s="281"/>
      <c r="AJ1214" s="1172"/>
      <c r="AK1214" s="1253"/>
      <c r="AL1214" s="1253"/>
      <c r="AM1214" s="1253"/>
      <c r="AN1214" s="280"/>
      <c r="AO1214" s="280"/>
      <c r="AP1214" s="280"/>
    </row>
    <row r="1215" spans="22:42" ht="14.5" x14ac:dyDescent="0.35">
      <c r="V1215" s="210" t="s">
        <v>3</v>
      </c>
      <c r="W1215" s="210" t="s">
        <v>3</v>
      </c>
      <c r="X1215" s="210" t="s">
        <v>3</v>
      </c>
      <c r="Y1215" s="210" t="s">
        <v>3</v>
      </c>
      <c r="AD1215" s="210" t="s">
        <v>3</v>
      </c>
      <c r="AG1215" s="281"/>
      <c r="AH1215" s="281"/>
      <c r="AI1215" s="281"/>
      <c r="AJ1215" s="1172"/>
      <c r="AK1215" s="1253"/>
      <c r="AL1215" s="1253"/>
      <c r="AM1215" s="1253"/>
      <c r="AN1215" s="280"/>
      <c r="AO1215" s="280"/>
      <c r="AP1215" s="280"/>
    </row>
    <row r="1216" spans="22:42" ht="14.5" x14ac:dyDescent="0.35">
      <c r="V1216" s="210" t="s">
        <v>3</v>
      </c>
      <c r="W1216" s="210" t="s">
        <v>3</v>
      </c>
      <c r="X1216" s="210" t="s">
        <v>3</v>
      </c>
      <c r="Y1216" s="210" t="s">
        <v>3</v>
      </c>
      <c r="AD1216" s="210" t="s">
        <v>3</v>
      </c>
      <c r="AG1216" s="281"/>
      <c r="AH1216" s="281"/>
      <c r="AI1216" s="281"/>
      <c r="AJ1216" s="1172"/>
      <c r="AK1216" s="1253"/>
      <c r="AL1216" s="1253"/>
      <c r="AM1216" s="1253"/>
      <c r="AN1216" s="280"/>
      <c r="AO1216" s="280"/>
      <c r="AP1216" s="280"/>
    </row>
    <row r="1217" spans="22:42" ht="14.5" x14ac:dyDescent="0.35">
      <c r="V1217" s="210" t="s">
        <v>3</v>
      </c>
      <c r="W1217" s="210" t="s">
        <v>3</v>
      </c>
      <c r="X1217" s="210" t="s">
        <v>3</v>
      </c>
      <c r="Y1217" s="210" t="s">
        <v>3</v>
      </c>
      <c r="AD1217" s="210" t="s">
        <v>3</v>
      </c>
      <c r="AG1217" s="281"/>
      <c r="AH1217" s="281"/>
      <c r="AI1217" s="281"/>
      <c r="AJ1217" s="1172"/>
      <c r="AK1217" s="1253"/>
      <c r="AL1217" s="1253"/>
      <c r="AM1217" s="1253"/>
      <c r="AN1217" s="280"/>
      <c r="AO1217" s="280"/>
      <c r="AP1217" s="280"/>
    </row>
    <row r="1218" spans="22:42" ht="14.5" x14ac:dyDescent="0.35">
      <c r="V1218" s="210" t="s">
        <v>3</v>
      </c>
      <c r="W1218" s="210" t="s">
        <v>3</v>
      </c>
      <c r="X1218" s="210" t="s">
        <v>3</v>
      </c>
      <c r="Y1218" s="210" t="s">
        <v>3</v>
      </c>
      <c r="AD1218" s="210" t="s">
        <v>3</v>
      </c>
      <c r="AG1218" s="281"/>
      <c r="AH1218" s="281"/>
      <c r="AI1218" s="281"/>
      <c r="AJ1218" s="1172"/>
      <c r="AK1218" s="1253"/>
      <c r="AL1218" s="1253"/>
      <c r="AM1218" s="1253"/>
      <c r="AN1218" s="280"/>
      <c r="AO1218" s="280"/>
      <c r="AP1218" s="280"/>
    </row>
    <row r="1219" spans="22:42" ht="14.5" x14ac:dyDescent="0.35">
      <c r="V1219" s="210" t="s">
        <v>3</v>
      </c>
      <c r="W1219" s="210" t="s">
        <v>3</v>
      </c>
      <c r="X1219" s="210" t="s">
        <v>3</v>
      </c>
      <c r="Y1219" s="210" t="s">
        <v>3</v>
      </c>
      <c r="AD1219" s="210" t="s">
        <v>3</v>
      </c>
      <c r="AG1219" s="281"/>
      <c r="AH1219" s="281"/>
      <c r="AI1219" s="281"/>
      <c r="AJ1219" s="1172"/>
      <c r="AK1219" s="1253"/>
      <c r="AL1219" s="1253"/>
      <c r="AM1219" s="1253"/>
      <c r="AN1219" s="280"/>
      <c r="AO1219" s="280"/>
      <c r="AP1219" s="280"/>
    </row>
    <row r="1220" spans="22:42" ht="14.5" x14ac:dyDescent="0.35">
      <c r="V1220" s="210" t="s">
        <v>3</v>
      </c>
      <c r="W1220" s="210" t="s">
        <v>3</v>
      </c>
      <c r="X1220" s="210" t="s">
        <v>3</v>
      </c>
      <c r="Y1220" s="210" t="s">
        <v>3</v>
      </c>
      <c r="AD1220" s="210" t="s">
        <v>3</v>
      </c>
      <c r="AG1220" s="281"/>
      <c r="AH1220" s="281"/>
      <c r="AI1220" s="281"/>
      <c r="AJ1220" s="1172"/>
      <c r="AK1220" s="1253"/>
      <c r="AL1220" s="1253"/>
      <c r="AM1220" s="1253"/>
      <c r="AN1220" s="280"/>
      <c r="AO1220" s="280"/>
      <c r="AP1220" s="280"/>
    </row>
    <row r="1221" spans="22:42" ht="14.5" x14ac:dyDescent="0.35">
      <c r="V1221" s="210" t="s">
        <v>3</v>
      </c>
      <c r="W1221" s="210" t="s">
        <v>3</v>
      </c>
      <c r="X1221" s="210" t="s">
        <v>3</v>
      </c>
      <c r="Y1221" s="210" t="s">
        <v>3</v>
      </c>
      <c r="AD1221" s="210" t="s">
        <v>3</v>
      </c>
      <c r="AG1221" s="281"/>
      <c r="AH1221" s="281"/>
      <c r="AI1221" s="281"/>
      <c r="AJ1221" s="1172"/>
      <c r="AK1221" s="1253"/>
      <c r="AL1221" s="1253"/>
      <c r="AM1221" s="1253"/>
      <c r="AN1221" s="280"/>
      <c r="AO1221" s="280"/>
      <c r="AP1221" s="280"/>
    </row>
    <row r="1222" spans="22:42" ht="14.5" x14ac:dyDescent="0.35">
      <c r="V1222" s="210" t="s">
        <v>3</v>
      </c>
      <c r="W1222" s="210" t="s">
        <v>3</v>
      </c>
      <c r="X1222" s="210" t="s">
        <v>3</v>
      </c>
      <c r="Y1222" s="210" t="s">
        <v>3</v>
      </c>
      <c r="AD1222" s="210" t="s">
        <v>3</v>
      </c>
      <c r="AG1222" s="281"/>
      <c r="AH1222" s="281"/>
      <c r="AI1222" s="281"/>
      <c r="AJ1222" s="1172"/>
      <c r="AK1222" s="1253"/>
      <c r="AL1222" s="1253"/>
      <c r="AM1222" s="1253"/>
      <c r="AN1222" s="280"/>
      <c r="AO1222" s="280"/>
      <c r="AP1222" s="280"/>
    </row>
    <row r="1223" spans="22:42" ht="14.5" x14ac:dyDescent="0.35">
      <c r="V1223" s="210" t="s">
        <v>3</v>
      </c>
      <c r="W1223" s="210" t="s">
        <v>3</v>
      </c>
      <c r="X1223" s="210" t="s">
        <v>3</v>
      </c>
      <c r="Y1223" s="210" t="s">
        <v>3</v>
      </c>
      <c r="AD1223" s="210" t="s">
        <v>3</v>
      </c>
      <c r="AG1223" s="281"/>
      <c r="AH1223" s="281"/>
      <c r="AI1223" s="281"/>
      <c r="AJ1223" s="1172"/>
      <c r="AK1223" s="1253"/>
      <c r="AL1223" s="1253"/>
      <c r="AM1223" s="1253"/>
      <c r="AN1223" s="280"/>
      <c r="AO1223" s="280"/>
      <c r="AP1223" s="280"/>
    </row>
    <row r="1224" spans="22:42" ht="14.5" x14ac:dyDescent="0.35">
      <c r="V1224" s="210" t="s">
        <v>3</v>
      </c>
      <c r="W1224" s="210" t="s">
        <v>3</v>
      </c>
      <c r="X1224" s="210" t="s">
        <v>3</v>
      </c>
      <c r="Y1224" s="210" t="s">
        <v>3</v>
      </c>
      <c r="AD1224" s="210" t="s">
        <v>3</v>
      </c>
      <c r="AG1224" s="281"/>
      <c r="AH1224" s="281"/>
      <c r="AI1224" s="281"/>
      <c r="AJ1224" s="1172"/>
      <c r="AK1224" s="1253"/>
      <c r="AL1224" s="1253"/>
      <c r="AM1224" s="1253"/>
      <c r="AN1224" s="280"/>
      <c r="AO1224" s="280"/>
      <c r="AP1224" s="280"/>
    </row>
    <row r="1225" spans="22:42" ht="14.5" x14ac:dyDescent="0.35">
      <c r="V1225" s="210" t="s">
        <v>3</v>
      </c>
      <c r="W1225" s="210" t="s">
        <v>3</v>
      </c>
      <c r="X1225" s="210" t="s">
        <v>3</v>
      </c>
      <c r="Y1225" s="210" t="s">
        <v>3</v>
      </c>
      <c r="AD1225" s="210" t="s">
        <v>3</v>
      </c>
      <c r="AG1225" s="281"/>
      <c r="AH1225" s="281"/>
      <c r="AI1225" s="281"/>
      <c r="AJ1225" s="1172"/>
      <c r="AK1225" s="1253"/>
      <c r="AL1225" s="1253"/>
      <c r="AM1225" s="1253"/>
      <c r="AN1225" s="280"/>
      <c r="AO1225" s="280"/>
      <c r="AP1225" s="280"/>
    </row>
    <row r="1226" spans="22:42" ht="14.5" x14ac:dyDescent="0.35">
      <c r="V1226" s="210" t="s">
        <v>3</v>
      </c>
      <c r="W1226" s="210" t="s">
        <v>3</v>
      </c>
      <c r="X1226" s="210" t="s">
        <v>3</v>
      </c>
      <c r="Y1226" s="210" t="s">
        <v>3</v>
      </c>
      <c r="AD1226" s="210" t="s">
        <v>3</v>
      </c>
      <c r="AG1226" s="281"/>
      <c r="AH1226" s="281"/>
      <c r="AI1226" s="281"/>
      <c r="AJ1226" s="1172"/>
      <c r="AK1226" s="1253"/>
      <c r="AL1226" s="1253"/>
      <c r="AM1226" s="1253"/>
      <c r="AN1226" s="280"/>
      <c r="AO1226" s="280"/>
      <c r="AP1226" s="280"/>
    </row>
    <row r="1227" spans="22:42" ht="14.5" x14ac:dyDescent="0.35">
      <c r="V1227" s="210" t="s">
        <v>3</v>
      </c>
      <c r="W1227" s="210" t="s">
        <v>3</v>
      </c>
      <c r="X1227" s="210" t="s">
        <v>3</v>
      </c>
      <c r="Y1227" s="210" t="s">
        <v>3</v>
      </c>
      <c r="AD1227" s="210" t="s">
        <v>3</v>
      </c>
      <c r="AG1227" s="281"/>
      <c r="AH1227" s="281"/>
      <c r="AI1227" s="281"/>
      <c r="AJ1227" s="1172"/>
      <c r="AK1227" s="1253"/>
      <c r="AL1227" s="1253"/>
      <c r="AM1227" s="1253"/>
      <c r="AN1227" s="280"/>
      <c r="AO1227" s="280"/>
      <c r="AP1227" s="280"/>
    </row>
    <row r="1228" spans="22:42" ht="14.5" x14ac:dyDescent="0.35">
      <c r="V1228" s="210" t="s">
        <v>3</v>
      </c>
      <c r="W1228" s="210" t="s">
        <v>3</v>
      </c>
      <c r="X1228" s="210" t="s">
        <v>3</v>
      </c>
      <c r="Y1228" s="210" t="s">
        <v>3</v>
      </c>
      <c r="AD1228" s="210" t="s">
        <v>3</v>
      </c>
      <c r="AG1228" s="281"/>
      <c r="AH1228" s="281"/>
      <c r="AI1228" s="281"/>
      <c r="AJ1228" s="1172"/>
      <c r="AK1228" s="1253"/>
      <c r="AL1228" s="1253"/>
      <c r="AM1228" s="1253"/>
      <c r="AN1228" s="280"/>
      <c r="AO1228" s="280"/>
      <c r="AP1228" s="280"/>
    </row>
    <row r="1229" spans="22:42" ht="14.5" x14ac:dyDescent="0.35">
      <c r="V1229" s="210" t="s">
        <v>3</v>
      </c>
      <c r="W1229" s="210" t="s">
        <v>3</v>
      </c>
      <c r="X1229" s="210" t="s">
        <v>3</v>
      </c>
      <c r="Y1229" s="210" t="s">
        <v>3</v>
      </c>
      <c r="AD1229" s="210" t="s">
        <v>3</v>
      </c>
      <c r="AG1229" s="281"/>
      <c r="AH1229" s="281"/>
      <c r="AI1229" s="281"/>
      <c r="AJ1229" s="1172"/>
      <c r="AK1229" s="1253"/>
      <c r="AL1229" s="1253"/>
      <c r="AM1229" s="1253"/>
      <c r="AN1229" s="280"/>
      <c r="AO1229" s="280"/>
      <c r="AP1229" s="280"/>
    </row>
    <row r="1230" spans="22:42" ht="14.5" x14ac:dyDescent="0.35">
      <c r="V1230" s="210" t="s">
        <v>3</v>
      </c>
      <c r="W1230" s="210" t="s">
        <v>3</v>
      </c>
      <c r="X1230" s="210" t="s">
        <v>3</v>
      </c>
      <c r="Y1230" s="210" t="s">
        <v>3</v>
      </c>
      <c r="AD1230" s="210" t="s">
        <v>3</v>
      </c>
      <c r="AG1230" s="281"/>
      <c r="AH1230" s="281"/>
      <c r="AI1230" s="281"/>
      <c r="AJ1230" s="1172"/>
      <c r="AK1230" s="1253"/>
      <c r="AL1230" s="1253"/>
      <c r="AM1230" s="1253"/>
      <c r="AN1230" s="280"/>
      <c r="AO1230" s="280"/>
      <c r="AP1230" s="280"/>
    </row>
    <row r="1231" spans="22:42" ht="14.5" x14ac:dyDescent="0.35">
      <c r="V1231" s="210" t="s">
        <v>3</v>
      </c>
      <c r="W1231" s="210" t="s">
        <v>3</v>
      </c>
      <c r="X1231" s="210" t="s">
        <v>3</v>
      </c>
      <c r="Y1231" s="210" t="s">
        <v>3</v>
      </c>
      <c r="AD1231" s="210" t="s">
        <v>3</v>
      </c>
      <c r="AG1231" s="281"/>
      <c r="AH1231" s="281"/>
      <c r="AI1231" s="281"/>
      <c r="AJ1231" s="1172"/>
      <c r="AK1231" s="1253"/>
      <c r="AL1231" s="1253"/>
      <c r="AM1231" s="1253"/>
      <c r="AN1231" s="280"/>
      <c r="AO1231" s="280"/>
      <c r="AP1231" s="280"/>
    </row>
    <row r="1232" spans="22:42" ht="14.5" x14ac:dyDescent="0.35">
      <c r="V1232" s="210" t="s">
        <v>3</v>
      </c>
      <c r="W1232" s="210" t="s">
        <v>3</v>
      </c>
      <c r="X1232" s="210" t="s">
        <v>3</v>
      </c>
      <c r="Y1232" s="210" t="s">
        <v>3</v>
      </c>
      <c r="AD1232" s="210" t="s">
        <v>3</v>
      </c>
      <c r="AG1232" s="281"/>
      <c r="AH1232" s="281"/>
      <c r="AI1232" s="281"/>
      <c r="AJ1232" s="1172"/>
      <c r="AK1232" s="1253"/>
      <c r="AL1232" s="1253"/>
      <c r="AM1232" s="1253"/>
      <c r="AN1232" s="280"/>
      <c r="AO1232" s="280"/>
      <c r="AP1232" s="280"/>
    </row>
    <row r="1233" spans="22:42" ht="14.5" x14ac:dyDescent="0.35">
      <c r="V1233" s="210" t="s">
        <v>3</v>
      </c>
      <c r="W1233" s="210" t="s">
        <v>3</v>
      </c>
      <c r="X1233" s="210" t="s">
        <v>3</v>
      </c>
      <c r="Y1233" s="210" t="s">
        <v>3</v>
      </c>
      <c r="AD1233" s="210" t="s">
        <v>3</v>
      </c>
      <c r="AG1233" s="281"/>
      <c r="AH1233" s="281"/>
      <c r="AI1233" s="281"/>
      <c r="AJ1233" s="1172"/>
      <c r="AK1233" s="1253"/>
      <c r="AL1233" s="1253"/>
      <c r="AM1233" s="1253"/>
      <c r="AN1233" s="280"/>
      <c r="AO1233" s="280"/>
      <c r="AP1233" s="280"/>
    </row>
    <row r="1234" spans="22:42" ht="14.5" x14ac:dyDescent="0.35">
      <c r="V1234" s="210" t="s">
        <v>3</v>
      </c>
      <c r="W1234" s="210" t="s">
        <v>3</v>
      </c>
      <c r="X1234" s="210" t="s">
        <v>3</v>
      </c>
      <c r="Y1234" s="210" t="s">
        <v>3</v>
      </c>
      <c r="AD1234" s="210" t="s">
        <v>3</v>
      </c>
      <c r="AG1234" s="281"/>
      <c r="AH1234" s="281"/>
      <c r="AI1234" s="281"/>
      <c r="AJ1234" s="1172"/>
      <c r="AK1234" s="1253"/>
      <c r="AL1234" s="1253"/>
      <c r="AM1234" s="1253"/>
      <c r="AN1234" s="280"/>
      <c r="AO1234" s="280"/>
      <c r="AP1234" s="280"/>
    </row>
    <row r="1235" spans="22:42" ht="14.5" x14ac:dyDescent="0.35">
      <c r="V1235" s="210" t="s">
        <v>3</v>
      </c>
      <c r="W1235" s="210" t="s">
        <v>3</v>
      </c>
      <c r="X1235" s="210" t="s">
        <v>3</v>
      </c>
      <c r="Y1235" s="210" t="s">
        <v>3</v>
      </c>
      <c r="AD1235" s="210" t="s">
        <v>3</v>
      </c>
      <c r="AG1235" s="281"/>
      <c r="AH1235" s="281"/>
      <c r="AI1235" s="281"/>
      <c r="AJ1235" s="1172"/>
      <c r="AK1235" s="1253"/>
      <c r="AL1235" s="1253"/>
      <c r="AM1235" s="1253"/>
      <c r="AN1235" s="280"/>
      <c r="AO1235" s="280"/>
      <c r="AP1235" s="280"/>
    </row>
    <row r="1236" spans="22:42" ht="14.5" x14ac:dyDescent="0.35">
      <c r="V1236" s="210" t="s">
        <v>3</v>
      </c>
      <c r="W1236" s="210" t="s">
        <v>3</v>
      </c>
      <c r="X1236" s="210" t="s">
        <v>3</v>
      </c>
      <c r="Y1236" s="210" t="s">
        <v>3</v>
      </c>
      <c r="AD1236" s="210" t="s">
        <v>3</v>
      </c>
      <c r="AG1236" s="281"/>
      <c r="AH1236" s="281"/>
      <c r="AI1236" s="281"/>
      <c r="AJ1236" s="1172"/>
      <c r="AK1236" s="1253"/>
      <c r="AL1236" s="1253"/>
      <c r="AM1236" s="1253"/>
      <c r="AN1236" s="280"/>
      <c r="AO1236" s="280"/>
      <c r="AP1236" s="280"/>
    </row>
    <row r="1237" spans="22:42" ht="14.5" x14ac:dyDescent="0.35">
      <c r="V1237" s="210" t="s">
        <v>3</v>
      </c>
      <c r="W1237" s="210" t="s">
        <v>3</v>
      </c>
      <c r="X1237" s="210" t="s">
        <v>3</v>
      </c>
      <c r="Y1237" s="210" t="s">
        <v>3</v>
      </c>
      <c r="AD1237" s="210" t="s">
        <v>3</v>
      </c>
      <c r="AG1237" s="281"/>
      <c r="AH1237" s="281"/>
      <c r="AI1237" s="281"/>
      <c r="AJ1237" s="1172"/>
      <c r="AK1237" s="1253"/>
      <c r="AL1237" s="1253"/>
      <c r="AM1237" s="1253"/>
      <c r="AN1237" s="280"/>
      <c r="AO1237" s="280"/>
      <c r="AP1237" s="280"/>
    </row>
    <row r="1238" spans="22:42" ht="14.5" x14ac:dyDescent="0.35">
      <c r="V1238" s="210" t="s">
        <v>3</v>
      </c>
      <c r="W1238" s="210" t="s">
        <v>3</v>
      </c>
      <c r="X1238" s="210" t="s">
        <v>3</v>
      </c>
      <c r="Y1238" s="210" t="s">
        <v>3</v>
      </c>
      <c r="AD1238" s="210" t="s">
        <v>3</v>
      </c>
      <c r="AG1238" s="281"/>
      <c r="AH1238" s="281"/>
      <c r="AI1238" s="281"/>
      <c r="AJ1238" s="1172"/>
      <c r="AK1238" s="1253"/>
      <c r="AL1238" s="1253"/>
      <c r="AM1238" s="1253"/>
      <c r="AN1238" s="280"/>
      <c r="AO1238" s="280"/>
      <c r="AP1238" s="280"/>
    </row>
    <row r="1239" spans="22:42" ht="14.5" x14ac:dyDescent="0.35">
      <c r="V1239" s="210" t="s">
        <v>3</v>
      </c>
      <c r="W1239" s="210" t="s">
        <v>3</v>
      </c>
      <c r="X1239" s="210" t="s">
        <v>3</v>
      </c>
      <c r="Y1239" s="210" t="s">
        <v>3</v>
      </c>
      <c r="AD1239" s="210" t="s">
        <v>3</v>
      </c>
      <c r="AG1239" s="281"/>
      <c r="AH1239" s="281"/>
      <c r="AI1239" s="281"/>
      <c r="AJ1239" s="1172"/>
      <c r="AK1239" s="1253"/>
      <c r="AL1239" s="1253"/>
      <c r="AM1239" s="1253"/>
      <c r="AN1239" s="280"/>
      <c r="AO1239" s="280"/>
      <c r="AP1239" s="280"/>
    </row>
    <row r="1240" spans="22:42" ht="14.5" x14ac:dyDescent="0.35">
      <c r="V1240" s="210" t="s">
        <v>3</v>
      </c>
      <c r="W1240" s="210" t="s">
        <v>3</v>
      </c>
      <c r="X1240" s="210" t="s">
        <v>3</v>
      </c>
      <c r="Y1240" s="210" t="s">
        <v>3</v>
      </c>
      <c r="AD1240" s="210" t="s">
        <v>3</v>
      </c>
      <c r="AG1240" s="281"/>
      <c r="AH1240" s="281"/>
      <c r="AI1240" s="281"/>
      <c r="AJ1240" s="1172"/>
      <c r="AK1240" s="1253"/>
      <c r="AL1240" s="1253"/>
      <c r="AM1240" s="1253"/>
      <c r="AN1240" s="280"/>
      <c r="AO1240" s="280"/>
      <c r="AP1240" s="280"/>
    </row>
    <row r="1241" spans="22:42" ht="14.5" x14ac:dyDescent="0.35">
      <c r="V1241" s="210" t="s">
        <v>3</v>
      </c>
      <c r="W1241" s="210" t="s">
        <v>3</v>
      </c>
      <c r="X1241" s="210" t="s">
        <v>3</v>
      </c>
      <c r="Y1241" s="210" t="s">
        <v>3</v>
      </c>
      <c r="AD1241" s="210" t="s">
        <v>3</v>
      </c>
      <c r="AG1241" s="281"/>
      <c r="AH1241" s="281"/>
      <c r="AI1241" s="281"/>
      <c r="AJ1241" s="1172"/>
      <c r="AK1241" s="1253"/>
      <c r="AL1241" s="1253"/>
      <c r="AM1241" s="1253"/>
      <c r="AN1241" s="280"/>
      <c r="AO1241" s="280"/>
      <c r="AP1241" s="280"/>
    </row>
    <row r="1242" spans="22:42" ht="14.5" x14ac:dyDescent="0.35">
      <c r="V1242" s="210" t="s">
        <v>3</v>
      </c>
      <c r="W1242" s="210" t="s">
        <v>3</v>
      </c>
      <c r="X1242" s="210" t="s">
        <v>3</v>
      </c>
      <c r="Y1242" s="210" t="s">
        <v>3</v>
      </c>
      <c r="AD1242" s="210" t="s">
        <v>3</v>
      </c>
      <c r="AG1242" s="281"/>
      <c r="AH1242" s="281"/>
      <c r="AI1242" s="281"/>
      <c r="AJ1242" s="1172"/>
      <c r="AK1242" s="1253"/>
      <c r="AL1242" s="1253"/>
      <c r="AM1242" s="1253"/>
      <c r="AN1242" s="280"/>
      <c r="AO1242" s="280"/>
      <c r="AP1242" s="280"/>
    </row>
    <row r="1243" spans="22:42" ht="14.5" x14ac:dyDescent="0.35">
      <c r="V1243" s="210" t="s">
        <v>3</v>
      </c>
      <c r="W1243" s="210" t="s">
        <v>3</v>
      </c>
      <c r="X1243" s="210" t="s">
        <v>3</v>
      </c>
      <c r="Y1243" s="210" t="s">
        <v>3</v>
      </c>
      <c r="AD1243" s="210" t="s">
        <v>3</v>
      </c>
      <c r="AG1243" s="281"/>
      <c r="AH1243" s="281"/>
      <c r="AI1243" s="281"/>
      <c r="AJ1243" s="1172"/>
      <c r="AK1243" s="1253"/>
      <c r="AL1243" s="1253"/>
      <c r="AM1243" s="1253"/>
      <c r="AN1243" s="280"/>
      <c r="AO1243" s="280"/>
      <c r="AP1243" s="280"/>
    </row>
    <row r="1244" spans="22:42" ht="14.5" x14ac:dyDescent="0.35">
      <c r="V1244" s="210" t="s">
        <v>3</v>
      </c>
      <c r="W1244" s="210" t="s">
        <v>3</v>
      </c>
      <c r="X1244" s="210" t="s">
        <v>3</v>
      </c>
      <c r="Y1244" s="210" t="s">
        <v>3</v>
      </c>
      <c r="AD1244" s="210" t="s">
        <v>3</v>
      </c>
      <c r="AG1244" s="281"/>
      <c r="AH1244" s="281"/>
      <c r="AI1244" s="281"/>
      <c r="AJ1244" s="1172"/>
      <c r="AK1244" s="1253"/>
      <c r="AL1244" s="1253"/>
      <c r="AM1244" s="1253"/>
      <c r="AN1244" s="280"/>
      <c r="AO1244" s="280"/>
      <c r="AP1244" s="280"/>
    </row>
    <row r="1245" spans="22:42" ht="14.5" x14ac:dyDescent="0.35">
      <c r="V1245" s="210" t="s">
        <v>3</v>
      </c>
      <c r="W1245" s="210" t="s">
        <v>3</v>
      </c>
      <c r="X1245" s="210" t="s">
        <v>3</v>
      </c>
      <c r="Y1245" s="210" t="s">
        <v>3</v>
      </c>
      <c r="AD1245" s="210" t="s">
        <v>3</v>
      </c>
      <c r="AG1245" s="281"/>
      <c r="AH1245" s="281"/>
      <c r="AI1245" s="281"/>
      <c r="AJ1245" s="1172"/>
      <c r="AK1245" s="1253"/>
      <c r="AL1245" s="1253"/>
      <c r="AM1245" s="1253"/>
      <c r="AN1245" s="280"/>
      <c r="AO1245" s="280"/>
      <c r="AP1245" s="280"/>
    </row>
    <row r="1246" spans="22:42" ht="14.5" x14ac:dyDescent="0.35">
      <c r="V1246" s="210" t="s">
        <v>3</v>
      </c>
      <c r="W1246" s="210" t="s">
        <v>3</v>
      </c>
      <c r="X1246" s="210" t="s">
        <v>3</v>
      </c>
      <c r="Y1246" s="210" t="s">
        <v>3</v>
      </c>
      <c r="AD1246" s="210" t="s">
        <v>3</v>
      </c>
      <c r="AG1246" s="281"/>
      <c r="AH1246" s="281"/>
      <c r="AI1246" s="281"/>
      <c r="AJ1246" s="1172"/>
      <c r="AK1246" s="1253"/>
      <c r="AL1246" s="1253"/>
      <c r="AM1246" s="1253"/>
      <c r="AN1246" s="280"/>
      <c r="AO1246" s="280"/>
      <c r="AP1246" s="280"/>
    </row>
    <row r="1247" spans="22:42" ht="14.5" x14ac:dyDescent="0.35">
      <c r="V1247" s="210" t="s">
        <v>3</v>
      </c>
      <c r="W1247" s="210" t="s">
        <v>3</v>
      </c>
      <c r="X1247" s="210" t="s">
        <v>3</v>
      </c>
      <c r="Y1247" s="210" t="s">
        <v>3</v>
      </c>
      <c r="AD1247" s="210" t="s">
        <v>3</v>
      </c>
      <c r="AG1247" s="281"/>
      <c r="AH1247" s="281"/>
      <c r="AI1247" s="281"/>
      <c r="AJ1247" s="1172"/>
      <c r="AK1247" s="1253"/>
      <c r="AL1247" s="1253"/>
      <c r="AM1247" s="1253"/>
      <c r="AN1247" s="280"/>
      <c r="AO1247" s="280"/>
      <c r="AP1247" s="280"/>
    </row>
    <row r="1248" spans="22:42" ht="14.5" x14ac:dyDescent="0.35">
      <c r="V1248" s="210" t="s">
        <v>3</v>
      </c>
      <c r="W1248" s="210" t="s">
        <v>3</v>
      </c>
      <c r="X1248" s="210" t="s">
        <v>3</v>
      </c>
      <c r="Y1248" s="210" t="s">
        <v>3</v>
      </c>
      <c r="AD1248" s="210" t="s">
        <v>3</v>
      </c>
      <c r="AG1248" s="281"/>
      <c r="AH1248" s="281"/>
      <c r="AI1248" s="281"/>
      <c r="AJ1248" s="1172"/>
      <c r="AK1248" s="1253"/>
      <c r="AL1248" s="1253"/>
      <c r="AM1248" s="1253"/>
      <c r="AN1248" s="280"/>
      <c r="AO1248" s="280"/>
      <c r="AP1248" s="280"/>
    </row>
    <row r="1249" spans="22:42" ht="14.5" x14ac:dyDescent="0.35">
      <c r="V1249" s="210" t="s">
        <v>3</v>
      </c>
      <c r="W1249" s="210" t="s">
        <v>3</v>
      </c>
      <c r="X1249" s="210" t="s">
        <v>3</v>
      </c>
      <c r="Y1249" s="210" t="s">
        <v>3</v>
      </c>
      <c r="AD1249" s="210" t="s">
        <v>3</v>
      </c>
      <c r="AG1249" s="281"/>
      <c r="AH1249" s="281"/>
      <c r="AI1249" s="281"/>
      <c r="AJ1249" s="1172"/>
      <c r="AK1249" s="1253"/>
      <c r="AL1249" s="1253"/>
      <c r="AM1249" s="1253"/>
      <c r="AN1249" s="280"/>
      <c r="AO1249" s="280"/>
      <c r="AP1249" s="280"/>
    </row>
    <row r="1250" spans="22:42" ht="14.5" x14ac:dyDescent="0.35">
      <c r="V1250" s="210" t="s">
        <v>3</v>
      </c>
      <c r="W1250" s="210" t="s">
        <v>3</v>
      </c>
      <c r="X1250" s="210" t="s">
        <v>3</v>
      </c>
      <c r="Y1250" s="210" t="s">
        <v>3</v>
      </c>
      <c r="AD1250" s="210" t="s">
        <v>3</v>
      </c>
      <c r="AG1250" s="281"/>
      <c r="AH1250" s="281"/>
      <c r="AI1250" s="281"/>
      <c r="AJ1250" s="1172"/>
      <c r="AK1250" s="1253"/>
      <c r="AL1250" s="1253"/>
      <c r="AM1250" s="1253"/>
      <c r="AN1250" s="280"/>
      <c r="AO1250" s="280"/>
      <c r="AP1250" s="280"/>
    </row>
    <row r="1251" spans="22:42" ht="14.5" x14ac:dyDescent="0.35">
      <c r="V1251" s="210" t="s">
        <v>3</v>
      </c>
      <c r="W1251" s="210" t="s">
        <v>3</v>
      </c>
      <c r="X1251" s="210" t="s">
        <v>3</v>
      </c>
      <c r="Y1251" s="210" t="s">
        <v>3</v>
      </c>
      <c r="AD1251" s="210" t="s">
        <v>3</v>
      </c>
      <c r="AG1251" s="281"/>
      <c r="AH1251" s="281"/>
      <c r="AI1251" s="281"/>
      <c r="AJ1251" s="1172"/>
      <c r="AK1251" s="1253"/>
      <c r="AL1251" s="1253"/>
      <c r="AM1251" s="1253"/>
      <c r="AN1251" s="280"/>
      <c r="AO1251" s="280"/>
      <c r="AP1251" s="280"/>
    </row>
    <row r="1252" spans="22:42" ht="14.5" x14ac:dyDescent="0.35">
      <c r="V1252" s="210" t="s">
        <v>3</v>
      </c>
      <c r="W1252" s="210" t="s">
        <v>3</v>
      </c>
      <c r="X1252" s="210" t="s">
        <v>3</v>
      </c>
      <c r="Y1252" s="210" t="s">
        <v>3</v>
      </c>
      <c r="AD1252" s="210" t="s">
        <v>3</v>
      </c>
      <c r="AG1252" s="281"/>
      <c r="AH1252" s="281"/>
      <c r="AI1252" s="281"/>
      <c r="AJ1252" s="1172"/>
      <c r="AK1252" s="1253"/>
      <c r="AL1252" s="1253"/>
      <c r="AM1252" s="1253"/>
      <c r="AN1252" s="280"/>
      <c r="AO1252" s="280"/>
      <c r="AP1252" s="280"/>
    </row>
    <row r="1253" spans="22:42" ht="14.5" x14ac:dyDescent="0.35">
      <c r="V1253" s="210" t="s">
        <v>3</v>
      </c>
      <c r="W1253" s="210" t="s">
        <v>3</v>
      </c>
      <c r="X1253" s="210" t="s">
        <v>3</v>
      </c>
      <c r="Y1253" s="210" t="s">
        <v>3</v>
      </c>
      <c r="AD1253" s="210" t="s">
        <v>3</v>
      </c>
      <c r="AG1253" s="281"/>
      <c r="AH1253" s="281"/>
      <c r="AI1253" s="281"/>
      <c r="AJ1253" s="1172"/>
      <c r="AK1253" s="1253"/>
      <c r="AL1253" s="1253"/>
      <c r="AM1253" s="1253"/>
      <c r="AN1253" s="280"/>
      <c r="AO1253" s="280"/>
      <c r="AP1253" s="280"/>
    </row>
    <row r="1254" spans="22:42" ht="14.5" x14ac:dyDescent="0.35">
      <c r="V1254" s="210" t="s">
        <v>3</v>
      </c>
      <c r="W1254" s="210" t="s">
        <v>3</v>
      </c>
      <c r="X1254" s="210" t="s">
        <v>3</v>
      </c>
      <c r="Y1254" s="210" t="s">
        <v>3</v>
      </c>
      <c r="AD1254" s="210" t="s">
        <v>3</v>
      </c>
      <c r="AG1254" s="281"/>
      <c r="AH1254" s="281"/>
      <c r="AI1254" s="281"/>
      <c r="AJ1254" s="1172"/>
      <c r="AK1254" s="1253"/>
      <c r="AL1254" s="1253"/>
      <c r="AM1254" s="1253"/>
      <c r="AN1254" s="280"/>
      <c r="AO1254" s="280"/>
      <c r="AP1254" s="280"/>
    </row>
    <row r="1255" spans="22:42" ht="14.5" x14ac:dyDescent="0.35">
      <c r="V1255" s="210" t="s">
        <v>3</v>
      </c>
      <c r="W1255" s="210" t="s">
        <v>3</v>
      </c>
      <c r="X1255" s="210" t="s">
        <v>3</v>
      </c>
      <c r="Y1255" s="210" t="s">
        <v>3</v>
      </c>
      <c r="AD1255" s="210" t="s">
        <v>3</v>
      </c>
      <c r="AG1255" s="281"/>
      <c r="AH1255" s="281"/>
      <c r="AI1255" s="281"/>
      <c r="AJ1255" s="1172"/>
      <c r="AK1255" s="1253"/>
      <c r="AL1255" s="1253"/>
      <c r="AM1255" s="1253"/>
      <c r="AN1255" s="280"/>
      <c r="AO1255" s="280"/>
      <c r="AP1255" s="280"/>
    </row>
    <row r="1256" spans="22:42" ht="14.5" x14ac:dyDescent="0.35">
      <c r="V1256" s="210" t="s">
        <v>3</v>
      </c>
      <c r="W1256" s="210" t="s">
        <v>3</v>
      </c>
      <c r="X1256" s="210" t="s">
        <v>3</v>
      </c>
      <c r="Y1256" s="210" t="s">
        <v>3</v>
      </c>
      <c r="AD1256" s="210" t="s">
        <v>3</v>
      </c>
      <c r="AG1256" s="281"/>
      <c r="AH1256" s="281"/>
      <c r="AI1256" s="281"/>
      <c r="AJ1256" s="1172"/>
      <c r="AK1256" s="1253"/>
      <c r="AL1256" s="1253"/>
      <c r="AM1256" s="1253"/>
      <c r="AN1256" s="280"/>
      <c r="AO1256" s="280"/>
      <c r="AP1256" s="280"/>
    </row>
    <row r="1257" spans="22:42" ht="14.5" x14ac:dyDescent="0.35">
      <c r="V1257" s="210" t="s">
        <v>3</v>
      </c>
      <c r="W1257" s="210" t="s">
        <v>3</v>
      </c>
      <c r="X1257" s="210" t="s">
        <v>3</v>
      </c>
      <c r="Y1257" s="210" t="s">
        <v>3</v>
      </c>
      <c r="AD1257" s="210" t="s">
        <v>3</v>
      </c>
      <c r="AG1257" s="281"/>
      <c r="AH1257" s="281"/>
      <c r="AI1257" s="281"/>
      <c r="AJ1257" s="1172"/>
      <c r="AK1257" s="1253"/>
      <c r="AL1257" s="1253"/>
      <c r="AM1257" s="1253"/>
      <c r="AN1257" s="280"/>
      <c r="AO1257" s="280"/>
      <c r="AP1257" s="280"/>
    </row>
    <row r="1258" spans="22:42" ht="14.5" x14ac:dyDescent="0.35">
      <c r="V1258" s="210" t="s">
        <v>3</v>
      </c>
      <c r="W1258" s="210" t="s">
        <v>3</v>
      </c>
      <c r="X1258" s="210" t="s">
        <v>3</v>
      </c>
      <c r="Y1258" s="210" t="s">
        <v>3</v>
      </c>
      <c r="AD1258" s="210" t="s">
        <v>3</v>
      </c>
      <c r="AG1258" s="281"/>
      <c r="AH1258" s="281"/>
      <c r="AI1258" s="281"/>
      <c r="AJ1258" s="1172"/>
      <c r="AK1258" s="1253"/>
      <c r="AL1258" s="1253"/>
      <c r="AM1258" s="1253"/>
      <c r="AN1258" s="280"/>
      <c r="AO1258" s="280"/>
      <c r="AP1258" s="280"/>
    </row>
    <row r="1259" spans="22:42" ht="14.5" x14ac:dyDescent="0.35">
      <c r="V1259" s="210" t="s">
        <v>3</v>
      </c>
      <c r="W1259" s="210" t="s">
        <v>3</v>
      </c>
      <c r="X1259" s="210" t="s">
        <v>3</v>
      </c>
      <c r="Y1259" s="210" t="s">
        <v>3</v>
      </c>
      <c r="AD1259" s="210" t="s">
        <v>3</v>
      </c>
      <c r="AG1259" s="281"/>
      <c r="AH1259" s="281"/>
      <c r="AI1259" s="281"/>
      <c r="AJ1259" s="1172"/>
      <c r="AK1259" s="1253"/>
      <c r="AL1259" s="1253"/>
      <c r="AM1259" s="1253"/>
      <c r="AN1259" s="280"/>
      <c r="AO1259" s="280"/>
      <c r="AP1259" s="280"/>
    </row>
    <row r="1260" spans="22:42" ht="14.5" x14ac:dyDescent="0.35">
      <c r="V1260" s="210" t="s">
        <v>3</v>
      </c>
      <c r="W1260" s="210" t="s">
        <v>3</v>
      </c>
      <c r="X1260" s="210" t="s">
        <v>3</v>
      </c>
      <c r="Y1260" s="210" t="s">
        <v>3</v>
      </c>
      <c r="AD1260" s="210" t="s">
        <v>3</v>
      </c>
      <c r="AG1260" s="281"/>
      <c r="AH1260" s="281"/>
      <c r="AI1260" s="281"/>
      <c r="AJ1260" s="1172"/>
      <c r="AK1260" s="1253"/>
      <c r="AL1260" s="1253"/>
      <c r="AM1260" s="1253"/>
      <c r="AN1260" s="280"/>
      <c r="AO1260" s="280"/>
      <c r="AP1260" s="280"/>
    </row>
    <row r="1261" spans="22:42" ht="14.5" x14ac:dyDescent="0.35">
      <c r="V1261" s="210" t="s">
        <v>3</v>
      </c>
      <c r="W1261" s="210" t="s">
        <v>3</v>
      </c>
      <c r="X1261" s="210" t="s">
        <v>3</v>
      </c>
      <c r="Y1261" s="210" t="s">
        <v>3</v>
      </c>
      <c r="AD1261" s="210" t="s">
        <v>3</v>
      </c>
      <c r="AG1261" s="281"/>
      <c r="AH1261" s="281"/>
      <c r="AI1261" s="281"/>
      <c r="AJ1261" s="1172"/>
      <c r="AK1261" s="1253"/>
      <c r="AL1261" s="1253"/>
      <c r="AM1261" s="1253"/>
      <c r="AN1261" s="280"/>
      <c r="AO1261" s="280"/>
      <c r="AP1261" s="280"/>
    </row>
    <row r="1262" spans="22:42" ht="14.5" x14ac:dyDescent="0.35">
      <c r="V1262" s="210" t="s">
        <v>3</v>
      </c>
      <c r="W1262" s="210" t="s">
        <v>3</v>
      </c>
      <c r="X1262" s="210" t="s">
        <v>3</v>
      </c>
      <c r="Y1262" s="210" t="s">
        <v>3</v>
      </c>
      <c r="AD1262" s="210" t="s">
        <v>3</v>
      </c>
      <c r="AG1262" s="281"/>
      <c r="AH1262" s="281"/>
      <c r="AI1262" s="281"/>
      <c r="AJ1262" s="1172"/>
      <c r="AK1262" s="1253"/>
      <c r="AL1262" s="1253"/>
      <c r="AM1262" s="1253"/>
      <c r="AN1262" s="280"/>
      <c r="AO1262" s="280"/>
      <c r="AP1262" s="280"/>
    </row>
    <row r="1263" spans="22:42" ht="14.5" x14ac:dyDescent="0.35">
      <c r="V1263" s="210" t="s">
        <v>3</v>
      </c>
      <c r="W1263" s="210" t="s">
        <v>3</v>
      </c>
      <c r="X1263" s="210" t="s">
        <v>3</v>
      </c>
      <c r="Y1263" s="210" t="s">
        <v>3</v>
      </c>
      <c r="AD1263" s="210" t="s">
        <v>3</v>
      </c>
      <c r="AG1263" s="281"/>
      <c r="AH1263" s="281"/>
      <c r="AI1263" s="281"/>
      <c r="AJ1263" s="1172"/>
      <c r="AK1263" s="1253"/>
      <c r="AL1263" s="1253"/>
      <c r="AM1263" s="1253"/>
      <c r="AN1263" s="280"/>
      <c r="AO1263" s="280"/>
      <c r="AP1263" s="280"/>
    </row>
    <row r="1264" spans="22:42" ht="14.5" x14ac:dyDescent="0.35">
      <c r="V1264" s="210" t="s">
        <v>3</v>
      </c>
      <c r="W1264" s="210" t="s">
        <v>3</v>
      </c>
      <c r="X1264" s="210" t="s">
        <v>3</v>
      </c>
      <c r="Y1264" s="210" t="s">
        <v>3</v>
      </c>
      <c r="AD1264" s="210" t="s">
        <v>3</v>
      </c>
      <c r="AG1264" s="281"/>
      <c r="AH1264" s="281"/>
      <c r="AI1264" s="281"/>
      <c r="AJ1264" s="1172"/>
      <c r="AK1264" s="1253"/>
      <c r="AL1264" s="1253"/>
      <c r="AM1264" s="1253"/>
      <c r="AN1264" s="280"/>
      <c r="AO1264" s="280"/>
      <c r="AP1264" s="280"/>
    </row>
    <row r="1265" spans="22:42" ht="14.5" x14ac:dyDescent="0.35">
      <c r="V1265" s="210" t="s">
        <v>3</v>
      </c>
      <c r="W1265" s="210" t="s">
        <v>3</v>
      </c>
      <c r="X1265" s="210" t="s">
        <v>3</v>
      </c>
      <c r="Y1265" s="210" t="s">
        <v>3</v>
      </c>
      <c r="AD1265" s="210" t="s">
        <v>3</v>
      </c>
      <c r="AG1265" s="281"/>
      <c r="AH1265" s="281"/>
      <c r="AI1265" s="281"/>
      <c r="AJ1265" s="1172"/>
      <c r="AK1265" s="1253"/>
      <c r="AL1265" s="1253"/>
      <c r="AM1265" s="1253"/>
      <c r="AN1265" s="280"/>
      <c r="AO1265" s="280"/>
      <c r="AP1265" s="280"/>
    </row>
    <row r="1266" spans="22:42" ht="14.5" x14ac:dyDescent="0.35">
      <c r="V1266" s="210" t="s">
        <v>3</v>
      </c>
      <c r="W1266" s="210" t="s">
        <v>3</v>
      </c>
      <c r="X1266" s="210" t="s">
        <v>3</v>
      </c>
      <c r="Y1266" s="210" t="s">
        <v>3</v>
      </c>
      <c r="AD1266" s="210" t="s">
        <v>3</v>
      </c>
      <c r="AG1266" s="281"/>
      <c r="AH1266" s="281"/>
      <c r="AI1266" s="281"/>
      <c r="AJ1266" s="1172"/>
      <c r="AK1266" s="1253"/>
      <c r="AL1266" s="1253"/>
      <c r="AM1266" s="1253"/>
      <c r="AN1266" s="280"/>
      <c r="AO1266" s="280"/>
      <c r="AP1266" s="280"/>
    </row>
    <row r="1267" spans="22:42" ht="14.5" x14ac:dyDescent="0.35">
      <c r="V1267" s="210" t="s">
        <v>3</v>
      </c>
      <c r="W1267" s="210" t="s">
        <v>3</v>
      </c>
      <c r="X1267" s="210" t="s">
        <v>3</v>
      </c>
      <c r="Y1267" s="210" t="s">
        <v>3</v>
      </c>
      <c r="AD1267" s="210" t="s">
        <v>3</v>
      </c>
      <c r="AG1267" s="281"/>
      <c r="AH1267" s="281"/>
      <c r="AI1267" s="281"/>
      <c r="AJ1267" s="1172"/>
      <c r="AK1267" s="1253"/>
      <c r="AL1267" s="1253"/>
      <c r="AM1267" s="1253"/>
      <c r="AN1267" s="280"/>
      <c r="AO1267" s="280"/>
      <c r="AP1267" s="280"/>
    </row>
    <row r="1268" spans="22:42" ht="14.5" x14ac:dyDescent="0.35">
      <c r="V1268" s="210" t="s">
        <v>3</v>
      </c>
      <c r="W1268" s="210" t="s">
        <v>3</v>
      </c>
      <c r="X1268" s="210" t="s">
        <v>3</v>
      </c>
      <c r="Y1268" s="210" t="s">
        <v>3</v>
      </c>
      <c r="AD1268" s="210" t="s">
        <v>3</v>
      </c>
      <c r="AG1268" s="281"/>
      <c r="AH1268" s="281"/>
      <c r="AI1268" s="281"/>
      <c r="AJ1268" s="1172"/>
      <c r="AK1268" s="1253"/>
      <c r="AL1268" s="1253"/>
      <c r="AM1268" s="1253"/>
      <c r="AN1268" s="280"/>
      <c r="AO1268" s="280"/>
      <c r="AP1268" s="280"/>
    </row>
    <row r="1269" spans="22:42" ht="14.5" x14ac:dyDescent="0.35">
      <c r="V1269" s="210" t="s">
        <v>3</v>
      </c>
      <c r="W1269" s="210" t="s">
        <v>3</v>
      </c>
      <c r="X1269" s="210" t="s">
        <v>3</v>
      </c>
      <c r="Y1269" s="210" t="s">
        <v>3</v>
      </c>
      <c r="AD1269" s="210" t="s">
        <v>3</v>
      </c>
      <c r="AG1269" s="281"/>
      <c r="AH1269" s="281"/>
      <c r="AI1269" s="281"/>
      <c r="AJ1269" s="1172"/>
      <c r="AK1269" s="1253"/>
      <c r="AL1269" s="1253"/>
      <c r="AM1269" s="1253"/>
      <c r="AN1269" s="280"/>
      <c r="AO1269" s="280"/>
      <c r="AP1269" s="280"/>
    </row>
    <row r="1270" spans="22:42" ht="14.5" x14ac:dyDescent="0.35">
      <c r="V1270" s="210" t="s">
        <v>3</v>
      </c>
      <c r="W1270" s="210" t="s">
        <v>3</v>
      </c>
      <c r="X1270" s="210" t="s">
        <v>3</v>
      </c>
      <c r="Y1270" s="210" t="s">
        <v>3</v>
      </c>
      <c r="AD1270" s="210" t="s">
        <v>3</v>
      </c>
      <c r="AG1270" s="281"/>
      <c r="AH1270" s="281"/>
      <c r="AI1270" s="281"/>
      <c r="AJ1270" s="1172"/>
      <c r="AK1270" s="1253"/>
      <c r="AL1270" s="1253"/>
      <c r="AM1270" s="1253"/>
      <c r="AN1270" s="280"/>
      <c r="AO1270" s="280"/>
      <c r="AP1270" s="280"/>
    </row>
    <row r="1271" spans="22:42" ht="14.5" x14ac:dyDescent="0.35">
      <c r="V1271" s="210" t="s">
        <v>3</v>
      </c>
      <c r="W1271" s="210" t="s">
        <v>3</v>
      </c>
      <c r="X1271" s="210" t="s">
        <v>3</v>
      </c>
      <c r="Y1271" s="210" t="s">
        <v>3</v>
      </c>
      <c r="AD1271" s="210" t="s">
        <v>3</v>
      </c>
      <c r="AG1271" s="281"/>
      <c r="AH1271" s="281"/>
      <c r="AI1271" s="281"/>
      <c r="AJ1271" s="1172"/>
      <c r="AK1271" s="1253"/>
      <c r="AL1271" s="1253"/>
      <c r="AM1271" s="1253"/>
      <c r="AN1271" s="280"/>
      <c r="AO1271" s="280"/>
      <c r="AP1271" s="280"/>
    </row>
    <row r="1272" spans="22:42" ht="14.5" x14ac:dyDescent="0.35">
      <c r="V1272" s="210" t="s">
        <v>3</v>
      </c>
      <c r="W1272" s="210" t="s">
        <v>3</v>
      </c>
      <c r="X1272" s="210" t="s">
        <v>3</v>
      </c>
      <c r="Y1272" s="210" t="s">
        <v>3</v>
      </c>
      <c r="AD1272" s="210" t="s">
        <v>3</v>
      </c>
      <c r="AG1272" s="281"/>
      <c r="AH1272" s="281"/>
      <c r="AI1272" s="281"/>
      <c r="AJ1272" s="1172"/>
      <c r="AK1272" s="1253"/>
      <c r="AL1272" s="1253"/>
      <c r="AM1272" s="1253"/>
      <c r="AN1272" s="280"/>
      <c r="AO1272" s="280"/>
      <c r="AP1272" s="280"/>
    </row>
    <row r="1273" spans="22:42" ht="14.5" x14ac:dyDescent="0.35">
      <c r="V1273" s="210" t="s">
        <v>3</v>
      </c>
      <c r="W1273" s="210" t="s">
        <v>3</v>
      </c>
      <c r="X1273" s="210" t="s">
        <v>3</v>
      </c>
      <c r="Y1273" s="210" t="s">
        <v>3</v>
      </c>
      <c r="AD1273" s="210" t="s">
        <v>3</v>
      </c>
      <c r="AG1273" s="281"/>
      <c r="AH1273" s="281"/>
      <c r="AI1273" s="281"/>
      <c r="AJ1273" s="1172"/>
      <c r="AK1273" s="1253"/>
      <c r="AL1273" s="1253"/>
      <c r="AM1273" s="1253"/>
      <c r="AN1273" s="280"/>
      <c r="AO1273" s="280"/>
      <c r="AP1273" s="280"/>
    </row>
    <row r="1274" spans="22:42" ht="14.5" x14ac:dyDescent="0.35">
      <c r="V1274" s="210" t="s">
        <v>3</v>
      </c>
      <c r="W1274" s="210" t="s">
        <v>3</v>
      </c>
      <c r="X1274" s="210" t="s">
        <v>3</v>
      </c>
      <c r="Y1274" s="210" t="s">
        <v>3</v>
      </c>
      <c r="AD1274" s="210" t="s">
        <v>3</v>
      </c>
      <c r="AG1274" s="281"/>
      <c r="AH1274" s="281"/>
      <c r="AI1274" s="281"/>
      <c r="AJ1274" s="1172"/>
      <c r="AK1274" s="1253"/>
      <c r="AL1274" s="1253"/>
      <c r="AM1274" s="1253"/>
      <c r="AN1274" s="280"/>
      <c r="AO1274" s="280"/>
      <c r="AP1274" s="280"/>
    </row>
    <row r="1275" spans="22:42" ht="14.5" x14ac:dyDescent="0.35">
      <c r="V1275" s="210" t="s">
        <v>3</v>
      </c>
      <c r="W1275" s="210" t="s">
        <v>3</v>
      </c>
      <c r="X1275" s="210" t="s">
        <v>3</v>
      </c>
      <c r="Y1275" s="210" t="s">
        <v>3</v>
      </c>
      <c r="AD1275" s="210" t="s">
        <v>3</v>
      </c>
      <c r="AG1275" s="281"/>
      <c r="AH1275" s="281"/>
      <c r="AI1275" s="281"/>
      <c r="AJ1275" s="1172"/>
      <c r="AK1275" s="1253"/>
      <c r="AL1275" s="1253"/>
      <c r="AM1275" s="1253"/>
      <c r="AN1275" s="280"/>
      <c r="AO1275" s="280"/>
      <c r="AP1275" s="280"/>
    </row>
    <row r="1276" spans="22:42" ht="14.5" x14ac:dyDescent="0.35">
      <c r="V1276" s="210" t="s">
        <v>3</v>
      </c>
      <c r="W1276" s="210" t="s">
        <v>3</v>
      </c>
      <c r="X1276" s="210" t="s">
        <v>3</v>
      </c>
      <c r="Y1276" s="210" t="s">
        <v>3</v>
      </c>
      <c r="AD1276" s="210" t="s">
        <v>3</v>
      </c>
      <c r="AG1276" s="281"/>
      <c r="AH1276" s="281"/>
      <c r="AI1276" s="281"/>
      <c r="AJ1276" s="1172"/>
      <c r="AK1276" s="1253"/>
      <c r="AL1276" s="1253"/>
      <c r="AM1276" s="1253"/>
      <c r="AN1276" s="280"/>
      <c r="AO1276" s="280"/>
      <c r="AP1276" s="280"/>
    </row>
    <row r="1277" spans="22:42" ht="14.5" x14ac:dyDescent="0.35">
      <c r="V1277" s="210" t="s">
        <v>3</v>
      </c>
      <c r="W1277" s="210" t="s">
        <v>3</v>
      </c>
      <c r="X1277" s="210" t="s">
        <v>3</v>
      </c>
      <c r="Y1277" s="210" t="s">
        <v>3</v>
      </c>
      <c r="AD1277" s="210" t="s">
        <v>3</v>
      </c>
      <c r="AG1277" s="281"/>
      <c r="AH1277" s="281"/>
      <c r="AI1277" s="281"/>
      <c r="AJ1277" s="1172"/>
      <c r="AK1277" s="1253"/>
      <c r="AL1277" s="1253"/>
      <c r="AM1277" s="1253"/>
      <c r="AN1277" s="280"/>
      <c r="AO1277" s="280"/>
      <c r="AP1277" s="280"/>
    </row>
    <row r="1278" spans="22:42" ht="14.5" x14ac:dyDescent="0.35">
      <c r="V1278" s="210" t="s">
        <v>3</v>
      </c>
      <c r="W1278" s="210" t="s">
        <v>3</v>
      </c>
      <c r="X1278" s="210" t="s">
        <v>3</v>
      </c>
      <c r="Y1278" s="210" t="s">
        <v>3</v>
      </c>
      <c r="AD1278" s="210" t="s">
        <v>3</v>
      </c>
      <c r="AG1278" s="281"/>
      <c r="AH1278" s="281"/>
      <c r="AI1278" s="281"/>
      <c r="AJ1278" s="1172"/>
      <c r="AK1278" s="1253"/>
      <c r="AL1278" s="1253"/>
      <c r="AM1278" s="1253"/>
      <c r="AN1278" s="280"/>
      <c r="AO1278" s="280"/>
      <c r="AP1278" s="280"/>
    </row>
    <row r="1279" spans="22:42" ht="14.5" x14ac:dyDescent="0.35">
      <c r="V1279" s="210" t="s">
        <v>3</v>
      </c>
      <c r="W1279" s="210" t="s">
        <v>3</v>
      </c>
      <c r="X1279" s="210" t="s">
        <v>3</v>
      </c>
      <c r="Y1279" s="210" t="s">
        <v>3</v>
      </c>
      <c r="AD1279" s="210" t="s">
        <v>3</v>
      </c>
      <c r="AG1279" s="281"/>
      <c r="AH1279" s="281"/>
      <c r="AI1279" s="281"/>
      <c r="AJ1279" s="1172"/>
      <c r="AK1279" s="1253"/>
      <c r="AL1279" s="1253"/>
      <c r="AM1279" s="1253"/>
      <c r="AN1279" s="280"/>
      <c r="AO1279" s="280"/>
      <c r="AP1279" s="280"/>
    </row>
    <row r="1280" spans="22:42" ht="14.5" x14ac:dyDescent="0.35">
      <c r="V1280" s="210" t="s">
        <v>3</v>
      </c>
      <c r="W1280" s="210" t="s">
        <v>3</v>
      </c>
      <c r="X1280" s="210" t="s">
        <v>3</v>
      </c>
      <c r="Y1280" s="210" t="s">
        <v>3</v>
      </c>
      <c r="AD1280" s="210" t="s">
        <v>3</v>
      </c>
      <c r="AG1280" s="281"/>
      <c r="AH1280" s="281"/>
      <c r="AI1280" s="281"/>
      <c r="AJ1280" s="1172"/>
      <c r="AK1280" s="1253"/>
      <c r="AL1280" s="1253"/>
      <c r="AM1280" s="1253"/>
      <c r="AN1280" s="280"/>
      <c r="AO1280" s="280"/>
      <c r="AP1280" s="280"/>
    </row>
    <row r="1281" spans="22:42" ht="14.5" x14ac:dyDescent="0.35">
      <c r="V1281" s="210" t="s">
        <v>3</v>
      </c>
      <c r="W1281" s="210" t="s">
        <v>3</v>
      </c>
      <c r="X1281" s="210" t="s">
        <v>3</v>
      </c>
      <c r="Y1281" s="210" t="s">
        <v>3</v>
      </c>
      <c r="AD1281" s="210" t="s">
        <v>3</v>
      </c>
      <c r="AG1281" s="281"/>
      <c r="AH1281" s="281"/>
      <c r="AI1281" s="281"/>
      <c r="AJ1281" s="1172"/>
      <c r="AK1281" s="1253"/>
      <c r="AL1281" s="1253"/>
      <c r="AM1281" s="1253"/>
      <c r="AN1281" s="280"/>
      <c r="AO1281" s="280"/>
      <c r="AP1281" s="280"/>
    </row>
    <row r="1282" spans="22:42" ht="14.5" x14ac:dyDescent="0.35">
      <c r="V1282" s="210" t="s">
        <v>3</v>
      </c>
      <c r="W1282" s="210" t="s">
        <v>3</v>
      </c>
      <c r="X1282" s="210" t="s">
        <v>3</v>
      </c>
      <c r="Y1282" s="210" t="s">
        <v>3</v>
      </c>
      <c r="AD1282" s="210" t="s">
        <v>3</v>
      </c>
      <c r="AG1282" s="281"/>
      <c r="AH1282" s="281"/>
      <c r="AI1282" s="281"/>
      <c r="AJ1282" s="1172"/>
      <c r="AK1282" s="1253"/>
      <c r="AL1282" s="1253"/>
      <c r="AM1282" s="1253"/>
      <c r="AN1282" s="280"/>
      <c r="AO1282" s="280"/>
      <c r="AP1282" s="280"/>
    </row>
    <row r="1283" spans="22:42" ht="14.5" x14ac:dyDescent="0.35">
      <c r="V1283" s="210" t="s">
        <v>3</v>
      </c>
      <c r="W1283" s="210" t="s">
        <v>3</v>
      </c>
      <c r="X1283" s="210" t="s">
        <v>3</v>
      </c>
      <c r="Y1283" s="210" t="s">
        <v>3</v>
      </c>
      <c r="AD1283" s="210" t="s">
        <v>3</v>
      </c>
      <c r="AG1283" s="281"/>
      <c r="AH1283" s="281"/>
      <c r="AI1283" s="281"/>
      <c r="AJ1283" s="1172"/>
      <c r="AK1283" s="1253"/>
      <c r="AL1283" s="1253"/>
      <c r="AM1283" s="1253"/>
      <c r="AN1283" s="280"/>
      <c r="AO1283" s="280"/>
      <c r="AP1283" s="280"/>
    </row>
    <row r="1284" spans="22:42" ht="14.5" x14ac:dyDescent="0.35">
      <c r="V1284" s="210" t="s">
        <v>3</v>
      </c>
      <c r="W1284" s="210" t="s">
        <v>3</v>
      </c>
      <c r="X1284" s="210" t="s">
        <v>3</v>
      </c>
      <c r="Y1284" s="210" t="s">
        <v>3</v>
      </c>
      <c r="AD1284" s="210" t="s">
        <v>3</v>
      </c>
      <c r="AG1284" s="281"/>
      <c r="AH1284" s="281"/>
      <c r="AI1284" s="281"/>
      <c r="AJ1284" s="1172"/>
      <c r="AK1284" s="1253"/>
      <c r="AL1284" s="1253"/>
      <c r="AM1284" s="1253"/>
      <c r="AN1284" s="280"/>
      <c r="AO1284" s="280"/>
      <c r="AP1284" s="280"/>
    </row>
    <row r="1285" spans="22:42" ht="14.5" x14ac:dyDescent="0.35">
      <c r="V1285" s="210" t="s">
        <v>3</v>
      </c>
      <c r="W1285" s="210" t="s">
        <v>3</v>
      </c>
      <c r="X1285" s="210" t="s">
        <v>3</v>
      </c>
      <c r="Y1285" s="210" t="s">
        <v>3</v>
      </c>
      <c r="AD1285" s="210" t="s">
        <v>3</v>
      </c>
      <c r="AG1285" s="281"/>
      <c r="AH1285" s="281"/>
      <c r="AI1285" s="281"/>
      <c r="AJ1285" s="1172"/>
      <c r="AK1285" s="1253"/>
      <c r="AL1285" s="1253"/>
      <c r="AM1285" s="1253"/>
      <c r="AN1285" s="280"/>
      <c r="AO1285" s="280"/>
      <c r="AP1285" s="280"/>
    </row>
    <row r="1286" spans="22:42" ht="14.5" x14ac:dyDescent="0.35">
      <c r="V1286" s="210" t="s">
        <v>3</v>
      </c>
      <c r="W1286" s="210" t="s">
        <v>3</v>
      </c>
      <c r="X1286" s="210" t="s">
        <v>3</v>
      </c>
      <c r="Y1286" s="210" t="s">
        <v>3</v>
      </c>
      <c r="AD1286" s="210" t="s">
        <v>3</v>
      </c>
      <c r="AG1286" s="281"/>
      <c r="AH1286" s="281"/>
      <c r="AI1286" s="281"/>
      <c r="AJ1286" s="1172"/>
      <c r="AK1286" s="1253"/>
      <c r="AL1286" s="1253"/>
      <c r="AM1286" s="1253"/>
      <c r="AN1286" s="280"/>
      <c r="AO1286" s="280"/>
      <c r="AP1286" s="280"/>
    </row>
    <row r="1287" spans="22:42" ht="14.5" x14ac:dyDescent="0.35">
      <c r="V1287" s="210" t="s">
        <v>3</v>
      </c>
      <c r="W1287" s="210" t="s">
        <v>3</v>
      </c>
      <c r="X1287" s="210" t="s">
        <v>3</v>
      </c>
      <c r="Y1287" s="210" t="s">
        <v>3</v>
      </c>
      <c r="AD1287" s="210" t="s">
        <v>3</v>
      </c>
      <c r="AG1287" s="281"/>
      <c r="AH1287" s="281"/>
      <c r="AI1287" s="281"/>
      <c r="AJ1287" s="1172"/>
      <c r="AK1287" s="1253"/>
      <c r="AL1287" s="1253"/>
      <c r="AM1287" s="1253"/>
      <c r="AN1287" s="280"/>
      <c r="AO1287" s="280"/>
      <c r="AP1287" s="280"/>
    </row>
    <row r="1288" spans="22:42" ht="14.5" x14ac:dyDescent="0.35">
      <c r="V1288" s="210" t="s">
        <v>3</v>
      </c>
      <c r="W1288" s="210" t="s">
        <v>3</v>
      </c>
      <c r="X1288" s="210" t="s">
        <v>3</v>
      </c>
      <c r="Y1288" s="210" t="s">
        <v>3</v>
      </c>
      <c r="AD1288" s="210" t="s">
        <v>3</v>
      </c>
      <c r="AG1288" s="281"/>
      <c r="AH1288" s="281"/>
      <c r="AI1288" s="281"/>
      <c r="AJ1288" s="1172"/>
      <c r="AK1288" s="1253"/>
      <c r="AL1288" s="1253"/>
      <c r="AM1288" s="1253"/>
      <c r="AN1288" s="280"/>
      <c r="AO1288" s="280"/>
      <c r="AP1288" s="280"/>
    </row>
    <row r="1289" spans="22:42" ht="14.5" x14ac:dyDescent="0.35">
      <c r="V1289" s="210" t="s">
        <v>3</v>
      </c>
      <c r="W1289" s="210" t="s">
        <v>3</v>
      </c>
      <c r="X1289" s="210" t="s">
        <v>3</v>
      </c>
      <c r="Y1289" s="210" t="s">
        <v>3</v>
      </c>
      <c r="AD1289" s="210" t="s">
        <v>3</v>
      </c>
      <c r="AG1289" s="281"/>
      <c r="AH1289" s="281"/>
      <c r="AI1289" s="281"/>
      <c r="AJ1289" s="1172"/>
      <c r="AK1289" s="1253"/>
      <c r="AL1289" s="1253"/>
      <c r="AM1289" s="1253"/>
      <c r="AN1289" s="280"/>
      <c r="AO1289" s="280"/>
      <c r="AP1289" s="280"/>
    </row>
    <row r="1290" spans="22:42" ht="14.5" x14ac:dyDescent="0.35">
      <c r="V1290" s="210" t="s">
        <v>3</v>
      </c>
      <c r="W1290" s="210" t="s">
        <v>3</v>
      </c>
      <c r="X1290" s="210" t="s">
        <v>3</v>
      </c>
      <c r="Y1290" s="210" t="s">
        <v>3</v>
      </c>
      <c r="AD1290" s="210" t="s">
        <v>3</v>
      </c>
      <c r="AG1290" s="281"/>
      <c r="AH1290" s="281"/>
      <c r="AI1290" s="281"/>
      <c r="AJ1290" s="1172"/>
      <c r="AK1290" s="1253"/>
      <c r="AL1290" s="1253"/>
      <c r="AM1290" s="1253"/>
      <c r="AN1290" s="280"/>
      <c r="AO1290" s="280"/>
      <c r="AP1290" s="280"/>
    </row>
    <row r="1291" spans="22:42" ht="14.5" x14ac:dyDescent="0.35">
      <c r="V1291" s="210" t="s">
        <v>3</v>
      </c>
      <c r="W1291" s="210" t="s">
        <v>3</v>
      </c>
      <c r="X1291" s="210" t="s">
        <v>3</v>
      </c>
      <c r="Y1291" s="210" t="s">
        <v>3</v>
      </c>
      <c r="AD1291" s="210" t="s">
        <v>3</v>
      </c>
      <c r="AG1291" s="281"/>
      <c r="AH1291" s="281"/>
      <c r="AI1291" s="281"/>
      <c r="AJ1291" s="1172"/>
      <c r="AK1291" s="1253"/>
      <c r="AL1291" s="1253"/>
      <c r="AM1291" s="1253"/>
      <c r="AN1291" s="280"/>
      <c r="AO1291" s="280"/>
      <c r="AP1291" s="280"/>
    </row>
    <row r="1292" spans="22:42" ht="14.5" x14ac:dyDescent="0.35">
      <c r="V1292" s="210" t="s">
        <v>3</v>
      </c>
      <c r="W1292" s="210" t="s">
        <v>3</v>
      </c>
      <c r="X1292" s="210" t="s">
        <v>3</v>
      </c>
      <c r="Y1292" s="210" t="s">
        <v>3</v>
      </c>
      <c r="AD1292" s="210" t="s">
        <v>3</v>
      </c>
      <c r="AG1292" s="281"/>
      <c r="AH1292" s="281"/>
      <c r="AI1292" s="281"/>
      <c r="AJ1292" s="1172"/>
      <c r="AK1292" s="1253"/>
      <c r="AL1292" s="1253"/>
      <c r="AM1292" s="1253"/>
      <c r="AN1292" s="280"/>
      <c r="AO1292" s="280"/>
      <c r="AP1292" s="280"/>
    </row>
    <row r="1293" spans="22:42" ht="14.5" x14ac:dyDescent="0.35">
      <c r="V1293" s="210" t="s">
        <v>3</v>
      </c>
      <c r="W1293" s="210" t="s">
        <v>3</v>
      </c>
      <c r="X1293" s="210" t="s">
        <v>3</v>
      </c>
      <c r="Y1293" s="210" t="s">
        <v>3</v>
      </c>
      <c r="AD1293" s="210" t="s">
        <v>3</v>
      </c>
      <c r="AG1293" s="281"/>
      <c r="AH1293" s="281"/>
      <c r="AI1293" s="281"/>
      <c r="AJ1293" s="1172"/>
      <c r="AK1293" s="1253"/>
      <c r="AL1293" s="1253"/>
      <c r="AM1293" s="1253"/>
      <c r="AN1293" s="280"/>
      <c r="AO1293" s="280"/>
      <c r="AP1293" s="280"/>
    </row>
    <row r="1294" spans="22:42" ht="14.5" x14ac:dyDescent="0.35">
      <c r="V1294" s="210" t="s">
        <v>3</v>
      </c>
      <c r="W1294" s="210" t="s">
        <v>3</v>
      </c>
      <c r="X1294" s="210" t="s">
        <v>3</v>
      </c>
      <c r="Y1294" s="210" t="s">
        <v>3</v>
      </c>
      <c r="AD1294" s="210" t="s">
        <v>3</v>
      </c>
      <c r="AG1294" s="281"/>
      <c r="AH1294" s="281"/>
      <c r="AI1294" s="281"/>
      <c r="AJ1294" s="1172"/>
      <c r="AK1294" s="1253"/>
      <c r="AL1294" s="1253"/>
      <c r="AM1294" s="1253"/>
      <c r="AN1294" s="280"/>
      <c r="AO1294" s="280"/>
      <c r="AP1294" s="280"/>
    </row>
    <row r="1295" spans="22:42" ht="14.5" x14ac:dyDescent="0.35">
      <c r="V1295" s="210" t="s">
        <v>3</v>
      </c>
      <c r="W1295" s="210" t="s">
        <v>3</v>
      </c>
      <c r="X1295" s="210" t="s">
        <v>3</v>
      </c>
      <c r="Y1295" s="210" t="s">
        <v>3</v>
      </c>
      <c r="AD1295" s="210" t="s">
        <v>3</v>
      </c>
      <c r="AG1295" s="281"/>
      <c r="AH1295" s="281"/>
      <c r="AI1295" s="281"/>
      <c r="AJ1295" s="1172"/>
      <c r="AK1295" s="1253"/>
      <c r="AL1295" s="1253"/>
      <c r="AM1295" s="1253"/>
      <c r="AN1295" s="280"/>
      <c r="AO1295" s="280"/>
      <c r="AP1295" s="280"/>
    </row>
    <row r="1296" spans="22:42" ht="14.5" x14ac:dyDescent="0.35">
      <c r="V1296" s="210" t="s">
        <v>3</v>
      </c>
      <c r="W1296" s="210" t="s">
        <v>3</v>
      </c>
      <c r="X1296" s="210" t="s">
        <v>3</v>
      </c>
      <c r="Y1296" s="210" t="s">
        <v>3</v>
      </c>
      <c r="AD1296" s="210" t="s">
        <v>3</v>
      </c>
      <c r="AG1296" s="281"/>
      <c r="AH1296" s="281"/>
      <c r="AI1296" s="281"/>
      <c r="AJ1296" s="1172"/>
      <c r="AK1296" s="1253"/>
      <c r="AL1296" s="1253"/>
      <c r="AM1296" s="1253"/>
      <c r="AN1296" s="280"/>
      <c r="AO1296" s="280"/>
      <c r="AP1296" s="280"/>
    </row>
    <row r="1297" spans="22:42" ht="14.5" x14ac:dyDescent="0.35">
      <c r="V1297" s="210" t="s">
        <v>3</v>
      </c>
      <c r="W1297" s="210" t="s">
        <v>3</v>
      </c>
      <c r="X1297" s="210" t="s">
        <v>3</v>
      </c>
      <c r="Y1297" s="210" t="s">
        <v>3</v>
      </c>
      <c r="AD1297" s="210" t="s">
        <v>3</v>
      </c>
      <c r="AG1297" s="281"/>
      <c r="AH1297" s="281"/>
      <c r="AI1297" s="281"/>
      <c r="AJ1297" s="1172"/>
      <c r="AK1297" s="1253"/>
      <c r="AL1297" s="1253"/>
      <c r="AM1297" s="1253"/>
      <c r="AN1297" s="280"/>
      <c r="AO1297" s="280"/>
      <c r="AP1297" s="280"/>
    </row>
    <row r="1298" spans="22:42" ht="14.5" x14ac:dyDescent="0.35">
      <c r="V1298" s="210" t="s">
        <v>3</v>
      </c>
      <c r="W1298" s="210" t="s">
        <v>3</v>
      </c>
      <c r="X1298" s="210" t="s">
        <v>3</v>
      </c>
      <c r="Y1298" s="210" t="s">
        <v>3</v>
      </c>
      <c r="AD1298" s="210" t="s">
        <v>3</v>
      </c>
      <c r="AG1298" s="281"/>
      <c r="AH1298" s="281"/>
      <c r="AI1298" s="281"/>
      <c r="AJ1298" s="1172"/>
      <c r="AK1298" s="1253"/>
      <c r="AL1298" s="1253"/>
      <c r="AM1298" s="1253"/>
      <c r="AN1298" s="280"/>
      <c r="AO1298" s="280"/>
      <c r="AP1298" s="280"/>
    </row>
    <row r="1299" spans="22:42" ht="14.5" x14ac:dyDescent="0.35">
      <c r="V1299" s="210" t="s">
        <v>3</v>
      </c>
      <c r="W1299" s="210" t="s">
        <v>3</v>
      </c>
      <c r="X1299" s="210" t="s">
        <v>3</v>
      </c>
      <c r="Y1299" s="210" t="s">
        <v>3</v>
      </c>
      <c r="AD1299" s="210" t="s">
        <v>3</v>
      </c>
      <c r="AG1299" s="281"/>
      <c r="AH1299" s="281"/>
      <c r="AI1299" s="281"/>
      <c r="AJ1299" s="1172"/>
      <c r="AK1299" s="1253"/>
      <c r="AL1299" s="1253"/>
      <c r="AM1299" s="1253"/>
      <c r="AN1299" s="280"/>
      <c r="AO1299" s="280"/>
      <c r="AP1299" s="280"/>
    </row>
    <row r="1300" spans="22:42" ht="14.5" x14ac:dyDescent="0.35">
      <c r="V1300" s="210" t="s">
        <v>3</v>
      </c>
      <c r="W1300" s="210" t="s">
        <v>3</v>
      </c>
      <c r="X1300" s="210" t="s">
        <v>3</v>
      </c>
      <c r="Y1300" s="210" t="s">
        <v>3</v>
      </c>
      <c r="AD1300" s="210" t="s">
        <v>3</v>
      </c>
      <c r="AG1300" s="281"/>
      <c r="AH1300" s="281"/>
      <c r="AI1300" s="281"/>
      <c r="AJ1300" s="1172"/>
      <c r="AK1300" s="1253"/>
      <c r="AL1300" s="1253"/>
      <c r="AM1300" s="1253"/>
      <c r="AN1300" s="280"/>
      <c r="AO1300" s="280"/>
      <c r="AP1300" s="280"/>
    </row>
    <row r="1301" spans="22:42" ht="14.5" x14ac:dyDescent="0.35">
      <c r="V1301" s="210" t="s">
        <v>3</v>
      </c>
      <c r="W1301" s="210" t="s">
        <v>3</v>
      </c>
      <c r="X1301" s="210" t="s">
        <v>3</v>
      </c>
      <c r="Y1301" s="210" t="s">
        <v>3</v>
      </c>
      <c r="AD1301" s="210" t="s">
        <v>3</v>
      </c>
      <c r="AG1301" s="281"/>
      <c r="AH1301" s="281"/>
      <c r="AI1301" s="281"/>
      <c r="AJ1301" s="1172"/>
      <c r="AK1301" s="1253"/>
      <c r="AL1301" s="1253"/>
      <c r="AM1301" s="1253"/>
      <c r="AN1301" s="280"/>
      <c r="AO1301" s="280"/>
      <c r="AP1301" s="280"/>
    </row>
    <row r="1302" spans="22:42" ht="14.5" x14ac:dyDescent="0.35">
      <c r="V1302" s="210" t="s">
        <v>3</v>
      </c>
      <c r="W1302" s="210" t="s">
        <v>3</v>
      </c>
      <c r="X1302" s="210" t="s">
        <v>3</v>
      </c>
      <c r="Y1302" s="210" t="s">
        <v>3</v>
      </c>
      <c r="AD1302" s="210" t="s">
        <v>3</v>
      </c>
      <c r="AG1302" s="281"/>
      <c r="AH1302" s="281"/>
      <c r="AI1302" s="281"/>
      <c r="AJ1302" s="1172"/>
      <c r="AK1302" s="1253"/>
      <c r="AL1302" s="1253"/>
      <c r="AM1302" s="1253"/>
      <c r="AN1302" s="280"/>
      <c r="AO1302" s="280"/>
      <c r="AP1302" s="280"/>
    </row>
    <row r="1303" spans="22:42" ht="14.5" x14ac:dyDescent="0.35">
      <c r="V1303" s="210" t="s">
        <v>3</v>
      </c>
      <c r="W1303" s="210" t="s">
        <v>3</v>
      </c>
      <c r="X1303" s="210" t="s">
        <v>3</v>
      </c>
      <c r="Y1303" s="210" t="s">
        <v>3</v>
      </c>
      <c r="AD1303" s="210" t="s">
        <v>3</v>
      </c>
      <c r="AG1303" s="281"/>
      <c r="AH1303" s="281"/>
      <c r="AI1303" s="281"/>
      <c r="AJ1303" s="1172"/>
      <c r="AK1303" s="1253"/>
      <c r="AL1303" s="1253"/>
      <c r="AM1303" s="1253"/>
      <c r="AN1303" s="280"/>
      <c r="AO1303" s="280"/>
      <c r="AP1303" s="280"/>
    </row>
    <row r="1304" spans="22:42" ht="14.5" x14ac:dyDescent="0.35">
      <c r="V1304" s="210" t="s">
        <v>3</v>
      </c>
      <c r="W1304" s="210" t="s">
        <v>3</v>
      </c>
      <c r="X1304" s="210" t="s">
        <v>3</v>
      </c>
      <c r="Y1304" s="210" t="s">
        <v>3</v>
      </c>
      <c r="AD1304" s="210" t="s">
        <v>3</v>
      </c>
      <c r="AG1304" s="281"/>
      <c r="AH1304" s="281"/>
      <c r="AI1304" s="281"/>
      <c r="AJ1304" s="1172"/>
      <c r="AK1304" s="1253"/>
      <c r="AL1304" s="1253"/>
      <c r="AM1304" s="1253"/>
      <c r="AN1304" s="280"/>
      <c r="AO1304" s="280"/>
      <c r="AP1304" s="280"/>
    </row>
    <row r="1305" spans="22:42" ht="14.5" x14ac:dyDescent="0.35">
      <c r="V1305" s="210" t="s">
        <v>3</v>
      </c>
      <c r="W1305" s="210" t="s">
        <v>3</v>
      </c>
      <c r="X1305" s="210" t="s">
        <v>3</v>
      </c>
      <c r="Y1305" s="210" t="s">
        <v>3</v>
      </c>
      <c r="AD1305" s="210" t="s">
        <v>3</v>
      </c>
      <c r="AG1305" s="281"/>
      <c r="AH1305" s="281"/>
      <c r="AI1305" s="281"/>
      <c r="AJ1305" s="1172"/>
      <c r="AK1305" s="1253"/>
      <c r="AL1305" s="1253"/>
      <c r="AM1305" s="1253"/>
      <c r="AN1305" s="280"/>
      <c r="AO1305" s="280"/>
      <c r="AP1305" s="280"/>
    </row>
    <row r="1306" spans="22:42" ht="14.5" x14ac:dyDescent="0.35">
      <c r="V1306" s="210" t="s">
        <v>3</v>
      </c>
      <c r="W1306" s="210" t="s">
        <v>3</v>
      </c>
      <c r="X1306" s="210" t="s">
        <v>3</v>
      </c>
      <c r="Y1306" s="210" t="s">
        <v>3</v>
      </c>
      <c r="AD1306" s="210" t="s">
        <v>3</v>
      </c>
      <c r="AG1306" s="281"/>
      <c r="AH1306" s="281"/>
      <c r="AI1306" s="281"/>
      <c r="AJ1306" s="1172"/>
      <c r="AK1306" s="1253"/>
      <c r="AL1306" s="1253"/>
      <c r="AM1306" s="1253"/>
      <c r="AN1306" s="280"/>
      <c r="AO1306" s="280"/>
      <c r="AP1306" s="280"/>
    </row>
    <row r="1307" spans="22:42" ht="14.5" x14ac:dyDescent="0.35">
      <c r="V1307" s="210" t="s">
        <v>3</v>
      </c>
      <c r="W1307" s="210" t="s">
        <v>3</v>
      </c>
      <c r="X1307" s="210" t="s">
        <v>3</v>
      </c>
      <c r="Y1307" s="210" t="s">
        <v>3</v>
      </c>
      <c r="AD1307" s="210" t="s">
        <v>3</v>
      </c>
      <c r="AG1307" s="281"/>
      <c r="AH1307" s="281"/>
      <c r="AI1307" s="281"/>
      <c r="AJ1307" s="1172"/>
      <c r="AK1307" s="1253"/>
      <c r="AL1307" s="1253"/>
      <c r="AM1307" s="1253"/>
      <c r="AN1307" s="280"/>
      <c r="AO1307" s="280"/>
      <c r="AP1307" s="280"/>
    </row>
    <row r="1308" spans="22:42" ht="14.5" x14ac:dyDescent="0.35">
      <c r="V1308" s="210" t="s">
        <v>3</v>
      </c>
      <c r="W1308" s="210" t="s">
        <v>3</v>
      </c>
      <c r="X1308" s="210" t="s">
        <v>3</v>
      </c>
      <c r="Y1308" s="210" t="s">
        <v>3</v>
      </c>
      <c r="AD1308" s="210" t="s">
        <v>3</v>
      </c>
      <c r="AG1308" s="281"/>
      <c r="AH1308" s="281"/>
      <c r="AI1308" s="281"/>
      <c r="AJ1308" s="1172"/>
      <c r="AK1308" s="1253"/>
      <c r="AL1308" s="1253"/>
      <c r="AM1308" s="1253"/>
      <c r="AN1308" s="280"/>
      <c r="AO1308" s="280"/>
      <c r="AP1308" s="280"/>
    </row>
    <row r="1309" spans="22:42" ht="14.5" x14ac:dyDescent="0.35">
      <c r="V1309" s="210" t="s">
        <v>3</v>
      </c>
      <c r="W1309" s="210" t="s">
        <v>3</v>
      </c>
      <c r="X1309" s="210" t="s">
        <v>3</v>
      </c>
      <c r="Y1309" s="210" t="s">
        <v>3</v>
      </c>
      <c r="AD1309" s="210" t="s">
        <v>3</v>
      </c>
      <c r="AG1309" s="281"/>
      <c r="AH1309" s="281"/>
      <c r="AI1309" s="281"/>
      <c r="AJ1309" s="1172"/>
      <c r="AK1309" s="1253"/>
      <c r="AL1309" s="1253"/>
      <c r="AM1309" s="1253"/>
      <c r="AN1309" s="280"/>
      <c r="AO1309" s="280"/>
      <c r="AP1309" s="280"/>
    </row>
    <row r="1310" spans="22:42" ht="14.5" x14ac:dyDescent="0.35">
      <c r="V1310" s="210" t="s">
        <v>3</v>
      </c>
      <c r="W1310" s="210" t="s">
        <v>3</v>
      </c>
      <c r="X1310" s="210" t="s">
        <v>3</v>
      </c>
      <c r="Y1310" s="210" t="s">
        <v>3</v>
      </c>
      <c r="AD1310" s="210" t="s">
        <v>3</v>
      </c>
      <c r="AG1310" s="281"/>
      <c r="AH1310" s="281"/>
      <c r="AI1310" s="281"/>
      <c r="AJ1310" s="1172"/>
      <c r="AK1310" s="1253"/>
      <c r="AL1310" s="1253"/>
      <c r="AM1310" s="1253"/>
      <c r="AN1310" s="280"/>
      <c r="AO1310" s="280"/>
      <c r="AP1310" s="280"/>
    </row>
    <row r="1311" spans="22:42" ht="14.5" x14ac:dyDescent="0.35">
      <c r="V1311" s="210" t="s">
        <v>3</v>
      </c>
      <c r="W1311" s="210" t="s">
        <v>3</v>
      </c>
      <c r="X1311" s="210" t="s">
        <v>3</v>
      </c>
      <c r="Y1311" s="210" t="s">
        <v>3</v>
      </c>
      <c r="AD1311" s="210" t="s">
        <v>3</v>
      </c>
      <c r="AG1311" s="281"/>
      <c r="AH1311" s="281"/>
      <c r="AI1311" s="281"/>
      <c r="AJ1311" s="1172"/>
      <c r="AK1311" s="1253"/>
      <c r="AL1311" s="1253"/>
      <c r="AM1311" s="1253"/>
      <c r="AN1311" s="280"/>
      <c r="AO1311" s="280"/>
      <c r="AP1311" s="280"/>
    </row>
    <row r="1312" spans="22:42" ht="14.5" x14ac:dyDescent="0.35">
      <c r="V1312" s="210" t="s">
        <v>3</v>
      </c>
      <c r="W1312" s="210" t="s">
        <v>3</v>
      </c>
      <c r="X1312" s="210" t="s">
        <v>3</v>
      </c>
      <c r="Y1312" s="210" t="s">
        <v>3</v>
      </c>
      <c r="AD1312" s="210" t="s">
        <v>3</v>
      </c>
      <c r="AG1312" s="281"/>
      <c r="AH1312" s="281"/>
      <c r="AI1312" s="281"/>
      <c r="AJ1312" s="1172"/>
      <c r="AK1312" s="1253"/>
      <c r="AL1312" s="1253"/>
      <c r="AM1312" s="1253"/>
      <c r="AN1312" s="280"/>
      <c r="AO1312" s="280"/>
      <c r="AP1312" s="280"/>
    </row>
    <row r="1313" spans="22:42" ht="14.5" x14ac:dyDescent="0.35">
      <c r="V1313" s="210" t="s">
        <v>3</v>
      </c>
      <c r="W1313" s="210" t="s">
        <v>3</v>
      </c>
      <c r="X1313" s="210" t="s">
        <v>3</v>
      </c>
      <c r="Y1313" s="210" t="s">
        <v>3</v>
      </c>
      <c r="AD1313" s="210" t="s">
        <v>3</v>
      </c>
      <c r="AG1313" s="281"/>
      <c r="AH1313" s="281"/>
      <c r="AI1313" s="281"/>
      <c r="AJ1313" s="1172"/>
      <c r="AK1313" s="1253"/>
      <c r="AL1313" s="1253"/>
      <c r="AM1313" s="1253"/>
      <c r="AN1313" s="280"/>
      <c r="AO1313" s="280"/>
      <c r="AP1313" s="280"/>
    </row>
    <row r="1314" spans="22:42" ht="14.5" x14ac:dyDescent="0.35">
      <c r="V1314" s="210" t="s">
        <v>3</v>
      </c>
      <c r="W1314" s="210" t="s">
        <v>3</v>
      </c>
      <c r="X1314" s="210" t="s">
        <v>3</v>
      </c>
      <c r="Y1314" s="210" t="s">
        <v>3</v>
      </c>
      <c r="AD1314" s="210" t="s">
        <v>3</v>
      </c>
      <c r="AG1314" s="281"/>
      <c r="AH1314" s="281"/>
      <c r="AI1314" s="281"/>
      <c r="AJ1314" s="1172"/>
      <c r="AK1314" s="1253"/>
      <c r="AL1314" s="1253"/>
      <c r="AM1314" s="1253"/>
      <c r="AN1314" s="280"/>
      <c r="AO1314" s="280"/>
      <c r="AP1314" s="280"/>
    </row>
    <row r="1315" spans="22:42" ht="14.5" x14ac:dyDescent="0.35">
      <c r="V1315" s="210" t="s">
        <v>3</v>
      </c>
      <c r="W1315" s="210" t="s">
        <v>3</v>
      </c>
      <c r="X1315" s="210" t="s">
        <v>3</v>
      </c>
      <c r="Y1315" s="210" t="s">
        <v>3</v>
      </c>
      <c r="AD1315" s="210" t="s">
        <v>3</v>
      </c>
      <c r="AG1315" s="281"/>
      <c r="AH1315" s="281"/>
      <c r="AI1315" s="281"/>
      <c r="AJ1315" s="1172"/>
      <c r="AK1315" s="1253"/>
      <c r="AL1315" s="1253"/>
      <c r="AM1315" s="1253"/>
      <c r="AN1315" s="280"/>
      <c r="AO1315" s="280"/>
      <c r="AP1315" s="280"/>
    </row>
    <row r="1316" spans="22:42" ht="14.5" x14ac:dyDescent="0.35">
      <c r="V1316" s="210" t="s">
        <v>3</v>
      </c>
      <c r="W1316" s="210" t="s">
        <v>3</v>
      </c>
      <c r="X1316" s="210" t="s">
        <v>3</v>
      </c>
      <c r="Y1316" s="210" t="s">
        <v>3</v>
      </c>
      <c r="AD1316" s="210" t="s">
        <v>3</v>
      </c>
      <c r="AG1316" s="281"/>
      <c r="AH1316" s="281"/>
      <c r="AI1316" s="281"/>
      <c r="AJ1316" s="1172"/>
      <c r="AK1316" s="1253"/>
      <c r="AL1316" s="1253"/>
      <c r="AM1316" s="1253"/>
      <c r="AN1316" s="280"/>
      <c r="AO1316" s="280"/>
      <c r="AP1316" s="280"/>
    </row>
    <row r="1317" spans="22:42" ht="14.5" x14ac:dyDescent="0.35">
      <c r="V1317" s="210" t="s">
        <v>3</v>
      </c>
      <c r="W1317" s="210" t="s">
        <v>3</v>
      </c>
      <c r="X1317" s="210" t="s">
        <v>3</v>
      </c>
      <c r="Y1317" s="210" t="s">
        <v>3</v>
      </c>
      <c r="AD1317" s="210" t="s">
        <v>3</v>
      </c>
      <c r="AG1317" s="281"/>
      <c r="AH1317" s="281"/>
      <c r="AI1317" s="281"/>
      <c r="AJ1317" s="1172"/>
      <c r="AK1317" s="1253"/>
      <c r="AL1317" s="1253"/>
      <c r="AM1317" s="1253"/>
      <c r="AN1317" s="280"/>
      <c r="AO1317" s="280"/>
      <c r="AP1317" s="280"/>
    </row>
    <row r="1318" spans="22:42" ht="14.5" x14ac:dyDescent="0.35">
      <c r="V1318" s="210" t="s">
        <v>3</v>
      </c>
      <c r="W1318" s="210" t="s">
        <v>3</v>
      </c>
      <c r="X1318" s="210" t="s">
        <v>3</v>
      </c>
      <c r="Y1318" s="210" t="s">
        <v>3</v>
      </c>
      <c r="AD1318" s="210" t="s">
        <v>3</v>
      </c>
      <c r="AG1318" s="281"/>
      <c r="AH1318" s="281"/>
      <c r="AI1318" s="281"/>
      <c r="AJ1318" s="1172"/>
      <c r="AK1318" s="1253"/>
      <c r="AL1318" s="1253"/>
      <c r="AM1318" s="1253"/>
      <c r="AN1318" s="280"/>
      <c r="AO1318" s="280"/>
      <c r="AP1318" s="280"/>
    </row>
    <row r="1319" spans="22:42" ht="14.5" x14ac:dyDescent="0.35">
      <c r="V1319" s="210" t="s">
        <v>3</v>
      </c>
      <c r="W1319" s="210" t="s">
        <v>3</v>
      </c>
      <c r="X1319" s="210" t="s">
        <v>3</v>
      </c>
      <c r="Y1319" s="210" t="s">
        <v>3</v>
      </c>
      <c r="AD1319" s="210" t="s">
        <v>3</v>
      </c>
      <c r="AG1319" s="281"/>
      <c r="AH1319" s="281"/>
      <c r="AI1319" s="281"/>
      <c r="AJ1319" s="1172"/>
      <c r="AK1319" s="1253"/>
      <c r="AL1319" s="1253"/>
      <c r="AM1319" s="1253"/>
      <c r="AN1319" s="280"/>
      <c r="AO1319" s="280"/>
      <c r="AP1319" s="280"/>
    </row>
    <row r="1320" spans="22:42" ht="14.5" x14ac:dyDescent="0.35">
      <c r="V1320" s="210" t="s">
        <v>3</v>
      </c>
      <c r="W1320" s="210" t="s">
        <v>3</v>
      </c>
      <c r="X1320" s="210" t="s">
        <v>3</v>
      </c>
      <c r="Y1320" s="210" t="s">
        <v>3</v>
      </c>
      <c r="AD1320" s="210" t="s">
        <v>3</v>
      </c>
      <c r="AG1320" s="281"/>
      <c r="AH1320" s="281"/>
      <c r="AI1320" s="281"/>
      <c r="AJ1320" s="1172"/>
      <c r="AK1320" s="1253"/>
      <c r="AL1320" s="1253"/>
      <c r="AM1320" s="1253"/>
      <c r="AN1320" s="280"/>
      <c r="AO1320" s="280"/>
      <c r="AP1320" s="280"/>
    </row>
    <row r="1321" spans="22:42" ht="14.5" x14ac:dyDescent="0.35">
      <c r="V1321" s="210" t="s">
        <v>3</v>
      </c>
      <c r="W1321" s="210" t="s">
        <v>3</v>
      </c>
      <c r="X1321" s="210" t="s">
        <v>3</v>
      </c>
      <c r="Y1321" s="210" t="s">
        <v>3</v>
      </c>
      <c r="AD1321" s="210" t="s">
        <v>3</v>
      </c>
      <c r="AG1321" s="281"/>
      <c r="AH1321" s="281"/>
      <c r="AI1321" s="281"/>
      <c r="AJ1321" s="1172"/>
      <c r="AK1321" s="1253"/>
      <c r="AL1321" s="1253"/>
      <c r="AM1321" s="1253"/>
      <c r="AN1321" s="280"/>
      <c r="AO1321" s="280"/>
      <c r="AP1321" s="280"/>
    </row>
    <row r="1322" spans="22:42" ht="14.5" x14ac:dyDescent="0.35">
      <c r="V1322" s="210" t="s">
        <v>3</v>
      </c>
      <c r="W1322" s="210" t="s">
        <v>3</v>
      </c>
      <c r="X1322" s="210" t="s">
        <v>3</v>
      </c>
      <c r="Y1322" s="210" t="s">
        <v>3</v>
      </c>
      <c r="AD1322" s="210" t="s">
        <v>3</v>
      </c>
      <c r="AG1322" s="281"/>
      <c r="AH1322" s="281"/>
      <c r="AI1322" s="281"/>
      <c r="AJ1322" s="1172"/>
      <c r="AK1322" s="1253"/>
      <c r="AL1322" s="1253"/>
      <c r="AM1322" s="1253"/>
      <c r="AN1322" s="280"/>
      <c r="AO1322" s="280"/>
      <c r="AP1322" s="280"/>
    </row>
    <row r="1323" spans="22:42" ht="14.5" x14ac:dyDescent="0.35">
      <c r="V1323" s="210" t="s">
        <v>3</v>
      </c>
      <c r="W1323" s="210" t="s">
        <v>3</v>
      </c>
      <c r="X1323" s="210" t="s">
        <v>3</v>
      </c>
      <c r="Y1323" s="210" t="s">
        <v>3</v>
      </c>
      <c r="AD1323" s="210" t="s">
        <v>3</v>
      </c>
      <c r="AG1323" s="281"/>
      <c r="AH1323" s="281"/>
      <c r="AI1323" s="281"/>
      <c r="AJ1323" s="1172"/>
      <c r="AK1323" s="1253"/>
      <c r="AL1323" s="1253"/>
      <c r="AM1323" s="1253"/>
      <c r="AN1323" s="280"/>
      <c r="AO1323" s="280"/>
      <c r="AP1323" s="280"/>
    </row>
    <row r="1324" spans="22:42" ht="14.5" x14ac:dyDescent="0.35">
      <c r="V1324" s="210" t="s">
        <v>3</v>
      </c>
      <c r="W1324" s="210" t="s">
        <v>3</v>
      </c>
      <c r="X1324" s="210" t="s">
        <v>3</v>
      </c>
      <c r="Y1324" s="210" t="s">
        <v>3</v>
      </c>
      <c r="AD1324" s="210" t="s">
        <v>3</v>
      </c>
      <c r="AG1324" s="281"/>
      <c r="AH1324" s="281"/>
      <c r="AI1324" s="281"/>
      <c r="AJ1324" s="1172"/>
      <c r="AK1324" s="1253"/>
      <c r="AL1324" s="1253"/>
      <c r="AM1324" s="1253"/>
      <c r="AN1324" s="280"/>
      <c r="AO1324" s="280"/>
      <c r="AP1324" s="280"/>
    </row>
    <row r="1325" spans="22:42" ht="14.5" x14ac:dyDescent="0.35">
      <c r="V1325" s="210" t="s">
        <v>3</v>
      </c>
      <c r="W1325" s="210" t="s">
        <v>3</v>
      </c>
      <c r="X1325" s="210" t="s">
        <v>3</v>
      </c>
      <c r="Y1325" s="210" t="s">
        <v>3</v>
      </c>
      <c r="AD1325" s="210" t="s">
        <v>3</v>
      </c>
      <c r="AG1325" s="281"/>
      <c r="AH1325" s="281"/>
      <c r="AI1325" s="281"/>
      <c r="AJ1325" s="1172"/>
      <c r="AK1325" s="1253"/>
      <c r="AL1325" s="1253"/>
      <c r="AM1325" s="1253"/>
      <c r="AN1325" s="280"/>
      <c r="AO1325" s="280"/>
      <c r="AP1325" s="280"/>
    </row>
    <row r="1326" spans="22:42" ht="14.5" x14ac:dyDescent="0.35">
      <c r="V1326" s="210" t="s">
        <v>3</v>
      </c>
      <c r="W1326" s="210" t="s">
        <v>3</v>
      </c>
      <c r="X1326" s="210" t="s">
        <v>3</v>
      </c>
      <c r="Y1326" s="210" t="s">
        <v>3</v>
      </c>
      <c r="AD1326" s="210" t="s">
        <v>3</v>
      </c>
      <c r="AG1326" s="281"/>
      <c r="AH1326" s="281"/>
      <c r="AI1326" s="281"/>
      <c r="AJ1326" s="1172"/>
      <c r="AK1326" s="1253"/>
      <c r="AL1326" s="1253"/>
      <c r="AM1326" s="1253"/>
      <c r="AN1326" s="280"/>
      <c r="AO1326" s="280"/>
      <c r="AP1326" s="280"/>
    </row>
    <row r="1327" spans="22:42" ht="14.5" x14ac:dyDescent="0.35">
      <c r="V1327" s="210" t="s">
        <v>3</v>
      </c>
      <c r="W1327" s="210" t="s">
        <v>3</v>
      </c>
      <c r="X1327" s="210" t="s">
        <v>3</v>
      </c>
      <c r="Y1327" s="210" t="s">
        <v>3</v>
      </c>
      <c r="AD1327" s="210" t="s">
        <v>3</v>
      </c>
      <c r="AG1327" s="281"/>
      <c r="AH1327" s="281"/>
      <c r="AI1327" s="281"/>
      <c r="AJ1327" s="1172"/>
      <c r="AK1327" s="1253"/>
      <c r="AL1327" s="1253"/>
      <c r="AM1327" s="1253"/>
      <c r="AN1327" s="280"/>
      <c r="AO1327" s="280"/>
      <c r="AP1327" s="280"/>
    </row>
    <row r="1328" spans="22:42" ht="14.5" x14ac:dyDescent="0.35">
      <c r="V1328" s="210" t="s">
        <v>3</v>
      </c>
      <c r="W1328" s="210" t="s">
        <v>3</v>
      </c>
      <c r="X1328" s="210" t="s">
        <v>3</v>
      </c>
      <c r="Y1328" s="210" t="s">
        <v>3</v>
      </c>
      <c r="AD1328" s="210" t="s">
        <v>3</v>
      </c>
      <c r="AG1328" s="281"/>
      <c r="AH1328" s="281"/>
      <c r="AI1328" s="281"/>
      <c r="AJ1328" s="1172"/>
      <c r="AK1328" s="1253"/>
      <c r="AL1328" s="1253"/>
      <c r="AM1328" s="1253"/>
      <c r="AN1328" s="280"/>
      <c r="AO1328" s="280"/>
      <c r="AP1328" s="280"/>
    </row>
    <row r="1329" spans="22:42" ht="14.5" x14ac:dyDescent="0.35">
      <c r="V1329" s="210" t="s">
        <v>3</v>
      </c>
      <c r="W1329" s="210" t="s">
        <v>3</v>
      </c>
      <c r="X1329" s="210" t="s">
        <v>3</v>
      </c>
      <c r="Y1329" s="210" t="s">
        <v>3</v>
      </c>
      <c r="AD1329" s="210" t="s">
        <v>3</v>
      </c>
      <c r="AG1329" s="281"/>
      <c r="AH1329" s="281"/>
      <c r="AI1329" s="281"/>
      <c r="AJ1329" s="1172"/>
      <c r="AK1329" s="1253"/>
      <c r="AL1329" s="1253"/>
      <c r="AM1329" s="1253"/>
      <c r="AN1329" s="280"/>
      <c r="AO1329" s="280"/>
      <c r="AP1329" s="280"/>
    </row>
    <row r="1330" spans="22:42" ht="14.5" x14ac:dyDescent="0.35">
      <c r="V1330" s="210" t="s">
        <v>3</v>
      </c>
      <c r="W1330" s="210" t="s">
        <v>3</v>
      </c>
      <c r="X1330" s="210" t="s">
        <v>3</v>
      </c>
      <c r="Y1330" s="210" t="s">
        <v>3</v>
      </c>
      <c r="AD1330" s="210" t="s">
        <v>3</v>
      </c>
      <c r="AG1330" s="281"/>
      <c r="AH1330" s="281"/>
      <c r="AI1330" s="281"/>
      <c r="AJ1330" s="1172"/>
      <c r="AK1330" s="1253"/>
      <c r="AL1330" s="1253"/>
      <c r="AM1330" s="1253"/>
      <c r="AN1330" s="280"/>
      <c r="AO1330" s="280"/>
      <c r="AP1330" s="280"/>
    </row>
    <row r="1331" spans="22:42" ht="14.5" x14ac:dyDescent="0.35">
      <c r="V1331" s="210" t="s">
        <v>3</v>
      </c>
      <c r="W1331" s="210" t="s">
        <v>3</v>
      </c>
      <c r="X1331" s="210" t="s">
        <v>3</v>
      </c>
      <c r="Y1331" s="210" t="s">
        <v>3</v>
      </c>
      <c r="AD1331" s="210" t="s">
        <v>3</v>
      </c>
      <c r="AG1331" s="281"/>
      <c r="AH1331" s="281"/>
      <c r="AI1331" s="281"/>
      <c r="AJ1331" s="1172"/>
      <c r="AK1331" s="1253"/>
      <c r="AL1331" s="1253"/>
      <c r="AM1331" s="1253"/>
      <c r="AN1331" s="280"/>
      <c r="AO1331" s="280"/>
      <c r="AP1331" s="280"/>
    </row>
    <row r="1332" spans="22:42" ht="14.5" x14ac:dyDescent="0.35">
      <c r="V1332" s="210" t="s">
        <v>3</v>
      </c>
      <c r="W1332" s="210" t="s">
        <v>3</v>
      </c>
      <c r="X1332" s="210" t="s">
        <v>3</v>
      </c>
      <c r="Y1332" s="210" t="s">
        <v>3</v>
      </c>
      <c r="AD1332" s="210" t="s">
        <v>3</v>
      </c>
      <c r="AG1332" s="281"/>
      <c r="AH1332" s="281"/>
      <c r="AI1332" s="281"/>
      <c r="AJ1332" s="1172"/>
      <c r="AK1332" s="1253"/>
      <c r="AL1332" s="1253"/>
      <c r="AM1332" s="1253"/>
      <c r="AN1332" s="280"/>
      <c r="AO1332" s="280"/>
      <c r="AP1332" s="280"/>
    </row>
    <row r="1333" spans="22:42" ht="14.5" x14ac:dyDescent="0.35">
      <c r="V1333" s="210" t="s">
        <v>3</v>
      </c>
      <c r="W1333" s="210" t="s">
        <v>3</v>
      </c>
      <c r="X1333" s="210" t="s">
        <v>3</v>
      </c>
      <c r="Y1333" s="210" t="s">
        <v>3</v>
      </c>
      <c r="AD1333" s="210" t="s">
        <v>3</v>
      </c>
      <c r="AG1333" s="281"/>
      <c r="AH1333" s="281"/>
      <c r="AI1333" s="281"/>
      <c r="AJ1333" s="1172"/>
      <c r="AK1333" s="1253"/>
      <c r="AL1333" s="1253"/>
      <c r="AM1333" s="1253"/>
      <c r="AN1333" s="280"/>
      <c r="AO1333" s="280"/>
      <c r="AP1333" s="280"/>
    </row>
    <row r="1334" spans="22:42" ht="14.5" x14ac:dyDescent="0.35">
      <c r="V1334" s="210" t="s">
        <v>3</v>
      </c>
      <c r="W1334" s="210" t="s">
        <v>3</v>
      </c>
      <c r="X1334" s="210" t="s">
        <v>3</v>
      </c>
      <c r="Y1334" s="210" t="s">
        <v>3</v>
      </c>
      <c r="AD1334" s="210" t="s">
        <v>3</v>
      </c>
      <c r="AG1334" s="281"/>
      <c r="AH1334" s="281"/>
      <c r="AI1334" s="281"/>
      <c r="AJ1334" s="1172"/>
      <c r="AK1334" s="1253"/>
      <c r="AL1334" s="1253"/>
      <c r="AM1334" s="1253"/>
      <c r="AN1334" s="280"/>
      <c r="AO1334" s="280"/>
      <c r="AP1334" s="280"/>
    </row>
    <row r="1335" spans="22:42" ht="14.5" x14ac:dyDescent="0.35">
      <c r="V1335" s="210" t="s">
        <v>3</v>
      </c>
      <c r="W1335" s="210" t="s">
        <v>3</v>
      </c>
      <c r="X1335" s="210" t="s">
        <v>3</v>
      </c>
      <c r="Y1335" s="210" t="s">
        <v>3</v>
      </c>
      <c r="AD1335" s="210" t="s">
        <v>3</v>
      </c>
      <c r="AG1335" s="281"/>
      <c r="AH1335" s="281"/>
      <c r="AI1335" s="281"/>
      <c r="AJ1335" s="1172"/>
      <c r="AK1335" s="1253"/>
      <c r="AL1335" s="1253"/>
      <c r="AM1335" s="1253"/>
      <c r="AN1335" s="280"/>
      <c r="AO1335" s="280"/>
      <c r="AP1335" s="280"/>
    </row>
    <row r="1336" spans="22:42" ht="14.5" x14ac:dyDescent="0.35">
      <c r="V1336" s="210" t="s">
        <v>3</v>
      </c>
      <c r="W1336" s="210" t="s">
        <v>3</v>
      </c>
      <c r="X1336" s="210" t="s">
        <v>3</v>
      </c>
      <c r="Y1336" s="210" t="s">
        <v>3</v>
      </c>
      <c r="AD1336" s="210" t="s">
        <v>3</v>
      </c>
      <c r="AG1336" s="281"/>
      <c r="AH1336" s="281"/>
      <c r="AI1336" s="281"/>
      <c r="AJ1336" s="1172"/>
      <c r="AK1336" s="1253"/>
      <c r="AL1336" s="1253"/>
      <c r="AM1336" s="1253"/>
      <c r="AN1336" s="280"/>
      <c r="AO1336" s="280"/>
      <c r="AP1336" s="280"/>
    </row>
    <row r="1337" spans="22:42" ht="14.5" x14ac:dyDescent="0.35">
      <c r="V1337" s="210" t="s">
        <v>3</v>
      </c>
      <c r="W1337" s="210" t="s">
        <v>3</v>
      </c>
      <c r="X1337" s="210" t="s">
        <v>3</v>
      </c>
      <c r="Y1337" s="210" t="s">
        <v>3</v>
      </c>
      <c r="AD1337" s="210" t="s">
        <v>3</v>
      </c>
      <c r="AG1337" s="281"/>
      <c r="AH1337" s="281"/>
      <c r="AI1337" s="281"/>
      <c r="AJ1337" s="1172"/>
      <c r="AK1337" s="1253"/>
      <c r="AL1337" s="1253"/>
      <c r="AM1337" s="1253"/>
      <c r="AN1337" s="280"/>
      <c r="AO1337" s="280"/>
      <c r="AP1337" s="280"/>
    </row>
    <row r="1338" spans="22:42" ht="14.5" x14ac:dyDescent="0.35">
      <c r="V1338" s="210" t="s">
        <v>3</v>
      </c>
      <c r="W1338" s="210" t="s">
        <v>3</v>
      </c>
      <c r="X1338" s="210" t="s">
        <v>3</v>
      </c>
      <c r="Y1338" s="210" t="s">
        <v>3</v>
      </c>
      <c r="AD1338" s="210" t="s">
        <v>3</v>
      </c>
      <c r="AG1338" s="281"/>
      <c r="AH1338" s="281"/>
      <c r="AI1338" s="281"/>
      <c r="AJ1338" s="1172"/>
      <c r="AK1338" s="1253"/>
      <c r="AL1338" s="1253"/>
      <c r="AM1338" s="1253"/>
      <c r="AN1338" s="280"/>
      <c r="AO1338" s="280"/>
      <c r="AP1338" s="280"/>
    </row>
    <row r="1339" spans="22:42" ht="14.5" x14ac:dyDescent="0.35">
      <c r="V1339" s="210" t="s">
        <v>3</v>
      </c>
      <c r="W1339" s="210" t="s">
        <v>3</v>
      </c>
      <c r="X1339" s="210" t="s">
        <v>3</v>
      </c>
      <c r="Y1339" s="210" t="s">
        <v>3</v>
      </c>
      <c r="AD1339" s="210" t="s">
        <v>3</v>
      </c>
      <c r="AG1339" s="281"/>
      <c r="AH1339" s="281"/>
      <c r="AI1339" s="281"/>
      <c r="AJ1339" s="1172"/>
      <c r="AK1339" s="1253"/>
      <c r="AL1339" s="1253"/>
      <c r="AM1339" s="1253"/>
      <c r="AN1339" s="280"/>
      <c r="AO1339" s="280"/>
      <c r="AP1339" s="280"/>
    </row>
    <row r="1340" spans="22:42" ht="14.5" x14ac:dyDescent="0.35">
      <c r="V1340" s="210" t="s">
        <v>3</v>
      </c>
      <c r="W1340" s="210" t="s">
        <v>3</v>
      </c>
      <c r="X1340" s="210" t="s">
        <v>3</v>
      </c>
      <c r="Y1340" s="210" t="s">
        <v>3</v>
      </c>
      <c r="AD1340" s="210" t="s">
        <v>3</v>
      </c>
      <c r="AG1340" s="281"/>
      <c r="AH1340" s="281"/>
      <c r="AI1340" s="281"/>
      <c r="AJ1340" s="1172"/>
      <c r="AK1340" s="1253"/>
      <c r="AL1340" s="1253"/>
      <c r="AM1340" s="1253"/>
      <c r="AN1340" s="280"/>
      <c r="AO1340" s="280"/>
      <c r="AP1340" s="280"/>
    </row>
    <row r="1341" spans="22:42" ht="14.5" x14ac:dyDescent="0.35">
      <c r="V1341" s="210" t="s">
        <v>3</v>
      </c>
      <c r="W1341" s="210" t="s">
        <v>3</v>
      </c>
      <c r="X1341" s="210" t="s">
        <v>3</v>
      </c>
      <c r="Y1341" s="210" t="s">
        <v>3</v>
      </c>
      <c r="AD1341" s="210" t="s">
        <v>3</v>
      </c>
      <c r="AG1341" s="281"/>
      <c r="AH1341" s="281"/>
      <c r="AI1341" s="281"/>
      <c r="AJ1341" s="1172"/>
      <c r="AK1341" s="1253"/>
      <c r="AL1341" s="1253"/>
      <c r="AM1341" s="1253"/>
      <c r="AN1341" s="280"/>
      <c r="AO1341" s="280"/>
      <c r="AP1341" s="280"/>
    </row>
    <row r="1342" spans="22:42" ht="14.5" x14ac:dyDescent="0.35">
      <c r="V1342" s="210" t="s">
        <v>3</v>
      </c>
      <c r="W1342" s="210" t="s">
        <v>3</v>
      </c>
      <c r="X1342" s="210" t="s">
        <v>3</v>
      </c>
      <c r="Y1342" s="210" t="s">
        <v>3</v>
      </c>
      <c r="AD1342" s="210" t="s">
        <v>3</v>
      </c>
      <c r="AG1342" s="281"/>
      <c r="AH1342" s="281"/>
      <c r="AI1342" s="281"/>
      <c r="AJ1342" s="1172"/>
      <c r="AK1342" s="1253"/>
      <c r="AL1342" s="1253"/>
      <c r="AM1342" s="1253"/>
      <c r="AN1342" s="280"/>
      <c r="AO1342" s="280"/>
      <c r="AP1342" s="280"/>
    </row>
    <row r="1343" spans="22:42" ht="14.5" x14ac:dyDescent="0.35">
      <c r="V1343" s="210" t="s">
        <v>3</v>
      </c>
      <c r="W1343" s="210" t="s">
        <v>3</v>
      </c>
      <c r="X1343" s="210" t="s">
        <v>3</v>
      </c>
      <c r="Y1343" s="210" t="s">
        <v>3</v>
      </c>
      <c r="AD1343" s="210" t="s">
        <v>3</v>
      </c>
      <c r="AG1343" s="281"/>
      <c r="AH1343" s="281"/>
      <c r="AI1343" s="281"/>
      <c r="AJ1343" s="1172"/>
      <c r="AK1343" s="1253"/>
      <c r="AL1343" s="1253"/>
      <c r="AM1343" s="1253"/>
      <c r="AN1343" s="280"/>
      <c r="AO1343" s="280"/>
      <c r="AP1343" s="280"/>
    </row>
    <row r="1344" spans="22:42" ht="14.5" x14ac:dyDescent="0.35">
      <c r="V1344" s="210" t="s">
        <v>3</v>
      </c>
      <c r="W1344" s="210" t="s">
        <v>3</v>
      </c>
      <c r="X1344" s="210" t="s">
        <v>3</v>
      </c>
      <c r="Y1344" s="210" t="s">
        <v>3</v>
      </c>
      <c r="AD1344" s="210" t="s">
        <v>3</v>
      </c>
      <c r="AG1344" s="281"/>
      <c r="AH1344" s="281"/>
      <c r="AI1344" s="281"/>
      <c r="AJ1344" s="1172"/>
      <c r="AK1344" s="1253"/>
      <c r="AL1344" s="1253"/>
      <c r="AM1344" s="1253"/>
      <c r="AN1344" s="280"/>
      <c r="AO1344" s="280"/>
      <c r="AP1344" s="280"/>
    </row>
    <row r="1345" spans="22:42" ht="14.5" x14ac:dyDescent="0.35">
      <c r="V1345" s="210" t="s">
        <v>3</v>
      </c>
      <c r="W1345" s="210" t="s">
        <v>3</v>
      </c>
      <c r="X1345" s="210" t="s">
        <v>3</v>
      </c>
      <c r="Y1345" s="210" t="s">
        <v>3</v>
      </c>
      <c r="AD1345" s="210" t="s">
        <v>3</v>
      </c>
      <c r="AG1345" s="281"/>
      <c r="AH1345" s="281"/>
      <c r="AI1345" s="281"/>
      <c r="AJ1345" s="1172"/>
      <c r="AK1345" s="1253"/>
      <c r="AL1345" s="1253"/>
      <c r="AM1345" s="1253"/>
      <c r="AN1345" s="280"/>
      <c r="AO1345" s="280"/>
      <c r="AP1345" s="280"/>
    </row>
    <row r="1346" spans="22:42" ht="14.5" x14ac:dyDescent="0.35">
      <c r="V1346" s="210" t="s">
        <v>3</v>
      </c>
      <c r="W1346" s="210" t="s">
        <v>3</v>
      </c>
      <c r="X1346" s="210" t="s">
        <v>3</v>
      </c>
      <c r="Y1346" s="210" t="s">
        <v>3</v>
      </c>
      <c r="AD1346" s="210" t="s">
        <v>3</v>
      </c>
      <c r="AG1346" s="281"/>
      <c r="AH1346" s="281"/>
      <c r="AI1346" s="281"/>
      <c r="AJ1346" s="1172"/>
      <c r="AK1346" s="1253"/>
      <c r="AL1346" s="1253"/>
      <c r="AM1346" s="1253"/>
      <c r="AN1346" s="280"/>
      <c r="AO1346" s="280"/>
      <c r="AP1346" s="280"/>
    </row>
    <row r="1347" spans="22:42" ht="14.5" x14ac:dyDescent="0.35">
      <c r="V1347" s="210" t="s">
        <v>3</v>
      </c>
      <c r="W1347" s="210" t="s">
        <v>3</v>
      </c>
      <c r="X1347" s="210" t="s">
        <v>3</v>
      </c>
      <c r="Y1347" s="210" t="s">
        <v>3</v>
      </c>
      <c r="AD1347" s="210" t="s">
        <v>3</v>
      </c>
      <c r="AG1347" s="281"/>
      <c r="AH1347" s="281"/>
      <c r="AI1347" s="281"/>
      <c r="AJ1347" s="1172"/>
      <c r="AK1347" s="1253"/>
      <c r="AL1347" s="1253"/>
      <c r="AM1347" s="1253"/>
      <c r="AN1347" s="280"/>
      <c r="AO1347" s="280"/>
      <c r="AP1347" s="280"/>
    </row>
    <row r="1348" spans="22:42" ht="14.5" x14ac:dyDescent="0.35">
      <c r="V1348" s="210" t="s">
        <v>3</v>
      </c>
      <c r="W1348" s="210" t="s">
        <v>3</v>
      </c>
      <c r="X1348" s="210" t="s">
        <v>3</v>
      </c>
      <c r="Y1348" s="210" t="s">
        <v>3</v>
      </c>
      <c r="AD1348" s="210" t="s">
        <v>3</v>
      </c>
      <c r="AG1348" s="281"/>
      <c r="AH1348" s="281"/>
      <c r="AI1348" s="281"/>
      <c r="AJ1348" s="1172"/>
      <c r="AK1348" s="1253"/>
      <c r="AL1348" s="1253"/>
      <c r="AM1348" s="1253"/>
      <c r="AN1348" s="280"/>
      <c r="AO1348" s="280"/>
      <c r="AP1348" s="280"/>
    </row>
    <row r="1349" spans="22:42" ht="14.5" x14ac:dyDescent="0.35">
      <c r="V1349" s="210" t="s">
        <v>3</v>
      </c>
      <c r="W1349" s="210" t="s">
        <v>3</v>
      </c>
      <c r="X1349" s="210" t="s">
        <v>3</v>
      </c>
      <c r="Y1349" s="210" t="s">
        <v>3</v>
      </c>
      <c r="AD1349" s="210" t="s">
        <v>3</v>
      </c>
      <c r="AG1349" s="281"/>
      <c r="AH1349" s="281"/>
      <c r="AI1349" s="281"/>
      <c r="AJ1349" s="1172"/>
      <c r="AK1349" s="1253"/>
      <c r="AL1349" s="1253"/>
      <c r="AM1349" s="1253"/>
      <c r="AN1349" s="280"/>
      <c r="AO1349" s="280"/>
      <c r="AP1349" s="280"/>
    </row>
    <row r="1350" spans="22:42" ht="14.5" x14ac:dyDescent="0.35">
      <c r="V1350" s="210" t="s">
        <v>3</v>
      </c>
      <c r="W1350" s="210" t="s">
        <v>3</v>
      </c>
      <c r="X1350" s="210" t="s">
        <v>3</v>
      </c>
      <c r="AD1350" s="210" t="s">
        <v>3</v>
      </c>
      <c r="AG1350" s="281"/>
      <c r="AH1350" s="281"/>
      <c r="AI1350" s="281"/>
      <c r="AJ1350" s="1172"/>
      <c r="AK1350" s="1253"/>
      <c r="AL1350" s="1253"/>
      <c r="AM1350" s="1253"/>
      <c r="AN1350" s="280"/>
      <c r="AO1350" s="280"/>
      <c r="AP1350" s="280"/>
    </row>
    <row r="1351" spans="22:42" ht="14.5" x14ac:dyDescent="0.35">
      <c r="V1351" s="210" t="s">
        <v>3</v>
      </c>
      <c r="W1351" s="210" t="s">
        <v>3</v>
      </c>
      <c r="X1351" s="210" t="s">
        <v>3</v>
      </c>
      <c r="AD1351" s="210" t="s">
        <v>3</v>
      </c>
      <c r="AG1351" s="281"/>
      <c r="AH1351" s="281"/>
      <c r="AI1351" s="281"/>
      <c r="AJ1351" s="1172"/>
      <c r="AK1351" s="1253"/>
      <c r="AL1351" s="1253"/>
      <c r="AM1351" s="1253"/>
      <c r="AN1351" s="280"/>
      <c r="AO1351" s="280"/>
      <c r="AP1351" s="280"/>
    </row>
    <row r="1352" spans="22:42" ht="14.5" x14ac:dyDescent="0.35">
      <c r="V1352" s="210" t="s">
        <v>3</v>
      </c>
      <c r="W1352" s="210" t="s">
        <v>3</v>
      </c>
      <c r="X1352" s="210" t="s">
        <v>3</v>
      </c>
      <c r="AD1352" s="210" t="s">
        <v>3</v>
      </c>
      <c r="AG1352" s="281"/>
      <c r="AH1352" s="281"/>
      <c r="AI1352" s="281"/>
      <c r="AJ1352" s="1172"/>
      <c r="AK1352" s="1253"/>
      <c r="AL1352" s="1253"/>
      <c r="AM1352" s="1253"/>
      <c r="AN1352" s="280"/>
      <c r="AO1352" s="280"/>
      <c r="AP1352" s="280"/>
    </row>
    <row r="1353" spans="22:42" ht="14.5" x14ac:dyDescent="0.35">
      <c r="V1353" s="210" t="s">
        <v>3</v>
      </c>
      <c r="W1353" s="210" t="s">
        <v>3</v>
      </c>
      <c r="X1353" s="210" t="s">
        <v>3</v>
      </c>
      <c r="AD1353" s="210" t="s">
        <v>3</v>
      </c>
      <c r="AG1353" s="281"/>
      <c r="AH1353" s="281"/>
      <c r="AI1353" s="281"/>
      <c r="AJ1353" s="1172"/>
      <c r="AK1353" s="1253"/>
      <c r="AL1353" s="1253"/>
      <c r="AM1353" s="1253"/>
      <c r="AN1353" s="280"/>
      <c r="AO1353" s="280"/>
      <c r="AP1353" s="280"/>
    </row>
    <row r="1354" spans="22:42" ht="14.5" x14ac:dyDescent="0.35">
      <c r="V1354" s="210" t="s">
        <v>3</v>
      </c>
      <c r="W1354" s="210" t="s">
        <v>3</v>
      </c>
      <c r="X1354" s="210" t="s">
        <v>3</v>
      </c>
      <c r="AD1354" s="210" t="s">
        <v>3</v>
      </c>
      <c r="AG1354" s="281"/>
      <c r="AH1354" s="281"/>
      <c r="AI1354" s="281"/>
      <c r="AJ1354" s="1172"/>
      <c r="AK1354" s="1253"/>
      <c r="AL1354" s="1253"/>
      <c r="AM1354" s="1253"/>
      <c r="AN1354" s="280"/>
      <c r="AO1354" s="280"/>
      <c r="AP1354" s="280"/>
    </row>
    <row r="1355" spans="22:42" ht="14.5" x14ac:dyDescent="0.35">
      <c r="V1355" s="210" t="s">
        <v>3</v>
      </c>
      <c r="W1355" s="210" t="s">
        <v>3</v>
      </c>
      <c r="X1355" s="210" t="s">
        <v>3</v>
      </c>
      <c r="AD1355" s="210" t="s">
        <v>3</v>
      </c>
      <c r="AG1355" s="281"/>
      <c r="AH1355" s="281"/>
      <c r="AI1355" s="281"/>
      <c r="AJ1355" s="1172"/>
      <c r="AK1355" s="1253"/>
      <c r="AL1355" s="1253"/>
      <c r="AM1355" s="1253"/>
      <c r="AN1355" s="280"/>
      <c r="AO1355" s="280"/>
      <c r="AP1355" s="280"/>
    </row>
    <row r="1356" spans="22:42" ht="14.5" x14ac:dyDescent="0.35">
      <c r="V1356" s="210" t="s">
        <v>3</v>
      </c>
      <c r="W1356" s="210" t="s">
        <v>3</v>
      </c>
      <c r="X1356" s="210" t="s">
        <v>3</v>
      </c>
      <c r="AD1356" s="210" t="s">
        <v>3</v>
      </c>
      <c r="AG1356" s="281"/>
      <c r="AH1356" s="281"/>
      <c r="AI1356" s="281"/>
      <c r="AJ1356" s="1172"/>
      <c r="AK1356" s="1253"/>
      <c r="AL1356" s="1253"/>
      <c r="AM1356" s="1253"/>
      <c r="AN1356" s="280"/>
      <c r="AO1356" s="280"/>
      <c r="AP1356" s="280"/>
    </row>
    <row r="1357" spans="22:42" ht="14.5" x14ac:dyDescent="0.35">
      <c r="V1357" s="210" t="s">
        <v>3</v>
      </c>
      <c r="W1357" s="210" t="s">
        <v>3</v>
      </c>
      <c r="X1357" s="210" t="s">
        <v>3</v>
      </c>
      <c r="AD1357" s="210" t="s">
        <v>3</v>
      </c>
      <c r="AG1357" s="281"/>
      <c r="AH1357" s="281"/>
      <c r="AI1357" s="281"/>
      <c r="AJ1357" s="1172"/>
      <c r="AK1357" s="1253"/>
      <c r="AL1357" s="1253"/>
      <c r="AM1357" s="1253"/>
      <c r="AN1357" s="280"/>
      <c r="AO1357" s="280"/>
      <c r="AP1357" s="280"/>
    </row>
    <row r="1358" spans="22:42" ht="14.5" x14ac:dyDescent="0.35">
      <c r="V1358" s="210" t="s">
        <v>3</v>
      </c>
      <c r="W1358" s="210" t="s">
        <v>3</v>
      </c>
      <c r="X1358" s="210" t="s">
        <v>3</v>
      </c>
      <c r="AD1358" s="210" t="s">
        <v>3</v>
      </c>
      <c r="AG1358" s="281"/>
      <c r="AH1358" s="281"/>
      <c r="AI1358" s="281"/>
      <c r="AJ1358" s="1172"/>
      <c r="AK1358" s="1253"/>
      <c r="AL1358" s="1253"/>
      <c r="AM1358" s="1253"/>
      <c r="AN1358" s="280"/>
      <c r="AO1358" s="280"/>
      <c r="AP1358" s="280"/>
    </row>
    <row r="1359" spans="22:42" ht="14.5" x14ac:dyDescent="0.35">
      <c r="V1359" s="210" t="s">
        <v>3</v>
      </c>
      <c r="W1359" s="210" t="s">
        <v>3</v>
      </c>
      <c r="X1359" s="210" t="s">
        <v>3</v>
      </c>
      <c r="AD1359" s="210" t="s">
        <v>3</v>
      </c>
      <c r="AG1359" s="281"/>
      <c r="AH1359" s="281"/>
      <c r="AI1359" s="281"/>
      <c r="AJ1359" s="1172"/>
      <c r="AK1359" s="1253"/>
      <c r="AL1359" s="1253"/>
      <c r="AM1359" s="1253"/>
      <c r="AN1359" s="280"/>
      <c r="AO1359" s="280"/>
      <c r="AP1359" s="280"/>
    </row>
    <row r="1360" spans="22:42" ht="14.5" x14ac:dyDescent="0.35">
      <c r="V1360" s="210" t="s">
        <v>3</v>
      </c>
      <c r="W1360" s="210" t="s">
        <v>3</v>
      </c>
      <c r="X1360" s="210" t="s">
        <v>3</v>
      </c>
      <c r="AD1360" s="210" t="s">
        <v>3</v>
      </c>
      <c r="AG1360" s="281"/>
      <c r="AH1360" s="281"/>
      <c r="AI1360" s="281"/>
      <c r="AJ1360" s="1172"/>
      <c r="AK1360" s="1253"/>
      <c r="AL1360" s="1253"/>
      <c r="AM1360" s="1253"/>
      <c r="AN1360" s="280"/>
      <c r="AO1360" s="280"/>
      <c r="AP1360" s="280"/>
    </row>
    <row r="1361" spans="22:42" ht="14.5" x14ac:dyDescent="0.35">
      <c r="V1361" s="210" t="s">
        <v>3</v>
      </c>
      <c r="W1361" s="210" t="s">
        <v>3</v>
      </c>
      <c r="X1361" s="210" t="s">
        <v>3</v>
      </c>
      <c r="AD1361" s="210" t="s">
        <v>3</v>
      </c>
      <c r="AG1361" s="281"/>
      <c r="AH1361" s="281"/>
      <c r="AI1361" s="281"/>
      <c r="AJ1361" s="1172"/>
      <c r="AK1361" s="1253"/>
      <c r="AL1361" s="1253"/>
      <c r="AM1361" s="1253"/>
      <c r="AN1361" s="280"/>
      <c r="AO1361" s="280"/>
      <c r="AP1361" s="280"/>
    </row>
    <row r="1362" spans="22:42" ht="14.5" x14ac:dyDescent="0.35">
      <c r="V1362" s="210" t="s">
        <v>3</v>
      </c>
      <c r="W1362" s="210" t="s">
        <v>3</v>
      </c>
      <c r="X1362" s="210" t="s">
        <v>3</v>
      </c>
      <c r="AD1362" s="210" t="s">
        <v>3</v>
      </c>
      <c r="AG1362" s="281"/>
      <c r="AH1362" s="281"/>
      <c r="AI1362" s="281"/>
      <c r="AJ1362" s="1172"/>
      <c r="AK1362" s="1253"/>
      <c r="AL1362" s="1253"/>
      <c r="AM1362" s="1253"/>
      <c r="AN1362" s="280"/>
      <c r="AO1362" s="280"/>
      <c r="AP1362" s="280"/>
    </row>
    <row r="1363" spans="22:42" ht="14.5" x14ac:dyDescent="0.35">
      <c r="V1363" s="210" t="s">
        <v>3</v>
      </c>
      <c r="W1363" s="210" t="s">
        <v>3</v>
      </c>
      <c r="X1363" s="210" t="s">
        <v>3</v>
      </c>
      <c r="AD1363" s="210" t="s">
        <v>3</v>
      </c>
      <c r="AG1363" s="281"/>
      <c r="AH1363" s="281"/>
      <c r="AI1363" s="281"/>
      <c r="AJ1363" s="1172"/>
      <c r="AK1363" s="1253"/>
      <c r="AL1363" s="1253"/>
      <c r="AM1363" s="1253"/>
      <c r="AN1363" s="280"/>
      <c r="AO1363" s="280"/>
      <c r="AP1363" s="280"/>
    </row>
    <row r="1364" spans="22:42" ht="14.5" x14ac:dyDescent="0.35">
      <c r="V1364" s="210" t="s">
        <v>3</v>
      </c>
      <c r="W1364" s="210" t="s">
        <v>3</v>
      </c>
      <c r="X1364" s="210" t="s">
        <v>3</v>
      </c>
      <c r="AD1364" s="210" t="s">
        <v>3</v>
      </c>
      <c r="AG1364" s="281"/>
      <c r="AH1364" s="281"/>
      <c r="AI1364" s="281"/>
      <c r="AJ1364" s="1172"/>
      <c r="AK1364" s="1253"/>
      <c r="AL1364" s="1253"/>
      <c r="AM1364" s="1253"/>
      <c r="AN1364" s="280"/>
      <c r="AO1364" s="280"/>
      <c r="AP1364" s="280"/>
    </row>
    <row r="1365" spans="22:42" ht="14.5" x14ac:dyDescent="0.35">
      <c r="V1365" s="210" t="s">
        <v>3</v>
      </c>
      <c r="W1365" s="210" t="s">
        <v>3</v>
      </c>
      <c r="X1365" s="210" t="s">
        <v>3</v>
      </c>
      <c r="AD1365" s="210" t="s">
        <v>3</v>
      </c>
      <c r="AG1365" s="281"/>
      <c r="AH1365" s="281"/>
      <c r="AI1365" s="281"/>
      <c r="AJ1365" s="1172"/>
      <c r="AK1365" s="1253"/>
      <c r="AL1365" s="1253"/>
      <c r="AM1365" s="1253"/>
      <c r="AN1365" s="280"/>
      <c r="AO1365" s="280"/>
      <c r="AP1365" s="280"/>
    </row>
    <row r="1366" spans="22:42" ht="14.5" x14ac:dyDescent="0.35">
      <c r="V1366" s="210" t="s">
        <v>3</v>
      </c>
      <c r="W1366" s="210" t="s">
        <v>3</v>
      </c>
      <c r="X1366" s="210" t="s">
        <v>3</v>
      </c>
      <c r="AD1366" s="210" t="s">
        <v>3</v>
      </c>
      <c r="AG1366" s="281"/>
      <c r="AH1366" s="281"/>
      <c r="AI1366" s="281"/>
      <c r="AJ1366" s="1172"/>
      <c r="AK1366" s="1253"/>
      <c r="AL1366" s="1253"/>
      <c r="AM1366" s="1253"/>
      <c r="AN1366" s="280"/>
      <c r="AO1366" s="280"/>
      <c r="AP1366" s="280"/>
    </row>
    <row r="1367" spans="22:42" ht="14.5" x14ac:dyDescent="0.35">
      <c r="V1367" s="210" t="s">
        <v>3</v>
      </c>
      <c r="W1367" s="210" t="s">
        <v>3</v>
      </c>
      <c r="X1367" s="210" t="s">
        <v>3</v>
      </c>
      <c r="AD1367" s="210" t="s">
        <v>3</v>
      </c>
      <c r="AG1367" s="281"/>
      <c r="AH1367" s="281"/>
      <c r="AI1367" s="281"/>
      <c r="AJ1367" s="1172"/>
      <c r="AK1367" s="1253"/>
      <c r="AL1367" s="1253"/>
      <c r="AM1367" s="1253"/>
      <c r="AN1367" s="280"/>
      <c r="AO1367" s="280"/>
      <c r="AP1367" s="280"/>
    </row>
    <row r="1368" spans="22:42" ht="14.5" x14ac:dyDescent="0.35">
      <c r="V1368" s="210" t="s">
        <v>3</v>
      </c>
      <c r="W1368" s="210" t="s">
        <v>3</v>
      </c>
      <c r="X1368" s="210" t="s">
        <v>3</v>
      </c>
      <c r="AD1368" s="210" t="s">
        <v>3</v>
      </c>
      <c r="AG1368" s="281"/>
      <c r="AH1368" s="281"/>
      <c r="AI1368" s="281"/>
      <c r="AJ1368" s="1172"/>
      <c r="AK1368" s="1253"/>
      <c r="AL1368" s="1253"/>
      <c r="AM1368" s="1253"/>
      <c r="AN1368" s="280"/>
      <c r="AO1368" s="280"/>
      <c r="AP1368" s="280"/>
    </row>
    <row r="1369" spans="22:42" ht="14.5" x14ac:dyDescent="0.35">
      <c r="V1369" s="210" t="s">
        <v>3</v>
      </c>
      <c r="W1369" s="210" t="s">
        <v>3</v>
      </c>
      <c r="X1369" s="210" t="s">
        <v>3</v>
      </c>
      <c r="AD1369" s="210" t="s">
        <v>3</v>
      </c>
      <c r="AG1369" s="281"/>
      <c r="AH1369" s="281"/>
      <c r="AI1369" s="281"/>
      <c r="AJ1369" s="1172"/>
      <c r="AK1369" s="1253"/>
      <c r="AL1369" s="1253"/>
      <c r="AM1369" s="1253"/>
      <c r="AN1369" s="280"/>
      <c r="AO1369" s="280"/>
      <c r="AP1369" s="280"/>
    </row>
    <row r="1370" spans="22:42" ht="14.5" x14ac:dyDescent="0.35">
      <c r="V1370" s="210" t="s">
        <v>3</v>
      </c>
      <c r="W1370" s="210" t="s">
        <v>3</v>
      </c>
      <c r="X1370" s="210" t="s">
        <v>3</v>
      </c>
      <c r="AD1370" s="210" t="s">
        <v>3</v>
      </c>
      <c r="AG1370" s="281"/>
      <c r="AH1370" s="281"/>
      <c r="AI1370" s="281"/>
      <c r="AJ1370" s="1172"/>
      <c r="AK1370" s="1253"/>
      <c r="AL1370" s="1253"/>
      <c r="AM1370" s="1253"/>
      <c r="AN1370" s="280"/>
      <c r="AO1370" s="280"/>
      <c r="AP1370" s="280"/>
    </row>
    <row r="1371" spans="22:42" ht="14.5" x14ac:dyDescent="0.35">
      <c r="V1371" s="210" t="s">
        <v>3</v>
      </c>
      <c r="W1371" s="210" t="s">
        <v>3</v>
      </c>
      <c r="X1371" s="210" t="s">
        <v>3</v>
      </c>
      <c r="AD1371" s="210" t="s">
        <v>3</v>
      </c>
      <c r="AG1371" s="281"/>
      <c r="AH1371" s="281"/>
      <c r="AI1371" s="281"/>
      <c r="AJ1371" s="1172"/>
      <c r="AK1371" s="1253"/>
      <c r="AL1371" s="1253"/>
      <c r="AM1371" s="1253"/>
      <c r="AN1371" s="280"/>
      <c r="AO1371" s="280"/>
      <c r="AP1371" s="280"/>
    </row>
    <row r="1372" spans="22:42" ht="14.5" x14ac:dyDescent="0.35">
      <c r="V1372" s="210" t="s">
        <v>3</v>
      </c>
      <c r="W1372" s="210" t="s">
        <v>3</v>
      </c>
      <c r="X1372" s="210" t="s">
        <v>3</v>
      </c>
      <c r="AD1372" s="210" t="s">
        <v>3</v>
      </c>
      <c r="AG1372" s="281"/>
      <c r="AH1372" s="281"/>
      <c r="AI1372" s="281"/>
      <c r="AJ1372" s="1172"/>
      <c r="AK1372" s="1253"/>
      <c r="AL1372" s="1253"/>
      <c r="AM1372" s="1253"/>
      <c r="AN1372" s="280"/>
      <c r="AO1372" s="280"/>
      <c r="AP1372" s="280"/>
    </row>
    <row r="1373" spans="22:42" ht="14.5" x14ac:dyDescent="0.35">
      <c r="V1373" s="210" t="s">
        <v>3</v>
      </c>
      <c r="W1373" s="210" t="s">
        <v>3</v>
      </c>
      <c r="X1373" s="210" t="s">
        <v>3</v>
      </c>
      <c r="AD1373" s="210" t="s">
        <v>3</v>
      </c>
      <c r="AG1373" s="281"/>
      <c r="AH1373" s="281"/>
      <c r="AI1373" s="281"/>
      <c r="AJ1373" s="1172"/>
      <c r="AK1373" s="1253"/>
      <c r="AL1373" s="1253"/>
      <c r="AM1373" s="1253"/>
      <c r="AN1373" s="280"/>
      <c r="AO1373" s="280"/>
      <c r="AP1373" s="280"/>
    </row>
    <row r="1374" spans="22:42" ht="14.5" x14ac:dyDescent="0.35">
      <c r="V1374" s="210" t="s">
        <v>3</v>
      </c>
      <c r="W1374" s="210" t="s">
        <v>3</v>
      </c>
      <c r="X1374" s="210" t="s">
        <v>3</v>
      </c>
      <c r="AD1374" s="210" t="s">
        <v>3</v>
      </c>
      <c r="AG1374" s="281"/>
      <c r="AH1374" s="281"/>
      <c r="AI1374" s="281"/>
      <c r="AJ1374" s="1172"/>
      <c r="AK1374" s="1253"/>
      <c r="AL1374" s="1253"/>
      <c r="AM1374" s="1253"/>
      <c r="AN1374" s="280"/>
      <c r="AO1374" s="280"/>
      <c r="AP1374" s="280"/>
    </row>
    <row r="1375" spans="22:42" ht="14.5" x14ac:dyDescent="0.35">
      <c r="V1375" s="210" t="s">
        <v>3</v>
      </c>
      <c r="W1375" s="210" t="s">
        <v>3</v>
      </c>
      <c r="X1375" s="210" t="s">
        <v>3</v>
      </c>
      <c r="AD1375" s="210" t="s">
        <v>3</v>
      </c>
      <c r="AG1375" s="281"/>
      <c r="AH1375" s="281"/>
      <c r="AI1375" s="281"/>
      <c r="AJ1375" s="1172"/>
      <c r="AK1375" s="1253"/>
      <c r="AL1375" s="1253"/>
      <c r="AM1375" s="1253"/>
      <c r="AN1375" s="280"/>
      <c r="AO1375" s="280"/>
      <c r="AP1375" s="280"/>
    </row>
    <row r="1376" spans="22:42" ht="14.5" x14ac:dyDescent="0.35">
      <c r="V1376" s="210" t="s">
        <v>3</v>
      </c>
      <c r="W1376" s="210" t="s">
        <v>3</v>
      </c>
      <c r="X1376" s="210" t="s">
        <v>3</v>
      </c>
      <c r="AD1376" s="210" t="s">
        <v>3</v>
      </c>
      <c r="AG1376" s="281"/>
      <c r="AH1376" s="281"/>
      <c r="AI1376" s="281"/>
      <c r="AJ1376" s="1172"/>
      <c r="AK1376" s="1253"/>
      <c r="AL1376" s="1253"/>
      <c r="AM1376" s="1253"/>
      <c r="AN1376" s="280"/>
      <c r="AO1376" s="280"/>
      <c r="AP1376" s="280"/>
    </row>
    <row r="1377" spans="22:42" ht="14.5" x14ac:dyDescent="0.35">
      <c r="V1377" s="210" t="s">
        <v>3</v>
      </c>
      <c r="W1377" s="210" t="s">
        <v>3</v>
      </c>
      <c r="X1377" s="210" t="s">
        <v>3</v>
      </c>
      <c r="AD1377" s="210" t="s">
        <v>3</v>
      </c>
      <c r="AG1377" s="281"/>
      <c r="AH1377" s="281"/>
      <c r="AI1377" s="281"/>
      <c r="AJ1377" s="1172"/>
      <c r="AK1377" s="1253"/>
      <c r="AL1377" s="1253"/>
      <c r="AM1377" s="1253"/>
      <c r="AN1377" s="280"/>
      <c r="AO1377" s="280"/>
      <c r="AP1377" s="280"/>
    </row>
    <row r="1378" spans="22:42" ht="14.5" x14ac:dyDescent="0.35">
      <c r="V1378" s="210" t="s">
        <v>3</v>
      </c>
      <c r="W1378" s="210" t="s">
        <v>3</v>
      </c>
      <c r="X1378" s="210" t="s">
        <v>3</v>
      </c>
      <c r="AD1378" s="210" t="s">
        <v>3</v>
      </c>
      <c r="AG1378" s="281"/>
      <c r="AH1378" s="281"/>
      <c r="AI1378" s="281"/>
      <c r="AJ1378" s="1172"/>
      <c r="AK1378" s="1253"/>
      <c r="AL1378" s="1253"/>
      <c r="AM1378" s="1253"/>
      <c r="AN1378" s="280"/>
      <c r="AO1378" s="280"/>
      <c r="AP1378" s="280"/>
    </row>
    <row r="1379" spans="22:42" ht="14.5" x14ac:dyDescent="0.35">
      <c r="V1379" s="210" t="s">
        <v>3</v>
      </c>
      <c r="W1379" s="210" t="s">
        <v>3</v>
      </c>
      <c r="X1379" s="210" t="s">
        <v>3</v>
      </c>
      <c r="AD1379" s="210" t="s">
        <v>3</v>
      </c>
      <c r="AG1379" s="281"/>
      <c r="AH1379" s="281"/>
      <c r="AI1379" s="281"/>
      <c r="AJ1379" s="1172"/>
      <c r="AK1379" s="1253"/>
      <c r="AL1379" s="1253"/>
      <c r="AM1379" s="1253"/>
      <c r="AN1379" s="280"/>
      <c r="AO1379" s="280"/>
      <c r="AP1379" s="280"/>
    </row>
    <row r="1380" spans="22:42" ht="14.5" x14ac:dyDescent="0.35">
      <c r="V1380" s="210" t="s">
        <v>3</v>
      </c>
      <c r="W1380" s="210" t="s">
        <v>3</v>
      </c>
      <c r="X1380" s="210" t="s">
        <v>3</v>
      </c>
      <c r="AD1380" s="210" t="s">
        <v>3</v>
      </c>
      <c r="AG1380" s="281"/>
      <c r="AH1380" s="281"/>
      <c r="AI1380" s="281"/>
      <c r="AJ1380" s="1172"/>
      <c r="AK1380" s="1253"/>
      <c r="AL1380" s="1253"/>
      <c r="AM1380" s="1253"/>
      <c r="AN1380" s="280"/>
      <c r="AO1380" s="280"/>
      <c r="AP1380" s="280"/>
    </row>
    <row r="1381" spans="22:42" ht="14.5" x14ac:dyDescent="0.35">
      <c r="V1381" s="210" t="s">
        <v>3</v>
      </c>
      <c r="W1381" s="210" t="s">
        <v>3</v>
      </c>
      <c r="X1381" s="210" t="s">
        <v>3</v>
      </c>
      <c r="AD1381" s="210" t="s">
        <v>3</v>
      </c>
      <c r="AG1381" s="281"/>
      <c r="AH1381" s="281"/>
      <c r="AI1381" s="281"/>
      <c r="AJ1381" s="1172"/>
      <c r="AK1381" s="1253"/>
      <c r="AL1381" s="1253"/>
      <c r="AM1381" s="1253"/>
      <c r="AN1381" s="280"/>
      <c r="AO1381" s="280"/>
      <c r="AP1381" s="280"/>
    </row>
    <row r="1382" spans="22:42" ht="14.5" x14ac:dyDescent="0.35">
      <c r="V1382" s="210" t="s">
        <v>3</v>
      </c>
      <c r="W1382" s="210" t="s">
        <v>3</v>
      </c>
      <c r="X1382" s="210" t="s">
        <v>3</v>
      </c>
      <c r="AD1382" s="210" t="s">
        <v>3</v>
      </c>
      <c r="AG1382" s="281"/>
      <c r="AH1382" s="281"/>
      <c r="AI1382" s="281"/>
      <c r="AJ1382" s="1172"/>
      <c r="AK1382" s="1253"/>
      <c r="AL1382" s="1253"/>
      <c r="AM1382" s="1253"/>
      <c r="AN1382" s="280"/>
      <c r="AO1382" s="280"/>
      <c r="AP1382" s="280"/>
    </row>
    <row r="1383" spans="22:42" ht="14.5" x14ac:dyDescent="0.35">
      <c r="V1383" s="210" t="s">
        <v>3</v>
      </c>
      <c r="W1383" s="210" t="s">
        <v>3</v>
      </c>
      <c r="X1383" s="210" t="s">
        <v>3</v>
      </c>
      <c r="AD1383" s="210" t="s">
        <v>3</v>
      </c>
      <c r="AG1383" s="281"/>
      <c r="AH1383" s="281"/>
      <c r="AI1383" s="281"/>
      <c r="AJ1383" s="1172"/>
      <c r="AK1383" s="1253"/>
      <c r="AL1383" s="1253"/>
      <c r="AM1383" s="1253"/>
      <c r="AN1383" s="280"/>
      <c r="AO1383" s="280"/>
      <c r="AP1383" s="280"/>
    </row>
    <row r="1384" spans="22:42" ht="14.5" x14ac:dyDescent="0.35">
      <c r="V1384" s="210" t="s">
        <v>3</v>
      </c>
      <c r="W1384" s="210" t="s">
        <v>3</v>
      </c>
      <c r="X1384" s="210" t="s">
        <v>3</v>
      </c>
      <c r="AD1384" s="210" t="s">
        <v>3</v>
      </c>
      <c r="AG1384" s="281"/>
      <c r="AH1384" s="281"/>
      <c r="AI1384" s="281"/>
      <c r="AJ1384" s="1172"/>
      <c r="AK1384" s="1253"/>
      <c r="AL1384" s="1253"/>
      <c r="AM1384" s="1253"/>
      <c r="AN1384" s="280"/>
      <c r="AO1384" s="280"/>
      <c r="AP1384" s="280"/>
    </row>
    <row r="1385" spans="22:42" ht="14.5" x14ac:dyDescent="0.35">
      <c r="V1385" s="210" t="s">
        <v>3</v>
      </c>
      <c r="W1385" s="210" t="s">
        <v>3</v>
      </c>
      <c r="X1385" s="210" t="s">
        <v>3</v>
      </c>
      <c r="AD1385" s="210" t="s">
        <v>3</v>
      </c>
      <c r="AG1385" s="281"/>
      <c r="AH1385" s="281"/>
      <c r="AI1385" s="281"/>
      <c r="AJ1385" s="1172"/>
      <c r="AK1385" s="1253"/>
      <c r="AL1385" s="1253"/>
      <c r="AM1385" s="1253"/>
      <c r="AN1385" s="280"/>
      <c r="AO1385" s="280"/>
      <c r="AP1385" s="280"/>
    </row>
    <row r="1386" spans="22:42" ht="14.5" x14ac:dyDescent="0.35">
      <c r="V1386" s="210" t="s">
        <v>3</v>
      </c>
      <c r="W1386" s="210" t="s">
        <v>3</v>
      </c>
      <c r="X1386" s="210" t="s">
        <v>3</v>
      </c>
      <c r="AD1386" s="210" t="s">
        <v>3</v>
      </c>
      <c r="AG1386" s="281"/>
      <c r="AH1386" s="281"/>
      <c r="AI1386" s="281"/>
      <c r="AJ1386" s="1172"/>
      <c r="AK1386" s="1253"/>
      <c r="AL1386" s="1253"/>
      <c r="AM1386" s="1253"/>
      <c r="AN1386" s="280"/>
      <c r="AO1386" s="280"/>
      <c r="AP1386" s="280"/>
    </row>
    <row r="1387" spans="22:42" ht="14.5" x14ac:dyDescent="0.35">
      <c r="V1387" s="210" t="s">
        <v>3</v>
      </c>
      <c r="W1387" s="210" t="s">
        <v>3</v>
      </c>
      <c r="X1387" s="210" t="s">
        <v>3</v>
      </c>
      <c r="AD1387" s="210" t="s">
        <v>3</v>
      </c>
      <c r="AG1387" s="281"/>
      <c r="AH1387" s="281"/>
      <c r="AI1387" s="281"/>
      <c r="AJ1387" s="1172"/>
      <c r="AK1387" s="1253"/>
      <c r="AL1387" s="1253"/>
      <c r="AM1387" s="1253"/>
      <c r="AN1387" s="280"/>
      <c r="AO1387" s="280"/>
      <c r="AP1387" s="280"/>
    </row>
    <row r="1388" spans="22:42" ht="14.5" x14ac:dyDescent="0.35">
      <c r="V1388" s="210" t="s">
        <v>3</v>
      </c>
      <c r="W1388" s="210" t="s">
        <v>3</v>
      </c>
      <c r="X1388" s="210" t="s">
        <v>3</v>
      </c>
      <c r="AD1388" s="210" t="s">
        <v>3</v>
      </c>
      <c r="AG1388" s="281"/>
      <c r="AH1388" s="281"/>
      <c r="AI1388" s="281"/>
      <c r="AJ1388" s="1172"/>
      <c r="AK1388" s="1253"/>
      <c r="AL1388" s="1253"/>
      <c r="AM1388" s="1253"/>
      <c r="AN1388" s="280"/>
      <c r="AO1388" s="280"/>
      <c r="AP1388" s="280"/>
    </row>
    <row r="1389" spans="22:42" ht="14.5" x14ac:dyDescent="0.35">
      <c r="V1389" s="210" t="s">
        <v>3</v>
      </c>
      <c r="W1389" s="210" t="s">
        <v>3</v>
      </c>
      <c r="X1389" s="210" t="s">
        <v>3</v>
      </c>
      <c r="AD1389" s="210" t="s">
        <v>3</v>
      </c>
      <c r="AG1389" s="281"/>
      <c r="AH1389" s="281"/>
      <c r="AI1389" s="281"/>
      <c r="AJ1389" s="1172"/>
      <c r="AK1389" s="1253"/>
      <c r="AL1389" s="1253"/>
      <c r="AM1389" s="1253"/>
      <c r="AN1389" s="280"/>
      <c r="AO1389" s="280"/>
      <c r="AP1389" s="280"/>
    </row>
    <row r="1390" spans="22:42" ht="14.5" x14ac:dyDescent="0.35">
      <c r="V1390" s="210" t="s">
        <v>3</v>
      </c>
      <c r="W1390" s="210" t="s">
        <v>3</v>
      </c>
      <c r="X1390" s="210" t="s">
        <v>3</v>
      </c>
      <c r="AD1390" s="210" t="s">
        <v>3</v>
      </c>
      <c r="AG1390" s="281"/>
      <c r="AH1390" s="281"/>
      <c r="AI1390" s="281"/>
      <c r="AJ1390" s="1172"/>
      <c r="AK1390" s="1253"/>
      <c r="AL1390" s="1253"/>
      <c r="AM1390" s="1253"/>
      <c r="AN1390" s="280"/>
      <c r="AO1390" s="280"/>
      <c r="AP1390" s="280"/>
    </row>
    <row r="1391" spans="22:42" ht="14.5" x14ac:dyDescent="0.35">
      <c r="V1391" s="210" t="s">
        <v>3</v>
      </c>
      <c r="W1391" s="210" t="s">
        <v>3</v>
      </c>
      <c r="X1391" s="210" t="s">
        <v>3</v>
      </c>
      <c r="AD1391" s="210" t="s">
        <v>3</v>
      </c>
      <c r="AG1391" s="281"/>
      <c r="AH1391" s="281"/>
      <c r="AI1391" s="281"/>
      <c r="AJ1391" s="1172"/>
      <c r="AK1391" s="1253"/>
      <c r="AL1391" s="1253"/>
      <c r="AM1391" s="1253"/>
      <c r="AN1391" s="280"/>
      <c r="AO1391" s="280"/>
      <c r="AP1391" s="280"/>
    </row>
    <row r="1392" spans="22:42" ht="14.5" x14ac:dyDescent="0.35">
      <c r="V1392" s="210" t="s">
        <v>3</v>
      </c>
      <c r="W1392" s="210" t="s">
        <v>3</v>
      </c>
      <c r="X1392" s="210" t="s">
        <v>3</v>
      </c>
      <c r="AD1392" s="210" t="s">
        <v>3</v>
      </c>
      <c r="AG1392" s="281"/>
      <c r="AH1392" s="281"/>
      <c r="AI1392" s="281"/>
      <c r="AJ1392" s="1172"/>
      <c r="AK1392" s="1253"/>
      <c r="AL1392" s="1253"/>
      <c r="AM1392" s="1253"/>
      <c r="AN1392" s="280"/>
      <c r="AO1392" s="280"/>
      <c r="AP1392" s="280"/>
    </row>
    <row r="1393" spans="22:42" ht="14.5" x14ac:dyDescent="0.35">
      <c r="V1393" s="210" t="s">
        <v>3</v>
      </c>
      <c r="W1393" s="210" t="s">
        <v>3</v>
      </c>
      <c r="X1393" s="210" t="s">
        <v>3</v>
      </c>
      <c r="AD1393" s="210" t="s">
        <v>3</v>
      </c>
      <c r="AG1393" s="281"/>
      <c r="AH1393" s="281"/>
      <c r="AI1393" s="281"/>
      <c r="AJ1393" s="1172"/>
      <c r="AK1393" s="1253"/>
      <c r="AL1393" s="1253"/>
      <c r="AM1393" s="1253"/>
      <c r="AN1393" s="280"/>
      <c r="AO1393" s="280"/>
      <c r="AP1393" s="280"/>
    </row>
    <row r="1394" spans="22:42" ht="14.5" x14ac:dyDescent="0.35">
      <c r="V1394" s="210" t="s">
        <v>3</v>
      </c>
      <c r="W1394" s="210" t="s">
        <v>3</v>
      </c>
      <c r="X1394" s="210" t="s">
        <v>3</v>
      </c>
      <c r="AD1394" s="210" t="s">
        <v>3</v>
      </c>
      <c r="AG1394" s="281"/>
      <c r="AH1394" s="281"/>
      <c r="AI1394" s="281"/>
      <c r="AJ1394" s="1172"/>
      <c r="AK1394" s="1253"/>
      <c r="AL1394" s="1253"/>
      <c r="AM1394" s="1253"/>
      <c r="AN1394" s="280"/>
      <c r="AO1394" s="280"/>
      <c r="AP1394" s="280"/>
    </row>
    <row r="1395" spans="22:42" ht="14.5" x14ac:dyDescent="0.35">
      <c r="V1395" s="210" t="s">
        <v>3</v>
      </c>
      <c r="W1395" s="210" t="s">
        <v>3</v>
      </c>
      <c r="X1395" s="210" t="s">
        <v>3</v>
      </c>
      <c r="AD1395" s="210" t="s">
        <v>3</v>
      </c>
      <c r="AG1395" s="281"/>
      <c r="AH1395" s="281"/>
      <c r="AI1395" s="281"/>
      <c r="AJ1395" s="1172"/>
      <c r="AK1395" s="1253"/>
      <c r="AL1395" s="1253"/>
      <c r="AM1395" s="1253"/>
      <c r="AN1395" s="280"/>
      <c r="AO1395" s="280"/>
      <c r="AP1395" s="280"/>
    </row>
    <row r="1396" spans="22:42" ht="14.5" x14ac:dyDescent="0.35">
      <c r="V1396" s="210" t="s">
        <v>3</v>
      </c>
      <c r="W1396" s="210" t="s">
        <v>3</v>
      </c>
      <c r="X1396" s="210" t="s">
        <v>3</v>
      </c>
      <c r="AD1396" s="210" t="s">
        <v>3</v>
      </c>
      <c r="AG1396" s="281"/>
      <c r="AH1396" s="281"/>
      <c r="AI1396" s="281"/>
      <c r="AJ1396" s="1172"/>
      <c r="AK1396" s="1253"/>
      <c r="AL1396" s="1253"/>
      <c r="AM1396" s="1253"/>
      <c r="AN1396" s="280"/>
      <c r="AO1396" s="280"/>
      <c r="AP1396" s="280"/>
    </row>
    <row r="1397" spans="22:42" ht="14.5" x14ac:dyDescent="0.35">
      <c r="V1397" s="210" t="s">
        <v>3</v>
      </c>
      <c r="W1397" s="210" t="s">
        <v>3</v>
      </c>
      <c r="X1397" s="210" t="s">
        <v>3</v>
      </c>
      <c r="AD1397" s="210" t="s">
        <v>3</v>
      </c>
      <c r="AG1397" s="281"/>
      <c r="AH1397" s="281"/>
      <c r="AI1397" s="281"/>
      <c r="AJ1397" s="1172"/>
      <c r="AK1397" s="1253"/>
      <c r="AL1397" s="1253"/>
      <c r="AM1397" s="1253"/>
      <c r="AN1397" s="280"/>
      <c r="AO1397" s="280"/>
      <c r="AP1397" s="280"/>
    </row>
    <row r="1398" spans="22:42" ht="14.5" x14ac:dyDescent="0.35">
      <c r="V1398" s="210" t="s">
        <v>3</v>
      </c>
      <c r="W1398" s="210" t="s">
        <v>3</v>
      </c>
      <c r="X1398" s="210" t="s">
        <v>3</v>
      </c>
      <c r="AD1398" s="210" t="s">
        <v>3</v>
      </c>
      <c r="AG1398" s="281"/>
      <c r="AH1398" s="281"/>
      <c r="AI1398" s="281"/>
      <c r="AJ1398" s="1172"/>
      <c r="AK1398" s="1253"/>
      <c r="AL1398" s="1253"/>
      <c r="AM1398" s="1253"/>
      <c r="AN1398" s="280"/>
      <c r="AO1398" s="280"/>
      <c r="AP1398" s="280"/>
    </row>
    <row r="1399" spans="22:42" ht="14.5" x14ac:dyDescent="0.35">
      <c r="V1399" s="210" t="s">
        <v>3</v>
      </c>
      <c r="W1399" s="210" t="s">
        <v>3</v>
      </c>
      <c r="X1399" s="210" t="s">
        <v>3</v>
      </c>
      <c r="AD1399" s="210" t="s">
        <v>3</v>
      </c>
      <c r="AG1399" s="281"/>
      <c r="AH1399" s="281"/>
      <c r="AI1399" s="281"/>
      <c r="AJ1399" s="1172"/>
      <c r="AK1399" s="1253"/>
      <c r="AL1399" s="1253"/>
      <c r="AM1399" s="1253"/>
      <c r="AN1399" s="280"/>
      <c r="AO1399" s="280"/>
      <c r="AP1399" s="280"/>
    </row>
    <row r="1400" spans="22:42" ht="14.5" x14ac:dyDescent="0.35">
      <c r="V1400" s="210" t="s">
        <v>3</v>
      </c>
      <c r="W1400" s="210" t="s">
        <v>3</v>
      </c>
      <c r="X1400" s="210" t="s">
        <v>3</v>
      </c>
      <c r="AD1400" s="210" t="s">
        <v>3</v>
      </c>
      <c r="AG1400" s="281"/>
      <c r="AH1400" s="281"/>
      <c r="AI1400" s="281"/>
      <c r="AJ1400" s="1172"/>
      <c r="AK1400" s="1253"/>
      <c r="AL1400" s="1253"/>
      <c r="AM1400" s="1253"/>
      <c r="AN1400" s="280"/>
      <c r="AO1400" s="280"/>
      <c r="AP1400" s="280"/>
    </row>
    <row r="1401" spans="22:42" ht="14.5" x14ac:dyDescent="0.35">
      <c r="V1401" s="210" t="s">
        <v>3</v>
      </c>
      <c r="W1401" s="210" t="s">
        <v>3</v>
      </c>
      <c r="X1401" s="210" t="s">
        <v>3</v>
      </c>
      <c r="AD1401" s="210" t="s">
        <v>3</v>
      </c>
      <c r="AG1401" s="281"/>
      <c r="AH1401" s="281"/>
      <c r="AI1401" s="281"/>
      <c r="AJ1401" s="1172"/>
      <c r="AK1401" s="1253"/>
      <c r="AL1401" s="1253"/>
      <c r="AM1401" s="1253"/>
      <c r="AN1401" s="280"/>
      <c r="AO1401" s="280"/>
      <c r="AP1401" s="280"/>
    </row>
    <row r="1402" spans="22:42" ht="14.5" x14ac:dyDescent="0.35">
      <c r="V1402" s="210" t="s">
        <v>3</v>
      </c>
      <c r="W1402" s="210" t="s">
        <v>3</v>
      </c>
      <c r="X1402" s="210" t="s">
        <v>3</v>
      </c>
      <c r="AD1402" s="210" t="s">
        <v>3</v>
      </c>
      <c r="AG1402" s="281"/>
      <c r="AH1402" s="281"/>
      <c r="AI1402" s="281"/>
      <c r="AJ1402" s="1172"/>
      <c r="AK1402" s="1253"/>
      <c r="AL1402" s="1253"/>
      <c r="AM1402" s="1253"/>
      <c r="AN1402" s="280"/>
      <c r="AO1402" s="280"/>
      <c r="AP1402" s="280"/>
    </row>
    <row r="1403" spans="22:42" ht="14.5" x14ac:dyDescent="0.35">
      <c r="V1403" s="210" t="s">
        <v>3</v>
      </c>
      <c r="W1403" s="210" t="s">
        <v>3</v>
      </c>
      <c r="X1403" s="210" t="s">
        <v>3</v>
      </c>
      <c r="AD1403" s="210" t="s">
        <v>3</v>
      </c>
      <c r="AG1403" s="281"/>
      <c r="AH1403" s="281"/>
      <c r="AI1403" s="281"/>
      <c r="AJ1403" s="1172"/>
      <c r="AK1403" s="1253"/>
      <c r="AL1403" s="1253"/>
      <c r="AM1403" s="1253"/>
      <c r="AN1403" s="280"/>
      <c r="AO1403" s="280"/>
      <c r="AP1403" s="280"/>
    </row>
    <row r="1404" spans="22:42" ht="14.5" x14ac:dyDescent="0.35">
      <c r="V1404" s="210" t="s">
        <v>3</v>
      </c>
      <c r="W1404" s="210" t="s">
        <v>3</v>
      </c>
      <c r="X1404" s="210" t="s">
        <v>3</v>
      </c>
      <c r="AD1404" s="210" t="s">
        <v>3</v>
      </c>
      <c r="AG1404" s="281"/>
      <c r="AH1404" s="281"/>
      <c r="AI1404" s="281"/>
      <c r="AJ1404" s="1172"/>
      <c r="AK1404" s="1253"/>
      <c r="AL1404" s="1253"/>
      <c r="AM1404" s="1253"/>
      <c r="AN1404" s="280"/>
      <c r="AO1404" s="280"/>
      <c r="AP1404" s="280"/>
    </row>
    <row r="1405" spans="22:42" ht="14.5" x14ac:dyDescent="0.35">
      <c r="V1405" s="210" t="s">
        <v>3</v>
      </c>
      <c r="W1405" s="210" t="s">
        <v>3</v>
      </c>
      <c r="X1405" s="210" t="s">
        <v>3</v>
      </c>
      <c r="AD1405" s="210" t="s">
        <v>3</v>
      </c>
      <c r="AG1405" s="281"/>
      <c r="AH1405" s="281"/>
      <c r="AI1405" s="281"/>
      <c r="AJ1405" s="1172"/>
      <c r="AK1405" s="1253"/>
      <c r="AL1405" s="1253"/>
      <c r="AM1405" s="1253"/>
      <c r="AN1405" s="280"/>
      <c r="AO1405" s="280"/>
      <c r="AP1405" s="280"/>
    </row>
    <row r="1406" spans="22:42" ht="14.5" x14ac:dyDescent="0.35">
      <c r="V1406" s="210" t="s">
        <v>3</v>
      </c>
      <c r="W1406" s="210" t="s">
        <v>3</v>
      </c>
      <c r="X1406" s="210" t="s">
        <v>3</v>
      </c>
      <c r="AD1406" s="210" t="s">
        <v>3</v>
      </c>
      <c r="AG1406" s="281"/>
      <c r="AH1406" s="281"/>
      <c r="AI1406" s="281"/>
      <c r="AJ1406" s="1172"/>
      <c r="AK1406" s="1253"/>
      <c r="AL1406" s="1253"/>
      <c r="AM1406" s="1253"/>
      <c r="AN1406" s="280"/>
      <c r="AO1406" s="280"/>
      <c r="AP1406" s="280"/>
    </row>
    <row r="1407" spans="22:42" ht="14.5" x14ac:dyDescent="0.35">
      <c r="V1407" s="210" t="s">
        <v>3</v>
      </c>
      <c r="W1407" s="210" t="s">
        <v>3</v>
      </c>
      <c r="X1407" s="210" t="s">
        <v>3</v>
      </c>
      <c r="AD1407" s="210" t="s">
        <v>3</v>
      </c>
      <c r="AG1407" s="281"/>
      <c r="AH1407" s="281"/>
      <c r="AI1407" s="281"/>
      <c r="AJ1407" s="1172"/>
      <c r="AK1407" s="1253"/>
      <c r="AL1407" s="1253"/>
      <c r="AM1407" s="1253"/>
      <c r="AN1407" s="280"/>
      <c r="AO1407" s="280"/>
      <c r="AP1407" s="280"/>
    </row>
    <row r="1408" spans="22:42" ht="14.5" x14ac:dyDescent="0.35">
      <c r="V1408" s="210" t="s">
        <v>3</v>
      </c>
      <c r="W1408" s="210" t="s">
        <v>3</v>
      </c>
      <c r="X1408" s="210" t="s">
        <v>3</v>
      </c>
      <c r="AD1408" s="210" t="s">
        <v>3</v>
      </c>
      <c r="AG1408" s="281"/>
      <c r="AH1408" s="281"/>
      <c r="AI1408" s="281"/>
      <c r="AJ1408" s="1172"/>
      <c r="AK1408" s="1253"/>
      <c r="AL1408" s="1253"/>
      <c r="AM1408" s="1253"/>
      <c r="AN1408" s="280"/>
      <c r="AO1408" s="280"/>
      <c r="AP1408" s="280"/>
    </row>
    <row r="1409" spans="22:42" ht="14.5" x14ac:dyDescent="0.35">
      <c r="V1409" s="210" t="s">
        <v>3</v>
      </c>
      <c r="W1409" s="210" t="s">
        <v>3</v>
      </c>
      <c r="X1409" s="210" t="s">
        <v>3</v>
      </c>
      <c r="AD1409" s="210" t="s">
        <v>3</v>
      </c>
      <c r="AG1409" s="281"/>
      <c r="AH1409" s="281"/>
      <c r="AI1409" s="281"/>
      <c r="AJ1409" s="1172"/>
      <c r="AK1409" s="1253"/>
      <c r="AL1409" s="1253"/>
      <c r="AM1409" s="1253"/>
      <c r="AN1409" s="280"/>
      <c r="AO1409" s="280"/>
      <c r="AP1409" s="280"/>
    </row>
    <row r="1410" spans="22:42" ht="14.5" x14ac:dyDescent="0.35">
      <c r="V1410" s="210" t="s">
        <v>3</v>
      </c>
      <c r="W1410" s="210" t="s">
        <v>3</v>
      </c>
      <c r="X1410" s="210" t="s">
        <v>3</v>
      </c>
      <c r="AD1410" s="210" t="s">
        <v>3</v>
      </c>
      <c r="AG1410" s="281"/>
      <c r="AH1410" s="281"/>
      <c r="AI1410" s="281"/>
      <c r="AJ1410" s="1172"/>
      <c r="AK1410" s="1253"/>
      <c r="AL1410" s="1253"/>
      <c r="AM1410" s="1253"/>
      <c r="AN1410" s="280"/>
      <c r="AO1410" s="280"/>
      <c r="AP1410" s="280"/>
    </row>
    <row r="1411" spans="22:42" ht="14.5" x14ac:dyDescent="0.35">
      <c r="V1411" s="210" t="s">
        <v>3</v>
      </c>
      <c r="W1411" s="210" t="s">
        <v>3</v>
      </c>
      <c r="X1411" s="210" t="s">
        <v>3</v>
      </c>
      <c r="AD1411" s="210" t="s">
        <v>3</v>
      </c>
      <c r="AG1411" s="281"/>
      <c r="AH1411" s="281"/>
      <c r="AI1411" s="281"/>
      <c r="AJ1411" s="1172"/>
      <c r="AK1411" s="1253"/>
      <c r="AL1411" s="1253"/>
      <c r="AM1411" s="1253"/>
      <c r="AN1411" s="280"/>
      <c r="AO1411" s="280"/>
      <c r="AP1411" s="280"/>
    </row>
    <row r="1412" spans="22:42" ht="14.5" x14ac:dyDescent="0.35">
      <c r="V1412" s="210" t="s">
        <v>3</v>
      </c>
      <c r="W1412" s="210" t="s">
        <v>3</v>
      </c>
      <c r="X1412" s="210" t="s">
        <v>3</v>
      </c>
      <c r="AD1412" s="210" t="s">
        <v>3</v>
      </c>
      <c r="AG1412" s="281"/>
      <c r="AH1412" s="281"/>
      <c r="AI1412" s="281"/>
      <c r="AJ1412" s="1172"/>
      <c r="AK1412" s="1253"/>
      <c r="AL1412" s="1253"/>
      <c r="AM1412" s="1253"/>
      <c r="AN1412" s="280"/>
      <c r="AO1412" s="280"/>
      <c r="AP1412" s="280"/>
    </row>
    <row r="1413" spans="22:42" ht="14.5" x14ac:dyDescent="0.35">
      <c r="V1413" s="210" t="s">
        <v>3</v>
      </c>
      <c r="W1413" s="210" t="s">
        <v>3</v>
      </c>
      <c r="X1413" s="210" t="s">
        <v>3</v>
      </c>
      <c r="AD1413" s="210" t="s">
        <v>3</v>
      </c>
      <c r="AG1413" s="281"/>
      <c r="AH1413" s="281"/>
      <c r="AI1413" s="281"/>
      <c r="AJ1413" s="1172"/>
      <c r="AK1413" s="1253"/>
      <c r="AL1413" s="1253"/>
      <c r="AM1413" s="1253"/>
      <c r="AN1413" s="280"/>
      <c r="AO1413" s="280"/>
      <c r="AP1413" s="280"/>
    </row>
    <row r="1414" spans="22:42" ht="14.5" x14ac:dyDescent="0.35">
      <c r="V1414" s="210" t="s">
        <v>3</v>
      </c>
      <c r="W1414" s="210" t="s">
        <v>3</v>
      </c>
      <c r="X1414" s="210" t="s">
        <v>3</v>
      </c>
      <c r="AD1414" s="210" t="s">
        <v>3</v>
      </c>
      <c r="AG1414" s="281"/>
      <c r="AH1414" s="281"/>
      <c r="AI1414" s="281"/>
      <c r="AJ1414" s="1172"/>
      <c r="AK1414" s="1253"/>
      <c r="AL1414" s="1253"/>
      <c r="AM1414" s="1253"/>
      <c r="AN1414" s="280"/>
      <c r="AO1414" s="280"/>
      <c r="AP1414" s="280"/>
    </row>
    <row r="1415" spans="22:42" ht="14.5" x14ac:dyDescent="0.35">
      <c r="V1415" s="210" t="s">
        <v>3</v>
      </c>
      <c r="W1415" s="210" t="s">
        <v>3</v>
      </c>
      <c r="X1415" s="210" t="s">
        <v>3</v>
      </c>
      <c r="AD1415" s="210" t="s">
        <v>3</v>
      </c>
      <c r="AG1415" s="281"/>
      <c r="AH1415" s="281"/>
      <c r="AI1415" s="281"/>
      <c r="AJ1415" s="1172"/>
      <c r="AK1415" s="1253"/>
      <c r="AL1415" s="1253"/>
      <c r="AM1415" s="1253"/>
      <c r="AN1415" s="280"/>
      <c r="AO1415" s="280"/>
      <c r="AP1415" s="280"/>
    </row>
    <row r="1416" spans="22:42" ht="14.5" x14ac:dyDescent="0.35">
      <c r="V1416" s="210" t="s">
        <v>3</v>
      </c>
      <c r="W1416" s="210" t="s">
        <v>3</v>
      </c>
      <c r="X1416" s="210" t="s">
        <v>3</v>
      </c>
      <c r="AD1416" s="210" t="s">
        <v>3</v>
      </c>
      <c r="AG1416" s="281"/>
      <c r="AH1416" s="281"/>
      <c r="AI1416" s="281"/>
      <c r="AJ1416" s="1172"/>
      <c r="AK1416" s="1253"/>
      <c r="AL1416" s="1253"/>
      <c r="AM1416" s="1253"/>
      <c r="AN1416" s="280"/>
      <c r="AO1416" s="280"/>
      <c r="AP1416" s="280"/>
    </row>
    <row r="1417" spans="22:42" ht="14.5" x14ac:dyDescent="0.35">
      <c r="V1417" s="210" t="s">
        <v>3</v>
      </c>
      <c r="W1417" s="210" t="s">
        <v>3</v>
      </c>
      <c r="X1417" s="210" t="s">
        <v>3</v>
      </c>
      <c r="AD1417" s="210" t="s">
        <v>3</v>
      </c>
      <c r="AG1417" s="281"/>
      <c r="AH1417" s="281"/>
      <c r="AI1417" s="281"/>
      <c r="AJ1417" s="1172"/>
      <c r="AK1417" s="1253"/>
      <c r="AL1417" s="1253"/>
      <c r="AM1417" s="1253"/>
      <c r="AN1417" s="280"/>
      <c r="AO1417" s="280"/>
      <c r="AP1417" s="280"/>
    </row>
    <row r="1418" spans="22:42" ht="14.5" x14ac:dyDescent="0.35">
      <c r="V1418" s="210" t="s">
        <v>3</v>
      </c>
      <c r="W1418" s="210" t="s">
        <v>3</v>
      </c>
      <c r="X1418" s="210" t="s">
        <v>3</v>
      </c>
      <c r="AD1418" s="210" t="s">
        <v>3</v>
      </c>
      <c r="AG1418" s="281"/>
      <c r="AH1418" s="281"/>
      <c r="AI1418" s="281"/>
      <c r="AJ1418" s="1172"/>
      <c r="AK1418" s="1253"/>
      <c r="AL1418" s="1253"/>
      <c r="AM1418" s="1253"/>
      <c r="AN1418" s="280"/>
      <c r="AO1418" s="280"/>
      <c r="AP1418" s="280"/>
    </row>
    <row r="1419" spans="22:42" ht="14.5" x14ac:dyDescent="0.35">
      <c r="V1419" s="210" t="s">
        <v>3</v>
      </c>
      <c r="W1419" s="210" t="s">
        <v>3</v>
      </c>
      <c r="X1419" s="210" t="s">
        <v>3</v>
      </c>
      <c r="AD1419" s="210" t="s">
        <v>3</v>
      </c>
      <c r="AG1419" s="281"/>
      <c r="AH1419" s="281"/>
      <c r="AI1419" s="281"/>
      <c r="AJ1419" s="1172"/>
      <c r="AK1419" s="1253"/>
      <c r="AL1419" s="1253"/>
      <c r="AM1419" s="1253"/>
      <c r="AN1419" s="280"/>
      <c r="AO1419" s="280"/>
      <c r="AP1419" s="280"/>
    </row>
    <row r="1420" spans="22:42" ht="14.5" x14ac:dyDescent="0.35">
      <c r="V1420" s="210" t="s">
        <v>3</v>
      </c>
      <c r="W1420" s="210" t="s">
        <v>3</v>
      </c>
      <c r="X1420" s="210" t="s">
        <v>3</v>
      </c>
      <c r="AD1420" s="210" t="s">
        <v>3</v>
      </c>
      <c r="AG1420" s="281"/>
      <c r="AH1420" s="281"/>
      <c r="AI1420" s="281"/>
      <c r="AJ1420" s="1172"/>
      <c r="AK1420" s="1253"/>
      <c r="AL1420" s="1253"/>
      <c r="AM1420" s="1253"/>
      <c r="AN1420" s="280"/>
      <c r="AO1420" s="280"/>
      <c r="AP1420" s="280"/>
    </row>
    <row r="1421" spans="22:42" ht="14.5" x14ac:dyDescent="0.35">
      <c r="V1421" s="210" t="s">
        <v>3</v>
      </c>
      <c r="W1421" s="210" t="s">
        <v>3</v>
      </c>
      <c r="X1421" s="210" t="s">
        <v>3</v>
      </c>
      <c r="AD1421" s="210" t="s">
        <v>3</v>
      </c>
      <c r="AG1421" s="281"/>
      <c r="AH1421" s="281"/>
      <c r="AI1421" s="281"/>
      <c r="AJ1421" s="1172"/>
      <c r="AK1421" s="1253"/>
      <c r="AL1421" s="1253"/>
      <c r="AM1421" s="1253"/>
      <c r="AN1421" s="280"/>
      <c r="AO1421" s="280"/>
      <c r="AP1421" s="280"/>
    </row>
    <row r="1422" spans="22:42" ht="14.5" x14ac:dyDescent="0.35">
      <c r="V1422" s="210" t="s">
        <v>3</v>
      </c>
      <c r="W1422" s="210" t="s">
        <v>3</v>
      </c>
      <c r="X1422" s="210" t="s">
        <v>3</v>
      </c>
      <c r="AD1422" s="210" t="s">
        <v>3</v>
      </c>
      <c r="AG1422" s="281"/>
      <c r="AH1422" s="281"/>
      <c r="AI1422" s="281"/>
      <c r="AJ1422" s="1172"/>
      <c r="AK1422" s="1253"/>
      <c r="AL1422" s="1253"/>
      <c r="AM1422" s="1253"/>
      <c r="AN1422" s="280"/>
      <c r="AO1422" s="280"/>
      <c r="AP1422" s="280"/>
    </row>
    <row r="1423" spans="22:42" ht="14.5" x14ac:dyDescent="0.35">
      <c r="V1423" s="210" t="s">
        <v>3</v>
      </c>
      <c r="W1423" s="210" t="s">
        <v>3</v>
      </c>
      <c r="X1423" s="210" t="s">
        <v>3</v>
      </c>
      <c r="AD1423" s="210" t="s">
        <v>3</v>
      </c>
      <c r="AG1423" s="281"/>
      <c r="AH1423" s="281"/>
      <c r="AI1423" s="281"/>
      <c r="AJ1423" s="1172"/>
      <c r="AK1423" s="1253"/>
      <c r="AL1423" s="1253"/>
      <c r="AM1423" s="1253"/>
      <c r="AN1423" s="280"/>
      <c r="AO1423" s="280"/>
      <c r="AP1423" s="280"/>
    </row>
    <row r="1424" spans="22:42" ht="14.5" x14ac:dyDescent="0.35">
      <c r="V1424" s="210" t="s">
        <v>3</v>
      </c>
      <c r="W1424" s="210" t="s">
        <v>3</v>
      </c>
      <c r="X1424" s="210" t="s">
        <v>3</v>
      </c>
      <c r="AD1424" s="210" t="s">
        <v>3</v>
      </c>
      <c r="AG1424" s="281"/>
      <c r="AH1424" s="281"/>
      <c r="AI1424" s="281"/>
      <c r="AJ1424" s="1172"/>
      <c r="AK1424" s="1253"/>
      <c r="AL1424" s="1253"/>
      <c r="AM1424" s="1253"/>
      <c r="AN1424" s="280"/>
      <c r="AO1424" s="280"/>
      <c r="AP1424" s="280"/>
    </row>
    <row r="1425" spans="22:42" ht="14.5" x14ac:dyDescent="0.35">
      <c r="V1425" s="210" t="s">
        <v>3</v>
      </c>
      <c r="W1425" s="210" t="s">
        <v>3</v>
      </c>
      <c r="X1425" s="210" t="s">
        <v>3</v>
      </c>
      <c r="AD1425" s="210" t="s">
        <v>3</v>
      </c>
      <c r="AG1425" s="281"/>
      <c r="AH1425" s="281"/>
      <c r="AI1425" s="281"/>
      <c r="AJ1425" s="1172"/>
      <c r="AK1425" s="1253"/>
      <c r="AL1425" s="1253"/>
      <c r="AM1425" s="1253"/>
      <c r="AN1425" s="280"/>
      <c r="AO1425" s="280"/>
      <c r="AP1425" s="280"/>
    </row>
    <row r="1426" spans="22:42" ht="14.5" x14ac:dyDescent="0.35">
      <c r="V1426" s="210" t="s">
        <v>3</v>
      </c>
      <c r="W1426" s="210" t="s">
        <v>3</v>
      </c>
      <c r="X1426" s="210" t="s">
        <v>3</v>
      </c>
      <c r="AD1426" s="210" t="s">
        <v>3</v>
      </c>
      <c r="AG1426" s="281"/>
      <c r="AH1426" s="281"/>
      <c r="AI1426" s="281"/>
      <c r="AJ1426" s="1172"/>
      <c r="AK1426" s="1253"/>
      <c r="AL1426" s="1253"/>
      <c r="AM1426" s="1253"/>
      <c r="AN1426" s="280"/>
      <c r="AO1426" s="280"/>
      <c r="AP1426" s="280"/>
    </row>
    <row r="1427" spans="22:42" ht="14.5" x14ac:dyDescent="0.35">
      <c r="V1427" s="210" t="s">
        <v>3</v>
      </c>
      <c r="W1427" s="210" t="s">
        <v>3</v>
      </c>
      <c r="X1427" s="210" t="s">
        <v>3</v>
      </c>
      <c r="AD1427" s="210" t="s">
        <v>3</v>
      </c>
      <c r="AG1427" s="281"/>
      <c r="AH1427" s="281"/>
      <c r="AI1427" s="281"/>
      <c r="AJ1427" s="1172"/>
      <c r="AK1427" s="1253"/>
      <c r="AL1427" s="1253"/>
      <c r="AM1427" s="1253"/>
      <c r="AN1427" s="280"/>
      <c r="AO1427" s="280"/>
      <c r="AP1427" s="280"/>
    </row>
    <row r="1428" spans="22:42" ht="14.5" x14ac:dyDescent="0.35">
      <c r="V1428" s="210" t="s">
        <v>3</v>
      </c>
      <c r="W1428" s="210" t="s">
        <v>3</v>
      </c>
      <c r="X1428" s="210" t="s">
        <v>3</v>
      </c>
      <c r="AD1428" s="210" t="s">
        <v>3</v>
      </c>
      <c r="AG1428" s="281"/>
      <c r="AH1428" s="281"/>
      <c r="AI1428" s="281"/>
      <c r="AJ1428" s="1172"/>
      <c r="AK1428" s="1253"/>
      <c r="AL1428" s="1253"/>
      <c r="AM1428" s="1253"/>
      <c r="AN1428" s="280"/>
      <c r="AO1428" s="280"/>
      <c r="AP1428" s="280"/>
    </row>
    <row r="1429" spans="22:42" ht="14.5" x14ac:dyDescent="0.35">
      <c r="V1429" s="210" t="s">
        <v>3</v>
      </c>
      <c r="W1429" s="210" t="s">
        <v>3</v>
      </c>
      <c r="X1429" s="210" t="s">
        <v>3</v>
      </c>
      <c r="AD1429" s="210" t="s">
        <v>3</v>
      </c>
      <c r="AG1429" s="281"/>
      <c r="AH1429" s="281"/>
      <c r="AI1429" s="281"/>
      <c r="AJ1429" s="1172"/>
      <c r="AK1429" s="1253"/>
      <c r="AL1429" s="1253"/>
      <c r="AM1429" s="1253"/>
      <c r="AN1429" s="280"/>
      <c r="AO1429" s="280"/>
      <c r="AP1429" s="280"/>
    </row>
    <row r="1430" spans="22:42" ht="14.5" x14ac:dyDescent="0.35">
      <c r="V1430" s="210" t="s">
        <v>3</v>
      </c>
      <c r="W1430" s="210" t="s">
        <v>3</v>
      </c>
      <c r="X1430" s="210" t="s">
        <v>3</v>
      </c>
      <c r="AD1430" s="210" t="s">
        <v>3</v>
      </c>
      <c r="AG1430" s="281"/>
      <c r="AH1430" s="281"/>
      <c r="AI1430" s="281"/>
      <c r="AJ1430" s="1172"/>
      <c r="AK1430" s="1253"/>
      <c r="AL1430" s="1253"/>
      <c r="AM1430" s="1253"/>
      <c r="AN1430" s="280"/>
      <c r="AO1430" s="280"/>
      <c r="AP1430" s="280"/>
    </row>
    <row r="1431" spans="22:42" ht="14.5" x14ac:dyDescent="0.35">
      <c r="V1431" s="210" t="s">
        <v>3</v>
      </c>
      <c r="W1431" s="210" t="s">
        <v>3</v>
      </c>
      <c r="X1431" s="210" t="s">
        <v>3</v>
      </c>
      <c r="AD1431" s="210" t="s">
        <v>3</v>
      </c>
      <c r="AG1431" s="281"/>
      <c r="AH1431" s="281"/>
      <c r="AI1431" s="281"/>
      <c r="AJ1431" s="1172"/>
      <c r="AK1431" s="1253"/>
      <c r="AL1431" s="1253"/>
      <c r="AM1431" s="1253"/>
      <c r="AN1431" s="280"/>
      <c r="AO1431" s="280"/>
      <c r="AP1431" s="280"/>
    </row>
    <row r="1432" spans="22:42" ht="14.5" x14ac:dyDescent="0.35">
      <c r="V1432" s="210" t="s">
        <v>3</v>
      </c>
      <c r="W1432" s="210" t="s">
        <v>3</v>
      </c>
      <c r="X1432" s="210" t="s">
        <v>3</v>
      </c>
      <c r="AD1432" s="210" t="s">
        <v>3</v>
      </c>
      <c r="AG1432" s="281"/>
      <c r="AH1432" s="281"/>
      <c r="AI1432" s="281"/>
      <c r="AJ1432" s="1172"/>
      <c r="AK1432" s="1253"/>
      <c r="AL1432" s="1253"/>
      <c r="AM1432" s="1253"/>
      <c r="AN1432" s="280"/>
      <c r="AO1432" s="280"/>
      <c r="AP1432" s="280"/>
    </row>
    <row r="1433" spans="22:42" ht="14.5" x14ac:dyDescent="0.35">
      <c r="V1433" s="210" t="s">
        <v>3</v>
      </c>
      <c r="W1433" s="210" t="s">
        <v>3</v>
      </c>
      <c r="X1433" s="210" t="s">
        <v>3</v>
      </c>
      <c r="AD1433" s="210" t="s">
        <v>3</v>
      </c>
      <c r="AG1433" s="281"/>
      <c r="AH1433" s="281"/>
      <c r="AI1433" s="281"/>
      <c r="AJ1433" s="1172"/>
      <c r="AK1433" s="1253"/>
      <c r="AL1433" s="1253"/>
      <c r="AM1433" s="1253"/>
      <c r="AN1433" s="280"/>
      <c r="AO1433" s="280"/>
      <c r="AP1433" s="280"/>
    </row>
    <row r="1434" spans="22:42" ht="14.5" x14ac:dyDescent="0.35">
      <c r="V1434" s="210" t="s">
        <v>3</v>
      </c>
      <c r="W1434" s="210" t="s">
        <v>3</v>
      </c>
      <c r="X1434" s="210" t="s">
        <v>3</v>
      </c>
      <c r="AD1434" s="210" t="s">
        <v>3</v>
      </c>
      <c r="AG1434" s="281"/>
      <c r="AH1434" s="281"/>
      <c r="AI1434" s="281"/>
      <c r="AJ1434" s="1172"/>
      <c r="AK1434" s="1253"/>
      <c r="AL1434" s="1253"/>
      <c r="AM1434" s="1253"/>
      <c r="AN1434" s="280"/>
      <c r="AO1434" s="280"/>
      <c r="AP1434" s="280"/>
    </row>
    <row r="1435" spans="22:42" ht="14.5" x14ac:dyDescent="0.35">
      <c r="V1435" s="210" t="s">
        <v>3</v>
      </c>
      <c r="W1435" s="210" t="s">
        <v>3</v>
      </c>
      <c r="X1435" s="210" t="s">
        <v>3</v>
      </c>
      <c r="AD1435" s="210" t="s">
        <v>3</v>
      </c>
      <c r="AG1435" s="281"/>
      <c r="AH1435" s="281"/>
      <c r="AI1435" s="281"/>
      <c r="AJ1435" s="1172"/>
      <c r="AK1435" s="1253"/>
      <c r="AL1435" s="1253"/>
      <c r="AM1435" s="1253"/>
      <c r="AN1435" s="280"/>
      <c r="AO1435" s="280"/>
      <c r="AP1435" s="280"/>
    </row>
    <row r="1436" spans="22:42" ht="14.5" x14ac:dyDescent="0.35">
      <c r="V1436" s="210" t="s">
        <v>3</v>
      </c>
      <c r="W1436" s="210" t="s">
        <v>3</v>
      </c>
      <c r="X1436" s="210" t="s">
        <v>3</v>
      </c>
      <c r="AD1436" s="210" t="s">
        <v>3</v>
      </c>
      <c r="AG1436" s="281"/>
      <c r="AH1436" s="281"/>
      <c r="AI1436" s="281"/>
      <c r="AJ1436" s="1172"/>
      <c r="AK1436" s="1253"/>
      <c r="AL1436" s="1253"/>
      <c r="AM1436" s="1253"/>
      <c r="AN1436" s="280"/>
      <c r="AO1436" s="280"/>
      <c r="AP1436" s="280"/>
    </row>
    <row r="1437" spans="22:42" ht="14.5" x14ac:dyDescent="0.35">
      <c r="V1437" s="210" t="s">
        <v>3</v>
      </c>
      <c r="W1437" s="210" t="s">
        <v>3</v>
      </c>
      <c r="X1437" s="210" t="s">
        <v>3</v>
      </c>
      <c r="AD1437" s="210" t="s">
        <v>3</v>
      </c>
      <c r="AG1437" s="281"/>
      <c r="AH1437" s="281"/>
      <c r="AI1437" s="281"/>
      <c r="AJ1437" s="1172"/>
      <c r="AK1437" s="1253"/>
      <c r="AL1437" s="1253"/>
      <c r="AM1437" s="1253"/>
      <c r="AN1437" s="280"/>
      <c r="AO1437" s="280"/>
      <c r="AP1437" s="280"/>
    </row>
    <row r="1438" spans="22:42" ht="14.5" x14ac:dyDescent="0.35">
      <c r="V1438" s="210" t="s">
        <v>3</v>
      </c>
      <c r="W1438" s="210" t="s">
        <v>3</v>
      </c>
      <c r="X1438" s="210" t="s">
        <v>3</v>
      </c>
      <c r="AD1438" s="210" t="s">
        <v>3</v>
      </c>
      <c r="AG1438" s="281"/>
      <c r="AH1438" s="281"/>
      <c r="AI1438" s="281"/>
      <c r="AJ1438" s="1172"/>
      <c r="AK1438" s="1253"/>
      <c r="AL1438" s="1253"/>
      <c r="AM1438" s="1253"/>
      <c r="AN1438" s="280"/>
      <c r="AO1438" s="280"/>
      <c r="AP1438" s="280"/>
    </row>
    <row r="1439" spans="22:42" ht="14.5" x14ac:dyDescent="0.35">
      <c r="V1439" s="210" t="s">
        <v>3</v>
      </c>
      <c r="W1439" s="210" t="s">
        <v>3</v>
      </c>
      <c r="X1439" s="210" t="s">
        <v>3</v>
      </c>
      <c r="AD1439" s="210" t="s">
        <v>3</v>
      </c>
      <c r="AG1439" s="281"/>
      <c r="AH1439" s="281"/>
      <c r="AI1439" s="281"/>
      <c r="AJ1439" s="1172"/>
      <c r="AK1439" s="1253"/>
      <c r="AL1439" s="1253"/>
      <c r="AM1439" s="1253"/>
      <c r="AN1439" s="280"/>
      <c r="AO1439" s="280"/>
      <c r="AP1439" s="280"/>
    </row>
    <row r="1440" spans="22:42" ht="14.5" x14ac:dyDescent="0.35">
      <c r="V1440" s="210" t="s">
        <v>3</v>
      </c>
      <c r="W1440" s="210" t="s">
        <v>3</v>
      </c>
      <c r="X1440" s="210" t="s">
        <v>3</v>
      </c>
      <c r="AD1440" s="210" t="s">
        <v>3</v>
      </c>
      <c r="AG1440" s="281"/>
      <c r="AH1440" s="281"/>
      <c r="AI1440" s="281"/>
      <c r="AJ1440" s="1172"/>
      <c r="AK1440" s="1253"/>
      <c r="AL1440" s="1253"/>
      <c r="AM1440" s="1253"/>
      <c r="AN1440" s="280"/>
      <c r="AO1440" s="280"/>
      <c r="AP1440" s="280"/>
    </row>
    <row r="1441" spans="22:42" ht="14.5" x14ac:dyDescent="0.35">
      <c r="V1441" s="210" t="s">
        <v>3</v>
      </c>
      <c r="W1441" s="210" t="s">
        <v>3</v>
      </c>
      <c r="X1441" s="210" t="s">
        <v>3</v>
      </c>
      <c r="AD1441" s="210" t="s">
        <v>3</v>
      </c>
      <c r="AG1441" s="281"/>
      <c r="AH1441" s="281"/>
      <c r="AI1441" s="281"/>
      <c r="AJ1441" s="1172"/>
      <c r="AK1441" s="1253"/>
      <c r="AL1441" s="1253"/>
      <c r="AM1441" s="1253"/>
      <c r="AN1441" s="280"/>
      <c r="AO1441" s="280"/>
      <c r="AP1441" s="280"/>
    </row>
    <row r="1442" spans="22:42" ht="14.5" x14ac:dyDescent="0.35">
      <c r="V1442" s="210" t="s">
        <v>3</v>
      </c>
      <c r="W1442" s="210" t="s">
        <v>3</v>
      </c>
      <c r="X1442" s="210" t="s">
        <v>3</v>
      </c>
      <c r="AD1442" s="210" t="s">
        <v>3</v>
      </c>
      <c r="AG1442" s="281"/>
      <c r="AH1442" s="281"/>
      <c r="AI1442" s="281"/>
      <c r="AJ1442" s="1172"/>
      <c r="AK1442" s="1253"/>
      <c r="AL1442" s="1253"/>
      <c r="AM1442" s="1253"/>
      <c r="AN1442" s="280"/>
      <c r="AO1442" s="280"/>
      <c r="AP1442" s="280"/>
    </row>
    <row r="1443" spans="22:42" ht="14.5" x14ac:dyDescent="0.35">
      <c r="V1443" s="210" t="s">
        <v>3</v>
      </c>
      <c r="W1443" s="210" t="s">
        <v>3</v>
      </c>
      <c r="X1443" s="210" t="s">
        <v>3</v>
      </c>
      <c r="AD1443" s="210" t="s">
        <v>3</v>
      </c>
      <c r="AG1443" s="281"/>
      <c r="AH1443" s="281"/>
      <c r="AI1443" s="281"/>
      <c r="AJ1443" s="1172"/>
      <c r="AK1443" s="1253"/>
      <c r="AL1443" s="1253"/>
      <c r="AM1443" s="1253"/>
      <c r="AN1443" s="280"/>
      <c r="AO1443" s="280"/>
      <c r="AP1443" s="280"/>
    </row>
    <row r="1444" spans="22:42" ht="14.5" x14ac:dyDescent="0.35">
      <c r="V1444" s="210" t="s">
        <v>3</v>
      </c>
      <c r="W1444" s="210" t="s">
        <v>3</v>
      </c>
      <c r="X1444" s="210" t="s">
        <v>3</v>
      </c>
      <c r="AD1444" s="210" t="s">
        <v>3</v>
      </c>
      <c r="AG1444" s="281"/>
      <c r="AH1444" s="281"/>
      <c r="AI1444" s="281"/>
      <c r="AJ1444" s="1172"/>
      <c r="AK1444" s="1253"/>
      <c r="AL1444" s="1253"/>
      <c r="AM1444" s="1253"/>
      <c r="AN1444" s="280"/>
      <c r="AO1444" s="280"/>
      <c r="AP1444" s="280"/>
    </row>
    <row r="1445" spans="22:42" ht="14.5" x14ac:dyDescent="0.35">
      <c r="V1445" s="210" t="s">
        <v>3</v>
      </c>
      <c r="W1445" s="210" t="s">
        <v>3</v>
      </c>
      <c r="X1445" s="210" t="s">
        <v>3</v>
      </c>
      <c r="AD1445" s="210" t="s">
        <v>3</v>
      </c>
      <c r="AG1445" s="281"/>
      <c r="AH1445" s="281"/>
      <c r="AI1445" s="281"/>
      <c r="AJ1445" s="1172"/>
      <c r="AK1445" s="1253"/>
      <c r="AL1445" s="1253"/>
      <c r="AM1445" s="1253"/>
      <c r="AN1445" s="280"/>
      <c r="AO1445" s="280"/>
      <c r="AP1445" s="280"/>
    </row>
    <row r="1446" spans="22:42" ht="14.5" x14ac:dyDescent="0.35">
      <c r="V1446" s="210" t="s">
        <v>3</v>
      </c>
      <c r="W1446" s="210" t="s">
        <v>3</v>
      </c>
      <c r="X1446" s="210" t="s">
        <v>3</v>
      </c>
      <c r="AD1446" s="210" t="s">
        <v>3</v>
      </c>
      <c r="AG1446" s="281"/>
      <c r="AH1446" s="281"/>
      <c r="AI1446" s="281"/>
      <c r="AJ1446" s="1172"/>
      <c r="AK1446" s="1253"/>
      <c r="AL1446" s="1253"/>
      <c r="AM1446" s="1253"/>
      <c r="AN1446" s="280"/>
      <c r="AO1446" s="280"/>
      <c r="AP1446" s="280"/>
    </row>
    <row r="1447" spans="22:42" ht="14.5" x14ac:dyDescent="0.35">
      <c r="V1447" s="210" t="s">
        <v>3</v>
      </c>
      <c r="W1447" s="210" t="s">
        <v>3</v>
      </c>
      <c r="X1447" s="210" t="s">
        <v>3</v>
      </c>
      <c r="AD1447" s="210" t="s">
        <v>3</v>
      </c>
      <c r="AG1447" s="281"/>
      <c r="AH1447" s="281"/>
      <c r="AI1447" s="281"/>
      <c r="AJ1447" s="1172"/>
      <c r="AK1447" s="1253"/>
      <c r="AL1447" s="1253"/>
      <c r="AM1447" s="1253"/>
      <c r="AN1447" s="280"/>
      <c r="AO1447" s="280"/>
      <c r="AP1447" s="280"/>
    </row>
    <row r="1448" spans="22:42" ht="14.5" x14ac:dyDescent="0.35">
      <c r="V1448" s="210" t="s">
        <v>3</v>
      </c>
      <c r="W1448" s="210" t="s">
        <v>3</v>
      </c>
      <c r="X1448" s="210" t="s">
        <v>3</v>
      </c>
      <c r="AD1448" s="210" t="s">
        <v>3</v>
      </c>
      <c r="AG1448" s="281"/>
      <c r="AH1448" s="281"/>
      <c r="AI1448" s="281"/>
      <c r="AJ1448" s="1172"/>
      <c r="AK1448" s="1253"/>
      <c r="AL1448" s="1253"/>
      <c r="AM1448" s="1253"/>
      <c r="AN1448" s="280"/>
      <c r="AO1448" s="280"/>
      <c r="AP1448" s="280"/>
    </row>
    <row r="1449" spans="22:42" ht="14.5" x14ac:dyDescent="0.35">
      <c r="V1449" s="210" t="s">
        <v>3</v>
      </c>
      <c r="W1449" s="210" t="s">
        <v>3</v>
      </c>
      <c r="X1449" s="210" t="s">
        <v>3</v>
      </c>
      <c r="AD1449" s="210" t="s">
        <v>3</v>
      </c>
      <c r="AG1449" s="281"/>
      <c r="AH1449" s="281"/>
      <c r="AI1449" s="281"/>
      <c r="AJ1449" s="1172"/>
      <c r="AK1449" s="1253"/>
      <c r="AL1449" s="1253"/>
      <c r="AM1449" s="1253"/>
      <c r="AN1449" s="280"/>
      <c r="AO1449" s="280"/>
      <c r="AP1449" s="280"/>
    </row>
    <row r="1450" spans="22:42" ht="14.5" x14ac:dyDescent="0.35">
      <c r="V1450" s="210" t="s">
        <v>3</v>
      </c>
      <c r="W1450" s="210" t="s">
        <v>3</v>
      </c>
      <c r="X1450" s="210" t="s">
        <v>3</v>
      </c>
      <c r="AD1450" s="210" t="s">
        <v>3</v>
      </c>
      <c r="AG1450" s="281"/>
      <c r="AH1450" s="281"/>
      <c r="AI1450" s="281"/>
      <c r="AJ1450" s="1172"/>
      <c r="AK1450" s="1253"/>
      <c r="AL1450" s="1253"/>
      <c r="AM1450" s="1253"/>
      <c r="AN1450" s="280"/>
      <c r="AO1450" s="280"/>
      <c r="AP1450" s="280"/>
    </row>
    <row r="1451" spans="22:42" ht="14.5" x14ac:dyDescent="0.35">
      <c r="V1451" s="210" t="s">
        <v>3</v>
      </c>
      <c r="W1451" s="210" t="s">
        <v>3</v>
      </c>
      <c r="X1451" s="210" t="s">
        <v>3</v>
      </c>
      <c r="AD1451" s="210" t="s">
        <v>3</v>
      </c>
      <c r="AG1451" s="281"/>
      <c r="AH1451" s="281"/>
      <c r="AI1451" s="281"/>
      <c r="AJ1451" s="1172"/>
      <c r="AK1451" s="1253"/>
      <c r="AL1451" s="1253"/>
      <c r="AM1451" s="1253"/>
      <c r="AN1451" s="280"/>
      <c r="AO1451" s="280"/>
      <c r="AP1451" s="280"/>
    </row>
    <row r="1452" spans="22:42" ht="14.5" x14ac:dyDescent="0.35">
      <c r="V1452" s="210" t="s">
        <v>3</v>
      </c>
      <c r="W1452" s="210" t="s">
        <v>3</v>
      </c>
      <c r="X1452" s="210" t="s">
        <v>3</v>
      </c>
      <c r="AD1452" s="210" t="s">
        <v>3</v>
      </c>
      <c r="AG1452" s="281"/>
      <c r="AH1452" s="281"/>
      <c r="AI1452" s="281"/>
      <c r="AJ1452" s="1172"/>
      <c r="AK1452" s="1253"/>
      <c r="AL1452" s="1253"/>
      <c r="AM1452" s="1253"/>
      <c r="AN1452" s="280"/>
      <c r="AO1452" s="280"/>
      <c r="AP1452" s="280"/>
    </row>
    <row r="1453" spans="22:42" ht="14.5" x14ac:dyDescent="0.35">
      <c r="V1453" s="210" t="s">
        <v>3</v>
      </c>
      <c r="W1453" s="210" t="s">
        <v>3</v>
      </c>
      <c r="X1453" s="210" t="s">
        <v>3</v>
      </c>
      <c r="AD1453" s="210" t="s">
        <v>3</v>
      </c>
      <c r="AG1453" s="281"/>
      <c r="AH1453" s="281"/>
      <c r="AI1453" s="281"/>
      <c r="AJ1453" s="1172"/>
      <c r="AK1453" s="1253"/>
      <c r="AL1453" s="1253"/>
      <c r="AM1453" s="1253"/>
      <c r="AN1453" s="280"/>
      <c r="AO1453" s="280"/>
      <c r="AP1453" s="280"/>
    </row>
    <row r="1454" spans="22:42" ht="14.5" x14ac:dyDescent="0.35">
      <c r="V1454" s="210" t="s">
        <v>3</v>
      </c>
      <c r="W1454" s="210" t="s">
        <v>3</v>
      </c>
      <c r="X1454" s="210" t="s">
        <v>3</v>
      </c>
      <c r="AD1454" s="210" t="s">
        <v>3</v>
      </c>
      <c r="AG1454" s="281"/>
      <c r="AH1454" s="281"/>
      <c r="AI1454" s="281"/>
      <c r="AJ1454" s="1172"/>
      <c r="AK1454" s="1253"/>
      <c r="AL1454" s="1253"/>
      <c r="AM1454" s="1253"/>
      <c r="AN1454" s="280"/>
      <c r="AO1454" s="280"/>
      <c r="AP1454" s="280"/>
    </row>
    <row r="1455" spans="22:42" ht="14.5" x14ac:dyDescent="0.35">
      <c r="V1455" s="210" t="s">
        <v>3</v>
      </c>
      <c r="W1455" s="210" t="s">
        <v>3</v>
      </c>
      <c r="X1455" s="210" t="s">
        <v>3</v>
      </c>
      <c r="AD1455" s="210" t="s">
        <v>3</v>
      </c>
      <c r="AG1455" s="281"/>
      <c r="AH1455" s="281"/>
      <c r="AI1455" s="281"/>
      <c r="AJ1455" s="1172"/>
      <c r="AK1455" s="1253"/>
      <c r="AL1455" s="1253"/>
      <c r="AM1455" s="1253"/>
      <c r="AN1455" s="280"/>
      <c r="AO1455" s="280"/>
      <c r="AP1455" s="280"/>
    </row>
    <row r="1456" spans="22:42" ht="14.5" x14ac:dyDescent="0.35">
      <c r="V1456" s="210" t="s">
        <v>3</v>
      </c>
      <c r="W1456" s="210" t="s">
        <v>3</v>
      </c>
      <c r="X1456" s="210" t="s">
        <v>3</v>
      </c>
      <c r="AD1456" s="210" t="s">
        <v>3</v>
      </c>
      <c r="AG1456" s="281"/>
      <c r="AH1456" s="281"/>
      <c r="AI1456" s="281"/>
      <c r="AJ1456" s="1172"/>
      <c r="AK1456" s="1253"/>
      <c r="AL1456" s="1253"/>
      <c r="AM1456" s="1253"/>
      <c r="AN1456" s="280"/>
      <c r="AO1456" s="280"/>
      <c r="AP1456" s="280"/>
    </row>
    <row r="1457" spans="22:42" ht="14.5" x14ac:dyDescent="0.35">
      <c r="V1457" s="210" t="s">
        <v>3</v>
      </c>
      <c r="W1457" s="210" t="s">
        <v>3</v>
      </c>
      <c r="X1457" s="210" t="s">
        <v>3</v>
      </c>
      <c r="AD1457" s="210" t="s">
        <v>3</v>
      </c>
      <c r="AG1457" s="281"/>
      <c r="AH1457" s="281"/>
      <c r="AI1457" s="281"/>
      <c r="AJ1457" s="1172"/>
      <c r="AK1457" s="1253"/>
      <c r="AL1457" s="1253"/>
      <c r="AM1457" s="1253"/>
      <c r="AN1457" s="280"/>
      <c r="AO1457" s="280"/>
      <c r="AP1457" s="280"/>
    </row>
    <row r="1458" spans="22:42" ht="14.5" x14ac:dyDescent="0.35">
      <c r="V1458" s="210" t="s">
        <v>3</v>
      </c>
      <c r="W1458" s="210" t="s">
        <v>3</v>
      </c>
      <c r="X1458" s="210" t="s">
        <v>3</v>
      </c>
      <c r="AD1458" s="210" t="s">
        <v>3</v>
      </c>
      <c r="AG1458" s="281"/>
      <c r="AH1458" s="281"/>
      <c r="AI1458" s="281"/>
      <c r="AJ1458" s="1172"/>
      <c r="AK1458" s="1253"/>
      <c r="AL1458" s="1253"/>
      <c r="AM1458" s="1253"/>
      <c r="AN1458" s="280"/>
      <c r="AO1458" s="280"/>
      <c r="AP1458" s="280"/>
    </row>
    <row r="1459" spans="22:42" ht="14.5" x14ac:dyDescent="0.35">
      <c r="V1459" s="210" t="s">
        <v>3</v>
      </c>
      <c r="W1459" s="210" t="s">
        <v>3</v>
      </c>
      <c r="X1459" s="210" t="s">
        <v>3</v>
      </c>
      <c r="AD1459" s="210" t="s">
        <v>3</v>
      </c>
      <c r="AG1459" s="281"/>
      <c r="AH1459" s="281"/>
      <c r="AI1459" s="281"/>
      <c r="AJ1459" s="1172"/>
      <c r="AK1459" s="1253"/>
      <c r="AL1459" s="1253"/>
      <c r="AM1459" s="1253"/>
      <c r="AN1459" s="280"/>
      <c r="AO1459" s="280"/>
      <c r="AP1459" s="280"/>
    </row>
    <row r="1460" spans="22:42" ht="14.5" x14ac:dyDescent="0.35">
      <c r="V1460" s="210" t="s">
        <v>3</v>
      </c>
      <c r="W1460" s="210" t="s">
        <v>3</v>
      </c>
      <c r="X1460" s="210" t="s">
        <v>3</v>
      </c>
      <c r="AD1460" s="210" t="s">
        <v>3</v>
      </c>
      <c r="AG1460" s="281"/>
      <c r="AH1460" s="281"/>
      <c r="AI1460" s="281"/>
      <c r="AJ1460" s="1172"/>
      <c r="AK1460" s="1253"/>
      <c r="AL1460" s="1253"/>
      <c r="AM1460" s="1253"/>
      <c r="AN1460" s="280"/>
      <c r="AO1460" s="280"/>
      <c r="AP1460" s="280"/>
    </row>
    <row r="1461" spans="22:42" ht="14.5" x14ac:dyDescent="0.35">
      <c r="V1461" s="210" t="s">
        <v>3</v>
      </c>
      <c r="W1461" s="210" t="s">
        <v>3</v>
      </c>
      <c r="X1461" s="210" t="s">
        <v>3</v>
      </c>
      <c r="AD1461" s="210" t="s">
        <v>3</v>
      </c>
      <c r="AG1461" s="281"/>
      <c r="AH1461" s="281"/>
      <c r="AI1461" s="281"/>
      <c r="AJ1461" s="1172"/>
      <c r="AK1461" s="1253"/>
      <c r="AL1461" s="1253"/>
      <c r="AM1461" s="1253"/>
      <c r="AN1461" s="280"/>
      <c r="AO1461" s="280"/>
      <c r="AP1461" s="280"/>
    </row>
    <row r="1462" spans="22:42" ht="14.5" x14ac:dyDescent="0.35">
      <c r="V1462" s="210" t="s">
        <v>3</v>
      </c>
      <c r="W1462" s="210" t="s">
        <v>3</v>
      </c>
      <c r="X1462" s="210" t="s">
        <v>3</v>
      </c>
      <c r="AD1462" s="210" t="s">
        <v>3</v>
      </c>
      <c r="AG1462" s="281"/>
      <c r="AH1462" s="281"/>
      <c r="AI1462" s="281"/>
      <c r="AJ1462" s="1172"/>
      <c r="AK1462" s="1253"/>
      <c r="AL1462" s="1253"/>
      <c r="AM1462" s="1253"/>
      <c r="AN1462" s="280"/>
      <c r="AO1462" s="280"/>
      <c r="AP1462" s="280"/>
    </row>
    <row r="1463" spans="22:42" ht="14.5" x14ac:dyDescent="0.35">
      <c r="V1463" s="210" t="s">
        <v>3</v>
      </c>
      <c r="W1463" s="210" t="s">
        <v>3</v>
      </c>
      <c r="X1463" s="210" t="s">
        <v>3</v>
      </c>
      <c r="AD1463" s="210" t="s">
        <v>3</v>
      </c>
      <c r="AG1463" s="281"/>
      <c r="AH1463" s="281"/>
      <c r="AI1463" s="281"/>
      <c r="AJ1463" s="1172"/>
      <c r="AK1463" s="1253"/>
      <c r="AL1463" s="1253"/>
      <c r="AM1463" s="1253"/>
      <c r="AN1463" s="280"/>
      <c r="AO1463" s="280"/>
      <c r="AP1463" s="280"/>
    </row>
    <row r="1464" spans="22:42" ht="14.5" x14ac:dyDescent="0.35">
      <c r="V1464" s="210" t="s">
        <v>3</v>
      </c>
      <c r="W1464" s="210" t="s">
        <v>3</v>
      </c>
      <c r="X1464" s="210" t="s">
        <v>3</v>
      </c>
      <c r="AD1464" s="210" t="s">
        <v>3</v>
      </c>
      <c r="AG1464" s="281"/>
      <c r="AH1464" s="281"/>
      <c r="AI1464" s="281"/>
      <c r="AJ1464" s="1172"/>
      <c r="AK1464" s="1253"/>
      <c r="AL1464" s="1253"/>
      <c r="AM1464" s="1253"/>
      <c r="AN1464" s="280"/>
      <c r="AO1464" s="280"/>
      <c r="AP1464" s="280"/>
    </row>
    <row r="1465" spans="22:42" ht="14.5" x14ac:dyDescent="0.35">
      <c r="V1465" s="210" t="s">
        <v>3</v>
      </c>
      <c r="W1465" s="210" t="s">
        <v>3</v>
      </c>
      <c r="X1465" s="210" t="s">
        <v>3</v>
      </c>
      <c r="AD1465" s="210" t="s">
        <v>3</v>
      </c>
      <c r="AG1465" s="281"/>
      <c r="AH1465" s="281"/>
      <c r="AI1465" s="281"/>
      <c r="AJ1465" s="1172"/>
      <c r="AK1465" s="1253"/>
      <c r="AL1465" s="1253"/>
      <c r="AM1465" s="1253"/>
      <c r="AN1465" s="280"/>
      <c r="AO1465" s="280"/>
      <c r="AP1465" s="280"/>
    </row>
    <row r="1466" spans="22:42" ht="14.5" x14ac:dyDescent="0.35">
      <c r="V1466" s="210" t="s">
        <v>3</v>
      </c>
      <c r="W1466" s="210" t="s">
        <v>3</v>
      </c>
      <c r="X1466" s="210" t="s">
        <v>3</v>
      </c>
      <c r="AD1466" s="210" t="s">
        <v>3</v>
      </c>
      <c r="AG1466" s="281"/>
      <c r="AH1466" s="281"/>
      <c r="AI1466" s="281"/>
      <c r="AJ1466" s="1172"/>
      <c r="AK1466" s="1253"/>
      <c r="AL1466" s="1253"/>
      <c r="AM1466" s="1253"/>
      <c r="AN1466" s="280"/>
      <c r="AO1466" s="280"/>
      <c r="AP1466" s="280"/>
    </row>
    <row r="1467" spans="22:42" ht="14.5" x14ac:dyDescent="0.35">
      <c r="V1467" s="210" t="s">
        <v>3</v>
      </c>
      <c r="W1467" s="210" t="s">
        <v>3</v>
      </c>
      <c r="X1467" s="210" t="s">
        <v>3</v>
      </c>
      <c r="AD1467" s="210" t="s">
        <v>3</v>
      </c>
      <c r="AG1467" s="281"/>
      <c r="AH1467" s="281"/>
      <c r="AI1467" s="281"/>
      <c r="AJ1467" s="1172"/>
      <c r="AK1467" s="1253"/>
      <c r="AL1467" s="1253"/>
      <c r="AM1467" s="1253"/>
      <c r="AN1467" s="280"/>
      <c r="AO1467" s="280"/>
      <c r="AP1467" s="280"/>
    </row>
    <row r="1468" spans="22:42" ht="14.5" x14ac:dyDescent="0.35">
      <c r="V1468" s="210" t="s">
        <v>3</v>
      </c>
      <c r="W1468" s="210" t="s">
        <v>3</v>
      </c>
      <c r="X1468" s="210" t="s">
        <v>3</v>
      </c>
      <c r="AD1468" s="210" t="s">
        <v>3</v>
      </c>
      <c r="AG1468" s="281"/>
      <c r="AH1468" s="281"/>
      <c r="AI1468" s="281"/>
      <c r="AJ1468" s="1172"/>
      <c r="AK1468" s="1253"/>
      <c r="AL1468" s="1253"/>
      <c r="AM1468" s="1253"/>
      <c r="AN1468" s="280"/>
      <c r="AO1468" s="280"/>
      <c r="AP1468" s="280"/>
    </row>
    <row r="1469" spans="22:42" ht="14.5" x14ac:dyDescent="0.35">
      <c r="V1469" s="210" t="s">
        <v>3</v>
      </c>
      <c r="W1469" s="210" t="s">
        <v>3</v>
      </c>
      <c r="X1469" s="210" t="s">
        <v>3</v>
      </c>
      <c r="AD1469" s="210" t="s">
        <v>3</v>
      </c>
      <c r="AG1469" s="281"/>
      <c r="AH1469" s="281"/>
      <c r="AI1469" s="281"/>
      <c r="AJ1469" s="1172"/>
      <c r="AK1469" s="1253"/>
      <c r="AL1469" s="1253"/>
      <c r="AM1469" s="1253"/>
      <c r="AN1469" s="280"/>
      <c r="AO1469" s="280"/>
      <c r="AP1469" s="280"/>
    </row>
    <row r="1470" spans="22:42" ht="14.5" x14ac:dyDescent="0.35">
      <c r="V1470" s="210" t="s">
        <v>3</v>
      </c>
      <c r="W1470" s="210" t="s">
        <v>3</v>
      </c>
      <c r="X1470" s="210" t="s">
        <v>3</v>
      </c>
      <c r="AD1470" s="210" t="s">
        <v>3</v>
      </c>
      <c r="AG1470" s="281"/>
      <c r="AH1470" s="281"/>
      <c r="AI1470" s="281"/>
      <c r="AJ1470" s="1172"/>
      <c r="AK1470" s="1253"/>
      <c r="AL1470" s="1253"/>
      <c r="AM1470" s="1253"/>
      <c r="AN1470" s="280"/>
      <c r="AO1470" s="280"/>
      <c r="AP1470" s="280"/>
    </row>
    <row r="1471" spans="22:42" ht="14.5" x14ac:dyDescent="0.35">
      <c r="V1471" s="210" t="s">
        <v>3</v>
      </c>
      <c r="W1471" s="210" t="s">
        <v>3</v>
      </c>
      <c r="X1471" s="210" t="s">
        <v>3</v>
      </c>
      <c r="AD1471" s="210" t="s">
        <v>3</v>
      </c>
      <c r="AG1471" s="281"/>
      <c r="AH1471" s="281"/>
      <c r="AI1471" s="281"/>
      <c r="AJ1471" s="1172"/>
      <c r="AK1471" s="1253"/>
      <c r="AL1471" s="1253"/>
      <c r="AM1471" s="1253"/>
      <c r="AN1471" s="280"/>
      <c r="AO1471" s="280"/>
      <c r="AP1471" s="280"/>
    </row>
    <row r="1472" spans="22:42" ht="14.5" x14ac:dyDescent="0.35">
      <c r="V1472" s="210" t="s">
        <v>3</v>
      </c>
      <c r="W1472" s="210" t="s">
        <v>3</v>
      </c>
      <c r="X1472" s="210" t="s">
        <v>3</v>
      </c>
      <c r="AD1472" s="210" t="s">
        <v>3</v>
      </c>
      <c r="AG1472" s="281"/>
      <c r="AH1472" s="281"/>
      <c r="AI1472" s="281"/>
      <c r="AJ1472" s="1172"/>
      <c r="AK1472" s="1253"/>
      <c r="AL1472" s="1253"/>
      <c r="AM1472" s="1253"/>
      <c r="AN1472" s="280"/>
      <c r="AO1472" s="280"/>
      <c r="AP1472" s="280"/>
    </row>
    <row r="1473" spans="22:42" ht="14.5" x14ac:dyDescent="0.35">
      <c r="V1473" s="210" t="s">
        <v>3</v>
      </c>
      <c r="W1473" s="210" t="s">
        <v>3</v>
      </c>
      <c r="X1473" s="210" t="s">
        <v>3</v>
      </c>
      <c r="AD1473" s="210" t="s">
        <v>3</v>
      </c>
      <c r="AG1473" s="281"/>
      <c r="AH1473" s="281"/>
      <c r="AI1473" s="281"/>
      <c r="AJ1473" s="1172"/>
      <c r="AK1473" s="1253"/>
      <c r="AL1473" s="1253"/>
      <c r="AM1473" s="1253"/>
      <c r="AN1473" s="280"/>
      <c r="AO1473" s="280"/>
      <c r="AP1473" s="280"/>
    </row>
    <row r="1474" spans="22:42" ht="14.5" x14ac:dyDescent="0.35">
      <c r="V1474" s="210" t="s">
        <v>3</v>
      </c>
      <c r="W1474" s="210" t="s">
        <v>3</v>
      </c>
      <c r="X1474" s="210" t="s">
        <v>3</v>
      </c>
      <c r="AD1474" s="210" t="s">
        <v>3</v>
      </c>
      <c r="AG1474" s="281"/>
      <c r="AH1474" s="281"/>
      <c r="AI1474" s="281"/>
      <c r="AJ1474" s="1172"/>
      <c r="AK1474" s="1253"/>
      <c r="AL1474" s="1253"/>
      <c r="AM1474" s="1253"/>
      <c r="AN1474" s="280"/>
      <c r="AO1474" s="280"/>
      <c r="AP1474" s="280"/>
    </row>
    <row r="1475" spans="22:42" ht="14.5" x14ac:dyDescent="0.35">
      <c r="V1475" s="210" t="s">
        <v>3</v>
      </c>
      <c r="W1475" s="210" t="s">
        <v>3</v>
      </c>
      <c r="X1475" s="210" t="s">
        <v>3</v>
      </c>
      <c r="AD1475" s="210" t="s">
        <v>3</v>
      </c>
      <c r="AG1475" s="281"/>
      <c r="AH1475" s="281"/>
      <c r="AI1475" s="281"/>
      <c r="AJ1475" s="1172"/>
      <c r="AK1475" s="1253"/>
      <c r="AL1475" s="1253"/>
      <c r="AM1475" s="1253"/>
      <c r="AN1475" s="280"/>
      <c r="AO1475" s="280"/>
      <c r="AP1475" s="280"/>
    </row>
    <row r="1476" spans="22:42" ht="14.5" x14ac:dyDescent="0.35">
      <c r="V1476" s="210" t="s">
        <v>3</v>
      </c>
      <c r="W1476" s="210" t="s">
        <v>3</v>
      </c>
      <c r="X1476" s="210" t="s">
        <v>3</v>
      </c>
      <c r="AD1476" s="210" t="s">
        <v>3</v>
      </c>
      <c r="AG1476" s="281"/>
      <c r="AH1476" s="281"/>
      <c r="AI1476" s="281"/>
      <c r="AJ1476" s="1172"/>
      <c r="AK1476" s="1253"/>
      <c r="AL1476" s="1253"/>
      <c r="AM1476" s="1253"/>
      <c r="AN1476" s="280"/>
      <c r="AO1476" s="280"/>
      <c r="AP1476" s="280"/>
    </row>
    <row r="1477" spans="22:42" ht="14.5" x14ac:dyDescent="0.35">
      <c r="V1477" s="210" t="s">
        <v>3</v>
      </c>
      <c r="W1477" s="210" t="s">
        <v>3</v>
      </c>
      <c r="X1477" s="210" t="s">
        <v>3</v>
      </c>
      <c r="AD1477" s="210" t="s">
        <v>3</v>
      </c>
      <c r="AG1477" s="281"/>
      <c r="AH1477" s="281"/>
      <c r="AI1477" s="281"/>
      <c r="AJ1477" s="1172"/>
      <c r="AK1477" s="1253"/>
      <c r="AL1477" s="1253"/>
      <c r="AM1477" s="1253"/>
      <c r="AN1477" s="280"/>
      <c r="AO1477" s="280"/>
      <c r="AP1477" s="280"/>
    </row>
    <row r="1478" spans="22:42" ht="14.5" x14ac:dyDescent="0.35">
      <c r="V1478" s="210" t="s">
        <v>3</v>
      </c>
      <c r="W1478" s="210" t="s">
        <v>3</v>
      </c>
      <c r="X1478" s="210" t="s">
        <v>3</v>
      </c>
      <c r="AD1478" s="210" t="s">
        <v>3</v>
      </c>
      <c r="AG1478" s="281"/>
      <c r="AH1478" s="281"/>
      <c r="AI1478" s="281"/>
      <c r="AJ1478" s="1172"/>
      <c r="AK1478" s="1253"/>
      <c r="AL1478" s="1253"/>
      <c r="AM1478" s="1253"/>
      <c r="AN1478" s="280"/>
      <c r="AO1478" s="280"/>
      <c r="AP1478" s="280"/>
    </row>
    <row r="1479" spans="22:42" ht="14.5" x14ac:dyDescent="0.35">
      <c r="V1479" s="210" t="s">
        <v>3</v>
      </c>
      <c r="W1479" s="210" t="s">
        <v>3</v>
      </c>
      <c r="X1479" s="210" t="s">
        <v>3</v>
      </c>
      <c r="AD1479" s="210" t="s">
        <v>3</v>
      </c>
      <c r="AG1479" s="281"/>
      <c r="AH1479" s="281"/>
      <c r="AI1479" s="281"/>
      <c r="AJ1479" s="1172"/>
      <c r="AK1479" s="1253"/>
      <c r="AL1479" s="1253"/>
      <c r="AM1479" s="1253"/>
      <c r="AN1479" s="280"/>
      <c r="AO1479" s="280"/>
      <c r="AP1479" s="280"/>
    </row>
    <row r="1480" spans="22:42" ht="14.5" x14ac:dyDescent="0.35">
      <c r="V1480" s="210" t="s">
        <v>3</v>
      </c>
      <c r="W1480" s="210" t="s">
        <v>3</v>
      </c>
      <c r="X1480" s="210" t="s">
        <v>3</v>
      </c>
      <c r="AD1480" s="210" t="s">
        <v>3</v>
      </c>
      <c r="AG1480" s="281"/>
      <c r="AH1480" s="281"/>
      <c r="AI1480" s="281"/>
      <c r="AJ1480" s="1172"/>
      <c r="AK1480" s="1253"/>
      <c r="AL1480" s="1253"/>
      <c r="AM1480" s="1253"/>
      <c r="AN1480" s="280"/>
      <c r="AO1480" s="280"/>
      <c r="AP1480" s="280"/>
    </row>
    <row r="1481" spans="22:42" ht="14.5" x14ac:dyDescent="0.35">
      <c r="V1481" s="210" t="s">
        <v>3</v>
      </c>
      <c r="W1481" s="210" t="s">
        <v>3</v>
      </c>
      <c r="X1481" s="210" t="s">
        <v>3</v>
      </c>
      <c r="AD1481" s="210" t="s">
        <v>3</v>
      </c>
      <c r="AG1481" s="281"/>
      <c r="AH1481" s="281"/>
      <c r="AI1481" s="281"/>
      <c r="AJ1481" s="1172"/>
      <c r="AK1481" s="1253"/>
      <c r="AL1481" s="1253"/>
      <c r="AM1481" s="1253"/>
      <c r="AN1481" s="280"/>
      <c r="AO1481" s="280"/>
      <c r="AP1481" s="280"/>
    </row>
    <row r="1482" spans="22:42" ht="14.5" x14ac:dyDescent="0.35">
      <c r="V1482" s="210" t="s">
        <v>3</v>
      </c>
      <c r="W1482" s="210" t="s">
        <v>3</v>
      </c>
      <c r="X1482" s="210" t="s">
        <v>3</v>
      </c>
      <c r="AD1482" s="210" t="s">
        <v>3</v>
      </c>
      <c r="AG1482" s="281"/>
      <c r="AH1482" s="281"/>
      <c r="AI1482" s="281"/>
      <c r="AJ1482" s="1172"/>
      <c r="AK1482" s="1253"/>
      <c r="AL1482" s="1253"/>
      <c r="AM1482" s="1253"/>
      <c r="AN1482" s="280"/>
      <c r="AO1482" s="280"/>
      <c r="AP1482" s="280"/>
    </row>
    <row r="1483" spans="22:42" ht="14.5" x14ac:dyDescent="0.35">
      <c r="V1483" s="210" t="s">
        <v>3</v>
      </c>
      <c r="W1483" s="210" t="s">
        <v>3</v>
      </c>
      <c r="X1483" s="210" t="s">
        <v>3</v>
      </c>
      <c r="AD1483" s="210" t="s">
        <v>3</v>
      </c>
      <c r="AG1483" s="281"/>
      <c r="AH1483" s="281"/>
      <c r="AI1483" s="281"/>
      <c r="AJ1483" s="1172"/>
      <c r="AK1483" s="1253"/>
      <c r="AL1483" s="1253"/>
      <c r="AM1483" s="1253"/>
      <c r="AN1483" s="280"/>
      <c r="AO1483" s="280"/>
      <c r="AP1483" s="280"/>
    </row>
    <row r="1484" spans="22:42" ht="14.5" x14ac:dyDescent="0.35">
      <c r="V1484" s="210" t="s">
        <v>3</v>
      </c>
      <c r="W1484" s="210" t="s">
        <v>3</v>
      </c>
      <c r="X1484" s="210" t="s">
        <v>3</v>
      </c>
      <c r="AD1484" s="210" t="s">
        <v>3</v>
      </c>
      <c r="AG1484" s="281"/>
      <c r="AH1484" s="281"/>
      <c r="AI1484" s="281"/>
      <c r="AJ1484" s="1172"/>
      <c r="AK1484" s="1253"/>
      <c r="AL1484" s="1253"/>
      <c r="AM1484" s="1253"/>
      <c r="AN1484" s="280"/>
      <c r="AO1484" s="280"/>
      <c r="AP1484" s="280"/>
    </row>
    <row r="1485" spans="22:42" ht="14.5" x14ac:dyDescent="0.35">
      <c r="V1485" s="210" t="s">
        <v>3</v>
      </c>
      <c r="W1485" s="210" t="s">
        <v>3</v>
      </c>
      <c r="X1485" s="210" t="s">
        <v>3</v>
      </c>
      <c r="AD1485" s="210" t="s">
        <v>3</v>
      </c>
      <c r="AG1485" s="281"/>
      <c r="AH1485" s="281"/>
      <c r="AI1485" s="281"/>
      <c r="AJ1485" s="1172"/>
      <c r="AK1485" s="1253"/>
      <c r="AL1485" s="1253"/>
      <c r="AM1485" s="1253"/>
      <c r="AN1485" s="280"/>
      <c r="AO1485" s="280"/>
      <c r="AP1485" s="280"/>
    </row>
    <row r="1486" spans="22:42" ht="14.5" x14ac:dyDescent="0.35">
      <c r="V1486" s="210" t="s">
        <v>3</v>
      </c>
      <c r="W1486" s="210" t="s">
        <v>3</v>
      </c>
      <c r="X1486" s="210" t="s">
        <v>3</v>
      </c>
      <c r="AD1486" s="210" t="s">
        <v>3</v>
      </c>
      <c r="AG1486" s="281"/>
      <c r="AH1486" s="281"/>
      <c r="AI1486" s="281"/>
      <c r="AJ1486" s="1172"/>
      <c r="AK1486" s="1253"/>
      <c r="AL1486" s="1253"/>
      <c r="AM1486" s="1253"/>
      <c r="AN1486" s="280"/>
      <c r="AO1486" s="280"/>
      <c r="AP1486" s="280"/>
    </row>
    <row r="1487" spans="22:42" ht="14.5" x14ac:dyDescent="0.35">
      <c r="V1487" s="210" t="s">
        <v>3</v>
      </c>
      <c r="W1487" s="210" t="s">
        <v>3</v>
      </c>
      <c r="X1487" s="210" t="s">
        <v>3</v>
      </c>
      <c r="AD1487" s="210" t="s">
        <v>3</v>
      </c>
      <c r="AG1487" s="281"/>
      <c r="AH1487" s="281"/>
      <c r="AI1487" s="281"/>
      <c r="AJ1487" s="1172"/>
      <c r="AK1487" s="1253"/>
      <c r="AL1487" s="1253"/>
      <c r="AM1487" s="1253"/>
      <c r="AN1487" s="280"/>
      <c r="AO1487" s="280"/>
      <c r="AP1487" s="280"/>
    </row>
    <row r="1488" spans="22:42" ht="14.5" x14ac:dyDescent="0.35">
      <c r="V1488" s="210" t="s">
        <v>3</v>
      </c>
      <c r="W1488" s="210" t="s">
        <v>3</v>
      </c>
      <c r="X1488" s="210" t="s">
        <v>3</v>
      </c>
      <c r="AD1488" s="210" t="s">
        <v>3</v>
      </c>
      <c r="AG1488" s="281"/>
      <c r="AH1488" s="281"/>
      <c r="AI1488" s="281"/>
      <c r="AJ1488" s="1172"/>
      <c r="AK1488" s="1253"/>
      <c r="AL1488" s="1253"/>
      <c r="AM1488" s="1253"/>
      <c r="AN1488" s="280"/>
      <c r="AO1488" s="280"/>
      <c r="AP1488" s="280"/>
    </row>
    <row r="1489" spans="22:42" ht="14.5" x14ac:dyDescent="0.35">
      <c r="V1489" s="210" t="s">
        <v>3</v>
      </c>
      <c r="W1489" s="210" t="s">
        <v>3</v>
      </c>
      <c r="X1489" s="210" t="s">
        <v>3</v>
      </c>
      <c r="AD1489" s="210" t="s">
        <v>3</v>
      </c>
      <c r="AG1489" s="281"/>
      <c r="AH1489" s="281"/>
      <c r="AI1489" s="281"/>
      <c r="AJ1489" s="1172"/>
      <c r="AK1489" s="1253"/>
      <c r="AL1489" s="1253"/>
      <c r="AM1489" s="1253"/>
      <c r="AN1489" s="280"/>
      <c r="AO1489" s="280"/>
      <c r="AP1489" s="280"/>
    </row>
    <row r="1490" spans="22:42" ht="14.5" x14ac:dyDescent="0.35">
      <c r="V1490" s="210" t="s">
        <v>3</v>
      </c>
      <c r="W1490" s="210" t="s">
        <v>3</v>
      </c>
      <c r="X1490" s="210" t="s">
        <v>3</v>
      </c>
      <c r="AD1490" s="210" t="s">
        <v>3</v>
      </c>
      <c r="AG1490" s="281"/>
      <c r="AH1490" s="281"/>
      <c r="AI1490" s="281"/>
      <c r="AJ1490" s="1172"/>
      <c r="AK1490" s="1253"/>
      <c r="AL1490" s="1253"/>
      <c r="AM1490" s="1253"/>
      <c r="AN1490" s="280"/>
      <c r="AO1490" s="280"/>
      <c r="AP1490" s="280"/>
    </row>
    <row r="1491" spans="22:42" ht="14.5" x14ac:dyDescent="0.35">
      <c r="V1491" s="210" t="s">
        <v>3</v>
      </c>
      <c r="W1491" s="210" t="s">
        <v>3</v>
      </c>
      <c r="X1491" s="210" t="s">
        <v>3</v>
      </c>
      <c r="AD1491" s="210" t="s">
        <v>3</v>
      </c>
      <c r="AG1491" s="281"/>
      <c r="AH1491" s="281"/>
      <c r="AI1491" s="281"/>
      <c r="AJ1491" s="1172"/>
      <c r="AK1491" s="1253"/>
      <c r="AL1491" s="1253"/>
      <c r="AM1491" s="1253"/>
      <c r="AN1491" s="280"/>
      <c r="AO1491" s="280"/>
      <c r="AP1491" s="280"/>
    </row>
    <row r="1492" spans="22:42" ht="14.5" x14ac:dyDescent="0.35">
      <c r="V1492" s="210" t="s">
        <v>3</v>
      </c>
      <c r="W1492" s="210" t="s">
        <v>3</v>
      </c>
      <c r="X1492" s="210" t="s">
        <v>3</v>
      </c>
      <c r="AD1492" s="210" t="s">
        <v>3</v>
      </c>
      <c r="AG1492" s="281"/>
      <c r="AH1492" s="281"/>
      <c r="AI1492" s="281"/>
      <c r="AJ1492" s="1172"/>
      <c r="AK1492" s="1253"/>
      <c r="AL1492" s="1253"/>
      <c r="AM1492" s="1253"/>
      <c r="AN1492" s="280"/>
      <c r="AO1492" s="280"/>
      <c r="AP1492" s="280"/>
    </row>
    <row r="1493" spans="22:42" ht="14.5" x14ac:dyDescent="0.35">
      <c r="V1493" s="210" t="s">
        <v>3</v>
      </c>
      <c r="W1493" s="210" t="s">
        <v>3</v>
      </c>
      <c r="X1493" s="210" t="s">
        <v>3</v>
      </c>
      <c r="AD1493" s="210" t="s">
        <v>3</v>
      </c>
      <c r="AG1493" s="281"/>
      <c r="AH1493" s="281"/>
      <c r="AI1493" s="281"/>
      <c r="AJ1493" s="1172"/>
      <c r="AK1493" s="1253"/>
      <c r="AL1493" s="1253"/>
      <c r="AM1493" s="1253"/>
      <c r="AN1493" s="280"/>
      <c r="AO1493" s="280"/>
      <c r="AP1493" s="280"/>
    </row>
    <row r="1494" spans="22:42" ht="14.5" x14ac:dyDescent="0.35">
      <c r="V1494" s="210" t="s">
        <v>3</v>
      </c>
      <c r="W1494" s="210" t="s">
        <v>3</v>
      </c>
      <c r="X1494" s="210" t="s">
        <v>3</v>
      </c>
      <c r="AD1494" s="210" t="s">
        <v>3</v>
      </c>
      <c r="AG1494" s="281"/>
      <c r="AH1494" s="281"/>
      <c r="AI1494" s="281"/>
      <c r="AJ1494" s="1172"/>
      <c r="AK1494" s="1253"/>
      <c r="AL1494" s="1253"/>
      <c r="AM1494" s="1253"/>
      <c r="AN1494" s="280"/>
      <c r="AO1494" s="280"/>
      <c r="AP1494" s="280"/>
    </row>
    <row r="1495" spans="22:42" ht="14.5" x14ac:dyDescent="0.35">
      <c r="V1495" s="210" t="s">
        <v>3</v>
      </c>
      <c r="W1495" s="210" t="s">
        <v>3</v>
      </c>
      <c r="X1495" s="210" t="s">
        <v>3</v>
      </c>
      <c r="AD1495" s="210" t="s">
        <v>3</v>
      </c>
      <c r="AG1495" s="281"/>
      <c r="AH1495" s="281"/>
      <c r="AI1495" s="281"/>
      <c r="AJ1495" s="1172"/>
      <c r="AK1495" s="1253"/>
      <c r="AL1495" s="1253"/>
      <c r="AM1495" s="1253"/>
      <c r="AN1495" s="280"/>
      <c r="AO1495" s="280"/>
      <c r="AP1495" s="280"/>
    </row>
    <row r="1496" spans="22:42" ht="14.5" x14ac:dyDescent="0.35">
      <c r="V1496" s="210" t="s">
        <v>3</v>
      </c>
      <c r="W1496" s="210" t="s">
        <v>3</v>
      </c>
      <c r="X1496" s="210" t="s">
        <v>3</v>
      </c>
      <c r="AD1496" s="210" t="s">
        <v>3</v>
      </c>
      <c r="AG1496" s="281"/>
      <c r="AH1496" s="281"/>
      <c r="AI1496" s="281"/>
      <c r="AJ1496" s="1172"/>
      <c r="AK1496" s="1253"/>
      <c r="AL1496" s="1253"/>
      <c r="AM1496" s="1253"/>
      <c r="AN1496" s="280"/>
      <c r="AO1496" s="280"/>
      <c r="AP1496" s="280"/>
    </row>
    <row r="1497" spans="22:42" ht="14.5" x14ac:dyDescent="0.35">
      <c r="V1497" s="210" t="s">
        <v>3</v>
      </c>
      <c r="W1497" s="210" t="s">
        <v>3</v>
      </c>
      <c r="X1497" s="210" t="s">
        <v>3</v>
      </c>
      <c r="AD1497" s="210" t="s">
        <v>3</v>
      </c>
      <c r="AG1497" s="281"/>
      <c r="AH1497" s="281"/>
      <c r="AI1497" s="281"/>
      <c r="AJ1497" s="1172"/>
      <c r="AK1497" s="1253"/>
      <c r="AL1497" s="1253"/>
      <c r="AM1497" s="1253"/>
      <c r="AN1497" s="280"/>
      <c r="AO1497" s="280"/>
      <c r="AP1497" s="280"/>
    </row>
    <row r="1498" spans="22:42" ht="14.5" x14ac:dyDescent="0.35">
      <c r="V1498" s="210" t="s">
        <v>3</v>
      </c>
      <c r="W1498" s="210" t="s">
        <v>3</v>
      </c>
      <c r="X1498" s="210" t="s">
        <v>3</v>
      </c>
      <c r="AD1498" s="210" t="s">
        <v>3</v>
      </c>
      <c r="AG1498" s="281"/>
      <c r="AH1498" s="281"/>
      <c r="AI1498" s="281"/>
      <c r="AJ1498" s="1172"/>
      <c r="AK1498" s="1253"/>
      <c r="AL1498" s="1253"/>
      <c r="AM1498" s="1253"/>
      <c r="AN1498" s="280"/>
      <c r="AO1498" s="280"/>
      <c r="AP1498" s="280"/>
    </row>
    <row r="1499" spans="22:42" ht="14.5" x14ac:dyDescent="0.35">
      <c r="V1499" s="210" t="s">
        <v>3</v>
      </c>
      <c r="W1499" s="210" t="s">
        <v>3</v>
      </c>
      <c r="X1499" s="210" t="s">
        <v>3</v>
      </c>
      <c r="AD1499" s="210" t="s">
        <v>3</v>
      </c>
      <c r="AG1499" s="281"/>
      <c r="AH1499" s="281"/>
      <c r="AI1499" s="281"/>
      <c r="AJ1499" s="1172"/>
      <c r="AK1499" s="1253"/>
      <c r="AL1499" s="1253"/>
      <c r="AM1499" s="1253"/>
      <c r="AN1499" s="280"/>
      <c r="AO1499" s="280"/>
      <c r="AP1499" s="280"/>
    </row>
    <row r="1500" spans="22:42" ht="14.5" x14ac:dyDescent="0.35">
      <c r="V1500" s="210" t="s">
        <v>3</v>
      </c>
      <c r="W1500" s="210" t="s">
        <v>3</v>
      </c>
      <c r="X1500" s="210" t="s">
        <v>3</v>
      </c>
      <c r="AD1500" s="210" t="s">
        <v>3</v>
      </c>
      <c r="AG1500" s="281"/>
      <c r="AH1500" s="281"/>
      <c r="AI1500" s="281"/>
      <c r="AJ1500" s="1172"/>
      <c r="AK1500" s="1253"/>
      <c r="AL1500" s="1253"/>
      <c r="AM1500" s="1253"/>
      <c r="AN1500" s="280"/>
      <c r="AO1500" s="280"/>
      <c r="AP1500" s="280"/>
    </row>
    <row r="1501" spans="22:42" ht="14.5" x14ac:dyDescent="0.35">
      <c r="V1501" s="210" t="s">
        <v>3</v>
      </c>
      <c r="W1501" s="210" t="s">
        <v>3</v>
      </c>
      <c r="X1501" s="210" t="s">
        <v>3</v>
      </c>
      <c r="AD1501" s="210" t="s">
        <v>3</v>
      </c>
      <c r="AG1501" s="281"/>
      <c r="AH1501" s="281"/>
      <c r="AI1501" s="281"/>
      <c r="AJ1501" s="1172"/>
      <c r="AK1501" s="1253"/>
      <c r="AL1501" s="1253"/>
      <c r="AM1501" s="1253"/>
      <c r="AN1501" s="280"/>
      <c r="AO1501" s="280"/>
      <c r="AP1501" s="280"/>
    </row>
    <row r="1502" spans="22:42" ht="14.5" x14ac:dyDescent="0.35">
      <c r="V1502" s="210" t="s">
        <v>3</v>
      </c>
      <c r="W1502" s="210" t="s">
        <v>3</v>
      </c>
      <c r="X1502" s="210" t="s">
        <v>3</v>
      </c>
      <c r="AD1502" s="210" t="s">
        <v>3</v>
      </c>
      <c r="AG1502" s="281"/>
      <c r="AH1502" s="281"/>
      <c r="AI1502" s="281"/>
      <c r="AJ1502" s="1172"/>
      <c r="AK1502" s="1253"/>
      <c r="AL1502" s="1253"/>
      <c r="AM1502" s="1253"/>
      <c r="AN1502" s="280"/>
      <c r="AO1502" s="280"/>
      <c r="AP1502" s="280"/>
    </row>
    <row r="1503" spans="22:42" ht="14.5" x14ac:dyDescent="0.35">
      <c r="V1503" s="210" t="s">
        <v>3</v>
      </c>
      <c r="W1503" s="210" t="s">
        <v>3</v>
      </c>
      <c r="X1503" s="210" t="s">
        <v>3</v>
      </c>
      <c r="AD1503" s="210" t="s">
        <v>3</v>
      </c>
      <c r="AG1503" s="281"/>
      <c r="AH1503" s="281"/>
      <c r="AI1503" s="281"/>
      <c r="AJ1503" s="1172"/>
      <c r="AK1503" s="1253"/>
      <c r="AL1503" s="1253"/>
      <c r="AM1503" s="1253"/>
      <c r="AN1503" s="280"/>
      <c r="AO1503" s="280"/>
      <c r="AP1503" s="280"/>
    </row>
    <row r="1504" spans="22:42" ht="14.5" x14ac:dyDescent="0.35">
      <c r="V1504" s="210" t="s">
        <v>3</v>
      </c>
      <c r="W1504" s="210" t="s">
        <v>3</v>
      </c>
      <c r="X1504" s="210" t="s">
        <v>3</v>
      </c>
      <c r="AD1504" s="210" t="s">
        <v>3</v>
      </c>
      <c r="AG1504" s="281"/>
      <c r="AH1504" s="281"/>
      <c r="AI1504" s="281"/>
      <c r="AJ1504" s="1172"/>
      <c r="AK1504" s="1253"/>
      <c r="AL1504" s="1253"/>
      <c r="AM1504" s="1253"/>
      <c r="AN1504" s="280"/>
      <c r="AO1504" s="280"/>
      <c r="AP1504" s="280"/>
    </row>
    <row r="1505" spans="22:42" ht="14.5" x14ac:dyDescent="0.35">
      <c r="V1505" s="210" t="s">
        <v>3</v>
      </c>
      <c r="W1505" s="210" t="s">
        <v>3</v>
      </c>
      <c r="X1505" s="210" t="s">
        <v>3</v>
      </c>
      <c r="AD1505" s="210" t="s">
        <v>3</v>
      </c>
      <c r="AG1505" s="281"/>
      <c r="AH1505" s="281"/>
      <c r="AI1505" s="281"/>
      <c r="AJ1505" s="1172"/>
      <c r="AK1505" s="1253"/>
      <c r="AL1505" s="1253"/>
      <c r="AM1505" s="1253"/>
      <c r="AN1505" s="280"/>
      <c r="AO1505" s="280"/>
      <c r="AP1505" s="280"/>
    </row>
    <row r="1506" spans="22:42" ht="14.5" x14ac:dyDescent="0.35">
      <c r="V1506" s="210" t="s">
        <v>3</v>
      </c>
      <c r="W1506" s="210" t="s">
        <v>3</v>
      </c>
      <c r="X1506" s="210" t="s">
        <v>3</v>
      </c>
      <c r="AD1506" s="210" t="s">
        <v>3</v>
      </c>
      <c r="AG1506" s="281"/>
      <c r="AH1506" s="281"/>
      <c r="AI1506" s="281"/>
      <c r="AJ1506" s="1172"/>
      <c r="AK1506" s="1253"/>
      <c r="AL1506" s="1253"/>
      <c r="AM1506" s="1253"/>
      <c r="AN1506" s="280"/>
      <c r="AO1506" s="280"/>
      <c r="AP1506" s="280"/>
    </row>
    <row r="1507" spans="22:42" ht="14.5" x14ac:dyDescent="0.35">
      <c r="V1507" s="210" t="s">
        <v>3</v>
      </c>
      <c r="W1507" s="210" t="s">
        <v>3</v>
      </c>
      <c r="X1507" s="210" t="s">
        <v>3</v>
      </c>
      <c r="AD1507" s="210" t="s">
        <v>3</v>
      </c>
      <c r="AG1507" s="281"/>
      <c r="AH1507" s="281"/>
      <c r="AI1507" s="281"/>
      <c r="AJ1507" s="1172"/>
      <c r="AK1507" s="1253"/>
      <c r="AL1507" s="1253"/>
      <c r="AM1507" s="1253"/>
      <c r="AN1507" s="280"/>
      <c r="AO1507" s="280"/>
      <c r="AP1507" s="280"/>
    </row>
    <row r="1508" spans="22:42" ht="14.5" x14ac:dyDescent="0.35">
      <c r="V1508" s="210" t="s">
        <v>3</v>
      </c>
      <c r="W1508" s="210" t="s">
        <v>3</v>
      </c>
      <c r="X1508" s="210" t="s">
        <v>3</v>
      </c>
      <c r="AD1508" s="210" t="s">
        <v>3</v>
      </c>
      <c r="AG1508" s="281"/>
      <c r="AH1508" s="281"/>
      <c r="AI1508" s="281"/>
      <c r="AJ1508" s="1172"/>
      <c r="AK1508" s="1253"/>
      <c r="AL1508" s="1253"/>
      <c r="AM1508" s="1253"/>
      <c r="AN1508" s="280"/>
      <c r="AO1508" s="280"/>
      <c r="AP1508" s="280"/>
    </row>
    <row r="1509" spans="22:42" ht="14.5" x14ac:dyDescent="0.35">
      <c r="V1509" s="210" t="s">
        <v>3</v>
      </c>
      <c r="W1509" s="210" t="s">
        <v>3</v>
      </c>
      <c r="X1509" s="210" t="s">
        <v>3</v>
      </c>
      <c r="AD1509" s="210" t="s">
        <v>3</v>
      </c>
      <c r="AG1509" s="281"/>
      <c r="AH1509" s="281"/>
      <c r="AI1509" s="281"/>
      <c r="AJ1509" s="1172"/>
      <c r="AK1509" s="1253"/>
      <c r="AL1509" s="1253"/>
      <c r="AM1509" s="1253"/>
      <c r="AN1509" s="280"/>
      <c r="AO1509" s="280"/>
      <c r="AP1509" s="280"/>
    </row>
    <row r="1510" spans="22:42" ht="14.5" x14ac:dyDescent="0.35">
      <c r="V1510" s="210" t="s">
        <v>3</v>
      </c>
      <c r="W1510" s="210" t="s">
        <v>3</v>
      </c>
      <c r="X1510" s="210" t="s">
        <v>3</v>
      </c>
      <c r="AD1510" s="210" t="s">
        <v>3</v>
      </c>
      <c r="AG1510" s="281"/>
      <c r="AH1510" s="281"/>
      <c r="AI1510" s="281"/>
      <c r="AJ1510" s="1172"/>
      <c r="AK1510" s="1253"/>
      <c r="AL1510" s="1253"/>
      <c r="AM1510" s="1253"/>
      <c r="AN1510" s="280"/>
      <c r="AO1510" s="280"/>
      <c r="AP1510" s="280"/>
    </row>
    <row r="1511" spans="22:42" ht="14.5" x14ac:dyDescent="0.35">
      <c r="V1511" s="210" t="s">
        <v>3</v>
      </c>
      <c r="W1511" s="210" t="s">
        <v>3</v>
      </c>
      <c r="X1511" s="210" t="s">
        <v>3</v>
      </c>
      <c r="AD1511" s="210" t="s">
        <v>3</v>
      </c>
      <c r="AG1511" s="281"/>
      <c r="AH1511" s="281"/>
      <c r="AI1511" s="281"/>
      <c r="AJ1511" s="1172"/>
      <c r="AK1511" s="1253"/>
      <c r="AL1511" s="1253"/>
      <c r="AM1511" s="1253"/>
      <c r="AN1511" s="280"/>
      <c r="AO1511" s="280"/>
      <c r="AP1511" s="280"/>
    </row>
    <row r="1512" spans="22:42" ht="14.5" x14ac:dyDescent="0.35">
      <c r="V1512" s="210" t="s">
        <v>3</v>
      </c>
      <c r="W1512" s="210" t="s">
        <v>3</v>
      </c>
      <c r="X1512" s="210" t="s">
        <v>3</v>
      </c>
      <c r="AD1512" s="210" t="s">
        <v>3</v>
      </c>
      <c r="AG1512" s="281"/>
      <c r="AH1512" s="281"/>
      <c r="AI1512" s="281"/>
      <c r="AJ1512" s="1172"/>
      <c r="AK1512" s="1253"/>
      <c r="AL1512" s="1253"/>
      <c r="AM1512" s="1253"/>
      <c r="AN1512" s="280"/>
      <c r="AO1512" s="280"/>
      <c r="AP1512" s="280"/>
    </row>
    <row r="1513" spans="22:42" ht="14.5" x14ac:dyDescent="0.35">
      <c r="V1513" s="210" t="s">
        <v>3</v>
      </c>
      <c r="W1513" s="210" t="s">
        <v>3</v>
      </c>
      <c r="X1513" s="210" t="s">
        <v>3</v>
      </c>
      <c r="AD1513" s="210" t="s">
        <v>3</v>
      </c>
      <c r="AG1513" s="281"/>
      <c r="AH1513" s="281"/>
      <c r="AI1513" s="281"/>
      <c r="AJ1513" s="1172"/>
      <c r="AK1513" s="1253"/>
      <c r="AL1513" s="1253"/>
      <c r="AM1513" s="1253"/>
      <c r="AN1513" s="280"/>
      <c r="AO1513" s="280"/>
      <c r="AP1513" s="280"/>
    </row>
    <row r="1514" spans="22:42" ht="14.5" x14ac:dyDescent="0.35">
      <c r="V1514" s="210" t="s">
        <v>3</v>
      </c>
      <c r="W1514" s="210" t="s">
        <v>3</v>
      </c>
      <c r="X1514" s="210" t="s">
        <v>3</v>
      </c>
      <c r="AD1514" s="210" t="s">
        <v>3</v>
      </c>
      <c r="AG1514" s="281"/>
      <c r="AH1514" s="281"/>
      <c r="AI1514" s="281"/>
      <c r="AJ1514" s="1172"/>
      <c r="AK1514" s="1253"/>
      <c r="AL1514" s="1253"/>
      <c r="AM1514" s="1253"/>
      <c r="AN1514" s="280"/>
      <c r="AO1514" s="280"/>
      <c r="AP1514" s="280"/>
    </row>
    <row r="1515" spans="22:42" ht="14.5" x14ac:dyDescent="0.35">
      <c r="V1515" s="210" t="s">
        <v>3</v>
      </c>
      <c r="W1515" s="210" t="s">
        <v>3</v>
      </c>
      <c r="X1515" s="210" t="s">
        <v>3</v>
      </c>
      <c r="AD1515" s="210" t="s">
        <v>3</v>
      </c>
      <c r="AG1515" s="281"/>
      <c r="AH1515" s="281"/>
      <c r="AI1515" s="281"/>
      <c r="AJ1515" s="1172"/>
      <c r="AK1515" s="1253"/>
      <c r="AL1515" s="1253"/>
      <c r="AM1515" s="1253"/>
      <c r="AN1515" s="280"/>
      <c r="AO1515" s="280"/>
      <c r="AP1515" s="280"/>
    </row>
    <row r="1516" spans="22:42" ht="14.5" x14ac:dyDescent="0.35">
      <c r="V1516" s="210" t="s">
        <v>3</v>
      </c>
      <c r="W1516" s="210" t="s">
        <v>3</v>
      </c>
      <c r="X1516" s="210" t="s">
        <v>3</v>
      </c>
      <c r="AD1516" s="210" t="s">
        <v>3</v>
      </c>
      <c r="AG1516" s="281"/>
      <c r="AH1516" s="281"/>
      <c r="AI1516" s="281"/>
      <c r="AJ1516" s="1172"/>
      <c r="AK1516" s="1253"/>
      <c r="AL1516" s="1253"/>
      <c r="AM1516" s="1253"/>
      <c r="AN1516" s="280"/>
      <c r="AO1516" s="280"/>
      <c r="AP1516" s="280"/>
    </row>
    <row r="1517" spans="22:42" ht="14.5" x14ac:dyDescent="0.35">
      <c r="V1517" s="210" t="s">
        <v>3</v>
      </c>
      <c r="W1517" s="210" t="s">
        <v>3</v>
      </c>
      <c r="X1517" s="210" t="s">
        <v>3</v>
      </c>
      <c r="AD1517" s="210" t="s">
        <v>3</v>
      </c>
      <c r="AG1517" s="281"/>
      <c r="AH1517" s="281"/>
      <c r="AI1517" s="281"/>
      <c r="AJ1517" s="1172"/>
      <c r="AK1517" s="1253"/>
      <c r="AL1517" s="1253"/>
      <c r="AM1517" s="1253"/>
      <c r="AN1517" s="280"/>
      <c r="AO1517" s="280"/>
      <c r="AP1517" s="280"/>
    </row>
    <row r="1518" spans="22:42" ht="14.5" x14ac:dyDescent="0.35">
      <c r="V1518" s="210" t="s">
        <v>3</v>
      </c>
      <c r="W1518" s="210" t="s">
        <v>3</v>
      </c>
      <c r="X1518" s="210" t="s">
        <v>3</v>
      </c>
      <c r="AD1518" s="210" t="s">
        <v>3</v>
      </c>
      <c r="AG1518" s="281"/>
      <c r="AH1518" s="281"/>
      <c r="AI1518" s="281"/>
      <c r="AJ1518" s="1172"/>
      <c r="AK1518" s="1253"/>
      <c r="AL1518" s="1253"/>
      <c r="AM1518" s="1253"/>
      <c r="AN1518" s="280"/>
      <c r="AO1518" s="280"/>
      <c r="AP1518" s="280"/>
    </row>
    <row r="1519" spans="22:42" ht="14.5" x14ac:dyDescent="0.35">
      <c r="V1519" s="210" t="s">
        <v>3</v>
      </c>
      <c r="W1519" s="210" t="s">
        <v>3</v>
      </c>
      <c r="X1519" s="210" t="s">
        <v>3</v>
      </c>
      <c r="AD1519" s="210" t="s">
        <v>3</v>
      </c>
      <c r="AG1519" s="281"/>
      <c r="AH1519" s="281"/>
      <c r="AI1519" s="281"/>
      <c r="AJ1519" s="1172"/>
      <c r="AK1519" s="1253"/>
      <c r="AL1519" s="1253"/>
      <c r="AM1519" s="1253"/>
      <c r="AN1519" s="280"/>
      <c r="AO1519" s="280"/>
      <c r="AP1519" s="280"/>
    </row>
    <row r="1520" spans="22:42" ht="14.5" x14ac:dyDescent="0.35">
      <c r="V1520" s="210" t="s">
        <v>3</v>
      </c>
      <c r="W1520" s="210" t="s">
        <v>3</v>
      </c>
      <c r="X1520" s="210" t="s">
        <v>3</v>
      </c>
      <c r="AD1520" s="210" t="s">
        <v>3</v>
      </c>
      <c r="AG1520" s="281"/>
      <c r="AH1520" s="281"/>
      <c r="AI1520" s="281"/>
      <c r="AJ1520" s="1172"/>
      <c r="AK1520" s="1253"/>
      <c r="AL1520" s="1253"/>
      <c r="AM1520" s="1253"/>
      <c r="AN1520" s="280"/>
      <c r="AO1520" s="280"/>
      <c r="AP1520" s="280"/>
    </row>
    <row r="1521" spans="22:42" ht="14.5" x14ac:dyDescent="0.35">
      <c r="V1521" s="210" t="s">
        <v>3</v>
      </c>
      <c r="W1521" s="210" t="s">
        <v>3</v>
      </c>
      <c r="X1521" s="210" t="s">
        <v>3</v>
      </c>
      <c r="AD1521" s="210" t="s">
        <v>3</v>
      </c>
      <c r="AG1521" s="281"/>
      <c r="AH1521" s="281"/>
      <c r="AI1521" s="281"/>
      <c r="AJ1521" s="1172"/>
      <c r="AK1521" s="1253"/>
      <c r="AL1521" s="1253"/>
      <c r="AM1521" s="1253"/>
      <c r="AN1521" s="280"/>
      <c r="AO1521" s="280"/>
      <c r="AP1521" s="280"/>
    </row>
    <row r="1522" spans="22:42" ht="14.5" x14ac:dyDescent="0.35">
      <c r="V1522" s="210" t="s">
        <v>3</v>
      </c>
      <c r="W1522" s="210" t="s">
        <v>3</v>
      </c>
      <c r="X1522" s="210" t="s">
        <v>3</v>
      </c>
      <c r="AD1522" s="210" t="s">
        <v>3</v>
      </c>
      <c r="AG1522" s="281"/>
      <c r="AH1522" s="281"/>
      <c r="AI1522" s="281"/>
      <c r="AJ1522" s="1172"/>
      <c r="AK1522" s="1253"/>
      <c r="AL1522" s="1253"/>
      <c r="AM1522" s="1253"/>
      <c r="AN1522" s="280"/>
      <c r="AO1522" s="280"/>
      <c r="AP1522" s="280"/>
    </row>
    <row r="1523" spans="22:42" ht="14.5" x14ac:dyDescent="0.35">
      <c r="V1523" s="210" t="s">
        <v>3</v>
      </c>
      <c r="W1523" s="210" t="s">
        <v>3</v>
      </c>
      <c r="X1523" s="210" t="s">
        <v>3</v>
      </c>
      <c r="AD1523" s="210" t="s">
        <v>3</v>
      </c>
      <c r="AG1523" s="281"/>
      <c r="AH1523" s="281"/>
      <c r="AI1523" s="281"/>
      <c r="AJ1523" s="1172"/>
      <c r="AK1523" s="1253"/>
      <c r="AL1523" s="1253"/>
      <c r="AM1523" s="1253"/>
      <c r="AN1523" s="280"/>
      <c r="AO1523" s="280"/>
      <c r="AP1523" s="280"/>
    </row>
    <row r="1524" spans="22:42" ht="14.5" x14ac:dyDescent="0.35">
      <c r="V1524" s="210" t="s">
        <v>3</v>
      </c>
      <c r="W1524" s="210" t="s">
        <v>3</v>
      </c>
      <c r="X1524" s="210" t="s">
        <v>3</v>
      </c>
      <c r="AD1524" s="210" t="s">
        <v>3</v>
      </c>
      <c r="AG1524" s="281"/>
      <c r="AH1524" s="281"/>
      <c r="AI1524" s="281"/>
      <c r="AJ1524" s="1172"/>
      <c r="AK1524" s="1253"/>
      <c r="AL1524" s="1253"/>
      <c r="AM1524" s="1253"/>
      <c r="AN1524" s="280"/>
      <c r="AO1524" s="280"/>
      <c r="AP1524" s="280"/>
    </row>
    <row r="1525" spans="22:42" ht="14.5" x14ac:dyDescent="0.35">
      <c r="V1525" s="210" t="s">
        <v>3</v>
      </c>
      <c r="W1525" s="210" t="s">
        <v>3</v>
      </c>
      <c r="X1525" s="210" t="s">
        <v>3</v>
      </c>
      <c r="AD1525" s="210" t="s">
        <v>3</v>
      </c>
      <c r="AG1525" s="281"/>
      <c r="AH1525" s="281"/>
      <c r="AI1525" s="281"/>
      <c r="AJ1525" s="1172"/>
      <c r="AK1525" s="1253"/>
      <c r="AL1525" s="1253"/>
      <c r="AM1525" s="1253"/>
      <c r="AN1525" s="280"/>
      <c r="AO1525" s="280"/>
      <c r="AP1525" s="280"/>
    </row>
    <row r="1526" spans="22:42" ht="14.5" x14ac:dyDescent="0.35">
      <c r="V1526" s="210" t="s">
        <v>3</v>
      </c>
      <c r="W1526" s="210" t="s">
        <v>3</v>
      </c>
      <c r="X1526" s="210" t="s">
        <v>3</v>
      </c>
      <c r="AD1526" s="210" t="s">
        <v>3</v>
      </c>
      <c r="AG1526" s="281"/>
      <c r="AH1526" s="281"/>
      <c r="AI1526" s="281"/>
      <c r="AJ1526" s="1172"/>
      <c r="AK1526" s="1253"/>
      <c r="AL1526" s="1253"/>
      <c r="AM1526" s="1253"/>
      <c r="AN1526" s="280"/>
      <c r="AO1526" s="280"/>
      <c r="AP1526" s="280"/>
    </row>
    <row r="1527" spans="22:42" ht="14.5" x14ac:dyDescent="0.35">
      <c r="V1527" s="210" t="s">
        <v>3</v>
      </c>
      <c r="W1527" s="210" t="s">
        <v>3</v>
      </c>
      <c r="X1527" s="210" t="s">
        <v>3</v>
      </c>
      <c r="AD1527" s="210" t="s">
        <v>3</v>
      </c>
      <c r="AG1527" s="281"/>
      <c r="AH1527" s="281"/>
      <c r="AI1527" s="281"/>
      <c r="AJ1527" s="1172"/>
      <c r="AK1527" s="1253"/>
      <c r="AL1527" s="1253"/>
      <c r="AM1527" s="1253"/>
      <c r="AN1527" s="280"/>
      <c r="AO1527" s="280"/>
      <c r="AP1527" s="280"/>
    </row>
    <row r="1528" spans="22:42" ht="14.5" x14ac:dyDescent="0.35">
      <c r="V1528" s="210" t="s">
        <v>3</v>
      </c>
      <c r="W1528" s="210" t="s">
        <v>3</v>
      </c>
      <c r="X1528" s="210" t="s">
        <v>3</v>
      </c>
      <c r="AD1528" s="210" t="s">
        <v>3</v>
      </c>
      <c r="AG1528" s="281"/>
      <c r="AH1528" s="281"/>
      <c r="AI1528" s="281"/>
      <c r="AJ1528" s="1172"/>
      <c r="AK1528" s="1253"/>
      <c r="AL1528" s="1253"/>
      <c r="AM1528" s="1253"/>
      <c r="AN1528" s="280"/>
      <c r="AO1528" s="280"/>
      <c r="AP1528" s="280"/>
    </row>
    <row r="1529" spans="22:42" ht="14.5" x14ac:dyDescent="0.35">
      <c r="V1529" s="210" t="s">
        <v>3</v>
      </c>
      <c r="W1529" s="210" t="s">
        <v>3</v>
      </c>
      <c r="X1529" s="210" t="s">
        <v>3</v>
      </c>
      <c r="AD1529" s="210" t="s">
        <v>3</v>
      </c>
      <c r="AG1529" s="281"/>
      <c r="AH1529" s="281"/>
      <c r="AI1529" s="281"/>
      <c r="AJ1529" s="1172"/>
      <c r="AK1529" s="1253"/>
      <c r="AL1529" s="1253"/>
      <c r="AM1529" s="1253"/>
      <c r="AN1529" s="280"/>
      <c r="AO1529" s="280"/>
      <c r="AP1529" s="280"/>
    </row>
    <row r="1530" spans="22:42" ht="14.5" x14ac:dyDescent="0.35">
      <c r="V1530" s="210" t="s">
        <v>3</v>
      </c>
      <c r="W1530" s="210" t="s">
        <v>3</v>
      </c>
      <c r="X1530" s="210" t="s">
        <v>3</v>
      </c>
      <c r="AD1530" s="210" t="s">
        <v>3</v>
      </c>
      <c r="AG1530" s="281"/>
      <c r="AH1530" s="281"/>
      <c r="AI1530" s="281"/>
      <c r="AJ1530" s="1172"/>
      <c r="AK1530" s="1253"/>
      <c r="AL1530" s="1253"/>
      <c r="AM1530" s="1253"/>
      <c r="AN1530" s="280"/>
      <c r="AO1530" s="280"/>
      <c r="AP1530" s="280"/>
    </row>
    <row r="1531" spans="22:42" ht="14.5" x14ac:dyDescent="0.35">
      <c r="V1531" s="210" t="s">
        <v>3</v>
      </c>
      <c r="W1531" s="210" t="s">
        <v>3</v>
      </c>
      <c r="X1531" s="210" t="s">
        <v>3</v>
      </c>
      <c r="AD1531" s="210" t="s">
        <v>3</v>
      </c>
      <c r="AG1531" s="281"/>
      <c r="AH1531" s="281"/>
      <c r="AI1531" s="281"/>
      <c r="AJ1531" s="1172"/>
      <c r="AK1531" s="1253"/>
      <c r="AL1531" s="1253"/>
      <c r="AM1531" s="1253"/>
      <c r="AN1531" s="280"/>
      <c r="AO1531" s="280"/>
      <c r="AP1531" s="280"/>
    </row>
    <row r="1532" spans="22:42" ht="14.5" x14ac:dyDescent="0.35">
      <c r="V1532" s="210" t="s">
        <v>3</v>
      </c>
      <c r="W1532" s="210" t="s">
        <v>3</v>
      </c>
      <c r="X1532" s="210" t="s">
        <v>3</v>
      </c>
      <c r="AD1532" s="210" t="s">
        <v>3</v>
      </c>
      <c r="AG1532" s="281"/>
      <c r="AH1532" s="281"/>
      <c r="AI1532" s="281"/>
      <c r="AJ1532" s="1172"/>
      <c r="AK1532" s="1253"/>
      <c r="AL1532" s="1253"/>
      <c r="AM1532" s="1253"/>
      <c r="AN1532" s="280"/>
      <c r="AO1532" s="280"/>
      <c r="AP1532" s="280"/>
    </row>
    <row r="1533" spans="22:42" ht="14.5" x14ac:dyDescent="0.35">
      <c r="V1533" s="210" t="s">
        <v>3</v>
      </c>
      <c r="W1533" s="210" t="s">
        <v>3</v>
      </c>
      <c r="X1533" s="210" t="s">
        <v>3</v>
      </c>
      <c r="AD1533" s="210" t="s">
        <v>3</v>
      </c>
      <c r="AG1533" s="281"/>
      <c r="AH1533" s="281"/>
      <c r="AI1533" s="281"/>
      <c r="AJ1533" s="1172"/>
      <c r="AK1533" s="1253"/>
      <c r="AL1533" s="1253"/>
      <c r="AM1533" s="1253"/>
      <c r="AN1533" s="280"/>
      <c r="AO1533" s="280"/>
      <c r="AP1533" s="280"/>
    </row>
    <row r="1534" spans="22:42" ht="14.5" x14ac:dyDescent="0.35">
      <c r="V1534" s="210" t="s">
        <v>3</v>
      </c>
      <c r="W1534" s="210" t="s">
        <v>3</v>
      </c>
      <c r="X1534" s="210" t="s">
        <v>3</v>
      </c>
      <c r="AD1534" s="210" t="s">
        <v>3</v>
      </c>
      <c r="AG1534" s="281"/>
      <c r="AH1534" s="281"/>
      <c r="AI1534" s="281"/>
      <c r="AJ1534" s="1172"/>
      <c r="AK1534" s="1253"/>
      <c r="AL1534" s="1253"/>
      <c r="AM1534" s="1253"/>
      <c r="AN1534" s="280"/>
      <c r="AO1534" s="280"/>
      <c r="AP1534" s="280"/>
    </row>
    <row r="1535" spans="22:42" ht="14.5" x14ac:dyDescent="0.35">
      <c r="V1535" s="210" t="s">
        <v>3</v>
      </c>
      <c r="W1535" s="210" t="s">
        <v>3</v>
      </c>
      <c r="X1535" s="210" t="s">
        <v>3</v>
      </c>
      <c r="AD1535" s="210" t="s">
        <v>3</v>
      </c>
      <c r="AG1535" s="281"/>
      <c r="AH1535" s="281"/>
      <c r="AI1535" s="281"/>
      <c r="AJ1535" s="1172"/>
      <c r="AK1535" s="1253"/>
      <c r="AL1535" s="1253"/>
      <c r="AM1535" s="1253"/>
      <c r="AN1535" s="280"/>
      <c r="AO1535" s="280"/>
      <c r="AP1535" s="280"/>
    </row>
    <row r="1536" spans="22:42" ht="14.5" x14ac:dyDescent="0.35">
      <c r="V1536" s="210" t="s">
        <v>3</v>
      </c>
      <c r="W1536" s="210" t="s">
        <v>3</v>
      </c>
      <c r="X1536" s="210" t="s">
        <v>3</v>
      </c>
      <c r="AD1536" s="210" t="s">
        <v>3</v>
      </c>
      <c r="AG1536" s="281"/>
      <c r="AH1536" s="281"/>
      <c r="AI1536" s="281"/>
      <c r="AJ1536" s="1172"/>
      <c r="AK1536" s="1253"/>
      <c r="AL1536" s="1253"/>
      <c r="AM1536" s="1253"/>
      <c r="AN1536" s="280"/>
      <c r="AO1536" s="280"/>
      <c r="AP1536" s="280"/>
    </row>
    <row r="1537" spans="22:42" ht="14.5" x14ac:dyDescent="0.35">
      <c r="V1537" s="210" t="s">
        <v>3</v>
      </c>
      <c r="W1537" s="210" t="s">
        <v>3</v>
      </c>
      <c r="X1537" s="210" t="s">
        <v>3</v>
      </c>
      <c r="AD1537" s="210" t="s">
        <v>3</v>
      </c>
      <c r="AG1537" s="281"/>
      <c r="AH1537" s="281"/>
      <c r="AI1537" s="281"/>
      <c r="AJ1537" s="1172"/>
      <c r="AK1537" s="1253"/>
      <c r="AL1537" s="1253"/>
      <c r="AM1537" s="1253"/>
      <c r="AN1537" s="280"/>
      <c r="AO1537" s="280"/>
      <c r="AP1537" s="280"/>
    </row>
    <row r="1538" spans="22:42" ht="14.5" x14ac:dyDescent="0.35">
      <c r="V1538" s="210" t="s">
        <v>3</v>
      </c>
      <c r="W1538" s="210" t="s">
        <v>3</v>
      </c>
      <c r="X1538" s="210" t="s">
        <v>3</v>
      </c>
      <c r="AD1538" s="210" t="s">
        <v>3</v>
      </c>
      <c r="AG1538" s="281"/>
      <c r="AH1538" s="281"/>
      <c r="AI1538" s="281"/>
      <c r="AJ1538" s="1172"/>
      <c r="AK1538" s="1253"/>
      <c r="AL1538" s="1253"/>
      <c r="AM1538" s="1253"/>
      <c r="AN1538" s="280"/>
      <c r="AO1538" s="280"/>
      <c r="AP1538" s="280"/>
    </row>
    <row r="1539" spans="22:42" ht="14.5" x14ac:dyDescent="0.35">
      <c r="V1539" s="210" t="s">
        <v>3</v>
      </c>
      <c r="W1539" s="210" t="s">
        <v>3</v>
      </c>
      <c r="X1539" s="210" t="s">
        <v>3</v>
      </c>
      <c r="AD1539" s="210" t="s">
        <v>3</v>
      </c>
      <c r="AG1539" s="281"/>
      <c r="AH1539" s="281"/>
      <c r="AI1539" s="281"/>
      <c r="AJ1539" s="1172"/>
      <c r="AK1539" s="1253"/>
      <c r="AL1539" s="1253"/>
      <c r="AM1539" s="1253"/>
      <c r="AN1539" s="280"/>
      <c r="AO1539" s="280"/>
      <c r="AP1539" s="280"/>
    </row>
    <row r="1540" spans="22:42" ht="14.5" x14ac:dyDescent="0.35">
      <c r="V1540" s="210" t="s">
        <v>3</v>
      </c>
      <c r="W1540" s="210" t="s">
        <v>3</v>
      </c>
      <c r="X1540" s="210" t="s">
        <v>3</v>
      </c>
      <c r="AD1540" s="210" t="s">
        <v>3</v>
      </c>
      <c r="AG1540" s="281"/>
      <c r="AH1540" s="281"/>
      <c r="AI1540" s="281"/>
      <c r="AJ1540" s="1172"/>
      <c r="AK1540" s="1253"/>
      <c r="AL1540" s="1253"/>
      <c r="AM1540" s="1253"/>
      <c r="AN1540" s="280"/>
      <c r="AO1540" s="280"/>
      <c r="AP1540" s="280"/>
    </row>
    <row r="1541" spans="22:42" ht="14.5" x14ac:dyDescent="0.35">
      <c r="V1541" s="210" t="s">
        <v>3</v>
      </c>
      <c r="W1541" s="210" t="s">
        <v>3</v>
      </c>
      <c r="X1541" s="210" t="s">
        <v>3</v>
      </c>
      <c r="AD1541" s="210" t="s">
        <v>3</v>
      </c>
      <c r="AG1541" s="281"/>
      <c r="AH1541" s="281"/>
      <c r="AI1541" s="281"/>
      <c r="AJ1541" s="1172"/>
      <c r="AK1541" s="1253"/>
      <c r="AL1541" s="1253"/>
      <c r="AM1541" s="1253"/>
      <c r="AN1541" s="280"/>
      <c r="AO1541" s="280"/>
      <c r="AP1541" s="280"/>
    </row>
    <row r="1542" spans="22:42" ht="14.5" x14ac:dyDescent="0.35">
      <c r="V1542" s="210" t="s">
        <v>3</v>
      </c>
      <c r="W1542" s="210" t="s">
        <v>3</v>
      </c>
      <c r="X1542" s="210" t="s">
        <v>3</v>
      </c>
      <c r="AD1542" s="210" t="s">
        <v>3</v>
      </c>
      <c r="AG1542" s="281"/>
      <c r="AH1542" s="281"/>
      <c r="AI1542" s="281"/>
      <c r="AJ1542" s="1172"/>
      <c r="AK1542" s="1253"/>
      <c r="AL1542" s="1253"/>
      <c r="AM1542" s="1253"/>
      <c r="AN1542" s="280"/>
      <c r="AO1542" s="280"/>
      <c r="AP1542" s="280"/>
    </row>
    <row r="1543" spans="22:42" ht="14.5" x14ac:dyDescent="0.35">
      <c r="V1543" s="210" t="s">
        <v>3</v>
      </c>
      <c r="W1543" s="210" t="s">
        <v>3</v>
      </c>
      <c r="X1543" s="210" t="s">
        <v>3</v>
      </c>
      <c r="AD1543" s="210" t="s">
        <v>3</v>
      </c>
      <c r="AG1543" s="281"/>
      <c r="AH1543" s="281"/>
      <c r="AI1543" s="281"/>
      <c r="AJ1543" s="1172"/>
      <c r="AK1543" s="1253"/>
      <c r="AL1543" s="1253"/>
      <c r="AM1543" s="1253"/>
      <c r="AN1543" s="280"/>
      <c r="AO1543" s="280"/>
      <c r="AP1543" s="280"/>
    </row>
    <row r="1544" spans="22:42" ht="14.5" x14ac:dyDescent="0.35">
      <c r="V1544" s="210" t="s">
        <v>3</v>
      </c>
      <c r="W1544" s="210" t="s">
        <v>3</v>
      </c>
      <c r="X1544" s="210" t="s">
        <v>3</v>
      </c>
      <c r="AD1544" s="210" t="s">
        <v>3</v>
      </c>
      <c r="AG1544" s="281"/>
      <c r="AH1544" s="281"/>
      <c r="AI1544" s="281"/>
      <c r="AJ1544" s="1172"/>
      <c r="AK1544" s="1253"/>
      <c r="AL1544" s="1253"/>
      <c r="AM1544" s="1253"/>
      <c r="AN1544" s="280"/>
      <c r="AO1544" s="280"/>
      <c r="AP1544" s="280"/>
    </row>
    <row r="1545" spans="22:42" ht="14.5" x14ac:dyDescent="0.35">
      <c r="V1545" s="210" t="s">
        <v>3</v>
      </c>
      <c r="W1545" s="210" t="s">
        <v>3</v>
      </c>
      <c r="X1545" s="210" t="s">
        <v>3</v>
      </c>
      <c r="AD1545" s="210" t="s">
        <v>3</v>
      </c>
      <c r="AG1545" s="281"/>
      <c r="AH1545" s="281"/>
      <c r="AI1545" s="281"/>
      <c r="AJ1545" s="1172"/>
      <c r="AK1545" s="1253"/>
      <c r="AL1545" s="1253"/>
      <c r="AM1545" s="1253"/>
      <c r="AN1545" s="280"/>
      <c r="AO1545" s="280"/>
      <c r="AP1545" s="280"/>
    </row>
    <row r="1546" spans="22:42" ht="14.5" x14ac:dyDescent="0.35">
      <c r="V1546" s="210" t="s">
        <v>3</v>
      </c>
      <c r="W1546" s="210" t="s">
        <v>3</v>
      </c>
      <c r="X1546" s="210" t="s">
        <v>3</v>
      </c>
      <c r="AD1546" s="210" t="s">
        <v>3</v>
      </c>
      <c r="AG1546" s="281"/>
      <c r="AH1546" s="281"/>
      <c r="AI1546" s="281"/>
      <c r="AJ1546" s="1172"/>
      <c r="AK1546" s="1253"/>
      <c r="AL1546" s="1253"/>
      <c r="AM1546" s="1253"/>
      <c r="AN1546" s="280"/>
      <c r="AO1546" s="280"/>
      <c r="AP1546" s="280"/>
    </row>
    <row r="1547" spans="22:42" ht="14.5" x14ac:dyDescent="0.35">
      <c r="V1547" s="210" t="s">
        <v>3</v>
      </c>
      <c r="W1547" s="210" t="s">
        <v>3</v>
      </c>
      <c r="X1547" s="210" t="s">
        <v>3</v>
      </c>
      <c r="AD1547" s="210" t="s">
        <v>3</v>
      </c>
      <c r="AG1547" s="281"/>
      <c r="AH1547" s="281"/>
      <c r="AI1547" s="281"/>
      <c r="AJ1547" s="1172"/>
      <c r="AK1547" s="1253"/>
      <c r="AL1547" s="1253"/>
      <c r="AM1547" s="1253"/>
      <c r="AN1547" s="280"/>
      <c r="AO1547" s="280"/>
      <c r="AP1547" s="280"/>
    </row>
    <row r="1548" spans="22:42" ht="14.5" x14ac:dyDescent="0.35">
      <c r="V1548" s="210" t="s">
        <v>3</v>
      </c>
      <c r="W1548" s="210" t="s">
        <v>3</v>
      </c>
      <c r="X1548" s="210" t="s">
        <v>3</v>
      </c>
      <c r="AD1548" s="210" t="s">
        <v>3</v>
      </c>
      <c r="AG1548" s="281"/>
      <c r="AH1548" s="281"/>
      <c r="AI1548" s="281"/>
      <c r="AJ1548" s="1172"/>
      <c r="AK1548" s="1253"/>
      <c r="AL1548" s="1253"/>
      <c r="AM1548" s="1253"/>
      <c r="AN1548" s="280"/>
      <c r="AO1548" s="280"/>
      <c r="AP1548" s="280"/>
    </row>
    <row r="1549" spans="22:42" ht="14.5" x14ac:dyDescent="0.35">
      <c r="V1549" s="210" t="s">
        <v>3</v>
      </c>
      <c r="W1549" s="210" t="s">
        <v>3</v>
      </c>
      <c r="X1549" s="210" t="s">
        <v>3</v>
      </c>
      <c r="AD1549" s="210" t="s">
        <v>3</v>
      </c>
      <c r="AG1549" s="281"/>
      <c r="AH1549" s="281"/>
      <c r="AI1549" s="281"/>
      <c r="AJ1549" s="1172"/>
      <c r="AK1549" s="1253"/>
      <c r="AL1549" s="1253"/>
      <c r="AM1549" s="1253"/>
      <c r="AN1549" s="280"/>
      <c r="AO1549" s="280"/>
      <c r="AP1549" s="280"/>
    </row>
    <row r="1550" spans="22:42" ht="14.5" x14ac:dyDescent="0.35">
      <c r="V1550" s="210" t="s">
        <v>3</v>
      </c>
      <c r="W1550" s="210" t="s">
        <v>3</v>
      </c>
      <c r="X1550" s="210" t="s">
        <v>3</v>
      </c>
      <c r="AD1550" s="210" t="s">
        <v>3</v>
      </c>
      <c r="AG1550" s="281"/>
      <c r="AH1550" s="281"/>
      <c r="AI1550" s="281"/>
      <c r="AJ1550" s="1172"/>
      <c r="AK1550" s="1253"/>
      <c r="AL1550" s="1253"/>
      <c r="AM1550" s="1253"/>
      <c r="AN1550" s="280"/>
      <c r="AO1550" s="280"/>
      <c r="AP1550" s="280"/>
    </row>
    <row r="1551" spans="22:42" ht="14.5" x14ac:dyDescent="0.35">
      <c r="V1551" s="210" t="s">
        <v>3</v>
      </c>
      <c r="W1551" s="210" t="s">
        <v>3</v>
      </c>
      <c r="X1551" s="210" t="s">
        <v>3</v>
      </c>
      <c r="AD1551" s="210" t="s">
        <v>3</v>
      </c>
      <c r="AG1551" s="281"/>
      <c r="AH1551" s="281"/>
      <c r="AI1551" s="281"/>
      <c r="AJ1551" s="1172"/>
      <c r="AK1551" s="1253"/>
      <c r="AL1551" s="1253"/>
      <c r="AM1551" s="1253"/>
      <c r="AN1551" s="280"/>
      <c r="AO1551" s="280"/>
      <c r="AP1551" s="280"/>
    </row>
    <row r="1552" spans="22:42" ht="14.5" x14ac:dyDescent="0.35">
      <c r="V1552" s="210" t="s">
        <v>3</v>
      </c>
      <c r="W1552" s="210" t="s">
        <v>3</v>
      </c>
      <c r="X1552" s="210" t="s">
        <v>3</v>
      </c>
      <c r="AD1552" s="210" t="s">
        <v>3</v>
      </c>
      <c r="AG1552" s="281"/>
      <c r="AH1552" s="281"/>
      <c r="AI1552" s="281"/>
      <c r="AJ1552" s="1172"/>
      <c r="AK1552" s="1253"/>
      <c r="AL1552" s="1253"/>
      <c r="AM1552" s="1253"/>
      <c r="AN1552" s="280"/>
      <c r="AO1552" s="280"/>
      <c r="AP1552" s="280"/>
    </row>
    <row r="1553" spans="22:42" ht="14.5" x14ac:dyDescent="0.35">
      <c r="V1553" s="210" t="s">
        <v>3</v>
      </c>
      <c r="W1553" s="210" t="s">
        <v>3</v>
      </c>
      <c r="X1553" s="210" t="s">
        <v>3</v>
      </c>
      <c r="AD1553" s="210" t="s">
        <v>3</v>
      </c>
      <c r="AG1553" s="281"/>
      <c r="AH1553" s="281"/>
      <c r="AI1553" s="281"/>
      <c r="AJ1553" s="1172"/>
      <c r="AK1553" s="1253"/>
      <c r="AL1553" s="1253"/>
      <c r="AM1553" s="1253"/>
      <c r="AN1553" s="280"/>
      <c r="AO1553" s="280"/>
      <c r="AP1553" s="280"/>
    </row>
    <row r="1554" spans="22:42" ht="14.5" x14ac:dyDescent="0.35">
      <c r="V1554" s="210" t="s">
        <v>3</v>
      </c>
      <c r="W1554" s="210" t="s">
        <v>3</v>
      </c>
      <c r="X1554" s="210" t="s">
        <v>3</v>
      </c>
      <c r="AD1554" s="210" t="s">
        <v>3</v>
      </c>
      <c r="AG1554" s="281"/>
      <c r="AH1554" s="281"/>
      <c r="AI1554" s="281"/>
      <c r="AJ1554" s="1172"/>
      <c r="AK1554" s="1253"/>
      <c r="AL1554" s="1253"/>
      <c r="AM1554" s="1253"/>
      <c r="AN1554" s="280"/>
      <c r="AO1554" s="280"/>
      <c r="AP1554" s="280"/>
    </row>
    <row r="1555" spans="22:42" ht="14.5" x14ac:dyDescent="0.35">
      <c r="V1555" s="210" t="s">
        <v>3</v>
      </c>
      <c r="W1555" s="210" t="s">
        <v>3</v>
      </c>
      <c r="X1555" s="210" t="s">
        <v>3</v>
      </c>
      <c r="AD1555" s="210" t="s">
        <v>3</v>
      </c>
      <c r="AG1555" s="281"/>
      <c r="AH1555" s="281"/>
      <c r="AI1555" s="281"/>
      <c r="AJ1555" s="1172"/>
      <c r="AK1555" s="1253"/>
      <c r="AL1555" s="1253"/>
      <c r="AM1555" s="1253"/>
      <c r="AN1555" s="280"/>
      <c r="AO1555" s="280"/>
      <c r="AP1555" s="280"/>
    </row>
    <row r="1556" spans="22:42" ht="14.5" x14ac:dyDescent="0.35">
      <c r="V1556" s="210" t="s">
        <v>3</v>
      </c>
      <c r="W1556" s="210" t="s">
        <v>3</v>
      </c>
      <c r="X1556" s="210" t="s">
        <v>3</v>
      </c>
      <c r="AD1556" s="210" t="s">
        <v>3</v>
      </c>
      <c r="AG1556" s="281"/>
      <c r="AH1556" s="281"/>
      <c r="AI1556" s="281"/>
      <c r="AJ1556" s="1172"/>
      <c r="AK1556" s="1253"/>
      <c r="AL1556" s="1253"/>
      <c r="AM1556" s="1253"/>
      <c r="AN1556" s="280"/>
      <c r="AO1556" s="280"/>
      <c r="AP1556" s="280"/>
    </row>
    <row r="1557" spans="22:42" ht="14.5" x14ac:dyDescent="0.35">
      <c r="V1557" s="210" t="s">
        <v>3</v>
      </c>
      <c r="W1557" s="210" t="s">
        <v>3</v>
      </c>
      <c r="X1557" s="210" t="s">
        <v>3</v>
      </c>
      <c r="AD1557" s="210" t="s">
        <v>3</v>
      </c>
      <c r="AG1557" s="281"/>
      <c r="AH1557" s="281"/>
      <c r="AI1557" s="281"/>
      <c r="AJ1557" s="1172"/>
      <c r="AK1557" s="1253"/>
      <c r="AL1557" s="1253"/>
      <c r="AM1557" s="1253"/>
      <c r="AN1557" s="280"/>
      <c r="AO1557" s="280"/>
      <c r="AP1557" s="280"/>
    </row>
    <row r="1558" spans="22:42" ht="14.5" x14ac:dyDescent="0.35">
      <c r="V1558" s="210" t="s">
        <v>3</v>
      </c>
      <c r="W1558" s="210" t="s">
        <v>3</v>
      </c>
      <c r="X1558" s="210" t="s">
        <v>3</v>
      </c>
      <c r="AD1558" s="210" t="s">
        <v>3</v>
      </c>
      <c r="AG1558" s="281"/>
      <c r="AH1558" s="281"/>
      <c r="AI1558" s="281"/>
      <c r="AJ1558" s="1172"/>
      <c r="AK1558" s="1253"/>
      <c r="AL1558" s="1253"/>
      <c r="AM1558" s="1253"/>
      <c r="AN1558" s="280"/>
      <c r="AO1558" s="280"/>
      <c r="AP1558" s="280"/>
    </row>
    <row r="1559" spans="22:42" ht="14.5" x14ac:dyDescent="0.35">
      <c r="V1559" s="210" t="s">
        <v>3</v>
      </c>
      <c r="W1559" s="210" t="s">
        <v>3</v>
      </c>
      <c r="X1559" s="210" t="s">
        <v>3</v>
      </c>
      <c r="AD1559" s="210" t="s">
        <v>3</v>
      </c>
      <c r="AG1559" s="281"/>
      <c r="AH1559" s="281"/>
      <c r="AI1559" s="281"/>
      <c r="AJ1559" s="1172"/>
      <c r="AK1559" s="1253"/>
      <c r="AL1559" s="1253"/>
      <c r="AM1559" s="1253"/>
      <c r="AN1559" s="280"/>
      <c r="AO1559" s="280"/>
      <c r="AP1559" s="280"/>
    </row>
    <row r="1560" spans="22:42" ht="14.5" x14ac:dyDescent="0.35">
      <c r="V1560" s="210" t="s">
        <v>3</v>
      </c>
      <c r="W1560" s="210" t="s">
        <v>3</v>
      </c>
      <c r="X1560" s="210" t="s">
        <v>3</v>
      </c>
      <c r="AD1560" s="210" t="s">
        <v>3</v>
      </c>
      <c r="AG1560" s="281"/>
      <c r="AH1560" s="281"/>
      <c r="AI1560" s="281"/>
      <c r="AJ1560" s="1172"/>
      <c r="AK1560" s="1253"/>
      <c r="AL1560" s="1253"/>
      <c r="AM1560" s="1253"/>
      <c r="AN1560" s="280"/>
      <c r="AO1560" s="280"/>
      <c r="AP1560" s="280"/>
    </row>
    <row r="1561" spans="22:42" ht="14.5" x14ac:dyDescent="0.35">
      <c r="V1561" s="210" t="s">
        <v>3</v>
      </c>
      <c r="W1561" s="210" t="s">
        <v>3</v>
      </c>
      <c r="X1561" s="210" t="s">
        <v>3</v>
      </c>
      <c r="AD1561" s="210" t="s">
        <v>3</v>
      </c>
      <c r="AG1561" s="281"/>
      <c r="AH1561" s="281"/>
      <c r="AI1561" s="281"/>
      <c r="AJ1561" s="1172"/>
      <c r="AK1561" s="1253"/>
      <c r="AL1561" s="1253"/>
      <c r="AM1561" s="1253"/>
      <c r="AN1561" s="280"/>
      <c r="AO1561" s="280"/>
      <c r="AP1561" s="280"/>
    </row>
    <row r="1562" spans="22:42" ht="14.5" x14ac:dyDescent="0.35">
      <c r="V1562" s="210" t="s">
        <v>3</v>
      </c>
      <c r="W1562" s="210" t="s">
        <v>3</v>
      </c>
      <c r="X1562" s="210" t="s">
        <v>3</v>
      </c>
      <c r="AD1562" s="210" t="s">
        <v>3</v>
      </c>
      <c r="AG1562" s="281"/>
      <c r="AH1562" s="281"/>
      <c r="AI1562" s="281"/>
      <c r="AJ1562" s="1172"/>
      <c r="AK1562" s="1253"/>
      <c r="AL1562" s="1253"/>
      <c r="AM1562" s="1253"/>
      <c r="AN1562" s="280"/>
      <c r="AO1562" s="280"/>
      <c r="AP1562" s="280"/>
    </row>
    <row r="1563" spans="22:42" ht="14.5" x14ac:dyDescent="0.35">
      <c r="V1563" s="210" t="s">
        <v>3</v>
      </c>
      <c r="W1563" s="210" t="s">
        <v>3</v>
      </c>
      <c r="X1563" s="210" t="s">
        <v>3</v>
      </c>
      <c r="AD1563" s="210" t="s">
        <v>3</v>
      </c>
      <c r="AG1563" s="281"/>
      <c r="AH1563" s="281"/>
      <c r="AI1563" s="281"/>
      <c r="AJ1563" s="1172"/>
      <c r="AK1563" s="1253"/>
      <c r="AL1563" s="1253"/>
      <c r="AM1563" s="1253"/>
      <c r="AN1563" s="280"/>
      <c r="AO1563" s="280"/>
      <c r="AP1563" s="280"/>
    </row>
    <row r="1564" spans="22:42" ht="14.5" x14ac:dyDescent="0.35">
      <c r="V1564" s="210" t="s">
        <v>3</v>
      </c>
      <c r="W1564" s="210" t="s">
        <v>3</v>
      </c>
      <c r="X1564" s="210" t="s">
        <v>3</v>
      </c>
      <c r="AD1564" s="210" t="s">
        <v>3</v>
      </c>
      <c r="AG1564" s="281"/>
      <c r="AH1564" s="281"/>
      <c r="AI1564" s="281"/>
      <c r="AJ1564" s="1172"/>
      <c r="AK1564" s="1253"/>
      <c r="AL1564" s="1253"/>
      <c r="AM1564" s="1253"/>
      <c r="AN1564" s="280"/>
      <c r="AO1564" s="280"/>
      <c r="AP1564" s="280"/>
    </row>
    <row r="1565" spans="22:42" ht="14.5" x14ac:dyDescent="0.35">
      <c r="V1565" s="210" t="s">
        <v>3</v>
      </c>
      <c r="W1565" s="210" t="s">
        <v>3</v>
      </c>
      <c r="X1565" s="210" t="s">
        <v>3</v>
      </c>
      <c r="AD1565" s="210" t="s">
        <v>3</v>
      </c>
      <c r="AG1565" s="281"/>
      <c r="AH1565" s="281"/>
      <c r="AI1565" s="281"/>
      <c r="AJ1565" s="1172"/>
      <c r="AK1565" s="1253"/>
      <c r="AL1565" s="1253"/>
      <c r="AM1565" s="1253"/>
      <c r="AN1565" s="280"/>
      <c r="AO1565" s="280"/>
      <c r="AP1565" s="280"/>
    </row>
    <row r="1566" spans="22:42" ht="14.5" x14ac:dyDescent="0.35">
      <c r="V1566" s="210" t="s">
        <v>3</v>
      </c>
      <c r="W1566" s="210" t="s">
        <v>3</v>
      </c>
      <c r="X1566" s="210" t="s">
        <v>3</v>
      </c>
      <c r="AD1566" s="210" t="s">
        <v>3</v>
      </c>
      <c r="AG1566" s="281"/>
      <c r="AH1566" s="281"/>
      <c r="AI1566" s="281"/>
      <c r="AJ1566" s="1172"/>
      <c r="AK1566" s="1253"/>
      <c r="AL1566" s="1253"/>
      <c r="AM1566" s="1253"/>
      <c r="AN1566" s="280"/>
      <c r="AO1566" s="280"/>
      <c r="AP1566" s="280"/>
    </row>
    <row r="1567" spans="22:42" ht="14.5" x14ac:dyDescent="0.35">
      <c r="V1567" s="210" t="s">
        <v>3</v>
      </c>
      <c r="W1567" s="210" t="s">
        <v>3</v>
      </c>
      <c r="X1567" s="210" t="s">
        <v>3</v>
      </c>
      <c r="AD1567" s="210" t="s">
        <v>3</v>
      </c>
      <c r="AG1567" s="281"/>
      <c r="AH1567" s="281"/>
      <c r="AI1567" s="281"/>
      <c r="AJ1567" s="1172"/>
      <c r="AK1567" s="1253"/>
      <c r="AL1567" s="1253"/>
      <c r="AM1567" s="1253"/>
      <c r="AN1567" s="280"/>
      <c r="AO1567" s="280"/>
      <c r="AP1567" s="280"/>
    </row>
    <row r="1568" spans="22:42" ht="14.5" x14ac:dyDescent="0.35">
      <c r="V1568" s="210" t="s">
        <v>3</v>
      </c>
      <c r="W1568" s="210" t="s">
        <v>3</v>
      </c>
      <c r="X1568" s="210" t="s">
        <v>3</v>
      </c>
      <c r="AD1568" s="210" t="s">
        <v>3</v>
      </c>
      <c r="AG1568" s="281"/>
      <c r="AH1568" s="281"/>
      <c r="AI1568" s="281"/>
      <c r="AJ1568" s="1172"/>
      <c r="AK1568" s="1253"/>
      <c r="AL1568" s="1253"/>
      <c r="AM1568" s="1253"/>
      <c r="AN1568" s="280"/>
      <c r="AO1568" s="280"/>
      <c r="AP1568" s="280"/>
    </row>
    <row r="1569" spans="22:42" ht="14.5" x14ac:dyDescent="0.35">
      <c r="V1569" s="210" t="s">
        <v>3</v>
      </c>
      <c r="W1569" s="210" t="s">
        <v>3</v>
      </c>
      <c r="X1569" s="210" t="s">
        <v>3</v>
      </c>
      <c r="AD1569" s="210" t="s">
        <v>3</v>
      </c>
      <c r="AG1569" s="281"/>
      <c r="AH1569" s="281"/>
      <c r="AI1569" s="281"/>
      <c r="AJ1569" s="1172"/>
      <c r="AK1569" s="1253"/>
      <c r="AL1569" s="1253"/>
      <c r="AM1569" s="1253"/>
      <c r="AN1569" s="280"/>
      <c r="AO1569" s="280"/>
      <c r="AP1569" s="280"/>
    </row>
    <row r="1570" spans="22:42" ht="14.5" x14ac:dyDescent="0.35">
      <c r="V1570" s="210" t="s">
        <v>3</v>
      </c>
      <c r="W1570" s="210" t="s">
        <v>3</v>
      </c>
      <c r="X1570" s="210" t="s">
        <v>3</v>
      </c>
      <c r="AD1570" s="210" t="s">
        <v>3</v>
      </c>
      <c r="AG1570" s="281"/>
      <c r="AH1570" s="281"/>
      <c r="AI1570" s="281"/>
      <c r="AJ1570" s="1172"/>
      <c r="AK1570" s="1253"/>
      <c r="AL1570" s="1253"/>
      <c r="AM1570" s="1253"/>
      <c r="AN1570" s="280"/>
      <c r="AO1570" s="280"/>
      <c r="AP1570" s="280"/>
    </row>
    <row r="1571" spans="22:42" ht="14.5" x14ac:dyDescent="0.35">
      <c r="V1571" s="210" t="s">
        <v>3</v>
      </c>
      <c r="W1571" s="210" t="s">
        <v>3</v>
      </c>
      <c r="X1571" s="210" t="s">
        <v>3</v>
      </c>
      <c r="AD1571" s="210" t="s">
        <v>3</v>
      </c>
      <c r="AG1571" s="281"/>
      <c r="AH1571" s="281"/>
      <c r="AI1571" s="281"/>
      <c r="AJ1571" s="1172"/>
      <c r="AK1571" s="1253"/>
      <c r="AL1571" s="1253"/>
      <c r="AM1571" s="1253"/>
      <c r="AN1571" s="280"/>
      <c r="AO1571" s="280"/>
      <c r="AP1571" s="280"/>
    </row>
    <row r="1572" spans="22:42" ht="14.5" x14ac:dyDescent="0.35">
      <c r="V1572" s="210" t="s">
        <v>3</v>
      </c>
      <c r="W1572" s="210" t="s">
        <v>3</v>
      </c>
      <c r="X1572" s="210" t="s">
        <v>3</v>
      </c>
      <c r="AD1572" s="210" t="s">
        <v>3</v>
      </c>
      <c r="AG1572" s="281"/>
      <c r="AH1572" s="281"/>
      <c r="AI1572" s="281"/>
      <c r="AJ1572" s="1172"/>
      <c r="AK1572" s="1253"/>
      <c r="AL1572" s="1253"/>
      <c r="AM1572" s="1253"/>
      <c r="AN1572" s="280"/>
      <c r="AO1572" s="280"/>
      <c r="AP1572" s="280"/>
    </row>
    <row r="1573" spans="22:42" ht="14.5" x14ac:dyDescent="0.35">
      <c r="V1573" s="210" t="s">
        <v>3</v>
      </c>
      <c r="W1573" s="210" t="s">
        <v>3</v>
      </c>
      <c r="X1573" s="210" t="s">
        <v>3</v>
      </c>
      <c r="AD1573" s="210" t="s">
        <v>3</v>
      </c>
      <c r="AG1573" s="281"/>
      <c r="AH1573" s="281"/>
      <c r="AI1573" s="281"/>
      <c r="AJ1573" s="1172"/>
      <c r="AK1573" s="1253"/>
      <c r="AL1573" s="1253"/>
      <c r="AM1573" s="1253"/>
      <c r="AN1573" s="280"/>
      <c r="AO1573" s="280"/>
      <c r="AP1573" s="280"/>
    </row>
    <row r="1574" spans="22:42" ht="14.5" x14ac:dyDescent="0.35">
      <c r="V1574" s="210" t="s">
        <v>3</v>
      </c>
      <c r="W1574" s="210" t="s">
        <v>3</v>
      </c>
      <c r="X1574" s="210" t="s">
        <v>3</v>
      </c>
      <c r="AD1574" s="210" t="s">
        <v>3</v>
      </c>
      <c r="AG1574" s="281"/>
      <c r="AH1574" s="281"/>
      <c r="AI1574" s="281"/>
      <c r="AJ1574" s="1172"/>
      <c r="AK1574" s="1253"/>
      <c r="AL1574" s="1253"/>
      <c r="AM1574" s="1253"/>
      <c r="AN1574" s="280"/>
      <c r="AO1574" s="280"/>
      <c r="AP1574" s="280"/>
    </row>
    <row r="1575" spans="22:42" ht="14.5" x14ac:dyDescent="0.35">
      <c r="V1575" s="210" t="s">
        <v>3</v>
      </c>
      <c r="W1575" s="210" t="s">
        <v>3</v>
      </c>
      <c r="X1575" s="210" t="s">
        <v>3</v>
      </c>
      <c r="AD1575" s="210" t="s">
        <v>3</v>
      </c>
      <c r="AG1575" s="281"/>
      <c r="AH1575" s="281"/>
      <c r="AI1575" s="281"/>
      <c r="AJ1575" s="1172"/>
      <c r="AK1575" s="1253"/>
      <c r="AL1575" s="1253"/>
      <c r="AM1575" s="1253"/>
      <c r="AN1575" s="280"/>
      <c r="AO1575" s="280"/>
      <c r="AP1575" s="280"/>
    </row>
    <row r="1576" spans="22:42" ht="14.5" x14ac:dyDescent="0.35">
      <c r="V1576" s="210" t="s">
        <v>3</v>
      </c>
      <c r="W1576" s="210" t="s">
        <v>3</v>
      </c>
      <c r="X1576" s="210" t="s">
        <v>3</v>
      </c>
      <c r="AD1576" s="210" t="s">
        <v>3</v>
      </c>
      <c r="AG1576" s="281"/>
      <c r="AH1576" s="281"/>
      <c r="AI1576" s="281"/>
      <c r="AJ1576" s="1172"/>
      <c r="AK1576" s="1253"/>
      <c r="AL1576" s="1253"/>
      <c r="AM1576" s="1253"/>
      <c r="AN1576" s="280"/>
      <c r="AO1576" s="280"/>
      <c r="AP1576" s="280"/>
    </row>
    <row r="1577" spans="22:42" ht="14.5" x14ac:dyDescent="0.35">
      <c r="V1577" s="210" t="s">
        <v>3</v>
      </c>
      <c r="W1577" s="210" t="s">
        <v>3</v>
      </c>
      <c r="X1577" s="210" t="s">
        <v>3</v>
      </c>
      <c r="AD1577" s="210" t="s">
        <v>3</v>
      </c>
      <c r="AG1577" s="281"/>
      <c r="AH1577" s="281"/>
      <c r="AI1577" s="281"/>
      <c r="AJ1577" s="1172"/>
      <c r="AK1577" s="1253"/>
      <c r="AL1577" s="1253"/>
      <c r="AM1577" s="1253"/>
      <c r="AN1577" s="280"/>
      <c r="AO1577" s="280"/>
      <c r="AP1577" s="280"/>
    </row>
    <row r="1578" spans="22:42" ht="14.5" x14ac:dyDescent="0.35">
      <c r="V1578" s="210" t="s">
        <v>3</v>
      </c>
      <c r="W1578" s="210" t="s">
        <v>3</v>
      </c>
      <c r="X1578" s="210" t="s">
        <v>3</v>
      </c>
      <c r="AD1578" s="210" t="s">
        <v>3</v>
      </c>
      <c r="AG1578" s="281"/>
      <c r="AH1578" s="281"/>
      <c r="AI1578" s="281"/>
      <c r="AJ1578" s="1172"/>
      <c r="AK1578" s="1253"/>
      <c r="AL1578" s="1253"/>
      <c r="AM1578" s="1253"/>
      <c r="AN1578" s="280"/>
      <c r="AO1578" s="280"/>
      <c r="AP1578" s="280"/>
    </row>
    <row r="1579" spans="22:42" ht="14.5" x14ac:dyDescent="0.35">
      <c r="V1579" s="210" t="s">
        <v>3</v>
      </c>
      <c r="W1579" s="210" t="s">
        <v>3</v>
      </c>
      <c r="X1579" s="210" t="s">
        <v>3</v>
      </c>
      <c r="AD1579" s="210" t="s">
        <v>3</v>
      </c>
      <c r="AG1579" s="281"/>
      <c r="AH1579" s="281"/>
      <c r="AI1579" s="281"/>
      <c r="AJ1579" s="1172"/>
      <c r="AK1579" s="1253"/>
      <c r="AL1579" s="1253"/>
      <c r="AM1579" s="1253"/>
      <c r="AN1579" s="280"/>
      <c r="AO1579" s="280"/>
      <c r="AP1579" s="280"/>
    </row>
    <row r="1580" spans="22:42" ht="14.5" x14ac:dyDescent="0.35">
      <c r="V1580" s="210" t="s">
        <v>3</v>
      </c>
      <c r="W1580" s="210" t="s">
        <v>3</v>
      </c>
      <c r="X1580" s="210" t="s">
        <v>3</v>
      </c>
      <c r="AD1580" s="210" t="s">
        <v>3</v>
      </c>
      <c r="AG1580" s="281"/>
      <c r="AH1580" s="281"/>
      <c r="AI1580" s="281"/>
      <c r="AJ1580" s="1172"/>
      <c r="AK1580" s="1253"/>
      <c r="AL1580" s="1253"/>
      <c r="AM1580" s="1253"/>
      <c r="AN1580" s="280"/>
      <c r="AO1580" s="280"/>
      <c r="AP1580" s="280"/>
    </row>
    <row r="1581" spans="22:42" ht="14.5" x14ac:dyDescent="0.35">
      <c r="V1581" s="210" t="s">
        <v>3</v>
      </c>
      <c r="W1581" s="210" t="s">
        <v>3</v>
      </c>
      <c r="X1581" s="210" t="s">
        <v>3</v>
      </c>
      <c r="AD1581" s="210" t="s">
        <v>3</v>
      </c>
      <c r="AG1581" s="281"/>
      <c r="AH1581" s="281"/>
      <c r="AI1581" s="281"/>
      <c r="AJ1581" s="1172"/>
      <c r="AK1581" s="1253"/>
      <c r="AL1581" s="1253"/>
      <c r="AM1581" s="1253"/>
      <c r="AN1581" s="280"/>
      <c r="AO1581" s="280"/>
      <c r="AP1581" s="280"/>
    </row>
    <row r="1582" spans="22:42" ht="14.5" x14ac:dyDescent="0.35">
      <c r="V1582" s="210" t="s">
        <v>3</v>
      </c>
      <c r="W1582" s="210" t="s">
        <v>3</v>
      </c>
      <c r="X1582" s="210" t="s">
        <v>3</v>
      </c>
      <c r="AD1582" s="210" t="s">
        <v>3</v>
      </c>
      <c r="AG1582" s="281"/>
      <c r="AH1582" s="281"/>
      <c r="AI1582" s="281"/>
      <c r="AJ1582" s="1172"/>
      <c r="AK1582" s="1253"/>
      <c r="AL1582" s="1253"/>
      <c r="AM1582" s="1253"/>
      <c r="AN1582" s="280"/>
      <c r="AO1582" s="280"/>
      <c r="AP1582" s="280"/>
    </row>
    <row r="1583" spans="22:42" ht="14.5" x14ac:dyDescent="0.35">
      <c r="V1583" s="210" t="s">
        <v>3</v>
      </c>
      <c r="W1583" s="210" t="s">
        <v>3</v>
      </c>
      <c r="X1583" s="210" t="s">
        <v>3</v>
      </c>
      <c r="AD1583" s="210" t="s">
        <v>3</v>
      </c>
      <c r="AG1583" s="281"/>
      <c r="AH1583" s="281"/>
      <c r="AI1583" s="281"/>
      <c r="AJ1583" s="1172"/>
      <c r="AK1583" s="1253"/>
      <c r="AL1583" s="1253"/>
      <c r="AM1583" s="1253"/>
      <c r="AN1583" s="280"/>
      <c r="AO1583" s="280"/>
      <c r="AP1583" s="280"/>
    </row>
    <row r="1584" spans="22:42" ht="14.5" x14ac:dyDescent="0.35">
      <c r="V1584" s="210" t="s">
        <v>3</v>
      </c>
      <c r="W1584" s="210" t="s">
        <v>3</v>
      </c>
      <c r="X1584" s="210" t="s">
        <v>3</v>
      </c>
      <c r="AD1584" s="210" t="s">
        <v>3</v>
      </c>
      <c r="AG1584" s="281"/>
      <c r="AH1584" s="281"/>
      <c r="AI1584" s="281"/>
      <c r="AJ1584" s="1172"/>
      <c r="AK1584" s="1253"/>
      <c r="AL1584" s="1253"/>
      <c r="AM1584" s="1253"/>
      <c r="AN1584" s="280"/>
      <c r="AO1584" s="280"/>
      <c r="AP1584" s="280"/>
    </row>
    <row r="1585" spans="22:42" ht="14.5" x14ac:dyDescent="0.35">
      <c r="V1585" s="210" t="s">
        <v>3</v>
      </c>
      <c r="W1585" s="210" t="s">
        <v>3</v>
      </c>
      <c r="X1585" s="210" t="s">
        <v>3</v>
      </c>
      <c r="AD1585" s="210" t="s">
        <v>3</v>
      </c>
      <c r="AG1585" s="281"/>
      <c r="AH1585" s="281"/>
      <c r="AI1585" s="281"/>
      <c r="AJ1585" s="1172"/>
      <c r="AK1585" s="1253"/>
      <c r="AL1585" s="1253"/>
      <c r="AM1585" s="1253"/>
      <c r="AN1585" s="280"/>
      <c r="AO1585" s="280"/>
      <c r="AP1585" s="280"/>
    </row>
    <row r="1586" spans="22:42" ht="14.5" x14ac:dyDescent="0.35">
      <c r="V1586" s="210" t="s">
        <v>3</v>
      </c>
      <c r="W1586" s="210" t="s">
        <v>3</v>
      </c>
      <c r="X1586" s="210" t="s">
        <v>3</v>
      </c>
      <c r="AD1586" s="210" t="s">
        <v>3</v>
      </c>
      <c r="AG1586" s="281"/>
      <c r="AH1586" s="281"/>
      <c r="AI1586" s="281"/>
      <c r="AJ1586" s="1172"/>
      <c r="AK1586" s="1253"/>
      <c r="AL1586" s="1253"/>
      <c r="AM1586" s="1253"/>
      <c r="AN1586" s="280"/>
      <c r="AO1586" s="280"/>
      <c r="AP1586" s="280"/>
    </row>
    <row r="1587" spans="22:42" ht="14.5" x14ac:dyDescent="0.35">
      <c r="V1587" s="210" t="s">
        <v>3</v>
      </c>
      <c r="W1587" s="210" t="s">
        <v>3</v>
      </c>
      <c r="X1587" s="210" t="s">
        <v>3</v>
      </c>
      <c r="AD1587" s="210" t="s">
        <v>3</v>
      </c>
      <c r="AG1587" s="281"/>
      <c r="AH1587" s="281"/>
      <c r="AI1587" s="281"/>
      <c r="AJ1587" s="1172"/>
      <c r="AK1587" s="1253"/>
      <c r="AL1587" s="1253"/>
      <c r="AM1587" s="1253"/>
      <c r="AN1587" s="280"/>
      <c r="AO1587" s="280"/>
      <c r="AP1587" s="280"/>
    </row>
    <row r="1588" spans="22:42" ht="14.5" x14ac:dyDescent="0.35">
      <c r="V1588" s="210" t="s">
        <v>3</v>
      </c>
      <c r="W1588" s="210" t="s">
        <v>3</v>
      </c>
      <c r="X1588" s="210" t="s">
        <v>3</v>
      </c>
      <c r="AD1588" s="210" t="s">
        <v>3</v>
      </c>
      <c r="AG1588" s="281"/>
      <c r="AH1588" s="281"/>
      <c r="AI1588" s="281"/>
      <c r="AJ1588" s="1172"/>
      <c r="AK1588" s="1253"/>
      <c r="AL1588" s="1253"/>
      <c r="AM1588" s="1253"/>
      <c r="AN1588" s="280"/>
      <c r="AO1588" s="280"/>
      <c r="AP1588" s="280"/>
    </row>
    <row r="1589" spans="22:42" ht="14.5" x14ac:dyDescent="0.35">
      <c r="V1589" s="210" t="s">
        <v>3</v>
      </c>
      <c r="W1589" s="210" t="s">
        <v>3</v>
      </c>
      <c r="X1589" s="210" t="s">
        <v>3</v>
      </c>
      <c r="AD1589" s="210" t="s">
        <v>3</v>
      </c>
      <c r="AG1589" s="281"/>
      <c r="AH1589" s="281"/>
      <c r="AI1589" s="281"/>
      <c r="AJ1589" s="1172"/>
      <c r="AK1589" s="1253"/>
      <c r="AL1589" s="1253"/>
      <c r="AM1589" s="1253"/>
      <c r="AN1589" s="280"/>
      <c r="AO1589" s="280"/>
      <c r="AP1589" s="280"/>
    </row>
    <row r="1590" spans="22:42" ht="14.5" x14ac:dyDescent="0.35">
      <c r="V1590" s="210" t="s">
        <v>3</v>
      </c>
      <c r="W1590" s="210" t="s">
        <v>3</v>
      </c>
      <c r="X1590" s="210" t="s">
        <v>3</v>
      </c>
      <c r="AD1590" s="210" t="s">
        <v>3</v>
      </c>
      <c r="AG1590" s="281"/>
      <c r="AH1590" s="281"/>
      <c r="AI1590" s="281"/>
      <c r="AJ1590" s="1172"/>
      <c r="AK1590" s="1253"/>
      <c r="AL1590" s="1253"/>
      <c r="AM1590" s="1253"/>
      <c r="AN1590" s="280"/>
      <c r="AO1590" s="280"/>
      <c r="AP1590" s="280"/>
    </row>
    <row r="1591" spans="22:42" ht="14.5" x14ac:dyDescent="0.35">
      <c r="V1591" s="210" t="s">
        <v>3</v>
      </c>
      <c r="W1591" s="210" t="s">
        <v>3</v>
      </c>
      <c r="X1591" s="210" t="s">
        <v>3</v>
      </c>
      <c r="AD1591" s="210" t="s">
        <v>3</v>
      </c>
      <c r="AG1591" s="281"/>
      <c r="AH1591" s="281"/>
      <c r="AI1591" s="281"/>
      <c r="AJ1591" s="1172"/>
      <c r="AK1591" s="1253"/>
      <c r="AL1591" s="1253"/>
      <c r="AM1591" s="1253"/>
      <c r="AN1591" s="280"/>
      <c r="AO1591" s="280"/>
      <c r="AP1591" s="280"/>
    </row>
    <row r="1592" spans="22:42" ht="14.5" x14ac:dyDescent="0.35">
      <c r="V1592" s="210" t="s">
        <v>3</v>
      </c>
      <c r="W1592" s="210" t="s">
        <v>3</v>
      </c>
      <c r="X1592" s="210" t="s">
        <v>3</v>
      </c>
      <c r="AD1592" s="210" t="s">
        <v>3</v>
      </c>
      <c r="AG1592" s="281"/>
      <c r="AH1592" s="281"/>
      <c r="AI1592" s="281"/>
      <c r="AJ1592" s="1172"/>
      <c r="AK1592" s="1253"/>
      <c r="AL1592" s="1253"/>
      <c r="AM1592" s="1253"/>
      <c r="AN1592" s="280"/>
      <c r="AO1592" s="280"/>
      <c r="AP1592" s="280"/>
    </row>
    <row r="1593" spans="22:42" ht="14.5" x14ac:dyDescent="0.35">
      <c r="V1593" s="210" t="s">
        <v>3</v>
      </c>
      <c r="W1593" s="210" t="s">
        <v>3</v>
      </c>
      <c r="X1593" s="210" t="s">
        <v>3</v>
      </c>
      <c r="AD1593" s="210" t="s">
        <v>3</v>
      </c>
      <c r="AG1593" s="281"/>
      <c r="AH1593" s="281"/>
      <c r="AI1593" s="281"/>
      <c r="AJ1593" s="1172"/>
      <c r="AK1593" s="1253"/>
      <c r="AL1593" s="1253"/>
      <c r="AM1593" s="1253"/>
      <c r="AN1593" s="280"/>
      <c r="AO1593" s="280"/>
      <c r="AP1593" s="280"/>
    </row>
    <row r="1594" spans="22:42" ht="14.5" x14ac:dyDescent="0.35">
      <c r="V1594" s="210" t="s">
        <v>3</v>
      </c>
      <c r="W1594" s="210" t="s">
        <v>3</v>
      </c>
      <c r="X1594" s="210" t="s">
        <v>3</v>
      </c>
      <c r="AD1594" s="210" t="s">
        <v>3</v>
      </c>
      <c r="AG1594" s="281"/>
      <c r="AH1594" s="281"/>
      <c r="AI1594" s="281"/>
      <c r="AJ1594" s="1172"/>
      <c r="AK1594" s="1253"/>
      <c r="AL1594" s="1253"/>
      <c r="AM1594" s="1253"/>
      <c r="AN1594" s="280"/>
      <c r="AO1594" s="280"/>
      <c r="AP1594" s="280"/>
    </row>
    <row r="1595" spans="22:42" ht="14.5" x14ac:dyDescent="0.35">
      <c r="V1595" s="210" t="s">
        <v>3</v>
      </c>
      <c r="W1595" s="210" t="s">
        <v>3</v>
      </c>
      <c r="X1595" s="210" t="s">
        <v>3</v>
      </c>
      <c r="AD1595" s="210" t="s">
        <v>3</v>
      </c>
      <c r="AG1595" s="281"/>
      <c r="AH1595" s="281"/>
      <c r="AI1595" s="281"/>
      <c r="AJ1595" s="1172"/>
      <c r="AK1595" s="1253"/>
      <c r="AL1595" s="1253"/>
      <c r="AM1595" s="1253"/>
      <c r="AN1595" s="280"/>
      <c r="AO1595" s="280"/>
      <c r="AP1595" s="280"/>
    </row>
    <row r="1596" spans="22:42" ht="14.5" x14ac:dyDescent="0.35">
      <c r="V1596" s="210" t="s">
        <v>3</v>
      </c>
      <c r="W1596" s="210" t="s">
        <v>3</v>
      </c>
      <c r="X1596" s="210" t="s">
        <v>3</v>
      </c>
      <c r="AD1596" s="210" t="s">
        <v>3</v>
      </c>
      <c r="AG1596" s="281"/>
      <c r="AH1596" s="281"/>
      <c r="AI1596" s="281"/>
      <c r="AJ1596" s="1172"/>
      <c r="AK1596" s="1253"/>
      <c r="AL1596" s="1253"/>
      <c r="AM1596" s="1253"/>
      <c r="AN1596" s="280"/>
      <c r="AO1596" s="280"/>
      <c r="AP1596" s="280"/>
    </row>
    <row r="1597" spans="22:42" ht="14.5" x14ac:dyDescent="0.35">
      <c r="V1597" s="210" t="s">
        <v>3</v>
      </c>
      <c r="W1597" s="210" t="s">
        <v>3</v>
      </c>
      <c r="X1597" s="210" t="s">
        <v>3</v>
      </c>
      <c r="AD1597" s="210" t="s">
        <v>3</v>
      </c>
      <c r="AG1597" s="281"/>
      <c r="AH1597" s="281"/>
      <c r="AI1597" s="281"/>
      <c r="AJ1597" s="1172"/>
      <c r="AK1597" s="1253"/>
      <c r="AL1597" s="1253"/>
      <c r="AM1597" s="1253"/>
      <c r="AN1597" s="280"/>
      <c r="AO1597" s="280"/>
      <c r="AP1597" s="280"/>
    </row>
    <row r="1598" spans="22:42" ht="14.5" x14ac:dyDescent="0.35">
      <c r="V1598" s="210" t="s">
        <v>3</v>
      </c>
      <c r="W1598" s="210" t="s">
        <v>3</v>
      </c>
      <c r="X1598" s="210" t="s">
        <v>3</v>
      </c>
      <c r="AD1598" s="210" t="s">
        <v>3</v>
      </c>
      <c r="AG1598" s="281"/>
      <c r="AH1598" s="281"/>
      <c r="AI1598" s="281"/>
      <c r="AJ1598" s="1172"/>
      <c r="AK1598" s="1253"/>
      <c r="AL1598" s="1253"/>
      <c r="AM1598" s="1253"/>
      <c r="AN1598" s="280"/>
      <c r="AO1598" s="280"/>
      <c r="AP1598" s="280"/>
    </row>
    <row r="1599" spans="22:42" ht="14.5" x14ac:dyDescent="0.35">
      <c r="V1599" s="210" t="s">
        <v>3</v>
      </c>
      <c r="W1599" s="210" t="s">
        <v>3</v>
      </c>
      <c r="X1599" s="210" t="s">
        <v>3</v>
      </c>
      <c r="AD1599" s="210" t="s">
        <v>3</v>
      </c>
      <c r="AG1599" s="281"/>
      <c r="AH1599" s="281"/>
      <c r="AI1599" s="281"/>
      <c r="AJ1599" s="1172"/>
      <c r="AK1599" s="1253"/>
      <c r="AL1599" s="1253"/>
      <c r="AM1599" s="1253"/>
      <c r="AN1599" s="280"/>
      <c r="AO1599" s="280"/>
      <c r="AP1599" s="280"/>
    </row>
    <row r="1600" spans="22:42" ht="14.5" x14ac:dyDescent="0.35">
      <c r="V1600" s="210" t="s">
        <v>3</v>
      </c>
      <c r="W1600" s="210" t="s">
        <v>3</v>
      </c>
      <c r="X1600" s="210" t="s">
        <v>3</v>
      </c>
      <c r="AD1600" s="210" t="s">
        <v>3</v>
      </c>
      <c r="AG1600" s="281"/>
      <c r="AH1600" s="281"/>
      <c r="AI1600" s="281"/>
      <c r="AJ1600" s="1172"/>
      <c r="AK1600" s="1253"/>
      <c r="AL1600" s="1253"/>
      <c r="AM1600" s="1253"/>
      <c r="AN1600" s="280"/>
      <c r="AO1600" s="280"/>
      <c r="AP1600" s="280"/>
    </row>
    <row r="1601" spans="22:42" ht="14.5" x14ac:dyDescent="0.35">
      <c r="V1601" s="210" t="s">
        <v>3</v>
      </c>
      <c r="W1601" s="210" t="s">
        <v>3</v>
      </c>
      <c r="X1601" s="210" t="s">
        <v>3</v>
      </c>
      <c r="AD1601" s="210" t="s">
        <v>3</v>
      </c>
      <c r="AG1601" s="281"/>
      <c r="AH1601" s="281"/>
      <c r="AI1601" s="281"/>
      <c r="AJ1601" s="1172"/>
      <c r="AK1601" s="1253"/>
      <c r="AL1601" s="1253"/>
      <c r="AM1601" s="1253"/>
      <c r="AN1601" s="280"/>
      <c r="AO1601" s="280"/>
      <c r="AP1601" s="280"/>
    </row>
    <row r="1602" spans="22:42" ht="14.5" x14ac:dyDescent="0.35">
      <c r="V1602" s="210" t="s">
        <v>3</v>
      </c>
      <c r="W1602" s="210" t="s">
        <v>3</v>
      </c>
      <c r="X1602" s="210" t="s">
        <v>3</v>
      </c>
      <c r="AD1602" s="210" t="s">
        <v>3</v>
      </c>
      <c r="AG1602" s="281"/>
      <c r="AH1602" s="281"/>
      <c r="AI1602" s="281"/>
      <c r="AJ1602" s="1172"/>
      <c r="AK1602" s="1253"/>
      <c r="AL1602" s="1253"/>
      <c r="AM1602" s="1253"/>
      <c r="AN1602" s="280"/>
      <c r="AO1602" s="280"/>
      <c r="AP1602" s="280"/>
    </row>
    <row r="1603" spans="22:42" ht="14.5" x14ac:dyDescent="0.35">
      <c r="V1603" s="210" t="s">
        <v>3</v>
      </c>
      <c r="W1603" s="210" t="s">
        <v>3</v>
      </c>
      <c r="X1603" s="210" t="s">
        <v>3</v>
      </c>
      <c r="AD1603" s="210" t="s">
        <v>3</v>
      </c>
      <c r="AG1603" s="281"/>
      <c r="AH1603" s="281"/>
      <c r="AI1603" s="281"/>
      <c r="AJ1603" s="1172"/>
      <c r="AK1603" s="1253"/>
      <c r="AL1603" s="1253"/>
      <c r="AM1603" s="1253"/>
      <c r="AN1603" s="280"/>
      <c r="AO1603" s="280"/>
      <c r="AP1603" s="280"/>
    </row>
    <row r="1604" spans="22:42" ht="14.5" x14ac:dyDescent="0.35">
      <c r="V1604" s="210" t="s">
        <v>3</v>
      </c>
      <c r="W1604" s="210" t="s">
        <v>3</v>
      </c>
      <c r="X1604" s="210" t="s">
        <v>3</v>
      </c>
      <c r="AD1604" s="210" t="s">
        <v>3</v>
      </c>
      <c r="AG1604" s="281"/>
      <c r="AH1604" s="281"/>
      <c r="AI1604" s="281"/>
      <c r="AJ1604" s="1172"/>
      <c r="AK1604" s="1253"/>
      <c r="AL1604" s="1253"/>
      <c r="AM1604" s="1253"/>
      <c r="AN1604" s="280"/>
      <c r="AO1604" s="280"/>
      <c r="AP1604" s="280"/>
    </row>
    <row r="1605" spans="22:42" ht="14.5" x14ac:dyDescent="0.35">
      <c r="V1605" s="210" t="s">
        <v>3</v>
      </c>
      <c r="W1605" s="210" t="s">
        <v>3</v>
      </c>
      <c r="X1605" s="210" t="s">
        <v>3</v>
      </c>
      <c r="AD1605" s="210" t="s">
        <v>3</v>
      </c>
      <c r="AG1605" s="281"/>
      <c r="AH1605" s="281"/>
      <c r="AI1605" s="281"/>
      <c r="AJ1605" s="1172"/>
      <c r="AK1605" s="1253"/>
      <c r="AL1605" s="1253"/>
      <c r="AM1605" s="1253"/>
      <c r="AN1605" s="280"/>
      <c r="AO1605" s="280"/>
      <c r="AP1605" s="280"/>
    </row>
    <row r="1606" spans="22:42" ht="14.5" x14ac:dyDescent="0.35">
      <c r="V1606" s="210" t="s">
        <v>3</v>
      </c>
      <c r="W1606" s="210" t="s">
        <v>3</v>
      </c>
      <c r="X1606" s="210" t="s">
        <v>3</v>
      </c>
      <c r="AD1606" s="210" t="s">
        <v>3</v>
      </c>
      <c r="AG1606" s="281"/>
      <c r="AH1606" s="281"/>
      <c r="AI1606" s="281"/>
      <c r="AJ1606" s="1172"/>
      <c r="AK1606" s="1253"/>
      <c r="AL1606" s="1253"/>
      <c r="AM1606" s="1253"/>
      <c r="AN1606" s="280"/>
      <c r="AO1606" s="280"/>
      <c r="AP1606" s="280"/>
    </row>
    <row r="1607" spans="22:42" ht="14.5" x14ac:dyDescent="0.35">
      <c r="V1607" s="210" t="s">
        <v>3</v>
      </c>
      <c r="W1607" s="210" t="s">
        <v>3</v>
      </c>
      <c r="X1607" s="210" t="s">
        <v>3</v>
      </c>
      <c r="AD1607" s="210" t="s">
        <v>3</v>
      </c>
      <c r="AG1607" s="281"/>
      <c r="AH1607" s="281"/>
      <c r="AI1607" s="281"/>
      <c r="AJ1607" s="1172"/>
      <c r="AK1607" s="1253"/>
      <c r="AL1607" s="1253"/>
      <c r="AM1607" s="1253"/>
      <c r="AN1607" s="280"/>
      <c r="AO1607" s="280"/>
      <c r="AP1607" s="280"/>
    </row>
    <row r="1608" spans="22:42" ht="14.5" x14ac:dyDescent="0.35">
      <c r="V1608" s="210" t="s">
        <v>3</v>
      </c>
      <c r="W1608" s="210" t="s">
        <v>3</v>
      </c>
      <c r="X1608" s="210" t="s">
        <v>3</v>
      </c>
      <c r="AD1608" s="210" t="s">
        <v>3</v>
      </c>
      <c r="AG1608" s="281"/>
      <c r="AH1608" s="281"/>
      <c r="AI1608" s="281"/>
      <c r="AJ1608" s="1172"/>
      <c r="AK1608" s="1253"/>
      <c r="AL1608" s="1253"/>
      <c r="AM1608" s="1253"/>
      <c r="AN1608" s="280"/>
      <c r="AO1608" s="280"/>
      <c r="AP1608" s="280"/>
    </row>
    <row r="1609" spans="22:42" ht="14.5" x14ac:dyDescent="0.35">
      <c r="V1609" s="210" t="s">
        <v>3</v>
      </c>
      <c r="W1609" s="210" t="s">
        <v>3</v>
      </c>
      <c r="X1609" s="210" t="s">
        <v>3</v>
      </c>
      <c r="AD1609" s="210" t="s">
        <v>3</v>
      </c>
      <c r="AG1609" s="281"/>
      <c r="AH1609" s="281"/>
      <c r="AI1609" s="281"/>
      <c r="AJ1609" s="1172"/>
      <c r="AK1609" s="1253"/>
      <c r="AL1609" s="1253"/>
      <c r="AM1609" s="1253"/>
      <c r="AN1609" s="280"/>
      <c r="AO1609" s="280"/>
      <c r="AP1609" s="280"/>
    </row>
    <row r="1610" spans="22:42" ht="14.5" x14ac:dyDescent="0.35">
      <c r="V1610" s="210" t="s">
        <v>3</v>
      </c>
      <c r="W1610" s="210" t="s">
        <v>3</v>
      </c>
      <c r="X1610" s="210" t="s">
        <v>3</v>
      </c>
      <c r="AD1610" s="210" t="s">
        <v>3</v>
      </c>
      <c r="AG1610" s="281"/>
      <c r="AH1610" s="281"/>
      <c r="AI1610" s="281"/>
      <c r="AJ1610" s="1172"/>
      <c r="AK1610" s="1253"/>
      <c r="AL1610" s="1253"/>
      <c r="AM1610" s="1253"/>
      <c r="AN1610" s="280"/>
      <c r="AO1610" s="280"/>
      <c r="AP1610" s="280"/>
    </row>
    <row r="1611" spans="22:42" ht="14.5" x14ac:dyDescent="0.35">
      <c r="V1611" s="210" t="s">
        <v>3</v>
      </c>
      <c r="W1611" s="210" t="s">
        <v>3</v>
      </c>
      <c r="X1611" s="210" t="s">
        <v>3</v>
      </c>
      <c r="AD1611" s="210" t="s">
        <v>3</v>
      </c>
      <c r="AG1611" s="281"/>
      <c r="AH1611" s="281"/>
      <c r="AI1611" s="281"/>
      <c r="AJ1611" s="1172"/>
      <c r="AK1611" s="1253"/>
      <c r="AL1611" s="1253"/>
      <c r="AM1611" s="1253"/>
      <c r="AN1611" s="280"/>
      <c r="AO1611" s="280"/>
      <c r="AP1611" s="280"/>
    </row>
    <row r="1612" spans="22:42" ht="14.5" x14ac:dyDescent="0.35">
      <c r="V1612" s="210" t="s">
        <v>3</v>
      </c>
      <c r="W1612" s="210" t="s">
        <v>3</v>
      </c>
      <c r="X1612" s="210" t="s">
        <v>3</v>
      </c>
      <c r="AD1612" s="210" t="s">
        <v>3</v>
      </c>
      <c r="AG1612" s="281"/>
      <c r="AH1612" s="281"/>
      <c r="AI1612" s="281"/>
      <c r="AJ1612" s="1172"/>
      <c r="AK1612" s="1253"/>
      <c r="AL1612" s="1253"/>
      <c r="AM1612" s="1253"/>
      <c r="AN1612" s="280"/>
      <c r="AO1612" s="280"/>
      <c r="AP1612" s="280"/>
    </row>
    <row r="1613" spans="22:42" ht="14.5" x14ac:dyDescent="0.35">
      <c r="V1613" s="210" t="s">
        <v>3</v>
      </c>
      <c r="W1613" s="210" t="s">
        <v>3</v>
      </c>
      <c r="X1613" s="210" t="s">
        <v>3</v>
      </c>
      <c r="AD1613" s="210" t="s">
        <v>3</v>
      </c>
      <c r="AG1613" s="281"/>
      <c r="AH1613" s="281"/>
      <c r="AI1613" s="281"/>
      <c r="AJ1613" s="1172"/>
      <c r="AK1613" s="1253"/>
      <c r="AL1613" s="1253"/>
      <c r="AM1613" s="1253"/>
      <c r="AN1613" s="280"/>
      <c r="AO1613" s="280"/>
      <c r="AP1613" s="280"/>
    </row>
    <row r="1614" spans="22:42" ht="14.5" x14ac:dyDescent="0.35">
      <c r="V1614" s="210" t="s">
        <v>3</v>
      </c>
      <c r="W1614" s="210" t="s">
        <v>3</v>
      </c>
      <c r="X1614" s="210" t="s">
        <v>3</v>
      </c>
      <c r="AD1614" s="210" t="s">
        <v>3</v>
      </c>
      <c r="AG1614" s="281"/>
      <c r="AH1614" s="281"/>
      <c r="AI1614" s="281"/>
      <c r="AJ1614" s="1172"/>
      <c r="AK1614" s="1253"/>
      <c r="AL1614" s="1253"/>
      <c r="AM1614" s="1253"/>
      <c r="AN1614" s="280"/>
      <c r="AO1614" s="280"/>
      <c r="AP1614" s="280"/>
    </row>
    <row r="1615" spans="22:42" ht="14.5" x14ac:dyDescent="0.35">
      <c r="V1615" s="210" t="s">
        <v>3</v>
      </c>
      <c r="W1615" s="210" t="s">
        <v>3</v>
      </c>
      <c r="X1615" s="210" t="s">
        <v>3</v>
      </c>
      <c r="AD1615" s="210" t="s">
        <v>3</v>
      </c>
      <c r="AG1615" s="281"/>
      <c r="AH1615" s="281"/>
      <c r="AI1615" s="281"/>
      <c r="AJ1615" s="1172"/>
      <c r="AK1615" s="1253"/>
      <c r="AL1615" s="1253"/>
      <c r="AM1615" s="1253"/>
      <c r="AN1615" s="280"/>
      <c r="AO1615" s="280"/>
      <c r="AP1615" s="280"/>
    </row>
    <row r="1616" spans="22:42" ht="14.5" x14ac:dyDescent="0.35">
      <c r="V1616" s="210" t="s">
        <v>3</v>
      </c>
      <c r="W1616" s="210" t="s">
        <v>3</v>
      </c>
      <c r="X1616" s="210" t="s">
        <v>3</v>
      </c>
      <c r="AD1616" s="210" t="s">
        <v>3</v>
      </c>
      <c r="AG1616" s="281"/>
      <c r="AH1616" s="281"/>
      <c r="AI1616" s="281"/>
      <c r="AJ1616" s="1172"/>
      <c r="AK1616" s="1253"/>
      <c r="AL1616" s="1253"/>
      <c r="AM1616" s="1253"/>
      <c r="AN1616" s="280"/>
      <c r="AO1616" s="280"/>
      <c r="AP1616" s="280"/>
    </row>
    <row r="1617" spans="22:42" ht="14.5" x14ac:dyDescent="0.35">
      <c r="V1617" s="210" t="s">
        <v>3</v>
      </c>
      <c r="W1617" s="210" t="s">
        <v>3</v>
      </c>
      <c r="X1617" s="210" t="s">
        <v>3</v>
      </c>
      <c r="AD1617" s="210" t="s">
        <v>3</v>
      </c>
      <c r="AG1617" s="281"/>
      <c r="AH1617" s="281"/>
      <c r="AI1617" s="281"/>
      <c r="AJ1617" s="1172"/>
      <c r="AK1617" s="1253"/>
      <c r="AL1617" s="1253"/>
      <c r="AM1617" s="1253"/>
      <c r="AN1617" s="280"/>
      <c r="AO1617" s="280"/>
      <c r="AP1617" s="280"/>
    </row>
    <row r="1618" spans="22:42" ht="14.5" x14ac:dyDescent="0.35">
      <c r="V1618" s="210" t="s">
        <v>3</v>
      </c>
      <c r="W1618" s="210" t="s">
        <v>3</v>
      </c>
      <c r="X1618" s="210" t="s">
        <v>3</v>
      </c>
      <c r="AD1618" s="210" t="s">
        <v>3</v>
      </c>
      <c r="AG1618" s="281"/>
      <c r="AH1618" s="281"/>
      <c r="AI1618" s="281"/>
      <c r="AJ1618" s="1172"/>
      <c r="AK1618" s="1253"/>
      <c r="AL1618" s="1253"/>
      <c r="AM1618" s="1253"/>
      <c r="AN1618" s="280"/>
      <c r="AO1618" s="280"/>
      <c r="AP1618" s="280"/>
    </row>
    <row r="1619" spans="22:42" ht="14.5" x14ac:dyDescent="0.35">
      <c r="V1619" s="210" t="s">
        <v>3</v>
      </c>
      <c r="W1619" s="210" t="s">
        <v>3</v>
      </c>
      <c r="X1619" s="210" t="s">
        <v>3</v>
      </c>
      <c r="AD1619" s="210" t="s">
        <v>3</v>
      </c>
      <c r="AG1619" s="281"/>
      <c r="AH1619" s="281"/>
      <c r="AI1619" s="281"/>
      <c r="AJ1619" s="1172"/>
      <c r="AK1619" s="1253"/>
      <c r="AL1619" s="1253"/>
      <c r="AM1619" s="1253"/>
      <c r="AN1619" s="280"/>
      <c r="AO1619" s="280"/>
      <c r="AP1619" s="280"/>
    </row>
    <row r="1620" spans="22:42" ht="14.5" x14ac:dyDescent="0.35">
      <c r="V1620" s="210" t="s">
        <v>3</v>
      </c>
      <c r="W1620" s="210" t="s">
        <v>3</v>
      </c>
      <c r="X1620" s="210" t="s">
        <v>3</v>
      </c>
      <c r="AD1620" s="210" t="s">
        <v>3</v>
      </c>
      <c r="AG1620" s="281"/>
      <c r="AH1620" s="281"/>
      <c r="AI1620" s="281"/>
      <c r="AJ1620" s="1172"/>
      <c r="AK1620" s="1253"/>
      <c r="AL1620" s="1253"/>
      <c r="AM1620" s="1253"/>
      <c r="AN1620" s="280"/>
      <c r="AO1620" s="280"/>
      <c r="AP1620" s="280"/>
    </row>
    <row r="1621" spans="22:42" ht="14.5" x14ac:dyDescent="0.35">
      <c r="V1621" s="210" t="s">
        <v>3</v>
      </c>
      <c r="W1621" s="210" t="s">
        <v>3</v>
      </c>
      <c r="X1621" s="210" t="s">
        <v>3</v>
      </c>
      <c r="AD1621" s="210" t="s">
        <v>3</v>
      </c>
      <c r="AG1621" s="281"/>
      <c r="AH1621" s="281"/>
      <c r="AI1621" s="281"/>
      <c r="AJ1621" s="1172"/>
      <c r="AK1621" s="1253"/>
      <c r="AL1621" s="1253"/>
      <c r="AM1621" s="1253"/>
      <c r="AN1621" s="280"/>
      <c r="AO1621" s="280"/>
      <c r="AP1621" s="280"/>
    </row>
    <row r="1622" spans="22:42" ht="14.5" x14ac:dyDescent="0.35">
      <c r="V1622" s="210" t="s">
        <v>3</v>
      </c>
      <c r="W1622" s="210" t="s">
        <v>3</v>
      </c>
      <c r="X1622" s="210" t="s">
        <v>3</v>
      </c>
      <c r="AD1622" s="210" t="s">
        <v>3</v>
      </c>
      <c r="AG1622" s="281"/>
      <c r="AH1622" s="281"/>
      <c r="AI1622" s="281"/>
      <c r="AJ1622" s="1172"/>
      <c r="AK1622" s="1253"/>
      <c r="AL1622" s="1253"/>
      <c r="AM1622" s="1253"/>
      <c r="AN1622" s="280"/>
      <c r="AO1622" s="280"/>
      <c r="AP1622" s="280"/>
    </row>
    <row r="1623" spans="22:42" ht="14.5" x14ac:dyDescent="0.35">
      <c r="V1623" s="210" t="s">
        <v>3</v>
      </c>
      <c r="W1623" s="210" t="s">
        <v>3</v>
      </c>
      <c r="X1623" s="210" t="s">
        <v>3</v>
      </c>
      <c r="AD1623" s="210" t="s">
        <v>3</v>
      </c>
      <c r="AG1623" s="281"/>
      <c r="AH1623" s="281"/>
      <c r="AI1623" s="281"/>
      <c r="AJ1623" s="1172"/>
      <c r="AK1623" s="1253"/>
      <c r="AL1623" s="1253"/>
      <c r="AM1623" s="1253"/>
      <c r="AN1623" s="280"/>
      <c r="AO1623" s="280"/>
      <c r="AP1623" s="280"/>
    </row>
    <row r="1624" spans="22:42" ht="14.5" x14ac:dyDescent="0.35">
      <c r="V1624" s="210" t="s">
        <v>3</v>
      </c>
      <c r="W1624" s="210" t="s">
        <v>3</v>
      </c>
      <c r="X1624" s="210" t="s">
        <v>3</v>
      </c>
      <c r="AD1624" s="210" t="s">
        <v>3</v>
      </c>
      <c r="AG1624" s="281"/>
      <c r="AH1624" s="281"/>
      <c r="AI1624" s="281"/>
      <c r="AJ1624" s="1172"/>
      <c r="AK1624" s="1253"/>
      <c r="AL1624" s="1253"/>
      <c r="AM1624" s="1253"/>
      <c r="AN1624" s="280"/>
      <c r="AO1624" s="280"/>
      <c r="AP1624" s="280"/>
    </row>
    <row r="1625" spans="22:42" ht="14.5" x14ac:dyDescent="0.35">
      <c r="V1625" s="210" t="s">
        <v>3</v>
      </c>
      <c r="W1625" s="210" t="s">
        <v>3</v>
      </c>
      <c r="X1625" s="210" t="s">
        <v>3</v>
      </c>
      <c r="AD1625" s="210" t="s">
        <v>3</v>
      </c>
      <c r="AG1625" s="281"/>
      <c r="AH1625" s="281"/>
      <c r="AI1625" s="281"/>
      <c r="AJ1625" s="1172"/>
      <c r="AK1625" s="1253"/>
      <c r="AL1625" s="1253"/>
      <c r="AM1625" s="1253"/>
      <c r="AN1625" s="280"/>
      <c r="AO1625" s="280"/>
      <c r="AP1625" s="280"/>
    </row>
    <row r="1626" spans="22:42" ht="14.5" x14ac:dyDescent="0.35">
      <c r="V1626" s="210" t="s">
        <v>3</v>
      </c>
      <c r="W1626" s="210" t="s">
        <v>3</v>
      </c>
      <c r="X1626" s="210" t="s">
        <v>3</v>
      </c>
      <c r="AD1626" s="210" t="s">
        <v>3</v>
      </c>
      <c r="AG1626" s="281"/>
      <c r="AH1626" s="281"/>
      <c r="AI1626" s="281"/>
      <c r="AJ1626" s="1172"/>
      <c r="AK1626" s="1253"/>
      <c r="AL1626" s="1253"/>
      <c r="AM1626" s="1253"/>
      <c r="AN1626" s="280"/>
      <c r="AO1626" s="280"/>
      <c r="AP1626" s="280"/>
    </row>
    <row r="1627" spans="22:42" ht="14.5" x14ac:dyDescent="0.35">
      <c r="V1627" s="210" t="s">
        <v>3</v>
      </c>
      <c r="W1627" s="210" t="s">
        <v>3</v>
      </c>
      <c r="X1627" s="210" t="s">
        <v>3</v>
      </c>
      <c r="AD1627" s="210" t="s">
        <v>3</v>
      </c>
      <c r="AG1627" s="281"/>
      <c r="AH1627" s="281"/>
      <c r="AI1627" s="281"/>
      <c r="AJ1627" s="1172"/>
      <c r="AK1627" s="1253"/>
      <c r="AL1627" s="1253"/>
      <c r="AM1627" s="1253"/>
      <c r="AN1627" s="280"/>
      <c r="AO1627" s="280"/>
      <c r="AP1627" s="280"/>
    </row>
    <row r="1628" spans="22:42" ht="14.5" x14ac:dyDescent="0.35">
      <c r="V1628" s="210" t="s">
        <v>3</v>
      </c>
      <c r="W1628" s="210" t="s">
        <v>3</v>
      </c>
      <c r="X1628" s="210" t="s">
        <v>3</v>
      </c>
      <c r="AD1628" s="210" t="s">
        <v>3</v>
      </c>
      <c r="AG1628" s="281"/>
      <c r="AH1628" s="281"/>
      <c r="AI1628" s="281"/>
      <c r="AJ1628" s="1172"/>
      <c r="AK1628" s="1253"/>
      <c r="AL1628" s="1253"/>
      <c r="AM1628" s="1253"/>
      <c r="AN1628" s="280"/>
      <c r="AO1628" s="280"/>
      <c r="AP1628" s="280"/>
    </row>
    <row r="1629" spans="22:42" ht="14.5" x14ac:dyDescent="0.35">
      <c r="V1629" s="210" t="s">
        <v>3</v>
      </c>
      <c r="W1629" s="210" t="s">
        <v>3</v>
      </c>
      <c r="X1629" s="210" t="s">
        <v>3</v>
      </c>
      <c r="AD1629" s="210" t="s">
        <v>3</v>
      </c>
      <c r="AG1629" s="281"/>
      <c r="AH1629" s="281"/>
      <c r="AI1629" s="281"/>
      <c r="AJ1629" s="1172"/>
      <c r="AK1629" s="1253"/>
      <c r="AL1629" s="1253"/>
      <c r="AM1629" s="1253"/>
      <c r="AN1629" s="280"/>
      <c r="AO1629" s="280"/>
      <c r="AP1629" s="280"/>
    </row>
    <row r="1630" spans="22:42" ht="14.5" x14ac:dyDescent="0.35">
      <c r="V1630" s="210" t="s">
        <v>3</v>
      </c>
      <c r="W1630" s="210" t="s">
        <v>3</v>
      </c>
      <c r="X1630" s="210" t="s">
        <v>3</v>
      </c>
      <c r="AD1630" s="210" t="s">
        <v>3</v>
      </c>
      <c r="AG1630" s="281"/>
      <c r="AH1630" s="281"/>
      <c r="AI1630" s="281"/>
      <c r="AJ1630" s="1172"/>
      <c r="AK1630" s="1253"/>
      <c r="AL1630" s="1253"/>
      <c r="AM1630" s="1253"/>
      <c r="AN1630" s="280"/>
      <c r="AO1630" s="280"/>
      <c r="AP1630" s="280"/>
    </row>
    <row r="1631" spans="22:42" ht="14.5" x14ac:dyDescent="0.35">
      <c r="V1631" s="210" t="s">
        <v>3</v>
      </c>
      <c r="W1631" s="210" t="s">
        <v>3</v>
      </c>
      <c r="X1631" s="210" t="s">
        <v>3</v>
      </c>
      <c r="AD1631" s="210" t="s">
        <v>3</v>
      </c>
      <c r="AG1631" s="281"/>
      <c r="AH1631" s="281"/>
      <c r="AI1631" s="281"/>
      <c r="AJ1631" s="1172"/>
      <c r="AK1631" s="1253"/>
      <c r="AL1631" s="1253"/>
      <c r="AM1631" s="1253"/>
      <c r="AN1631" s="280"/>
      <c r="AO1631" s="280"/>
      <c r="AP1631" s="280"/>
    </row>
    <row r="1632" spans="22:42" ht="14.5" x14ac:dyDescent="0.35">
      <c r="V1632" s="210" t="s">
        <v>3</v>
      </c>
      <c r="W1632" s="210" t="s">
        <v>3</v>
      </c>
      <c r="X1632" s="210" t="s">
        <v>3</v>
      </c>
      <c r="AD1632" s="210" t="s">
        <v>3</v>
      </c>
      <c r="AG1632" s="281"/>
      <c r="AH1632" s="281"/>
      <c r="AI1632" s="281"/>
      <c r="AJ1632" s="1172"/>
      <c r="AK1632" s="1253"/>
      <c r="AL1632" s="1253"/>
      <c r="AM1632" s="1253"/>
      <c r="AN1632" s="280"/>
      <c r="AO1632" s="280"/>
      <c r="AP1632" s="280"/>
    </row>
    <row r="1633" spans="22:42" ht="14.5" x14ac:dyDescent="0.35">
      <c r="V1633" s="210" t="s">
        <v>3</v>
      </c>
      <c r="W1633" s="210" t="s">
        <v>3</v>
      </c>
      <c r="X1633" s="210" t="s">
        <v>3</v>
      </c>
      <c r="AD1633" s="210" t="s">
        <v>3</v>
      </c>
      <c r="AG1633" s="281"/>
      <c r="AH1633" s="281"/>
      <c r="AI1633" s="281"/>
      <c r="AJ1633" s="1172"/>
      <c r="AK1633" s="1253"/>
      <c r="AL1633" s="1253"/>
      <c r="AM1633" s="1253"/>
      <c r="AN1633" s="280"/>
      <c r="AO1633" s="280"/>
      <c r="AP1633" s="280"/>
    </row>
    <row r="1634" spans="22:42" ht="14.5" x14ac:dyDescent="0.35">
      <c r="V1634" s="210" t="s">
        <v>3</v>
      </c>
      <c r="W1634" s="210" t="s">
        <v>3</v>
      </c>
      <c r="X1634" s="210" t="s">
        <v>3</v>
      </c>
      <c r="AD1634" s="210" t="s">
        <v>3</v>
      </c>
      <c r="AG1634" s="281"/>
      <c r="AH1634" s="281"/>
      <c r="AI1634" s="281"/>
      <c r="AJ1634" s="1172"/>
      <c r="AK1634" s="1253"/>
      <c r="AL1634" s="1253"/>
      <c r="AM1634" s="1253"/>
      <c r="AN1634" s="280"/>
      <c r="AO1634" s="280"/>
      <c r="AP1634" s="280"/>
    </row>
    <row r="1635" spans="22:42" ht="14.5" x14ac:dyDescent="0.35">
      <c r="V1635" s="210" t="s">
        <v>3</v>
      </c>
      <c r="W1635" s="210" t="s">
        <v>3</v>
      </c>
      <c r="X1635" s="210" t="s">
        <v>3</v>
      </c>
      <c r="AD1635" s="210" t="s">
        <v>3</v>
      </c>
      <c r="AG1635" s="281"/>
      <c r="AH1635" s="281"/>
      <c r="AI1635" s="281"/>
      <c r="AJ1635" s="1172"/>
      <c r="AK1635" s="1253"/>
      <c r="AL1635" s="1253"/>
      <c r="AM1635" s="1253"/>
      <c r="AN1635" s="280"/>
      <c r="AO1635" s="280"/>
      <c r="AP1635" s="280"/>
    </row>
    <row r="1636" spans="22:42" ht="14.5" x14ac:dyDescent="0.35">
      <c r="V1636" s="210" t="s">
        <v>3</v>
      </c>
      <c r="W1636" s="210" t="s">
        <v>3</v>
      </c>
      <c r="X1636" s="210" t="s">
        <v>3</v>
      </c>
      <c r="AD1636" s="210" t="s">
        <v>3</v>
      </c>
      <c r="AG1636" s="281"/>
      <c r="AH1636" s="281"/>
      <c r="AI1636" s="281"/>
      <c r="AJ1636" s="1172"/>
      <c r="AK1636" s="1253"/>
      <c r="AL1636" s="1253"/>
      <c r="AM1636" s="1253"/>
      <c r="AN1636" s="280"/>
      <c r="AO1636" s="280"/>
      <c r="AP1636" s="280"/>
    </row>
    <row r="1637" spans="22:42" ht="14.5" x14ac:dyDescent="0.35">
      <c r="V1637" s="210" t="s">
        <v>3</v>
      </c>
      <c r="W1637" s="210" t="s">
        <v>3</v>
      </c>
      <c r="X1637" s="210" t="s">
        <v>3</v>
      </c>
      <c r="AD1637" s="210" t="s">
        <v>3</v>
      </c>
      <c r="AG1637" s="281"/>
      <c r="AH1637" s="281"/>
      <c r="AI1637" s="281"/>
      <c r="AJ1637" s="1172"/>
      <c r="AK1637" s="1253"/>
      <c r="AL1637" s="1253"/>
      <c r="AM1637" s="1253"/>
      <c r="AN1637" s="280"/>
      <c r="AO1637" s="280"/>
      <c r="AP1637" s="280"/>
    </row>
    <row r="1638" spans="22:42" ht="14.5" x14ac:dyDescent="0.35">
      <c r="V1638" s="210" t="s">
        <v>3</v>
      </c>
      <c r="W1638" s="210" t="s">
        <v>3</v>
      </c>
      <c r="X1638" s="210" t="s">
        <v>3</v>
      </c>
      <c r="AD1638" s="210" t="s">
        <v>3</v>
      </c>
      <c r="AG1638" s="281"/>
      <c r="AH1638" s="281"/>
      <c r="AI1638" s="281"/>
      <c r="AJ1638" s="1172"/>
      <c r="AK1638" s="1253"/>
      <c r="AL1638" s="1253"/>
      <c r="AM1638" s="1253"/>
      <c r="AN1638" s="280"/>
      <c r="AO1638" s="280"/>
      <c r="AP1638" s="280"/>
    </row>
    <row r="1639" spans="22:42" ht="14.5" x14ac:dyDescent="0.35">
      <c r="V1639" s="210" t="s">
        <v>3</v>
      </c>
      <c r="W1639" s="210" t="s">
        <v>3</v>
      </c>
      <c r="X1639" s="210" t="s">
        <v>3</v>
      </c>
      <c r="AD1639" s="210" t="s">
        <v>3</v>
      </c>
      <c r="AG1639" s="281"/>
      <c r="AH1639" s="281"/>
      <c r="AI1639" s="281"/>
      <c r="AJ1639" s="1172"/>
      <c r="AK1639" s="1253"/>
      <c r="AL1639" s="1253"/>
      <c r="AM1639" s="1253"/>
      <c r="AN1639" s="280"/>
      <c r="AO1639" s="280"/>
      <c r="AP1639" s="280"/>
    </row>
    <row r="1640" spans="22:42" ht="14.5" x14ac:dyDescent="0.35">
      <c r="V1640" s="210" t="s">
        <v>3</v>
      </c>
      <c r="W1640" s="210" t="s">
        <v>3</v>
      </c>
      <c r="X1640" s="210" t="s">
        <v>3</v>
      </c>
      <c r="AD1640" s="210" t="s">
        <v>3</v>
      </c>
      <c r="AG1640" s="281"/>
      <c r="AH1640" s="281"/>
      <c r="AI1640" s="281"/>
      <c r="AJ1640" s="1172"/>
      <c r="AK1640" s="1253"/>
      <c r="AL1640" s="1253"/>
      <c r="AM1640" s="1253"/>
      <c r="AN1640" s="280"/>
      <c r="AO1640" s="280"/>
      <c r="AP1640" s="280"/>
    </row>
    <row r="1641" spans="22:42" ht="14.5" x14ac:dyDescent="0.35">
      <c r="V1641" s="210" t="s">
        <v>3</v>
      </c>
      <c r="W1641" s="210" t="s">
        <v>3</v>
      </c>
      <c r="X1641" s="210" t="s">
        <v>3</v>
      </c>
      <c r="AD1641" s="210" t="s">
        <v>3</v>
      </c>
      <c r="AG1641" s="281"/>
      <c r="AH1641" s="281"/>
      <c r="AI1641" s="281"/>
      <c r="AJ1641" s="1172"/>
      <c r="AK1641" s="1253"/>
      <c r="AL1641" s="1253"/>
      <c r="AM1641" s="1253"/>
      <c r="AN1641" s="280"/>
      <c r="AO1641" s="280"/>
      <c r="AP1641" s="280"/>
    </row>
    <row r="1642" spans="22:42" ht="14.5" x14ac:dyDescent="0.35">
      <c r="V1642" s="210" t="s">
        <v>3</v>
      </c>
      <c r="W1642" s="210" t="s">
        <v>3</v>
      </c>
      <c r="X1642" s="210" t="s">
        <v>3</v>
      </c>
      <c r="AD1642" s="210" t="s">
        <v>3</v>
      </c>
      <c r="AG1642" s="281"/>
      <c r="AH1642" s="281"/>
      <c r="AI1642" s="281"/>
      <c r="AJ1642" s="1172"/>
      <c r="AK1642" s="1253"/>
      <c r="AL1642" s="1253"/>
      <c r="AM1642" s="1253"/>
      <c r="AN1642" s="280"/>
      <c r="AO1642" s="280"/>
      <c r="AP1642" s="280"/>
    </row>
    <row r="1643" spans="22:42" ht="14.5" x14ac:dyDescent="0.35">
      <c r="V1643" s="210" t="s">
        <v>3</v>
      </c>
      <c r="W1643" s="210" t="s">
        <v>3</v>
      </c>
      <c r="X1643" s="210" t="s">
        <v>3</v>
      </c>
      <c r="AD1643" s="210" t="s">
        <v>3</v>
      </c>
      <c r="AG1643" s="281"/>
      <c r="AH1643" s="281"/>
      <c r="AI1643" s="281"/>
      <c r="AJ1643" s="1172"/>
      <c r="AK1643" s="1253"/>
      <c r="AL1643" s="1253"/>
      <c r="AM1643" s="1253"/>
      <c r="AN1643" s="280"/>
      <c r="AO1643" s="280"/>
      <c r="AP1643" s="280"/>
    </row>
    <row r="1644" spans="22:42" ht="14.5" x14ac:dyDescent="0.35">
      <c r="V1644" s="210" t="s">
        <v>3</v>
      </c>
      <c r="W1644" s="210" t="s">
        <v>3</v>
      </c>
      <c r="X1644" s="210" t="s">
        <v>3</v>
      </c>
      <c r="AD1644" s="210" t="s">
        <v>3</v>
      </c>
      <c r="AG1644" s="281"/>
      <c r="AH1644" s="281"/>
      <c r="AI1644" s="281"/>
      <c r="AJ1644" s="1172"/>
      <c r="AK1644" s="1253"/>
      <c r="AL1644" s="1253"/>
      <c r="AM1644" s="1253"/>
      <c r="AN1644" s="280"/>
      <c r="AO1644" s="280"/>
      <c r="AP1644" s="280"/>
    </row>
    <row r="1645" spans="22:42" ht="14.5" x14ac:dyDescent="0.35">
      <c r="V1645" s="210" t="s">
        <v>3</v>
      </c>
      <c r="W1645" s="210" t="s">
        <v>3</v>
      </c>
      <c r="X1645" s="210" t="s">
        <v>3</v>
      </c>
      <c r="AD1645" s="210" t="s">
        <v>3</v>
      </c>
      <c r="AG1645" s="281"/>
      <c r="AH1645" s="281"/>
      <c r="AI1645" s="281"/>
      <c r="AJ1645" s="1172"/>
      <c r="AK1645" s="1253"/>
      <c r="AL1645" s="1253"/>
      <c r="AM1645" s="1253"/>
      <c r="AN1645" s="280"/>
      <c r="AO1645" s="280"/>
      <c r="AP1645" s="280"/>
    </row>
    <row r="1646" spans="22:42" ht="14.5" x14ac:dyDescent="0.35">
      <c r="V1646" s="210" t="s">
        <v>3</v>
      </c>
      <c r="W1646" s="210" t="s">
        <v>3</v>
      </c>
      <c r="X1646" s="210" t="s">
        <v>3</v>
      </c>
      <c r="AD1646" s="210" t="s">
        <v>3</v>
      </c>
      <c r="AG1646" s="281"/>
      <c r="AH1646" s="281"/>
      <c r="AI1646" s="281"/>
      <c r="AJ1646" s="1172"/>
      <c r="AK1646" s="1253"/>
      <c r="AL1646" s="1253"/>
      <c r="AM1646" s="1253"/>
      <c r="AN1646" s="280"/>
      <c r="AO1646" s="280"/>
      <c r="AP1646" s="280"/>
    </row>
    <row r="1647" spans="22:42" ht="14.5" x14ac:dyDescent="0.35">
      <c r="V1647" s="210" t="s">
        <v>3</v>
      </c>
      <c r="W1647" s="210" t="s">
        <v>3</v>
      </c>
      <c r="X1647" s="210" t="s">
        <v>3</v>
      </c>
      <c r="AD1647" s="210" t="s">
        <v>3</v>
      </c>
      <c r="AG1647" s="281"/>
      <c r="AH1647" s="281"/>
      <c r="AI1647" s="281"/>
      <c r="AJ1647" s="1172"/>
      <c r="AK1647" s="1253"/>
      <c r="AL1647" s="1253"/>
      <c r="AM1647" s="1253"/>
      <c r="AN1647" s="280"/>
      <c r="AO1647" s="280"/>
      <c r="AP1647" s="280"/>
    </row>
    <row r="1648" spans="22:42" ht="14.5" x14ac:dyDescent="0.35">
      <c r="V1648" s="210" t="s">
        <v>3</v>
      </c>
      <c r="W1648" s="210" t="s">
        <v>3</v>
      </c>
      <c r="X1648" s="210" t="s">
        <v>3</v>
      </c>
      <c r="AD1648" s="210" t="s">
        <v>3</v>
      </c>
      <c r="AG1648" s="281"/>
      <c r="AH1648" s="281"/>
      <c r="AI1648" s="281"/>
      <c r="AJ1648" s="1172"/>
      <c r="AK1648" s="1253"/>
      <c r="AL1648" s="1253"/>
      <c r="AM1648" s="1253"/>
      <c r="AN1648" s="280"/>
      <c r="AO1648" s="280"/>
      <c r="AP1648" s="280"/>
    </row>
    <row r="1649" spans="22:42" ht="14.5" x14ac:dyDescent="0.35">
      <c r="V1649" s="210" t="s">
        <v>3</v>
      </c>
      <c r="W1649" s="210" t="s">
        <v>3</v>
      </c>
      <c r="X1649" s="210" t="s">
        <v>3</v>
      </c>
      <c r="AD1649" s="210" t="s">
        <v>3</v>
      </c>
      <c r="AG1649" s="281"/>
      <c r="AH1649" s="281"/>
      <c r="AI1649" s="281"/>
      <c r="AJ1649" s="1172"/>
      <c r="AK1649" s="1253"/>
      <c r="AL1649" s="1253"/>
      <c r="AM1649" s="1253"/>
      <c r="AN1649" s="280"/>
      <c r="AO1649" s="280"/>
      <c r="AP1649" s="280"/>
    </row>
    <row r="1650" spans="22:42" ht="14.5" x14ac:dyDescent="0.35">
      <c r="V1650" s="210" t="s">
        <v>3</v>
      </c>
      <c r="W1650" s="210" t="s">
        <v>3</v>
      </c>
      <c r="X1650" s="210" t="s">
        <v>3</v>
      </c>
      <c r="AD1650" s="210" t="s">
        <v>3</v>
      </c>
      <c r="AG1650" s="281"/>
      <c r="AH1650" s="281"/>
      <c r="AI1650" s="281"/>
      <c r="AJ1650" s="1172"/>
      <c r="AK1650" s="1253"/>
      <c r="AL1650" s="1253"/>
      <c r="AM1650" s="1253"/>
      <c r="AN1650" s="280"/>
      <c r="AO1650" s="280"/>
      <c r="AP1650" s="280"/>
    </row>
    <row r="1651" spans="22:42" ht="14.5" x14ac:dyDescent="0.35">
      <c r="V1651" s="210" t="s">
        <v>3</v>
      </c>
      <c r="W1651" s="210" t="s">
        <v>3</v>
      </c>
      <c r="X1651" s="210" t="s">
        <v>3</v>
      </c>
      <c r="AD1651" s="210" t="s">
        <v>3</v>
      </c>
      <c r="AG1651" s="281"/>
      <c r="AH1651" s="281"/>
      <c r="AI1651" s="281"/>
      <c r="AJ1651" s="1172"/>
      <c r="AK1651" s="1253"/>
      <c r="AL1651" s="1253"/>
      <c r="AM1651" s="1253"/>
      <c r="AN1651" s="280"/>
      <c r="AO1651" s="280"/>
      <c r="AP1651" s="280"/>
    </row>
    <row r="1652" spans="22:42" ht="14.5" x14ac:dyDescent="0.35">
      <c r="V1652" s="210" t="s">
        <v>3</v>
      </c>
      <c r="W1652" s="210" t="s">
        <v>3</v>
      </c>
      <c r="X1652" s="210" t="s">
        <v>3</v>
      </c>
      <c r="AD1652" s="210" t="s">
        <v>3</v>
      </c>
      <c r="AG1652" s="281"/>
      <c r="AH1652" s="281"/>
      <c r="AI1652" s="281"/>
      <c r="AJ1652" s="1172"/>
      <c r="AK1652" s="1253"/>
      <c r="AL1652" s="1253"/>
      <c r="AM1652" s="1253"/>
      <c r="AN1652" s="280"/>
      <c r="AO1652" s="280"/>
      <c r="AP1652" s="280"/>
    </row>
    <row r="1653" spans="22:42" ht="14.5" x14ac:dyDescent="0.35">
      <c r="V1653" s="210" t="s">
        <v>3</v>
      </c>
      <c r="W1653" s="210" t="s">
        <v>3</v>
      </c>
      <c r="X1653" s="210" t="s">
        <v>3</v>
      </c>
      <c r="AD1653" s="210" t="s">
        <v>3</v>
      </c>
      <c r="AG1653" s="281"/>
      <c r="AH1653" s="281"/>
      <c r="AI1653" s="281"/>
      <c r="AJ1653" s="1172"/>
      <c r="AK1653" s="1253"/>
      <c r="AL1653" s="1253"/>
      <c r="AM1653" s="1253"/>
      <c r="AN1653" s="280"/>
      <c r="AO1653" s="280"/>
      <c r="AP1653" s="280"/>
    </row>
    <row r="1654" spans="22:42" ht="14.5" x14ac:dyDescent="0.35">
      <c r="V1654" s="210" t="s">
        <v>3</v>
      </c>
      <c r="W1654" s="210" t="s">
        <v>3</v>
      </c>
      <c r="X1654" s="210" t="s">
        <v>3</v>
      </c>
      <c r="AD1654" s="210" t="s">
        <v>3</v>
      </c>
      <c r="AG1654" s="281"/>
      <c r="AH1654" s="281"/>
      <c r="AI1654" s="281"/>
      <c r="AJ1654" s="1172"/>
      <c r="AK1654" s="1253"/>
      <c r="AL1654" s="1253"/>
      <c r="AM1654" s="1253"/>
      <c r="AN1654" s="280"/>
      <c r="AO1654" s="280"/>
      <c r="AP1654" s="280"/>
    </row>
    <row r="1655" spans="22:42" ht="14.5" x14ac:dyDescent="0.35">
      <c r="V1655" s="210" t="s">
        <v>3</v>
      </c>
      <c r="W1655" s="210" t="s">
        <v>3</v>
      </c>
      <c r="X1655" s="210" t="s">
        <v>3</v>
      </c>
      <c r="AD1655" s="210" t="s">
        <v>3</v>
      </c>
      <c r="AG1655" s="281"/>
      <c r="AH1655" s="281"/>
      <c r="AI1655" s="281"/>
      <c r="AJ1655" s="1172"/>
      <c r="AK1655" s="1253"/>
      <c r="AL1655" s="1253"/>
      <c r="AM1655" s="1253"/>
      <c r="AN1655" s="280"/>
      <c r="AO1655" s="280"/>
      <c r="AP1655" s="280"/>
    </row>
    <row r="1656" spans="22:42" ht="14.5" x14ac:dyDescent="0.35">
      <c r="V1656" s="210" t="s">
        <v>3</v>
      </c>
      <c r="W1656" s="210" t="s">
        <v>3</v>
      </c>
      <c r="X1656" s="210" t="s">
        <v>3</v>
      </c>
      <c r="AD1656" s="210" t="s">
        <v>3</v>
      </c>
      <c r="AG1656" s="281"/>
      <c r="AH1656" s="281"/>
      <c r="AI1656" s="281"/>
      <c r="AJ1656" s="1172"/>
      <c r="AK1656" s="1253"/>
      <c r="AL1656" s="1253"/>
      <c r="AM1656" s="1253"/>
      <c r="AN1656" s="280"/>
      <c r="AO1656" s="280"/>
      <c r="AP1656" s="280"/>
    </row>
    <row r="1657" spans="22:42" ht="14.5" x14ac:dyDescent="0.35">
      <c r="V1657" s="210" t="s">
        <v>3</v>
      </c>
      <c r="W1657" s="210" t="s">
        <v>3</v>
      </c>
      <c r="X1657" s="210" t="s">
        <v>3</v>
      </c>
      <c r="AD1657" s="210" t="s">
        <v>3</v>
      </c>
      <c r="AG1657" s="281"/>
      <c r="AH1657" s="281"/>
      <c r="AI1657" s="281"/>
      <c r="AJ1657" s="1172"/>
      <c r="AK1657" s="1253"/>
      <c r="AL1657" s="1253"/>
      <c r="AM1657" s="1253"/>
      <c r="AN1657" s="280"/>
      <c r="AO1657" s="280"/>
      <c r="AP1657" s="280"/>
    </row>
    <row r="1658" spans="22:42" ht="14.5" x14ac:dyDescent="0.35">
      <c r="V1658" s="210" t="s">
        <v>3</v>
      </c>
      <c r="W1658" s="210" t="s">
        <v>3</v>
      </c>
      <c r="X1658" s="210" t="s">
        <v>3</v>
      </c>
      <c r="AD1658" s="210" t="s">
        <v>3</v>
      </c>
      <c r="AG1658" s="281"/>
      <c r="AH1658" s="281"/>
      <c r="AI1658" s="281"/>
      <c r="AJ1658" s="1172"/>
      <c r="AK1658" s="1253"/>
      <c r="AL1658" s="1253"/>
      <c r="AM1658" s="1253"/>
      <c r="AN1658" s="280"/>
      <c r="AO1658" s="280"/>
      <c r="AP1658" s="280"/>
    </row>
    <row r="1659" spans="22:42" ht="14.5" x14ac:dyDescent="0.35">
      <c r="V1659" s="210" t="s">
        <v>3</v>
      </c>
      <c r="W1659" s="210" t="s">
        <v>3</v>
      </c>
      <c r="X1659" s="210" t="s">
        <v>3</v>
      </c>
      <c r="AD1659" s="210" t="s">
        <v>3</v>
      </c>
      <c r="AG1659" s="281"/>
      <c r="AH1659" s="281"/>
      <c r="AI1659" s="281"/>
      <c r="AJ1659" s="1172"/>
      <c r="AK1659" s="1253"/>
      <c r="AL1659" s="1253"/>
      <c r="AM1659" s="1253"/>
      <c r="AN1659" s="280"/>
      <c r="AO1659" s="280"/>
      <c r="AP1659" s="280"/>
    </row>
    <row r="1660" spans="22:42" ht="14.5" x14ac:dyDescent="0.35">
      <c r="V1660" s="210" t="s">
        <v>3</v>
      </c>
      <c r="W1660" s="210" t="s">
        <v>3</v>
      </c>
      <c r="X1660" s="210" t="s">
        <v>3</v>
      </c>
      <c r="AD1660" s="210" t="s">
        <v>3</v>
      </c>
      <c r="AG1660" s="281"/>
      <c r="AH1660" s="281"/>
      <c r="AI1660" s="281"/>
      <c r="AJ1660" s="1172"/>
      <c r="AK1660" s="1253"/>
      <c r="AL1660" s="1253"/>
      <c r="AM1660" s="1253"/>
      <c r="AN1660" s="280"/>
      <c r="AO1660" s="280"/>
      <c r="AP1660" s="280"/>
    </row>
    <row r="1661" spans="22:42" ht="14.5" x14ac:dyDescent="0.35">
      <c r="V1661" s="210" t="s">
        <v>3</v>
      </c>
      <c r="W1661" s="210" t="s">
        <v>3</v>
      </c>
      <c r="X1661" s="210" t="s">
        <v>3</v>
      </c>
      <c r="AD1661" s="210" t="s">
        <v>3</v>
      </c>
      <c r="AG1661" s="281"/>
      <c r="AH1661" s="281"/>
      <c r="AI1661" s="281"/>
      <c r="AJ1661" s="1172"/>
      <c r="AK1661" s="1253"/>
      <c r="AL1661" s="1253"/>
      <c r="AM1661" s="1253"/>
      <c r="AN1661" s="280"/>
      <c r="AO1661" s="280"/>
      <c r="AP1661" s="280"/>
    </row>
    <row r="1662" spans="22:42" ht="14.5" x14ac:dyDescent="0.35">
      <c r="V1662" s="210" t="s">
        <v>3</v>
      </c>
      <c r="W1662" s="210" t="s">
        <v>3</v>
      </c>
      <c r="X1662" s="210" t="s">
        <v>3</v>
      </c>
      <c r="AD1662" s="210" t="s">
        <v>3</v>
      </c>
      <c r="AG1662" s="281"/>
      <c r="AH1662" s="281"/>
      <c r="AI1662" s="281"/>
      <c r="AJ1662" s="1172"/>
      <c r="AK1662" s="1253"/>
      <c r="AL1662" s="1253"/>
      <c r="AM1662" s="1253"/>
      <c r="AN1662" s="280"/>
      <c r="AO1662" s="280"/>
      <c r="AP1662" s="280"/>
    </row>
    <row r="1663" spans="22:42" ht="14.5" x14ac:dyDescent="0.35">
      <c r="V1663" s="210" t="s">
        <v>3</v>
      </c>
      <c r="W1663" s="210" t="s">
        <v>3</v>
      </c>
      <c r="X1663" s="210" t="s">
        <v>3</v>
      </c>
      <c r="AD1663" s="210" t="s">
        <v>3</v>
      </c>
      <c r="AG1663" s="281"/>
      <c r="AH1663" s="281"/>
      <c r="AI1663" s="281"/>
      <c r="AJ1663" s="1172"/>
      <c r="AK1663" s="1253"/>
      <c r="AL1663" s="1253"/>
      <c r="AM1663" s="1253"/>
      <c r="AN1663" s="280"/>
      <c r="AO1663" s="280"/>
      <c r="AP1663" s="280"/>
    </row>
    <row r="1664" spans="22:42" ht="14.5" x14ac:dyDescent="0.35">
      <c r="V1664" s="210" t="s">
        <v>3</v>
      </c>
      <c r="W1664" s="210" t="s">
        <v>3</v>
      </c>
      <c r="X1664" s="210" t="s">
        <v>3</v>
      </c>
      <c r="AD1664" s="210" t="s">
        <v>3</v>
      </c>
      <c r="AG1664" s="281"/>
      <c r="AH1664" s="281"/>
      <c r="AI1664" s="281"/>
      <c r="AJ1664" s="1172"/>
      <c r="AK1664" s="1253"/>
      <c r="AL1664" s="1253"/>
      <c r="AM1664" s="1253"/>
      <c r="AN1664" s="280"/>
      <c r="AO1664" s="280"/>
      <c r="AP1664" s="280"/>
    </row>
    <row r="1665" spans="22:42" ht="14.5" x14ac:dyDescent="0.35">
      <c r="V1665" s="210" t="s">
        <v>3</v>
      </c>
      <c r="W1665" s="210" t="s">
        <v>3</v>
      </c>
      <c r="X1665" s="210" t="s">
        <v>3</v>
      </c>
      <c r="AD1665" s="210" t="s">
        <v>3</v>
      </c>
      <c r="AG1665" s="281"/>
      <c r="AH1665" s="281"/>
      <c r="AI1665" s="281"/>
      <c r="AJ1665" s="1172"/>
      <c r="AK1665" s="1253"/>
      <c r="AL1665" s="1253"/>
      <c r="AM1665" s="1253"/>
      <c r="AN1665" s="280"/>
      <c r="AO1665" s="280"/>
      <c r="AP1665" s="280"/>
    </row>
    <row r="1666" spans="22:42" ht="14.5" x14ac:dyDescent="0.35">
      <c r="V1666" s="210" t="s">
        <v>3</v>
      </c>
      <c r="W1666" s="210" t="s">
        <v>3</v>
      </c>
      <c r="X1666" s="210" t="s">
        <v>3</v>
      </c>
      <c r="AD1666" s="210" t="s">
        <v>3</v>
      </c>
      <c r="AG1666" s="281"/>
      <c r="AH1666" s="281"/>
      <c r="AI1666" s="281"/>
      <c r="AJ1666" s="1172"/>
      <c r="AK1666" s="1253"/>
      <c r="AL1666" s="1253"/>
      <c r="AM1666" s="1253"/>
      <c r="AN1666" s="280"/>
      <c r="AO1666" s="280"/>
      <c r="AP1666" s="280"/>
    </row>
    <row r="1667" spans="22:42" ht="14.5" x14ac:dyDescent="0.35">
      <c r="V1667" s="210" t="s">
        <v>3</v>
      </c>
      <c r="W1667" s="210" t="s">
        <v>3</v>
      </c>
      <c r="X1667" s="210" t="s">
        <v>3</v>
      </c>
      <c r="AD1667" s="210" t="s">
        <v>3</v>
      </c>
      <c r="AG1667" s="281"/>
      <c r="AH1667" s="281"/>
      <c r="AI1667" s="281"/>
      <c r="AJ1667" s="1172"/>
      <c r="AK1667" s="1253"/>
      <c r="AL1667" s="1253"/>
      <c r="AM1667" s="1253"/>
      <c r="AN1667" s="280"/>
      <c r="AO1667" s="280"/>
      <c r="AP1667" s="280"/>
    </row>
    <row r="1668" spans="22:42" ht="14.5" x14ac:dyDescent="0.35">
      <c r="V1668" s="210" t="s">
        <v>3</v>
      </c>
      <c r="W1668" s="210" t="s">
        <v>3</v>
      </c>
      <c r="X1668" s="210" t="s">
        <v>3</v>
      </c>
      <c r="AD1668" s="210" t="s">
        <v>3</v>
      </c>
      <c r="AG1668" s="281"/>
      <c r="AH1668" s="281"/>
      <c r="AI1668" s="281"/>
      <c r="AJ1668" s="1172"/>
      <c r="AK1668" s="1253"/>
      <c r="AL1668" s="1253"/>
      <c r="AM1668" s="1253"/>
      <c r="AN1668" s="280"/>
      <c r="AO1668" s="280"/>
      <c r="AP1668" s="280"/>
    </row>
    <row r="1669" spans="22:42" ht="14.5" x14ac:dyDescent="0.35">
      <c r="V1669" s="210" t="s">
        <v>3</v>
      </c>
      <c r="W1669" s="210" t="s">
        <v>3</v>
      </c>
      <c r="X1669" s="210" t="s">
        <v>3</v>
      </c>
      <c r="AD1669" s="210" t="s">
        <v>3</v>
      </c>
      <c r="AG1669" s="281"/>
      <c r="AH1669" s="281"/>
      <c r="AI1669" s="281"/>
      <c r="AJ1669" s="1172"/>
      <c r="AK1669" s="1253"/>
      <c r="AL1669" s="1253"/>
      <c r="AM1669" s="1253"/>
      <c r="AN1669" s="280"/>
      <c r="AO1669" s="280"/>
      <c r="AP1669" s="280"/>
    </row>
    <row r="1670" spans="22:42" ht="14.5" x14ac:dyDescent="0.35">
      <c r="V1670" s="210" t="s">
        <v>3</v>
      </c>
      <c r="W1670" s="210" t="s">
        <v>3</v>
      </c>
      <c r="X1670" s="210" t="s">
        <v>3</v>
      </c>
      <c r="AD1670" s="210" t="s">
        <v>3</v>
      </c>
      <c r="AG1670" s="281"/>
      <c r="AH1670" s="281"/>
      <c r="AI1670" s="281"/>
      <c r="AJ1670" s="1172"/>
      <c r="AK1670" s="1253"/>
      <c r="AL1670" s="1253"/>
      <c r="AM1670" s="1253"/>
      <c r="AN1670" s="280"/>
      <c r="AO1670" s="280"/>
      <c r="AP1670" s="280"/>
    </row>
    <row r="1671" spans="22:42" ht="14.5" x14ac:dyDescent="0.35">
      <c r="V1671" s="210" t="s">
        <v>3</v>
      </c>
      <c r="W1671" s="210" t="s">
        <v>3</v>
      </c>
      <c r="X1671" s="210" t="s">
        <v>3</v>
      </c>
      <c r="AD1671" s="210" t="s">
        <v>3</v>
      </c>
      <c r="AG1671" s="281"/>
      <c r="AH1671" s="281"/>
      <c r="AI1671" s="281"/>
      <c r="AJ1671" s="1172"/>
      <c r="AK1671" s="1253"/>
      <c r="AL1671" s="1253"/>
      <c r="AM1671" s="1253"/>
      <c r="AN1671" s="280"/>
      <c r="AO1671" s="280"/>
      <c r="AP1671" s="280"/>
    </row>
    <row r="1672" spans="22:42" ht="14.5" x14ac:dyDescent="0.35">
      <c r="V1672" s="210" t="s">
        <v>3</v>
      </c>
      <c r="W1672" s="210" t="s">
        <v>3</v>
      </c>
      <c r="X1672" s="210" t="s">
        <v>3</v>
      </c>
      <c r="AD1672" s="210" t="s">
        <v>3</v>
      </c>
      <c r="AG1672" s="281"/>
      <c r="AH1672" s="281"/>
      <c r="AI1672" s="281"/>
      <c r="AJ1672" s="1172"/>
      <c r="AK1672" s="1253"/>
      <c r="AL1672" s="1253"/>
      <c r="AM1672" s="1253"/>
      <c r="AN1672" s="280"/>
      <c r="AO1672" s="280"/>
      <c r="AP1672" s="280"/>
    </row>
    <row r="1673" spans="22:42" ht="14.5" x14ac:dyDescent="0.35">
      <c r="V1673" s="210" t="s">
        <v>3</v>
      </c>
      <c r="W1673" s="210" t="s">
        <v>3</v>
      </c>
      <c r="X1673" s="210" t="s">
        <v>3</v>
      </c>
      <c r="AD1673" s="210" t="s">
        <v>3</v>
      </c>
      <c r="AG1673" s="281"/>
      <c r="AH1673" s="281"/>
      <c r="AI1673" s="281"/>
      <c r="AJ1673" s="1172"/>
      <c r="AK1673" s="1253"/>
      <c r="AL1673" s="1253"/>
      <c r="AM1673" s="1253"/>
      <c r="AN1673" s="280"/>
      <c r="AO1673" s="280"/>
      <c r="AP1673" s="280"/>
    </row>
    <row r="1674" spans="22:42" ht="14.5" x14ac:dyDescent="0.35">
      <c r="V1674" s="210" t="s">
        <v>3</v>
      </c>
      <c r="W1674" s="210" t="s">
        <v>3</v>
      </c>
      <c r="X1674" s="210" t="s">
        <v>3</v>
      </c>
      <c r="AD1674" s="210" t="s">
        <v>3</v>
      </c>
      <c r="AG1674" s="281"/>
      <c r="AH1674" s="281"/>
      <c r="AI1674" s="281"/>
      <c r="AJ1674" s="1172"/>
      <c r="AK1674" s="1253"/>
      <c r="AL1674" s="1253"/>
      <c r="AM1674" s="1253"/>
      <c r="AN1674" s="280"/>
      <c r="AO1674" s="280"/>
      <c r="AP1674" s="280"/>
    </row>
    <row r="1675" spans="22:42" ht="14.5" x14ac:dyDescent="0.35">
      <c r="V1675" s="210" t="s">
        <v>3</v>
      </c>
      <c r="W1675" s="210" t="s">
        <v>3</v>
      </c>
      <c r="X1675" s="210" t="s">
        <v>3</v>
      </c>
      <c r="AD1675" s="210" t="s">
        <v>3</v>
      </c>
      <c r="AG1675" s="281"/>
      <c r="AH1675" s="281"/>
      <c r="AI1675" s="281"/>
      <c r="AJ1675" s="1172"/>
      <c r="AK1675" s="1253"/>
      <c r="AL1675" s="1253"/>
      <c r="AM1675" s="1253"/>
      <c r="AN1675" s="280"/>
      <c r="AO1675" s="280"/>
      <c r="AP1675" s="280"/>
    </row>
    <row r="1676" spans="22:42" ht="14.5" x14ac:dyDescent="0.35">
      <c r="V1676" s="210" t="s">
        <v>3</v>
      </c>
      <c r="W1676" s="210" t="s">
        <v>3</v>
      </c>
      <c r="X1676" s="210" t="s">
        <v>3</v>
      </c>
      <c r="AD1676" s="210" t="s">
        <v>3</v>
      </c>
      <c r="AG1676" s="281"/>
      <c r="AH1676" s="281"/>
      <c r="AI1676" s="281"/>
      <c r="AJ1676" s="1172"/>
      <c r="AK1676" s="1253"/>
      <c r="AL1676" s="1253"/>
      <c r="AM1676" s="1253"/>
      <c r="AN1676" s="280"/>
      <c r="AO1676" s="280"/>
      <c r="AP1676" s="280"/>
    </row>
    <row r="1677" spans="22:42" ht="14.5" x14ac:dyDescent="0.35">
      <c r="V1677" s="210" t="s">
        <v>3</v>
      </c>
      <c r="W1677" s="210" t="s">
        <v>3</v>
      </c>
      <c r="X1677" s="210" t="s">
        <v>3</v>
      </c>
      <c r="AD1677" s="210" t="s">
        <v>3</v>
      </c>
      <c r="AG1677" s="281"/>
      <c r="AH1677" s="281"/>
      <c r="AI1677" s="281"/>
      <c r="AJ1677" s="1172"/>
      <c r="AK1677" s="1253"/>
      <c r="AL1677" s="1253"/>
      <c r="AM1677" s="1253"/>
      <c r="AN1677" s="280"/>
      <c r="AO1677" s="280"/>
      <c r="AP1677" s="280"/>
    </row>
    <row r="1678" spans="22:42" ht="14.5" x14ac:dyDescent="0.35">
      <c r="V1678" s="210" t="s">
        <v>3</v>
      </c>
      <c r="W1678" s="210" t="s">
        <v>3</v>
      </c>
      <c r="X1678" s="210" t="s">
        <v>3</v>
      </c>
      <c r="AD1678" s="210" t="s">
        <v>3</v>
      </c>
      <c r="AG1678" s="281"/>
      <c r="AH1678" s="281"/>
      <c r="AI1678" s="281"/>
      <c r="AJ1678" s="1172"/>
      <c r="AK1678" s="1253"/>
      <c r="AL1678" s="1253"/>
      <c r="AM1678" s="1253"/>
      <c r="AN1678" s="280"/>
      <c r="AO1678" s="280"/>
      <c r="AP1678" s="280"/>
    </row>
    <row r="1679" spans="22:42" ht="14.5" x14ac:dyDescent="0.35">
      <c r="V1679" s="210" t="s">
        <v>3</v>
      </c>
      <c r="W1679" s="210" t="s">
        <v>3</v>
      </c>
      <c r="X1679" s="210" t="s">
        <v>3</v>
      </c>
      <c r="AD1679" s="210" t="s">
        <v>3</v>
      </c>
      <c r="AG1679" s="281"/>
      <c r="AH1679" s="281"/>
      <c r="AI1679" s="281"/>
      <c r="AJ1679" s="1172"/>
      <c r="AK1679" s="1253"/>
      <c r="AL1679" s="1253"/>
      <c r="AM1679" s="1253"/>
      <c r="AN1679" s="280"/>
      <c r="AO1679" s="280"/>
      <c r="AP1679" s="280"/>
    </row>
    <row r="1680" spans="22:42" ht="14.5" x14ac:dyDescent="0.35">
      <c r="V1680" s="210" t="s">
        <v>3</v>
      </c>
      <c r="W1680" s="210" t="s">
        <v>3</v>
      </c>
      <c r="X1680" s="210" t="s">
        <v>3</v>
      </c>
      <c r="AD1680" s="210" t="s">
        <v>3</v>
      </c>
      <c r="AG1680" s="281"/>
      <c r="AH1680" s="281"/>
      <c r="AI1680" s="281"/>
      <c r="AJ1680" s="1172"/>
      <c r="AK1680" s="1253"/>
      <c r="AL1680" s="1253"/>
      <c r="AM1680" s="1253"/>
      <c r="AN1680" s="280"/>
      <c r="AO1680" s="280"/>
      <c r="AP1680" s="280"/>
    </row>
    <row r="1681" spans="22:42" ht="14.5" x14ac:dyDescent="0.35">
      <c r="V1681" s="210" t="s">
        <v>3</v>
      </c>
      <c r="W1681" s="210" t="s">
        <v>3</v>
      </c>
      <c r="X1681" s="210" t="s">
        <v>3</v>
      </c>
      <c r="AD1681" s="210" t="s">
        <v>3</v>
      </c>
      <c r="AG1681" s="281"/>
      <c r="AH1681" s="281"/>
      <c r="AI1681" s="281"/>
      <c r="AJ1681" s="1172"/>
      <c r="AK1681" s="1253"/>
      <c r="AL1681" s="1253"/>
      <c r="AM1681" s="1253"/>
      <c r="AN1681" s="280"/>
      <c r="AO1681" s="280"/>
      <c r="AP1681" s="280"/>
    </row>
    <row r="1682" spans="22:42" ht="14.5" x14ac:dyDescent="0.35">
      <c r="V1682" s="210" t="s">
        <v>3</v>
      </c>
      <c r="W1682" s="210" t="s">
        <v>3</v>
      </c>
      <c r="X1682" s="210" t="s">
        <v>3</v>
      </c>
      <c r="AD1682" s="210" t="s">
        <v>3</v>
      </c>
      <c r="AG1682" s="281"/>
      <c r="AH1682" s="281"/>
      <c r="AI1682" s="281"/>
      <c r="AJ1682" s="1172"/>
      <c r="AK1682" s="1253"/>
      <c r="AL1682" s="1253"/>
      <c r="AM1682" s="1253"/>
      <c r="AN1682" s="280"/>
      <c r="AO1682" s="280"/>
      <c r="AP1682" s="280"/>
    </row>
    <row r="1683" spans="22:42" ht="14.5" x14ac:dyDescent="0.35">
      <c r="V1683" s="210" t="s">
        <v>3</v>
      </c>
      <c r="W1683" s="210" t="s">
        <v>3</v>
      </c>
      <c r="X1683" s="210" t="s">
        <v>3</v>
      </c>
      <c r="AD1683" s="210" t="s">
        <v>3</v>
      </c>
      <c r="AG1683" s="281"/>
      <c r="AH1683" s="281"/>
      <c r="AI1683" s="281"/>
      <c r="AJ1683" s="1172"/>
      <c r="AK1683" s="1253"/>
      <c r="AL1683" s="1253"/>
      <c r="AM1683" s="1253"/>
      <c r="AN1683" s="280"/>
      <c r="AO1683" s="280"/>
      <c r="AP1683" s="280"/>
    </row>
    <row r="1684" spans="22:42" ht="14.5" x14ac:dyDescent="0.35">
      <c r="V1684" s="210" t="s">
        <v>3</v>
      </c>
      <c r="W1684" s="210" t="s">
        <v>3</v>
      </c>
      <c r="X1684" s="210" t="s">
        <v>3</v>
      </c>
      <c r="AD1684" s="210" t="s">
        <v>3</v>
      </c>
      <c r="AG1684" s="281"/>
      <c r="AH1684" s="281"/>
      <c r="AI1684" s="281"/>
      <c r="AJ1684" s="1172"/>
      <c r="AK1684" s="1253"/>
      <c r="AL1684" s="1253"/>
      <c r="AM1684" s="1253"/>
      <c r="AN1684" s="280"/>
      <c r="AO1684" s="280"/>
      <c r="AP1684" s="280"/>
    </row>
    <row r="1685" spans="22:42" ht="14.5" x14ac:dyDescent="0.35">
      <c r="V1685" s="210" t="s">
        <v>3</v>
      </c>
      <c r="W1685" s="210" t="s">
        <v>3</v>
      </c>
      <c r="X1685" s="210" t="s">
        <v>3</v>
      </c>
      <c r="AD1685" s="210" t="s">
        <v>3</v>
      </c>
      <c r="AG1685" s="281"/>
      <c r="AH1685" s="281"/>
      <c r="AI1685" s="281"/>
      <c r="AJ1685" s="1172"/>
      <c r="AK1685" s="1253"/>
      <c r="AL1685" s="1253"/>
      <c r="AM1685" s="1253"/>
      <c r="AN1685" s="280"/>
      <c r="AO1685" s="280"/>
      <c r="AP1685" s="280"/>
    </row>
    <row r="1686" spans="22:42" ht="14.5" x14ac:dyDescent="0.35">
      <c r="V1686" s="210" t="s">
        <v>3</v>
      </c>
      <c r="W1686" s="210" t="s">
        <v>3</v>
      </c>
      <c r="X1686" s="210" t="s">
        <v>3</v>
      </c>
      <c r="AD1686" s="210" t="s">
        <v>3</v>
      </c>
      <c r="AG1686" s="281"/>
      <c r="AH1686" s="281"/>
      <c r="AI1686" s="281"/>
      <c r="AJ1686" s="1172"/>
      <c r="AK1686" s="1253"/>
      <c r="AL1686" s="1253"/>
      <c r="AM1686" s="1253"/>
      <c r="AN1686" s="280"/>
      <c r="AO1686" s="280"/>
      <c r="AP1686" s="280"/>
    </row>
    <row r="1687" spans="22:42" ht="14.5" x14ac:dyDescent="0.35">
      <c r="V1687" s="210" t="s">
        <v>3</v>
      </c>
      <c r="W1687" s="210" t="s">
        <v>3</v>
      </c>
      <c r="X1687" s="210" t="s">
        <v>3</v>
      </c>
      <c r="AD1687" s="210" t="s">
        <v>3</v>
      </c>
      <c r="AG1687" s="281"/>
      <c r="AH1687" s="281"/>
      <c r="AI1687" s="281"/>
      <c r="AJ1687" s="1172"/>
      <c r="AK1687" s="1253"/>
      <c r="AL1687" s="1253"/>
      <c r="AM1687" s="1253"/>
      <c r="AN1687" s="280"/>
      <c r="AO1687" s="280"/>
      <c r="AP1687" s="280"/>
    </row>
    <row r="1688" spans="22:42" ht="14.5" x14ac:dyDescent="0.35">
      <c r="V1688" s="210" t="s">
        <v>3</v>
      </c>
      <c r="W1688" s="210" t="s">
        <v>3</v>
      </c>
      <c r="X1688" s="210" t="s">
        <v>3</v>
      </c>
      <c r="AD1688" s="210" t="s">
        <v>3</v>
      </c>
      <c r="AG1688" s="281"/>
      <c r="AH1688" s="281"/>
      <c r="AI1688" s="281"/>
      <c r="AJ1688" s="1172"/>
      <c r="AK1688" s="1253"/>
      <c r="AL1688" s="1253"/>
      <c r="AM1688" s="1253"/>
      <c r="AN1688" s="280"/>
      <c r="AO1688" s="280"/>
      <c r="AP1688" s="280"/>
    </row>
    <row r="1689" spans="22:42" ht="14.5" x14ac:dyDescent="0.35">
      <c r="V1689" s="210" t="s">
        <v>3</v>
      </c>
      <c r="W1689" s="210" t="s">
        <v>3</v>
      </c>
      <c r="X1689" s="210" t="s">
        <v>3</v>
      </c>
      <c r="AD1689" s="210" t="s">
        <v>3</v>
      </c>
      <c r="AG1689" s="281"/>
      <c r="AH1689" s="281"/>
      <c r="AI1689" s="281"/>
      <c r="AJ1689" s="1172"/>
      <c r="AK1689" s="1253"/>
      <c r="AL1689" s="1253"/>
      <c r="AM1689" s="1253"/>
      <c r="AN1689" s="280"/>
      <c r="AO1689" s="280"/>
      <c r="AP1689" s="280"/>
    </row>
    <row r="1690" spans="22:42" ht="14.5" x14ac:dyDescent="0.35">
      <c r="V1690" s="210" t="s">
        <v>3</v>
      </c>
      <c r="W1690" s="210" t="s">
        <v>3</v>
      </c>
      <c r="X1690" s="210" t="s">
        <v>3</v>
      </c>
      <c r="AD1690" s="210" t="s">
        <v>3</v>
      </c>
      <c r="AG1690" s="281"/>
      <c r="AH1690" s="281"/>
      <c r="AI1690" s="281"/>
      <c r="AJ1690" s="1172"/>
      <c r="AK1690" s="1253"/>
      <c r="AL1690" s="1253"/>
      <c r="AM1690" s="1253"/>
      <c r="AN1690" s="280"/>
      <c r="AO1690" s="280"/>
      <c r="AP1690" s="280"/>
    </row>
    <row r="1691" spans="22:42" ht="14.5" x14ac:dyDescent="0.35">
      <c r="V1691" s="210" t="s">
        <v>3</v>
      </c>
      <c r="W1691" s="210" t="s">
        <v>3</v>
      </c>
      <c r="X1691" s="210" t="s">
        <v>3</v>
      </c>
      <c r="AD1691" s="210" t="s">
        <v>3</v>
      </c>
      <c r="AG1691" s="281"/>
      <c r="AH1691" s="281"/>
      <c r="AI1691" s="281"/>
      <c r="AJ1691" s="1172"/>
      <c r="AK1691" s="1253"/>
      <c r="AL1691" s="1253"/>
      <c r="AM1691" s="1253"/>
      <c r="AN1691" s="280"/>
      <c r="AO1691" s="280"/>
      <c r="AP1691" s="280"/>
    </row>
    <row r="1692" spans="22:42" ht="14.5" x14ac:dyDescent="0.35">
      <c r="V1692" s="210" t="s">
        <v>3</v>
      </c>
      <c r="W1692" s="210" t="s">
        <v>3</v>
      </c>
      <c r="X1692" s="210" t="s">
        <v>3</v>
      </c>
      <c r="AD1692" s="210" t="s">
        <v>3</v>
      </c>
      <c r="AG1692" s="281"/>
      <c r="AH1692" s="281"/>
      <c r="AI1692" s="281"/>
      <c r="AJ1692" s="1172"/>
      <c r="AK1692" s="1253"/>
      <c r="AL1692" s="1253"/>
      <c r="AM1692" s="1253"/>
      <c r="AN1692" s="280"/>
      <c r="AO1692" s="280"/>
      <c r="AP1692" s="280"/>
    </row>
    <row r="1693" spans="22:42" ht="14.5" x14ac:dyDescent="0.35">
      <c r="V1693" s="210" t="s">
        <v>3</v>
      </c>
      <c r="W1693" s="210" t="s">
        <v>3</v>
      </c>
      <c r="X1693" s="210" t="s">
        <v>3</v>
      </c>
      <c r="AD1693" s="210" t="s">
        <v>3</v>
      </c>
      <c r="AG1693" s="281"/>
      <c r="AH1693" s="281"/>
      <c r="AI1693" s="281"/>
      <c r="AJ1693" s="1172"/>
      <c r="AK1693" s="1253"/>
      <c r="AL1693" s="1253"/>
      <c r="AM1693" s="1253"/>
      <c r="AN1693" s="280"/>
      <c r="AO1693" s="280"/>
      <c r="AP1693" s="280"/>
    </row>
    <row r="1694" spans="22:42" ht="14.5" x14ac:dyDescent="0.35">
      <c r="V1694" s="210" t="s">
        <v>3</v>
      </c>
      <c r="W1694" s="210" t="s">
        <v>3</v>
      </c>
      <c r="X1694" s="210" t="s">
        <v>3</v>
      </c>
      <c r="AD1694" s="210" t="s">
        <v>3</v>
      </c>
      <c r="AG1694" s="281"/>
      <c r="AH1694" s="281"/>
      <c r="AI1694" s="281"/>
      <c r="AJ1694" s="1172"/>
      <c r="AK1694" s="1253"/>
      <c r="AL1694" s="1253"/>
      <c r="AM1694" s="1253"/>
      <c r="AN1694" s="280"/>
      <c r="AO1694" s="280"/>
      <c r="AP1694" s="280"/>
    </row>
    <row r="1695" spans="22:42" ht="14.5" x14ac:dyDescent="0.35">
      <c r="V1695" s="210" t="s">
        <v>3</v>
      </c>
      <c r="W1695" s="210" t="s">
        <v>3</v>
      </c>
      <c r="X1695" s="210" t="s">
        <v>3</v>
      </c>
      <c r="AD1695" s="210" t="s">
        <v>3</v>
      </c>
      <c r="AG1695" s="281"/>
      <c r="AH1695" s="281"/>
      <c r="AI1695" s="281"/>
      <c r="AJ1695" s="1172"/>
      <c r="AK1695" s="1253"/>
      <c r="AL1695" s="1253"/>
      <c r="AM1695" s="1253"/>
      <c r="AN1695" s="280"/>
      <c r="AO1695" s="280"/>
      <c r="AP1695" s="280"/>
    </row>
    <row r="1696" spans="22:42" ht="14.5" x14ac:dyDescent="0.35">
      <c r="V1696" s="210" t="s">
        <v>3</v>
      </c>
      <c r="W1696" s="210" t="s">
        <v>3</v>
      </c>
      <c r="X1696" s="210" t="s">
        <v>3</v>
      </c>
      <c r="AD1696" s="210" t="s">
        <v>3</v>
      </c>
      <c r="AG1696" s="281"/>
      <c r="AH1696" s="281"/>
      <c r="AI1696" s="281"/>
      <c r="AJ1696" s="1172"/>
      <c r="AK1696" s="1253"/>
      <c r="AL1696" s="1253"/>
      <c r="AM1696" s="1253"/>
      <c r="AN1696" s="280"/>
      <c r="AO1696" s="280"/>
      <c r="AP1696" s="280"/>
    </row>
    <row r="1697" spans="22:42" ht="14.5" x14ac:dyDescent="0.35">
      <c r="V1697" s="210" t="s">
        <v>3</v>
      </c>
      <c r="W1697" s="210" t="s">
        <v>3</v>
      </c>
      <c r="X1697" s="210" t="s">
        <v>3</v>
      </c>
      <c r="AD1697" s="210" t="s">
        <v>3</v>
      </c>
      <c r="AG1697" s="281"/>
      <c r="AH1697" s="281"/>
      <c r="AI1697" s="281"/>
      <c r="AJ1697" s="1172"/>
      <c r="AK1697" s="1253"/>
      <c r="AL1697" s="1253"/>
      <c r="AM1697" s="1253"/>
      <c r="AN1697" s="280"/>
      <c r="AO1697" s="280"/>
      <c r="AP1697" s="280"/>
    </row>
    <row r="1698" spans="22:42" ht="14.5" x14ac:dyDescent="0.35">
      <c r="V1698" s="210" t="s">
        <v>3</v>
      </c>
      <c r="W1698" s="210" t="s">
        <v>3</v>
      </c>
      <c r="X1698" s="210" t="s">
        <v>3</v>
      </c>
      <c r="AD1698" s="210" t="s">
        <v>3</v>
      </c>
      <c r="AG1698" s="281"/>
      <c r="AH1698" s="281"/>
      <c r="AI1698" s="281"/>
      <c r="AJ1698" s="1172"/>
      <c r="AK1698" s="1253"/>
      <c r="AL1698" s="1253"/>
      <c r="AM1698" s="1253"/>
      <c r="AN1698" s="280"/>
      <c r="AO1698" s="280"/>
      <c r="AP1698" s="280"/>
    </row>
    <row r="1699" spans="22:42" ht="14.5" x14ac:dyDescent="0.35">
      <c r="V1699" s="210" t="s">
        <v>3</v>
      </c>
      <c r="W1699" s="210" t="s">
        <v>3</v>
      </c>
      <c r="X1699" s="210" t="s">
        <v>3</v>
      </c>
      <c r="AD1699" s="210" t="s">
        <v>3</v>
      </c>
      <c r="AG1699" s="281"/>
      <c r="AH1699" s="281"/>
      <c r="AI1699" s="281"/>
      <c r="AJ1699" s="1172"/>
      <c r="AK1699" s="1253"/>
      <c r="AL1699" s="1253"/>
      <c r="AM1699" s="1253"/>
      <c r="AN1699" s="280"/>
      <c r="AO1699" s="280"/>
      <c r="AP1699" s="280"/>
    </row>
    <row r="1700" spans="22:42" ht="14.5" x14ac:dyDescent="0.35">
      <c r="V1700" s="210" t="s">
        <v>3</v>
      </c>
      <c r="W1700" s="210" t="s">
        <v>3</v>
      </c>
      <c r="X1700" s="210" t="s">
        <v>3</v>
      </c>
      <c r="AD1700" s="210" t="s">
        <v>3</v>
      </c>
      <c r="AG1700" s="281"/>
      <c r="AH1700" s="281"/>
      <c r="AI1700" s="281"/>
      <c r="AJ1700" s="1172"/>
      <c r="AK1700" s="1253"/>
      <c r="AL1700" s="1253"/>
      <c r="AM1700" s="1253"/>
      <c r="AN1700" s="280"/>
      <c r="AO1700" s="280"/>
      <c r="AP1700" s="280"/>
    </row>
    <row r="1701" spans="22:42" ht="14.5" x14ac:dyDescent="0.35">
      <c r="V1701" s="210" t="s">
        <v>3</v>
      </c>
      <c r="W1701" s="210" t="s">
        <v>3</v>
      </c>
      <c r="X1701" s="210" t="s">
        <v>3</v>
      </c>
      <c r="AD1701" s="210" t="s">
        <v>3</v>
      </c>
      <c r="AG1701" s="281"/>
      <c r="AH1701" s="281"/>
      <c r="AI1701" s="281"/>
      <c r="AJ1701" s="1172"/>
      <c r="AK1701" s="1253"/>
      <c r="AL1701" s="1253"/>
      <c r="AM1701" s="1253"/>
      <c r="AN1701" s="280"/>
      <c r="AO1701" s="280"/>
      <c r="AP1701" s="280"/>
    </row>
    <row r="1702" spans="22:42" ht="14.5" x14ac:dyDescent="0.35">
      <c r="V1702" s="210" t="s">
        <v>3</v>
      </c>
      <c r="W1702" s="210" t="s">
        <v>3</v>
      </c>
      <c r="X1702" s="210" t="s">
        <v>3</v>
      </c>
      <c r="AD1702" s="210" t="s">
        <v>3</v>
      </c>
      <c r="AG1702" s="281"/>
      <c r="AH1702" s="281"/>
      <c r="AI1702" s="281"/>
      <c r="AJ1702" s="1172"/>
      <c r="AK1702" s="1253"/>
      <c r="AL1702" s="1253"/>
      <c r="AM1702" s="1253"/>
      <c r="AN1702" s="280"/>
      <c r="AO1702" s="280"/>
      <c r="AP1702" s="280"/>
    </row>
    <row r="1703" spans="22:42" ht="14.5" x14ac:dyDescent="0.35">
      <c r="V1703" s="210" t="s">
        <v>3</v>
      </c>
      <c r="W1703" s="210" t="s">
        <v>3</v>
      </c>
      <c r="X1703" s="210" t="s">
        <v>3</v>
      </c>
      <c r="AD1703" s="210" t="s">
        <v>3</v>
      </c>
      <c r="AG1703" s="281"/>
      <c r="AH1703" s="281"/>
      <c r="AI1703" s="281"/>
      <c r="AJ1703" s="1172"/>
      <c r="AK1703" s="1253"/>
      <c r="AL1703" s="1253"/>
      <c r="AM1703" s="1253"/>
      <c r="AN1703" s="280"/>
      <c r="AO1703" s="280"/>
      <c r="AP1703" s="280"/>
    </row>
    <row r="1704" spans="22:42" ht="14.5" x14ac:dyDescent="0.35">
      <c r="V1704" s="210" t="s">
        <v>3</v>
      </c>
      <c r="W1704" s="210" t="s">
        <v>3</v>
      </c>
      <c r="X1704" s="210" t="s">
        <v>3</v>
      </c>
      <c r="AD1704" s="210" t="s">
        <v>3</v>
      </c>
      <c r="AG1704" s="281"/>
      <c r="AH1704" s="281"/>
      <c r="AI1704" s="281"/>
      <c r="AJ1704" s="1172"/>
      <c r="AK1704" s="1253"/>
      <c r="AL1704" s="1253"/>
      <c r="AM1704" s="1253"/>
      <c r="AN1704" s="280"/>
      <c r="AO1704" s="280"/>
      <c r="AP1704" s="280"/>
    </row>
    <row r="1705" spans="22:42" ht="14.5" x14ac:dyDescent="0.35">
      <c r="V1705" s="210" t="s">
        <v>3</v>
      </c>
      <c r="W1705" s="210" t="s">
        <v>3</v>
      </c>
      <c r="X1705" s="210" t="s">
        <v>3</v>
      </c>
      <c r="AD1705" s="210" t="s">
        <v>3</v>
      </c>
      <c r="AG1705" s="281"/>
      <c r="AH1705" s="281"/>
      <c r="AI1705" s="281"/>
      <c r="AJ1705" s="1172"/>
      <c r="AK1705" s="1253"/>
      <c r="AL1705" s="1253"/>
      <c r="AM1705" s="1253"/>
      <c r="AN1705" s="280"/>
      <c r="AO1705" s="280"/>
      <c r="AP1705" s="280"/>
    </row>
    <row r="1706" spans="22:42" ht="14.5" x14ac:dyDescent="0.35">
      <c r="V1706" s="210" t="s">
        <v>3</v>
      </c>
      <c r="W1706" s="210" t="s">
        <v>3</v>
      </c>
      <c r="X1706" s="210" t="s">
        <v>3</v>
      </c>
      <c r="AD1706" s="210" t="s">
        <v>3</v>
      </c>
      <c r="AG1706" s="281"/>
      <c r="AH1706" s="281"/>
      <c r="AI1706" s="281"/>
      <c r="AJ1706" s="1172"/>
      <c r="AK1706" s="1253"/>
      <c r="AL1706" s="1253"/>
      <c r="AM1706" s="1253"/>
      <c r="AN1706" s="280"/>
      <c r="AO1706" s="280"/>
      <c r="AP1706" s="280"/>
    </row>
    <row r="1707" spans="22:42" ht="14.5" x14ac:dyDescent="0.35">
      <c r="V1707" s="210" t="s">
        <v>3</v>
      </c>
      <c r="W1707" s="210" t="s">
        <v>3</v>
      </c>
      <c r="X1707" s="210" t="s">
        <v>3</v>
      </c>
      <c r="AD1707" s="210" t="s">
        <v>3</v>
      </c>
      <c r="AG1707" s="281"/>
      <c r="AH1707" s="281"/>
      <c r="AI1707" s="281"/>
      <c r="AJ1707" s="1172"/>
      <c r="AK1707" s="1253"/>
      <c r="AL1707" s="1253"/>
      <c r="AM1707" s="1253"/>
      <c r="AN1707" s="280"/>
      <c r="AO1707" s="280"/>
      <c r="AP1707" s="280"/>
    </row>
    <row r="1708" spans="22:42" ht="14.5" x14ac:dyDescent="0.35">
      <c r="V1708" s="210" t="s">
        <v>3</v>
      </c>
      <c r="W1708" s="210" t="s">
        <v>3</v>
      </c>
      <c r="X1708" s="210" t="s">
        <v>3</v>
      </c>
      <c r="AD1708" s="210" t="s">
        <v>3</v>
      </c>
      <c r="AG1708" s="281"/>
      <c r="AH1708" s="281"/>
      <c r="AI1708" s="281"/>
      <c r="AJ1708" s="1172"/>
      <c r="AK1708" s="1253"/>
      <c r="AL1708" s="1253"/>
      <c r="AM1708" s="1253"/>
      <c r="AN1708" s="280"/>
      <c r="AO1708" s="280"/>
      <c r="AP1708" s="280"/>
    </row>
    <row r="1709" spans="22:42" ht="14.5" x14ac:dyDescent="0.35">
      <c r="V1709" s="210" t="s">
        <v>3</v>
      </c>
      <c r="W1709" s="210" t="s">
        <v>3</v>
      </c>
      <c r="X1709" s="210" t="s">
        <v>3</v>
      </c>
      <c r="AD1709" s="210" t="s">
        <v>3</v>
      </c>
      <c r="AG1709" s="281"/>
      <c r="AH1709" s="281"/>
      <c r="AI1709" s="281"/>
      <c r="AJ1709" s="1172"/>
      <c r="AK1709" s="1253"/>
      <c r="AL1709" s="1253"/>
      <c r="AM1709" s="1253"/>
      <c r="AN1709" s="280"/>
      <c r="AO1709" s="280"/>
      <c r="AP1709" s="280"/>
    </row>
    <row r="1710" spans="22:42" ht="14.5" x14ac:dyDescent="0.35">
      <c r="V1710" s="210" t="s">
        <v>3</v>
      </c>
      <c r="W1710" s="210" t="s">
        <v>3</v>
      </c>
      <c r="X1710" s="210" t="s">
        <v>3</v>
      </c>
      <c r="AD1710" s="210" t="s">
        <v>3</v>
      </c>
      <c r="AG1710" s="281"/>
      <c r="AH1710" s="281"/>
      <c r="AI1710" s="281"/>
      <c r="AJ1710" s="1172"/>
      <c r="AK1710" s="1253"/>
      <c r="AL1710" s="1253"/>
      <c r="AM1710" s="1253"/>
      <c r="AN1710" s="280"/>
      <c r="AO1710" s="280"/>
      <c r="AP1710" s="280"/>
    </row>
    <row r="1711" spans="22:42" ht="14.5" x14ac:dyDescent="0.35">
      <c r="V1711" s="210" t="s">
        <v>3</v>
      </c>
      <c r="W1711" s="210" t="s">
        <v>3</v>
      </c>
      <c r="X1711" s="210" t="s">
        <v>3</v>
      </c>
      <c r="AD1711" s="210" t="s">
        <v>3</v>
      </c>
      <c r="AG1711" s="281"/>
      <c r="AH1711" s="281"/>
      <c r="AI1711" s="281"/>
      <c r="AJ1711" s="1172"/>
      <c r="AK1711" s="1253"/>
      <c r="AL1711" s="1253"/>
      <c r="AM1711" s="1253"/>
      <c r="AN1711" s="280"/>
      <c r="AO1711" s="280"/>
      <c r="AP1711" s="280"/>
    </row>
    <row r="1712" spans="22:42" ht="14.5" x14ac:dyDescent="0.35">
      <c r="V1712" s="210" t="s">
        <v>3</v>
      </c>
      <c r="W1712" s="210" t="s">
        <v>3</v>
      </c>
      <c r="X1712" s="210" t="s">
        <v>3</v>
      </c>
      <c r="AD1712" s="210" t="s">
        <v>3</v>
      </c>
      <c r="AG1712" s="281"/>
      <c r="AH1712" s="281"/>
      <c r="AI1712" s="281"/>
      <c r="AJ1712" s="1172"/>
      <c r="AK1712" s="1253"/>
      <c r="AL1712" s="1253"/>
      <c r="AM1712" s="1253"/>
      <c r="AN1712" s="280"/>
      <c r="AO1712" s="280"/>
      <c r="AP1712" s="280"/>
    </row>
    <row r="1713" spans="22:42" ht="14.5" x14ac:dyDescent="0.35">
      <c r="V1713" s="210" t="s">
        <v>3</v>
      </c>
      <c r="W1713" s="210" t="s">
        <v>3</v>
      </c>
      <c r="X1713" s="210" t="s">
        <v>3</v>
      </c>
      <c r="AD1713" s="210" t="s">
        <v>3</v>
      </c>
      <c r="AG1713" s="281"/>
      <c r="AH1713" s="281"/>
      <c r="AI1713" s="281"/>
      <c r="AJ1713" s="1172"/>
      <c r="AK1713" s="1253"/>
      <c r="AL1713" s="1253"/>
      <c r="AM1713" s="1253"/>
      <c r="AN1713" s="280"/>
      <c r="AO1713" s="280"/>
      <c r="AP1713" s="280"/>
    </row>
    <row r="1714" spans="22:42" x14ac:dyDescent="0.25">
      <c r="V1714" s="210" t="s">
        <v>3</v>
      </c>
      <c r="W1714" s="210" t="s">
        <v>3</v>
      </c>
      <c r="X1714" s="210" t="s">
        <v>3</v>
      </c>
      <c r="AD1714" s="210" t="s">
        <v>3</v>
      </c>
    </row>
    <row r="1715" spans="22:42" x14ac:dyDescent="0.25">
      <c r="V1715" s="210" t="s">
        <v>3</v>
      </c>
      <c r="W1715" s="210" t="s">
        <v>3</v>
      </c>
      <c r="AD1715" s="210" t="s">
        <v>3</v>
      </c>
    </row>
    <row r="1716" spans="22:42" x14ac:dyDescent="0.25">
      <c r="V1716" s="210" t="s">
        <v>3</v>
      </c>
      <c r="W1716" s="210" t="s">
        <v>3</v>
      </c>
      <c r="AD1716" s="210" t="s">
        <v>3</v>
      </c>
    </row>
    <row r="1717" spans="22:42" x14ac:dyDescent="0.25">
      <c r="V1717" s="210" t="s">
        <v>3</v>
      </c>
      <c r="W1717" s="210" t="s">
        <v>3</v>
      </c>
      <c r="AD1717" s="210" t="s">
        <v>3</v>
      </c>
    </row>
    <row r="1718" spans="22:42" x14ac:dyDescent="0.25">
      <c r="V1718" s="210" t="s">
        <v>3</v>
      </c>
      <c r="W1718" s="210" t="s">
        <v>3</v>
      </c>
      <c r="AD1718" s="210" t="s">
        <v>3</v>
      </c>
    </row>
    <row r="1719" spans="22:42" x14ac:dyDescent="0.25">
      <c r="V1719" s="210" t="s">
        <v>3</v>
      </c>
      <c r="W1719" s="210" t="s">
        <v>3</v>
      </c>
      <c r="AD1719" s="210" t="s">
        <v>3</v>
      </c>
    </row>
    <row r="1720" spans="22:42" x14ac:dyDescent="0.25">
      <c r="V1720" s="210" t="s">
        <v>3</v>
      </c>
      <c r="W1720" s="210" t="s">
        <v>3</v>
      </c>
      <c r="AD1720" s="210" t="s">
        <v>3</v>
      </c>
    </row>
    <row r="1721" spans="22:42" x14ac:dyDescent="0.25">
      <c r="V1721" s="210" t="s">
        <v>3</v>
      </c>
      <c r="W1721" s="210" t="s">
        <v>3</v>
      </c>
      <c r="AD1721" s="210" t="s">
        <v>3</v>
      </c>
    </row>
    <row r="1722" spans="22:42" x14ac:dyDescent="0.25">
      <c r="V1722" s="210" t="s">
        <v>3</v>
      </c>
      <c r="W1722" s="210" t="s">
        <v>3</v>
      </c>
      <c r="AD1722" s="210" t="s">
        <v>3</v>
      </c>
    </row>
    <row r="1723" spans="22:42" x14ac:dyDescent="0.25">
      <c r="V1723" s="210" t="s">
        <v>3</v>
      </c>
      <c r="W1723" s="210" t="s">
        <v>3</v>
      </c>
      <c r="AD1723" s="210" t="s">
        <v>3</v>
      </c>
    </row>
    <row r="1724" spans="22:42" x14ac:dyDescent="0.25">
      <c r="V1724" s="210" t="s">
        <v>3</v>
      </c>
      <c r="W1724" s="210" t="s">
        <v>3</v>
      </c>
      <c r="AD1724" s="210" t="s">
        <v>3</v>
      </c>
    </row>
    <row r="1725" spans="22:42" x14ac:dyDescent="0.25">
      <c r="V1725" s="210" t="s">
        <v>3</v>
      </c>
      <c r="W1725" s="210" t="s">
        <v>3</v>
      </c>
      <c r="AD1725" s="210" t="s">
        <v>3</v>
      </c>
    </row>
    <row r="1726" spans="22:42" x14ac:dyDescent="0.25">
      <c r="V1726" s="210" t="s">
        <v>3</v>
      </c>
      <c r="W1726" s="210" t="s">
        <v>3</v>
      </c>
      <c r="AD1726" s="210" t="s">
        <v>3</v>
      </c>
    </row>
    <row r="1727" spans="22:42" x14ac:dyDescent="0.25">
      <c r="V1727" s="210" t="s">
        <v>3</v>
      </c>
      <c r="W1727" s="210" t="s">
        <v>3</v>
      </c>
      <c r="AD1727" s="210" t="s">
        <v>3</v>
      </c>
    </row>
    <row r="1728" spans="22:42" x14ac:dyDescent="0.25">
      <c r="V1728" s="210" t="s">
        <v>3</v>
      </c>
      <c r="W1728" s="210" t="s">
        <v>3</v>
      </c>
      <c r="AD1728" s="210" t="s">
        <v>3</v>
      </c>
    </row>
    <row r="1729" spans="22:30" x14ac:dyDescent="0.25">
      <c r="V1729" s="210" t="s">
        <v>3</v>
      </c>
      <c r="W1729" s="210" t="s">
        <v>3</v>
      </c>
      <c r="AD1729" s="210" t="s">
        <v>3</v>
      </c>
    </row>
    <row r="1730" spans="22:30" x14ac:dyDescent="0.25">
      <c r="V1730" s="210" t="s">
        <v>3</v>
      </c>
      <c r="W1730" s="210" t="s">
        <v>3</v>
      </c>
      <c r="AD1730" s="210" t="s">
        <v>3</v>
      </c>
    </row>
    <row r="1731" spans="22:30" x14ac:dyDescent="0.25">
      <c r="V1731" s="210" t="s">
        <v>3</v>
      </c>
      <c r="W1731" s="210" t="s">
        <v>3</v>
      </c>
      <c r="AD1731" s="210" t="s">
        <v>3</v>
      </c>
    </row>
    <row r="1732" spans="22:30" x14ac:dyDescent="0.25">
      <c r="V1732" s="210" t="s">
        <v>3</v>
      </c>
      <c r="W1732" s="210" t="s">
        <v>3</v>
      </c>
      <c r="AD1732" s="210" t="s">
        <v>3</v>
      </c>
    </row>
    <row r="1733" spans="22:30" x14ac:dyDescent="0.25">
      <c r="V1733" s="210" t="s">
        <v>3</v>
      </c>
      <c r="W1733" s="210" t="s">
        <v>3</v>
      </c>
      <c r="AD1733" s="210" t="s">
        <v>3</v>
      </c>
    </row>
    <row r="1734" spans="22:30" x14ac:dyDescent="0.25">
      <c r="V1734" s="210" t="s">
        <v>3</v>
      </c>
      <c r="W1734" s="210" t="s">
        <v>3</v>
      </c>
      <c r="AD1734" s="210" t="s">
        <v>3</v>
      </c>
    </row>
    <row r="1735" spans="22:30" x14ac:dyDescent="0.25">
      <c r="V1735" s="210" t="s">
        <v>3</v>
      </c>
      <c r="W1735" s="210" t="s">
        <v>3</v>
      </c>
      <c r="AD1735" s="210" t="s">
        <v>3</v>
      </c>
    </row>
    <row r="1736" spans="22:30" x14ac:dyDescent="0.25">
      <c r="V1736" s="210" t="s">
        <v>3</v>
      </c>
      <c r="W1736" s="210" t="s">
        <v>3</v>
      </c>
      <c r="AD1736" s="210" t="s">
        <v>3</v>
      </c>
    </row>
    <row r="1737" spans="22:30" x14ac:dyDescent="0.25">
      <c r="V1737" s="210" t="s">
        <v>3</v>
      </c>
      <c r="W1737" s="210" t="s">
        <v>3</v>
      </c>
      <c r="AD1737" s="210" t="s">
        <v>3</v>
      </c>
    </row>
    <row r="1738" spans="22:30" x14ac:dyDescent="0.25">
      <c r="V1738" s="210" t="s">
        <v>3</v>
      </c>
      <c r="W1738" s="210" t="s">
        <v>3</v>
      </c>
      <c r="AD1738" s="210" t="s">
        <v>3</v>
      </c>
    </row>
    <row r="1739" spans="22:30" x14ac:dyDescent="0.25">
      <c r="V1739" s="210" t="s">
        <v>3</v>
      </c>
      <c r="W1739" s="210" t="s">
        <v>3</v>
      </c>
      <c r="AD1739" s="210" t="s">
        <v>3</v>
      </c>
    </row>
    <row r="1740" spans="22:30" x14ac:dyDescent="0.25">
      <c r="V1740" s="210" t="s">
        <v>3</v>
      </c>
      <c r="W1740" s="210" t="s">
        <v>3</v>
      </c>
      <c r="AD1740" s="210" t="s">
        <v>3</v>
      </c>
    </row>
    <row r="1741" spans="22:30" x14ac:dyDescent="0.25">
      <c r="V1741" s="210" t="s">
        <v>3</v>
      </c>
      <c r="W1741" s="210" t="s">
        <v>3</v>
      </c>
      <c r="AD1741" s="210" t="s">
        <v>3</v>
      </c>
    </row>
    <row r="1742" spans="22:30" x14ac:dyDescent="0.25">
      <c r="V1742" s="210" t="s">
        <v>3</v>
      </c>
      <c r="W1742" s="210" t="s">
        <v>3</v>
      </c>
      <c r="AD1742" s="210" t="s">
        <v>3</v>
      </c>
    </row>
    <row r="1743" spans="22:30" x14ac:dyDescent="0.25">
      <c r="V1743" s="210" t="s">
        <v>3</v>
      </c>
      <c r="W1743" s="210" t="s">
        <v>3</v>
      </c>
      <c r="AD1743" s="210" t="s">
        <v>3</v>
      </c>
    </row>
    <row r="1744" spans="22:30" x14ac:dyDescent="0.25">
      <c r="V1744" s="210" t="s">
        <v>3</v>
      </c>
      <c r="W1744" s="210" t="s">
        <v>3</v>
      </c>
      <c r="AD1744" s="210" t="s">
        <v>3</v>
      </c>
    </row>
    <row r="1745" spans="22:30" x14ac:dyDescent="0.25">
      <c r="V1745" s="210" t="s">
        <v>3</v>
      </c>
      <c r="W1745" s="210" t="s">
        <v>3</v>
      </c>
      <c r="AD1745" s="210" t="s">
        <v>3</v>
      </c>
    </row>
    <row r="1746" spans="22:30" x14ac:dyDescent="0.25">
      <c r="V1746" s="210" t="s">
        <v>3</v>
      </c>
      <c r="W1746" s="210" t="s">
        <v>3</v>
      </c>
      <c r="AD1746" s="210" t="s">
        <v>3</v>
      </c>
    </row>
    <row r="1747" spans="22:30" x14ac:dyDescent="0.25">
      <c r="V1747" s="210" t="s">
        <v>3</v>
      </c>
      <c r="W1747" s="210" t="s">
        <v>3</v>
      </c>
      <c r="AD1747" s="210" t="s">
        <v>3</v>
      </c>
    </row>
    <row r="1748" spans="22:30" x14ac:dyDescent="0.25">
      <c r="V1748" s="210" t="s">
        <v>3</v>
      </c>
      <c r="W1748" s="210" t="s">
        <v>3</v>
      </c>
      <c r="AD1748" s="210" t="s">
        <v>3</v>
      </c>
    </row>
    <row r="1749" spans="22:30" x14ac:dyDescent="0.25">
      <c r="V1749" s="210" t="s">
        <v>3</v>
      </c>
      <c r="W1749" s="210" t="s">
        <v>3</v>
      </c>
      <c r="AD1749" s="210" t="s">
        <v>3</v>
      </c>
    </row>
    <row r="1750" spans="22:30" x14ac:dyDescent="0.25">
      <c r="V1750" s="210" t="s">
        <v>3</v>
      </c>
      <c r="W1750" s="210" t="s">
        <v>3</v>
      </c>
      <c r="AD1750" s="210" t="s">
        <v>3</v>
      </c>
    </row>
    <row r="1751" spans="22:30" x14ac:dyDescent="0.25">
      <c r="V1751" s="210" t="s">
        <v>3</v>
      </c>
      <c r="W1751" s="210" t="s">
        <v>3</v>
      </c>
      <c r="AD1751" s="210" t="s">
        <v>3</v>
      </c>
    </row>
    <row r="1752" spans="22:30" x14ac:dyDescent="0.25">
      <c r="V1752" s="210" t="s">
        <v>3</v>
      </c>
      <c r="W1752" s="210" t="s">
        <v>3</v>
      </c>
      <c r="AD1752" s="210" t="s">
        <v>3</v>
      </c>
    </row>
    <row r="1753" spans="22:30" x14ac:dyDescent="0.25">
      <c r="V1753" s="210" t="s">
        <v>3</v>
      </c>
      <c r="W1753" s="210" t="s">
        <v>3</v>
      </c>
      <c r="AD1753" s="210" t="s">
        <v>3</v>
      </c>
    </row>
    <row r="1754" spans="22:30" x14ac:dyDescent="0.25">
      <c r="V1754" s="210" t="s">
        <v>3</v>
      </c>
      <c r="W1754" s="210" t="s">
        <v>3</v>
      </c>
      <c r="AD1754" s="210" t="s">
        <v>3</v>
      </c>
    </row>
    <row r="1755" spans="22:30" x14ac:dyDescent="0.25">
      <c r="V1755" s="210" t="s">
        <v>3</v>
      </c>
      <c r="W1755" s="210" t="s">
        <v>3</v>
      </c>
      <c r="AD1755" s="210" t="s">
        <v>3</v>
      </c>
    </row>
    <row r="1756" spans="22:30" x14ac:dyDescent="0.25">
      <c r="V1756" s="210" t="s">
        <v>3</v>
      </c>
      <c r="W1756" s="210" t="s">
        <v>3</v>
      </c>
      <c r="AD1756" s="210" t="s">
        <v>3</v>
      </c>
    </row>
    <row r="1757" spans="22:30" x14ac:dyDescent="0.25">
      <c r="V1757" s="210" t="s">
        <v>3</v>
      </c>
      <c r="W1757" s="210" t="s">
        <v>3</v>
      </c>
      <c r="AD1757" s="210" t="s">
        <v>3</v>
      </c>
    </row>
    <row r="1758" spans="22:30" x14ac:dyDescent="0.25">
      <c r="V1758" s="210" t="s">
        <v>3</v>
      </c>
      <c r="W1758" s="210" t="s">
        <v>3</v>
      </c>
      <c r="AD1758" s="210" t="s">
        <v>3</v>
      </c>
    </row>
    <row r="1759" spans="22:30" x14ac:dyDescent="0.25">
      <c r="V1759" s="210" t="s">
        <v>3</v>
      </c>
      <c r="W1759" s="210" t="s">
        <v>3</v>
      </c>
      <c r="AD1759" s="210" t="s">
        <v>3</v>
      </c>
    </row>
    <row r="1760" spans="22:30" x14ac:dyDescent="0.25">
      <c r="V1760" s="210" t="s">
        <v>3</v>
      </c>
      <c r="W1760" s="210" t="s">
        <v>3</v>
      </c>
      <c r="AD1760" s="210" t="s">
        <v>3</v>
      </c>
    </row>
    <row r="1761" spans="22:30" x14ac:dyDescent="0.25">
      <c r="V1761" s="210" t="s">
        <v>3</v>
      </c>
      <c r="W1761" s="210" t="s">
        <v>3</v>
      </c>
      <c r="AD1761" s="210" t="s">
        <v>3</v>
      </c>
    </row>
    <row r="1762" spans="22:30" x14ac:dyDescent="0.25">
      <c r="V1762" s="210" t="s">
        <v>3</v>
      </c>
      <c r="W1762" s="210" t="s">
        <v>3</v>
      </c>
      <c r="AD1762" s="210" t="s">
        <v>3</v>
      </c>
    </row>
    <row r="1763" spans="22:30" x14ac:dyDescent="0.25">
      <c r="V1763" s="210" t="s">
        <v>3</v>
      </c>
      <c r="W1763" s="210" t="s">
        <v>3</v>
      </c>
      <c r="AD1763" s="210" t="s">
        <v>3</v>
      </c>
    </row>
    <row r="1764" spans="22:30" x14ac:dyDescent="0.25">
      <c r="V1764" s="210" t="s">
        <v>3</v>
      </c>
      <c r="W1764" s="210" t="s">
        <v>3</v>
      </c>
      <c r="AD1764" s="210" t="s">
        <v>3</v>
      </c>
    </row>
    <row r="1765" spans="22:30" x14ac:dyDescent="0.25">
      <c r="V1765" s="210" t="s">
        <v>3</v>
      </c>
      <c r="W1765" s="210" t="s">
        <v>3</v>
      </c>
      <c r="AD1765" s="210" t="s">
        <v>3</v>
      </c>
    </row>
    <row r="1766" spans="22:30" x14ac:dyDescent="0.25">
      <c r="V1766" s="210" t="s">
        <v>3</v>
      </c>
      <c r="W1766" s="210" t="s">
        <v>3</v>
      </c>
      <c r="AD1766" s="210" t="s">
        <v>3</v>
      </c>
    </row>
    <row r="1767" spans="22:30" x14ac:dyDescent="0.25">
      <c r="V1767" s="210" t="s">
        <v>3</v>
      </c>
      <c r="W1767" s="210" t="s">
        <v>3</v>
      </c>
      <c r="AD1767" s="210" t="s">
        <v>3</v>
      </c>
    </row>
    <row r="1768" spans="22:30" x14ac:dyDescent="0.25">
      <c r="V1768" s="210" t="s">
        <v>3</v>
      </c>
      <c r="W1768" s="210" t="s">
        <v>3</v>
      </c>
      <c r="AD1768" s="210" t="s">
        <v>3</v>
      </c>
    </row>
    <row r="1769" spans="22:30" x14ac:dyDescent="0.25">
      <c r="V1769" s="210" t="s">
        <v>3</v>
      </c>
      <c r="W1769" s="210" t="s">
        <v>3</v>
      </c>
      <c r="AD1769" s="210" t="s">
        <v>3</v>
      </c>
    </row>
    <row r="1770" spans="22:30" x14ac:dyDescent="0.25">
      <c r="V1770" s="210" t="s">
        <v>3</v>
      </c>
      <c r="W1770" s="210" t="s">
        <v>3</v>
      </c>
      <c r="AD1770" s="210" t="s">
        <v>3</v>
      </c>
    </row>
    <row r="1771" spans="22:30" x14ac:dyDescent="0.25">
      <c r="V1771" s="210" t="s">
        <v>3</v>
      </c>
      <c r="W1771" s="210" t="s">
        <v>3</v>
      </c>
      <c r="AD1771" s="210" t="s">
        <v>3</v>
      </c>
    </row>
    <row r="1772" spans="22:30" x14ac:dyDescent="0.25">
      <c r="V1772" s="210" t="s">
        <v>3</v>
      </c>
      <c r="W1772" s="210" t="s">
        <v>3</v>
      </c>
      <c r="AD1772" s="210" t="s">
        <v>3</v>
      </c>
    </row>
    <row r="1773" spans="22:30" x14ac:dyDescent="0.25">
      <c r="V1773" s="210" t="s">
        <v>3</v>
      </c>
      <c r="W1773" s="210" t="s">
        <v>3</v>
      </c>
      <c r="AD1773" s="210" t="s">
        <v>3</v>
      </c>
    </row>
    <row r="1774" spans="22:30" x14ac:dyDescent="0.25">
      <c r="V1774" s="210" t="s">
        <v>3</v>
      </c>
      <c r="W1774" s="210" t="s">
        <v>3</v>
      </c>
      <c r="AD1774" s="210" t="s">
        <v>3</v>
      </c>
    </row>
    <row r="1775" spans="22:30" x14ac:dyDescent="0.25">
      <c r="V1775" s="210" t="s">
        <v>3</v>
      </c>
      <c r="W1775" s="210" t="s">
        <v>3</v>
      </c>
      <c r="AD1775" s="210" t="s">
        <v>3</v>
      </c>
    </row>
    <row r="1776" spans="22:30" x14ac:dyDescent="0.25">
      <c r="V1776" s="210" t="s">
        <v>3</v>
      </c>
      <c r="W1776" s="210" t="s">
        <v>3</v>
      </c>
      <c r="AD1776" s="210" t="s">
        <v>3</v>
      </c>
    </row>
    <row r="1777" spans="22:30" x14ac:dyDescent="0.25">
      <c r="V1777" s="210" t="s">
        <v>3</v>
      </c>
      <c r="W1777" s="210" t="s">
        <v>3</v>
      </c>
      <c r="AD1777" s="210" t="s">
        <v>3</v>
      </c>
    </row>
    <row r="1778" spans="22:30" x14ac:dyDescent="0.25">
      <c r="V1778" s="210" t="s">
        <v>3</v>
      </c>
      <c r="W1778" s="210" t="s">
        <v>3</v>
      </c>
      <c r="AD1778" s="210" t="s">
        <v>3</v>
      </c>
    </row>
    <row r="1779" spans="22:30" x14ac:dyDescent="0.25">
      <c r="V1779" s="210" t="s">
        <v>3</v>
      </c>
      <c r="W1779" s="210" t="s">
        <v>3</v>
      </c>
      <c r="AD1779" s="210" t="s">
        <v>3</v>
      </c>
    </row>
    <row r="1780" spans="22:30" x14ac:dyDescent="0.25">
      <c r="V1780" s="210" t="s">
        <v>3</v>
      </c>
      <c r="W1780" s="210" t="s">
        <v>3</v>
      </c>
      <c r="AD1780" s="210" t="s">
        <v>3</v>
      </c>
    </row>
    <row r="1781" spans="22:30" x14ac:dyDescent="0.25">
      <c r="V1781" s="210" t="s">
        <v>3</v>
      </c>
      <c r="W1781" s="210" t="s">
        <v>3</v>
      </c>
      <c r="AD1781" s="210" t="s">
        <v>3</v>
      </c>
    </row>
    <row r="1782" spans="22:30" x14ac:dyDescent="0.25">
      <c r="V1782" s="210" t="s">
        <v>3</v>
      </c>
      <c r="W1782" s="210" t="s">
        <v>3</v>
      </c>
      <c r="AD1782" s="210" t="s">
        <v>3</v>
      </c>
    </row>
    <row r="1783" spans="22:30" x14ac:dyDescent="0.25">
      <c r="V1783" s="210" t="s">
        <v>3</v>
      </c>
      <c r="W1783" s="210" t="s">
        <v>3</v>
      </c>
      <c r="AD1783" s="210" t="s">
        <v>3</v>
      </c>
    </row>
    <row r="1784" spans="22:30" x14ac:dyDescent="0.25">
      <c r="V1784" s="210" t="s">
        <v>3</v>
      </c>
      <c r="W1784" s="210" t="s">
        <v>3</v>
      </c>
      <c r="AD1784" s="210" t="s">
        <v>3</v>
      </c>
    </row>
    <row r="1785" spans="22:30" x14ac:dyDescent="0.25">
      <c r="V1785" s="210" t="s">
        <v>3</v>
      </c>
      <c r="W1785" s="210" t="s">
        <v>3</v>
      </c>
      <c r="AD1785" s="210" t="s">
        <v>3</v>
      </c>
    </row>
    <row r="1786" spans="22:30" x14ac:dyDescent="0.25">
      <c r="V1786" s="210" t="s">
        <v>3</v>
      </c>
      <c r="W1786" s="210" t="s">
        <v>3</v>
      </c>
      <c r="AD1786" s="210" t="s">
        <v>3</v>
      </c>
    </row>
    <row r="1787" spans="22:30" x14ac:dyDescent="0.25">
      <c r="V1787" s="210" t="s">
        <v>3</v>
      </c>
      <c r="W1787" s="210" t="s">
        <v>3</v>
      </c>
      <c r="AD1787" s="210" t="s">
        <v>3</v>
      </c>
    </row>
    <row r="1788" spans="22:30" x14ac:dyDescent="0.25">
      <c r="V1788" s="210" t="s">
        <v>3</v>
      </c>
      <c r="W1788" s="210" t="s">
        <v>3</v>
      </c>
      <c r="AD1788" s="210" t="s">
        <v>3</v>
      </c>
    </row>
    <row r="1789" spans="22:30" x14ac:dyDescent="0.25">
      <c r="V1789" s="210" t="s">
        <v>3</v>
      </c>
      <c r="W1789" s="210" t="s">
        <v>3</v>
      </c>
      <c r="AD1789" s="210" t="s">
        <v>3</v>
      </c>
    </row>
    <row r="1790" spans="22:30" x14ac:dyDescent="0.25">
      <c r="V1790" s="210" t="s">
        <v>3</v>
      </c>
      <c r="W1790" s="210" t="s">
        <v>3</v>
      </c>
      <c r="AD1790" s="210" t="s">
        <v>3</v>
      </c>
    </row>
    <row r="1791" spans="22:30" x14ac:dyDescent="0.25">
      <c r="V1791" s="210" t="s">
        <v>3</v>
      </c>
      <c r="W1791" s="210" t="s">
        <v>3</v>
      </c>
      <c r="AD1791" s="210" t="s">
        <v>3</v>
      </c>
    </row>
    <row r="1792" spans="22:30" x14ac:dyDescent="0.25">
      <c r="V1792" s="210" t="s">
        <v>3</v>
      </c>
      <c r="W1792" s="210" t="s">
        <v>3</v>
      </c>
      <c r="AD1792" s="210" t="s">
        <v>3</v>
      </c>
    </row>
    <row r="1793" spans="22:30" x14ac:dyDescent="0.25">
      <c r="V1793" s="210" t="s">
        <v>3</v>
      </c>
      <c r="W1793" s="210" t="s">
        <v>3</v>
      </c>
      <c r="AD1793" s="210" t="s">
        <v>3</v>
      </c>
    </row>
    <row r="1794" spans="22:30" x14ac:dyDescent="0.25">
      <c r="V1794" s="210" t="s">
        <v>3</v>
      </c>
      <c r="W1794" s="210" t="s">
        <v>3</v>
      </c>
      <c r="AD1794" s="210" t="s">
        <v>3</v>
      </c>
    </row>
    <row r="1795" spans="22:30" x14ac:dyDescent="0.25">
      <c r="V1795" s="210" t="s">
        <v>3</v>
      </c>
      <c r="W1795" s="210" t="s">
        <v>3</v>
      </c>
      <c r="AD1795" s="210" t="s">
        <v>3</v>
      </c>
    </row>
    <row r="1796" spans="22:30" x14ac:dyDescent="0.25">
      <c r="V1796" s="210" t="s">
        <v>3</v>
      </c>
      <c r="W1796" s="210" t="s">
        <v>3</v>
      </c>
      <c r="AD1796" s="210" t="s">
        <v>3</v>
      </c>
    </row>
    <row r="1797" spans="22:30" x14ac:dyDescent="0.25">
      <c r="V1797" s="210" t="s">
        <v>3</v>
      </c>
      <c r="W1797" s="210" t="s">
        <v>3</v>
      </c>
      <c r="AD1797" s="210" t="s">
        <v>3</v>
      </c>
    </row>
    <row r="1798" spans="22:30" x14ac:dyDescent="0.25">
      <c r="V1798" s="210" t="s">
        <v>3</v>
      </c>
      <c r="W1798" s="210" t="s">
        <v>3</v>
      </c>
      <c r="AD1798" s="210" t="s">
        <v>3</v>
      </c>
    </row>
    <row r="1799" spans="22:30" x14ac:dyDescent="0.25">
      <c r="V1799" s="210" t="s">
        <v>3</v>
      </c>
      <c r="W1799" s="210" t="s">
        <v>3</v>
      </c>
      <c r="AD1799" s="210" t="s">
        <v>3</v>
      </c>
    </row>
    <row r="1800" spans="22:30" x14ac:dyDescent="0.25">
      <c r="V1800" s="210" t="s">
        <v>3</v>
      </c>
      <c r="W1800" s="210" t="s">
        <v>3</v>
      </c>
      <c r="AD1800" s="210" t="s">
        <v>3</v>
      </c>
    </row>
    <row r="1801" spans="22:30" x14ac:dyDescent="0.25">
      <c r="V1801" s="210" t="s">
        <v>3</v>
      </c>
      <c r="W1801" s="210" t="s">
        <v>3</v>
      </c>
      <c r="AD1801" s="210" t="s">
        <v>3</v>
      </c>
    </row>
    <row r="1802" spans="22:30" x14ac:dyDescent="0.25">
      <c r="V1802" s="210" t="s">
        <v>3</v>
      </c>
      <c r="W1802" s="210" t="s">
        <v>3</v>
      </c>
      <c r="AD1802" s="210" t="s">
        <v>3</v>
      </c>
    </row>
    <row r="1803" spans="22:30" x14ac:dyDescent="0.25">
      <c r="V1803" s="210" t="s">
        <v>3</v>
      </c>
      <c r="W1803" s="210" t="s">
        <v>3</v>
      </c>
      <c r="AD1803" s="210" t="s">
        <v>3</v>
      </c>
    </row>
    <row r="1804" spans="22:30" x14ac:dyDescent="0.25">
      <c r="V1804" s="210" t="s">
        <v>3</v>
      </c>
      <c r="W1804" s="210" t="s">
        <v>3</v>
      </c>
      <c r="AD1804" s="210" t="s">
        <v>3</v>
      </c>
    </row>
    <row r="1805" spans="22:30" x14ac:dyDescent="0.25">
      <c r="V1805" s="210" t="s">
        <v>3</v>
      </c>
      <c r="W1805" s="210" t="s">
        <v>3</v>
      </c>
      <c r="AD1805" s="210" t="s">
        <v>3</v>
      </c>
    </row>
    <row r="1806" spans="22:30" x14ac:dyDescent="0.25">
      <c r="V1806" s="210" t="s">
        <v>3</v>
      </c>
      <c r="W1806" s="210" t="s">
        <v>3</v>
      </c>
      <c r="AD1806" s="210" t="s">
        <v>3</v>
      </c>
    </row>
    <row r="1807" spans="22:30" x14ac:dyDescent="0.25">
      <c r="V1807" s="210" t="s">
        <v>3</v>
      </c>
      <c r="W1807" s="210" t="s">
        <v>3</v>
      </c>
      <c r="AD1807" s="210" t="s">
        <v>3</v>
      </c>
    </row>
    <row r="1808" spans="22:30" x14ac:dyDescent="0.25">
      <c r="V1808" s="210" t="s">
        <v>3</v>
      </c>
      <c r="W1808" s="210" t="s">
        <v>3</v>
      </c>
      <c r="AD1808" s="210" t="s">
        <v>3</v>
      </c>
    </row>
    <row r="1809" spans="22:30" x14ac:dyDescent="0.25">
      <c r="V1809" s="210" t="s">
        <v>3</v>
      </c>
      <c r="W1809" s="210" t="s">
        <v>3</v>
      </c>
      <c r="AD1809" s="210" t="s">
        <v>3</v>
      </c>
    </row>
    <row r="1810" spans="22:30" x14ac:dyDescent="0.25">
      <c r="V1810" s="210" t="s">
        <v>3</v>
      </c>
      <c r="W1810" s="210" t="s">
        <v>3</v>
      </c>
      <c r="AD1810" s="210" t="s">
        <v>3</v>
      </c>
    </row>
    <row r="1811" spans="22:30" x14ac:dyDescent="0.25">
      <c r="V1811" s="210" t="s">
        <v>3</v>
      </c>
      <c r="W1811" s="210" t="s">
        <v>3</v>
      </c>
      <c r="AD1811" s="210" t="s">
        <v>3</v>
      </c>
    </row>
    <row r="1812" spans="22:30" x14ac:dyDescent="0.25">
      <c r="V1812" s="210" t="s">
        <v>3</v>
      </c>
      <c r="W1812" s="210" t="s">
        <v>3</v>
      </c>
      <c r="AD1812" s="210" t="s">
        <v>3</v>
      </c>
    </row>
    <row r="1813" spans="22:30" x14ac:dyDescent="0.25">
      <c r="V1813" s="210" t="s">
        <v>3</v>
      </c>
      <c r="W1813" s="210" t="s">
        <v>3</v>
      </c>
      <c r="AD1813" s="210" t="s">
        <v>3</v>
      </c>
    </row>
    <row r="1814" spans="22:30" x14ac:dyDescent="0.25">
      <c r="V1814" s="210" t="s">
        <v>3</v>
      </c>
      <c r="W1814" s="210" t="s">
        <v>3</v>
      </c>
      <c r="AD1814" s="210" t="s">
        <v>3</v>
      </c>
    </row>
    <row r="1815" spans="22:30" x14ac:dyDescent="0.25">
      <c r="V1815" s="210" t="s">
        <v>3</v>
      </c>
      <c r="W1815" s="210" t="s">
        <v>3</v>
      </c>
      <c r="AD1815" s="210" t="s">
        <v>3</v>
      </c>
    </row>
    <row r="1816" spans="22:30" x14ac:dyDescent="0.25">
      <c r="V1816" s="210" t="s">
        <v>3</v>
      </c>
      <c r="W1816" s="210" t="s">
        <v>3</v>
      </c>
      <c r="AD1816" s="210" t="s">
        <v>3</v>
      </c>
    </row>
    <row r="1817" spans="22:30" x14ac:dyDescent="0.25">
      <c r="V1817" s="210" t="s">
        <v>3</v>
      </c>
      <c r="W1817" s="210" t="s">
        <v>3</v>
      </c>
      <c r="AD1817" s="210" t="s">
        <v>3</v>
      </c>
    </row>
    <row r="1818" spans="22:30" x14ac:dyDescent="0.25">
      <c r="V1818" s="210" t="s">
        <v>3</v>
      </c>
      <c r="W1818" s="210" t="s">
        <v>3</v>
      </c>
      <c r="AD1818" s="210" t="s">
        <v>3</v>
      </c>
    </row>
    <row r="1819" spans="22:30" x14ac:dyDescent="0.25">
      <c r="V1819" s="210" t="s">
        <v>3</v>
      </c>
      <c r="W1819" s="210" t="s">
        <v>3</v>
      </c>
      <c r="AD1819" s="210" t="s">
        <v>3</v>
      </c>
    </row>
    <row r="1820" spans="22:30" x14ac:dyDescent="0.25">
      <c r="V1820" s="210" t="s">
        <v>3</v>
      </c>
      <c r="W1820" s="210" t="s">
        <v>3</v>
      </c>
      <c r="AD1820" s="210" t="s">
        <v>3</v>
      </c>
    </row>
    <row r="1821" spans="22:30" x14ac:dyDescent="0.25">
      <c r="V1821" s="210" t="s">
        <v>3</v>
      </c>
      <c r="W1821" s="210" t="s">
        <v>3</v>
      </c>
      <c r="AD1821" s="210" t="s">
        <v>3</v>
      </c>
    </row>
    <row r="1822" spans="22:30" x14ac:dyDescent="0.25">
      <c r="V1822" s="210" t="s">
        <v>3</v>
      </c>
      <c r="W1822" s="210" t="s">
        <v>3</v>
      </c>
      <c r="AD1822" s="210" t="s">
        <v>3</v>
      </c>
    </row>
    <row r="1823" spans="22:30" x14ac:dyDescent="0.25">
      <c r="V1823" s="210" t="s">
        <v>3</v>
      </c>
      <c r="W1823" s="210" t="s">
        <v>3</v>
      </c>
      <c r="AD1823" s="210" t="s">
        <v>3</v>
      </c>
    </row>
    <row r="1824" spans="22:30" x14ac:dyDescent="0.25">
      <c r="V1824" s="210" t="s">
        <v>3</v>
      </c>
      <c r="W1824" s="210" t="s">
        <v>3</v>
      </c>
      <c r="AD1824" s="210" t="s">
        <v>3</v>
      </c>
    </row>
    <row r="1825" spans="22:30" x14ac:dyDescent="0.25">
      <c r="V1825" s="210" t="s">
        <v>3</v>
      </c>
      <c r="W1825" s="210" t="s">
        <v>3</v>
      </c>
      <c r="AD1825" s="210" t="s">
        <v>3</v>
      </c>
    </row>
    <row r="1826" spans="22:30" x14ac:dyDescent="0.25">
      <c r="V1826" s="210" t="s">
        <v>3</v>
      </c>
      <c r="W1826" s="210" t="s">
        <v>3</v>
      </c>
      <c r="AD1826" s="210" t="s">
        <v>3</v>
      </c>
    </row>
    <row r="1827" spans="22:30" x14ac:dyDescent="0.25">
      <c r="V1827" s="210" t="s">
        <v>3</v>
      </c>
      <c r="W1827" s="210" t="s">
        <v>3</v>
      </c>
      <c r="AD1827" s="210" t="s">
        <v>3</v>
      </c>
    </row>
    <row r="1828" spans="22:30" x14ac:dyDescent="0.25">
      <c r="V1828" s="210" t="s">
        <v>3</v>
      </c>
      <c r="W1828" s="210" t="s">
        <v>3</v>
      </c>
      <c r="AD1828" s="210" t="s">
        <v>3</v>
      </c>
    </row>
    <row r="1829" spans="22:30" x14ac:dyDescent="0.25">
      <c r="V1829" s="210" t="s">
        <v>3</v>
      </c>
      <c r="W1829" s="210" t="s">
        <v>3</v>
      </c>
      <c r="AD1829" s="210" t="s">
        <v>3</v>
      </c>
    </row>
    <row r="1830" spans="22:30" x14ac:dyDescent="0.25">
      <c r="V1830" s="210" t="s">
        <v>3</v>
      </c>
      <c r="W1830" s="210" t="s">
        <v>3</v>
      </c>
      <c r="AD1830" s="210" t="s">
        <v>3</v>
      </c>
    </row>
    <row r="1831" spans="22:30" x14ac:dyDescent="0.25">
      <c r="V1831" s="210" t="s">
        <v>3</v>
      </c>
      <c r="W1831" s="210" t="s">
        <v>3</v>
      </c>
      <c r="AD1831" s="210" t="s">
        <v>3</v>
      </c>
    </row>
    <row r="1832" spans="22:30" x14ac:dyDescent="0.25">
      <c r="V1832" s="210" t="s">
        <v>3</v>
      </c>
      <c r="W1832" s="210" t="s">
        <v>3</v>
      </c>
      <c r="AD1832" s="210" t="s">
        <v>3</v>
      </c>
    </row>
    <row r="1833" spans="22:30" x14ac:dyDescent="0.25">
      <c r="V1833" s="210" t="s">
        <v>3</v>
      </c>
      <c r="W1833" s="210" t="s">
        <v>3</v>
      </c>
      <c r="AD1833" s="210" t="s">
        <v>3</v>
      </c>
    </row>
    <row r="1834" spans="22:30" x14ac:dyDescent="0.25">
      <c r="V1834" s="210" t="s">
        <v>3</v>
      </c>
      <c r="W1834" s="210" t="s">
        <v>3</v>
      </c>
      <c r="AD1834" s="210" t="s">
        <v>3</v>
      </c>
    </row>
    <row r="1835" spans="22:30" x14ac:dyDescent="0.25">
      <c r="V1835" s="210" t="s">
        <v>3</v>
      </c>
      <c r="W1835" s="210" t="s">
        <v>3</v>
      </c>
      <c r="AD1835" s="210" t="s">
        <v>3</v>
      </c>
    </row>
    <row r="1836" spans="22:30" x14ac:dyDescent="0.25">
      <c r="V1836" s="210" t="s">
        <v>3</v>
      </c>
      <c r="W1836" s="210" t="s">
        <v>3</v>
      </c>
      <c r="AD1836" s="210" t="s">
        <v>3</v>
      </c>
    </row>
    <row r="1837" spans="22:30" x14ac:dyDescent="0.25">
      <c r="V1837" s="210" t="s">
        <v>3</v>
      </c>
      <c r="W1837" s="210" t="s">
        <v>3</v>
      </c>
      <c r="AD1837" s="210" t="s">
        <v>3</v>
      </c>
    </row>
    <row r="1838" spans="22:30" x14ac:dyDescent="0.25">
      <c r="V1838" s="210" t="s">
        <v>3</v>
      </c>
      <c r="W1838" s="210" t="s">
        <v>3</v>
      </c>
      <c r="AD1838" s="210" t="s">
        <v>3</v>
      </c>
    </row>
    <row r="1839" spans="22:30" x14ac:dyDescent="0.25">
      <c r="V1839" s="210" t="s">
        <v>3</v>
      </c>
      <c r="W1839" s="210" t="s">
        <v>3</v>
      </c>
      <c r="AD1839" s="210" t="s">
        <v>3</v>
      </c>
    </row>
    <row r="1840" spans="22:30" x14ac:dyDescent="0.25">
      <c r="V1840" s="210" t="s">
        <v>3</v>
      </c>
      <c r="W1840" s="210" t="s">
        <v>3</v>
      </c>
      <c r="AD1840" s="210" t="s">
        <v>3</v>
      </c>
    </row>
    <row r="1841" spans="22:30" x14ac:dyDescent="0.25">
      <c r="V1841" s="210" t="s">
        <v>3</v>
      </c>
      <c r="W1841" s="210" t="s">
        <v>3</v>
      </c>
      <c r="AD1841" s="210" t="s">
        <v>3</v>
      </c>
    </row>
    <row r="1842" spans="22:30" x14ac:dyDescent="0.25">
      <c r="V1842" s="210" t="s">
        <v>3</v>
      </c>
      <c r="W1842" s="210" t="s">
        <v>3</v>
      </c>
      <c r="AD1842" s="210" t="s">
        <v>3</v>
      </c>
    </row>
    <row r="1843" spans="22:30" x14ac:dyDescent="0.25">
      <c r="V1843" s="210" t="s">
        <v>3</v>
      </c>
      <c r="W1843" s="210" t="s">
        <v>3</v>
      </c>
      <c r="AD1843" s="210" t="s">
        <v>3</v>
      </c>
    </row>
    <row r="1844" spans="22:30" x14ac:dyDescent="0.25">
      <c r="V1844" s="210" t="s">
        <v>3</v>
      </c>
      <c r="W1844" s="210" t="s">
        <v>3</v>
      </c>
      <c r="AD1844" s="210" t="s">
        <v>3</v>
      </c>
    </row>
    <row r="1845" spans="22:30" x14ac:dyDescent="0.25">
      <c r="V1845" s="210" t="s">
        <v>3</v>
      </c>
      <c r="W1845" s="210" t="s">
        <v>3</v>
      </c>
      <c r="AD1845" s="210" t="s">
        <v>3</v>
      </c>
    </row>
    <row r="1846" spans="22:30" x14ac:dyDescent="0.25">
      <c r="V1846" s="210" t="s">
        <v>3</v>
      </c>
      <c r="W1846" s="210" t="s">
        <v>3</v>
      </c>
      <c r="AD1846" s="210" t="s">
        <v>3</v>
      </c>
    </row>
    <row r="1847" spans="22:30" x14ac:dyDescent="0.25">
      <c r="V1847" s="210" t="s">
        <v>3</v>
      </c>
      <c r="W1847" s="210" t="s">
        <v>3</v>
      </c>
      <c r="AD1847" s="210" t="s">
        <v>3</v>
      </c>
    </row>
    <row r="1848" spans="22:30" x14ac:dyDescent="0.25">
      <c r="V1848" s="210" t="s">
        <v>3</v>
      </c>
      <c r="W1848" s="210" t="s">
        <v>3</v>
      </c>
      <c r="AD1848" s="210" t="s">
        <v>3</v>
      </c>
    </row>
    <row r="1849" spans="22:30" x14ac:dyDescent="0.25">
      <c r="V1849" s="210" t="s">
        <v>3</v>
      </c>
      <c r="W1849" s="210" t="s">
        <v>3</v>
      </c>
      <c r="AD1849" s="210" t="s">
        <v>3</v>
      </c>
    </row>
    <row r="1850" spans="22:30" x14ac:dyDescent="0.25">
      <c r="V1850" s="210" t="s">
        <v>3</v>
      </c>
      <c r="W1850" s="210" t="s">
        <v>3</v>
      </c>
      <c r="AD1850" s="210" t="s">
        <v>3</v>
      </c>
    </row>
    <row r="1851" spans="22:30" x14ac:dyDescent="0.25">
      <c r="V1851" s="210" t="s">
        <v>3</v>
      </c>
      <c r="W1851" s="210" t="s">
        <v>3</v>
      </c>
      <c r="AD1851" s="210" t="s">
        <v>3</v>
      </c>
    </row>
    <row r="1852" spans="22:30" x14ac:dyDescent="0.25">
      <c r="V1852" s="210" t="s">
        <v>3</v>
      </c>
      <c r="W1852" s="210" t="s">
        <v>3</v>
      </c>
      <c r="AD1852" s="210" t="s">
        <v>3</v>
      </c>
    </row>
    <row r="1853" spans="22:30" x14ac:dyDescent="0.25">
      <c r="V1853" s="210" t="s">
        <v>3</v>
      </c>
      <c r="W1853" s="210" t="s">
        <v>3</v>
      </c>
      <c r="AD1853" s="210" t="s">
        <v>3</v>
      </c>
    </row>
    <row r="1854" spans="22:30" x14ac:dyDescent="0.25">
      <c r="V1854" s="210" t="s">
        <v>3</v>
      </c>
      <c r="W1854" s="210" t="s">
        <v>3</v>
      </c>
      <c r="AD1854" s="210" t="s">
        <v>3</v>
      </c>
    </row>
    <row r="1855" spans="22:30" x14ac:dyDescent="0.25">
      <c r="V1855" s="210" t="s">
        <v>3</v>
      </c>
      <c r="W1855" s="210" t="s">
        <v>3</v>
      </c>
      <c r="AD1855" s="210" t="s">
        <v>3</v>
      </c>
    </row>
    <row r="1856" spans="22:30" x14ac:dyDescent="0.25">
      <c r="V1856" s="210" t="s">
        <v>3</v>
      </c>
      <c r="W1856" s="210" t="s">
        <v>3</v>
      </c>
      <c r="AD1856" s="210" t="s">
        <v>3</v>
      </c>
    </row>
    <row r="1857" spans="22:30" x14ac:dyDescent="0.25">
      <c r="V1857" s="210" t="s">
        <v>3</v>
      </c>
      <c r="W1857" s="210" t="s">
        <v>3</v>
      </c>
      <c r="AD1857" s="210" t="s">
        <v>3</v>
      </c>
    </row>
    <row r="1858" spans="22:30" x14ac:dyDescent="0.25">
      <c r="V1858" s="210" t="s">
        <v>3</v>
      </c>
      <c r="W1858" s="210" t="s">
        <v>3</v>
      </c>
      <c r="AD1858" s="210" t="s">
        <v>3</v>
      </c>
    </row>
    <row r="1859" spans="22:30" x14ac:dyDescent="0.25">
      <c r="V1859" s="210" t="s">
        <v>3</v>
      </c>
      <c r="W1859" s="210" t="s">
        <v>3</v>
      </c>
      <c r="AD1859" s="210" t="s">
        <v>3</v>
      </c>
    </row>
    <row r="1860" spans="22:30" x14ac:dyDescent="0.25">
      <c r="V1860" s="210" t="s">
        <v>3</v>
      </c>
      <c r="W1860" s="210" t="s">
        <v>3</v>
      </c>
      <c r="AD1860" s="210" t="s">
        <v>3</v>
      </c>
    </row>
    <row r="1861" spans="22:30" x14ac:dyDescent="0.25">
      <c r="V1861" s="210" t="s">
        <v>3</v>
      </c>
      <c r="W1861" s="210" t="s">
        <v>3</v>
      </c>
      <c r="AD1861" s="210" t="s">
        <v>3</v>
      </c>
    </row>
    <row r="1862" spans="22:30" x14ac:dyDescent="0.25">
      <c r="V1862" s="210" t="s">
        <v>3</v>
      </c>
      <c r="W1862" s="210" t="s">
        <v>3</v>
      </c>
      <c r="AD1862" s="210" t="s">
        <v>3</v>
      </c>
    </row>
    <row r="1863" spans="22:30" x14ac:dyDescent="0.25">
      <c r="V1863" s="210" t="s">
        <v>3</v>
      </c>
      <c r="W1863" s="210" t="s">
        <v>3</v>
      </c>
      <c r="AD1863" s="210" t="s">
        <v>3</v>
      </c>
    </row>
    <row r="1864" spans="22:30" x14ac:dyDescent="0.25">
      <c r="V1864" s="210" t="s">
        <v>3</v>
      </c>
      <c r="W1864" s="210" t="s">
        <v>3</v>
      </c>
      <c r="AD1864" s="210" t="s">
        <v>3</v>
      </c>
    </row>
    <row r="1865" spans="22:30" x14ac:dyDescent="0.25">
      <c r="V1865" s="210" t="s">
        <v>3</v>
      </c>
      <c r="W1865" s="210" t="s">
        <v>3</v>
      </c>
      <c r="AD1865" s="210" t="s">
        <v>3</v>
      </c>
    </row>
    <row r="1866" spans="22:30" x14ac:dyDescent="0.25">
      <c r="V1866" s="210" t="s">
        <v>3</v>
      </c>
      <c r="W1866" s="210" t="s">
        <v>3</v>
      </c>
      <c r="AD1866" s="210" t="s">
        <v>3</v>
      </c>
    </row>
    <row r="1867" spans="22:30" x14ac:dyDescent="0.25">
      <c r="V1867" s="210" t="s">
        <v>3</v>
      </c>
      <c r="W1867" s="210" t="s">
        <v>3</v>
      </c>
      <c r="AD1867" s="210" t="s">
        <v>3</v>
      </c>
    </row>
    <row r="1868" spans="22:30" x14ac:dyDescent="0.25">
      <c r="V1868" s="210" t="s">
        <v>3</v>
      </c>
      <c r="W1868" s="210" t="s">
        <v>3</v>
      </c>
      <c r="AD1868" s="210" t="s">
        <v>3</v>
      </c>
    </row>
    <row r="1869" spans="22:30" x14ac:dyDescent="0.25">
      <c r="V1869" s="210" t="s">
        <v>3</v>
      </c>
      <c r="W1869" s="210" t="s">
        <v>3</v>
      </c>
      <c r="AD1869" s="210" t="s">
        <v>3</v>
      </c>
    </row>
    <row r="1870" spans="22:30" x14ac:dyDescent="0.25">
      <c r="V1870" s="210" t="s">
        <v>3</v>
      </c>
      <c r="W1870" s="210" t="s">
        <v>3</v>
      </c>
      <c r="AD1870" s="210" t="s">
        <v>3</v>
      </c>
    </row>
    <row r="1871" spans="22:30" x14ac:dyDescent="0.25">
      <c r="V1871" s="210" t="s">
        <v>3</v>
      </c>
      <c r="W1871" s="210" t="s">
        <v>3</v>
      </c>
      <c r="AD1871" s="210" t="s">
        <v>3</v>
      </c>
    </row>
    <row r="1872" spans="22:30" x14ac:dyDescent="0.25">
      <c r="V1872" s="210" t="s">
        <v>3</v>
      </c>
      <c r="W1872" s="210" t="s">
        <v>3</v>
      </c>
      <c r="AD1872" s="210" t="s">
        <v>3</v>
      </c>
    </row>
    <row r="1873" spans="22:30" x14ac:dyDescent="0.25">
      <c r="V1873" s="210" t="s">
        <v>3</v>
      </c>
      <c r="W1873" s="210" t="s">
        <v>3</v>
      </c>
      <c r="AD1873" s="210" t="s">
        <v>3</v>
      </c>
    </row>
    <row r="1874" spans="22:30" x14ac:dyDescent="0.25">
      <c r="V1874" s="210" t="s">
        <v>3</v>
      </c>
      <c r="W1874" s="210" t="s">
        <v>3</v>
      </c>
      <c r="AD1874" s="210" t="s">
        <v>3</v>
      </c>
    </row>
    <row r="1875" spans="22:30" x14ac:dyDescent="0.25">
      <c r="V1875" s="210" t="s">
        <v>3</v>
      </c>
      <c r="W1875" s="210" t="s">
        <v>3</v>
      </c>
      <c r="AD1875" s="210" t="s">
        <v>3</v>
      </c>
    </row>
    <row r="1876" spans="22:30" x14ac:dyDescent="0.25">
      <c r="V1876" s="210" t="s">
        <v>3</v>
      </c>
      <c r="W1876" s="210" t="s">
        <v>3</v>
      </c>
      <c r="AD1876" s="210" t="s">
        <v>3</v>
      </c>
    </row>
    <row r="1877" spans="22:30" x14ac:dyDescent="0.25">
      <c r="V1877" s="210" t="s">
        <v>3</v>
      </c>
      <c r="W1877" s="210" t="s">
        <v>3</v>
      </c>
      <c r="AD1877" s="210" t="s">
        <v>3</v>
      </c>
    </row>
    <row r="1878" spans="22:30" x14ac:dyDescent="0.25">
      <c r="V1878" s="210" t="s">
        <v>3</v>
      </c>
      <c r="W1878" s="210" t="s">
        <v>3</v>
      </c>
      <c r="AD1878" s="210" t="s">
        <v>3</v>
      </c>
    </row>
    <row r="1879" spans="22:30" x14ac:dyDescent="0.25">
      <c r="V1879" s="210" t="s">
        <v>3</v>
      </c>
      <c r="W1879" s="210" t="s">
        <v>3</v>
      </c>
      <c r="AD1879" s="210" t="s">
        <v>3</v>
      </c>
    </row>
    <row r="1880" spans="22:30" x14ac:dyDescent="0.25">
      <c r="V1880" s="210" t="s">
        <v>3</v>
      </c>
      <c r="W1880" s="210" t="s">
        <v>3</v>
      </c>
      <c r="AD1880" s="210" t="s">
        <v>3</v>
      </c>
    </row>
    <row r="1881" spans="22:30" x14ac:dyDescent="0.25">
      <c r="V1881" s="210" t="s">
        <v>3</v>
      </c>
      <c r="W1881" s="210" t="s">
        <v>3</v>
      </c>
      <c r="AD1881" s="210" t="s">
        <v>3</v>
      </c>
    </row>
    <row r="1882" spans="22:30" x14ac:dyDescent="0.25">
      <c r="V1882" s="210" t="s">
        <v>3</v>
      </c>
      <c r="W1882" s="210" t="s">
        <v>3</v>
      </c>
      <c r="AD1882" s="210" t="s">
        <v>3</v>
      </c>
    </row>
    <row r="1883" spans="22:30" x14ac:dyDescent="0.25">
      <c r="V1883" s="210" t="s">
        <v>3</v>
      </c>
      <c r="W1883" s="210" t="s">
        <v>3</v>
      </c>
      <c r="AD1883" s="210" t="s">
        <v>3</v>
      </c>
    </row>
    <row r="1884" spans="22:30" x14ac:dyDescent="0.25">
      <c r="V1884" s="210" t="s">
        <v>3</v>
      </c>
      <c r="W1884" s="210" t="s">
        <v>3</v>
      </c>
      <c r="AD1884" s="210" t="s">
        <v>3</v>
      </c>
    </row>
    <row r="1885" spans="22:30" x14ac:dyDescent="0.25">
      <c r="V1885" s="210" t="s">
        <v>3</v>
      </c>
      <c r="W1885" s="210" t="s">
        <v>3</v>
      </c>
      <c r="AD1885" s="210" t="s">
        <v>3</v>
      </c>
    </row>
    <row r="1886" spans="22:30" x14ac:dyDescent="0.25">
      <c r="V1886" s="210" t="s">
        <v>3</v>
      </c>
      <c r="W1886" s="210" t="s">
        <v>3</v>
      </c>
      <c r="AD1886" s="210" t="s">
        <v>3</v>
      </c>
    </row>
    <row r="1887" spans="22:30" x14ac:dyDescent="0.25">
      <c r="V1887" s="210" t="s">
        <v>3</v>
      </c>
      <c r="W1887" s="210" t="s">
        <v>3</v>
      </c>
      <c r="AD1887" s="210" t="s">
        <v>3</v>
      </c>
    </row>
    <row r="1888" spans="22:30" x14ac:dyDescent="0.25">
      <c r="V1888" s="210" t="s">
        <v>3</v>
      </c>
      <c r="W1888" s="210" t="s">
        <v>3</v>
      </c>
      <c r="AD1888" s="210" t="s">
        <v>3</v>
      </c>
    </row>
    <row r="1889" spans="22:30" x14ac:dyDescent="0.25">
      <c r="V1889" s="210" t="s">
        <v>3</v>
      </c>
      <c r="W1889" s="210" t="s">
        <v>3</v>
      </c>
      <c r="AD1889" s="210" t="s">
        <v>3</v>
      </c>
    </row>
    <row r="1890" spans="22:30" x14ac:dyDescent="0.25">
      <c r="V1890" s="210" t="s">
        <v>3</v>
      </c>
      <c r="W1890" s="210" t="s">
        <v>3</v>
      </c>
      <c r="AD1890" s="210" t="s">
        <v>3</v>
      </c>
    </row>
    <row r="1891" spans="22:30" x14ac:dyDescent="0.25">
      <c r="V1891" s="210" t="s">
        <v>3</v>
      </c>
      <c r="W1891" s="210" t="s">
        <v>3</v>
      </c>
      <c r="AD1891" s="210" t="s">
        <v>3</v>
      </c>
    </row>
    <row r="1892" spans="22:30" x14ac:dyDescent="0.25">
      <c r="V1892" s="210" t="s">
        <v>3</v>
      </c>
      <c r="W1892" s="210" t="s">
        <v>3</v>
      </c>
      <c r="AD1892" s="210" t="s">
        <v>3</v>
      </c>
    </row>
    <row r="1893" spans="22:30" x14ac:dyDescent="0.25">
      <c r="V1893" s="210" t="s">
        <v>3</v>
      </c>
      <c r="W1893" s="210" t="s">
        <v>3</v>
      </c>
      <c r="AD1893" s="210" t="s">
        <v>3</v>
      </c>
    </row>
    <row r="1894" spans="22:30" x14ac:dyDescent="0.25">
      <c r="V1894" s="210" t="s">
        <v>3</v>
      </c>
      <c r="W1894" s="210" t="s">
        <v>3</v>
      </c>
      <c r="AD1894" s="210" t="s">
        <v>3</v>
      </c>
    </row>
    <row r="1895" spans="22:30" x14ac:dyDescent="0.25">
      <c r="V1895" s="210" t="s">
        <v>3</v>
      </c>
      <c r="W1895" s="210" t="s">
        <v>3</v>
      </c>
      <c r="AD1895" s="210" t="s">
        <v>3</v>
      </c>
    </row>
    <row r="1896" spans="22:30" x14ac:dyDescent="0.25">
      <c r="V1896" s="210" t="s">
        <v>3</v>
      </c>
      <c r="W1896" s="210" t="s">
        <v>3</v>
      </c>
      <c r="AD1896" s="210" t="s">
        <v>3</v>
      </c>
    </row>
    <row r="1897" spans="22:30" x14ac:dyDescent="0.25">
      <c r="V1897" s="210" t="s">
        <v>3</v>
      </c>
      <c r="W1897" s="210" t="s">
        <v>3</v>
      </c>
      <c r="AD1897" s="210" t="s">
        <v>3</v>
      </c>
    </row>
    <row r="1898" spans="22:30" x14ac:dyDescent="0.25">
      <c r="V1898" s="210" t="s">
        <v>3</v>
      </c>
      <c r="W1898" s="210" t="s">
        <v>3</v>
      </c>
      <c r="AD1898" s="210" t="s">
        <v>3</v>
      </c>
    </row>
    <row r="1899" spans="22:30" x14ac:dyDescent="0.25">
      <c r="V1899" s="210" t="s">
        <v>3</v>
      </c>
      <c r="W1899" s="210" t="s">
        <v>3</v>
      </c>
      <c r="AD1899" s="210" t="s">
        <v>3</v>
      </c>
    </row>
    <row r="1900" spans="22:30" x14ac:dyDescent="0.25">
      <c r="V1900" s="210" t="s">
        <v>3</v>
      </c>
      <c r="W1900" s="210" t="s">
        <v>3</v>
      </c>
      <c r="AD1900" s="210" t="s">
        <v>3</v>
      </c>
    </row>
    <row r="1901" spans="22:30" x14ac:dyDescent="0.25">
      <c r="V1901" s="210" t="s">
        <v>3</v>
      </c>
      <c r="W1901" s="210" t="s">
        <v>3</v>
      </c>
      <c r="AD1901" s="210" t="s">
        <v>3</v>
      </c>
    </row>
    <row r="1902" spans="22:30" x14ac:dyDescent="0.25">
      <c r="V1902" s="210" t="s">
        <v>3</v>
      </c>
      <c r="W1902" s="210" t="s">
        <v>3</v>
      </c>
      <c r="AD1902" s="210" t="s">
        <v>3</v>
      </c>
    </row>
    <row r="1903" spans="22:30" x14ac:dyDescent="0.25">
      <c r="V1903" s="210" t="s">
        <v>3</v>
      </c>
      <c r="W1903" s="210" t="s">
        <v>3</v>
      </c>
      <c r="AD1903" s="210" t="s">
        <v>3</v>
      </c>
    </row>
    <row r="1904" spans="22:30" x14ac:dyDescent="0.25">
      <c r="V1904" s="210" t="s">
        <v>3</v>
      </c>
      <c r="W1904" s="210" t="s">
        <v>3</v>
      </c>
      <c r="AD1904" s="210" t="s">
        <v>3</v>
      </c>
    </row>
    <row r="1905" spans="22:30" x14ac:dyDescent="0.25">
      <c r="V1905" s="210" t="s">
        <v>3</v>
      </c>
      <c r="W1905" s="210" t="s">
        <v>3</v>
      </c>
      <c r="AD1905" s="210" t="s">
        <v>3</v>
      </c>
    </row>
    <row r="1906" spans="22:30" x14ac:dyDescent="0.25">
      <c r="V1906" s="210" t="s">
        <v>3</v>
      </c>
      <c r="W1906" s="210" t="s">
        <v>3</v>
      </c>
      <c r="AD1906" s="210" t="s">
        <v>3</v>
      </c>
    </row>
    <row r="1907" spans="22:30" x14ac:dyDescent="0.25">
      <c r="V1907" s="210" t="s">
        <v>3</v>
      </c>
      <c r="W1907" s="210" t="s">
        <v>3</v>
      </c>
      <c r="AD1907" s="210" t="s">
        <v>3</v>
      </c>
    </row>
    <row r="1908" spans="22:30" x14ac:dyDescent="0.25">
      <c r="V1908" s="210" t="s">
        <v>3</v>
      </c>
      <c r="W1908" s="210" t="s">
        <v>3</v>
      </c>
      <c r="AD1908" s="210" t="s">
        <v>3</v>
      </c>
    </row>
    <row r="1909" spans="22:30" x14ac:dyDescent="0.25">
      <c r="V1909" s="210" t="s">
        <v>3</v>
      </c>
      <c r="W1909" s="210" t="s">
        <v>3</v>
      </c>
      <c r="AD1909" s="210" t="s">
        <v>3</v>
      </c>
    </row>
    <row r="1910" spans="22:30" x14ac:dyDescent="0.25">
      <c r="V1910" s="210" t="s">
        <v>3</v>
      </c>
      <c r="W1910" s="210" t="s">
        <v>3</v>
      </c>
      <c r="AD1910" s="210" t="s">
        <v>3</v>
      </c>
    </row>
    <row r="1911" spans="22:30" x14ac:dyDescent="0.25">
      <c r="V1911" s="210" t="s">
        <v>3</v>
      </c>
      <c r="W1911" s="210" t="s">
        <v>3</v>
      </c>
      <c r="AD1911" s="210" t="s">
        <v>3</v>
      </c>
    </row>
    <row r="1912" spans="22:30" x14ac:dyDescent="0.25">
      <c r="V1912" s="210" t="s">
        <v>3</v>
      </c>
      <c r="W1912" s="210" t="s">
        <v>3</v>
      </c>
      <c r="AD1912" s="210" t="s">
        <v>3</v>
      </c>
    </row>
    <row r="1913" spans="22:30" x14ac:dyDescent="0.25">
      <c r="V1913" s="210" t="s">
        <v>3</v>
      </c>
      <c r="W1913" s="210" t="s">
        <v>3</v>
      </c>
      <c r="AD1913" s="210" t="s">
        <v>3</v>
      </c>
    </row>
    <row r="1914" spans="22:30" x14ac:dyDescent="0.25">
      <c r="V1914" s="210" t="s">
        <v>3</v>
      </c>
      <c r="W1914" s="210" t="s">
        <v>3</v>
      </c>
      <c r="AD1914" s="210" t="s">
        <v>3</v>
      </c>
    </row>
    <row r="1915" spans="22:30" x14ac:dyDescent="0.25">
      <c r="V1915" s="210" t="s">
        <v>3</v>
      </c>
      <c r="W1915" s="210" t="s">
        <v>3</v>
      </c>
      <c r="AD1915" s="210" t="s">
        <v>3</v>
      </c>
    </row>
    <row r="1916" spans="22:30" x14ac:dyDescent="0.25">
      <c r="V1916" s="210" t="s">
        <v>3</v>
      </c>
      <c r="W1916" s="210" t="s">
        <v>3</v>
      </c>
      <c r="AD1916" s="210" t="s">
        <v>3</v>
      </c>
    </row>
    <row r="1917" spans="22:30" x14ac:dyDescent="0.25">
      <c r="V1917" s="210" t="s">
        <v>3</v>
      </c>
      <c r="W1917" s="210" t="s">
        <v>3</v>
      </c>
      <c r="AD1917" s="210" t="s">
        <v>3</v>
      </c>
    </row>
    <row r="1918" spans="22:30" x14ac:dyDescent="0.25">
      <c r="V1918" s="210" t="s">
        <v>3</v>
      </c>
      <c r="W1918" s="210" t="s">
        <v>3</v>
      </c>
      <c r="AD1918" s="210" t="s">
        <v>3</v>
      </c>
    </row>
    <row r="1919" spans="22:30" x14ac:dyDescent="0.25">
      <c r="V1919" s="210" t="s">
        <v>3</v>
      </c>
      <c r="W1919" s="210" t="s">
        <v>3</v>
      </c>
      <c r="AD1919" s="210" t="s">
        <v>3</v>
      </c>
    </row>
    <row r="1920" spans="22:30" x14ac:dyDescent="0.25">
      <c r="V1920" s="210" t="s">
        <v>3</v>
      </c>
      <c r="W1920" s="210" t="s">
        <v>3</v>
      </c>
      <c r="AD1920" s="210" t="s">
        <v>3</v>
      </c>
    </row>
    <row r="1921" spans="22:30" x14ac:dyDescent="0.25">
      <c r="V1921" s="210" t="s">
        <v>3</v>
      </c>
      <c r="W1921" s="210" t="s">
        <v>3</v>
      </c>
      <c r="AD1921" s="210" t="s">
        <v>3</v>
      </c>
    </row>
    <row r="1922" spans="22:30" x14ac:dyDescent="0.25">
      <c r="V1922" s="210" t="s">
        <v>3</v>
      </c>
      <c r="W1922" s="210" t="s">
        <v>3</v>
      </c>
      <c r="AD1922" s="210" t="s">
        <v>3</v>
      </c>
    </row>
    <row r="1923" spans="22:30" x14ac:dyDescent="0.25">
      <c r="V1923" s="210" t="s">
        <v>3</v>
      </c>
      <c r="W1923" s="210" t="s">
        <v>3</v>
      </c>
      <c r="AD1923" s="210" t="s">
        <v>3</v>
      </c>
    </row>
    <row r="1924" spans="22:30" x14ac:dyDescent="0.25">
      <c r="V1924" s="210" t="s">
        <v>3</v>
      </c>
      <c r="W1924" s="210" t="s">
        <v>3</v>
      </c>
      <c r="AD1924" s="210" t="s">
        <v>3</v>
      </c>
    </row>
    <row r="1925" spans="22:30" x14ac:dyDescent="0.25">
      <c r="V1925" s="210" t="s">
        <v>3</v>
      </c>
      <c r="W1925" s="210" t="s">
        <v>3</v>
      </c>
      <c r="AD1925" s="210" t="s">
        <v>3</v>
      </c>
    </row>
    <row r="1926" spans="22:30" x14ac:dyDescent="0.25">
      <c r="V1926" s="210" t="s">
        <v>3</v>
      </c>
      <c r="W1926" s="210" t="s">
        <v>3</v>
      </c>
      <c r="AD1926" s="210" t="s">
        <v>3</v>
      </c>
    </row>
    <row r="1927" spans="22:30" x14ac:dyDescent="0.25">
      <c r="V1927" s="210" t="s">
        <v>3</v>
      </c>
      <c r="W1927" s="210" t="s">
        <v>3</v>
      </c>
      <c r="AD1927" s="210" t="s">
        <v>3</v>
      </c>
    </row>
    <row r="1928" spans="22:30" x14ac:dyDescent="0.25">
      <c r="V1928" s="210" t="s">
        <v>3</v>
      </c>
      <c r="W1928" s="210" t="s">
        <v>3</v>
      </c>
      <c r="AD1928" s="210" t="s">
        <v>3</v>
      </c>
    </row>
    <row r="1929" spans="22:30" x14ac:dyDescent="0.25">
      <c r="V1929" s="210" t="s">
        <v>3</v>
      </c>
      <c r="W1929" s="210" t="s">
        <v>3</v>
      </c>
      <c r="AD1929" s="210" t="s">
        <v>3</v>
      </c>
    </row>
    <row r="1930" spans="22:30" x14ac:dyDescent="0.25">
      <c r="V1930" s="210" t="s">
        <v>3</v>
      </c>
      <c r="W1930" s="210" t="s">
        <v>3</v>
      </c>
      <c r="AD1930" s="210" t="s">
        <v>3</v>
      </c>
    </row>
    <row r="1931" spans="22:30" x14ac:dyDescent="0.25">
      <c r="V1931" s="210" t="s">
        <v>3</v>
      </c>
      <c r="W1931" s="210" t="s">
        <v>3</v>
      </c>
      <c r="AD1931" s="210" t="s">
        <v>3</v>
      </c>
    </row>
    <row r="1932" spans="22:30" x14ac:dyDescent="0.25">
      <c r="V1932" s="210" t="s">
        <v>3</v>
      </c>
      <c r="W1932" s="210" t="s">
        <v>3</v>
      </c>
      <c r="AD1932" s="210" t="s">
        <v>3</v>
      </c>
    </row>
    <row r="1933" spans="22:30" x14ac:dyDescent="0.25">
      <c r="V1933" s="210" t="s">
        <v>3</v>
      </c>
      <c r="W1933" s="210" t="s">
        <v>3</v>
      </c>
      <c r="AD1933" s="210" t="s">
        <v>3</v>
      </c>
    </row>
    <row r="1934" spans="22:30" x14ac:dyDescent="0.25">
      <c r="V1934" s="210" t="s">
        <v>3</v>
      </c>
      <c r="W1934" s="210" t="s">
        <v>3</v>
      </c>
      <c r="AD1934" s="210" t="s">
        <v>3</v>
      </c>
    </row>
    <row r="1935" spans="22:30" x14ac:dyDescent="0.25">
      <c r="V1935" s="210" t="s">
        <v>3</v>
      </c>
      <c r="W1935" s="210" t="s">
        <v>3</v>
      </c>
      <c r="AD1935" s="210" t="s">
        <v>3</v>
      </c>
    </row>
    <row r="1936" spans="22:30" x14ac:dyDescent="0.25">
      <c r="V1936" s="210" t="s">
        <v>3</v>
      </c>
      <c r="W1936" s="210" t="s">
        <v>3</v>
      </c>
      <c r="AD1936" s="210" t="s">
        <v>3</v>
      </c>
    </row>
    <row r="1937" spans="22:30" x14ac:dyDescent="0.25">
      <c r="V1937" s="210" t="s">
        <v>3</v>
      </c>
      <c r="W1937" s="210" t="s">
        <v>3</v>
      </c>
      <c r="AD1937" s="210" t="s">
        <v>3</v>
      </c>
    </row>
    <row r="1938" spans="22:30" x14ac:dyDescent="0.25">
      <c r="V1938" s="210" t="s">
        <v>3</v>
      </c>
      <c r="W1938" s="210" t="s">
        <v>3</v>
      </c>
      <c r="AD1938" s="210" t="s">
        <v>3</v>
      </c>
    </row>
    <row r="1939" spans="22:30" x14ac:dyDescent="0.25">
      <c r="V1939" s="210" t="s">
        <v>3</v>
      </c>
      <c r="W1939" s="210" t="s">
        <v>3</v>
      </c>
      <c r="AD1939" s="210" t="s">
        <v>3</v>
      </c>
    </row>
    <row r="1940" spans="22:30" x14ac:dyDescent="0.25">
      <c r="V1940" s="210" t="s">
        <v>3</v>
      </c>
      <c r="W1940" s="210" t="s">
        <v>3</v>
      </c>
      <c r="AD1940" s="210" t="s">
        <v>3</v>
      </c>
    </row>
    <row r="1941" spans="22:30" x14ac:dyDescent="0.25">
      <c r="V1941" s="210" t="s">
        <v>3</v>
      </c>
      <c r="W1941" s="210" t="s">
        <v>3</v>
      </c>
      <c r="AD1941" s="210" t="s">
        <v>3</v>
      </c>
    </row>
    <row r="1942" spans="22:30" x14ac:dyDescent="0.25">
      <c r="V1942" s="210" t="s">
        <v>3</v>
      </c>
      <c r="W1942" s="210" t="s">
        <v>3</v>
      </c>
      <c r="AD1942" s="210" t="s">
        <v>3</v>
      </c>
    </row>
    <row r="1943" spans="22:30" x14ac:dyDescent="0.25">
      <c r="V1943" s="210" t="s">
        <v>3</v>
      </c>
      <c r="W1943" s="210" t="s">
        <v>3</v>
      </c>
      <c r="AD1943" s="210" t="s">
        <v>3</v>
      </c>
    </row>
    <row r="1944" spans="22:30" x14ac:dyDescent="0.25">
      <c r="V1944" s="210" t="s">
        <v>3</v>
      </c>
      <c r="W1944" s="210" t="s">
        <v>3</v>
      </c>
      <c r="AD1944" s="210" t="s">
        <v>3</v>
      </c>
    </row>
    <row r="1945" spans="22:30" x14ac:dyDescent="0.25">
      <c r="V1945" s="210" t="s">
        <v>3</v>
      </c>
      <c r="W1945" s="210" t="s">
        <v>3</v>
      </c>
      <c r="AD1945" s="210" t="s">
        <v>3</v>
      </c>
    </row>
    <row r="1946" spans="22:30" x14ac:dyDescent="0.25">
      <c r="V1946" s="210" t="s">
        <v>3</v>
      </c>
      <c r="W1946" s="210" t="s">
        <v>3</v>
      </c>
      <c r="AD1946" s="210" t="s">
        <v>3</v>
      </c>
    </row>
    <row r="1947" spans="22:30" x14ac:dyDescent="0.25">
      <c r="V1947" s="210" t="s">
        <v>3</v>
      </c>
      <c r="W1947" s="210" t="s">
        <v>3</v>
      </c>
      <c r="AD1947" s="210" t="s">
        <v>3</v>
      </c>
    </row>
    <row r="1948" spans="22:30" x14ac:dyDescent="0.25">
      <c r="V1948" s="210" t="s">
        <v>3</v>
      </c>
      <c r="W1948" s="210" t="s">
        <v>3</v>
      </c>
      <c r="AD1948" s="210" t="s">
        <v>3</v>
      </c>
    </row>
    <row r="1949" spans="22:30" x14ac:dyDescent="0.25">
      <c r="V1949" s="210" t="s">
        <v>3</v>
      </c>
      <c r="W1949" s="210" t="s">
        <v>3</v>
      </c>
      <c r="AD1949" s="210" t="s">
        <v>3</v>
      </c>
    </row>
    <row r="1950" spans="22:30" x14ac:dyDescent="0.25">
      <c r="V1950" s="210" t="s">
        <v>3</v>
      </c>
      <c r="W1950" s="210" t="s">
        <v>3</v>
      </c>
      <c r="AD1950" s="210" t="s">
        <v>3</v>
      </c>
    </row>
    <row r="1951" spans="22:30" x14ac:dyDescent="0.25">
      <c r="V1951" s="210" t="s">
        <v>3</v>
      </c>
      <c r="W1951" s="210" t="s">
        <v>3</v>
      </c>
      <c r="AD1951" s="210" t="s">
        <v>3</v>
      </c>
    </row>
    <row r="1952" spans="22:30" x14ac:dyDescent="0.25">
      <c r="V1952" s="210" t="s">
        <v>3</v>
      </c>
      <c r="W1952" s="210" t="s">
        <v>3</v>
      </c>
      <c r="AD1952" s="210" t="s">
        <v>3</v>
      </c>
    </row>
    <row r="1953" spans="22:30" x14ac:dyDescent="0.25">
      <c r="V1953" s="210" t="s">
        <v>3</v>
      </c>
      <c r="W1953" s="210" t="s">
        <v>3</v>
      </c>
      <c r="AD1953" s="210" t="s">
        <v>3</v>
      </c>
    </row>
    <row r="1954" spans="22:30" x14ac:dyDescent="0.25">
      <c r="V1954" s="210" t="s">
        <v>3</v>
      </c>
      <c r="W1954" s="210" t="s">
        <v>3</v>
      </c>
      <c r="AD1954" s="210" t="s">
        <v>3</v>
      </c>
    </row>
    <row r="1955" spans="22:30" x14ac:dyDescent="0.25">
      <c r="V1955" s="210" t="s">
        <v>3</v>
      </c>
      <c r="W1955" s="210" t="s">
        <v>3</v>
      </c>
      <c r="AD1955" s="210" t="s">
        <v>3</v>
      </c>
    </row>
    <row r="1956" spans="22:30" x14ac:dyDescent="0.25">
      <c r="V1956" s="210" t="s">
        <v>3</v>
      </c>
      <c r="W1956" s="210" t="s">
        <v>3</v>
      </c>
      <c r="AD1956" s="210" t="s">
        <v>3</v>
      </c>
    </row>
    <row r="1957" spans="22:30" x14ac:dyDescent="0.25">
      <c r="V1957" s="210" t="s">
        <v>3</v>
      </c>
      <c r="W1957" s="210" t="s">
        <v>3</v>
      </c>
      <c r="AD1957" s="210" t="s">
        <v>3</v>
      </c>
    </row>
    <row r="1958" spans="22:30" x14ac:dyDescent="0.25">
      <c r="V1958" s="210" t="s">
        <v>3</v>
      </c>
      <c r="W1958" s="210" t="s">
        <v>3</v>
      </c>
      <c r="AD1958" s="210" t="s">
        <v>3</v>
      </c>
    </row>
    <row r="1959" spans="22:30" x14ac:dyDescent="0.25">
      <c r="V1959" s="210" t="s">
        <v>3</v>
      </c>
      <c r="W1959" s="210" t="s">
        <v>3</v>
      </c>
      <c r="AD1959" s="210" t="s">
        <v>3</v>
      </c>
    </row>
    <row r="1960" spans="22:30" x14ac:dyDescent="0.25">
      <c r="V1960" s="210" t="s">
        <v>3</v>
      </c>
      <c r="W1960" s="210" t="s">
        <v>3</v>
      </c>
      <c r="AD1960" s="210" t="s">
        <v>3</v>
      </c>
    </row>
    <row r="1961" spans="22:30" x14ac:dyDescent="0.25">
      <c r="V1961" s="210" t="s">
        <v>3</v>
      </c>
      <c r="W1961" s="210" t="s">
        <v>3</v>
      </c>
      <c r="AD1961" s="210" t="s">
        <v>3</v>
      </c>
    </row>
    <row r="1962" spans="22:30" x14ac:dyDescent="0.25">
      <c r="V1962" s="210" t="s">
        <v>3</v>
      </c>
      <c r="W1962" s="210" t="s">
        <v>3</v>
      </c>
      <c r="AD1962" s="210" t="s">
        <v>3</v>
      </c>
    </row>
    <row r="1963" spans="22:30" x14ac:dyDescent="0.25">
      <c r="V1963" s="210" t="s">
        <v>3</v>
      </c>
      <c r="W1963" s="210" t="s">
        <v>3</v>
      </c>
      <c r="AD1963" s="210" t="s">
        <v>3</v>
      </c>
    </row>
    <row r="1964" spans="22:30" x14ac:dyDescent="0.25">
      <c r="V1964" s="210" t="s">
        <v>3</v>
      </c>
      <c r="W1964" s="210" t="s">
        <v>3</v>
      </c>
      <c r="AD1964" s="210" t="s">
        <v>3</v>
      </c>
    </row>
    <row r="1965" spans="22:30" x14ac:dyDescent="0.25">
      <c r="V1965" s="210" t="s">
        <v>3</v>
      </c>
      <c r="W1965" s="210" t="s">
        <v>3</v>
      </c>
      <c r="AD1965" s="210" t="s">
        <v>3</v>
      </c>
    </row>
    <row r="1966" spans="22:30" x14ac:dyDescent="0.25">
      <c r="V1966" s="210" t="s">
        <v>3</v>
      </c>
      <c r="W1966" s="210" t="s">
        <v>3</v>
      </c>
      <c r="AD1966" s="210" t="s">
        <v>3</v>
      </c>
    </row>
    <row r="1967" spans="22:30" x14ac:dyDescent="0.25">
      <c r="V1967" s="210" t="s">
        <v>3</v>
      </c>
      <c r="W1967" s="210" t="s">
        <v>3</v>
      </c>
      <c r="AD1967" s="210" t="s">
        <v>3</v>
      </c>
    </row>
    <row r="1968" spans="22:30" x14ac:dyDescent="0.25">
      <c r="V1968" s="210" t="s">
        <v>3</v>
      </c>
      <c r="W1968" s="210" t="s">
        <v>3</v>
      </c>
      <c r="AD1968" s="210" t="s">
        <v>3</v>
      </c>
    </row>
    <row r="1969" spans="22:30" x14ac:dyDescent="0.25">
      <c r="V1969" s="210" t="s">
        <v>3</v>
      </c>
      <c r="W1969" s="210" t="s">
        <v>3</v>
      </c>
      <c r="AD1969" s="210" t="s">
        <v>3</v>
      </c>
    </row>
    <row r="1970" spans="22:30" x14ac:dyDescent="0.25">
      <c r="V1970" s="210" t="s">
        <v>3</v>
      </c>
      <c r="W1970" s="210" t="s">
        <v>3</v>
      </c>
      <c r="AD1970" s="210" t="s">
        <v>3</v>
      </c>
    </row>
    <row r="1971" spans="22:30" x14ac:dyDescent="0.25">
      <c r="V1971" s="210" t="s">
        <v>3</v>
      </c>
      <c r="W1971" s="210" t="s">
        <v>3</v>
      </c>
      <c r="AD1971" s="210" t="s">
        <v>3</v>
      </c>
    </row>
    <row r="1972" spans="22:30" x14ac:dyDescent="0.25">
      <c r="V1972" s="210" t="s">
        <v>3</v>
      </c>
      <c r="W1972" s="210" t="s">
        <v>3</v>
      </c>
      <c r="AD1972" s="210" t="s">
        <v>3</v>
      </c>
    </row>
    <row r="1973" spans="22:30" x14ac:dyDescent="0.25">
      <c r="V1973" s="210" t="s">
        <v>3</v>
      </c>
      <c r="W1973" s="210" t="s">
        <v>3</v>
      </c>
      <c r="AD1973" s="210" t="s">
        <v>3</v>
      </c>
    </row>
    <row r="1974" spans="22:30" x14ac:dyDescent="0.25">
      <c r="V1974" s="210" t="s">
        <v>3</v>
      </c>
      <c r="W1974" s="210" t="s">
        <v>3</v>
      </c>
      <c r="AD1974" s="210" t="s">
        <v>3</v>
      </c>
    </row>
    <row r="1975" spans="22:30" x14ac:dyDescent="0.25">
      <c r="V1975" s="210" t="s">
        <v>3</v>
      </c>
      <c r="W1975" s="210" t="s">
        <v>3</v>
      </c>
      <c r="AD1975" s="210" t="s">
        <v>3</v>
      </c>
    </row>
    <row r="1976" spans="22:30" x14ac:dyDescent="0.25">
      <c r="V1976" s="210" t="s">
        <v>3</v>
      </c>
      <c r="W1976" s="210" t="s">
        <v>3</v>
      </c>
      <c r="AD1976" s="210" t="s">
        <v>3</v>
      </c>
    </row>
    <row r="1977" spans="22:30" x14ac:dyDescent="0.25">
      <c r="V1977" s="210" t="s">
        <v>3</v>
      </c>
      <c r="W1977" s="210" t="s">
        <v>3</v>
      </c>
      <c r="AD1977" s="210" t="s">
        <v>3</v>
      </c>
    </row>
    <row r="1978" spans="22:30" x14ac:dyDescent="0.25">
      <c r="V1978" s="210" t="s">
        <v>3</v>
      </c>
      <c r="W1978" s="210" t="s">
        <v>3</v>
      </c>
      <c r="AD1978" s="210" t="s">
        <v>3</v>
      </c>
    </row>
    <row r="1979" spans="22:30" x14ac:dyDescent="0.25">
      <c r="V1979" s="210" t="s">
        <v>3</v>
      </c>
      <c r="W1979" s="210" t="s">
        <v>3</v>
      </c>
      <c r="AD1979" s="210" t="s">
        <v>3</v>
      </c>
    </row>
    <row r="1980" spans="22:30" x14ac:dyDescent="0.25">
      <c r="V1980" s="210" t="s">
        <v>3</v>
      </c>
      <c r="W1980" s="210" t="s">
        <v>3</v>
      </c>
      <c r="AD1980" s="210" t="s">
        <v>3</v>
      </c>
    </row>
    <row r="1981" spans="22:30" x14ac:dyDescent="0.25">
      <c r="V1981" s="210" t="s">
        <v>3</v>
      </c>
      <c r="W1981" s="210" t="s">
        <v>3</v>
      </c>
      <c r="AD1981" s="210" t="s">
        <v>3</v>
      </c>
    </row>
    <row r="1982" spans="22:30" x14ac:dyDescent="0.25">
      <c r="V1982" s="210" t="s">
        <v>3</v>
      </c>
      <c r="W1982" s="210" t="s">
        <v>3</v>
      </c>
      <c r="AD1982" s="210" t="s">
        <v>3</v>
      </c>
    </row>
    <row r="1983" spans="22:30" x14ac:dyDescent="0.25">
      <c r="V1983" s="210" t="s">
        <v>3</v>
      </c>
      <c r="W1983" s="210" t="s">
        <v>3</v>
      </c>
      <c r="AD1983" s="210" t="s">
        <v>3</v>
      </c>
    </row>
    <row r="1984" spans="22:30" x14ac:dyDescent="0.25">
      <c r="V1984" s="210" t="s">
        <v>3</v>
      </c>
      <c r="W1984" s="210" t="s">
        <v>3</v>
      </c>
      <c r="AD1984" s="210" t="s">
        <v>3</v>
      </c>
    </row>
    <row r="1985" spans="22:30" x14ac:dyDescent="0.25">
      <c r="V1985" s="210" t="s">
        <v>3</v>
      </c>
      <c r="W1985" s="210" t="s">
        <v>3</v>
      </c>
      <c r="AD1985" s="210" t="s">
        <v>3</v>
      </c>
    </row>
    <row r="1986" spans="22:30" x14ac:dyDescent="0.25">
      <c r="V1986" s="210" t="s">
        <v>3</v>
      </c>
      <c r="W1986" s="210" t="s">
        <v>3</v>
      </c>
      <c r="AD1986" s="210" t="s">
        <v>3</v>
      </c>
    </row>
    <row r="1987" spans="22:30" x14ac:dyDescent="0.25">
      <c r="V1987" s="210" t="s">
        <v>3</v>
      </c>
      <c r="W1987" s="210" t="s">
        <v>3</v>
      </c>
      <c r="AD1987" s="210" t="s">
        <v>3</v>
      </c>
    </row>
    <row r="1988" spans="22:30" x14ac:dyDescent="0.25">
      <c r="V1988" s="210" t="s">
        <v>3</v>
      </c>
      <c r="W1988" s="210" t="s">
        <v>3</v>
      </c>
      <c r="AD1988" s="210" t="s">
        <v>3</v>
      </c>
    </row>
    <row r="1989" spans="22:30" x14ac:dyDescent="0.25">
      <c r="V1989" s="210" t="s">
        <v>3</v>
      </c>
      <c r="W1989" s="210" t="s">
        <v>3</v>
      </c>
      <c r="AD1989" s="210" t="s">
        <v>3</v>
      </c>
    </row>
    <row r="1990" spans="22:30" x14ac:dyDescent="0.25">
      <c r="V1990" s="210" t="s">
        <v>3</v>
      </c>
      <c r="W1990" s="210" t="s">
        <v>3</v>
      </c>
      <c r="AD1990" s="210" t="s">
        <v>3</v>
      </c>
    </row>
    <row r="1991" spans="22:30" x14ac:dyDescent="0.25">
      <c r="V1991" s="210" t="s">
        <v>3</v>
      </c>
      <c r="W1991" s="210" t="s">
        <v>3</v>
      </c>
      <c r="AD1991" s="210" t="s">
        <v>3</v>
      </c>
    </row>
    <row r="1992" spans="22:30" x14ac:dyDescent="0.25">
      <c r="V1992" s="210" t="s">
        <v>3</v>
      </c>
      <c r="W1992" s="210" t="s">
        <v>3</v>
      </c>
      <c r="AD1992" s="210" t="s">
        <v>3</v>
      </c>
    </row>
    <row r="1993" spans="22:30" x14ac:dyDescent="0.25">
      <c r="V1993" s="210" t="s">
        <v>3</v>
      </c>
      <c r="W1993" s="210" t="s">
        <v>3</v>
      </c>
      <c r="AD1993" s="210" t="s">
        <v>3</v>
      </c>
    </row>
    <row r="1994" spans="22:30" x14ac:dyDescent="0.25">
      <c r="V1994" s="210" t="s">
        <v>3</v>
      </c>
      <c r="W1994" s="210" t="s">
        <v>3</v>
      </c>
      <c r="AD1994" s="210" t="s">
        <v>3</v>
      </c>
    </row>
    <row r="1995" spans="22:30" x14ac:dyDescent="0.25">
      <c r="V1995" s="210" t="s">
        <v>3</v>
      </c>
      <c r="W1995" s="210" t="s">
        <v>3</v>
      </c>
      <c r="AD1995" s="210" t="s">
        <v>3</v>
      </c>
    </row>
    <row r="1996" spans="22:30" x14ac:dyDescent="0.25">
      <c r="V1996" s="210" t="s">
        <v>3</v>
      </c>
      <c r="W1996" s="210" t="s">
        <v>3</v>
      </c>
      <c r="AD1996" s="210" t="s">
        <v>3</v>
      </c>
    </row>
    <row r="1997" spans="22:30" x14ac:dyDescent="0.25">
      <c r="V1997" s="210" t="s">
        <v>3</v>
      </c>
      <c r="W1997" s="210" t="s">
        <v>3</v>
      </c>
      <c r="AD1997" s="210" t="s">
        <v>3</v>
      </c>
    </row>
    <row r="1998" spans="22:30" x14ac:dyDescent="0.25">
      <c r="V1998" s="210" t="s">
        <v>3</v>
      </c>
      <c r="W1998" s="210" t="s">
        <v>3</v>
      </c>
      <c r="AD1998" s="210" t="s">
        <v>3</v>
      </c>
    </row>
    <row r="1999" spans="22:30" x14ac:dyDescent="0.25">
      <c r="V1999" s="210" t="s">
        <v>3</v>
      </c>
      <c r="W1999" s="210" t="s">
        <v>3</v>
      </c>
      <c r="AD1999" s="210" t="s">
        <v>3</v>
      </c>
    </row>
    <row r="2000" spans="22:30" x14ac:dyDescent="0.25">
      <c r="V2000" s="210" t="s">
        <v>3</v>
      </c>
      <c r="W2000" s="210" t="s">
        <v>3</v>
      </c>
      <c r="AD2000" s="210" t="s">
        <v>3</v>
      </c>
    </row>
    <row r="2001" spans="22:30" x14ac:dyDescent="0.25">
      <c r="V2001" s="210" t="s">
        <v>3</v>
      </c>
      <c r="W2001" s="210" t="s">
        <v>3</v>
      </c>
      <c r="AD2001" s="210" t="s">
        <v>3</v>
      </c>
    </row>
    <row r="2002" spans="22:30" x14ac:dyDescent="0.25">
      <c r="V2002" s="210" t="s">
        <v>3</v>
      </c>
      <c r="W2002" s="210" t="s">
        <v>3</v>
      </c>
      <c r="AD2002" s="210" t="s">
        <v>3</v>
      </c>
    </row>
    <row r="2003" spans="22:30" x14ac:dyDescent="0.25">
      <c r="V2003" s="210" t="s">
        <v>3</v>
      </c>
      <c r="W2003" s="210" t="s">
        <v>3</v>
      </c>
      <c r="AD2003" s="210" t="s">
        <v>3</v>
      </c>
    </row>
    <row r="2004" spans="22:30" x14ac:dyDescent="0.25">
      <c r="V2004" s="210" t="s">
        <v>3</v>
      </c>
      <c r="W2004" s="210" t="s">
        <v>3</v>
      </c>
      <c r="AD2004" s="210" t="s">
        <v>3</v>
      </c>
    </row>
    <row r="2005" spans="22:30" x14ac:dyDescent="0.25">
      <c r="V2005" s="210" t="s">
        <v>3</v>
      </c>
      <c r="W2005" s="210" t="s">
        <v>3</v>
      </c>
      <c r="AD2005" s="210" t="s">
        <v>3</v>
      </c>
    </row>
    <row r="2006" spans="22:30" x14ac:dyDescent="0.25">
      <c r="V2006" s="210" t="s">
        <v>3</v>
      </c>
      <c r="W2006" s="210" t="s">
        <v>3</v>
      </c>
      <c r="AD2006" s="210" t="s">
        <v>3</v>
      </c>
    </row>
    <row r="2007" spans="22:30" x14ac:dyDescent="0.25">
      <c r="V2007" s="210" t="s">
        <v>3</v>
      </c>
      <c r="W2007" s="210" t="s">
        <v>3</v>
      </c>
      <c r="AD2007" s="210" t="s">
        <v>3</v>
      </c>
    </row>
    <row r="2008" spans="22:30" x14ac:dyDescent="0.25">
      <c r="V2008" s="210" t="s">
        <v>3</v>
      </c>
      <c r="W2008" s="210" t="s">
        <v>3</v>
      </c>
      <c r="AD2008" s="210" t="s">
        <v>3</v>
      </c>
    </row>
    <row r="2009" spans="22:30" x14ac:dyDescent="0.25">
      <c r="V2009" s="210" t="s">
        <v>3</v>
      </c>
      <c r="W2009" s="210" t="s">
        <v>3</v>
      </c>
      <c r="AD2009" s="210" t="s">
        <v>3</v>
      </c>
    </row>
    <row r="2010" spans="22:30" x14ac:dyDescent="0.25">
      <c r="V2010" s="210" t="s">
        <v>3</v>
      </c>
      <c r="W2010" s="210" t="s">
        <v>3</v>
      </c>
      <c r="AD2010" s="210" t="s">
        <v>3</v>
      </c>
    </row>
    <row r="2011" spans="22:30" x14ac:dyDescent="0.25">
      <c r="V2011" s="210" t="s">
        <v>3</v>
      </c>
      <c r="W2011" s="210" t="s">
        <v>3</v>
      </c>
      <c r="AD2011" s="210" t="s">
        <v>3</v>
      </c>
    </row>
    <row r="2012" spans="22:30" x14ac:dyDescent="0.25">
      <c r="V2012" s="210" t="s">
        <v>3</v>
      </c>
      <c r="W2012" s="210" t="s">
        <v>3</v>
      </c>
      <c r="AD2012" s="210" t="s">
        <v>3</v>
      </c>
    </row>
    <row r="2013" spans="22:30" x14ac:dyDescent="0.25">
      <c r="V2013" s="210" t="s">
        <v>3</v>
      </c>
      <c r="W2013" s="210" t="s">
        <v>3</v>
      </c>
      <c r="AD2013" s="210" t="s">
        <v>3</v>
      </c>
    </row>
    <row r="2014" spans="22:30" x14ac:dyDescent="0.25">
      <c r="V2014" s="210" t="s">
        <v>3</v>
      </c>
      <c r="W2014" s="210" t="s">
        <v>3</v>
      </c>
      <c r="AD2014" s="210" t="s">
        <v>3</v>
      </c>
    </row>
    <row r="2015" spans="22:30" x14ac:dyDescent="0.25">
      <c r="V2015" s="210" t="s">
        <v>3</v>
      </c>
      <c r="W2015" s="210" t="s">
        <v>3</v>
      </c>
      <c r="AD2015" s="210" t="s">
        <v>3</v>
      </c>
    </row>
    <row r="2016" spans="22:30" x14ac:dyDescent="0.25">
      <c r="V2016" s="210" t="s">
        <v>3</v>
      </c>
      <c r="W2016" s="210" t="s">
        <v>3</v>
      </c>
      <c r="AD2016" s="210" t="s">
        <v>3</v>
      </c>
    </row>
    <row r="2017" spans="22:30" x14ac:dyDescent="0.25">
      <c r="V2017" s="210" t="s">
        <v>3</v>
      </c>
      <c r="W2017" s="210" t="s">
        <v>3</v>
      </c>
      <c r="AD2017" s="210" t="s">
        <v>3</v>
      </c>
    </row>
    <row r="2018" spans="22:30" x14ac:dyDescent="0.25">
      <c r="V2018" s="210" t="s">
        <v>3</v>
      </c>
      <c r="W2018" s="210" t="s">
        <v>3</v>
      </c>
      <c r="AD2018" s="210" t="s">
        <v>3</v>
      </c>
    </row>
    <row r="2019" spans="22:30" x14ac:dyDescent="0.25">
      <c r="V2019" s="210" t="s">
        <v>3</v>
      </c>
      <c r="W2019" s="210" t="s">
        <v>3</v>
      </c>
      <c r="AD2019" s="210" t="s">
        <v>3</v>
      </c>
    </row>
    <row r="2020" spans="22:30" x14ac:dyDescent="0.25">
      <c r="V2020" s="210" t="s">
        <v>3</v>
      </c>
      <c r="W2020" s="210" t="s">
        <v>3</v>
      </c>
      <c r="AD2020" s="210" t="s">
        <v>3</v>
      </c>
    </row>
    <row r="2021" spans="22:30" x14ac:dyDescent="0.25">
      <c r="V2021" s="210" t="s">
        <v>3</v>
      </c>
      <c r="W2021" s="210" t="s">
        <v>3</v>
      </c>
      <c r="AD2021" s="210" t="s">
        <v>3</v>
      </c>
    </row>
    <row r="2022" spans="22:30" x14ac:dyDescent="0.25">
      <c r="V2022" s="210" t="s">
        <v>3</v>
      </c>
      <c r="W2022" s="210" t="s">
        <v>3</v>
      </c>
      <c r="AD2022" s="210" t="s">
        <v>3</v>
      </c>
    </row>
    <row r="2023" spans="22:30" x14ac:dyDescent="0.25">
      <c r="V2023" s="210" t="s">
        <v>3</v>
      </c>
      <c r="W2023" s="210" t="s">
        <v>3</v>
      </c>
      <c r="AD2023" s="210" t="s">
        <v>3</v>
      </c>
    </row>
    <row r="2024" spans="22:30" x14ac:dyDescent="0.25">
      <c r="V2024" s="210" t="s">
        <v>3</v>
      </c>
      <c r="W2024" s="210" t="s">
        <v>3</v>
      </c>
      <c r="AD2024" s="210" t="s">
        <v>3</v>
      </c>
    </row>
    <row r="2025" spans="22:30" x14ac:dyDescent="0.25">
      <c r="V2025" s="210" t="s">
        <v>3</v>
      </c>
      <c r="W2025" s="210" t="s">
        <v>3</v>
      </c>
      <c r="AD2025" s="210" t="s">
        <v>3</v>
      </c>
    </row>
    <row r="2026" spans="22:30" x14ac:dyDescent="0.25">
      <c r="V2026" s="210" t="s">
        <v>3</v>
      </c>
      <c r="W2026" s="210" t="s">
        <v>3</v>
      </c>
      <c r="AD2026" s="210" t="s">
        <v>3</v>
      </c>
    </row>
    <row r="2027" spans="22:30" x14ac:dyDescent="0.25">
      <c r="V2027" s="210" t="s">
        <v>3</v>
      </c>
      <c r="W2027" s="210" t="s">
        <v>3</v>
      </c>
      <c r="AD2027" s="210" t="s">
        <v>3</v>
      </c>
    </row>
    <row r="2028" spans="22:30" x14ac:dyDescent="0.25">
      <c r="V2028" s="210" t="s">
        <v>3</v>
      </c>
      <c r="W2028" s="210" t="s">
        <v>3</v>
      </c>
      <c r="AD2028" s="210" t="s">
        <v>3</v>
      </c>
    </row>
    <row r="2029" spans="22:30" x14ac:dyDescent="0.25">
      <c r="V2029" s="210" t="s">
        <v>3</v>
      </c>
      <c r="W2029" s="210" t="s">
        <v>3</v>
      </c>
      <c r="AD2029" s="210" t="s">
        <v>3</v>
      </c>
    </row>
    <row r="2030" spans="22:30" x14ac:dyDescent="0.25">
      <c r="V2030" s="210" t="s">
        <v>3</v>
      </c>
      <c r="W2030" s="210" t="s">
        <v>3</v>
      </c>
      <c r="AD2030" s="210" t="s">
        <v>3</v>
      </c>
    </row>
    <row r="2031" spans="22:30" x14ac:dyDescent="0.25">
      <c r="V2031" s="210" t="s">
        <v>3</v>
      </c>
      <c r="W2031" s="210" t="s">
        <v>3</v>
      </c>
      <c r="AD2031" s="210" t="s">
        <v>3</v>
      </c>
    </row>
    <row r="2032" spans="22:30" x14ac:dyDescent="0.25">
      <c r="V2032" s="210" t="s">
        <v>3</v>
      </c>
      <c r="W2032" s="210" t="s">
        <v>3</v>
      </c>
      <c r="AD2032" s="210" t="s">
        <v>3</v>
      </c>
    </row>
    <row r="2033" spans="22:30" x14ac:dyDescent="0.25">
      <c r="V2033" s="210" t="s">
        <v>3</v>
      </c>
      <c r="W2033" s="210" t="s">
        <v>3</v>
      </c>
      <c r="AD2033" s="210" t="s">
        <v>3</v>
      </c>
    </row>
    <row r="2034" spans="22:30" x14ac:dyDescent="0.25">
      <c r="V2034" s="210" t="s">
        <v>3</v>
      </c>
      <c r="W2034" s="210" t="s">
        <v>3</v>
      </c>
      <c r="AD2034" s="210" t="s">
        <v>3</v>
      </c>
    </row>
    <row r="2035" spans="22:30" x14ac:dyDescent="0.25">
      <c r="V2035" s="210" t="s">
        <v>3</v>
      </c>
      <c r="W2035" s="210" t="s">
        <v>3</v>
      </c>
      <c r="AD2035" s="210" t="s">
        <v>3</v>
      </c>
    </row>
    <row r="2036" spans="22:30" x14ac:dyDescent="0.25">
      <c r="V2036" s="210" t="s">
        <v>3</v>
      </c>
      <c r="W2036" s="210" t="s">
        <v>3</v>
      </c>
      <c r="AD2036" s="210" t="s">
        <v>3</v>
      </c>
    </row>
    <row r="2037" spans="22:30" x14ac:dyDescent="0.25">
      <c r="V2037" s="210" t="s">
        <v>3</v>
      </c>
      <c r="W2037" s="210" t="s">
        <v>3</v>
      </c>
      <c r="AD2037" s="210" t="s">
        <v>3</v>
      </c>
    </row>
    <row r="2038" spans="22:30" x14ac:dyDescent="0.25">
      <c r="V2038" s="210" t="s">
        <v>3</v>
      </c>
      <c r="W2038" s="210" t="s">
        <v>3</v>
      </c>
      <c r="AD2038" s="210" t="s">
        <v>3</v>
      </c>
    </row>
    <row r="2039" spans="22:30" x14ac:dyDescent="0.25">
      <c r="V2039" s="210" t="s">
        <v>3</v>
      </c>
      <c r="W2039" s="210" t="s">
        <v>3</v>
      </c>
      <c r="AD2039" s="210" t="s">
        <v>3</v>
      </c>
    </row>
    <row r="2040" spans="22:30" x14ac:dyDescent="0.25">
      <c r="V2040" s="210" t="s">
        <v>3</v>
      </c>
      <c r="W2040" s="210" t="s">
        <v>3</v>
      </c>
      <c r="AD2040" s="210" t="s">
        <v>3</v>
      </c>
    </row>
    <row r="2041" spans="22:30" x14ac:dyDescent="0.25">
      <c r="V2041" s="210" t="s">
        <v>3</v>
      </c>
      <c r="W2041" s="210" t="s">
        <v>3</v>
      </c>
      <c r="AD2041" s="210" t="s">
        <v>3</v>
      </c>
    </row>
    <row r="2042" spans="22:30" x14ac:dyDescent="0.25">
      <c r="V2042" s="210" t="s">
        <v>3</v>
      </c>
      <c r="W2042" s="210" t="s">
        <v>3</v>
      </c>
      <c r="AD2042" s="210" t="s">
        <v>3</v>
      </c>
    </row>
    <row r="2043" spans="22:30" x14ac:dyDescent="0.25">
      <c r="V2043" s="210" t="s">
        <v>3</v>
      </c>
      <c r="W2043" s="210" t="s">
        <v>3</v>
      </c>
      <c r="AD2043" s="210" t="s">
        <v>3</v>
      </c>
    </row>
    <row r="2044" spans="22:30" x14ac:dyDescent="0.25">
      <c r="V2044" s="210" t="s">
        <v>3</v>
      </c>
      <c r="W2044" s="210" t="s">
        <v>3</v>
      </c>
      <c r="AD2044" s="210" t="s">
        <v>3</v>
      </c>
    </row>
    <row r="2045" spans="22:30" x14ac:dyDescent="0.25">
      <c r="V2045" s="210" t="s">
        <v>3</v>
      </c>
      <c r="W2045" s="210" t="s">
        <v>3</v>
      </c>
      <c r="AD2045" s="210" t="s">
        <v>3</v>
      </c>
    </row>
    <row r="2046" spans="22:30" x14ac:dyDescent="0.25">
      <c r="V2046" s="210" t="s">
        <v>3</v>
      </c>
      <c r="W2046" s="210" t="s">
        <v>3</v>
      </c>
      <c r="AD2046" s="210" t="s">
        <v>3</v>
      </c>
    </row>
    <row r="2047" spans="22:30" x14ac:dyDescent="0.25">
      <c r="V2047" s="210" t="s">
        <v>3</v>
      </c>
      <c r="W2047" s="210" t="s">
        <v>3</v>
      </c>
      <c r="AD2047" s="210" t="s">
        <v>3</v>
      </c>
    </row>
    <row r="2048" spans="22:30" x14ac:dyDescent="0.25">
      <c r="V2048" s="210" t="s">
        <v>3</v>
      </c>
      <c r="W2048" s="210" t="s">
        <v>3</v>
      </c>
      <c r="AD2048" s="210" t="s">
        <v>3</v>
      </c>
    </row>
    <row r="2049" spans="22:30" x14ac:dyDescent="0.25">
      <c r="V2049" s="210" t="s">
        <v>3</v>
      </c>
      <c r="W2049" s="210" t="s">
        <v>3</v>
      </c>
      <c r="AD2049" s="210" t="s">
        <v>3</v>
      </c>
    </row>
    <row r="2050" spans="22:30" x14ac:dyDescent="0.25">
      <c r="V2050" s="210" t="s">
        <v>3</v>
      </c>
      <c r="W2050" s="210" t="s">
        <v>3</v>
      </c>
      <c r="AD2050" s="210" t="s">
        <v>3</v>
      </c>
    </row>
    <row r="2051" spans="22:30" x14ac:dyDescent="0.25">
      <c r="V2051" s="210" t="s">
        <v>3</v>
      </c>
      <c r="W2051" s="210" t="s">
        <v>3</v>
      </c>
      <c r="AD2051" s="210" t="s">
        <v>3</v>
      </c>
    </row>
    <row r="2052" spans="22:30" x14ac:dyDescent="0.25">
      <c r="V2052" s="210" t="s">
        <v>3</v>
      </c>
      <c r="W2052" s="210" t="s">
        <v>3</v>
      </c>
      <c r="AD2052" s="210" t="s">
        <v>3</v>
      </c>
    </row>
    <row r="2053" spans="22:30" x14ac:dyDescent="0.25">
      <c r="V2053" s="210" t="s">
        <v>3</v>
      </c>
      <c r="W2053" s="210" t="s">
        <v>3</v>
      </c>
      <c r="AD2053" s="210" t="s">
        <v>3</v>
      </c>
    </row>
    <row r="2054" spans="22:30" x14ac:dyDescent="0.25">
      <c r="V2054" s="210" t="s">
        <v>3</v>
      </c>
      <c r="W2054" s="210" t="s">
        <v>3</v>
      </c>
      <c r="AD2054" s="210" t="s">
        <v>3</v>
      </c>
    </row>
    <row r="2055" spans="22:30" x14ac:dyDescent="0.25">
      <c r="V2055" s="210" t="s">
        <v>3</v>
      </c>
      <c r="W2055" s="210" t="s">
        <v>3</v>
      </c>
      <c r="AD2055" s="210" t="s">
        <v>3</v>
      </c>
    </row>
    <row r="2056" spans="22:30" x14ac:dyDescent="0.25">
      <c r="V2056" s="210" t="s">
        <v>3</v>
      </c>
      <c r="W2056" s="210" t="s">
        <v>3</v>
      </c>
      <c r="AD2056" s="210" t="s">
        <v>3</v>
      </c>
    </row>
    <row r="2057" spans="22:30" x14ac:dyDescent="0.25">
      <c r="V2057" s="210" t="s">
        <v>3</v>
      </c>
      <c r="W2057" s="210" t="s">
        <v>3</v>
      </c>
      <c r="AD2057" s="210" t="s">
        <v>3</v>
      </c>
    </row>
    <row r="2058" spans="22:30" x14ac:dyDescent="0.25">
      <c r="V2058" s="210" t="s">
        <v>3</v>
      </c>
      <c r="W2058" s="210" t="s">
        <v>3</v>
      </c>
      <c r="AD2058" s="210" t="s">
        <v>3</v>
      </c>
    </row>
    <row r="2059" spans="22:30" x14ac:dyDescent="0.25">
      <c r="V2059" s="210" t="s">
        <v>3</v>
      </c>
      <c r="W2059" s="210" t="s">
        <v>3</v>
      </c>
      <c r="AD2059" s="210" t="s">
        <v>3</v>
      </c>
    </row>
    <row r="2060" spans="22:30" x14ac:dyDescent="0.25">
      <c r="V2060" s="210" t="s">
        <v>3</v>
      </c>
      <c r="W2060" s="210" t="s">
        <v>3</v>
      </c>
      <c r="AD2060" s="210" t="s">
        <v>3</v>
      </c>
    </row>
    <row r="2061" spans="22:30" x14ac:dyDescent="0.25">
      <c r="V2061" s="210" t="s">
        <v>3</v>
      </c>
      <c r="W2061" s="210" t="s">
        <v>3</v>
      </c>
      <c r="AD2061" s="210" t="s">
        <v>3</v>
      </c>
    </row>
    <row r="2062" spans="22:30" x14ac:dyDescent="0.25">
      <c r="V2062" s="210" t="s">
        <v>3</v>
      </c>
      <c r="W2062" s="210" t="s">
        <v>3</v>
      </c>
      <c r="AD2062" s="210" t="s">
        <v>3</v>
      </c>
    </row>
    <row r="2063" spans="22:30" x14ac:dyDescent="0.25">
      <c r="V2063" s="210" t="s">
        <v>3</v>
      </c>
      <c r="W2063" s="210" t="s">
        <v>3</v>
      </c>
      <c r="AD2063" s="210" t="s">
        <v>3</v>
      </c>
    </row>
    <row r="2064" spans="22:30" x14ac:dyDescent="0.25">
      <c r="V2064" s="210" t="s">
        <v>3</v>
      </c>
      <c r="W2064" s="210" t="s">
        <v>3</v>
      </c>
      <c r="AD2064" s="210" t="s">
        <v>3</v>
      </c>
    </row>
    <row r="2065" spans="22:30" x14ac:dyDescent="0.25">
      <c r="V2065" s="210" t="s">
        <v>3</v>
      </c>
      <c r="W2065" s="210" t="s">
        <v>3</v>
      </c>
      <c r="AD2065" s="210" t="s">
        <v>3</v>
      </c>
    </row>
    <row r="2066" spans="22:30" x14ac:dyDescent="0.25">
      <c r="V2066" s="210" t="s">
        <v>3</v>
      </c>
      <c r="W2066" s="210" t="s">
        <v>3</v>
      </c>
      <c r="AD2066" s="210" t="s">
        <v>3</v>
      </c>
    </row>
    <row r="2067" spans="22:30" x14ac:dyDescent="0.25">
      <c r="V2067" s="210" t="s">
        <v>3</v>
      </c>
      <c r="W2067" s="210" t="s">
        <v>3</v>
      </c>
      <c r="AD2067" s="210" t="s">
        <v>3</v>
      </c>
    </row>
    <row r="2068" spans="22:30" x14ac:dyDescent="0.25">
      <c r="V2068" s="210" t="s">
        <v>3</v>
      </c>
      <c r="W2068" s="210" t="s">
        <v>3</v>
      </c>
      <c r="AD2068" s="210" t="s">
        <v>3</v>
      </c>
    </row>
    <row r="2069" spans="22:30" x14ac:dyDescent="0.25">
      <c r="V2069" s="210" t="s">
        <v>3</v>
      </c>
      <c r="W2069" s="210" t="s">
        <v>3</v>
      </c>
      <c r="AD2069" s="210" t="s">
        <v>3</v>
      </c>
    </row>
    <row r="2070" spans="22:30" x14ac:dyDescent="0.25">
      <c r="V2070" s="210" t="s">
        <v>3</v>
      </c>
      <c r="W2070" s="210" t="s">
        <v>3</v>
      </c>
      <c r="AD2070" s="210" t="s">
        <v>3</v>
      </c>
    </row>
    <row r="2071" spans="22:30" x14ac:dyDescent="0.25">
      <c r="V2071" s="210" t="s">
        <v>3</v>
      </c>
      <c r="W2071" s="210" t="s">
        <v>3</v>
      </c>
      <c r="AD2071" s="210" t="s">
        <v>3</v>
      </c>
    </row>
    <row r="2072" spans="22:30" x14ac:dyDescent="0.25">
      <c r="V2072" s="210" t="s">
        <v>3</v>
      </c>
      <c r="W2072" s="210" t="s">
        <v>3</v>
      </c>
      <c r="AD2072" s="210" t="s">
        <v>3</v>
      </c>
    </row>
    <row r="2073" spans="22:30" x14ac:dyDescent="0.25">
      <c r="V2073" s="210" t="s">
        <v>3</v>
      </c>
      <c r="W2073" s="210" t="s">
        <v>3</v>
      </c>
      <c r="AD2073" s="210" t="s">
        <v>3</v>
      </c>
    </row>
    <row r="2074" spans="22:30" x14ac:dyDescent="0.25">
      <c r="V2074" s="210" t="s">
        <v>3</v>
      </c>
      <c r="W2074" s="210" t="s">
        <v>3</v>
      </c>
      <c r="AD2074" s="210" t="s">
        <v>3</v>
      </c>
    </row>
    <row r="2075" spans="22:30" x14ac:dyDescent="0.25">
      <c r="V2075" s="210" t="s">
        <v>3</v>
      </c>
      <c r="W2075" s="210" t="s">
        <v>3</v>
      </c>
      <c r="AD2075" s="210" t="s">
        <v>3</v>
      </c>
    </row>
    <row r="2076" spans="22:30" x14ac:dyDescent="0.25">
      <c r="V2076" s="210" t="s">
        <v>3</v>
      </c>
      <c r="W2076" s="210" t="s">
        <v>3</v>
      </c>
      <c r="AD2076" s="210" t="s">
        <v>3</v>
      </c>
    </row>
    <row r="2077" spans="22:30" x14ac:dyDescent="0.25">
      <c r="V2077" s="210" t="s">
        <v>3</v>
      </c>
      <c r="W2077" s="210" t="s">
        <v>3</v>
      </c>
      <c r="AD2077" s="210" t="s">
        <v>3</v>
      </c>
    </row>
    <row r="2078" spans="22:30" x14ac:dyDescent="0.25">
      <c r="V2078" s="210" t="s">
        <v>3</v>
      </c>
      <c r="W2078" s="210" t="s">
        <v>3</v>
      </c>
      <c r="AD2078" s="210" t="s">
        <v>3</v>
      </c>
    </row>
    <row r="2079" spans="22:30" x14ac:dyDescent="0.25">
      <c r="V2079" s="210" t="s">
        <v>3</v>
      </c>
      <c r="W2079" s="210" t="s">
        <v>3</v>
      </c>
      <c r="AD2079" s="210" t="s">
        <v>3</v>
      </c>
    </row>
    <row r="2080" spans="22:30" x14ac:dyDescent="0.25">
      <c r="V2080" s="210" t="s">
        <v>3</v>
      </c>
      <c r="AD2080" s="210" t="s">
        <v>3</v>
      </c>
    </row>
    <row r="2081" spans="22:30" x14ac:dyDescent="0.25">
      <c r="V2081" s="210" t="s">
        <v>3</v>
      </c>
      <c r="AD2081" s="210" t="s">
        <v>3</v>
      </c>
    </row>
    <row r="2082" spans="22:30" x14ac:dyDescent="0.25">
      <c r="V2082" s="210" t="s">
        <v>3</v>
      </c>
      <c r="AD2082" s="210" t="s">
        <v>3</v>
      </c>
    </row>
    <row r="2083" spans="22:30" x14ac:dyDescent="0.25">
      <c r="V2083" s="210" t="s">
        <v>3</v>
      </c>
      <c r="AD2083" s="210" t="s">
        <v>3</v>
      </c>
    </row>
    <row r="2084" spans="22:30" x14ac:dyDescent="0.25">
      <c r="V2084" s="210" t="s">
        <v>3</v>
      </c>
      <c r="AD2084" s="210" t="s">
        <v>3</v>
      </c>
    </row>
    <row r="2085" spans="22:30" x14ac:dyDescent="0.25">
      <c r="V2085" s="210" t="s">
        <v>3</v>
      </c>
      <c r="AD2085" s="210" t="s">
        <v>3</v>
      </c>
    </row>
    <row r="2086" spans="22:30" x14ac:dyDescent="0.25">
      <c r="V2086" s="210" t="s">
        <v>3</v>
      </c>
      <c r="AD2086" s="210" t="s">
        <v>3</v>
      </c>
    </row>
    <row r="2087" spans="22:30" x14ac:dyDescent="0.25">
      <c r="V2087" s="210" t="s">
        <v>3</v>
      </c>
      <c r="AD2087" s="210" t="s">
        <v>3</v>
      </c>
    </row>
    <row r="2088" spans="22:30" x14ac:dyDescent="0.25">
      <c r="V2088" s="210" t="s">
        <v>3</v>
      </c>
      <c r="AD2088" s="210" t="s">
        <v>3</v>
      </c>
    </row>
    <row r="2089" spans="22:30" x14ac:dyDescent="0.25">
      <c r="V2089" s="210" t="s">
        <v>3</v>
      </c>
      <c r="AD2089" s="210" t="s">
        <v>3</v>
      </c>
    </row>
    <row r="2090" spans="22:30" x14ac:dyDescent="0.25">
      <c r="V2090" s="210" t="s">
        <v>3</v>
      </c>
      <c r="AD2090" s="210" t="s">
        <v>3</v>
      </c>
    </row>
    <row r="2091" spans="22:30" x14ac:dyDescent="0.25">
      <c r="V2091" s="210" t="s">
        <v>3</v>
      </c>
      <c r="AD2091" s="210" t="s">
        <v>3</v>
      </c>
    </row>
    <row r="2092" spans="22:30" x14ac:dyDescent="0.25">
      <c r="V2092" s="210" t="s">
        <v>3</v>
      </c>
      <c r="AD2092" s="210" t="s">
        <v>3</v>
      </c>
    </row>
    <row r="2093" spans="22:30" x14ac:dyDescent="0.25">
      <c r="V2093" s="210" t="s">
        <v>3</v>
      </c>
      <c r="AD2093" s="210" t="s">
        <v>3</v>
      </c>
    </row>
    <row r="2094" spans="22:30" x14ac:dyDescent="0.25">
      <c r="V2094" s="210" t="s">
        <v>3</v>
      </c>
      <c r="AD2094" s="210" t="s">
        <v>3</v>
      </c>
    </row>
    <row r="2095" spans="22:30" x14ac:dyDescent="0.25">
      <c r="V2095" s="210" t="s">
        <v>3</v>
      </c>
      <c r="AD2095" s="210" t="s">
        <v>3</v>
      </c>
    </row>
    <row r="2096" spans="22:30" x14ac:dyDescent="0.25">
      <c r="V2096" s="210" t="s">
        <v>3</v>
      </c>
      <c r="AD2096" s="210" t="s">
        <v>3</v>
      </c>
    </row>
    <row r="2097" spans="22:30" x14ac:dyDescent="0.25">
      <c r="V2097" s="210" t="s">
        <v>3</v>
      </c>
      <c r="AD2097" s="210" t="s">
        <v>3</v>
      </c>
    </row>
    <row r="2098" spans="22:30" x14ac:dyDescent="0.25">
      <c r="V2098" s="210" t="s">
        <v>3</v>
      </c>
      <c r="AD2098" s="210" t="s">
        <v>3</v>
      </c>
    </row>
    <row r="2099" spans="22:30" x14ac:dyDescent="0.25">
      <c r="V2099" s="210" t="s">
        <v>3</v>
      </c>
      <c r="AD2099" s="210" t="s">
        <v>3</v>
      </c>
    </row>
    <row r="2100" spans="22:30" x14ac:dyDescent="0.25">
      <c r="V2100" s="210" t="s">
        <v>3</v>
      </c>
      <c r="AD2100" s="210" t="s">
        <v>3</v>
      </c>
    </row>
    <row r="2101" spans="22:30" x14ac:dyDescent="0.25">
      <c r="V2101" s="210" t="s">
        <v>3</v>
      </c>
      <c r="AD2101" s="210" t="s">
        <v>3</v>
      </c>
    </row>
    <row r="2102" spans="22:30" x14ac:dyDescent="0.25">
      <c r="V2102" s="210" t="s">
        <v>3</v>
      </c>
      <c r="AD2102" s="210" t="s">
        <v>3</v>
      </c>
    </row>
    <row r="2103" spans="22:30" x14ac:dyDescent="0.25">
      <c r="V2103" s="210" t="s">
        <v>3</v>
      </c>
      <c r="AD2103" s="210" t="s">
        <v>3</v>
      </c>
    </row>
    <row r="2104" spans="22:30" x14ac:dyDescent="0.25">
      <c r="V2104" s="210" t="s">
        <v>3</v>
      </c>
      <c r="AD2104" s="210" t="s">
        <v>3</v>
      </c>
    </row>
    <row r="2105" spans="22:30" x14ac:dyDescent="0.25">
      <c r="V2105" s="210" t="s">
        <v>3</v>
      </c>
      <c r="AD2105" s="210" t="s">
        <v>3</v>
      </c>
    </row>
    <row r="2106" spans="22:30" x14ac:dyDescent="0.25">
      <c r="V2106" s="210" t="s">
        <v>3</v>
      </c>
      <c r="AD2106" s="210" t="s">
        <v>3</v>
      </c>
    </row>
    <row r="2107" spans="22:30" x14ac:dyDescent="0.25">
      <c r="V2107" s="210" t="s">
        <v>3</v>
      </c>
      <c r="AD2107" s="210" t="s">
        <v>3</v>
      </c>
    </row>
    <row r="2108" spans="22:30" x14ac:dyDescent="0.25">
      <c r="V2108" s="210" t="s">
        <v>3</v>
      </c>
      <c r="AD2108" s="210" t="s">
        <v>3</v>
      </c>
    </row>
    <row r="2109" spans="22:30" x14ac:dyDescent="0.25">
      <c r="V2109" s="210" t="s">
        <v>3</v>
      </c>
      <c r="AD2109" s="210" t="s">
        <v>3</v>
      </c>
    </row>
    <row r="2110" spans="22:30" x14ac:dyDescent="0.25">
      <c r="V2110" s="210" t="s">
        <v>3</v>
      </c>
      <c r="AD2110" s="210" t="s">
        <v>3</v>
      </c>
    </row>
    <row r="2111" spans="22:30" x14ac:dyDescent="0.25">
      <c r="V2111" s="210" t="s">
        <v>3</v>
      </c>
      <c r="AD2111" s="210" t="s">
        <v>3</v>
      </c>
    </row>
    <row r="2112" spans="22:30" x14ac:dyDescent="0.25">
      <c r="V2112" s="210" t="s">
        <v>3</v>
      </c>
      <c r="AD2112" s="210" t="s">
        <v>3</v>
      </c>
    </row>
    <row r="2113" spans="22:30" x14ac:dyDescent="0.25">
      <c r="V2113" s="210" t="s">
        <v>3</v>
      </c>
      <c r="AD2113" s="210" t="s">
        <v>3</v>
      </c>
    </row>
    <row r="2114" spans="22:30" x14ac:dyDescent="0.25">
      <c r="V2114" s="210" t="s">
        <v>3</v>
      </c>
      <c r="AD2114" s="210" t="s">
        <v>3</v>
      </c>
    </row>
    <row r="2115" spans="22:30" x14ac:dyDescent="0.25">
      <c r="V2115" s="210" t="s">
        <v>3</v>
      </c>
      <c r="AD2115" s="210" t="s">
        <v>3</v>
      </c>
    </row>
    <row r="2116" spans="22:30" x14ac:dyDescent="0.25">
      <c r="V2116" s="210" t="s">
        <v>3</v>
      </c>
      <c r="AD2116" s="210" t="s">
        <v>3</v>
      </c>
    </row>
    <row r="2117" spans="22:30" x14ac:dyDescent="0.25">
      <c r="V2117" s="210" t="s">
        <v>3</v>
      </c>
      <c r="AD2117" s="210" t="s">
        <v>3</v>
      </c>
    </row>
    <row r="2118" spans="22:30" x14ac:dyDescent="0.25">
      <c r="V2118" s="210" t="s">
        <v>3</v>
      </c>
      <c r="AD2118" s="210" t="s">
        <v>3</v>
      </c>
    </row>
    <row r="2119" spans="22:30" x14ac:dyDescent="0.25">
      <c r="V2119" s="210" t="s">
        <v>3</v>
      </c>
      <c r="AD2119" s="210" t="s">
        <v>3</v>
      </c>
    </row>
    <row r="2120" spans="22:30" x14ac:dyDescent="0.25">
      <c r="V2120" s="210" t="s">
        <v>3</v>
      </c>
      <c r="AD2120" s="210" t="s">
        <v>3</v>
      </c>
    </row>
    <row r="2121" spans="22:30" x14ac:dyDescent="0.25">
      <c r="V2121" s="210" t="s">
        <v>3</v>
      </c>
      <c r="AD2121" s="210" t="s">
        <v>3</v>
      </c>
    </row>
    <row r="2122" spans="22:30" x14ac:dyDescent="0.25">
      <c r="V2122" s="210" t="s">
        <v>3</v>
      </c>
      <c r="AD2122" s="210" t="s">
        <v>3</v>
      </c>
    </row>
    <row r="2123" spans="22:30" x14ac:dyDescent="0.25">
      <c r="V2123" s="210" t="s">
        <v>3</v>
      </c>
      <c r="AD2123" s="210" t="s">
        <v>3</v>
      </c>
    </row>
    <row r="2124" spans="22:30" x14ac:dyDescent="0.25">
      <c r="V2124" s="210" t="s">
        <v>3</v>
      </c>
      <c r="AD2124" s="210" t="s">
        <v>3</v>
      </c>
    </row>
    <row r="2125" spans="22:30" x14ac:dyDescent="0.25">
      <c r="V2125" s="210" t="s">
        <v>3</v>
      </c>
      <c r="AD2125" s="210" t="s">
        <v>3</v>
      </c>
    </row>
    <row r="2126" spans="22:30" x14ac:dyDescent="0.25">
      <c r="V2126" s="210" t="s">
        <v>3</v>
      </c>
      <c r="AD2126" s="210" t="s">
        <v>3</v>
      </c>
    </row>
    <row r="2127" spans="22:30" x14ac:dyDescent="0.25">
      <c r="V2127" s="210" t="s">
        <v>3</v>
      </c>
      <c r="AD2127" s="210" t="s">
        <v>3</v>
      </c>
    </row>
    <row r="2128" spans="22:30" x14ac:dyDescent="0.25">
      <c r="V2128" s="210" t="s">
        <v>3</v>
      </c>
      <c r="AD2128" s="210" t="s">
        <v>3</v>
      </c>
    </row>
    <row r="2129" spans="22:30" x14ac:dyDescent="0.25">
      <c r="V2129" s="210" t="s">
        <v>3</v>
      </c>
      <c r="AD2129" s="210" t="s">
        <v>3</v>
      </c>
    </row>
    <row r="2130" spans="22:30" x14ac:dyDescent="0.25">
      <c r="V2130" s="210" t="s">
        <v>3</v>
      </c>
      <c r="AD2130" s="210" t="s">
        <v>3</v>
      </c>
    </row>
    <row r="2131" spans="22:30" x14ac:dyDescent="0.25">
      <c r="V2131" s="210" t="s">
        <v>3</v>
      </c>
      <c r="AD2131" s="210" t="s">
        <v>3</v>
      </c>
    </row>
    <row r="2132" spans="22:30" x14ac:dyDescent="0.25">
      <c r="V2132" s="210" t="s">
        <v>3</v>
      </c>
      <c r="AD2132" s="210" t="s">
        <v>3</v>
      </c>
    </row>
    <row r="2133" spans="22:30" x14ac:dyDescent="0.25">
      <c r="V2133" s="210" t="s">
        <v>3</v>
      </c>
      <c r="AD2133" s="210" t="s">
        <v>3</v>
      </c>
    </row>
    <row r="2134" spans="22:30" x14ac:dyDescent="0.25">
      <c r="V2134" s="210" t="s">
        <v>3</v>
      </c>
      <c r="AD2134" s="210" t="s">
        <v>3</v>
      </c>
    </row>
    <row r="2135" spans="22:30" x14ac:dyDescent="0.25">
      <c r="V2135" s="210" t="s">
        <v>3</v>
      </c>
      <c r="AD2135" s="210" t="s">
        <v>3</v>
      </c>
    </row>
    <row r="2136" spans="22:30" x14ac:dyDescent="0.25">
      <c r="V2136" s="210" t="s">
        <v>3</v>
      </c>
      <c r="AD2136" s="210" t="s">
        <v>3</v>
      </c>
    </row>
    <row r="2137" spans="22:30" x14ac:dyDescent="0.25">
      <c r="V2137" s="210" t="s">
        <v>3</v>
      </c>
      <c r="AD2137" s="210" t="s">
        <v>3</v>
      </c>
    </row>
    <row r="2138" spans="22:30" x14ac:dyDescent="0.25">
      <c r="V2138" s="210" t="s">
        <v>3</v>
      </c>
      <c r="AD2138" s="210" t="s">
        <v>3</v>
      </c>
    </row>
    <row r="2139" spans="22:30" x14ac:dyDescent="0.25">
      <c r="V2139" s="210" t="s">
        <v>3</v>
      </c>
      <c r="AD2139" s="210" t="s">
        <v>3</v>
      </c>
    </row>
    <row r="2140" spans="22:30" x14ac:dyDescent="0.25">
      <c r="V2140" s="210" t="s">
        <v>3</v>
      </c>
      <c r="AD2140" s="210" t="s">
        <v>3</v>
      </c>
    </row>
    <row r="2141" spans="22:30" x14ac:dyDescent="0.25">
      <c r="V2141" s="210" t="s">
        <v>3</v>
      </c>
      <c r="AD2141" s="210" t="s">
        <v>3</v>
      </c>
    </row>
    <row r="2142" spans="22:30" x14ac:dyDescent="0.25">
      <c r="V2142" s="210" t="s">
        <v>3</v>
      </c>
      <c r="AD2142" s="210" t="s">
        <v>3</v>
      </c>
    </row>
    <row r="2143" spans="22:30" x14ac:dyDescent="0.25">
      <c r="V2143" s="210" t="s">
        <v>3</v>
      </c>
      <c r="AD2143" s="210" t="s">
        <v>3</v>
      </c>
    </row>
    <row r="2144" spans="22:30" x14ac:dyDescent="0.25">
      <c r="V2144" s="210" t="s">
        <v>3</v>
      </c>
      <c r="AD2144" s="210" t="s">
        <v>3</v>
      </c>
    </row>
    <row r="2145" spans="22:30" x14ac:dyDescent="0.25">
      <c r="V2145" s="210" t="s">
        <v>3</v>
      </c>
      <c r="AD2145" s="210" t="s">
        <v>3</v>
      </c>
    </row>
    <row r="2146" spans="22:30" x14ac:dyDescent="0.25">
      <c r="V2146" s="210" t="s">
        <v>3</v>
      </c>
      <c r="AD2146" s="210" t="s">
        <v>3</v>
      </c>
    </row>
    <row r="2147" spans="22:30" x14ac:dyDescent="0.25">
      <c r="V2147" s="210" t="s">
        <v>3</v>
      </c>
      <c r="AD2147" s="210" t="s">
        <v>3</v>
      </c>
    </row>
    <row r="2148" spans="22:30" x14ac:dyDescent="0.25">
      <c r="V2148" s="210" t="s">
        <v>3</v>
      </c>
      <c r="AD2148" s="210" t="s">
        <v>3</v>
      </c>
    </row>
    <row r="2149" spans="22:30" x14ac:dyDescent="0.25">
      <c r="V2149" s="210" t="s">
        <v>3</v>
      </c>
      <c r="AD2149" s="210" t="s">
        <v>3</v>
      </c>
    </row>
    <row r="2150" spans="22:30" x14ac:dyDescent="0.25">
      <c r="V2150" s="210" t="s">
        <v>3</v>
      </c>
      <c r="AD2150" s="210" t="s">
        <v>3</v>
      </c>
    </row>
    <row r="2151" spans="22:30" x14ac:dyDescent="0.25">
      <c r="V2151" s="210" t="s">
        <v>3</v>
      </c>
      <c r="AD2151" s="210" t="s">
        <v>3</v>
      </c>
    </row>
    <row r="2152" spans="22:30" x14ac:dyDescent="0.25">
      <c r="V2152" s="210" t="s">
        <v>3</v>
      </c>
      <c r="AD2152" s="210" t="s">
        <v>3</v>
      </c>
    </row>
    <row r="2153" spans="22:30" x14ac:dyDescent="0.25">
      <c r="V2153" s="210" t="s">
        <v>3</v>
      </c>
      <c r="AD2153" s="210" t="s">
        <v>3</v>
      </c>
    </row>
    <row r="2154" spans="22:30" x14ac:dyDescent="0.25">
      <c r="V2154" s="210" t="s">
        <v>3</v>
      </c>
      <c r="AD2154" s="210" t="s">
        <v>3</v>
      </c>
    </row>
    <row r="2155" spans="22:30" x14ac:dyDescent="0.25">
      <c r="V2155" s="210" t="s">
        <v>3</v>
      </c>
      <c r="AD2155" s="210" t="s">
        <v>3</v>
      </c>
    </row>
    <row r="2156" spans="22:30" x14ac:dyDescent="0.25">
      <c r="V2156" s="210" t="s">
        <v>3</v>
      </c>
      <c r="AD2156" s="210" t="s">
        <v>3</v>
      </c>
    </row>
    <row r="2157" spans="22:30" x14ac:dyDescent="0.25">
      <c r="V2157" s="210" t="s">
        <v>3</v>
      </c>
      <c r="AD2157" s="210" t="s">
        <v>3</v>
      </c>
    </row>
    <row r="2158" spans="22:30" x14ac:dyDescent="0.25">
      <c r="V2158" s="210" t="s">
        <v>3</v>
      </c>
      <c r="AD2158" s="210" t="s">
        <v>3</v>
      </c>
    </row>
    <row r="2159" spans="22:30" x14ac:dyDescent="0.25">
      <c r="V2159" s="210" t="s">
        <v>3</v>
      </c>
      <c r="AD2159" s="210" t="s">
        <v>3</v>
      </c>
    </row>
    <row r="2160" spans="22:30" x14ac:dyDescent="0.25">
      <c r="V2160" s="210" t="s">
        <v>3</v>
      </c>
      <c r="AD2160" s="210" t="s">
        <v>3</v>
      </c>
    </row>
    <row r="2161" spans="22:30" x14ac:dyDescent="0.25">
      <c r="V2161" s="210" t="s">
        <v>3</v>
      </c>
      <c r="AD2161" s="210" t="s">
        <v>3</v>
      </c>
    </row>
    <row r="2162" spans="22:30" x14ac:dyDescent="0.25">
      <c r="V2162" s="210" t="s">
        <v>3</v>
      </c>
      <c r="AD2162" s="210" t="s">
        <v>3</v>
      </c>
    </row>
    <row r="2163" spans="22:30" x14ac:dyDescent="0.25">
      <c r="V2163" s="210" t="s">
        <v>3</v>
      </c>
      <c r="AD2163" s="210" t="s">
        <v>3</v>
      </c>
    </row>
    <row r="2164" spans="22:30" x14ac:dyDescent="0.25">
      <c r="V2164" s="210" t="s">
        <v>3</v>
      </c>
      <c r="AD2164" s="210" t="s">
        <v>3</v>
      </c>
    </row>
    <row r="2165" spans="22:30" x14ac:dyDescent="0.25">
      <c r="V2165" s="210" t="s">
        <v>3</v>
      </c>
      <c r="AD2165" s="210" t="s">
        <v>3</v>
      </c>
    </row>
    <row r="2166" spans="22:30" x14ac:dyDescent="0.25">
      <c r="V2166" s="210" t="s">
        <v>3</v>
      </c>
      <c r="AD2166" s="210" t="s">
        <v>3</v>
      </c>
    </row>
    <row r="2167" spans="22:30" x14ac:dyDescent="0.25">
      <c r="V2167" s="210" t="s">
        <v>3</v>
      </c>
      <c r="AD2167" s="210" t="s">
        <v>3</v>
      </c>
    </row>
    <row r="2168" spans="22:30" x14ac:dyDescent="0.25">
      <c r="V2168" s="210" t="s">
        <v>3</v>
      </c>
      <c r="AD2168" s="210" t="s">
        <v>3</v>
      </c>
    </row>
    <row r="2169" spans="22:30" x14ac:dyDescent="0.25">
      <c r="V2169" s="210" t="s">
        <v>3</v>
      </c>
      <c r="AD2169" s="210" t="s">
        <v>3</v>
      </c>
    </row>
    <row r="2170" spans="22:30" x14ac:dyDescent="0.25">
      <c r="V2170" s="210" t="s">
        <v>3</v>
      </c>
      <c r="AD2170" s="210" t="s">
        <v>3</v>
      </c>
    </row>
    <row r="2171" spans="22:30" x14ac:dyDescent="0.25">
      <c r="V2171" s="210" t="s">
        <v>3</v>
      </c>
      <c r="AD2171" s="210" t="s">
        <v>3</v>
      </c>
    </row>
    <row r="2172" spans="22:30" x14ac:dyDescent="0.25">
      <c r="V2172" s="210" t="s">
        <v>3</v>
      </c>
      <c r="AD2172" s="210" t="s">
        <v>3</v>
      </c>
    </row>
    <row r="2173" spans="22:30" x14ac:dyDescent="0.25">
      <c r="V2173" s="210" t="s">
        <v>3</v>
      </c>
      <c r="AD2173" s="210" t="s">
        <v>3</v>
      </c>
    </row>
    <row r="2174" spans="22:30" x14ac:dyDescent="0.25">
      <c r="V2174" s="210" t="s">
        <v>3</v>
      </c>
      <c r="AD2174" s="210" t="s">
        <v>3</v>
      </c>
    </row>
    <row r="2175" spans="22:30" x14ac:dyDescent="0.25">
      <c r="V2175" s="210" t="s">
        <v>3</v>
      </c>
      <c r="AD2175" s="210" t="s">
        <v>3</v>
      </c>
    </row>
    <row r="2176" spans="22:30" x14ac:dyDescent="0.25">
      <c r="V2176" s="210" t="s">
        <v>3</v>
      </c>
      <c r="AD2176" s="210" t="s">
        <v>3</v>
      </c>
    </row>
    <row r="2177" spans="22:30" x14ac:dyDescent="0.25">
      <c r="V2177" s="210" t="s">
        <v>3</v>
      </c>
      <c r="AD2177" s="210" t="s">
        <v>3</v>
      </c>
    </row>
    <row r="2178" spans="22:30" x14ac:dyDescent="0.25">
      <c r="V2178" s="210" t="s">
        <v>3</v>
      </c>
      <c r="AD2178" s="210" t="s">
        <v>3</v>
      </c>
    </row>
    <row r="2179" spans="22:30" x14ac:dyDescent="0.25">
      <c r="V2179" s="210" t="s">
        <v>3</v>
      </c>
      <c r="AD2179" s="210" t="s">
        <v>3</v>
      </c>
    </row>
    <row r="2180" spans="22:30" x14ac:dyDescent="0.25">
      <c r="V2180" s="210" t="s">
        <v>3</v>
      </c>
      <c r="AD2180" s="210" t="s">
        <v>3</v>
      </c>
    </row>
    <row r="2181" spans="22:30" x14ac:dyDescent="0.25">
      <c r="V2181" s="210" t="s">
        <v>3</v>
      </c>
      <c r="AD2181" s="210" t="s">
        <v>3</v>
      </c>
    </row>
    <row r="2182" spans="22:30" x14ac:dyDescent="0.25">
      <c r="V2182" s="210" t="s">
        <v>3</v>
      </c>
      <c r="AD2182" s="210" t="s">
        <v>3</v>
      </c>
    </row>
    <row r="2183" spans="22:30" x14ac:dyDescent="0.25">
      <c r="V2183" s="210" t="s">
        <v>3</v>
      </c>
      <c r="AD2183" s="210" t="s">
        <v>3</v>
      </c>
    </row>
    <row r="2184" spans="22:30" x14ac:dyDescent="0.25">
      <c r="V2184" s="210" t="s">
        <v>3</v>
      </c>
      <c r="AD2184" s="210" t="s">
        <v>3</v>
      </c>
    </row>
    <row r="2185" spans="22:30" x14ac:dyDescent="0.25">
      <c r="V2185" s="210" t="s">
        <v>3</v>
      </c>
      <c r="AD2185" s="210" t="s">
        <v>3</v>
      </c>
    </row>
    <row r="2186" spans="22:30" x14ac:dyDescent="0.25">
      <c r="V2186" s="210" t="s">
        <v>3</v>
      </c>
      <c r="AD2186" s="210" t="s">
        <v>3</v>
      </c>
    </row>
    <row r="2187" spans="22:30" x14ac:dyDescent="0.25">
      <c r="V2187" s="210" t="s">
        <v>3</v>
      </c>
      <c r="AD2187" s="210" t="s">
        <v>3</v>
      </c>
    </row>
    <row r="2188" spans="22:30" x14ac:dyDescent="0.25">
      <c r="V2188" s="210" t="s">
        <v>3</v>
      </c>
      <c r="AD2188" s="210" t="s">
        <v>3</v>
      </c>
    </row>
    <row r="2189" spans="22:30" x14ac:dyDescent="0.25">
      <c r="V2189" s="210" t="s">
        <v>3</v>
      </c>
      <c r="AD2189" s="210" t="s">
        <v>3</v>
      </c>
    </row>
    <row r="2190" spans="22:30" x14ac:dyDescent="0.25">
      <c r="V2190" s="210" t="s">
        <v>3</v>
      </c>
      <c r="AD2190" s="210" t="s">
        <v>3</v>
      </c>
    </row>
    <row r="2191" spans="22:30" x14ac:dyDescent="0.25">
      <c r="V2191" s="210" t="s">
        <v>3</v>
      </c>
      <c r="AD2191" s="210" t="s">
        <v>3</v>
      </c>
    </row>
    <row r="2192" spans="22:30" x14ac:dyDescent="0.25">
      <c r="V2192" s="210" t="s">
        <v>3</v>
      </c>
      <c r="AD2192" s="210" t="s">
        <v>3</v>
      </c>
    </row>
    <row r="2193" spans="22:30" x14ac:dyDescent="0.25">
      <c r="V2193" s="210" t="s">
        <v>3</v>
      </c>
      <c r="AD2193" s="210" t="s">
        <v>3</v>
      </c>
    </row>
    <row r="2194" spans="22:30" x14ac:dyDescent="0.25">
      <c r="V2194" s="210" t="s">
        <v>3</v>
      </c>
      <c r="AD2194" s="210" t="s">
        <v>3</v>
      </c>
    </row>
    <row r="2195" spans="22:30" x14ac:dyDescent="0.25">
      <c r="V2195" s="210" t="s">
        <v>3</v>
      </c>
      <c r="AD2195" s="210" t="s">
        <v>3</v>
      </c>
    </row>
    <row r="2196" spans="22:30" x14ac:dyDescent="0.25">
      <c r="V2196" s="210" t="s">
        <v>3</v>
      </c>
      <c r="AD2196" s="210" t="s">
        <v>3</v>
      </c>
    </row>
    <row r="2197" spans="22:30" x14ac:dyDescent="0.25">
      <c r="V2197" s="210" t="s">
        <v>3</v>
      </c>
      <c r="AD2197" s="210" t="s">
        <v>3</v>
      </c>
    </row>
    <row r="2198" spans="22:30" x14ac:dyDescent="0.25">
      <c r="V2198" s="210" t="s">
        <v>3</v>
      </c>
      <c r="AD2198" s="210" t="s">
        <v>3</v>
      </c>
    </row>
    <row r="2199" spans="22:30" x14ac:dyDescent="0.25">
      <c r="V2199" s="210" t="s">
        <v>3</v>
      </c>
      <c r="AD2199" s="210" t="s">
        <v>3</v>
      </c>
    </row>
    <row r="2200" spans="22:30" x14ac:dyDescent="0.25">
      <c r="V2200" s="210" t="s">
        <v>3</v>
      </c>
      <c r="AD2200" s="210" t="s">
        <v>3</v>
      </c>
    </row>
    <row r="2201" spans="22:30" x14ac:dyDescent="0.25">
      <c r="V2201" s="210" t="s">
        <v>3</v>
      </c>
      <c r="AD2201" s="210" t="s">
        <v>3</v>
      </c>
    </row>
    <row r="2202" spans="22:30" x14ac:dyDescent="0.25">
      <c r="V2202" s="210" t="s">
        <v>3</v>
      </c>
      <c r="AD2202" s="210" t="s">
        <v>3</v>
      </c>
    </row>
    <row r="2203" spans="22:30" x14ac:dyDescent="0.25">
      <c r="V2203" s="210" t="s">
        <v>3</v>
      </c>
      <c r="AD2203" s="210" t="s">
        <v>3</v>
      </c>
    </row>
    <row r="2204" spans="22:30" x14ac:dyDescent="0.25">
      <c r="V2204" s="210" t="s">
        <v>3</v>
      </c>
      <c r="AD2204" s="210" t="s">
        <v>3</v>
      </c>
    </row>
    <row r="2205" spans="22:30" x14ac:dyDescent="0.25">
      <c r="V2205" s="210" t="s">
        <v>3</v>
      </c>
      <c r="AD2205" s="210" t="s">
        <v>3</v>
      </c>
    </row>
    <row r="2206" spans="22:30" x14ac:dyDescent="0.25">
      <c r="V2206" s="210" t="s">
        <v>3</v>
      </c>
      <c r="AD2206" s="210" t="s">
        <v>3</v>
      </c>
    </row>
    <row r="2207" spans="22:30" x14ac:dyDescent="0.25">
      <c r="V2207" s="210" t="s">
        <v>3</v>
      </c>
      <c r="AD2207" s="210" t="s">
        <v>3</v>
      </c>
    </row>
    <row r="2208" spans="22:30" x14ac:dyDescent="0.25">
      <c r="V2208" s="210" t="s">
        <v>3</v>
      </c>
      <c r="AD2208" s="210" t="s">
        <v>3</v>
      </c>
    </row>
    <row r="2209" spans="22:30" x14ac:dyDescent="0.25">
      <c r="V2209" s="210" t="s">
        <v>3</v>
      </c>
      <c r="AD2209" s="210" t="s">
        <v>3</v>
      </c>
    </row>
    <row r="2210" spans="22:30" x14ac:dyDescent="0.25">
      <c r="V2210" s="210" t="s">
        <v>3</v>
      </c>
      <c r="AD2210" s="210" t="s">
        <v>3</v>
      </c>
    </row>
    <row r="2211" spans="22:30" x14ac:dyDescent="0.25">
      <c r="V2211" s="210" t="s">
        <v>3</v>
      </c>
      <c r="AD2211" s="210" t="s">
        <v>3</v>
      </c>
    </row>
    <row r="2212" spans="22:30" x14ac:dyDescent="0.25">
      <c r="V2212" s="210" t="s">
        <v>3</v>
      </c>
      <c r="AD2212" s="210" t="s">
        <v>3</v>
      </c>
    </row>
    <row r="2213" spans="22:30" x14ac:dyDescent="0.25">
      <c r="V2213" s="210" t="s">
        <v>3</v>
      </c>
      <c r="AD2213" s="210" t="s">
        <v>3</v>
      </c>
    </row>
    <row r="2214" spans="22:30" x14ac:dyDescent="0.25">
      <c r="V2214" s="210" t="s">
        <v>3</v>
      </c>
      <c r="AD2214" s="210" t="s">
        <v>3</v>
      </c>
    </row>
    <row r="2215" spans="22:30" x14ac:dyDescent="0.25">
      <c r="V2215" s="210" t="s">
        <v>3</v>
      </c>
      <c r="AD2215" s="210" t="s">
        <v>3</v>
      </c>
    </row>
    <row r="2216" spans="22:30" x14ac:dyDescent="0.25">
      <c r="V2216" s="210" t="s">
        <v>3</v>
      </c>
      <c r="AD2216" s="210" t="s">
        <v>3</v>
      </c>
    </row>
    <row r="2217" spans="22:30" x14ac:dyDescent="0.25">
      <c r="V2217" s="210" t="s">
        <v>3</v>
      </c>
      <c r="AD2217" s="210" t="s">
        <v>3</v>
      </c>
    </row>
    <row r="2218" spans="22:30" x14ac:dyDescent="0.25">
      <c r="V2218" s="210" t="s">
        <v>3</v>
      </c>
      <c r="AD2218" s="210" t="s">
        <v>3</v>
      </c>
    </row>
    <row r="2219" spans="22:30" x14ac:dyDescent="0.25">
      <c r="V2219" s="210" t="s">
        <v>3</v>
      </c>
      <c r="AD2219" s="210" t="s">
        <v>3</v>
      </c>
    </row>
    <row r="2220" spans="22:30" x14ac:dyDescent="0.25">
      <c r="V2220" s="210" t="s">
        <v>3</v>
      </c>
      <c r="AD2220" s="210" t="s">
        <v>3</v>
      </c>
    </row>
    <row r="2221" spans="22:30" x14ac:dyDescent="0.25">
      <c r="V2221" s="210" t="s">
        <v>3</v>
      </c>
      <c r="AD2221" s="210" t="s">
        <v>3</v>
      </c>
    </row>
    <row r="2222" spans="22:30" x14ac:dyDescent="0.25">
      <c r="V2222" s="210" t="s">
        <v>3</v>
      </c>
      <c r="AD2222" s="210" t="s">
        <v>3</v>
      </c>
    </row>
    <row r="2223" spans="22:30" x14ac:dyDescent="0.25">
      <c r="V2223" s="210" t="s">
        <v>3</v>
      </c>
      <c r="AD2223" s="210" t="s">
        <v>3</v>
      </c>
    </row>
    <row r="2224" spans="22:30" x14ac:dyDescent="0.25">
      <c r="V2224" s="210" t="s">
        <v>3</v>
      </c>
      <c r="AD2224" s="210" t="s">
        <v>3</v>
      </c>
    </row>
    <row r="2225" spans="22:30" x14ac:dyDescent="0.25">
      <c r="V2225" s="210" t="s">
        <v>3</v>
      </c>
      <c r="AD2225" s="210" t="s">
        <v>3</v>
      </c>
    </row>
    <row r="2226" spans="22:30" x14ac:dyDescent="0.25">
      <c r="V2226" s="210" t="s">
        <v>3</v>
      </c>
      <c r="AD2226" s="210" t="s">
        <v>3</v>
      </c>
    </row>
    <row r="2227" spans="22:30" x14ac:dyDescent="0.25">
      <c r="V2227" s="210" t="s">
        <v>3</v>
      </c>
      <c r="AD2227" s="210" t="s">
        <v>3</v>
      </c>
    </row>
    <row r="2228" spans="22:30" x14ac:dyDescent="0.25">
      <c r="V2228" s="210" t="s">
        <v>3</v>
      </c>
      <c r="AD2228" s="210" t="s">
        <v>3</v>
      </c>
    </row>
    <row r="2229" spans="22:30" x14ac:dyDescent="0.25">
      <c r="V2229" s="210" t="s">
        <v>3</v>
      </c>
      <c r="AD2229" s="210" t="s">
        <v>3</v>
      </c>
    </row>
    <row r="2230" spans="22:30" x14ac:dyDescent="0.25">
      <c r="V2230" s="210" t="s">
        <v>3</v>
      </c>
      <c r="AD2230" s="210" t="s">
        <v>3</v>
      </c>
    </row>
    <row r="2231" spans="22:30" x14ac:dyDescent="0.25">
      <c r="V2231" s="210" t="s">
        <v>3</v>
      </c>
      <c r="AD2231" s="210" t="s">
        <v>3</v>
      </c>
    </row>
    <row r="2232" spans="22:30" x14ac:dyDescent="0.25">
      <c r="V2232" s="210" t="s">
        <v>3</v>
      </c>
      <c r="AD2232" s="210" t="s">
        <v>3</v>
      </c>
    </row>
    <row r="2233" spans="22:30" x14ac:dyDescent="0.25">
      <c r="V2233" s="210" t="s">
        <v>3</v>
      </c>
      <c r="AD2233" s="210" t="s">
        <v>3</v>
      </c>
    </row>
    <row r="2234" spans="22:30" x14ac:dyDescent="0.25">
      <c r="V2234" s="210" t="s">
        <v>3</v>
      </c>
      <c r="AD2234" s="210" t="s">
        <v>3</v>
      </c>
    </row>
    <row r="2235" spans="22:30" x14ac:dyDescent="0.25">
      <c r="V2235" s="210" t="s">
        <v>3</v>
      </c>
      <c r="AD2235" s="210" t="s">
        <v>3</v>
      </c>
    </row>
    <row r="2236" spans="22:30" x14ac:dyDescent="0.25">
      <c r="V2236" s="210" t="s">
        <v>3</v>
      </c>
      <c r="AD2236" s="210" t="s">
        <v>3</v>
      </c>
    </row>
    <row r="2237" spans="22:30" x14ac:dyDescent="0.25">
      <c r="V2237" s="210" t="s">
        <v>3</v>
      </c>
      <c r="AD2237" s="210" t="s">
        <v>3</v>
      </c>
    </row>
    <row r="2238" spans="22:30" x14ac:dyDescent="0.25">
      <c r="V2238" s="210" t="s">
        <v>3</v>
      </c>
      <c r="AD2238" s="210" t="s">
        <v>3</v>
      </c>
    </row>
    <row r="2239" spans="22:30" x14ac:dyDescent="0.25">
      <c r="V2239" s="210" t="s">
        <v>3</v>
      </c>
      <c r="AD2239" s="210" t="s">
        <v>3</v>
      </c>
    </row>
    <row r="2240" spans="22:30" x14ac:dyDescent="0.25">
      <c r="V2240" s="210" t="s">
        <v>3</v>
      </c>
      <c r="AD2240" s="210" t="s">
        <v>3</v>
      </c>
    </row>
    <row r="2241" spans="22:30" x14ac:dyDescent="0.25">
      <c r="V2241" s="210" t="s">
        <v>3</v>
      </c>
      <c r="AD2241" s="210" t="s">
        <v>3</v>
      </c>
    </row>
    <row r="2242" spans="22:30" x14ac:dyDescent="0.25">
      <c r="V2242" s="210" t="s">
        <v>3</v>
      </c>
      <c r="AD2242" s="210" t="s">
        <v>3</v>
      </c>
    </row>
    <row r="2243" spans="22:30" x14ac:dyDescent="0.25">
      <c r="V2243" s="210" t="s">
        <v>3</v>
      </c>
      <c r="AD2243" s="210" t="s">
        <v>3</v>
      </c>
    </row>
    <row r="2244" spans="22:30" x14ac:dyDescent="0.25">
      <c r="V2244" s="210" t="s">
        <v>3</v>
      </c>
      <c r="AD2244" s="210" t="s">
        <v>3</v>
      </c>
    </row>
    <row r="2245" spans="22:30" x14ac:dyDescent="0.25">
      <c r="V2245" s="210" t="s">
        <v>3</v>
      </c>
      <c r="AD2245" s="210" t="s">
        <v>3</v>
      </c>
    </row>
    <row r="2246" spans="22:30" x14ac:dyDescent="0.25">
      <c r="V2246" s="210" t="s">
        <v>3</v>
      </c>
      <c r="AD2246" s="210" t="s">
        <v>3</v>
      </c>
    </row>
    <row r="2247" spans="22:30" x14ac:dyDescent="0.25">
      <c r="V2247" s="210" t="s">
        <v>3</v>
      </c>
      <c r="AD2247" s="210" t="s">
        <v>3</v>
      </c>
    </row>
    <row r="2248" spans="22:30" x14ac:dyDescent="0.25">
      <c r="V2248" s="210" t="s">
        <v>3</v>
      </c>
      <c r="AD2248" s="210" t="s">
        <v>3</v>
      </c>
    </row>
    <row r="2249" spans="22:30" x14ac:dyDescent="0.25">
      <c r="V2249" s="210" t="s">
        <v>3</v>
      </c>
      <c r="AD2249" s="210" t="s">
        <v>3</v>
      </c>
    </row>
    <row r="2250" spans="22:30" x14ac:dyDescent="0.25">
      <c r="V2250" s="210" t="s">
        <v>3</v>
      </c>
      <c r="AD2250" s="210" t="s">
        <v>3</v>
      </c>
    </row>
    <row r="2251" spans="22:30" x14ac:dyDescent="0.25">
      <c r="V2251" s="210" t="s">
        <v>3</v>
      </c>
      <c r="AD2251" s="210" t="s">
        <v>3</v>
      </c>
    </row>
    <row r="2252" spans="22:30" x14ac:dyDescent="0.25">
      <c r="V2252" s="210" t="s">
        <v>3</v>
      </c>
      <c r="AD2252" s="210" t="s">
        <v>3</v>
      </c>
    </row>
    <row r="2253" spans="22:30" x14ac:dyDescent="0.25">
      <c r="V2253" s="210" t="s">
        <v>3</v>
      </c>
      <c r="AD2253" s="210" t="s">
        <v>3</v>
      </c>
    </row>
    <row r="2254" spans="22:30" x14ac:dyDescent="0.25">
      <c r="V2254" s="210" t="s">
        <v>3</v>
      </c>
      <c r="AD2254" s="210" t="s">
        <v>3</v>
      </c>
    </row>
    <row r="2255" spans="22:30" x14ac:dyDescent="0.25">
      <c r="V2255" s="210" t="s">
        <v>3</v>
      </c>
      <c r="AD2255" s="210" t="s">
        <v>3</v>
      </c>
    </row>
    <row r="2256" spans="22:30" x14ac:dyDescent="0.25">
      <c r="V2256" s="210" t="s">
        <v>3</v>
      </c>
      <c r="AD2256" s="210" t="s">
        <v>3</v>
      </c>
    </row>
    <row r="2257" spans="22:30" x14ac:dyDescent="0.25">
      <c r="V2257" s="210" t="s">
        <v>3</v>
      </c>
      <c r="AD2257" s="210" t="s">
        <v>3</v>
      </c>
    </row>
    <row r="2258" spans="22:30" x14ac:dyDescent="0.25">
      <c r="V2258" s="210" t="s">
        <v>3</v>
      </c>
      <c r="AD2258" s="210" t="s">
        <v>3</v>
      </c>
    </row>
    <row r="2259" spans="22:30" x14ac:dyDescent="0.25">
      <c r="V2259" s="210" t="s">
        <v>3</v>
      </c>
      <c r="AD2259" s="210" t="s">
        <v>3</v>
      </c>
    </row>
    <row r="2260" spans="22:30" x14ac:dyDescent="0.25">
      <c r="V2260" s="210" t="s">
        <v>3</v>
      </c>
      <c r="AD2260" s="210" t="s">
        <v>3</v>
      </c>
    </row>
    <row r="2261" spans="22:30" x14ac:dyDescent="0.25">
      <c r="V2261" s="210" t="s">
        <v>3</v>
      </c>
      <c r="AD2261" s="210" t="s">
        <v>3</v>
      </c>
    </row>
    <row r="2262" spans="22:30" x14ac:dyDescent="0.25">
      <c r="V2262" s="210" t="s">
        <v>3</v>
      </c>
      <c r="AD2262" s="210" t="s">
        <v>3</v>
      </c>
    </row>
    <row r="2263" spans="22:30" x14ac:dyDescent="0.25">
      <c r="V2263" s="210" t="s">
        <v>3</v>
      </c>
      <c r="AD2263" s="210" t="s">
        <v>3</v>
      </c>
    </row>
    <row r="2264" spans="22:30" x14ac:dyDescent="0.25">
      <c r="V2264" s="210" t="s">
        <v>3</v>
      </c>
      <c r="AD2264" s="210" t="s">
        <v>3</v>
      </c>
    </row>
    <row r="2265" spans="22:30" x14ac:dyDescent="0.25">
      <c r="V2265" s="210" t="s">
        <v>3</v>
      </c>
      <c r="AD2265" s="210" t="s">
        <v>3</v>
      </c>
    </row>
    <row r="2266" spans="22:30" x14ac:dyDescent="0.25">
      <c r="V2266" s="210" t="s">
        <v>3</v>
      </c>
      <c r="AD2266" s="210" t="s">
        <v>3</v>
      </c>
    </row>
    <row r="2267" spans="22:30" x14ac:dyDescent="0.25">
      <c r="V2267" s="210" t="s">
        <v>3</v>
      </c>
      <c r="AD2267" s="210" t="s">
        <v>3</v>
      </c>
    </row>
    <row r="2268" spans="22:30" x14ac:dyDescent="0.25">
      <c r="V2268" s="210" t="s">
        <v>3</v>
      </c>
      <c r="AD2268" s="210" t="s">
        <v>3</v>
      </c>
    </row>
    <row r="2269" spans="22:30" x14ac:dyDescent="0.25">
      <c r="V2269" s="210" t="s">
        <v>3</v>
      </c>
      <c r="AD2269" s="210" t="s">
        <v>3</v>
      </c>
    </row>
    <row r="2270" spans="22:30" x14ac:dyDescent="0.25">
      <c r="V2270" s="210" t="s">
        <v>3</v>
      </c>
      <c r="AD2270" s="210" t="s">
        <v>3</v>
      </c>
    </row>
    <row r="2271" spans="22:30" x14ac:dyDescent="0.25">
      <c r="V2271" s="210" t="s">
        <v>3</v>
      </c>
      <c r="AD2271" s="210" t="s">
        <v>3</v>
      </c>
    </row>
    <row r="2272" spans="22:30" x14ac:dyDescent="0.25">
      <c r="V2272" s="210" t="s">
        <v>3</v>
      </c>
      <c r="AD2272" s="210" t="s">
        <v>3</v>
      </c>
    </row>
    <row r="2273" spans="22:30" x14ac:dyDescent="0.25">
      <c r="V2273" s="210" t="s">
        <v>3</v>
      </c>
      <c r="AD2273" s="210" t="s">
        <v>3</v>
      </c>
    </row>
    <row r="2274" spans="22:30" x14ac:dyDescent="0.25">
      <c r="V2274" s="210" t="s">
        <v>3</v>
      </c>
      <c r="AD2274" s="210" t="s">
        <v>3</v>
      </c>
    </row>
    <row r="2275" spans="22:30" x14ac:dyDescent="0.25">
      <c r="V2275" s="210" t="s">
        <v>3</v>
      </c>
      <c r="AD2275" s="210" t="s">
        <v>3</v>
      </c>
    </row>
    <row r="2276" spans="22:30" x14ac:dyDescent="0.25">
      <c r="V2276" s="210" t="s">
        <v>3</v>
      </c>
      <c r="AD2276" s="210" t="s">
        <v>3</v>
      </c>
    </row>
    <row r="2277" spans="22:30" x14ac:dyDescent="0.25">
      <c r="V2277" s="210" t="s">
        <v>3</v>
      </c>
      <c r="AD2277" s="210" t="s">
        <v>3</v>
      </c>
    </row>
    <row r="2278" spans="22:30" x14ac:dyDescent="0.25">
      <c r="V2278" s="210" t="s">
        <v>3</v>
      </c>
      <c r="AD2278" s="210" t="s">
        <v>3</v>
      </c>
    </row>
    <row r="2279" spans="22:30" x14ac:dyDescent="0.25">
      <c r="V2279" s="210" t="s">
        <v>3</v>
      </c>
      <c r="AD2279" s="210" t="s">
        <v>3</v>
      </c>
    </row>
    <row r="2280" spans="22:30" x14ac:dyDescent="0.25">
      <c r="V2280" s="210" t="s">
        <v>3</v>
      </c>
      <c r="AD2280" s="210" t="s">
        <v>3</v>
      </c>
    </row>
    <row r="2281" spans="22:30" x14ac:dyDescent="0.25">
      <c r="V2281" s="210" t="s">
        <v>3</v>
      </c>
      <c r="AD2281" s="210" t="s">
        <v>3</v>
      </c>
    </row>
    <row r="2282" spans="22:30" x14ac:dyDescent="0.25">
      <c r="V2282" s="210" t="s">
        <v>3</v>
      </c>
      <c r="AD2282" s="210" t="s">
        <v>3</v>
      </c>
    </row>
    <row r="2283" spans="22:30" x14ac:dyDescent="0.25">
      <c r="V2283" s="210" t="s">
        <v>3</v>
      </c>
      <c r="AD2283" s="210" t="s">
        <v>3</v>
      </c>
    </row>
    <row r="2284" spans="22:30" x14ac:dyDescent="0.25">
      <c r="V2284" s="210" t="s">
        <v>3</v>
      </c>
      <c r="AD2284" s="210" t="s">
        <v>3</v>
      </c>
    </row>
    <row r="2285" spans="22:30" x14ac:dyDescent="0.25">
      <c r="V2285" s="210" t="s">
        <v>3</v>
      </c>
      <c r="AD2285" s="210" t="s">
        <v>3</v>
      </c>
    </row>
    <row r="2286" spans="22:30" x14ac:dyDescent="0.25">
      <c r="V2286" s="210" t="s">
        <v>3</v>
      </c>
      <c r="AD2286" s="210" t="s">
        <v>3</v>
      </c>
    </row>
    <row r="2287" spans="22:30" x14ac:dyDescent="0.25">
      <c r="V2287" s="210" t="s">
        <v>3</v>
      </c>
      <c r="AD2287" s="210" t="s">
        <v>3</v>
      </c>
    </row>
    <row r="2288" spans="22:30" x14ac:dyDescent="0.25">
      <c r="V2288" s="210" t="s">
        <v>3</v>
      </c>
      <c r="AD2288" s="210" t="s">
        <v>3</v>
      </c>
    </row>
    <row r="2289" spans="22:30" x14ac:dyDescent="0.25">
      <c r="V2289" s="210" t="s">
        <v>3</v>
      </c>
      <c r="AD2289" s="210" t="s">
        <v>3</v>
      </c>
    </row>
    <row r="2290" spans="22:30" x14ac:dyDescent="0.25">
      <c r="V2290" s="210" t="s">
        <v>3</v>
      </c>
      <c r="AD2290" s="210" t="s">
        <v>3</v>
      </c>
    </row>
    <row r="2291" spans="22:30" x14ac:dyDescent="0.25">
      <c r="V2291" s="210" t="s">
        <v>3</v>
      </c>
      <c r="AD2291" s="210" t="s">
        <v>3</v>
      </c>
    </row>
    <row r="2292" spans="22:30" x14ac:dyDescent="0.25">
      <c r="V2292" s="210" t="s">
        <v>3</v>
      </c>
      <c r="AD2292" s="210" t="s">
        <v>3</v>
      </c>
    </row>
    <row r="2293" spans="22:30" x14ac:dyDescent="0.25">
      <c r="V2293" s="210" t="s">
        <v>3</v>
      </c>
      <c r="AD2293" s="210" t="s">
        <v>3</v>
      </c>
    </row>
    <row r="2294" spans="22:30" x14ac:dyDescent="0.25">
      <c r="V2294" s="210" t="s">
        <v>3</v>
      </c>
      <c r="AD2294" s="210" t="s">
        <v>3</v>
      </c>
    </row>
    <row r="2295" spans="22:30" x14ac:dyDescent="0.25">
      <c r="V2295" s="210" t="s">
        <v>3</v>
      </c>
      <c r="AD2295" s="210" t="s">
        <v>3</v>
      </c>
    </row>
    <row r="2296" spans="22:30" x14ac:dyDescent="0.25">
      <c r="V2296" s="210" t="s">
        <v>3</v>
      </c>
      <c r="AD2296" s="210" t="s">
        <v>3</v>
      </c>
    </row>
    <row r="2297" spans="22:30" x14ac:dyDescent="0.25">
      <c r="V2297" s="210" t="s">
        <v>3</v>
      </c>
      <c r="AD2297" s="210" t="s">
        <v>3</v>
      </c>
    </row>
    <row r="2298" spans="22:30" x14ac:dyDescent="0.25">
      <c r="V2298" s="210" t="s">
        <v>3</v>
      </c>
      <c r="AD2298" s="210" t="s">
        <v>3</v>
      </c>
    </row>
    <row r="2299" spans="22:30" x14ac:dyDescent="0.25">
      <c r="V2299" s="210" t="s">
        <v>3</v>
      </c>
      <c r="AD2299" s="210" t="s">
        <v>3</v>
      </c>
    </row>
    <row r="2300" spans="22:30" x14ac:dyDescent="0.25">
      <c r="V2300" s="210" t="s">
        <v>3</v>
      </c>
      <c r="AD2300" s="210" t="s">
        <v>3</v>
      </c>
    </row>
    <row r="2301" spans="22:30" x14ac:dyDescent="0.25">
      <c r="V2301" s="210" t="s">
        <v>3</v>
      </c>
      <c r="AD2301" s="210" t="s">
        <v>3</v>
      </c>
    </row>
    <row r="2302" spans="22:30" x14ac:dyDescent="0.25">
      <c r="V2302" s="210" t="s">
        <v>3</v>
      </c>
      <c r="AD2302" s="210" t="s">
        <v>3</v>
      </c>
    </row>
    <row r="2303" spans="22:30" x14ac:dyDescent="0.25">
      <c r="V2303" s="210" t="s">
        <v>3</v>
      </c>
      <c r="AD2303" s="210" t="s">
        <v>3</v>
      </c>
    </row>
    <row r="2304" spans="22:30" x14ac:dyDescent="0.25">
      <c r="V2304" s="210" t="s">
        <v>3</v>
      </c>
      <c r="AD2304" s="210" t="s">
        <v>3</v>
      </c>
    </row>
    <row r="2305" spans="22:30" x14ac:dyDescent="0.25">
      <c r="V2305" s="210" t="s">
        <v>3</v>
      </c>
      <c r="AD2305" s="210" t="s">
        <v>3</v>
      </c>
    </row>
    <row r="2306" spans="22:30" x14ac:dyDescent="0.25">
      <c r="V2306" s="210" t="s">
        <v>3</v>
      </c>
      <c r="AD2306" s="210" t="s">
        <v>3</v>
      </c>
    </row>
    <row r="2307" spans="22:30" x14ac:dyDescent="0.25">
      <c r="V2307" s="210" t="s">
        <v>3</v>
      </c>
      <c r="AD2307" s="210" t="s">
        <v>3</v>
      </c>
    </row>
    <row r="2308" spans="22:30" x14ac:dyDescent="0.25">
      <c r="V2308" s="210" t="s">
        <v>3</v>
      </c>
      <c r="AD2308" s="210" t="s">
        <v>3</v>
      </c>
    </row>
    <row r="2309" spans="22:30" x14ac:dyDescent="0.25">
      <c r="V2309" s="210" t="s">
        <v>3</v>
      </c>
      <c r="AD2309" s="210" t="s">
        <v>3</v>
      </c>
    </row>
    <row r="2310" spans="22:30" x14ac:dyDescent="0.25">
      <c r="V2310" s="210" t="s">
        <v>3</v>
      </c>
      <c r="AD2310" s="210" t="s">
        <v>3</v>
      </c>
    </row>
    <row r="2311" spans="22:30" x14ac:dyDescent="0.25">
      <c r="V2311" s="210" t="s">
        <v>3</v>
      </c>
      <c r="AD2311" s="210" t="s">
        <v>3</v>
      </c>
    </row>
    <row r="2312" spans="22:30" x14ac:dyDescent="0.25">
      <c r="V2312" s="210" t="s">
        <v>3</v>
      </c>
      <c r="AD2312" s="210" t="s">
        <v>3</v>
      </c>
    </row>
    <row r="2313" spans="22:30" x14ac:dyDescent="0.25">
      <c r="V2313" s="210" t="s">
        <v>3</v>
      </c>
      <c r="AD2313" s="210" t="s">
        <v>3</v>
      </c>
    </row>
    <row r="2314" spans="22:30" x14ac:dyDescent="0.25">
      <c r="V2314" s="210" t="s">
        <v>3</v>
      </c>
      <c r="AD2314" s="210" t="s">
        <v>3</v>
      </c>
    </row>
    <row r="2315" spans="22:30" x14ac:dyDescent="0.25">
      <c r="V2315" s="210" t="s">
        <v>3</v>
      </c>
      <c r="AD2315" s="210" t="s">
        <v>3</v>
      </c>
    </row>
    <row r="2316" spans="22:30" x14ac:dyDescent="0.25">
      <c r="V2316" s="210" t="s">
        <v>3</v>
      </c>
      <c r="AD2316" s="210" t="s">
        <v>3</v>
      </c>
    </row>
    <row r="2317" spans="22:30" x14ac:dyDescent="0.25">
      <c r="V2317" s="210" t="s">
        <v>3</v>
      </c>
      <c r="AD2317" s="210" t="s">
        <v>3</v>
      </c>
    </row>
    <row r="2318" spans="22:30" x14ac:dyDescent="0.25">
      <c r="V2318" s="210" t="s">
        <v>3</v>
      </c>
      <c r="AD2318" s="210" t="s">
        <v>3</v>
      </c>
    </row>
    <row r="2319" spans="22:30" x14ac:dyDescent="0.25">
      <c r="V2319" s="210" t="s">
        <v>3</v>
      </c>
      <c r="AD2319" s="210" t="s">
        <v>3</v>
      </c>
    </row>
    <row r="2320" spans="22:30" x14ac:dyDescent="0.25">
      <c r="V2320" s="210" t="s">
        <v>3</v>
      </c>
      <c r="AD2320" s="210" t="s">
        <v>3</v>
      </c>
    </row>
    <row r="2321" spans="22:30" x14ac:dyDescent="0.25">
      <c r="V2321" s="210" t="s">
        <v>3</v>
      </c>
      <c r="AD2321" s="210" t="s">
        <v>3</v>
      </c>
    </row>
    <row r="2322" spans="22:30" x14ac:dyDescent="0.25">
      <c r="V2322" s="210" t="s">
        <v>3</v>
      </c>
      <c r="AD2322" s="210" t="s">
        <v>3</v>
      </c>
    </row>
    <row r="2323" spans="22:30" x14ac:dyDescent="0.25">
      <c r="V2323" s="210" t="s">
        <v>3</v>
      </c>
      <c r="AD2323" s="210" t="s">
        <v>3</v>
      </c>
    </row>
    <row r="2324" spans="22:30" x14ac:dyDescent="0.25">
      <c r="V2324" s="210" t="s">
        <v>3</v>
      </c>
      <c r="AD2324" s="210" t="s">
        <v>3</v>
      </c>
    </row>
    <row r="2325" spans="22:30" x14ac:dyDescent="0.25">
      <c r="V2325" s="210" t="s">
        <v>3</v>
      </c>
      <c r="AD2325" s="210" t="s">
        <v>3</v>
      </c>
    </row>
    <row r="2326" spans="22:30" x14ac:dyDescent="0.25">
      <c r="V2326" s="210" t="s">
        <v>3</v>
      </c>
      <c r="AD2326" s="210" t="s">
        <v>3</v>
      </c>
    </row>
    <row r="2327" spans="22:30" x14ac:dyDescent="0.25">
      <c r="V2327" s="210" t="s">
        <v>3</v>
      </c>
      <c r="AD2327" s="210" t="s">
        <v>3</v>
      </c>
    </row>
    <row r="2328" spans="22:30" x14ac:dyDescent="0.25">
      <c r="V2328" s="210" t="s">
        <v>3</v>
      </c>
      <c r="AD2328" s="210" t="s">
        <v>3</v>
      </c>
    </row>
    <row r="2329" spans="22:30" x14ac:dyDescent="0.25">
      <c r="V2329" s="210" t="s">
        <v>3</v>
      </c>
      <c r="AD2329" s="210" t="s">
        <v>3</v>
      </c>
    </row>
    <row r="2330" spans="22:30" x14ac:dyDescent="0.25">
      <c r="V2330" s="210" t="s">
        <v>3</v>
      </c>
      <c r="AD2330" s="210" t="s">
        <v>3</v>
      </c>
    </row>
    <row r="2331" spans="22:30" x14ac:dyDescent="0.25">
      <c r="V2331" s="210" t="s">
        <v>3</v>
      </c>
      <c r="AD2331" s="210" t="s">
        <v>3</v>
      </c>
    </row>
    <row r="2332" spans="22:30" x14ac:dyDescent="0.25">
      <c r="V2332" s="210" t="s">
        <v>3</v>
      </c>
      <c r="AD2332" s="210" t="s">
        <v>3</v>
      </c>
    </row>
    <row r="2333" spans="22:30" x14ac:dyDescent="0.25">
      <c r="V2333" s="210" t="s">
        <v>3</v>
      </c>
      <c r="AD2333" s="210" t="s">
        <v>3</v>
      </c>
    </row>
    <row r="2334" spans="22:30" x14ac:dyDescent="0.25">
      <c r="V2334" s="210" t="s">
        <v>3</v>
      </c>
      <c r="AD2334" s="210" t="s">
        <v>3</v>
      </c>
    </row>
    <row r="2335" spans="22:30" x14ac:dyDescent="0.25">
      <c r="V2335" s="210" t="s">
        <v>3</v>
      </c>
      <c r="AD2335" s="210" t="s">
        <v>3</v>
      </c>
    </row>
    <row r="2336" spans="22:30" x14ac:dyDescent="0.25">
      <c r="V2336" s="210" t="s">
        <v>3</v>
      </c>
      <c r="AD2336" s="210" t="s">
        <v>3</v>
      </c>
    </row>
    <row r="2337" spans="22:30" x14ac:dyDescent="0.25">
      <c r="V2337" s="210" t="s">
        <v>3</v>
      </c>
      <c r="AD2337" s="210" t="s">
        <v>3</v>
      </c>
    </row>
    <row r="2338" spans="22:30" x14ac:dyDescent="0.25">
      <c r="V2338" s="210" t="s">
        <v>3</v>
      </c>
      <c r="AD2338" s="210" t="s">
        <v>3</v>
      </c>
    </row>
    <row r="2339" spans="22:30" x14ac:dyDescent="0.25">
      <c r="V2339" s="210" t="s">
        <v>3</v>
      </c>
      <c r="AD2339" s="210" t="s">
        <v>3</v>
      </c>
    </row>
    <row r="2340" spans="22:30" x14ac:dyDescent="0.25">
      <c r="V2340" s="210" t="s">
        <v>3</v>
      </c>
      <c r="AD2340" s="210" t="s">
        <v>3</v>
      </c>
    </row>
    <row r="2341" spans="22:30" x14ac:dyDescent="0.25">
      <c r="V2341" s="210" t="s">
        <v>3</v>
      </c>
      <c r="AD2341" s="210" t="s">
        <v>3</v>
      </c>
    </row>
    <row r="2342" spans="22:30" x14ac:dyDescent="0.25">
      <c r="V2342" s="210" t="s">
        <v>3</v>
      </c>
      <c r="AD2342" s="210" t="s">
        <v>3</v>
      </c>
    </row>
    <row r="2343" spans="22:30" x14ac:dyDescent="0.25">
      <c r="V2343" s="210" t="s">
        <v>3</v>
      </c>
      <c r="AD2343" s="210" t="s">
        <v>3</v>
      </c>
    </row>
    <row r="2344" spans="22:30" x14ac:dyDescent="0.25">
      <c r="V2344" s="210" t="s">
        <v>3</v>
      </c>
      <c r="AD2344" s="210" t="s">
        <v>3</v>
      </c>
    </row>
    <row r="2345" spans="22:30" x14ac:dyDescent="0.25">
      <c r="V2345" s="210" t="s">
        <v>3</v>
      </c>
      <c r="AD2345" s="210" t="s">
        <v>3</v>
      </c>
    </row>
    <row r="2346" spans="22:30" x14ac:dyDescent="0.25">
      <c r="V2346" s="210" t="s">
        <v>3</v>
      </c>
      <c r="AD2346" s="210" t="s">
        <v>3</v>
      </c>
    </row>
    <row r="2347" spans="22:30" x14ac:dyDescent="0.25">
      <c r="V2347" s="210" t="s">
        <v>3</v>
      </c>
      <c r="AD2347" s="210" t="s">
        <v>3</v>
      </c>
    </row>
    <row r="2348" spans="22:30" x14ac:dyDescent="0.25">
      <c r="V2348" s="210" t="s">
        <v>3</v>
      </c>
      <c r="AD2348" s="210" t="s">
        <v>3</v>
      </c>
    </row>
    <row r="2349" spans="22:30" x14ac:dyDescent="0.25">
      <c r="V2349" s="210" t="s">
        <v>3</v>
      </c>
      <c r="AD2349" s="210" t="s">
        <v>3</v>
      </c>
    </row>
    <row r="2350" spans="22:30" x14ac:dyDescent="0.25">
      <c r="V2350" s="210" t="s">
        <v>3</v>
      </c>
      <c r="AD2350" s="210" t="s">
        <v>3</v>
      </c>
    </row>
    <row r="2351" spans="22:30" x14ac:dyDescent="0.25">
      <c r="V2351" s="210" t="s">
        <v>3</v>
      </c>
      <c r="AD2351" s="210" t="s">
        <v>3</v>
      </c>
    </row>
    <row r="2352" spans="22:30" x14ac:dyDescent="0.25">
      <c r="V2352" s="210" t="s">
        <v>3</v>
      </c>
      <c r="AD2352" s="210" t="s">
        <v>3</v>
      </c>
    </row>
    <row r="2353" spans="22:30" x14ac:dyDescent="0.25">
      <c r="V2353" s="210" t="s">
        <v>3</v>
      </c>
      <c r="AD2353" s="210" t="s">
        <v>3</v>
      </c>
    </row>
    <row r="2354" spans="22:30" x14ac:dyDescent="0.25">
      <c r="V2354" s="210" t="s">
        <v>3</v>
      </c>
      <c r="AD2354" s="210" t="s">
        <v>3</v>
      </c>
    </row>
    <row r="2355" spans="22:30" x14ac:dyDescent="0.25">
      <c r="V2355" s="210" t="s">
        <v>3</v>
      </c>
      <c r="AD2355" s="210" t="s">
        <v>3</v>
      </c>
    </row>
    <row r="2356" spans="22:30" x14ac:dyDescent="0.25">
      <c r="V2356" s="210" t="s">
        <v>3</v>
      </c>
      <c r="AD2356" s="210" t="s">
        <v>3</v>
      </c>
    </row>
    <row r="2357" spans="22:30" x14ac:dyDescent="0.25">
      <c r="V2357" s="210" t="s">
        <v>3</v>
      </c>
      <c r="AD2357" s="210" t="s">
        <v>3</v>
      </c>
    </row>
    <row r="2358" spans="22:30" x14ac:dyDescent="0.25">
      <c r="V2358" s="210" t="s">
        <v>3</v>
      </c>
      <c r="AD2358" s="210" t="s">
        <v>3</v>
      </c>
    </row>
    <row r="2359" spans="22:30" x14ac:dyDescent="0.25">
      <c r="V2359" s="210" t="s">
        <v>3</v>
      </c>
      <c r="AD2359" s="210" t="s">
        <v>3</v>
      </c>
    </row>
    <row r="2360" spans="22:30" x14ac:dyDescent="0.25">
      <c r="V2360" s="210" t="s">
        <v>3</v>
      </c>
      <c r="AD2360" s="210" t="s">
        <v>3</v>
      </c>
    </row>
    <row r="2361" spans="22:30" x14ac:dyDescent="0.25">
      <c r="V2361" s="210" t="s">
        <v>3</v>
      </c>
      <c r="AD2361" s="210" t="s">
        <v>3</v>
      </c>
    </row>
    <row r="2362" spans="22:30" x14ac:dyDescent="0.25">
      <c r="V2362" s="210" t="s">
        <v>3</v>
      </c>
      <c r="AD2362" s="210" t="s">
        <v>3</v>
      </c>
    </row>
    <row r="2363" spans="22:30" x14ac:dyDescent="0.25">
      <c r="V2363" s="210" t="s">
        <v>3</v>
      </c>
      <c r="AD2363" s="210" t="s">
        <v>3</v>
      </c>
    </row>
    <row r="2364" spans="22:30" x14ac:dyDescent="0.25">
      <c r="V2364" s="210" t="s">
        <v>3</v>
      </c>
      <c r="AD2364" s="210" t="s">
        <v>3</v>
      </c>
    </row>
    <row r="2365" spans="22:30" x14ac:dyDescent="0.25">
      <c r="V2365" s="210" t="s">
        <v>3</v>
      </c>
      <c r="AD2365" s="210" t="s">
        <v>3</v>
      </c>
    </row>
    <row r="2366" spans="22:30" x14ac:dyDescent="0.25">
      <c r="V2366" s="210" t="s">
        <v>3</v>
      </c>
      <c r="AD2366" s="210" t="s">
        <v>3</v>
      </c>
    </row>
    <row r="2367" spans="22:30" x14ac:dyDescent="0.25">
      <c r="V2367" s="210" t="s">
        <v>3</v>
      </c>
      <c r="AD2367" s="210" t="s">
        <v>3</v>
      </c>
    </row>
    <row r="2368" spans="22:30" x14ac:dyDescent="0.25">
      <c r="V2368" s="210" t="s">
        <v>3</v>
      </c>
      <c r="AD2368" s="210" t="s">
        <v>3</v>
      </c>
    </row>
    <row r="2369" spans="22:30" x14ac:dyDescent="0.25">
      <c r="V2369" s="210" t="s">
        <v>3</v>
      </c>
      <c r="AD2369" s="210" t="s">
        <v>3</v>
      </c>
    </row>
    <row r="2370" spans="22:30" x14ac:dyDescent="0.25">
      <c r="V2370" s="210" t="s">
        <v>3</v>
      </c>
      <c r="AD2370" s="210" t="s">
        <v>3</v>
      </c>
    </row>
    <row r="2371" spans="22:30" x14ac:dyDescent="0.25">
      <c r="V2371" s="210" t="s">
        <v>3</v>
      </c>
      <c r="AD2371" s="210" t="s">
        <v>3</v>
      </c>
    </row>
    <row r="2372" spans="22:30" x14ac:dyDescent="0.25">
      <c r="V2372" s="210" t="s">
        <v>3</v>
      </c>
      <c r="AD2372" s="210" t="s">
        <v>3</v>
      </c>
    </row>
    <row r="2373" spans="22:30" x14ac:dyDescent="0.25">
      <c r="V2373" s="210" t="s">
        <v>3</v>
      </c>
      <c r="AD2373" s="210" t="s">
        <v>3</v>
      </c>
    </row>
    <row r="2374" spans="22:30" x14ac:dyDescent="0.25">
      <c r="V2374" s="210" t="s">
        <v>3</v>
      </c>
      <c r="AD2374" s="210" t="s">
        <v>3</v>
      </c>
    </row>
    <row r="2375" spans="22:30" x14ac:dyDescent="0.25">
      <c r="V2375" s="210" t="s">
        <v>3</v>
      </c>
      <c r="AD2375" s="210" t="s">
        <v>3</v>
      </c>
    </row>
    <row r="2376" spans="22:30" x14ac:dyDescent="0.25">
      <c r="V2376" s="210" t="s">
        <v>3</v>
      </c>
      <c r="AD2376" s="210" t="s">
        <v>3</v>
      </c>
    </row>
    <row r="2377" spans="22:30" x14ac:dyDescent="0.25">
      <c r="V2377" s="210" t="s">
        <v>3</v>
      </c>
      <c r="AD2377" s="210" t="s">
        <v>3</v>
      </c>
    </row>
    <row r="2378" spans="22:30" x14ac:dyDescent="0.25">
      <c r="V2378" s="210" t="s">
        <v>3</v>
      </c>
      <c r="AD2378" s="210" t="s">
        <v>3</v>
      </c>
    </row>
    <row r="2379" spans="22:30" x14ac:dyDescent="0.25">
      <c r="V2379" s="210" t="s">
        <v>3</v>
      </c>
      <c r="AD2379" s="210" t="s">
        <v>3</v>
      </c>
    </row>
    <row r="2380" spans="22:30" x14ac:dyDescent="0.25">
      <c r="V2380" s="210" t="s">
        <v>3</v>
      </c>
      <c r="AD2380" s="210" t="s">
        <v>3</v>
      </c>
    </row>
    <row r="2381" spans="22:30" x14ac:dyDescent="0.25">
      <c r="V2381" s="210" t="s">
        <v>3</v>
      </c>
      <c r="AD2381" s="210" t="s">
        <v>3</v>
      </c>
    </row>
    <row r="2382" spans="22:30" x14ac:dyDescent="0.25">
      <c r="V2382" s="210" t="s">
        <v>3</v>
      </c>
      <c r="AD2382" s="210" t="s">
        <v>3</v>
      </c>
    </row>
    <row r="2383" spans="22:30" x14ac:dyDescent="0.25">
      <c r="V2383" s="210" t="s">
        <v>3</v>
      </c>
      <c r="AD2383" s="210" t="s">
        <v>3</v>
      </c>
    </row>
    <row r="2384" spans="22:30" x14ac:dyDescent="0.25">
      <c r="V2384" s="210" t="s">
        <v>3</v>
      </c>
      <c r="AD2384" s="210" t="s">
        <v>3</v>
      </c>
    </row>
    <row r="2385" spans="22:30" x14ac:dyDescent="0.25">
      <c r="V2385" s="210" t="s">
        <v>3</v>
      </c>
      <c r="AD2385" s="210" t="s">
        <v>3</v>
      </c>
    </row>
    <row r="2386" spans="22:30" x14ac:dyDescent="0.25">
      <c r="V2386" s="210" t="s">
        <v>3</v>
      </c>
      <c r="AD2386" s="210" t="s">
        <v>3</v>
      </c>
    </row>
    <row r="2387" spans="22:30" x14ac:dyDescent="0.25">
      <c r="V2387" s="210" t="s">
        <v>3</v>
      </c>
      <c r="AD2387" s="210" t="s">
        <v>3</v>
      </c>
    </row>
    <row r="2388" spans="22:30" x14ac:dyDescent="0.25">
      <c r="V2388" s="210" t="s">
        <v>3</v>
      </c>
      <c r="AD2388" s="210" t="s">
        <v>3</v>
      </c>
    </row>
    <row r="2389" spans="22:30" x14ac:dyDescent="0.25">
      <c r="V2389" s="210" t="s">
        <v>3</v>
      </c>
      <c r="AD2389" s="210" t="s">
        <v>3</v>
      </c>
    </row>
    <row r="2390" spans="22:30" x14ac:dyDescent="0.25">
      <c r="V2390" s="210" t="s">
        <v>3</v>
      </c>
      <c r="AD2390" s="210" t="s">
        <v>3</v>
      </c>
    </row>
    <row r="2391" spans="22:30" x14ac:dyDescent="0.25">
      <c r="V2391" s="210" t="s">
        <v>3</v>
      </c>
      <c r="AD2391" s="210" t="s">
        <v>3</v>
      </c>
    </row>
    <row r="2392" spans="22:30" x14ac:dyDescent="0.25">
      <c r="V2392" s="210" t="s">
        <v>3</v>
      </c>
      <c r="AD2392" s="210" t="s">
        <v>3</v>
      </c>
    </row>
    <row r="2393" spans="22:30" x14ac:dyDescent="0.25">
      <c r="V2393" s="210" t="s">
        <v>3</v>
      </c>
      <c r="AD2393" s="210" t="s">
        <v>3</v>
      </c>
    </row>
    <row r="2394" spans="22:30" x14ac:dyDescent="0.25">
      <c r="V2394" s="210" t="s">
        <v>3</v>
      </c>
      <c r="AD2394" s="210" t="s">
        <v>3</v>
      </c>
    </row>
    <row r="2395" spans="22:30" x14ac:dyDescent="0.25">
      <c r="V2395" s="210" t="s">
        <v>3</v>
      </c>
      <c r="AD2395" s="210" t="s">
        <v>3</v>
      </c>
    </row>
    <row r="2396" spans="22:30" x14ac:dyDescent="0.25">
      <c r="V2396" s="210" t="s">
        <v>3</v>
      </c>
      <c r="AD2396" s="210" t="s">
        <v>3</v>
      </c>
    </row>
    <row r="2397" spans="22:30" x14ac:dyDescent="0.25">
      <c r="V2397" s="210" t="s">
        <v>3</v>
      </c>
      <c r="AD2397" s="210" t="s">
        <v>3</v>
      </c>
    </row>
    <row r="2398" spans="22:30" x14ac:dyDescent="0.25">
      <c r="V2398" s="210" t="s">
        <v>3</v>
      </c>
      <c r="AD2398" s="210" t="s">
        <v>3</v>
      </c>
    </row>
    <row r="2399" spans="22:30" x14ac:dyDescent="0.25">
      <c r="V2399" s="210" t="s">
        <v>3</v>
      </c>
      <c r="AD2399" s="210" t="s">
        <v>3</v>
      </c>
    </row>
    <row r="2400" spans="22:30" x14ac:dyDescent="0.25">
      <c r="V2400" s="210" t="s">
        <v>3</v>
      </c>
      <c r="AD2400" s="210" t="s">
        <v>3</v>
      </c>
    </row>
    <row r="2401" spans="22:30" x14ac:dyDescent="0.25">
      <c r="V2401" s="210" t="s">
        <v>3</v>
      </c>
      <c r="AD2401" s="210" t="s">
        <v>3</v>
      </c>
    </row>
    <row r="2402" spans="22:30" x14ac:dyDescent="0.25">
      <c r="V2402" s="210" t="s">
        <v>3</v>
      </c>
      <c r="AD2402" s="210" t="s">
        <v>3</v>
      </c>
    </row>
    <row r="2403" spans="22:30" x14ac:dyDescent="0.25">
      <c r="V2403" s="210" t="s">
        <v>3</v>
      </c>
      <c r="AD2403" s="210" t="s">
        <v>3</v>
      </c>
    </row>
    <row r="2404" spans="22:30" x14ac:dyDescent="0.25">
      <c r="V2404" s="210" t="s">
        <v>3</v>
      </c>
      <c r="AD2404" s="210" t="s">
        <v>3</v>
      </c>
    </row>
    <row r="2405" spans="22:30" x14ac:dyDescent="0.25">
      <c r="V2405" s="210" t="s">
        <v>3</v>
      </c>
      <c r="AD2405" s="210" t="s">
        <v>3</v>
      </c>
    </row>
    <row r="2406" spans="22:30" x14ac:dyDescent="0.25">
      <c r="V2406" s="210" t="s">
        <v>3</v>
      </c>
      <c r="AD2406" s="210" t="s">
        <v>3</v>
      </c>
    </row>
    <row r="2407" spans="22:30" x14ac:dyDescent="0.25">
      <c r="V2407" s="210" t="s">
        <v>3</v>
      </c>
      <c r="AD2407" s="210" t="s">
        <v>3</v>
      </c>
    </row>
    <row r="2408" spans="22:30" x14ac:dyDescent="0.25">
      <c r="V2408" s="210" t="s">
        <v>3</v>
      </c>
      <c r="AD2408" s="210" t="s">
        <v>3</v>
      </c>
    </row>
    <row r="2409" spans="22:30" x14ac:dyDescent="0.25">
      <c r="V2409" s="210" t="s">
        <v>3</v>
      </c>
      <c r="AD2409" s="210" t="s">
        <v>3</v>
      </c>
    </row>
    <row r="2410" spans="22:30" x14ac:dyDescent="0.25">
      <c r="V2410" s="210" t="s">
        <v>3</v>
      </c>
      <c r="AD2410" s="210" t="s">
        <v>3</v>
      </c>
    </row>
    <row r="2411" spans="22:30" x14ac:dyDescent="0.25">
      <c r="V2411" s="210" t="s">
        <v>3</v>
      </c>
      <c r="AD2411" s="210" t="s">
        <v>3</v>
      </c>
    </row>
    <row r="2412" spans="22:30" x14ac:dyDescent="0.25">
      <c r="V2412" s="210" t="s">
        <v>3</v>
      </c>
      <c r="AD2412" s="210" t="s">
        <v>3</v>
      </c>
    </row>
    <row r="2413" spans="22:30" x14ac:dyDescent="0.25">
      <c r="V2413" s="210" t="s">
        <v>3</v>
      </c>
      <c r="AD2413" s="210" t="s">
        <v>3</v>
      </c>
    </row>
    <row r="2414" spans="22:30" x14ac:dyDescent="0.25">
      <c r="V2414" s="210" t="s">
        <v>3</v>
      </c>
      <c r="AD2414" s="210" t="s">
        <v>3</v>
      </c>
    </row>
    <row r="2415" spans="22:30" x14ac:dyDescent="0.25">
      <c r="V2415" s="210" t="s">
        <v>3</v>
      </c>
      <c r="AD2415" s="210" t="s">
        <v>3</v>
      </c>
    </row>
    <row r="2416" spans="22:30" x14ac:dyDescent="0.25">
      <c r="V2416" s="210" t="s">
        <v>3</v>
      </c>
      <c r="AD2416" s="210" t="s">
        <v>3</v>
      </c>
    </row>
    <row r="2417" spans="22:30" x14ac:dyDescent="0.25">
      <c r="V2417" s="210" t="s">
        <v>3</v>
      </c>
      <c r="AD2417" s="210" t="s">
        <v>3</v>
      </c>
    </row>
    <row r="2418" spans="22:30" x14ac:dyDescent="0.25">
      <c r="V2418" s="210" t="s">
        <v>3</v>
      </c>
      <c r="AD2418" s="210" t="s">
        <v>3</v>
      </c>
    </row>
    <row r="2419" spans="22:30" x14ac:dyDescent="0.25">
      <c r="V2419" s="210" t="s">
        <v>3</v>
      </c>
      <c r="AD2419" s="210" t="s">
        <v>3</v>
      </c>
    </row>
    <row r="2420" spans="22:30" x14ac:dyDescent="0.25">
      <c r="V2420" s="210" t="s">
        <v>3</v>
      </c>
      <c r="AD2420" s="210" t="s">
        <v>3</v>
      </c>
    </row>
    <row r="2421" spans="22:30" x14ac:dyDescent="0.25">
      <c r="V2421" s="210" t="s">
        <v>3</v>
      </c>
      <c r="AD2421" s="210" t="s">
        <v>3</v>
      </c>
    </row>
    <row r="2422" spans="22:30" x14ac:dyDescent="0.25">
      <c r="V2422" s="210" t="s">
        <v>3</v>
      </c>
      <c r="AD2422" s="210" t="s">
        <v>3</v>
      </c>
    </row>
    <row r="2423" spans="22:30" x14ac:dyDescent="0.25">
      <c r="V2423" s="210" t="s">
        <v>3</v>
      </c>
      <c r="AD2423" s="210" t="s">
        <v>3</v>
      </c>
    </row>
    <row r="2424" spans="22:30" x14ac:dyDescent="0.25">
      <c r="V2424" s="210" t="s">
        <v>3</v>
      </c>
      <c r="AD2424" s="210" t="s">
        <v>3</v>
      </c>
    </row>
    <row r="2425" spans="22:30" x14ac:dyDescent="0.25">
      <c r="V2425" s="210" t="s">
        <v>3</v>
      </c>
      <c r="AD2425" s="210" t="s">
        <v>3</v>
      </c>
    </row>
    <row r="2426" spans="22:30" x14ac:dyDescent="0.25">
      <c r="V2426" s="210" t="s">
        <v>3</v>
      </c>
      <c r="AD2426" s="210" t="s">
        <v>3</v>
      </c>
    </row>
    <row r="2427" spans="22:30" x14ac:dyDescent="0.25">
      <c r="V2427" s="210" t="s">
        <v>3</v>
      </c>
      <c r="AD2427" s="210" t="s">
        <v>3</v>
      </c>
    </row>
    <row r="2428" spans="22:30" x14ac:dyDescent="0.25">
      <c r="V2428" s="210" t="s">
        <v>3</v>
      </c>
      <c r="AD2428" s="210" t="s">
        <v>3</v>
      </c>
    </row>
    <row r="2429" spans="22:30" x14ac:dyDescent="0.25">
      <c r="V2429" s="210" t="s">
        <v>3</v>
      </c>
      <c r="AD2429" s="210" t="s">
        <v>3</v>
      </c>
    </row>
    <row r="2430" spans="22:30" x14ac:dyDescent="0.25">
      <c r="V2430" s="210" t="s">
        <v>3</v>
      </c>
      <c r="AD2430" s="210" t="s">
        <v>3</v>
      </c>
    </row>
    <row r="2431" spans="22:30" x14ac:dyDescent="0.25">
      <c r="V2431" s="210" t="s">
        <v>3</v>
      </c>
      <c r="AD2431" s="210" t="s">
        <v>3</v>
      </c>
    </row>
    <row r="2432" spans="22:30" x14ac:dyDescent="0.25">
      <c r="V2432" s="210" t="s">
        <v>3</v>
      </c>
      <c r="AD2432" s="210" t="s">
        <v>3</v>
      </c>
    </row>
    <row r="2433" spans="22:30" x14ac:dyDescent="0.25">
      <c r="V2433" s="210" t="s">
        <v>3</v>
      </c>
      <c r="AD2433" s="210" t="s">
        <v>3</v>
      </c>
    </row>
    <row r="2434" spans="22:30" x14ac:dyDescent="0.25">
      <c r="V2434" s="210" t="s">
        <v>3</v>
      </c>
      <c r="AD2434" s="210" t="s">
        <v>3</v>
      </c>
    </row>
    <row r="2435" spans="22:30" x14ac:dyDescent="0.25">
      <c r="V2435" s="210" t="s">
        <v>3</v>
      </c>
      <c r="AD2435" s="210" t="s">
        <v>3</v>
      </c>
    </row>
    <row r="2436" spans="22:30" x14ac:dyDescent="0.25">
      <c r="V2436" s="210" t="s">
        <v>3</v>
      </c>
      <c r="AD2436" s="210" t="s">
        <v>3</v>
      </c>
    </row>
    <row r="2437" spans="22:30" x14ac:dyDescent="0.25">
      <c r="V2437" s="210" t="s">
        <v>3</v>
      </c>
      <c r="AD2437" s="210" t="s">
        <v>3</v>
      </c>
    </row>
    <row r="2438" spans="22:30" x14ac:dyDescent="0.25">
      <c r="V2438" s="210" t="s">
        <v>3</v>
      </c>
      <c r="AD2438" s="210" t="s">
        <v>3</v>
      </c>
    </row>
    <row r="2439" spans="22:30" x14ac:dyDescent="0.25">
      <c r="V2439" s="210" t="s">
        <v>3</v>
      </c>
      <c r="AD2439" s="210" t="s">
        <v>3</v>
      </c>
    </row>
    <row r="2440" spans="22:30" x14ac:dyDescent="0.25">
      <c r="V2440" s="210" t="s">
        <v>3</v>
      </c>
      <c r="AD2440" s="210" t="s">
        <v>3</v>
      </c>
    </row>
    <row r="2441" spans="22:30" x14ac:dyDescent="0.25">
      <c r="V2441" s="210" t="s">
        <v>3</v>
      </c>
      <c r="AD2441" s="210" t="s">
        <v>3</v>
      </c>
    </row>
    <row r="2442" spans="22:30" x14ac:dyDescent="0.25">
      <c r="V2442" s="210" t="s">
        <v>3</v>
      </c>
      <c r="AD2442" s="210" t="s">
        <v>3</v>
      </c>
    </row>
    <row r="2443" spans="22:30" x14ac:dyDescent="0.25">
      <c r="V2443" s="210" t="s">
        <v>3</v>
      </c>
      <c r="AD2443" s="210" t="s">
        <v>3</v>
      </c>
    </row>
    <row r="2444" spans="22:30" x14ac:dyDescent="0.25">
      <c r="V2444" s="210" t="s">
        <v>3</v>
      </c>
      <c r="AD2444" s="210" t="s">
        <v>3</v>
      </c>
    </row>
    <row r="2445" spans="22:30" x14ac:dyDescent="0.25">
      <c r="AD2445" s="210" t="s">
        <v>3</v>
      </c>
    </row>
    <row r="2446" spans="22:30" x14ac:dyDescent="0.25">
      <c r="AD2446" s="210" t="s">
        <v>3</v>
      </c>
    </row>
    <row r="2447" spans="22:30" x14ac:dyDescent="0.25">
      <c r="AD2447" s="210" t="s">
        <v>3</v>
      </c>
    </row>
    <row r="2448" spans="22:30" x14ac:dyDescent="0.25">
      <c r="AD2448" s="210" t="s">
        <v>3</v>
      </c>
    </row>
    <row r="2449" spans="30:30" x14ac:dyDescent="0.25">
      <c r="AD2449" s="210" t="s">
        <v>3</v>
      </c>
    </row>
    <row r="2450" spans="30:30" x14ac:dyDescent="0.25">
      <c r="AD2450" s="210" t="s">
        <v>3</v>
      </c>
    </row>
    <row r="2451" spans="30:30" x14ac:dyDescent="0.25">
      <c r="AD2451" s="210" t="s">
        <v>3</v>
      </c>
    </row>
    <row r="2452" spans="30:30" x14ac:dyDescent="0.25">
      <c r="AD2452" s="210" t="s">
        <v>3</v>
      </c>
    </row>
    <row r="2453" spans="30:30" x14ac:dyDescent="0.25">
      <c r="AD2453" s="210" t="s">
        <v>3</v>
      </c>
    </row>
    <row r="2454" spans="30:30" x14ac:dyDescent="0.25">
      <c r="AD2454" s="210" t="s">
        <v>3</v>
      </c>
    </row>
    <row r="2455" spans="30:30" x14ac:dyDescent="0.25">
      <c r="AD2455" s="210" t="s">
        <v>3</v>
      </c>
    </row>
    <row r="2456" spans="30:30" x14ac:dyDescent="0.25">
      <c r="AD2456" s="210" t="s">
        <v>3</v>
      </c>
    </row>
    <row r="2457" spans="30:30" x14ac:dyDescent="0.25">
      <c r="AD2457" s="210" t="s">
        <v>3</v>
      </c>
    </row>
    <row r="2458" spans="30:30" x14ac:dyDescent="0.25">
      <c r="AD2458" s="210" t="s">
        <v>3</v>
      </c>
    </row>
    <row r="2459" spans="30:30" x14ac:dyDescent="0.25">
      <c r="AD2459" s="210" t="s">
        <v>3</v>
      </c>
    </row>
    <row r="2460" spans="30:30" x14ac:dyDescent="0.25">
      <c r="AD2460" s="210" t="s">
        <v>3</v>
      </c>
    </row>
    <row r="2461" spans="30:30" x14ac:dyDescent="0.25">
      <c r="AD2461" s="210" t="s">
        <v>3</v>
      </c>
    </row>
    <row r="2462" spans="30:30" x14ac:dyDescent="0.25">
      <c r="AD2462" s="210" t="s">
        <v>3</v>
      </c>
    </row>
    <row r="2463" spans="30:30" x14ac:dyDescent="0.25">
      <c r="AD2463" s="210" t="s">
        <v>3</v>
      </c>
    </row>
    <row r="2464" spans="30:30" x14ac:dyDescent="0.25">
      <c r="AD2464" s="210" t="s">
        <v>3</v>
      </c>
    </row>
    <row r="2465" spans="30:30" x14ac:dyDescent="0.25">
      <c r="AD2465" s="210" t="s">
        <v>3</v>
      </c>
    </row>
    <row r="2466" spans="30:30" x14ac:dyDescent="0.25">
      <c r="AD2466" s="210" t="s">
        <v>3</v>
      </c>
    </row>
    <row r="2467" spans="30:30" x14ac:dyDescent="0.25">
      <c r="AD2467" s="210" t="s">
        <v>3</v>
      </c>
    </row>
    <row r="2468" spans="30:30" x14ac:dyDescent="0.25">
      <c r="AD2468" s="210" t="s">
        <v>3</v>
      </c>
    </row>
    <row r="2469" spans="30:30" x14ac:dyDescent="0.25">
      <c r="AD2469" s="210" t="s">
        <v>3</v>
      </c>
    </row>
    <row r="2470" spans="30:30" x14ac:dyDescent="0.25">
      <c r="AD2470" s="210" t="s">
        <v>3</v>
      </c>
    </row>
    <row r="2471" spans="30:30" x14ac:dyDescent="0.25">
      <c r="AD2471" s="210" t="s">
        <v>3</v>
      </c>
    </row>
    <row r="2472" spans="30:30" x14ac:dyDescent="0.25">
      <c r="AD2472" s="210" t="s">
        <v>3</v>
      </c>
    </row>
    <row r="2473" spans="30:30" x14ac:dyDescent="0.25">
      <c r="AD2473" s="210" t="s">
        <v>3</v>
      </c>
    </row>
    <row r="2474" spans="30:30" x14ac:dyDescent="0.25">
      <c r="AD2474" s="210" t="s">
        <v>3</v>
      </c>
    </row>
    <row r="2475" spans="30:30" x14ac:dyDescent="0.25">
      <c r="AD2475" s="210" t="s">
        <v>3</v>
      </c>
    </row>
    <row r="2476" spans="30:30" x14ac:dyDescent="0.25">
      <c r="AD2476" s="210" t="s">
        <v>3</v>
      </c>
    </row>
    <row r="2477" spans="30:30" x14ac:dyDescent="0.25">
      <c r="AD2477" s="210" t="s">
        <v>3</v>
      </c>
    </row>
    <row r="2478" spans="30:30" x14ac:dyDescent="0.25">
      <c r="AD2478" s="210" t="s">
        <v>3</v>
      </c>
    </row>
    <row r="2479" spans="30:30" x14ac:dyDescent="0.25">
      <c r="AD2479" s="210" t="s">
        <v>3</v>
      </c>
    </row>
    <row r="2480" spans="30:30" x14ac:dyDescent="0.25">
      <c r="AD2480" s="210" t="s">
        <v>3</v>
      </c>
    </row>
    <row r="2481" spans="30:30" x14ac:dyDescent="0.25">
      <c r="AD2481" s="210" t="s">
        <v>3</v>
      </c>
    </row>
    <row r="2482" spans="30:30" x14ac:dyDescent="0.25">
      <c r="AD2482" s="210" t="s">
        <v>3</v>
      </c>
    </row>
    <row r="2483" spans="30:30" x14ac:dyDescent="0.25">
      <c r="AD2483" s="210" t="s">
        <v>3</v>
      </c>
    </row>
    <row r="2484" spans="30:30" x14ac:dyDescent="0.25">
      <c r="AD2484" s="210" t="s">
        <v>3</v>
      </c>
    </row>
    <row r="2485" spans="30:30" x14ac:dyDescent="0.25">
      <c r="AD2485" s="210" t="s">
        <v>3</v>
      </c>
    </row>
    <row r="2486" spans="30:30" x14ac:dyDescent="0.25">
      <c r="AD2486" s="210" t="s">
        <v>3</v>
      </c>
    </row>
    <row r="2487" spans="30:30" x14ac:dyDescent="0.25">
      <c r="AD2487" s="210" t="s">
        <v>3</v>
      </c>
    </row>
    <row r="2488" spans="30:30" x14ac:dyDescent="0.25">
      <c r="AD2488" s="210" t="s">
        <v>3</v>
      </c>
    </row>
    <row r="2489" spans="30:30" x14ac:dyDescent="0.25">
      <c r="AD2489" s="210" t="s">
        <v>3</v>
      </c>
    </row>
    <row r="2490" spans="30:30" x14ac:dyDescent="0.25">
      <c r="AD2490" s="210" t="s">
        <v>3</v>
      </c>
    </row>
    <row r="2491" spans="30:30" x14ac:dyDescent="0.25">
      <c r="AD2491" s="210" t="s">
        <v>3</v>
      </c>
    </row>
    <row r="2492" spans="30:30" x14ac:dyDescent="0.25">
      <c r="AD2492" s="210" t="s">
        <v>3</v>
      </c>
    </row>
    <row r="2493" spans="30:30" x14ac:dyDescent="0.25">
      <c r="AD2493" s="210" t="s">
        <v>3</v>
      </c>
    </row>
    <row r="2494" spans="30:30" x14ac:dyDescent="0.25">
      <c r="AD2494" s="210" t="s">
        <v>3</v>
      </c>
    </row>
    <row r="2495" spans="30:30" x14ac:dyDescent="0.25">
      <c r="AD2495" s="210" t="s">
        <v>3</v>
      </c>
    </row>
    <row r="2496" spans="30:30" x14ac:dyDescent="0.25">
      <c r="AD2496" s="210" t="s">
        <v>3</v>
      </c>
    </row>
    <row r="2497" spans="30:30" x14ac:dyDescent="0.25">
      <c r="AD2497" s="210" t="s">
        <v>3</v>
      </c>
    </row>
    <row r="2498" spans="30:30" x14ac:dyDescent="0.25">
      <c r="AD2498" s="210" t="s">
        <v>3</v>
      </c>
    </row>
    <row r="2499" spans="30:30" x14ac:dyDescent="0.25">
      <c r="AD2499" s="210" t="s">
        <v>3</v>
      </c>
    </row>
    <row r="2500" spans="30:30" x14ac:dyDescent="0.25">
      <c r="AD2500" s="210" t="s">
        <v>3</v>
      </c>
    </row>
    <row r="2501" spans="30:30" x14ac:dyDescent="0.25">
      <c r="AD2501" s="210" t="s">
        <v>3</v>
      </c>
    </row>
    <row r="2502" spans="30:30" x14ac:dyDescent="0.25">
      <c r="AD2502" s="210" t="s">
        <v>3</v>
      </c>
    </row>
    <row r="2503" spans="30:30" x14ac:dyDescent="0.25">
      <c r="AD2503" s="210" t="s">
        <v>3</v>
      </c>
    </row>
    <row r="2504" spans="30:30" x14ac:dyDescent="0.25">
      <c r="AD2504" s="210" t="s">
        <v>3</v>
      </c>
    </row>
    <row r="2505" spans="30:30" x14ac:dyDescent="0.25">
      <c r="AD2505" s="210" t="s">
        <v>3</v>
      </c>
    </row>
    <row r="2506" spans="30:30" x14ac:dyDescent="0.25">
      <c r="AD2506" s="210" t="s">
        <v>3</v>
      </c>
    </row>
    <row r="2507" spans="30:30" x14ac:dyDescent="0.25">
      <c r="AD2507" s="210" t="s">
        <v>3</v>
      </c>
    </row>
    <row r="2508" spans="30:30" x14ac:dyDescent="0.25">
      <c r="AD2508" s="210" t="s">
        <v>3</v>
      </c>
    </row>
    <row r="2509" spans="30:30" x14ac:dyDescent="0.25">
      <c r="AD2509" s="210" t="s">
        <v>3</v>
      </c>
    </row>
    <row r="2510" spans="30:30" x14ac:dyDescent="0.25">
      <c r="AD2510" s="210" t="s">
        <v>3</v>
      </c>
    </row>
    <row r="2511" spans="30:30" x14ac:dyDescent="0.25">
      <c r="AD2511" s="210" t="s">
        <v>3</v>
      </c>
    </row>
    <row r="2512" spans="30:30" x14ac:dyDescent="0.25">
      <c r="AD2512" s="210" t="s">
        <v>3</v>
      </c>
    </row>
    <row r="2513" spans="30:30" x14ac:dyDescent="0.25">
      <c r="AD2513" s="210" t="s">
        <v>3</v>
      </c>
    </row>
    <row r="2514" spans="30:30" x14ac:dyDescent="0.25">
      <c r="AD2514" s="210" t="s">
        <v>3</v>
      </c>
    </row>
    <row r="2515" spans="30:30" x14ac:dyDescent="0.25">
      <c r="AD2515" s="210" t="s">
        <v>3</v>
      </c>
    </row>
    <row r="2516" spans="30:30" x14ac:dyDescent="0.25">
      <c r="AD2516" s="210" t="s">
        <v>3</v>
      </c>
    </row>
    <row r="2517" spans="30:30" x14ac:dyDescent="0.25">
      <c r="AD2517" s="210" t="s">
        <v>3</v>
      </c>
    </row>
    <row r="2518" spans="30:30" x14ac:dyDescent="0.25">
      <c r="AD2518" s="210" t="s">
        <v>3</v>
      </c>
    </row>
    <row r="2519" spans="30:30" x14ac:dyDescent="0.25">
      <c r="AD2519" s="210" t="s">
        <v>3</v>
      </c>
    </row>
    <row r="2520" spans="30:30" x14ac:dyDescent="0.25">
      <c r="AD2520" s="210" t="s">
        <v>3</v>
      </c>
    </row>
    <row r="2521" spans="30:30" x14ac:dyDescent="0.25">
      <c r="AD2521" s="210" t="s">
        <v>3</v>
      </c>
    </row>
    <row r="2522" spans="30:30" x14ac:dyDescent="0.25">
      <c r="AD2522" s="210" t="s">
        <v>3</v>
      </c>
    </row>
    <row r="2523" spans="30:30" x14ac:dyDescent="0.25">
      <c r="AD2523" s="210" t="s">
        <v>3</v>
      </c>
    </row>
    <row r="2524" spans="30:30" x14ac:dyDescent="0.25">
      <c r="AD2524" s="210" t="s">
        <v>3</v>
      </c>
    </row>
    <row r="2525" spans="30:30" x14ac:dyDescent="0.25">
      <c r="AD2525" s="210" t="s">
        <v>3</v>
      </c>
    </row>
    <row r="2526" spans="30:30" x14ac:dyDescent="0.25">
      <c r="AD2526" s="210" t="s">
        <v>3</v>
      </c>
    </row>
    <row r="2527" spans="30:30" x14ac:dyDescent="0.25">
      <c r="AD2527" s="210" t="s">
        <v>3</v>
      </c>
    </row>
    <row r="2528" spans="30:30" x14ac:dyDescent="0.25">
      <c r="AD2528" s="210" t="s">
        <v>3</v>
      </c>
    </row>
    <row r="2529" spans="30:30" x14ac:dyDescent="0.25">
      <c r="AD2529" s="210" t="s">
        <v>3</v>
      </c>
    </row>
    <row r="2530" spans="30:30" x14ac:dyDescent="0.25">
      <c r="AD2530" s="210" t="s">
        <v>3</v>
      </c>
    </row>
    <row r="2531" spans="30:30" x14ac:dyDescent="0.25">
      <c r="AD2531" s="210" t="s">
        <v>3</v>
      </c>
    </row>
    <row r="2532" spans="30:30" x14ac:dyDescent="0.25">
      <c r="AD2532" s="210" t="s">
        <v>3</v>
      </c>
    </row>
    <row r="2533" spans="30:30" x14ac:dyDescent="0.25">
      <c r="AD2533" s="210" t="s">
        <v>3</v>
      </c>
    </row>
    <row r="2534" spans="30:30" x14ac:dyDescent="0.25">
      <c r="AD2534" s="210" t="s">
        <v>3</v>
      </c>
    </row>
    <row r="2535" spans="30:30" x14ac:dyDescent="0.25">
      <c r="AD2535" s="210" t="s">
        <v>3</v>
      </c>
    </row>
    <row r="2536" spans="30:30" x14ac:dyDescent="0.25">
      <c r="AD2536" s="210" t="s">
        <v>3</v>
      </c>
    </row>
    <row r="2537" spans="30:30" x14ac:dyDescent="0.25">
      <c r="AD2537" s="210" t="s">
        <v>3</v>
      </c>
    </row>
    <row r="2538" spans="30:30" x14ac:dyDescent="0.25">
      <c r="AD2538" s="210" t="s">
        <v>3</v>
      </c>
    </row>
    <row r="2539" spans="30:30" x14ac:dyDescent="0.25">
      <c r="AD2539" s="210" t="s">
        <v>3</v>
      </c>
    </row>
    <row r="2540" spans="30:30" x14ac:dyDescent="0.25">
      <c r="AD2540" s="210" t="s">
        <v>3</v>
      </c>
    </row>
    <row r="2541" spans="30:30" x14ac:dyDescent="0.25">
      <c r="AD2541" s="210" t="s">
        <v>3</v>
      </c>
    </row>
    <row r="2542" spans="30:30" x14ac:dyDescent="0.25">
      <c r="AD2542" s="210" t="s">
        <v>3</v>
      </c>
    </row>
    <row r="2543" spans="30:30" x14ac:dyDescent="0.25">
      <c r="AD2543" s="210" t="s">
        <v>3</v>
      </c>
    </row>
    <row r="2544" spans="30:30" x14ac:dyDescent="0.25">
      <c r="AD2544" s="210" t="s">
        <v>3</v>
      </c>
    </row>
    <row r="2545" spans="30:30" x14ac:dyDescent="0.25">
      <c r="AD2545" s="210" t="s">
        <v>3</v>
      </c>
    </row>
    <row r="2546" spans="30:30" x14ac:dyDescent="0.25">
      <c r="AD2546" s="210" t="s">
        <v>3</v>
      </c>
    </row>
    <row r="2547" spans="30:30" x14ac:dyDescent="0.25">
      <c r="AD2547" s="210" t="s">
        <v>3</v>
      </c>
    </row>
    <row r="2548" spans="30:30" x14ac:dyDescent="0.25">
      <c r="AD2548" s="210" t="s">
        <v>3</v>
      </c>
    </row>
    <row r="2549" spans="30:30" x14ac:dyDescent="0.25">
      <c r="AD2549" s="210" t="s">
        <v>3</v>
      </c>
    </row>
    <row r="2550" spans="30:30" x14ac:dyDescent="0.25">
      <c r="AD2550" s="210" t="s">
        <v>3</v>
      </c>
    </row>
    <row r="2551" spans="30:30" x14ac:dyDescent="0.25">
      <c r="AD2551" s="210" t="s">
        <v>3</v>
      </c>
    </row>
    <row r="2552" spans="30:30" x14ac:dyDescent="0.25">
      <c r="AD2552" s="210" t="s">
        <v>3</v>
      </c>
    </row>
    <row r="2553" spans="30:30" x14ac:dyDescent="0.25">
      <c r="AD2553" s="210" t="s">
        <v>3</v>
      </c>
    </row>
    <row r="2554" spans="30:30" x14ac:dyDescent="0.25">
      <c r="AD2554" s="210" t="s">
        <v>3</v>
      </c>
    </row>
    <row r="2555" spans="30:30" x14ac:dyDescent="0.25">
      <c r="AD2555" s="210" t="s">
        <v>3</v>
      </c>
    </row>
    <row r="2556" spans="30:30" x14ac:dyDescent="0.25">
      <c r="AD2556" s="210" t="s">
        <v>3</v>
      </c>
    </row>
    <row r="2557" spans="30:30" x14ac:dyDescent="0.25">
      <c r="AD2557" s="210" t="s">
        <v>3</v>
      </c>
    </row>
    <row r="2558" spans="30:30" x14ac:dyDescent="0.25">
      <c r="AD2558" s="210" t="s">
        <v>3</v>
      </c>
    </row>
    <row r="2559" spans="30:30" x14ac:dyDescent="0.25">
      <c r="AD2559" s="210" t="s">
        <v>3</v>
      </c>
    </row>
    <row r="2560" spans="30:30" x14ac:dyDescent="0.25">
      <c r="AD2560" s="210" t="s">
        <v>3</v>
      </c>
    </row>
    <row r="2561" spans="30:30" x14ac:dyDescent="0.25">
      <c r="AD2561" s="210" t="s">
        <v>3</v>
      </c>
    </row>
    <row r="2562" spans="30:30" x14ac:dyDescent="0.25">
      <c r="AD2562" s="210" t="s">
        <v>3</v>
      </c>
    </row>
    <row r="2563" spans="30:30" x14ac:dyDescent="0.25">
      <c r="AD2563" s="210" t="s">
        <v>3</v>
      </c>
    </row>
    <row r="2564" spans="30:30" x14ac:dyDescent="0.25">
      <c r="AD2564" s="210" t="s">
        <v>3</v>
      </c>
    </row>
    <row r="2565" spans="30:30" x14ac:dyDescent="0.25">
      <c r="AD2565" s="210" t="s">
        <v>3</v>
      </c>
    </row>
    <row r="2566" spans="30:30" x14ac:dyDescent="0.25">
      <c r="AD2566" s="210" t="s">
        <v>3</v>
      </c>
    </row>
    <row r="2567" spans="30:30" x14ac:dyDescent="0.25">
      <c r="AD2567" s="210" t="s">
        <v>3</v>
      </c>
    </row>
    <row r="2568" spans="30:30" x14ac:dyDescent="0.25">
      <c r="AD2568" s="210" t="s">
        <v>3</v>
      </c>
    </row>
    <row r="2569" spans="30:30" x14ac:dyDescent="0.25">
      <c r="AD2569" s="210" t="s">
        <v>3</v>
      </c>
    </row>
    <row r="2570" spans="30:30" x14ac:dyDescent="0.25">
      <c r="AD2570" s="210" t="s">
        <v>3</v>
      </c>
    </row>
    <row r="2571" spans="30:30" x14ac:dyDescent="0.25">
      <c r="AD2571" s="210" t="s">
        <v>3</v>
      </c>
    </row>
    <row r="2572" spans="30:30" x14ac:dyDescent="0.25">
      <c r="AD2572" s="210" t="s">
        <v>3</v>
      </c>
    </row>
    <row r="2573" spans="30:30" x14ac:dyDescent="0.25">
      <c r="AD2573" s="210" t="s">
        <v>3</v>
      </c>
    </row>
    <row r="2574" spans="30:30" x14ac:dyDescent="0.25">
      <c r="AD2574" s="210" t="s">
        <v>3</v>
      </c>
    </row>
    <row r="2575" spans="30:30" x14ac:dyDescent="0.25">
      <c r="AD2575" s="210" t="s">
        <v>3</v>
      </c>
    </row>
    <row r="2576" spans="30:30" x14ac:dyDescent="0.25">
      <c r="AD2576" s="210" t="s">
        <v>3</v>
      </c>
    </row>
    <row r="2577" spans="30:30" x14ac:dyDescent="0.25">
      <c r="AD2577" s="210" t="s">
        <v>3</v>
      </c>
    </row>
    <row r="2578" spans="30:30" x14ac:dyDescent="0.25">
      <c r="AD2578" s="210" t="s">
        <v>3</v>
      </c>
    </row>
    <row r="2579" spans="30:30" x14ac:dyDescent="0.25">
      <c r="AD2579" s="210" t="s">
        <v>3</v>
      </c>
    </row>
    <row r="2580" spans="30:30" x14ac:dyDescent="0.25">
      <c r="AD2580" s="210" t="s">
        <v>3</v>
      </c>
    </row>
    <row r="2581" spans="30:30" x14ac:dyDescent="0.25">
      <c r="AD2581" s="210" t="s">
        <v>3</v>
      </c>
    </row>
    <row r="2582" spans="30:30" x14ac:dyDescent="0.25">
      <c r="AD2582" s="210" t="s">
        <v>3</v>
      </c>
    </row>
    <row r="2583" spans="30:30" x14ac:dyDescent="0.25">
      <c r="AD2583" s="210" t="s">
        <v>3</v>
      </c>
    </row>
    <row r="2584" spans="30:30" x14ac:dyDescent="0.25">
      <c r="AD2584" s="210" t="s">
        <v>3</v>
      </c>
    </row>
    <row r="2585" spans="30:30" x14ac:dyDescent="0.25">
      <c r="AD2585" s="210" t="s">
        <v>3</v>
      </c>
    </row>
    <row r="2586" spans="30:30" x14ac:dyDescent="0.25">
      <c r="AD2586" s="210" t="s">
        <v>3</v>
      </c>
    </row>
    <row r="2587" spans="30:30" x14ac:dyDescent="0.25">
      <c r="AD2587" s="210" t="s">
        <v>3</v>
      </c>
    </row>
    <row r="2588" spans="30:30" x14ac:dyDescent="0.25">
      <c r="AD2588" s="210" t="s">
        <v>3</v>
      </c>
    </row>
    <row r="2589" spans="30:30" x14ac:dyDescent="0.25">
      <c r="AD2589" s="210" t="s">
        <v>3</v>
      </c>
    </row>
    <row r="2590" spans="30:30" x14ac:dyDescent="0.25">
      <c r="AD2590" s="210" t="s">
        <v>3</v>
      </c>
    </row>
    <row r="2591" spans="30:30" x14ac:dyDescent="0.25">
      <c r="AD2591" s="210" t="s">
        <v>3</v>
      </c>
    </row>
    <row r="2592" spans="30:30" x14ac:dyDescent="0.25">
      <c r="AD2592" s="210" t="s">
        <v>3</v>
      </c>
    </row>
    <row r="2593" spans="30:30" x14ac:dyDescent="0.25">
      <c r="AD2593" s="210" t="s">
        <v>3</v>
      </c>
    </row>
    <row r="2594" spans="30:30" x14ac:dyDescent="0.25">
      <c r="AD2594" s="210" t="s">
        <v>3</v>
      </c>
    </row>
    <row r="2595" spans="30:30" x14ac:dyDescent="0.25">
      <c r="AD2595" s="210" t="s">
        <v>3</v>
      </c>
    </row>
    <row r="2596" spans="30:30" x14ac:dyDescent="0.25">
      <c r="AD2596" s="210" t="s">
        <v>3</v>
      </c>
    </row>
    <row r="2597" spans="30:30" x14ac:dyDescent="0.25">
      <c r="AD2597" s="210" t="s">
        <v>3</v>
      </c>
    </row>
    <row r="2598" spans="30:30" x14ac:dyDescent="0.25">
      <c r="AD2598" s="210" t="s">
        <v>3</v>
      </c>
    </row>
    <row r="2599" spans="30:30" x14ac:dyDescent="0.25">
      <c r="AD2599" s="210" t="s">
        <v>3</v>
      </c>
    </row>
    <row r="2600" spans="30:30" x14ac:dyDescent="0.25">
      <c r="AD2600" s="210" t="s">
        <v>3</v>
      </c>
    </row>
    <row r="2601" spans="30:30" x14ac:dyDescent="0.25">
      <c r="AD2601" s="210" t="s">
        <v>3</v>
      </c>
    </row>
    <row r="2602" spans="30:30" x14ac:dyDescent="0.25">
      <c r="AD2602" s="210" t="s">
        <v>3</v>
      </c>
    </row>
    <row r="2603" spans="30:30" x14ac:dyDescent="0.25">
      <c r="AD2603" s="210" t="s">
        <v>3</v>
      </c>
    </row>
    <row r="2604" spans="30:30" x14ac:dyDescent="0.25">
      <c r="AD2604" s="210" t="s">
        <v>3</v>
      </c>
    </row>
    <row r="2605" spans="30:30" x14ac:dyDescent="0.25">
      <c r="AD2605" s="210" t="s">
        <v>3</v>
      </c>
    </row>
    <row r="2606" spans="30:30" x14ac:dyDescent="0.25">
      <c r="AD2606" s="210" t="s">
        <v>3</v>
      </c>
    </row>
    <row r="2607" spans="30:30" x14ac:dyDescent="0.25">
      <c r="AD2607" s="210" t="s">
        <v>3</v>
      </c>
    </row>
    <row r="2608" spans="30:30" x14ac:dyDescent="0.25">
      <c r="AD2608" s="210" t="s">
        <v>3</v>
      </c>
    </row>
    <row r="2609" spans="30:30" x14ac:dyDescent="0.25">
      <c r="AD2609" s="210" t="s">
        <v>3</v>
      </c>
    </row>
    <row r="2610" spans="30:30" x14ac:dyDescent="0.25">
      <c r="AD2610" s="210" t="s">
        <v>3</v>
      </c>
    </row>
    <row r="2611" spans="30:30" x14ac:dyDescent="0.25">
      <c r="AD2611" s="210" t="s">
        <v>3</v>
      </c>
    </row>
    <row r="2612" spans="30:30" x14ac:dyDescent="0.25">
      <c r="AD2612" s="210" t="s">
        <v>3</v>
      </c>
    </row>
    <row r="2613" spans="30:30" x14ac:dyDescent="0.25">
      <c r="AD2613" s="210" t="s">
        <v>3</v>
      </c>
    </row>
    <row r="2614" spans="30:30" x14ac:dyDescent="0.25">
      <c r="AD2614" s="210" t="s">
        <v>3</v>
      </c>
    </row>
    <row r="2615" spans="30:30" x14ac:dyDescent="0.25">
      <c r="AD2615" s="210" t="s">
        <v>3</v>
      </c>
    </row>
    <row r="2616" spans="30:30" x14ac:dyDescent="0.25">
      <c r="AD2616" s="210" t="s">
        <v>3</v>
      </c>
    </row>
    <row r="2617" spans="30:30" x14ac:dyDescent="0.25">
      <c r="AD2617" s="210" t="s">
        <v>3</v>
      </c>
    </row>
    <row r="2618" spans="30:30" x14ac:dyDescent="0.25">
      <c r="AD2618" s="210" t="s">
        <v>3</v>
      </c>
    </row>
    <row r="2619" spans="30:30" x14ac:dyDescent="0.25">
      <c r="AD2619" s="210" t="s">
        <v>3</v>
      </c>
    </row>
    <row r="2620" spans="30:30" x14ac:dyDescent="0.25">
      <c r="AD2620" s="210" t="s">
        <v>3</v>
      </c>
    </row>
    <row r="2621" spans="30:30" x14ac:dyDescent="0.25">
      <c r="AD2621" s="210" t="s">
        <v>3</v>
      </c>
    </row>
    <row r="2622" spans="30:30" x14ac:dyDescent="0.25">
      <c r="AD2622" s="210" t="s">
        <v>3</v>
      </c>
    </row>
    <row r="2623" spans="30:30" x14ac:dyDescent="0.25">
      <c r="AD2623" s="210" t="s">
        <v>3</v>
      </c>
    </row>
    <row r="2624" spans="30:30" x14ac:dyDescent="0.25">
      <c r="AD2624" s="210" t="s">
        <v>3</v>
      </c>
    </row>
    <row r="2625" spans="30:30" x14ac:dyDescent="0.25">
      <c r="AD2625" s="210" t="s">
        <v>3</v>
      </c>
    </row>
    <row r="2626" spans="30:30" x14ac:dyDescent="0.25">
      <c r="AD2626" s="210" t="s">
        <v>3</v>
      </c>
    </row>
    <row r="2627" spans="30:30" x14ac:dyDescent="0.25">
      <c r="AD2627" s="210" t="s">
        <v>3</v>
      </c>
    </row>
    <row r="2628" spans="30:30" x14ac:dyDescent="0.25">
      <c r="AD2628" s="210" t="s">
        <v>3</v>
      </c>
    </row>
    <row r="2629" spans="30:30" x14ac:dyDescent="0.25">
      <c r="AD2629" s="210" t="s">
        <v>3</v>
      </c>
    </row>
    <row r="2630" spans="30:30" x14ac:dyDescent="0.25">
      <c r="AD2630" s="210" t="s">
        <v>3</v>
      </c>
    </row>
    <row r="2631" spans="30:30" x14ac:dyDescent="0.25">
      <c r="AD2631" s="210" t="s">
        <v>3</v>
      </c>
    </row>
    <row r="2632" spans="30:30" x14ac:dyDescent="0.25">
      <c r="AD2632" s="210" t="s">
        <v>3</v>
      </c>
    </row>
    <row r="2633" spans="30:30" x14ac:dyDescent="0.25">
      <c r="AD2633" s="210" t="s">
        <v>3</v>
      </c>
    </row>
    <row r="2634" spans="30:30" x14ac:dyDescent="0.25">
      <c r="AD2634" s="210" t="s">
        <v>3</v>
      </c>
    </row>
    <row r="2635" spans="30:30" x14ac:dyDescent="0.25">
      <c r="AD2635" s="210" t="s">
        <v>3</v>
      </c>
    </row>
    <row r="2636" spans="30:30" x14ac:dyDescent="0.25">
      <c r="AD2636" s="210" t="s">
        <v>3</v>
      </c>
    </row>
    <row r="2637" spans="30:30" x14ac:dyDescent="0.25">
      <c r="AD2637" s="210" t="s">
        <v>3</v>
      </c>
    </row>
    <row r="2638" spans="30:30" x14ac:dyDescent="0.25">
      <c r="AD2638" s="210" t="s">
        <v>3</v>
      </c>
    </row>
    <row r="2639" spans="30:30" x14ac:dyDescent="0.25">
      <c r="AD2639" s="210" t="s">
        <v>3</v>
      </c>
    </row>
    <row r="2640" spans="30:30" x14ac:dyDescent="0.25">
      <c r="AD2640" s="210" t="s">
        <v>3</v>
      </c>
    </row>
    <row r="2641" spans="30:30" x14ac:dyDescent="0.25">
      <c r="AD2641" s="210" t="s">
        <v>3</v>
      </c>
    </row>
    <row r="2642" spans="30:30" x14ac:dyDescent="0.25">
      <c r="AD2642" s="210" t="s">
        <v>3</v>
      </c>
    </row>
    <row r="2643" spans="30:30" x14ac:dyDescent="0.25">
      <c r="AD2643" s="210" t="s">
        <v>3</v>
      </c>
    </row>
    <row r="2644" spans="30:30" x14ac:dyDescent="0.25">
      <c r="AD2644" s="210" t="s">
        <v>3</v>
      </c>
    </row>
    <row r="2645" spans="30:30" x14ac:dyDescent="0.25">
      <c r="AD2645" s="210" t="s">
        <v>3</v>
      </c>
    </row>
    <row r="2646" spans="30:30" x14ac:dyDescent="0.25">
      <c r="AD2646" s="210" t="s">
        <v>3</v>
      </c>
    </row>
    <row r="2647" spans="30:30" x14ac:dyDescent="0.25">
      <c r="AD2647" s="210" t="s">
        <v>3</v>
      </c>
    </row>
    <row r="2648" spans="30:30" x14ac:dyDescent="0.25">
      <c r="AD2648" s="210" t="s">
        <v>3</v>
      </c>
    </row>
    <row r="2649" spans="30:30" x14ac:dyDescent="0.25">
      <c r="AD2649" s="210" t="s">
        <v>3</v>
      </c>
    </row>
    <row r="2650" spans="30:30" x14ac:dyDescent="0.25">
      <c r="AD2650" s="210" t="s">
        <v>3</v>
      </c>
    </row>
    <row r="2651" spans="30:30" x14ac:dyDescent="0.25">
      <c r="AD2651" s="210" t="s">
        <v>3</v>
      </c>
    </row>
    <row r="2652" spans="30:30" x14ac:dyDescent="0.25">
      <c r="AD2652" s="210" t="s">
        <v>3</v>
      </c>
    </row>
    <row r="2653" spans="30:30" x14ac:dyDescent="0.25">
      <c r="AD2653" s="210" t="s">
        <v>3</v>
      </c>
    </row>
    <row r="2654" spans="30:30" x14ac:dyDescent="0.25">
      <c r="AD2654" s="210" t="s">
        <v>3</v>
      </c>
    </row>
    <row r="2655" spans="30:30" x14ac:dyDescent="0.25">
      <c r="AD2655" s="210" t="s">
        <v>3</v>
      </c>
    </row>
    <row r="2656" spans="30:30" x14ac:dyDescent="0.25">
      <c r="AD2656" s="210" t="s">
        <v>3</v>
      </c>
    </row>
    <row r="2657" spans="30:30" x14ac:dyDescent="0.25">
      <c r="AD2657" s="210" t="s">
        <v>3</v>
      </c>
    </row>
    <row r="2658" spans="30:30" x14ac:dyDescent="0.25">
      <c r="AD2658" s="210" t="s">
        <v>3</v>
      </c>
    </row>
    <row r="2659" spans="30:30" x14ac:dyDescent="0.25">
      <c r="AD2659" s="210" t="s">
        <v>3</v>
      </c>
    </row>
    <row r="2660" spans="30:30" x14ac:dyDescent="0.25">
      <c r="AD2660" s="210" t="s">
        <v>3</v>
      </c>
    </row>
    <row r="2661" spans="30:30" x14ac:dyDescent="0.25">
      <c r="AD2661" s="210" t="s">
        <v>3</v>
      </c>
    </row>
    <row r="2662" spans="30:30" x14ac:dyDescent="0.25">
      <c r="AD2662" s="210" t="s">
        <v>3</v>
      </c>
    </row>
    <row r="2663" spans="30:30" x14ac:dyDescent="0.25">
      <c r="AD2663" s="210" t="s">
        <v>3</v>
      </c>
    </row>
    <row r="2664" spans="30:30" x14ac:dyDescent="0.25">
      <c r="AD2664" s="210" t="s">
        <v>3</v>
      </c>
    </row>
    <row r="2665" spans="30:30" x14ac:dyDescent="0.25">
      <c r="AD2665" s="210" t="s">
        <v>3</v>
      </c>
    </row>
    <row r="2666" spans="30:30" x14ac:dyDescent="0.25">
      <c r="AD2666" s="210" t="s">
        <v>3</v>
      </c>
    </row>
    <row r="2667" spans="30:30" x14ac:dyDescent="0.25">
      <c r="AD2667" s="210" t="s">
        <v>3</v>
      </c>
    </row>
    <row r="2668" spans="30:30" x14ac:dyDescent="0.25">
      <c r="AD2668" s="210" t="s">
        <v>3</v>
      </c>
    </row>
    <row r="2669" spans="30:30" x14ac:dyDescent="0.25">
      <c r="AD2669" s="210" t="s">
        <v>3</v>
      </c>
    </row>
    <row r="2670" spans="30:30" x14ac:dyDescent="0.25">
      <c r="AD2670" s="210" t="s">
        <v>3</v>
      </c>
    </row>
    <row r="2671" spans="30:30" x14ac:dyDescent="0.25">
      <c r="AD2671" s="210" t="s">
        <v>3</v>
      </c>
    </row>
    <row r="2672" spans="30:30" x14ac:dyDescent="0.25">
      <c r="AD2672" s="210" t="s">
        <v>3</v>
      </c>
    </row>
    <row r="2673" spans="30:30" x14ac:dyDescent="0.25">
      <c r="AD2673" s="210" t="s">
        <v>3</v>
      </c>
    </row>
    <row r="2674" spans="30:30" x14ac:dyDescent="0.25">
      <c r="AD2674" s="210" t="s">
        <v>3</v>
      </c>
    </row>
    <row r="2675" spans="30:30" x14ac:dyDescent="0.25">
      <c r="AD2675" s="210" t="s">
        <v>3</v>
      </c>
    </row>
    <row r="2676" spans="30:30" x14ac:dyDescent="0.25">
      <c r="AD2676" s="210" t="s">
        <v>3</v>
      </c>
    </row>
    <row r="2677" spans="30:30" x14ac:dyDescent="0.25">
      <c r="AD2677" s="210" t="s">
        <v>3</v>
      </c>
    </row>
    <row r="2678" spans="30:30" x14ac:dyDescent="0.25">
      <c r="AD2678" s="210" t="s">
        <v>3</v>
      </c>
    </row>
    <row r="2679" spans="30:30" x14ac:dyDescent="0.25">
      <c r="AD2679" s="210" t="s">
        <v>3</v>
      </c>
    </row>
    <row r="2680" spans="30:30" x14ac:dyDescent="0.25">
      <c r="AD2680" s="210" t="s">
        <v>3</v>
      </c>
    </row>
    <row r="2681" spans="30:30" x14ac:dyDescent="0.25">
      <c r="AD2681" s="210" t="s">
        <v>3</v>
      </c>
    </row>
    <row r="2682" spans="30:30" x14ac:dyDescent="0.25">
      <c r="AD2682" s="210" t="s">
        <v>3</v>
      </c>
    </row>
    <row r="2683" spans="30:30" x14ac:dyDescent="0.25">
      <c r="AD2683" s="210" t="s">
        <v>3</v>
      </c>
    </row>
    <row r="2684" spans="30:30" x14ac:dyDescent="0.25">
      <c r="AD2684" s="210" t="s">
        <v>3</v>
      </c>
    </row>
    <row r="2685" spans="30:30" x14ac:dyDescent="0.25">
      <c r="AD2685" s="210" t="s">
        <v>3</v>
      </c>
    </row>
    <row r="2686" spans="30:30" x14ac:dyDescent="0.25">
      <c r="AD2686" s="210" t="s">
        <v>3</v>
      </c>
    </row>
    <row r="2687" spans="30:30" x14ac:dyDescent="0.25">
      <c r="AD2687" s="210" t="s">
        <v>3</v>
      </c>
    </row>
    <row r="2688" spans="30:30" x14ac:dyDescent="0.25">
      <c r="AD2688" s="210" t="s">
        <v>3</v>
      </c>
    </row>
    <row r="2689" spans="30:30" x14ac:dyDescent="0.25">
      <c r="AD2689" s="210" t="s">
        <v>3</v>
      </c>
    </row>
    <row r="2690" spans="30:30" x14ac:dyDescent="0.25">
      <c r="AD2690" s="210" t="s">
        <v>3</v>
      </c>
    </row>
    <row r="2691" spans="30:30" x14ac:dyDescent="0.25">
      <c r="AD2691" s="210" t="s">
        <v>3</v>
      </c>
    </row>
    <row r="2692" spans="30:30" x14ac:dyDescent="0.25">
      <c r="AD2692" s="210" t="s">
        <v>3</v>
      </c>
    </row>
    <row r="2693" spans="30:30" x14ac:dyDescent="0.25">
      <c r="AD2693" s="210" t="s">
        <v>3</v>
      </c>
    </row>
    <row r="2694" spans="30:30" x14ac:dyDescent="0.25">
      <c r="AD2694" s="210" t="s">
        <v>3</v>
      </c>
    </row>
    <row r="2695" spans="30:30" x14ac:dyDescent="0.25">
      <c r="AD2695" s="210" t="s">
        <v>3</v>
      </c>
    </row>
    <row r="2696" spans="30:30" x14ac:dyDescent="0.25">
      <c r="AD2696" s="210" t="s">
        <v>3</v>
      </c>
    </row>
    <row r="2697" spans="30:30" x14ac:dyDescent="0.25">
      <c r="AD2697" s="210" t="s">
        <v>3</v>
      </c>
    </row>
    <row r="2698" spans="30:30" x14ac:dyDescent="0.25">
      <c r="AD2698" s="210" t="s">
        <v>3</v>
      </c>
    </row>
    <row r="2699" spans="30:30" x14ac:dyDescent="0.25">
      <c r="AD2699" s="210" t="s">
        <v>3</v>
      </c>
    </row>
    <row r="2700" spans="30:30" x14ac:dyDescent="0.25">
      <c r="AD2700" s="210" t="s">
        <v>3</v>
      </c>
    </row>
    <row r="2701" spans="30:30" x14ac:dyDescent="0.25">
      <c r="AD2701" s="210" t="s">
        <v>3</v>
      </c>
    </row>
    <row r="2702" spans="30:30" x14ac:dyDescent="0.25">
      <c r="AD2702" s="210" t="s">
        <v>3</v>
      </c>
    </row>
    <row r="2703" spans="30:30" x14ac:dyDescent="0.25">
      <c r="AD2703" s="210" t="s">
        <v>3</v>
      </c>
    </row>
    <row r="2704" spans="30:30" x14ac:dyDescent="0.25">
      <c r="AD2704" s="210" t="s">
        <v>3</v>
      </c>
    </row>
    <row r="2705" spans="30:30" x14ac:dyDescent="0.25">
      <c r="AD2705" s="210" t="s">
        <v>3</v>
      </c>
    </row>
    <row r="2706" spans="30:30" x14ac:dyDescent="0.25">
      <c r="AD2706" s="210" t="s">
        <v>3</v>
      </c>
    </row>
    <row r="2707" spans="30:30" x14ac:dyDescent="0.25">
      <c r="AD2707" s="210" t="s">
        <v>3</v>
      </c>
    </row>
    <row r="2708" spans="30:30" x14ac:dyDescent="0.25">
      <c r="AD2708" s="210" t="s">
        <v>3</v>
      </c>
    </row>
    <row r="2709" spans="30:30" x14ac:dyDescent="0.25">
      <c r="AD2709" s="210" t="s">
        <v>3</v>
      </c>
    </row>
    <row r="2710" spans="30:30" x14ac:dyDescent="0.25">
      <c r="AD2710" s="210" t="s">
        <v>3</v>
      </c>
    </row>
    <row r="2711" spans="30:30" x14ac:dyDescent="0.25">
      <c r="AD2711" s="210" t="s">
        <v>3</v>
      </c>
    </row>
    <row r="2712" spans="30:30" x14ac:dyDescent="0.25">
      <c r="AD2712" s="210" t="s">
        <v>3</v>
      </c>
    </row>
    <row r="2713" spans="30:30" x14ac:dyDescent="0.25">
      <c r="AD2713" s="210" t="s">
        <v>3</v>
      </c>
    </row>
    <row r="2714" spans="30:30" x14ac:dyDescent="0.25">
      <c r="AD2714" s="210" t="s">
        <v>3</v>
      </c>
    </row>
    <row r="2715" spans="30:30" x14ac:dyDescent="0.25">
      <c r="AD2715" s="210" t="s">
        <v>3</v>
      </c>
    </row>
    <row r="2716" spans="30:30" x14ac:dyDescent="0.25">
      <c r="AD2716" s="210" t="s">
        <v>3</v>
      </c>
    </row>
    <row r="2717" spans="30:30" x14ac:dyDescent="0.25">
      <c r="AD2717" s="210" t="s">
        <v>3</v>
      </c>
    </row>
    <row r="2718" spans="30:30" x14ac:dyDescent="0.25">
      <c r="AD2718" s="210" t="s">
        <v>3</v>
      </c>
    </row>
    <row r="2719" spans="30:30" x14ac:dyDescent="0.25">
      <c r="AD2719" s="210" t="s">
        <v>3</v>
      </c>
    </row>
    <row r="2720" spans="30:30" x14ac:dyDescent="0.25">
      <c r="AD2720" s="210" t="s">
        <v>3</v>
      </c>
    </row>
    <row r="2721" spans="30:30" x14ac:dyDescent="0.25">
      <c r="AD2721" s="210" t="s">
        <v>3</v>
      </c>
    </row>
    <row r="2722" spans="30:30" x14ac:dyDescent="0.25">
      <c r="AD2722" s="210" t="s">
        <v>3</v>
      </c>
    </row>
    <row r="2723" spans="30:30" x14ac:dyDescent="0.25">
      <c r="AD2723" s="210" t="s">
        <v>3</v>
      </c>
    </row>
    <row r="2724" spans="30:30" x14ac:dyDescent="0.25">
      <c r="AD2724" s="210" t="s">
        <v>3</v>
      </c>
    </row>
    <row r="2725" spans="30:30" x14ac:dyDescent="0.25">
      <c r="AD2725" s="210" t="s">
        <v>3</v>
      </c>
    </row>
    <row r="2726" spans="30:30" x14ac:dyDescent="0.25">
      <c r="AD2726" s="210" t="s">
        <v>3</v>
      </c>
    </row>
    <row r="2727" spans="30:30" x14ac:dyDescent="0.25">
      <c r="AD2727" s="210" t="s">
        <v>3</v>
      </c>
    </row>
    <row r="2728" spans="30:30" x14ac:dyDescent="0.25">
      <c r="AD2728" s="210" t="s">
        <v>3</v>
      </c>
    </row>
    <row r="2729" spans="30:30" x14ac:dyDescent="0.25">
      <c r="AD2729" s="210" t="s">
        <v>3</v>
      </c>
    </row>
    <row r="2730" spans="30:30" x14ac:dyDescent="0.25">
      <c r="AD2730" s="210" t="s">
        <v>3</v>
      </c>
    </row>
    <row r="2731" spans="30:30" x14ac:dyDescent="0.25">
      <c r="AD2731" s="210" t="s">
        <v>3</v>
      </c>
    </row>
    <row r="2732" spans="30:30" x14ac:dyDescent="0.25">
      <c r="AD2732" s="210" t="s">
        <v>3</v>
      </c>
    </row>
    <row r="2733" spans="30:30" x14ac:dyDescent="0.25">
      <c r="AD2733" s="210" t="s">
        <v>3</v>
      </c>
    </row>
    <row r="2734" spans="30:30" x14ac:dyDescent="0.25">
      <c r="AD2734" s="210" t="s">
        <v>3</v>
      </c>
    </row>
    <row r="2735" spans="30:30" x14ac:dyDescent="0.25">
      <c r="AD2735" s="210" t="s">
        <v>3</v>
      </c>
    </row>
    <row r="2736" spans="30:30" x14ac:dyDescent="0.25">
      <c r="AD2736" s="210" t="s">
        <v>3</v>
      </c>
    </row>
    <row r="2737" spans="30:30" x14ac:dyDescent="0.25">
      <c r="AD2737" s="210" t="s">
        <v>3</v>
      </c>
    </row>
    <row r="2738" spans="30:30" x14ac:dyDescent="0.25">
      <c r="AD2738" s="210" t="s">
        <v>3</v>
      </c>
    </row>
    <row r="2739" spans="30:30" x14ac:dyDescent="0.25">
      <c r="AD2739" s="210" t="s">
        <v>3</v>
      </c>
    </row>
    <row r="2740" spans="30:30" x14ac:dyDescent="0.25">
      <c r="AD2740" s="210" t="s">
        <v>3</v>
      </c>
    </row>
    <row r="2741" spans="30:30" x14ac:dyDescent="0.25">
      <c r="AD2741" s="210" t="s">
        <v>3</v>
      </c>
    </row>
    <row r="2742" spans="30:30" x14ac:dyDescent="0.25">
      <c r="AD2742" s="210" t="s">
        <v>3</v>
      </c>
    </row>
    <row r="2743" spans="30:30" x14ac:dyDescent="0.25">
      <c r="AD2743" s="210" t="s">
        <v>3</v>
      </c>
    </row>
    <row r="2744" spans="30:30" x14ac:dyDescent="0.25">
      <c r="AD2744" s="210" t="s">
        <v>3</v>
      </c>
    </row>
    <row r="2745" spans="30:30" x14ac:dyDescent="0.25">
      <c r="AD2745" s="210" t="s">
        <v>3</v>
      </c>
    </row>
    <row r="2746" spans="30:30" x14ac:dyDescent="0.25">
      <c r="AD2746" s="210" t="s">
        <v>3</v>
      </c>
    </row>
    <row r="2747" spans="30:30" x14ac:dyDescent="0.25">
      <c r="AD2747" s="210" t="s">
        <v>3</v>
      </c>
    </row>
    <row r="2748" spans="30:30" x14ac:dyDescent="0.25">
      <c r="AD2748" s="210" t="s">
        <v>3</v>
      </c>
    </row>
    <row r="2749" spans="30:30" x14ac:dyDescent="0.25">
      <c r="AD2749" s="210" t="s">
        <v>3</v>
      </c>
    </row>
    <row r="2750" spans="30:30" x14ac:dyDescent="0.25">
      <c r="AD2750" s="210" t="s">
        <v>3</v>
      </c>
    </row>
    <row r="2751" spans="30:30" x14ac:dyDescent="0.25">
      <c r="AD2751" s="210" t="s">
        <v>3</v>
      </c>
    </row>
    <row r="2752" spans="30:30" x14ac:dyDescent="0.25">
      <c r="AD2752" s="210" t="s">
        <v>3</v>
      </c>
    </row>
    <row r="2753" spans="30:30" x14ac:dyDescent="0.25">
      <c r="AD2753" s="210" t="s">
        <v>3</v>
      </c>
    </row>
    <row r="2754" spans="30:30" x14ac:dyDescent="0.25">
      <c r="AD2754" s="210" t="s">
        <v>3</v>
      </c>
    </row>
    <row r="2755" spans="30:30" x14ac:dyDescent="0.25">
      <c r="AD2755" s="210" t="s">
        <v>3</v>
      </c>
    </row>
    <row r="2756" spans="30:30" x14ac:dyDescent="0.25">
      <c r="AD2756" s="210" t="s">
        <v>3</v>
      </c>
    </row>
    <row r="2757" spans="30:30" x14ac:dyDescent="0.25">
      <c r="AD2757" s="210" t="s">
        <v>3</v>
      </c>
    </row>
    <row r="2758" spans="30:30" x14ac:dyDescent="0.25">
      <c r="AD2758" s="210" t="s">
        <v>3</v>
      </c>
    </row>
    <row r="2759" spans="30:30" x14ac:dyDescent="0.25">
      <c r="AD2759" s="210" t="s">
        <v>3</v>
      </c>
    </row>
    <row r="2760" spans="30:30" x14ac:dyDescent="0.25">
      <c r="AD2760" s="210" t="s">
        <v>3</v>
      </c>
    </row>
    <row r="2761" spans="30:30" x14ac:dyDescent="0.25">
      <c r="AD2761" s="210" t="s">
        <v>3</v>
      </c>
    </row>
    <row r="2762" spans="30:30" x14ac:dyDescent="0.25">
      <c r="AD2762" s="210" t="s">
        <v>3</v>
      </c>
    </row>
    <row r="2763" spans="30:30" x14ac:dyDescent="0.25">
      <c r="AD2763" s="210" t="s">
        <v>3</v>
      </c>
    </row>
    <row r="2764" spans="30:30" x14ac:dyDescent="0.25">
      <c r="AD2764" s="210" t="s">
        <v>3</v>
      </c>
    </row>
    <row r="2765" spans="30:30" x14ac:dyDescent="0.25">
      <c r="AD2765" s="210" t="s">
        <v>3</v>
      </c>
    </row>
    <row r="2766" spans="30:30" x14ac:dyDescent="0.25">
      <c r="AD2766" s="210" t="s">
        <v>3</v>
      </c>
    </row>
    <row r="2767" spans="30:30" x14ac:dyDescent="0.25">
      <c r="AD2767" s="210" t="s">
        <v>3</v>
      </c>
    </row>
    <row r="2768" spans="30:30" x14ac:dyDescent="0.25">
      <c r="AD2768" s="210" t="s">
        <v>3</v>
      </c>
    </row>
    <row r="2769" spans="30:30" x14ac:dyDescent="0.25">
      <c r="AD2769" s="210" t="s">
        <v>3</v>
      </c>
    </row>
    <row r="2770" spans="30:30" x14ac:dyDescent="0.25">
      <c r="AD2770" s="210" t="s">
        <v>3</v>
      </c>
    </row>
    <row r="2771" spans="30:30" x14ac:dyDescent="0.25">
      <c r="AD2771" s="210" t="s">
        <v>3</v>
      </c>
    </row>
    <row r="2772" spans="30:30" x14ac:dyDescent="0.25">
      <c r="AD2772" s="210" t="s">
        <v>3</v>
      </c>
    </row>
    <row r="2773" spans="30:30" x14ac:dyDescent="0.25">
      <c r="AD2773" s="210" t="s">
        <v>3</v>
      </c>
    </row>
    <row r="2774" spans="30:30" x14ac:dyDescent="0.25">
      <c r="AD2774" s="210" t="s">
        <v>3</v>
      </c>
    </row>
    <row r="2775" spans="30:30" x14ac:dyDescent="0.25">
      <c r="AD2775" s="210" t="s">
        <v>3</v>
      </c>
    </row>
    <row r="2776" spans="30:30" x14ac:dyDescent="0.25">
      <c r="AD2776" s="210" t="s">
        <v>3</v>
      </c>
    </row>
    <row r="2777" spans="30:30" x14ac:dyDescent="0.25">
      <c r="AD2777" s="210" t="s">
        <v>3</v>
      </c>
    </row>
    <row r="2778" spans="30:30" x14ac:dyDescent="0.25">
      <c r="AD2778" s="210" t="s">
        <v>3</v>
      </c>
    </row>
    <row r="2779" spans="30:30" x14ac:dyDescent="0.25">
      <c r="AD2779" s="210" t="s">
        <v>3</v>
      </c>
    </row>
    <row r="2780" spans="30:30" x14ac:dyDescent="0.25">
      <c r="AD2780" s="210" t="s">
        <v>3</v>
      </c>
    </row>
    <row r="2781" spans="30:30" x14ac:dyDescent="0.25">
      <c r="AD2781" s="210" t="s">
        <v>3</v>
      </c>
    </row>
    <row r="2782" spans="30:30" x14ac:dyDescent="0.25">
      <c r="AD2782" s="210" t="s">
        <v>3</v>
      </c>
    </row>
    <row r="2783" spans="30:30" x14ac:dyDescent="0.25">
      <c r="AD2783" s="210" t="s">
        <v>3</v>
      </c>
    </row>
    <row r="2784" spans="30:30" x14ac:dyDescent="0.25">
      <c r="AD2784" s="210" t="s">
        <v>3</v>
      </c>
    </row>
    <row r="2785" spans="30:30" x14ac:dyDescent="0.25">
      <c r="AD2785" s="210" t="s">
        <v>3</v>
      </c>
    </row>
    <row r="2786" spans="30:30" x14ac:dyDescent="0.25">
      <c r="AD2786" s="210" t="s">
        <v>3</v>
      </c>
    </row>
    <row r="2787" spans="30:30" x14ac:dyDescent="0.25">
      <c r="AD2787" s="210" t="s">
        <v>3</v>
      </c>
    </row>
    <row r="2788" spans="30:30" x14ac:dyDescent="0.25">
      <c r="AD2788" s="210" t="s">
        <v>3</v>
      </c>
    </row>
    <row r="2789" spans="30:30" x14ac:dyDescent="0.25">
      <c r="AD2789" s="210" t="s">
        <v>3</v>
      </c>
    </row>
    <row r="2790" spans="30:30" x14ac:dyDescent="0.25">
      <c r="AD2790" s="210" t="s">
        <v>3</v>
      </c>
    </row>
    <row r="2791" spans="30:30" x14ac:dyDescent="0.25">
      <c r="AD2791" s="210" t="s">
        <v>3</v>
      </c>
    </row>
    <row r="2792" spans="30:30" x14ac:dyDescent="0.25">
      <c r="AD2792" s="210" t="s">
        <v>3</v>
      </c>
    </row>
    <row r="2793" spans="30:30" x14ac:dyDescent="0.25">
      <c r="AD2793" s="210" t="s">
        <v>3</v>
      </c>
    </row>
    <row r="2794" spans="30:30" x14ac:dyDescent="0.25">
      <c r="AD2794" s="210" t="s">
        <v>3</v>
      </c>
    </row>
    <row r="2795" spans="30:30" x14ac:dyDescent="0.25">
      <c r="AD2795" s="210" t="s">
        <v>3</v>
      </c>
    </row>
    <row r="2796" spans="30:30" x14ac:dyDescent="0.25">
      <c r="AD2796" s="210" t="s">
        <v>3</v>
      </c>
    </row>
    <row r="2797" spans="30:30" x14ac:dyDescent="0.25">
      <c r="AD2797" s="210" t="s">
        <v>3</v>
      </c>
    </row>
    <row r="2798" spans="30:30" x14ac:dyDescent="0.25">
      <c r="AD2798" s="210" t="s">
        <v>3</v>
      </c>
    </row>
    <row r="2799" spans="30:30" x14ac:dyDescent="0.25">
      <c r="AD2799" s="210" t="s">
        <v>3</v>
      </c>
    </row>
    <row r="2800" spans="30:30" x14ac:dyDescent="0.25">
      <c r="AD2800" s="210" t="s">
        <v>3</v>
      </c>
    </row>
    <row r="2801" spans="30:30" x14ac:dyDescent="0.25">
      <c r="AD2801" s="210" t="s">
        <v>3</v>
      </c>
    </row>
    <row r="2802" spans="30:30" x14ac:dyDescent="0.25">
      <c r="AD2802" s="210" t="s">
        <v>3</v>
      </c>
    </row>
    <row r="2803" spans="30:30" x14ac:dyDescent="0.25">
      <c r="AD2803" s="210" t="s">
        <v>3</v>
      </c>
    </row>
    <row r="2804" spans="30:30" x14ac:dyDescent="0.25">
      <c r="AD2804" s="210" t="s">
        <v>3</v>
      </c>
    </row>
    <row r="2805" spans="30:30" x14ac:dyDescent="0.25">
      <c r="AD2805" s="210" t="s">
        <v>3</v>
      </c>
    </row>
    <row r="2806" spans="30:30" x14ac:dyDescent="0.25">
      <c r="AD2806" s="210" t="s">
        <v>3</v>
      </c>
    </row>
    <row r="2807" spans="30:30" x14ac:dyDescent="0.25">
      <c r="AD2807" s="210" t="s">
        <v>3</v>
      </c>
    </row>
    <row r="2808" spans="30:30" x14ac:dyDescent="0.25">
      <c r="AD2808" s="210" t="s">
        <v>3</v>
      </c>
    </row>
    <row r="2809" spans="30:30" x14ac:dyDescent="0.25">
      <c r="AD2809" s="210" t="s">
        <v>3</v>
      </c>
    </row>
    <row r="2810" spans="30:30" x14ac:dyDescent="0.25">
      <c r="AD2810" s="210" t="s">
        <v>3</v>
      </c>
    </row>
    <row r="2811" spans="30:30" x14ac:dyDescent="0.25">
      <c r="AD2811" s="210" t="s">
        <v>3</v>
      </c>
    </row>
    <row r="2812" spans="30:30" x14ac:dyDescent="0.25">
      <c r="AD2812" s="210" t="s">
        <v>3</v>
      </c>
    </row>
    <row r="2813" spans="30:30" x14ac:dyDescent="0.25">
      <c r="AD2813" s="210" t="s">
        <v>3</v>
      </c>
    </row>
    <row r="2814" spans="30:30" x14ac:dyDescent="0.25">
      <c r="AD2814" s="210" t="s">
        <v>3</v>
      </c>
    </row>
    <row r="2815" spans="30:30" x14ac:dyDescent="0.25">
      <c r="AD2815" s="210" t="s">
        <v>3</v>
      </c>
    </row>
    <row r="2816" spans="30:30" x14ac:dyDescent="0.25">
      <c r="AD2816" s="210" t="s">
        <v>3</v>
      </c>
    </row>
    <row r="2817" spans="30:30" x14ac:dyDescent="0.25">
      <c r="AD2817" s="210" t="s">
        <v>3</v>
      </c>
    </row>
    <row r="2818" spans="30:30" x14ac:dyDescent="0.25">
      <c r="AD2818" s="210" t="s">
        <v>3</v>
      </c>
    </row>
    <row r="2819" spans="30:30" x14ac:dyDescent="0.25">
      <c r="AD2819" s="210" t="s">
        <v>3</v>
      </c>
    </row>
    <row r="2820" spans="30:30" x14ac:dyDescent="0.25">
      <c r="AD2820" s="210" t="s">
        <v>3</v>
      </c>
    </row>
    <row r="2821" spans="30:30" x14ac:dyDescent="0.25">
      <c r="AD2821" s="210" t="s">
        <v>3</v>
      </c>
    </row>
    <row r="2822" spans="30:30" x14ac:dyDescent="0.25">
      <c r="AD2822" s="210" t="s">
        <v>3</v>
      </c>
    </row>
    <row r="2823" spans="30:30" x14ac:dyDescent="0.25">
      <c r="AD2823" s="210" t="s">
        <v>3</v>
      </c>
    </row>
    <row r="2824" spans="30:30" x14ac:dyDescent="0.25">
      <c r="AD2824" s="210" t="s">
        <v>3</v>
      </c>
    </row>
    <row r="2825" spans="30:30" x14ac:dyDescent="0.25">
      <c r="AD2825" s="210" t="s">
        <v>3</v>
      </c>
    </row>
    <row r="2826" spans="30:30" x14ac:dyDescent="0.25">
      <c r="AD2826" s="210" t="s">
        <v>3</v>
      </c>
    </row>
    <row r="2827" spans="30:30" x14ac:dyDescent="0.25">
      <c r="AD2827" s="210" t="s">
        <v>3</v>
      </c>
    </row>
    <row r="2828" spans="30:30" x14ac:dyDescent="0.25">
      <c r="AD2828" s="210" t="s">
        <v>3</v>
      </c>
    </row>
    <row r="2829" spans="30:30" x14ac:dyDescent="0.25">
      <c r="AD2829" s="210" t="s">
        <v>3</v>
      </c>
    </row>
    <row r="2830" spans="30:30" x14ac:dyDescent="0.25">
      <c r="AD2830" s="210" t="s">
        <v>3</v>
      </c>
    </row>
    <row r="2831" spans="30:30" x14ac:dyDescent="0.25">
      <c r="AD2831" s="210" t="s">
        <v>3</v>
      </c>
    </row>
    <row r="2832" spans="30:30" x14ac:dyDescent="0.25">
      <c r="AD2832" s="210" t="s">
        <v>3</v>
      </c>
    </row>
    <row r="2833" spans="30:30" x14ac:dyDescent="0.25">
      <c r="AD2833" s="210" t="s">
        <v>3</v>
      </c>
    </row>
    <row r="2834" spans="30:30" x14ac:dyDescent="0.25">
      <c r="AD2834" s="210" t="s">
        <v>3</v>
      </c>
    </row>
    <row r="2835" spans="30:30" x14ac:dyDescent="0.25">
      <c r="AD2835" s="210" t="s">
        <v>3</v>
      </c>
    </row>
    <row r="2836" spans="30:30" x14ac:dyDescent="0.25">
      <c r="AD2836" s="210" t="s">
        <v>3</v>
      </c>
    </row>
    <row r="2837" spans="30:30" x14ac:dyDescent="0.25">
      <c r="AD2837" s="210" t="s">
        <v>3</v>
      </c>
    </row>
    <row r="2838" spans="30:30" x14ac:dyDescent="0.25">
      <c r="AD2838" s="210" t="s">
        <v>3</v>
      </c>
    </row>
    <row r="2839" spans="30:30" x14ac:dyDescent="0.25">
      <c r="AD2839" s="210" t="s">
        <v>3</v>
      </c>
    </row>
    <row r="2840" spans="30:30" x14ac:dyDescent="0.25">
      <c r="AD2840" s="210" t="s">
        <v>3</v>
      </c>
    </row>
    <row r="2841" spans="30:30" x14ac:dyDescent="0.25">
      <c r="AD2841" s="210" t="s">
        <v>3</v>
      </c>
    </row>
    <row r="2842" spans="30:30" x14ac:dyDescent="0.25">
      <c r="AD2842" s="210" t="s">
        <v>3</v>
      </c>
    </row>
    <row r="2843" spans="30:30" x14ac:dyDescent="0.25">
      <c r="AD2843" s="210" t="s">
        <v>3</v>
      </c>
    </row>
    <row r="2844" spans="30:30" x14ac:dyDescent="0.25">
      <c r="AD2844" s="210" t="s">
        <v>3</v>
      </c>
    </row>
    <row r="2845" spans="30:30" x14ac:dyDescent="0.25">
      <c r="AD2845" s="210" t="s">
        <v>3</v>
      </c>
    </row>
    <row r="2846" spans="30:30" x14ac:dyDescent="0.25">
      <c r="AD2846" s="210" t="s">
        <v>3</v>
      </c>
    </row>
    <row r="2847" spans="30:30" x14ac:dyDescent="0.25">
      <c r="AD2847" s="210" t="s">
        <v>3</v>
      </c>
    </row>
    <row r="2848" spans="30:30" x14ac:dyDescent="0.25">
      <c r="AD2848" s="210" t="s">
        <v>3</v>
      </c>
    </row>
    <row r="2849" spans="30:30" x14ac:dyDescent="0.25">
      <c r="AD2849" s="210" t="s">
        <v>3</v>
      </c>
    </row>
    <row r="2850" spans="30:30" x14ac:dyDescent="0.25">
      <c r="AD2850" s="210" t="s">
        <v>3</v>
      </c>
    </row>
    <row r="2851" spans="30:30" x14ac:dyDescent="0.25">
      <c r="AD2851" s="210" t="s">
        <v>3</v>
      </c>
    </row>
    <row r="2852" spans="30:30" x14ac:dyDescent="0.25">
      <c r="AD2852" s="210" t="s">
        <v>3</v>
      </c>
    </row>
    <row r="2853" spans="30:30" x14ac:dyDescent="0.25">
      <c r="AD2853" s="210" t="s">
        <v>3</v>
      </c>
    </row>
    <row r="2854" spans="30:30" x14ac:dyDescent="0.25">
      <c r="AD2854" s="210" t="s">
        <v>3</v>
      </c>
    </row>
    <row r="2855" spans="30:30" x14ac:dyDescent="0.25">
      <c r="AD2855" s="210" t="s">
        <v>3</v>
      </c>
    </row>
    <row r="2856" spans="30:30" x14ac:dyDescent="0.25">
      <c r="AD2856" s="210" t="s">
        <v>3</v>
      </c>
    </row>
    <row r="2857" spans="30:30" x14ac:dyDescent="0.25">
      <c r="AD2857" s="210" t="s">
        <v>3</v>
      </c>
    </row>
    <row r="2858" spans="30:30" x14ac:dyDescent="0.25">
      <c r="AD2858" s="210" t="s">
        <v>3</v>
      </c>
    </row>
    <row r="2859" spans="30:30" x14ac:dyDescent="0.25">
      <c r="AD2859" s="210" t="s">
        <v>3</v>
      </c>
    </row>
    <row r="2860" spans="30:30" x14ac:dyDescent="0.25">
      <c r="AD2860" s="210" t="s">
        <v>3</v>
      </c>
    </row>
    <row r="2861" spans="30:30" x14ac:dyDescent="0.25">
      <c r="AD2861" s="210" t="s">
        <v>3</v>
      </c>
    </row>
    <row r="2862" spans="30:30" x14ac:dyDescent="0.25">
      <c r="AD2862" s="210" t="s">
        <v>3</v>
      </c>
    </row>
    <row r="2863" spans="30:30" x14ac:dyDescent="0.25">
      <c r="AD2863" s="210" t="s">
        <v>3</v>
      </c>
    </row>
    <row r="2864" spans="30:30" x14ac:dyDescent="0.25">
      <c r="AD2864" s="210" t="s">
        <v>3</v>
      </c>
    </row>
    <row r="2865" spans="30:30" x14ac:dyDescent="0.25">
      <c r="AD2865" s="210" t="s">
        <v>3</v>
      </c>
    </row>
    <row r="2866" spans="30:30" x14ac:dyDescent="0.25">
      <c r="AD2866" s="210" t="s">
        <v>3</v>
      </c>
    </row>
    <row r="2867" spans="30:30" x14ac:dyDescent="0.25">
      <c r="AD2867" s="210" t="s">
        <v>3</v>
      </c>
    </row>
    <row r="2868" spans="30:30" x14ac:dyDescent="0.25">
      <c r="AD2868" s="210" t="s">
        <v>3</v>
      </c>
    </row>
    <row r="2869" spans="30:30" x14ac:dyDescent="0.25">
      <c r="AD2869" s="210" t="s">
        <v>3</v>
      </c>
    </row>
    <row r="2870" spans="30:30" x14ac:dyDescent="0.25">
      <c r="AD2870" s="210" t="s">
        <v>3</v>
      </c>
    </row>
    <row r="2871" spans="30:30" x14ac:dyDescent="0.25">
      <c r="AD2871" s="210" t="s">
        <v>3</v>
      </c>
    </row>
    <row r="2872" spans="30:30" x14ac:dyDescent="0.25">
      <c r="AD2872" s="210" t="s">
        <v>3</v>
      </c>
    </row>
    <row r="2873" spans="30:30" x14ac:dyDescent="0.25">
      <c r="AD2873" s="210" t="s">
        <v>3</v>
      </c>
    </row>
    <row r="2874" spans="30:30" x14ac:dyDescent="0.25">
      <c r="AD2874" s="210" t="s">
        <v>3</v>
      </c>
    </row>
    <row r="2875" spans="30:30" x14ac:dyDescent="0.25">
      <c r="AD2875" s="210" t="s">
        <v>3</v>
      </c>
    </row>
    <row r="2876" spans="30:30" x14ac:dyDescent="0.25">
      <c r="AD2876" s="210" t="s">
        <v>3</v>
      </c>
    </row>
    <row r="2877" spans="30:30" x14ac:dyDescent="0.25">
      <c r="AD2877" s="210" t="s">
        <v>3</v>
      </c>
    </row>
    <row r="2878" spans="30:30" x14ac:dyDescent="0.25">
      <c r="AD2878" s="210" t="s">
        <v>3</v>
      </c>
    </row>
    <row r="2879" spans="30:30" x14ac:dyDescent="0.25">
      <c r="AD2879" s="210" t="s">
        <v>3</v>
      </c>
    </row>
    <row r="2880" spans="30:30" x14ac:dyDescent="0.25">
      <c r="AD2880" s="210" t="s">
        <v>3</v>
      </c>
    </row>
    <row r="2881" spans="30:30" x14ac:dyDescent="0.25">
      <c r="AD2881" s="210" t="s">
        <v>3</v>
      </c>
    </row>
    <row r="2882" spans="30:30" x14ac:dyDescent="0.25">
      <c r="AD2882" s="210" t="s">
        <v>3</v>
      </c>
    </row>
    <row r="2883" spans="30:30" x14ac:dyDescent="0.25">
      <c r="AD2883" s="210" t="s">
        <v>3</v>
      </c>
    </row>
    <row r="2884" spans="30:30" x14ac:dyDescent="0.25">
      <c r="AD2884" s="210" t="s">
        <v>3</v>
      </c>
    </row>
    <row r="2885" spans="30:30" x14ac:dyDescent="0.25">
      <c r="AD2885" s="210" t="s">
        <v>3</v>
      </c>
    </row>
    <row r="2886" spans="30:30" x14ac:dyDescent="0.25">
      <c r="AD2886" s="210" t="s">
        <v>3</v>
      </c>
    </row>
    <row r="2887" spans="30:30" x14ac:dyDescent="0.25">
      <c r="AD2887" s="210" t="s">
        <v>3</v>
      </c>
    </row>
    <row r="2888" spans="30:30" x14ac:dyDescent="0.25">
      <c r="AD2888" s="210" t="s">
        <v>3</v>
      </c>
    </row>
    <row r="2889" spans="30:30" x14ac:dyDescent="0.25">
      <c r="AD2889" s="210" t="s">
        <v>3</v>
      </c>
    </row>
    <row r="2890" spans="30:30" x14ac:dyDescent="0.25">
      <c r="AD2890" s="210" t="s">
        <v>3</v>
      </c>
    </row>
    <row r="2891" spans="30:30" x14ac:dyDescent="0.25">
      <c r="AD2891" s="210" t="s">
        <v>3</v>
      </c>
    </row>
    <row r="2892" spans="30:30" x14ac:dyDescent="0.25">
      <c r="AD2892" s="210" t="s">
        <v>3</v>
      </c>
    </row>
    <row r="2893" spans="30:30" x14ac:dyDescent="0.25">
      <c r="AD2893" s="210" t="s">
        <v>3</v>
      </c>
    </row>
    <row r="2894" spans="30:30" x14ac:dyDescent="0.25">
      <c r="AD2894" s="210" t="s">
        <v>3</v>
      </c>
    </row>
    <row r="2895" spans="30:30" x14ac:dyDescent="0.25">
      <c r="AD2895" s="210" t="s">
        <v>3</v>
      </c>
    </row>
    <row r="2896" spans="30:30" x14ac:dyDescent="0.25">
      <c r="AD2896" s="210" t="s">
        <v>3</v>
      </c>
    </row>
    <row r="2897" spans="30:30" x14ac:dyDescent="0.25">
      <c r="AD2897" s="210" t="s">
        <v>3</v>
      </c>
    </row>
    <row r="2898" spans="30:30" x14ac:dyDescent="0.25">
      <c r="AD2898" s="210" t="s">
        <v>3</v>
      </c>
    </row>
    <row r="2899" spans="30:30" x14ac:dyDescent="0.25">
      <c r="AD2899" s="210" t="s">
        <v>3</v>
      </c>
    </row>
    <row r="2900" spans="30:30" x14ac:dyDescent="0.25">
      <c r="AD2900" s="210" t="s">
        <v>3</v>
      </c>
    </row>
    <row r="2901" spans="30:30" x14ac:dyDescent="0.25">
      <c r="AD2901" s="210" t="s">
        <v>3</v>
      </c>
    </row>
    <row r="2902" spans="30:30" x14ac:dyDescent="0.25">
      <c r="AD2902" s="210" t="s">
        <v>3</v>
      </c>
    </row>
    <row r="2903" spans="30:30" x14ac:dyDescent="0.25">
      <c r="AD2903" s="210" t="s">
        <v>3</v>
      </c>
    </row>
    <row r="2904" spans="30:30" x14ac:dyDescent="0.25">
      <c r="AD2904" s="210" t="s">
        <v>3</v>
      </c>
    </row>
    <row r="2905" spans="30:30" x14ac:dyDescent="0.25">
      <c r="AD2905" s="210" t="s">
        <v>3</v>
      </c>
    </row>
    <row r="2906" spans="30:30" x14ac:dyDescent="0.25">
      <c r="AD2906" s="210" t="s">
        <v>3</v>
      </c>
    </row>
    <row r="2907" spans="30:30" x14ac:dyDescent="0.25">
      <c r="AD2907" s="210" t="s">
        <v>3</v>
      </c>
    </row>
    <row r="2908" spans="30:30" x14ac:dyDescent="0.25">
      <c r="AD2908" s="210" t="s">
        <v>3</v>
      </c>
    </row>
    <row r="2909" spans="30:30" x14ac:dyDescent="0.25">
      <c r="AD2909" s="210" t="s">
        <v>3</v>
      </c>
    </row>
    <row r="2910" spans="30:30" x14ac:dyDescent="0.25">
      <c r="AD2910" s="210" t="s">
        <v>3</v>
      </c>
    </row>
    <row r="2911" spans="30:30" x14ac:dyDescent="0.25">
      <c r="AD2911" s="210" t="s">
        <v>3</v>
      </c>
    </row>
    <row r="2912" spans="30:30" x14ac:dyDescent="0.25">
      <c r="AD2912" s="210" t="s">
        <v>3</v>
      </c>
    </row>
    <row r="2913" spans="30:30" x14ac:dyDescent="0.25">
      <c r="AD2913" s="210" t="s">
        <v>3</v>
      </c>
    </row>
    <row r="2914" spans="30:30" x14ac:dyDescent="0.25">
      <c r="AD2914" s="210" t="s">
        <v>3</v>
      </c>
    </row>
    <row r="2915" spans="30:30" x14ac:dyDescent="0.25">
      <c r="AD2915" s="210" t="s">
        <v>3</v>
      </c>
    </row>
    <row r="2916" spans="30:30" x14ac:dyDescent="0.25">
      <c r="AD2916" s="210" t="s">
        <v>3</v>
      </c>
    </row>
    <row r="2917" spans="30:30" x14ac:dyDescent="0.25">
      <c r="AD2917" s="210" t="s">
        <v>3</v>
      </c>
    </row>
    <row r="2918" spans="30:30" x14ac:dyDescent="0.25">
      <c r="AD2918" s="210" t="s">
        <v>3</v>
      </c>
    </row>
    <row r="2919" spans="30:30" x14ac:dyDescent="0.25">
      <c r="AD2919" s="210" t="s">
        <v>3</v>
      </c>
    </row>
    <row r="2920" spans="30:30" x14ac:dyDescent="0.25">
      <c r="AD2920" s="210" t="s">
        <v>3</v>
      </c>
    </row>
    <row r="2921" spans="30:30" x14ac:dyDescent="0.25">
      <c r="AD2921" s="210" t="s">
        <v>3</v>
      </c>
    </row>
    <row r="2922" spans="30:30" x14ac:dyDescent="0.25">
      <c r="AD2922" s="210" t="s">
        <v>3</v>
      </c>
    </row>
    <row r="2923" spans="30:30" x14ac:dyDescent="0.25">
      <c r="AD2923" s="210" t="s">
        <v>3</v>
      </c>
    </row>
    <row r="2924" spans="30:30" x14ac:dyDescent="0.25">
      <c r="AD2924" s="210" t="s">
        <v>3</v>
      </c>
    </row>
    <row r="2925" spans="30:30" x14ac:dyDescent="0.25">
      <c r="AD2925" s="210" t="s">
        <v>3</v>
      </c>
    </row>
    <row r="2926" spans="30:30" x14ac:dyDescent="0.25">
      <c r="AD2926" s="210" t="s">
        <v>3</v>
      </c>
    </row>
    <row r="2927" spans="30:30" x14ac:dyDescent="0.25">
      <c r="AD2927" s="210" t="s">
        <v>3</v>
      </c>
    </row>
    <row r="2928" spans="30:30" x14ac:dyDescent="0.25">
      <c r="AD2928" s="210" t="s">
        <v>3</v>
      </c>
    </row>
    <row r="2929" spans="30:30" x14ac:dyDescent="0.25">
      <c r="AD2929" s="210" t="s">
        <v>3</v>
      </c>
    </row>
    <row r="2930" spans="30:30" x14ac:dyDescent="0.25">
      <c r="AD2930" s="210" t="s">
        <v>3</v>
      </c>
    </row>
    <row r="2931" spans="30:30" x14ac:dyDescent="0.25">
      <c r="AD2931" s="210" t="s">
        <v>3</v>
      </c>
    </row>
    <row r="2932" spans="30:30" x14ac:dyDescent="0.25">
      <c r="AD2932" s="210" t="s">
        <v>3</v>
      </c>
    </row>
    <row r="2933" spans="30:30" x14ac:dyDescent="0.25">
      <c r="AD2933" s="210" t="s">
        <v>3</v>
      </c>
    </row>
    <row r="2934" spans="30:30" x14ac:dyDescent="0.25">
      <c r="AD2934" s="210" t="s">
        <v>3</v>
      </c>
    </row>
    <row r="2935" spans="30:30" x14ac:dyDescent="0.25">
      <c r="AD2935" s="210" t="s">
        <v>3</v>
      </c>
    </row>
    <row r="2936" spans="30:30" x14ac:dyDescent="0.25">
      <c r="AD2936" s="210" t="s">
        <v>3</v>
      </c>
    </row>
    <row r="2937" spans="30:30" x14ac:dyDescent="0.25">
      <c r="AD2937" s="210" t="s">
        <v>3</v>
      </c>
    </row>
    <row r="2938" spans="30:30" x14ac:dyDescent="0.25">
      <c r="AD2938" s="210" t="s">
        <v>3</v>
      </c>
    </row>
    <row r="2939" spans="30:30" x14ac:dyDescent="0.25">
      <c r="AD2939" s="210" t="s">
        <v>3</v>
      </c>
    </row>
    <row r="2940" spans="30:30" x14ac:dyDescent="0.25">
      <c r="AD2940" s="210" t="s">
        <v>3</v>
      </c>
    </row>
    <row r="2941" spans="30:30" x14ac:dyDescent="0.25">
      <c r="AD2941" s="210" t="s">
        <v>3</v>
      </c>
    </row>
    <row r="2942" spans="30:30" x14ac:dyDescent="0.25">
      <c r="AD2942" s="210" t="s">
        <v>3</v>
      </c>
    </row>
    <row r="2943" spans="30:30" x14ac:dyDescent="0.25">
      <c r="AD2943" s="210" t="s">
        <v>3</v>
      </c>
    </row>
    <row r="2944" spans="30:30" x14ac:dyDescent="0.25">
      <c r="AD2944" s="210" t="s">
        <v>3</v>
      </c>
    </row>
    <row r="2945" spans="30:30" x14ac:dyDescent="0.25">
      <c r="AD2945" s="210" t="s">
        <v>3</v>
      </c>
    </row>
    <row r="2946" spans="30:30" x14ac:dyDescent="0.25">
      <c r="AD2946" s="210" t="s">
        <v>3</v>
      </c>
    </row>
    <row r="2947" spans="30:30" x14ac:dyDescent="0.25">
      <c r="AD2947" s="210" t="s">
        <v>3</v>
      </c>
    </row>
    <row r="2948" spans="30:30" x14ac:dyDescent="0.25">
      <c r="AD2948" s="210" t="s">
        <v>3</v>
      </c>
    </row>
    <row r="2949" spans="30:30" x14ac:dyDescent="0.25">
      <c r="AD2949" s="210" t="s">
        <v>3</v>
      </c>
    </row>
    <row r="2950" spans="30:30" x14ac:dyDescent="0.25">
      <c r="AD2950" s="210" t="s">
        <v>3</v>
      </c>
    </row>
    <row r="2951" spans="30:30" x14ac:dyDescent="0.25">
      <c r="AD2951" s="210" t="s">
        <v>3</v>
      </c>
    </row>
    <row r="2952" spans="30:30" x14ac:dyDescent="0.25">
      <c r="AD2952" s="210" t="s">
        <v>3</v>
      </c>
    </row>
    <row r="2953" spans="30:30" x14ac:dyDescent="0.25">
      <c r="AD2953" s="210" t="s">
        <v>3</v>
      </c>
    </row>
    <row r="2954" spans="30:30" x14ac:dyDescent="0.25">
      <c r="AD2954" s="210" t="s">
        <v>3</v>
      </c>
    </row>
    <row r="2955" spans="30:30" x14ac:dyDescent="0.25">
      <c r="AD2955" s="210" t="s">
        <v>3</v>
      </c>
    </row>
    <row r="2956" spans="30:30" x14ac:dyDescent="0.25">
      <c r="AD2956" s="210" t="s">
        <v>3</v>
      </c>
    </row>
    <row r="2957" spans="30:30" x14ac:dyDescent="0.25">
      <c r="AD2957" s="210" t="s">
        <v>3</v>
      </c>
    </row>
    <row r="2958" spans="30:30" x14ac:dyDescent="0.25">
      <c r="AD2958" s="210" t="s">
        <v>3</v>
      </c>
    </row>
    <row r="2959" spans="30:30" x14ac:dyDescent="0.25">
      <c r="AD2959" s="210" t="s">
        <v>3</v>
      </c>
    </row>
    <row r="2960" spans="30:30" x14ac:dyDescent="0.25">
      <c r="AD2960" s="210" t="s">
        <v>3</v>
      </c>
    </row>
    <row r="2961" spans="30:30" x14ac:dyDescent="0.25">
      <c r="AD2961" s="210" t="s">
        <v>3</v>
      </c>
    </row>
    <row r="2962" spans="30:30" x14ac:dyDescent="0.25">
      <c r="AD2962" s="210" t="s">
        <v>3</v>
      </c>
    </row>
    <row r="2963" spans="30:30" x14ac:dyDescent="0.25">
      <c r="AD2963" s="210" t="s">
        <v>3</v>
      </c>
    </row>
    <row r="2964" spans="30:30" x14ac:dyDescent="0.25">
      <c r="AD2964" s="210" t="s">
        <v>3</v>
      </c>
    </row>
    <row r="2965" spans="30:30" x14ac:dyDescent="0.25">
      <c r="AD2965" s="210" t="s">
        <v>3</v>
      </c>
    </row>
    <row r="2966" spans="30:30" x14ac:dyDescent="0.25">
      <c r="AD2966" s="210" t="s">
        <v>3</v>
      </c>
    </row>
    <row r="2967" spans="30:30" x14ac:dyDescent="0.25">
      <c r="AD2967" s="210" t="s">
        <v>3</v>
      </c>
    </row>
    <row r="2968" spans="30:30" x14ac:dyDescent="0.25">
      <c r="AD2968" s="210" t="s">
        <v>3</v>
      </c>
    </row>
    <row r="2969" spans="30:30" x14ac:dyDescent="0.25">
      <c r="AD2969" s="210" t="s">
        <v>3</v>
      </c>
    </row>
    <row r="2970" spans="30:30" x14ac:dyDescent="0.25">
      <c r="AD2970" s="210" t="s">
        <v>3</v>
      </c>
    </row>
    <row r="2971" spans="30:30" x14ac:dyDescent="0.25">
      <c r="AD2971" s="210" t="s">
        <v>3</v>
      </c>
    </row>
    <row r="2972" spans="30:30" x14ac:dyDescent="0.25">
      <c r="AD2972" s="210" t="s">
        <v>3</v>
      </c>
    </row>
    <row r="2973" spans="30:30" x14ac:dyDescent="0.25">
      <c r="AD2973" s="210" t="s">
        <v>3</v>
      </c>
    </row>
    <row r="2974" spans="30:30" x14ac:dyDescent="0.25">
      <c r="AD2974" s="210" t="s">
        <v>3</v>
      </c>
    </row>
    <row r="2975" spans="30:30" x14ac:dyDescent="0.25">
      <c r="AD2975" s="210" t="s">
        <v>3</v>
      </c>
    </row>
    <row r="2976" spans="30:30" x14ac:dyDescent="0.25">
      <c r="AD2976" s="210" t="s">
        <v>3</v>
      </c>
    </row>
    <row r="2977" spans="30:30" x14ac:dyDescent="0.25">
      <c r="AD2977" s="210" t="s">
        <v>3</v>
      </c>
    </row>
    <row r="2978" spans="30:30" x14ac:dyDescent="0.25">
      <c r="AD2978" s="210" t="s">
        <v>3</v>
      </c>
    </row>
    <row r="2979" spans="30:30" x14ac:dyDescent="0.25">
      <c r="AD2979" s="210" t="s">
        <v>3</v>
      </c>
    </row>
    <row r="2980" spans="30:30" x14ac:dyDescent="0.25">
      <c r="AD2980" s="210" t="s">
        <v>3</v>
      </c>
    </row>
    <row r="2981" spans="30:30" x14ac:dyDescent="0.25">
      <c r="AD2981" s="210" t="s">
        <v>3</v>
      </c>
    </row>
    <row r="2982" spans="30:30" x14ac:dyDescent="0.25">
      <c r="AD2982" s="210" t="s">
        <v>3</v>
      </c>
    </row>
    <row r="2983" spans="30:30" x14ac:dyDescent="0.25">
      <c r="AD2983" s="210" t="s">
        <v>3</v>
      </c>
    </row>
    <row r="2984" spans="30:30" x14ac:dyDescent="0.25">
      <c r="AD2984" s="210" t="s">
        <v>3</v>
      </c>
    </row>
    <row r="2985" spans="30:30" x14ac:dyDescent="0.25">
      <c r="AD2985" s="210" t="s">
        <v>3</v>
      </c>
    </row>
    <row r="2986" spans="30:30" x14ac:dyDescent="0.25">
      <c r="AD2986" s="210" t="s">
        <v>3</v>
      </c>
    </row>
    <row r="2987" spans="30:30" x14ac:dyDescent="0.25">
      <c r="AD2987" s="210" t="s">
        <v>3</v>
      </c>
    </row>
    <row r="2988" spans="30:30" x14ac:dyDescent="0.25">
      <c r="AD2988" s="210" t="s">
        <v>3</v>
      </c>
    </row>
    <row r="2989" spans="30:30" x14ac:dyDescent="0.25">
      <c r="AD2989" s="210" t="s">
        <v>3</v>
      </c>
    </row>
    <row r="2990" spans="30:30" x14ac:dyDescent="0.25">
      <c r="AD2990" s="210" t="s">
        <v>3</v>
      </c>
    </row>
    <row r="2991" spans="30:30" x14ac:dyDescent="0.25">
      <c r="AD2991" s="210" t="s">
        <v>3</v>
      </c>
    </row>
    <row r="2992" spans="30:30" x14ac:dyDescent="0.25">
      <c r="AD2992" s="210" t="s">
        <v>3</v>
      </c>
    </row>
    <row r="2993" spans="30:30" x14ac:dyDescent="0.25">
      <c r="AD2993" s="210" t="s">
        <v>3</v>
      </c>
    </row>
    <row r="2994" spans="30:30" x14ac:dyDescent="0.25">
      <c r="AD2994" s="210" t="s">
        <v>3</v>
      </c>
    </row>
    <row r="2995" spans="30:30" x14ac:dyDescent="0.25">
      <c r="AD2995" s="210" t="s">
        <v>3</v>
      </c>
    </row>
    <row r="2996" spans="30:30" x14ac:dyDescent="0.25">
      <c r="AD2996" s="210" t="s">
        <v>3</v>
      </c>
    </row>
    <row r="2997" spans="30:30" x14ac:dyDescent="0.25">
      <c r="AD2997" s="210" t="s">
        <v>3</v>
      </c>
    </row>
    <row r="2998" spans="30:30" x14ac:dyDescent="0.25">
      <c r="AD2998" s="210" t="s">
        <v>3</v>
      </c>
    </row>
    <row r="2999" spans="30:30" x14ac:dyDescent="0.25">
      <c r="AD2999" s="210" t="s">
        <v>3</v>
      </c>
    </row>
    <row r="3000" spans="30:30" x14ac:dyDescent="0.25">
      <c r="AD3000" s="210" t="s">
        <v>3</v>
      </c>
    </row>
    <row r="3001" spans="30:30" x14ac:dyDescent="0.25">
      <c r="AD3001" s="210" t="s">
        <v>3</v>
      </c>
    </row>
    <row r="3002" spans="30:30" x14ac:dyDescent="0.25">
      <c r="AD3002" s="210" t="s">
        <v>3</v>
      </c>
    </row>
    <row r="3003" spans="30:30" x14ac:dyDescent="0.25">
      <c r="AD3003" s="210" t="s">
        <v>3</v>
      </c>
    </row>
    <row r="3004" spans="30:30" x14ac:dyDescent="0.25">
      <c r="AD3004" s="210" t="s">
        <v>3</v>
      </c>
    </row>
    <row r="3005" spans="30:30" x14ac:dyDescent="0.25">
      <c r="AD3005" s="210" t="s">
        <v>3</v>
      </c>
    </row>
    <row r="3006" spans="30:30" x14ac:dyDescent="0.25">
      <c r="AD3006" s="210" t="s">
        <v>3</v>
      </c>
    </row>
    <row r="3007" spans="30:30" x14ac:dyDescent="0.25">
      <c r="AD3007" s="210" t="s">
        <v>3</v>
      </c>
    </row>
    <row r="3008" spans="30:30" x14ac:dyDescent="0.25">
      <c r="AD3008" s="210" t="s">
        <v>3</v>
      </c>
    </row>
    <row r="3009" spans="30:30" x14ac:dyDescent="0.25">
      <c r="AD3009" s="210" t="s">
        <v>3</v>
      </c>
    </row>
    <row r="3010" spans="30:30" x14ac:dyDescent="0.25">
      <c r="AD3010" s="210" t="s">
        <v>3</v>
      </c>
    </row>
    <row r="3011" spans="30:30" x14ac:dyDescent="0.25">
      <c r="AD3011" s="210" t="s">
        <v>3</v>
      </c>
    </row>
    <row r="3012" spans="30:30" x14ac:dyDescent="0.25">
      <c r="AD3012" s="210" t="s">
        <v>3</v>
      </c>
    </row>
    <row r="3013" spans="30:30" x14ac:dyDescent="0.25">
      <c r="AD3013" s="210" t="s">
        <v>3</v>
      </c>
    </row>
    <row r="3014" spans="30:30" x14ac:dyDescent="0.25">
      <c r="AD3014" s="210" t="s">
        <v>3</v>
      </c>
    </row>
    <row r="3015" spans="30:30" x14ac:dyDescent="0.25">
      <c r="AD3015" s="210" t="s">
        <v>3</v>
      </c>
    </row>
    <row r="3016" spans="30:30" x14ac:dyDescent="0.25">
      <c r="AD3016" s="210" t="s">
        <v>3</v>
      </c>
    </row>
    <row r="3017" spans="30:30" x14ac:dyDescent="0.25">
      <c r="AD3017" s="210" t="s">
        <v>3</v>
      </c>
    </row>
    <row r="3018" spans="30:30" x14ac:dyDescent="0.25">
      <c r="AD3018" s="210" t="s">
        <v>3</v>
      </c>
    </row>
    <row r="3019" spans="30:30" x14ac:dyDescent="0.25">
      <c r="AD3019" s="210" t="s">
        <v>3</v>
      </c>
    </row>
    <row r="3020" spans="30:30" x14ac:dyDescent="0.25">
      <c r="AD3020" s="210" t="s">
        <v>3</v>
      </c>
    </row>
    <row r="3021" spans="30:30" x14ac:dyDescent="0.25">
      <c r="AD3021" s="210" t="s">
        <v>3</v>
      </c>
    </row>
    <row r="3022" spans="30:30" x14ac:dyDescent="0.25">
      <c r="AD3022" s="210" t="s">
        <v>3</v>
      </c>
    </row>
    <row r="3023" spans="30:30" x14ac:dyDescent="0.25">
      <c r="AD3023" s="210" t="s">
        <v>3</v>
      </c>
    </row>
    <row r="3024" spans="30:30" x14ac:dyDescent="0.25">
      <c r="AD3024" s="210" t="s">
        <v>3</v>
      </c>
    </row>
    <row r="3025" spans="30:30" x14ac:dyDescent="0.25">
      <c r="AD3025" s="210" t="s">
        <v>3</v>
      </c>
    </row>
    <row r="3026" spans="30:30" x14ac:dyDescent="0.25">
      <c r="AD3026" s="210" t="s">
        <v>3</v>
      </c>
    </row>
    <row r="3027" spans="30:30" x14ac:dyDescent="0.25">
      <c r="AD3027" s="210" t="s">
        <v>3</v>
      </c>
    </row>
    <row r="3028" spans="30:30" x14ac:dyDescent="0.25">
      <c r="AD3028" s="210" t="s">
        <v>3</v>
      </c>
    </row>
    <row r="3029" spans="30:30" x14ac:dyDescent="0.25">
      <c r="AD3029" s="210" t="s">
        <v>3</v>
      </c>
    </row>
    <row r="3030" spans="30:30" x14ac:dyDescent="0.25">
      <c r="AD3030" s="210" t="s">
        <v>3</v>
      </c>
    </row>
    <row r="3031" spans="30:30" x14ac:dyDescent="0.25">
      <c r="AD3031" s="210" t="s">
        <v>3</v>
      </c>
    </row>
    <row r="3032" spans="30:30" x14ac:dyDescent="0.25">
      <c r="AD3032" s="210" t="s">
        <v>3</v>
      </c>
    </row>
    <row r="3033" spans="30:30" x14ac:dyDescent="0.25">
      <c r="AD3033" s="210" t="s">
        <v>3</v>
      </c>
    </row>
    <row r="3034" spans="30:30" x14ac:dyDescent="0.25">
      <c r="AD3034" s="210" t="s">
        <v>3</v>
      </c>
    </row>
    <row r="3035" spans="30:30" x14ac:dyDescent="0.25">
      <c r="AD3035" s="210" t="s">
        <v>3</v>
      </c>
    </row>
    <row r="3036" spans="30:30" x14ac:dyDescent="0.25">
      <c r="AD3036" s="210" t="s">
        <v>3</v>
      </c>
    </row>
    <row r="3037" spans="30:30" x14ac:dyDescent="0.25">
      <c r="AD3037" s="210" t="s">
        <v>3</v>
      </c>
    </row>
    <row r="3038" spans="30:30" x14ac:dyDescent="0.25">
      <c r="AD3038" s="210" t="s">
        <v>3</v>
      </c>
    </row>
    <row r="3039" spans="30:30" x14ac:dyDescent="0.25">
      <c r="AD3039" s="210" t="s">
        <v>3</v>
      </c>
    </row>
    <row r="3040" spans="30:30" x14ac:dyDescent="0.25">
      <c r="AD3040" s="210" t="s">
        <v>3</v>
      </c>
    </row>
    <row r="3041" spans="30:30" x14ac:dyDescent="0.25">
      <c r="AD3041" s="210" t="s">
        <v>3</v>
      </c>
    </row>
    <row r="3042" spans="30:30" x14ac:dyDescent="0.25">
      <c r="AD3042" s="210" t="s">
        <v>3</v>
      </c>
    </row>
    <row r="3043" spans="30:30" x14ac:dyDescent="0.25">
      <c r="AD3043" s="210" t="s">
        <v>3</v>
      </c>
    </row>
    <row r="3044" spans="30:30" x14ac:dyDescent="0.25">
      <c r="AD3044" s="210" t="s">
        <v>3</v>
      </c>
    </row>
    <row r="3045" spans="30:30" x14ac:dyDescent="0.25">
      <c r="AD3045" s="210" t="s">
        <v>3</v>
      </c>
    </row>
    <row r="3046" spans="30:30" x14ac:dyDescent="0.25">
      <c r="AD3046" s="210" t="s">
        <v>3</v>
      </c>
    </row>
    <row r="3047" spans="30:30" x14ac:dyDescent="0.25">
      <c r="AD3047" s="210" t="s">
        <v>3</v>
      </c>
    </row>
    <row r="3048" spans="30:30" x14ac:dyDescent="0.25">
      <c r="AD3048" s="210" t="s">
        <v>3</v>
      </c>
    </row>
    <row r="3049" spans="30:30" x14ac:dyDescent="0.25">
      <c r="AD3049" s="210" t="s">
        <v>3</v>
      </c>
    </row>
    <row r="3050" spans="30:30" x14ac:dyDescent="0.25">
      <c r="AD3050" s="210" t="s">
        <v>3</v>
      </c>
    </row>
    <row r="3051" spans="30:30" x14ac:dyDescent="0.25">
      <c r="AD3051" s="210" t="s">
        <v>3</v>
      </c>
    </row>
    <row r="3052" spans="30:30" x14ac:dyDescent="0.25">
      <c r="AD3052" s="210" t="s">
        <v>3</v>
      </c>
    </row>
    <row r="3053" spans="30:30" x14ac:dyDescent="0.25">
      <c r="AD3053" s="210" t="s">
        <v>3</v>
      </c>
    </row>
    <row r="3054" spans="30:30" x14ac:dyDescent="0.25">
      <c r="AD3054" s="210" t="s">
        <v>3</v>
      </c>
    </row>
    <row r="3055" spans="30:30" x14ac:dyDescent="0.25">
      <c r="AD3055" s="210" t="s">
        <v>3</v>
      </c>
    </row>
    <row r="3056" spans="30:30" x14ac:dyDescent="0.25">
      <c r="AD3056" s="210" t="s">
        <v>3</v>
      </c>
    </row>
    <row r="3057" spans="30:30" x14ac:dyDescent="0.25">
      <c r="AD3057" s="210" t="s">
        <v>3</v>
      </c>
    </row>
    <row r="3058" spans="30:30" x14ac:dyDescent="0.25">
      <c r="AD3058" s="210" t="s">
        <v>3</v>
      </c>
    </row>
    <row r="3059" spans="30:30" x14ac:dyDescent="0.25">
      <c r="AD3059" s="210" t="s">
        <v>3</v>
      </c>
    </row>
    <row r="3060" spans="30:30" x14ac:dyDescent="0.25">
      <c r="AD3060" s="210" t="s">
        <v>3</v>
      </c>
    </row>
    <row r="3061" spans="30:30" x14ac:dyDescent="0.25">
      <c r="AD3061" s="210" t="s">
        <v>3</v>
      </c>
    </row>
    <row r="3062" spans="30:30" x14ac:dyDescent="0.25">
      <c r="AD3062" s="210" t="s">
        <v>3</v>
      </c>
    </row>
    <row r="3063" spans="30:30" x14ac:dyDescent="0.25">
      <c r="AD3063" s="210" t="s">
        <v>3</v>
      </c>
    </row>
    <row r="3064" spans="30:30" x14ac:dyDescent="0.25">
      <c r="AD3064" s="210" t="s">
        <v>3</v>
      </c>
    </row>
    <row r="3065" spans="30:30" x14ac:dyDescent="0.25">
      <c r="AD3065" s="210" t="s">
        <v>3</v>
      </c>
    </row>
    <row r="3066" spans="30:30" x14ac:dyDescent="0.25">
      <c r="AD3066" s="210" t="s">
        <v>3</v>
      </c>
    </row>
    <row r="3067" spans="30:30" x14ac:dyDescent="0.25">
      <c r="AD3067" s="210" t="s">
        <v>3</v>
      </c>
    </row>
    <row r="3068" spans="30:30" x14ac:dyDescent="0.25">
      <c r="AD3068" s="210" t="s">
        <v>3</v>
      </c>
    </row>
    <row r="3069" spans="30:30" x14ac:dyDescent="0.25">
      <c r="AD3069" s="210" t="s">
        <v>3</v>
      </c>
    </row>
    <row r="3070" spans="30:30" x14ac:dyDescent="0.25">
      <c r="AD3070" s="210" t="s">
        <v>3</v>
      </c>
    </row>
    <row r="3071" spans="30:30" x14ac:dyDescent="0.25">
      <c r="AD3071" s="210" t="s">
        <v>3</v>
      </c>
    </row>
    <row r="3072" spans="30:30" x14ac:dyDescent="0.25">
      <c r="AD3072" s="210" t="s">
        <v>3</v>
      </c>
    </row>
    <row r="3073" spans="30:30" x14ac:dyDescent="0.25">
      <c r="AD3073" s="210" t="s">
        <v>3</v>
      </c>
    </row>
    <row r="3074" spans="30:30" x14ac:dyDescent="0.25">
      <c r="AD3074" s="210" t="s">
        <v>3</v>
      </c>
    </row>
    <row r="3075" spans="30:30" x14ac:dyDescent="0.25">
      <c r="AD3075" s="210" t="s">
        <v>3</v>
      </c>
    </row>
    <row r="3076" spans="30:30" x14ac:dyDescent="0.25">
      <c r="AD3076" s="210" t="s">
        <v>3</v>
      </c>
    </row>
    <row r="3077" spans="30:30" x14ac:dyDescent="0.25">
      <c r="AD3077" s="210" t="s">
        <v>3</v>
      </c>
    </row>
    <row r="3078" spans="30:30" x14ac:dyDescent="0.25">
      <c r="AD3078" s="210" t="s">
        <v>3</v>
      </c>
    </row>
    <row r="3079" spans="30:30" x14ac:dyDescent="0.25">
      <c r="AD3079" s="210" t="s">
        <v>3</v>
      </c>
    </row>
    <row r="3080" spans="30:30" x14ac:dyDescent="0.25">
      <c r="AD3080" s="210" t="s">
        <v>3</v>
      </c>
    </row>
    <row r="3081" spans="30:30" x14ac:dyDescent="0.25">
      <c r="AD3081" s="210" t="s">
        <v>3</v>
      </c>
    </row>
    <row r="3082" spans="30:30" x14ac:dyDescent="0.25">
      <c r="AD3082" s="210" t="s">
        <v>3</v>
      </c>
    </row>
    <row r="3083" spans="30:30" x14ac:dyDescent="0.25">
      <c r="AD3083" s="210" t="s">
        <v>3</v>
      </c>
    </row>
    <row r="3084" spans="30:30" x14ac:dyDescent="0.25">
      <c r="AD3084" s="210" t="s">
        <v>3</v>
      </c>
    </row>
    <row r="3085" spans="30:30" x14ac:dyDescent="0.25">
      <c r="AD3085" s="210" t="s">
        <v>3</v>
      </c>
    </row>
    <row r="3086" spans="30:30" x14ac:dyDescent="0.25">
      <c r="AD3086" s="210" t="s">
        <v>3</v>
      </c>
    </row>
    <row r="3087" spans="30:30" x14ac:dyDescent="0.25">
      <c r="AD3087" s="210" t="s">
        <v>3</v>
      </c>
    </row>
    <row r="3088" spans="30:30" x14ac:dyDescent="0.25">
      <c r="AD3088" s="210" t="s">
        <v>3</v>
      </c>
    </row>
    <row r="3089" spans="30:30" x14ac:dyDescent="0.25">
      <c r="AD3089" s="210" t="s">
        <v>3</v>
      </c>
    </row>
    <row r="3090" spans="30:30" x14ac:dyDescent="0.25">
      <c r="AD3090" s="210" t="s">
        <v>3</v>
      </c>
    </row>
    <row r="3091" spans="30:30" x14ac:dyDescent="0.25">
      <c r="AD3091" s="210" t="s">
        <v>3</v>
      </c>
    </row>
    <row r="3092" spans="30:30" x14ac:dyDescent="0.25">
      <c r="AD3092" s="210" t="s">
        <v>3</v>
      </c>
    </row>
    <row r="3093" spans="30:30" x14ac:dyDescent="0.25">
      <c r="AD3093" s="210" t="s">
        <v>3</v>
      </c>
    </row>
    <row r="3094" spans="30:30" x14ac:dyDescent="0.25">
      <c r="AD3094" s="210" t="s">
        <v>3</v>
      </c>
    </row>
    <row r="3095" spans="30:30" x14ac:dyDescent="0.25">
      <c r="AD3095" s="210" t="s">
        <v>3</v>
      </c>
    </row>
    <row r="3096" spans="30:30" x14ac:dyDescent="0.25">
      <c r="AD3096" s="210" t="s">
        <v>3</v>
      </c>
    </row>
    <row r="3097" spans="30:30" x14ac:dyDescent="0.25">
      <c r="AD3097" s="210" t="s">
        <v>3</v>
      </c>
    </row>
    <row r="3098" spans="30:30" x14ac:dyDescent="0.25">
      <c r="AD3098" s="210" t="s">
        <v>3</v>
      </c>
    </row>
    <row r="3099" spans="30:30" x14ac:dyDescent="0.25">
      <c r="AD3099" s="210" t="s">
        <v>3</v>
      </c>
    </row>
    <row r="3100" spans="30:30" x14ac:dyDescent="0.25">
      <c r="AD3100" s="210" t="s">
        <v>3</v>
      </c>
    </row>
    <row r="3101" spans="30:30" x14ac:dyDescent="0.25">
      <c r="AD3101" s="210" t="s">
        <v>3</v>
      </c>
    </row>
    <row r="3102" spans="30:30" x14ac:dyDescent="0.25">
      <c r="AD3102" s="210" t="s">
        <v>3</v>
      </c>
    </row>
    <row r="3103" spans="30:30" x14ac:dyDescent="0.25">
      <c r="AD3103" s="210" t="s">
        <v>3</v>
      </c>
    </row>
    <row r="3104" spans="30:30" x14ac:dyDescent="0.25">
      <c r="AD3104" s="210" t="s">
        <v>3</v>
      </c>
    </row>
    <row r="3105" spans="30:30" x14ac:dyDescent="0.25">
      <c r="AD3105" s="210" t="s">
        <v>3</v>
      </c>
    </row>
    <row r="3106" spans="30:30" x14ac:dyDescent="0.25">
      <c r="AD3106" s="210" t="s">
        <v>3</v>
      </c>
    </row>
    <row r="3107" spans="30:30" x14ac:dyDescent="0.25">
      <c r="AD3107" s="210" t="s">
        <v>3</v>
      </c>
    </row>
    <row r="3108" spans="30:30" x14ac:dyDescent="0.25">
      <c r="AD3108" s="210" t="s">
        <v>3</v>
      </c>
    </row>
    <row r="3109" spans="30:30" x14ac:dyDescent="0.25">
      <c r="AD3109" s="210" t="s">
        <v>3</v>
      </c>
    </row>
    <row r="3110" spans="30:30" x14ac:dyDescent="0.25">
      <c r="AD3110" s="210" t="s">
        <v>3</v>
      </c>
    </row>
    <row r="3111" spans="30:30" x14ac:dyDescent="0.25">
      <c r="AD3111" s="210" t="s">
        <v>3</v>
      </c>
    </row>
    <row r="3112" spans="30:30" x14ac:dyDescent="0.25">
      <c r="AD3112" s="210" t="s">
        <v>3</v>
      </c>
    </row>
    <row r="3113" spans="30:30" x14ac:dyDescent="0.25">
      <c r="AD3113" s="210" t="s">
        <v>3</v>
      </c>
    </row>
    <row r="3114" spans="30:30" x14ac:dyDescent="0.25">
      <c r="AD3114" s="210" t="s">
        <v>3</v>
      </c>
    </row>
    <row r="3115" spans="30:30" x14ac:dyDescent="0.25">
      <c r="AD3115" s="210" t="s">
        <v>3</v>
      </c>
    </row>
    <row r="3116" spans="30:30" x14ac:dyDescent="0.25">
      <c r="AD3116" s="210" t="s">
        <v>3</v>
      </c>
    </row>
    <row r="3117" spans="30:30" x14ac:dyDescent="0.25">
      <c r="AD3117" s="210" t="s">
        <v>3</v>
      </c>
    </row>
    <row r="3118" spans="30:30" x14ac:dyDescent="0.25">
      <c r="AD3118" s="210" t="s">
        <v>3</v>
      </c>
    </row>
    <row r="3119" spans="30:30" x14ac:dyDescent="0.25">
      <c r="AD3119" s="210" t="s">
        <v>3</v>
      </c>
    </row>
    <row r="3120" spans="30:30" x14ac:dyDescent="0.25">
      <c r="AD3120" s="210" t="s">
        <v>3</v>
      </c>
    </row>
    <row r="3121" spans="30:30" x14ac:dyDescent="0.25">
      <c r="AD3121" s="210" t="s">
        <v>3</v>
      </c>
    </row>
    <row r="3122" spans="30:30" x14ac:dyDescent="0.25">
      <c r="AD3122" s="210" t="s">
        <v>3</v>
      </c>
    </row>
    <row r="3123" spans="30:30" x14ac:dyDescent="0.25">
      <c r="AD3123" s="210" t="s">
        <v>3</v>
      </c>
    </row>
    <row r="3124" spans="30:30" x14ac:dyDescent="0.25">
      <c r="AD3124" s="210" t="s">
        <v>3</v>
      </c>
    </row>
    <row r="3125" spans="30:30" x14ac:dyDescent="0.25">
      <c r="AD3125" s="210" t="s">
        <v>3</v>
      </c>
    </row>
    <row r="3126" spans="30:30" x14ac:dyDescent="0.25">
      <c r="AD3126" s="210" t="s">
        <v>3</v>
      </c>
    </row>
    <row r="3127" spans="30:30" x14ac:dyDescent="0.25">
      <c r="AD3127" s="210" t="s">
        <v>3</v>
      </c>
    </row>
    <row r="3128" spans="30:30" x14ac:dyDescent="0.25">
      <c r="AD3128" s="210" t="s">
        <v>3</v>
      </c>
    </row>
    <row r="3129" spans="30:30" x14ac:dyDescent="0.25">
      <c r="AD3129" s="210" t="s">
        <v>3</v>
      </c>
    </row>
    <row r="3130" spans="30:30" x14ac:dyDescent="0.25">
      <c r="AD3130" s="210" t="s">
        <v>3</v>
      </c>
    </row>
    <row r="3131" spans="30:30" x14ac:dyDescent="0.25">
      <c r="AD3131" s="210" t="s">
        <v>3</v>
      </c>
    </row>
    <row r="3132" spans="30:30" x14ac:dyDescent="0.25">
      <c r="AD3132" s="210" t="s">
        <v>3</v>
      </c>
    </row>
    <row r="3133" spans="30:30" x14ac:dyDescent="0.25">
      <c r="AD3133" s="210" t="s">
        <v>3</v>
      </c>
    </row>
    <row r="3134" spans="30:30" x14ac:dyDescent="0.25">
      <c r="AD3134" s="210" t="s">
        <v>3</v>
      </c>
    </row>
    <row r="3135" spans="30:30" x14ac:dyDescent="0.25">
      <c r="AD3135" s="210" t="s">
        <v>3</v>
      </c>
    </row>
    <row r="3136" spans="30:30" x14ac:dyDescent="0.25">
      <c r="AD3136" s="210" t="s">
        <v>3</v>
      </c>
    </row>
    <row r="3137" spans="30:30" x14ac:dyDescent="0.25">
      <c r="AD3137" s="210" t="s">
        <v>3</v>
      </c>
    </row>
    <row r="3138" spans="30:30" x14ac:dyDescent="0.25">
      <c r="AD3138" s="210" t="s">
        <v>3</v>
      </c>
    </row>
    <row r="3139" spans="30:30" x14ac:dyDescent="0.25">
      <c r="AD3139" s="210" t="s">
        <v>3</v>
      </c>
    </row>
    <row r="3140" spans="30:30" x14ac:dyDescent="0.25">
      <c r="AD3140" s="210" t="s">
        <v>3</v>
      </c>
    </row>
    <row r="3141" spans="30:30" x14ac:dyDescent="0.25">
      <c r="AD3141" s="210" t="s">
        <v>3</v>
      </c>
    </row>
    <row r="3142" spans="30:30" x14ac:dyDescent="0.25">
      <c r="AD3142" s="210" t="s">
        <v>3</v>
      </c>
    </row>
    <row r="3143" spans="30:30" x14ac:dyDescent="0.25">
      <c r="AD3143" s="210" t="s">
        <v>3</v>
      </c>
    </row>
    <row r="3144" spans="30:30" x14ac:dyDescent="0.25">
      <c r="AD3144" s="210" t="s">
        <v>3</v>
      </c>
    </row>
    <row r="3145" spans="30:30" x14ac:dyDescent="0.25">
      <c r="AD3145" s="210" t="s">
        <v>3</v>
      </c>
    </row>
    <row r="3146" spans="30:30" x14ac:dyDescent="0.25">
      <c r="AD3146" s="210" t="s">
        <v>3</v>
      </c>
    </row>
    <row r="3147" spans="30:30" x14ac:dyDescent="0.25">
      <c r="AD3147" s="210" t="s">
        <v>3</v>
      </c>
    </row>
    <row r="3148" spans="30:30" x14ac:dyDescent="0.25">
      <c r="AD3148" s="210" t="s">
        <v>3</v>
      </c>
    </row>
    <row r="3149" spans="30:30" x14ac:dyDescent="0.25">
      <c r="AD3149" s="210" t="s">
        <v>3</v>
      </c>
    </row>
    <row r="3150" spans="30:30" x14ac:dyDescent="0.25">
      <c r="AD3150" s="210" t="s">
        <v>3</v>
      </c>
    </row>
    <row r="3151" spans="30:30" x14ac:dyDescent="0.25">
      <c r="AD3151" s="210" t="s">
        <v>3</v>
      </c>
    </row>
    <row r="3152" spans="30:30" x14ac:dyDescent="0.25">
      <c r="AD3152" s="210" t="s">
        <v>3</v>
      </c>
    </row>
    <row r="3153" spans="30:30" x14ac:dyDescent="0.25">
      <c r="AD3153" s="210" t="s">
        <v>3</v>
      </c>
    </row>
    <row r="3154" spans="30:30" x14ac:dyDescent="0.25">
      <c r="AD3154" s="210" t="s">
        <v>3</v>
      </c>
    </row>
    <row r="3155" spans="30:30" x14ac:dyDescent="0.25">
      <c r="AD3155" s="210" t="s">
        <v>3</v>
      </c>
    </row>
    <row r="3156" spans="30:30" x14ac:dyDescent="0.25">
      <c r="AD3156" s="210" t="s">
        <v>3</v>
      </c>
    </row>
    <row r="3157" spans="30:30" x14ac:dyDescent="0.25">
      <c r="AD3157" s="210" t="s">
        <v>3</v>
      </c>
    </row>
    <row r="3158" spans="30:30" x14ac:dyDescent="0.25">
      <c r="AD3158" s="210" t="s">
        <v>3</v>
      </c>
    </row>
    <row r="3159" spans="30:30" x14ac:dyDescent="0.25">
      <c r="AD3159" s="210" t="s">
        <v>3</v>
      </c>
    </row>
    <row r="3160" spans="30:30" x14ac:dyDescent="0.25">
      <c r="AD3160" s="210" t="s">
        <v>3</v>
      </c>
    </row>
    <row r="3161" spans="30:30" x14ac:dyDescent="0.25">
      <c r="AD3161" s="210" t="s">
        <v>3</v>
      </c>
    </row>
    <row r="3162" spans="30:30" x14ac:dyDescent="0.25">
      <c r="AD3162" s="210" t="s">
        <v>3</v>
      </c>
    </row>
    <row r="3163" spans="30:30" x14ac:dyDescent="0.25">
      <c r="AD3163" s="210" t="s">
        <v>3</v>
      </c>
    </row>
    <row r="3164" spans="30:30" x14ac:dyDescent="0.25">
      <c r="AD3164" s="210" t="s">
        <v>3</v>
      </c>
    </row>
    <row r="3165" spans="30:30" x14ac:dyDescent="0.25">
      <c r="AD3165" s="210" t="s">
        <v>3</v>
      </c>
    </row>
    <row r="3166" spans="30:30" x14ac:dyDescent="0.25">
      <c r="AD3166" s="210" t="s">
        <v>3</v>
      </c>
    </row>
    <row r="3167" spans="30:30" x14ac:dyDescent="0.25">
      <c r="AD3167" s="210" t="s">
        <v>3</v>
      </c>
    </row>
    <row r="3168" spans="30:30" x14ac:dyDescent="0.25">
      <c r="AD3168" s="210" t="s">
        <v>3</v>
      </c>
    </row>
    <row r="3169" spans="30:30" x14ac:dyDescent="0.25">
      <c r="AD3169" s="210" t="s">
        <v>3</v>
      </c>
    </row>
    <row r="3170" spans="30:30" x14ac:dyDescent="0.25">
      <c r="AD3170" s="210" t="s">
        <v>3</v>
      </c>
    </row>
    <row r="3171" spans="30:30" x14ac:dyDescent="0.25">
      <c r="AD3171" s="210" t="s">
        <v>3</v>
      </c>
    </row>
    <row r="3172" spans="30:30" x14ac:dyDescent="0.25">
      <c r="AD3172" s="210" t="s">
        <v>3</v>
      </c>
    </row>
    <row r="3173" spans="30:30" x14ac:dyDescent="0.25">
      <c r="AD3173" s="210" t="s">
        <v>3</v>
      </c>
    </row>
    <row r="3174" spans="30:30" x14ac:dyDescent="0.25">
      <c r="AD3174" s="210" t="s">
        <v>3</v>
      </c>
    </row>
    <row r="3175" spans="30:30" x14ac:dyDescent="0.25">
      <c r="AD3175" s="210" t="s">
        <v>3</v>
      </c>
    </row>
    <row r="3176" spans="30:30" x14ac:dyDescent="0.25">
      <c r="AD3176" s="210" t="s">
        <v>3</v>
      </c>
    </row>
    <row r="3177" spans="30:30" x14ac:dyDescent="0.25">
      <c r="AD3177" s="210" t="s">
        <v>3</v>
      </c>
    </row>
    <row r="3178" spans="30:30" x14ac:dyDescent="0.25">
      <c r="AD3178" s="210" t="s">
        <v>3</v>
      </c>
    </row>
    <row r="3179" spans="30:30" x14ac:dyDescent="0.25">
      <c r="AD3179" s="210" t="s">
        <v>3</v>
      </c>
    </row>
    <row r="3180" spans="30:30" x14ac:dyDescent="0.25">
      <c r="AD3180" s="210" t="s">
        <v>3</v>
      </c>
    </row>
    <row r="3181" spans="30:30" x14ac:dyDescent="0.25">
      <c r="AD3181" s="210" t="s">
        <v>3</v>
      </c>
    </row>
    <row r="3182" spans="30:30" x14ac:dyDescent="0.25">
      <c r="AD3182" s="210" t="s">
        <v>3</v>
      </c>
    </row>
    <row r="3183" spans="30:30" x14ac:dyDescent="0.25">
      <c r="AD3183" s="210" t="s">
        <v>3</v>
      </c>
    </row>
    <row r="3184" spans="30:30" x14ac:dyDescent="0.25">
      <c r="AD3184" s="210" t="s">
        <v>3</v>
      </c>
    </row>
    <row r="3185" spans="30:30" x14ac:dyDescent="0.25">
      <c r="AD3185" s="210" t="s">
        <v>3</v>
      </c>
    </row>
    <row r="3186" spans="30:30" x14ac:dyDescent="0.25">
      <c r="AD3186" s="210" t="s">
        <v>3</v>
      </c>
    </row>
    <row r="3187" spans="30:30" x14ac:dyDescent="0.25">
      <c r="AD3187" s="210" t="s">
        <v>3</v>
      </c>
    </row>
    <row r="3188" spans="30:30" x14ac:dyDescent="0.25">
      <c r="AD3188" s="210" t="s">
        <v>3</v>
      </c>
    </row>
    <row r="3189" spans="30:30" x14ac:dyDescent="0.25">
      <c r="AD3189" s="210" t="s">
        <v>3</v>
      </c>
    </row>
    <row r="3190" spans="30:30" x14ac:dyDescent="0.25">
      <c r="AD3190" s="210" t="s">
        <v>3</v>
      </c>
    </row>
    <row r="3191" spans="30:30" x14ac:dyDescent="0.25">
      <c r="AD3191" s="210" t="s">
        <v>3</v>
      </c>
    </row>
    <row r="3192" spans="30:30" x14ac:dyDescent="0.25">
      <c r="AD3192" s="210" t="s">
        <v>3</v>
      </c>
    </row>
    <row r="3193" spans="30:30" x14ac:dyDescent="0.25">
      <c r="AD3193" s="210" t="s">
        <v>3</v>
      </c>
    </row>
    <row r="3194" spans="30:30" x14ac:dyDescent="0.25">
      <c r="AD3194" s="210" t="s">
        <v>3</v>
      </c>
    </row>
    <row r="3195" spans="30:30" x14ac:dyDescent="0.25">
      <c r="AD3195" s="210" t="s">
        <v>3</v>
      </c>
    </row>
    <row r="3196" spans="30:30" x14ac:dyDescent="0.25">
      <c r="AD3196" s="210" t="s">
        <v>3</v>
      </c>
    </row>
    <row r="3197" spans="30:30" x14ac:dyDescent="0.25">
      <c r="AD3197" s="210" t="s">
        <v>3</v>
      </c>
    </row>
    <row r="3198" spans="30:30" x14ac:dyDescent="0.25">
      <c r="AD3198" s="210" t="s">
        <v>3</v>
      </c>
    </row>
    <row r="3199" spans="30:30" x14ac:dyDescent="0.25">
      <c r="AD3199" s="210" t="s">
        <v>3</v>
      </c>
    </row>
    <row r="3200" spans="30:30" x14ac:dyDescent="0.25">
      <c r="AD3200" s="210" t="s">
        <v>3</v>
      </c>
    </row>
    <row r="3201" spans="30:30" x14ac:dyDescent="0.25">
      <c r="AD3201" s="210" t="s">
        <v>3</v>
      </c>
    </row>
    <row r="3202" spans="30:30" x14ac:dyDescent="0.25">
      <c r="AD3202" s="210" t="s">
        <v>3</v>
      </c>
    </row>
    <row r="3203" spans="30:30" x14ac:dyDescent="0.25">
      <c r="AD3203" s="210" t="s">
        <v>3</v>
      </c>
    </row>
    <row r="3204" spans="30:30" x14ac:dyDescent="0.25">
      <c r="AD3204" s="210" t="s">
        <v>3</v>
      </c>
    </row>
    <row r="3205" spans="30:30" x14ac:dyDescent="0.25">
      <c r="AD3205" s="210" t="s">
        <v>3</v>
      </c>
    </row>
    <row r="3206" spans="30:30" x14ac:dyDescent="0.25">
      <c r="AD3206" s="210" t="s">
        <v>3</v>
      </c>
    </row>
    <row r="3207" spans="30:30" x14ac:dyDescent="0.25">
      <c r="AD3207" s="210" t="s">
        <v>3</v>
      </c>
    </row>
    <row r="3208" spans="30:30" x14ac:dyDescent="0.25">
      <c r="AD3208" s="210" t="s">
        <v>3</v>
      </c>
    </row>
    <row r="3209" spans="30:30" x14ac:dyDescent="0.25">
      <c r="AD3209" s="210" t="s">
        <v>3</v>
      </c>
    </row>
    <row r="3210" spans="30:30" x14ac:dyDescent="0.25">
      <c r="AD3210" s="210" t="s">
        <v>3</v>
      </c>
    </row>
    <row r="3211" spans="30:30" x14ac:dyDescent="0.25">
      <c r="AD3211" s="210" t="s">
        <v>3</v>
      </c>
    </row>
    <row r="3212" spans="30:30" x14ac:dyDescent="0.25">
      <c r="AD3212" s="210" t="s">
        <v>3</v>
      </c>
    </row>
    <row r="3213" spans="30:30" x14ac:dyDescent="0.25">
      <c r="AD3213" s="210" t="s">
        <v>3</v>
      </c>
    </row>
    <row r="3214" spans="30:30" x14ac:dyDescent="0.25">
      <c r="AD3214" s="210" t="s">
        <v>3</v>
      </c>
    </row>
    <row r="3215" spans="30:30" x14ac:dyDescent="0.25">
      <c r="AD3215" s="210" t="s">
        <v>3</v>
      </c>
    </row>
    <row r="3216" spans="30:30" x14ac:dyDescent="0.25">
      <c r="AD3216" s="210" t="s">
        <v>3</v>
      </c>
    </row>
    <row r="3217" spans="30:30" x14ac:dyDescent="0.25">
      <c r="AD3217" s="210" t="s">
        <v>3</v>
      </c>
    </row>
    <row r="3218" spans="30:30" x14ac:dyDescent="0.25">
      <c r="AD3218" s="210" t="s">
        <v>3</v>
      </c>
    </row>
    <row r="3219" spans="30:30" x14ac:dyDescent="0.25">
      <c r="AD3219" s="210" t="s">
        <v>3</v>
      </c>
    </row>
    <row r="3220" spans="30:30" x14ac:dyDescent="0.25">
      <c r="AD3220" s="210" t="s">
        <v>3</v>
      </c>
    </row>
    <row r="3221" spans="30:30" x14ac:dyDescent="0.25">
      <c r="AD3221" s="210" t="s">
        <v>3</v>
      </c>
    </row>
    <row r="3222" spans="30:30" x14ac:dyDescent="0.25">
      <c r="AD3222" s="210" t="s">
        <v>3</v>
      </c>
    </row>
    <row r="3223" spans="30:30" x14ac:dyDescent="0.25">
      <c r="AD3223" s="210" t="s">
        <v>3</v>
      </c>
    </row>
    <row r="3224" spans="30:30" x14ac:dyDescent="0.25">
      <c r="AD3224" s="210" t="s">
        <v>3</v>
      </c>
    </row>
    <row r="3225" spans="30:30" x14ac:dyDescent="0.25">
      <c r="AD3225" s="210" t="s">
        <v>3</v>
      </c>
    </row>
    <row r="3226" spans="30:30" x14ac:dyDescent="0.25">
      <c r="AD3226" s="210" t="s">
        <v>3</v>
      </c>
    </row>
    <row r="3227" spans="30:30" x14ac:dyDescent="0.25">
      <c r="AD3227" s="210" t="s">
        <v>3</v>
      </c>
    </row>
    <row r="3228" spans="30:30" x14ac:dyDescent="0.25">
      <c r="AD3228" s="210" t="s">
        <v>3</v>
      </c>
    </row>
    <row r="3229" spans="30:30" x14ac:dyDescent="0.25">
      <c r="AD3229" s="210" t="s">
        <v>3</v>
      </c>
    </row>
    <row r="3230" spans="30:30" x14ac:dyDescent="0.25">
      <c r="AD3230" s="210" t="s">
        <v>3</v>
      </c>
    </row>
    <row r="3231" spans="30:30" x14ac:dyDescent="0.25">
      <c r="AD3231" s="210" t="s">
        <v>3</v>
      </c>
    </row>
    <row r="3232" spans="30:30" x14ac:dyDescent="0.25">
      <c r="AD3232" s="210" t="s">
        <v>3</v>
      </c>
    </row>
    <row r="3233" spans="30:30" x14ac:dyDescent="0.25">
      <c r="AD3233" s="210" t="s">
        <v>3</v>
      </c>
    </row>
    <row r="3234" spans="30:30" x14ac:dyDescent="0.25">
      <c r="AD3234" s="210" t="s">
        <v>3</v>
      </c>
    </row>
    <row r="3235" spans="30:30" x14ac:dyDescent="0.25">
      <c r="AD3235" s="210" t="s">
        <v>3</v>
      </c>
    </row>
    <row r="3236" spans="30:30" x14ac:dyDescent="0.25">
      <c r="AD3236" s="210" t="s">
        <v>3</v>
      </c>
    </row>
    <row r="3237" spans="30:30" x14ac:dyDescent="0.25">
      <c r="AD3237" s="210" t="s">
        <v>3</v>
      </c>
    </row>
    <row r="3238" spans="30:30" x14ac:dyDescent="0.25">
      <c r="AD3238" s="210" t="s">
        <v>3</v>
      </c>
    </row>
    <row r="3239" spans="30:30" x14ac:dyDescent="0.25">
      <c r="AD3239" s="210" t="s">
        <v>3</v>
      </c>
    </row>
    <row r="3240" spans="30:30" x14ac:dyDescent="0.25">
      <c r="AD3240" s="210" t="s">
        <v>3</v>
      </c>
    </row>
    <row r="3241" spans="30:30" x14ac:dyDescent="0.25">
      <c r="AD3241" s="210" t="s">
        <v>3</v>
      </c>
    </row>
    <row r="3242" spans="30:30" x14ac:dyDescent="0.25">
      <c r="AD3242" s="210" t="s">
        <v>3</v>
      </c>
    </row>
    <row r="3243" spans="30:30" x14ac:dyDescent="0.25">
      <c r="AD3243" s="210" t="s">
        <v>3</v>
      </c>
    </row>
    <row r="3244" spans="30:30" x14ac:dyDescent="0.25">
      <c r="AD3244" s="210" t="s">
        <v>3</v>
      </c>
    </row>
    <row r="3245" spans="30:30" x14ac:dyDescent="0.25">
      <c r="AD3245" s="210" t="s">
        <v>3</v>
      </c>
    </row>
    <row r="3246" spans="30:30" x14ac:dyDescent="0.25">
      <c r="AD3246" s="210" t="s">
        <v>3</v>
      </c>
    </row>
    <row r="3247" spans="30:30" x14ac:dyDescent="0.25">
      <c r="AD3247" s="210" t="s">
        <v>3</v>
      </c>
    </row>
    <row r="3248" spans="30:30" x14ac:dyDescent="0.25">
      <c r="AD3248" s="210" t="s">
        <v>3</v>
      </c>
    </row>
    <row r="3249" spans="30:30" x14ac:dyDescent="0.25">
      <c r="AD3249" s="210" t="s">
        <v>3</v>
      </c>
    </row>
    <row r="3250" spans="30:30" x14ac:dyDescent="0.25">
      <c r="AD3250" s="210" t="s">
        <v>3</v>
      </c>
    </row>
    <row r="3251" spans="30:30" x14ac:dyDescent="0.25">
      <c r="AD3251" s="210" t="s">
        <v>3</v>
      </c>
    </row>
    <row r="3252" spans="30:30" x14ac:dyDescent="0.25">
      <c r="AD3252" s="210" t="s">
        <v>3</v>
      </c>
    </row>
    <row r="3253" spans="30:30" x14ac:dyDescent="0.25">
      <c r="AD3253" s="210" t="s">
        <v>3</v>
      </c>
    </row>
    <row r="3254" spans="30:30" x14ac:dyDescent="0.25">
      <c r="AD3254" s="210" t="s">
        <v>3</v>
      </c>
    </row>
    <row r="3255" spans="30:30" x14ac:dyDescent="0.25">
      <c r="AD3255" s="210" t="s">
        <v>3</v>
      </c>
    </row>
    <row r="3256" spans="30:30" x14ac:dyDescent="0.25">
      <c r="AD3256" s="210" t="s">
        <v>3</v>
      </c>
    </row>
    <row r="3257" spans="30:30" x14ac:dyDescent="0.25">
      <c r="AD3257" s="210" t="s">
        <v>3</v>
      </c>
    </row>
    <row r="3258" spans="30:30" x14ac:dyDescent="0.25">
      <c r="AD3258" s="210" t="s">
        <v>3</v>
      </c>
    </row>
    <row r="3259" spans="30:30" x14ac:dyDescent="0.25">
      <c r="AD3259" s="210" t="s">
        <v>3</v>
      </c>
    </row>
    <row r="3260" spans="30:30" x14ac:dyDescent="0.25">
      <c r="AD3260" s="210" t="s">
        <v>3</v>
      </c>
    </row>
    <row r="3261" spans="30:30" x14ac:dyDescent="0.25">
      <c r="AD3261" s="210" t="s">
        <v>3</v>
      </c>
    </row>
    <row r="3262" spans="30:30" x14ac:dyDescent="0.25">
      <c r="AD3262" s="210" t="s">
        <v>3</v>
      </c>
    </row>
    <row r="3263" spans="30:30" x14ac:dyDescent="0.25">
      <c r="AD3263" s="210" t="s">
        <v>3</v>
      </c>
    </row>
    <row r="3264" spans="30:30" x14ac:dyDescent="0.25">
      <c r="AD3264" s="210" t="s">
        <v>3</v>
      </c>
    </row>
    <row r="3265" spans="30:30" x14ac:dyDescent="0.25">
      <c r="AD3265" s="210" t="s">
        <v>3</v>
      </c>
    </row>
    <row r="3266" spans="30:30" x14ac:dyDescent="0.25">
      <c r="AD3266" s="210" t="s">
        <v>3</v>
      </c>
    </row>
    <row r="3267" spans="30:30" x14ac:dyDescent="0.25">
      <c r="AD3267" s="210" t="s">
        <v>3</v>
      </c>
    </row>
    <row r="3268" spans="30:30" x14ac:dyDescent="0.25">
      <c r="AD3268" s="210" t="s">
        <v>3</v>
      </c>
    </row>
    <row r="3269" spans="30:30" x14ac:dyDescent="0.25">
      <c r="AD3269" s="210" t="s">
        <v>3</v>
      </c>
    </row>
    <row r="3270" spans="30:30" x14ac:dyDescent="0.25">
      <c r="AD3270" s="210" t="s">
        <v>3</v>
      </c>
    </row>
    <row r="3271" spans="30:30" x14ac:dyDescent="0.25">
      <c r="AD3271" s="210" t="s">
        <v>3</v>
      </c>
    </row>
    <row r="3272" spans="30:30" x14ac:dyDescent="0.25">
      <c r="AD3272" s="210" t="s">
        <v>3</v>
      </c>
    </row>
    <row r="3273" spans="30:30" x14ac:dyDescent="0.25">
      <c r="AD3273" s="210" t="s">
        <v>3</v>
      </c>
    </row>
    <row r="3274" spans="30:30" x14ac:dyDescent="0.25">
      <c r="AD3274" s="210" t="s">
        <v>3</v>
      </c>
    </row>
    <row r="3275" spans="30:30" x14ac:dyDescent="0.25">
      <c r="AD3275" s="210" t="s">
        <v>3</v>
      </c>
    </row>
    <row r="3276" spans="30:30" x14ac:dyDescent="0.25">
      <c r="AD3276" s="210" t="s">
        <v>3</v>
      </c>
    </row>
    <row r="3277" spans="30:30" x14ac:dyDescent="0.25">
      <c r="AD3277" s="210" t="s">
        <v>3</v>
      </c>
    </row>
    <row r="3278" spans="30:30" x14ac:dyDescent="0.25">
      <c r="AD3278" s="210" t="s">
        <v>3</v>
      </c>
    </row>
    <row r="3279" spans="30:30" x14ac:dyDescent="0.25">
      <c r="AD3279" s="210" t="s">
        <v>3</v>
      </c>
    </row>
    <row r="3280" spans="30:30" x14ac:dyDescent="0.25">
      <c r="AD3280" s="210" t="s">
        <v>3</v>
      </c>
    </row>
    <row r="3281" spans="30:30" x14ac:dyDescent="0.25">
      <c r="AD3281" s="210" t="s">
        <v>3</v>
      </c>
    </row>
    <row r="3282" spans="30:30" x14ac:dyDescent="0.25">
      <c r="AD3282" s="210" t="s">
        <v>3</v>
      </c>
    </row>
    <row r="3283" spans="30:30" x14ac:dyDescent="0.25">
      <c r="AD3283" s="210" t="s">
        <v>3</v>
      </c>
    </row>
    <row r="3284" spans="30:30" x14ac:dyDescent="0.25">
      <c r="AD3284" s="210" t="s">
        <v>3</v>
      </c>
    </row>
    <row r="3285" spans="30:30" x14ac:dyDescent="0.25">
      <c r="AD3285" s="210" t="s">
        <v>3</v>
      </c>
    </row>
    <row r="3286" spans="30:30" x14ac:dyDescent="0.25">
      <c r="AD3286" s="210" t="s">
        <v>3</v>
      </c>
    </row>
    <row r="3287" spans="30:30" x14ac:dyDescent="0.25">
      <c r="AD3287" s="210" t="s">
        <v>3</v>
      </c>
    </row>
    <row r="3288" spans="30:30" x14ac:dyDescent="0.25">
      <c r="AD3288" s="210" t="s">
        <v>3</v>
      </c>
    </row>
    <row r="3289" spans="30:30" x14ac:dyDescent="0.25">
      <c r="AD3289" s="210" t="s">
        <v>3</v>
      </c>
    </row>
    <row r="3290" spans="30:30" x14ac:dyDescent="0.25">
      <c r="AD3290" s="210" t="s">
        <v>3</v>
      </c>
    </row>
    <row r="3291" spans="30:30" x14ac:dyDescent="0.25">
      <c r="AD3291" s="210" t="s">
        <v>3</v>
      </c>
    </row>
    <row r="3292" spans="30:30" x14ac:dyDescent="0.25">
      <c r="AD3292" s="210" t="s">
        <v>3</v>
      </c>
    </row>
    <row r="3293" spans="30:30" x14ac:dyDescent="0.25">
      <c r="AD3293" s="210" t="s">
        <v>3</v>
      </c>
    </row>
    <row r="3294" spans="30:30" x14ac:dyDescent="0.25">
      <c r="AD3294" s="210" t="s">
        <v>3</v>
      </c>
    </row>
    <row r="3295" spans="30:30" x14ac:dyDescent="0.25">
      <c r="AD3295" s="210" t="s">
        <v>3</v>
      </c>
    </row>
    <row r="3296" spans="30:30" x14ac:dyDescent="0.25">
      <c r="AD3296" s="210" t="s">
        <v>3</v>
      </c>
    </row>
    <row r="3297" spans="30:30" x14ac:dyDescent="0.25">
      <c r="AD3297" s="210" t="s">
        <v>3</v>
      </c>
    </row>
    <row r="3298" spans="30:30" x14ac:dyDescent="0.25">
      <c r="AD3298" s="210" t="s">
        <v>3</v>
      </c>
    </row>
    <row r="3299" spans="30:30" x14ac:dyDescent="0.25">
      <c r="AD3299" s="210" t="s">
        <v>3</v>
      </c>
    </row>
    <row r="3300" spans="30:30" x14ac:dyDescent="0.25">
      <c r="AD3300" s="210" t="s">
        <v>3</v>
      </c>
    </row>
    <row r="3301" spans="30:30" x14ac:dyDescent="0.25">
      <c r="AD3301" s="210" t="s">
        <v>3</v>
      </c>
    </row>
    <row r="3302" spans="30:30" x14ac:dyDescent="0.25">
      <c r="AD3302" s="210" t="s">
        <v>3</v>
      </c>
    </row>
    <row r="3303" spans="30:30" x14ac:dyDescent="0.25">
      <c r="AD3303" s="210" t="s">
        <v>3</v>
      </c>
    </row>
    <row r="3304" spans="30:30" x14ac:dyDescent="0.25">
      <c r="AD3304" s="210" t="s">
        <v>3</v>
      </c>
    </row>
    <row r="3305" spans="30:30" x14ac:dyDescent="0.25">
      <c r="AD3305" s="210" t="s">
        <v>3</v>
      </c>
    </row>
    <row r="3306" spans="30:30" x14ac:dyDescent="0.25">
      <c r="AD3306" s="210" t="s">
        <v>3</v>
      </c>
    </row>
    <row r="3307" spans="30:30" x14ac:dyDescent="0.25">
      <c r="AD3307" s="210" t="s">
        <v>3</v>
      </c>
    </row>
    <row r="3308" spans="30:30" x14ac:dyDescent="0.25">
      <c r="AD3308" s="210" t="s">
        <v>3</v>
      </c>
    </row>
    <row r="3309" spans="30:30" x14ac:dyDescent="0.25">
      <c r="AD3309" s="210" t="s">
        <v>3</v>
      </c>
    </row>
    <row r="3310" spans="30:30" x14ac:dyDescent="0.25">
      <c r="AD3310" s="210" t="s">
        <v>3</v>
      </c>
    </row>
    <row r="3311" spans="30:30" x14ac:dyDescent="0.25">
      <c r="AD3311" s="210" t="s">
        <v>3</v>
      </c>
    </row>
    <row r="3312" spans="30:30" x14ac:dyDescent="0.25">
      <c r="AD3312" s="210" t="s">
        <v>3</v>
      </c>
    </row>
    <row r="3313" spans="30:30" x14ac:dyDescent="0.25">
      <c r="AD3313" s="210" t="s">
        <v>3</v>
      </c>
    </row>
    <row r="3314" spans="30:30" x14ac:dyDescent="0.25">
      <c r="AD3314" s="210" t="s">
        <v>3</v>
      </c>
    </row>
    <row r="3315" spans="30:30" x14ac:dyDescent="0.25">
      <c r="AD3315" s="210" t="s">
        <v>3</v>
      </c>
    </row>
    <row r="3316" spans="30:30" x14ac:dyDescent="0.25">
      <c r="AD3316" s="210" t="s">
        <v>3</v>
      </c>
    </row>
    <row r="3317" spans="30:30" x14ac:dyDescent="0.25">
      <c r="AD3317" s="210" t="s">
        <v>3</v>
      </c>
    </row>
    <row r="3318" spans="30:30" x14ac:dyDescent="0.25">
      <c r="AD3318" s="210" t="s">
        <v>3</v>
      </c>
    </row>
    <row r="3319" spans="30:30" x14ac:dyDescent="0.25">
      <c r="AD3319" s="210" t="s">
        <v>3</v>
      </c>
    </row>
    <row r="3320" spans="30:30" x14ac:dyDescent="0.25">
      <c r="AD3320" s="210" t="s">
        <v>3</v>
      </c>
    </row>
    <row r="3321" spans="30:30" x14ac:dyDescent="0.25">
      <c r="AD3321" s="210" t="s">
        <v>3</v>
      </c>
    </row>
    <row r="3322" spans="30:30" x14ac:dyDescent="0.25">
      <c r="AD3322" s="210" t="s">
        <v>3</v>
      </c>
    </row>
    <row r="3323" spans="30:30" x14ac:dyDescent="0.25">
      <c r="AD3323" s="210" t="s">
        <v>3</v>
      </c>
    </row>
    <row r="3324" spans="30:30" x14ac:dyDescent="0.25">
      <c r="AD3324" s="210" t="s">
        <v>3</v>
      </c>
    </row>
    <row r="3325" spans="30:30" x14ac:dyDescent="0.25">
      <c r="AD3325" s="210" t="s">
        <v>3</v>
      </c>
    </row>
    <row r="3326" spans="30:30" x14ac:dyDescent="0.25">
      <c r="AD3326" s="210" t="s">
        <v>3</v>
      </c>
    </row>
    <row r="3327" spans="30:30" x14ac:dyDescent="0.25">
      <c r="AD3327" s="210" t="s">
        <v>3</v>
      </c>
    </row>
    <row r="3328" spans="30:30" x14ac:dyDescent="0.25">
      <c r="AD3328" s="210" t="s">
        <v>3</v>
      </c>
    </row>
    <row r="3329" spans="30:30" x14ac:dyDescent="0.25">
      <c r="AD3329" s="210" t="s">
        <v>3</v>
      </c>
    </row>
    <row r="3330" spans="30:30" x14ac:dyDescent="0.25">
      <c r="AD3330" s="210" t="s">
        <v>3</v>
      </c>
    </row>
    <row r="3331" spans="30:30" x14ac:dyDescent="0.25">
      <c r="AD3331" s="210" t="s">
        <v>3</v>
      </c>
    </row>
    <row r="3332" spans="30:30" x14ac:dyDescent="0.25">
      <c r="AD3332" s="210" t="s">
        <v>3</v>
      </c>
    </row>
    <row r="3333" spans="30:30" x14ac:dyDescent="0.25">
      <c r="AD3333" s="210" t="s">
        <v>3</v>
      </c>
    </row>
    <row r="3334" spans="30:30" x14ac:dyDescent="0.25">
      <c r="AD3334" s="210" t="s">
        <v>3</v>
      </c>
    </row>
    <row r="3335" spans="30:30" x14ac:dyDescent="0.25">
      <c r="AD3335" s="210" t="s">
        <v>3</v>
      </c>
    </row>
    <row r="3336" spans="30:30" x14ac:dyDescent="0.25">
      <c r="AD3336" s="210" t="s">
        <v>3</v>
      </c>
    </row>
    <row r="3337" spans="30:30" x14ac:dyDescent="0.25">
      <c r="AD3337" s="210" t="s">
        <v>3</v>
      </c>
    </row>
    <row r="3338" spans="30:30" x14ac:dyDescent="0.25">
      <c r="AD3338" s="210" t="s">
        <v>3</v>
      </c>
    </row>
    <row r="3339" spans="30:30" x14ac:dyDescent="0.25">
      <c r="AD3339" s="210" t="s">
        <v>3</v>
      </c>
    </row>
    <row r="3340" spans="30:30" x14ac:dyDescent="0.25">
      <c r="AD3340" s="210" t="s">
        <v>3</v>
      </c>
    </row>
    <row r="3341" spans="30:30" x14ac:dyDescent="0.25">
      <c r="AD3341" s="210" t="s">
        <v>3</v>
      </c>
    </row>
    <row r="3342" spans="30:30" x14ac:dyDescent="0.25">
      <c r="AD3342" s="210" t="s">
        <v>3</v>
      </c>
    </row>
    <row r="3343" spans="30:30" x14ac:dyDescent="0.25">
      <c r="AD3343" s="210" t="s">
        <v>3</v>
      </c>
    </row>
    <row r="3344" spans="30:30" x14ac:dyDescent="0.25">
      <c r="AD3344" s="210" t="s">
        <v>3</v>
      </c>
    </row>
    <row r="3345" spans="30:30" x14ac:dyDescent="0.25">
      <c r="AD3345" s="210" t="s">
        <v>3</v>
      </c>
    </row>
    <row r="3346" spans="30:30" x14ac:dyDescent="0.25">
      <c r="AD3346" s="210" t="s">
        <v>3</v>
      </c>
    </row>
    <row r="3347" spans="30:30" x14ac:dyDescent="0.25">
      <c r="AD3347" s="210" t="s">
        <v>3</v>
      </c>
    </row>
    <row r="3348" spans="30:30" x14ac:dyDescent="0.25">
      <c r="AD3348" s="210" t="s">
        <v>3</v>
      </c>
    </row>
    <row r="3349" spans="30:30" x14ac:dyDescent="0.25">
      <c r="AD3349" s="210" t="s">
        <v>3</v>
      </c>
    </row>
    <row r="3350" spans="30:30" x14ac:dyDescent="0.25">
      <c r="AD3350" s="210" t="s">
        <v>3</v>
      </c>
    </row>
    <row r="3351" spans="30:30" x14ac:dyDescent="0.25">
      <c r="AD3351" s="210" t="s">
        <v>3</v>
      </c>
    </row>
    <row r="3352" spans="30:30" x14ac:dyDescent="0.25">
      <c r="AD3352" s="210" t="s">
        <v>3</v>
      </c>
    </row>
    <row r="3353" spans="30:30" x14ac:dyDescent="0.25">
      <c r="AD3353" s="210" t="s">
        <v>3</v>
      </c>
    </row>
    <row r="3354" spans="30:30" x14ac:dyDescent="0.25">
      <c r="AD3354" s="210" t="s">
        <v>3</v>
      </c>
    </row>
    <row r="3355" spans="30:30" x14ac:dyDescent="0.25">
      <c r="AD3355" s="210" t="s">
        <v>3</v>
      </c>
    </row>
    <row r="3356" spans="30:30" x14ac:dyDescent="0.25">
      <c r="AD3356" s="210" t="s">
        <v>3</v>
      </c>
    </row>
    <row r="3357" spans="30:30" x14ac:dyDescent="0.25">
      <c r="AD3357" s="210" t="s">
        <v>3</v>
      </c>
    </row>
    <row r="3358" spans="30:30" x14ac:dyDescent="0.25">
      <c r="AD3358" s="210" t="s">
        <v>3</v>
      </c>
    </row>
    <row r="3359" spans="30:30" x14ac:dyDescent="0.25">
      <c r="AD3359" s="210" t="s">
        <v>3</v>
      </c>
    </row>
    <row r="3360" spans="30:30" x14ac:dyDescent="0.25">
      <c r="AD3360" s="210" t="s">
        <v>3</v>
      </c>
    </row>
    <row r="3361" spans="30:30" x14ac:dyDescent="0.25">
      <c r="AD3361" s="210" t="s">
        <v>3</v>
      </c>
    </row>
    <row r="3362" spans="30:30" x14ac:dyDescent="0.25">
      <c r="AD3362" s="210" t="s">
        <v>3</v>
      </c>
    </row>
    <row r="3363" spans="30:30" x14ac:dyDescent="0.25">
      <c r="AD3363" s="210" t="s">
        <v>3</v>
      </c>
    </row>
    <row r="3364" spans="30:30" x14ac:dyDescent="0.25">
      <c r="AD3364" s="210" t="s">
        <v>3</v>
      </c>
    </row>
    <row r="3365" spans="30:30" x14ac:dyDescent="0.25">
      <c r="AD3365" s="210" t="s">
        <v>3</v>
      </c>
    </row>
    <row r="3366" spans="30:30" x14ac:dyDescent="0.25">
      <c r="AD3366" s="210" t="s">
        <v>3</v>
      </c>
    </row>
    <row r="3367" spans="30:30" x14ac:dyDescent="0.25">
      <c r="AD3367" s="210" t="s">
        <v>3</v>
      </c>
    </row>
    <row r="3368" spans="30:30" x14ac:dyDescent="0.25">
      <c r="AD3368" s="210" t="s">
        <v>3</v>
      </c>
    </row>
    <row r="3369" spans="30:30" x14ac:dyDescent="0.25">
      <c r="AD3369" s="210" t="s">
        <v>3</v>
      </c>
    </row>
    <row r="3370" spans="30:30" x14ac:dyDescent="0.25">
      <c r="AD3370" s="210" t="s">
        <v>3</v>
      </c>
    </row>
    <row r="3371" spans="30:30" x14ac:dyDescent="0.25">
      <c r="AD3371" s="210" t="s">
        <v>3</v>
      </c>
    </row>
    <row r="3372" spans="30:30" x14ac:dyDescent="0.25">
      <c r="AD3372" s="210" t="s">
        <v>3</v>
      </c>
    </row>
    <row r="3373" spans="30:30" x14ac:dyDescent="0.25">
      <c r="AD3373" s="210" t="s">
        <v>3</v>
      </c>
    </row>
    <row r="3374" spans="30:30" x14ac:dyDescent="0.25">
      <c r="AD3374" s="210" t="s">
        <v>3</v>
      </c>
    </row>
    <row r="3375" spans="30:30" x14ac:dyDescent="0.25">
      <c r="AD3375" s="210" t="s">
        <v>3</v>
      </c>
    </row>
    <row r="3376" spans="30:30" x14ac:dyDescent="0.25">
      <c r="AD3376" s="210" t="s">
        <v>3</v>
      </c>
    </row>
    <row r="3377" spans="30:30" x14ac:dyDescent="0.25">
      <c r="AD3377" s="210" t="s">
        <v>3</v>
      </c>
    </row>
    <row r="3378" spans="30:30" x14ac:dyDescent="0.25">
      <c r="AD3378" s="210" t="s">
        <v>3</v>
      </c>
    </row>
    <row r="3379" spans="30:30" x14ac:dyDescent="0.25">
      <c r="AD3379" s="210" t="s">
        <v>3</v>
      </c>
    </row>
    <row r="3380" spans="30:30" x14ac:dyDescent="0.25">
      <c r="AD3380" s="210" t="s">
        <v>3</v>
      </c>
    </row>
    <row r="3381" spans="30:30" x14ac:dyDescent="0.25">
      <c r="AD3381" s="210" t="s">
        <v>3</v>
      </c>
    </row>
    <row r="3382" spans="30:30" x14ac:dyDescent="0.25">
      <c r="AD3382" s="210" t="s">
        <v>3</v>
      </c>
    </row>
    <row r="3383" spans="30:30" x14ac:dyDescent="0.25">
      <c r="AD3383" s="210" t="s">
        <v>3</v>
      </c>
    </row>
    <row r="3384" spans="30:30" x14ac:dyDescent="0.25">
      <c r="AD3384" s="210" t="s">
        <v>3</v>
      </c>
    </row>
    <row r="3385" spans="30:30" x14ac:dyDescent="0.25">
      <c r="AD3385" s="210" t="s">
        <v>3</v>
      </c>
    </row>
    <row r="3386" spans="30:30" x14ac:dyDescent="0.25">
      <c r="AD3386" s="210" t="s">
        <v>3</v>
      </c>
    </row>
    <row r="3387" spans="30:30" x14ac:dyDescent="0.25">
      <c r="AD3387" s="210" t="s">
        <v>3</v>
      </c>
    </row>
    <row r="3388" spans="30:30" x14ac:dyDescent="0.25">
      <c r="AD3388" s="210" t="s">
        <v>3</v>
      </c>
    </row>
    <row r="3389" spans="30:30" x14ac:dyDescent="0.25">
      <c r="AD3389" s="210" t="s">
        <v>3</v>
      </c>
    </row>
    <row r="3390" spans="30:30" x14ac:dyDescent="0.25">
      <c r="AD3390" s="210" t="s">
        <v>3</v>
      </c>
    </row>
    <row r="3391" spans="30:30" x14ac:dyDescent="0.25">
      <c r="AD3391" s="210" t="s">
        <v>3</v>
      </c>
    </row>
    <row r="3392" spans="30:30" x14ac:dyDescent="0.25">
      <c r="AD3392" s="210" t="s">
        <v>3</v>
      </c>
    </row>
    <row r="3393" spans="30:30" x14ac:dyDescent="0.25">
      <c r="AD3393" s="210" t="s">
        <v>3</v>
      </c>
    </row>
    <row r="3394" spans="30:30" x14ac:dyDescent="0.25">
      <c r="AD3394" s="210" t="s">
        <v>3</v>
      </c>
    </row>
    <row r="3395" spans="30:30" x14ac:dyDescent="0.25">
      <c r="AD3395" s="210" t="s">
        <v>3</v>
      </c>
    </row>
    <row r="3396" spans="30:30" x14ac:dyDescent="0.25">
      <c r="AD3396" s="210" t="s">
        <v>3</v>
      </c>
    </row>
    <row r="3397" spans="30:30" x14ac:dyDescent="0.25">
      <c r="AD3397" s="210" t="s">
        <v>3</v>
      </c>
    </row>
    <row r="3398" spans="30:30" x14ac:dyDescent="0.25">
      <c r="AD3398" s="210" t="s">
        <v>3</v>
      </c>
    </row>
    <row r="3399" spans="30:30" x14ac:dyDescent="0.25">
      <c r="AD3399" s="210" t="s">
        <v>3</v>
      </c>
    </row>
    <row r="3400" spans="30:30" x14ac:dyDescent="0.25">
      <c r="AD3400" s="210" t="s">
        <v>3</v>
      </c>
    </row>
    <row r="3401" spans="30:30" x14ac:dyDescent="0.25">
      <c r="AD3401" s="210" t="s">
        <v>3</v>
      </c>
    </row>
    <row r="3402" spans="30:30" x14ac:dyDescent="0.25">
      <c r="AD3402" s="210" t="s">
        <v>3</v>
      </c>
    </row>
    <row r="3403" spans="30:30" x14ac:dyDescent="0.25">
      <c r="AD3403" s="210" t="s">
        <v>3</v>
      </c>
    </row>
    <row r="3404" spans="30:30" x14ac:dyDescent="0.25">
      <c r="AD3404" s="210" t="s">
        <v>3</v>
      </c>
    </row>
    <row r="3405" spans="30:30" x14ac:dyDescent="0.25">
      <c r="AD3405" s="210" t="s">
        <v>3</v>
      </c>
    </row>
    <row r="3406" spans="30:30" x14ac:dyDescent="0.25">
      <c r="AD3406" s="210" t="s">
        <v>3</v>
      </c>
    </row>
    <row r="3407" spans="30:30" x14ac:dyDescent="0.25">
      <c r="AD3407" s="210" t="s">
        <v>3</v>
      </c>
    </row>
    <row r="3408" spans="30:30" x14ac:dyDescent="0.25">
      <c r="AD3408" s="210" t="s">
        <v>3</v>
      </c>
    </row>
    <row r="3409" spans="30:30" x14ac:dyDescent="0.25">
      <c r="AD3409" s="210" t="s">
        <v>3</v>
      </c>
    </row>
    <row r="3410" spans="30:30" x14ac:dyDescent="0.25">
      <c r="AD3410" s="210" t="s">
        <v>3</v>
      </c>
    </row>
    <row r="3411" spans="30:30" x14ac:dyDescent="0.25">
      <c r="AD3411" s="210" t="s">
        <v>3</v>
      </c>
    </row>
    <row r="3412" spans="30:30" x14ac:dyDescent="0.25">
      <c r="AD3412" s="210" t="s">
        <v>3</v>
      </c>
    </row>
    <row r="3413" spans="30:30" x14ac:dyDescent="0.25">
      <c r="AD3413" s="210" t="s">
        <v>3</v>
      </c>
    </row>
    <row r="3414" spans="30:30" x14ac:dyDescent="0.25">
      <c r="AD3414" s="210" t="s">
        <v>3</v>
      </c>
    </row>
    <row r="3415" spans="30:30" x14ac:dyDescent="0.25">
      <c r="AD3415" s="210" t="s">
        <v>3</v>
      </c>
    </row>
    <row r="3416" spans="30:30" x14ac:dyDescent="0.25">
      <c r="AD3416" s="210" t="s">
        <v>3</v>
      </c>
    </row>
    <row r="3417" spans="30:30" x14ac:dyDescent="0.25">
      <c r="AD3417" s="210" t="s">
        <v>3</v>
      </c>
    </row>
    <row r="3418" spans="30:30" x14ac:dyDescent="0.25">
      <c r="AD3418" s="210" t="s">
        <v>3</v>
      </c>
    </row>
    <row r="3419" spans="30:30" x14ac:dyDescent="0.25">
      <c r="AD3419" s="210" t="s">
        <v>3</v>
      </c>
    </row>
    <row r="3420" spans="30:30" x14ac:dyDescent="0.25">
      <c r="AD3420" s="210" t="s">
        <v>3</v>
      </c>
    </row>
    <row r="3421" spans="30:30" x14ac:dyDescent="0.25">
      <c r="AD3421" s="210" t="s">
        <v>3</v>
      </c>
    </row>
    <row r="3422" spans="30:30" x14ac:dyDescent="0.25">
      <c r="AD3422" s="210" t="s">
        <v>3</v>
      </c>
    </row>
    <row r="3423" spans="30:30" x14ac:dyDescent="0.25">
      <c r="AD3423" s="210" t="s">
        <v>3</v>
      </c>
    </row>
    <row r="3424" spans="30:30" x14ac:dyDescent="0.25">
      <c r="AD3424" s="210" t="s">
        <v>3</v>
      </c>
    </row>
    <row r="3425" spans="30:30" x14ac:dyDescent="0.25">
      <c r="AD3425" s="210" t="s">
        <v>3</v>
      </c>
    </row>
    <row r="3426" spans="30:30" x14ac:dyDescent="0.25">
      <c r="AD3426" s="210" t="s">
        <v>3</v>
      </c>
    </row>
    <row r="3427" spans="30:30" x14ac:dyDescent="0.25">
      <c r="AD3427" s="210" t="s">
        <v>3</v>
      </c>
    </row>
    <row r="3428" spans="30:30" x14ac:dyDescent="0.25">
      <c r="AD3428" s="210" t="s">
        <v>3</v>
      </c>
    </row>
    <row r="3429" spans="30:30" x14ac:dyDescent="0.25">
      <c r="AD3429" s="210" t="s">
        <v>3</v>
      </c>
    </row>
    <row r="3430" spans="30:30" x14ac:dyDescent="0.25">
      <c r="AD3430" s="210" t="s">
        <v>3</v>
      </c>
    </row>
    <row r="3431" spans="30:30" x14ac:dyDescent="0.25">
      <c r="AD3431" s="210" t="s">
        <v>3</v>
      </c>
    </row>
    <row r="3432" spans="30:30" x14ac:dyDescent="0.25">
      <c r="AD3432" s="210" t="s">
        <v>3</v>
      </c>
    </row>
    <row r="3433" spans="30:30" x14ac:dyDescent="0.25">
      <c r="AD3433" s="210" t="s">
        <v>3</v>
      </c>
    </row>
    <row r="3434" spans="30:30" x14ac:dyDescent="0.25">
      <c r="AD3434" s="210" t="s">
        <v>3</v>
      </c>
    </row>
    <row r="3435" spans="30:30" x14ac:dyDescent="0.25">
      <c r="AD3435" s="210" t="s">
        <v>3</v>
      </c>
    </row>
    <row r="3436" spans="30:30" x14ac:dyDescent="0.25">
      <c r="AD3436" s="210" t="s">
        <v>3</v>
      </c>
    </row>
    <row r="3437" spans="30:30" x14ac:dyDescent="0.25">
      <c r="AD3437" s="210" t="s">
        <v>3</v>
      </c>
    </row>
    <row r="3438" spans="30:30" x14ac:dyDescent="0.25">
      <c r="AD3438" s="210" t="s">
        <v>3</v>
      </c>
    </row>
    <row r="3439" spans="30:30" x14ac:dyDescent="0.25">
      <c r="AD3439" s="210" t="s">
        <v>3</v>
      </c>
    </row>
    <row r="3440" spans="30:30" x14ac:dyDescent="0.25">
      <c r="AD3440" s="210" t="s">
        <v>3</v>
      </c>
    </row>
    <row r="3441" spans="30:30" x14ac:dyDescent="0.25">
      <c r="AD3441" s="210" t="s">
        <v>3</v>
      </c>
    </row>
    <row r="3442" spans="30:30" x14ac:dyDescent="0.25">
      <c r="AD3442" s="210" t="s">
        <v>3</v>
      </c>
    </row>
    <row r="3443" spans="30:30" x14ac:dyDescent="0.25">
      <c r="AD3443" s="210" t="s">
        <v>3</v>
      </c>
    </row>
    <row r="3444" spans="30:30" x14ac:dyDescent="0.25">
      <c r="AD3444" s="210" t="s">
        <v>3</v>
      </c>
    </row>
    <row r="3445" spans="30:30" x14ac:dyDescent="0.25">
      <c r="AD3445" s="210" t="s">
        <v>3</v>
      </c>
    </row>
    <row r="3446" spans="30:30" x14ac:dyDescent="0.25">
      <c r="AD3446" s="210" t="s">
        <v>3</v>
      </c>
    </row>
    <row r="3447" spans="30:30" x14ac:dyDescent="0.25">
      <c r="AD3447" s="210" t="s">
        <v>3</v>
      </c>
    </row>
    <row r="3448" spans="30:30" x14ac:dyDescent="0.25">
      <c r="AD3448" s="210" t="s">
        <v>3</v>
      </c>
    </row>
    <row r="3449" spans="30:30" x14ac:dyDescent="0.25">
      <c r="AD3449" s="210" t="s">
        <v>3</v>
      </c>
    </row>
    <row r="3450" spans="30:30" x14ac:dyDescent="0.25">
      <c r="AD3450" s="210" t="s">
        <v>3</v>
      </c>
    </row>
    <row r="3451" spans="30:30" x14ac:dyDescent="0.25">
      <c r="AD3451" s="210" t="s">
        <v>3</v>
      </c>
    </row>
    <row r="3452" spans="30:30" x14ac:dyDescent="0.25">
      <c r="AD3452" s="210" t="s">
        <v>3</v>
      </c>
    </row>
    <row r="3453" spans="30:30" x14ac:dyDescent="0.25">
      <c r="AD3453" s="210" t="s">
        <v>3</v>
      </c>
    </row>
    <row r="3454" spans="30:30" x14ac:dyDescent="0.25">
      <c r="AD3454" s="210" t="s">
        <v>3</v>
      </c>
    </row>
    <row r="3455" spans="30:30" x14ac:dyDescent="0.25">
      <c r="AD3455" s="210" t="s">
        <v>3</v>
      </c>
    </row>
    <row r="3456" spans="30:30" x14ac:dyDescent="0.25">
      <c r="AD3456" s="210" t="s">
        <v>3</v>
      </c>
    </row>
    <row r="3457" spans="30:30" x14ac:dyDescent="0.25">
      <c r="AD3457" s="210" t="s">
        <v>3</v>
      </c>
    </row>
    <row r="3458" spans="30:30" x14ac:dyDescent="0.25">
      <c r="AD3458" s="210" t="s">
        <v>3</v>
      </c>
    </row>
    <row r="3459" spans="30:30" x14ac:dyDescent="0.25">
      <c r="AD3459" s="210" t="s">
        <v>3</v>
      </c>
    </row>
    <row r="3460" spans="30:30" x14ac:dyDescent="0.25">
      <c r="AD3460" s="210" t="s">
        <v>3</v>
      </c>
    </row>
    <row r="3461" spans="30:30" x14ac:dyDescent="0.25">
      <c r="AD3461" s="210" t="s">
        <v>3</v>
      </c>
    </row>
    <row r="3462" spans="30:30" x14ac:dyDescent="0.25">
      <c r="AD3462" s="210" t="s">
        <v>3</v>
      </c>
    </row>
    <row r="3463" spans="30:30" x14ac:dyDescent="0.25">
      <c r="AD3463" s="210" t="s">
        <v>3</v>
      </c>
    </row>
    <row r="3464" spans="30:30" x14ac:dyDescent="0.25">
      <c r="AD3464" s="210" t="s">
        <v>3</v>
      </c>
    </row>
    <row r="3465" spans="30:30" x14ac:dyDescent="0.25">
      <c r="AD3465" s="210" t="s">
        <v>3</v>
      </c>
    </row>
    <row r="3466" spans="30:30" x14ac:dyDescent="0.25">
      <c r="AD3466" s="210" t="s">
        <v>3</v>
      </c>
    </row>
    <row r="3467" spans="30:30" x14ac:dyDescent="0.25">
      <c r="AD3467" s="210" t="s">
        <v>3</v>
      </c>
    </row>
    <row r="3468" spans="30:30" x14ac:dyDescent="0.25">
      <c r="AD3468" s="210" t="s">
        <v>3</v>
      </c>
    </row>
    <row r="3469" spans="30:30" x14ac:dyDescent="0.25">
      <c r="AD3469" s="210" t="s">
        <v>3</v>
      </c>
    </row>
    <row r="3470" spans="30:30" x14ac:dyDescent="0.25">
      <c r="AD3470" s="210" t="s">
        <v>3</v>
      </c>
    </row>
    <row r="3471" spans="30:30" x14ac:dyDescent="0.25">
      <c r="AD3471" s="210" t="s">
        <v>3</v>
      </c>
    </row>
    <row r="3472" spans="30:30" x14ac:dyDescent="0.25">
      <c r="AD3472" s="210" t="s">
        <v>3</v>
      </c>
    </row>
    <row r="3473" spans="30:30" x14ac:dyDescent="0.25">
      <c r="AD3473" s="210" t="s">
        <v>3</v>
      </c>
    </row>
    <row r="3474" spans="30:30" x14ac:dyDescent="0.25">
      <c r="AD3474" s="210" t="s">
        <v>3</v>
      </c>
    </row>
    <row r="3475" spans="30:30" x14ac:dyDescent="0.25">
      <c r="AD3475" s="210" t="s">
        <v>3</v>
      </c>
    </row>
    <row r="3476" spans="30:30" x14ac:dyDescent="0.25">
      <c r="AD3476" s="210" t="s">
        <v>3</v>
      </c>
    </row>
    <row r="3477" spans="30:30" x14ac:dyDescent="0.25">
      <c r="AD3477" s="210" t="s">
        <v>3</v>
      </c>
    </row>
    <row r="3478" spans="30:30" x14ac:dyDescent="0.25">
      <c r="AD3478" s="210" t="s">
        <v>3</v>
      </c>
    </row>
    <row r="3479" spans="30:30" x14ac:dyDescent="0.25">
      <c r="AD3479" s="210" t="s">
        <v>3</v>
      </c>
    </row>
    <row r="3480" spans="30:30" x14ac:dyDescent="0.25">
      <c r="AD3480" s="210" t="s">
        <v>3</v>
      </c>
    </row>
    <row r="3481" spans="30:30" x14ac:dyDescent="0.25">
      <c r="AD3481" s="210" t="s">
        <v>3</v>
      </c>
    </row>
    <row r="3482" spans="30:30" x14ac:dyDescent="0.25">
      <c r="AD3482" s="210" t="s">
        <v>3</v>
      </c>
    </row>
    <row r="3483" spans="30:30" x14ac:dyDescent="0.25">
      <c r="AD3483" s="210" t="s">
        <v>3</v>
      </c>
    </row>
    <row r="3484" spans="30:30" x14ac:dyDescent="0.25">
      <c r="AD3484" s="210" t="s">
        <v>3</v>
      </c>
    </row>
    <row r="3485" spans="30:30" x14ac:dyDescent="0.25">
      <c r="AD3485" s="210" t="s">
        <v>3</v>
      </c>
    </row>
    <row r="3486" spans="30:30" x14ac:dyDescent="0.25">
      <c r="AD3486" s="210" t="s">
        <v>3</v>
      </c>
    </row>
    <row r="3487" spans="30:30" x14ac:dyDescent="0.25">
      <c r="AD3487" s="210" t="s">
        <v>3</v>
      </c>
    </row>
    <row r="3488" spans="30:30" x14ac:dyDescent="0.25">
      <c r="AD3488" s="210" t="s">
        <v>3</v>
      </c>
    </row>
    <row r="3489" spans="30:30" x14ac:dyDescent="0.25">
      <c r="AD3489" s="210" t="s">
        <v>3</v>
      </c>
    </row>
    <row r="3490" spans="30:30" x14ac:dyDescent="0.25">
      <c r="AD3490" s="210" t="s">
        <v>3</v>
      </c>
    </row>
    <row r="3491" spans="30:30" x14ac:dyDescent="0.25">
      <c r="AD3491" s="210" t="s">
        <v>3</v>
      </c>
    </row>
    <row r="3492" spans="30:30" x14ac:dyDescent="0.25">
      <c r="AD3492" s="210" t="s">
        <v>3</v>
      </c>
    </row>
    <row r="3493" spans="30:30" x14ac:dyDescent="0.25">
      <c r="AD3493" s="210" t="s">
        <v>3</v>
      </c>
    </row>
    <row r="3494" spans="30:30" x14ac:dyDescent="0.25">
      <c r="AD3494" s="210" t="s">
        <v>3</v>
      </c>
    </row>
    <row r="3495" spans="30:30" x14ac:dyDescent="0.25">
      <c r="AD3495" s="210" t="s">
        <v>3</v>
      </c>
    </row>
    <row r="3496" spans="30:30" x14ac:dyDescent="0.25">
      <c r="AD3496" s="210" t="s">
        <v>3</v>
      </c>
    </row>
    <row r="3497" spans="30:30" x14ac:dyDescent="0.25">
      <c r="AD3497" s="210" t="s">
        <v>3</v>
      </c>
    </row>
    <row r="3498" spans="30:30" x14ac:dyDescent="0.25">
      <c r="AD3498" s="210" t="s">
        <v>3</v>
      </c>
    </row>
    <row r="3499" spans="30:30" x14ac:dyDescent="0.25">
      <c r="AD3499" s="210" t="s">
        <v>3</v>
      </c>
    </row>
    <row r="3500" spans="30:30" x14ac:dyDescent="0.25">
      <c r="AD3500" s="210" t="s">
        <v>3</v>
      </c>
    </row>
    <row r="3501" spans="30:30" x14ac:dyDescent="0.25">
      <c r="AD3501" s="210" t="s">
        <v>3</v>
      </c>
    </row>
    <row r="3502" spans="30:30" x14ac:dyDescent="0.25">
      <c r="AD3502" s="210" t="s">
        <v>3</v>
      </c>
    </row>
    <row r="3503" spans="30:30" x14ac:dyDescent="0.25">
      <c r="AD3503" s="210" t="s">
        <v>3</v>
      </c>
    </row>
    <row r="3504" spans="30:30" x14ac:dyDescent="0.25">
      <c r="AD3504" s="210" t="s">
        <v>3</v>
      </c>
    </row>
    <row r="3505" spans="30:30" x14ac:dyDescent="0.25">
      <c r="AD3505" s="210" t="s">
        <v>3</v>
      </c>
    </row>
    <row r="3506" spans="30:30" x14ac:dyDescent="0.25">
      <c r="AD3506" s="210" t="s">
        <v>3</v>
      </c>
    </row>
    <row r="3507" spans="30:30" x14ac:dyDescent="0.25">
      <c r="AD3507" s="210" t="s">
        <v>3</v>
      </c>
    </row>
    <row r="3508" spans="30:30" x14ac:dyDescent="0.25">
      <c r="AD3508" s="210" t="s">
        <v>3</v>
      </c>
    </row>
    <row r="3509" spans="30:30" x14ac:dyDescent="0.25">
      <c r="AD3509" s="210" t="s">
        <v>3</v>
      </c>
    </row>
    <row r="3510" spans="30:30" x14ac:dyDescent="0.25">
      <c r="AD3510" s="210" t="s">
        <v>3</v>
      </c>
    </row>
    <row r="3511" spans="30:30" x14ac:dyDescent="0.25">
      <c r="AD3511" s="210" t="s">
        <v>3</v>
      </c>
    </row>
    <row r="3512" spans="30:30" x14ac:dyDescent="0.25">
      <c r="AD3512" s="210" t="s">
        <v>3</v>
      </c>
    </row>
    <row r="3513" spans="30:30" x14ac:dyDescent="0.25">
      <c r="AD3513" s="210" t="s">
        <v>3</v>
      </c>
    </row>
    <row r="3514" spans="30:30" x14ac:dyDescent="0.25">
      <c r="AD3514" s="210" t="s">
        <v>3</v>
      </c>
    </row>
    <row r="3515" spans="30:30" x14ac:dyDescent="0.25">
      <c r="AD3515" s="210" t="s">
        <v>3</v>
      </c>
    </row>
    <row r="3516" spans="30:30" x14ac:dyDescent="0.25">
      <c r="AD3516" s="210" t="s">
        <v>3</v>
      </c>
    </row>
    <row r="3517" spans="30:30" x14ac:dyDescent="0.25">
      <c r="AD3517" s="210" t="s">
        <v>3</v>
      </c>
    </row>
    <row r="3518" spans="30:30" x14ac:dyDescent="0.25">
      <c r="AD3518" s="210" t="s">
        <v>3</v>
      </c>
    </row>
    <row r="3519" spans="30:30" x14ac:dyDescent="0.25">
      <c r="AD3519" s="210" t="s">
        <v>3</v>
      </c>
    </row>
    <row r="3520" spans="30:30" x14ac:dyDescent="0.25">
      <c r="AD3520" s="210" t="s">
        <v>3</v>
      </c>
    </row>
    <row r="3521" spans="30:30" x14ac:dyDescent="0.25">
      <c r="AD3521" s="210" t="s">
        <v>3</v>
      </c>
    </row>
    <row r="3522" spans="30:30" x14ac:dyDescent="0.25">
      <c r="AD3522" s="210" t="s">
        <v>3</v>
      </c>
    </row>
    <row r="3523" spans="30:30" x14ac:dyDescent="0.25">
      <c r="AD3523" s="210" t="s">
        <v>3</v>
      </c>
    </row>
    <row r="3524" spans="30:30" x14ac:dyDescent="0.25">
      <c r="AD3524" s="210" t="s">
        <v>3</v>
      </c>
    </row>
    <row r="3525" spans="30:30" x14ac:dyDescent="0.25">
      <c r="AD3525" s="210" t="s">
        <v>3</v>
      </c>
    </row>
    <row r="3526" spans="30:30" x14ac:dyDescent="0.25">
      <c r="AD3526" s="210" t="s">
        <v>3</v>
      </c>
    </row>
    <row r="3527" spans="30:30" x14ac:dyDescent="0.25">
      <c r="AD3527" s="210" t="s">
        <v>3</v>
      </c>
    </row>
    <row r="3528" spans="30:30" x14ac:dyDescent="0.25">
      <c r="AD3528" s="210" t="s">
        <v>3</v>
      </c>
    </row>
    <row r="3529" spans="30:30" x14ac:dyDescent="0.25">
      <c r="AD3529" s="210" t="s">
        <v>3</v>
      </c>
    </row>
    <row r="3530" spans="30:30" x14ac:dyDescent="0.25">
      <c r="AD3530" s="210" t="s">
        <v>3</v>
      </c>
    </row>
    <row r="3531" spans="30:30" x14ac:dyDescent="0.25">
      <c r="AD3531" s="210" t="s">
        <v>3</v>
      </c>
    </row>
    <row r="3532" spans="30:30" x14ac:dyDescent="0.25">
      <c r="AD3532" s="210" t="s">
        <v>3</v>
      </c>
    </row>
    <row r="3533" spans="30:30" x14ac:dyDescent="0.25">
      <c r="AD3533" s="210" t="s">
        <v>3</v>
      </c>
    </row>
    <row r="3534" spans="30:30" x14ac:dyDescent="0.25">
      <c r="AD3534" s="210" t="s">
        <v>3</v>
      </c>
    </row>
    <row r="3535" spans="30:30" x14ac:dyDescent="0.25">
      <c r="AD3535" s="210" t="s">
        <v>3</v>
      </c>
    </row>
    <row r="3536" spans="30:30" x14ac:dyDescent="0.25">
      <c r="AD3536" s="210" t="s">
        <v>3</v>
      </c>
    </row>
    <row r="3537" spans="30:30" x14ac:dyDescent="0.25">
      <c r="AD3537" s="210" t="s">
        <v>3</v>
      </c>
    </row>
    <row r="3538" spans="30:30" x14ac:dyDescent="0.25">
      <c r="AD3538" s="210" t="s">
        <v>3</v>
      </c>
    </row>
    <row r="3539" spans="30:30" x14ac:dyDescent="0.25">
      <c r="AD3539" s="210" t="s">
        <v>3</v>
      </c>
    </row>
    <row r="3540" spans="30:30" x14ac:dyDescent="0.25">
      <c r="AD3540" s="210" t="s">
        <v>3</v>
      </c>
    </row>
    <row r="3541" spans="30:30" x14ac:dyDescent="0.25">
      <c r="AD3541" s="210" t="s">
        <v>3</v>
      </c>
    </row>
    <row r="3542" spans="30:30" x14ac:dyDescent="0.25">
      <c r="AD3542" s="210" t="s">
        <v>3</v>
      </c>
    </row>
    <row r="3543" spans="30:30" x14ac:dyDescent="0.25">
      <c r="AD3543" s="210" t="s">
        <v>3</v>
      </c>
    </row>
    <row r="3544" spans="30:30" x14ac:dyDescent="0.25">
      <c r="AD3544" s="210" t="s">
        <v>3</v>
      </c>
    </row>
    <row r="3545" spans="30:30" x14ac:dyDescent="0.25">
      <c r="AD3545" s="210" t="s">
        <v>3</v>
      </c>
    </row>
    <row r="3546" spans="30:30" x14ac:dyDescent="0.25">
      <c r="AD3546" s="210" t="s">
        <v>3</v>
      </c>
    </row>
    <row r="3547" spans="30:30" x14ac:dyDescent="0.25">
      <c r="AD3547" s="210" t="s">
        <v>3</v>
      </c>
    </row>
    <row r="3548" spans="30:30" x14ac:dyDescent="0.25">
      <c r="AD3548" s="210" t="s">
        <v>3</v>
      </c>
    </row>
    <row r="3549" spans="30:30" x14ac:dyDescent="0.25">
      <c r="AD3549" s="210" t="s">
        <v>3</v>
      </c>
    </row>
    <row r="3550" spans="30:30" x14ac:dyDescent="0.25">
      <c r="AD3550" s="210" t="s">
        <v>3</v>
      </c>
    </row>
    <row r="3551" spans="30:30" x14ac:dyDescent="0.25">
      <c r="AD3551" s="210" t="s">
        <v>3</v>
      </c>
    </row>
    <row r="3552" spans="30:30" x14ac:dyDescent="0.25">
      <c r="AD3552" s="210" t="s">
        <v>3</v>
      </c>
    </row>
    <row r="3553" spans="30:30" x14ac:dyDescent="0.25">
      <c r="AD3553" s="210" t="s">
        <v>3</v>
      </c>
    </row>
    <row r="3554" spans="30:30" x14ac:dyDescent="0.25">
      <c r="AD3554" s="210" t="s">
        <v>3</v>
      </c>
    </row>
    <row r="3555" spans="30:30" x14ac:dyDescent="0.25">
      <c r="AD3555" s="210" t="s">
        <v>3</v>
      </c>
    </row>
    <row r="3556" spans="30:30" x14ac:dyDescent="0.25">
      <c r="AD3556" s="210" t="s">
        <v>3</v>
      </c>
    </row>
    <row r="3557" spans="30:30" x14ac:dyDescent="0.25">
      <c r="AD3557" s="210" t="s">
        <v>3</v>
      </c>
    </row>
    <row r="3558" spans="30:30" x14ac:dyDescent="0.25">
      <c r="AD3558" s="210" t="s">
        <v>3</v>
      </c>
    </row>
    <row r="3559" spans="30:30" x14ac:dyDescent="0.25">
      <c r="AD3559" s="210" t="s">
        <v>3</v>
      </c>
    </row>
    <row r="3560" spans="30:30" x14ac:dyDescent="0.25">
      <c r="AD3560" s="210" t="s">
        <v>3</v>
      </c>
    </row>
    <row r="3561" spans="30:30" x14ac:dyDescent="0.25">
      <c r="AD3561" s="210" t="s">
        <v>3</v>
      </c>
    </row>
    <row r="3562" spans="30:30" x14ac:dyDescent="0.25">
      <c r="AD3562" s="210" t="s">
        <v>3</v>
      </c>
    </row>
    <row r="3563" spans="30:30" x14ac:dyDescent="0.25">
      <c r="AD3563" s="210" t="s">
        <v>3</v>
      </c>
    </row>
    <row r="3564" spans="30:30" x14ac:dyDescent="0.25">
      <c r="AD3564" s="210" t="s">
        <v>3</v>
      </c>
    </row>
    <row r="3565" spans="30:30" x14ac:dyDescent="0.25">
      <c r="AD3565" s="210" t="s">
        <v>3</v>
      </c>
    </row>
    <row r="3566" spans="30:30" x14ac:dyDescent="0.25">
      <c r="AD3566" s="210" t="s">
        <v>3</v>
      </c>
    </row>
    <row r="3567" spans="30:30" x14ac:dyDescent="0.25">
      <c r="AD3567" s="210" t="s">
        <v>3</v>
      </c>
    </row>
    <row r="3568" spans="30:30" x14ac:dyDescent="0.25">
      <c r="AD3568" s="210" t="s">
        <v>3</v>
      </c>
    </row>
    <row r="3569" spans="30:30" x14ac:dyDescent="0.25">
      <c r="AD3569" s="210" t="s">
        <v>3</v>
      </c>
    </row>
    <row r="3570" spans="30:30" x14ac:dyDescent="0.25">
      <c r="AD3570" s="210" t="s">
        <v>3</v>
      </c>
    </row>
    <row r="3571" spans="30:30" x14ac:dyDescent="0.25">
      <c r="AD3571" s="210" t="s">
        <v>3</v>
      </c>
    </row>
    <row r="3572" spans="30:30" x14ac:dyDescent="0.25">
      <c r="AD3572" s="210" t="s">
        <v>3</v>
      </c>
    </row>
    <row r="3573" spans="30:30" x14ac:dyDescent="0.25">
      <c r="AD3573" s="210" t="s">
        <v>3</v>
      </c>
    </row>
    <row r="3574" spans="30:30" x14ac:dyDescent="0.25">
      <c r="AD3574" s="210" t="s">
        <v>3</v>
      </c>
    </row>
    <row r="3575" spans="30:30" x14ac:dyDescent="0.25">
      <c r="AD3575" s="210" t="s">
        <v>3</v>
      </c>
    </row>
    <row r="3576" spans="30:30" x14ac:dyDescent="0.25">
      <c r="AD3576" s="210" t="s">
        <v>3</v>
      </c>
    </row>
    <row r="3577" spans="30:30" x14ac:dyDescent="0.25">
      <c r="AD3577" s="210" t="s">
        <v>3</v>
      </c>
    </row>
    <row r="3578" spans="30:30" x14ac:dyDescent="0.25">
      <c r="AD3578" s="210" t="s">
        <v>3</v>
      </c>
    </row>
    <row r="3579" spans="30:30" x14ac:dyDescent="0.25">
      <c r="AD3579" s="210" t="s">
        <v>3</v>
      </c>
    </row>
    <row r="3580" spans="30:30" x14ac:dyDescent="0.25">
      <c r="AD3580" s="210" t="s">
        <v>3</v>
      </c>
    </row>
    <row r="3581" spans="30:30" x14ac:dyDescent="0.25">
      <c r="AD3581" s="210" t="s">
        <v>3</v>
      </c>
    </row>
    <row r="3582" spans="30:30" x14ac:dyDescent="0.25">
      <c r="AD3582" s="210" t="s">
        <v>3</v>
      </c>
    </row>
    <row r="3583" spans="30:30" x14ac:dyDescent="0.25">
      <c r="AD3583" s="210" t="s">
        <v>3</v>
      </c>
    </row>
    <row r="3584" spans="30:30" x14ac:dyDescent="0.25">
      <c r="AD3584" s="210" t="s">
        <v>3</v>
      </c>
    </row>
    <row r="3585" spans="30:30" x14ac:dyDescent="0.25">
      <c r="AD3585" s="210" t="s">
        <v>3</v>
      </c>
    </row>
    <row r="3586" spans="30:30" x14ac:dyDescent="0.25">
      <c r="AD3586" s="210" t="s">
        <v>3</v>
      </c>
    </row>
    <row r="3587" spans="30:30" x14ac:dyDescent="0.25">
      <c r="AD3587" s="210" t="s">
        <v>3</v>
      </c>
    </row>
    <row r="3588" spans="30:30" x14ac:dyDescent="0.25">
      <c r="AD3588" s="210" t="s">
        <v>3</v>
      </c>
    </row>
    <row r="3589" spans="30:30" x14ac:dyDescent="0.25">
      <c r="AD3589" s="210" t="s">
        <v>3</v>
      </c>
    </row>
    <row r="3590" spans="30:30" x14ac:dyDescent="0.25">
      <c r="AD3590" s="210" t="s">
        <v>3</v>
      </c>
    </row>
    <row r="3591" spans="30:30" x14ac:dyDescent="0.25">
      <c r="AD3591" s="210" t="s">
        <v>3</v>
      </c>
    </row>
    <row r="3592" spans="30:30" x14ac:dyDescent="0.25">
      <c r="AD3592" s="210" t="s">
        <v>3</v>
      </c>
    </row>
    <row r="3593" spans="30:30" x14ac:dyDescent="0.25">
      <c r="AD3593" s="210" t="s">
        <v>3</v>
      </c>
    </row>
    <row r="3594" spans="30:30" x14ac:dyDescent="0.25">
      <c r="AD3594" s="210" t="s">
        <v>3</v>
      </c>
    </row>
    <row r="3595" spans="30:30" x14ac:dyDescent="0.25">
      <c r="AD3595" s="210" t="s">
        <v>3</v>
      </c>
    </row>
    <row r="3596" spans="30:30" x14ac:dyDescent="0.25">
      <c r="AD3596" s="210" t="s">
        <v>3</v>
      </c>
    </row>
    <row r="3597" spans="30:30" x14ac:dyDescent="0.25">
      <c r="AD3597" s="210" t="s">
        <v>3</v>
      </c>
    </row>
    <row r="3598" spans="30:30" x14ac:dyDescent="0.25">
      <c r="AD3598" s="210" t="s">
        <v>3</v>
      </c>
    </row>
    <row r="3599" spans="30:30" x14ac:dyDescent="0.25">
      <c r="AD3599" s="210" t="s">
        <v>3</v>
      </c>
    </row>
    <row r="3600" spans="30:30" x14ac:dyDescent="0.25">
      <c r="AD3600" s="210" t="s">
        <v>3</v>
      </c>
    </row>
    <row r="3601" spans="30:30" x14ac:dyDescent="0.25">
      <c r="AD3601" s="210" t="s">
        <v>3</v>
      </c>
    </row>
    <row r="3602" spans="30:30" x14ac:dyDescent="0.25">
      <c r="AD3602" s="210" t="s">
        <v>3</v>
      </c>
    </row>
    <row r="3603" spans="30:30" x14ac:dyDescent="0.25">
      <c r="AD3603" s="210" t="s">
        <v>3</v>
      </c>
    </row>
    <row r="3604" spans="30:30" x14ac:dyDescent="0.25">
      <c r="AD3604" s="210" t="s">
        <v>3</v>
      </c>
    </row>
    <row r="3605" spans="30:30" x14ac:dyDescent="0.25">
      <c r="AD3605" s="210" t="s">
        <v>3</v>
      </c>
    </row>
    <row r="3606" spans="30:30" x14ac:dyDescent="0.25">
      <c r="AD3606" s="210" t="s">
        <v>3</v>
      </c>
    </row>
    <row r="3607" spans="30:30" x14ac:dyDescent="0.25">
      <c r="AD3607" s="210" t="s">
        <v>3</v>
      </c>
    </row>
    <row r="3608" spans="30:30" x14ac:dyDescent="0.25">
      <c r="AD3608" s="210" t="s">
        <v>3</v>
      </c>
    </row>
    <row r="3609" spans="30:30" x14ac:dyDescent="0.25">
      <c r="AD3609" s="210" t="s">
        <v>3</v>
      </c>
    </row>
    <row r="3610" spans="30:30" x14ac:dyDescent="0.25">
      <c r="AD3610" s="210" t="s">
        <v>3</v>
      </c>
    </row>
    <row r="3611" spans="30:30" x14ac:dyDescent="0.25">
      <c r="AD3611" s="210" t="s">
        <v>3</v>
      </c>
    </row>
    <row r="3612" spans="30:30" x14ac:dyDescent="0.25">
      <c r="AD3612" s="210" t="s">
        <v>3</v>
      </c>
    </row>
    <row r="3613" spans="30:30" x14ac:dyDescent="0.25">
      <c r="AD3613" s="210" t="s">
        <v>3</v>
      </c>
    </row>
    <row r="3614" spans="30:30" x14ac:dyDescent="0.25">
      <c r="AD3614" s="210" t="s">
        <v>3</v>
      </c>
    </row>
    <row r="3615" spans="30:30" x14ac:dyDescent="0.25">
      <c r="AD3615" s="210" t="s">
        <v>3</v>
      </c>
    </row>
    <row r="3616" spans="30:30" x14ac:dyDescent="0.25">
      <c r="AD3616" s="210" t="s">
        <v>3</v>
      </c>
    </row>
    <row r="3617" spans="30:30" x14ac:dyDescent="0.25">
      <c r="AD3617" s="210" t="s">
        <v>3</v>
      </c>
    </row>
    <row r="3618" spans="30:30" x14ac:dyDescent="0.25">
      <c r="AD3618" s="210" t="s">
        <v>3</v>
      </c>
    </row>
    <row r="3619" spans="30:30" x14ac:dyDescent="0.25">
      <c r="AD3619" s="210" t="s">
        <v>3</v>
      </c>
    </row>
    <row r="3620" spans="30:30" x14ac:dyDescent="0.25">
      <c r="AD3620" s="210" t="s">
        <v>3</v>
      </c>
    </row>
    <row r="3621" spans="30:30" x14ac:dyDescent="0.25">
      <c r="AD3621" s="210" t="s">
        <v>3</v>
      </c>
    </row>
    <row r="3622" spans="30:30" x14ac:dyDescent="0.25">
      <c r="AD3622" s="210" t="s">
        <v>3</v>
      </c>
    </row>
    <row r="3623" spans="30:30" x14ac:dyDescent="0.25">
      <c r="AD3623" s="210" t="s">
        <v>3</v>
      </c>
    </row>
    <row r="3624" spans="30:30" x14ac:dyDescent="0.25">
      <c r="AD3624" s="210" t="s">
        <v>3</v>
      </c>
    </row>
    <row r="3625" spans="30:30" x14ac:dyDescent="0.25">
      <c r="AD3625" s="210" t="s">
        <v>3</v>
      </c>
    </row>
    <row r="3626" spans="30:30" x14ac:dyDescent="0.25">
      <c r="AD3626" s="210" t="s">
        <v>3</v>
      </c>
    </row>
    <row r="3627" spans="30:30" x14ac:dyDescent="0.25">
      <c r="AD3627" s="210" t="s">
        <v>3</v>
      </c>
    </row>
    <row r="3628" spans="30:30" x14ac:dyDescent="0.25">
      <c r="AD3628" s="210" t="s">
        <v>3</v>
      </c>
    </row>
    <row r="3629" spans="30:30" x14ac:dyDescent="0.25">
      <c r="AD3629" s="210" t="s">
        <v>3</v>
      </c>
    </row>
    <row r="3630" spans="30:30" x14ac:dyDescent="0.25">
      <c r="AD3630" s="210" t="s">
        <v>3</v>
      </c>
    </row>
    <row r="3631" spans="30:30" x14ac:dyDescent="0.25">
      <c r="AD3631" s="210" t="s">
        <v>3</v>
      </c>
    </row>
    <row r="3632" spans="30:30" x14ac:dyDescent="0.25">
      <c r="AD3632" s="210" t="s">
        <v>3</v>
      </c>
    </row>
    <row r="3633" spans="30:30" x14ac:dyDescent="0.25">
      <c r="AD3633" s="210" t="s">
        <v>3</v>
      </c>
    </row>
    <row r="3634" spans="30:30" x14ac:dyDescent="0.25">
      <c r="AD3634" s="210" t="s">
        <v>3</v>
      </c>
    </row>
    <row r="3635" spans="30:30" x14ac:dyDescent="0.25">
      <c r="AD3635" s="210" t="s">
        <v>3</v>
      </c>
    </row>
    <row r="3636" spans="30:30" x14ac:dyDescent="0.25">
      <c r="AD3636" s="210" t="s">
        <v>3</v>
      </c>
    </row>
    <row r="3637" spans="30:30" x14ac:dyDescent="0.25">
      <c r="AD3637" s="210" t="s">
        <v>3</v>
      </c>
    </row>
    <row r="3638" spans="30:30" x14ac:dyDescent="0.25">
      <c r="AD3638" s="210" t="s">
        <v>3</v>
      </c>
    </row>
    <row r="3639" spans="30:30" x14ac:dyDescent="0.25">
      <c r="AD3639" s="210" t="s">
        <v>3</v>
      </c>
    </row>
    <row r="3640" spans="30:30" x14ac:dyDescent="0.25">
      <c r="AD3640" s="210" t="s">
        <v>3</v>
      </c>
    </row>
    <row r="3641" spans="30:30" x14ac:dyDescent="0.25">
      <c r="AD3641" s="210" t="s">
        <v>3</v>
      </c>
    </row>
    <row r="3642" spans="30:30" x14ac:dyDescent="0.25">
      <c r="AD3642" s="210" t="s">
        <v>3</v>
      </c>
    </row>
    <row r="3643" spans="30:30" x14ac:dyDescent="0.25">
      <c r="AD3643" s="210" t="s">
        <v>3</v>
      </c>
    </row>
    <row r="3644" spans="30:30" x14ac:dyDescent="0.25">
      <c r="AD3644" s="210" t="s">
        <v>3</v>
      </c>
    </row>
    <row r="3645" spans="30:30" x14ac:dyDescent="0.25">
      <c r="AD3645" s="210" t="s">
        <v>3</v>
      </c>
    </row>
    <row r="3646" spans="30:30" x14ac:dyDescent="0.25">
      <c r="AD3646" s="210" t="s">
        <v>3</v>
      </c>
    </row>
    <row r="3647" spans="30:30" x14ac:dyDescent="0.25">
      <c r="AD3647" s="210" t="s">
        <v>3</v>
      </c>
    </row>
    <row r="3648" spans="30:30" x14ac:dyDescent="0.25">
      <c r="AD3648" s="210" t="s">
        <v>3</v>
      </c>
    </row>
    <row r="3649" spans="30:30" x14ac:dyDescent="0.25">
      <c r="AD3649" s="210" t="s">
        <v>3</v>
      </c>
    </row>
    <row r="3650" spans="30:30" x14ac:dyDescent="0.25">
      <c r="AD3650" s="210" t="s">
        <v>3</v>
      </c>
    </row>
    <row r="3651" spans="30:30" x14ac:dyDescent="0.25">
      <c r="AD3651" s="210" t="s">
        <v>3</v>
      </c>
    </row>
    <row r="3652" spans="30:30" x14ac:dyDescent="0.25">
      <c r="AD3652" s="210" t="s">
        <v>3</v>
      </c>
    </row>
    <row r="3653" spans="30:30" x14ac:dyDescent="0.25">
      <c r="AD3653" s="210" t="s">
        <v>3</v>
      </c>
    </row>
    <row r="3654" spans="30:30" x14ac:dyDescent="0.25">
      <c r="AD3654" s="210" t="s">
        <v>3</v>
      </c>
    </row>
    <row r="3655" spans="30:30" x14ac:dyDescent="0.25">
      <c r="AD3655" s="210" t="s">
        <v>3</v>
      </c>
    </row>
    <row r="3656" spans="30:30" x14ac:dyDescent="0.25">
      <c r="AD3656" s="210" t="s">
        <v>3</v>
      </c>
    </row>
    <row r="3657" spans="30:30" x14ac:dyDescent="0.25">
      <c r="AD3657" s="210" t="s">
        <v>3</v>
      </c>
    </row>
    <row r="3658" spans="30:30" x14ac:dyDescent="0.25">
      <c r="AD3658" s="210" t="s">
        <v>3</v>
      </c>
    </row>
    <row r="3659" spans="30:30" x14ac:dyDescent="0.25">
      <c r="AD3659" s="210" t="s">
        <v>3</v>
      </c>
    </row>
    <row r="3660" spans="30:30" x14ac:dyDescent="0.25">
      <c r="AD3660" s="210" t="s">
        <v>3</v>
      </c>
    </row>
    <row r="3661" spans="30:30" x14ac:dyDescent="0.25">
      <c r="AD3661" s="210" t="s">
        <v>3</v>
      </c>
    </row>
    <row r="3662" spans="30:30" x14ac:dyDescent="0.25">
      <c r="AD3662" s="210" t="s">
        <v>3</v>
      </c>
    </row>
    <row r="3663" spans="30:30" x14ac:dyDescent="0.25">
      <c r="AD3663" s="210" t="s">
        <v>3</v>
      </c>
    </row>
    <row r="3664" spans="30:30" x14ac:dyDescent="0.25">
      <c r="AD3664" s="210" t="s">
        <v>3</v>
      </c>
    </row>
    <row r="3665" spans="30:30" x14ac:dyDescent="0.25">
      <c r="AD3665" s="210" t="s">
        <v>3</v>
      </c>
    </row>
    <row r="3666" spans="30:30" x14ac:dyDescent="0.25">
      <c r="AD3666" s="210" t="s">
        <v>3</v>
      </c>
    </row>
    <row r="3667" spans="30:30" x14ac:dyDescent="0.25">
      <c r="AD3667" s="210" t="s">
        <v>3</v>
      </c>
    </row>
    <row r="3668" spans="30:30" x14ac:dyDescent="0.25">
      <c r="AD3668" s="210" t="s">
        <v>3</v>
      </c>
    </row>
    <row r="3669" spans="30:30" x14ac:dyDescent="0.25">
      <c r="AD3669" s="210" t="s">
        <v>3</v>
      </c>
    </row>
    <row r="3670" spans="30:30" x14ac:dyDescent="0.25">
      <c r="AD3670" s="210" t="s">
        <v>3</v>
      </c>
    </row>
    <row r="3671" spans="30:30" x14ac:dyDescent="0.25">
      <c r="AD3671" s="210" t="s">
        <v>3</v>
      </c>
    </row>
    <row r="3672" spans="30:30" x14ac:dyDescent="0.25">
      <c r="AD3672" s="210" t="s">
        <v>3</v>
      </c>
    </row>
    <row r="3673" spans="30:30" x14ac:dyDescent="0.25">
      <c r="AD3673" s="210" t="s">
        <v>3</v>
      </c>
    </row>
    <row r="3674" spans="30:30" x14ac:dyDescent="0.25">
      <c r="AD3674" s="210" t="s">
        <v>3</v>
      </c>
    </row>
    <row r="3675" spans="30:30" x14ac:dyDescent="0.25">
      <c r="AD3675" s="210" t="s">
        <v>3</v>
      </c>
    </row>
    <row r="3676" spans="30:30" x14ac:dyDescent="0.25">
      <c r="AD3676" s="210" t="s">
        <v>3</v>
      </c>
    </row>
    <row r="3677" spans="30:30" x14ac:dyDescent="0.25">
      <c r="AD3677" s="210" t="s">
        <v>3</v>
      </c>
    </row>
    <row r="3678" spans="30:30" x14ac:dyDescent="0.25">
      <c r="AD3678" s="210" t="s">
        <v>3</v>
      </c>
    </row>
    <row r="3679" spans="30:30" x14ac:dyDescent="0.25">
      <c r="AD3679" s="210" t="s">
        <v>3</v>
      </c>
    </row>
    <row r="3680" spans="30:30" x14ac:dyDescent="0.25">
      <c r="AD3680" s="210" t="s">
        <v>3</v>
      </c>
    </row>
    <row r="3681" spans="30:30" x14ac:dyDescent="0.25">
      <c r="AD3681" s="210" t="s">
        <v>3</v>
      </c>
    </row>
    <row r="3682" spans="30:30" x14ac:dyDescent="0.25">
      <c r="AD3682" s="210" t="s">
        <v>3</v>
      </c>
    </row>
    <row r="3683" spans="30:30" x14ac:dyDescent="0.25">
      <c r="AD3683" s="210" t="s">
        <v>3</v>
      </c>
    </row>
    <row r="3684" spans="30:30" x14ac:dyDescent="0.25">
      <c r="AD3684" s="210" t="s">
        <v>3</v>
      </c>
    </row>
    <row r="3685" spans="30:30" x14ac:dyDescent="0.25">
      <c r="AD3685" s="210" t="s">
        <v>3</v>
      </c>
    </row>
    <row r="3686" spans="30:30" x14ac:dyDescent="0.25">
      <c r="AD3686" s="210" t="s">
        <v>3</v>
      </c>
    </row>
    <row r="3687" spans="30:30" x14ac:dyDescent="0.25">
      <c r="AD3687" s="210" t="s">
        <v>3</v>
      </c>
    </row>
    <row r="3688" spans="30:30" x14ac:dyDescent="0.25">
      <c r="AD3688" s="210" t="s">
        <v>3</v>
      </c>
    </row>
    <row r="3689" spans="30:30" x14ac:dyDescent="0.25">
      <c r="AD3689" s="210" t="s">
        <v>3</v>
      </c>
    </row>
    <row r="3690" spans="30:30" x14ac:dyDescent="0.25">
      <c r="AD3690" s="210" t="s">
        <v>3</v>
      </c>
    </row>
    <row r="3691" spans="30:30" x14ac:dyDescent="0.25">
      <c r="AD3691" s="210" t="s">
        <v>3</v>
      </c>
    </row>
    <row r="3692" spans="30:30" x14ac:dyDescent="0.25">
      <c r="AD3692" s="210" t="s">
        <v>3</v>
      </c>
    </row>
    <row r="3693" spans="30:30" x14ac:dyDescent="0.25">
      <c r="AD3693" s="210" t="s">
        <v>3</v>
      </c>
    </row>
    <row r="3694" spans="30:30" x14ac:dyDescent="0.25">
      <c r="AD3694" s="210" t="s">
        <v>3</v>
      </c>
    </row>
    <row r="3695" spans="30:30" x14ac:dyDescent="0.25">
      <c r="AD3695" s="210" t="s">
        <v>3</v>
      </c>
    </row>
    <row r="3696" spans="30:30" x14ac:dyDescent="0.25">
      <c r="AD3696" s="210" t="s">
        <v>3</v>
      </c>
    </row>
    <row r="3697" spans="30:30" x14ac:dyDescent="0.25">
      <c r="AD3697" s="210" t="s">
        <v>3</v>
      </c>
    </row>
    <row r="3698" spans="30:30" x14ac:dyDescent="0.25">
      <c r="AD3698" s="210" t="s">
        <v>3</v>
      </c>
    </row>
    <row r="3699" spans="30:30" x14ac:dyDescent="0.25">
      <c r="AD3699" s="210" t="s">
        <v>3</v>
      </c>
    </row>
    <row r="3700" spans="30:30" x14ac:dyDescent="0.25">
      <c r="AD3700" s="210" t="s">
        <v>3</v>
      </c>
    </row>
    <row r="3701" spans="30:30" x14ac:dyDescent="0.25">
      <c r="AD3701" s="210" t="s">
        <v>3</v>
      </c>
    </row>
    <row r="3702" spans="30:30" x14ac:dyDescent="0.25">
      <c r="AD3702" s="210" t="s">
        <v>3</v>
      </c>
    </row>
    <row r="3703" spans="30:30" x14ac:dyDescent="0.25">
      <c r="AD3703" s="210" t="s">
        <v>3</v>
      </c>
    </row>
    <row r="3704" spans="30:30" x14ac:dyDescent="0.25">
      <c r="AD3704" s="210" t="s">
        <v>3</v>
      </c>
    </row>
    <row r="3705" spans="30:30" x14ac:dyDescent="0.25">
      <c r="AD3705" s="210" t="s">
        <v>3</v>
      </c>
    </row>
    <row r="3706" spans="30:30" x14ac:dyDescent="0.25">
      <c r="AD3706" s="210" t="s">
        <v>3</v>
      </c>
    </row>
    <row r="3707" spans="30:30" x14ac:dyDescent="0.25">
      <c r="AD3707" s="210" t="s">
        <v>3</v>
      </c>
    </row>
    <row r="3708" spans="30:30" x14ac:dyDescent="0.25">
      <c r="AD3708" s="210" t="s">
        <v>3</v>
      </c>
    </row>
    <row r="3709" spans="30:30" x14ac:dyDescent="0.25">
      <c r="AD3709" s="210" t="s">
        <v>3</v>
      </c>
    </row>
    <row r="3710" spans="30:30" x14ac:dyDescent="0.25">
      <c r="AD3710" s="210" t="s">
        <v>3</v>
      </c>
    </row>
    <row r="3711" spans="30:30" x14ac:dyDescent="0.25">
      <c r="AD3711" s="210" t="s">
        <v>3</v>
      </c>
    </row>
    <row r="3712" spans="30:30" x14ac:dyDescent="0.25">
      <c r="AD3712" s="210" t="s">
        <v>3</v>
      </c>
    </row>
    <row r="3713" spans="30:30" x14ac:dyDescent="0.25">
      <c r="AD3713" s="210" t="s">
        <v>3</v>
      </c>
    </row>
    <row r="3714" spans="30:30" x14ac:dyDescent="0.25">
      <c r="AD3714" s="210" t="s">
        <v>3</v>
      </c>
    </row>
    <row r="3715" spans="30:30" x14ac:dyDescent="0.25">
      <c r="AD3715" s="210" t="s">
        <v>3</v>
      </c>
    </row>
    <row r="3716" spans="30:30" x14ac:dyDescent="0.25">
      <c r="AD3716" s="210" t="s">
        <v>3</v>
      </c>
    </row>
    <row r="3717" spans="30:30" x14ac:dyDescent="0.25">
      <c r="AD3717" s="210" t="s">
        <v>3</v>
      </c>
    </row>
    <row r="3718" spans="30:30" x14ac:dyDescent="0.25">
      <c r="AD3718" s="210" t="s">
        <v>3</v>
      </c>
    </row>
    <row r="3719" spans="30:30" x14ac:dyDescent="0.25">
      <c r="AD3719" s="210" t="s">
        <v>3</v>
      </c>
    </row>
    <row r="3720" spans="30:30" x14ac:dyDescent="0.25">
      <c r="AD3720" s="210" t="s">
        <v>3</v>
      </c>
    </row>
    <row r="3721" spans="30:30" x14ac:dyDescent="0.25">
      <c r="AD3721" s="210" t="s">
        <v>3</v>
      </c>
    </row>
    <row r="3722" spans="30:30" x14ac:dyDescent="0.25">
      <c r="AD3722" s="210" t="s">
        <v>3</v>
      </c>
    </row>
    <row r="3723" spans="30:30" x14ac:dyDescent="0.25">
      <c r="AD3723" s="210" t="s">
        <v>3</v>
      </c>
    </row>
    <row r="3724" spans="30:30" x14ac:dyDescent="0.25">
      <c r="AD3724" s="210" t="s">
        <v>3</v>
      </c>
    </row>
    <row r="3725" spans="30:30" x14ac:dyDescent="0.25">
      <c r="AD3725" s="210" t="s">
        <v>3</v>
      </c>
    </row>
    <row r="3726" spans="30:30" x14ac:dyDescent="0.25">
      <c r="AD3726" s="210" t="s">
        <v>3</v>
      </c>
    </row>
    <row r="3727" spans="30:30" x14ac:dyDescent="0.25">
      <c r="AD3727" s="210" t="s">
        <v>3</v>
      </c>
    </row>
    <row r="3728" spans="30:30" x14ac:dyDescent="0.25">
      <c r="AD3728" s="210" t="s">
        <v>3</v>
      </c>
    </row>
    <row r="3729" spans="30:30" x14ac:dyDescent="0.25">
      <c r="AD3729" s="210" t="s">
        <v>3</v>
      </c>
    </row>
    <row r="3730" spans="30:30" x14ac:dyDescent="0.25">
      <c r="AD3730" s="210" t="s">
        <v>3</v>
      </c>
    </row>
    <row r="3731" spans="30:30" x14ac:dyDescent="0.25">
      <c r="AD3731" s="210" t="s">
        <v>3</v>
      </c>
    </row>
    <row r="3732" spans="30:30" x14ac:dyDescent="0.25">
      <c r="AD3732" s="210" t="s">
        <v>3</v>
      </c>
    </row>
    <row r="3733" spans="30:30" x14ac:dyDescent="0.25">
      <c r="AD3733" s="210" t="s">
        <v>3</v>
      </c>
    </row>
    <row r="3734" spans="30:30" x14ac:dyDescent="0.25">
      <c r="AD3734" s="210" t="s">
        <v>3</v>
      </c>
    </row>
    <row r="3735" spans="30:30" x14ac:dyDescent="0.25">
      <c r="AD3735" s="210" t="s">
        <v>3</v>
      </c>
    </row>
    <row r="3736" spans="30:30" x14ac:dyDescent="0.25">
      <c r="AD3736" s="210" t="s">
        <v>3</v>
      </c>
    </row>
    <row r="3737" spans="30:30" x14ac:dyDescent="0.25">
      <c r="AD3737" s="210" t="s">
        <v>3</v>
      </c>
    </row>
    <row r="3738" spans="30:30" x14ac:dyDescent="0.25">
      <c r="AD3738" s="210" t="s">
        <v>3</v>
      </c>
    </row>
    <row r="3739" spans="30:30" x14ac:dyDescent="0.25">
      <c r="AD3739" s="210" t="s">
        <v>3</v>
      </c>
    </row>
    <row r="3740" spans="30:30" x14ac:dyDescent="0.25">
      <c r="AD3740" s="210" t="s">
        <v>3</v>
      </c>
    </row>
    <row r="3741" spans="30:30" x14ac:dyDescent="0.25">
      <c r="AD3741" s="210" t="s">
        <v>3</v>
      </c>
    </row>
    <row r="3742" spans="30:30" x14ac:dyDescent="0.25">
      <c r="AD3742" s="210" t="s">
        <v>3</v>
      </c>
    </row>
    <row r="3743" spans="30:30" x14ac:dyDescent="0.25">
      <c r="AD3743" s="210" t="s">
        <v>3</v>
      </c>
    </row>
    <row r="3744" spans="30:30" x14ac:dyDescent="0.25">
      <c r="AD3744" s="210" t="s">
        <v>3</v>
      </c>
    </row>
    <row r="3745" spans="30:30" x14ac:dyDescent="0.25">
      <c r="AD3745" s="210" t="s">
        <v>3</v>
      </c>
    </row>
    <row r="3746" spans="30:30" x14ac:dyDescent="0.25">
      <c r="AD3746" s="210" t="s">
        <v>3</v>
      </c>
    </row>
    <row r="3747" spans="30:30" x14ac:dyDescent="0.25">
      <c r="AD3747" s="210" t="s">
        <v>3</v>
      </c>
    </row>
    <row r="3748" spans="30:30" x14ac:dyDescent="0.25">
      <c r="AD3748" s="210" t="s">
        <v>3</v>
      </c>
    </row>
    <row r="3749" spans="30:30" x14ac:dyDescent="0.25">
      <c r="AD3749" s="210" t="s">
        <v>3</v>
      </c>
    </row>
    <row r="3750" spans="30:30" x14ac:dyDescent="0.25">
      <c r="AD3750" s="210" t="s">
        <v>3</v>
      </c>
    </row>
    <row r="3751" spans="30:30" x14ac:dyDescent="0.25">
      <c r="AD3751" s="210" t="s">
        <v>3</v>
      </c>
    </row>
    <row r="3752" spans="30:30" x14ac:dyDescent="0.25">
      <c r="AD3752" s="210" t="s">
        <v>3</v>
      </c>
    </row>
    <row r="3753" spans="30:30" x14ac:dyDescent="0.25">
      <c r="AD3753" s="210" t="s">
        <v>3</v>
      </c>
    </row>
    <row r="3754" spans="30:30" x14ac:dyDescent="0.25">
      <c r="AD3754" s="210" t="s">
        <v>3</v>
      </c>
    </row>
    <row r="3755" spans="30:30" x14ac:dyDescent="0.25">
      <c r="AD3755" s="210" t="s">
        <v>3</v>
      </c>
    </row>
    <row r="3756" spans="30:30" x14ac:dyDescent="0.25">
      <c r="AD3756" s="210" t="s">
        <v>3</v>
      </c>
    </row>
    <row r="3757" spans="30:30" x14ac:dyDescent="0.25">
      <c r="AD3757" s="210" t="s">
        <v>3</v>
      </c>
    </row>
    <row r="3758" spans="30:30" x14ac:dyDescent="0.25">
      <c r="AD3758" s="210" t="s">
        <v>3</v>
      </c>
    </row>
    <row r="3759" spans="30:30" x14ac:dyDescent="0.25">
      <c r="AD3759" s="210" t="s">
        <v>3</v>
      </c>
    </row>
    <row r="3760" spans="30:30" x14ac:dyDescent="0.25">
      <c r="AD3760" s="210" t="s">
        <v>3</v>
      </c>
    </row>
    <row r="3761" spans="30:30" x14ac:dyDescent="0.25">
      <c r="AD3761" s="210" t="s">
        <v>3</v>
      </c>
    </row>
    <row r="3762" spans="30:30" x14ac:dyDescent="0.25">
      <c r="AD3762" s="210" t="s">
        <v>3</v>
      </c>
    </row>
    <row r="3763" spans="30:30" x14ac:dyDescent="0.25">
      <c r="AD3763" s="210" t="s">
        <v>3</v>
      </c>
    </row>
    <row r="3764" spans="30:30" x14ac:dyDescent="0.25">
      <c r="AD3764" s="210" t="s">
        <v>3</v>
      </c>
    </row>
    <row r="3765" spans="30:30" x14ac:dyDescent="0.25">
      <c r="AD3765" s="210" t="s">
        <v>3</v>
      </c>
    </row>
    <row r="3766" spans="30:30" x14ac:dyDescent="0.25">
      <c r="AD3766" s="210" t="s">
        <v>3</v>
      </c>
    </row>
    <row r="3767" spans="30:30" x14ac:dyDescent="0.25">
      <c r="AD3767" s="210" t="s">
        <v>3</v>
      </c>
    </row>
    <row r="3768" spans="30:30" x14ac:dyDescent="0.25">
      <c r="AD3768" s="210" t="s">
        <v>3</v>
      </c>
    </row>
    <row r="3769" spans="30:30" x14ac:dyDescent="0.25">
      <c r="AD3769" s="210" t="s">
        <v>3</v>
      </c>
    </row>
    <row r="3770" spans="30:30" x14ac:dyDescent="0.25">
      <c r="AD3770" s="210" t="s">
        <v>3</v>
      </c>
    </row>
    <row r="3771" spans="30:30" x14ac:dyDescent="0.25">
      <c r="AD3771" s="210" t="s">
        <v>3</v>
      </c>
    </row>
    <row r="3772" spans="30:30" x14ac:dyDescent="0.25">
      <c r="AD3772" s="210" t="s">
        <v>3</v>
      </c>
    </row>
    <row r="3773" spans="30:30" x14ac:dyDescent="0.25">
      <c r="AD3773" s="210" t="s">
        <v>3</v>
      </c>
    </row>
    <row r="3774" spans="30:30" x14ac:dyDescent="0.25">
      <c r="AD3774" s="210" t="s">
        <v>3</v>
      </c>
    </row>
    <row r="3775" spans="30:30" x14ac:dyDescent="0.25">
      <c r="AD3775" s="210" t="s">
        <v>3</v>
      </c>
    </row>
    <row r="3776" spans="30:30" x14ac:dyDescent="0.25">
      <c r="AD3776" s="210" t="s">
        <v>3</v>
      </c>
    </row>
    <row r="3777" spans="30:30" x14ac:dyDescent="0.25">
      <c r="AD3777" s="210" t="s">
        <v>3</v>
      </c>
    </row>
    <row r="3778" spans="30:30" x14ac:dyDescent="0.25">
      <c r="AD3778" s="210" t="s">
        <v>3</v>
      </c>
    </row>
    <row r="3779" spans="30:30" x14ac:dyDescent="0.25">
      <c r="AD3779" s="210" t="s">
        <v>3</v>
      </c>
    </row>
    <row r="3780" spans="30:30" x14ac:dyDescent="0.25">
      <c r="AD3780" s="210" t="s">
        <v>3</v>
      </c>
    </row>
    <row r="3781" spans="30:30" x14ac:dyDescent="0.25">
      <c r="AD3781" s="210" t="s">
        <v>3</v>
      </c>
    </row>
    <row r="3782" spans="30:30" x14ac:dyDescent="0.25">
      <c r="AD3782" s="210" t="s">
        <v>3</v>
      </c>
    </row>
    <row r="3783" spans="30:30" x14ac:dyDescent="0.25">
      <c r="AD3783" s="210" t="s">
        <v>3</v>
      </c>
    </row>
    <row r="3784" spans="30:30" x14ac:dyDescent="0.25">
      <c r="AD3784" s="210" t="s">
        <v>3</v>
      </c>
    </row>
    <row r="3785" spans="30:30" x14ac:dyDescent="0.25">
      <c r="AD3785" s="210" t="s">
        <v>3</v>
      </c>
    </row>
    <row r="3786" spans="30:30" x14ac:dyDescent="0.25">
      <c r="AD3786" s="210" t="s">
        <v>3</v>
      </c>
    </row>
    <row r="3787" spans="30:30" x14ac:dyDescent="0.25">
      <c r="AD3787" s="210" t="s">
        <v>3</v>
      </c>
    </row>
    <row r="3788" spans="30:30" x14ac:dyDescent="0.25">
      <c r="AD3788" s="210" t="s">
        <v>3</v>
      </c>
    </row>
    <row r="3789" spans="30:30" x14ac:dyDescent="0.25">
      <c r="AD3789" s="210" t="s">
        <v>3</v>
      </c>
    </row>
    <row r="3790" spans="30:30" x14ac:dyDescent="0.25">
      <c r="AD3790" s="210" t="s">
        <v>3</v>
      </c>
    </row>
    <row r="3791" spans="30:30" x14ac:dyDescent="0.25">
      <c r="AD3791" s="210" t="s">
        <v>3</v>
      </c>
    </row>
    <row r="3792" spans="30:30" x14ac:dyDescent="0.25">
      <c r="AD3792" s="210" t="s">
        <v>3</v>
      </c>
    </row>
    <row r="3793" spans="30:30" x14ac:dyDescent="0.25">
      <c r="AD3793" s="210" t="s">
        <v>3</v>
      </c>
    </row>
    <row r="3794" spans="30:30" x14ac:dyDescent="0.25">
      <c r="AD3794" s="210" t="s">
        <v>3</v>
      </c>
    </row>
    <row r="3795" spans="30:30" x14ac:dyDescent="0.25">
      <c r="AD3795" s="210" t="s">
        <v>3</v>
      </c>
    </row>
    <row r="3796" spans="30:30" x14ac:dyDescent="0.25">
      <c r="AD3796" s="210" t="s">
        <v>3</v>
      </c>
    </row>
    <row r="3797" spans="30:30" x14ac:dyDescent="0.25">
      <c r="AD3797" s="210" t="s">
        <v>3</v>
      </c>
    </row>
    <row r="3798" spans="30:30" x14ac:dyDescent="0.25">
      <c r="AD3798" s="210" t="s">
        <v>3</v>
      </c>
    </row>
    <row r="3799" spans="30:30" x14ac:dyDescent="0.25">
      <c r="AD3799" s="210" t="s">
        <v>3</v>
      </c>
    </row>
    <row r="3800" spans="30:30" x14ac:dyDescent="0.25">
      <c r="AD3800" s="210" t="s">
        <v>3</v>
      </c>
    </row>
    <row r="3801" spans="30:30" x14ac:dyDescent="0.25">
      <c r="AD3801" s="210" t="s">
        <v>3</v>
      </c>
    </row>
    <row r="3802" spans="30:30" x14ac:dyDescent="0.25">
      <c r="AD3802" s="210" t="s">
        <v>3</v>
      </c>
    </row>
    <row r="3803" spans="30:30" x14ac:dyDescent="0.25">
      <c r="AD3803" s="210" t="s">
        <v>3</v>
      </c>
    </row>
    <row r="3804" spans="30:30" x14ac:dyDescent="0.25">
      <c r="AD3804" s="210" t="s">
        <v>3</v>
      </c>
    </row>
    <row r="3805" spans="30:30" x14ac:dyDescent="0.25">
      <c r="AD3805" s="210" t="s">
        <v>3</v>
      </c>
    </row>
    <row r="3806" spans="30:30" x14ac:dyDescent="0.25">
      <c r="AD3806" s="210" t="s">
        <v>3</v>
      </c>
    </row>
    <row r="3807" spans="30:30" x14ac:dyDescent="0.25">
      <c r="AD3807" s="210" t="s">
        <v>3</v>
      </c>
    </row>
    <row r="3808" spans="30:30" x14ac:dyDescent="0.25">
      <c r="AD3808" s="210" t="s">
        <v>3</v>
      </c>
    </row>
    <row r="3809" spans="30:30" x14ac:dyDescent="0.25">
      <c r="AD3809" s="210" t="s">
        <v>3</v>
      </c>
    </row>
    <row r="3810" spans="30:30" x14ac:dyDescent="0.25">
      <c r="AD3810" s="210" t="s">
        <v>3</v>
      </c>
    </row>
    <row r="3811" spans="30:30" x14ac:dyDescent="0.25">
      <c r="AD3811" s="210" t="s">
        <v>3</v>
      </c>
    </row>
    <row r="3812" spans="30:30" x14ac:dyDescent="0.25">
      <c r="AD3812" s="210" t="s">
        <v>3</v>
      </c>
    </row>
    <row r="3813" spans="30:30" x14ac:dyDescent="0.25">
      <c r="AD3813" s="210" t="s">
        <v>3</v>
      </c>
    </row>
    <row r="3814" spans="30:30" x14ac:dyDescent="0.25">
      <c r="AD3814" s="210" t="s">
        <v>3</v>
      </c>
    </row>
    <row r="3815" spans="30:30" x14ac:dyDescent="0.25">
      <c r="AD3815" s="210" t="s">
        <v>3</v>
      </c>
    </row>
    <row r="3816" spans="30:30" x14ac:dyDescent="0.25">
      <c r="AD3816" s="210" t="s">
        <v>3</v>
      </c>
    </row>
    <row r="3817" spans="30:30" x14ac:dyDescent="0.25">
      <c r="AD3817" s="210" t="s">
        <v>3</v>
      </c>
    </row>
    <row r="3818" spans="30:30" x14ac:dyDescent="0.25">
      <c r="AD3818" s="210" t="s">
        <v>3</v>
      </c>
    </row>
    <row r="3819" spans="30:30" x14ac:dyDescent="0.25">
      <c r="AD3819" s="210" t="s">
        <v>3</v>
      </c>
    </row>
    <row r="3820" spans="30:30" x14ac:dyDescent="0.25">
      <c r="AD3820" s="210" t="s">
        <v>3</v>
      </c>
    </row>
    <row r="3821" spans="30:30" x14ac:dyDescent="0.25">
      <c r="AD3821" s="210" t="s">
        <v>3</v>
      </c>
    </row>
    <row r="3822" spans="30:30" x14ac:dyDescent="0.25">
      <c r="AD3822" s="210" t="s">
        <v>3</v>
      </c>
    </row>
    <row r="3823" spans="30:30" x14ac:dyDescent="0.25">
      <c r="AD3823" s="210" t="s">
        <v>3</v>
      </c>
    </row>
    <row r="3824" spans="30:30" x14ac:dyDescent="0.25">
      <c r="AD3824" s="210" t="s">
        <v>3</v>
      </c>
    </row>
    <row r="3825" spans="30:30" x14ac:dyDescent="0.25">
      <c r="AD3825" s="210" t="s">
        <v>3</v>
      </c>
    </row>
    <row r="3826" spans="30:30" x14ac:dyDescent="0.25">
      <c r="AD3826" s="210" t="s">
        <v>3</v>
      </c>
    </row>
    <row r="3827" spans="30:30" x14ac:dyDescent="0.25">
      <c r="AD3827" s="210" t="s">
        <v>3</v>
      </c>
    </row>
    <row r="3828" spans="30:30" x14ac:dyDescent="0.25">
      <c r="AD3828" s="210" t="s">
        <v>3</v>
      </c>
    </row>
    <row r="3829" spans="30:30" x14ac:dyDescent="0.25">
      <c r="AD3829" s="210" t="s">
        <v>3</v>
      </c>
    </row>
    <row r="3830" spans="30:30" x14ac:dyDescent="0.25">
      <c r="AD3830" s="210" t="s">
        <v>3</v>
      </c>
    </row>
    <row r="3831" spans="30:30" x14ac:dyDescent="0.25">
      <c r="AD3831" s="210" t="s">
        <v>3</v>
      </c>
    </row>
    <row r="3832" spans="30:30" x14ac:dyDescent="0.25">
      <c r="AD3832" s="210" t="s">
        <v>3</v>
      </c>
    </row>
    <row r="3833" spans="30:30" x14ac:dyDescent="0.25">
      <c r="AD3833" s="210" t="s">
        <v>3</v>
      </c>
    </row>
    <row r="3834" spans="30:30" x14ac:dyDescent="0.25">
      <c r="AD3834" s="210" t="s">
        <v>3</v>
      </c>
    </row>
    <row r="3835" spans="30:30" x14ac:dyDescent="0.25">
      <c r="AD3835" s="210" t="s">
        <v>3</v>
      </c>
    </row>
    <row r="3836" spans="30:30" x14ac:dyDescent="0.25">
      <c r="AD3836" s="210" t="s">
        <v>3</v>
      </c>
    </row>
    <row r="3837" spans="30:30" x14ac:dyDescent="0.25">
      <c r="AD3837" s="210" t="s">
        <v>3</v>
      </c>
    </row>
    <row r="3838" spans="30:30" x14ac:dyDescent="0.25">
      <c r="AD3838" s="210" t="s">
        <v>3</v>
      </c>
    </row>
    <row r="3839" spans="30:30" x14ac:dyDescent="0.25">
      <c r="AD3839" s="210" t="s">
        <v>3</v>
      </c>
    </row>
    <row r="3840" spans="30:30" x14ac:dyDescent="0.25">
      <c r="AD3840" s="210" t="s">
        <v>3</v>
      </c>
    </row>
    <row r="3841" spans="30:30" x14ac:dyDescent="0.25">
      <c r="AD3841" s="210" t="s">
        <v>3</v>
      </c>
    </row>
    <row r="3842" spans="30:30" x14ac:dyDescent="0.25">
      <c r="AD3842" s="210" t="s">
        <v>3</v>
      </c>
    </row>
    <row r="3843" spans="30:30" x14ac:dyDescent="0.25">
      <c r="AD3843" s="210" t="s">
        <v>3</v>
      </c>
    </row>
    <row r="3844" spans="30:30" x14ac:dyDescent="0.25">
      <c r="AD3844" s="210" t="s">
        <v>3</v>
      </c>
    </row>
    <row r="3845" spans="30:30" x14ac:dyDescent="0.25">
      <c r="AD3845" s="210" t="s">
        <v>3</v>
      </c>
    </row>
    <row r="3846" spans="30:30" x14ac:dyDescent="0.25">
      <c r="AD3846" s="210" t="s">
        <v>3</v>
      </c>
    </row>
    <row r="3847" spans="30:30" x14ac:dyDescent="0.25">
      <c r="AD3847" s="210" t="s">
        <v>3</v>
      </c>
    </row>
    <row r="3848" spans="30:30" x14ac:dyDescent="0.25">
      <c r="AD3848" s="210" t="s">
        <v>3</v>
      </c>
    </row>
    <row r="3849" spans="30:30" x14ac:dyDescent="0.25">
      <c r="AD3849" s="210" t="s">
        <v>3</v>
      </c>
    </row>
    <row r="3850" spans="30:30" x14ac:dyDescent="0.25">
      <c r="AD3850" s="210" t="s">
        <v>3</v>
      </c>
    </row>
    <row r="3851" spans="30:30" x14ac:dyDescent="0.25">
      <c r="AD3851" s="210" t="s">
        <v>3</v>
      </c>
    </row>
    <row r="3852" spans="30:30" x14ac:dyDescent="0.25">
      <c r="AD3852" s="210" t="s">
        <v>3</v>
      </c>
    </row>
    <row r="3853" spans="30:30" x14ac:dyDescent="0.25">
      <c r="AD3853" s="210" t="s">
        <v>3</v>
      </c>
    </row>
    <row r="3854" spans="30:30" x14ac:dyDescent="0.25">
      <c r="AD3854" s="210" t="s">
        <v>3</v>
      </c>
    </row>
    <row r="3855" spans="30:30" x14ac:dyDescent="0.25">
      <c r="AD3855" s="210" t="s">
        <v>3</v>
      </c>
    </row>
    <row r="3856" spans="30:30" x14ac:dyDescent="0.25">
      <c r="AD3856" s="210" t="s">
        <v>3</v>
      </c>
    </row>
    <row r="3857" spans="30:30" x14ac:dyDescent="0.25">
      <c r="AD3857" s="210" t="s">
        <v>3</v>
      </c>
    </row>
    <row r="3858" spans="30:30" x14ac:dyDescent="0.25">
      <c r="AD3858" s="210" t="s">
        <v>3</v>
      </c>
    </row>
    <row r="3859" spans="30:30" x14ac:dyDescent="0.25">
      <c r="AD3859" s="210" t="s">
        <v>3</v>
      </c>
    </row>
    <row r="3860" spans="30:30" x14ac:dyDescent="0.25">
      <c r="AD3860" s="210" t="s">
        <v>3</v>
      </c>
    </row>
    <row r="3861" spans="30:30" x14ac:dyDescent="0.25">
      <c r="AD3861" s="210" t="s">
        <v>3</v>
      </c>
    </row>
    <row r="3862" spans="30:30" x14ac:dyDescent="0.25">
      <c r="AD3862" s="210" t="s">
        <v>3</v>
      </c>
    </row>
    <row r="3863" spans="30:30" x14ac:dyDescent="0.25">
      <c r="AD3863" s="210" t="s">
        <v>3</v>
      </c>
    </row>
    <row r="3864" spans="30:30" x14ac:dyDescent="0.25">
      <c r="AD3864" s="210" t="s">
        <v>3</v>
      </c>
    </row>
    <row r="3865" spans="30:30" x14ac:dyDescent="0.25">
      <c r="AD3865" s="210" t="s">
        <v>3</v>
      </c>
    </row>
    <row r="3866" spans="30:30" x14ac:dyDescent="0.25">
      <c r="AD3866" s="210" t="s">
        <v>3</v>
      </c>
    </row>
    <row r="3867" spans="30:30" x14ac:dyDescent="0.25">
      <c r="AD3867" s="210" t="s">
        <v>3</v>
      </c>
    </row>
    <row r="3868" spans="30:30" x14ac:dyDescent="0.25">
      <c r="AD3868" s="210" t="s">
        <v>3</v>
      </c>
    </row>
    <row r="3869" spans="30:30" x14ac:dyDescent="0.25">
      <c r="AD3869" s="210" t="s">
        <v>3</v>
      </c>
    </row>
    <row r="3870" spans="30:30" x14ac:dyDescent="0.25">
      <c r="AD3870" s="210" t="s">
        <v>3</v>
      </c>
    </row>
    <row r="3871" spans="30:30" x14ac:dyDescent="0.25">
      <c r="AD3871" s="210" t="s">
        <v>3</v>
      </c>
    </row>
    <row r="3872" spans="30:30" x14ac:dyDescent="0.25">
      <c r="AD3872" s="210" t="s">
        <v>3</v>
      </c>
    </row>
    <row r="3873" spans="30:30" x14ac:dyDescent="0.25">
      <c r="AD3873" s="210" t="s">
        <v>3</v>
      </c>
    </row>
    <row r="3874" spans="30:30" x14ac:dyDescent="0.25">
      <c r="AD3874" s="210" t="s">
        <v>3</v>
      </c>
    </row>
    <row r="3875" spans="30:30" x14ac:dyDescent="0.25">
      <c r="AD3875" s="210" t="s">
        <v>3</v>
      </c>
    </row>
    <row r="3876" spans="30:30" x14ac:dyDescent="0.25">
      <c r="AD3876" s="210" t="s">
        <v>3</v>
      </c>
    </row>
    <row r="3877" spans="30:30" x14ac:dyDescent="0.25">
      <c r="AD3877" s="210" t="s">
        <v>3</v>
      </c>
    </row>
    <row r="3878" spans="30:30" x14ac:dyDescent="0.25">
      <c r="AD3878" s="210" t="s">
        <v>3</v>
      </c>
    </row>
    <row r="3879" spans="30:30" x14ac:dyDescent="0.25">
      <c r="AD3879" s="210" t="s">
        <v>3</v>
      </c>
    </row>
    <row r="3880" spans="30:30" x14ac:dyDescent="0.25">
      <c r="AD3880" s="210" t="s">
        <v>3</v>
      </c>
    </row>
    <row r="3881" spans="30:30" x14ac:dyDescent="0.25">
      <c r="AD3881" s="210" t="s">
        <v>3</v>
      </c>
    </row>
    <row r="3882" spans="30:30" x14ac:dyDescent="0.25">
      <c r="AD3882" s="210" t="s">
        <v>3</v>
      </c>
    </row>
    <row r="3883" spans="30:30" x14ac:dyDescent="0.25">
      <c r="AD3883" s="210" t="s">
        <v>3</v>
      </c>
    </row>
    <row r="3884" spans="30:30" x14ac:dyDescent="0.25">
      <c r="AD3884" s="210" t="s">
        <v>3</v>
      </c>
    </row>
    <row r="3885" spans="30:30" x14ac:dyDescent="0.25">
      <c r="AD3885" s="210" t="s">
        <v>3</v>
      </c>
    </row>
    <row r="3886" spans="30:30" x14ac:dyDescent="0.25">
      <c r="AD3886" s="210" t="s">
        <v>3</v>
      </c>
    </row>
    <row r="3887" spans="30:30" x14ac:dyDescent="0.25">
      <c r="AD3887" s="210" t="s">
        <v>3</v>
      </c>
    </row>
    <row r="3888" spans="30:30" x14ac:dyDescent="0.25">
      <c r="AD3888" s="210" t="s">
        <v>3</v>
      </c>
    </row>
    <row r="3889" spans="30:30" x14ac:dyDescent="0.25">
      <c r="AD3889" s="210" t="s">
        <v>3</v>
      </c>
    </row>
    <row r="3890" spans="30:30" x14ac:dyDescent="0.25">
      <c r="AD3890" s="210" t="s">
        <v>3</v>
      </c>
    </row>
    <row r="3891" spans="30:30" x14ac:dyDescent="0.25">
      <c r="AD3891" s="210" t="s">
        <v>3</v>
      </c>
    </row>
    <row r="3892" spans="30:30" x14ac:dyDescent="0.25">
      <c r="AD3892" s="210" t="s">
        <v>3</v>
      </c>
    </row>
    <row r="3893" spans="30:30" x14ac:dyDescent="0.25">
      <c r="AD3893" s="210" t="s">
        <v>3</v>
      </c>
    </row>
    <row r="3894" spans="30:30" x14ac:dyDescent="0.25">
      <c r="AD3894" s="210" t="s">
        <v>3</v>
      </c>
    </row>
    <row r="3895" spans="30:30" x14ac:dyDescent="0.25">
      <c r="AD3895" s="210" t="s">
        <v>3</v>
      </c>
    </row>
    <row r="3896" spans="30:30" x14ac:dyDescent="0.25">
      <c r="AD3896" s="210" t="s">
        <v>3</v>
      </c>
    </row>
    <row r="3897" spans="30:30" x14ac:dyDescent="0.25">
      <c r="AD3897" s="210" t="s">
        <v>3</v>
      </c>
    </row>
    <row r="3898" spans="30:30" x14ac:dyDescent="0.25">
      <c r="AD3898" s="210" t="s">
        <v>3</v>
      </c>
    </row>
    <row r="3899" spans="30:30" x14ac:dyDescent="0.25">
      <c r="AD3899" s="210" t="s">
        <v>3</v>
      </c>
    </row>
    <row r="3900" spans="30:30" x14ac:dyDescent="0.25">
      <c r="AD3900" s="210" t="s">
        <v>3</v>
      </c>
    </row>
    <row r="3901" spans="30:30" x14ac:dyDescent="0.25">
      <c r="AD3901" s="210" t="s">
        <v>3</v>
      </c>
    </row>
    <row r="3902" spans="30:30" x14ac:dyDescent="0.25">
      <c r="AD3902" s="210" t="s">
        <v>3</v>
      </c>
    </row>
    <row r="3903" spans="30:30" x14ac:dyDescent="0.25">
      <c r="AD3903" s="210" t="s">
        <v>3</v>
      </c>
    </row>
    <row r="3904" spans="30:30" x14ac:dyDescent="0.25">
      <c r="AD3904" s="210" t="s">
        <v>3</v>
      </c>
    </row>
    <row r="3905" spans="30:30" x14ac:dyDescent="0.25">
      <c r="AD3905" s="210" t="s">
        <v>3</v>
      </c>
    </row>
    <row r="3906" spans="30:30" x14ac:dyDescent="0.25">
      <c r="AD3906" s="210" t="s">
        <v>3</v>
      </c>
    </row>
    <row r="3907" spans="30:30" x14ac:dyDescent="0.25">
      <c r="AD3907" s="210" t="s">
        <v>3</v>
      </c>
    </row>
    <row r="3908" spans="30:30" x14ac:dyDescent="0.25">
      <c r="AD3908" s="210" t="s">
        <v>3</v>
      </c>
    </row>
    <row r="3909" spans="30:30" x14ac:dyDescent="0.25">
      <c r="AD3909" s="210" t="s">
        <v>3</v>
      </c>
    </row>
    <row r="3910" spans="30:30" x14ac:dyDescent="0.25">
      <c r="AD3910" s="210" t="s">
        <v>3</v>
      </c>
    </row>
    <row r="3911" spans="30:30" x14ac:dyDescent="0.25">
      <c r="AD3911" s="210" t="s">
        <v>3</v>
      </c>
    </row>
    <row r="3912" spans="30:30" x14ac:dyDescent="0.25">
      <c r="AD3912" s="210" t="s">
        <v>3</v>
      </c>
    </row>
    <row r="3913" spans="30:30" x14ac:dyDescent="0.25">
      <c r="AD3913" s="210" t="s">
        <v>3</v>
      </c>
    </row>
    <row r="3914" spans="30:30" x14ac:dyDescent="0.25">
      <c r="AD3914" s="210" t="s">
        <v>3</v>
      </c>
    </row>
    <row r="3915" spans="30:30" x14ac:dyDescent="0.25">
      <c r="AD3915" s="210" t="s">
        <v>3</v>
      </c>
    </row>
    <row r="3916" spans="30:30" x14ac:dyDescent="0.25">
      <c r="AD3916" s="210" t="s">
        <v>3</v>
      </c>
    </row>
    <row r="3917" spans="30:30" x14ac:dyDescent="0.25">
      <c r="AD3917" s="210" t="s">
        <v>3</v>
      </c>
    </row>
    <row r="3918" spans="30:30" x14ac:dyDescent="0.25">
      <c r="AD3918" s="210" t="s">
        <v>3</v>
      </c>
    </row>
    <row r="3919" spans="30:30" x14ac:dyDescent="0.25">
      <c r="AD3919" s="210" t="s">
        <v>3</v>
      </c>
    </row>
    <row r="3920" spans="30:30" x14ac:dyDescent="0.25">
      <c r="AD3920" s="210" t="s">
        <v>3</v>
      </c>
    </row>
    <row r="3921" spans="30:30" x14ac:dyDescent="0.25">
      <c r="AD3921" s="210" t="s">
        <v>3</v>
      </c>
    </row>
    <row r="3922" spans="30:30" x14ac:dyDescent="0.25">
      <c r="AD3922" s="210" t="s">
        <v>3</v>
      </c>
    </row>
    <row r="3923" spans="30:30" x14ac:dyDescent="0.25">
      <c r="AD3923" s="210" t="s">
        <v>3</v>
      </c>
    </row>
    <row r="3924" spans="30:30" x14ac:dyDescent="0.25">
      <c r="AD3924" s="210" t="s">
        <v>3</v>
      </c>
    </row>
    <row r="3925" spans="30:30" x14ac:dyDescent="0.25">
      <c r="AD3925" s="210" t="s">
        <v>3</v>
      </c>
    </row>
    <row r="3926" spans="30:30" x14ac:dyDescent="0.25">
      <c r="AD3926" s="210" t="s">
        <v>3</v>
      </c>
    </row>
    <row r="3927" spans="30:30" x14ac:dyDescent="0.25">
      <c r="AD3927" s="210" t="s">
        <v>3</v>
      </c>
    </row>
    <row r="3928" spans="30:30" x14ac:dyDescent="0.25">
      <c r="AD3928" s="210" t="s">
        <v>3</v>
      </c>
    </row>
    <row r="3929" spans="30:30" x14ac:dyDescent="0.25">
      <c r="AD3929" s="210" t="s">
        <v>3</v>
      </c>
    </row>
    <row r="3930" spans="30:30" x14ac:dyDescent="0.25">
      <c r="AD3930" s="210" t="s">
        <v>3</v>
      </c>
    </row>
    <row r="3931" spans="30:30" x14ac:dyDescent="0.25">
      <c r="AD3931" s="210" t="s">
        <v>3</v>
      </c>
    </row>
    <row r="3932" spans="30:30" x14ac:dyDescent="0.25">
      <c r="AD3932" s="210" t="s">
        <v>3</v>
      </c>
    </row>
    <row r="3933" spans="30:30" x14ac:dyDescent="0.25">
      <c r="AD3933" s="210" t="s">
        <v>3</v>
      </c>
    </row>
    <row r="3934" spans="30:30" x14ac:dyDescent="0.25">
      <c r="AD3934" s="210" t="s">
        <v>3</v>
      </c>
    </row>
    <row r="3935" spans="30:30" x14ac:dyDescent="0.25">
      <c r="AD3935" s="210" t="s">
        <v>3</v>
      </c>
    </row>
    <row r="3936" spans="30:30" x14ac:dyDescent="0.25">
      <c r="AD3936" s="210" t="s">
        <v>3</v>
      </c>
    </row>
    <row r="3937" spans="30:30" x14ac:dyDescent="0.25">
      <c r="AD3937" s="210" t="s">
        <v>3</v>
      </c>
    </row>
    <row r="3938" spans="30:30" x14ac:dyDescent="0.25">
      <c r="AD3938" s="210" t="s">
        <v>3</v>
      </c>
    </row>
    <row r="3939" spans="30:30" x14ac:dyDescent="0.25">
      <c r="AD3939" s="210" t="s">
        <v>3</v>
      </c>
    </row>
    <row r="3940" spans="30:30" x14ac:dyDescent="0.25">
      <c r="AD3940" s="210" t="s">
        <v>3</v>
      </c>
    </row>
    <row r="3941" spans="30:30" x14ac:dyDescent="0.25">
      <c r="AD3941" s="210" t="s">
        <v>3</v>
      </c>
    </row>
    <row r="3942" spans="30:30" x14ac:dyDescent="0.25">
      <c r="AD3942" s="210" t="s">
        <v>3</v>
      </c>
    </row>
    <row r="3943" spans="30:30" x14ac:dyDescent="0.25">
      <c r="AD3943" s="210" t="s">
        <v>3</v>
      </c>
    </row>
    <row r="3944" spans="30:30" x14ac:dyDescent="0.25">
      <c r="AD3944" s="210" t="s">
        <v>3</v>
      </c>
    </row>
    <row r="3945" spans="30:30" x14ac:dyDescent="0.25">
      <c r="AD3945" s="210" t="s">
        <v>3</v>
      </c>
    </row>
    <row r="3946" spans="30:30" x14ac:dyDescent="0.25">
      <c r="AD3946" s="210" t="s">
        <v>3</v>
      </c>
    </row>
    <row r="3947" spans="30:30" x14ac:dyDescent="0.25">
      <c r="AD3947" s="210" t="s">
        <v>3</v>
      </c>
    </row>
    <row r="3948" spans="30:30" x14ac:dyDescent="0.25">
      <c r="AD3948" s="210" t="s">
        <v>3</v>
      </c>
    </row>
    <row r="3949" spans="30:30" x14ac:dyDescent="0.25">
      <c r="AD3949" s="210" t="s">
        <v>3</v>
      </c>
    </row>
    <row r="3950" spans="30:30" x14ac:dyDescent="0.25">
      <c r="AD3950" s="210" t="s">
        <v>3</v>
      </c>
    </row>
    <row r="3951" spans="30:30" x14ac:dyDescent="0.25">
      <c r="AD3951" s="210" t="s">
        <v>3</v>
      </c>
    </row>
    <row r="3952" spans="30:30" x14ac:dyDescent="0.25">
      <c r="AD3952" s="210" t="s">
        <v>3</v>
      </c>
    </row>
    <row r="3953" spans="30:30" x14ac:dyDescent="0.25">
      <c r="AD3953" s="210" t="s">
        <v>3</v>
      </c>
    </row>
    <row r="3954" spans="30:30" x14ac:dyDescent="0.25">
      <c r="AD3954" s="210" t="s">
        <v>3</v>
      </c>
    </row>
    <row r="3955" spans="30:30" x14ac:dyDescent="0.25">
      <c r="AD3955" s="210" t="s">
        <v>3</v>
      </c>
    </row>
    <row r="3956" spans="30:30" x14ac:dyDescent="0.25">
      <c r="AD3956" s="210" t="s">
        <v>3</v>
      </c>
    </row>
    <row r="3957" spans="30:30" x14ac:dyDescent="0.25">
      <c r="AD3957" s="210" t="s">
        <v>3</v>
      </c>
    </row>
    <row r="3958" spans="30:30" x14ac:dyDescent="0.25">
      <c r="AD3958" s="210" t="s">
        <v>3</v>
      </c>
    </row>
    <row r="3959" spans="30:30" x14ac:dyDescent="0.25">
      <c r="AD3959" s="210" t="s">
        <v>3</v>
      </c>
    </row>
    <row r="3960" spans="30:30" x14ac:dyDescent="0.25">
      <c r="AD3960" s="210" t="s">
        <v>3</v>
      </c>
    </row>
    <row r="3961" spans="30:30" x14ac:dyDescent="0.25">
      <c r="AD3961" s="210" t="s">
        <v>3</v>
      </c>
    </row>
    <row r="3962" spans="30:30" x14ac:dyDescent="0.25">
      <c r="AD3962" s="210" t="s">
        <v>3</v>
      </c>
    </row>
    <row r="3963" spans="30:30" x14ac:dyDescent="0.25">
      <c r="AD3963" s="210" t="s">
        <v>3</v>
      </c>
    </row>
    <row r="3964" spans="30:30" x14ac:dyDescent="0.25">
      <c r="AD3964" s="210" t="s">
        <v>3</v>
      </c>
    </row>
    <row r="3965" spans="30:30" x14ac:dyDescent="0.25">
      <c r="AD3965" s="210" t="s">
        <v>3</v>
      </c>
    </row>
    <row r="3966" spans="30:30" x14ac:dyDescent="0.25">
      <c r="AD3966" s="210" t="s">
        <v>3</v>
      </c>
    </row>
    <row r="3967" spans="30:30" x14ac:dyDescent="0.25">
      <c r="AD3967" s="210" t="s">
        <v>3</v>
      </c>
    </row>
    <row r="3968" spans="30:30" x14ac:dyDescent="0.25">
      <c r="AD3968" s="210" t="s">
        <v>3</v>
      </c>
    </row>
    <row r="3969" spans="30:30" x14ac:dyDescent="0.25">
      <c r="AD3969" s="210" t="s">
        <v>3</v>
      </c>
    </row>
    <row r="3970" spans="30:30" x14ac:dyDescent="0.25">
      <c r="AD3970" s="210" t="s">
        <v>3</v>
      </c>
    </row>
    <row r="3971" spans="30:30" x14ac:dyDescent="0.25">
      <c r="AD3971" s="210" t="s">
        <v>3</v>
      </c>
    </row>
    <row r="3972" spans="30:30" x14ac:dyDescent="0.25">
      <c r="AD3972" s="210" t="s">
        <v>3</v>
      </c>
    </row>
    <row r="3973" spans="30:30" x14ac:dyDescent="0.25">
      <c r="AD3973" s="210" t="s">
        <v>3</v>
      </c>
    </row>
    <row r="3974" spans="30:30" x14ac:dyDescent="0.25">
      <c r="AD3974" s="210" t="s">
        <v>3</v>
      </c>
    </row>
    <row r="3975" spans="30:30" x14ac:dyDescent="0.25">
      <c r="AD3975" s="210" t="s">
        <v>3</v>
      </c>
    </row>
    <row r="3976" spans="30:30" x14ac:dyDescent="0.25">
      <c r="AD3976" s="210" t="s">
        <v>3</v>
      </c>
    </row>
    <row r="3977" spans="30:30" x14ac:dyDescent="0.25">
      <c r="AD3977" s="210" t="s">
        <v>3</v>
      </c>
    </row>
    <row r="3978" spans="30:30" x14ac:dyDescent="0.25">
      <c r="AD3978" s="210" t="s">
        <v>3</v>
      </c>
    </row>
    <row r="3979" spans="30:30" x14ac:dyDescent="0.25">
      <c r="AD3979" s="210" t="s">
        <v>3</v>
      </c>
    </row>
    <row r="3980" spans="30:30" x14ac:dyDescent="0.25">
      <c r="AD3980" s="210" t="s">
        <v>3</v>
      </c>
    </row>
    <row r="3981" spans="30:30" x14ac:dyDescent="0.25">
      <c r="AD3981" s="210" t="s">
        <v>3</v>
      </c>
    </row>
    <row r="3982" spans="30:30" x14ac:dyDescent="0.25">
      <c r="AD3982" s="210" t="s">
        <v>3</v>
      </c>
    </row>
    <row r="3983" spans="30:30" x14ac:dyDescent="0.25">
      <c r="AD3983" s="210" t="s">
        <v>3</v>
      </c>
    </row>
    <row r="3984" spans="30:30" x14ac:dyDescent="0.25">
      <c r="AD3984" s="210" t="s">
        <v>3</v>
      </c>
    </row>
    <row r="3985" spans="30:30" x14ac:dyDescent="0.25">
      <c r="AD3985" s="210" t="s">
        <v>3</v>
      </c>
    </row>
    <row r="3986" spans="30:30" x14ac:dyDescent="0.25">
      <c r="AD3986" s="210" t="s">
        <v>3</v>
      </c>
    </row>
    <row r="3987" spans="30:30" x14ac:dyDescent="0.25">
      <c r="AD3987" s="210" t="s">
        <v>3</v>
      </c>
    </row>
    <row r="3988" spans="30:30" x14ac:dyDescent="0.25">
      <c r="AD3988" s="210" t="s">
        <v>3</v>
      </c>
    </row>
    <row r="3989" spans="30:30" x14ac:dyDescent="0.25">
      <c r="AD3989" s="210" t="s">
        <v>3</v>
      </c>
    </row>
    <row r="3990" spans="30:30" x14ac:dyDescent="0.25">
      <c r="AD3990" s="210" t="s">
        <v>3</v>
      </c>
    </row>
    <row r="3991" spans="30:30" x14ac:dyDescent="0.25">
      <c r="AD3991" s="210" t="s">
        <v>3</v>
      </c>
    </row>
    <row r="3992" spans="30:30" x14ac:dyDescent="0.25">
      <c r="AD3992" s="210" t="s">
        <v>3</v>
      </c>
    </row>
    <row r="3993" spans="30:30" x14ac:dyDescent="0.25">
      <c r="AD3993" s="210" t="s">
        <v>3</v>
      </c>
    </row>
    <row r="3994" spans="30:30" x14ac:dyDescent="0.25">
      <c r="AD3994" s="210" t="s">
        <v>3</v>
      </c>
    </row>
    <row r="3995" spans="30:30" x14ac:dyDescent="0.25">
      <c r="AD3995" s="210" t="s">
        <v>3</v>
      </c>
    </row>
    <row r="3996" spans="30:30" x14ac:dyDescent="0.25">
      <c r="AD3996" s="210" t="s">
        <v>3</v>
      </c>
    </row>
    <row r="3997" spans="30:30" x14ac:dyDescent="0.25">
      <c r="AD3997" s="210" t="s">
        <v>3</v>
      </c>
    </row>
    <row r="3998" spans="30:30" x14ac:dyDescent="0.25">
      <c r="AD3998" s="210" t="s">
        <v>3</v>
      </c>
    </row>
    <row r="3999" spans="30:30" x14ac:dyDescent="0.25">
      <c r="AD3999" s="210" t="s">
        <v>3</v>
      </c>
    </row>
    <row r="4000" spans="30:30" x14ac:dyDescent="0.25">
      <c r="AD4000" s="210" t="s">
        <v>3</v>
      </c>
    </row>
    <row r="4001" spans="30:30" x14ac:dyDescent="0.25">
      <c r="AD4001" s="210" t="s">
        <v>3</v>
      </c>
    </row>
    <row r="4002" spans="30:30" x14ac:dyDescent="0.25">
      <c r="AD4002" s="210" t="s">
        <v>3</v>
      </c>
    </row>
    <row r="4003" spans="30:30" x14ac:dyDescent="0.25">
      <c r="AD4003" s="210" t="s">
        <v>3</v>
      </c>
    </row>
    <row r="4004" spans="30:30" x14ac:dyDescent="0.25">
      <c r="AD4004" s="210" t="s">
        <v>3</v>
      </c>
    </row>
    <row r="4005" spans="30:30" x14ac:dyDescent="0.25">
      <c r="AD4005" s="210" t="s">
        <v>3</v>
      </c>
    </row>
    <row r="4006" spans="30:30" x14ac:dyDescent="0.25">
      <c r="AD4006" s="210" t="s">
        <v>3</v>
      </c>
    </row>
    <row r="4007" spans="30:30" x14ac:dyDescent="0.25">
      <c r="AD4007" s="210" t="s">
        <v>3</v>
      </c>
    </row>
    <row r="4008" spans="30:30" x14ac:dyDescent="0.25">
      <c r="AD4008" s="210" t="s">
        <v>3</v>
      </c>
    </row>
    <row r="4009" spans="30:30" x14ac:dyDescent="0.25">
      <c r="AD4009" s="210" t="s">
        <v>3</v>
      </c>
    </row>
    <row r="4010" spans="30:30" x14ac:dyDescent="0.25">
      <c r="AD4010" s="210" t="s">
        <v>3</v>
      </c>
    </row>
    <row r="4011" spans="30:30" x14ac:dyDescent="0.25">
      <c r="AD4011" s="210" t="s">
        <v>3</v>
      </c>
    </row>
    <row r="4012" spans="30:30" x14ac:dyDescent="0.25">
      <c r="AD4012" s="210" t="s">
        <v>3</v>
      </c>
    </row>
    <row r="4013" spans="30:30" x14ac:dyDescent="0.25">
      <c r="AD4013" s="210" t="s">
        <v>3</v>
      </c>
    </row>
    <row r="4014" spans="30:30" x14ac:dyDescent="0.25">
      <c r="AD4014" s="210" t="s">
        <v>3</v>
      </c>
    </row>
    <row r="4015" spans="30:30" x14ac:dyDescent="0.25">
      <c r="AD4015" s="210" t="s">
        <v>3</v>
      </c>
    </row>
    <row r="4016" spans="30:30" x14ac:dyDescent="0.25">
      <c r="AD4016" s="210" t="s">
        <v>3</v>
      </c>
    </row>
    <row r="4017" spans="30:30" x14ac:dyDescent="0.25">
      <c r="AD4017" s="210" t="s">
        <v>3</v>
      </c>
    </row>
    <row r="4018" spans="30:30" x14ac:dyDescent="0.25">
      <c r="AD4018" s="210" t="s">
        <v>3</v>
      </c>
    </row>
    <row r="4019" spans="30:30" x14ac:dyDescent="0.25">
      <c r="AD4019" s="210" t="s">
        <v>3</v>
      </c>
    </row>
    <row r="4020" spans="30:30" x14ac:dyDescent="0.25">
      <c r="AD4020" s="210" t="s">
        <v>3</v>
      </c>
    </row>
    <row r="4021" spans="30:30" x14ac:dyDescent="0.25">
      <c r="AD4021" s="210" t="s">
        <v>3</v>
      </c>
    </row>
    <row r="4022" spans="30:30" x14ac:dyDescent="0.25">
      <c r="AD4022" s="210" t="s">
        <v>3</v>
      </c>
    </row>
    <row r="4023" spans="30:30" x14ac:dyDescent="0.25">
      <c r="AD4023" s="210" t="s">
        <v>3</v>
      </c>
    </row>
    <row r="4024" spans="30:30" x14ac:dyDescent="0.25">
      <c r="AD4024" s="210" t="s">
        <v>3</v>
      </c>
    </row>
    <row r="4025" spans="30:30" x14ac:dyDescent="0.25">
      <c r="AD4025" s="210" t="s">
        <v>3</v>
      </c>
    </row>
    <row r="4026" spans="30:30" x14ac:dyDescent="0.25">
      <c r="AD4026" s="210" t="s">
        <v>3</v>
      </c>
    </row>
    <row r="4027" spans="30:30" x14ac:dyDescent="0.25">
      <c r="AD4027" s="210" t="s">
        <v>3</v>
      </c>
    </row>
    <row r="4028" spans="30:30" x14ac:dyDescent="0.25">
      <c r="AD4028" s="210" t="s">
        <v>3</v>
      </c>
    </row>
    <row r="4029" spans="30:30" x14ac:dyDescent="0.25">
      <c r="AD4029" s="210" t="s">
        <v>3</v>
      </c>
    </row>
    <row r="4030" spans="30:30" x14ac:dyDescent="0.25">
      <c r="AD4030" s="210" t="s">
        <v>3</v>
      </c>
    </row>
    <row r="4031" spans="30:30" x14ac:dyDescent="0.25">
      <c r="AD4031" s="210" t="s">
        <v>3</v>
      </c>
    </row>
    <row r="4032" spans="30:30" x14ac:dyDescent="0.25">
      <c r="AD4032" s="210" t="s">
        <v>3</v>
      </c>
    </row>
    <row r="4033" spans="30:30" x14ac:dyDescent="0.25">
      <c r="AD4033" s="210" t="s">
        <v>3</v>
      </c>
    </row>
    <row r="4034" spans="30:30" x14ac:dyDescent="0.25">
      <c r="AD4034" s="210" t="s">
        <v>3</v>
      </c>
    </row>
    <row r="4035" spans="30:30" x14ac:dyDescent="0.25">
      <c r="AD4035" s="210" t="s">
        <v>3</v>
      </c>
    </row>
    <row r="4036" spans="30:30" x14ac:dyDescent="0.25">
      <c r="AD4036" s="210" t="s">
        <v>3</v>
      </c>
    </row>
    <row r="4037" spans="30:30" x14ac:dyDescent="0.25">
      <c r="AD4037" s="210" t="s">
        <v>3</v>
      </c>
    </row>
    <row r="4038" spans="30:30" x14ac:dyDescent="0.25">
      <c r="AD4038" s="210" t="s">
        <v>3</v>
      </c>
    </row>
    <row r="4039" spans="30:30" x14ac:dyDescent="0.25">
      <c r="AD4039" s="210" t="s">
        <v>3</v>
      </c>
    </row>
    <row r="4040" spans="30:30" x14ac:dyDescent="0.25">
      <c r="AD4040" s="210" t="s">
        <v>3</v>
      </c>
    </row>
    <row r="4041" spans="30:30" x14ac:dyDescent="0.25">
      <c r="AD4041" s="210" t="s">
        <v>3</v>
      </c>
    </row>
    <row r="4042" spans="30:30" x14ac:dyDescent="0.25">
      <c r="AD4042" s="210" t="s">
        <v>3</v>
      </c>
    </row>
    <row r="4043" spans="30:30" x14ac:dyDescent="0.25">
      <c r="AD4043" s="210" t="s">
        <v>3</v>
      </c>
    </row>
    <row r="4044" spans="30:30" x14ac:dyDescent="0.25">
      <c r="AD4044" s="210" t="s">
        <v>3</v>
      </c>
    </row>
    <row r="4045" spans="30:30" x14ac:dyDescent="0.25">
      <c r="AD4045" s="210" t="s">
        <v>3</v>
      </c>
    </row>
    <row r="4046" spans="30:30" x14ac:dyDescent="0.25">
      <c r="AD4046" s="210" t="s">
        <v>3</v>
      </c>
    </row>
    <row r="4047" spans="30:30" x14ac:dyDescent="0.25">
      <c r="AD4047" s="210" t="s">
        <v>3</v>
      </c>
    </row>
    <row r="4048" spans="30:30" x14ac:dyDescent="0.25">
      <c r="AD4048" s="210" t="s">
        <v>3</v>
      </c>
    </row>
    <row r="4049" spans="30:30" x14ac:dyDescent="0.25">
      <c r="AD4049" s="210" t="s">
        <v>3</v>
      </c>
    </row>
    <row r="4050" spans="30:30" x14ac:dyDescent="0.25">
      <c r="AD4050" s="210" t="s">
        <v>3</v>
      </c>
    </row>
    <row r="4051" spans="30:30" x14ac:dyDescent="0.25">
      <c r="AD4051" s="210" t="s">
        <v>3</v>
      </c>
    </row>
    <row r="4052" spans="30:30" x14ac:dyDescent="0.25">
      <c r="AD4052" s="210" t="s">
        <v>3</v>
      </c>
    </row>
    <row r="4053" spans="30:30" x14ac:dyDescent="0.25">
      <c r="AD4053" s="210" t="s">
        <v>3</v>
      </c>
    </row>
    <row r="4054" spans="30:30" x14ac:dyDescent="0.25">
      <c r="AD4054" s="210" t="s">
        <v>3</v>
      </c>
    </row>
    <row r="4055" spans="30:30" x14ac:dyDescent="0.25">
      <c r="AD4055" s="210" t="s">
        <v>3</v>
      </c>
    </row>
    <row r="4056" spans="30:30" x14ac:dyDescent="0.25">
      <c r="AD4056" s="210" t="s">
        <v>3</v>
      </c>
    </row>
    <row r="4057" spans="30:30" x14ac:dyDescent="0.25">
      <c r="AD4057" s="210" t="s">
        <v>3</v>
      </c>
    </row>
    <row r="4058" spans="30:30" x14ac:dyDescent="0.25">
      <c r="AD4058" s="210" t="s">
        <v>3</v>
      </c>
    </row>
    <row r="4059" spans="30:30" x14ac:dyDescent="0.25">
      <c r="AD4059" s="210" t="s">
        <v>3</v>
      </c>
    </row>
    <row r="4060" spans="30:30" x14ac:dyDescent="0.25">
      <c r="AD4060" s="210" t="s">
        <v>3</v>
      </c>
    </row>
    <row r="4061" spans="30:30" x14ac:dyDescent="0.25">
      <c r="AD4061" s="210" t="s">
        <v>3</v>
      </c>
    </row>
    <row r="4062" spans="30:30" x14ac:dyDescent="0.25">
      <c r="AD4062" s="210" t="s">
        <v>3</v>
      </c>
    </row>
    <row r="4063" spans="30:30" x14ac:dyDescent="0.25">
      <c r="AD4063" s="210" t="s">
        <v>3</v>
      </c>
    </row>
    <row r="4064" spans="30:30" x14ac:dyDescent="0.25">
      <c r="AD4064" s="210" t="s">
        <v>3</v>
      </c>
    </row>
    <row r="4065" spans="30:30" x14ac:dyDescent="0.25">
      <c r="AD4065" s="210" t="s">
        <v>3</v>
      </c>
    </row>
    <row r="4066" spans="30:30" x14ac:dyDescent="0.25">
      <c r="AD4066" s="210" t="s">
        <v>3</v>
      </c>
    </row>
    <row r="4067" spans="30:30" x14ac:dyDescent="0.25">
      <c r="AD4067" s="210" t="s">
        <v>3</v>
      </c>
    </row>
    <row r="4068" spans="30:30" x14ac:dyDescent="0.25">
      <c r="AD4068" s="210" t="s">
        <v>3</v>
      </c>
    </row>
    <row r="4069" spans="30:30" x14ac:dyDescent="0.25">
      <c r="AD4069" s="210" t="s">
        <v>3</v>
      </c>
    </row>
    <row r="4070" spans="30:30" x14ac:dyDescent="0.25">
      <c r="AD4070" s="210" t="s">
        <v>3</v>
      </c>
    </row>
    <row r="4071" spans="30:30" x14ac:dyDescent="0.25">
      <c r="AD4071" s="210" t="s">
        <v>3</v>
      </c>
    </row>
    <row r="4072" spans="30:30" x14ac:dyDescent="0.25">
      <c r="AD4072" s="210" t="s">
        <v>3</v>
      </c>
    </row>
    <row r="4073" spans="30:30" x14ac:dyDescent="0.25">
      <c r="AD4073" s="210" t="s">
        <v>3</v>
      </c>
    </row>
    <row r="4074" spans="30:30" x14ac:dyDescent="0.25">
      <c r="AD4074" s="210" t="s">
        <v>3</v>
      </c>
    </row>
    <row r="4075" spans="30:30" x14ac:dyDescent="0.25">
      <c r="AD4075" s="210" t="s">
        <v>3</v>
      </c>
    </row>
    <row r="4076" spans="30:30" x14ac:dyDescent="0.25">
      <c r="AD4076" s="210" t="s">
        <v>3</v>
      </c>
    </row>
    <row r="4077" spans="30:30" x14ac:dyDescent="0.25">
      <c r="AD4077" s="210" t="s">
        <v>3</v>
      </c>
    </row>
    <row r="4078" spans="30:30" x14ac:dyDescent="0.25">
      <c r="AD4078" s="210" t="s">
        <v>3</v>
      </c>
    </row>
    <row r="4079" spans="30:30" x14ac:dyDescent="0.25">
      <c r="AD4079" s="210" t="s">
        <v>3</v>
      </c>
    </row>
    <row r="4080" spans="30:30" x14ac:dyDescent="0.25">
      <c r="AD4080" s="210" t="s">
        <v>3</v>
      </c>
    </row>
    <row r="4081" spans="30:30" x14ac:dyDescent="0.25">
      <c r="AD4081" s="210" t="s">
        <v>3</v>
      </c>
    </row>
    <row r="4082" spans="30:30" x14ac:dyDescent="0.25">
      <c r="AD4082" s="210" t="s">
        <v>3</v>
      </c>
    </row>
    <row r="4083" spans="30:30" x14ac:dyDescent="0.25">
      <c r="AD4083" s="210" t="s">
        <v>3</v>
      </c>
    </row>
    <row r="4084" spans="30:30" x14ac:dyDescent="0.25">
      <c r="AD4084" s="210" t="s">
        <v>3</v>
      </c>
    </row>
    <row r="4085" spans="30:30" x14ac:dyDescent="0.25">
      <c r="AD4085" s="210" t="s">
        <v>3</v>
      </c>
    </row>
    <row r="4086" spans="30:30" x14ac:dyDescent="0.25">
      <c r="AD4086" s="210" t="s">
        <v>3</v>
      </c>
    </row>
    <row r="4087" spans="30:30" x14ac:dyDescent="0.25">
      <c r="AD4087" s="210" t="s">
        <v>3</v>
      </c>
    </row>
    <row r="4088" spans="30:30" x14ac:dyDescent="0.25">
      <c r="AD4088" s="210" t="s">
        <v>3</v>
      </c>
    </row>
    <row r="4089" spans="30:30" x14ac:dyDescent="0.25">
      <c r="AD4089" s="210" t="s">
        <v>3</v>
      </c>
    </row>
    <row r="4090" spans="30:30" x14ac:dyDescent="0.25">
      <c r="AD4090" s="210" t="s">
        <v>3</v>
      </c>
    </row>
    <row r="4091" spans="30:30" x14ac:dyDescent="0.25">
      <c r="AD4091" s="210" t="s">
        <v>3</v>
      </c>
    </row>
    <row r="4092" spans="30:30" x14ac:dyDescent="0.25">
      <c r="AD4092" s="210" t="s">
        <v>3</v>
      </c>
    </row>
    <row r="4093" spans="30:30" x14ac:dyDescent="0.25">
      <c r="AD4093" s="210" t="s">
        <v>3</v>
      </c>
    </row>
    <row r="4094" spans="30:30" x14ac:dyDescent="0.25">
      <c r="AD4094" s="210" t="s">
        <v>3</v>
      </c>
    </row>
    <row r="4095" spans="30:30" x14ac:dyDescent="0.25">
      <c r="AD4095" s="210" t="s">
        <v>3</v>
      </c>
    </row>
    <row r="4096" spans="30:30" x14ac:dyDescent="0.25">
      <c r="AD4096" s="210" t="s">
        <v>3</v>
      </c>
    </row>
    <row r="4097" spans="30:30" x14ac:dyDescent="0.25">
      <c r="AD4097" s="210" t="s">
        <v>3</v>
      </c>
    </row>
    <row r="4098" spans="30:30" x14ac:dyDescent="0.25">
      <c r="AD4098" s="210" t="s">
        <v>3</v>
      </c>
    </row>
    <row r="4099" spans="30:30" x14ac:dyDescent="0.25">
      <c r="AD4099" s="210" t="s">
        <v>3</v>
      </c>
    </row>
    <row r="4100" spans="30:30" x14ac:dyDescent="0.25">
      <c r="AD4100" s="210" t="s">
        <v>3</v>
      </c>
    </row>
    <row r="4101" spans="30:30" x14ac:dyDescent="0.25">
      <c r="AD4101" s="210" t="s">
        <v>3</v>
      </c>
    </row>
    <row r="4102" spans="30:30" x14ac:dyDescent="0.25">
      <c r="AD4102" s="210" t="s">
        <v>3</v>
      </c>
    </row>
    <row r="4103" spans="30:30" x14ac:dyDescent="0.25">
      <c r="AD4103" s="210" t="s">
        <v>3</v>
      </c>
    </row>
    <row r="4104" spans="30:30" x14ac:dyDescent="0.25">
      <c r="AD4104" s="210" t="s">
        <v>3</v>
      </c>
    </row>
    <row r="4105" spans="30:30" x14ac:dyDescent="0.25">
      <c r="AD4105" s="210" t="s">
        <v>3</v>
      </c>
    </row>
    <row r="4106" spans="30:30" x14ac:dyDescent="0.25">
      <c r="AD4106" s="210" t="s">
        <v>3</v>
      </c>
    </row>
    <row r="4107" spans="30:30" x14ac:dyDescent="0.25">
      <c r="AD4107" s="210" t="s">
        <v>3</v>
      </c>
    </row>
    <row r="4108" spans="30:30" x14ac:dyDescent="0.25">
      <c r="AD4108" s="210" t="s">
        <v>3</v>
      </c>
    </row>
    <row r="4109" spans="30:30" x14ac:dyDescent="0.25">
      <c r="AD4109" s="210" t="s">
        <v>3</v>
      </c>
    </row>
    <row r="4110" spans="30:30" x14ac:dyDescent="0.25">
      <c r="AD4110" s="210" t="s">
        <v>3</v>
      </c>
    </row>
    <row r="4111" spans="30:30" x14ac:dyDescent="0.25">
      <c r="AD4111" s="210" t="s">
        <v>3</v>
      </c>
    </row>
    <row r="4112" spans="30:30" x14ac:dyDescent="0.25">
      <c r="AD4112" s="210" t="s">
        <v>3</v>
      </c>
    </row>
    <row r="4113" spans="30:30" x14ac:dyDescent="0.25">
      <c r="AD4113" s="210" t="s">
        <v>3</v>
      </c>
    </row>
    <row r="4114" spans="30:30" x14ac:dyDescent="0.25">
      <c r="AD4114" s="210" t="s">
        <v>3</v>
      </c>
    </row>
    <row r="4115" spans="30:30" x14ac:dyDescent="0.25">
      <c r="AD4115" s="210" t="s">
        <v>3</v>
      </c>
    </row>
    <row r="4116" spans="30:30" x14ac:dyDescent="0.25">
      <c r="AD4116" s="210" t="s">
        <v>3</v>
      </c>
    </row>
    <row r="4117" spans="30:30" x14ac:dyDescent="0.25">
      <c r="AD4117" s="210" t="s">
        <v>3</v>
      </c>
    </row>
    <row r="4118" spans="30:30" x14ac:dyDescent="0.25">
      <c r="AD4118" s="210" t="s">
        <v>3</v>
      </c>
    </row>
    <row r="4119" spans="30:30" x14ac:dyDescent="0.25">
      <c r="AD4119" s="210" t="s">
        <v>3</v>
      </c>
    </row>
    <row r="4120" spans="30:30" x14ac:dyDescent="0.25">
      <c r="AD4120" s="210" t="s">
        <v>3</v>
      </c>
    </row>
    <row r="4121" spans="30:30" x14ac:dyDescent="0.25">
      <c r="AD4121" s="210" t="s">
        <v>3</v>
      </c>
    </row>
    <row r="4122" spans="30:30" x14ac:dyDescent="0.25">
      <c r="AD4122" s="210" t="s">
        <v>3</v>
      </c>
    </row>
    <row r="4123" spans="30:30" x14ac:dyDescent="0.25">
      <c r="AD4123" s="210" t="s">
        <v>3</v>
      </c>
    </row>
    <row r="4124" spans="30:30" x14ac:dyDescent="0.25">
      <c r="AD4124" s="210" t="s">
        <v>3</v>
      </c>
    </row>
    <row r="4125" spans="30:30" x14ac:dyDescent="0.25">
      <c r="AD4125" s="210" t="s">
        <v>3</v>
      </c>
    </row>
    <row r="4126" spans="30:30" x14ac:dyDescent="0.25">
      <c r="AD4126" s="210" t="s">
        <v>3</v>
      </c>
    </row>
    <row r="4127" spans="30:30" x14ac:dyDescent="0.25">
      <c r="AD4127" s="210" t="s">
        <v>3</v>
      </c>
    </row>
    <row r="4128" spans="30:30" x14ac:dyDescent="0.25">
      <c r="AD4128" s="210" t="s">
        <v>3</v>
      </c>
    </row>
    <row r="4129" spans="30:30" x14ac:dyDescent="0.25">
      <c r="AD4129" s="210" t="s">
        <v>3</v>
      </c>
    </row>
    <row r="4130" spans="30:30" x14ac:dyDescent="0.25">
      <c r="AD4130" s="210" t="s">
        <v>3</v>
      </c>
    </row>
    <row r="4131" spans="30:30" x14ac:dyDescent="0.25">
      <c r="AD4131" s="210" t="s">
        <v>3</v>
      </c>
    </row>
    <row r="4132" spans="30:30" x14ac:dyDescent="0.25">
      <c r="AD4132" s="210" t="s">
        <v>3</v>
      </c>
    </row>
    <row r="4133" spans="30:30" x14ac:dyDescent="0.25">
      <c r="AD4133" s="210" t="s">
        <v>3</v>
      </c>
    </row>
    <row r="4134" spans="30:30" x14ac:dyDescent="0.25">
      <c r="AD4134" s="210" t="s">
        <v>3</v>
      </c>
    </row>
    <row r="4135" spans="30:30" x14ac:dyDescent="0.25">
      <c r="AD4135" s="210" t="s">
        <v>3</v>
      </c>
    </row>
    <row r="4136" spans="30:30" x14ac:dyDescent="0.25">
      <c r="AD4136" s="210" t="s">
        <v>3</v>
      </c>
    </row>
    <row r="4137" spans="30:30" x14ac:dyDescent="0.25">
      <c r="AD4137" s="210" t="s">
        <v>3</v>
      </c>
    </row>
    <row r="4138" spans="30:30" x14ac:dyDescent="0.25">
      <c r="AD4138" s="210" t="s">
        <v>3</v>
      </c>
    </row>
    <row r="4139" spans="30:30" x14ac:dyDescent="0.25">
      <c r="AD4139" s="210" t="s">
        <v>3</v>
      </c>
    </row>
    <row r="4140" spans="30:30" x14ac:dyDescent="0.25">
      <c r="AD4140" s="210" t="s">
        <v>3</v>
      </c>
    </row>
    <row r="4141" spans="30:30" x14ac:dyDescent="0.25">
      <c r="AD4141" s="210" t="s">
        <v>3</v>
      </c>
    </row>
    <row r="4142" spans="30:30" x14ac:dyDescent="0.25">
      <c r="AD4142" s="210" t="s">
        <v>3</v>
      </c>
    </row>
    <row r="4143" spans="30:30" x14ac:dyDescent="0.25">
      <c r="AD4143" s="210" t="s">
        <v>3</v>
      </c>
    </row>
    <row r="4144" spans="30:30" x14ac:dyDescent="0.25">
      <c r="AD4144" s="210" t="s">
        <v>3</v>
      </c>
    </row>
    <row r="4145" spans="30:30" x14ac:dyDescent="0.25">
      <c r="AD4145" s="210" t="s">
        <v>3</v>
      </c>
    </row>
    <row r="4146" spans="30:30" x14ac:dyDescent="0.25">
      <c r="AD4146" s="210" t="s">
        <v>3</v>
      </c>
    </row>
    <row r="4147" spans="30:30" x14ac:dyDescent="0.25">
      <c r="AD4147" s="210" t="s">
        <v>3</v>
      </c>
    </row>
    <row r="4148" spans="30:30" x14ac:dyDescent="0.25">
      <c r="AD4148" s="210" t="s">
        <v>3</v>
      </c>
    </row>
    <row r="4149" spans="30:30" x14ac:dyDescent="0.25">
      <c r="AD4149" s="210" t="s">
        <v>3</v>
      </c>
    </row>
    <row r="4150" spans="30:30" x14ac:dyDescent="0.25">
      <c r="AD4150" s="210" t="s">
        <v>3</v>
      </c>
    </row>
    <row r="4151" spans="30:30" x14ac:dyDescent="0.25">
      <c r="AD4151" s="210" t="s">
        <v>3</v>
      </c>
    </row>
    <row r="4152" spans="30:30" x14ac:dyDescent="0.25">
      <c r="AD4152" s="210" t="s">
        <v>3</v>
      </c>
    </row>
    <row r="4153" spans="30:30" x14ac:dyDescent="0.25">
      <c r="AD4153" s="210" t="s">
        <v>3</v>
      </c>
    </row>
    <row r="4154" spans="30:30" x14ac:dyDescent="0.25">
      <c r="AD4154" s="210" t="s">
        <v>3</v>
      </c>
    </row>
    <row r="4155" spans="30:30" x14ac:dyDescent="0.25">
      <c r="AD4155" s="210" t="s">
        <v>3</v>
      </c>
    </row>
    <row r="4156" spans="30:30" x14ac:dyDescent="0.25">
      <c r="AD4156" s="210" t="s">
        <v>3</v>
      </c>
    </row>
    <row r="4157" spans="30:30" x14ac:dyDescent="0.25">
      <c r="AD4157" s="210" t="s">
        <v>3</v>
      </c>
    </row>
    <row r="4158" spans="30:30" x14ac:dyDescent="0.25">
      <c r="AD4158" s="210" t="s">
        <v>3</v>
      </c>
    </row>
    <row r="4159" spans="30:30" x14ac:dyDescent="0.25">
      <c r="AD4159" s="210" t="s">
        <v>3</v>
      </c>
    </row>
    <row r="4160" spans="30:30" x14ac:dyDescent="0.25">
      <c r="AD4160" s="210" t="s">
        <v>3</v>
      </c>
    </row>
    <row r="4161" spans="30:30" x14ac:dyDescent="0.25">
      <c r="AD4161" s="210" t="s">
        <v>3</v>
      </c>
    </row>
    <row r="4162" spans="30:30" x14ac:dyDescent="0.25">
      <c r="AD4162" s="210" t="s">
        <v>3</v>
      </c>
    </row>
    <row r="4163" spans="30:30" x14ac:dyDescent="0.25">
      <c r="AD4163" s="210" t="s">
        <v>3</v>
      </c>
    </row>
    <row r="4164" spans="30:30" x14ac:dyDescent="0.25">
      <c r="AD4164" s="210" t="s">
        <v>3</v>
      </c>
    </row>
    <row r="4165" spans="30:30" x14ac:dyDescent="0.25">
      <c r="AD4165" s="210" t="s">
        <v>3</v>
      </c>
    </row>
    <row r="4166" spans="30:30" x14ac:dyDescent="0.25">
      <c r="AD4166" s="210" t="s">
        <v>3</v>
      </c>
    </row>
    <row r="4167" spans="30:30" x14ac:dyDescent="0.25">
      <c r="AD4167" s="210" t="s">
        <v>3</v>
      </c>
    </row>
    <row r="4168" spans="30:30" x14ac:dyDescent="0.25">
      <c r="AD4168" s="210" t="s">
        <v>3</v>
      </c>
    </row>
    <row r="4169" spans="30:30" x14ac:dyDescent="0.25">
      <c r="AD4169" s="210" t="s">
        <v>3</v>
      </c>
    </row>
    <row r="4170" spans="30:30" x14ac:dyDescent="0.25">
      <c r="AD4170" s="210" t="s">
        <v>3</v>
      </c>
    </row>
    <row r="4171" spans="30:30" x14ac:dyDescent="0.25">
      <c r="AD4171" s="210" t="s">
        <v>3</v>
      </c>
    </row>
    <row r="4172" spans="30:30" x14ac:dyDescent="0.25">
      <c r="AD4172" s="210" t="s">
        <v>3</v>
      </c>
    </row>
    <row r="4173" spans="30:30" x14ac:dyDescent="0.25">
      <c r="AD4173" s="210" t="s">
        <v>3</v>
      </c>
    </row>
    <row r="4174" spans="30:30" x14ac:dyDescent="0.25">
      <c r="AD4174" s="210" t="s">
        <v>3</v>
      </c>
    </row>
    <row r="4175" spans="30:30" x14ac:dyDescent="0.25">
      <c r="AD4175" s="210" t="s">
        <v>3</v>
      </c>
    </row>
    <row r="4176" spans="30:30" x14ac:dyDescent="0.25">
      <c r="AD4176" s="210" t="s">
        <v>3</v>
      </c>
    </row>
    <row r="4177" spans="30:30" x14ac:dyDescent="0.25">
      <c r="AD4177" s="210" t="s">
        <v>3</v>
      </c>
    </row>
    <row r="4178" spans="30:30" x14ac:dyDescent="0.25">
      <c r="AD4178" s="210" t="s">
        <v>3</v>
      </c>
    </row>
    <row r="4179" spans="30:30" x14ac:dyDescent="0.25">
      <c r="AD4179" s="210" t="s">
        <v>3</v>
      </c>
    </row>
    <row r="4180" spans="30:30" x14ac:dyDescent="0.25">
      <c r="AD4180" s="210" t="s">
        <v>3</v>
      </c>
    </row>
    <row r="4181" spans="30:30" x14ac:dyDescent="0.25">
      <c r="AD4181" s="210" t="s">
        <v>3</v>
      </c>
    </row>
    <row r="4182" spans="30:30" x14ac:dyDescent="0.25">
      <c r="AD4182" s="210" t="s">
        <v>3</v>
      </c>
    </row>
    <row r="4183" spans="30:30" x14ac:dyDescent="0.25">
      <c r="AD4183" s="210" t="s">
        <v>3</v>
      </c>
    </row>
    <row r="4184" spans="30:30" x14ac:dyDescent="0.25">
      <c r="AD4184" s="210" t="s">
        <v>3</v>
      </c>
    </row>
    <row r="4185" spans="30:30" x14ac:dyDescent="0.25">
      <c r="AD4185" s="210" t="s">
        <v>3</v>
      </c>
    </row>
    <row r="4186" spans="30:30" x14ac:dyDescent="0.25">
      <c r="AD4186" s="210" t="s">
        <v>3</v>
      </c>
    </row>
    <row r="4187" spans="30:30" x14ac:dyDescent="0.25">
      <c r="AD4187" s="210" t="s">
        <v>3</v>
      </c>
    </row>
    <row r="4188" spans="30:30" x14ac:dyDescent="0.25">
      <c r="AD4188" s="210" t="s">
        <v>3</v>
      </c>
    </row>
    <row r="4189" spans="30:30" x14ac:dyDescent="0.25">
      <c r="AD4189" s="210" t="s">
        <v>3</v>
      </c>
    </row>
    <row r="4190" spans="30:30" x14ac:dyDescent="0.25">
      <c r="AD4190" s="210" t="s">
        <v>3</v>
      </c>
    </row>
    <row r="4191" spans="30:30" x14ac:dyDescent="0.25">
      <c r="AD4191" s="210" t="s">
        <v>3</v>
      </c>
    </row>
    <row r="4192" spans="30:30" x14ac:dyDescent="0.25">
      <c r="AD4192" s="210" t="s">
        <v>3</v>
      </c>
    </row>
    <row r="4193" spans="30:30" x14ac:dyDescent="0.25">
      <c r="AD4193" s="210" t="s">
        <v>3</v>
      </c>
    </row>
    <row r="4194" spans="30:30" x14ac:dyDescent="0.25">
      <c r="AD4194" s="210" t="s">
        <v>3</v>
      </c>
    </row>
    <row r="4195" spans="30:30" x14ac:dyDescent="0.25">
      <c r="AD4195" s="210" t="s">
        <v>3</v>
      </c>
    </row>
    <row r="4196" spans="30:30" x14ac:dyDescent="0.25">
      <c r="AD4196" s="210" t="s">
        <v>3</v>
      </c>
    </row>
    <row r="4197" spans="30:30" x14ac:dyDescent="0.25">
      <c r="AD4197" s="210" t="s">
        <v>3</v>
      </c>
    </row>
    <row r="4198" spans="30:30" x14ac:dyDescent="0.25">
      <c r="AD4198" s="210" t="s">
        <v>3</v>
      </c>
    </row>
    <row r="4199" spans="30:30" x14ac:dyDescent="0.25">
      <c r="AD4199" s="210" t="s">
        <v>3</v>
      </c>
    </row>
    <row r="4200" spans="30:30" x14ac:dyDescent="0.25">
      <c r="AD4200" s="210" t="s">
        <v>3</v>
      </c>
    </row>
    <row r="4201" spans="30:30" x14ac:dyDescent="0.25">
      <c r="AD4201" s="210" t="s">
        <v>3</v>
      </c>
    </row>
    <row r="4202" spans="30:30" x14ac:dyDescent="0.25">
      <c r="AD4202" s="210" t="s">
        <v>3</v>
      </c>
    </row>
    <row r="4203" spans="30:30" x14ac:dyDescent="0.25">
      <c r="AD4203" s="210" t="s">
        <v>3</v>
      </c>
    </row>
    <row r="4204" spans="30:30" x14ac:dyDescent="0.25">
      <c r="AD4204" s="210" t="s">
        <v>3</v>
      </c>
    </row>
    <row r="4205" spans="30:30" x14ac:dyDescent="0.25">
      <c r="AD4205" s="210" t="s">
        <v>3</v>
      </c>
    </row>
    <row r="4206" spans="30:30" x14ac:dyDescent="0.25">
      <c r="AD4206" s="210" t="s">
        <v>3</v>
      </c>
    </row>
    <row r="4207" spans="30:30" x14ac:dyDescent="0.25">
      <c r="AD4207" s="210" t="s">
        <v>3</v>
      </c>
    </row>
    <row r="4208" spans="30:30" x14ac:dyDescent="0.25">
      <c r="AD4208" s="210" t="s">
        <v>3</v>
      </c>
    </row>
    <row r="4209" spans="30:30" x14ac:dyDescent="0.25">
      <c r="AD4209" s="210" t="s">
        <v>3</v>
      </c>
    </row>
    <row r="4210" spans="30:30" x14ac:dyDescent="0.25">
      <c r="AD4210" s="210" t="s">
        <v>3</v>
      </c>
    </row>
    <row r="4211" spans="30:30" x14ac:dyDescent="0.25">
      <c r="AD4211" s="210" t="s">
        <v>3</v>
      </c>
    </row>
    <row r="4212" spans="30:30" x14ac:dyDescent="0.25">
      <c r="AD4212" s="210" t="s">
        <v>3</v>
      </c>
    </row>
    <row r="4213" spans="30:30" x14ac:dyDescent="0.25">
      <c r="AD4213" s="210" t="s">
        <v>3</v>
      </c>
    </row>
    <row r="4214" spans="30:30" x14ac:dyDescent="0.25">
      <c r="AD4214" s="210" t="s">
        <v>3</v>
      </c>
    </row>
    <row r="4215" spans="30:30" x14ac:dyDescent="0.25">
      <c r="AD4215" s="210" t="s">
        <v>3</v>
      </c>
    </row>
    <row r="4216" spans="30:30" x14ac:dyDescent="0.25">
      <c r="AD4216" s="210" t="s">
        <v>3</v>
      </c>
    </row>
    <row r="4217" spans="30:30" x14ac:dyDescent="0.25">
      <c r="AD4217" s="210" t="s">
        <v>3</v>
      </c>
    </row>
    <row r="4218" spans="30:30" x14ac:dyDescent="0.25">
      <c r="AD4218" s="210" t="s">
        <v>3</v>
      </c>
    </row>
    <row r="4219" spans="30:30" x14ac:dyDescent="0.25">
      <c r="AD4219" s="210" t="s">
        <v>3</v>
      </c>
    </row>
    <row r="4220" spans="30:30" x14ac:dyDescent="0.25">
      <c r="AD4220" s="210" t="s">
        <v>3</v>
      </c>
    </row>
    <row r="4221" spans="30:30" x14ac:dyDescent="0.25">
      <c r="AD4221" s="210" t="s">
        <v>3</v>
      </c>
    </row>
    <row r="4222" spans="30:30" x14ac:dyDescent="0.25">
      <c r="AD4222" s="210" t="s">
        <v>3</v>
      </c>
    </row>
    <row r="4223" spans="30:30" x14ac:dyDescent="0.25">
      <c r="AD4223" s="210" t="s">
        <v>3</v>
      </c>
    </row>
    <row r="4224" spans="30:30" x14ac:dyDescent="0.25">
      <c r="AD4224" s="210" t="s">
        <v>3</v>
      </c>
    </row>
    <row r="4225" spans="30:30" x14ac:dyDescent="0.25">
      <c r="AD4225" s="210" t="s">
        <v>3</v>
      </c>
    </row>
    <row r="4226" spans="30:30" x14ac:dyDescent="0.25">
      <c r="AD4226" s="210" t="s">
        <v>3</v>
      </c>
    </row>
    <row r="4227" spans="30:30" x14ac:dyDescent="0.25">
      <c r="AD4227" s="210" t="s">
        <v>3</v>
      </c>
    </row>
    <row r="4228" spans="30:30" x14ac:dyDescent="0.25">
      <c r="AD4228" s="210" t="s">
        <v>3</v>
      </c>
    </row>
    <row r="4229" spans="30:30" x14ac:dyDescent="0.25">
      <c r="AD4229" s="210" t="s">
        <v>3</v>
      </c>
    </row>
    <row r="4230" spans="30:30" x14ac:dyDescent="0.25">
      <c r="AD4230" s="210" t="s">
        <v>3</v>
      </c>
    </row>
    <row r="4231" spans="30:30" x14ac:dyDescent="0.25">
      <c r="AD4231" s="210" t="s">
        <v>3</v>
      </c>
    </row>
    <row r="4232" spans="30:30" x14ac:dyDescent="0.25">
      <c r="AD4232" s="210" t="s">
        <v>3</v>
      </c>
    </row>
    <row r="4233" spans="30:30" x14ac:dyDescent="0.25">
      <c r="AD4233" s="210" t="s">
        <v>3</v>
      </c>
    </row>
    <row r="4234" spans="30:30" x14ac:dyDescent="0.25">
      <c r="AD4234" s="210" t="s">
        <v>3</v>
      </c>
    </row>
    <row r="4235" spans="30:30" x14ac:dyDescent="0.25">
      <c r="AD4235" s="210" t="s">
        <v>3</v>
      </c>
    </row>
    <row r="4236" spans="30:30" x14ac:dyDescent="0.25">
      <c r="AD4236" s="210" t="s">
        <v>3</v>
      </c>
    </row>
    <row r="4237" spans="30:30" x14ac:dyDescent="0.25">
      <c r="AD4237" s="210" t="s">
        <v>3</v>
      </c>
    </row>
    <row r="4238" spans="30:30" x14ac:dyDescent="0.25">
      <c r="AD4238" s="210" t="s">
        <v>3</v>
      </c>
    </row>
    <row r="4239" spans="30:30" x14ac:dyDescent="0.25">
      <c r="AD4239" s="210" t="s">
        <v>3</v>
      </c>
    </row>
    <row r="4240" spans="30:30" x14ac:dyDescent="0.25">
      <c r="AD4240" s="210" t="s">
        <v>3</v>
      </c>
    </row>
    <row r="4241" spans="30:30" x14ac:dyDescent="0.25">
      <c r="AD4241" s="210" t="s">
        <v>3</v>
      </c>
    </row>
    <row r="4242" spans="30:30" x14ac:dyDescent="0.25">
      <c r="AD4242" s="210" t="s">
        <v>3</v>
      </c>
    </row>
    <row r="4243" spans="30:30" x14ac:dyDescent="0.25">
      <c r="AD4243" s="210" t="s">
        <v>3</v>
      </c>
    </row>
    <row r="4244" spans="30:30" x14ac:dyDescent="0.25">
      <c r="AD4244" s="210" t="s">
        <v>3</v>
      </c>
    </row>
    <row r="4245" spans="30:30" x14ac:dyDescent="0.25">
      <c r="AD4245" s="210" t="s">
        <v>3</v>
      </c>
    </row>
    <row r="4246" spans="30:30" x14ac:dyDescent="0.25">
      <c r="AD4246" s="210" t="s">
        <v>3</v>
      </c>
    </row>
    <row r="4247" spans="30:30" x14ac:dyDescent="0.25">
      <c r="AD4247" s="210" t="s">
        <v>3</v>
      </c>
    </row>
    <row r="4248" spans="30:30" x14ac:dyDescent="0.25">
      <c r="AD4248" s="210" t="s">
        <v>3</v>
      </c>
    </row>
    <row r="4249" spans="30:30" x14ac:dyDescent="0.25">
      <c r="AD4249" s="210" t="s">
        <v>3</v>
      </c>
    </row>
    <row r="4250" spans="30:30" x14ac:dyDescent="0.25">
      <c r="AD4250" s="210" t="s">
        <v>3</v>
      </c>
    </row>
    <row r="4251" spans="30:30" x14ac:dyDescent="0.25">
      <c r="AD4251" s="210" t="s">
        <v>3</v>
      </c>
    </row>
    <row r="4252" spans="30:30" x14ac:dyDescent="0.25">
      <c r="AD4252" s="210" t="s">
        <v>3</v>
      </c>
    </row>
    <row r="4253" spans="30:30" x14ac:dyDescent="0.25">
      <c r="AD4253" s="210" t="s">
        <v>3</v>
      </c>
    </row>
    <row r="4254" spans="30:30" x14ac:dyDescent="0.25">
      <c r="AD4254" s="210" t="s">
        <v>3</v>
      </c>
    </row>
    <row r="4255" spans="30:30" x14ac:dyDescent="0.25">
      <c r="AD4255" s="210" t="s">
        <v>3</v>
      </c>
    </row>
    <row r="4256" spans="30:30" x14ac:dyDescent="0.25">
      <c r="AD4256" s="210" t="s">
        <v>3</v>
      </c>
    </row>
    <row r="4257" spans="30:30" x14ac:dyDescent="0.25">
      <c r="AD4257" s="210" t="s">
        <v>3</v>
      </c>
    </row>
    <row r="4258" spans="30:30" x14ac:dyDescent="0.25">
      <c r="AD4258" s="210" t="s">
        <v>3</v>
      </c>
    </row>
    <row r="4259" spans="30:30" x14ac:dyDescent="0.25">
      <c r="AD4259" s="210" t="s">
        <v>3</v>
      </c>
    </row>
    <row r="4260" spans="30:30" x14ac:dyDescent="0.25">
      <c r="AD4260" s="210" t="s">
        <v>3</v>
      </c>
    </row>
    <row r="4261" spans="30:30" x14ac:dyDescent="0.25">
      <c r="AD4261" s="210" t="s">
        <v>3</v>
      </c>
    </row>
    <row r="4262" spans="30:30" x14ac:dyDescent="0.25">
      <c r="AD4262" s="210" t="s">
        <v>3</v>
      </c>
    </row>
    <row r="4263" spans="30:30" x14ac:dyDescent="0.25">
      <c r="AD4263" s="210" t="s">
        <v>3</v>
      </c>
    </row>
    <row r="4264" spans="30:30" x14ac:dyDescent="0.25">
      <c r="AD4264" s="210" t="s">
        <v>3</v>
      </c>
    </row>
    <row r="4265" spans="30:30" x14ac:dyDescent="0.25">
      <c r="AD4265" s="210" t="s">
        <v>3</v>
      </c>
    </row>
    <row r="4266" spans="30:30" x14ac:dyDescent="0.25">
      <c r="AD4266" s="210" t="s">
        <v>3</v>
      </c>
    </row>
    <row r="4267" spans="30:30" x14ac:dyDescent="0.25">
      <c r="AD4267" s="210" t="s">
        <v>3</v>
      </c>
    </row>
    <row r="4268" spans="30:30" x14ac:dyDescent="0.25">
      <c r="AD4268" s="210" t="s">
        <v>3</v>
      </c>
    </row>
    <row r="4269" spans="30:30" x14ac:dyDescent="0.25">
      <c r="AD4269" s="210" t="s">
        <v>3</v>
      </c>
    </row>
    <row r="4270" spans="30:30" x14ac:dyDescent="0.25">
      <c r="AD4270" s="210" t="s">
        <v>3</v>
      </c>
    </row>
    <row r="4271" spans="30:30" x14ac:dyDescent="0.25">
      <c r="AD4271" s="210" t="s">
        <v>3</v>
      </c>
    </row>
    <row r="4272" spans="30:30" x14ac:dyDescent="0.25">
      <c r="AD4272" s="210" t="s">
        <v>3</v>
      </c>
    </row>
    <row r="4273" spans="30:30" x14ac:dyDescent="0.25">
      <c r="AD4273" s="210" t="s">
        <v>3</v>
      </c>
    </row>
    <row r="4274" spans="30:30" x14ac:dyDescent="0.25">
      <c r="AD4274" s="210" t="s">
        <v>3</v>
      </c>
    </row>
    <row r="4275" spans="30:30" x14ac:dyDescent="0.25">
      <c r="AD4275" s="210" t="s">
        <v>3</v>
      </c>
    </row>
    <row r="4276" spans="30:30" x14ac:dyDescent="0.25">
      <c r="AD4276" s="210" t="s">
        <v>3</v>
      </c>
    </row>
    <row r="4277" spans="30:30" x14ac:dyDescent="0.25">
      <c r="AD4277" s="210" t="s">
        <v>3</v>
      </c>
    </row>
    <row r="4278" spans="30:30" x14ac:dyDescent="0.25">
      <c r="AD4278" s="210" t="s">
        <v>3</v>
      </c>
    </row>
    <row r="4279" spans="30:30" x14ac:dyDescent="0.25">
      <c r="AD4279" s="210" t="s">
        <v>3</v>
      </c>
    </row>
    <row r="4280" spans="30:30" x14ac:dyDescent="0.25">
      <c r="AD4280" s="210" t="s">
        <v>3</v>
      </c>
    </row>
    <row r="4281" spans="30:30" x14ac:dyDescent="0.25">
      <c r="AD4281" s="210" t="s">
        <v>3</v>
      </c>
    </row>
    <row r="4282" spans="30:30" x14ac:dyDescent="0.25">
      <c r="AD4282" s="210" t="s">
        <v>3</v>
      </c>
    </row>
    <row r="4283" spans="30:30" x14ac:dyDescent="0.25">
      <c r="AD4283" s="210" t="s">
        <v>3</v>
      </c>
    </row>
    <row r="4284" spans="30:30" x14ac:dyDescent="0.25">
      <c r="AD4284" s="210" t="s">
        <v>3</v>
      </c>
    </row>
    <row r="4285" spans="30:30" x14ac:dyDescent="0.25">
      <c r="AD4285" s="210" t="s">
        <v>3</v>
      </c>
    </row>
    <row r="4286" spans="30:30" x14ac:dyDescent="0.25">
      <c r="AD4286" s="210" t="s">
        <v>3</v>
      </c>
    </row>
    <row r="4287" spans="30:30" x14ac:dyDescent="0.25">
      <c r="AD4287" s="210" t="s">
        <v>3</v>
      </c>
    </row>
    <row r="4288" spans="30:30" x14ac:dyDescent="0.25">
      <c r="AD4288" s="210" t="s">
        <v>3</v>
      </c>
    </row>
    <row r="4289" spans="30:30" x14ac:dyDescent="0.25">
      <c r="AD4289" s="210" t="s">
        <v>3</v>
      </c>
    </row>
    <row r="4290" spans="30:30" x14ac:dyDescent="0.25">
      <c r="AD4290" s="210" t="s">
        <v>3</v>
      </c>
    </row>
    <row r="4291" spans="30:30" x14ac:dyDescent="0.25">
      <c r="AD4291" s="210" t="s">
        <v>3</v>
      </c>
    </row>
    <row r="4292" spans="30:30" x14ac:dyDescent="0.25">
      <c r="AD4292" s="210" t="s">
        <v>3</v>
      </c>
    </row>
    <row r="4293" spans="30:30" x14ac:dyDescent="0.25">
      <c r="AD4293" s="210" t="s">
        <v>3</v>
      </c>
    </row>
    <row r="4294" spans="30:30" x14ac:dyDescent="0.25">
      <c r="AD4294" s="210" t="s">
        <v>3</v>
      </c>
    </row>
    <row r="4295" spans="30:30" x14ac:dyDescent="0.25">
      <c r="AD4295" s="210" t="s">
        <v>3</v>
      </c>
    </row>
    <row r="4296" spans="30:30" x14ac:dyDescent="0.25">
      <c r="AD4296" s="210" t="s">
        <v>3</v>
      </c>
    </row>
    <row r="4297" spans="30:30" x14ac:dyDescent="0.25">
      <c r="AD4297" s="210" t="s">
        <v>3</v>
      </c>
    </row>
    <row r="4298" spans="30:30" x14ac:dyDescent="0.25">
      <c r="AD4298" s="210" t="s">
        <v>3</v>
      </c>
    </row>
    <row r="4299" spans="30:30" x14ac:dyDescent="0.25">
      <c r="AD4299" s="210" t="s">
        <v>3</v>
      </c>
    </row>
    <row r="4300" spans="30:30" x14ac:dyDescent="0.25">
      <c r="AD4300" s="210" t="s">
        <v>3</v>
      </c>
    </row>
    <row r="4301" spans="30:30" x14ac:dyDescent="0.25">
      <c r="AD4301" s="210" t="s">
        <v>3</v>
      </c>
    </row>
    <row r="4302" spans="30:30" x14ac:dyDescent="0.25">
      <c r="AD4302" s="210" t="s">
        <v>3</v>
      </c>
    </row>
    <row r="4303" spans="30:30" x14ac:dyDescent="0.25">
      <c r="AD4303" s="210" t="s">
        <v>3</v>
      </c>
    </row>
    <row r="4304" spans="30:30" x14ac:dyDescent="0.25">
      <c r="AD4304" s="210" t="s">
        <v>3</v>
      </c>
    </row>
    <row r="4305" spans="30:30" x14ac:dyDescent="0.25">
      <c r="AD4305" s="210" t="s">
        <v>3</v>
      </c>
    </row>
    <row r="4306" spans="30:30" x14ac:dyDescent="0.25">
      <c r="AD4306" s="210" t="s">
        <v>3</v>
      </c>
    </row>
    <row r="4307" spans="30:30" x14ac:dyDescent="0.25">
      <c r="AD4307" s="210" t="s">
        <v>3</v>
      </c>
    </row>
    <row r="4308" spans="30:30" x14ac:dyDescent="0.25">
      <c r="AD4308" s="210" t="s">
        <v>3</v>
      </c>
    </row>
    <row r="4309" spans="30:30" x14ac:dyDescent="0.25">
      <c r="AD4309" s="210" t="s">
        <v>3</v>
      </c>
    </row>
    <row r="4310" spans="30:30" x14ac:dyDescent="0.25">
      <c r="AD4310" s="210" t="s">
        <v>3</v>
      </c>
    </row>
    <row r="4311" spans="30:30" x14ac:dyDescent="0.25">
      <c r="AD4311" s="210" t="s">
        <v>3</v>
      </c>
    </row>
    <row r="4312" spans="30:30" x14ac:dyDescent="0.25">
      <c r="AD4312" s="210" t="s">
        <v>3</v>
      </c>
    </row>
    <row r="4313" spans="30:30" x14ac:dyDescent="0.25">
      <c r="AD4313" s="210" t="s">
        <v>3</v>
      </c>
    </row>
    <row r="4314" spans="30:30" x14ac:dyDescent="0.25">
      <c r="AD4314" s="210" t="s">
        <v>3</v>
      </c>
    </row>
    <row r="4315" spans="30:30" x14ac:dyDescent="0.25">
      <c r="AD4315" s="210" t="s">
        <v>3</v>
      </c>
    </row>
    <row r="4316" spans="30:30" x14ac:dyDescent="0.25">
      <c r="AD4316" s="210" t="s">
        <v>3</v>
      </c>
    </row>
    <row r="4317" spans="30:30" x14ac:dyDescent="0.25">
      <c r="AD4317" s="210" t="s">
        <v>3</v>
      </c>
    </row>
    <row r="4318" spans="30:30" x14ac:dyDescent="0.25">
      <c r="AD4318" s="210" t="s">
        <v>3</v>
      </c>
    </row>
    <row r="4319" spans="30:30" x14ac:dyDescent="0.25">
      <c r="AD4319" s="210" t="s">
        <v>3</v>
      </c>
    </row>
    <row r="4320" spans="30:30" x14ac:dyDescent="0.25">
      <c r="AD4320" s="210" t="s">
        <v>3</v>
      </c>
    </row>
    <row r="4321" spans="30:30" x14ac:dyDescent="0.25">
      <c r="AD4321" s="210" t="s">
        <v>3</v>
      </c>
    </row>
    <row r="4322" spans="30:30" x14ac:dyDescent="0.25">
      <c r="AD4322" s="210" t="s">
        <v>3</v>
      </c>
    </row>
    <row r="4323" spans="30:30" x14ac:dyDescent="0.25">
      <c r="AD4323" s="210" t="s">
        <v>3</v>
      </c>
    </row>
    <row r="4324" spans="30:30" x14ac:dyDescent="0.25">
      <c r="AD4324" s="210" t="s">
        <v>3</v>
      </c>
    </row>
    <row r="4325" spans="30:30" x14ac:dyDescent="0.25">
      <c r="AD4325" s="210" t="s">
        <v>3</v>
      </c>
    </row>
    <row r="4326" spans="30:30" x14ac:dyDescent="0.25">
      <c r="AD4326" s="210" t="s">
        <v>3</v>
      </c>
    </row>
    <row r="4327" spans="30:30" x14ac:dyDescent="0.25">
      <c r="AD4327" s="210" t="s">
        <v>3</v>
      </c>
    </row>
    <row r="4328" spans="30:30" x14ac:dyDescent="0.25">
      <c r="AD4328" s="210" t="s">
        <v>3</v>
      </c>
    </row>
    <row r="4329" spans="30:30" x14ac:dyDescent="0.25">
      <c r="AD4329" s="210" t="s">
        <v>3</v>
      </c>
    </row>
    <row r="4330" spans="30:30" x14ac:dyDescent="0.25">
      <c r="AD4330" s="210" t="s">
        <v>3</v>
      </c>
    </row>
    <row r="4331" spans="30:30" x14ac:dyDescent="0.25">
      <c r="AD4331" s="210" t="s">
        <v>3</v>
      </c>
    </row>
    <row r="4332" spans="30:30" x14ac:dyDescent="0.25">
      <c r="AD4332" s="210" t="s">
        <v>3</v>
      </c>
    </row>
    <row r="4333" spans="30:30" x14ac:dyDescent="0.25">
      <c r="AD4333" s="210" t="s">
        <v>3</v>
      </c>
    </row>
    <row r="4334" spans="30:30" x14ac:dyDescent="0.25">
      <c r="AD4334" s="210" t="s">
        <v>3</v>
      </c>
    </row>
    <row r="4335" spans="30:30" x14ac:dyDescent="0.25">
      <c r="AD4335" s="210" t="s">
        <v>3</v>
      </c>
    </row>
    <row r="4336" spans="30:30" x14ac:dyDescent="0.25">
      <c r="AD4336" s="210" t="s">
        <v>3</v>
      </c>
    </row>
    <row r="4337" spans="30:30" x14ac:dyDescent="0.25">
      <c r="AD4337" s="210" t="s">
        <v>3</v>
      </c>
    </row>
    <row r="4338" spans="30:30" x14ac:dyDescent="0.25">
      <c r="AD4338" s="210" t="s">
        <v>3</v>
      </c>
    </row>
    <row r="4339" spans="30:30" x14ac:dyDescent="0.25">
      <c r="AD4339" s="210" t="s">
        <v>3</v>
      </c>
    </row>
    <row r="4340" spans="30:30" x14ac:dyDescent="0.25">
      <c r="AD4340" s="210" t="s">
        <v>3</v>
      </c>
    </row>
    <row r="4341" spans="30:30" x14ac:dyDescent="0.25">
      <c r="AD4341" s="210" t="s">
        <v>3</v>
      </c>
    </row>
    <row r="4342" spans="30:30" x14ac:dyDescent="0.25">
      <c r="AD4342" s="210" t="s">
        <v>3</v>
      </c>
    </row>
    <row r="4343" spans="30:30" x14ac:dyDescent="0.25">
      <c r="AD4343" s="210" t="s">
        <v>3</v>
      </c>
    </row>
    <row r="4344" spans="30:30" x14ac:dyDescent="0.25">
      <c r="AD4344" s="210" t="s">
        <v>3</v>
      </c>
    </row>
    <row r="4345" spans="30:30" x14ac:dyDescent="0.25">
      <c r="AD4345" s="210" t="s">
        <v>3</v>
      </c>
    </row>
    <row r="4346" spans="30:30" x14ac:dyDescent="0.25">
      <c r="AD4346" s="210" t="s">
        <v>3</v>
      </c>
    </row>
    <row r="4347" spans="30:30" x14ac:dyDescent="0.25">
      <c r="AD4347" s="210" t="s">
        <v>3</v>
      </c>
    </row>
    <row r="4348" spans="30:30" x14ac:dyDescent="0.25">
      <c r="AD4348" s="210" t="s">
        <v>3</v>
      </c>
    </row>
    <row r="4349" spans="30:30" x14ac:dyDescent="0.25">
      <c r="AD4349" s="210" t="s">
        <v>3</v>
      </c>
    </row>
    <row r="4350" spans="30:30" x14ac:dyDescent="0.25">
      <c r="AD4350" s="210" t="s">
        <v>3</v>
      </c>
    </row>
    <row r="4351" spans="30:30" x14ac:dyDescent="0.25">
      <c r="AD4351" s="210" t="s">
        <v>3</v>
      </c>
    </row>
    <row r="4352" spans="30:30" x14ac:dyDescent="0.25">
      <c r="AD4352" s="210" t="s">
        <v>3</v>
      </c>
    </row>
    <row r="4353" spans="30:30" x14ac:dyDescent="0.25">
      <c r="AD4353" s="210" t="s">
        <v>3</v>
      </c>
    </row>
    <row r="4354" spans="30:30" x14ac:dyDescent="0.25">
      <c r="AD4354" s="210" t="s">
        <v>3</v>
      </c>
    </row>
    <row r="4355" spans="30:30" x14ac:dyDescent="0.25">
      <c r="AD4355" s="210" t="s">
        <v>3</v>
      </c>
    </row>
    <row r="4356" spans="30:30" x14ac:dyDescent="0.25">
      <c r="AD4356" s="210" t="s">
        <v>3</v>
      </c>
    </row>
    <row r="4357" spans="30:30" x14ac:dyDescent="0.25">
      <c r="AD4357" s="210" t="s">
        <v>3</v>
      </c>
    </row>
    <row r="4358" spans="30:30" x14ac:dyDescent="0.25">
      <c r="AD4358" s="210" t="s">
        <v>3</v>
      </c>
    </row>
    <row r="4359" spans="30:30" x14ac:dyDescent="0.25">
      <c r="AD4359" s="210" t="s">
        <v>3</v>
      </c>
    </row>
    <row r="4360" spans="30:30" x14ac:dyDescent="0.25">
      <c r="AD4360" s="210" t="s">
        <v>3</v>
      </c>
    </row>
    <row r="4361" spans="30:30" x14ac:dyDescent="0.25">
      <c r="AD4361" s="210" t="s">
        <v>3</v>
      </c>
    </row>
    <row r="4362" spans="30:30" x14ac:dyDescent="0.25">
      <c r="AD4362" s="210" t="s">
        <v>3</v>
      </c>
    </row>
    <row r="4363" spans="30:30" x14ac:dyDescent="0.25">
      <c r="AD4363" s="210" t="s">
        <v>3</v>
      </c>
    </row>
    <row r="4364" spans="30:30" x14ac:dyDescent="0.25">
      <c r="AD4364" s="210" t="s">
        <v>3</v>
      </c>
    </row>
    <row r="4365" spans="30:30" x14ac:dyDescent="0.25">
      <c r="AD4365" s="210" t="s">
        <v>3</v>
      </c>
    </row>
    <row r="4366" spans="30:30" x14ac:dyDescent="0.25">
      <c r="AD4366" s="210" t="s">
        <v>3</v>
      </c>
    </row>
    <row r="4367" spans="30:30" x14ac:dyDescent="0.25">
      <c r="AD4367" s="210" t="s">
        <v>3</v>
      </c>
    </row>
    <row r="4368" spans="30:30" x14ac:dyDescent="0.25">
      <c r="AD4368" s="210" t="s">
        <v>3</v>
      </c>
    </row>
    <row r="4369" spans="30:30" x14ac:dyDescent="0.25">
      <c r="AD4369" s="210" t="s">
        <v>3</v>
      </c>
    </row>
    <row r="4370" spans="30:30" x14ac:dyDescent="0.25">
      <c r="AD4370" s="210" t="s">
        <v>3</v>
      </c>
    </row>
    <row r="4371" spans="30:30" x14ac:dyDescent="0.25">
      <c r="AD4371" s="210" t="s">
        <v>3</v>
      </c>
    </row>
    <row r="4372" spans="30:30" x14ac:dyDescent="0.25">
      <c r="AD4372" s="210" t="s">
        <v>3</v>
      </c>
    </row>
    <row r="4373" spans="30:30" x14ac:dyDescent="0.25">
      <c r="AD4373" s="210" t="s">
        <v>3</v>
      </c>
    </row>
    <row r="4374" spans="30:30" x14ac:dyDescent="0.25">
      <c r="AD4374" s="210" t="s">
        <v>3</v>
      </c>
    </row>
    <row r="4375" spans="30:30" x14ac:dyDescent="0.25">
      <c r="AD4375" s="210" t="s">
        <v>3</v>
      </c>
    </row>
    <row r="4376" spans="30:30" x14ac:dyDescent="0.25">
      <c r="AD4376" s="210" t="s">
        <v>3</v>
      </c>
    </row>
    <row r="4377" spans="30:30" x14ac:dyDescent="0.25">
      <c r="AD4377" s="210" t="s">
        <v>3</v>
      </c>
    </row>
    <row r="4378" spans="30:30" x14ac:dyDescent="0.25">
      <c r="AD4378" s="210" t="s">
        <v>3</v>
      </c>
    </row>
    <row r="4379" spans="30:30" x14ac:dyDescent="0.25">
      <c r="AD4379" s="210" t="s">
        <v>3</v>
      </c>
    </row>
    <row r="4380" spans="30:30" x14ac:dyDescent="0.25">
      <c r="AD4380" s="210" t="s">
        <v>3</v>
      </c>
    </row>
    <row r="4381" spans="30:30" x14ac:dyDescent="0.25">
      <c r="AD4381" s="210" t="s">
        <v>3</v>
      </c>
    </row>
    <row r="4382" spans="30:30" x14ac:dyDescent="0.25">
      <c r="AD4382" s="210" t="s">
        <v>3</v>
      </c>
    </row>
    <row r="4383" spans="30:30" x14ac:dyDescent="0.25">
      <c r="AD4383" s="210" t="s">
        <v>3</v>
      </c>
    </row>
    <row r="4384" spans="30:30" x14ac:dyDescent="0.25">
      <c r="AD4384" s="210" t="s">
        <v>3</v>
      </c>
    </row>
    <row r="4385" spans="30:30" x14ac:dyDescent="0.25">
      <c r="AD4385" s="210" t="s">
        <v>3</v>
      </c>
    </row>
    <row r="4386" spans="30:30" x14ac:dyDescent="0.25">
      <c r="AD4386" s="210" t="s">
        <v>3</v>
      </c>
    </row>
    <row r="4387" spans="30:30" x14ac:dyDescent="0.25">
      <c r="AD4387" s="210" t="s">
        <v>3</v>
      </c>
    </row>
    <row r="4388" spans="30:30" x14ac:dyDescent="0.25">
      <c r="AD4388" s="210" t="s">
        <v>3</v>
      </c>
    </row>
    <row r="4389" spans="30:30" x14ac:dyDescent="0.25">
      <c r="AD4389" s="210" t="s">
        <v>3</v>
      </c>
    </row>
    <row r="4390" spans="30:30" x14ac:dyDescent="0.25">
      <c r="AD4390" s="210" t="s">
        <v>3</v>
      </c>
    </row>
    <row r="4391" spans="30:30" x14ac:dyDescent="0.25">
      <c r="AD4391" s="210" t="s">
        <v>3</v>
      </c>
    </row>
    <row r="4392" spans="30:30" x14ac:dyDescent="0.25">
      <c r="AD4392" s="210" t="s">
        <v>3</v>
      </c>
    </row>
    <row r="4393" spans="30:30" x14ac:dyDescent="0.25">
      <c r="AD4393" s="210" t="s">
        <v>3</v>
      </c>
    </row>
    <row r="4394" spans="30:30" x14ac:dyDescent="0.25">
      <c r="AD4394" s="210" t="s">
        <v>3</v>
      </c>
    </row>
    <row r="4395" spans="30:30" x14ac:dyDescent="0.25">
      <c r="AD4395" s="210" t="s">
        <v>3</v>
      </c>
    </row>
    <row r="4396" spans="30:30" x14ac:dyDescent="0.25">
      <c r="AD4396" s="210" t="s">
        <v>3</v>
      </c>
    </row>
    <row r="4397" spans="30:30" x14ac:dyDescent="0.25">
      <c r="AD4397" s="210" t="s">
        <v>3</v>
      </c>
    </row>
    <row r="4398" spans="30:30" x14ac:dyDescent="0.25">
      <c r="AD4398" s="210" t="s">
        <v>3</v>
      </c>
    </row>
    <row r="4399" spans="30:30" x14ac:dyDescent="0.25">
      <c r="AD4399" s="210" t="s">
        <v>3</v>
      </c>
    </row>
    <row r="4400" spans="30:30" x14ac:dyDescent="0.25">
      <c r="AD4400" s="210" t="s">
        <v>3</v>
      </c>
    </row>
    <row r="4401" spans="30:30" x14ac:dyDescent="0.25">
      <c r="AD4401" s="210" t="s">
        <v>3</v>
      </c>
    </row>
    <row r="4402" spans="30:30" x14ac:dyDescent="0.25">
      <c r="AD4402" s="210" t="s">
        <v>3</v>
      </c>
    </row>
    <row r="4403" spans="30:30" x14ac:dyDescent="0.25">
      <c r="AD4403" s="210" t="s">
        <v>3</v>
      </c>
    </row>
    <row r="4404" spans="30:30" x14ac:dyDescent="0.25">
      <c r="AD4404" s="210" t="s">
        <v>3</v>
      </c>
    </row>
    <row r="4405" spans="30:30" x14ac:dyDescent="0.25">
      <c r="AD4405" s="210" t="s">
        <v>3</v>
      </c>
    </row>
    <row r="4406" spans="30:30" x14ac:dyDescent="0.25">
      <c r="AD4406" s="210" t="s">
        <v>3</v>
      </c>
    </row>
    <row r="4407" spans="30:30" x14ac:dyDescent="0.25">
      <c r="AD4407" s="210" t="s">
        <v>3</v>
      </c>
    </row>
    <row r="4408" spans="30:30" x14ac:dyDescent="0.25">
      <c r="AD4408" s="210" t="s">
        <v>3</v>
      </c>
    </row>
    <row r="4409" spans="30:30" x14ac:dyDescent="0.25">
      <c r="AD4409" s="210" t="s">
        <v>3</v>
      </c>
    </row>
    <row r="4410" spans="30:30" x14ac:dyDescent="0.25">
      <c r="AD4410" s="210" t="s">
        <v>3</v>
      </c>
    </row>
    <row r="4411" spans="30:30" x14ac:dyDescent="0.25">
      <c r="AD4411" s="210" t="s">
        <v>3</v>
      </c>
    </row>
    <row r="4412" spans="30:30" x14ac:dyDescent="0.25">
      <c r="AD4412" s="210" t="s">
        <v>3</v>
      </c>
    </row>
    <row r="4413" spans="30:30" x14ac:dyDescent="0.25">
      <c r="AD4413" s="210" t="s">
        <v>3</v>
      </c>
    </row>
    <row r="4414" spans="30:30" x14ac:dyDescent="0.25">
      <c r="AD4414" s="210" t="s">
        <v>3</v>
      </c>
    </row>
    <row r="4415" spans="30:30" x14ac:dyDescent="0.25">
      <c r="AD4415" s="210" t="s">
        <v>3</v>
      </c>
    </row>
    <row r="4416" spans="30:30" x14ac:dyDescent="0.25">
      <c r="AD4416" s="210" t="s">
        <v>3</v>
      </c>
    </row>
    <row r="4417" spans="30:30" x14ac:dyDescent="0.25">
      <c r="AD4417" s="210" t="s">
        <v>3</v>
      </c>
    </row>
    <row r="4418" spans="30:30" x14ac:dyDescent="0.25">
      <c r="AD4418" s="210" t="s">
        <v>3</v>
      </c>
    </row>
    <row r="4419" spans="30:30" x14ac:dyDescent="0.25">
      <c r="AD4419" s="210" t="s">
        <v>3</v>
      </c>
    </row>
    <row r="4420" spans="30:30" x14ac:dyDescent="0.25">
      <c r="AD4420" s="210" t="s">
        <v>3</v>
      </c>
    </row>
    <row r="4421" spans="30:30" x14ac:dyDescent="0.25">
      <c r="AD4421" s="210" t="s">
        <v>3</v>
      </c>
    </row>
    <row r="4422" spans="30:30" x14ac:dyDescent="0.25">
      <c r="AD4422" s="210" t="s">
        <v>3</v>
      </c>
    </row>
    <row r="4423" spans="30:30" x14ac:dyDescent="0.25">
      <c r="AD4423" s="210" t="s">
        <v>3</v>
      </c>
    </row>
    <row r="4424" spans="30:30" x14ac:dyDescent="0.25">
      <c r="AD4424" s="210" t="s">
        <v>3</v>
      </c>
    </row>
    <row r="4425" spans="30:30" x14ac:dyDescent="0.25">
      <c r="AD4425" s="210" t="s">
        <v>3</v>
      </c>
    </row>
    <row r="4426" spans="30:30" x14ac:dyDescent="0.25">
      <c r="AD4426" s="210" t="s">
        <v>3</v>
      </c>
    </row>
    <row r="4427" spans="30:30" x14ac:dyDescent="0.25">
      <c r="AD4427" s="210" t="s">
        <v>3</v>
      </c>
    </row>
    <row r="4428" spans="30:30" x14ac:dyDescent="0.25">
      <c r="AD4428" s="210" t="s">
        <v>3</v>
      </c>
    </row>
    <row r="4429" spans="30:30" x14ac:dyDescent="0.25">
      <c r="AD4429" s="210" t="s">
        <v>3</v>
      </c>
    </row>
    <row r="4430" spans="30:30" x14ac:dyDescent="0.25">
      <c r="AD4430" s="210" t="s">
        <v>3</v>
      </c>
    </row>
    <row r="4431" spans="30:30" x14ac:dyDescent="0.25">
      <c r="AD4431" s="210" t="s">
        <v>3</v>
      </c>
    </row>
    <row r="4432" spans="30:30" x14ac:dyDescent="0.25">
      <c r="AD4432" s="210" t="s">
        <v>3</v>
      </c>
    </row>
    <row r="4433" spans="30:30" x14ac:dyDescent="0.25">
      <c r="AD4433" s="210" t="s">
        <v>3</v>
      </c>
    </row>
    <row r="4434" spans="30:30" x14ac:dyDescent="0.25">
      <c r="AD4434" s="210" t="s">
        <v>3</v>
      </c>
    </row>
    <row r="4435" spans="30:30" x14ac:dyDescent="0.25">
      <c r="AD4435" s="210" t="s">
        <v>3</v>
      </c>
    </row>
    <row r="4436" spans="30:30" x14ac:dyDescent="0.25">
      <c r="AD4436" s="210" t="s">
        <v>3</v>
      </c>
    </row>
    <row r="4437" spans="30:30" x14ac:dyDescent="0.25">
      <c r="AD4437" s="210" t="s">
        <v>3</v>
      </c>
    </row>
    <row r="4438" spans="30:30" x14ac:dyDescent="0.25">
      <c r="AD4438" s="210" t="s">
        <v>3</v>
      </c>
    </row>
    <row r="4439" spans="30:30" x14ac:dyDescent="0.25">
      <c r="AD4439" s="210" t="s">
        <v>3</v>
      </c>
    </row>
    <row r="4440" spans="30:30" x14ac:dyDescent="0.25">
      <c r="AD4440" s="210" t="s">
        <v>3</v>
      </c>
    </row>
    <row r="4441" spans="30:30" x14ac:dyDescent="0.25">
      <c r="AD4441" s="210" t="s">
        <v>3</v>
      </c>
    </row>
    <row r="4442" spans="30:30" x14ac:dyDescent="0.25">
      <c r="AD4442" s="210" t="s">
        <v>3</v>
      </c>
    </row>
    <row r="4443" spans="30:30" x14ac:dyDescent="0.25">
      <c r="AD4443" s="210" t="s">
        <v>3</v>
      </c>
    </row>
    <row r="4444" spans="30:30" x14ac:dyDescent="0.25">
      <c r="AD4444" s="210" t="s">
        <v>3</v>
      </c>
    </row>
    <row r="4445" spans="30:30" x14ac:dyDescent="0.25">
      <c r="AD4445" s="210" t="s">
        <v>3</v>
      </c>
    </row>
    <row r="4446" spans="30:30" x14ac:dyDescent="0.25">
      <c r="AD4446" s="210" t="s">
        <v>3</v>
      </c>
    </row>
    <row r="4447" spans="30:30" x14ac:dyDescent="0.25">
      <c r="AD4447" s="210" t="s">
        <v>3</v>
      </c>
    </row>
    <row r="4448" spans="30:30" x14ac:dyDescent="0.25">
      <c r="AD4448" s="210" t="s">
        <v>3</v>
      </c>
    </row>
    <row r="4449" spans="30:30" x14ac:dyDescent="0.25">
      <c r="AD4449" s="210" t="s">
        <v>3</v>
      </c>
    </row>
    <row r="4450" spans="30:30" x14ac:dyDescent="0.25">
      <c r="AD4450" s="210" t="s">
        <v>3</v>
      </c>
    </row>
    <row r="4451" spans="30:30" x14ac:dyDescent="0.25">
      <c r="AD4451" s="210" t="s">
        <v>3</v>
      </c>
    </row>
    <row r="4452" spans="30:30" x14ac:dyDescent="0.25">
      <c r="AD4452" s="210" t="s">
        <v>3</v>
      </c>
    </row>
    <row r="4453" spans="30:30" x14ac:dyDescent="0.25">
      <c r="AD4453" s="210" t="s">
        <v>3</v>
      </c>
    </row>
    <row r="4454" spans="30:30" x14ac:dyDescent="0.25">
      <c r="AD4454" s="210" t="s">
        <v>3</v>
      </c>
    </row>
    <row r="4455" spans="30:30" x14ac:dyDescent="0.25">
      <c r="AD4455" s="210" t="s">
        <v>3</v>
      </c>
    </row>
    <row r="4456" spans="30:30" x14ac:dyDescent="0.25">
      <c r="AD4456" s="210" t="s">
        <v>3</v>
      </c>
    </row>
    <row r="4457" spans="30:30" x14ac:dyDescent="0.25">
      <c r="AD4457" s="210" t="s">
        <v>3</v>
      </c>
    </row>
    <row r="4458" spans="30:30" x14ac:dyDescent="0.25">
      <c r="AD4458" s="210" t="s">
        <v>3</v>
      </c>
    </row>
    <row r="4459" spans="30:30" x14ac:dyDescent="0.25">
      <c r="AD4459" s="210" t="s">
        <v>3</v>
      </c>
    </row>
    <row r="4460" spans="30:30" x14ac:dyDescent="0.25">
      <c r="AD4460" s="210" t="s">
        <v>3</v>
      </c>
    </row>
    <row r="4461" spans="30:30" x14ac:dyDescent="0.25">
      <c r="AD4461" s="210" t="s">
        <v>3</v>
      </c>
    </row>
    <row r="4462" spans="30:30" x14ac:dyDescent="0.25">
      <c r="AD4462" s="210" t="s">
        <v>3</v>
      </c>
    </row>
    <row r="4463" spans="30:30" x14ac:dyDescent="0.25">
      <c r="AD4463" s="210" t="s">
        <v>3</v>
      </c>
    </row>
    <row r="4464" spans="30:30" x14ac:dyDescent="0.25">
      <c r="AD4464" s="210" t="s">
        <v>3</v>
      </c>
    </row>
    <row r="4465" spans="30:30" x14ac:dyDescent="0.25">
      <c r="AD4465" s="210" t="s">
        <v>3</v>
      </c>
    </row>
    <row r="4466" spans="30:30" x14ac:dyDescent="0.25">
      <c r="AD4466" s="210" t="s">
        <v>3</v>
      </c>
    </row>
    <row r="4467" spans="30:30" x14ac:dyDescent="0.25">
      <c r="AD4467" s="210" t="s">
        <v>3</v>
      </c>
    </row>
    <row r="4468" spans="30:30" x14ac:dyDescent="0.25">
      <c r="AD4468" s="210" t="s">
        <v>3</v>
      </c>
    </row>
    <row r="4469" spans="30:30" x14ac:dyDescent="0.25">
      <c r="AD4469" s="210" t="s">
        <v>3</v>
      </c>
    </row>
    <row r="4470" spans="30:30" x14ac:dyDescent="0.25">
      <c r="AD4470" s="210" t="s">
        <v>3</v>
      </c>
    </row>
    <row r="4471" spans="30:30" x14ac:dyDescent="0.25">
      <c r="AD4471" s="210" t="s">
        <v>3</v>
      </c>
    </row>
    <row r="4472" spans="30:30" x14ac:dyDescent="0.25">
      <c r="AD4472" s="210" t="s">
        <v>3</v>
      </c>
    </row>
    <row r="4473" spans="30:30" x14ac:dyDescent="0.25">
      <c r="AD4473" s="210" t="s">
        <v>3</v>
      </c>
    </row>
    <row r="4474" spans="30:30" x14ac:dyDescent="0.25">
      <c r="AD4474" s="210" t="s">
        <v>3</v>
      </c>
    </row>
    <row r="4475" spans="30:30" x14ac:dyDescent="0.25">
      <c r="AD4475" s="210" t="s">
        <v>3</v>
      </c>
    </row>
    <row r="4476" spans="30:30" x14ac:dyDescent="0.25">
      <c r="AD4476" s="210" t="s">
        <v>3</v>
      </c>
    </row>
    <row r="4477" spans="30:30" x14ac:dyDescent="0.25">
      <c r="AD4477" s="210" t="s">
        <v>3</v>
      </c>
    </row>
    <row r="4478" spans="30:30" x14ac:dyDescent="0.25">
      <c r="AD4478" s="210" t="s">
        <v>3</v>
      </c>
    </row>
    <row r="4479" spans="30:30" x14ac:dyDescent="0.25">
      <c r="AD4479" s="210" t="s">
        <v>3</v>
      </c>
    </row>
    <row r="4480" spans="30:30" x14ac:dyDescent="0.25">
      <c r="AD4480" s="210" t="s">
        <v>3</v>
      </c>
    </row>
    <row r="4481" spans="30:30" x14ac:dyDescent="0.25">
      <c r="AD4481" s="210" t="s">
        <v>3</v>
      </c>
    </row>
    <row r="4482" spans="30:30" x14ac:dyDescent="0.25">
      <c r="AD4482" s="210" t="s">
        <v>3</v>
      </c>
    </row>
    <row r="4483" spans="30:30" x14ac:dyDescent="0.25">
      <c r="AD4483" s="210" t="s">
        <v>3</v>
      </c>
    </row>
    <row r="4484" spans="30:30" x14ac:dyDescent="0.25">
      <c r="AD4484" s="210" t="s">
        <v>3</v>
      </c>
    </row>
    <row r="4485" spans="30:30" x14ac:dyDescent="0.25">
      <c r="AD4485" s="210" t="s">
        <v>3</v>
      </c>
    </row>
    <row r="4486" spans="30:30" x14ac:dyDescent="0.25">
      <c r="AD4486" s="210" t="s">
        <v>3</v>
      </c>
    </row>
    <row r="4487" spans="30:30" x14ac:dyDescent="0.25">
      <c r="AD4487" s="210" t="s">
        <v>3</v>
      </c>
    </row>
    <row r="4488" spans="30:30" x14ac:dyDescent="0.25">
      <c r="AD4488" s="210" t="s">
        <v>3</v>
      </c>
    </row>
    <row r="4489" spans="30:30" x14ac:dyDescent="0.25">
      <c r="AD4489" s="210" t="s">
        <v>3</v>
      </c>
    </row>
    <row r="4490" spans="30:30" x14ac:dyDescent="0.25">
      <c r="AD4490" s="210" t="s">
        <v>3</v>
      </c>
    </row>
    <row r="4491" spans="30:30" x14ac:dyDescent="0.25">
      <c r="AD4491" s="210" t="s">
        <v>3</v>
      </c>
    </row>
    <row r="4492" spans="30:30" x14ac:dyDescent="0.25">
      <c r="AD4492" s="210" t="s">
        <v>3</v>
      </c>
    </row>
    <row r="4493" spans="30:30" x14ac:dyDescent="0.25">
      <c r="AD4493" s="210" t="s">
        <v>3</v>
      </c>
    </row>
    <row r="4494" spans="30:30" x14ac:dyDescent="0.25">
      <c r="AD4494" s="210" t="s">
        <v>3</v>
      </c>
    </row>
    <row r="4495" spans="30:30" x14ac:dyDescent="0.25">
      <c r="AD4495" s="210" t="s">
        <v>3</v>
      </c>
    </row>
    <row r="4496" spans="30:30" x14ac:dyDescent="0.25">
      <c r="AD4496" s="210" t="s">
        <v>3</v>
      </c>
    </row>
    <row r="4497" spans="30:30" x14ac:dyDescent="0.25">
      <c r="AD4497" s="210" t="s">
        <v>3</v>
      </c>
    </row>
    <row r="4498" spans="30:30" x14ac:dyDescent="0.25">
      <c r="AD4498" s="210" t="s">
        <v>3</v>
      </c>
    </row>
    <row r="4499" spans="30:30" x14ac:dyDescent="0.25">
      <c r="AD4499" s="210" t="s">
        <v>3</v>
      </c>
    </row>
    <row r="4500" spans="30:30" x14ac:dyDescent="0.25">
      <c r="AD4500" s="210" t="s">
        <v>3</v>
      </c>
    </row>
    <row r="4501" spans="30:30" x14ac:dyDescent="0.25">
      <c r="AD4501" s="210" t="s">
        <v>3</v>
      </c>
    </row>
    <row r="4502" spans="30:30" x14ac:dyDescent="0.25">
      <c r="AD4502" s="210" t="s">
        <v>3</v>
      </c>
    </row>
    <row r="4503" spans="30:30" x14ac:dyDescent="0.25">
      <c r="AD4503" s="210" t="s">
        <v>3</v>
      </c>
    </row>
    <row r="4504" spans="30:30" x14ac:dyDescent="0.25">
      <c r="AD4504" s="210" t="s">
        <v>3</v>
      </c>
    </row>
    <row r="4505" spans="30:30" x14ac:dyDescent="0.25">
      <c r="AD4505" s="210" t="s">
        <v>3</v>
      </c>
    </row>
    <row r="4506" spans="30:30" x14ac:dyDescent="0.25">
      <c r="AD4506" s="210" t="s">
        <v>3</v>
      </c>
    </row>
    <row r="4507" spans="30:30" x14ac:dyDescent="0.25">
      <c r="AD4507" s="210" t="s">
        <v>3</v>
      </c>
    </row>
    <row r="4508" spans="30:30" x14ac:dyDescent="0.25">
      <c r="AD4508" s="210" t="s">
        <v>3</v>
      </c>
    </row>
    <row r="4509" spans="30:30" x14ac:dyDescent="0.25">
      <c r="AD4509" s="210" t="s">
        <v>3</v>
      </c>
    </row>
    <row r="4510" spans="30:30" x14ac:dyDescent="0.25">
      <c r="AD4510" s="210" t="s">
        <v>3</v>
      </c>
    </row>
    <row r="4511" spans="30:30" x14ac:dyDescent="0.25">
      <c r="AD4511" s="210" t="s">
        <v>3</v>
      </c>
    </row>
    <row r="4512" spans="30:30" x14ac:dyDescent="0.25">
      <c r="AD4512" s="210" t="s">
        <v>3</v>
      </c>
    </row>
    <row r="4513" spans="30:30" x14ac:dyDescent="0.25">
      <c r="AD4513" s="210" t="s">
        <v>3</v>
      </c>
    </row>
    <row r="4514" spans="30:30" x14ac:dyDescent="0.25">
      <c r="AD4514" s="210" t="s">
        <v>3</v>
      </c>
    </row>
    <row r="4515" spans="30:30" x14ac:dyDescent="0.25">
      <c r="AD4515" s="210" t="s">
        <v>3</v>
      </c>
    </row>
    <row r="4516" spans="30:30" x14ac:dyDescent="0.25">
      <c r="AD4516" s="210" t="s">
        <v>3</v>
      </c>
    </row>
    <row r="4517" spans="30:30" x14ac:dyDescent="0.25">
      <c r="AD4517" s="210" t="s">
        <v>3</v>
      </c>
    </row>
    <row r="4518" spans="30:30" x14ac:dyDescent="0.25">
      <c r="AD4518" s="210" t="s">
        <v>3</v>
      </c>
    </row>
    <row r="4519" spans="30:30" x14ac:dyDescent="0.25">
      <c r="AD4519" s="210" t="s">
        <v>3</v>
      </c>
    </row>
    <row r="4520" spans="30:30" x14ac:dyDescent="0.25">
      <c r="AD4520" s="210" t="s">
        <v>3</v>
      </c>
    </row>
    <row r="4521" spans="30:30" x14ac:dyDescent="0.25">
      <c r="AD4521" s="210" t="s">
        <v>3</v>
      </c>
    </row>
    <row r="4522" spans="30:30" x14ac:dyDescent="0.25">
      <c r="AD4522" s="210" t="s">
        <v>3</v>
      </c>
    </row>
    <row r="4523" spans="30:30" x14ac:dyDescent="0.25">
      <c r="AD4523" s="210" t="s">
        <v>3</v>
      </c>
    </row>
    <row r="4524" spans="30:30" x14ac:dyDescent="0.25">
      <c r="AD4524" s="210" t="s">
        <v>3</v>
      </c>
    </row>
    <row r="4525" spans="30:30" x14ac:dyDescent="0.25">
      <c r="AD4525" s="210" t="s">
        <v>3</v>
      </c>
    </row>
    <row r="4526" spans="30:30" x14ac:dyDescent="0.25">
      <c r="AD4526" s="210" t="s">
        <v>3</v>
      </c>
    </row>
    <row r="4527" spans="30:30" x14ac:dyDescent="0.25">
      <c r="AD4527" s="210" t="s">
        <v>3</v>
      </c>
    </row>
    <row r="4528" spans="30:30" x14ac:dyDescent="0.25">
      <c r="AD4528" s="210" t="s">
        <v>3</v>
      </c>
    </row>
    <row r="4529" spans="30:30" x14ac:dyDescent="0.25">
      <c r="AD4529" s="210" t="s">
        <v>3</v>
      </c>
    </row>
    <row r="4530" spans="30:30" x14ac:dyDescent="0.25">
      <c r="AD4530" s="210" t="s">
        <v>3</v>
      </c>
    </row>
    <row r="4531" spans="30:30" x14ac:dyDescent="0.25">
      <c r="AD4531" s="210" t="s">
        <v>3</v>
      </c>
    </row>
    <row r="4532" spans="30:30" x14ac:dyDescent="0.25">
      <c r="AD4532" s="210" t="s">
        <v>3</v>
      </c>
    </row>
    <row r="4533" spans="30:30" x14ac:dyDescent="0.25">
      <c r="AD4533" s="210" t="s">
        <v>3</v>
      </c>
    </row>
    <row r="4534" spans="30:30" x14ac:dyDescent="0.25">
      <c r="AD4534" s="210" t="s">
        <v>3</v>
      </c>
    </row>
    <row r="4535" spans="30:30" x14ac:dyDescent="0.25">
      <c r="AD4535" s="210" t="s">
        <v>3</v>
      </c>
    </row>
    <row r="4536" spans="30:30" x14ac:dyDescent="0.25">
      <c r="AD4536" s="210" t="s">
        <v>3</v>
      </c>
    </row>
    <row r="4537" spans="30:30" x14ac:dyDescent="0.25">
      <c r="AD4537" s="210" t="s">
        <v>3</v>
      </c>
    </row>
    <row r="4538" spans="30:30" x14ac:dyDescent="0.25">
      <c r="AD4538" s="210" t="s">
        <v>3</v>
      </c>
    </row>
    <row r="4539" spans="30:30" x14ac:dyDescent="0.25">
      <c r="AD4539" s="210" t="s">
        <v>3</v>
      </c>
    </row>
    <row r="4540" spans="30:30" x14ac:dyDescent="0.25">
      <c r="AD4540" s="210" t="s">
        <v>3</v>
      </c>
    </row>
    <row r="4541" spans="30:30" x14ac:dyDescent="0.25">
      <c r="AD4541" s="210" t="s">
        <v>3</v>
      </c>
    </row>
    <row r="4542" spans="30:30" x14ac:dyDescent="0.25">
      <c r="AD4542" s="210" t="s">
        <v>3</v>
      </c>
    </row>
    <row r="4543" spans="30:30" x14ac:dyDescent="0.25">
      <c r="AD4543" s="210" t="s">
        <v>3</v>
      </c>
    </row>
    <row r="4544" spans="30:30" x14ac:dyDescent="0.25">
      <c r="AD4544" s="210" t="s">
        <v>3</v>
      </c>
    </row>
    <row r="4545" spans="30:30" x14ac:dyDescent="0.25">
      <c r="AD4545" s="210" t="s">
        <v>3</v>
      </c>
    </row>
    <row r="4546" spans="30:30" x14ac:dyDescent="0.25">
      <c r="AD4546" s="210" t="s">
        <v>3</v>
      </c>
    </row>
    <row r="4547" spans="30:30" x14ac:dyDescent="0.25">
      <c r="AD4547" s="210" t="s">
        <v>3</v>
      </c>
    </row>
    <row r="4548" spans="30:30" x14ac:dyDescent="0.25">
      <c r="AD4548" s="210" t="s">
        <v>3</v>
      </c>
    </row>
    <row r="4549" spans="30:30" x14ac:dyDescent="0.25">
      <c r="AD4549" s="210" t="s">
        <v>3</v>
      </c>
    </row>
    <row r="4550" spans="30:30" x14ac:dyDescent="0.25">
      <c r="AD4550" s="210" t="s">
        <v>3</v>
      </c>
    </row>
    <row r="4551" spans="30:30" x14ac:dyDescent="0.25">
      <c r="AD4551" s="210" t="s">
        <v>3</v>
      </c>
    </row>
    <row r="4552" spans="30:30" x14ac:dyDescent="0.25">
      <c r="AD4552" s="210" t="s">
        <v>3</v>
      </c>
    </row>
    <row r="4553" spans="30:30" x14ac:dyDescent="0.25">
      <c r="AD4553" s="210" t="s">
        <v>3</v>
      </c>
    </row>
    <row r="4554" spans="30:30" x14ac:dyDescent="0.25">
      <c r="AD4554" s="210" t="s">
        <v>3</v>
      </c>
    </row>
    <row r="4555" spans="30:30" x14ac:dyDescent="0.25">
      <c r="AD4555" s="210" t="s">
        <v>3</v>
      </c>
    </row>
    <row r="4556" spans="30:30" x14ac:dyDescent="0.25">
      <c r="AD4556" s="210" t="s">
        <v>3</v>
      </c>
    </row>
    <row r="4557" spans="30:30" x14ac:dyDescent="0.25">
      <c r="AD4557" s="210" t="s">
        <v>3</v>
      </c>
    </row>
    <row r="4558" spans="30:30" x14ac:dyDescent="0.25">
      <c r="AD4558" s="210" t="s">
        <v>3</v>
      </c>
    </row>
    <row r="4559" spans="30:30" x14ac:dyDescent="0.25">
      <c r="AD4559" s="210" t="s">
        <v>3</v>
      </c>
    </row>
    <row r="4560" spans="30:30" x14ac:dyDescent="0.25">
      <c r="AD4560" s="210" t="s">
        <v>3</v>
      </c>
    </row>
    <row r="4561" spans="30:30" x14ac:dyDescent="0.25">
      <c r="AD4561" s="210" t="s">
        <v>3</v>
      </c>
    </row>
    <row r="4562" spans="30:30" x14ac:dyDescent="0.25">
      <c r="AD4562" s="210" t="s">
        <v>3</v>
      </c>
    </row>
    <row r="4563" spans="30:30" x14ac:dyDescent="0.25">
      <c r="AD4563" s="210" t="s">
        <v>3</v>
      </c>
    </row>
    <row r="4564" spans="30:30" x14ac:dyDescent="0.25">
      <c r="AD4564" s="210" t="s">
        <v>3</v>
      </c>
    </row>
    <row r="4565" spans="30:30" x14ac:dyDescent="0.25">
      <c r="AD4565" s="210" t="s">
        <v>3</v>
      </c>
    </row>
    <row r="4566" spans="30:30" x14ac:dyDescent="0.25">
      <c r="AD4566" s="210" t="s">
        <v>3</v>
      </c>
    </row>
    <row r="4567" spans="30:30" x14ac:dyDescent="0.25">
      <c r="AD4567" s="210" t="s">
        <v>3</v>
      </c>
    </row>
    <row r="4568" spans="30:30" x14ac:dyDescent="0.25">
      <c r="AD4568" s="210" t="s">
        <v>3</v>
      </c>
    </row>
    <row r="4569" spans="30:30" x14ac:dyDescent="0.25">
      <c r="AD4569" s="210" t="s">
        <v>3</v>
      </c>
    </row>
    <row r="4570" spans="30:30" x14ac:dyDescent="0.25">
      <c r="AD4570" s="210" t="s">
        <v>3</v>
      </c>
    </row>
    <row r="4571" spans="30:30" x14ac:dyDescent="0.25">
      <c r="AD4571" s="210" t="s">
        <v>3</v>
      </c>
    </row>
    <row r="4572" spans="30:30" x14ac:dyDescent="0.25">
      <c r="AD4572" s="210" t="s">
        <v>3</v>
      </c>
    </row>
    <row r="4573" spans="30:30" x14ac:dyDescent="0.25">
      <c r="AD4573" s="210" t="s">
        <v>3</v>
      </c>
    </row>
    <row r="4574" spans="30:30" x14ac:dyDescent="0.25">
      <c r="AD4574" s="210" t="s">
        <v>3</v>
      </c>
    </row>
    <row r="4575" spans="30:30" x14ac:dyDescent="0.25">
      <c r="AD4575" s="210" t="s">
        <v>3</v>
      </c>
    </row>
    <row r="4576" spans="30:30" x14ac:dyDescent="0.25">
      <c r="AD4576" s="210" t="s">
        <v>3</v>
      </c>
    </row>
    <row r="4577" spans="30:30" x14ac:dyDescent="0.25">
      <c r="AD4577" s="210" t="s">
        <v>3</v>
      </c>
    </row>
    <row r="4578" spans="30:30" x14ac:dyDescent="0.25">
      <c r="AD4578" s="210" t="s">
        <v>3</v>
      </c>
    </row>
    <row r="4579" spans="30:30" x14ac:dyDescent="0.25">
      <c r="AD4579" s="210" t="s">
        <v>3</v>
      </c>
    </row>
    <row r="4580" spans="30:30" x14ac:dyDescent="0.25">
      <c r="AD4580" s="210" t="s">
        <v>3</v>
      </c>
    </row>
    <row r="4581" spans="30:30" x14ac:dyDescent="0.25">
      <c r="AD4581" s="210" t="s">
        <v>3</v>
      </c>
    </row>
    <row r="4582" spans="30:30" x14ac:dyDescent="0.25">
      <c r="AD4582" s="210" t="s">
        <v>3</v>
      </c>
    </row>
    <row r="4583" spans="30:30" x14ac:dyDescent="0.25">
      <c r="AD4583" s="210" t="s">
        <v>3</v>
      </c>
    </row>
    <row r="4584" spans="30:30" x14ac:dyDescent="0.25">
      <c r="AD4584" s="210" t="s">
        <v>3</v>
      </c>
    </row>
    <row r="4585" spans="30:30" x14ac:dyDescent="0.25">
      <c r="AD4585" s="210" t="s">
        <v>3</v>
      </c>
    </row>
    <row r="4586" spans="30:30" x14ac:dyDescent="0.25">
      <c r="AD4586" s="210" t="s">
        <v>3</v>
      </c>
    </row>
    <row r="4587" spans="30:30" x14ac:dyDescent="0.25">
      <c r="AD4587" s="210" t="s">
        <v>3</v>
      </c>
    </row>
    <row r="4588" spans="30:30" x14ac:dyDescent="0.25">
      <c r="AD4588" s="210" t="s">
        <v>3</v>
      </c>
    </row>
    <row r="4589" spans="30:30" x14ac:dyDescent="0.25">
      <c r="AD4589" s="210" t="s">
        <v>3</v>
      </c>
    </row>
    <row r="4590" spans="30:30" x14ac:dyDescent="0.25">
      <c r="AD4590" s="210" t="s">
        <v>3</v>
      </c>
    </row>
    <row r="4591" spans="30:30" x14ac:dyDescent="0.25">
      <c r="AD4591" s="210" t="s">
        <v>3</v>
      </c>
    </row>
    <row r="4592" spans="30:30" x14ac:dyDescent="0.25">
      <c r="AD4592" s="210" t="s">
        <v>3</v>
      </c>
    </row>
    <row r="4593" spans="30:30" x14ac:dyDescent="0.25">
      <c r="AD4593" s="210" t="s">
        <v>3</v>
      </c>
    </row>
    <row r="4594" spans="30:30" x14ac:dyDescent="0.25">
      <c r="AD4594" s="210" t="s">
        <v>3</v>
      </c>
    </row>
    <row r="4595" spans="30:30" x14ac:dyDescent="0.25">
      <c r="AD4595" s="210" t="s">
        <v>3</v>
      </c>
    </row>
    <row r="4596" spans="30:30" x14ac:dyDescent="0.25">
      <c r="AD4596" s="210" t="s">
        <v>3</v>
      </c>
    </row>
    <row r="4597" spans="30:30" x14ac:dyDescent="0.25">
      <c r="AD4597" s="210" t="s">
        <v>3</v>
      </c>
    </row>
    <row r="4598" spans="30:30" x14ac:dyDescent="0.25">
      <c r="AD4598" s="210" t="s">
        <v>3</v>
      </c>
    </row>
    <row r="4599" spans="30:30" x14ac:dyDescent="0.25">
      <c r="AD4599" s="210" t="s">
        <v>3</v>
      </c>
    </row>
    <row r="4600" spans="30:30" x14ac:dyDescent="0.25">
      <c r="AD4600" s="210" t="s">
        <v>3</v>
      </c>
    </row>
    <row r="4601" spans="30:30" x14ac:dyDescent="0.25">
      <c r="AD4601" s="210" t="s">
        <v>3</v>
      </c>
    </row>
    <row r="4602" spans="30:30" x14ac:dyDescent="0.25">
      <c r="AD4602" s="210" t="s">
        <v>3</v>
      </c>
    </row>
    <row r="4603" spans="30:30" x14ac:dyDescent="0.25">
      <c r="AD4603" s="210" t="s">
        <v>3</v>
      </c>
    </row>
    <row r="4604" spans="30:30" x14ac:dyDescent="0.25">
      <c r="AD4604" s="210" t="s">
        <v>3</v>
      </c>
    </row>
    <row r="4605" spans="30:30" x14ac:dyDescent="0.25">
      <c r="AD4605" s="210" t="s">
        <v>3</v>
      </c>
    </row>
    <row r="4606" spans="30:30" x14ac:dyDescent="0.25">
      <c r="AD4606" s="210" t="s">
        <v>3</v>
      </c>
    </row>
    <row r="4607" spans="30:30" x14ac:dyDescent="0.25">
      <c r="AD4607" s="210" t="s">
        <v>3</v>
      </c>
    </row>
    <row r="4608" spans="30:30" x14ac:dyDescent="0.25">
      <c r="AD4608" s="210" t="s">
        <v>3</v>
      </c>
    </row>
    <row r="4609" spans="30:30" x14ac:dyDescent="0.25">
      <c r="AD4609" s="210" t="s">
        <v>3</v>
      </c>
    </row>
    <row r="4610" spans="30:30" x14ac:dyDescent="0.25">
      <c r="AD4610" s="210" t="s">
        <v>3</v>
      </c>
    </row>
    <row r="4611" spans="30:30" x14ac:dyDescent="0.25">
      <c r="AD4611" s="210" t="s">
        <v>3</v>
      </c>
    </row>
    <row r="4612" spans="30:30" x14ac:dyDescent="0.25">
      <c r="AD4612" s="210" t="s">
        <v>3</v>
      </c>
    </row>
    <row r="4613" spans="30:30" x14ac:dyDescent="0.25">
      <c r="AD4613" s="210" t="s">
        <v>3</v>
      </c>
    </row>
    <row r="4614" spans="30:30" x14ac:dyDescent="0.25">
      <c r="AD4614" s="210" t="s">
        <v>3</v>
      </c>
    </row>
    <row r="4615" spans="30:30" x14ac:dyDescent="0.25">
      <c r="AD4615" s="210" t="s">
        <v>3</v>
      </c>
    </row>
    <row r="4616" spans="30:30" x14ac:dyDescent="0.25">
      <c r="AD4616" s="210" t="s">
        <v>3</v>
      </c>
    </row>
    <row r="4617" spans="30:30" x14ac:dyDescent="0.25">
      <c r="AD4617" s="210" t="s">
        <v>3</v>
      </c>
    </row>
    <row r="4618" spans="30:30" x14ac:dyDescent="0.25">
      <c r="AD4618" s="210" t="s">
        <v>3</v>
      </c>
    </row>
    <row r="4619" spans="30:30" x14ac:dyDescent="0.25">
      <c r="AD4619" s="210" t="s">
        <v>3</v>
      </c>
    </row>
    <row r="4620" spans="30:30" x14ac:dyDescent="0.25">
      <c r="AD4620" s="210" t="s">
        <v>3</v>
      </c>
    </row>
    <row r="4621" spans="30:30" x14ac:dyDescent="0.25">
      <c r="AD4621" s="210" t="s">
        <v>3</v>
      </c>
    </row>
    <row r="4622" spans="30:30" x14ac:dyDescent="0.25">
      <c r="AD4622" s="210" t="s">
        <v>3</v>
      </c>
    </row>
    <row r="4623" spans="30:30" x14ac:dyDescent="0.25">
      <c r="AD4623" s="210" t="s">
        <v>3</v>
      </c>
    </row>
    <row r="4624" spans="30:30" x14ac:dyDescent="0.25">
      <c r="AD4624" s="210" t="s">
        <v>3</v>
      </c>
    </row>
    <row r="4625" spans="30:30" x14ac:dyDescent="0.25">
      <c r="AD4625" s="210" t="s">
        <v>3</v>
      </c>
    </row>
    <row r="4626" spans="30:30" x14ac:dyDescent="0.25">
      <c r="AD4626" s="210" t="s">
        <v>3</v>
      </c>
    </row>
    <row r="4627" spans="30:30" x14ac:dyDescent="0.25">
      <c r="AD4627" s="210" t="s">
        <v>3</v>
      </c>
    </row>
    <row r="4628" spans="30:30" x14ac:dyDescent="0.25">
      <c r="AD4628" s="210" t="s">
        <v>3</v>
      </c>
    </row>
    <row r="4629" spans="30:30" x14ac:dyDescent="0.25">
      <c r="AD4629" s="210" t="s">
        <v>3</v>
      </c>
    </row>
    <row r="4630" spans="30:30" x14ac:dyDescent="0.25">
      <c r="AD4630" s="210" t="s">
        <v>3</v>
      </c>
    </row>
    <row r="4631" spans="30:30" x14ac:dyDescent="0.25">
      <c r="AD4631" s="210" t="s">
        <v>3</v>
      </c>
    </row>
    <row r="4632" spans="30:30" x14ac:dyDescent="0.25">
      <c r="AD4632" s="210" t="s">
        <v>3</v>
      </c>
    </row>
    <row r="4633" spans="30:30" x14ac:dyDescent="0.25">
      <c r="AD4633" s="210" t="s">
        <v>3</v>
      </c>
    </row>
    <row r="4634" spans="30:30" x14ac:dyDescent="0.25">
      <c r="AD4634" s="210" t="s">
        <v>3</v>
      </c>
    </row>
    <row r="4635" spans="30:30" x14ac:dyDescent="0.25">
      <c r="AD4635" s="210" t="s">
        <v>3</v>
      </c>
    </row>
    <row r="4636" spans="30:30" x14ac:dyDescent="0.25">
      <c r="AD4636" s="210" t="s">
        <v>3</v>
      </c>
    </row>
    <row r="4637" spans="30:30" x14ac:dyDescent="0.25">
      <c r="AD4637" s="210" t="s">
        <v>3</v>
      </c>
    </row>
    <row r="4638" spans="30:30" x14ac:dyDescent="0.25">
      <c r="AD4638" s="210" t="s">
        <v>3</v>
      </c>
    </row>
    <row r="4639" spans="30:30" x14ac:dyDescent="0.25">
      <c r="AD4639" s="210" t="s">
        <v>3</v>
      </c>
    </row>
    <row r="4640" spans="30:30" x14ac:dyDescent="0.25">
      <c r="AD4640" s="210" t="s">
        <v>3</v>
      </c>
    </row>
    <row r="4641" spans="30:30" x14ac:dyDescent="0.25">
      <c r="AD4641" s="210" t="s">
        <v>3</v>
      </c>
    </row>
    <row r="4642" spans="30:30" x14ac:dyDescent="0.25">
      <c r="AD4642" s="210" t="s">
        <v>3</v>
      </c>
    </row>
    <row r="4643" spans="30:30" x14ac:dyDescent="0.25">
      <c r="AD4643" s="210" t="s">
        <v>3</v>
      </c>
    </row>
    <row r="4644" spans="30:30" x14ac:dyDescent="0.25">
      <c r="AD4644" s="210" t="s">
        <v>3</v>
      </c>
    </row>
    <row r="4645" spans="30:30" x14ac:dyDescent="0.25">
      <c r="AD4645" s="210" t="s">
        <v>3</v>
      </c>
    </row>
    <row r="4646" spans="30:30" x14ac:dyDescent="0.25">
      <c r="AD4646" s="210" t="s">
        <v>3</v>
      </c>
    </row>
    <row r="4647" spans="30:30" x14ac:dyDescent="0.25">
      <c r="AD4647" s="210" t="s">
        <v>3</v>
      </c>
    </row>
    <row r="4648" spans="30:30" x14ac:dyDescent="0.25">
      <c r="AD4648" s="210" t="s">
        <v>3</v>
      </c>
    </row>
    <row r="4649" spans="30:30" x14ac:dyDescent="0.25">
      <c r="AD4649" s="210" t="s">
        <v>3</v>
      </c>
    </row>
    <row r="4650" spans="30:30" x14ac:dyDescent="0.25">
      <c r="AD4650" s="210" t="s">
        <v>3</v>
      </c>
    </row>
    <row r="4651" spans="30:30" x14ac:dyDescent="0.25">
      <c r="AD4651" s="210" t="s">
        <v>3</v>
      </c>
    </row>
    <row r="4652" spans="30:30" x14ac:dyDescent="0.25">
      <c r="AD4652" s="210" t="s">
        <v>3</v>
      </c>
    </row>
    <row r="4653" spans="30:30" x14ac:dyDescent="0.25">
      <c r="AD4653" s="210" t="s">
        <v>3</v>
      </c>
    </row>
    <row r="4654" spans="30:30" x14ac:dyDescent="0.25">
      <c r="AD4654" s="210" t="s">
        <v>3</v>
      </c>
    </row>
    <row r="4655" spans="30:30" x14ac:dyDescent="0.25">
      <c r="AD4655" s="210" t="s">
        <v>3</v>
      </c>
    </row>
    <row r="4656" spans="30:30" x14ac:dyDescent="0.25">
      <c r="AD4656" s="210" t="s">
        <v>3</v>
      </c>
    </row>
    <row r="4657" spans="30:30" x14ac:dyDescent="0.25">
      <c r="AD4657" s="210" t="s">
        <v>3</v>
      </c>
    </row>
    <row r="4658" spans="30:30" x14ac:dyDescent="0.25">
      <c r="AD4658" s="210" t="s">
        <v>3</v>
      </c>
    </row>
    <row r="4659" spans="30:30" x14ac:dyDescent="0.25">
      <c r="AD4659" s="210" t="s">
        <v>3</v>
      </c>
    </row>
    <row r="4660" spans="30:30" x14ac:dyDescent="0.25">
      <c r="AD4660" s="210" t="s">
        <v>3</v>
      </c>
    </row>
    <row r="4661" spans="30:30" x14ac:dyDescent="0.25">
      <c r="AD4661" s="210" t="s">
        <v>3</v>
      </c>
    </row>
    <row r="4662" spans="30:30" x14ac:dyDescent="0.25">
      <c r="AD4662" s="210" t="s">
        <v>3</v>
      </c>
    </row>
    <row r="4663" spans="30:30" x14ac:dyDescent="0.25">
      <c r="AD4663" s="210" t="s">
        <v>3</v>
      </c>
    </row>
    <row r="4664" spans="30:30" x14ac:dyDescent="0.25">
      <c r="AD4664" s="210" t="s">
        <v>3</v>
      </c>
    </row>
    <row r="4665" spans="30:30" x14ac:dyDescent="0.25">
      <c r="AD4665" s="210" t="s">
        <v>3</v>
      </c>
    </row>
    <row r="4666" spans="30:30" x14ac:dyDescent="0.25">
      <c r="AD4666" s="210" t="s">
        <v>3</v>
      </c>
    </row>
    <row r="4667" spans="30:30" x14ac:dyDescent="0.25">
      <c r="AD4667" s="210" t="s">
        <v>3</v>
      </c>
    </row>
    <row r="4668" spans="30:30" x14ac:dyDescent="0.25">
      <c r="AD4668" s="210" t="s">
        <v>3</v>
      </c>
    </row>
    <row r="4669" spans="30:30" x14ac:dyDescent="0.25">
      <c r="AD4669" s="210" t="s">
        <v>3</v>
      </c>
    </row>
    <row r="4670" spans="30:30" x14ac:dyDescent="0.25">
      <c r="AD4670" s="210" t="s">
        <v>3</v>
      </c>
    </row>
    <row r="4671" spans="30:30" x14ac:dyDescent="0.25">
      <c r="AD4671" s="210" t="s">
        <v>3</v>
      </c>
    </row>
    <row r="4672" spans="30:30" x14ac:dyDescent="0.25">
      <c r="AD4672" s="210" t="s">
        <v>3</v>
      </c>
    </row>
    <row r="4673" spans="30:30" x14ac:dyDescent="0.25">
      <c r="AD4673" s="210" t="s">
        <v>3</v>
      </c>
    </row>
    <row r="4674" spans="30:30" x14ac:dyDescent="0.25">
      <c r="AD4674" s="210" t="s">
        <v>3</v>
      </c>
    </row>
    <row r="4675" spans="30:30" x14ac:dyDescent="0.25">
      <c r="AD4675" s="210" t="s">
        <v>3</v>
      </c>
    </row>
    <row r="4676" spans="30:30" x14ac:dyDescent="0.25">
      <c r="AD4676" s="210" t="s">
        <v>3</v>
      </c>
    </row>
    <row r="4677" spans="30:30" x14ac:dyDescent="0.25">
      <c r="AD4677" s="210" t="s">
        <v>3</v>
      </c>
    </row>
    <row r="4678" spans="30:30" x14ac:dyDescent="0.25">
      <c r="AD4678" s="210" t="s">
        <v>3</v>
      </c>
    </row>
    <row r="4679" spans="30:30" x14ac:dyDescent="0.25">
      <c r="AD4679" s="210" t="s">
        <v>3</v>
      </c>
    </row>
    <row r="4680" spans="30:30" x14ac:dyDescent="0.25">
      <c r="AD4680" s="210" t="s">
        <v>3</v>
      </c>
    </row>
    <row r="4681" spans="30:30" x14ac:dyDescent="0.25">
      <c r="AD4681" s="210" t="s">
        <v>3</v>
      </c>
    </row>
    <row r="4682" spans="30:30" x14ac:dyDescent="0.25">
      <c r="AD4682" s="210" t="s">
        <v>3</v>
      </c>
    </row>
    <row r="4683" spans="30:30" x14ac:dyDescent="0.25">
      <c r="AD4683" s="210" t="s">
        <v>3</v>
      </c>
    </row>
    <row r="4684" spans="30:30" x14ac:dyDescent="0.25">
      <c r="AD4684" s="210" t="s">
        <v>3</v>
      </c>
    </row>
    <row r="4685" spans="30:30" x14ac:dyDescent="0.25">
      <c r="AD4685" s="210" t="s">
        <v>3</v>
      </c>
    </row>
    <row r="4686" spans="30:30" x14ac:dyDescent="0.25">
      <c r="AD4686" s="210" t="s">
        <v>3</v>
      </c>
    </row>
    <row r="4687" spans="30:30" x14ac:dyDescent="0.25">
      <c r="AD4687" s="210" t="s">
        <v>3</v>
      </c>
    </row>
    <row r="4688" spans="30:30" x14ac:dyDescent="0.25">
      <c r="AD4688" s="210" t="s">
        <v>3</v>
      </c>
    </row>
    <row r="4689" spans="30:30" x14ac:dyDescent="0.25">
      <c r="AD4689" s="210" t="s">
        <v>3</v>
      </c>
    </row>
    <row r="4690" spans="30:30" x14ac:dyDescent="0.25">
      <c r="AD4690" s="210" t="s">
        <v>3</v>
      </c>
    </row>
    <row r="4691" spans="30:30" x14ac:dyDescent="0.25">
      <c r="AD4691" s="210" t="s">
        <v>3</v>
      </c>
    </row>
    <row r="4692" spans="30:30" x14ac:dyDescent="0.25">
      <c r="AD4692" s="210" t="s">
        <v>3</v>
      </c>
    </row>
    <row r="4693" spans="30:30" x14ac:dyDescent="0.25">
      <c r="AD4693" s="210" t="s">
        <v>3</v>
      </c>
    </row>
    <row r="4694" spans="30:30" x14ac:dyDescent="0.25">
      <c r="AD4694" s="210" t="s">
        <v>3</v>
      </c>
    </row>
    <row r="4695" spans="30:30" x14ac:dyDescent="0.25">
      <c r="AD4695" s="210" t="s">
        <v>3</v>
      </c>
    </row>
    <row r="4696" spans="30:30" x14ac:dyDescent="0.25">
      <c r="AD4696" s="210" t="s">
        <v>3</v>
      </c>
    </row>
    <row r="4697" spans="30:30" x14ac:dyDescent="0.25">
      <c r="AD4697" s="210" t="s">
        <v>3</v>
      </c>
    </row>
    <row r="4698" spans="30:30" x14ac:dyDescent="0.25">
      <c r="AD4698" s="210" t="s">
        <v>3</v>
      </c>
    </row>
    <row r="4699" spans="30:30" x14ac:dyDescent="0.25">
      <c r="AD4699" s="210" t="s">
        <v>3</v>
      </c>
    </row>
    <row r="4700" spans="30:30" x14ac:dyDescent="0.25">
      <c r="AD4700" s="210" t="s">
        <v>3</v>
      </c>
    </row>
    <row r="4701" spans="30:30" x14ac:dyDescent="0.25">
      <c r="AD4701" s="210" t="s">
        <v>3</v>
      </c>
    </row>
    <row r="4702" spans="30:30" x14ac:dyDescent="0.25">
      <c r="AD4702" s="210" t="s">
        <v>3</v>
      </c>
    </row>
    <row r="4703" spans="30:30" x14ac:dyDescent="0.25">
      <c r="AD4703" s="210" t="s">
        <v>3</v>
      </c>
    </row>
    <row r="4704" spans="30:30" x14ac:dyDescent="0.25">
      <c r="AD4704" s="210" t="s">
        <v>3</v>
      </c>
    </row>
    <row r="4705" spans="30:30" x14ac:dyDescent="0.25">
      <c r="AD4705" s="210" t="s">
        <v>3</v>
      </c>
    </row>
    <row r="4706" spans="30:30" x14ac:dyDescent="0.25">
      <c r="AD4706" s="210" t="s">
        <v>3</v>
      </c>
    </row>
    <row r="4707" spans="30:30" x14ac:dyDescent="0.25">
      <c r="AD4707" s="210" t="s">
        <v>3</v>
      </c>
    </row>
    <row r="4708" spans="30:30" x14ac:dyDescent="0.25">
      <c r="AD4708" s="210" t="s">
        <v>3</v>
      </c>
    </row>
    <row r="4709" spans="30:30" x14ac:dyDescent="0.25">
      <c r="AD4709" s="210" t="s">
        <v>3</v>
      </c>
    </row>
    <row r="4710" spans="30:30" x14ac:dyDescent="0.25">
      <c r="AD4710" s="210" t="s">
        <v>3</v>
      </c>
    </row>
    <row r="4711" spans="30:30" x14ac:dyDescent="0.25">
      <c r="AD4711" s="210" t="s">
        <v>3</v>
      </c>
    </row>
    <row r="4712" spans="30:30" x14ac:dyDescent="0.25">
      <c r="AD4712" s="210" t="s">
        <v>3</v>
      </c>
    </row>
    <row r="4713" spans="30:30" x14ac:dyDescent="0.25">
      <c r="AD4713" s="210" t="s">
        <v>3</v>
      </c>
    </row>
    <row r="4714" spans="30:30" x14ac:dyDescent="0.25">
      <c r="AD4714" s="210" t="s">
        <v>3</v>
      </c>
    </row>
    <row r="4715" spans="30:30" x14ac:dyDescent="0.25">
      <c r="AD4715" s="210" t="s">
        <v>3</v>
      </c>
    </row>
    <row r="4716" spans="30:30" x14ac:dyDescent="0.25">
      <c r="AD4716" s="210" t="s">
        <v>3</v>
      </c>
    </row>
    <row r="4717" spans="30:30" x14ac:dyDescent="0.25">
      <c r="AD4717" s="210" t="s">
        <v>3</v>
      </c>
    </row>
    <row r="4718" spans="30:30" x14ac:dyDescent="0.25">
      <c r="AD4718" s="210" t="s">
        <v>3</v>
      </c>
    </row>
    <row r="4719" spans="30:30" x14ac:dyDescent="0.25">
      <c r="AD4719" s="210" t="s">
        <v>3</v>
      </c>
    </row>
    <row r="4720" spans="30:30" x14ac:dyDescent="0.25">
      <c r="AD4720" s="210" t="s">
        <v>3</v>
      </c>
    </row>
    <row r="4721" spans="30:30" x14ac:dyDescent="0.25">
      <c r="AD4721" s="210" t="s">
        <v>3</v>
      </c>
    </row>
    <row r="4722" spans="30:30" x14ac:dyDescent="0.25">
      <c r="AD4722" s="210" t="s">
        <v>3</v>
      </c>
    </row>
    <row r="4723" spans="30:30" x14ac:dyDescent="0.25">
      <c r="AD4723" s="210" t="s">
        <v>3</v>
      </c>
    </row>
    <row r="4724" spans="30:30" x14ac:dyDescent="0.25">
      <c r="AD4724" s="210" t="s">
        <v>3</v>
      </c>
    </row>
    <row r="4725" spans="30:30" x14ac:dyDescent="0.25">
      <c r="AD4725" s="210" t="s">
        <v>3</v>
      </c>
    </row>
    <row r="4726" spans="30:30" x14ac:dyDescent="0.25">
      <c r="AD4726" s="210" t="s">
        <v>3</v>
      </c>
    </row>
    <row r="4727" spans="30:30" x14ac:dyDescent="0.25">
      <c r="AD4727" s="210" t="s">
        <v>3</v>
      </c>
    </row>
    <row r="4728" spans="30:30" x14ac:dyDescent="0.25">
      <c r="AD4728" s="210" t="s">
        <v>3</v>
      </c>
    </row>
    <row r="4729" spans="30:30" x14ac:dyDescent="0.25">
      <c r="AD4729" s="210" t="s">
        <v>3</v>
      </c>
    </row>
    <row r="4730" spans="30:30" x14ac:dyDescent="0.25">
      <c r="AD4730" s="210" t="s">
        <v>3</v>
      </c>
    </row>
    <row r="4731" spans="30:30" x14ac:dyDescent="0.25">
      <c r="AD4731" s="210" t="s">
        <v>3</v>
      </c>
    </row>
    <row r="4732" spans="30:30" x14ac:dyDescent="0.25">
      <c r="AD4732" s="210" t="s">
        <v>3</v>
      </c>
    </row>
    <row r="4733" spans="30:30" x14ac:dyDescent="0.25">
      <c r="AD4733" s="210" t="s">
        <v>3</v>
      </c>
    </row>
    <row r="4734" spans="30:30" x14ac:dyDescent="0.25">
      <c r="AD4734" s="210" t="s">
        <v>3</v>
      </c>
    </row>
    <row r="4735" spans="30:30" x14ac:dyDescent="0.25">
      <c r="AD4735" s="210" t="s">
        <v>3</v>
      </c>
    </row>
    <row r="4736" spans="30:30" x14ac:dyDescent="0.25">
      <c r="AD4736" s="210" t="s">
        <v>3</v>
      </c>
    </row>
    <row r="4737" spans="30:30" x14ac:dyDescent="0.25">
      <c r="AD4737" s="210" t="s">
        <v>3</v>
      </c>
    </row>
    <row r="4738" spans="30:30" x14ac:dyDescent="0.25">
      <c r="AD4738" s="210" t="s">
        <v>3</v>
      </c>
    </row>
    <row r="4739" spans="30:30" x14ac:dyDescent="0.25">
      <c r="AD4739" s="210" t="s">
        <v>3</v>
      </c>
    </row>
    <row r="4740" spans="30:30" x14ac:dyDescent="0.25">
      <c r="AD4740" s="210" t="s">
        <v>3</v>
      </c>
    </row>
    <row r="4741" spans="30:30" x14ac:dyDescent="0.25">
      <c r="AD4741" s="210" t="s">
        <v>3</v>
      </c>
    </row>
    <row r="4742" spans="30:30" x14ac:dyDescent="0.25">
      <c r="AD4742" s="210" t="s">
        <v>3</v>
      </c>
    </row>
    <row r="4743" spans="30:30" x14ac:dyDescent="0.25">
      <c r="AD4743" s="210" t="s">
        <v>3</v>
      </c>
    </row>
    <row r="4744" spans="30:30" x14ac:dyDescent="0.25">
      <c r="AD4744" s="210" t="s">
        <v>3</v>
      </c>
    </row>
    <row r="4745" spans="30:30" x14ac:dyDescent="0.25">
      <c r="AD4745" s="210" t="s">
        <v>3</v>
      </c>
    </row>
    <row r="4746" spans="30:30" x14ac:dyDescent="0.25">
      <c r="AD4746" s="210" t="s">
        <v>3</v>
      </c>
    </row>
    <row r="4747" spans="30:30" x14ac:dyDescent="0.25">
      <c r="AD4747" s="210" t="s">
        <v>3</v>
      </c>
    </row>
    <row r="4748" spans="30:30" x14ac:dyDescent="0.25">
      <c r="AD4748" s="210" t="s">
        <v>3</v>
      </c>
    </row>
    <row r="4749" spans="30:30" x14ac:dyDescent="0.25">
      <c r="AD4749" s="210" t="s">
        <v>3</v>
      </c>
    </row>
    <row r="4750" spans="30:30" x14ac:dyDescent="0.25">
      <c r="AD4750" s="210" t="s">
        <v>3</v>
      </c>
    </row>
    <row r="4751" spans="30:30" x14ac:dyDescent="0.25">
      <c r="AD4751" s="210" t="s">
        <v>3</v>
      </c>
    </row>
    <row r="4752" spans="30:30" x14ac:dyDescent="0.25">
      <c r="AD4752" s="210" t="s">
        <v>3</v>
      </c>
    </row>
    <row r="4753" spans="30:30" x14ac:dyDescent="0.25">
      <c r="AD4753" s="210" t="s">
        <v>3</v>
      </c>
    </row>
    <row r="4754" spans="30:30" x14ac:dyDescent="0.25">
      <c r="AD4754" s="210" t="s">
        <v>3</v>
      </c>
    </row>
    <row r="4755" spans="30:30" x14ac:dyDescent="0.25">
      <c r="AD4755" s="210" t="s">
        <v>3</v>
      </c>
    </row>
    <row r="4756" spans="30:30" x14ac:dyDescent="0.25">
      <c r="AD4756" s="210" t="s">
        <v>3</v>
      </c>
    </row>
    <row r="4757" spans="30:30" x14ac:dyDescent="0.25">
      <c r="AD4757" s="210" t="s">
        <v>3</v>
      </c>
    </row>
    <row r="4758" spans="30:30" x14ac:dyDescent="0.25">
      <c r="AD4758" s="210" t="s">
        <v>3</v>
      </c>
    </row>
    <row r="4759" spans="30:30" x14ac:dyDescent="0.25">
      <c r="AD4759" s="210" t="s">
        <v>3</v>
      </c>
    </row>
    <row r="4760" spans="30:30" x14ac:dyDescent="0.25">
      <c r="AD4760" s="210" t="s">
        <v>3</v>
      </c>
    </row>
    <row r="4761" spans="30:30" x14ac:dyDescent="0.25">
      <c r="AD4761" s="210" t="s">
        <v>3</v>
      </c>
    </row>
    <row r="4762" spans="30:30" x14ac:dyDescent="0.25">
      <c r="AD4762" s="210" t="s">
        <v>3</v>
      </c>
    </row>
    <row r="4763" spans="30:30" x14ac:dyDescent="0.25">
      <c r="AD4763" s="210" t="s">
        <v>3</v>
      </c>
    </row>
    <row r="4764" spans="30:30" x14ac:dyDescent="0.25">
      <c r="AD4764" s="210" t="s">
        <v>3</v>
      </c>
    </row>
    <row r="4765" spans="30:30" x14ac:dyDescent="0.25">
      <c r="AD4765" s="210" t="s">
        <v>3</v>
      </c>
    </row>
    <row r="4766" spans="30:30" x14ac:dyDescent="0.25">
      <c r="AD4766" s="210" t="s">
        <v>3</v>
      </c>
    </row>
    <row r="4767" spans="30:30" x14ac:dyDescent="0.25">
      <c r="AD4767" s="210" t="s">
        <v>3</v>
      </c>
    </row>
    <row r="4768" spans="30:30" x14ac:dyDescent="0.25">
      <c r="AD4768" s="210" t="s">
        <v>3</v>
      </c>
    </row>
    <row r="4769" spans="30:30" x14ac:dyDescent="0.25">
      <c r="AD4769" s="210" t="s">
        <v>3</v>
      </c>
    </row>
    <row r="4770" spans="30:30" x14ac:dyDescent="0.25">
      <c r="AD4770" s="210" t="s">
        <v>3</v>
      </c>
    </row>
    <row r="4771" spans="30:30" x14ac:dyDescent="0.25">
      <c r="AD4771" s="210" t="s">
        <v>3</v>
      </c>
    </row>
    <row r="4772" spans="30:30" x14ac:dyDescent="0.25">
      <c r="AD4772" s="210" t="s">
        <v>3</v>
      </c>
    </row>
    <row r="4773" spans="30:30" x14ac:dyDescent="0.25">
      <c r="AD4773" s="210" t="s">
        <v>3</v>
      </c>
    </row>
    <row r="4774" spans="30:30" x14ac:dyDescent="0.25">
      <c r="AD4774" s="210" t="s">
        <v>3</v>
      </c>
    </row>
    <row r="4775" spans="30:30" x14ac:dyDescent="0.25">
      <c r="AD4775" s="210" t="s">
        <v>3</v>
      </c>
    </row>
    <row r="4776" spans="30:30" x14ac:dyDescent="0.25">
      <c r="AD4776" s="210" t="s">
        <v>3</v>
      </c>
    </row>
    <row r="4777" spans="30:30" x14ac:dyDescent="0.25">
      <c r="AD4777" s="210" t="s">
        <v>3</v>
      </c>
    </row>
    <row r="4778" spans="30:30" x14ac:dyDescent="0.25">
      <c r="AD4778" s="210" t="s">
        <v>3</v>
      </c>
    </row>
    <row r="4779" spans="30:30" x14ac:dyDescent="0.25">
      <c r="AD4779" s="210" t="s">
        <v>3</v>
      </c>
    </row>
    <row r="4780" spans="30:30" x14ac:dyDescent="0.25">
      <c r="AD4780" s="210" t="s">
        <v>3</v>
      </c>
    </row>
    <row r="4781" spans="30:30" x14ac:dyDescent="0.25">
      <c r="AD4781" s="210" t="s">
        <v>3</v>
      </c>
    </row>
    <row r="4782" spans="30:30" x14ac:dyDescent="0.25">
      <c r="AD4782" s="210" t="s">
        <v>3</v>
      </c>
    </row>
    <row r="4783" spans="30:30" x14ac:dyDescent="0.25">
      <c r="AD4783" s="210" t="s">
        <v>3</v>
      </c>
    </row>
    <row r="4784" spans="30:30" x14ac:dyDescent="0.25">
      <c r="AD4784" s="210" t="s">
        <v>3</v>
      </c>
    </row>
    <row r="4785" spans="30:30" x14ac:dyDescent="0.25">
      <c r="AD4785" s="210" t="s">
        <v>3</v>
      </c>
    </row>
    <row r="4786" spans="30:30" x14ac:dyDescent="0.25">
      <c r="AD4786" s="210" t="s">
        <v>3</v>
      </c>
    </row>
    <row r="4787" spans="30:30" x14ac:dyDescent="0.25">
      <c r="AD4787" s="210" t="s">
        <v>3</v>
      </c>
    </row>
    <row r="4788" spans="30:30" x14ac:dyDescent="0.25">
      <c r="AD4788" s="210" t="s">
        <v>3</v>
      </c>
    </row>
    <row r="4789" spans="30:30" x14ac:dyDescent="0.25">
      <c r="AD4789" s="210" t="s">
        <v>3</v>
      </c>
    </row>
    <row r="4790" spans="30:30" x14ac:dyDescent="0.25">
      <c r="AD4790" s="210" t="s">
        <v>3</v>
      </c>
    </row>
    <row r="4791" spans="30:30" x14ac:dyDescent="0.25">
      <c r="AD4791" s="210" t="s">
        <v>3</v>
      </c>
    </row>
    <row r="4792" spans="30:30" x14ac:dyDescent="0.25">
      <c r="AD4792" s="210" t="s">
        <v>3</v>
      </c>
    </row>
    <row r="4793" spans="30:30" x14ac:dyDescent="0.25">
      <c r="AD4793" s="210" t="s">
        <v>3</v>
      </c>
    </row>
    <row r="4794" spans="30:30" x14ac:dyDescent="0.25">
      <c r="AD4794" s="210" t="s">
        <v>3</v>
      </c>
    </row>
    <row r="4795" spans="30:30" x14ac:dyDescent="0.25">
      <c r="AD4795" s="210" t="s">
        <v>3</v>
      </c>
    </row>
    <row r="4796" spans="30:30" x14ac:dyDescent="0.25">
      <c r="AD4796" s="210" t="s">
        <v>3</v>
      </c>
    </row>
    <row r="4797" spans="30:30" x14ac:dyDescent="0.25">
      <c r="AD4797" s="210" t="s">
        <v>3</v>
      </c>
    </row>
    <row r="4798" spans="30:30" x14ac:dyDescent="0.25">
      <c r="AD4798" s="210" t="s">
        <v>3</v>
      </c>
    </row>
    <row r="4799" spans="30:30" x14ac:dyDescent="0.25">
      <c r="AD4799" s="210" t="s">
        <v>3</v>
      </c>
    </row>
    <row r="4800" spans="30:30" x14ac:dyDescent="0.25">
      <c r="AD4800" s="210" t="s">
        <v>3</v>
      </c>
    </row>
    <row r="4801" spans="30:30" x14ac:dyDescent="0.25">
      <c r="AD4801" s="210" t="s">
        <v>3</v>
      </c>
    </row>
    <row r="4802" spans="30:30" x14ac:dyDescent="0.25">
      <c r="AD4802" s="210" t="s">
        <v>3</v>
      </c>
    </row>
    <row r="4803" spans="30:30" x14ac:dyDescent="0.25">
      <c r="AD4803" s="210" t="s">
        <v>3</v>
      </c>
    </row>
    <row r="4804" spans="30:30" x14ac:dyDescent="0.25">
      <c r="AD4804" s="210" t="s">
        <v>3</v>
      </c>
    </row>
    <row r="4805" spans="30:30" x14ac:dyDescent="0.25">
      <c r="AD4805" s="210" t="s">
        <v>3</v>
      </c>
    </row>
    <row r="4806" spans="30:30" x14ac:dyDescent="0.25">
      <c r="AD4806" s="210" t="s">
        <v>3</v>
      </c>
    </row>
    <row r="4807" spans="30:30" x14ac:dyDescent="0.25">
      <c r="AD4807" s="210" t="s">
        <v>3</v>
      </c>
    </row>
    <row r="4808" spans="30:30" x14ac:dyDescent="0.25">
      <c r="AD4808" s="210" t="s">
        <v>3</v>
      </c>
    </row>
    <row r="4809" spans="30:30" x14ac:dyDescent="0.25">
      <c r="AD4809" s="210" t="s">
        <v>3</v>
      </c>
    </row>
    <row r="4810" spans="30:30" x14ac:dyDescent="0.25">
      <c r="AD4810" s="210" t="s">
        <v>3</v>
      </c>
    </row>
    <row r="4811" spans="30:30" x14ac:dyDescent="0.25">
      <c r="AD4811" s="210" t="s">
        <v>3</v>
      </c>
    </row>
    <row r="4812" spans="30:30" x14ac:dyDescent="0.25">
      <c r="AD4812" s="210" t="s">
        <v>3</v>
      </c>
    </row>
    <row r="4813" spans="30:30" x14ac:dyDescent="0.25">
      <c r="AD4813" s="210" t="s">
        <v>3</v>
      </c>
    </row>
    <row r="4814" spans="30:30" x14ac:dyDescent="0.25">
      <c r="AD4814" s="210" t="s">
        <v>3</v>
      </c>
    </row>
    <row r="4815" spans="30:30" x14ac:dyDescent="0.25">
      <c r="AD4815" s="210" t="s">
        <v>3</v>
      </c>
    </row>
    <row r="4816" spans="30:30" x14ac:dyDescent="0.25">
      <c r="AD4816" s="210" t="s">
        <v>3</v>
      </c>
    </row>
    <row r="4817" spans="30:30" x14ac:dyDescent="0.25">
      <c r="AD4817" s="210" t="s">
        <v>3</v>
      </c>
    </row>
    <row r="4818" spans="30:30" x14ac:dyDescent="0.25">
      <c r="AD4818" s="210" t="s">
        <v>3</v>
      </c>
    </row>
    <row r="4819" spans="30:30" x14ac:dyDescent="0.25">
      <c r="AD4819" s="210" t="s">
        <v>3</v>
      </c>
    </row>
    <row r="4820" spans="30:30" x14ac:dyDescent="0.25">
      <c r="AD4820" s="210" t="s">
        <v>3</v>
      </c>
    </row>
    <row r="4821" spans="30:30" x14ac:dyDescent="0.25">
      <c r="AD4821" s="210" t="s">
        <v>3</v>
      </c>
    </row>
    <row r="4822" spans="30:30" x14ac:dyDescent="0.25">
      <c r="AD4822" s="210" t="s">
        <v>3</v>
      </c>
    </row>
    <row r="4823" spans="30:30" x14ac:dyDescent="0.25">
      <c r="AD4823" s="210" t="s">
        <v>3</v>
      </c>
    </row>
    <row r="4824" spans="30:30" x14ac:dyDescent="0.25">
      <c r="AD4824" s="210" t="s">
        <v>3</v>
      </c>
    </row>
    <row r="4825" spans="30:30" x14ac:dyDescent="0.25">
      <c r="AD4825" s="210" t="s">
        <v>3</v>
      </c>
    </row>
    <row r="4826" spans="30:30" x14ac:dyDescent="0.25">
      <c r="AD4826" s="210" t="s">
        <v>3</v>
      </c>
    </row>
    <row r="4827" spans="30:30" x14ac:dyDescent="0.25">
      <c r="AD4827" s="210" t="s">
        <v>3</v>
      </c>
    </row>
    <row r="4828" spans="30:30" x14ac:dyDescent="0.25">
      <c r="AD4828" s="210" t="s">
        <v>3</v>
      </c>
    </row>
    <row r="4829" spans="30:30" x14ac:dyDescent="0.25">
      <c r="AD4829" s="210" t="s">
        <v>3</v>
      </c>
    </row>
    <row r="4830" spans="30:30" x14ac:dyDescent="0.25">
      <c r="AD4830" s="210" t="s">
        <v>3</v>
      </c>
    </row>
    <row r="4831" spans="30:30" x14ac:dyDescent="0.25">
      <c r="AD4831" s="210" t="s">
        <v>3</v>
      </c>
    </row>
    <row r="4832" spans="30:30" x14ac:dyDescent="0.25">
      <c r="AD4832" s="210" t="s">
        <v>3</v>
      </c>
    </row>
    <row r="4833" spans="30:30" x14ac:dyDescent="0.25">
      <c r="AD4833" s="210" t="s">
        <v>3</v>
      </c>
    </row>
    <row r="4834" spans="30:30" x14ac:dyDescent="0.25">
      <c r="AD4834" s="210" t="s">
        <v>3</v>
      </c>
    </row>
    <row r="4835" spans="30:30" x14ac:dyDescent="0.25">
      <c r="AD4835" s="210" t="s">
        <v>3</v>
      </c>
    </row>
    <row r="4836" spans="30:30" x14ac:dyDescent="0.25">
      <c r="AD4836" s="210" t="s">
        <v>3</v>
      </c>
    </row>
    <row r="4837" spans="30:30" x14ac:dyDescent="0.25">
      <c r="AD4837" s="210" t="s">
        <v>3</v>
      </c>
    </row>
    <row r="4838" spans="30:30" x14ac:dyDescent="0.25">
      <c r="AD4838" s="210" t="s">
        <v>3</v>
      </c>
    </row>
    <row r="4839" spans="30:30" x14ac:dyDescent="0.25">
      <c r="AD4839" s="210" t="s">
        <v>3</v>
      </c>
    </row>
    <row r="4840" spans="30:30" x14ac:dyDescent="0.25">
      <c r="AD4840" s="210" t="s">
        <v>3</v>
      </c>
    </row>
    <row r="4841" spans="30:30" x14ac:dyDescent="0.25">
      <c r="AD4841" s="210" t="s">
        <v>3</v>
      </c>
    </row>
    <row r="4842" spans="30:30" x14ac:dyDescent="0.25">
      <c r="AD4842" s="210" t="s">
        <v>3</v>
      </c>
    </row>
    <row r="4843" spans="30:30" x14ac:dyDescent="0.25">
      <c r="AD4843" s="210" t="s">
        <v>3</v>
      </c>
    </row>
    <row r="4844" spans="30:30" x14ac:dyDescent="0.25">
      <c r="AD4844" s="210" t="s">
        <v>3</v>
      </c>
    </row>
    <row r="4845" spans="30:30" x14ac:dyDescent="0.25">
      <c r="AD4845" s="210" t="s">
        <v>3</v>
      </c>
    </row>
    <row r="4846" spans="30:30" x14ac:dyDescent="0.25">
      <c r="AD4846" s="210" t="s">
        <v>3</v>
      </c>
    </row>
    <row r="4847" spans="30:30" x14ac:dyDescent="0.25">
      <c r="AD4847" s="210" t="s">
        <v>3</v>
      </c>
    </row>
    <row r="4848" spans="30:30" x14ac:dyDescent="0.25">
      <c r="AD4848" s="210" t="s">
        <v>3</v>
      </c>
    </row>
    <row r="4849" spans="30:30" x14ac:dyDescent="0.25">
      <c r="AD4849" s="210" t="s">
        <v>3</v>
      </c>
    </row>
    <row r="4850" spans="30:30" x14ac:dyDescent="0.25">
      <c r="AD4850" s="210" t="s">
        <v>3</v>
      </c>
    </row>
    <row r="4851" spans="30:30" x14ac:dyDescent="0.25">
      <c r="AD4851" s="210" t="s">
        <v>3</v>
      </c>
    </row>
    <row r="4852" spans="30:30" x14ac:dyDescent="0.25">
      <c r="AD4852" s="210" t="s">
        <v>3</v>
      </c>
    </row>
    <row r="4853" spans="30:30" x14ac:dyDescent="0.25">
      <c r="AD4853" s="210" t="s">
        <v>3</v>
      </c>
    </row>
    <row r="4854" spans="30:30" x14ac:dyDescent="0.25">
      <c r="AD4854" s="210" t="s">
        <v>3</v>
      </c>
    </row>
    <row r="4855" spans="30:30" x14ac:dyDescent="0.25">
      <c r="AD4855" s="210" t="s">
        <v>3</v>
      </c>
    </row>
    <row r="4856" spans="30:30" x14ac:dyDescent="0.25">
      <c r="AD4856" s="210" t="s">
        <v>3</v>
      </c>
    </row>
    <row r="4857" spans="30:30" x14ac:dyDescent="0.25">
      <c r="AD4857" s="210" t="s">
        <v>3</v>
      </c>
    </row>
    <row r="4858" spans="30:30" x14ac:dyDescent="0.25">
      <c r="AD4858" s="210" t="s">
        <v>3</v>
      </c>
    </row>
    <row r="4859" spans="30:30" x14ac:dyDescent="0.25">
      <c r="AD4859" s="210" t="s">
        <v>3</v>
      </c>
    </row>
    <row r="4860" spans="30:30" x14ac:dyDescent="0.25">
      <c r="AD4860" s="210" t="s">
        <v>3</v>
      </c>
    </row>
    <row r="4861" spans="30:30" x14ac:dyDescent="0.25">
      <c r="AD4861" s="210" t="s">
        <v>3</v>
      </c>
    </row>
    <row r="4862" spans="30:30" x14ac:dyDescent="0.25">
      <c r="AD4862" s="210" t="s">
        <v>3</v>
      </c>
    </row>
    <row r="4863" spans="30:30" x14ac:dyDescent="0.25">
      <c r="AD4863" s="210" t="s">
        <v>3</v>
      </c>
    </row>
    <row r="4864" spans="30:30" x14ac:dyDescent="0.25">
      <c r="AD4864" s="210" t="s">
        <v>3</v>
      </c>
    </row>
    <row r="4865" spans="30:30" x14ac:dyDescent="0.25">
      <c r="AD4865" s="210" t="s">
        <v>3</v>
      </c>
    </row>
    <row r="4866" spans="30:30" x14ac:dyDescent="0.25">
      <c r="AD4866" s="210" t="s">
        <v>3</v>
      </c>
    </row>
    <row r="4867" spans="30:30" x14ac:dyDescent="0.25">
      <c r="AD4867" s="210" t="s">
        <v>3</v>
      </c>
    </row>
    <row r="4868" spans="30:30" x14ac:dyDescent="0.25">
      <c r="AD4868" s="210" t="s">
        <v>3</v>
      </c>
    </row>
    <row r="4869" spans="30:30" x14ac:dyDescent="0.25">
      <c r="AD4869" s="210" t="s">
        <v>3</v>
      </c>
    </row>
    <row r="4870" spans="30:30" x14ac:dyDescent="0.25">
      <c r="AD4870" s="210" t="s">
        <v>3</v>
      </c>
    </row>
    <row r="4871" spans="30:30" x14ac:dyDescent="0.25">
      <c r="AD4871" s="210" t="s">
        <v>3</v>
      </c>
    </row>
    <row r="4872" spans="30:30" x14ac:dyDescent="0.25">
      <c r="AD4872" s="210" t="s">
        <v>3</v>
      </c>
    </row>
    <row r="4873" spans="30:30" x14ac:dyDescent="0.25">
      <c r="AD4873" s="210" t="s">
        <v>3</v>
      </c>
    </row>
    <row r="4874" spans="30:30" x14ac:dyDescent="0.25">
      <c r="AD4874" s="210" t="s">
        <v>3</v>
      </c>
    </row>
    <row r="4875" spans="30:30" x14ac:dyDescent="0.25">
      <c r="AD4875" s="210" t="s">
        <v>3</v>
      </c>
    </row>
    <row r="4876" spans="30:30" x14ac:dyDescent="0.25">
      <c r="AD4876" s="210" t="s">
        <v>3</v>
      </c>
    </row>
    <row r="4877" spans="30:30" x14ac:dyDescent="0.25">
      <c r="AD4877" s="210" t="s">
        <v>3</v>
      </c>
    </row>
    <row r="4878" spans="30:30" x14ac:dyDescent="0.25">
      <c r="AD4878" s="210" t="s">
        <v>3</v>
      </c>
    </row>
    <row r="4879" spans="30:30" x14ac:dyDescent="0.25">
      <c r="AD4879" s="210" t="s">
        <v>3</v>
      </c>
    </row>
    <row r="4880" spans="30:30" x14ac:dyDescent="0.25">
      <c r="AD4880" s="210" t="s">
        <v>3</v>
      </c>
    </row>
    <row r="4881" spans="30:30" x14ac:dyDescent="0.25">
      <c r="AD4881" s="210" t="s">
        <v>3</v>
      </c>
    </row>
    <row r="4882" spans="30:30" x14ac:dyDescent="0.25">
      <c r="AD4882" s="210" t="s">
        <v>3</v>
      </c>
    </row>
    <row r="4883" spans="30:30" x14ac:dyDescent="0.25">
      <c r="AD4883" s="210" t="s">
        <v>3</v>
      </c>
    </row>
    <row r="4884" spans="30:30" x14ac:dyDescent="0.25">
      <c r="AD4884" s="210" t="s">
        <v>3</v>
      </c>
    </row>
    <row r="4885" spans="30:30" x14ac:dyDescent="0.25">
      <c r="AD4885" s="210" t="s">
        <v>3</v>
      </c>
    </row>
    <row r="4886" spans="30:30" x14ac:dyDescent="0.25">
      <c r="AD4886" s="210" t="s">
        <v>3</v>
      </c>
    </row>
    <row r="4887" spans="30:30" x14ac:dyDescent="0.25">
      <c r="AD4887" s="210" t="s">
        <v>3</v>
      </c>
    </row>
    <row r="4888" spans="30:30" x14ac:dyDescent="0.25">
      <c r="AD4888" s="210" t="s">
        <v>3</v>
      </c>
    </row>
    <row r="4889" spans="30:30" x14ac:dyDescent="0.25">
      <c r="AD4889" s="210" t="s">
        <v>3</v>
      </c>
    </row>
    <row r="4890" spans="30:30" x14ac:dyDescent="0.25">
      <c r="AD4890" s="210" t="s">
        <v>3</v>
      </c>
    </row>
    <row r="4891" spans="30:30" x14ac:dyDescent="0.25">
      <c r="AD4891" s="210" t="s">
        <v>3</v>
      </c>
    </row>
    <row r="4892" spans="30:30" x14ac:dyDescent="0.25">
      <c r="AD4892" s="210" t="s">
        <v>3</v>
      </c>
    </row>
    <row r="4893" spans="30:30" x14ac:dyDescent="0.25">
      <c r="AD4893" s="210" t="s">
        <v>3</v>
      </c>
    </row>
    <row r="4894" spans="30:30" x14ac:dyDescent="0.25">
      <c r="AD4894" s="210" t="s">
        <v>3</v>
      </c>
    </row>
    <row r="4895" spans="30:30" x14ac:dyDescent="0.25">
      <c r="AD4895" s="210" t="s">
        <v>3</v>
      </c>
    </row>
    <row r="4896" spans="30:30" x14ac:dyDescent="0.25">
      <c r="AD4896" s="210" t="s">
        <v>3</v>
      </c>
    </row>
    <row r="4897" spans="30:30" x14ac:dyDescent="0.25">
      <c r="AD4897" s="210" t="s">
        <v>3</v>
      </c>
    </row>
    <row r="4898" spans="30:30" x14ac:dyDescent="0.25">
      <c r="AD4898" s="210" t="s">
        <v>3</v>
      </c>
    </row>
    <row r="4899" spans="30:30" x14ac:dyDescent="0.25">
      <c r="AD4899" s="210" t="s">
        <v>3</v>
      </c>
    </row>
    <row r="4900" spans="30:30" x14ac:dyDescent="0.25">
      <c r="AD4900" s="210" t="s">
        <v>3</v>
      </c>
    </row>
    <row r="4901" spans="30:30" x14ac:dyDescent="0.25">
      <c r="AD4901" s="210" t="s">
        <v>3</v>
      </c>
    </row>
    <row r="4902" spans="30:30" x14ac:dyDescent="0.25">
      <c r="AD4902" s="210" t="s">
        <v>3</v>
      </c>
    </row>
    <row r="4903" spans="30:30" x14ac:dyDescent="0.25">
      <c r="AD4903" s="210" t="s">
        <v>3</v>
      </c>
    </row>
    <row r="4904" spans="30:30" x14ac:dyDescent="0.25">
      <c r="AD4904" s="210" t="s">
        <v>3</v>
      </c>
    </row>
    <row r="4905" spans="30:30" x14ac:dyDescent="0.25">
      <c r="AD4905" s="210" t="s">
        <v>3</v>
      </c>
    </row>
    <row r="4906" spans="30:30" x14ac:dyDescent="0.25">
      <c r="AD4906" s="210" t="s">
        <v>3</v>
      </c>
    </row>
    <row r="4907" spans="30:30" x14ac:dyDescent="0.25">
      <c r="AD4907" s="210" t="s">
        <v>3</v>
      </c>
    </row>
    <row r="4908" spans="30:30" x14ac:dyDescent="0.25">
      <c r="AD4908" s="210" t="s">
        <v>3</v>
      </c>
    </row>
    <row r="4909" spans="30:30" x14ac:dyDescent="0.25">
      <c r="AD4909" s="210" t="s">
        <v>3</v>
      </c>
    </row>
    <row r="4910" spans="30:30" x14ac:dyDescent="0.25">
      <c r="AD4910" s="210" t="s">
        <v>3</v>
      </c>
    </row>
    <row r="4911" spans="30:30" x14ac:dyDescent="0.25">
      <c r="AD4911" s="210" t="s">
        <v>3</v>
      </c>
    </row>
    <row r="4912" spans="30:30" x14ac:dyDescent="0.25">
      <c r="AD4912" s="210" t="s">
        <v>3</v>
      </c>
    </row>
    <row r="4913" spans="30:30" x14ac:dyDescent="0.25">
      <c r="AD4913" s="210" t="s">
        <v>3</v>
      </c>
    </row>
    <row r="4914" spans="30:30" x14ac:dyDescent="0.25">
      <c r="AD4914" s="210" t="s">
        <v>3</v>
      </c>
    </row>
    <row r="4915" spans="30:30" x14ac:dyDescent="0.25">
      <c r="AD4915" s="210" t="s">
        <v>3</v>
      </c>
    </row>
    <row r="4916" spans="30:30" x14ac:dyDescent="0.25">
      <c r="AD4916" s="210" t="s">
        <v>3</v>
      </c>
    </row>
    <row r="4917" spans="30:30" x14ac:dyDescent="0.25">
      <c r="AD4917" s="210" t="s">
        <v>3</v>
      </c>
    </row>
    <row r="4918" spans="30:30" x14ac:dyDescent="0.25">
      <c r="AD4918" s="210" t="s">
        <v>3</v>
      </c>
    </row>
    <row r="4919" spans="30:30" x14ac:dyDescent="0.25">
      <c r="AD4919" s="210" t="s">
        <v>3</v>
      </c>
    </row>
    <row r="4920" spans="30:30" x14ac:dyDescent="0.25">
      <c r="AD4920" s="210" t="s">
        <v>3</v>
      </c>
    </row>
    <row r="4921" spans="30:30" x14ac:dyDescent="0.25">
      <c r="AD4921" s="210" t="s">
        <v>3</v>
      </c>
    </row>
    <row r="4922" spans="30:30" x14ac:dyDescent="0.25">
      <c r="AD4922" s="210" t="s">
        <v>3</v>
      </c>
    </row>
    <row r="4923" spans="30:30" x14ac:dyDescent="0.25">
      <c r="AD4923" s="210" t="s">
        <v>3</v>
      </c>
    </row>
    <row r="4924" spans="30:30" x14ac:dyDescent="0.25">
      <c r="AD4924" s="210" t="s">
        <v>3</v>
      </c>
    </row>
    <row r="4925" spans="30:30" x14ac:dyDescent="0.25">
      <c r="AD4925" s="210" t="s">
        <v>3</v>
      </c>
    </row>
    <row r="4926" spans="30:30" x14ac:dyDescent="0.25">
      <c r="AD4926" s="210" t="s">
        <v>3</v>
      </c>
    </row>
    <row r="4927" spans="30:30" x14ac:dyDescent="0.25">
      <c r="AD4927" s="210" t="s">
        <v>3</v>
      </c>
    </row>
    <row r="4928" spans="30:30" x14ac:dyDescent="0.25">
      <c r="AD4928" s="210" t="s">
        <v>3</v>
      </c>
    </row>
    <row r="4929" spans="30:30" x14ac:dyDescent="0.25">
      <c r="AD4929" s="210" t="s">
        <v>3</v>
      </c>
    </row>
    <row r="4930" spans="30:30" x14ac:dyDescent="0.25">
      <c r="AD4930" s="210" t="s">
        <v>3</v>
      </c>
    </row>
    <row r="4931" spans="30:30" x14ac:dyDescent="0.25">
      <c r="AD4931" s="210" t="s">
        <v>3</v>
      </c>
    </row>
    <row r="4932" spans="30:30" x14ac:dyDescent="0.25">
      <c r="AD4932" s="210" t="s">
        <v>3</v>
      </c>
    </row>
    <row r="4933" spans="30:30" x14ac:dyDescent="0.25">
      <c r="AD4933" s="210" t="s">
        <v>3</v>
      </c>
    </row>
    <row r="4934" spans="30:30" x14ac:dyDescent="0.25">
      <c r="AD4934" s="210" t="s">
        <v>3</v>
      </c>
    </row>
    <row r="4935" spans="30:30" x14ac:dyDescent="0.25">
      <c r="AD4935" s="210" t="s">
        <v>3</v>
      </c>
    </row>
    <row r="4936" spans="30:30" x14ac:dyDescent="0.25">
      <c r="AD4936" s="210" t="s">
        <v>3</v>
      </c>
    </row>
    <row r="4937" spans="30:30" x14ac:dyDescent="0.25">
      <c r="AD4937" s="210" t="s">
        <v>3</v>
      </c>
    </row>
    <row r="4938" spans="30:30" x14ac:dyDescent="0.25">
      <c r="AD4938" s="210" t="s">
        <v>3</v>
      </c>
    </row>
    <row r="4939" spans="30:30" x14ac:dyDescent="0.25">
      <c r="AD4939" s="210" t="s">
        <v>3</v>
      </c>
    </row>
    <row r="4940" spans="30:30" x14ac:dyDescent="0.25">
      <c r="AD4940" s="210" t="s">
        <v>3</v>
      </c>
    </row>
    <row r="4941" spans="30:30" x14ac:dyDescent="0.25">
      <c r="AD4941" s="210" t="s">
        <v>3</v>
      </c>
    </row>
    <row r="4942" spans="30:30" x14ac:dyDescent="0.25">
      <c r="AD4942" s="210" t="s">
        <v>3</v>
      </c>
    </row>
    <row r="4943" spans="30:30" x14ac:dyDescent="0.25">
      <c r="AD4943" s="210" t="s">
        <v>3</v>
      </c>
    </row>
    <row r="4944" spans="30:30" x14ac:dyDescent="0.25">
      <c r="AD4944" s="210" t="s">
        <v>3</v>
      </c>
    </row>
    <row r="4945" spans="30:30" x14ac:dyDescent="0.25">
      <c r="AD4945" s="210" t="s">
        <v>3</v>
      </c>
    </row>
    <row r="4946" spans="30:30" x14ac:dyDescent="0.25">
      <c r="AD4946" s="210" t="s">
        <v>3</v>
      </c>
    </row>
    <row r="4947" spans="30:30" x14ac:dyDescent="0.25">
      <c r="AD4947" s="210" t="s">
        <v>3</v>
      </c>
    </row>
    <row r="4948" spans="30:30" x14ac:dyDescent="0.25">
      <c r="AD4948" s="210" t="s">
        <v>3</v>
      </c>
    </row>
    <row r="4949" spans="30:30" x14ac:dyDescent="0.25">
      <c r="AD4949" s="210" t="s">
        <v>3</v>
      </c>
    </row>
    <row r="4950" spans="30:30" x14ac:dyDescent="0.25">
      <c r="AD4950" s="210" t="s">
        <v>3</v>
      </c>
    </row>
    <row r="4951" spans="30:30" x14ac:dyDescent="0.25">
      <c r="AD4951" s="210" t="s">
        <v>3</v>
      </c>
    </row>
    <row r="4952" spans="30:30" x14ac:dyDescent="0.25">
      <c r="AD4952" s="210" t="s">
        <v>3</v>
      </c>
    </row>
    <row r="4953" spans="30:30" x14ac:dyDescent="0.25">
      <c r="AD4953" s="210" t="s">
        <v>3</v>
      </c>
    </row>
    <row r="4954" spans="30:30" x14ac:dyDescent="0.25">
      <c r="AD4954" s="210" t="s">
        <v>3</v>
      </c>
    </row>
    <row r="4955" spans="30:30" x14ac:dyDescent="0.25">
      <c r="AD4955" s="210" t="s">
        <v>3</v>
      </c>
    </row>
    <row r="4956" spans="30:30" x14ac:dyDescent="0.25">
      <c r="AD4956" s="210" t="s">
        <v>3</v>
      </c>
    </row>
    <row r="4957" spans="30:30" x14ac:dyDescent="0.25">
      <c r="AD4957" s="210" t="s">
        <v>3</v>
      </c>
    </row>
    <row r="4958" spans="30:30" x14ac:dyDescent="0.25">
      <c r="AD4958" s="210" t="s">
        <v>3</v>
      </c>
    </row>
    <row r="4959" spans="30:30" x14ac:dyDescent="0.25">
      <c r="AD4959" s="210" t="s">
        <v>3</v>
      </c>
    </row>
    <row r="4960" spans="30:30" x14ac:dyDescent="0.25">
      <c r="AD4960" s="210" t="s">
        <v>3</v>
      </c>
    </row>
    <row r="4961" spans="30:30" x14ac:dyDescent="0.25">
      <c r="AD4961" s="210" t="s">
        <v>3</v>
      </c>
    </row>
    <row r="4962" spans="30:30" x14ac:dyDescent="0.25">
      <c r="AD4962" s="210" t="s">
        <v>3</v>
      </c>
    </row>
    <row r="4963" spans="30:30" x14ac:dyDescent="0.25">
      <c r="AD4963" s="210" t="s">
        <v>3</v>
      </c>
    </row>
    <row r="4964" spans="30:30" x14ac:dyDescent="0.25">
      <c r="AD4964" s="210" t="s">
        <v>3</v>
      </c>
    </row>
    <row r="4965" spans="30:30" x14ac:dyDescent="0.25">
      <c r="AD4965" s="210" t="s">
        <v>3</v>
      </c>
    </row>
    <row r="4966" spans="30:30" x14ac:dyDescent="0.25">
      <c r="AD4966" s="210" t="s">
        <v>3</v>
      </c>
    </row>
    <row r="4967" spans="30:30" x14ac:dyDescent="0.25">
      <c r="AD4967" s="210" t="s">
        <v>3</v>
      </c>
    </row>
    <row r="4968" spans="30:30" x14ac:dyDescent="0.25">
      <c r="AD4968" s="210" t="s">
        <v>3</v>
      </c>
    </row>
    <row r="4969" spans="30:30" x14ac:dyDescent="0.25">
      <c r="AD4969" s="210" t="s">
        <v>3</v>
      </c>
    </row>
    <row r="4970" spans="30:30" x14ac:dyDescent="0.25">
      <c r="AD4970" s="210" t="s">
        <v>3</v>
      </c>
    </row>
    <row r="4971" spans="30:30" x14ac:dyDescent="0.25">
      <c r="AD4971" s="210" t="s">
        <v>3</v>
      </c>
    </row>
    <row r="4972" spans="30:30" x14ac:dyDescent="0.25">
      <c r="AD4972" s="210" t="s">
        <v>3</v>
      </c>
    </row>
    <row r="4973" spans="30:30" x14ac:dyDescent="0.25">
      <c r="AD4973" s="210" t="s">
        <v>3</v>
      </c>
    </row>
    <row r="4974" spans="30:30" x14ac:dyDescent="0.25">
      <c r="AD4974" s="210" t="s">
        <v>3</v>
      </c>
    </row>
    <row r="4975" spans="30:30" x14ac:dyDescent="0.25">
      <c r="AD4975" s="210" t="s">
        <v>3</v>
      </c>
    </row>
    <row r="4976" spans="30:30" x14ac:dyDescent="0.25">
      <c r="AD4976" s="210" t="s">
        <v>3</v>
      </c>
    </row>
    <row r="4977" spans="30:30" x14ac:dyDescent="0.25">
      <c r="AD4977" s="210" t="s">
        <v>3</v>
      </c>
    </row>
    <row r="4978" spans="30:30" x14ac:dyDescent="0.25">
      <c r="AD4978" s="210" t="s">
        <v>3</v>
      </c>
    </row>
    <row r="4979" spans="30:30" x14ac:dyDescent="0.25">
      <c r="AD4979" s="210" t="s">
        <v>3</v>
      </c>
    </row>
    <row r="4980" spans="30:30" x14ac:dyDescent="0.25">
      <c r="AD4980" s="210" t="s">
        <v>3</v>
      </c>
    </row>
    <row r="4981" spans="30:30" x14ac:dyDescent="0.25">
      <c r="AD4981" s="210" t="s">
        <v>3</v>
      </c>
    </row>
    <row r="4982" spans="30:30" x14ac:dyDescent="0.25">
      <c r="AD4982" s="210" t="s">
        <v>3</v>
      </c>
    </row>
    <row r="4983" spans="30:30" x14ac:dyDescent="0.25">
      <c r="AD4983" s="210" t="s">
        <v>3</v>
      </c>
    </row>
    <row r="4984" spans="30:30" x14ac:dyDescent="0.25">
      <c r="AD4984" s="210" t="s">
        <v>3</v>
      </c>
    </row>
    <row r="4985" spans="30:30" x14ac:dyDescent="0.25">
      <c r="AD4985" s="210" t="s">
        <v>3</v>
      </c>
    </row>
    <row r="4986" spans="30:30" x14ac:dyDescent="0.25">
      <c r="AD4986" s="210" t="s">
        <v>3</v>
      </c>
    </row>
    <row r="4987" spans="30:30" x14ac:dyDescent="0.25">
      <c r="AD4987" s="210" t="s">
        <v>3</v>
      </c>
    </row>
    <row r="4988" spans="30:30" x14ac:dyDescent="0.25">
      <c r="AD4988" s="210" t="s">
        <v>3</v>
      </c>
    </row>
    <row r="4989" spans="30:30" x14ac:dyDescent="0.25">
      <c r="AD4989" s="210" t="s">
        <v>3</v>
      </c>
    </row>
    <row r="4990" spans="30:30" x14ac:dyDescent="0.25">
      <c r="AD4990" s="210" t="s">
        <v>3</v>
      </c>
    </row>
    <row r="4991" spans="30:30" x14ac:dyDescent="0.25">
      <c r="AD4991" s="210" t="s">
        <v>3</v>
      </c>
    </row>
    <row r="4992" spans="30:30" x14ac:dyDescent="0.25">
      <c r="AD4992" s="210" t="s">
        <v>3</v>
      </c>
    </row>
    <row r="4993" spans="30:30" x14ac:dyDescent="0.25">
      <c r="AD4993" s="210" t="s">
        <v>3</v>
      </c>
    </row>
    <row r="4994" spans="30:30" x14ac:dyDescent="0.25">
      <c r="AD4994" s="210" t="s">
        <v>3</v>
      </c>
    </row>
    <row r="4995" spans="30:30" x14ac:dyDescent="0.25">
      <c r="AD4995" s="210" t="s">
        <v>3</v>
      </c>
    </row>
    <row r="4996" spans="30:30" x14ac:dyDescent="0.25">
      <c r="AD4996" s="210" t="s">
        <v>3</v>
      </c>
    </row>
    <row r="4997" spans="30:30" x14ac:dyDescent="0.25">
      <c r="AD4997" s="210" t="s">
        <v>3</v>
      </c>
    </row>
    <row r="4998" spans="30:30" x14ac:dyDescent="0.25">
      <c r="AD4998" s="210" t="s">
        <v>3</v>
      </c>
    </row>
    <row r="4999" spans="30:30" x14ac:dyDescent="0.25">
      <c r="AD4999" s="210" t="s">
        <v>3</v>
      </c>
    </row>
    <row r="5000" spans="30:30" x14ac:dyDescent="0.25">
      <c r="AD5000" s="210" t="s">
        <v>3</v>
      </c>
    </row>
    <row r="5001" spans="30:30" x14ac:dyDescent="0.25">
      <c r="AD5001" s="210" t="s">
        <v>3</v>
      </c>
    </row>
    <row r="5002" spans="30:30" x14ac:dyDescent="0.25">
      <c r="AD5002" s="210" t="s">
        <v>3</v>
      </c>
    </row>
    <row r="5003" spans="30:30" x14ac:dyDescent="0.25">
      <c r="AD5003" s="210" t="s">
        <v>3</v>
      </c>
    </row>
    <row r="5004" spans="30:30" x14ac:dyDescent="0.25">
      <c r="AD5004" s="210" t="s">
        <v>3</v>
      </c>
    </row>
    <row r="5005" spans="30:30" x14ac:dyDescent="0.25">
      <c r="AD5005" s="210" t="s">
        <v>3</v>
      </c>
    </row>
    <row r="5006" spans="30:30" x14ac:dyDescent="0.25">
      <c r="AD5006" s="210" t="s">
        <v>3</v>
      </c>
    </row>
    <row r="5007" spans="30:30" x14ac:dyDescent="0.25">
      <c r="AD5007" s="210" t="s">
        <v>3</v>
      </c>
    </row>
    <row r="5008" spans="30:30" x14ac:dyDescent="0.25">
      <c r="AD5008" s="210" t="s">
        <v>3</v>
      </c>
    </row>
    <row r="5009" spans="30:30" x14ac:dyDescent="0.25">
      <c r="AD5009" s="210" t="s">
        <v>3</v>
      </c>
    </row>
    <row r="5010" spans="30:30" x14ac:dyDescent="0.25">
      <c r="AD5010" s="210" t="s">
        <v>3</v>
      </c>
    </row>
    <row r="5011" spans="30:30" x14ac:dyDescent="0.25">
      <c r="AD5011" s="210" t="s">
        <v>3</v>
      </c>
    </row>
    <row r="5012" spans="30:30" x14ac:dyDescent="0.25">
      <c r="AD5012" s="210" t="s">
        <v>3</v>
      </c>
    </row>
    <row r="5013" spans="30:30" x14ac:dyDescent="0.25">
      <c r="AD5013" s="210" t="s">
        <v>3</v>
      </c>
    </row>
    <row r="5014" spans="30:30" x14ac:dyDescent="0.25">
      <c r="AD5014" s="210" t="s">
        <v>3</v>
      </c>
    </row>
    <row r="5015" spans="30:30" x14ac:dyDescent="0.25">
      <c r="AD5015" s="210" t="s">
        <v>3</v>
      </c>
    </row>
    <row r="5016" spans="30:30" x14ac:dyDescent="0.25">
      <c r="AD5016" s="210" t="s">
        <v>3</v>
      </c>
    </row>
    <row r="5017" spans="30:30" x14ac:dyDescent="0.25">
      <c r="AD5017" s="210" t="s">
        <v>3</v>
      </c>
    </row>
    <row r="5018" spans="30:30" x14ac:dyDescent="0.25">
      <c r="AD5018" s="210" t="s">
        <v>3</v>
      </c>
    </row>
    <row r="5019" spans="30:30" x14ac:dyDescent="0.25">
      <c r="AD5019" s="210" t="s">
        <v>3</v>
      </c>
    </row>
    <row r="5020" spans="30:30" x14ac:dyDescent="0.25">
      <c r="AD5020" s="210" t="s">
        <v>3</v>
      </c>
    </row>
    <row r="5021" spans="30:30" x14ac:dyDescent="0.25">
      <c r="AD5021" s="210" t="s">
        <v>3</v>
      </c>
    </row>
    <row r="5022" spans="30:30" x14ac:dyDescent="0.25">
      <c r="AD5022" s="210" t="s">
        <v>3</v>
      </c>
    </row>
    <row r="5023" spans="30:30" x14ac:dyDescent="0.25">
      <c r="AD5023" s="210" t="s">
        <v>3</v>
      </c>
    </row>
    <row r="5024" spans="30:30" x14ac:dyDescent="0.25">
      <c r="AD5024" s="210" t="s">
        <v>3</v>
      </c>
    </row>
    <row r="5025" spans="30:30" x14ac:dyDescent="0.25">
      <c r="AD5025" s="210" t="s">
        <v>3</v>
      </c>
    </row>
    <row r="5026" spans="30:30" x14ac:dyDescent="0.25">
      <c r="AD5026" s="210" t="s">
        <v>3</v>
      </c>
    </row>
    <row r="5027" spans="30:30" x14ac:dyDescent="0.25">
      <c r="AD5027" s="210" t="s">
        <v>3</v>
      </c>
    </row>
    <row r="5028" spans="30:30" x14ac:dyDescent="0.25">
      <c r="AD5028" s="210" t="s">
        <v>3</v>
      </c>
    </row>
    <row r="5029" spans="30:30" x14ac:dyDescent="0.25">
      <c r="AD5029" s="210" t="s">
        <v>3</v>
      </c>
    </row>
    <row r="5030" spans="30:30" x14ac:dyDescent="0.25">
      <c r="AD5030" s="210" t="s">
        <v>3</v>
      </c>
    </row>
    <row r="5031" spans="30:30" x14ac:dyDescent="0.25">
      <c r="AD5031" s="210" t="s">
        <v>3</v>
      </c>
    </row>
    <row r="5032" spans="30:30" x14ac:dyDescent="0.25">
      <c r="AD5032" s="210" t="s">
        <v>3</v>
      </c>
    </row>
    <row r="5033" spans="30:30" x14ac:dyDescent="0.25">
      <c r="AD5033" s="210" t="s">
        <v>3</v>
      </c>
    </row>
    <row r="5034" spans="30:30" x14ac:dyDescent="0.25">
      <c r="AD5034" s="210" t="s">
        <v>3</v>
      </c>
    </row>
    <row r="5035" spans="30:30" x14ac:dyDescent="0.25">
      <c r="AD5035" s="210" t="s">
        <v>3</v>
      </c>
    </row>
    <row r="5036" spans="30:30" x14ac:dyDescent="0.25">
      <c r="AD5036" s="210" t="s">
        <v>3</v>
      </c>
    </row>
    <row r="5037" spans="30:30" x14ac:dyDescent="0.25">
      <c r="AD5037" s="210" t="s">
        <v>3</v>
      </c>
    </row>
    <row r="5038" spans="30:30" x14ac:dyDescent="0.25">
      <c r="AD5038" s="210" t="s">
        <v>3</v>
      </c>
    </row>
    <row r="5039" spans="30:30" x14ac:dyDescent="0.25">
      <c r="AD5039" s="210" t="s">
        <v>3</v>
      </c>
    </row>
    <row r="5040" spans="30:30" x14ac:dyDescent="0.25">
      <c r="AD5040" s="210" t="s">
        <v>3</v>
      </c>
    </row>
    <row r="5041" spans="30:30" x14ac:dyDescent="0.25">
      <c r="AD5041" s="210" t="s">
        <v>3</v>
      </c>
    </row>
    <row r="5042" spans="30:30" x14ac:dyDescent="0.25">
      <c r="AD5042" s="210" t="s">
        <v>3</v>
      </c>
    </row>
    <row r="5043" spans="30:30" x14ac:dyDescent="0.25">
      <c r="AD5043" s="210" t="s">
        <v>3</v>
      </c>
    </row>
    <row r="5044" spans="30:30" x14ac:dyDescent="0.25">
      <c r="AD5044" s="210" t="s">
        <v>3</v>
      </c>
    </row>
    <row r="5045" spans="30:30" x14ac:dyDescent="0.25">
      <c r="AD5045" s="210" t="s">
        <v>3</v>
      </c>
    </row>
    <row r="5046" spans="30:30" x14ac:dyDescent="0.25">
      <c r="AD5046" s="210" t="s">
        <v>3</v>
      </c>
    </row>
    <row r="5047" spans="30:30" x14ac:dyDescent="0.25">
      <c r="AD5047" s="210" t="s">
        <v>3</v>
      </c>
    </row>
    <row r="5048" spans="30:30" x14ac:dyDescent="0.25">
      <c r="AD5048" s="210" t="s">
        <v>3</v>
      </c>
    </row>
    <row r="5049" spans="30:30" x14ac:dyDescent="0.25">
      <c r="AD5049" s="210" t="s">
        <v>3</v>
      </c>
    </row>
    <row r="5050" spans="30:30" x14ac:dyDescent="0.25">
      <c r="AD5050" s="210" t="s">
        <v>3</v>
      </c>
    </row>
    <row r="5051" spans="30:30" x14ac:dyDescent="0.25">
      <c r="AD5051" s="210" t="s">
        <v>3</v>
      </c>
    </row>
    <row r="5052" spans="30:30" x14ac:dyDescent="0.25">
      <c r="AD5052" s="210" t="s">
        <v>3</v>
      </c>
    </row>
    <row r="5053" spans="30:30" x14ac:dyDescent="0.25">
      <c r="AD5053" s="210" t="s">
        <v>3</v>
      </c>
    </row>
    <row r="5054" spans="30:30" x14ac:dyDescent="0.25">
      <c r="AD5054" s="210" t="s">
        <v>3</v>
      </c>
    </row>
    <row r="5055" spans="30:30" x14ac:dyDescent="0.25">
      <c r="AD5055" s="210" t="s">
        <v>3</v>
      </c>
    </row>
    <row r="5056" spans="30:30" x14ac:dyDescent="0.25">
      <c r="AD5056" s="210" t="s">
        <v>3</v>
      </c>
    </row>
    <row r="5057" spans="30:30" x14ac:dyDescent="0.25">
      <c r="AD5057" s="210" t="s">
        <v>3</v>
      </c>
    </row>
    <row r="5058" spans="30:30" x14ac:dyDescent="0.25">
      <c r="AD5058" s="210" t="s">
        <v>3</v>
      </c>
    </row>
    <row r="5059" spans="30:30" x14ac:dyDescent="0.25">
      <c r="AD5059" s="210" t="s">
        <v>3</v>
      </c>
    </row>
    <row r="5060" spans="30:30" x14ac:dyDescent="0.25">
      <c r="AD5060" s="210" t="s">
        <v>3</v>
      </c>
    </row>
    <row r="5061" spans="30:30" x14ac:dyDescent="0.25">
      <c r="AD5061" s="210" t="s">
        <v>3</v>
      </c>
    </row>
    <row r="5062" spans="30:30" x14ac:dyDescent="0.25">
      <c r="AD5062" s="210" t="s">
        <v>3</v>
      </c>
    </row>
    <row r="5063" spans="30:30" x14ac:dyDescent="0.25">
      <c r="AD5063" s="210" t="s">
        <v>3</v>
      </c>
    </row>
    <row r="5064" spans="30:30" x14ac:dyDescent="0.25">
      <c r="AD5064" s="210" t="s">
        <v>3</v>
      </c>
    </row>
    <row r="5065" spans="30:30" x14ac:dyDescent="0.25">
      <c r="AD5065" s="210" t="s">
        <v>3</v>
      </c>
    </row>
    <row r="5066" spans="30:30" x14ac:dyDescent="0.25">
      <c r="AD5066" s="210" t="s">
        <v>3</v>
      </c>
    </row>
    <row r="5067" spans="30:30" x14ac:dyDescent="0.25">
      <c r="AD5067" s="210" t="s">
        <v>3</v>
      </c>
    </row>
    <row r="5068" spans="30:30" x14ac:dyDescent="0.25">
      <c r="AD5068" s="210" t="s">
        <v>3</v>
      </c>
    </row>
    <row r="5069" spans="30:30" x14ac:dyDescent="0.25">
      <c r="AD5069" s="210" t="s">
        <v>3</v>
      </c>
    </row>
    <row r="5070" spans="30:30" x14ac:dyDescent="0.25">
      <c r="AD5070" s="210" t="s">
        <v>3</v>
      </c>
    </row>
    <row r="5071" spans="30:30" x14ac:dyDescent="0.25">
      <c r="AD5071" s="210" t="s">
        <v>3</v>
      </c>
    </row>
    <row r="5072" spans="30:30" x14ac:dyDescent="0.25">
      <c r="AD5072" s="210" t="s">
        <v>3</v>
      </c>
    </row>
    <row r="5073" spans="30:30" x14ac:dyDescent="0.25">
      <c r="AD5073" s="210" t="s">
        <v>3</v>
      </c>
    </row>
    <row r="5074" spans="30:30" x14ac:dyDescent="0.25">
      <c r="AD5074" s="210" t="s">
        <v>3</v>
      </c>
    </row>
    <row r="5075" spans="30:30" x14ac:dyDescent="0.25">
      <c r="AD5075" s="210" t="s">
        <v>3</v>
      </c>
    </row>
    <row r="5076" spans="30:30" x14ac:dyDescent="0.25">
      <c r="AD5076" s="210" t="s">
        <v>3</v>
      </c>
    </row>
    <row r="5077" spans="30:30" x14ac:dyDescent="0.25">
      <c r="AD5077" s="210" t="s">
        <v>3</v>
      </c>
    </row>
    <row r="5078" spans="30:30" x14ac:dyDescent="0.25">
      <c r="AD5078" s="210" t="s">
        <v>3</v>
      </c>
    </row>
    <row r="5079" spans="30:30" x14ac:dyDescent="0.25">
      <c r="AD5079" s="210" t="s">
        <v>3</v>
      </c>
    </row>
    <row r="5080" spans="30:30" x14ac:dyDescent="0.25">
      <c r="AD5080" s="210" t="s">
        <v>3</v>
      </c>
    </row>
    <row r="5081" spans="30:30" x14ac:dyDescent="0.25">
      <c r="AD5081" s="210" t="s">
        <v>3</v>
      </c>
    </row>
    <row r="5082" spans="30:30" x14ac:dyDescent="0.25">
      <c r="AD5082" s="210" t="s">
        <v>3</v>
      </c>
    </row>
    <row r="5083" spans="30:30" x14ac:dyDescent="0.25">
      <c r="AD5083" s="210" t="s">
        <v>3</v>
      </c>
    </row>
    <row r="5084" spans="30:30" x14ac:dyDescent="0.25">
      <c r="AD5084" s="210" t="s">
        <v>3</v>
      </c>
    </row>
    <row r="5085" spans="30:30" x14ac:dyDescent="0.25">
      <c r="AD5085" s="210" t="s">
        <v>3</v>
      </c>
    </row>
    <row r="5086" spans="30:30" x14ac:dyDescent="0.25">
      <c r="AD5086" s="210" t="s">
        <v>3</v>
      </c>
    </row>
    <row r="5087" spans="30:30" x14ac:dyDescent="0.25">
      <c r="AD5087" s="210" t="s">
        <v>3</v>
      </c>
    </row>
    <row r="5088" spans="30:30" x14ac:dyDescent="0.25">
      <c r="AD5088" s="210" t="s">
        <v>3</v>
      </c>
    </row>
    <row r="5089" spans="30:30" x14ac:dyDescent="0.25">
      <c r="AD5089" s="210" t="s">
        <v>3</v>
      </c>
    </row>
    <row r="5090" spans="30:30" x14ac:dyDescent="0.25">
      <c r="AD5090" s="210" t="s">
        <v>3</v>
      </c>
    </row>
    <row r="5091" spans="30:30" x14ac:dyDescent="0.25">
      <c r="AD5091" s="210" t="s">
        <v>3</v>
      </c>
    </row>
    <row r="5092" spans="30:30" x14ac:dyDescent="0.25">
      <c r="AD5092" s="210" t="s">
        <v>3</v>
      </c>
    </row>
    <row r="5093" spans="30:30" x14ac:dyDescent="0.25">
      <c r="AD5093" s="210" t="s">
        <v>3</v>
      </c>
    </row>
    <row r="5094" spans="30:30" x14ac:dyDescent="0.25">
      <c r="AD5094" s="210" t="s">
        <v>3</v>
      </c>
    </row>
    <row r="5095" spans="30:30" x14ac:dyDescent="0.25">
      <c r="AD5095" s="210" t="s">
        <v>3</v>
      </c>
    </row>
    <row r="5096" spans="30:30" x14ac:dyDescent="0.25">
      <c r="AD5096" s="210" t="s">
        <v>3</v>
      </c>
    </row>
    <row r="5097" spans="30:30" x14ac:dyDescent="0.25">
      <c r="AD5097" s="210" t="s">
        <v>3</v>
      </c>
    </row>
    <row r="5098" spans="30:30" x14ac:dyDescent="0.25">
      <c r="AD5098" s="210" t="s">
        <v>3</v>
      </c>
    </row>
    <row r="5099" spans="30:30" x14ac:dyDescent="0.25">
      <c r="AD5099" s="210" t="s">
        <v>3</v>
      </c>
    </row>
    <row r="5100" spans="30:30" x14ac:dyDescent="0.25">
      <c r="AD5100" s="210" t="s">
        <v>3</v>
      </c>
    </row>
    <row r="5101" spans="30:30" x14ac:dyDescent="0.25">
      <c r="AD5101" s="210" t="s">
        <v>3</v>
      </c>
    </row>
    <row r="5102" spans="30:30" x14ac:dyDescent="0.25">
      <c r="AD5102" s="210" t="s">
        <v>3</v>
      </c>
    </row>
    <row r="5103" spans="30:30" x14ac:dyDescent="0.25">
      <c r="AD5103" s="210" t="s">
        <v>3</v>
      </c>
    </row>
    <row r="5104" spans="30:30" x14ac:dyDescent="0.25">
      <c r="AD5104" s="210" t="s">
        <v>3</v>
      </c>
    </row>
    <row r="5105" spans="30:30" x14ac:dyDescent="0.25">
      <c r="AD5105" s="210" t="s">
        <v>3</v>
      </c>
    </row>
    <row r="5106" spans="30:30" x14ac:dyDescent="0.25">
      <c r="AD5106" s="210" t="s">
        <v>3</v>
      </c>
    </row>
    <row r="5107" spans="30:30" x14ac:dyDescent="0.25">
      <c r="AD5107" s="210" t="s">
        <v>3</v>
      </c>
    </row>
    <row r="5108" spans="30:30" x14ac:dyDescent="0.25">
      <c r="AD5108" s="210" t="s">
        <v>3</v>
      </c>
    </row>
    <row r="5109" spans="30:30" x14ac:dyDescent="0.25">
      <c r="AD5109" s="210" t="s">
        <v>3</v>
      </c>
    </row>
    <row r="5110" spans="30:30" x14ac:dyDescent="0.25">
      <c r="AD5110" s="210" t="s">
        <v>3</v>
      </c>
    </row>
    <row r="5111" spans="30:30" x14ac:dyDescent="0.25">
      <c r="AD5111" s="210" t="s">
        <v>3</v>
      </c>
    </row>
    <row r="5112" spans="30:30" x14ac:dyDescent="0.25">
      <c r="AD5112" s="210" t="s">
        <v>3</v>
      </c>
    </row>
    <row r="5113" spans="30:30" x14ac:dyDescent="0.25">
      <c r="AD5113" s="210" t="s">
        <v>3</v>
      </c>
    </row>
    <row r="5114" spans="30:30" x14ac:dyDescent="0.25">
      <c r="AD5114" s="210" t="s">
        <v>3</v>
      </c>
    </row>
    <row r="5115" spans="30:30" x14ac:dyDescent="0.25">
      <c r="AD5115" s="210" t="s">
        <v>3</v>
      </c>
    </row>
    <row r="5116" spans="30:30" x14ac:dyDescent="0.25">
      <c r="AD5116" s="210" t="s">
        <v>3</v>
      </c>
    </row>
    <row r="5117" spans="30:30" x14ac:dyDescent="0.25">
      <c r="AD5117" s="210" t="s">
        <v>3</v>
      </c>
    </row>
    <row r="5118" spans="30:30" x14ac:dyDescent="0.25">
      <c r="AD5118" s="210" t="s">
        <v>3</v>
      </c>
    </row>
    <row r="5119" spans="30:30" x14ac:dyDescent="0.25">
      <c r="AD5119" s="210" t="s">
        <v>3</v>
      </c>
    </row>
    <row r="5120" spans="30:30" x14ac:dyDescent="0.25">
      <c r="AD5120" s="210" t="s">
        <v>3</v>
      </c>
    </row>
    <row r="5121" spans="30:30" x14ac:dyDescent="0.25">
      <c r="AD5121" s="210" t="s">
        <v>3</v>
      </c>
    </row>
    <row r="5122" spans="30:30" x14ac:dyDescent="0.25">
      <c r="AD5122" s="210" t="s">
        <v>3</v>
      </c>
    </row>
    <row r="5123" spans="30:30" x14ac:dyDescent="0.25">
      <c r="AD5123" s="210" t="s">
        <v>3</v>
      </c>
    </row>
    <row r="5124" spans="30:30" x14ac:dyDescent="0.25">
      <c r="AD5124" s="210" t="s">
        <v>3</v>
      </c>
    </row>
    <row r="5125" spans="30:30" x14ac:dyDescent="0.25">
      <c r="AD5125" s="210" t="s">
        <v>3</v>
      </c>
    </row>
    <row r="5126" spans="30:30" x14ac:dyDescent="0.25">
      <c r="AD5126" s="210" t="s">
        <v>3</v>
      </c>
    </row>
    <row r="5127" spans="30:30" x14ac:dyDescent="0.25">
      <c r="AD5127" s="210" t="s">
        <v>3</v>
      </c>
    </row>
    <row r="5128" spans="30:30" x14ac:dyDescent="0.25">
      <c r="AD5128" s="210" t="s">
        <v>3</v>
      </c>
    </row>
    <row r="5129" spans="30:30" x14ac:dyDescent="0.25">
      <c r="AD5129" s="210" t="s">
        <v>3</v>
      </c>
    </row>
    <row r="5130" spans="30:30" x14ac:dyDescent="0.25">
      <c r="AD5130" s="210" t="s">
        <v>3</v>
      </c>
    </row>
    <row r="5131" spans="30:30" x14ac:dyDescent="0.25">
      <c r="AD5131" s="210" t="s">
        <v>3</v>
      </c>
    </row>
    <row r="5132" spans="30:30" x14ac:dyDescent="0.25">
      <c r="AD5132" s="210" t="s">
        <v>3</v>
      </c>
    </row>
    <row r="5133" spans="30:30" x14ac:dyDescent="0.25">
      <c r="AD5133" s="210" t="s">
        <v>3</v>
      </c>
    </row>
    <row r="5134" spans="30:30" x14ac:dyDescent="0.25">
      <c r="AD5134" s="210" t="s">
        <v>3</v>
      </c>
    </row>
    <row r="5135" spans="30:30" x14ac:dyDescent="0.25">
      <c r="AD5135" s="210" t="s">
        <v>3</v>
      </c>
    </row>
    <row r="5136" spans="30:30" x14ac:dyDescent="0.25">
      <c r="AD5136" s="210" t="s">
        <v>3</v>
      </c>
    </row>
    <row r="5137" spans="30:30" x14ac:dyDescent="0.25">
      <c r="AD5137" s="210" t="s">
        <v>3</v>
      </c>
    </row>
    <row r="5138" spans="30:30" x14ac:dyDescent="0.25">
      <c r="AD5138" s="210" t="s">
        <v>3</v>
      </c>
    </row>
    <row r="5139" spans="30:30" x14ac:dyDescent="0.25">
      <c r="AD5139" s="210" t="s">
        <v>3</v>
      </c>
    </row>
    <row r="5140" spans="30:30" x14ac:dyDescent="0.25">
      <c r="AD5140" s="210" t="s">
        <v>3</v>
      </c>
    </row>
    <row r="5141" spans="30:30" x14ac:dyDescent="0.25">
      <c r="AD5141" s="210" t="s">
        <v>3</v>
      </c>
    </row>
    <row r="5142" spans="30:30" x14ac:dyDescent="0.25">
      <c r="AD5142" s="210" t="s">
        <v>3</v>
      </c>
    </row>
    <row r="5143" spans="30:30" x14ac:dyDescent="0.25">
      <c r="AD5143" s="210" t="s">
        <v>3</v>
      </c>
    </row>
    <row r="5144" spans="30:30" x14ac:dyDescent="0.25">
      <c r="AD5144" s="210" t="s">
        <v>3</v>
      </c>
    </row>
    <row r="5145" spans="30:30" x14ac:dyDescent="0.25">
      <c r="AD5145" s="210" t="s">
        <v>3</v>
      </c>
    </row>
    <row r="5146" spans="30:30" x14ac:dyDescent="0.25">
      <c r="AD5146" s="210" t="s">
        <v>3</v>
      </c>
    </row>
    <row r="5147" spans="30:30" x14ac:dyDescent="0.25">
      <c r="AD5147" s="210" t="s">
        <v>3</v>
      </c>
    </row>
    <row r="5148" spans="30:30" x14ac:dyDescent="0.25">
      <c r="AD5148" s="210" t="s">
        <v>3</v>
      </c>
    </row>
    <row r="5149" spans="30:30" x14ac:dyDescent="0.25">
      <c r="AD5149" s="210" t="s">
        <v>3</v>
      </c>
    </row>
    <row r="5150" spans="30:30" x14ac:dyDescent="0.25">
      <c r="AD5150" s="210" t="s">
        <v>3</v>
      </c>
    </row>
    <row r="5151" spans="30:30" x14ac:dyDescent="0.25">
      <c r="AD5151" s="210" t="s">
        <v>3</v>
      </c>
    </row>
    <row r="5152" spans="30:30" x14ac:dyDescent="0.25">
      <c r="AD5152" s="210" t="s">
        <v>3</v>
      </c>
    </row>
    <row r="5153" spans="30:30" x14ac:dyDescent="0.25">
      <c r="AD5153" s="210" t="s">
        <v>3</v>
      </c>
    </row>
    <row r="5154" spans="30:30" x14ac:dyDescent="0.25">
      <c r="AD5154" s="210" t="s">
        <v>3</v>
      </c>
    </row>
    <row r="5155" spans="30:30" x14ac:dyDescent="0.25">
      <c r="AD5155" s="210" t="s">
        <v>3</v>
      </c>
    </row>
    <row r="5156" spans="30:30" x14ac:dyDescent="0.25">
      <c r="AD5156" s="210" t="s">
        <v>3</v>
      </c>
    </row>
    <row r="5157" spans="30:30" x14ac:dyDescent="0.25">
      <c r="AD5157" s="210" t="s">
        <v>3</v>
      </c>
    </row>
    <row r="5158" spans="30:30" x14ac:dyDescent="0.25">
      <c r="AD5158" s="210" t="s">
        <v>3</v>
      </c>
    </row>
    <row r="5159" spans="30:30" x14ac:dyDescent="0.25">
      <c r="AD5159" s="210" t="s">
        <v>3</v>
      </c>
    </row>
    <row r="5160" spans="30:30" x14ac:dyDescent="0.25">
      <c r="AD5160" s="210" t="s">
        <v>3</v>
      </c>
    </row>
    <row r="5161" spans="30:30" x14ac:dyDescent="0.25">
      <c r="AD5161" s="210" t="s">
        <v>3</v>
      </c>
    </row>
    <row r="5162" spans="30:30" x14ac:dyDescent="0.25">
      <c r="AD5162" s="210" t="s">
        <v>3</v>
      </c>
    </row>
    <row r="5163" spans="30:30" x14ac:dyDescent="0.25">
      <c r="AD5163" s="210" t="s">
        <v>3</v>
      </c>
    </row>
    <row r="5164" spans="30:30" x14ac:dyDescent="0.25">
      <c r="AD5164" s="210" t="s">
        <v>3</v>
      </c>
    </row>
    <row r="5165" spans="30:30" x14ac:dyDescent="0.25">
      <c r="AD5165" s="210" t="s">
        <v>3</v>
      </c>
    </row>
    <row r="5166" spans="30:30" x14ac:dyDescent="0.25">
      <c r="AD5166" s="210" t="s">
        <v>3</v>
      </c>
    </row>
    <row r="5167" spans="30:30" x14ac:dyDescent="0.25">
      <c r="AD5167" s="210" t="s">
        <v>3</v>
      </c>
    </row>
    <row r="5168" spans="30:30" x14ac:dyDescent="0.25">
      <c r="AD5168" s="210" t="s">
        <v>3</v>
      </c>
    </row>
    <row r="5169" spans="30:30" x14ac:dyDescent="0.25">
      <c r="AD5169" s="210" t="s">
        <v>3</v>
      </c>
    </row>
    <row r="5170" spans="30:30" x14ac:dyDescent="0.25">
      <c r="AD5170" s="210" t="s">
        <v>3</v>
      </c>
    </row>
    <row r="5171" spans="30:30" x14ac:dyDescent="0.25">
      <c r="AD5171" s="210" t="s">
        <v>3</v>
      </c>
    </row>
    <row r="5172" spans="30:30" x14ac:dyDescent="0.25">
      <c r="AD5172" s="210" t="s">
        <v>3</v>
      </c>
    </row>
    <row r="5173" spans="30:30" x14ac:dyDescent="0.25">
      <c r="AD5173" s="210" t="s">
        <v>3</v>
      </c>
    </row>
    <row r="5174" spans="30:30" x14ac:dyDescent="0.25">
      <c r="AD5174" s="210" t="s">
        <v>3</v>
      </c>
    </row>
    <row r="5175" spans="30:30" x14ac:dyDescent="0.25">
      <c r="AD5175" s="210" t="s">
        <v>3</v>
      </c>
    </row>
    <row r="5176" spans="30:30" x14ac:dyDescent="0.25">
      <c r="AD5176" s="210" t="s">
        <v>3</v>
      </c>
    </row>
    <row r="5177" spans="30:30" x14ac:dyDescent="0.25">
      <c r="AD5177" s="210" t="s">
        <v>3</v>
      </c>
    </row>
    <row r="5178" spans="30:30" x14ac:dyDescent="0.25">
      <c r="AD5178" s="210" t="s">
        <v>3</v>
      </c>
    </row>
    <row r="5179" spans="30:30" x14ac:dyDescent="0.25">
      <c r="AD5179" s="210" t="s">
        <v>3</v>
      </c>
    </row>
    <row r="5180" spans="30:30" x14ac:dyDescent="0.25">
      <c r="AD5180" s="210" t="s">
        <v>3</v>
      </c>
    </row>
    <row r="5181" spans="30:30" x14ac:dyDescent="0.25">
      <c r="AD5181" s="210" t="s">
        <v>3</v>
      </c>
    </row>
    <row r="5182" spans="30:30" x14ac:dyDescent="0.25">
      <c r="AD5182" s="210" t="s">
        <v>3</v>
      </c>
    </row>
    <row r="5183" spans="30:30" x14ac:dyDescent="0.25">
      <c r="AD5183" s="210" t="s">
        <v>3</v>
      </c>
    </row>
    <row r="5184" spans="30:30" x14ac:dyDescent="0.25">
      <c r="AD5184" s="210" t="s">
        <v>3</v>
      </c>
    </row>
    <row r="5185" spans="30:30" x14ac:dyDescent="0.25">
      <c r="AD5185" s="210" t="s">
        <v>3</v>
      </c>
    </row>
    <row r="5186" spans="30:30" x14ac:dyDescent="0.25">
      <c r="AD5186" s="210" t="s">
        <v>3</v>
      </c>
    </row>
    <row r="5187" spans="30:30" x14ac:dyDescent="0.25">
      <c r="AD5187" s="210" t="s">
        <v>3</v>
      </c>
    </row>
    <row r="5188" spans="30:30" x14ac:dyDescent="0.25">
      <c r="AD5188" s="210" t="s">
        <v>3</v>
      </c>
    </row>
    <row r="5189" spans="30:30" x14ac:dyDescent="0.25">
      <c r="AD5189" s="210" t="s">
        <v>3</v>
      </c>
    </row>
    <row r="5190" spans="30:30" x14ac:dyDescent="0.25">
      <c r="AD5190" s="210" t="s">
        <v>3</v>
      </c>
    </row>
    <row r="5191" spans="30:30" x14ac:dyDescent="0.25">
      <c r="AD5191" s="210" t="s">
        <v>3</v>
      </c>
    </row>
    <row r="5192" spans="30:30" x14ac:dyDescent="0.25">
      <c r="AD5192" s="210" t="s">
        <v>3</v>
      </c>
    </row>
    <row r="5193" spans="30:30" x14ac:dyDescent="0.25">
      <c r="AD5193" s="210" t="s">
        <v>3</v>
      </c>
    </row>
    <row r="5194" spans="30:30" x14ac:dyDescent="0.25">
      <c r="AD5194" s="210" t="s">
        <v>3</v>
      </c>
    </row>
    <row r="5195" spans="30:30" x14ac:dyDescent="0.25">
      <c r="AD5195" s="210" t="s">
        <v>3</v>
      </c>
    </row>
    <row r="5196" spans="30:30" x14ac:dyDescent="0.25">
      <c r="AD5196" s="210" t="s">
        <v>3</v>
      </c>
    </row>
    <row r="5197" spans="30:30" x14ac:dyDescent="0.25">
      <c r="AD5197" s="210" t="s">
        <v>3</v>
      </c>
    </row>
    <row r="5198" spans="30:30" x14ac:dyDescent="0.25">
      <c r="AD5198" s="210" t="s">
        <v>3</v>
      </c>
    </row>
    <row r="5199" spans="30:30" x14ac:dyDescent="0.25">
      <c r="AD5199" s="210" t="s">
        <v>3</v>
      </c>
    </row>
    <row r="5200" spans="30:30" x14ac:dyDescent="0.25">
      <c r="AD5200" s="210" t="s">
        <v>3</v>
      </c>
    </row>
    <row r="5201" spans="30:30" x14ac:dyDescent="0.25">
      <c r="AD5201" s="210" t="s">
        <v>3</v>
      </c>
    </row>
    <row r="5202" spans="30:30" x14ac:dyDescent="0.25">
      <c r="AD5202" s="210" t="s">
        <v>3</v>
      </c>
    </row>
    <row r="5203" spans="30:30" x14ac:dyDescent="0.25">
      <c r="AD5203" s="210" t="s">
        <v>3</v>
      </c>
    </row>
    <row r="5204" spans="30:30" x14ac:dyDescent="0.25">
      <c r="AD5204" s="210" t="s">
        <v>3</v>
      </c>
    </row>
    <row r="5205" spans="30:30" x14ac:dyDescent="0.25">
      <c r="AD5205" s="210" t="s">
        <v>3</v>
      </c>
    </row>
    <row r="5206" spans="30:30" x14ac:dyDescent="0.25">
      <c r="AD5206" s="210" t="s">
        <v>3</v>
      </c>
    </row>
    <row r="5207" spans="30:30" x14ac:dyDescent="0.25">
      <c r="AD5207" s="210" t="s">
        <v>3</v>
      </c>
    </row>
    <row r="5208" spans="30:30" x14ac:dyDescent="0.25">
      <c r="AD5208" s="210" t="s">
        <v>3</v>
      </c>
    </row>
    <row r="5209" spans="30:30" x14ac:dyDescent="0.25">
      <c r="AD5209" s="210" t="s">
        <v>3</v>
      </c>
    </row>
    <row r="5210" spans="30:30" x14ac:dyDescent="0.25">
      <c r="AD5210" s="210" t="s">
        <v>3</v>
      </c>
    </row>
    <row r="5211" spans="30:30" x14ac:dyDescent="0.25">
      <c r="AD5211" s="210" t="s">
        <v>3</v>
      </c>
    </row>
    <row r="5212" spans="30:30" x14ac:dyDescent="0.25">
      <c r="AD5212" s="210" t="s">
        <v>3</v>
      </c>
    </row>
    <row r="5213" spans="30:30" x14ac:dyDescent="0.25">
      <c r="AD5213" s="210" t="s">
        <v>3</v>
      </c>
    </row>
    <row r="5214" spans="30:30" x14ac:dyDescent="0.25">
      <c r="AD5214" s="210" t="s">
        <v>3</v>
      </c>
    </row>
    <row r="5215" spans="30:30" x14ac:dyDescent="0.25">
      <c r="AD5215" s="210" t="s">
        <v>3</v>
      </c>
    </row>
    <row r="5216" spans="30:30" x14ac:dyDescent="0.25">
      <c r="AD5216" s="210" t="s">
        <v>3</v>
      </c>
    </row>
    <row r="5217" spans="30:30" x14ac:dyDescent="0.25">
      <c r="AD5217" s="210" t="s">
        <v>3</v>
      </c>
    </row>
    <row r="5218" spans="30:30" x14ac:dyDescent="0.25">
      <c r="AD5218" s="210" t="s">
        <v>3</v>
      </c>
    </row>
    <row r="5219" spans="30:30" x14ac:dyDescent="0.25">
      <c r="AD5219" s="210" t="s">
        <v>3</v>
      </c>
    </row>
    <row r="5220" spans="30:30" x14ac:dyDescent="0.25">
      <c r="AD5220" s="210" t="s">
        <v>3</v>
      </c>
    </row>
    <row r="5221" spans="30:30" x14ac:dyDescent="0.25">
      <c r="AD5221" s="210" t="s">
        <v>3</v>
      </c>
    </row>
    <row r="5222" spans="30:30" x14ac:dyDescent="0.25">
      <c r="AD5222" s="210" t="s">
        <v>3</v>
      </c>
    </row>
    <row r="5223" spans="30:30" x14ac:dyDescent="0.25">
      <c r="AD5223" s="210" t="s">
        <v>3</v>
      </c>
    </row>
    <row r="5224" spans="30:30" x14ac:dyDescent="0.25">
      <c r="AD5224" s="210" t="s">
        <v>3</v>
      </c>
    </row>
    <row r="5225" spans="30:30" x14ac:dyDescent="0.25">
      <c r="AD5225" s="210" t="s">
        <v>3</v>
      </c>
    </row>
    <row r="5226" spans="30:30" x14ac:dyDescent="0.25">
      <c r="AD5226" s="210" t="s">
        <v>3</v>
      </c>
    </row>
    <row r="5227" spans="30:30" x14ac:dyDescent="0.25">
      <c r="AD5227" s="210" t="s">
        <v>3</v>
      </c>
    </row>
    <row r="5228" spans="30:30" x14ac:dyDescent="0.25">
      <c r="AD5228" s="210" t="s">
        <v>3</v>
      </c>
    </row>
    <row r="5229" spans="30:30" x14ac:dyDescent="0.25">
      <c r="AD5229" s="210" t="s">
        <v>3</v>
      </c>
    </row>
    <row r="5230" spans="30:30" x14ac:dyDescent="0.25">
      <c r="AD5230" s="210" t="s">
        <v>3</v>
      </c>
    </row>
    <row r="5231" spans="30:30" x14ac:dyDescent="0.25">
      <c r="AD5231" s="210" t="s">
        <v>3</v>
      </c>
    </row>
    <row r="5232" spans="30:30" x14ac:dyDescent="0.25">
      <c r="AD5232" s="210" t="s">
        <v>3</v>
      </c>
    </row>
    <row r="5233" spans="30:30" x14ac:dyDescent="0.25">
      <c r="AD5233" s="210" t="s">
        <v>3</v>
      </c>
    </row>
    <row r="5234" spans="30:30" x14ac:dyDescent="0.25">
      <c r="AD5234" s="210" t="s">
        <v>3</v>
      </c>
    </row>
    <row r="5235" spans="30:30" x14ac:dyDescent="0.25">
      <c r="AD5235" s="210" t="s">
        <v>3</v>
      </c>
    </row>
    <row r="5236" spans="30:30" x14ac:dyDescent="0.25">
      <c r="AD5236" s="210" t="s">
        <v>3</v>
      </c>
    </row>
    <row r="5237" spans="30:30" x14ac:dyDescent="0.25">
      <c r="AD5237" s="210" t="s">
        <v>3</v>
      </c>
    </row>
    <row r="5238" spans="30:30" x14ac:dyDescent="0.25">
      <c r="AD5238" s="210" t="s">
        <v>3</v>
      </c>
    </row>
    <row r="5239" spans="30:30" x14ac:dyDescent="0.25">
      <c r="AD5239" s="210" t="s">
        <v>3</v>
      </c>
    </row>
    <row r="5240" spans="30:30" x14ac:dyDescent="0.25">
      <c r="AD5240" s="210" t="s">
        <v>3</v>
      </c>
    </row>
    <row r="5241" spans="30:30" x14ac:dyDescent="0.25">
      <c r="AD5241" s="210" t="s">
        <v>3</v>
      </c>
    </row>
    <row r="5242" spans="30:30" x14ac:dyDescent="0.25">
      <c r="AD5242" s="210" t="s">
        <v>3</v>
      </c>
    </row>
    <row r="5243" spans="30:30" x14ac:dyDescent="0.25">
      <c r="AD5243" s="210" t="s">
        <v>3</v>
      </c>
    </row>
    <row r="5244" spans="30:30" x14ac:dyDescent="0.25">
      <c r="AD5244" s="210" t="s">
        <v>3</v>
      </c>
    </row>
    <row r="5245" spans="30:30" x14ac:dyDescent="0.25">
      <c r="AD5245" s="210" t="s">
        <v>3</v>
      </c>
    </row>
    <row r="5246" spans="30:30" x14ac:dyDescent="0.25">
      <c r="AD5246" s="210" t="s">
        <v>3</v>
      </c>
    </row>
    <row r="5247" spans="30:30" x14ac:dyDescent="0.25">
      <c r="AD5247" s="210" t="s">
        <v>3</v>
      </c>
    </row>
    <row r="5248" spans="30:30" x14ac:dyDescent="0.25">
      <c r="AD5248" s="210" t="s">
        <v>3</v>
      </c>
    </row>
    <row r="5249" spans="30:30" x14ac:dyDescent="0.25">
      <c r="AD5249" s="210" t="s">
        <v>3</v>
      </c>
    </row>
    <row r="5250" spans="30:30" x14ac:dyDescent="0.25">
      <c r="AD5250" s="210" t="s">
        <v>3</v>
      </c>
    </row>
    <row r="5251" spans="30:30" x14ac:dyDescent="0.25">
      <c r="AD5251" s="210" t="s">
        <v>3</v>
      </c>
    </row>
    <row r="5252" spans="30:30" x14ac:dyDescent="0.25">
      <c r="AD5252" s="210" t="s">
        <v>3</v>
      </c>
    </row>
    <row r="5253" spans="30:30" x14ac:dyDescent="0.25">
      <c r="AD5253" s="210" t="s">
        <v>3</v>
      </c>
    </row>
    <row r="5254" spans="30:30" x14ac:dyDescent="0.25">
      <c r="AD5254" s="210" t="s">
        <v>3</v>
      </c>
    </row>
    <row r="5255" spans="30:30" x14ac:dyDescent="0.25">
      <c r="AD5255" s="210" t="s">
        <v>3</v>
      </c>
    </row>
    <row r="5256" spans="30:30" x14ac:dyDescent="0.25">
      <c r="AD5256" s="210" t="s">
        <v>3</v>
      </c>
    </row>
    <row r="5257" spans="30:30" x14ac:dyDescent="0.25">
      <c r="AD5257" s="210" t="s">
        <v>3</v>
      </c>
    </row>
    <row r="5258" spans="30:30" x14ac:dyDescent="0.25">
      <c r="AD5258" s="210" t="s">
        <v>3</v>
      </c>
    </row>
    <row r="5259" spans="30:30" x14ac:dyDescent="0.25">
      <c r="AD5259" s="210" t="s">
        <v>3</v>
      </c>
    </row>
    <row r="5260" spans="30:30" x14ac:dyDescent="0.25">
      <c r="AD5260" s="210" t="s">
        <v>3</v>
      </c>
    </row>
    <row r="5261" spans="30:30" x14ac:dyDescent="0.25">
      <c r="AD5261" s="210" t="s">
        <v>3</v>
      </c>
    </row>
    <row r="5262" spans="30:30" x14ac:dyDescent="0.25">
      <c r="AD5262" s="210" t="s">
        <v>3</v>
      </c>
    </row>
    <row r="5263" spans="30:30" x14ac:dyDescent="0.25">
      <c r="AD5263" s="210" t="s">
        <v>3</v>
      </c>
    </row>
    <row r="5264" spans="30:30" x14ac:dyDescent="0.25">
      <c r="AD5264" s="210" t="s">
        <v>3</v>
      </c>
    </row>
    <row r="5265" spans="30:30" x14ac:dyDescent="0.25">
      <c r="AD5265" s="210" t="s">
        <v>3</v>
      </c>
    </row>
    <row r="5266" spans="30:30" x14ac:dyDescent="0.25">
      <c r="AD5266" s="210" t="s">
        <v>3</v>
      </c>
    </row>
    <row r="5267" spans="30:30" x14ac:dyDescent="0.25">
      <c r="AD5267" s="210" t="s">
        <v>3</v>
      </c>
    </row>
    <row r="5268" spans="30:30" x14ac:dyDescent="0.25">
      <c r="AD5268" s="210" t="s">
        <v>3</v>
      </c>
    </row>
    <row r="5269" spans="30:30" x14ac:dyDescent="0.25">
      <c r="AD5269" s="210" t="s">
        <v>3</v>
      </c>
    </row>
    <row r="5270" spans="30:30" x14ac:dyDescent="0.25">
      <c r="AD5270" s="210" t="s">
        <v>3</v>
      </c>
    </row>
    <row r="5271" spans="30:30" x14ac:dyDescent="0.25">
      <c r="AD5271" s="210" t="s">
        <v>3</v>
      </c>
    </row>
    <row r="5272" spans="30:30" x14ac:dyDescent="0.25">
      <c r="AD5272" s="210" t="s">
        <v>3</v>
      </c>
    </row>
    <row r="5273" spans="30:30" x14ac:dyDescent="0.25">
      <c r="AD5273" s="210" t="s">
        <v>3</v>
      </c>
    </row>
    <row r="5274" spans="30:30" x14ac:dyDescent="0.25">
      <c r="AD5274" s="210" t="s">
        <v>3</v>
      </c>
    </row>
    <row r="5275" spans="30:30" x14ac:dyDescent="0.25">
      <c r="AD5275" s="210" t="s">
        <v>3</v>
      </c>
    </row>
    <row r="5276" spans="30:30" x14ac:dyDescent="0.25">
      <c r="AD5276" s="210" t="s">
        <v>3</v>
      </c>
    </row>
    <row r="5277" spans="30:30" x14ac:dyDescent="0.25">
      <c r="AD5277" s="210" t="s">
        <v>3</v>
      </c>
    </row>
    <row r="5278" spans="30:30" x14ac:dyDescent="0.25">
      <c r="AD5278" s="210" t="s">
        <v>3</v>
      </c>
    </row>
    <row r="5279" spans="30:30" x14ac:dyDescent="0.25">
      <c r="AD5279" s="210" t="s">
        <v>3</v>
      </c>
    </row>
    <row r="5280" spans="30:30" x14ac:dyDescent="0.25">
      <c r="AD5280" s="210" t="s">
        <v>3</v>
      </c>
    </row>
    <row r="5281" spans="30:30" x14ac:dyDescent="0.25">
      <c r="AD5281" s="210" t="s">
        <v>3</v>
      </c>
    </row>
    <row r="5282" spans="30:30" x14ac:dyDescent="0.25">
      <c r="AD5282" s="210" t="s">
        <v>3</v>
      </c>
    </row>
    <row r="5283" spans="30:30" x14ac:dyDescent="0.25">
      <c r="AD5283" s="210" t="s">
        <v>3</v>
      </c>
    </row>
    <row r="5284" spans="30:30" x14ac:dyDescent="0.25">
      <c r="AD5284" s="210" t="s">
        <v>3</v>
      </c>
    </row>
    <row r="5285" spans="30:30" x14ac:dyDescent="0.25">
      <c r="AD5285" s="210" t="s">
        <v>3</v>
      </c>
    </row>
    <row r="5286" spans="30:30" x14ac:dyDescent="0.25">
      <c r="AD5286" s="210" t="s">
        <v>3</v>
      </c>
    </row>
    <row r="5287" spans="30:30" x14ac:dyDescent="0.25">
      <c r="AD5287" s="210" t="s">
        <v>3</v>
      </c>
    </row>
    <row r="5288" spans="30:30" x14ac:dyDescent="0.25">
      <c r="AD5288" s="210" t="s">
        <v>3</v>
      </c>
    </row>
    <row r="5289" spans="30:30" x14ac:dyDescent="0.25">
      <c r="AD5289" s="210" t="s">
        <v>3</v>
      </c>
    </row>
    <row r="5290" spans="30:30" x14ac:dyDescent="0.25">
      <c r="AD5290" s="210" t="s">
        <v>3</v>
      </c>
    </row>
    <row r="5291" spans="30:30" x14ac:dyDescent="0.25">
      <c r="AD5291" s="210" t="s">
        <v>3</v>
      </c>
    </row>
    <row r="5292" spans="30:30" x14ac:dyDescent="0.25">
      <c r="AD5292" s="210" t="s">
        <v>3</v>
      </c>
    </row>
    <row r="5293" spans="30:30" x14ac:dyDescent="0.25">
      <c r="AD5293" s="210" t="s">
        <v>3</v>
      </c>
    </row>
    <row r="5294" spans="30:30" x14ac:dyDescent="0.25">
      <c r="AD5294" s="210" t="s">
        <v>3</v>
      </c>
    </row>
    <row r="5295" spans="30:30" x14ac:dyDescent="0.25">
      <c r="AD5295" s="210" t="s">
        <v>3</v>
      </c>
    </row>
    <row r="5296" spans="30:30" x14ac:dyDescent="0.25">
      <c r="AD5296" s="210" t="s">
        <v>3</v>
      </c>
    </row>
    <row r="5297" spans="30:30" x14ac:dyDescent="0.25">
      <c r="AD5297" s="210" t="s">
        <v>3</v>
      </c>
    </row>
    <row r="5298" spans="30:30" x14ac:dyDescent="0.25">
      <c r="AD5298" s="210" t="s">
        <v>3</v>
      </c>
    </row>
    <row r="5299" spans="30:30" x14ac:dyDescent="0.25">
      <c r="AD5299" s="210" t="s">
        <v>3</v>
      </c>
    </row>
    <row r="5300" spans="30:30" x14ac:dyDescent="0.25">
      <c r="AD5300" s="210" t="s">
        <v>3</v>
      </c>
    </row>
    <row r="5301" spans="30:30" x14ac:dyDescent="0.25">
      <c r="AD5301" s="210" t="s">
        <v>3</v>
      </c>
    </row>
    <row r="5302" spans="30:30" x14ac:dyDescent="0.25">
      <c r="AD5302" s="210" t="s">
        <v>3</v>
      </c>
    </row>
    <row r="5303" spans="30:30" x14ac:dyDescent="0.25">
      <c r="AD5303" s="210" t="s">
        <v>3</v>
      </c>
    </row>
    <row r="5304" spans="30:30" x14ac:dyDescent="0.25">
      <c r="AD5304" s="210" t="s">
        <v>3</v>
      </c>
    </row>
    <row r="5305" spans="30:30" x14ac:dyDescent="0.25">
      <c r="AD5305" s="210" t="s">
        <v>3</v>
      </c>
    </row>
    <row r="5306" spans="30:30" x14ac:dyDescent="0.25">
      <c r="AD5306" s="210" t="s">
        <v>3</v>
      </c>
    </row>
    <row r="5307" spans="30:30" x14ac:dyDescent="0.25">
      <c r="AD5307" s="210" t="s">
        <v>3</v>
      </c>
    </row>
    <row r="5308" spans="30:30" x14ac:dyDescent="0.25">
      <c r="AD5308" s="210" t="s">
        <v>3</v>
      </c>
    </row>
    <row r="5309" spans="30:30" x14ac:dyDescent="0.25">
      <c r="AD5309" s="210" t="s">
        <v>3</v>
      </c>
    </row>
    <row r="5310" spans="30:30" x14ac:dyDescent="0.25">
      <c r="AD5310" s="210" t="s">
        <v>3</v>
      </c>
    </row>
    <row r="5311" spans="30:30" x14ac:dyDescent="0.25">
      <c r="AD5311" s="210" t="s">
        <v>3</v>
      </c>
    </row>
    <row r="5312" spans="30:30" x14ac:dyDescent="0.25">
      <c r="AD5312" s="210" t="s">
        <v>3</v>
      </c>
    </row>
    <row r="5313" spans="30:30" x14ac:dyDescent="0.25">
      <c r="AD5313" s="210" t="s">
        <v>3</v>
      </c>
    </row>
    <row r="5314" spans="30:30" x14ac:dyDescent="0.25">
      <c r="AD5314" s="210" t="s">
        <v>3</v>
      </c>
    </row>
    <row r="5315" spans="30:30" x14ac:dyDescent="0.25">
      <c r="AD5315" s="210" t="s">
        <v>3</v>
      </c>
    </row>
    <row r="5316" spans="30:30" x14ac:dyDescent="0.25">
      <c r="AD5316" s="210" t="s">
        <v>3</v>
      </c>
    </row>
    <row r="5317" spans="30:30" x14ac:dyDescent="0.25">
      <c r="AD5317" s="210" t="s">
        <v>3</v>
      </c>
    </row>
    <row r="5318" spans="30:30" x14ac:dyDescent="0.25">
      <c r="AD5318" s="210" t="s">
        <v>3</v>
      </c>
    </row>
    <row r="5319" spans="30:30" x14ac:dyDescent="0.25">
      <c r="AD5319" s="210" t="s">
        <v>3</v>
      </c>
    </row>
    <row r="5320" spans="30:30" x14ac:dyDescent="0.25">
      <c r="AD5320" s="210" t="s">
        <v>3</v>
      </c>
    </row>
    <row r="5321" spans="30:30" x14ac:dyDescent="0.25">
      <c r="AD5321" s="210" t="s">
        <v>3</v>
      </c>
    </row>
    <row r="5322" spans="30:30" x14ac:dyDescent="0.25">
      <c r="AD5322" s="210" t="s">
        <v>3</v>
      </c>
    </row>
    <row r="5323" spans="30:30" x14ac:dyDescent="0.25">
      <c r="AD5323" s="210" t="s">
        <v>3</v>
      </c>
    </row>
    <row r="5324" spans="30:30" x14ac:dyDescent="0.25">
      <c r="AD5324" s="210" t="s">
        <v>3</v>
      </c>
    </row>
    <row r="5325" spans="30:30" x14ac:dyDescent="0.25">
      <c r="AD5325" s="210" t="s">
        <v>3</v>
      </c>
    </row>
    <row r="5326" spans="30:30" x14ac:dyDescent="0.25">
      <c r="AD5326" s="210" t="s">
        <v>3</v>
      </c>
    </row>
    <row r="5327" spans="30:30" x14ac:dyDescent="0.25">
      <c r="AD5327" s="210" t="s">
        <v>3</v>
      </c>
    </row>
    <row r="5328" spans="30:30" x14ac:dyDescent="0.25">
      <c r="AD5328" s="210" t="s">
        <v>3</v>
      </c>
    </row>
    <row r="5329" spans="30:30" x14ac:dyDescent="0.25">
      <c r="AD5329" s="210" t="s">
        <v>3</v>
      </c>
    </row>
    <row r="5330" spans="30:30" x14ac:dyDescent="0.25">
      <c r="AD5330" s="210" t="s">
        <v>3</v>
      </c>
    </row>
    <row r="5331" spans="30:30" x14ac:dyDescent="0.25">
      <c r="AD5331" s="210" t="s">
        <v>3</v>
      </c>
    </row>
    <row r="5332" spans="30:30" x14ac:dyDescent="0.25">
      <c r="AD5332" s="210" t="s">
        <v>3</v>
      </c>
    </row>
    <row r="5333" spans="30:30" x14ac:dyDescent="0.25">
      <c r="AD5333" s="210" t="s">
        <v>3</v>
      </c>
    </row>
    <row r="5334" spans="30:30" x14ac:dyDescent="0.25">
      <c r="AD5334" s="210" t="s">
        <v>3</v>
      </c>
    </row>
    <row r="5335" spans="30:30" x14ac:dyDescent="0.25">
      <c r="AD5335" s="210" t="s">
        <v>3</v>
      </c>
    </row>
    <row r="5336" spans="30:30" x14ac:dyDescent="0.25">
      <c r="AD5336" s="210" t="s">
        <v>3</v>
      </c>
    </row>
    <row r="5337" spans="30:30" x14ac:dyDescent="0.25">
      <c r="AD5337" s="210" t="s">
        <v>3</v>
      </c>
    </row>
    <row r="5338" spans="30:30" x14ac:dyDescent="0.25">
      <c r="AD5338" s="210" t="s">
        <v>3</v>
      </c>
    </row>
    <row r="5339" spans="30:30" x14ac:dyDescent="0.25">
      <c r="AD5339" s="210" t="s">
        <v>3</v>
      </c>
    </row>
    <row r="5340" spans="30:30" x14ac:dyDescent="0.25">
      <c r="AD5340" s="210" t="s">
        <v>3</v>
      </c>
    </row>
    <row r="5341" spans="30:30" x14ac:dyDescent="0.25">
      <c r="AD5341" s="210" t="s">
        <v>3</v>
      </c>
    </row>
    <row r="5342" spans="30:30" x14ac:dyDescent="0.25">
      <c r="AD5342" s="210" t="s">
        <v>3</v>
      </c>
    </row>
    <row r="5343" spans="30:30" x14ac:dyDescent="0.25">
      <c r="AD5343" s="210" t="s">
        <v>3</v>
      </c>
    </row>
    <row r="5344" spans="30:30" x14ac:dyDescent="0.25">
      <c r="AD5344" s="210" t="s">
        <v>3</v>
      </c>
    </row>
    <row r="5345" spans="30:30" x14ac:dyDescent="0.25">
      <c r="AD5345" s="210" t="s">
        <v>3</v>
      </c>
    </row>
    <row r="5346" spans="30:30" x14ac:dyDescent="0.25">
      <c r="AD5346" s="210" t="s">
        <v>3</v>
      </c>
    </row>
    <row r="5347" spans="30:30" x14ac:dyDescent="0.25">
      <c r="AD5347" s="210" t="s">
        <v>3</v>
      </c>
    </row>
    <row r="5348" spans="30:30" x14ac:dyDescent="0.25">
      <c r="AD5348" s="210" t="s">
        <v>3</v>
      </c>
    </row>
    <row r="5349" spans="30:30" x14ac:dyDescent="0.25">
      <c r="AD5349" s="210" t="s">
        <v>3</v>
      </c>
    </row>
    <row r="5350" spans="30:30" x14ac:dyDescent="0.25">
      <c r="AD5350" s="210" t="s">
        <v>3</v>
      </c>
    </row>
    <row r="5351" spans="30:30" x14ac:dyDescent="0.25">
      <c r="AD5351" s="210" t="s">
        <v>3</v>
      </c>
    </row>
    <row r="5352" spans="30:30" x14ac:dyDescent="0.25">
      <c r="AD5352" s="210" t="s">
        <v>3</v>
      </c>
    </row>
    <row r="5353" spans="30:30" x14ac:dyDescent="0.25">
      <c r="AD5353" s="210" t="s">
        <v>3</v>
      </c>
    </row>
    <row r="5354" spans="30:30" x14ac:dyDescent="0.25">
      <c r="AD5354" s="210" t="s">
        <v>3</v>
      </c>
    </row>
    <row r="5355" spans="30:30" x14ac:dyDescent="0.25">
      <c r="AD5355" s="210" t="s">
        <v>3</v>
      </c>
    </row>
    <row r="5356" spans="30:30" x14ac:dyDescent="0.25">
      <c r="AD5356" s="210" t="s">
        <v>3</v>
      </c>
    </row>
    <row r="5357" spans="30:30" x14ac:dyDescent="0.25">
      <c r="AD5357" s="210" t="s">
        <v>3</v>
      </c>
    </row>
    <row r="5358" spans="30:30" x14ac:dyDescent="0.25">
      <c r="AD5358" s="210" t="s">
        <v>3</v>
      </c>
    </row>
    <row r="5359" spans="30:30" x14ac:dyDescent="0.25">
      <c r="AD5359" s="210" t="s">
        <v>3</v>
      </c>
    </row>
    <row r="5360" spans="30:30" x14ac:dyDescent="0.25">
      <c r="AD5360" s="210" t="s">
        <v>3</v>
      </c>
    </row>
    <row r="5361" spans="30:30" x14ac:dyDescent="0.25">
      <c r="AD5361" s="210" t="s">
        <v>3</v>
      </c>
    </row>
    <row r="5362" spans="30:30" x14ac:dyDescent="0.25">
      <c r="AD5362" s="210" t="s">
        <v>3</v>
      </c>
    </row>
    <row r="5363" spans="30:30" x14ac:dyDescent="0.25">
      <c r="AD5363" s="210" t="s">
        <v>3</v>
      </c>
    </row>
    <row r="5364" spans="30:30" x14ac:dyDescent="0.25">
      <c r="AD5364" s="210" t="s">
        <v>3</v>
      </c>
    </row>
    <row r="5365" spans="30:30" x14ac:dyDescent="0.25">
      <c r="AD5365" s="210" t="s">
        <v>3</v>
      </c>
    </row>
    <row r="5366" spans="30:30" x14ac:dyDescent="0.25">
      <c r="AD5366" s="210" t="s">
        <v>3</v>
      </c>
    </row>
    <row r="5367" spans="30:30" x14ac:dyDescent="0.25">
      <c r="AD5367" s="210" t="s">
        <v>3</v>
      </c>
    </row>
    <row r="5368" spans="30:30" x14ac:dyDescent="0.25">
      <c r="AD5368" s="210" t="s">
        <v>3</v>
      </c>
    </row>
    <row r="5369" spans="30:30" x14ac:dyDescent="0.25">
      <c r="AD5369" s="210" t="s">
        <v>3</v>
      </c>
    </row>
    <row r="5370" spans="30:30" x14ac:dyDescent="0.25">
      <c r="AD5370" s="210" t="s">
        <v>3</v>
      </c>
    </row>
    <row r="5371" spans="30:30" x14ac:dyDescent="0.25">
      <c r="AD5371" s="210" t="s">
        <v>3</v>
      </c>
    </row>
    <row r="5372" spans="30:30" x14ac:dyDescent="0.25">
      <c r="AD5372" s="210" t="s">
        <v>3</v>
      </c>
    </row>
    <row r="5373" spans="30:30" x14ac:dyDescent="0.25">
      <c r="AD5373" s="210" t="s">
        <v>3</v>
      </c>
    </row>
    <row r="5374" spans="30:30" x14ac:dyDescent="0.25">
      <c r="AD5374" s="210" t="s">
        <v>3</v>
      </c>
    </row>
    <row r="5375" spans="30:30" x14ac:dyDescent="0.25">
      <c r="AD5375" s="210" t="s">
        <v>3</v>
      </c>
    </row>
    <row r="5376" spans="30:30" x14ac:dyDescent="0.25">
      <c r="AD5376" s="210" t="s">
        <v>3</v>
      </c>
    </row>
    <row r="5377" spans="30:30" x14ac:dyDescent="0.25">
      <c r="AD5377" s="210" t="s">
        <v>3</v>
      </c>
    </row>
    <row r="5378" spans="30:30" x14ac:dyDescent="0.25">
      <c r="AD5378" s="210" t="s">
        <v>3</v>
      </c>
    </row>
    <row r="5379" spans="30:30" x14ac:dyDescent="0.25">
      <c r="AD5379" s="210" t="s">
        <v>3</v>
      </c>
    </row>
    <row r="5380" spans="30:30" x14ac:dyDescent="0.25">
      <c r="AD5380" s="210" t="s">
        <v>3</v>
      </c>
    </row>
    <row r="5381" spans="30:30" x14ac:dyDescent="0.25">
      <c r="AD5381" s="210" t="s">
        <v>3</v>
      </c>
    </row>
    <row r="5382" spans="30:30" x14ac:dyDescent="0.25">
      <c r="AD5382" s="210" t="s">
        <v>3</v>
      </c>
    </row>
    <row r="5383" spans="30:30" x14ac:dyDescent="0.25">
      <c r="AD5383" s="210" t="s">
        <v>3</v>
      </c>
    </row>
    <row r="5384" spans="30:30" x14ac:dyDescent="0.25">
      <c r="AD5384" s="210" t="s">
        <v>3</v>
      </c>
    </row>
    <row r="5385" spans="30:30" x14ac:dyDescent="0.25">
      <c r="AD5385" s="210" t="s">
        <v>3</v>
      </c>
    </row>
    <row r="5386" spans="30:30" x14ac:dyDescent="0.25">
      <c r="AD5386" s="210" t="s">
        <v>3</v>
      </c>
    </row>
    <row r="5387" spans="30:30" x14ac:dyDescent="0.25">
      <c r="AD5387" s="210" t="s">
        <v>3</v>
      </c>
    </row>
    <row r="5388" spans="30:30" x14ac:dyDescent="0.25">
      <c r="AD5388" s="210" t="s">
        <v>3</v>
      </c>
    </row>
    <row r="5389" spans="30:30" x14ac:dyDescent="0.25">
      <c r="AD5389" s="210" t="s">
        <v>3</v>
      </c>
    </row>
    <row r="5390" spans="30:30" x14ac:dyDescent="0.25">
      <c r="AD5390" s="210" t="s">
        <v>3</v>
      </c>
    </row>
    <row r="5391" spans="30:30" x14ac:dyDescent="0.25">
      <c r="AD5391" s="210" t="s">
        <v>3</v>
      </c>
    </row>
    <row r="5392" spans="30:30" x14ac:dyDescent="0.25">
      <c r="AD5392" s="210" t="s">
        <v>3</v>
      </c>
    </row>
    <row r="5393" spans="30:30" x14ac:dyDescent="0.25">
      <c r="AD5393" s="210" t="s">
        <v>3</v>
      </c>
    </row>
    <row r="5394" spans="30:30" x14ac:dyDescent="0.25">
      <c r="AD5394" s="210" t="s">
        <v>3</v>
      </c>
    </row>
    <row r="5395" spans="30:30" x14ac:dyDescent="0.25">
      <c r="AD5395" s="210" t="s">
        <v>3</v>
      </c>
    </row>
    <row r="5396" spans="30:30" x14ac:dyDescent="0.25">
      <c r="AD5396" s="210" t="s">
        <v>3</v>
      </c>
    </row>
    <row r="5397" spans="30:30" x14ac:dyDescent="0.25">
      <c r="AD5397" s="210" t="s">
        <v>3</v>
      </c>
    </row>
    <row r="5398" spans="30:30" x14ac:dyDescent="0.25">
      <c r="AD5398" s="210" t="s">
        <v>3</v>
      </c>
    </row>
    <row r="5399" spans="30:30" x14ac:dyDescent="0.25">
      <c r="AD5399" s="210" t="s">
        <v>3</v>
      </c>
    </row>
    <row r="5400" spans="30:30" x14ac:dyDescent="0.25">
      <c r="AD5400" s="210" t="s">
        <v>3</v>
      </c>
    </row>
    <row r="5401" spans="30:30" x14ac:dyDescent="0.25">
      <c r="AD5401" s="210" t="s">
        <v>3</v>
      </c>
    </row>
    <row r="5402" spans="30:30" x14ac:dyDescent="0.25">
      <c r="AD5402" s="210" t="s">
        <v>3</v>
      </c>
    </row>
    <row r="5403" spans="30:30" x14ac:dyDescent="0.25">
      <c r="AD5403" s="210" t="s">
        <v>3</v>
      </c>
    </row>
    <row r="5404" spans="30:30" x14ac:dyDescent="0.25">
      <c r="AD5404" s="210" t="s">
        <v>3</v>
      </c>
    </row>
    <row r="5405" spans="30:30" x14ac:dyDescent="0.25">
      <c r="AD5405" s="210" t="s">
        <v>3</v>
      </c>
    </row>
    <row r="5406" spans="30:30" x14ac:dyDescent="0.25">
      <c r="AD5406" s="210" t="s">
        <v>3</v>
      </c>
    </row>
    <row r="5407" spans="30:30" x14ac:dyDescent="0.25">
      <c r="AD5407" s="210" t="s">
        <v>3</v>
      </c>
    </row>
    <row r="5408" spans="30:30" x14ac:dyDescent="0.25">
      <c r="AD5408" s="210" t="s">
        <v>3</v>
      </c>
    </row>
    <row r="5409" spans="30:30" x14ac:dyDescent="0.25">
      <c r="AD5409" s="210" t="s">
        <v>3</v>
      </c>
    </row>
    <row r="5410" spans="30:30" x14ac:dyDescent="0.25">
      <c r="AD5410" s="210" t="s">
        <v>3</v>
      </c>
    </row>
    <row r="5411" spans="30:30" x14ac:dyDescent="0.25">
      <c r="AD5411" s="210" t="s">
        <v>3</v>
      </c>
    </row>
    <row r="5412" spans="30:30" x14ac:dyDescent="0.25">
      <c r="AD5412" s="210" t="s">
        <v>3</v>
      </c>
    </row>
    <row r="5413" spans="30:30" x14ac:dyDescent="0.25">
      <c r="AD5413" s="210" t="s">
        <v>3</v>
      </c>
    </row>
    <row r="5414" spans="30:30" x14ac:dyDescent="0.25">
      <c r="AD5414" s="210" t="s">
        <v>3</v>
      </c>
    </row>
    <row r="5415" spans="30:30" x14ac:dyDescent="0.25">
      <c r="AD5415" s="210" t="s">
        <v>3</v>
      </c>
    </row>
    <row r="5416" spans="30:30" x14ac:dyDescent="0.25">
      <c r="AD5416" s="210" t="s">
        <v>3</v>
      </c>
    </row>
    <row r="5417" spans="30:30" x14ac:dyDescent="0.25">
      <c r="AD5417" s="210" t="s">
        <v>3</v>
      </c>
    </row>
    <row r="5418" spans="30:30" x14ac:dyDescent="0.25">
      <c r="AD5418" s="210" t="s">
        <v>3</v>
      </c>
    </row>
    <row r="5419" spans="30:30" x14ac:dyDescent="0.25">
      <c r="AD5419" s="210" t="s">
        <v>3</v>
      </c>
    </row>
    <row r="5420" spans="30:30" x14ac:dyDescent="0.25">
      <c r="AD5420" s="210" t="s">
        <v>3</v>
      </c>
    </row>
    <row r="5421" spans="30:30" x14ac:dyDescent="0.25">
      <c r="AD5421" s="210" t="s">
        <v>3</v>
      </c>
    </row>
    <row r="5422" spans="30:30" x14ac:dyDescent="0.25">
      <c r="AD5422" s="210" t="s">
        <v>3</v>
      </c>
    </row>
    <row r="5423" spans="30:30" x14ac:dyDescent="0.25">
      <c r="AD5423" s="210" t="s">
        <v>3</v>
      </c>
    </row>
    <row r="5424" spans="30:30" x14ac:dyDescent="0.25">
      <c r="AD5424" s="210" t="s">
        <v>3</v>
      </c>
    </row>
    <row r="5425" spans="30:30" x14ac:dyDescent="0.25">
      <c r="AD5425" s="210" t="s">
        <v>3</v>
      </c>
    </row>
    <row r="5426" spans="30:30" x14ac:dyDescent="0.25">
      <c r="AD5426" s="210" t="s">
        <v>3</v>
      </c>
    </row>
    <row r="5427" spans="30:30" x14ac:dyDescent="0.25">
      <c r="AD5427" s="210" t="s">
        <v>3</v>
      </c>
    </row>
    <row r="5428" spans="30:30" x14ac:dyDescent="0.25">
      <c r="AD5428" s="210" t="s">
        <v>3</v>
      </c>
    </row>
    <row r="5429" spans="30:30" x14ac:dyDescent="0.25">
      <c r="AD5429" s="210" t="s">
        <v>3</v>
      </c>
    </row>
    <row r="5430" spans="30:30" x14ac:dyDescent="0.25">
      <c r="AD5430" s="210" t="s">
        <v>3</v>
      </c>
    </row>
    <row r="5431" spans="30:30" x14ac:dyDescent="0.25">
      <c r="AD5431" s="210" t="s">
        <v>3</v>
      </c>
    </row>
    <row r="5432" spans="30:30" x14ac:dyDescent="0.25">
      <c r="AD5432" s="210" t="s">
        <v>3</v>
      </c>
    </row>
    <row r="5433" spans="30:30" x14ac:dyDescent="0.25">
      <c r="AD5433" s="210" t="s">
        <v>3</v>
      </c>
    </row>
    <row r="5434" spans="30:30" x14ac:dyDescent="0.25">
      <c r="AD5434" s="210" t="s">
        <v>3</v>
      </c>
    </row>
    <row r="5435" spans="30:30" x14ac:dyDescent="0.25">
      <c r="AD5435" s="210" t="s">
        <v>3</v>
      </c>
    </row>
    <row r="5436" spans="30:30" x14ac:dyDescent="0.25">
      <c r="AD5436" s="210" t="s">
        <v>3</v>
      </c>
    </row>
    <row r="5437" spans="30:30" x14ac:dyDescent="0.25">
      <c r="AD5437" s="210" t="s">
        <v>3</v>
      </c>
    </row>
    <row r="5438" spans="30:30" x14ac:dyDescent="0.25">
      <c r="AD5438" s="210" t="s">
        <v>3</v>
      </c>
    </row>
    <row r="5439" spans="30:30" x14ac:dyDescent="0.25">
      <c r="AD5439" s="210" t="s">
        <v>3</v>
      </c>
    </row>
    <row r="5440" spans="30:30" x14ac:dyDescent="0.25">
      <c r="AD5440" s="210" t="s">
        <v>3</v>
      </c>
    </row>
    <row r="5441" spans="30:30" x14ac:dyDescent="0.25">
      <c r="AD5441" s="210" t="s">
        <v>3</v>
      </c>
    </row>
    <row r="5442" spans="30:30" x14ac:dyDescent="0.25">
      <c r="AD5442" s="210" t="s">
        <v>3</v>
      </c>
    </row>
    <row r="5443" spans="30:30" x14ac:dyDescent="0.25">
      <c r="AD5443" s="210" t="s">
        <v>3</v>
      </c>
    </row>
    <row r="5444" spans="30:30" x14ac:dyDescent="0.25">
      <c r="AD5444" s="210" t="s">
        <v>3</v>
      </c>
    </row>
    <row r="5445" spans="30:30" x14ac:dyDescent="0.25">
      <c r="AD5445" s="210" t="s">
        <v>3</v>
      </c>
    </row>
    <row r="5446" spans="30:30" x14ac:dyDescent="0.25">
      <c r="AD5446" s="210" t="s">
        <v>3</v>
      </c>
    </row>
    <row r="5447" spans="30:30" x14ac:dyDescent="0.25">
      <c r="AD5447" s="210" t="s">
        <v>3</v>
      </c>
    </row>
    <row r="5448" spans="30:30" x14ac:dyDescent="0.25">
      <c r="AD5448" s="210" t="s">
        <v>3</v>
      </c>
    </row>
    <row r="5449" spans="30:30" x14ac:dyDescent="0.25">
      <c r="AD5449" s="210" t="s">
        <v>3</v>
      </c>
    </row>
    <row r="5450" spans="30:30" x14ac:dyDescent="0.25">
      <c r="AD5450" s="210" t="s">
        <v>3</v>
      </c>
    </row>
    <row r="5451" spans="30:30" x14ac:dyDescent="0.25">
      <c r="AD5451" s="210" t="s">
        <v>3</v>
      </c>
    </row>
    <row r="5452" spans="30:30" x14ac:dyDescent="0.25">
      <c r="AD5452" s="210" t="s">
        <v>3</v>
      </c>
    </row>
    <row r="5453" spans="30:30" x14ac:dyDescent="0.25">
      <c r="AD5453" s="210" t="s">
        <v>3</v>
      </c>
    </row>
    <row r="5454" spans="30:30" x14ac:dyDescent="0.25">
      <c r="AD5454" s="210" t="s">
        <v>3</v>
      </c>
    </row>
    <row r="5455" spans="30:30" x14ac:dyDescent="0.25">
      <c r="AD5455" s="210" t="s">
        <v>3</v>
      </c>
    </row>
    <row r="5456" spans="30:30" x14ac:dyDescent="0.25">
      <c r="AD5456" s="210" t="s">
        <v>3</v>
      </c>
    </row>
    <row r="5457" spans="30:30" x14ac:dyDescent="0.25">
      <c r="AD5457" s="210" t="s">
        <v>3</v>
      </c>
    </row>
    <row r="5458" spans="30:30" x14ac:dyDescent="0.25">
      <c r="AD5458" s="210" t="s">
        <v>3</v>
      </c>
    </row>
    <row r="5459" spans="30:30" x14ac:dyDescent="0.25">
      <c r="AD5459" s="210" t="s">
        <v>3</v>
      </c>
    </row>
    <row r="5460" spans="30:30" x14ac:dyDescent="0.25">
      <c r="AD5460" s="210" t="s">
        <v>3</v>
      </c>
    </row>
    <row r="5461" spans="30:30" x14ac:dyDescent="0.25">
      <c r="AD5461" s="210" t="s">
        <v>3</v>
      </c>
    </row>
    <row r="5462" spans="30:30" x14ac:dyDescent="0.25">
      <c r="AD5462" s="210" t="s">
        <v>3</v>
      </c>
    </row>
    <row r="5463" spans="30:30" x14ac:dyDescent="0.25">
      <c r="AD5463" s="210" t="s">
        <v>3</v>
      </c>
    </row>
    <row r="5464" spans="30:30" x14ac:dyDescent="0.25">
      <c r="AD5464" s="210" t="s">
        <v>3</v>
      </c>
    </row>
    <row r="5465" spans="30:30" x14ac:dyDescent="0.25">
      <c r="AD5465" s="210" t="s">
        <v>3</v>
      </c>
    </row>
    <row r="5466" spans="30:30" x14ac:dyDescent="0.25">
      <c r="AD5466" s="210" t="s">
        <v>3</v>
      </c>
    </row>
    <row r="5467" spans="30:30" x14ac:dyDescent="0.25">
      <c r="AD5467" s="210" t="s">
        <v>3</v>
      </c>
    </row>
    <row r="5468" spans="30:30" x14ac:dyDescent="0.25">
      <c r="AD5468" s="210" t="s">
        <v>3</v>
      </c>
    </row>
    <row r="5469" spans="30:30" x14ac:dyDescent="0.25">
      <c r="AD5469" s="210" t="s">
        <v>3</v>
      </c>
    </row>
    <row r="5470" spans="30:30" x14ac:dyDescent="0.25">
      <c r="AD5470" s="210" t="s">
        <v>3</v>
      </c>
    </row>
    <row r="5471" spans="30:30" x14ac:dyDescent="0.25">
      <c r="AD5471" s="210" t="s">
        <v>3</v>
      </c>
    </row>
    <row r="5472" spans="30:30" x14ac:dyDescent="0.25">
      <c r="AD5472" s="210" t="s">
        <v>3</v>
      </c>
    </row>
    <row r="5473" spans="30:30" x14ac:dyDescent="0.25">
      <c r="AD5473" s="210" t="s">
        <v>3</v>
      </c>
    </row>
    <row r="5474" spans="30:30" x14ac:dyDescent="0.25">
      <c r="AD5474" s="210" t="s">
        <v>3</v>
      </c>
    </row>
    <row r="5475" spans="30:30" x14ac:dyDescent="0.25">
      <c r="AD5475" s="210" t="s">
        <v>3</v>
      </c>
    </row>
    <row r="5476" spans="30:30" x14ac:dyDescent="0.25">
      <c r="AD5476" s="210" t="s">
        <v>3</v>
      </c>
    </row>
    <row r="5477" spans="30:30" x14ac:dyDescent="0.25">
      <c r="AD5477" s="210" t="s">
        <v>3</v>
      </c>
    </row>
    <row r="5478" spans="30:30" x14ac:dyDescent="0.25">
      <c r="AD5478" s="210" t="s">
        <v>3</v>
      </c>
    </row>
    <row r="5479" spans="30:30" x14ac:dyDescent="0.25">
      <c r="AD5479" s="210" t="s">
        <v>3</v>
      </c>
    </row>
    <row r="5480" spans="30:30" x14ac:dyDescent="0.25">
      <c r="AD5480" s="210" t="s">
        <v>3</v>
      </c>
    </row>
    <row r="5481" spans="30:30" x14ac:dyDescent="0.25">
      <c r="AD5481" s="210" t="s">
        <v>3</v>
      </c>
    </row>
    <row r="5482" spans="30:30" x14ac:dyDescent="0.25">
      <c r="AD5482" s="210" t="s">
        <v>3</v>
      </c>
    </row>
    <row r="5483" spans="30:30" x14ac:dyDescent="0.25">
      <c r="AD5483" s="210" t="s">
        <v>3</v>
      </c>
    </row>
    <row r="5484" spans="30:30" x14ac:dyDescent="0.25">
      <c r="AD5484" s="210" t="s">
        <v>3</v>
      </c>
    </row>
    <row r="5485" spans="30:30" x14ac:dyDescent="0.25">
      <c r="AD5485" s="210" t="s">
        <v>3</v>
      </c>
    </row>
    <row r="5486" spans="30:30" x14ac:dyDescent="0.25">
      <c r="AD5486" s="210" t="s">
        <v>3</v>
      </c>
    </row>
    <row r="5487" spans="30:30" x14ac:dyDescent="0.25">
      <c r="AD5487" s="210" t="s">
        <v>3</v>
      </c>
    </row>
    <row r="5488" spans="30:30" x14ac:dyDescent="0.25">
      <c r="AD5488" s="210" t="s">
        <v>3</v>
      </c>
    </row>
    <row r="5489" spans="30:30" x14ac:dyDescent="0.25">
      <c r="AD5489" s="210" t="s">
        <v>3</v>
      </c>
    </row>
    <row r="5490" spans="30:30" x14ac:dyDescent="0.25">
      <c r="AD5490" s="210" t="s">
        <v>3</v>
      </c>
    </row>
    <row r="5491" spans="30:30" x14ac:dyDescent="0.25">
      <c r="AD5491" s="210" t="s">
        <v>3</v>
      </c>
    </row>
    <row r="5492" spans="30:30" x14ac:dyDescent="0.25">
      <c r="AD5492" s="210" t="s">
        <v>3</v>
      </c>
    </row>
    <row r="5493" spans="30:30" x14ac:dyDescent="0.25">
      <c r="AD5493" s="210" t="s">
        <v>3</v>
      </c>
    </row>
    <row r="5494" spans="30:30" x14ac:dyDescent="0.25">
      <c r="AD5494" s="210" t="s">
        <v>3</v>
      </c>
    </row>
    <row r="5495" spans="30:30" x14ac:dyDescent="0.25">
      <c r="AD5495" s="210" t="s">
        <v>3</v>
      </c>
    </row>
    <row r="5496" spans="30:30" x14ac:dyDescent="0.25">
      <c r="AD5496" s="210" t="s">
        <v>3</v>
      </c>
    </row>
    <row r="5497" spans="30:30" x14ac:dyDescent="0.25">
      <c r="AD5497" s="210" t="s">
        <v>3</v>
      </c>
    </row>
    <row r="5498" spans="30:30" x14ac:dyDescent="0.25">
      <c r="AD5498" s="210" t="s">
        <v>3</v>
      </c>
    </row>
    <row r="5499" spans="30:30" x14ac:dyDescent="0.25">
      <c r="AD5499" s="210" t="s">
        <v>3</v>
      </c>
    </row>
    <row r="5500" spans="30:30" x14ac:dyDescent="0.25">
      <c r="AD5500" s="210" t="s">
        <v>3</v>
      </c>
    </row>
    <row r="5501" spans="30:30" x14ac:dyDescent="0.25">
      <c r="AD5501" s="210" t="s">
        <v>3</v>
      </c>
    </row>
    <row r="5502" spans="30:30" x14ac:dyDescent="0.25">
      <c r="AD5502" s="210" t="s">
        <v>3</v>
      </c>
    </row>
    <row r="5503" spans="30:30" x14ac:dyDescent="0.25">
      <c r="AD5503" s="210" t="s">
        <v>3</v>
      </c>
    </row>
    <row r="5504" spans="30:30" x14ac:dyDescent="0.25">
      <c r="AD5504" s="210" t="s">
        <v>3</v>
      </c>
    </row>
    <row r="5505" spans="30:30" x14ac:dyDescent="0.25">
      <c r="AD5505" s="210" t="s">
        <v>3</v>
      </c>
    </row>
    <row r="5506" spans="30:30" x14ac:dyDescent="0.25">
      <c r="AD5506" s="210" t="s">
        <v>3</v>
      </c>
    </row>
    <row r="5507" spans="30:30" x14ac:dyDescent="0.25">
      <c r="AD5507" s="210" t="s">
        <v>3</v>
      </c>
    </row>
    <row r="5508" spans="30:30" x14ac:dyDescent="0.25">
      <c r="AD5508" s="210" t="s">
        <v>3</v>
      </c>
    </row>
    <row r="5509" spans="30:30" x14ac:dyDescent="0.25">
      <c r="AD5509" s="210" t="s">
        <v>3</v>
      </c>
    </row>
    <row r="5510" spans="30:30" x14ac:dyDescent="0.25">
      <c r="AD5510" s="210" t="s">
        <v>3</v>
      </c>
    </row>
    <row r="5511" spans="30:30" x14ac:dyDescent="0.25">
      <c r="AD5511" s="210" t="s">
        <v>3</v>
      </c>
    </row>
    <row r="5512" spans="30:30" x14ac:dyDescent="0.25">
      <c r="AD5512" s="210" t="s">
        <v>3</v>
      </c>
    </row>
    <row r="5513" spans="30:30" x14ac:dyDescent="0.25">
      <c r="AD5513" s="210" t="s">
        <v>3</v>
      </c>
    </row>
    <row r="5514" spans="30:30" x14ac:dyDescent="0.25">
      <c r="AD5514" s="210" t="s">
        <v>3</v>
      </c>
    </row>
    <row r="5515" spans="30:30" x14ac:dyDescent="0.25">
      <c r="AD5515" s="210" t="s">
        <v>3</v>
      </c>
    </row>
    <row r="5516" spans="30:30" x14ac:dyDescent="0.25">
      <c r="AD5516" s="210" t="s">
        <v>3</v>
      </c>
    </row>
    <row r="5517" spans="30:30" x14ac:dyDescent="0.25">
      <c r="AD5517" s="210" t="s">
        <v>3</v>
      </c>
    </row>
    <row r="5518" spans="30:30" x14ac:dyDescent="0.25">
      <c r="AD5518" s="210" t="s">
        <v>3</v>
      </c>
    </row>
    <row r="5519" spans="30:30" x14ac:dyDescent="0.25">
      <c r="AD5519" s="210" t="s">
        <v>3</v>
      </c>
    </row>
    <row r="5520" spans="30:30" x14ac:dyDescent="0.25">
      <c r="AD5520" s="210" t="s">
        <v>3</v>
      </c>
    </row>
    <row r="5521" spans="30:30" x14ac:dyDescent="0.25">
      <c r="AD5521" s="210" t="s">
        <v>3</v>
      </c>
    </row>
    <row r="5522" spans="30:30" x14ac:dyDescent="0.25">
      <c r="AD5522" s="210" t="s">
        <v>3</v>
      </c>
    </row>
    <row r="5523" spans="30:30" x14ac:dyDescent="0.25">
      <c r="AD5523" s="210" t="s">
        <v>3</v>
      </c>
    </row>
    <row r="5524" spans="30:30" x14ac:dyDescent="0.25">
      <c r="AD5524" s="210" t="s">
        <v>3</v>
      </c>
    </row>
    <row r="5525" spans="30:30" x14ac:dyDescent="0.25">
      <c r="AD5525" s="210" t="s">
        <v>3</v>
      </c>
    </row>
    <row r="5526" spans="30:30" x14ac:dyDescent="0.25">
      <c r="AD5526" s="210" t="s">
        <v>3</v>
      </c>
    </row>
    <row r="5527" spans="30:30" x14ac:dyDescent="0.25">
      <c r="AD5527" s="210" t="s">
        <v>3</v>
      </c>
    </row>
    <row r="5528" spans="30:30" x14ac:dyDescent="0.25">
      <c r="AD5528" s="210" t="s">
        <v>3</v>
      </c>
    </row>
    <row r="5529" spans="30:30" x14ac:dyDescent="0.25">
      <c r="AD5529" s="210" t="s">
        <v>3</v>
      </c>
    </row>
    <row r="5530" spans="30:30" x14ac:dyDescent="0.25">
      <c r="AD5530" s="210" t="s">
        <v>3</v>
      </c>
    </row>
    <row r="5531" spans="30:30" x14ac:dyDescent="0.25">
      <c r="AD5531" s="210" t="s">
        <v>3</v>
      </c>
    </row>
    <row r="5532" spans="30:30" x14ac:dyDescent="0.25">
      <c r="AD5532" s="210" t="s">
        <v>3</v>
      </c>
    </row>
    <row r="5533" spans="30:30" x14ac:dyDescent="0.25">
      <c r="AD5533" s="210" t="s">
        <v>3</v>
      </c>
    </row>
    <row r="5534" spans="30:30" x14ac:dyDescent="0.25">
      <c r="AD5534" s="210" t="s">
        <v>3</v>
      </c>
    </row>
    <row r="5535" spans="30:30" x14ac:dyDescent="0.25">
      <c r="AD5535" s="210" t="s">
        <v>3</v>
      </c>
    </row>
    <row r="5536" spans="30:30" x14ac:dyDescent="0.25">
      <c r="AD5536" s="210" t="s">
        <v>3</v>
      </c>
    </row>
    <row r="5537" spans="30:30" x14ac:dyDescent="0.25">
      <c r="AD5537" s="210" t="s">
        <v>3</v>
      </c>
    </row>
    <row r="5538" spans="30:30" x14ac:dyDescent="0.25">
      <c r="AD5538" s="210" t="s">
        <v>3</v>
      </c>
    </row>
    <row r="5539" spans="30:30" x14ac:dyDescent="0.25">
      <c r="AD5539" s="210" t="s">
        <v>3</v>
      </c>
    </row>
    <row r="5540" spans="30:30" x14ac:dyDescent="0.25">
      <c r="AD5540" s="210" t="s">
        <v>3</v>
      </c>
    </row>
    <row r="5541" spans="30:30" x14ac:dyDescent="0.25">
      <c r="AD5541" s="210" t="s">
        <v>3</v>
      </c>
    </row>
    <row r="5542" spans="30:30" x14ac:dyDescent="0.25">
      <c r="AD5542" s="210" t="s">
        <v>3</v>
      </c>
    </row>
    <row r="5543" spans="30:30" x14ac:dyDescent="0.25">
      <c r="AD5543" s="210" t="s">
        <v>3</v>
      </c>
    </row>
    <row r="5544" spans="30:30" x14ac:dyDescent="0.25">
      <c r="AD5544" s="210" t="s">
        <v>3</v>
      </c>
    </row>
    <row r="5545" spans="30:30" x14ac:dyDescent="0.25">
      <c r="AD5545" s="210" t="s">
        <v>3</v>
      </c>
    </row>
    <row r="5546" spans="30:30" x14ac:dyDescent="0.25">
      <c r="AD5546" s="210" t="s">
        <v>3</v>
      </c>
    </row>
    <row r="5547" spans="30:30" x14ac:dyDescent="0.25">
      <c r="AD5547" s="210" t="s">
        <v>3</v>
      </c>
    </row>
    <row r="5548" spans="30:30" x14ac:dyDescent="0.25">
      <c r="AD5548" s="210" t="s">
        <v>3</v>
      </c>
    </row>
    <row r="5549" spans="30:30" x14ac:dyDescent="0.25">
      <c r="AD5549" s="210" t="s">
        <v>3</v>
      </c>
    </row>
    <row r="5550" spans="30:30" x14ac:dyDescent="0.25">
      <c r="AD5550" s="210" t="s">
        <v>3</v>
      </c>
    </row>
    <row r="5551" spans="30:30" x14ac:dyDescent="0.25">
      <c r="AD5551" s="210" t="s">
        <v>3</v>
      </c>
    </row>
    <row r="5552" spans="30:30" x14ac:dyDescent="0.25">
      <c r="AD5552" s="210" t="s">
        <v>3</v>
      </c>
    </row>
    <row r="5553" spans="30:30" x14ac:dyDescent="0.25">
      <c r="AD5553" s="210" t="s">
        <v>3</v>
      </c>
    </row>
    <row r="5554" spans="30:30" x14ac:dyDescent="0.25">
      <c r="AD5554" s="210" t="s">
        <v>3</v>
      </c>
    </row>
    <row r="5555" spans="30:30" x14ac:dyDescent="0.25">
      <c r="AD5555" s="210" t="s">
        <v>3</v>
      </c>
    </row>
    <row r="5556" spans="30:30" x14ac:dyDescent="0.25">
      <c r="AD5556" s="210" t="s">
        <v>3</v>
      </c>
    </row>
    <row r="5557" spans="30:30" x14ac:dyDescent="0.25">
      <c r="AD5557" s="210" t="s">
        <v>3</v>
      </c>
    </row>
    <row r="5558" spans="30:30" x14ac:dyDescent="0.25">
      <c r="AD5558" s="210" t="s">
        <v>3</v>
      </c>
    </row>
    <row r="5559" spans="30:30" x14ac:dyDescent="0.25">
      <c r="AD5559" s="210" t="s">
        <v>3</v>
      </c>
    </row>
    <row r="5560" spans="30:30" x14ac:dyDescent="0.25">
      <c r="AD5560" s="210" t="s">
        <v>3</v>
      </c>
    </row>
    <row r="5561" spans="30:30" x14ac:dyDescent="0.25">
      <c r="AD5561" s="210" t="s">
        <v>3</v>
      </c>
    </row>
    <row r="5562" spans="30:30" x14ac:dyDescent="0.25">
      <c r="AD5562" s="210" t="s">
        <v>3</v>
      </c>
    </row>
    <row r="5563" spans="30:30" x14ac:dyDescent="0.25">
      <c r="AD5563" s="210" t="s">
        <v>3</v>
      </c>
    </row>
    <row r="5564" spans="30:30" x14ac:dyDescent="0.25">
      <c r="AD5564" s="210" t="s">
        <v>3</v>
      </c>
    </row>
    <row r="5565" spans="30:30" x14ac:dyDescent="0.25">
      <c r="AD5565" s="210" t="s">
        <v>3</v>
      </c>
    </row>
    <row r="5566" spans="30:30" x14ac:dyDescent="0.25">
      <c r="AD5566" s="210" t="s">
        <v>3</v>
      </c>
    </row>
    <row r="5567" spans="30:30" x14ac:dyDescent="0.25">
      <c r="AD5567" s="210" t="s">
        <v>3</v>
      </c>
    </row>
    <row r="5568" spans="30:30" x14ac:dyDescent="0.25">
      <c r="AD5568" s="210" t="s">
        <v>3</v>
      </c>
    </row>
    <row r="5569" spans="30:30" x14ac:dyDescent="0.25">
      <c r="AD5569" s="210" t="s">
        <v>3</v>
      </c>
    </row>
    <row r="5570" spans="30:30" x14ac:dyDescent="0.25">
      <c r="AD5570" s="210" t="s">
        <v>3</v>
      </c>
    </row>
    <row r="5571" spans="30:30" x14ac:dyDescent="0.25">
      <c r="AD5571" s="210" t="s">
        <v>3</v>
      </c>
    </row>
    <row r="5572" spans="30:30" x14ac:dyDescent="0.25">
      <c r="AD5572" s="210" t="s">
        <v>3</v>
      </c>
    </row>
    <row r="5573" spans="30:30" x14ac:dyDescent="0.25">
      <c r="AD5573" s="210" t="s">
        <v>3</v>
      </c>
    </row>
    <row r="5574" spans="30:30" x14ac:dyDescent="0.25">
      <c r="AD5574" s="210" t="s">
        <v>3</v>
      </c>
    </row>
    <row r="5575" spans="30:30" x14ac:dyDescent="0.25">
      <c r="AD5575" s="210" t="s">
        <v>3</v>
      </c>
    </row>
    <row r="5576" spans="30:30" x14ac:dyDescent="0.25">
      <c r="AD5576" s="210" t="s">
        <v>3</v>
      </c>
    </row>
    <row r="5577" spans="30:30" x14ac:dyDescent="0.25">
      <c r="AD5577" s="210" t="s">
        <v>3</v>
      </c>
    </row>
    <row r="5578" spans="30:30" x14ac:dyDescent="0.25">
      <c r="AD5578" s="210" t="s">
        <v>3</v>
      </c>
    </row>
    <row r="5579" spans="30:30" x14ac:dyDescent="0.25">
      <c r="AD5579" s="210" t="s">
        <v>3</v>
      </c>
    </row>
    <row r="5580" spans="30:30" x14ac:dyDescent="0.25">
      <c r="AD5580" s="210" t="s">
        <v>3</v>
      </c>
    </row>
    <row r="5581" spans="30:30" x14ac:dyDescent="0.25">
      <c r="AD5581" s="210" t="s">
        <v>3</v>
      </c>
    </row>
    <row r="5582" spans="30:30" x14ac:dyDescent="0.25">
      <c r="AD5582" s="210" t="s">
        <v>3</v>
      </c>
    </row>
    <row r="5583" spans="30:30" x14ac:dyDescent="0.25">
      <c r="AD5583" s="210" t="s">
        <v>3</v>
      </c>
    </row>
    <row r="5584" spans="30:30" x14ac:dyDescent="0.25">
      <c r="AD5584" s="210" t="s">
        <v>3</v>
      </c>
    </row>
    <row r="5585" spans="30:30" x14ac:dyDescent="0.25">
      <c r="AD5585" s="210" t="s">
        <v>3</v>
      </c>
    </row>
    <row r="5586" spans="30:30" x14ac:dyDescent="0.25">
      <c r="AD5586" s="210" t="s">
        <v>3</v>
      </c>
    </row>
    <row r="5587" spans="30:30" x14ac:dyDescent="0.25">
      <c r="AD5587" s="210" t="s">
        <v>3</v>
      </c>
    </row>
    <row r="5588" spans="30:30" x14ac:dyDescent="0.25">
      <c r="AD5588" s="210" t="s">
        <v>3</v>
      </c>
    </row>
    <row r="5589" spans="30:30" x14ac:dyDescent="0.25">
      <c r="AD5589" s="210" t="s">
        <v>3</v>
      </c>
    </row>
    <row r="5590" spans="30:30" x14ac:dyDescent="0.25">
      <c r="AD5590" s="210" t="s">
        <v>3</v>
      </c>
    </row>
    <row r="5591" spans="30:30" x14ac:dyDescent="0.25">
      <c r="AD5591" s="210" t="s">
        <v>3</v>
      </c>
    </row>
    <row r="5592" spans="30:30" x14ac:dyDescent="0.25">
      <c r="AD5592" s="210" t="s">
        <v>3</v>
      </c>
    </row>
    <row r="5593" spans="30:30" x14ac:dyDescent="0.25">
      <c r="AD5593" s="210" t="s">
        <v>3</v>
      </c>
    </row>
    <row r="5594" spans="30:30" x14ac:dyDescent="0.25">
      <c r="AD5594" s="210" t="s">
        <v>3</v>
      </c>
    </row>
    <row r="5595" spans="30:30" x14ac:dyDescent="0.25">
      <c r="AD5595" s="210" t="s">
        <v>3</v>
      </c>
    </row>
    <row r="5596" spans="30:30" x14ac:dyDescent="0.25">
      <c r="AD5596" s="210" t="s">
        <v>3</v>
      </c>
    </row>
    <row r="5597" spans="30:30" x14ac:dyDescent="0.25">
      <c r="AD5597" s="210" t="s">
        <v>3</v>
      </c>
    </row>
    <row r="5598" spans="30:30" x14ac:dyDescent="0.25">
      <c r="AD5598" s="210" t="s">
        <v>3</v>
      </c>
    </row>
    <row r="5599" spans="30:30" x14ac:dyDescent="0.25">
      <c r="AD5599" s="210" t="s">
        <v>3</v>
      </c>
    </row>
    <row r="5600" spans="30:30" x14ac:dyDescent="0.25">
      <c r="AD5600" s="210" t="s">
        <v>3</v>
      </c>
    </row>
    <row r="5601" spans="30:30" x14ac:dyDescent="0.25">
      <c r="AD5601" s="210" t="s">
        <v>3</v>
      </c>
    </row>
    <row r="5602" spans="30:30" x14ac:dyDescent="0.25">
      <c r="AD5602" s="210" t="s">
        <v>3</v>
      </c>
    </row>
    <row r="5603" spans="30:30" x14ac:dyDescent="0.25">
      <c r="AD5603" s="210" t="s">
        <v>3</v>
      </c>
    </row>
    <row r="5604" spans="30:30" x14ac:dyDescent="0.25">
      <c r="AD5604" s="210" t="s">
        <v>3</v>
      </c>
    </row>
    <row r="5605" spans="30:30" x14ac:dyDescent="0.25">
      <c r="AD5605" s="210" t="s">
        <v>3</v>
      </c>
    </row>
    <row r="5606" spans="30:30" x14ac:dyDescent="0.25">
      <c r="AD5606" s="210" t="s">
        <v>3</v>
      </c>
    </row>
    <row r="5607" spans="30:30" x14ac:dyDescent="0.25">
      <c r="AD5607" s="210" t="s">
        <v>3</v>
      </c>
    </row>
    <row r="5608" spans="30:30" x14ac:dyDescent="0.25">
      <c r="AD5608" s="210" t="s">
        <v>3</v>
      </c>
    </row>
    <row r="5609" spans="30:30" x14ac:dyDescent="0.25">
      <c r="AD5609" s="210" t="s">
        <v>3</v>
      </c>
    </row>
    <row r="5610" spans="30:30" x14ac:dyDescent="0.25">
      <c r="AD5610" s="210" t="s">
        <v>3</v>
      </c>
    </row>
    <row r="5611" spans="30:30" x14ac:dyDescent="0.25">
      <c r="AD5611" s="210" t="s">
        <v>3</v>
      </c>
    </row>
    <row r="5612" spans="30:30" x14ac:dyDescent="0.25">
      <c r="AD5612" s="210" t="s">
        <v>3</v>
      </c>
    </row>
    <row r="5613" spans="30:30" x14ac:dyDescent="0.25">
      <c r="AD5613" s="210" t="s">
        <v>3</v>
      </c>
    </row>
    <row r="5614" spans="30:30" x14ac:dyDescent="0.25">
      <c r="AD5614" s="210" t="s">
        <v>3</v>
      </c>
    </row>
    <row r="5615" spans="30:30" x14ac:dyDescent="0.25">
      <c r="AD5615" s="210" t="s">
        <v>3</v>
      </c>
    </row>
    <row r="5616" spans="30:30" x14ac:dyDescent="0.25">
      <c r="AD5616" s="210" t="s">
        <v>3</v>
      </c>
    </row>
    <row r="5617" spans="30:30" x14ac:dyDescent="0.25">
      <c r="AD5617" s="210" t="s">
        <v>3</v>
      </c>
    </row>
    <row r="5618" spans="30:30" x14ac:dyDescent="0.25">
      <c r="AD5618" s="210" t="s">
        <v>3</v>
      </c>
    </row>
    <row r="5619" spans="30:30" x14ac:dyDescent="0.25">
      <c r="AD5619" s="210" t="s">
        <v>3</v>
      </c>
    </row>
    <row r="5620" spans="30:30" x14ac:dyDescent="0.25">
      <c r="AD5620" s="210" t="s">
        <v>3</v>
      </c>
    </row>
    <row r="5621" spans="30:30" x14ac:dyDescent="0.25">
      <c r="AD5621" s="210" t="s">
        <v>3</v>
      </c>
    </row>
    <row r="5622" spans="30:30" x14ac:dyDescent="0.25">
      <c r="AD5622" s="210" t="s">
        <v>3</v>
      </c>
    </row>
    <row r="5623" spans="30:30" x14ac:dyDescent="0.25">
      <c r="AD5623" s="210" t="s">
        <v>3</v>
      </c>
    </row>
    <row r="5624" spans="30:30" x14ac:dyDescent="0.25">
      <c r="AD5624" s="210" t="s">
        <v>3</v>
      </c>
    </row>
    <row r="5625" spans="30:30" x14ac:dyDescent="0.25">
      <c r="AD5625" s="210" t="s">
        <v>3</v>
      </c>
    </row>
    <row r="5626" spans="30:30" x14ac:dyDescent="0.25">
      <c r="AD5626" s="210" t="s">
        <v>3</v>
      </c>
    </row>
    <row r="5627" spans="30:30" x14ac:dyDescent="0.25">
      <c r="AD5627" s="210" t="s">
        <v>3</v>
      </c>
    </row>
    <row r="5628" spans="30:30" x14ac:dyDescent="0.25">
      <c r="AD5628" s="210" t="s">
        <v>3</v>
      </c>
    </row>
    <row r="5629" spans="30:30" x14ac:dyDescent="0.25">
      <c r="AD5629" s="210" t="s">
        <v>3</v>
      </c>
    </row>
    <row r="5630" spans="30:30" x14ac:dyDescent="0.25">
      <c r="AD5630" s="210" t="s">
        <v>3</v>
      </c>
    </row>
    <row r="5631" spans="30:30" x14ac:dyDescent="0.25">
      <c r="AD5631" s="210" t="s">
        <v>3</v>
      </c>
    </row>
    <row r="5632" spans="30:30" x14ac:dyDescent="0.25">
      <c r="AD5632" s="210" t="s">
        <v>3</v>
      </c>
    </row>
    <row r="5633" spans="30:30" x14ac:dyDescent="0.25">
      <c r="AD5633" s="210" t="s">
        <v>3</v>
      </c>
    </row>
    <row r="5634" spans="30:30" x14ac:dyDescent="0.25">
      <c r="AD5634" s="210" t="s">
        <v>3</v>
      </c>
    </row>
    <row r="5635" spans="30:30" x14ac:dyDescent="0.25">
      <c r="AD5635" s="210" t="s">
        <v>3</v>
      </c>
    </row>
    <row r="5636" spans="30:30" x14ac:dyDescent="0.25">
      <c r="AD5636" s="210" t="s">
        <v>3</v>
      </c>
    </row>
    <row r="5637" spans="30:30" x14ac:dyDescent="0.25">
      <c r="AD5637" s="210" t="s">
        <v>3</v>
      </c>
    </row>
    <row r="5638" spans="30:30" x14ac:dyDescent="0.25">
      <c r="AD5638" s="210" t="s">
        <v>3</v>
      </c>
    </row>
    <row r="5639" spans="30:30" x14ac:dyDescent="0.25">
      <c r="AD5639" s="210" t="s">
        <v>3</v>
      </c>
    </row>
    <row r="5640" spans="30:30" x14ac:dyDescent="0.25">
      <c r="AD5640" s="210" t="s">
        <v>3</v>
      </c>
    </row>
    <row r="5641" spans="30:30" x14ac:dyDescent="0.25">
      <c r="AD5641" s="210" t="s">
        <v>3</v>
      </c>
    </row>
    <row r="5642" spans="30:30" x14ac:dyDescent="0.25">
      <c r="AD5642" s="210" t="s">
        <v>3</v>
      </c>
    </row>
    <row r="5643" spans="30:30" x14ac:dyDescent="0.25">
      <c r="AD5643" s="210" t="s">
        <v>3</v>
      </c>
    </row>
    <row r="5644" spans="30:30" x14ac:dyDescent="0.25">
      <c r="AD5644" s="210" t="s">
        <v>3</v>
      </c>
    </row>
    <row r="5645" spans="30:30" x14ac:dyDescent="0.25">
      <c r="AD5645" s="210" t="s">
        <v>3</v>
      </c>
    </row>
    <row r="5646" spans="30:30" x14ac:dyDescent="0.25">
      <c r="AD5646" s="210" t="s">
        <v>3</v>
      </c>
    </row>
    <row r="5647" spans="30:30" x14ac:dyDescent="0.25">
      <c r="AD5647" s="210" t="s">
        <v>3</v>
      </c>
    </row>
    <row r="5648" spans="30:30" x14ac:dyDescent="0.25">
      <c r="AD5648" s="210" t="s">
        <v>3</v>
      </c>
    </row>
    <row r="5649" spans="30:30" x14ac:dyDescent="0.25">
      <c r="AD5649" s="210" t="s">
        <v>3</v>
      </c>
    </row>
    <row r="5650" spans="30:30" x14ac:dyDescent="0.25">
      <c r="AD5650" s="210" t="s">
        <v>3</v>
      </c>
    </row>
    <row r="5651" spans="30:30" x14ac:dyDescent="0.25">
      <c r="AD5651" s="210" t="s">
        <v>3</v>
      </c>
    </row>
    <row r="5652" spans="30:30" x14ac:dyDescent="0.25">
      <c r="AD5652" s="210" t="s">
        <v>3</v>
      </c>
    </row>
    <row r="5653" spans="30:30" x14ac:dyDescent="0.25">
      <c r="AD5653" s="210" t="s">
        <v>3</v>
      </c>
    </row>
    <row r="5654" spans="30:30" x14ac:dyDescent="0.25">
      <c r="AD5654" s="210" t="s">
        <v>3</v>
      </c>
    </row>
    <row r="5655" spans="30:30" x14ac:dyDescent="0.25">
      <c r="AD5655" s="210" t="s">
        <v>3</v>
      </c>
    </row>
    <row r="5656" spans="30:30" x14ac:dyDescent="0.25">
      <c r="AD5656" s="210" t="s">
        <v>3</v>
      </c>
    </row>
    <row r="5657" spans="30:30" x14ac:dyDescent="0.25">
      <c r="AD5657" s="210" t="s">
        <v>3</v>
      </c>
    </row>
    <row r="5658" spans="30:30" x14ac:dyDescent="0.25">
      <c r="AD5658" s="210" t="s">
        <v>3</v>
      </c>
    </row>
    <row r="5659" spans="30:30" x14ac:dyDescent="0.25">
      <c r="AD5659" s="210" t="s">
        <v>3</v>
      </c>
    </row>
    <row r="5660" spans="30:30" x14ac:dyDescent="0.25">
      <c r="AD5660" s="210" t="s">
        <v>3</v>
      </c>
    </row>
    <row r="5661" spans="30:30" x14ac:dyDescent="0.25">
      <c r="AD5661" s="210" t="s">
        <v>3</v>
      </c>
    </row>
    <row r="5662" spans="30:30" x14ac:dyDescent="0.25">
      <c r="AD5662" s="210" t="s">
        <v>3</v>
      </c>
    </row>
    <row r="5663" spans="30:30" x14ac:dyDescent="0.25">
      <c r="AD5663" s="210" t="s">
        <v>3</v>
      </c>
    </row>
    <row r="5664" spans="30:30" x14ac:dyDescent="0.25">
      <c r="AD5664" s="210" t="s">
        <v>3</v>
      </c>
    </row>
    <row r="5665" spans="30:30" x14ac:dyDescent="0.25">
      <c r="AD5665" s="210" t="s">
        <v>3</v>
      </c>
    </row>
    <row r="5666" spans="30:30" x14ac:dyDescent="0.25">
      <c r="AD5666" s="210" t="s">
        <v>3</v>
      </c>
    </row>
    <row r="5667" spans="30:30" x14ac:dyDescent="0.25">
      <c r="AD5667" s="210" t="s">
        <v>3</v>
      </c>
    </row>
    <row r="5668" spans="30:30" x14ac:dyDescent="0.25">
      <c r="AD5668" s="210" t="s">
        <v>3</v>
      </c>
    </row>
    <row r="5669" spans="30:30" x14ac:dyDescent="0.25">
      <c r="AD5669" s="210" t="s">
        <v>3</v>
      </c>
    </row>
    <row r="5670" spans="30:30" x14ac:dyDescent="0.25">
      <c r="AD5670" s="210" t="s">
        <v>3</v>
      </c>
    </row>
    <row r="5671" spans="30:30" x14ac:dyDescent="0.25">
      <c r="AD5671" s="210" t="s">
        <v>3</v>
      </c>
    </row>
    <row r="5672" spans="30:30" x14ac:dyDescent="0.25">
      <c r="AD5672" s="210" t="s">
        <v>3</v>
      </c>
    </row>
    <row r="5673" spans="30:30" x14ac:dyDescent="0.25">
      <c r="AD5673" s="210" t="s">
        <v>3</v>
      </c>
    </row>
    <row r="5674" spans="30:30" x14ac:dyDescent="0.25">
      <c r="AD5674" s="210" t="s">
        <v>3</v>
      </c>
    </row>
    <row r="5675" spans="30:30" x14ac:dyDescent="0.25">
      <c r="AD5675" s="210" t="s">
        <v>3</v>
      </c>
    </row>
    <row r="5676" spans="30:30" x14ac:dyDescent="0.25">
      <c r="AD5676" s="210" t="s">
        <v>3</v>
      </c>
    </row>
    <row r="5677" spans="30:30" x14ac:dyDescent="0.25">
      <c r="AD5677" s="210" t="s">
        <v>3</v>
      </c>
    </row>
    <row r="5678" spans="30:30" x14ac:dyDescent="0.25">
      <c r="AD5678" s="210" t="s">
        <v>3</v>
      </c>
    </row>
    <row r="5679" spans="30:30" x14ac:dyDescent="0.25">
      <c r="AD5679" s="210" t="s">
        <v>3</v>
      </c>
    </row>
    <row r="5680" spans="30:30" x14ac:dyDescent="0.25">
      <c r="AD5680" s="210" t="s">
        <v>3</v>
      </c>
    </row>
    <row r="5681" spans="30:30" x14ac:dyDescent="0.25">
      <c r="AD5681" s="210" t="s">
        <v>3</v>
      </c>
    </row>
    <row r="5682" spans="30:30" x14ac:dyDescent="0.25">
      <c r="AD5682" s="210" t="s">
        <v>3</v>
      </c>
    </row>
    <row r="5683" spans="30:30" x14ac:dyDescent="0.25">
      <c r="AD5683" s="210" t="s">
        <v>3</v>
      </c>
    </row>
    <row r="5684" spans="30:30" x14ac:dyDescent="0.25">
      <c r="AD5684" s="210" t="s">
        <v>3</v>
      </c>
    </row>
    <row r="5685" spans="30:30" x14ac:dyDescent="0.25">
      <c r="AD5685" s="210" t="s">
        <v>3</v>
      </c>
    </row>
    <row r="5686" spans="30:30" x14ac:dyDescent="0.25">
      <c r="AD5686" s="210" t="s">
        <v>3</v>
      </c>
    </row>
    <row r="5687" spans="30:30" x14ac:dyDescent="0.25">
      <c r="AD5687" s="210" t="s">
        <v>3</v>
      </c>
    </row>
    <row r="5688" spans="30:30" x14ac:dyDescent="0.25">
      <c r="AD5688" s="210" t="s">
        <v>3</v>
      </c>
    </row>
    <row r="5689" spans="30:30" x14ac:dyDescent="0.25">
      <c r="AD5689" s="210" t="s">
        <v>3</v>
      </c>
    </row>
    <row r="5690" spans="30:30" x14ac:dyDescent="0.25">
      <c r="AD5690" s="210" t="s">
        <v>3</v>
      </c>
    </row>
    <row r="5691" spans="30:30" x14ac:dyDescent="0.25">
      <c r="AD5691" s="210" t="s">
        <v>3</v>
      </c>
    </row>
    <row r="5692" spans="30:30" x14ac:dyDescent="0.25">
      <c r="AD5692" s="210" t="s">
        <v>3</v>
      </c>
    </row>
    <row r="5693" spans="30:30" x14ac:dyDescent="0.25">
      <c r="AD5693" s="210" t="s">
        <v>3</v>
      </c>
    </row>
    <row r="5694" spans="30:30" x14ac:dyDescent="0.25">
      <c r="AD5694" s="210" t="s">
        <v>3</v>
      </c>
    </row>
    <row r="5695" spans="30:30" x14ac:dyDescent="0.25">
      <c r="AD5695" s="210" t="s">
        <v>3</v>
      </c>
    </row>
    <row r="5696" spans="30:30" x14ac:dyDescent="0.25">
      <c r="AD5696" s="210" t="s">
        <v>3</v>
      </c>
    </row>
    <row r="5697" spans="30:30" x14ac:dyDescent="0.25">
      <c r="AD5697" s="210" t="s">
        <v>3</v>
      </c>
    </row>
    <row r="5698" spans="30:30" x14ac:dyDescent="0.25">
      <c r="AD5698" s="210" t="s">
        <v>3</v>
      </c>
    </row>
    <row r="5699" spans="30:30" x14ac:dyDescent="0.25">
      <c r="AD5699" s="210" t="s">
        <v>3</v>
      </c>
    </row>
    <row r="5700" spans="30:30" x14ac:dyDescent="0.25">
      <c r="AD5700" s="210" t="s">
        <v>3</v>
      </c>
    </row>
    <row r="5701" spans="30:30" x14ac:dyDescent="0.25">
      <c r="AD5701" s="210" t="s">
        <v>3</v>
      </c>
    </row>
    <row r="5702" spans="30:30" x14ac:dyDescent="0.25">
      <c r="AD5702" s="210" t="s">
        <v>3</v>
      </c>
    </row>
    <row r="5703" spans="30:30" x14ac:dyDescent="0.25">
      <c r="AD5703" s="210" t="s">
        <v>3</v>
      </c>
    </row>
    <row r="5704" spans="30:30" x14ac:dyDescent="0.25">
      <c r="AD5704" s="210" t="s">
        <v>3</v>
      </c>
    </row>
    <row r="5705" spans="30:30" x14ac:dyDescent="0.25">
      <c r="AD5705" s="210" t="s">
        <v>3</v>
      </c>
    </row>
    <row r="5706" spans="30:30" x14ac:dyDescent="0.25">
      <c r="AD5706" s="210" t="s">
        <v>3</v>
      </c>
    </row>
    <row r="5707" spans="30:30" x14ac:dyDescent="0.25">
      <c r="AD5707" s="210" t="s">
        <v>3</v>
      </c>
    </row>
    <row r="5708" spans="30:30" x14ac:dyDescent="0.25">
      <c r="AD5708" s="210" t="s">
        <v>3</v>
      </c>
    </row>
    <row r="5709" spans="30:30" x14ac:dyDescent="0.25">
      <c r="AD5709" s="210" t="s">
        <v>3</v>
      </c>
    </row>
    <row r="5710" spans="30:30" x14ac:dyDescent="0.25">
      <c r="AD5710" s="210" t="s">
        <v>3</v>
      </c>
    </row>
    <row r="5711" spans="30:30" x14ac:dyDescent="0.25">
      <c r="AD5711" s="210" t="s">
        <v>3</v>
      </c>
    </row>
    <row r="5712" spans="30:30" x14ac:dyDescent="0.25">
      <c r="AD5712" s="210" t="s">
        <v>3</v>
      </c>
    </row>
    <row r="5713" spans="30:30" x14ac:dyDescent="0.25">
      <c r="AD5713" s="210" t="s">
        <v>3</v>
      </c>
    </row>
    <row r="5714" spans="30:30" x14ac:dyDescent="0.25">
      <c r="AD5714" s="210" t="s">
        <v>3</v>
      </c>
    </row>
    <row r="5715" spans="30:30" x14ac:dyDescent="0.25">
      <c r="AD5715" s="210" t="s">
        <v>3</v>
      </c>
    </row>
    <row r="5716" spans="30:30" x14ac:dyDescent="0.25">
      <c r="AD5716" s="210" t="s">
        <v>3</v>
      </c>
    </row>
    <row r="5717" spans="30:30" x14ac:dyDescent="0.25">
      <c r="AD5717" s="210" t="s">
        <v>3</v>
      </c>
    </row>
    <row r="5718" spans="30:30" x14ac:dyDescent="0.25">
      <c r="AD5718" s="210" t="s">
        <v>3</v>
      </c>
    </row>
    <row r="5719" spans="30:30" x14ac:dyDescent="0.25">
      <c r="AD5719" s="210" t="s">
        <v>3</v>
      </c>
    </row>
    <row r="5720" spans="30:30" x14ac:dyDescent="0.25">
      <c r="AD5720" s="210" t="s">
        <v>3</v>
      </c>
    </row>
    <row r="5721" spans="30:30" x14ac:dyDescent="0.25">
      <c r="AD5721" s="210" t="s">
        <v>3</v>
      </c>
    </row>
    <row r="5722" spans="30:30" x14ac:dyDescent="0.25">
      <c r="AD5722" s="210" t="s">
        <v>3</v>
      </c>
    </row>
    <row r="5723" spans="30:30" x14ac:dyDescent="0.25">
      <c r="AD5723" s="210" t="s">
        <v>3</v>
      </c>
    </row>
    <row r="5724" spans="30:30" x14ac:dyDescent="0.25">
      <c r="AD5724" s="210" t="s">
        <v>3</v>
      </c>
    </row>
    <row r="5725" spans="30:30" x14ac:dyDescent="0.25">
      <c r="AD5725" s="210" t="s">
        <v>3</v>
      </c>
    </row>
    <row r="5726" spans="30:30" x14ac:dyDescent="0.25">
      <c r="AD5726" s="210" t="s">
        <v>3</v>
      </c>
    </row>
    <row r="5727" spans="30:30" x14ac:dyDescent="0.25">
      <c r="AD5727" s="210" t="s">
        <v>3</v>
      </c>
    </row>
    <row r="5728" spans="30:30" x14ac:dyDescent="0.25">
      <c r="AD5728" s="210" t="s">
        <v>3</v>
      </c>
    </row>
    <row r="5729" spans="30:30" x14ac:dyDescent="0.25">
      <c r="AD5729" s="210" t="s">
        <v>3</v>
      </c>
    </row>
    <row r="5730" spans="30:30" x14ac:dyDescent="0.25">
      <c r="AD5730" s="210" t="s">
        <v>3</v>
      </c>
    </row>
    <row r="5731" spans="30:30" x14ac:dyDescent="0.25">
      <c r="AD5731" s="210" t="s">
        <v>3</v>
      </c>
    </row>
    <row r="5732" spans="30:30" x14ac:dyDescent="0.25">
      <c r="AD5732" s="210" t="s">
        <v>3</v>
      </c>
    </row>
    <row r="6995" spans="15:15" x14ac:dyDescent="0.25">
      <c r="O6995" s="4" t="s">
        <v>174</v>
      </c>
    </row>
  </sheetData>
  <mergeCells count="4">
    <mergeCell ref="BJ3:CE3"/>
    <mergeCell ref="BJ1:CE2"/>
    <mergeCell ref="AQ144:BD151"/>
    <mergeCell ref="A2:B2"/>
  </mergeCells>
  <conditionalFormatting sqref="CA5:CB6 CA131:CB135 CA8:CB8">
    <cfRule type="cellIs" dxfId="14" priority="20" operator="between">
      <formula>0.946</formula>
      <formula>0.965</formula>
    </cfRule>
  </conditionalFormatting>
  <conditionalFormatting sqref="CA7:CB7">
    <cfRule type="cellIs" dxfId="13" priority="17" operator="between">
      <formula>0.946</formula>
      <formula>0.965</formula>
    </cfRule>
  </conditionalFormatting>
  <conditionalFormatting sqref="V119:AG135">
    <cfRule type="cellIs" dxfId="12" priority="16" operator="greaterThan">
      <formula>0</formula>
    </cfRule>
  </conditionalFormatting>
  <conditionalFormatting sqref="AH119:AH135">
    <cfRule type="cellIs" dxfId="11" priority="14" operator="greaterThan">
      <formula>0</formula>
    </cfRule>
  </conditionalFormatting>
  <conditionalFormatting sqref="AI118:AI128 AI133:AI134">
    <cfRule type="cellIs" dxfId="10" priority="13" operator="greaterThan">
      <formula>0</formula>
    </cfRule>
  </conditionalFormatting>
  <conditionalFormatting sqref="AI135">
    <cfRule type="cellIs" dxfId="9" priority="12" operator="greaterThan">
      <formula>0</formula>
    </cfRule>
  </conditionalFormatting>
  <conditionalFormatting sqref="AI129:AI132">
    <cfRule type="cellIs" dxfId="8" priority="11" operator="greaterThan">
      <formula>0</formula>
    </cfRule>
  </conditionalFormatting>
  <conditionalFormatting sqref="CA66:CB69">
    <cfRule type="cellIs" dxfId="7" priority="10" operator="between">
      <formula>0.946</formula>
      <formula>0.965</formula>
    </cfRule>
  </conditionalFormatting>
  <conditionalFormatting sqref="CA97:CB100">
    <cfRule type="cellIs" dxfId="6" priority="9" operator="between">
      <formula>0.946</formula>
      <formula>0.965</formula>
    </cfRule>
  </conditionalFormatting>
  <conditionalFormatting sqref="CA36:CB39">
    <cfRule type="cellIs" dxfId="5" priority="6" operator="between">
      <formula>0.946</formula>
      <formula>0.965</formula>
    </cfRule>
  </conditionalFormatting>
  <conditionalFormatting sqref="AJ118:AJ128 AJ133:AJ134">
    <cfRule type="cellIs" dxfId="4" priority="5" operator="greaterThan">
      <formula>0</formula>
    </cfRule>
  </conditionalFormatting>
  <conditionalFormatting sqref="AJ135">
    <cfRule type="cellIs" dxfId="3" priority="4" operator="greaterThan">
      <formula>0</formula>
    </cfRule>
  </conditionalFormatting>
  <conditionalFormatting sqref="AJ129:AJ132">
    <cfRule type="cellIs" dxfId="2" priority="3" operator="greaterThan">
      <formula>0</formula>
    </cfRule>
  </conditionalFormatting>
  <conditionalFormatting sqref="AK118">
    <cfRule type="cellIs" dxfId="1" priority="2" operator="greaterThan">
      <formula>0</formula>
    </cfRule>
  </conditionalFormatting>
  <conditionalFormatting sqref="AL118">
    <cfRule type="cellIs" dxfId="0" priority="1" operator="greater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6995"/>
  <sheetViews>
    <sheetView workbookViewId="0">
      <pane ySplit="3" topLeftCell="A10" activePane="bottomLeft" state="frozen"/>
      <selection pane="bottomLeft" activeCell="E30" sqref="E30"/>
    </sheetView>
  </sheetViews>
  <sheetFormatPr defaultColWidth="9.1796875" defaultRowHeight="12.5" x14ac:dyDescent="0.25"/>
  <cols>
    <col min="1" max="1" width="9.1796875" style="74"/>
    <col min="2" max="2" width="14" style="74" customWidth="1"/>
    <col min="3" max="3" width="11.54296875" style="74" customWidth="1"/>
    <col min="4" max="4" width="9.1796875" style="74"/>
    <col min="5" max="6" width="13" style="74" customWidth="1"/>
    <col min="7" max="16384" width="9.1796875" style="74"/>
  </cols>
  <sheetData>
    <row r="1" spans="1:20" ht="14.5" thickBot="1" x14ac:dyDescent="0.35">
      <c r="A1" s="1382" t="s">
        <v>624</v>
      </c>
      <c r="B1" s="198"/>
      <c r="C1" s="198"/>
      <c r="D1" s="198"/>
      <c r="E1" s="198"/>
      <c r="F1" s="198"/>
      <c r="G1" s="198"/>
    </row>
    <row r="2" spans="1:20" ht="16" thickBot="1" x14ac:dyDescent="0.3">
      <c r="E2" s="2153">
        <f>SUM(E4:E145)</f>
        <v>0</v>
      </c>
      <c r="F2" s="2154" t="s">
        <v>30</v>
      </c>
      <c r="G2" s="2155" t="e">
        <f>SUM(G4:G145)</f>
        <v>#VALUE!</v>
      </c>
      <c r="H2" s="2155"/>
      <c r="K2" s="2172" t="s">
        <v>466</v>
      </c>
      <c r="L2" s="2173"/>
      <c r="M2" s="2173"/>
      <c r="N2" s="2173"/>
      <c r="O2" s="2173"/>
      <c r="P2" s="2173"/>
      <c r="Q2" s="2173"/>
      <c r="R2" s="2173"/>
      <c r="S2" s="2173"/>
      <c r="T2" s="2174"/>
    </row>
    <row r="3" spans="1:20" ht="37.5" customHeight="1" thickBot="1" x14ac:dyDescent="0.3">
      <c r="B3" s="1993" t="s">
        <v>627</v>
      </c>
      <c r="C3" s="1994" t="s">
        <v>495</v>
      </c>
      <c r="D3" s="198"/>
      <c r="E3" s="2182" t="s">
        <v>626</v>
      </c>
      <c r="F3" s="2182" t="s">
        <v>625</v>
      </c>
      <c r="G3" s="1393" t="s">
        <v>456</v>
      </c>
      <c r="H3" s="2155"/>
      <c r="K3" s="2175" t="s">
        <v>467</v>
      </c>
      <c r="L3" s="2176"/>
      <c r="M3" s="2176"/>
      <c r="N3" s="2176"/>
      <c r="O3" s="2176"/>
      <c r="P3" s="2176"/>
      <c r="Q3" s="2176"/>
      <c r="R3" s="2176"/>
      <c r="S3" s="2176"/>
      <c r="T3" s="2177"/>
    </row>
    <row r="4" spans="1:20" ht="15.5" x14ac:dyDescent="0.25">
      <c r="B4" s="2156" t="e">
        <f>G4</f>
        <v>#VALUE!</v>
      </c>
      <c r="C4" s="2157" t="e">
        <f t="shared" ref="C4:C35" si="0">F4-5</f>
        <v>#VALUE!</v>
      </c>
      <c r="E4" s="2218" t="s">
        <v>716</v>
      </c>
      <c r="F4" s="2218" t="s">
        <v>0</v>
      </c>
      <c r="G4" s="2158" t="e">
        <f>E4/E$2</f>
        <v>#VALUE!</v>
      </c>
      <c r="H4" s="2155"/>
      <c r="K4" s="2175" t="s">
        <v>468</v>
      </c>
      <c r="L4" s="2176"/>
      <c r="M4" s="2176"/>
      <c r="N4" s="2176"/>
      <c r="O4" s="2176"/>
      <c r="P4" s="2176"/>
      <c r="Q4" s="2176"/>
      <c r="R4" s="2176"/>
      <c r="S4" s="2176"/>
      <c r="T4" s="2177"/>
    </row>
    <row r="5" spans="1:20" ht="16" thickBot="1" x14ac:dyDescent="0.3">
      <c r="B5" s="2159" t="e">
        <f t="shared" ref="B5:B36" si="1">G5+B4</f>
        <v>#DIV/0!</v>
      </c>
      <c r="C5" s="2160">
        <f t="shared" si="0"/>
        <v>44314</v>
      </c>
      <c r="E5" s="2219" t="s">
        <v>143</v>
      </c>
      <c r="F5" s="2220">
        <v>44319</v>
      </c>
      <c r="G5" s="2161" t="e">
        <f t="shared" ref="G5:G68" si="2">E5/E$2</f>
        <v>#DIV/0!</v>
      </c>
      <c r="H5" s="2155"/>
      <c r="K5" s="2175" t="s">
        <v>469</v>
      </c>
      <c r="L5" s="2176"/>
      <c r="M5" s="2176"/>
      <c r="N5" s="2176"/>
      <c r="O5" s="2176"/>
      <c r="P5" s="2176"/>
      <c r="Q5" s="2176"/>
      <c r="R5" s="2176"/>
      <c r="S5" s="2176"/>
      <c r="T5" s="2177"/>
    </row>
    <row r="6" spans="1:20" ht="15.5" x14ac:dyDescent="0.25">
      <c r="B6" s="2162" t="e">
        <f t="shared" si="1"/>
        <v>#DIV/0!</v>
      </c>
      <c r="C6" s="2163">
        <f t="shared" si="0"/>
        <v>44315</v>
      </c>
      <c r="E6" s="2219" t="s">
        <v>143</v>
      </c>
      <c r="F6" s="2220">
        <v>44320</v>
      </c>
      <c r="G6" s="2161" t="e">
        <f t="shared" si="2"/>
        <v>#DIV/0!</v>
      </c>
      <c r="H6" s="2155"/>
      <c r="K6" s="2175" t="s">
        <v>470</v>
      </c>
      <c r="L6" s="2176"/>
      <c r="M6" s="2176"/>
      <c r="N6" s="2176"/>
      <c r="O6" s="2176"/>
      <c r="P6" s="2176"/>
      <c r="Q6" s="2176"/>
      <c r="R6" s="2176"/>
      <c r="S6" s="2176"/>
      <c r="T6" s="2177"/>
    </row>
    <row r="7" spans="1:20" ht="15.5" x14ac:dyDescent="0.25">
      <c r="B7" s="2164" t="e">
        <f t="shared" si="1"/>
        <v>#DIV/0!</v>
      </c>
      <c r="C7" s="2165">
        <f t="shared" si="0"/>
        <v>44316</v>
      </c>
      <c r="E7" s="2219" t="s">
        <v>715</v>
      </c>
      <c r="F7" s="2220">
        <v>44321</v>
      </c>
      <c r="G7" s="2161" t="e">
        <f t="shared" si="2"/>
        <v>#DIV/0!</v>
      </c>
      <c r="H7" s="2155"/>
      <c r="K7" s="2175" t="s">
        <v>471</v>
      </c>
      <c r="L7" s="2176"/>
      <c r="M7" s="2176"/>
      <c r="N7" s="2176"/>
      <c r="O7" s="2176"/>
      <c r="P7" s="2176"/>
      <c r="Q7" s="2176"/>
      <c r="R7" s="2176"/>
      <c r="S7" s="2176"/>
      <c r="T7" s="2177"/>
    </row>
    <row r="8" spans="1:20" x14ac:dyDescent="0.25">
      <c r="B8" s="2164" t="e">
        <f t="shared" si="1"/>
        <v>#DIV/0!</v>
      </c>
      <c r="C8" s="2165">
        <f t="shared" si="0"/>
        <v>44317</v>
      </c>
      <c r="E8" s="2219" t="s">
        <v>143</v>
      </c>
      <c r="F8" s="2220">
        <v>44322</v>
      </c>
      <c r="G8" s="2161" t="e">
        <f t="shared" si="2"/>
        <v>#DIV/0!</v>
      </c>
      <c r="H8" s="2155"/>
      <c r="K8" s="2178"/>
      <c r="L8" s="2176"/>
      <c r="M8" s="2176"/>
      <c r="N8" s="2176"/>
      <c r="O8" s="2176"/>
      <c r="P8" s="2176"/>
      <c r="Q8" s="2176"/>
      <c r="R8" s="2176"/>
      <c r="S8" s="2176"/>
      <c r="T8" s="2177"/>
    </row>
    <row r="9" spans="1:20" ht="13" thickBot="1" x14ac:dyDescent="0.3">
      <c r="B9" s="2164" t="e">
        <f t="shared" si="1"/>
        <v>#DIV/0!</v>
      </c>
      <c r="C9" s="2165">
        <f t="shared" si="0"/>
        <v>44318</v>
      </c>
      <c r="E9" s="2219" t="s">
        <v>147</v>
      </c>
      <c r="F9" s="2220">
        <v>44323</v>
      </c>
      <c r="G9" s="2161" t="e">
        <f t="shared" si="2"/>
        <v>#DIV/0!</v>
      </c>
      <c r="H9" s="2155"/>
      <c r="K9" s="2179"/>
      <c r="L9" s="2180"/>
      <c r="M9" s="2180"/>
      <c r="N9" s="2180"/>
      <c r="O9" s="2180"/>
      <c r="P9" s="2180"/>
      <c r="Q9" s="2180"/>
      <c r="R9" s="2180"/>
      <c r="S9" s="2180"/>
      <c r="T9" s="2181"/>
    </row>
    <row r="10" spans="1:20" x14ac:dyDescent="0.25">
      <c r="B10" s="2164" t="e">
        <f t="shared" si="1"/>
        <v>#DIV/0!</v>
      </c>
      <c r="C10" s="2165">
        <f t="shared" si="0"/>
        <v>44319</v>
      </c>
      <c r="E10" s="2219" t="s">
        <v>143</v>
      </c>
      <c r="F10" s="2220">
        <v>44324</v>
      </c>
      <c r="G10" s="2161" t="e">
        <f t="shared" si="2"/>
        <v>#DIV/0!</v>
      </c>
      <c r="H10" s="2155"/>
    </row>
    <row r="11" spans="1:20" x14ac:dyDescent="0.25">
      <c r="B11" s="2164" t="e">
        <f t="shared" si="1"/>
        <v>#DIV/0!</v>
      </c>
      <c r="C11" s="2165">
        <f t="shared" si="0"/>
        <v>44320</v>
      </c>
      <c r="E11" s="2219" t="s">
        <v>143</v>
      </c>
      <c r="F11" s="2220">
        <v>44325</v>
      </c>
      <c r="G11" s="2161" t="e">
        <f t="shared" si="2"/>
        <v>#DIV/0!</v>
      </c>
      <c r="H11" s="2155"/>
    </row>
    <row r="12" spans="1:20" x14ac:dyDescent="0.25">
      <c r="B12" s="2164" t="e">
        <f t="shared" si="1"/>
        <v>#DIV/0!</v>
      </c>
      <c r="C12" s="2165">
        <f t="shared" si="0"/>
        <v>44321</v>
      </c>
      <c r="E12" s="2219" t="s">
        <v>147</v>
      </c>
      <c r="F12" s="2220">
        <v>44326</v>
      </c>
      <c r="G12" s="2161" t="e">
        <f t="shared" si="2"/>
        <v>#DIV/0!</v>
      </c>
      <c r="H12" s="2155"/>
    </row>
    <row r="13" spans="1:20" x14ac:dyDescent="0.25">
      <c r="B13" s="2164" t="e">
        <f t="shared" si="1"/>
        <v>#DIV/0!</v>
      </c>
      <c r="C13" s="2165">
        <f t="shared" si="0"/>
        <v>44322</v>
      </c>
      <c r="E13" s="2219" t="s">
        <v>717</v>
      </c>
      <c r="F13" s="2220">
        <v>44327</v>
      </c>
      <c r="G13" s="2161" t="e">
        <f t="shared" si="2"/>
        <v>#DIV/0!</v>
      </c>
      <c r="H13" s="2155"/>
    </row>
    <row r="14" spans="1:20" x14ac:dyDescent="0.25">
      <c r="B14" s="2164" t="e">
        <f t="shared" si="1"/>
        <v>#DIV/0!</v>
      </c>
      <c r="C14" s="2165">
        <f t="shared" si="0"/>
        <v>44323</v>
      </c>
      <c r="E14" s="2219" t="s">
        <v>147</v>
      </c>
      <c r="F14" s="2220">
        <v>44328</v>
      </c>
      <c r="G14" s="2161" t="e">
        <f t="shared" si="2"/>
        <v>#DIV/0!</v>
      </c>
      <c r="H14" s="2155"/>
    </row>
    <row r="15" spans="1:20" x14ac:dyDescent="0.25">
      <c r="B15" s="2164" t="e">
        <f t="shared" si="1"/>
        <v>#DIV/0!</v>
      </c>
      <c r="C15" s="2165">
        <f t="shared" si="0"/>
        <v>44324</v>
      </c>
      <c r="E15" s="2219" t="s">
        <v>147</v>
      </c>
      <c r="F15" s="2220">
        <v>44329</v>
      </c>
      <c r="G15" s="2161" t="e">
        <f t="shared" si="2"/>
        <v>#DIV/0!</v>
      </c>
      <c r="H15" s="2155"/>
    </row>
    <row r="16" spans="1:20" x14ac:dyDescent="0.25">
      <c r="B16" s="2164" t="e">
        <f t="shared" si="1"/>
        <v>#DIV/0!</v>
      </c>
      <c r="C16" s="2165">
        <f t="shared" si="0"/>
        <v>44325</v>
      </c>
      <c r="E16" s="2219" t="s">
        <v>715</v>
      </c>
      <c r="F16" s="2220">
        <v>44330</v>
      </c>
      <c r="G16" s="2161" t="e">
        <f t="shared" si="2"/>
        <v>#DIV/0!</v>
      </c>
      <c r="H16" s="2155"/>
    </row>
    <row r="17" spans="2:8" x14ac:dyDescent="0.25">
      <c r="B17" s="2164" t="e">
        <f t="shared" si="1"/>
        <v>#DIV/0!</v>
      </c>
      <c r="C17" s="2165">
        <f t="shared" si="0"/>
        <v>44326</v>
      </c>
      <c r="E17" s="2219" t="s">
        <v>147</v>
      </c>
      <c r="F17" s="2220">
        <v>44331</v>
      </c>
      <c r="G17" s="2161" t="e">
        <f t="shared" si="2"/>
        <v>#DIV/0!</v>
      </c>
      <c r="H17" s="2155"/>
    </row>
    <row r="18" spans="2:8" x14ac:dyDescent="0.25">
      <c r="B18" s="2164" t="e">
        <f t="shared" si="1"/>
        <v>#DIV/0!</v>
      </c>
      <c r="C18" s="2165">
        <f t="shared" si="0"/>
        <v>44327</v>
      </c>
      <c r="E18" s="2219" t="s">
        <v>143</v>
      </c>
      <c r="F18" s="2220">
        <v>44332</v>
      </c>
      <c r="G18" s="2161" t="e">
        <f t="shared" si="2"/>
        <v>#DIV/0!</v>
      </c>
      <c r="H18" s="2155"/>
    </row>
    <row r="19" spans="2:8" x14ac:dyDescent="0.25">
      <c r="B19" s="2164" t="e">
        <f t="shared" si="1"/>
        <v>#DIV/0!</v>
      </c>
      <c r="C19" s="2165">
        <f t="shared" si="0"/>
        <v>44328</v>
      </c>
      <c r="E19" s="2219" t="s">
        <v>760</v>
      </c>
      <c r="F19" s="2220">
        <v>44333</v>
      </c>
      <c r="G19" s="2161" t="e">
        <f t="shared" si="2"/>
        <v>#DIV/0!</v>
      </c>
      <c r="H19" s="2155"/>
    </row>
    <row r="20" spans="2:8" x14ac:dyDescent="0.25">
      <c r="B20" s="2164" t="e">
        <f t="shared" si="1"/>
        <v>#DIV/0!</v>
      </c>
      <c r="C20" s="2165">
        <f t="shared" si="0"/>
        <v>44329</v>
      </c>
      <c r="E20" s="2219" t="s">
        <v>143</v>
      </c>
      <c r="F20" s="2220">
        <v>44334</v>
      </c>
      <c r="G20" s="2161" t="e">
        <f t="shared" si="2"/>
        <v>#DIV/0!</v>
      </c>
      <c r="H20" s="2155"/>
    </row>
    <row r="21" spans="2:8" x14ac:dyDescent="0.25">
      <c r="B21" s="2164" t="e">
        <f t="shared" si="1"/>
        <v>#DIV/0!</v>
      </c>
      <c r="C21" s="2165">
        <f t="shared" si="0"/>
        <v>44330</v>
      </c>
      <c r="E21" s="2219" t="s">
        <v>147</v>
      </c>
      <c r="F21" s="2220">
        <v>44335</v>
      </c>
      <c r="G21" s="2161" t="e">
        <f t="shared" si="2"/>
        <v>#DIV/0!</v>
      </c>
      <c r="H21" s="2155"/>
    </row>
    <row r="22" spans="2:8" x14ac:dyDescent="0.25">
      <c r="B22" s="2164" t="e">
        <f t="shared" si="1"/>
        <v>#DIV/0!</v>
      </c>
      <c r="C22" s="2165">
        <f t="shared" si="0"/>
        <v>44331</v>
      </c>
      <c r="E22" s="2219" t="s">
        <v>715</v>
      </c>
      <c r="F22" s="2220">
        <v>44336</v>
      </c>
      <c r="G22" s="2161" t="e">
        <f t="shared" si="2"/>
        <v>#DIV/0!</v>
      </c>
      <c r="H22" s="2155"/>
    </row>
    <row r="23" spans="2:8" x14ac:dyDescent="0.25">
      <c r="B23" s="2164" t="e">
        <f t="shared" si="1"/>
        <v>#DIV/0!</v>
      </c>
      <c r="C23" s="2165">
        <f t="shared" si="0"/>
        <v>44332</v>
      </c>
      <c r="E23" s="2219" t="s">
        <v>143</v>
      </c>
      <c r="F23" s="2220">
        <v>44337</v>
      </c>
      <c r="G23" s="2161" t="e">
        <f t="shared" si="2"/>
        <v>#DIV/0!</v>
      </c>
      <c r="H23" s="2155"/>
    </row>
    <row r="24" spans="2:8" x14ac:dyDescent="0.25">
      <c r="B24" s="2164" t="e">
        <f t="shared" si="1"/>
        <v>#DIV/0!</v>
      </c>
      <c r="C24" s="2165">
        <f t="shared" si="0"/>
        <v>44333</v>
      </c>
      <c r="E24" s="2219" t="s">
        <v>147</v>
      </c>
      <c r="F24" s="2220">
        <v>44338</v>
      </c>
      <c r="G24" s="2161" t="e">
        <f t="shared" si="2"/>
        <v>#DIV/0!</v>
      </c>
      <c r="H24" s="2155"/>
    </row>
    <row r="25" spans="2:8" x14ac:dyDescent="0.25">
      <c r="B25" s="2164" t="e">
        <f t="shared" si="1"/>
        <v>#DIV/0!</v>
      </c>
      <c r="C25" s="2165">
        <f t="shared" si="0"/>
        <v>44334</v>
      </c>
      <c r="E25" s="2219" t="s">
        <v>715</v>
      </c>
      <c r="F25" s="2220">
        <v>44339</v>
      </c>
      <c r="G25" s="2161" t="e">
        <f t="shared" si="2"/>
        <v>#DIV/0!</v>
      </c>
      <c r="H25" s="2155"/>
    </row>
    <row r="26" spans="2:8" x14ac:dyDescent="0.25">
      <c r="B26" s="2164" t="e">
        <f t="shared" si="1"/>
        <v>#DIV/0!</v>
      </c>
      <c r="C26" s="2165">
        <f t="shared" si="0"/>
        <v>44335</v>
      </c>
      <c r="E26" s="2219" t="s">
        <v>143</v>
      </c>
      <c r="F26" s="2220">
        <v>44340</v>
      </c>
      <c r="G26" s="2161" t="e">
        <f t="shared" si="2"/>
        <v>#DIV/0!</v>
      </c>
      <c r="H26" s="2155"/>
    </row>
    <row r="27" spans="2:8" x14ac:dyDescent="0.25">
      <c r="B27" s="2164" t="e">
        <f t="shared" si="1"/>
        <v>#DIV/0!</v>
      </c>
      <c r="C27" s="2165">
        <f t="shared" si="0"/>
        <v>44336</v>
      </c>
      <c r="E27" s="2219" t="s">
        <v>147</v>
      </c>
      <c r="F27" s="2220">
        <v>44341</v>
      </c>
      <c r="G27" s="2161" t="e">
        <f t="shared" si="2"/>
        <v>#DIV/0!</v>
      </c>
      <c r="H27" s="2155"/>
    </row>
    <row r="28" spans="2:8" x14ac:dyDescent="0.25">
      <c r="B28" s="2164" t="e">
        <f t="shared" si="1"/>
        <v>#DIV/0!</v>
      </c>
      <c r="C28" s="2165">
        <f t="shared" si="0"/>
        <v>44337</v>
      </c>
      <c r="E28" s="2219" t="s">
        <v>761</v>
      </c>
      <c r="F28" s="2220">
        <v>44342</v>
      </c>
      <c r="G28" s="2161" t="e">
        <f t="shared" si="2"/>
        <v>#DIV/0!</v>
      </c>
      <c r="H28" s="2155"/>
    </row>
    <row r="29" spans="2:8" x14ac:dyDescent="0.25">
      <c r="B29" s="2164" t="e">
        <f t="shared" si="1"/>
        <v>#DIV/0!</v>
      </c>
      <c r="C29" s="2165">
        <f t="shared" si="0"/>
        <v>44338</v>
      </c>
      <c r="E29" s="2219" t="s">
        <v>143</v>
      </c>
      <c r="F29" s="2220">
        <v>44343</v>
      </c>
      <c r="G29" s="2161" t="e">
        <f t="shared" si="2"/>
        <v>#DIV/0!</v>
      </c>
      <c r="H29" s="2155"/>
    </row>
    <row r="30" spans="2:8" x14ac:dyDescent="0.25">
      <c r="B30" s="2164" t="e">
        <f t="shared" si="1"/>
        <v>#DIV/0!</v>
      </c>
      <c r="C30" s="2165">
        <f t="shared" si="0"/>
        <v>44339</v>
      </c>
      <c r="E30" s="2205">
        <v>0</v>
      </c>
      <c r="F30" s="2204">
        <v>44344</v>
      </c>
      <c r="G30" s="2161" t="e">
        <f t="shared" si="2"/>
        <v>#DIV/0!</v>
      </c>
      <c r="H30" s="2155"/>
    </row>
    <row r="31" spans="2:8" x14ac:dyDescent="0.25">
      <c r="B31" s="2164" t="e">
        <f t="shared" si="1"/>
        <v>#DIV/0!</v>
      </c>
      <c r="C31" s="2165">
        <f t="shared" si="0"/>
        <v>44340</v>
      </c>
      <c r="E31" s="2205">
        <v>0</v>
      </c>
      <c r="F31" s="2204">
        <v>44345</v>
      </c>
      <c r="G31" s="2161" t="e">
        <f t="shared" si="2"/>
        <v>#DIV/0!</v>
      </c>
      <c r="H31" s="2155"/>
    </row>
    <row r="32" spans="2:8" x14ac:dyDescent="0.25">
      <c r="B32" s="2164" t="e">
        <f t="shared" si="1"/>
        <v>#DIV/0!</v>
      </c>
      <c r="C32" s="2165">
        <f t="shared" si="0"/>
        <v>44341</v>
      </c>
      <c r="E32" s="2203" t="s">
        <v>143</v>
      </c>
      <c r="F32" s="2204">
        <v>44346</v>
      </c>
      <c r="G32" s="2161" t="e">
        <f t="shared" si="2"/>
        <v>#DIV/0!</v>
      </c>
      <c r="H32" s="2155"/>
    </row>
    <row r="33" spans="2:8" x14ac:dyDescent="0.25">
      <c r="B33" s="2164" t="e">
        <f t="shared" si="1"/>
        <v>#DIV/0!</v>
      </c>
      <c r="C33" s="2165">
        <f t="shared" si="0"/>
        <v>44342</v>
      </c>
      <c r="E33" s="2203" t="s">
        <v>143</v>
      </c>
      <c r="F33" s="2204">
        <v>44347</v>
      </c>
      <c r="G33" s="2161" t="e">
        <f t="shared" si="2"/>
        <v>#DIV/0!</v>
      </c>
      <c r="H33" s="2155"/>
    </row>
    <row r="34" spans="2:8" x14ac:dyDescent="0.25">
      <c r="B34" s="2164" t="e">
        <f t="shared" si="1"/>
        <v>#DIV/0!</v>
      </c>
      <c r="C34" s="2165">
        <f t="shared" si="0"/>
        <v>44343</v>
      </c>
      <c r="E34" s="2203" t="s">
        <v>143</v>
      </c>
      <c r="F34" s="2204">
        <v>44348</v>
      </c>
      <c r="G34" s="2161" t="e">
        <f t="shared" si="2"/>
        <v>#DIV/0!</v>
      </c>
      <c r="H34" s="2155"/>
    </row>
    <row r="35" spans="2:8" x14ac:dyDescent="0.25">
      <c r="B35" s="2164" t="e">
        <f t="shared" si="1"/>
        <v>#DIV/0!</v>
      </c>
      <c r="C35" s="2165">
        <f t="shared" si="0"/>
        <v>44344</v>
      </c>
      <c r="E35" s="2203" t="s">
        <v>143</v>
      </c>
      <c r="F35" s="2204">
        <v>44349</v>
      </c>
      <c r="G35" s="2161" t="e">
        <f t="shared" si="2"/>
        <v>#DIV/0!</v>
      </c>
      <c r="H35" s="2155"/>
    </row>
    <row r="36" spans="2:8" ht="13" thickBot="1" x14ac:dyDescent="0.3">
      <c r="B36" s="2159" t="e">
        <f t="shared" si="1"/>
        <v>#DIV/0!</v>
      </c>
      <c r="C36" s="2160">
        <f t="shared" ref="C36:C67" si="3">F36-5</f>
        <v>44345</v>
      </c>
      <c r="E36" s="2203" t="s">
        <v>143</v>
      </c>
      <c r="F36" s="2204">
        <v>44350</v>
      </c>
      <c r="G36" s="2166" t="e">
        <f t="shared" si="2"/>
        <v>#DIV/0!</v>
      </c>
      <c r="H36" s="2155"/>
    </row>
    <row r="37" spans="2:8" x14ac:dyDescent="0.25">
      <c r="B37" s="2162" t="e">
        <f t="shared" ref="B37:B68" si="4">G37+B36</f>
        <v>#DIV/0!</v>
      </c>
      <c r="C37" s="2163">
        <f t="shared" si="3"/>
        <v>44346</v>
      </c>
      <c r="E37" s="2203" t="s">
        <v>143</v>
      </c>
      <c r="F37" s="2204">
        <v>44351</v>
      </c>
      <c r="G37" s="2167" t="e">
        <f t="shared" si="2"/>
        <v>#DIV/0!</v>
      </c>
      <c r="H37" s="2155"/>
    </row>
    <row r="38" spans="2:8" x14ac:dyDescent="0.25">
      <c r="B38" s="2164" t="e">
        <f t="shared" si="4"/>
        <v>#DIV/0!</v>
      </c>
      <c r="C38" s="2165">
        <f t="shared" si="3"/>
        <v>44347</v>
      </c>
      <c r="E38" s="2203" t="s">
        <v>143</v>
      </c>
      <c r="F38" s="2204">
        <v>44352</v>
      </c>
      <c r="G38" s="2161" t="e">
        <f t="shared" si="2"/>
        <v>#DIV/0!</v>
      </c>
      <c r="H38" s="2155"/>
    </row>
    <row r="39" spans="2:8" x14ac:dyDescent="0.25">
      <c r="B39" s="2164" t="e">
        <f t="shared" si="4"/>
        <v>#DIV/0!</v>
      </c>
      <c r="C39" s="2165">
        <f t="shared" si="3"/>
        <v>44348</v>
      </c>
      <c r="E39" s="2203" t="s">
        <v>143</v>
      </c>
      <c r="F39" s="2204">
        <v>44353</v>
      </c>
      <c r="G39" s="2161" t="e">
        <f t="shared" si="2"/>
        <v>#DIV/0!</v>
      </c>
      <c r="H39" s="2155"/>
    </row>
    <row r="40" spans="2:8" x14ac:dyDescent="0.25">
      <c r="B40" s="2164" t="e">
        <f t="shared" si="4"/>
        <v>#DIV/0!</v>
      </c>
      <c r="C40" s="2165">
        <f t="shared" si="3"/>
        <v>44349</v>
      </c>
      <c r="E40" s="2203" t="s">
        <v>143</v>
      </c>
      <c r="F40" s="2204">
        <v>44354</v>
      </c>
      <c r="G40" s="2161" t="e">
        <f t="shared" si="2"/>
        <v>#DIV/0!</v>
      </c>
      <c r="H40" s="2155"/>
    </row>
    <row r="41" spans="2:8" x14ac:dyDescent="0.25">
      <c r="B41" s="2164" t="e">
        <f t="shared" si="4"/>
        <v>#DIV/0!</v>
      </c>
      <c r="C41" s="2165">
        <f t="shared" si="3"/>
        <v>44350</v>
      </c>
      <c r="E41" s="2203" t="s">
        <v>143</v>
      </c>
      <c r="F41" s="2204">
        <v>44355</v>
      </c>
      <c r="G41" s="2161" t="e">
        <f t="shared" si="2"/>
        <v>#DIV/0!</v>
      </c>
      <c r="H41" s="2155"/>
    </row>
    <row r="42" spans="2:8" x14ac:dyDescent="0.25">
      <c r="B42" s="2164" t="e">
        <f t="shared" si="4"/>
        <v>#DIV/0!</v>
      </c>
      <c r="C42" s="2165">
        <f t="shared" si="3"/>
        <v>44351</v>
      </c>
      <c r="E42" s="2203" t="s">
        <v>143</v>
      </c>
      <c r="F42" s="2204">
        <v>44356</v>
      </c>
      <c r="G42" s="2161" t="e">
        <f t="shared" si="2"/>
        <v>#DIV/0!</v>
      </c>
      <c r="H42" s="2155"/>
    </row>
    <row r="43" spans="2:8" x14ac:dyDescent="0.25">
      <c r="B43" s="2164" t="e">
        <f t="shared" si="4"/>
        <v>#DIV/0!</v>
      </c>
      <c r="C43" s="2165">
        <f t="shared" si="3"/>
        <v>44352</v>
      </c>
      <c r="E43" s="2203" t="s">
        <v>143</v>
      </c>
      <c r="F43" s="2204">
        <v>44357</v>
      </c>
      <c r="G43" s="2161" t="e">
        <f t="shared" si="2"/>
        <v>#DIV/0!</v>
      </c>
      <c r="H43" s="2155"/>
    </row>
    <row r="44" spans="2:8" x14ac:dyDescent="0.25">
      <c r="B44" s="2164" t="e">
        <f t="shared" si="4"/>
        <v>#DIV/0!</v>
      </c>
      <c r="C44" s="2165">
        <f t="shared" si="3"/>
        <v>44353</v>
      </c>
      <c r="E44" s="2203" t="s">
        <v>143</v>
      </c>
      <c r="F44" s="2204">
        <v>44358</v>
      </c>
      <c r="G44" s="2161" t="e">
        <f t="shared" si="2"/>
        <v>#DIV/0!</v>
      </c>
      <c r="H44" s="2155"/>
    </row>
    <row r="45" spans="2:8" x14ac:dyDescent="0.25">
      <c r="B45" s="2164" t="e">
        <f t="shared" si="4"/>
        <v>#DIV/0!</v>
      </c>
      <c r="C45" s="2165">
        <f t="shared" si="3"/>
        <v>44354</v>
      </c>
      <c r="E45" s="2203" t="s">
        <v>143</v>
      </c>
      <c r="F45" s="2204">
        <v>44359</v>
      </c>
      <c r="G45" s="2161" t="e">
        <f t="shared" si="2"/>
        <v>#DIV/0!</v>
      </c>
      <c r="H45" s="2155"/>
    </row>
    <row r="46" spans="2:8" x14ac:dyDescent="0.25">
      <c r="B46" s="2164" t="e">
        <f t="shared" si="4"/>
        <v>#DIV/0!</v>
      </c>
      <c r="C46" s="2165">
        <f t="shared" si="3"/>
        <v>44355</v>
      </c>
      <c r="E46" s="2203" t="s">
        <v>143</v>
      </c>
      <c r="F46" s="2204">
        <v>44360</v>
      </c>
      <c r="G46" s="2161" t="e">
        <f t="shared" si="2"/>
        <v>#DIV/0!</v>
      </c>
      <c r="H46" s="2155"/>
    </row>
    <row r="47" spans="2:8" x14ac:dyDescent="0.25">
      <c r="B47" s="2164" t="e">
        <f t="shared" si="4"/>
        <v>#DIV/0!</v>
      </c>
      <c r="C47" s="2165">
        <f t="shared" si="3"/>
        <v>44356</v>
      </c>
      <c r="E47" s="2203" t="s">
        <v>143</v>
      </c>
      <c r="F47" s="2204">
        <v>44361</v>
      </c>
      <c r="G47" s="2161" t="e">
        <f t="shared" si="2"/>
        <v>#DIV/0!</v>
      </c>
      <c r="H47" s="2155"/>
    </row>
    <row r="48" spans="2:8" x14ac:dyDescent="0.25">
      <c r="B48" s="2164" t="e">
        <f t="shared" si="4"/>
        <v>#DIV/0!</v>
      </c>
      <c r="C48" s="2165">
        <f t="shared" si="3"/>
        <v>44357</v>
      </c>
      <c r="E48" s="2203" t="s">
        <v>143</v>
      </c>
      <c r="F48" s="2204">
        <v>44362</v>
      </c>
      <c r="G48" s="2161" t="e">
        <f t="shared" si="2"/>
        <v>#DIV/0!</v>
      </c>
      <c r="H48" s="2155"/>
    </row>
    <row r="49" spans="2:8" x14ac:dyDescent="0.25">
      <c r="B49" s="2164" t="e">
        <f t="shared" si="4"/>
        <v>#DIV/0!</v>
      </c>
      <c r="C49" s="2165">
        <f t="shared" si="3"/>
        <v>44358</v>
      </c>
      <c r="E49" s="2203" t="s">
        <v>143</v>
      </c>
      <c r="F49" s="2204">
        <v>44363</v>
      </c>
      <c r="G49" s="2161" t="e">
        <f t="shared" si="2"/>
        <v>#DIV/0!</v>
      </c>
      <c r="H49" s="2155"/>
    </row>
    <row r="50" spans="2:8" x14ac:dyDescent="0.25">
      <c r="B50" s="2164" t="e">
        <f t="shared" si="4"/>
        <v>#DIV/0!</v>
      </c>
      <c r="C50" s="2165">
        <f t="shared" si="3"/>
        <v>44359</v>
      </c>
      <c r="E50" s="2203" t="s">
        <v>143</v>
      </c>
      <c r="F50" s="2204">
        <v>44364</v>
      </c>
      <c r="G50" s="2161" t="e">
        <f t="shared" si="2"/>
        <v>#DIV/0!</v>
      </c>
      <c r="H50" s="2155"/>
    </row>
    <row r="51" spans="2:8" x14ac:dyDescent="0.25">
      <c r="B51" s="2164" t="e">
        <f t="shared" si="4"/>
        <v>#DIV/0!</v>
      </c>
      <c r="C51" s="2165">
        <f t="shared" si="3"/>
        <v>44360</v>
      </c>
      <c r="E51" s="2203" t="s">
        <v>143</v>
      </c>
      <c r="F51" s="2204">
        <v>44365</v>
      </c>
      <c r="G51" s="2161" t="e">
        <f t="shared" si="2"/>
        <v>#DIV/0!</v>
      </c>
      <c r="H51" s="2155"/>
    </row>
    <row r="52" spans="2:8" x14ac:dyDescent="0.25">
      <c r="B52" s="2164" t="e">
        <f t="shared" si="4"/>
        <v>#DIV/0!</v>
      </c>
      <c r="C52" s="2165">
        <f t="shared" si="3"/>
        <v>44361</v>
      </c>
      <c r="E52" s="2203" t="s">
        <v>143</v>
      </c>
      <c r="F52" s="2204">
        <v>44366</v>
      </c>
      <c r="G52" s="2161" t="e">
        <f t="shared" si="2"/>
        <v>#DIV/0!</v>
      </c>
      <c r="H52" s="2155"/>
    </row>
    <row r="53" spans="2:8" x14ac:dyDescent="0.25">
      <c r="B53" s="2164" t="e">
        <f t="shared" si="4"/>
        <v>#DIV/0!</v>
      </c>
      <c r="C53" s="2165">
        <f t="shared" si="3"/>
        <v>44362</v>
      </c>
      <c r="E53" s="2203" t="s">
        <v>143</v>
      </c>
      <c r="F53" s="2204">
        <v>44367</v>
      </c>
      <c r="G53" s="2161" t="e">
        <f t="shared" si="2"/>
        <v>#DIV/0!</v>
      </c>
      <c r="H53" s="2155"/>
    </row>
    <row r="54" spans="2:8" x14ac:dyDescent="0.25">
      <c r="B54" s="2164" t="e">
        <f t="shared" si="4"/>
        <v>#DIV/0!</v>
      </c>
      <c r="C54" s="2165">
        <f t="shared" si="3"/>
        <v>44363</v>
      </c>
      <c r="E54" s="2203" t="s">
        <v>143</v>
      </c>
      <c r="F54" s="2204">
        <v>44368</v>
      </c>
      <c r="G54" s="2161" t="e">
        <f t="shared" si="2"/>
        <v>#DIV/0!</v>
      </c>
      <c r="H54" s="2155"/>
    </row>
    <row r="55" spans="2:8" x14ac:dyDescent="0.25">
      <c r="B55" s="2164" t="e">
        <f t="shared" si="4"/>
        <v>#DIV/0!</v>
      </c>
      <c r="C55" s="2165">
        <f t="shared" si="3"/>
        <v>44364</v>
      </c>
      <c r="E55" s="2203" t="s">
        <v>143</v>
      </c>
      <c r="F55" s="2204">
        <v>44369</v>
      </c>
      <c r="G55" s="2161" t="e">
        <f t="shared" si="2"/>
        <v>#DIV/0!</v>
      </c>
      <c r="H55" s="2155"/>
    </row>
    <row r="56" spans="2:8" x14ac:dyDescent="0.25">
      <c r="B56" s="2164" t="e">
        <f t="shared" si="4"/>
        <v>#DIV/0!</v>
      </c>
      <c r="C56" s="2165">
        <f t="shared" si="3"/>
        <v>44365</v>
      </c>
      <c r="E56" s="2203" t="s">
        <v>143</v>
      </c>
      <c r="F56" s="2204">
        <v>44370</v>
      </c>
      <c r="G56" s="2161" t="e">
        <f t="shared" si="2"/>
        <v>#DIV/0!</v>
      </c>
      <c r="H56" s="2155"/>
    </row>
    <row r="57" spans="2:8" x14ac:dyDescent="0.25">
      <c r="B57" s="2164" t="e">
        <f t="shared" si="4"/>
        <v>#DIV/0!</v>
      </c>
      <c r="C57" s="2165">
        <f t="shared" si="3"/>
        <v>44366</v>
      </c>
      <c r="E57" s="2203" t="s">
        <v>143</v>
      </c>
      <c r="F57" s="2204">
        <v>44371</v>
      </c>
      <c r="G57" s="2161" t="e">
        <f t="shared" si="2"/>
        <v>#DIV/0!</v>
      </c>
      <c r="H57" s="2155"/>
    </row>
    <row r="58" spans="2:8" x14ac:dyDescent="0.25">
      <c r="B58" s="2164" t="e">
        <f t="shared" si="4"/>
        <v>#DIV/0!</v>
      </c>
      <c r="C58" s="2165">
        <f t="shared" si="3"/>
        <v>44367</v>
      </c>
      <c r="E58" s="2203" t="s">
        <v>143</v>
      </c>
      <c r="F58" s="2204">
        <v>44372</v>
      </c>
      <c r="G58" s="2161" t="e">
        <f t="shared" si="2"/>
        <v>#DIV/0!</v>
      </c>
      <c r="H58" s="2155"/>
    </row>
    <row r="59" spans="2:8" x14ac:dyDescent="0.25">
      <c r="B59" s="2164" t="e">
        <f t="shared" si="4"/>
        <v>#DIV/0!</v>
      </c>
      <c r="C59" s="2165">
        <f t="shared" si="3"/>
        <v>44368</v>
      </c>
      <c r="E59" s="2203" t="s">
        <v>143</v>
      </c>
      <c r="F59" s="2204">
        <v>44373</v>
      </c>
      <c r="G59" s="2161" t="e">
        <f t="shared" si="2"/>
        <v>#DIV/0!</v>
      </c>
      <c r="H59" s="2155"/>
    </row>
    <row r="60" spans="2:8" x14ac:dyDescent="0.25">
      <c r="B60" s="2164" t="e">
        <f t="shared" si="4"/>
        <v>#DIV/0!</v>
      </c>
      <c r="C60" s="2165">
        <f t="shared" si="3"/>
        <v>44369</v>
      </c>
      <c r="E60" s="2203" t="s">
        <v>143</v>
      </c>
      <c r="F60" s="2204">
        <v>44374</v>
      </c>
      <c r="G60" s="2161" t="e">
        <f t="shared" si="2"/>
        <v>#DIV/0!</v>
      </c>
      <c r="H60" s="2155"/>
    </row>
    <row r="61" spans="2:8" x14ac:dyDescent="0.25">
      <c r="B61" s="2164" t="e">
        <f t="shared" si="4"/>
        <v>#DIV/0!</v>
      </c>
      <c r="C61" s="2165">
        <f t="shared" si="3"/>
        <v>44370</v>
      </c>
      <c r="E61" s="2203" t="s">
        <v>143</v>
      </c>
      <c r="F61" s="2204">
        <v>44375</v>
      </c>
      <c r="G61" s="2161" t="e">
        <f t="shared" si="2"/>
        <v>#DIV/0!</v>
      </c>
      <c r="H61" s="2155"/>
    </row>
    <row r="62" spans="2:8" x14ac:dyDescent="0.25">
      <c r="B62" s="2164" t="e">
        <f t="shared" si="4"/>
        <v>#DIV/0!</v>
      </c>
      <c r="C62" s="2165">
        <f t="shared" si="3"/>
        <v>44371</v>
      </c>
      <c r="E62" s="2203" t="s">
        <v>143</v>
      </c>
      <c r="F62" s="2204">
        <v>44376</v>
      </c>
      <c r="G62" s="2161" t="e">
        <f t="shared" si="2"/>
        <v>#DIV/0!</v>
      </c>
      <c r="H62" s="2155"/>
    </row>
    <row r="63" spans="2:8" x14ac:dyDescent="0.25">
      <c r="B63" s="2164" t="e">
        <f t="shared" si="4"/>
        <v>#DIV/0!</v>
      </c>
      <c r="C63" s="2165">
        <f t="shared" si="3"/>
        <v>44372</v>
      </c>
      <c r="E63" s="2203" t="s">
        <v>143</v>
      </c>
      <c r="F63" s="2204">
        <v>44377</v>
      </c>
      <c r="G63" s="2161" t="e">
        <f t="shared" si="2"/>
        <v>#DIV/0!</v>
      </c>
      <c r="H63" s="2155"/>
    </row>
    <row r="64" spans="2:8" x14ac:dyDescent="0.25">
      <c r="B64" s="2164" t="e">
        <f t="shared" si="4"/>
        <v>#DIV/0!</v>
      </c>
      <c r="C64" s="2165">
        <f t="shared" si="3"/>
        <v>44373</v>
      </c>
      <c r="E64" s="2203" t="s">
        <v>143</v>
      </c>
      <c r="F64" s="2204">
        <v>44378</v>
      </c>
      <c r="G64" s="2161" t="e">
        <f t="shared" si="2"/>
        <v>#DIV/0!</v>
      </c>
      <c r="H64" s="2155"/>
    </row>
    <row r="65" spans="2:8" x14ac:dyDescent="0.25">
      <c r="B65" s="2164" t="e">
        <f t="shared" si="4"/>
        <v>#DIV/0!</v>
      </c>
      <c r="C65" s="2165">
        <f t="shared" si="3"/>
        <v>44374</v>
      </c>
      <c r="E65" s="2203" t="s">
        <v>143</v>
      </c>
      <c r="F65" s="2204">
        <v>44379</v>
      </c>
      <c r="G65" s="2161" t="e">
        <f t="shared" si="2"/>
        <v>#DIV/0!</v>
      </c>
      <c r="H65" s="2155"/>
    </row>
    <row r="66" spans="2:8" ht="13" thickBot="1" x14ac:dyDescent="0.3">
      <c r="B66" s="2159" t="e">
        <f t="shared" si="4"/>
        <v>#DIV/0!</v>
      </c>
      <c r="C66" s="2160">
        <f t="shared" si="3"/>
        <v>44375</v>
      </c>
      <c r="E66" s="2203" t="s">
        <v>143</v>
      </c>
      <c r="F66" s="2204">
        <v>44380</v>
      </c>
      <c r="G66" s="2166" t="e">
        <f t="shared" si="2"/>
        <v>#DIV/0!</v>
      </c>
      <c r="H66" s="2155"/>
    </row>
    <row r="67" spans="2:8" x14ac:dyDescent="0.25">
      <c r="B67" s="2162" t="e">
        <f t="shared" si="4"/>
        <v>#DIV/0!</v>
      </c>
      <c r="C67" s="2163">
        <f t="shared" si="3"/>
        <v>44376</v>
      </c>
      <c r="E67" s="2203" t="s">
        <v>143</v>
      </c>
      <c r="F67" s="2204">
        <v>44381</v>
      </c>
      <c r="G67" s="2167" t="e">
        <f t="shared" si="2"/>
        <v>#DIV/0!</v>
      </c>
      <c r="H67" s="2155"/>
    </row>
    <row r="68" spans="2:8" x14ac:dyDescent="0.25">
      <c r="B68" s="2164" t="e">
        <f t="shared" si="4"/>
        <v>#DIV/0!</v>
      </c>
      <c r="C68" s="2165">
        <f t="shared" ref="C68:C99" si="5">F68-5</f>
        <v>44377</v>
      </c>
      <c r="E68" s="2203" t="s">
        <v>143</v>
      </c>
      <c r="F68" s="2204">
        <v>44382</v>
      </c>
      <c r="G68" s="2161" t="e">
        <f t="shared" si="2"/>
        <v>#DIV/0!</v>
      </c>
      <c r="H68" s="2155"/>
    </row>
    <row r="69" spans="2:8" x14ac:dyDescent="0.25">
      <c r="B69" s="2164" t="e">
        <f t="shared" ref="B69:B100" si="6">G69+B68</f>
        <v>#DIV/0!</v>
      </c>
      <c r="C69" s="2165">
        <f t="shared" si="5"/>
        <v>44378</v>
      </c>
      <c r="E69" s="2203" t="s">
        <v>143</v>
      </c>
      <c r="F69" s="2204">
        <v>44383</v>
      </c>
      <c r="G69" s="2161" t="e">
        <f t="shared" ref="G69:G132" si="7">E69/E$2</f>
        <v>#DIV/0!</v>
      </c>
      <c r="H69" s="2155"/>
    </row>
    <row r="70" spans="2:8" x14ac:dyDescent="0.25">
      <c r="B70" s="2164" t="e">
        <f t="shared" si="6"/>
        <v>#DIV/0!</v>
      </c>
      <c r="C70" s="2165">
        <f t="shared" si="5"/>
        <v>44379</v>
      </c>
      <c r="E70" s="2203" t="s">
        <v>143</v>
      </c>
      <c r="F70" s="2204">
        <v>44384</v>
      </c>
      <c r="G70" s="2161" t="e">
        <f t="shared" si="7"/>
        <v>#DIV/0!</v>
      </c>
      <c r="H70" s="2155"/>
    </row>
    <row r="71" spans="2:8" x14ac:dyDescent="0.25">
      <c r="B71" s="2164" t="e">
        <f t="shared" si="6"/>
        <v>#DIV/0!</v>
      </c>
      <c r="C71" s="2165">
        <f t="shared" si="5"/>
        <v>44380</v>
      </c>
      <c r="E71" s="2203" t="s">
        <v>143</v>
      </c>
      <c r="F71" s="2204">
        <v>44385</v>
      </c>
      <c r="G71" s="2161" t="e">
        <f t="shared" si="7"/>
        <v>#DIV/0!</v>
      </c>
      <c r="H71" s="2155"/>
    </row>
    <row r="72" spans="2:8" x14ac:dyDescent="0.25">
      <c r="B72" s="2168" t="e">
        <f t="shared" si="6"/>
        <v>#DIV/0!</v>
      </c>
      <c r="C72" s="2165">
        <f t="shared" si="5"/>
        <v>44381</v>
      </c>
      <c r="E72" s="2203" t="s">
        <v>143</v>
      </c>
      <c r="F72" s="2204">
        <v>44386</v>
      </c>
      <c r="G72" s="2161" t="e">
        <f t="shared" si="7"/>
        <v>#DIV/0!</v>
      </c>
      <c r="H72" s="2155"/>
    </row>
    <row r="73" spans="2:8" x14ac:dyDescent="0.25">
      <c r="B73" s="2164" t="e">
        <f t="shared" si="6"/>
        <v>#DIV/0!</v>
      </c>
      <c r="C73" s="2165">
        <f t="shared" si="5"/>
        <v>44382</v>
      </c>
      <c r="E73" s="2203" t="s">
        <v>143</v>
      </c>
      <c r="F73" s="2204">
        <v>44387</v>
      </c>
      <c r="G73" s="2161" t="e">
        <f t="shared" si="7"/>
        <v>#DIV/0!</v>
      </c>
      <c r="H73" s="2155"/>
    </row>
    <row r="74" spans="2:8" x14ac:dyDescent="0.25">
      <c r="B74" s="2164" t="e">
        <f t="shared" si="6"/>
        <v>#DIV/0!</v>
      </c>
      <c r="C74" s="2165">
        <f t="shared" si="5"/>
        <v>44383</v>
      </c>
      <c r="E74" s="2203" t="s">
        <v>143</v>
      </c>
      <c r="F74" s="2204">
        <v>44388</v>
      </c>
      <c r="G74" s="2161" t="e">
        <f t="shared" si="7"/>
        <v>#DIV/0!</v>
      </c>
      <c r="H74" s="2155"/>
    </row>
    <row r="75" spans="2:8" x14ac:dyDescent="0.25">
      <c r="B75" s="2164" t="e">
        <f t="shared" si="6"/>
        <v>#DIV/0!</v>
      </c>
      <c r="C75" s="2165">
        <f t="shared" si="5"/>
        <v>44384</v>
      </c>
      <c r="E75" s="2203" t="s">
        <v>143</v>
      </c>
      <c r="F75" s="2204">
        <v>44389</v>
      </c>
      <c r="G75" s="2161" t="e">
        <f t="shared" si="7"/>
        <v>#DIV/0!</v>
      </c>
      <c r="H75" s="2155"/>
    </row>
    <row r="76" spans="2:8" x14ac:dyDescent="0.25">
      <c r="B76" s="2164" t="e">
        <f t="shared" si="6"/>
        <v>#DIV/0!</v>
      </c>
      <c r="C76" s="2165">
        <f t="shared" si="5"/>
        <v>44385</v>
      </c>
      <c r="E76" s="2203" t="s">
        <v>143</v>
      </c>
      <c r="F76" s="2204">
        <v>44390</v>
      </c>
      <c r="G76" s="2161" t="e">
        <f t="shared" si="7"/>
        <v>#DIV/0!</v>
      </c>
      <c r="H76" s="2155"/>
    </row>
    <row r="77" spans="2:8" x14ac:dyDescent="0.25">
      <c r="B77" s="2164" t="e">
        <f t="shared" si="6"/>
        <v>#DIV/0!</v>
      </c>
      <c r="C77" s="2165">
        <f t="shared" si="5"/>
        <v>44386</v>
      </c>
      <c r="E77" s="2203" t="s">
        <v>143</v>
      </c>
      <c r="F77" s="2204">
        <v>44391</v>
      </c>
      <c r="G77" s="2161" t="e">
        <f t="shared" si="7"/>
        <v>#DIV/0!</v>
      </c>
      <c r="H77" s="2155"/>
    </row>
    <row r="78" spans="2:8" x14ac:dyDescent="0.25">
      <c r="B78" s="2164" t="e">
        <f t="shared" si="6"/>
        <v>#DIV/0!</v>
      </c>
      <c r="C78" s="2165">
        <f t="shared" si="5"/>
        <v>44387</v>
      </c>
      <c r="E78" s="2203" t="s">
        <v>143</v>
      </c>
      <c r="F78" s="2204">
        <v>44392</v>
      </c>
      <c r="G78" s="2161" t="e">
        <f t="shared" si="7"/>
        <v>#DIV/0!</v>
      </c>
      <c r="H78" s="2155"/>
    </row>
    <row r="79" spans="2:8" x14ac:dyDescent="0.25">
      <c r="B79" s="2164" t="e">
        <f t="shared" si="6"/>
        <v>#DIV/0!</v>
      </c>
      <c r="C79" s="2165">
        <f t="shared" si="5"/>
        <v>44388</v>
      </c>
      <c r="E79" s="2203" t="s">
        <v>143</v>
      </c>
      <c r="F79" s="2204">
        <v>44393</v>
      </c>
      <c r="G79" s="2161" t="e">
        <f t="shared" si="7"/>
        <v>#DIV/0!</v>
      </c>
      <c r="H79" s="2155"/>
    </row>
    <row r="80" spans="2:8" x14ac:dyDescent="0.25">
      <c r="B80" s="2164" t="e">
        <f t="shared" si="6"/>
        <v>#DIV/0!</v>
      </c>
      <c r="C80" s="2165">
        <f t="shared" si="5"/>
        <v>44389</v>
      </c>
      <c r="E80" s="2203" t="s">
        <v>143</v>
      </c>
      <c r="F80" s="2204">
        <v>44394</v>
      </c>
      <c r="G80" s="2161" t="e">
        <f t="shared" si="7"/>
        <v>#DIV/0!</v>
      </c>
      <c r="H80" s="2155"/>
    </row>
    <row r="81" spans="2:8" x14ac:dyDescent="0.25">
      <c r="B81" s="2164" t="e">
        <f t="shared" si="6"/>
        <v>#DIV/0!</v>
      </c>
      <c r="C81" s="2165">
        <f t="shared" si="5"/>
        <v>44390</v>
      </c>
      <c r="E81" s="2203" t="s">
        <v>143</v>
      </c>
      <c r="F81" s="2204">
        <v>44395</v>
      </c>
      <c r="G81" s="2161" t="e">
        <f t="shared" si="7"/>
        <v>#DIV/0!</v>
      </c>
      <c r="H81" s="2155"/>
    </row>
    <row r="82" spans="2:8" x14ac:dyDescent="0.25">
      <c r="B82" s="2164" t="e">
        <f t="shared" si="6"/>
        <v>#DIV/0!</v>
      </c>
      <c r="C82" s="2165">
        <f t="shared" si="5"/>
        <v>44391</v>
      </c>
      <c r="E82" s="2203" t="s">
        <v>143</v>
      </c>
      <c r="F82" s="2204">
        <v>44396</v>
      </c>
      <c r="G82" s="2161" t="e">
        <f t="shared" si="7"/>
        <v>#DIV/0!</v>
      </c>
      <c r="H82" s="2155"/>
    </row>
    <row r="83" spans="2:8" x14ac:dyDescent="0.25">
      <c r="B83" s="2164" t="e">
        <f t="shared" si="6"/>
        <v>#DIV/0!</v>
      </c>
      <c r="C83" s="2165">
        <f t="shared" si="5"/>
        <v>44392</v>
      </c>
      <c r="E83" s="2203" t="s">
        <v>143</v>
      </c>
      <c r="F83" s="2204">
        <v>44397</v>
      </c>
      <c r="G83" s="2161" t="e">
        <f t="shared" si="7"/>
        <v>#DIV/0!</v>
      </c>
      <c r="H83" s="2155"/>
    </row>
    <row r="84" spans="2:8" x14ac:dyDescent="0.25">
      <c r="B84" s="2164" t="e">
        <f t="shared" si="6"/>
        <v>#DIV/0!</v>
      </c>
      <c r="C84" s="2165">
        <f t="shared" si="5"/>
        <v>44393</v>
      </c>
      <c r="E84" s="2203" t="s">
        <v>143</v>
      </c>
      <c r="F84" s="2204">
        <v>44398</v>
      </c>
      <c r="G84" s="2161" t="e">
        <f t="shared" si="7"/>
        <v>#DIV/0!</v>
      </c>
      <c r="H84" s="2155"/>
    </row>
    <row r="85" spans="2:8" x14ac:dyDescent="0.25">
      <c r="B85" s="2169" t="e">
        <f t="shared" si="6"/>
        <v>#DIV/0!</v>
      </c>
      <c r="C85" s="2165">
        <f t="shared" si="5"/>
        <v>44394</v>
      </c>
      <c r="E85" s="2203" t="s">
        <v>143</v>
      </c>
      <c r="F85" s="2204">
        <v>44399</v>
      </c>
      <c r="G85" s="2161" t="e">
        <f t="shared" si="7"/>
        <v>#DIV/0!</v>
      </c>
      <c r="H85" s="2155"/>
    </row>
    <row r="86" spans="2:8" x14ac:dyDescent="0.25">
      <c r="B86" s="2169" t="e">
        <f t="shared" si="6"/>
        <v>#DIV/0!</v>
      </c>
      <c r="C86" s="2165">
        <f t="shared" si="5"/>
        <v>44395</v>
      </c>
      <c r="E86" s="2203" t="s">
        <v>143</v>
      </c>
      <c r="F86" s="2204">
        <v>44400</v>
      </c>
      <c r="G86" s="2161" t="e">
        <f t="shared" si="7"/>
        <v>#DIV/0!</v>
      </c>
      <c r="H86" s="2155"/>
    </row>
    <row r="87" spans="2:8" x14ac:dyDescent="0.25">
      <c r="B87" s="2169" t="e">
        <f t="shared" si="6"/>
        <v>#DIV/0!</v>
      </c>
      <c r="C87" s="2165">
        <f t="shared" si="5"/>
        <v>44396</v>
      </c>
      <c r="E87" s="2203" t="s">
        <v>143</v>
      </c>
      <c r="F87" s="2204">
        <v>44401</v>
      </c>
      <c r="G87" s="2161" t="e">
        <f t="shared" si="7"/>
        <v>#DIV/0!</v>
      </c>
      <c r="H87" s="2155"/>
    </row>
    <row r="88" spans="2:8" x14ac:dyDescent="0.25">
      <c r="B88" s="2169" t="e">
        <f t="shared" si="6"/>
        <v>#DIV/0!</v>
      </c>
      <c r="C88" s="2165">
        <f t="shared" si="5"/>
        <v>44397</v>
      </c>
      <c r="E88" s="2203" t="s">
        <v>143</v>
      </c>
      <c r="F88" s="2204">
        <v>44402</v>
      </c>
      <c r="G88" s="2161" t="e">
        <f t="shared" si="7"/>
        <v>#DIV/0!</v>
      </c>
      <c r="H88" s="2155"/>
    </row>
    <row r="89" spans="2:8" x14ac:dyDescent="0.25">
      <c r="B89" s="2164" t="e">
        <f t="shared" si="6"/>
        <v>#DIV/0!</v>
      </c>
      <c r="C89" s="2165">
        <f t="shared" si="5"/>
        <v>44398</v>
      </c>
      <c r="E89" s="2203" t="s">
        <v>143</v>
      </c>
      <c r="F89" s="2204">
        <v>44403</v>
      </c>
      <c r="G89" s="2161" t="e">
        <f t="shared" si="7"/>
        <v>#DIV/0!</v>
      </c>
      <c r="H89" s="2155"/>
    </row>
    <row r="90" spans="2:8" x14ac:dyDescent="0.25">
      <c r="B90" s="2164" t="e">
        <f t="shared" si="6"/>
        <v>#DIV/0!</v>
      </c>
      <c r="C90" s="2165">
        <f t="shared" si="5"/>
        <v>44399</v>
      </c>
      <c r="E90" s="2203" t="s">
        <v>143</v>
      </c>
      <c r="F90" s="2204">
        <v>44404</v>
      </c>
      <c r="G90" s="2161" t="e">
        <f t="shared" si="7"/>
        <v>#DIV/0!</v>
      </c>
      <c r="H90" s="2155"/>
    </row>
    <row r="91" spans="2:8" x14ac:dyDescent="0.25">
      <c r="B91" s="2164" t="e">
        <f t="shared" si="6"/>
        <v>#DIV/0!</v>
      </c>
      <c r="C91" s="2165">
        <f t="shared" si="5"/>
        <v>44400</v>
      </c>
      <c r="E91" s="2203" t="s">
        <v>143</v>
      </c>
      <c r="F91" s="2204">
        <v>44405</v>
      </c>
      <c r="G91" s="2161" t="e">
        <f t="shared" si="7"/>
        <v>#DIV/0!</v>
      </c>
      <c r="H91" s="2155"/>
    </row>
    <row r="92" spans="2:8" x14ac:dyDescent="0.25">
      <c r="B92" s="2164" t="e">
        <f t="shared" si="6"/>
        <v>#DIV/0!</v>
      </c>
      <c r="C92" s="2165">
        <f t="shared" si="5"/>
        <v>44401</v>
      </c>
      <c r="E92" s="2203" t="s">
        <v>143</v>
      </c>
      <c r="F92" s="2204">
        <v>44406</v>
      </c>
      <c r="G92" s="2161" t="e">
        <f t="shared" si="7"/>
        <v>#DIV/0!</v>
      </c>
      <c r="H92" s="2155"/>
    </row>
    <row r="93" spans="2:8" x14ac:dyDescent="0.25">
      <c r="B93" s="2164" t="e">
        <f t="shared" si="6"/>
        <v>#DIV/0!</v>
      </c>
      <c r="C93" s="2165">
        <f t="shared" si="5"/>
        <v>44402</v>
      </c>
      <c r="E93" s="2203" t="s">
        <v>143</v>
      </c>
      <c r="F93" s="2204">
        <v>44407</v>
      </c>
      <c r="G93" s="2161" t="e">
        <f t="shared" si="7"/>
        <v>#DIV/0!</v>
      </c>
      <c r="H93" s="2155"/>
    </row>
    <row r="94" spans="2:8" x14ac:dyDescent="0.25">
      <c r="B94" s="2164" t="e">
        <f t="shared" si="6"/>
        <v>#DIV/0!</v>
      </c>
      <c r="C94" s="2165">
        <f t="shared" si="5"/>
        <v>44403</v>
      </c>
      <c r="E94" s="2203" t="s">
        <v>143</v>
      </c>
      <c r="F94" s="2204">
        <v>44408</v>
      </c>
      <c r="G94" s="2161" t="e">
        <f t="shared" si="7"/>
        <v>#DIV/0!</v>
      </c>
      <c r="H94" s="2155"/>
    </row>
    <row r="95" spans="2:8" x14ac:dyDescent="0.25">
      <c r="B95" s="2164" t="e">
        <f t="shared" si="6"/>
        <v>#DIV/0!</v>
      </c>
      <c r="C95" s="2165">
        <f t="shared" si="5"/>
        <v>44404</v>
      </c>
      <c r="E95" s="2203" t="s">
        <v>143</v>
      </c>
      <c r="F95" s="2204">
        <v>44409</v>
      </c>
      <c r="G95" s="2161" t="e">
        <f t="shared" si="7"/>
        <v>#DIV/0!</v>
      </c>
      <c r="H95" s="2155"/>
    </row>
    <row r="96" spans="2:8" x14ac:dyDescent="0.25">
      <c r="B96" s="2168" t="e">
        <f t="shared" si="6"/>
        <v>#DIV/0!</v>
      </c>
      <c r="C96" s="2165">
        <f t="shared" si="5"/>
        <v>44405</v>
      </c>
      <c r="E96" s="2203" t="s">
        <v>143</v>
      </c>
      <c r="F96" s="2204">
        <v>44410</v>
      </c>
      <c r="G96" s="2161" t="e">
        <f t="shared" si="7"/>
        <v>#DIV/0!</v>
      </c>
      <c r="H96" s="2155"/>
    </row>
    <row r="97" spans="2:8" ht="13" thickBot="1" x14ac:dyDescent="0.3">
      <c r="B97" s="2159" t="e">
        <f t="shared" si="6"/>
        <v>#DIV/0!</v>
      </c>
      <c r="C97" s="2160">
        <f t="shared" si="5"/>
        <v>44406</v>
      </c>
      <c r="E97" s="2203" t="s">
        <v>143</v>
      </c>
      <c r="F97" s="2204">
        <v>44411</v>
      </c>
      <c r="G97" s="2166" t="e">
        <f t="shared" si="7"/>
        <v>#DIV/0!</v>
      </c>
      <c r="H97" s="2155"/>
    </row>
    <row r="98" spans="2:8" x14ac:dyDescent="0.25">
      <c r="B98" s="2162" t="e">
        <f t="shared" si="6"/>
        <v>#DIV/0!</v>
      </c>
      <c r="C98" s="2163">
        <f t="shared" si="5"/>
        <v>44407</v>
      </c>
      <c r="E98" s="2203" t="s">
        <v>143</v>
      </c>
      <c r="F98" s="2204">
        <v>44412</v>
      </c>
      <c r="G98" s="2167" t="e">
        <f t="shared" si="7"/>
        <v>#DIV/0!</v>
      </c>
      <c r="H98" s="2155"/>
    </row>
    <row r="99" spans="2:8" x14ac:dyDescent="0.25">
      <c r="B99" s="2164" t="e">
        <f t="shared" si="6"/>
        <v>#DIV/0!</v>
      </c>
      <c r="C99" s="2165">
        <f t="shared" si="5"/>
        <v>44408</v>
      </c>
      <c r="E99" s="2203" t="s">
        <v>143</v>
      </c>
      <c r="F99" s="2204">
        <v>44413</v>
      </c>
      <c r="G99" s="2161" t="e">
        <f t="shared" si="7"/>
        <v>#DIV/0!</v>
      </c>
      <c r="H99" s="2155"/>
    </row>
    <row r="100" spans="2:8" x14ac:dyDescent="0.25">
      <c r="B100" s="2164" t="e">
        <f t="shared" si="6"/>
        <v>#DIV/0!</v>
      </c>
      <c r="C100" s="2165">
        <f t="shared" ref="C100:C131" si="8">F100-5</f>
        <v>44409</v>
      </c>
      <c r="E100" s="2203" t="s">
        <v>143</v>
      </c>
      <c r="F100" s="2204">
        <v>44414</v>
      </c>
      <c r="G100" s="2161" t="e">
        <f t="shared" si="7"/>
        <v>#DIV/0!</v>
      </c>
      <c r="H100" s="2155"/>
    </row>
    <row r="101" spans="2:8" x14ac:dyDescent="0.25">
      <c r="B101" s="2164" t="e">
        <f t="shared" ref="B101:B132" si="9">G101+B100</f>
        <v>#DIV/0!</v>
      </c>
      <c r="C101" s="2165">
        <f t="shared" si="8"/>
        <v>44410</v>
      </c>
      <c r="E101" s="2203" t="s">
        <v>143</v>
      </c>
      <c r="F101" s="2204">
        <v>44415</v>
      </c>
      <c r="G101" s="2161" t="e">
        <f t="shared" si="7"/>
        <v>#DIV/0!</v>
      </c>
      <c r="H101" s="2155"/>
    </row>
    <row r="102" spans="2:8" x14ac:dyDescent="0.25">
      <c r="B102" s="2170" t="e">
        <f t="shared" si="9"/>
        <v>#DIV/0!</v>
      </c>
      <c r="C102" s="2165">
        <f t="shared" si="8"/>
        <v>44411</v>
      </c>
      <c r="E102" s="2203" t="s">
        <v>143</v>
      </c>
      <c r="F102" s="2204">
        <v>44416</v>
      </c>
      <c r="G102" s="2161" t="e">
        <f t="shared" si="7"/>
        <v>#DIV/0!</v>
      </c>
      <c r="H102" s="2155"/>
    </row>
    <row r="103" spans="2:8" x14ac:dyDescent="0.25">
      <c r="B103" s="2164" t="e">
        <f t="shared" si="9"/>
        <v>#DIV/0!</v>
      </c>
      <c r="C103" s="2165">
        <f t="shared" si="8"/>
        <v>44412</v>
      </c>
      <c r="E103" s="2203" t="s">
        <v>143</v>
      </c>
      <c r="F103" s="2204">
        <v>44417</v>
      </c>
      <c r="G103" s="2161" t="e">
        <f t="shared" si="7"/>
        <v>#DIV/0!</v>
      </c>
      <c r="H103" s="2155"/>
    </row>
    <row r="104" spans="2:8" x14ac:dyDescent="0.25">
      <c r="B104" s="2164" t="e">
        <f t="shared" si="9"/>
        <v>#DIV/0!</v>
      </c>
      <c r="C104" s="2165">
        <f t="shared" si="8"/>
        <v>44413</v>
      </c>
      <c r="E104" s="2203" t="s">
        <v>143</v>
      </c>
      <c r="F104" s="2204">
        <v>44418</v>
      </c>
      <c r="G104" s="2161" t="e">
        <f t="shared" si="7"/>
        <v>#DIV/0!</v>
      </c>
      <c r="H104" s="2155"/>
    </row>
    <row r="105" spans="2:8" x14ac:dyDescent="0.25">
      <c r="B105" s="2164" t="e">
        <f t="shared" si="9"/>
        <v>#DIV/0!</v>
      </c>
      <c r="C105" s="2165">
        <f t="shared" si="8"/>
        <v>44414</v>
      </c>
      <c r="E105" s="2203" t="s">
        <v>143</v>
      </c>
      <c r="F105" s="2204">
        <v>44419</v>
      </c>
      <c r="G105" s="2161" t="e">
        <f t="shared" si="7"/>
        <v>#DIV/0!</v>
      </c>
      <c r="H105" s="2155"/>
    </row>
    <row r="106" spans="2:8" x14ac:dyDescent="0.25">
      <c r="B106" s="2164" t="e">
        <f t="shared" si="9"/>
        <v>#DIV/0!</v>
      </c>
      <c r="C106" s="2165">
        <f t="shared" si="8"/>
        <v>44415</v>
      </c>
      <c r="E106" s="2203" t="s">
        <v>143</v>
      </c>
      <c r="F106" s="2204">
        <v>44420</v>
      </c>
      <c r="G106" s="2161" t="e">
        <f t="shared" si="7"/>
        <v>#DIV/0!</v>
      </c>
      <c r="H106" s="2155"/>
    </row>
    <row r="107" spans="2:8" x14ac:dyDescent="0.25">
      <c r="B107" s="2164" t="e">
        <f t="shared" si="9"/>
        <v>#DIV/0!</v>
      </c>
      <c r="C107" s="2165">
        <f t="shared" si="8"/>
        <v>44416</v>
      </c>
      <c r="E107" s="2203" t="s">
        <v>143</v>
      </c>
      <c r="F107" s="2204">
        <v>44421</v>
      </c>
      <c r="G107" s="2161" t="e">
        <f t="shared" si="7"/>
        <v>#DIV/0!</v>
      </c>
      <c r="H107" s="2155"/>
    </row>
    <row r="108" spans="2:8" x14ac:dyDescent="0.25">
      <c r="B108" s="2164" t="e">
        <f t="shared" si="9"/>
        <v>#DIV/0!</v>
      </c>
      <c r="C108" s="2165">
        <f t="shared" si="8"/>
        <v>44417</v>
      </c>
      <c r="E108" s="2203" t="s">
        <v>143</v>
      </c>
      <c r="F108" s="2204">
        <v>44422</v>
      </c>
      <c r="G108" s="2161" t="e">
        <f t="shared" si="7"/>
        <v>#DIV/0!</v>
      </c>
      <c r="H108" s="2155"/>
    </row>
    <row r="109" spans="2:8" x14ac:dyDescent="0.25">
      <c r="B109" s="2164" t="e">
        <f t="shared" si="9"/>
        <v>#DIV/0!</v>
      </c>
      <c r="C109" s="2165">
        <f t="shared" si="8"/>
        <v>44418</v>
      </c>
      <c r="E109" s="2203" t="s">
        <v>143</v>
      </c>
      <c r="F109" s="2204">
        <v>44423</v>
      </c>
      <c r="G109" s="2161" t="e">
        <f t="shared" si="7"/>
        <v>#DIV/0!</v>
      </c>
      <c r="H109" s="2155"/>
    </row>
    <row r="110" spans="2:8" x14ac:dyDescent="0.25">
      <c r="B110" s="2164" t="e">
        <f t="shared" si="9"/>
        <v>#DIV/0!</v>
      </c>
      <c r="C110" s="2165">
        <f t="shared" si="8"/>
        <v>44419</v>
      </c>
      <c r="E110" s="2203" t="s">
        <v>143</v>
      </c>
      <c r="F110" s="2204">
        <v>44424</v>
      </c>
      <c r="G110" s="2161" t="e">
        <f t="shared" si="7"/>
        <v>#DIV/0!</v>
      </c>
      <c r="H110" s="2155"/>
    </row>
    <row r="111" spans="2:8" x14ac:dyDescent="0.25">
      <c r="B111" s="2164" t="e">
        <f t="shared" si="9"/>
        <v>#DIV/0!</v>
      </c>
      <c r="C111" s="2165">
        <f t="shared" si="8"/>
        <v>44420</v>
      </c>
      <c r="E111" s="2203" t="s">
        <v>143</v>
      </c>
      <c r="F111" s="2204">
        <v>44425</v>
      </c>
      <c r="G111" s="2161" t="e">
        <f t="shared" si="7"/>
        <v>#DIV/0!</v>
      </c>
      <c r="H111" s="2155"/>
    </row>
    <row r="112" spans="2:8" x14ac:dyDescent="0.25">
      <c r="B112" s="2164" t="e">
        <f t="shared" si="9"/>
        <v>#DIV/0!</v>
      </c>
      <c r="C112" s="2165">
        <f t="shared" si="8"/>
        <v>44421</v>
      </c>
      <c r="E112" s="2203" t="s">
        <v>143</v>
      </c>
      <c r="F112" s="2204">
        <v>44426</v>
      </c>
      <c r="G112" s="2161" t="e">
        <f t="shared" si="7"/>
        <v>#DIV/0!</v>
      </c>
      <c r="H112" s="2155"/>
    </row>
    <row r="113" spans="2:8" x14ac:dyDescent="0.25">
      <c r="B113" s="2169" t="e">
        <f t="shared" si="9"/>
        <v>#DIV/0!</v>
      </c>
      <c r="C113" s="2165">
        <f t="shared" si="8"/>
        <v>44422</v>
      </c>
      <c r="E113" s="2203" t="s">
        <v>143</v>
      </c>
      <c r="F113" s="2204">
        <v>44427</v>
      </c>
      <c r="G113" s="2161" t="e">
        <f t="shared" si="7"/>
        <v>#DIV/0!</v>
      </c>
      <c r="H113" s="2155"/>
    </row>
    <row r="114" spans="2:8" x14ac:dyDescent="0.25">
      <c r="B114" s="2169" t="e">
        <f t="shared" si="9"/>
        <v>#DIV/0!</v>
      </c>
      <c r="C114" s="2165">
        <f t="shared" si="8"/>
        <v>44423</v>
      </c>
      <c r="E114" s="2203" t="s">
        <v>143</v>
      </c>
      <c r="F114" s="2204">
        <v>44428</v>
      </c>
      <c r="G114" s="2161" t="e">
        <f t="shared" si="7"/>
        <v>#DIV/0!</v>
      </c>
      <c r="H114" s="2155"/>
    </row>
    <row r="115" spans="2:8" x14ac:dyDescent="0.25">
      <c r="B115" s="2164" t="e">
        <f t="shared" si="9"/>
        <v>#DIV/0!</v>
      </c>
      <c r="C115" s="2165">
        <f t="shared" si="8"/>
        <v>44424</v>
      </c>
      <c r="E115" s="2203" t="s">
        <v>143</v>
      </c>
      <c r="F115" s="2204">
        <v>44429</v>
      </c>
      <c r="G115" s="2161" t="e">
        <f t="shared" si="7"/>
        <v>#DIV/0!</v>
      </c>
      <c r="H115" s="2155"/>
    </row>
    <row r="116" spans="2:8" x14ac:dyDescent="0.25">
      <c r="B116" s="2164" t="e">
        <f t="shared" si="9"/>
        <v>#DIV/0!</v>
      </c>
      <c r="C116" s="2165">
        <f t="shared" si="8"/>
        <v>44425</v>
      </c>
      <c r="E116" s="2203" t="s">
        <v>143</v>
      </c>
      <c r="F116" s="2204">
        <v>44430</v>
      </c>
      <c r="G116" s="2161" t="e">
        <f t="shared" si="7"/>
        <v>#DIV/0!</v>
      </c>
      <c r="H116" s="2155"/>
    </row>
    <row r="117" spans="2:8" x14ac:dyDescent="0.25">
      <c r="B117" s="2164" t="e">
        <f t="shared" si="9"/>
        <v>#DIV/0!</v>
      </c>
      <c r="C117" s="2165">
        <f t="shared" si="8"/>
        <v>44426</v>
      </c>
      <c r="E117" s="2203" t="s">
        <v>143</v>
      </c>
      <c r="F117" s="2204">
        <v>44431</v>
      </c>
      <c r="G117" s="2161" t="e">
        <f t="shared" si="7"/>
        <v>#DIV/0!</v>
      </c>
      <c r="H117" s="2155"/>
    </row>
    <row r="118" spans="2:8" x14ac:dyDescent="0.25">
      <c r="B118" s="2164" t="e">
        <f t="shared" si="9"/>
        <v>#DIV/0!</v>
      </c>
      <c r="C118" s="2165">
        <f t="shared" si="8"/>
        <v>44427</v>
      </c>
      <c r="E118" s="2203" t="s">
        <v>143</v>
      </c>
      <c r="F118" s="2204">
        <v>44432</v>
      </c>
      <c r="G118" s="2161" t="e">
        <f t="shared" si="7"/>
        <v>#DIV/0!</v>
      </c>
      <c r="H118" s="2155"/>
    </row>
    <row r="119" spans="2:8" x14ac:dyDescent="0.25">
      <c r="B119" s="2164" t="e">
        <f t="shared" si="9"/>
        <v>#DIV/0!</v>
      </c>
      <c r="C119" s="2165">
        <f t="shared" si="8"/>
        <v>44428</v>
      </c>
      <c r="E119" s="2203" t="s">
        <v>143</v>
      </c>
      <c r="F119" s="2204">
        <v>44433</v>
      </c>
      <c r="G119" s="2161" t="e">
        <f t="shared" si="7"/>
        <v>#DIV/0!</v>
      </c>
      <c r="H119" s="2155"/>
    </row>
    <row r="120" spans="2:8" x14ac:dyDescent="0.25">
      <c r="B120" s="2164" t="e">
        <f t="shared" si="9"/>
        <v>#DIV/0!</v>
      </c>
      <c r="C120" s="2165">
        <f t="shared" si="8"/>
        <v>44429</v>
      </c>
      <c r="E120" s="2203" t="s">
        <v>143</v>
      </c>
      <c r="F120" s="2204">
        <v>44434</v>
      </c>
      <c r="G120" s="2161" t="e">
        <f t="shared" si="7"/>
        <v>#DIV/0!</v>
      </c>
      <c r="H120" s="2155"/>
    </row>
    <row r="121" spans="2:8" x14ac:dyDescent="0.25">
      <c r="B121" s="2164" t="e">
        <f t="shared" si="9"/>
        <v>#DIV/0!</v>
      </c>
      <c r="C121" s="2165">
        <f t="shared" si="8"/>
        <v>44430</v>
      </c>
      <c r="E121" s="2203" t="s">
        <v>143</v>
      </c>
      <c r="F121" s="2204">
        <v>44435</v>
      </c>
      <c r="G121" s="2161" t="e">
        <f t="shared" si="7"/>
        <v>#DIV/0!</v>
      </c>
      <c r="H121" s="2155"/>
    </row>
    <row r="122" spans="2:8" x14ac:dyDescent="0.25">
      <c r="B122" s="2164" t="e">
        <f t="shared" si="9"/>
        <v>#DIV/0!</v>
      </c>
      <c r="C122" s="2165">
        <f t="shared" si="8"/>
        <v>44431</v>
      </c>
      <c r="E122" s="2203" t="s">
        <v>143</v>
      </c>
      <c r="F122" s="2204">
        <v>44436</v>
      </c>
      <c r="G122" s="2161" t="e">
        <f t="shared" si="7"/>
        <v>#DIV/0!</v>
      </c>
      <c r="H122" s="2155"/>
    </row>
    <row r="123" spans="2:8" x14ac:dyDescent="0.25">
      <c r="B123" s="2164" t="e">
        <f t="shared" si="9"/>
        <v>#DIV/0!</v>
      </c>
      <c r="C123" s="2165">
        <f t="shared" si="8"/>
        <v>44432</v>
      </c>
      <c r="E123" s="2203" t="s">
        <v>143</v>
      </c>
      <c r="F123" s="2204">
        <v>44437</v>
      </c>
      <c r="G123" s="2161" t="e">
        <f t="shared" si="7"/>
        <v>#DIV/0!</v>
      </c>
      <c r="H123" s="2155"/>
    </row>
    <row r="124" spans="2:8" x14ac:dyDescent="0.25">
      <c r="B124" s="2164" t="e">
        <f t="shared" si="9"/>
        <v>#DIV/0!</v>
      </c>
      <c r="C124" s="2165">
        <f t="shared" si="8"/>
        <v>44433</v>
      </c>
      <c r="E124" s="2203" t="s">
        <v>143</v>
      </c>
      <c r="F124" s="2204">
        <v>44438</v>
      </c>
      <c r="G124" s="2161" t="e">
        <f t="shared" si="7"/>
        <v>#DIV/0!</v>
      </c>
      <c r="H124" s="2155"/>
    </row>
    <row r="125" spans="2:8" x14ac:dyDescent="0.25">
      <c r="B125" s="2164" t="e">
        <f t="shared" si="9"/>
        <v>#DIV/0!</v>
      </c>
      <c r="C125" s="2165">
        <f t="shared" si="8"/>
        <v>44434</v>
      </c>
      <c r="E125" s="2203" t="s">
        <v>143</v>
      </c>
      <c r="F125" s="2204">
        <v>44439</v>
      </c>
      <c r="G125" s="2161" t="e">
        <f t="shared" si="7"/>
        <v>#DIV/0!</v>
      </c>
      <c r="H125" s="2155"/>
    </row>
    <row r="126" spans="2:8" x14ac:dyDescent="0.25">
      <c r="B126" s="2164" t="e">
        <f t="shared" si="9"/>
        <v>#DIV/0!</v>
      </c>
      <c r="C126" s="2165">
        <f t="shared" si="8"/>
        <v>44435</v>
      </c>
      <c r="E126" s="2203" t="s">
        <v>143</v>
      </c>
      <c r="F126" s="2204">
        <v>44440</v>
      </c>
      <c r="G126" s="2161" t="e">
        <f t="shared" si="7"/>
        <v>#DIV/0!</v>
      </c>
      <c r="H126" s="2155"/>
    </row>
    <row r="127" spans="2:8" x14ac:dyDescent="0.25">
      <c r="B127" s="2164" t="e">
        <f t="shared" si="9"/>
        <v>#DIV/0!</v>
      </c>
      <c r="C127" s="2165">
        <f t="shared" si="8"/>
        <v>44436</v>
      </c>
      <c r="E127" s="2203" t="s">
        <v>143</v>
      </c>
      <c r="F127" s="2204">
        <v>44441</v>
      </c>
      <c r="G127" s="2161" t="e">
        <f t="shared" si="7"/>
        <v>#DIV/0!</v>
      </c>
      <c r="H127" s="2155"/>
    </row>
    <row r="128" spans="2:8" ht="13" thickBot="1" x14ac:dyDescent="0.3">
      <c r="B128" s="2159" t="e">
        <f t="shared" si="9"/>
        <v>#DIV/0!</v>
      </c>
      <c r="C128" s="2160">
        <f t="shared" si="8"/>
        <v>44437</v>
      </c>
      <c r="E128" s="2203" t="s">
        <v>143</v>
      </c>
      <c r="F128" s="2204">
        <v>44442</v>
      </c>
      <c r="G128" s="2166" t="e">
        <f t="shared" si="7"/>
        <v>#DIV/0!</v>
      </c>
      <c r="H128" s="2155"/>
    </row>
    <row r="129" spans="2:8" x14ac:dyDescent="0.25">
      <c r="B129" s="2162" t="e">
        <f t="shared" si="9"/>
        <v>#DIV/0!</v>
      </c>
      <c r="C129" s="2163">
        <f t="shared" si="8"/>
        <v>44438</v>
      </c>
      <c r="E129" s="2203" t="s">
        <v>143</v>
      </c>
      <c r="F129" s="2204">
        <v>44443</v>
      </c>
      <c r="G129" s="2167" t="e">
        <f t="shared" si="7"/>
        <v>#DIV/0!</v>
      </c>
      <c r="H129" s="2155"/>
    </row>
    <row r="130" spans="2:8" x14ac:dyDescent="0.25">
      <c r="B130" s="2164" t="e">
        <f t="shared" si="9"/>
        <v>#DIV/0!</v>
      </c>
      <c r="C130" s="2165">
        <f t="shared" si="8"/>
        <v>44439</v>
      </c>
      <c r="E130" s="2203" t="s">
        <v>143</v>
      </c>
      <c r="F130" s="2204">
        <v>44444</v>
      </c>
      <c r="G130" s="2161" t="e">
        <f t="shared" si="7"/>
        <v>#DIV/0!</v>
      </c>
      <c r="H130" s="2155"/>
    </row>
    <row r="131" spans="2:8" x14ac:dyDescent="0.25">
      <c r="B131" s="2164" t="e">
        <f t="shared" si="9"/>
        <v>#DIV/0!</v>
      </c>
      <c r="C131" s="2165">
        <f t="shared" si="8"/>
        <v>44440</v>
      </c>
      <c r="E131" s="2203" t="s">
        <v>143</v>
      </c>
      <c r="F131" s="2204">
        <v>44445</v>
      </c>
      <c r="G131" s="2161" t="e">
        <f t="shared" si="7"/>
        <v>#DIV/0!</v>
      </c>
      <c r="H131" s="2155"/>
    </row>
    <row r="132" spans="2:8" x14ac:dyDescent="0.25">
      <c r="B132" s="2168" t="e">
        <f t="shared" si="9"/>
        <v>#DIV/0!</v>
      </c>
      <c r="C132" s="2165">
        <f t="shared" ref="C132:C140" si="10">F132-5</f>
        <v>44441</v>
      </c>
      <c r="E132" s="2203" t="s">
        <v>143</v>
      </c>
      <c r="F132" s="2204">
        <v>44446</v>
      </c>
      <c r="G132" s="2161" t="e">
        <f t="shared" si="7"/>
        <v>#DIV/0!</v>
      </c>
      <c r="H132" s="2155"/>
    </row>
    <row r="133" spans="2:8" x14ac:dyDescent="0.25">
      <c r="B133" s="2164" t="e">
        <f t="shared" ref="B133:B140" si="11">G133+B132</f>
        <v>#DIV/0!</v>
      </c>
      <c r="C133" s="2165">
        <f t="shared" si="10"/>
        <v>44442</v>
      </c>
      <c r="E133" s="2203" t="s">
        <v>143</v>
      </c>
      <c r="F133" s="2204">
        <v>44447</v>
      </c>
      <c r="G133" s="2161" t="e">
        <f t="shared" ref="G133:G147" si="12">E133/E$2</f>
        <v>#DIV/0!</v>
      </c>
      <c r="H133" s="2155"/>
    </row>
    <row r="134" spans="2:8" x14ac:dyDescent="0.25">
      <c r="B134" s="2164" t="e">
        <f t="shared" si="11"/>
        <v>#DIV/0!</v>
      </c>
      <c r="C134" s="2165">
        <f t="shared" si="10"/>
        <v>44443</v>
      </c>
      <c r="E134" s="2203" t="s">
        <v>143</v>
      </c>
      <c r="F134" s="2204">
        <v>44448</v>
      </c>
      <c r="G134" s="2161" t="e">
        <f t="shared" si="12"/>
        <v>#DIV/0!</v>
      </c>
      <c r="H134" s="2155"/>
    </row>
    <row r="135" spans="2:8" x14ac:dyDescent="0.25">
      <c r="B135" s="2164" t="e">
        <f t="shared" si="11"/>
        <v>#DIV/0!</v>
      </c>
      <c r="C135" s="2165">
        <f t="shared" si="10"/>
        <v>44444</v>
      </c>
      <c r="E135" s="2203" t="s">
        <v>143</v>
      </c>
      <c r="F135" s="2204">
        <v>44449</v>
      </c>
      <c r="G135" s="2161" t="e">
        <f t="shared" si="12"/>
        <v>#DIV/0!</v>
      </c>
      <c r="H135" s="2155"/>
    </row>
    <row r="136" spans="2:8" x14ac:dyDescent="0.25">
      <c r="B136" s="2164" t="e">
        <f t="shared" si="11"/>
        <v>#DIV/0!</v>
      </c>
      <c r="C136" s="2165">
        <f t="shared" si="10"/>
        <v>44445</v>
      </c>
      <c r="E136" s="2203" t="s">
        <v>143</v>
      </c>
      <c r="F136" s="2204">
        <v>44450</v>
      </c>
      <c r="G136" s="2161" t="e">
        <f t="shared" si="12"/>
        <v>#DIV/0!</v>
      </c>
      <c r="H136" s="2155"/>
    </row>
    <row r="137" spans="2:8" x14ac:dyDescent="0.25">
      <c r="B137" s="2164" t="e">
        <f t="shared" si="11"/>
        <v>#DIV/0!</v>
      </c>
      <c r="C137" s="2165">
        <f t="shared" si="10"/>
        <v>44446</v>
      </c>
      <c r="E137" s="2203" t="s">
        <v>143</v>
      </c>
      <c r="F137" s="2204">
        <v>44451</v>
      </c>
      <c r="G137" s="2161" t="e">
        <f t="shared" si="12"/>
        <v>#DIV/0!</v>
      </c>
      <c r="H137" s="2155"/>
    </row>
    <row r="138" spans="2:8" x14ac:dyDescent="0.25">
      <c r="B138" s="2164" t="e">
        <f t="shared" si="11"/>
        <v>#DIV/0!</v>
      </c>
      <c r="C138" s="2165">
        <f t="shared" si="10"/>
        <v>44447</v>
      </c>
      <c r="E138" s="2203" t="s">
        <v>143</v>
      </c>
      <c r="F138" s="2204">
        <v>44452</v>
      </c>
      <c r="G138" s="2161" t="e">
        <f t="shared" si="12"/>
        <v>#DIV/0!</v>
      </c>
      <c r="H138" s="2155"/>
    </row>
    <row r="139" spans="2:8" x14ac:dyDescent="0.25">
      <c r="B139" s="2164" t="e">
        <f t="shared" si="11"/>
        <v>#DIV/0!</v>
      </c>
      <c r="C139" s="2165">
        <f t="shared" si="10"/>
        <v>44448</v>
      </c>
      <c r="E139" s="2203" t="s">
        <v>143</v>
      </c>
      <c r="F139" s="2204">
        <v>44453</v>
      </c>
      <c r="G139" s="2161" t="e">
        <f t="shared" si="12"/>
        <v>#DIV/0!</v>
      </c>
      <c r="H139" s="2155"/>
    </row>
    <row r="140" spans="2:8" x14ac:dyDescent="0.25">
      <c r="B140" s="2164" t="e">
        <f t="shared" si="11"/>
        <v>#DIV/0!</v>
      </c>
      <c r="C140" s="2165">
        <f t="shared" si="10"/>
        <v>44449</v>
      </c>
      <c r="E140" s="2203" t="s">
        <v>143</v>
      </c>
      <c r="F140" s="2204">
        <v>44454</v>
      </c>
      <c r="G140" s="2161" t="e">
        <f t="shared" si="12"/>
        <v>#DIV/0!</v>
      </c>
      <c r="H140" s="2155"/>
    </row>
    <row r="141" spans="2:8" x14ac:dyDescent="0.25">
      <c r="B141" s="2164" t="e">
        <f t="shared" ref="B141:B145" si="13">G141+B140</f>
        <v>#DIV/0!</v>
      </c>
      <c r="C141" s="2165">
        <f t="shared" ref="C141:C145" si="14">F141-5</f>
        <v>44450</v>
      </c>
      <c r="E141" s="2203" t="s">
        <v>143</v>
      </c>
      <c r="F141" s="2204">
        <v>44455</v>
      </c>
      <c r="G141" s="2161" t="e">
        <f t="shared" si="12"/>
        <v>#DIV/0!</v>
      </c>
      <c r="H141" s="2155"/>
    </row>
    <row r="142" spans="2:8" x14ac:dyDescent="0.25">
      <c r="B142" s="2164" t="e">
        <f t="shared" si="13"/>
        <v>#DIV/0!</v>
      </c>
      <c r="C142" s="2165">
        <f t="shared" si="14"/>
        <v>44451</v>
      </c>
      <c r="E142" s="2203" t="s">
        <v>143</v>
      </c>
      <c r="F142" s="2204">
        <v>44456</v>
      </c>
      <c r="G142" s="2161" t="e">
        <f t="shared" si="12"/>
        <v>#DIV/0!</v>
      </c>
      <c r="H142" s="2155"/>
    </row>
    <row r="143" spans="2:8" x14ac:dyDescent="0.25">
      <c r="B143" s="2164" t="e">
        <f t="shared" si="13"/>
        <v>#DIV/0!</v>
      </c>
      <c r="C143" s="2165">
        <f t="shared" si="14"/>
        <v>44452</v>
      </c>
      <c r="E143" s="2203" t="s">
        <v>143</v>
      </c>
      <c r="F143" s="2204">
        <v>44457</v>
      </c>
      <c r="G143" s="2161" t="e">
        <f t="shared" si="12"/>
        <v>#DIV/0!</v>
      </c>
      <c r="H143" s="2155"/>
    </row>
    <row r="144" spans="2:8" x14ac:dyDescent="0.25">
      <c r="B144" s="2164" t="e">
        <f t="shared" si="13"/>
        <v>#DIV/0!</v>
      </c>
      <c r="C144" s="2165">
        <f t="shared" si="14"/>
        <v>44453</v>
      </c>
      <c r="E144" s="2203" t="s">
        <v>143</v>
      </c>
      <c r="F144" s="2204">
        <v>44458</v>
      </c>
      <c r="G144" s="2161" t="e">
        <f t="shared" si="12"/>
        <v>#DIV/0!</v>
      </c>
      <c r="H144" s="2155"/>
    </row>
    <row r="145" spans="2:8" x14ac:dyDescent="0.25">
      <c r="B145" s="2164" t="e">
        <f t="shared" si="13"/>
        <v>#DIV/0!</v>
      </c>
      <c r="C145" s="2165">
        <f t="shared" si="14"/>
        <v>44454</v>
      </c>
      <c r="E145" s="2203" t="s">
        <v>143</v>
      </c>
      <c r="F145" s="2204">
        <v>44459</v>
      </c>
      <c r="G145" s="2161" t="e">
        <f t="shared" si="12"/>
        <v>#DIV/0!</v>
      </c>
      <c r="H145" s="2155"/>
    </row>
    <row r="146" spans="2:8" x14ac:dyDescent="0.25">
      <c r="E146" s="2203" t="s">
        <v>143</v>
      </c>
      <c r="F146" s="2204">
        <v>44460</v>
      </c>
      <c r="G146" s="2161" t="e">
        <f t="shared" si="12"/>
        <v>#DIV/0!</v>
      </c>
      <c r="H146" s="2155"/>
    </row>
    <row r="147" spans="2:8" ht="13" thickBot="1" x14ac:dyDescent="0.3">
      <c r="E147" s="2203" t="s">
        <v>143</v>
      </c>
      <c r="F147" s="2204">
        <v>44461</v>
      </c>
      <c r="G147" s="2171" t="e">
        <f t="shared" si="12"/>
        <v>#DIV/0!</v>
      </c>
      <c r="H147" s="2155"/>
    </row>
    <row r="148" spans="2:8" x14ac:dyDescent="0.25">
      <c r="E148" s="2203" t="s">
        <v>143</v>
      </c>
      <c r="F148" s="2204">
        <v>44462</v>
      </c>
      <c r="H148" s="2155"/>
    </row>
    <row r="149" spans="2:8" x14ac:dyDescent="0.25">
      <c r="H149" s="2155"/>
    </row>
    <row r="6995" spans="15:15" x14ac:dyDescent="0.25">
      <c r="O6995" s="74" t="s">
        <v>174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B6995"/>
  <sheetViews>
    <sheetView topLeftCell="D1" zoomScale="85" zoomScaleNormal="85" workbookViewId="0">
      <selection activeCell="Z10" sqref="Z10"/>
    </sheetView>
  </sheetViews>
  <sheetFormatPr defaultColWidth="9.1796875" defaultRowHeight="12.5" x14ac:dyDescent="0.25"/>
  <cols>
    <col min="1" max="1" width="19.1796875" style="70" customWidth="1"/>
    <col min="2" max="2" width="13.54296875" style="70" customWidth="1"/>
    <col min="3" max="3" width="14.7265625" style="70" customWidth="1"/>
    <col min="4" max="25" width="9.1796875" style="70"/>
    <col min="26" max="27" width="9.1796875" style="70" customWidth="1"/>
    <col min="28" max="28" width="9.1796875" style="70"/>
    <col min="29" max="29" width="12.26953125" style="70" customWidth="1"/>
    <col min="30" max="30" width="10.54296875" style="1003" customWidth="1"/>
    <col min="31" max="16384" width="9.1796875" style="70"/>
  </cols>
  <sheetData>
    <row r="1" spans="1:54" ht="16" thickBot="1" x14ac:dyDescent="0.3">
      <c r="A1" s="2024" t="s">
        <v>631</v>
      </c>
      <c r="AS1" s="1383" t="s">
        <v>466</v>
      </c>
      <c r="AT1" s="1386"/>
      <c r="AU1" s="1386"/>
      <c r="AV1" s="1386"/>
      <c r="AW1" s="1386"/>
      <c r="AX1" s="1386"/>
      <c r="AY1" s="1386"/>
      <c r="AZ1" s="1386"/>
      <c r="BA1" s="1386"/>
      <c r="BB1" s="1387"/>
    </row>
    <row r="2" spans="1:54" ht="16" thickBot="1" x14ac:dyDescent="0.3">
      <c r="A2" s="939"/>
      <c r="B2" s="940"/>
      <c r="C2" s="940"/>
      <c r="D2" s="2292" t="s">
        <v>630</v>
      </c>
      <c r="E2" s="2293"/>
      <c r="F2" s="2293"/>
      <c r="G2" s="2293"/>
      <c r="H2" s="2293"/>
      <c r="I2" s="2293"/>
      <c r="J2" s="2293"/>
      <c r="K2" s="2293"/>
      <c r="L2" s="2293"/>
      <c r="M2" s="2293"/>
      <c r="N2" s="2293"/>
      <c r="O2" s="2293"/>
      <c r="P2" s="2293"/>
      <c r="Q2" s="2293"/>
      <c r="R2" s="2293"/>
      <c r="S2" s="2293"/>
      <c r="T2" s="2293"/>
      <c r="U2" s="2293"/>
      <c r="V2" s="2293"/>
      <c r="W2" s="2293"/>
      <c r="X2" s="2293"/>
      <c r="Y2" s="2294"/>
      <c r="AB2" s="1002"/>
      <c r="AS2" s="1384" t="s">
        <v>467</v>
      </c>
      <c r="AT2" s="1388"/>
      <c r="AU2" s="1388"/>
      <c r="AV2" s="1388"/>
      <c r="AW2" s="1388"/>
      <c r="AX2" s="1388"/>
      <c r="AY2" s="1388"/>
      <c r="AZ2" s="1388"/>
      <c r="BA2" s="1388"/>
      <c r="BB2" s="1389"/>
    </row>
    <row r="3" spans="1:54" ht="15.5" x14ac:dyDescent="0.25">
      <c r="A3" s="1998" t="s">
        <v>629</v>
      </c>
      <c r="B3" s="1998" t="s">
        <v>628</v>
      </c>
      <c r="C3" s="2003" t="s">
        <v>95</v>
      </c>
      <c r="D3" s="2011" t="s">
        <v>78</v>
      </c>
      <c r="E3" s="2012" t="s">
        <v>79</v>
      </c>
      <c r="F3" s="2012" t="s">
        <v>80</v>
      </c>
      <c r="G3" s="2012" t="s">
        <v>81</v>
      </c>
      <c r="H3" s="2012" t="s">
        <v>82</v>
      </c>
      <c r="I3" s="2012" t="s">
        <v>83</v>
      </c>
      <c r="J3" s="2012" t="s">
        <v>84</v>
      </c>
      <c r="K3" s="2012" t="s">
        <v>85</v>
      </c>
      <c r="L3" s="2012" t="s">
        <v>86</v>
      </c>
      <c r="M3" s="2012" t="s">
        <v>87</v>
      </c>
      <c r="N3" s="2012" t="s">
        <v>88</v>
      </c>
      <c r="O3" s="2012" t="s">
        <v>89</v>
      </c>
      <c r="P3" s="2012" t="s">
        <v>90</v>
      </c>
      <c r="Q3" s="2012" t="s">
        <v>91</v>
      </c>
      <c r="R3" s="2012" t="s">
        <v>92</v>
      </c>
      <c r="S3" s="2012" t="s">
        <v>93</v>
      </c>
      <c r="T3" s="2012" t="s">
        <v>94</v>
      </c>
      <c r="U3" s="2012">
        <v>2017</v>
      </c>
      <c r="V3" s="2012">
        <v>2018</v>
      </c>
      <c r="W3" s="2012">
        <v>2019</v>
      </c>
      <c r="X3" s="2012">
        <v>2020</v>
      </c>
      <c r="Y3" s="2010">
        <v>2021</v>
      </c>
      <c r="AB3" s="1394" t="s">
        <v>46</v>
      </c>
      <c r="AC3" s="1395" t="s">
        <v>718</v>
      </c>
      <c r="AD3" s="2001" t="s">
        <v>719</v>
      </c>
      <c r="AS3" s="1384" t="s">
        <v>468</v>
      </c>
      <c r="AT3" s="1388"/>
      <c r="AU3" s="1388"/>
      <c r="AV3" s="1388"/>
      <c r="AW3" s="1388"/>
      <c r="AX3" s="1388"/>
      <c r="AY3" s="1388"/>
      <c r="AZ3" s="1388"/>
      <c r="BA3" s="1388"/>
      <c r="BB3" s="1389"/>
    </row>
    <row r="4" spans="1:54" ht="15.5" x14ac:dyDescent="0.25">
      <c r="A4" s="1996">
        <v>17</v>
      </c>
      <c r="B4" s="1999">
        <v>16</v>
      </c>
      <c r="C4" s="2004">
        <v>43579</v>
      </c>
      <c r="D4" s="2013" t="s">
        <v>3</v>
      </c>
      <c r="E4" s="2013" t="s">
        <v>3</v>
      </c>
      <c r="F4" s="2013" t="s">
        <v>3</v>
      </c>
      <c r="G4" s="2013" t="s">
        <v>3</v>
      </c>
      <c r="H4" s="2013">
        <v>3</v>
      </c>
      <c r="I4" s="2013">
        <v>4</v>
      </c>
      <c r="J4" s="2013" t="s">
        <v>3</v>
      </c>
      <c r="K4" s="2013" t="s">
        <v>3</v>
      </c>
      <c r="L4" s="2013" t="s">
        <v>3</v>
      </c>
      <c r="M4" s="2013" t="s">
        <v>3</v>
      </c>
      <c r="N4" s="2013" t="s">
        <v>3</v>
      </c>
      <c r="O4" s="2013" t="s">
        <v>3</v>
      </c>
      <c r="P4" s="2013" t="s">
        <v>3</v>
      </c>
      <c r="Q4" s="2013" t="s">
        <v>3</v>
      </c>
      <c r="R4" s="2013" t="s">
        <v>3</v>
      </c>
      <c r="S4" s="2013" t="s">
        <v>3</v>
      </c>
      <c r="T4" s="2013" t="s">
        <v>3</v>
      </c>
      <c r="U4" s="2013"/>
      <c r="V4" s="2014"/>
      <c r="W4" s="2014"/>
      <c r="X4" s="2014"/>
      <c r="Y4" s="2014"/>
      <c r="Z4" s="2191" t="s">
        <v>426</v>
      </c>
      <c r="AA4" s="2191" t="s">
        <v>61</v>
      </c>
      <c r="AB4" s="1004">
        <f>SUM(D4:X4)</f>
        <v>7</v>
      </c>
      <c r="AC4" s="1001">
        <f>AB4/AB$25</f>
        <v>3.5294710835476228E-4</v>
      </c>
      <c r="AD4" s="2002">
        <v>0</v>
      </c>
      <c r="AS4" s="1384" t="s">
        <v>469</v>
      </c>
      <c r="AT4" s="1388"/>
      <c r="AU4" s="1388"/>
      <c r="AV4" s="1388"/>
      <c r="AW4" s="1388"/>
      <c r="AX4" s="1388"/>
      <c r="AY4" s="1388"/>
      <c r="AZ4" s="1388"/>
      <c r="BA4" s="1388"/>
      <c r="BB4" s="1389"/>
    </row>
    <row r="5" spans="1:54" ht="15.5" x14ac:dyDescent="0.25">
      <c r="A5" s="1996">
        <v>18</v>
      </c>
      <c r="B5" s="1999">
        <v>17</v>
      </c>
      <c r="C5" s="2004">
        <f>C4+7</f>
        <v>43586</v>
      </c>
      <c r="D5" s="2013">
        <v>5</v>
      </c>
      <c r="E5" s="2013">
        <v>8</v>
      </c>
      <c r="F5" s="2013">
        <v>10</v>
      </c>
      <c r="G5" s="2013" t="s">
        <v>3</v>
      </c>
      <c r="H5" s="2013">
        <v>4</v>
      </c>
      <c r="I5" s="2013">
        <v>5</v>
      </c>
      <c r="J5" s="2013">
        <v>6</v>
      </c>
      <c r="K5" s="2013" t="s">
        <v>3</v>
      </c>
      <c r="L5" s="2013">
        <v>1</v>
      </c>
      <c r="M5" s="2013">
        <v>1</v>
      </c>
      <c r="N5" s="2013">
        <v>5</v>
      </c>
      <c r="O5" s="2013">
        <v>1</v>
      </c>
      <c r="P5" s="2013">
        <v>2</v>
      </c>
      <c r="Q5" s="2013">
        <v>1</v>
      </c>
      <c r="R5" s="2013" t="s">
        <v>3</v>
      </c>
      <c r="S5" s="2013">
        <v>1</v>
      </c>
      <c r="T5" s="2013">
        <v>1</v>
      </c>
      <c r="U5" s="2013">
        <v>2</v>
      </c>
      <c r="V5" s="2015">
        <v>2</v>
      </c>
      <c r="W5" s="2016">
        <v>3</v>
      </c>
      <c r="X5" s="2014"/>
      <c r="Y5" s="2192">
        <f>Z5</f>
        <v>4</v>
      </c>
      <c r="Z5" s="2192">
        <v>4</v>
      </c>
      <c r="AA5" s="2192">
        <v>18</v>
      </c>
      <c r="AB5" s="1004">
        <f t="shared" ref="AB5:AB24" si="0">SUM(D5:X5)</f>
        <v>58</v>
      </c>
      <c r="AC5" s="1001">
        <f t="shared" ref="AC5:AC23" si="1">AB5/AB$25</f>
        <v>2.9244188977966016E-3</v>
      </c>
      <c r="AD5" s="2002">
        <f t="shared" ref="AD5:AD23" si="2">Y5/Y$25</f>
        <v>0.13793103448275862</v>
      </c>
      <c r="AS5" s="1384" t="s">
        <v>470</v>
      </c>
      <c r="AT5" s="1388"/>
      <c r="AU5" s="1388"/>
      <c r="AV5" s="1388"/>
      <c r="AW5" s="1388"/>
      <c r="AX5" s="1388"/>
      <c r="AY5" s="1388"/>
      <c r="AZ5" s="1388"/>
      <c r="BA5" s="1388"/>
      <c r="BB5" s="1389"/>
    </row>
    <row r="6" spans="1:54" ht="16" thickBot="1" x14ac:dyDescent="0.3">
      <c r="A6" s="1996">
        <v>19</v>
      </c>
      <c r="B6" s="1999">
        <v>18</v>
      </c>
      <c r="C6" s="2004">
        <f t="shared" ref="C6:C24" si="3">C5+7</f>
        <v>43593</v>
      </c>
      <c r="D6" s="2013">
        <v>24</v>
      </c>
      <c r="E6" s="2013">
        <v>7</v>
      </c>
      <c r="F6" s="2013">
        <v>16</v>
      </c>
      <c r="G6" s="2013">
        <v>4</v>
      </c>
      <c r="H6" s="2013">
        <v>5</v>
      </c>
      <c r="I6" s="2013">
        <v>5</v>
      </c>
      <c r="J6" s="2013">
        <v>5</v>
      </c>
      <c r="K6" s="2013">
        <v>6</v>
      </c>
      <c r="L6" s="2013">
        <v>6</v>
      </c>
      <c r="M6" s="2013">
        <v>1</v>
      </c>
      <c r="N6" s="2013">
        <v>6</v>
      </c>
      <c r="O6" s="2013" t="s">
        <v>3</v>
      </c>
      <c r="P6" s="2013">
        <v>2</v>
      </c>
      <c r="Q6" s="2013"/>
      <c r="R6" s="2013">
        <v>1</v>
      </c>
      <c r="S6" s="2013">
        <v>2</v>
      </c>
      <c r="T6" s="2013" t="s">
        <v>3</v>
      </c>
      <c r="U6" s="2013"/>
      <c r="V6" s="2015">
        <v>1</v>
      </c>
      <c r="W6" s="2016">
        <v>4</v>
      </c>
      <c r="X6" s="2016">
        <v>1</v>
      </c>
      <c r="Y6" s="2192">
        <f t="shared" ref="Y6:Y24" si="4">Z6</f>
        <v>9</v>
      </c>
      <c r="Z6" s="2206">
        <v>9</v>
      </c>
      <c r="AA6" s="2192">
        <v>19</v>
      </c>
      <c r="AB6" s="1004">
        <f t="shared" si="0"/>
        <v>96</v>
      </c>
      <c r="AC6" s="1001">
        <f t="shared" si="1"/>
        <v>4.8404174860081682E-3</v>
      </c>
      <c r="AD6" s="2002">
        <f t="shared" si="2"/>
        <v>0.31034482758620691</v>
      </c>
      <c r="AS6" s="1390" t="s">
        <v>471</v>
      </c>
      <c r="AT6" s="1391"/>
      <c r="AU6" s="1391"/>
      <c r="AV6" s="1391"/>
      <c r="AW6" s="1391"/>
      <c r="AX6" s="1391"/>
      <c r="AY6" s="1391"/>
      <c r="AZ6" s="1391"/>
      <c r="BA6" s="1391"/>
      <c r="BB6" s="1392"/>
    </row>
    <row r="7" spans="1:54" ht="14.5" x14ac:dyDescent="0.25">
      <c r="A7" s="1996">
        <v>20</v>
      </c>
      <c r="B7" s="1999">
        <v>19</v>
      </c>
      <c r="C7" s="2004">
        <f t="shared" si="3"/>
        <v>43600</v>
      </c>
      <c r="D7" s="2013">
        <v>36</v>
      </c>
      <c r="E7" s="2013">
        <v>7</v>
      </c>
      <c r="F7" s="2013">
        <v>31</v>
      </c>
      <c r="G7" s="2013">
        <v>18</v>
      </c>
      <c r="H7" s="2013">
        <v>4</v>
      </c>
      <c r="I7" s="2013">
        <v>8</v>
      </c>
      <c r="J7" s="2013">
        <v>17</v>
      </c>
      <c r="K7" s="2013">
        <v>7</v>
      </c>
      <c r="L7" s="2013">
        <v>1</v>
      </c>
      <c r="M7" s="2013">
        <v>2</v>
      </c>
      <c r="N7" s="2013">
        <v>1</v>
      </c>
      <c r="O7" s="2013" t="s">
        <v>3</v>
      </c>
      <c r="P7" s="2013">
        <v>1</v>
      </c>
      <c r="Q7" s="2013">
        <v>2</v>
      </c>
      <c r="R7" s="2013">
        <v>1</v>
      </c>
      <c r="S7" s="2013">
        <v>5</v>
      </c>
      <c r="T7" s="2013">
        <v>5</v>
      </c>
      <c r="U7" s="2013"/>
      <c r="V7" s="2015">
        <v>1</v>
      </c>
      <c r="W7" s="2014">
        <v>0</v>
      </c>
      <c r="X7" s="2016">
        <v>5</v>
      </c>
      <c r="Y7" s="2192">
        <f t="shared" si="4"/>
        <v>10</v>
      </c>
      <c r="Z7" s="2006">
        <v>10</v>
      </c>
      <c r="AA7" s="1995">
        <v>20</v>
      </c>
      <c r="AB7" s="1004">
        <f t="shared" si="0"/>
        <v>152</v>
      </c>
      <c r="AC7" s="1001">
        <f t="shared" si="1"/>
        <v>7.6639943528462665E-3</v>
      </c>
      <c r="AD7" s="2002">
        <f t="shared" si="2"/>
        <v>0.34482758620689657</v>
      </c>
    </row>
    <row r="8" spans="1:54" ht="14.5" x14ac:dyDescent="0.25">
      <c r="A8" s="1996">
        <v>21</v>
      </c>
      <c r="B8" s="1999">
        <v>20</v>
      </c>
      <c r="C8" s="2004">
        <f t="shared" si="3"/>
        <v>43607</v>
      </c>
      <c r="D8" s="2013">
        <v>70</v>
      </c>
      <c r="E8" s="2013">
        <v>20</v>
      </c>
      <c r="F8" s="2013">
        <v>46</v>
      </c>
      <c r="G8" s="2013">
        <v>35</v>
      </c>
      <c r="H8" s="2013">
        <v>7</v>
      </c>
      <c r="I8" s="2013">
        <v>19</v>
      </c>
      <c r="J8" s="2013">
        <v>47</v>
      </c>
      <c r="K8" s="2013">
        <v>10</v>
      </c>
      <c r="L8" s="2013">
        <v>6</v>
      </c>
      <c r="M8" s="2013">
        <v>1</v>
      </c>
      <c r="N8" s="2013">
        <v>8</v>
      </c>
      <c r="O8" s="2013">
        <v>1</v>
      </c>
      <c r="P8" s="2013">
        <v>2</v>
      </c>
      <c r="Q8" s="2013">
        <v>4</v>
      </c>
      <c r="R8" s="2013">
        <v>2</v>
      </c>
      <c r="S8" s="2013">
        <v>8</v>
      </c>
      <c r="T8" s="2013">
        <v>4</v>
      </c>
      <c r="U8" s="2013"/>
      <c r="V8" s="2015">
        <v>4</v>
      </c>
      <c r="W8" s="2016">
        <v>7</v>
      </c>
      <c r="X8" s="2016">
        <v>3</v>
      </c>
      <c r="Y8" s="2192">
        <f t="shared" si="4"/>
        <v>10</v>
      </c>
      <c r="Z8" s="2006">
        <v>10</v>
      </c>
      <c r="AA8" s="1995">
        <v>21</v>
      </c>
      <c r="AB8" s="1004">
        <f t="shared" si="0"/>
        <v>304</v>
      </c>
      <c r="AC8" s="1001">
        <f t="shared" si="1"/>
        <v>1.5327988705692533E-2</v>
      </c>
      <c r="AD8" s="2002">
        <f t="shared" si="2"/>
        <v>0.34482758620689657</v>
      </c>
    </row>
    <row r="9" spans="1:54" ht="14.5" x14ac:dyDescent="0.25">
      <c r="A9" s="1996">
        <v>22</v>
      </c>
      <c r="B9" s="1999">
        <v>21</v>
      </c>
      <c r="C9" s="2004">
        <f t="shared" si="3"/>
        <v>43614</v>
      </c>
      <c r="D9" s="2013">
        <v>81</v>
      </c>
      <c r="E9" s="2013">
        <v>31</v>
      </c>
      <c r="F9" s="2013">
        <v>49</v>
      </c>
      <c r="G9" s="2013">
        <v>31</v>
      </c>
      <c r="H9" s="2013">
        <v>21</v>
      </c>
      <c r="I9" s="2013">
        <v>31</v>
      </c>
      <c r="J9" s="2013">
        <v>51</v>
      </c>
      <c r="K9" s="2013">
        <v>14</v>
      </c>
      <c r="L9" s="2013">
        <v>5</v>
      </c>
      <c r="M9" s="2013">
        <v>14</v>
      </c>
      <c r="N9" s="2013">
        <v>9</v>
      </c>
      <c r="O9" s="2013">
        <v>1</v>
      </c>
      <c r="P9" s="2013">
        <v>6</v>
      </c>
      <c r="Q9" s="2013">
        <v>6</v>
      </c>
      <c r="R9" s="2013">
        <v>4</v>
      </c>
      <c r="S9" s="2013">
        <v>1</v>
      </c>
      <c r="T9" s="2013">
        <v>2</v>
      </c>
      <c r="U9" s="2013">
        <v>1</v>
      </c>
      <c r="V9" s="2015">
        <v>1</v>
      </c>
      <c r="W9" s="2016">
        <v>14</v>
      </c>
      <c r="X9" s="2016">
        <v>12</v>
      </c>
      <c r="Y9" s="2192">
        <f t="shared" si="4"/>
        <v>0</v>
      </c>
      <c r="Z9" s="2006"/>
      <c r="AA9" s="1995"/>
      <c r="AB9" s="1004">
        <f t="shared" si="0"/>
        <v>385</v>
      </c>
      <c r="AC9" s="1001">
        <f t="shared" si="1"/>
        <v>1.9412090959511925E-2</v>
      </c>
      <c r="AD9" s="2002">
        <f t="shared" si="2"/>
        <v>0</v>
      </c>
    </row>
    <row r="10" spans="1:54" ht="14.5" x14ac:dyDescent="0.25">
      <c r="A10" s="1996">
        <v>23</v>
      </c>
      <c r="B10" s="1999">
        <v>22</v>
      </c>
      <c r="C10" s="2004">
        <f t="shared" si="3"/>
        <v>43621</v>
      </c>
      <c r="D10" s="2013">
        <v>50</v>
      </c>
      <c r="E10" s="2013">
        <v>26</v>
      </c>
      <c r="F10" s="2013">
        <v>56</v>
      </c>
      <c r="G10" s="2013">
        <v>51</v>
      </c>
      <c r="H10" s="2013">
        <v>25</v>
      </c>
      <c r="I10" s="2013">
        <v>107</v>
      </c>
      <c r="J10" s="2013">
        <v>121</v>
      </c>
      <c r="K10" s="2013">
        <v>12</v>
      </c>
      <c r="L10" s="2013">
        <v>8</v>
      </c>
      <c r="M10" s="2013">
        <v>27</v>
      </c>
      <c r="N10" s="2013">
        <v>8</v>
      </c>
      <c r="O10" s="2013">
        <v>1</v>
      </c>
      <c r="P10" s="2013">
        <v>6</v>
      </c>
      <c r="Q10" s="2013">
        <v>7</v>
      </c>
      <c r="R10" s="2013">
        <v>6</v>
      </c>
      <c r="S10" s="2013">
        <v>14</v>
      </c>
      <c r="T10" s="2013">
        <v>3</v>
      </c>
      <c r="U10" s="2013">
        <v>1</v>
      </c>
      <c r="V10" s="2015">
        <v>4</v>
      </c>
      <c r="W10" s="2016">
        <v>17</v>
      </c>
      <c r="X10" s="2016">
        <v>16</v>
      </c>
      <c r="Y10" s="2192">
        <f t="shared" si="4"/>
        <v>0</v>
      </c>
      <c r="Z10" s="2006"/>
      <c r="AA10" s="1995"/>
      <c r="AB10" s="1004">
        <f t="shared" si="0"/>
        <v>566</v>
      </c>
      <c r="AC10" s="1001">
        <f t="shared" si="1"/>
        <v>2.8538294761256491E-2</v>
      </c>
      <c r="AD10" s="2002">
        <f t="shared" si="2"/>
        <v>0</v>
      </c>
    </row>
    <row r="11" spans="1:54" ht="14.5" x14ac:dyDescent="0.25">
      <c r="A11" s="1996">
        <v>24</v>
      </c>
      <c r="B11" s="1999">
        <v>23</v>
      </c>
      <c r="C11" s="2004">
        <f t="shared" si="3"/>
        <v>43628</v>
      </c>
      <c r="D11" s="2013">
        <v>194</v>
      </c>
      <c r="E11" s="2013">
        <v>100</v>
      </c>
      <c r="F11" s="2013">
        <v>77</v>
      </c>
      <c r="G11" s="2013">
        <v>109</v>
      </c>
      <c r="H11" s="2013">
        <v>42</v>
      </c>
      <c r="I11" s="2013">
        <v>179</v>
      </c>
      <c r="J11" s="2013">
        <v>210</v>
      </c>
      <c r="K11" s="2013">
        <v>11</v>
      </c>
      <c r="L11" s="2013">
        <v>49</v>
      </c>
      <c r="M11" s="2013">
        <v>69</v>
      </c>
      <c r="N11" s="2013">
        <v>40</v>
      </c>
      <c r="O11" s="2013">
        <v>5</v>
      </c>
      <c r="P11" s="2013">
        <v>12</v>
      </c>
      <c r="Q11" s="2013">
        <v>7</v>
      </c>
      <c r="R11" s="2013">
        <v>9</v>
      </c>
      <c r="S11" s="2013">
        <v>22</v>
      </c>
      <c r="T11" s="2013">
        <v>6</v>
      </c>
      <c r="U11" s="2013">
        <v>3</v>
      </c>
      <c r="V11" s="2015">
        <v>6</v>
      </c>
      <c r="W11" s="2016">
        <v>82</v>
      </c>
      <c r="X11" s="2016">
        <v>30</v>
      </c>
      <c r="Y11" s="2192">
        <f t="shared" si="4"/>
        <v>0</v>
      </c>
      <c r="Z11" s="2006"/>
      <c r="AA11" s="1995"/>
      <c r="AB11" s="1004">
        <f t="shared" si="0"/>
        <v>1262</v>
      </c>
      <c r="AC11" s="1001">
        <f t="shared" si="1"/>
        <v>6.363132153481571E-2</v>
      </c>
      <c r="AD11" s="2002">
        <f t="shared" si="2"/>
        <v>0</v>
      </c>
    </row>
    <row r="12" spans="1:54" ht="14.5" x14ac:dyDescent="0.25">
      <c r="A12" s="1996">
        <v>25</v>
      </c>
      <c r="B12" s="1999">
        <v>24</v>
      </c>
      <c r="C12" s="2004">
        <f t="shared" si="3"/>
        <v>43635</v>
      </c>
      <c r="D12" s="2013">
        <v>174</v>
      </c>
      <c r="E12" s="2013">
        <v>159</v>
      </c>
      <c r="F12" s="2013">
        <v>97</v>
      </c>
      <c r="G12" s="2013">
        <v>108</v>
      </c>
      <c r="H12" s="2013">
        <v>88</v>
      </c>
      <c r="I12" s="2013">
        <v>313</v>
      </c>
      <c r="J12" s="2013">
        <v>195</v>
      </c>
      <c r="K12" s="2013">
        <v>45</v>
      </c>
      <c r="L12" s="2013">
        <v>38</v>
      </c>
      <c r="M12" s="2013">
        <v>105</v>
      </c>
      <c r="N12" s="2013">
        <v>29</v>
      </c>
      <c r="O12" s="2013">
        <v>7</v>
      </c>
      <c r="P12" s="2013">
        <v>18</v>
      </c>
      <c r="Q12" s="2013">
        <v>29</v>
      </c>
      <c r="R12" s="2013">
        <v>25</v>
      </c>
      <c r="S12" s="2013">
        <v>29</v>
      </c>
      <c r="T12" s="2013">
        <v>9</v>
      </c>
      <c r="U12" s="2013"/>
      <c r="V12" s="2015">
        <v>8</v>
      </c>
      <c r="W12" s="2016">
        <v>76</v>
      </c>
      <c r="X12" s="2016">
        <v>113</v>
      </c>
      <c r="Y12" s="2192">
        <f t="shared" si="4"/>
        <v>0</v>
      </c>
      <c r="Z12" s="2006"/>
      <c r="AA12" s="1995"/>
      <c r="AB12" s="1004">
        <f t="shared" si="0"/>
        <v>1665</v>
      </c>
      <c r="AC12" s="1001">
        <f t="shared" si="1"/>
        <v>8.3950990772954162E-2</v>
      </c>
      <c r="AD12" s="2002">
        <f t="shared" si="2"/>
        <v>0</v>
      </c>
    </row>
    <row r="13" spans="1:54" ht="14.5" x14ac:dyDescent="0.25">
      <c r="A13" s="1996">
        <v>26</v>
      </c>
      <c r="B13" s="1999">
        <v>25</v>
      </c>
      <c r="C13" s="2004">
        <f t="shared" si="3"/>
        <v>43642</v>
      </c>
      <c r="D13" s="2013">
        <v>189</v>
      </c>
      <c r="E13" s="2013">
        <v>156</v>
      </c>
      <c r="F13" s="2013">
        <v>97</v>
      </c>
      <c r="G13" s="2013">
        <v>195</v>
      </c>
      <c r="H13" s="2013">
        <v>164</v>
      </c>
      <c r="I13" s="2013">
        <v>546</v>
      </c>
      <c r="J13" s="2013">
        <v>278</v>
      </c>
      <c r="K13" s="2013">
        <v>48</v>
      </c>
      <c r="L13" s="2013">
        <v>85</v>
      </c>
      <c r="M13" s="2017">
        <v>140</v>
      </c>
      <c r="N13" s="2013">
        <v>59</v>
      </c>
      <c r="O13" s="2013">
        <v>20</v>
      </c>
      <c r="P13" s="2013">
        <v>36</v>
      </c>
      <c r="Q13" s="2013">
        <v>45</v>
      </c>
      <c r="R13" s="2013">
        <v>21</v>
      </c>
      <c r="S13" s="2013">
        <v>52</v>
      </c>
      <c r="T13" s="2013">
        <v>12</v>
      </c>
      <c r="U13" s="2013">
        <v>4</v>
      </c>
      <c r="V13" s="2015">
        <v>12</v>
      </c>
      <c r="W13" s="2016">
        <v>110</v>
      </c>
      <c r="X13" s="2016">
        <v>129</v>
      </c>
      <c r="Y13" s="2192">
        <f t="shared" si="4"/>
        <v>0</v>
      </c>
      <c r="Z13" s="2006"/>
      <c r="AA13" s="1995"/>
      <c r="AB13" s="1004">
        <f t="shared" si="0"/>
        <v>2398</v>
      </c>
      <c r="AC13" s="1001">
        <f t="shared" si="1"/>
        <v>0.12090959511924571</v>
      </c>
      <c r="AD13" s="2002">
        <f t="shared" si="2"/>
        <v>0</v>
      </c>
    </row>
    <row r="14" spans="1:54" ht="14.5" x14ac:dyDescent="0.25">
      <c r="A14" s="1996">
        <v>27</v>
      </c>
      <c r="B14" s="1999">
        <v>26</v>
      </c>
      <c r="C14" s="2004">
        <f t="shared" si="3"/>
        <v>43649</v>
      </c>
      <c r="D14" s="2017">
        <v>300</v>
      </c>
      <c r="E14" s="2013">
        <v>200</v>
      </c>
      <c r="F14" s="2017">
        <v>146</v>
      </c>
      <c r="G14" s="2017">
        <v>388</v>
      </c>
      <c r="H14" s="2013">
        <v>176</v>
      </c>
      <c r="I14" s="2013">
        <v>447</v>
      </c>
      <c r="J14" s="2017">
        <v>465</v>
      </c>
      <c r="K14" s="2013">
        <v>77</v>
      </c>
      <c r="L14" s="2017">
        <v>98</v>
      </c>
      <c r="M14" s="2013">
        <v>130</v>
      </c>
      <c r="N14" s="2017">
        <v>83</v>
      </c>
      <c r="O14" s="2017">
        <v>36</v>
      </c>
      <c r="P14" s="2013">
        <v>96</v>
      </c>
      <c r="Q14" s="2013">
        <v>117</v>
      </c>
      <c r="R14" s="2013">
        <v>47</v>
      </c>
      <c r="S14" s="2017">
        <v>77</v>
      </c>
      <c r="T14" s="2017">
        <v>24</v>
      </c>
      <c r="U14" s="2013">
        <v>6</v>
      </c>
      <c r="V14" s="2015">
        <v>41</v>
      </c>
      <c r="W14" s="2016">
        <v>167</v>
      </c>
      <c r="X14" s="2016">
        <v>183</v>
      </c>
      <c r="Y14" s="2192">
        <f t="shared" si="4"/>
        <v>0</v>
      </c>
      <c r="Z14" s="2006"/>
      <c r="AA14" s="1995"/>
      <c r="AB14" s="1004">
        <f t="shared" si="0"/>
        <v>3304</v>
      </c>
      <c r="AC14" s="1001">
        <f t="shared" si="1"/>
        <v>0.16659103514344778</v>
      </c>
      <c r="AD14" s="2002">
        <f t="shared" si="2"/>
        <v>0</v>
      </c>
    </row>
    <row r="15" spans="1:54" ht="14.5" x14ac:dyDescent="0.25">
      <c r="A15" s="1996">
        <v>28</v>
      </c>
      <c r="B15" s="1999">
        <v>27</v>
      </c>
      <c r="C15" s="2004">
        <f t="shared" si="3"/>
        <v>43656</v>
      </c>
      <c r="D15" s="2013">
        <v>144</v>
      </c>
      <c r="E15" s="2017">
        <v>218</v>
      </c>
      <c r="F15" s="2013">
        <v>131</v>
      </c>
      <c r="G15" s="2013">
        <v>336</v>
      </c>
      <c r="H15" s="2017">
        <v>223</v>
      </c>
      <c r="I15" s="2013">
        <v>462</v>
      </c>
      <c r="J15" s="2013">
        <v>378</v>
      </c>
      <c r="K15" s="2017">
        <v>134</v>
      </c>
      <c r="L15" s="2013">
        <v>40</v>
      </c>
      <c r="M15" s="2013">
        <v>34</v>
      </c>
      <c r="N15" s="2013">
        <v>44</v>
      </c>
      <c r="O15" s="2013">
        <v>30</v>
      </c>
      <c r="P15" s="2017">
        <v>106</v>
      </c>
      <c r="Q15" s="2017">
        <v>252</v>
      </c>
      <c r="R15" s="2017">
        <v>92</v>
      </c>
      <c r="S15" s="2013">
        <v>66</v>
      </c>
      <c r="T15" s="2013">
        <v>7</v>
      </c>
      <c r="U15" s="2013">
        <v>3</v>
      </c>
      <c r="V15" s="2015">
        <v>43</v>
      </c>
      <c r="W15" s="2018">
        <v>177</v>
      </c>
      <c r="X15" s="2018">
        <v>377</v>
      </c>
      <c r="Y15" s="2192">
        <f t="shared" si="4"/>
        <v>0</v>
      </c>
      <c r="Z15" s="2006"/>
      <c r="AA15" s="1995"/>
      <c r="AB15" s="1004">
        <f t="shared" si="0"/>
        <v>3297</v>
      </c>
      <c r="AC15" s="1001">
        <f t="shared" si="1"/>
        <v>0.16623808803509302</v>
      </c>
      <c r="AD15" s="2002">
        <f t="shared" si="2"/>
        <v>0</v>
      </c>
    </row>
    <row r="16" spans="1:54" ht="14.5" x14ac:dyDescent="0.25">
      <c r="A16" s="1996">
        <v>29</v>
      </c>
      <c r="B16" s="1999">
        <v>28</v>
      </c>
      <c r="C16" s="2004">
        <f t="shared" si="3"/>
        <v>43663</v>
      </c>
      <c r="D16" s="2013">
        <v>94</v>
      </c>
      <c r="E16" s="2013">
        <v>108</v>
      </c>
      <c r="F16" s="2013">
        <v>115</v>
      </c>
      <c r="G16" s="2013">
        <v>240</v>
      </c>
      <c r="H16" s="2013">
        <v>196</v>
      </c>
      <c r="I16" s="2017">
        <v>466</v>
      </c>
      <c r="J16" s="2013">
        <v>256</v>
      </c>
      <c r="K16" s="2013">
        <v>89</v>
      </c>
      <c r="L16" s="2013">
        <v>36</v>
      </c>
      <c r="M16" s="2013">
        <v>20</v>
      </c>
      <c r="N16" s="2013">
        <v>33</v>
      </c>
      <c r="O16" s="2013">
        <v>30</v>
      </c>
      <c r="P16" s="2013">
        <v>100</v>
      </c>
      <c r="Q16" s="2013">
        <v>161</v>
      </c>
      <c r="R16" s="2013">
        <v>67</v>
      </c>
      <c r="S16" s="2013">
        <v>53</v>
      </c>
      <c r="T16" s="2013">
        <v>17</v>
      </c>
      <c r="U16" s="2013">
        <v>6</v>
      </c>
      <c r="V16" s="2019">
        <v>74</v>
      </c>
      <c r="W16" s="2016">
        <v>143</v>
      </c>
      <c r="X16" s="2016">
        <v>223</v>
      </c>
      <c r="Y16" s="2192">
        <f t="shared" si="4"/>
        <v>0</v>
      </c>
      <c r="Z16" s="2006"/>
      <c r="AA16" s="1995"/>
      <c r="AB16" s="1004">
        <f t="shared" si="0"/>
        <v>2527</v>
      </c>
      <c r="AC16" s="1001">
        <f t="shared" si="1"/>
        <v>0.12741390611606918</v>
      </c>
      <c r="AD16" s="2002">
        <f t="shared" si="2"/>
        <v>0</v>
      </c>
    </row>
    <row r="17" spans="1:34" ht="14.5" x14ac:dyDescent="0.25">
      <c r="A17" s="1996">
        <v>30</v>
      </c>
      <c r="B17" s="1999">
        <v>29</v>
      </c>
      <c r="C17" s="2004">
        <f t="shared" si="3"/>
        <v>43670</v>
      </c>
      <c r="D17" s="2013">
        <v>41</v>
      </c>
      <c r="E17" s="2013">
        <v>81</v>
      </c>
      <c r="F17" s="2013">
        <v>89</v>
      </c>
      <c r="G17" s="2013">
        <v>299</v>
      </c>
      <c r="H17" s="2013">
        <v>61</v>
      </c>
      <c r="I17" s="2013">
        <v>250</v>
      </c>
      <c r="J17" s="2013">
        <v>167</v>
      </c>
      <c r="K17" s="2013">
        <v>52</v>
      </c>
      <c r="L17" s="2013">
        <v>26</v>
      </c>
      <c r="M17" s="2013">
        <v>8</v>
      </c>
      <c r="N17" s="2013">
        <v>27</v>
      </c>
      <c r="O17" s="2013">
        <v>24</v>
      </c>
      <c r="P17" s="2013">
        <v>144</v>
      </c>
      <c r="Q17" s="2013">
        <v>153</v>
      </c>
      <c r="R17" s="2013">
        <v>55</v>
      </c>
      <c r="S17" s="2013">
        <v>42</v>
      </c>
      <c r="T17" s="2013">
        <v>18</v>
      </c>
      <c r="U17" s="2017">
        <v>17</v>
      </c>
      <c r="V17" s="2015">
        <v>70</v>
      </c>
      <c r="W17" s="2016">
        <v>151</v>
      </c>
      <c r="X17" s="2016">
        <v>225</v>
      </c>
      <c r="Y17" s="2192">
        <f t="shared" si="4"/>
        <v>0</v>
      </c>
      <c r="Z17" s="2006"/>
      <c r="AA17" s="1995"/>
      <c r="AB17" s="1004">
        <f t="shared" si="0"/>
        <v>2000</v>
      </c>
      <c r="AC17" s="1001">
        <f t="shared" si="1"/>
        <v>0.1008420309585035</v>
      </c>
      <c r="AD17" s="2002">
        <f t="shared" si="2"/>
        <v>0</v>
      </c>
    </row>
    <row r="18" spans="1:34" ht="14.5" x14ac:dyDescent="0.25">
      <c r="A18" s="1996">
        <v>31</v>
      </c>
      <c r="B18" s="1999">
        <v>30</v>
      </c>
      <c r="C18" s="2004">
        <f t="shared" si="3"/>
        <v>43677</v>
      </c>
      <c r="D18" s="2013">
        <v>11</v>
      </c>
      <c r="E18" s="2013">
        <v>71</v>
      </c>
      <c r="F18" s="2013">
        <v>33</v>
      </c>
      <c r="G18" s="2013">
        <v>119</v>
      </c>
      <c r="H18" s="2013">
        <v>41</v>
      </c>
      <c r="I18" s="2013">
        <v>120</v>
      </c>
      <c r="J18" s="2013">
        <v>31</v>
      </c>
      <c r="K18" s="2013">
        <v>41</v>
      </c>
      <c r="L18" s="2013">
        <v>3</v>
      </c>
      <c r="M18" s="2013">
        <v>4</v>
      </c>
      <c r="N18" s="2013">
        <v>6</v>
      </c>
      <c r="O18" s="2013">
        <v>5</v>
      </c>
      <c r="P18" s="2013">
        <v>44</v>
      </c>
      <c r="Q18" s="2013">
        <v>172</v>
      </c>
      <c r="R18" s="2013">
        <v>62</v>
      </c>
      <c r="S18" s="2013">
        <v>18</v>
      </c>
      <c r="T18" s="2013">
        <v>9</v>
      </c>
      <c r="U18" s="2013">
        <v>7</v>
      </c>
      <c r="V18" s="2015">
        <v>61</v>
      </c>
      <c r="W18" s="2016">
        <v>79</v>
      </c>
      <c r="X18" s="2016">
        <v>211</v>
      </c>
      <c r="Y18" s="2192">
        <f t="shared" si="4"/>
        <v>0</v>
      </c>
      <c r="Z18" s="2006"/>
      <c r="AA18" s="1995"/>
      <c r="AB18" s="1004">
        <f t="shared" si="0"/>
        <v>1148</v>
      </c>
      <c r="AC18" s="1001">
        <f t="shared" si="1"/>
        <v>5.7883325770181009E-2</v>
      </c>
      <c r="AD18" s="2002">
        <f t="shared" si="2"/>
        <v>0</v>
      </c>
    </row>
    <row r="19" spans="1:34" ht="14.5" x14ac:dyDescent="0.25">
      <c r="A19" s="1996">
        <v>32</v>
      </c>
      <c r="B19" s="1999">
        <v>31</v>
      </c>
      <c r="C19" s="2004">
        <f t="shared" si="3"/>
        <v>43684</v>
      </c>
      <c r="D19" s="2013">
        <v>5</v>
      </c>
      <c r="E19" s="2013">
        <v>26</v>
      </c>
      <c r="F19" s="2013">
        <v>9</v>
      </c>
      <c r="G19" s="2013">
        <v>53</v>
      </c>
      <c r="H19" s="2013">
        <v>10</v>
      </c>
      <c r="I19" s="2013">
        <v>43</v>
      </c>
      <c r="J19" s="2013">
        <v>9</v>
      </c>
      <c r="K19" s="2013">
        <v>5</v>
      </c>
      <c r="L19" s="2013" t="s">
        <v>3</v>
      </c>
      <c r="M19" s="2013">
        <v>1</v>
      </c>
      <c r="N19" s="2013">
        <v>2</v>
      </c>
      <c r="O19" s="2013">
        <v>1</v>
      </c>
      <c r="P19" s="2013">
        <v>22</v>
      </c>
      <c r="Q19" s="2013">
        <v>54</v>
      </c>
      <c r="R19" s="2013">
        <v>18</v>
      </c>
      <c r="S19" s="2013">
        <v>5</v>
      </c>
      <c r="T19" s="2013">
        <v>5</v>
      </c>
      <c r="U19" s="2013">
        <v>4</v>
      </c>
      <c r="V19" s="2015">
        <v>40</v>
      </c>
      <c r="W19" s="2016">
        <v>45</v>
      </c>
      <c r="X19" s="2016">
        <v>54</v>
      </c>
      <c r="Y19" s="2192">
        <f t="shared" si="4"/>
        <v>0</v>
      </c>
      <c r="Z19" s="2006"/>
      <c r="AA19" s="1995"/>
      <c r="AB19" s="1004">
        <f t="shared" si="0"/>
        <v>411</v>
      </c>
      <c r="AC19" s="1001">
        <f t="shared" si="1"/>
        <v>2.0723037361972469E-2</v>
      </c>
      <c r="AD19" s="2002">
        <f t="shared" si="2"/>
        <v>0</v>
      </c>
    </row>
    <row r="20" spans="1:34" ht="14.5" x14ac:dyDescent="0.25">
      <c r="A20" s="1996">
        <v>33</v>
      </c>
      <c r="B20" s="1999">
        <v>32</v>
      </c>
      <c r="C20" s="2004">
        <f t="shared" si="3"/>
        <v>43691</v>
      </c>
      <c r="D20" s="2013">
        <v>3</v>
      </c>
      <c r="E20" s="2013">
        <v>16</v>
      </c>
      <c r="F20" s="2013">
        <v>6</v>
      </c>
      <c r="G20" s="2013">
        <v>21</v>
      </c>
      <c r="H20" s="2013">
        <v>1</v>
      </c>
      <c r="I20" s="2013">
        <v>10</v>
      </c>
      <c r="J20" s="2013">
        <v>5</v>
      </c>
      <c r="K20" s="2013">
        <v>4</v>
      </c>
      <c r="L20" s="2013">
        <v>2</v>
      </c>
      <c r="M20" s="2013" t="s">
        <v>3</v>
      </c>
      <c r="N20" s="2013">
        <v>4</v>
      </c>
      <c r="O20" s="2013">
        <v>4</v>
      </c>
      <c r="P20" s="2013">
        <v>5</v>
      </c>
      <c r="Q20" s="2013">
        <v>20</v>
      </c>
      <c r="R20" s="2013">
        <v>5</v>
      </c>
      <c r="S20" s="2013">
        <v>3</v>
      </c>
      <c r="T20" s="2013">
        <v>7</v>
      </c>
      <c r="U20" s="2013">
        <v>4</v>
      </c>
      <c r="V20" s="2015">
        <v>26</v>
      </c>
      <c r="W20" s="2016">
        <v>14</v>
      </c>
      <c r="X20" s="2016">
        <v>22</v>
      </c>
      <c r="Y20" s="2192">
        <f t="shared" si="4"/>
        <v>0</v>
      </c>
      <c r="Z20" s="2006"/>
      <c r="AA20" s="1995"/>
      <c r="AB20" s="1004">
        <f t="shared" si="0"/>
        <v>182</v>
      </c>
      <c r="AC20" s="1001">
        <f t="shared" si="1"/>
        <v>9.1766248172238194E-3</v>
      </c>
      <c r="AD20" s="2002">
        <f t="shared" si="2"/>
        <v>0</v>
      </c>
    </row>
    <row r="21" spans="1:34" ht="14.5" x14ac:dyDescent="0.25">
      <c r="A21" s="1996">
        <v>34</v>
      </c>
      <c r="B21" s="1999">
        <v>33</v>
      </c>
      <c r="C21" s="2004">
        <f t="shared" si="3"/>
        <v>43698</v>
      </c>
      <c r="D21" s="2013" t="s">
        <v>3</v>
      </c>
      <c r="E21" s="2013">
        <v>8</v>
      </c>
      <c r="F21" s="2013">
        <v>1</v>
      </c>
      <c r="G21" s="2013">
        <v>3</v>
      </c>
      <c r="H21" s="2013" t="s">
        <v>3</v>
      </c>
      <c r="I21" s="2013">
        <v>1</v>
      </c>
      <c r="J21" s="2013">
        <v>1</v>
      </c>
      <c r="K21" s="2013" t="s">
        <v>3</v>
      </c>
      <c r="L21" s="2013" t="s">
        <v>3</v>
      </c>
      <c r="M21" s="2013" t="s">
        <v>3</v>
      </c>
      <c r="N21" s="2013" t="s">
        <v>3</v>
      </c>
      <c r="O21" s="2013" t="s">
        <v>3</v>
      </c>
      <c r="P21" s="2013" t="s">
        <v>3</v>
      </c>
      <c r="Q21" s="2013">
        <v>6</v>
      </c>
      <c r="R21" s="2013">
        <v>1</v>
      </c>
      <c r="S21" s="2013" t="s">
        <v>3</v>
      </c>
      <c r="T21" s="2013" t="s">
        <v>3</v>
      </c>
      <c r="U21" s="2013">
        <v>1</v>
      </c>
      <c r="V21" s="2015">
        <v>6</v>
      </c>
      <c r="W21" s="2016">
        <v>4</v>
      </c>
      <c r="X21" s="2016">
        <v>15</v>
      </c>
      <c r="Y21" s="2192">
        <f t="shared" si="4"/>
        <v>0</v>
      </c>
      <c r="Z21" s="2006"/>
      <c r="AA21" s="1995"/>
      <c r="AB21" s="1004">
        <f t="shared" si="0"/>
        <v>47</v>
      </c>
      <c r="AC21" s="1001">
        <f t="shared" si="1"/>
        <v>2.3697877275248324E-3</v>
      </c>
      <c r="AD21" s="2002">
        <f t="shared" si="2"/>
        <v>0</v>
      </c>
    </row>
    <row r="22" spans="1:34" ht="14.5" x14ac:dyDescent="0.25">
      <c r="A22" s="1996">
        <v>35</v>
      </c>
      <c r="B22" s="1999">
        <v>34</v>
      </c>
      <c r="C22" s="2004">
        <f t="shared" si="3"/>
        <v>43705</v>
      </c>
      <c r="D22" s="2013" t="s">
        <v>3</v>
      </c>
      <c r="E22" s="2013" t="s">
        <v>3</v>
      </c>
      <c r="F22" s="2013">
        <v>2</v>
      </c>
      <c r="G22" s="2013">
        <v>1</v>
      </c>
      <c r="H22" s="2013" t="s">
        <v>3</v>
      </c>
      <c r="I22" s="2013">
        <v>3</v>
      </c>
      <c r="J22" s="2013" t="s">
        <v>3</v>
      </c>
      <c r="K22" s="2013" t="s">
        <v>3</v>
      </c>
      <c r="L22" s="2013" t="s">
        <v>3</v>
      </c>
      <c r="M22" s="2013" t="s">
        <v>3</v>
      </c>
      <c r="N22" s="2013" t="s">
        <v>3</v>
      </c>
      <c r="O22" s="2013" t="s">
        <v>3</v>
      </c>
      <c r="P22" s="2013" t="s">
        <v>3</v>
      </c>
      <c r="Q22" s="2013">
        <v>2</v>
      </c>
      <c r="R22" s="2013">
        <v>1</v>
      </c>
      <c r="S22" s="2013">
        <v>1</v>
      </c>
      <c r="T22" s="2013" t="s">
        <v>3</v>
      </c>
      <c r="U22" s="2013">
        <v>1</v>
      </c>
      <c r="V22" s="2015">
        <v>5</v>
      </c>
      <c r="W22" s="2016">
        <v>1</v>
      </c>
      <c r="X22" s="2016">
        <v>2</v>
      </c>
      <c r="Y22" s="2192">
        <f t="shared" si="4"/>
        <v>0</v>
      </c>
      <c r="Z22" s="2006"/>
      <c r="AA22" s="1995"/>
      <c r="AB22" s="1004">
        <f t="shared" si="0"/>
        <v>19</v>
      </c>
      <c r="AC22" s="1001">
        <f t="shared" si="1"/>
        <v>9.5799929410578331E-4</v>
      </c>
      <c r="AD22" s="2002">
        <f t="shared" si="2"/>
        <v>0</v>
      </c>
    </row>
    <row r="23" spans="1:34" ht="15" thickBot="1" x14ac:dyDescent="0.3">
      <c r="A23" s="1996">
        <v>36</v>
      </c>
      <c r="B23" s="1999">
        <v>35</v>
      </c>
      <c r="C23" s="2004">
        <f t="shared" si="3"/>
        <v>43712</v>
      </c>
      <c r="D23" s="2013" t="s">
        <v>3</v>
      </c>
      <c r="E23" s="2013" t="s">
        <v>3</v>
      </c>
      <c r="F23" s="2013" t="s">
        <v>3</v>
      </c>
      <c r="G23" s="2013">
        <v>1</v>
      </c>
      <c r="H23" s="2013" t="s">
        <v>3</v>
      </c>
      <c r="I23" s="2013" t="s">
        <v>3</v>
      </c>
      <c r="J23" s="2013" t="s">
        <v>3</v>
      </c>
      <c r="K23" s="2013" t="s">
        <v>3</v>
      </c>
      <c r="L23" s="2013" t="s">
        <v>3</v>
      </c>
      <c r="M23" s="2013" t="s">
        <v>3</v>
      </c>
      <c r="N23" s="2013" t="s">
        <v>3</v>
      </c>
      <c r="O23" s="2013" t="s">
        <v>3</v>
      </c>
      <c r="P23" s="2013" t="s">
        <v>3</v>
      </c>
      <c r="Q23" s="2013">
        <v>1</v>
      </c>
      <c r="R23" s="2013" t="s">
        <v>3</v>
      </c>
      <c r="S23" s="2013" t="s">
        <v>3</v>
      </c>
      <c r="T23" s="2013" t="s">
        <v>3</v>
      </c>
      <c r="U23" s="2013"/>
      <c r="V23" s="2015">
        <v>2</v>
      </c>
      <c r="W23" s="2016">
        <v>1</v>
      </c>
      <c r="X23" s="2016">
        <v>0</v>
      </c>
      <c r="Y23" s="2192">
        <f t="shared" si="4"/>
        <v>0</v>
      </c>
      <c r="Z23" s="2006"/>
      <c r="AA23" s="1995"/>
      <c r="AB23" s="1004">
        <f t="shared" si="0"/>
        <v>5</v>
      </c>
      <c r="AC23" s="1005">
        <f t="shared" si="1"/>
        <v>2.5210507739625875E-4</v>
      </c>
      <c r="AD23" s="2002">
        <f t="shared" si="2"/>
        <v>0</v>
      </c>
    </row>
    <row r="24" spans="1:34" ht="15.75" customHeight="1" thickBot="1" x14ac:dyDescent="0.3">
      <c r="A24" s="1996">
        <v>37</v>
      </c>
      <c r="B24" s="1999">
        <v>36</v>
      </c>
      <c r="C24" s="2004">
        <f t="shared" si="3"/>
        <v>43719</v>
      </c>
      <c r="D24" s="2020"/>
      <c r="E24" s="2020"/>
      <c r="F24" s="2020"/>
      <c r="G24" s="2020"/>
      <c r="H24" s="2020"/>
      <c r="I24" s="2020"/>
      <c r="J24" s="2020"/>
      <c r="K24" s="2020"/>
      <c r="L24" s="2020"/>
      <c r="M24" s="2020"/>
      <c r="N24" s="2020"/>
      <c r="O24" s="2020"/>
      <c r="P24" s="2020"/>
      <c r="Q24" s="2020"/>
      <c r="R24" s="2020"/>
      <c r="S24" s="2020"/>
      <c r="T24" s="2020"/>
      <c r="U24" s="2020"/>
      <c r="V24" s="2020"/>
      <c r="W24" s="2021">
        <v>2</v>
      </c>
      <c r="X24" s="2021">
        <v>2</v>
      </c>
      <c r="Y24" s="2192">
        <f t="shared" si="4"/>
        <v>0</v>
      </c>
      <c r="Z24" s="2006"/>
      <c r="AA24" s="1995"/>
      <c r="AB24" s="1004">
        <f t="shared" si="0"/>
        <v>4</v>
      </c>
      <c r="AC24" s="1001">
        <f t="shared" ref="AC24" si="5">AB24/AB$25</f>
        <v>2.0168406191700702E-4</v>
      </c>
      <c r="AD24" s="2002">
        <f t="shared" ref="AD24" si="6">X24/X$25</f>
        <v>1.2322858903265558E-3</v>
      </c>
      <c r="AE24" s="943"/>
      <c r="AF24" s="943"/>
      <c r="AG24" s="943"/>
      <c r="AH24" s="943"/>
    </row>
    <row r="25" spans="1:34" ht="13.5" thickBot="1" x14ac:dyDescent="0.3">
      <c r="A25" s="1997" t="s">
        <v>431</v>
      </c>
      <c r="B25" s="2000"/>
      <c r="C25" s="2005" t="s">
        <v>46</v>
      </c>
      <c r="D25" s="2022">
        <f>SUM(D4:D23)</f>
        <v>1421</v>
      </c>
      <c r="E25" s="2023">
        <f t="shared" ref="E25:AC25" si="7">SUM(E4:E23)</f>
        <v>1242</v>
      </c>
      <c r="F25" s="2023">
        <f t="shared" si="7"/>
        <v>1011</v>
      </c>
      <c r="G25" s="2023">
        <f t="shared" si="7"/>
        <v>2012</v>
      </c>
      <c r="H25" s="2023">
        <f t="shared" si="7"/>
        <v>1071</v>
      </c>
      <c r="I25" s="2023">
        <f t="shared" si="7"/>
        <v>3019</v>
      </c>
      <c r="J25" s="2023">
        <f t="shared" si="7"/>
        <v>2242</v>
      </c>
      <c r="K25" s="2023">
        <f t="shared" si="7"/>
        <v>555</v>
      </c>
      <c r="L25" s="2023">
        <f t="shared" si="7"/>
        <v>404</v>
      </c>
      <c r="M25" s="2023">
        <f t="shared" si="7"/>
        <v>557</v>
      </c>
      <c r="N25" s="2023">
        <f t="shared" si="7"/>
        <v>364</v>
      </c>
      <c r="O25" s="2023">
        <f t="shared" si="7"/>
        <v>166</v>
      </c>
      <c r="P25" s="2023">
        <f t="shared" si="7"/>
        <v>602</v>
      </c>
      <c r="Q25" s="2023">
        <f t="shared" si="7"/>
        <v>1039</v>
      </c>
      <c r="R25" s="2023">
        <f t="shared" si="7"/>
        <v>417</v>
      </c>
      <c r="S25" s="2023">
        <f t="shared" si="7"/>
        <v>399</v>
      </c>
      <c r="T25" s="2023">
        <f t="shared" si="7"/>
        <v>129</v>
      </c>
      <c r="U25" s="2023">
        <f t="shared" si="7"/>
        <v>60</v>
      </c>
      <c r="V25" s="2023">
        <f t="shared" si="7"/>
        <v>407</v>
      </c>
      <c r="W25" s="2023">
        <f>SUM(W4:W24)</f>
        <v>1097</v>
      </c>
      <c r="X25" s="2023">
        <f>SUM(X6:X24)</f>
        <v>1623</v>
      </c>
      <c r="Y25" s="2023">
        <f>SUM(Y6:Y24)</f>
        <v>29</v>
      </c>
      <c r="Z25" s="2007"/>
      <c r="AA25" s="1385"/>
      <c r="AB25" s="944">
        <f t="shared" si="7"/>
        <v>19833</v>
      </c>
      <c r="AC25" s="1000">
        <f t="shared" si="7"/>
        <v>0.99999999999999989</v>
      </c>
    </row>
    <row r="26" spans="1:34" x14ac:dyDescent="0.25">
      <c r="A26" s="939"/>
      <c r="B26" s="940"/>
      <c r="C26" s="940"/>
      <c r="E26" s="2008"/>
      <c r="F26" s="2008"/>
      <c r="I26" s="2008"/>
      <c r="J26" s="2009"/>
      <c r="AB26" s="941"/>
    </row>
    <row r="27" spans="1:34" x14ac:dyDescent="0.25">
      <c r="A27" s="939"/>
      <c r="B27" s="940"/>
      <c r="C27" s="940"/>
      <c r="E27" s="941"/>
      <c r="F27" s="941"/>
      <c r="I27" s="941"/>
      <c r="J27" s="942"/>
      <c r="AB27" s="941"/>
    </row>
    <row r="28" spans="1:34" x14ac:dyDescent="0.25">
      <c r="A28" s="939"/>
      <c r="B28" s="940"/>
      <c r="C28" s="940"/>
      <c r="E28" s="941"/>
      <c r="F28" s="941"/>
      <c r="I28" s="941"/>
      <c r="J28" s="942"/>
      <c r="AB28" s="941"/>
    </row>
    <row r="29" spans="1:34" x14ac:dyDescent="0.25">
      <c r="A29" s="939"/>
      <c r="B29" s="940"/>
      <c r="C29" s="940"/>
      <c r="E29" s="941"/>
      <c r="F29" s="941"/>
      <c r="I29" s="941"/>
      <c r="J29" s="942"/>
      <c r="AB29" s="941"/>
    </row>
    <row r="30" spans="1:34" x14ac:dyDescent="0.25">
      <c r="A30" s="939"/>
      <c r="B30" s="940"/>
      <c r="C30" s="940"/>
      <c r="E30" s="941"/>
      <c r="F30" s="941"/>
      <c r="I30" s="941"/>
      <c r="J30" s="942"/>
      <c r="AB30" s="941"/>
    </row>
    <row r="31" spans="1:34" x14ac:dyDescent="0.25">
      <c r="A31" s="939"/>
      <c r="B31" s="940"/>
      <c r="C31" s="940"/>
      <c r="E31" s="941"/>
      <c r="F31" s="941"/>
      <c r="I31" s="941"/>
      <c r="J31" s="942"/>
      <c r="AB31" s="941"/>
    </row>
    <row r="32" spans="1:34" x14ac:dyDescent="0.25">
      <c r="A32" s="939"/>
      <c r="B32" s="940"/>
      <c r="C32" s="940"/>
      <c r="E32" s="941"/>
      <c r="F32" s="941"/>
      <c r="I32" s="941"/>
      <c r="J32" s="942"/>
      <c r="AB32" s="941"/>
    </row>
    <row r="33" spans="1:28" x14ac:dyDescent="0.25">
      <c r="A33" s="939"/>
      <c r="B33" s="940"/>
      <c r="C33" s="940"/>
      <c r="E33" s="941"/>
      <c r="F33" s="941"/>
      <c r="I33" s="941"/>
      <c r="J33" s="942"/>
      <c r="AB33" s="941"/>
    </row>
    <row r="34" spans="1:28" x14ac:dyDescent="0.25">
      <c r="A34" s="939"/>
      <c r="B34" s="940"/>
      <c r="C34" s="940"/>
      <c r="E34" s="941"/>
      <c r="F34" s="941"/>
      <c r="I34" s="941"/>
      <c r="J34" s="942"/>
      <c r="AB34" s="941"/>
    </row>
    <row r="35" spans="1:28" x14ac:dyDescent="0.25">
      <c r="A35" s="939"/>
      <c r="B35" s="940"/>
      <c r="C35" s="940"/>
      <c r="E35" s="941"/>
      <c r="F35" s="941"/>
      <c r="I35" s="941"/>
      <c r="J35" s="942"/>
      <c r="AB35" s="941"/>
    </row>
    <row r="36" spans="1:28" x14ac:dyDescent="0.25">
      <c r="A36" s="939"/>
      <c r="B36" s="940"/>
      <c r="C36" s="940"/>
      <c r="E36" s="941"/>
      <c r="F36" s="941"/>
      <c r="I36" s="941"/>
      <c r="J36" s="942"/>
      <c r="AB36" s="941"/>
    </row>
    <row r="37" spans="1:28" x14ac:dyDescent="0.25">
      <c r="A37" s="939"/>
      <c r="B37" s="940"/>
      <c r="C37" s="940"/>
      <c r="E37" s="941"/>
      <c r="F37" s="941"/>
      <c r="I37" s="941"/>
      <c r="J37" s="942"/>
      <c r="AB37" s="941"/>
    </row>
    <row r="38" spans="1:28" x14ac:dyDescent="0.25">
      <c r="A38" s="939"/>
      <c r="B38" s="940"/>
      <c r="C38" s="940"/>
      <c r="E38" s="941"/>
      <c r="F38" s="941"/>
      <c r="I38" s="941"/>
      <c r="J38" s="942"/>
      <c r="AB38" s="941"/>
    </row>
    <row r="39" spans="1:28" x14ac:dyDescent="0.25">
      <c r="A39" s="939"/>
      <c r="B39" s="940"/>
      <c r="C39" s="940"/>
      <c r="E39" s="941"/>
      <c r="F39" s="941"/>
      <c r="I39" s="941"/>
      <c r="J39" s="942"/>
      <c r="AB39" s="941"/>
    </row>
    <row r="40" spans="1:28" x14ac:dyDescent="0.25">
      <c r="A40" s="939"/>
      <c r="B40" s="940"/>
      <c r="C40" s="940"/>
      <c r="E40" s="941"/>
      <c r="F40" s="941"/>
      <c r="I40" s="941"/>
      <c r="J40" s="942"/>
      <c r="AB40" s="941"/>
    </row>
    <row r="41" spans="1:28" x14ac:dyDescent="0.25">
      <c r="A41" s="939"/>
      <c r="B41" s="940"/>
      <c r="C41" s="940"/>
      <c r="E41" s="941"/>
      <c r="F41" s="941"/>
      <c r="I41" s="941"/>
      <c r="J41" s="942"/>
      <c r="AB41" s="941"/>
    </row>
    <row r="42" spans="1:28" x14ac:dyDescent="0.25">
      <c r="A42" s="939"/>
      <c r="B42" s="940"/>
      <c r="C42" s="940"/>
      <c r="E42" s="941"/>
      <c r="F42" s="941"/>
      <c r="I42" s="941"/>
      <c r="J42" s="942"/>
      <c r="AB42" s="941"/>
    </row>
    <row r="43" spans="1:28" x14ac:dyDescent="0.25">
      <c r="A43" s="939"/>
      <c r="B43" s="940"/>
      <c r="C43" s="940"/>
      <c r="E43" s="941"/>
      <c r="F43" s="941"/>
      <c r="I43" s="941"/>
      <c r="J43" s="942"/>
      <c r="AB43" s="941"/>
    </row>
    <row r="44" spans="1:28" x14ac:dyDescent="0.25">
      <c r="A44" s="939"/>
      <c r="B44" s="940"/>
      <c r="C44" s="940"/>
      <c r="E44" s="941"/>
      <c r="F44" s="941"/>
      <c r="I44" s="941"/>
      <c r="J44" s="942"/>
      <c r="AB44" s="941"/>
    </row>
    <row r="45" spans="1:28" x14ac:dyDescent="0.25">
      <c r="A45" s="939"/>
      <c r="B45" s="940"/>
      <c r="C45" s="940"/>
      <c r="E45" s="941"/>
      <c r="F45" s="941"/>
      <c r="I45" s="941"/>
      <c r="J45" s="942"/>
      <c r="AB45" s="941"/>
    </row>
    <row r="46" spans="1:28" x14ac:dyDescent="0.25">
      <c r="A46" s="939"/>
      <c r="B46" s="940"/>
      <c r="C46" s="940"/>
      <c r="E46" s="941"/>
      <c r="F46" s="941"/>
      <c r="I46" s="941"/>
      <c r="J46" s="942"/>
      <c r="AB46" s="941"/>
    </row>
    <row r="47" spans="1:28" x14ac:dyDescent="0.25">
      <c r="E47" s="941"/>
      <c r="F47" s="941"/>
      <c r="I47" s="941"/>
      <c r="J47" s="942"/>
    </row>
    <row r="48" spans="1:28" x14ac:dyDescent="0.25">
      <c r="E48" s="941"/>
      <c r="F48" s="941"/>
      <c r="I48" s="941"/>
      <c r="J48" s="942"/>
    </row>
    <row r="49" spans="5:10" x14ac:dyDescent="0.25">
      <c r="E49" s="941"/>
      <c r="F49" s="941"/>
      <c r="I49" s="941"/>
      <c r="J49" s="942"/>
    </row>
    <row r="50" spans="5:10" x14ac:dyDescent="0.25">
      <c r="E50" s="941"/>
      <c r="F50" s="941"/>
      <c r="I50" s="941"/>
      <c r="J50" s="942"/>
    </row>
    <row r="51" spans="5:10" x14ac:dyDescent="0.25">
      <c r="E51" s="941"/>
      <c r="F51" s="941"/>
      <c r="I51" s="941"/>
      <c r="J51" s="942"/>
    </row>
    <row r="52" spans="5:10" x14ac:dyDescent="0.25">
      <c r="E52" s="941"/>
      <c r="F52" s="941"/>
      <c r="I52" s="941"/>
      <c r="J52" s="942"/>
    </row>
    <row r="53" spans="5:10" x14ac:dyDescent="0.25">
      <c r="E53" s="941"/>
      <c r="F53" s="941"/>
      <c r="I53" s="941"/>
      <c r="J53" s="942"/>
    </row>
    <row r="54" spans="5:10" x14ac:dyDescent="0.25">
      <c r="I54" s="941"/>
      <c r="J54" s="942"/>
    </row>
    <row r="55" spans="5:10" x14ac:dyDescent="0.25">
      <c r="I55" s="941"/>
      <c r="J55" s="942"/>
    </row>
    <row r="56" spans="5:10" x14ac:dyDescent="0.25">
      <c r="I56" s="941"/>
      <c r="J56" s="942"/>
    </row>
    <row r="57" spans="5:10" x14ac:dyDescent="0.25">
      <c r="I57" s="941"/>
      <c r="J57" s="942"/>
    </row>
    <row r="58" spans="5:10" x14ac:dyDescent="0.25">
      <c r="I58" s="941"/>
      <c r="J58" s="942"/>
    </row>
    <row r="59" spans="5:10" x14ac:dyDescent="0.25">
      <c r="I59" s="941"/>
      <c r="J59" s="942"/>
    </row>
    <row r="60" spans="5:10" x14ac:dyDescent="0.25">
      <c r="I60" s="941"/>
      <c r="J60" s="942"/>
    </row>
    <row r="61" spans="5:10" x14ac:dyDescent="0.25">
      <c r="I61" s="941"/>
      <c r="J61" s="942"/>
    </row>
    <row r="62" spans="5:10" x14ac:dyDescent="0.25">
      <c r="I62" s="941"/>
      <c r="J62" s="942"/>
    </row>
    <row r="63" spans="5:10" x14ac:dyDescent="0.25">
      <c r="I63" s="941"/>
      <c r="J63" s="942"/>
    </row>
    <row r="64" spans="5:10" x14ac:dyDescent="0.25">
      <c r="I64" s="941"/>
      <c r="J64" s="942"/>
    </row>
    <row r="65" spans="9:10" x14ac:dyDescent="0.25">
      <c r="I65" s="941"/>
      <c r="J65" s="942"/>
    </row>
    <row r="66" spans="9:10" x14ac:dyDescent="0.25">
      <c r="I66" s="941"/>
      <c r="J66" s="942"/>
    </row>
    <row r="67" spans="9:10" x14ac:dyDescent="0.25">
      <c r="I67" s="941"/>
      <c r="J67" s="942"/>
    </row>
    <row r="68" spans="9:10" x14ac:dyDescent="0.25">
      <c r="I68" s="941"/>
      <c r="J68" s="942"/>
    </row>
    <row r="69" spans="9:10" x14ac:dyDescent="0.25">
      <c r="I69" s="941"/>
      <c r="J69" s="942"/>
    </row>
    <row r="70" spans="9:10" x14ac:dyDescent="0.25">
      <c r="I70" s="941"/>
      <c r="J70" s="942"/>
    </row>
    <row r="71" spans="9:10" x14ac:dyDescent="0.25">
      <c r="I71" s="941"/>
      <c r="J71" s="942"/>
    </row>
    <row r="72" spans="9:10" x14ac:dyDescent="0.25">
      <c r="I72" s="941"/>
      <c r="J72" s="942"/>
    </row>
    <row r="73" spans="9:10" x14ac:dyDescent="0.25">
      <c r="I73" s="941"/>
      <c r="J73" s="942"/>
    </row>
    <row r="74" spans="9:10" x14ac:dyDescent="0.25">
      <c r="I74" s="941"/>
      <c r="J74" s="942"/>
    </row>
    <row r="75" spans="9:10" x14ac:dyDescent="0.25">
      <c r="I75" s="941"/>
      <c r="J75" s="942"/>
    </row>
    <row r="76" spans="9:10" x14ac:dyDescent="0.25">
      <c r="I76" s="941"/>
      <c r="J76" s="942"/>
    </row>
    <row r="77" spans="9:10" x14ac:dyDescent="0.25">
      <c r="I77" s="941"/>
      <c r="J77" s="942"/>
    </row>
    <row r="78" spans="9:10" x14ac:dyDescent="0.25">
      <c r="I78" s="941"/>
      <c r="J78" s="942"/>
    </row>
    <row r="79" spans="9:10" x14ac:dyDescent="0.25">
      <c r="I79" s="941"/>
      <c r="J79" s="942"/>
    </row>
    <row r="80" spans="9:10" x14ac:dyDescent="0.25">
      <c r="I80" s="941"/>
      <c r="J80" s="942"/>
    </row>
    <row r="81" spans="9:10" x14ac:dyDescent="0.25">
      <c r="I81" s="941"/>
      <c r="J81" s="942"/>
    </row>
    <row r="82" spans="9:10" x14ac:dyDescent="0.25">
      <c r="I82" s="941"/>
      <c r="J82" s="942"/>
    </row>
    <row r="83" spans="9:10" x14ac:dyDescent="0.25">
      <c r="I83" s="941"/>
      <c r="J83" s="942"/>
    </row>
    <row r="84" spans="9:10" x14ac:dyDescent="0.25">
      <c r="I84" s="941"/>
      <c r="J84" s="942"/>
    </row>
    <row r="85" spans="9:10" x14ac:dyDescent="0.25">
      <c r="I85" s="941"/>
      <c r="J85" s="942"/>
    </row>
    <row r="86" spans="9:10" x14ac:dyDescent="0.25">
      <c r="I86" s="941"/>
      <c r="J86" s="942"/>
    </row>
    <row r="87" spans="9:10" x14ac:dyDescent="0.25">
      <c r="I87" s="941"/>
      <c r="J87" s="942"/>
    </row>
    <row r="88" spans="9:10" x14ac:dyDescent="0.25">
      <c r="I88" s="941"/>
      <c r="J88" s="942"/>
    </row>
    <row r="89" spans="9:10" x14ac:dyDescent="0.25">
      <c r="I89" s="941"/>
      <c r="J89" s="942"/>
    </row>
    <row r="90" spans="9:10" x14ac:dyDescent="0.25">
      <c r="I90" s="941"/>
      <c r="J90" s="942"/>
    </row>
    <row r="91" spans="9:10" x14ac:dyDescent="0.25">
      <c r="I91" s="941"/>
      <c r="J91" s="942"/>
    </row>
    <row r="92" spans="9:10" x14ac:dyDescent="0.25">
      <c r="I92" s="941"/>
      <c r="J92" s="942"/>
    </row>
    <row r="93" spans="9:10" x14ac:dyDescent="0.25">
      <c r="I93" s="941"/>
      <c r="J93" s="942"/>
    </row>
    <row r="94" spans="9:10" x14ac:dyDescent="0.25">
      <c r="I94" s="941"/>
      <c r="J94" s="942"/>
    </row>
    <row r="95" spans="9:10" x14ac:dyDescent="0.25">
      <c r="I95" s="941"/>
      <c r="J95" s="942"/>
    </row>
    <row r="96" spans="9:10" x14ac:dyDescent="0.25">
      <c r="I96" s="941"/>
      <c r="J96" s="942"/>
    </row>
    <row r="97" spans="9:10" x14ac:dyDescent="0.25">
      <c r="I97" s="941"/>
      <c r="J97" s="942"/>
    </row>
    <row r="98" spans="9:10" x14ac:dyDescent="0.25">
      <c r="I98" s="941"/>
      <c r="J98" s="942"/>
    </row>
    <row r="99" spans="9:10" x14ac:dyDescent="0.25">
      <c r="I99" s="941"/>
      <c r="J99" s="942"/>
    </row>
    <row r="100" spans="9:10" x14ac:dyDescent="0.25">
      <c r="I100" s="941"/>
      <c r="J100" s="942"/>
    </row>
    <row r="101" spans="9:10" x14ac:dyDescent="0.25">
      <c r="I101" s="941"/>
      <c r="J101" s="942"/>
    </row>
    <row r="102" spans="9:10" x14ac:dyDescent="0.25">
      <c r="I102" s="941"/>
      <c r="J102" s="942"/>
    </row>
    <row r="103" spans="9:10" x14ac:dyDescent="0.25">
      <c r="I103" s="941"/>
      <c r="J103" s="942"/>
    </row>
    <row r="104" spans="9:10" x14ac:dyDescent="0.25">
      <c r="I104" s="941"/>
      <c r="J104" s="942"/>
    </row>
    <row r="105" spans="9:10" x14ac:dyDescent="0.25">
      <c r="I105" s="941"/>
      <c r="J105" s="942"/>
    </row>
    <row r="106" spans="9:10" x14ac:dyDescent="0.25">
      <c r="I106" s="941"/>
      <c r="J106" s="942"/>
    </row>
    <row r="107" spans="9:10" x14ac:dyDescent="0.25">
      <c r="I107" s="941"/>
      <c r="J107" s="942"/>
    </row>
    <row r="108" spans="9:10" x14ac:dyDescent="0.25">
      <c r="I108" s="941"/>
      <c r="J108" s="942"/>
    </row>
    <row r="109" spans="9:10" x14ac:dyDescent="0.25">
      <c r="I109" s="941"/>
      <c r="J109" s="942"/>
    </row>
    <row r="110" spans="9:10" x14ac:dyDescent="0.25">
      <c r="I110" s="941"/>
      <c r="J110" s="942"/>
    </row>
    <row r="111" spans="9:10" x14ac:dyDescent="0.25">
      <c r="I111" s="941"/>
      <c r="J111" s="942"/>
    </row>
    <row r="112" spans="9:10" x14ac:dyDescent="0.25">
      <c r="I112" s="941"/>
      <c r="J112" s="942"/>
    </row>
    <row r="113" spans="9:10" x14ac:dyDescent="0.25">
      <c r="I113" s="941"/>
      <c r="J113" s="942"/>
    </row>
    <row r="114" spans="9:10" x14ac:dyDescent="0.25">
      <c r="I114" s="941"/>
      <c r="J114" s="942"/>
    </row>
    <row r="115" spans="9:10" x14ac:dyDescent="0.25">
      <c r="I115" s="941"/>
      <c r="J115" s="942"/>
    </row>
    <row r="116" spans="9:10" x14ac:dyDescent="0.25">
      <c r="I116" s="941"/>
      <c r="J116" s="942"/>
    </row>
    <row r="117" spans="9:10" x14ac:dyDescent="0.25">
      <c r="I117" s="941"/>
      <c r="J117" s="942"/>
    </row>
    <row r="118" spans="9:10" x14ac:dyDescent="0.25">
      <c r="I118" s="941"/>
      <c r="J118" s="942"/>
    </row>
    <row r="119" spans="9:10" x14ac:dyDescent="0.25">
      <c r="I119" s="941"/>
      <c r="J119" s="942"/>
    </row>
    <row r="120" spans="9:10" x14ac:dyDescent="0.25">
      <c r="I120" s="941"/>
      <c r="J120" s="942"/>
    </row>
    <row r="121" spans="9:10" x14ac:dyDescent="0.25">
      <c r="I121" s="941"/>
      <c r="J121" s="942"/>
    </row>
    <row r="122" spans="9:10" x14ac:dyDescent="0.25">
      <c r="I122" s="941"/>
      <c r="J122" s="942"/>
    </row>
    <row r="123" spans="9:10" x14ac:dyDescent="0.25">
      <c r="I123" s="941"/>
      <c r="J123" s="942"/>
    </row>
    <row r="124" spans="9:10" x14ac:dyDescent="0.25">
      <c r="I124" s="941"/>
      <c r="J124" s="942"/>
    </row>
    <row r="125" spans="9:10" x14ac:dyDescent="0.25">
      <c r="I125" s="941"/>
      <c r="J125" s="942"/>
    </row>
    <row r="126" spans="9:10" x14ac:dyDescent="0.25">
      <c r="I126" s="941"/>
      <c r="J126" s="942"/>
    </row>
    <row r="127" spans="9:10" x14ac:dyDescent="0.25">
      <c r="I127" s="941"/>
      <c r="J127" s="942"/>
    </row>
    <row r="128" spans="9:10" x14ac:dyDescent="0.25">
      <c r="I128" s="941"/>
      <c r="J128" s="942"/>
    </row>
    <row r="129" spans="9:10" x14ac:dyDescent="0.25">
      <c r="I129" s="941"/>
      <c r="J129" s="942"/>
    </row>
    <row r="130" spans="9:10" x14ac:dyDescent="0.25">
      <c r="I130" s="941"/>
      <c r="J130" s="942"/>
    </row>
    <row r="131" spans="9:10" x14ac:dyDescent="0.25">
      <c r="I131" s="941"/>
      <c r="J131" s="942"/>
    </row>
    <row r="132" spans="9:10" x14ac:dyDescent="0.25">
      <c r="I132" s="941"/>
      <c r="J132" s="942"/>
    </row>
    <row r="133" spans="9:10" x14ac:dyDescent="0.25">
      <c r="I133" s="941"/>
      <c r="J133" s="942"/>
    </row>
    <row r="134" spans="9:10" x14ac:dyDescent="0.25">
      <c r="I134" s="941"/>
      <c r="J134" s="942"/>
    </row>
    <row r="135" spans="9:10" x14ac:dyDescent="0.25">
      <c r="I135" s="941"/>
      <c r="J135" s="942"/>
    </row>
    <row r="136" spans="9:10" x14ac:dyDescent="0.25">
      <c r="I136" s="941"/>
      <c r="J136" s="942"/>
    </row>
    <row r="137" spans="9:10" x14ac:dyDescent="0.25">
      <c r="I137" s="941"/>
      <c r="J137" s="942"/>
    </row>
    <row r="138" spans="9:10" x14ac:dyDescent="0.25">
      <c r="I138" s="941"/>
      <c r="J138" s="942"/>
    </row>
    <row r="139" spans="9:10" x14ac:dyDescent="0.25">
      <c r="I139" s="941"/>
      <c r="J139" s="942"/>
    </row>
    <row r="140" spans="9:10" x14ac:dyDescent="0.25">
      <c r="I140" s="941"/>
      <c r="J140" s="942"/>
    </row>
    <row r="141" spans="9:10" x14ac:dyDescent="0.25">
      <c r="I141" s="941"/>
      <c r="J141" s="942"/>
    </row>
    <row r="142" spans="9:10" x14ac:dyDescent="0.25">
      <c r="I142" s="941"/>
      <c r="J142" s="942"/>
    </row>
    <row r="143" spans="9:10" x14ac:dyDescent="0.25">
      <c r="I143" s="941"/>
      <c r="J143" s="942"/>
    </row>
    <row r="144" spans="9:10" x14ac:dyDescent="0.25">
      <c r="I144" s="941"/>
      <c r="J144" s="942"/>
    </row>
    <row r="145" spans="9:10" x14ac:dyDescent="0.25">
      <c r="I145" s="941"/>
      <c r="J145" s="942"/>
    </row>
    <row r="146" spans="9:10" x14ac:dyDescent="0.25">
      <c r="I146" s="941"/>
      <c r="J146" s="942"/>
    </row>
    <row r="147" spans="9:10" x14ac:dyDescent="0.25">
      <c r="I147" s="941"/>
      <c r="J147" s="942"/>
    </row>
    <row r="148" spans="9:10" x14ac:dyDescent="0.25">
      <c r="I148" s="941"/>
      <c r="J148" s="942"/>
    </row>
    <row r="149" spans="9:10" x14ac:dyDescent="0.25">
      <c r="I149" s="941"/>
      <c r="J149" s="942"/>
    </row>
    <row r="150" spans="9:10" x14ac:dyDescent="0.25">
      <c r="I150" s="941"/>
      <c r="J150" s="942"/>
    </row>
    <row r="151" spans="9:10" x14ac:dyDescent="0.25">
      <c r="I151" s="941"/>
      <c r="J151" s="942"/>
    </row>
    <row r="152" spans="9:10" x14ac:dyDescent="0.25">
      <c r="I152" s="941"/>
      <c r="J152" s="942"/>
    </row>
    <row r="153" spans="9:10" x14ac:dyDescent="0.25">
      <c r="I153" s="941"/>
      <c r="J153" s="942"/>
    </row>
    <row r="154" spans="9:10" x14ac:dyDescent="0.25">
      <c r="I154" s="941"/>
      <c r="J154" s="942"/>
    </row>
    <row r="155" spans="9:10" x14ac:dyDescent="0.25">
      <c r="I155" s="941"/>
      <c r="J155" s="942"/>
    </row>
    <row r="156" spans="9:10" x14ac:dyDescent="0.25">
      <c r="I156" s="941"/>
      <c r="J156" s="942"/>
    </row>
    <row r="157" spans="9:10" x14ac:dyDescent="0.25">
      <c r="I157" s="941"/>
      <c r="J157" s="942"/>
    </row>
    <row r="158" spans="9:10" x14ac:dyDescent="0.25">
      <c r="I158" s="941"/>
      <c r="J158" s="942"/>
    </row>
    <row r="159" spans="9:10" x14ac:dyDescent="0.25">
      <c r="I159" s="941"/>
      <c r="J159" s="942"/>
    </row>
    <row r="160" spans="9:10" x14ac:dyDescent="0.25">
      <c r="I160" s="941"/>
      <c r="J160" s="942"/>
    </row>
    <row r="161" spans="9:10" x14ac:dyDescent="0.25">
      <c r="I161" s="941"/>
      <c r="J161" s="942"/>
    </row>
    <row r="162" spans="9:10" x14ac:dyDescent="0.25">
      <c r="I162" s="941"/>
      <c r="J162" s="942"/>
    </row>
    <row r="163" spans="9:10" x14ac:dyDescent="0.25">
      <c r="I163" s="941"/>
      <c r="J163" s="942"/>
    </row>
    <row r="164" spans="9:10" x14ac:dyDescent="0.25">
      <c r="I164" s="941"/>
      <c r="J164" s="942"/>
    </row>
    <row r="165" spans="9:10" x14ac:dyDescent="0.25">
      <c r="I165" s="941"/>
      <c r="J165" s="942"/>
    </row>
    <row r="166" spans="9:10" x14ac:dyDescent="0.25">
      <c r="I166" s="941"/>
      <c r="J166" s="942"/>
    </row>
    <row r="167" spans="9:10" x14ac:dyDescent="0.25">
      <c r="I167" s="941"/>
      <c r="J167" s="942"/>
    </row>
    <row r="168" spans="9:10" x14ac:dyDescent="0.25">
      <c r="I168" s="941"/>
      <c r="J168" s="942"/>
    </row>
    <row r="169" spans="9:10" x14ac:dyDescent="0.25">
      <c r="I169" s="941"/>
      <c r="J169" s="942"/>
    </row>
    <row r="170" spans="9:10" x14ac:dyDescent="0.25">
      <c r="I170" s="941"/>
      <c r="J170" s="942"/>
    </row>
    <row r="171" spans="9:10" x14ac:dyDescent="0.25">
      <c r="I171" s="941"/>
      <c r="J171" s="942"/>
    </row>
    <row r="172" spans="9:10" x14ac:dyDescent="0.25">
      <c r="I172" s="941"/>
      <c r="J172" s="942"/>
    </row>
    <row r="173" spans="9:10" x14ac:dyDescent="0.25">
      <c r="I173" s="941"/>
      <c r="J173" s="942"/>
    </row>
    <row r="174" spans="9:10" x14ac:dyDescent="0.25">
      <c r="I174" s="941"/>
      <c r="J174" s="942"/>
    </row>
    <row r="175" spans="9:10" x14ac:dyDescent="0.25">
      <c r="I175" s="941"/>
      <c r="J175" s="942"/>
    </row>
    <row r="176" spans="9:10" x14ac:dyDescent="0.25">
      <c r="I176" s="941"/>
      <c r="J176" s="942"/>
    </row>
    <row r="177" spans="9:10" x14ac:dyDescent="0.25">
      <c r="I177" s="941"/>
      <c r="J177" s="942"/>
    </row>
    <row r="178" spans="9:10" x14ac:dyDescent="0.25">
      <c r="I178" s="941"/>
      <c r="J178" s="942"/>
    </row>
    <row r="179" spans="9:10" x14ac:dyDescent="0.25">
      <c r="I179" s="941"/>
      <c r="J179" s="942"/>
    </row>
    <row r="180" spans="9:10" x14ac:dyDescent="0.25">
      <c r="I180" s="941"/>
      <c r="J180" s="942"/>
    </row>
    <row r="181" spans="9:10" x14ac:dyDescent="0.25">
      <c r="I181" s="941"/>
      <c r="J181" s="942"/>
    </row>
    <row r="182" spans="9:10" x14ac:dyDescent="0.25">
      <c r="I182" s="941"/>
      <c r="J182" s="942"/>
    </row>
    <row r="183" spans="9:10" x14ac:dyDescent="0.25">
      <c r="I183" s="941"/>
      <c r="J183" s="942"/>
    </row>
    <row r="184" spans="9:10" x14ac:dyDescent="0.25">
      <c r="I184" s="941"/>
      <c r="J184" s="942"/>
    </row>
    <row r="185" spans="9:10" x14ac:dyDescent="0.25">
      <c r="I185" s="941"/>
      <c r="J185" s="942"/>
    </row>
    <row r="186" spans="9:10" x14ac:dyDescent="0.25">
      <c r="I186" s="941"/>
      <c r="J186" s="942"/>
    </row>
    <row r="187" spans="9:10" x14ac:dyDescent="0.25">
      <c r="I187" s="941"/>
      <c r="J187" s="942"/>
    </row>
    <row r="188" spans="9:10" x14ac:dyDescent="0.25">
      <c r="I188" s="941"/>
      <c r="J188" s="942"/>
    </row>
    <row r="189" spans="9:10" x14ac:dyDescent="0.25">
      <c r="I189" s="941"/>
      <c r="J189" s="942"/>
    </row>
    <row r="190" spans="9:10" x14ac:dyDescent="0.25">
      <c r="I190" s="941"/>
      <c r="J190" s="942"/>
    </row>
    <row r="191" spans="9:10" x14ac:dyDescent="0.25">
      <c r="I191" s="941"/>
      <c r="J191" s="942"/>
    </row>
    <row r="192" spans="9:10" x14ac:dyDescent="0.25">
      <c r="I192" s="941"/>
      <c r="J192" s="942"/>
    </row>
    <row r="193" spans="9:10" x14ac:dyDescent="0.25">
      <c r="I193" s="941"/>
      <c r="J193" s="942"/>
    </row>
    <row r="194" spans="9:10" x14ac:dyDescent="0.25">
      <c r="I194" s="941"/>
      <c r="J194" s="942"/>
    </row>
    <row r="195" spans="9:10" x14ac:dyDescent="0.25">
      <c r="I195" s="941"/>
      <c r="J195" s="942"/>
    </row>
    <row r="196" spans="9:10" x14ac:dyDescent="0.25">
      <c r="I196" s="941"/>
      <c r="J196" s="942"/>
    </row>
    <row r="197" spans="9:10" x14ac:dyDescent="0.25">
      <c r="I197" s="941"/>
      <c r="J197" s="942"/>
    </row>
    <row r="198" spans="9:10" x14ac:dyDescent="0.25">
      <c r="I198" s="941"/>
      <c r="J198" s="942"/>
    </row>
    <row r="199" spans="9:10" x14ac:dyDescent="0.25">
      <c r="I199" s="941"/>
      <c r="J199" s="942"/>
    </row>
    <row r="200" spans="9:10" x14ac:dyDescent="0.25">
      <c r="I200" s="941"/>
      <c r="J200" s="942"/>
    </row>
    <row r="201" spans="9:10" x14ac:dyDescent="0.25">
      <c r="I201" s="941"/>
      <c r="J201" s="942"/>
    </row>
    <row r="202" spans="9:10" x14ac:dyDescent="0.25">
      <c r="I202" s="941"/>
      <c r="J202" s="942"/>
    </row>
    <row r="203" spans="9:10" x14ac:dyDescent="0.25">
      <c r="I203" s="941"/>
      <c r="J203" s="942"/>
    </row>
    <row r="204" spans="9:10" x14ac:dyDescent="0.25">
      <c r="I204" s="941"/>
      <c r="J204" s="942"/>
    </row>
    <row r="205" spans="9:10" x14ac:dyDescent="0.25">
      <c r="I205" s="941"/>
      <c r="J205" s="942"/>
    </row>
    <row r="206" spans="9:10" x14ac:dyDescent="0.25">
      <c r="I206" s="941"/>
      <c r="J206" s="942"/>
    </row>
    <row r="207" spans="9:10" x14ac:dyDescent="0.25">
      <c r="I207" s="941"/>
      <c r="J207" s="942"/>
    </row>
    <row r="208" spans="9:10" x14ac:dyDescent="0.25">
      <c r="I208" s="941"/>
      <c r="J208" s="942"/>
    </row>
    <row r="209" spans="9:10" x14ac:dyDescent="0.25">
      <c r="I209" s="941"/>
      <c r="J209" s="942"/>
    </row>
    <row r="210" spans="9:10" x14ac:dyDescent="0.25">
      <c r="I210" s="941"/>
      <c r="J210" s="942"/>
    </row>
    <row r="211" spans="9:10" x14ac:dyDescent="0.25">
      <c r="I211" s="941"/>
      <c r="J211" s="942"/>
    </row>
    <row r="212" spans="9:10" x14ac:dyDescent="0.25">
      <c r="I212" s="941"/>
      <c r="J212" s="942"/>
    </row>
    <row r="213" spans="9:10" x14ac:dyDescent="0.25">
      <c r="I213" s="941"/>
      <c r="J213" s="942"/>
    </row>
    <row r="214" spans="9:10" x14ac:dyDescent="0.25">
      <c r="I214" s="941"/>
      <c r="J214" s="942"/>
    </row>
    <row r="215" spans="9:10" x14ac:dyDescent="0.25">
      <c r="I215" s="941"/>
      <c r="J215" s="942"/>
    </row>
    <row r="216" spans="9:10" x14ac:dyDescent="0.25">
      <c r="I216" s="941"/>
      <c r="J216" s="942"/>
    </row>
    <row r="217" spans="9:10" x14ac:dyDescent="0.25">
      <c r="I217" s="941"/>
      <c r="J217" s="942"/>
    </row>
    <row r="218" spans="9:10" x14ac:dyDescent="0.25">
      <c r="I218" s="941"/>
      <c r="J218" s="942"/>
    </row>
    <row r="219" spans="9:10" x14ac:dyDescent="0.25">
      <c r="I219" s="941"/>
      <c r="J219" s="942"/>
    </row>
    <row r="220" spans="9:10" x14ac:dyDescent="0.25">
      <c r="I220" s="941"/>
      <c r="J220" s="942"/>
    </row>
    <row r="221" spans="9:10" x14ac:dyDescent="0.25">
      <c r="I221" s="941"/>
      <c r="J221" s="942"/>
    </row>
    <row r="222" spans="9:10" x14ac:dyDescent="0.25">
      <c r="I222" s="941"/>
      <c r="J222" s="942"/>
    </row>
    <row r="223" spans="9:10" x14ac:dyDescent="0.25">
      <c r="I223" s="941"/>
      <c r="J223" s="942"/>
    </row>
    <row r="224" spans="9:10" x14ac:dyDescent="0.25">
      <c r="I224" s="941"/>
      <c r="J224" s="942"/>
    </row>
    <row r="225" spans="9:10" x14ac:dyDescent="0.25">
      <c r="I225" s="941"/>
      <c r="J225" s="942"/>
    </row>
    <row r="226" spans="9:10" x14ac:dyDescent="0.25">
      <c r="I226" s="941"/>
      <c r="J226" s="942"/>
    </row>
    <row r="227" spans="9:10" x14ac:dyDescent="0.25">
      <c r="I227" s="941"/>
      <c r="J227" s="942"/>
    </row>
    <row r="228" spans="9:10" x14ac:dyDescent="0.25">
      <c r="I228" s="941"/>
      <c r="J228" s="942"/>
    </row>
    <row r="229" spans="9:10" x14ac:dyDescent="0.25">
      <c r="I229" s="941"/>
      <c r="J229" s="942"/>
    </row>
    <row r="230" spans="9:10" x14ac:dyDescent="0.25">
      <c r="I230" s="941"/>
      <c r="J230" s="942"/>
    </row>
    <row r="231" spans="9:10" x14ac:dyDescent="0.25">
      <c r="I231" s="941"/>
      <c r="J231" s="942"/>
    </row>
    <row r="232" spans="9:10" x14ac:dyDescent="0.25">
      <c r="I232" s="941"/>
      <c r="J232" s="942"/>
    </row>
    <row r="233" spans="9:10" x14ac:dyDescent="0.25">
      <c r="I233" s="941"/>
      <c r="J233" s="942"/>
    </row>
    <row r="234" spans="9:10" x14ac:dyDescent="0.25">
      <c r="I234" s="941"/>
      <c r="J234" s="942"/>
    </row>
    <row r="235" spans="9:10" x14ac:dyDescent="0.25">
      <c r="I235" s="941"/>
      <c r="J235" s="942"/>
    </row>
    <row r="236" spans="9:10" x14ac:dyDescent="0.25">
      <c r="I236" s="941"/>
      <c r="J236" s="942"/>
    </row>
    <row r="237" spans="9:10" x14ac:dyDescent="0.25">
      <c r="I237" s="941"/>
      <c r="J237" s="942"/>
    </row>
    <row r="238" spans="9:10" x14ac:dyDescent="0.25">
      <c r="I238" s="941"/>
      <c r="J238" s="942"/>
    </row>
    <row r="239" spans="9:10" x14ac:dyDescent="0.25">
      <c r="I239" s="941"/>
      <c r="J239" s="942"/>
    </row>
    <row r="240" spans="9:10" x14ac:dyDescent="0.25">
      <c r="I240" s="941"/>
      <c r="J240" s="942"/>
    </row>
    <row r="241" spans="9:10" x14ac:dyDescent="0.25">
      <c r="I241" s="941"/>
      <c r="J241" s="942"/>
    </row>
    <row r="242" spans="9:10" x14ac:dyDescent="0.25">
      <c r="I242" s="941"/>
      <c r="J242" s="942"/>
    </row>
    <row r="243" spans="9:10" x14ac:dyDescent="0.25">
      <c r="I243" s="941"/>
      <c r="J243" s="942"/>
    </row>
    <row r="244" spans="9:10" x14ac:dyDescent="0.25">
      <c r="I244" s="941"/>
      <c r="J244" s="942"/>
    </row>
    <row r="245" spans="9:10" x14ac:dyDescent="0.25">
      <c r="I245" s="941"/>
      <c r="J245" s="942"/>
    </row>
    <row r="246" spans="9:10" x14ac:dyDescent="0.25">
      <c r="I246" s="941"/>
      <c r="J246" s="942"/>
    </row>
    <row r="247" spans="9:10" x14ac:dyDescent="0.25">
      <c r="I247" s="941"/>
      <c r="J247" s="942"/>
    </row>
    <row r="248" spans="9:10" x14ac:dyDescent="0.25">
      <c r="I248" s="941"/>
      <c r="J248" s="942"/>
    </row>
    <row r="249" spans="9:10" x14ac:dyDescent="0.25">
      <c r="I249" s="941"/>
      <c r="J249" s="942"/>
    </row>
    <row r="250" spans="9:10" x14ac:dyDescent="0.25">
      <c r="I250" s="941"/>
      <c r="J250" s="942"/>
    </row>
    <row r="251" spans="9:10" x14ac:dyDescent="0.25">
      <c r="I251" s="941"/>
      <c r="J251" s="942"/>
    </row>
    <row r="252" spans="9:10" x14ac:dyDescent="0.25">
      <c r="I252" s="941"/>
      <c r="J252" s="942"/>
    </row>
    <row r="253" spans="9:10" x14ac:dyDescent="0.25">
      <c r="I253" s="941"/>
      <c r="J253" s="942"/>
    </row>
    <row r="254" spans="9:10" x14ac:dyDescent="0.25">
      <c r="I254" s="941"/>
      <c r="J254" s="942"/>
    </row>
    <row r="255" spans="9:10" x14ac:dyDescent="0.25">
      <c r="I255" s="941"/>
      <c r="J255" s="942"/>
    </row>
    <row r="256" spans="9:10" x14ac:dyDescent="0.25">
      <c r="I256" s="941"/>
      <c r="J256" s="942"/>
    </row>
    <row r="257" spans="9:10" x14ac:dyDescent="0.25">
      <c r="I257" s="941"/>
      <c r="J257" s="942"/>
    </row>
    <row r="258" spans="9:10" x14ac:dyDescent="0.25">
      <c r="I258" s="941"/>
      <c r="J258" s="942"/>
    </row>
    <row r="259" spans="9:10" x14ac:dyDescent="0.25">
      <c r="I259" s="941"/>
      <c r="J259" s="942"/>
    </row>
    <row r="260" spans="9:10" x14ac:dyDescent="0.25">
      <c r="I260" s="941"/>
      <c r="J260" s="942"/>
    </row>
    <row r="261" spans="9:10" x14ac:dyDescent="0.25">
      <c r="I261" s="941"/>
      <c r="J261" s="942"/>
    </row>
    <row r="262" spans="9:10" x14ac:dyDescent="0.25">
      <c r="I262" s="941"/>
      <c r="J262" s="942"/>
    </row>
    <row r="263" spans="9:10" x14ac:dyDescent="0.25">
      <c r="I263" s="941"/>
      <c r="J263" s="942"/>
    </row>
    <row r="264" spans="9:10" x14ac:dyDescent="0.25">
      <c r="I264" s="941"/>
      <c r="J264" s="942"/>
    </row>
    <row r="265" spans="9:10" x14ac:dyDescent="0.25">
      <c r="I265" s="941"/>
      <c r="J265" s="942"/>
    </row>
    <row r="266" spans="9:10" x14ac:dyDescent="0.25">
      <c r="I266" s="941"/>
      <c r="J266" s="942"/>
    </row>
    <row r="267" spans="9:10" x14ac:dyDescent="0.25">
      <c r="I267" s="941"/>
      <c r="J267" s="942"/>
    </row>
    <row r="268" spans="9:10" x14ac:dyDescent="0.25">
      <c r="I268" s="941"/>
      <c r="J268" s="942"/>
    </row>
    <row r="269" spans="9:10" x14ac:dyDescent="0.25">
      <c r="I269" s="941"/>
      <c r="J269" s="942"/>
    </row>
    <row r="270" spans="9:10" x14ac:dyDescent="0.25">
      <c r="I270" s="941"/>
      <c r="J270" s="942"/>
    </row>
    <row r="271" spans="9:10" x14ac:dyDescent="0.25">
      <c r="I271" s="941"/>
      <c r="J271" s="942"/>
    </row>
    <row r="272" spans="9:10" x14ac:dyDescent="0.25">
      <c r="I272" s="941"/>
      <c r="J272" s="942"/>
    </row>
    <row r="273" spans="9:10" x14ac:dyDescent="0.25">
      <c r="I273" s="941"/>
      <c r="J273" s="942"/>
    </row>
    <row r="274" spans="9:10" x14ac:dyDescent="0.25">
      <c r="I274" s="941"/>
      <c r="J274" s="942"/>
    </row>
    <row r="275" spans="9:10" x14ac:dyDescent="0.25">
      <c r="I275" s="941"/>
      <c r="J275" s="942"/>
    </row>
    <row r="276" spans="9:10" x14ac:dyDescent="0.25">
      <c r="I276" s="941"/>
      <c r="J276" s="942"/>
    </row>
    <row r="277" spans="9:10" x14ac:dyDescent="0.25">
      <c r="I277" s="941"/>
      <c r="J277" s="942"/>
    </row>
    <row r="278" spans="9:10" x14ac:dyDescent="0.25">
      <c r="I278" s="941"/>
      <c r="J278" s="942"/>
    </row>
    <row r="279" spans="9:10" x14ac:dyDescent="0.25">
      <c r="I279" s="941"/>
      <c r="J279" s="942"/>
    </row>
    <row r="280" spans="9:10" x14ac:dyDescent="0.25">
      <c r="I280" s="941"/>
      <c r="J280" s="942"/>
    </row>
    <row r="281" spans="9:10" x14ac:dyDescent="0.25">
      <c r="I281" s="941"/>
      <c r="J281" s="942"/>
    </row>
    <row r="282" spans="9:10" x14ac:dyDescent="0.25">
      <c r="I282" s="941"/>
      <c r="J282" s="942"/>
    </row>
    <row r="283" spans="9:10" x14ac:dyDescent="0.25">
      <c r="I283" s="941"/>
      <c r="J283" s="942"/>
    </row>
    <row r="284" spans="9:10" x14ac:dyDescent="0.25">
      <c r="I284" s="941"/>
      <c r="J284" s="942"/>
    </row>
    <row r="285" spans="9:10" x14ac:dyDescent="0.25">
      <c r="I285" s="941"/>
      <c r="J285" s="942"/>
    </row>
    <row r="286" spans="9:10" x14ac:dyDescent="0.25">
      <c r="I286" s="941"/>
      <c r="J286" s="942"/>
    </row>
    <row r="287" spans="9:10" x14ac:dyDescent="0.25">
      <c r="I287" s="941"/>
      <c r="J287" s="942"/>
    </row>
    <row r="288" spans="9:10" x14ac:dyDescent="0.25">
      <c r="I288" s="941"/>
      <c r="J288" s="942"/>
    </row>
    <row r="289" spans="9:10" x14ac:dyDescent="0.25">
      <c r="I289" s="941"/>
      <c r="J289" s="942"/>
    </row>
    <row r="290" spans="9:10" x14ac:dyDescent="0.25">
      <c r="I290" s="941"/>
      <c r="J290" s="942"/>
    </row>
    <row r="291" spans="9:10" x14ac:dyDescent="0.25">
      <c r="I291" s="941"/>
      <c r="J291" s="942"/>
    </row>
    <row r="292" spans="9:10" x14ac:dyDescent="0.25">
      <c r="I292" s="941"/>
      <c r="J292" s="942"/>
    </row>
    <row r="293" spans="9:10" x14ac:dyDescent="0.25">
      <c r="I293" s="941"/>
      <c r="J293" s="942"/>
    </row>
    <row r="294" spans="9:10" x14ac:dyDescent="0.25">
      <c r="I294" s="941"/>
      <c r="J294" s="942"/>
    </row>
    <row r="295" spans="9:10" x14ac:dyDescent="0.25">
      <c r="I295" s="941"/>
      <c r="J295" s="942"/>
    </row>
    <row r="296" spans="9:10" x14ac:dyDescent="0.25">
      <c r="I296" s="941"/>
      <c r="J296" s="942"/>
    </row>
    <row r="297" spans="9:10" x14ac:dyDescent="0.25">
      <c r="I297" s="941"/>
      <c r="J297" s="942"/>
    </row>
    <row r="298" spans="9:10" x14ac:dyDescent="0.25">
      <c r="I298" s="941"/>
      <c r="J298" s="942"/>
    </row>
    <row r="299" spans="9:10" x14ac:dyDescent="0.25">
      <c r="I299" s="941"/>
      <c r="J299" s="942"/>
    </row>
    <row r="300" spans="9:10" x14ac:dyDescent="0.25">
      <c r="I300" s="941"/>
      <c r="J300" s="942"/>
    </row>
    <row r="301" spans="9:10" x14ac:dyDescent="0.25">
      <c r="I301" s="941"/>
      <c r="J301" s="942"/>
    </row>
    <row r="302" spans="9:10" x14ac:dyDescent="0.25">
      <c r="I302" s="941"/>
      <c r="J302" s="942"/>
    </row>
    <row r="303" spans="9:10" x14ac:dyDescent="0.25">
      <c r="I303" s="941"/>
      <c r="J303" s="942"/>
    </row>
    <row r="304" spans="9:10" x14ac:dyDescent="0.25">
      <c r="I304" s="941"/>
      <c r="J304" s="942"/>
    </row>
    <row r="305" spans="9:10" x14ac:dyDescent="0.25">
      <c r="I305" s="941"/>
      <c r="J305" s="942"/>
    </row>
    <row r="306" spans="9:10" x14ac:dyDescent="0.25">
      <c r="I306" s="941"/>
      <c r="J306" s="942"/>
    </row>
    <row r="307" spans="9:10" x14ac:dyDescent="0.25">
      <c r="I307" s="941"/>
      <c r="J307" s="942"/>
    </row>
    <row r="308" spans="9:10" x14ac:dyDescent="0.25">
      <c r="I308" s="941"/>
      <c r="J308" s="942"/>
    </row>
    <row r="309" spans="9:10" x14ac:dyDescent="0.25">
      <c r="I309" s="941"/>
      <c r="J309" s="942"/>
    </row>
    <row r="310" spans="9:10" x14ac:dyDescent="0.25">
      <c r="I310" s="941"/>
      <c r="J310" s="942"/>
    </row>
    <row r="311" spans="9:10" x14ac:dyDescent="0.25">
      <c r="I311" s="941"/>
      <c r="J311" s="942"/>
    </row>
    <row r="312" spans="9:10" x14ac:dyDescent="0.25">
      <c r="I312" s="941"/>
      <c r="J312" s="942"/>
    </row>
    <row r="313" spans="9:10" x14ac:dyDescent="0.25">
      <c r="I313" s="941"/>
      <c r="J313" s="942"/>
    </row>
    <row r="314" spans="9:10" x14ac:dyDescent="0.25">
      <c r="I314" s="941"/>
      <c r="J314" s="942"/>
    </row>
    <row r="315" spans="9:10" x14ac:dyDescent="0.25">
      <c r="I315" s="941"/>
      <c r="J315" s="942"/>
    </row>
    <row r="316" spans="9:10" x14ac:dyDescent="0.25">
      <c r="I316" s="941"/>
      <c r="J316" s="942"/>
    </row>
    <row r="317" spans="9:10" x14ac:dyDescent="0.25">
      <c r="I317" s="941"/>
      <c r="J317" s="942"/>
    </row>
    <row r="318" spans="9:10" x14ac:dyDescent="0.25">
      <c r="I318" s="941"/>
      <c r="J318" s="942"/>
    </row>
    <row r="319" spans="9:10" x14ac:dyDescent="0.25">
      <c r="I319" s="941"/>
      <c r="J319" s="942"/>
    </row>
    <row r="320" spans="9:10" x14ac:dyDescent="0.25">
      <c r="I320" s="941"/>
      <c r="J320" s="942"/>
    </row>
    <row r="321" spans="9:10" x14ac:dyDescent="0.25">
      <c r="I321" s="941"/>
      <c r="J321" s="942"/>
    </row>
    <row r="322" spans="9:10" x14ac:dyDescent="0.25">
      <c r="I322" s="941"/>
      <c r="J322" s="942"/>
    </row>
    <row r="323" spans="9:10" x14ac:dyDescent="0.25">
      <c r="I323" s="941"/>
      <c r="J323" s="942"/>
    </row>
    <row r="324" spans="9:10" x14ac:dyDescent="0.25">
      <c r="I324" s="941"/>
      <c r="J324" s="942"/>
    </row>
    <row r="325" spans="9:10" x14ac:dyDescent="0.25">
      <c r="I325" s="941"/>
      <c r="J325" s="942"/>
    </row>
    <row r="326" spans="9:10" x14ac:dyDescent="0.25">
      <c r="I326" s="941"/>
      <c r="J326" s="942"/>
    </row>
    <row r="327" spans="9:10" x14ac:dyDescent="0.25">
      <c r="I327" s="941"/>
      <c r="J327" s="942"/>
    </row>
    <row r="328" spans="9:10" x14ac:dyDescent="0.25">
      <c r="I328" s="941"/>
      <c r="J328" s="942"/>
    </row>
    <row r="329" spans="9:10" x14ac:dyDescent="0.25">
      <c r="I329" s="941"/>
      <c r="J329" s="942"/>
    </row>
    <row r="330" spans="9:10" x14ac:dyDescent="0.25">
      <c r="I330" s="941"/>
      <c r="J330" s="942"/>
    </row>
    <row r="331" spans="9:10" x14ac:dyDescent="0.25">
      <c r="I331" s="941"/>
      <c r="J331" s="942"/>
    </row>
    <row r="332" spans="9:10" x14ac:dyDescent="0.25">
      <c r="I332" s="941"/>
      <c r="J332" s="942"/>
    </row>
    <row r="333" spans="9:10" x14ac:dyDescent="0.25">
      <c r="I333" s="941"/>
      <c r="J333" s="942"/>
    </row>
    <row r="334" spans="9:10" x14ac:dyDescent="0.25">
      <c r="I334" s="941"/>
      <c r="J334" s="942"/>
    </row>
    <row r="335" spans="9:10" x14ac:dyDescent="0.25">
      <c r="I335" s="941"/>
      <c r="J335" s="942"/>
    </row>
    <row r="336" spans="9:10" x14ac:dyDescent="0.25">
      <c r="I336" s="941"/>
      <c r="J336" s="942"/>
    </row>
    <row r="337" spans="9:10" x14ac:dyDescent="0.25">
      <c r="I337" s="941"/>
      <c r="J337" s="942"/>
    </row>
    <row r="338" spans="9:10" x14ac:dyDescent="0.25">
      <c r="I338" s="941"/>
      <c r="J338" s="942"/>
    </row>
    <row r="339" spans="9:10" x14ac:dyDescent="0.25">
      <c r="I339" s="941"/>
      <c r="J339" s="942"/>
    </row>
    <row r="340" spans="9:10" x14ac:dyDescent="0.25">
      <c r="I340" s="941"/>
      <c r="J340" s="942"/>
    </row>
    <row r="341" spans="9:10" x14ac:dyDescent="0.25">
      <c r="I341" s="941"/>
      <c r="J341" s="942"/>
    </row>
    <row r="342" spans="9:10" x14ac:dyDescent="0.25">
      <c r="I342" s="941"/>
      <c r="J342" s="942"/>
    </row>
    <row r="343" spans="9:10" x14ac:dyDescent="0.25">
      <c r="I343" s="941"/>
      <c r="J343" s="942"/>
    </row>
    <row r="344" spans="9:10" x14ac:dyDescent="0.25">
      <c r="I344" s="941"/>
      <c r="J344" s="942"/>
    </row>
    <row r="345" spans="9:10" x14ac:dyDescent="0.25">
      <c r="I345" s="941"/>
      <c r="J345" s="942"/>
    </row>
    <row r="346" spans="9:10" x14ac:dyDescent="0.25">
      <c r="I346" s="941"/>
      <c r="J346" s="942"/>
    </row>
    <row r="347" spans="9:10" x14ac:dyDescent="0.25">
      <c r="I347" s="941"/>
      <c r="J347" s="942"/>
    </row>
    <row r="348" spans="9:10" x14ac:dyDescent="0.25">
      <c r="I348" s="941"/>
      <c r="J348" s="942"/>
    </row>
    <row r="349" spans="9:10" x14ac:dyDescent="0.25">
      <c r="I349" s="941"/>
      <c r="J349" s="942"/>
    </row>
    <row r="350" spans="9:10" x14ac:dyDescent="0.25">
      <c r="I350" s="941"/>
      <c r="J350" s="942"/>
    </row>
    <row r="351" spans="9:10" x14ac:dyDescent="0.25">
      <c r="I351" s="941"/>
      <c r="J351" s="942"/>
    </row>
    <row r="352" spans="9:10" x14ac:dyDescent="0.25">
      <c r="I352" s="941"/>
      <c r="J352" s="942"/>
    </row>
    <row r="353" spans="9:10" x14ac:dyDescent="0.25">
      <c r="I353" s="941"/>
      <c r="J353" s="942"/>
    </row>
    <row r="354" spans="9:10" x14ac:dyDescent="0.25">
      <c r="I354" s="941"/>
      <c r="J354" s="942"/>
    </row>
    <row r="355" spans="9:10" x14ac:dyDescent="0.25">
      <c r="I355" s="941"/>
      <c r="J355" s="942"/>
    </row>
    <row r="356" spans="9:10" x14ac:dyDescent="0.25">
      <c r="I356" s="941"/>
      <c r="J356" s="942"/>
    </row>
    <row r="357" spans="9:10" x14ac:dyDescent="0.25">
      <c r="I357" s="941"/>
      <c r="J357" s="942"/>
    </row>
    <row r="358" spans="9:10" x14ac:dyDescent="0.25">
      <c r="I358" s="941"/>
      <c r="J358" s="942"/>
    </row>
    <row r="359" spans="9:10" x14ac:dyDescent="0.25">
      <c r="I359" s="941"/>
      <c r="J359" s="942"/>
    </row>
    <row r="360" spans="9:10" x14ac:dyDescent="0.25">
      <c r="I360" s="941"/>
      <c r="J360" s="942"/>
    </row>
    <row r="361" spans="9:10" x14ac:dyDescent="0.25">
      <c r="I361" s="941"/>
      <c r="J361" s="942"/>
    </row>
    <row r="362" spans="9:10" x14ac:dyDescent="0.25">
      <c r="I362" s="941"/>
      <c r="J362" s="942"/>
    </row>
    <row r="363" spans="9:10" x14ac:dyDescent="0.25">
      <c r="I363" s="941"/>
      <c r="J363" s="942"/>
    </row>
    <row r="364" spans="9:10" x14ac:dyDescent="0.25">
      <c r="I364" s="941"/>
      <c r="J364" s="942"/>
    </row>
    <row r="365" spans="9:10" x14ac:dyDescent="0.25">
      <c r="I365" s="941"/>
      <c r="J365" s="942"/>
    </row>
    <row r="366" spans="9:10" x14ac:dyDescent="0.25">
      <c r="I366" s="941"/>
      <c r="J366" s="942"/>
    </row>
    <row r="367" spans="9:10" x14ac:dyDescent="0.25">
      <c r="I367" s="941"/>
      <c r="J367" s="942"/>
    </row>
    <row r="368" spans="9:10" x14ac:dyDescent="0.25">
      <c r="I368" s="941"/>
      <c r="J368" s="942"/>
    </row>
    <row r="369" spans="9:10" x14ac:dyDescent="0.25">
      <c r="I369" s="941"/>
      <c r="J369" s="942"/>
    </row>
    <row r="370" spans="9:10" x14ac:dyDescent="0.25">
      <c r="I370" s="941"/>
      <c r="J370" s="942"/>
    </row>
    <row r="371" spans="9:10" x14ac:dyDescent="0.25">
      <c r="I371" s="941"/>
      <c r="J371" s="942"/>
    </row>
    <row r="372" spans="9:10" x14ac:dyDescent="0.25">
      <c r="I372" s="941"/>
      <c r="J372" s="942"/>
    </row>
    <row r="373" spans="9:10" x14ac:dyDescent="0.25">
      <c r="I373" s="941"/>
      <c r="J373" s="942"/>
    </row>
    <row r="374" spans="9:10" x14ac:dyDescent="0.25">
      <c r="I374" s="941"/>
      <c r="J374" s="942"/>
    </row>
    <row r="375" spans="9:10" x14ac:dyDescent="0.25">
      <c r="I375" s="941"/>
      <c r="J375" s="942"/>
    </row>
    <row r="376" spans="9:10" x14ac:dyDescent="0.25">
      <c r="I376" s="941"/>
      <c r="J376" s="942"/>
    </row>
    <row r="377" spans="9:10" x14ac:dyDescent="0.25">
      <c r="I377" s="941"/>
      <c r="J377" s="942"/>
    </row>
    <row r="378" spans="9:10" x14ac:dyDescent="0.25">
      <c r="I378" s="941"/>
      <c r="J378" s="942"/>
    </row>
    <row r="379" spans="9:10" x14ac:dyDescent="0.25">
      <c r="I379" s="941"/>
      <c r="J379" s="942"/>
    </row>
    <row r="380" spans="9:10" x14ac:dyDescent="0.25">
      <c r="I380" s="941"/>
      <c r="J380" s="942"/>
    </row>
    <row r="381" spans="9:10" x14ac:dyDescent="0.25">
      <c r="I381" s="941"/>
      <c r="J381" s="942"/>
    </row>
    <row r="382" spans="9:10" x14ac:dyDescent="0.25">
      <c r="I382" s="941"/>
      <c r="J382" s="942"/>
    </row>
    <row r="383" spans="9:10" x14ac:dyDescent="0.25">
      <c r="I383" s="941"/>
      <c r="J383" s="942"/>
    </row>
    <row r="384" spans="9:10" x14ac:dyDescent="0.25">
      <c r="I384" s="941"/>
      <c r="J384" s="942"/>
    </row>
    <row r="385" spans="9:10" x14ac:dyDescent="0.25">
      <c r="I385" s="941"/>
      <c r="J385" s="942"/>
    </row>
    <row r="386" spans="9:10" x14ac:dyDescent="0.25">
      <c r="I386" s="941"/>
      <c r="J386" s="942"/>
    </row>
    <row r="387" spans="9:10" x14ac:dyDescent="0.25">
      <c r="I387" s="941"/>
      <c r="J387" s="942"/>
    </row>
    <row r="388" spans="9:10" x14ac:dyDescent="0.25">
      <c r="I388" s="941"/>
      <c r="J388" s="942"/>
    </row>
    <row r="389" spans="9:10" x14ac:dyDescent="0.25">
      <c r="I389" s="941"/>
      <c r="J389" s="942"/>
    </row>
    <row r="390" spans="9:10" x14ac:dyDescent="0.25">
      <c r="I390" s="941"/>
      <c r="J390" s="942"/>
    </row>
    <row r="391" spans="9:10" x14ac:dyDescent="0.25">
      <c r="I391" s="941"/>
      <c r="J391" s="942"/>
    </row>
    <row r="392" spans="9:10" x14ac:dyDescent="0.25">
      <c r="I392" s="941"/>
      <c r="J392" s="942"/>
    </row>
    <row r="393" spans="9:10" x14ac:dyDescent="0.25">
      <c r="I393" s="941"/>
      <c r="J393" s="942"/>
    </row>
    <row r="394" spans="9:10" x14ac:dyDescent="0.25">
      <c r="I394" s="941"/>
      <c r="J394" s="942"/>
    </row>
    <row r="395" spans="9:10" x14ac:dyDescent="0.25">
      <c r="I395" s="941"/>
      <c r="J395" s="942"/>
    </row>
    <row r="396" spans="9:10" x14ac:dyDescent="0.25">
      <c r="I396" s="941"/>
      <c r="J396" s="942"/>
    </row>
    <row r="397" spans="9:10" x14ac:dyDescent="0.25">
      <c r="I397" s="941"/>
      <c r="J397" s="942"/>
    </row>
    <row r="398" spans="9:10" x14ac:dyDescent="0.25">
      <c r="I398" s="941"/>
      <c r="J398" s="942"/>
    </row>
    <row r="399" spans="9:10" x14ac:dyDescent="0.25">
      <c r="I399" s="941"/>
      <c r="J399" s="942"/>
    </row>
    <row r="400" spans="9:10" x14ac:dyDescent="0.25">
      <c r="I400" s="941"/>
      <c r="J400" s="942"/>
    </row>
    <row r="401" spans="9:10" x14ac:dyDescent="0.25">
      <c r="I401" s="941"/>
      <c r="J401" s="942"/>
    </row>
    <row r="402" spans="9:10" x14ac:dyDescent="0.25">
      <c r="I402" s="941"/>
      <c r="J402" s="942"/>
    </row>
    <row r="403" spans="9:10" x14ac:dyDescent="0.25">
      <c r="I403" s="941"/>
      <c r="J403" s="942"/>
    </row>
    <row r="404" spans="9:10" x14ac:dyDescent="0.25">
      <c r="I404" s="941"/>
      <c r="J404" s="942"/>
    </row>
    <row r="405" spans="9:10" x14ac:dyDescent="0.25">
      <c r="I405" s="941"/>
      <c r="J405" s="942"/>
    </row>
    <row r="406" spans="9:10" x14ac:dyDescent="0.25">
      <c r="I406" s="941"/>
      <c r="J406" s="942"/>
    </row>
    <row r="407" spans="9:10" x14ac:dyDescent="0.25">
      <c r="I407" s="941"/>
      <c r="J407" s="942"/>
    </row>
    <row r="408" spans="9:10" x14ac:dyDescent="0.25">
      <c r="I408" s="941"/>
      <c r="J408" s="942"/>
    </row>
    <row r="409" spans="9:10" x14ac:dyDescent="0.25">
      <c r="I409" s="941"/>
      <c r="J409" s="942"/>
    </row>
    <row r="410" spans="9:10" x14ac:dyDescent="0.25">
      <c r="I410" s="941"/>
      <c r="J410" s="942"/>
    </row>
    <row r="411" spans="9:10" x14ac:dyDescent="0.25">
      <c r="I411" s="941"/>
      <c r="J411" s="942"/>
    </row>
    <row r="412" spans="9:10" x14ac:dyDescent="0.25">
      <c r="I412" s="941"/>
      <c r="J412" s="942"/>
    </row>
    <row r="413" spans="9:10" x14ac:dyDescent="0.25">
      <c r="I413" s="941"/>
      <c r="J413" s="942"/>
    </row>
    <row r="414" spans="9:10" x14ac:dyDescent="0.25">
      <c r="I414" s="941"/>
      <c r="J414" s="942"/>
    </row>
    <row r="415" spans="9:10" x14ac:dyDescent="0.25">
      <c r="I415" s="941"/>
      <c r="J415" s="942"/>
    </row>
    <row r="416" spans="9:10" x14ac:dyDescent="0.25">
      <c r="I416" s="941"/>
      <c r="J416" s="942"/>
    </row>
    <row r="417" spans="9:10" x14ac:dyDescent="0.25">
      <c r="I417" s="941"/>
      <c r="J417" s="942"/>
    </row>
    <row r="418" spans="9:10" x14ac:dyDescent="0.25">
      <c r="I418" s="941"/>
      <c r="J418" s="942"/>
    </row>
    <row r="419" spans="9:10" x14ac:dyDescent="0.25">
      <c r="I419" s="941"/>
      <c r="J419" s="942"/>
    </row>
    <row r="420" spans="9:10" x14ac:dyDescent="0.25">
      <c r="I420" s="941"/>
      <c r="J420" s="942"/>
    </row>
    <row r="421" spans="9:10" x14ac:dyDescent="0.25">
      <c r="I421" s="941"/>
      <c r="J421" s="942"/>
    </row>
    <row r="422" spans="9:10" x14ac:dyDescent="0.25">
      <c r="I422" s="941"/>
      <c r="J422" s="942"/>
    </row>
    <row r="423" spans="9:10" x14ac:dyDescent="0.25">
      <c r="I423" s="941"/>
      <c r="J423" s="942"/>
    </row>
    <row r="424" spans="9:10" x14ac:dyDescent="0.25">
      <c r="I424" s="941"/>
      <c r="J424" s="942"/>
    </row>
    <row r="425" spans="9:10" x14ac:dyDescent="0.25">
      <c r="I425" s="941"/>
      <c r="J425" s="942"/>
    </row>
    <row r="426" spans="9:10" x14ac:dyDescent="0.25">
      <c r="I426" s="941"/>
      <c r="J426" s="942"/>
    </row>
    <row r="427" spans="9:10" x14ac:dyDescent="0.25">
      <c r="I427" s="941"/>
      <c r="J427" s="942"/>
    </row>
    <row r="428" spans="9:10" x14ac:dyDescent="0.25">
      <c r="I428" s="941"/>
      <c r="J428" s="942"/>
    </row>
    <row r="429" spans="9:10" x14ac:dyDescent="0.25">
      <c r="I429" s="941"/>
      <c r="J429" s="942"/>
    </row>
    <row r="430" spans="9:10" x14ac:dyDescent="0.25">
      <c r="I430" s="941"/>
      <c r="J430" s="942"/>
    </row>
    <row r="431" spans="9:10" x14ac:dyDescent="0.25">
      <c r="I431" s="941"/>
      <c r="J431" s="942"/>
    </row>
    <row r="432" spans="9:10" x14ac:dyDescent="0.25">
      <c r="I432" s="941"/>
      <c r="J432" s="942"/>
    </row>
    <row r="433" spans="9:10" x14ac:dyDescent="0.25">
      <c r="I433" s="941"/>
      <c r="J433" s="942"/>
    </row>
    <row r="434" spans="9:10" x14ac:dyDescent="0.25">
      <c r="I434" s="941"/>
      <c r="J434" s="942"/>
    </row>
    <row r="435" spans="9:10" x14ac:dyDescent="0.25">
      <c r="I435" s="941"/>
      <c r="J435" s="942"/>
    </row>
    <row r="436" spans="9:10" x14ac:dyDescent="0.25">
      <c r="I436" s="941"/>
      <c r="J436" s="942"/>
    </row>
    <row r="437" spans="9:10" x14ac:dyDescent="0.25">
      <c r="I437" s="941"/>
      <c r="J437" s="942"/>
    </row>
    <row r="438" spans="9:10" x14ac:dyDescent="0.25">
      <c r="I438" s="941"/>
      <c r="J438" s="942"/>
    </row>
    <row r="439" spans="9:10" x14ac:dyDescent="0.25">
      <c r="I439" s="941"/>
      <c r="J439" s="942"/>
    </row>
    <row r="440" spans="9:10" x14ac:dyDescent="0.25">
      <c r="I440" s="941"/>
      <c r="J440" s="942"/>
    </row>
    <row r="441" spans="9:10" x14ac:dyDescent="0.25">
      <c r="I441" s="941"/>
      <c r="J441" s="942"/>
    </row>
    <row r="442" spans="9:10" x14ac:dyDescent="0.25">
      <c r="I442" s="941"/>
      <c r="J442" s="942"/>
    </row>
    <row r="443" spans="9:10" x14ac:dyDescent="0.25">
      <c r="I443" s="941"/>
      <c r="J443" s="942"/>
    </row>
    <row r="444" spans="9:10" x14ac:dyDescent="0.25">
      <c r="I444" s="941"/>
      <c r="J444" s="942"/>
    </row>
    <row r="445" spans="9:10" x14ac:dyDescent="0.25">
      <c r="I445" s="941"/>
      <c r="J445" s="942"/>
    </row>
    <row r="446" spans="9:10" x14ac:dyDescent="0.25">
      <c r="I446" s="941"/>
      <c r="J446" s="942"/>
    </row>
    <row r="447" spans="9:10" x14ac:dyDescent="0.25">
      <c r="I447" s="941"/>
      <c r="J447" s="942"/>
    </row>
    <row r="448" spans="9:10" x14ac:dyDescent="0.25">
      <c r="I448" s="941"/>
      <c r="J448" s="942"/>
    </row>
    <row r="449" spans="9:10" x14ac:dyDescent="0.25">
      <c r="I449" s="941"/>
      <c r="J449" s="942"/>
    </row>
    <row r="450" spans="9:10" x14ac:dyDescent="0.25">
      <c r="I450" s="941"/>
      <c r="J450" s="942"/>
    </row>
    <row r="451" spans="9:10" x14ac:dyDescent="0.25">
      <c r="I451" s="941"/>
      <c r="J451" s="942"/>
    </row>
    <row r="452" spans="9:10" x14ac:dyDescent="0.25">
      <c r="I452" s="941"/>
      <c r="J452" s="942"/>
    </row>
    <row r="453" spans="9:10" x14ac:dyDescent="0.25">
      <c r="I453" s="941"/>
      <c r="J453" s="942"/>
    </row>
    <row r="454" spans="9:10" x14ac:dyDescent="0.25">
      <c r="I454" s="941"/>
      <c r="J454" s="942"/>
    </row>
    <row r="455" spans="9:10" x14ac:dyDescent="0.25">
      <c r="I455" s="941"/>
      <c r="J455" s="942"/>
    </row>
    <row r="456" spans="9:10" x14ac:dyDescent="0.25">
      <c r="I456" s="941"/>
      <c r="J456" s="942"/>
    </row>
    <row r="457" spans="9:10" x14ac:dyDescent="0.25">
      <c r="I457" s="941"/>
      <c r="J457" s="942"/>
    </row>
    <row r="458" spans="9:10" x14ac:dyDescent="0.25">
      <c r="I458" s="941"/>
      <c r="J458" s="942"/>
    </row>
    <row r="459" spans="9:10" x14ac:dyDescent="0.25">
      <c r="I459" s="941"/>
      <c r="J459" s="942"/>
    </row>
    <row r="460" spans="9:10" x14ac:dyDescent="0.25">
      <c r="I460" s="941"/>
      <c r="J460" s="942"/>
    </row>
    <row r="461" spans="9:10" x14ac:dyDescent="0.25">
      <c r="I461" s="941"/>
      <c r="J461" s="942"/>
    </row>
    <row r="462" spans="9:10" x14ac:dyDescent="0.25">
      <c r="I462" s="941"/>
      <c r="J462" s="942"/>
    </row>
    <row r="463" spans="9:10" x14ac:dyDescent="0.25">
      <c r="I463" s="941"/>
      <c r="J463" s="942"/>
    </row>
    <row r="464" spans="9:10" x14ac:dyDescent="0.25">
      <c r="I464" s="941"/>
      <c r="J464" s="942"/>
    </row>
    <row r="465" spans="9:10" x14ac:dyDescent="0.25">
      <c r="I465" s="941"/>
      <c r="J465" s="942"/>
    </row>
    <row r="466" spans="9:10" x14ac:dyDescent="0.25">
      <c r="I466" s="941"/>
      <c r="J466" s="942"/>
    </row>
    <row r="467" spans="9:10" x14ac:dyDescent="0.25">
      <c r="I467" s="941"/>
      <c r="J467" s="942"/>
    </row>
    <row r="468" spans="9:10" x14ac:dyDescent="0.25">
      <c r="I468" s="941"/>
      <c r="J468" s="942"/>
    </row>
    <row r="469" spans="9:10" x14ac:dyDescent="0.25">
      <c r="I469" s="941"/>
      <c r="J469" s="942"/>
    </row>
    <row r="470" spans="9:10" x14ac:dyDescent="0.25">
      <c r="I470" s="941"/>
      <c r="J470" s="942"/>
    </row>
    <row r="471" spans="9:10" x14ac:dyDescent="0.25">
      <c r="I471" s="941"/>
      <c r="J471" s="942"/>
    </row>
    <row r="472" spans="9:10" x14ac:dyDescent="0.25">
      <c r="I472" s="941"/>
      <c r="J472" s="942"/>
    </row>
    <row r="473" spans="9:10" x14ac:dyDescent="0.25">
      <c r="I473" s="941"/>
      <c r="J473" s="942"/>
    </row>
    <row r="474" spans="9:10" x14ac:dyDescent="0.25">
      <c r="I474" s="941"/>
      <c r="J474" s="942"/>
    </row>
    <row r="475" spans="9:10" x14ac:dyDescent="0.25">
      <c r="I475" s="941"/>
      <c r="J475" s="942"/>
    </row>
    <row r="476" spans="9:10" x14ac:dyDescent="0.25">
      <c r="I476" s="941"/>
      <c r="J476" s="942"/>
    </row>
    <row r="477" spans="9:10" x14ac:dyDescent="0.25">
      <c r="I477" s="941"/>
      <c r="J477" s="942"/>
    </row>
    <row r="478" spans="9:10" x14ac:dyDescent="0.25">
      <c r="I478" s="941"/>
      <c r="J478" s="942"/>
    </row>
    <row r="479" spans="9:10" x14ac:dyDescent="0.25">
      <c r="I479" s="941"/>
      <c r="J479" s="942"/>
    </row>
    <row r="480" spans="9:10" x14ac:dyDescent="0.25">
      <c r="I480" s="941"/>
      <c r="J480" s="942"/>
    </row>
    <row r="481" spans="9:10" x14ac:dyDescent="0.25">
      <c r="I481" s="941"/>
      <c r="J481" s="942"/>
    </row>
    <row r="482" spans="9:10" x14ac:dyDescent="0.25">
      <c r="I482" s="941"/>
      <c r="J482" s="942"/>
    </row>
    <row r="483" spans="9:10" x14ac:dyDescent="0.25">
      <c r="I483" s="941"/>
      <c r="J483" s="942"/>
    </row>
    <row r="484" spans="9:10" x14ac:dyDescent="0.25">
      <c r="I484" s="941"/>
      <c r="J484" s="942"/>
    </row>
    <row r="485" spans="9:10" x14ac:dyDescent="0.25">
      <c r="I485" s="941"/>
      <c r="J485" s="942"/>
    </row>
    <row r="486" spans="9:10" x14ac:dyDescent="0.25">
      <c r="I486" s="941"/>
      <c r="J486" s="942"/>
    </row>
    <row r="487" spans="9:10" x14ac:dyDescent="0.25">
      <c r="I487" s="941"/>
      <c r="J487" s="942"/>
    </row>
    <row r="488" spans="9:10" x14ac:dyDescent="0.25">
      <c r="I488" s="941"/>
      <c r="J488" s="942"/>
    </row>
    <row r="489" spans="9:10" x14ac:dyDescent="0.25">
      <c r="I489" s="941"/>
      <c r="J489" s="942"/>
    </row>
    <row r="490" spans="9:10" x14ac:dyDescent="0.25">
      <c r="I490" s="941"/>
      <c r="J490" s="942"/>
    </row>
    <row r="491" spans="9:10" x14ac:dyDescent="0.25">
      <c r="I491" s="941"/>
      <c r="J491" s="942"/>
    </row>
    <row r="492" spans="9:10" x14ac:dyDescent="0.25">
      <c r="I492" s="941"/>
      <c r="J492" s="942"/>
    </row>
    <row r="493" spans="9:10" x14ac:dyDescent="0.25">
      <c r="I493" s="941"/>
      <c r="J493" s="942"/>
    </row>
    <row r="494" spans="9:10" x14ac:dyDescent="0.25">
      <c r="I494" s="941"/>
      <c r="J494" s="942"/>
    </row>
    <row r="495" spans="9:10" x14ac:dyDescent="0.25">
      <c r="I495" s="941"/>
      <c r="J495" s="942"/>
    </row>
    <row r="496" spans="9:10" x14ac:dyDescent="0.25">
      <c r="I496" s="941"/>
      <c r="J496" s="942"/>
    </row>
    <row r="497" spans="9:10" x14ac:dyDescent="0.25">
      <c r="I497" s="941"/>
      <c r="J497" s="942"/>
    </row>
    <row r="498" spans="9:10" x14ac:dyDescent="0.25">
      <c r="I498" s="941"/>
      <c r="J498" s="942"/>
    </row>
    <row r="499" spans="9:10" x14ac:dyDescent="0.25">
      <c r="I499" s="941"/>
      <c r="J499" s="942"/>
    </row>
    <row r="500" spans="9:10" x14ac:dyDescent="0.25">
      <c r="I500" s="941"/>
      <c r="J500" s="942"/>
    </row>
    <row r="501" spans="9:10" x14ac:dyDescent="0.25">
      <c r="I501" s="941"/>
      <c r="J501" s="942"/>
    </row>
    <row r="502" spans="9:10" x14ac:dyDescent="0.25">
      <c r="I502" s="941"/>
      <c r="J502" s="942"/>
    </row>
    <row r="503" spans="9:10" x14ac:dyDescent="0.25">
      <c r="I503" s="941"/>
      <c r="J503" s="942"/>
    </row>
    <row r="504" spans="9:10" x14ac:dyDescent="0.25">
      <c r="I504" s="941"/>
      <c r="J504" s="942"/>
    </row>
    <row r="505" spans="9:10" x14ac:dyDescent="0.25">
      <c r="I505" s="941"/>
      <c r="J505" s="942"/>
    </row>
    <row r="506" spans="9:10" x14ac:dyDescent="0.25">
      <c r="I506" s="941"/>
      <c r="J506" s="942"/>
    </row>
    <row r="507" spans="9:10" x14ac:dyDescent="0.25">
      <c r="I507" s="941"/>
      <c r="J507" s="942"/>
    </row>
    <row r="508" spans="9:10" x14ac:dyDescent="0.25">
      <c r="I508" s="941"/>
      <c r="J508" s="942"/>
    </row>
    <row r="509" spans="9:10" x14ac:dyDescent="0.25">
      <c r="I509" s="941"/>
      <c r="J509" s="942"/>
    </row>
    <row r="510" spans="9:10" x14ac:dyDescent="0.25">
      <c r="I510" s="941"/>
      <c r="J510" s="942"/>
    </row>
    <row r="511" spans="9:10" x14ac:dyDescent="0.25">
      <c r="I511" s="941"/>
      <c r="J511" s="942"/>
    </row>
    <row r="512" spans="9:10" x14ac:dyDescent="0.25">
      <c r="I512" s="941"/>
      <c r="J512" s="942"/>
    </row>
    <row r="513" spans="9:10" x14ac:dyDescent="0.25">
      <c r="I513" s="941"/>
      <c r="J513" s="942"/>
    </row>
    <row r="514" spans="9:10" x14ac:dyDescent="0.25">
      <c r="I514" s="941"/>
      <c r="J514" s="942"/>
    </row>
    <row r="515" spans="9:10" x14ac:dyDescent="0.25">
      <c r="I515" s="941"/>
      <c r="J515" s="942"/>
    </row>
    <row r="516" spans="9:10" x14ac:dyDescent="0.25">
      <c r="I516" s="941"/>
      <c r="J516" s="942"/>
    </row>
    <row r="517" spans="9:10" x14ac:dyDescent="0.25">
      <c r="I517" s="941"/>
      <c r="J517" s="942"/>
    </row>
    <row r="518" spans="9:10" x14ac:dyDescent="0.25">
      <c r="I518" s="941"/>
      <c r="J518" s="942"/>
    </row>
    <row r="519" spans="9:10" x14ac:dyDescent="0.25">
      <c r="I519" s="941"/>
      <c r="J519" s="942"/>
    </row>
    <row r="520" spans="9:10" x14ac:dyDescent="0.25">
      <c r="I520" s="941"/>
      <c r="J520" s="942"/>
    </row>
    <row r="521" spans="9:10" x14ac:dyDescent="0.25">
      <c r="I521" s="941"/>
      <c r="J521" s="942"/>
    </row>
    <row r="522" spans="9:10" x14ac:dyDescent="0.25">
      <c r="I522" s="941"/>
      <c r="J522" s="942"/>
    </row>
    <row r="523" spans="9:10" x14ac:dyDescent="0.25">
      <c r="I523" s="941"/>
      <c r="J523" s="942"/>
    </row>
    <row r="524" spans="9:10" x14ac:dyDescent="0.25">
      <c r="I524" s="941"/>
      <c r="J524" s="942"/>
    </row>
    <row r="525" spans="9:10" x14ac:dyDescent="0.25">
      <c r="I525" s="941"/>
      <c r="J525" s="942"/>
    </row>
    <row r="526" spans="9:10" x14ac:dyDescent="0.25">
      <c r="I526" s="941"/>
      <c r="J526" s="942"/>
    </row>
    <row r="527" spans="9:10" x14ac:dyDescent="0.25">
      <c r="I527" s="941"/>
      <c r="J527" s="942"/>
    </row>
    <row r="528" spans="9:10" x14ac:dyDescent="0.25">
      <c r="I528" s="941"/>
      <c r="J528" s="942"/>
    </row>
    <row r="529" spans="9:10" x14ac:dyDescent="0.25">
      <c r="I529" s="941"/>
      <c r="J529" s="942"/>
    </row>
    <row r="530" spans="9:10" x14ac:dyDescent="0.25">
      <c r="I530" s="941"/>
      <c r="J530" s="942"/>
    </row>
    <row r="531" spans="9:10" x14ac:dyDescent="0.25">
      <c r="I531" s="941"/>
      <c r="J531" s="942"/>
    </row>
    <row r="532" spans="9:10" x14ac:dyDescent="0.25">
      <c r="I532" s="941"/>
      <c r="J532" s="942"/>
    </row>
    <row r="533" spans="9:10" x14ac:dyDescent="0.25">
      <c r="I533" s="941"/>
      <c r="J533" s="942"/>
    </row>
    <row r="534" spans="9:10" x14ac:dyDescent="0.25">
      <c r="I534" s="941"/>
      <c r="J534" s="942"/>
    </row>
    <row r="535" spans="9:10" x14ac:dyDescent="0.25">
      <c r="I535" s="941"/>
      <c r="J535" s="942"/>
    </row>
    <row r="536" spans="9:10" x14ac:dyDescent="0.25">
      <c r="I536" s="941"/>
      <c r="J536" s="942"/>
    </row>
    <row r="537" spans="9:10" x14ac:dyDescent="0.25">
      <c r="I537" s="941"/>
      <c r="J537" s="942"/>
    </row>
    <row r="538" spans="9:10" x14ac:dyDescent="0.25">
      <c r="I538" s="941"/>
      <c r="J538" s="942"/>
    </row>
    <row r="539" spans="9:10" x14ac:dyDescent="0.25">
      <c r="I539" s="941"/>
      <c r="J539" s="942"/>
    </row>
    <row r="540" spans="9:10" x14ac:dyDescent="0.25">
      <c r="I540" s="941"/>
      <c r="J540" s="942"/>
    </row>
    <row r="541" spans="9:10" x14ac:dyDescent="0.25">
      <c r="I541" s="941"/>
      <c r="J541" s="942"/>
    </row>
    <row r="542" spans="9:10" x14ac:dyDescent="0.25">
      <c r="I542" s="941"/>
      <c r="J542" s="942"/>
    </row>
    <row r="543" spans="9:10" x14ac:dyDescent="0.25">
      <c r="I543" s="941"/>
      <c r="J543" s="942"/>
    </row>
    <row r="544" spans="9:10" x14ac:dyDescent="0.25">
      <c r="I544" s="941"/>
      <c r="J544" s="942"/>
    </row>
    <row r="545" spans="9:10" x14ac:dyDescent="0.25">
      <c r="I545" s="941"/>
      <c r="J545" s="942"/>
    </row>
    <row r="546" spans="9:10" x14ac:dyDescent="0.25">
      <c r="I546" s="941"/>
      <c r="J546" s="942"/>
    </row>
    <row r="547" spans="9:10" x14ac:dyDescent="0.25">
      <c r="I547" s="941"/>
      <c r="J547" s="942"/>
    </row>
    <row r="548" spans="9:10" x14ac:dyDescent="0.25">
      <c r="I548" s="941"/>
      <c r="J548" s="942"/>
    </row>
    <row r="549" spans="9:10" x14ac:dyDescent="0.25">
      <c r="I549" s="941"/>
      <c r="J549" s="942"/>
    </row>
    <row r="550" spans="9:10" x14ac:dyDescent="0.25">
      <c r="I550" s="941"/>
      <c r="J550" s="942"/>
    </row>
    <row r="551" spans="9:10" x14ac:dyDescent="0.25">
      <c r="I551" s="941"/>
      <c r="J551" s="942"/>
    </row>
    <row r="552" spans="9:10" x14ac:dyDescent="0.25">
      <c r="I552" s="941"/>
      <c r="J552" s="942"/>
    </row>
    <row r="553" spans="9:10" x14ac:dyDescent="0.25">
      <c r="I553" s="941"/>
      <c r="J553" s="942"/>
    </row>
    <row r="554" spans="9:10" x14ac:dyDescent="0.25">
      <c r="I554" s="941"/>
      <c r="J554" s="942"/>
    </row>
    <row r="555" spans="9:10" x14ac:dyDescent="0.25">
      <c r="I555" s="941"/>
      <c r="J555" s="942"/>
    </row>
    <row r="556" spans="9:10" x14ac:dyDescent="0.25">
      <c r="I556" s="941"/>
      <c r="J556" s="942"/>
    </row>
    <row r="557" spans="9:10" x14ac:dyDescent="0.25">
      <c r="I557" s="941"/>
      <c r="J557" s="942"/>
    </row>
    <row r="558" spans="9:10" x14ac:dyDescent="0.25">
      <c r="I558" s="941"/>
      <c r="J558" s="942"/>
    </row>
    <row r="559" spans="9:10" x14ac:dyDescent="0.25">
      <c r="I559" s="941"/>
      <c r="J559" s="942"/>
    </row>
    <row r="560" spans="9:10" x14ac:dyDescent="0.25">
      <c r="I560" s="941"/>
      <c r="J560" s="942"/>
    </row>
    <row r="561" spans="9:10" x14ac:dyDescent="0.25">
      <c r="I561" s="941"/>
      <c r="J561" s="942"/>
    </row>
    <row r="562" spans="9:10" x14ac:dyDescent="0.25">
      <c r="I562" s="941"/>
      <c r="J562" s="942"/>
    </row>
    <row r="563" spans="9:10" x14ac:dyDescent="0.25">
      <c r="I563" s="941"/>
      <c r="J563" s="942"/>
    </row>
    <row r="564" spans="9:10" x14ac:dyDescent="0.25">
      <c r="I564" s="941"/>
      <c r="J564" s="942"/>
    </row>
    <row r="565" spans="9:10" x14ac:dyDescent="0.25">
      <c r="I565" s="941"/>
      <c r="J565" s="942"/>
    </row>
    <row r="566" spans="9:10" x14ac:dyDescent="0.25">
      <c r="I566" s="941"/>
      <c r="J566" s="942"/>
    </row>
    <row r="567" spans="9:10" x14ac:dyDescent="0.25">
      <c r="I567" s="941"/>
      <c r="J567" s="942"/>
    </row>
    <row r="568" spans="9:10" x14ac:dyDescent="0.25">
      <c r="I568" s="941"/>
      <c r="J568" s="942"/>
    </row>
    <row r="569" spans="9:10" x14ac:dyDescent="0.25">
      <c r="I569" s="941"/>
      <c r="J569" s="942"/>
    </row>
    <row r="570" spans="9:10" x14ac:dyDescent="0.25">
      <c r="I570" s="941"/>
      <c r="J570" s="942"/>
    </row>
    <row r="571" spans="9:10" x14ac:dyDescent="0.25">
      <c r="I571" s="941"/>
      <c r="J571" s="942"/>
    </row>
    <row r="572" spans="9:10" x14ac:dyDescent="0.25">
      <c r="I572" s="941"/>
      <c r="J572" s="942"/>
    </row>
    <row r="573" spans="9:10" x14ac:dyDescent="0.25">
      <c r="I573" s="941"/>
      <c r="J573" s="942"/>
    </row>
    <row r="574" spans="9:10" x14ac:dyDescent="0.25">
      <c r="I574" s="941"/>
      <c r="J574" s="942"/>
    </row>
    <row r="575" spans="9:10" x14ac:dyDescent="0.25">
      <c r="I575" s="941"/>
      <c r="J575" s="942"/>
    </row>
    <row r="576" spans="9:10" x14ac:dyDescent="0.25">
      <c r="I576" s="941"/>
      <c r="J576" s="942"/>
    </row>
    <row r="577" spans="9:10" x14ac:dyDescent="0.25">
      <c r="I577" s="941"/>
      <c r="J577" s="942"/>
    </row>
    <row r="578" spans="9:10" x14ac:dyDescent="0.25">
      <c r="I578" s="941"/>
      <c r="J578" s="942"/>
    </row>
    <row r="579" spans="9:10" x14ac:dyDescent="0.25">
      <c r="I579" s="941"/>
      <c r="J579" s="942"/>
    </row>
    <row r="580" spans="9:10" x14ac:dyDescent="0.25">
      <c r="I580" s="941"/>
      <c r="J580" s="942"/>
    </row>
    <row r="581" spans="9:10" x14ac:dyDescent="0.25">
      <c r="I581" s="941"/>
      <c r="J581" s="942"/>
    </row>
    <row r="582" spans="9:10" x14ac:dyDescent="0.25">
      <c r="I582" s="941"/>
      <c r="J582" s="942"/>
    </row>
    <row r="583" spans="9:10" x14ac:dyDescent="0.25">
      <c r="I583" s="941"/>
      <c r="J583" s="942"/>
    </row>
    <row r="584" spans="9:10" x14ac:dyDescent="0.25">
      <c r="I584" s="941"/>
      <c r="J584" s="942"/>
    </row>
    <row r="585" spans="9:10" x14ac:dyDescent="0.25">
      <c r="I585" s="941"/>
      <c r="J585" s="942"/>
    </row>
    <row r="586" spans="9:10" x14ac:dyDescent="0.25">
      <c r="I586" s="941"/>
      <c r="J586" s="942"/>
    </row>
    <row r="587" spans="9:10" x14ac:dyDescent="0.25">
      <c r="I587" s="941"/>
      <c r="J587" s="942"/>
    </row>
    <row r="588" spans="9:10" x14ac:dyDescent="0.25">
      <c r="I588" s="941"/>
      <c r="J588" s="942"/>
    </row>
    <row r="589" spans="9:10" x14ac:dyDescent="0.25">
      <c r="I589" s="941"/>
      <c r="J589" s="942"/>
    </row>
    <row r="590" spans="9:10" x14ac:dyDescent="0.25">
      <c r="I590" s="941"/>
      <c r="J590" s="942"/>
    </row>
    <row r="591" spans="9:10" x14ac:dyDescent="0.25">
      <c r="I591" s="941"/>
      <c r="J591" s="942"/>
    </row>
    <row r="592" spans="9:10" x14ac:dyDescent="0.25">
      <c r="I592" s="941"/>
      <c r="J592" s="942"/>
    </row>
    <row r="593" spans="9:10" x14ac:dyDescent="0.25">
      <c r="I593" s="941"/>
      <c r="J593" s="942"/>
    </row>
    <row r="594" spans="9:10" x14ac:dyDescent="0.25">
      <c r="I594" s="941"/>
      <c r="J594" s="942"/>
    </row>
    <row r="595" spans="9:10" x14ac:dyDescent="0.25">
      <c r="I595" s="941"/>
      <c r="J595" s="942"/>
    </row>
    <row r="596" spans="9:10" x14ac:dyDescent="0.25">
      <c r="I596" s="941"/>
      <c r="J596" s="942"/>
    </row>
    <row r="597" spans="9:10" x14ac:dyDescent="0.25">
      <c r="I597" s="941"/>
      <c r="J597" s="942"/>
    </row>
    <row r="598" spans="9:10" x14ac:dyDescent="0.25">
      <c r="I598" s="941"/>
      <c r="J598" s="942"/>
    </row>
    <row r="599" spans="9:10" x14ac:dyDescent="0.25">
      <c r="I599" s="941"/>
      <c r="J599" s="942"/>
    </row>
    <row r="600" spans="9:10" x14ac:dyDescent="0.25">
      <c r="I600" s="941"/>
      <c r="J600" s="942"/>
    </row>
    <row r="601" spans="9:10" x14ac:dyDescent="0.25">
      <c r="I601" s="941"/>
      <c r="J601" s="942"/>
    </row>
    <row r="602" spans="9:10" x14ac:dyDescent="0.25">
      <c r="I602" s="941"/>
      <c r="J602" s="942"/>
    </row>
    <row r="603" spans="9:10" x14ac:dyDescent="0.25">
      <c r="I603" s="941"/>
      <c r="J603" s="942"/>
    </row>
    <row r="604" spans="9:10" x14ac:dyDescent="0.25">
      <c r="I604" s="941"/>
      <c r="J604" s="942"/>
    </row>
    <row r="605" spans="9:10" x14ac:dyDescent="0.25">
      <c r="I605" s="941"/>
      <c r="J605" s="942"/>
    </row>
    <row r="606" spans="9:10" x14ac:dyDescent="0.25">
      <c r="I606" s="941"/>
      <c r="J606" s="942"/>
    </row>
    <row r="607" spans="9:10" x14ac:dyDescent="0.25">
      <c r="I607" s="941"/>
      <c r="J607" s="942"/>
    </row>
    <row r="608" spans="9:10" x14ac:dyDescent="0.25">
      <c r="I608" s="941"/>
      <c r="J608" s="942"/>
    </row>
    <row r="609" spans="9:10" x14ac:dyDescent="0.25">
      <c r="I609" s="941"/>
      <c r="J609" s="942"/>
    </row>
    <row r="610" spans="9:10" x14ac:dyDescent="0.25">
      <c r="I610" s="941"/>
      <c r="J610" s="942"/>
    </row>
    <row r="611" spans="9:10" x14ac:dyDescent="0.25">
      <c r="I611" s="941"/>
      <c r="J611" s="942"/>
    </row>
    <row r="612" spans="9:10" x14ac:dyDescent="0.25">
      <c r="I612" s="941"/>
      <c r="J612" s="942"/>
    </row>
    <row r="613" spans="9:10" x14ac:dyDescent="0.25">
      <c r="I613" s="941"/>
      <c r="J613" s="942"/>
    </row>
    <row r="614" spans="9:10" x14ac:dyDescent="0.25">
      <c r="I614" s="941"/>
      <c r="J614" s="942"/>
    </row>
    <row r="615" spans="9:10" x14ac:dyDescent="0.25">
      <c r="I615" s="941"/>
      <c r="J615" s="942"/>
    </row>
    <row r="616" spans="9:10" x14ac:dyDescent="0.25">
      <c r="I616" s="941"/>
      <c r="J616" s="942"/>
    </row>
    <row r="617" spans="9:10" x14ac:dyDescent="0.25">
      <c r="I617" s="941"/>
      <c r="J617" s="942"/>
    </row>
    <row r="618" spans="9:10" x14ac:dyDescent="0.25">
      <c r="I618" s="941"/>
      <c r="J618" s="942"/>
    </row>
    <row r="619" spans="9:10" x14ac:dyDescent="0.25">
      <c r="I619" s="941"/>
      <c r="J619" s="942"/>
    </row>
    <row r="620" spans="9:10" x14ac:dyDescent="0.25">
      <c r="I620" s="941"/>
      <c r="J620" s="942"/>
    </row>
    <row r="621" spans="9:10" x14ac:dyDescent="0.25">
      <c r="I621" s="941"/>
      <c r="J621" s="942"/>
    </row>
    <row r="622" spans="9:10" x14ac:dyDescent="0.25">
      <c r="I622" s="941"/>
      <c r="J622" s="942"/>
    </row>
    <row r="623" spans="9:10" x14ac:dyDescent="0.25">
      <c r="I623" s="941"/>
      <c r="J623" s="942"/>
    </row>
    <row r="624" spans="9:10" x14ac:dyDescent="0.25">
      <c r="I624" s="941"/>
      <c r="J624" s="942"/>
    </row>
    <row r="625" spans="9:10" x14ac:dyDescent="0.25">
      <c r="I625" s="941"/>
      <c r="J625" s="942"/>
    </row>
    <row r="626" spans="9:10" x14ac:dyDescent="0.25">
      <c r="I626" s="941"/>
      <c r="J626" s="942"/>
    </row>
    <row r="627" spans="9:10" x14ac:dyDescent="0.25">
      <c r="I627" s="941"/>
      <c r="J627" s="942"/>
    </row>
    <row r="628" spans="9:10" x14ac:dyDescent="0.25">
      <c r="I628" s="941"/>
      <c r="J628" s="942"/>
    </row>
    <row r="629" spans="9:10" x14ac:dyDescent="0.25">
      <c r="I629" s="941"/>
      <c r="J629" s="942"/>
    </row>
    <row r="630" spans="9:10" x14ac:dyDescent="0.25">
      <c r="I630" s="941"/>
      <c r="J630" s="942"/>
    </row>
    <row r="631" spans="9:10" x14ac:dyDescent="0.25">
      <c r="I631" s="941"/>
      <c r="J631" s="942"/>
    </row>
    <row r="632" spans="9:10" x14ac:dyDescent="0.25">
      <c r="I632" s="941"/>
      <c r="J632" s="942"/>
    </row>
    <row r="633" spans="9:10" x14ac:dyDescent="0.25">
      <c r="I633" s="941"/>
      <c r="J633" s="942"/>
    </row>
    <row r="634" spans="9:10" x14ac:dyDescent="0.25">
      <c r="I634" s="941"/>
      <c r="J634" s="942"/>
    </row>
    <row r="635" spans="9:10" x14ac:dyDescent="0.25">
      <c r="I635" s="941"/>
      <c r="J635" s="942"/>
    </row>
    <row r="636" spans="9:10" x14ac:dyDescent="0.25">
      <c r="I636" s="941"/>
      <c r="J636" s="942"/>
    </row>
    <row r="637" spans="9:10" x14ac:dyDescent="0.25">
      <c r="I637" s="941"/>
      <c r="J637" s="942"/>
    </row>
    <row r="638" spans="9:10" x14ac:dyDescent="0.25">
      <c r="I638" s="941"/>
      <c r="J638" s="942"/>
    </row>
    <row r="639" spans="9:10" x14ac:dyDescent="0.25">
      <c r="I639" s="941"/>
      <c r="J639" s="942"/>
    </row>
    <row r="640" spans="9:10" x14ac:dyDescent="0.25">
      <c r="I640" s="941"/>
      <c r="J640" s="942"/>
    </row>
    <row r="641" spans="9:10" x14ac:dyDescent="0.25">
      <c r="I641" s="941"/>
      <c r="J641" s="942"/>
    </row>
    <row r="642" spans="9:10" x14ac:dyDescent="0.25">
      <c r="I642" s="941"/>
      <c r="J642" s="942"/>
    </row>
    <row r="643" spans="9:10" x14ac:dyDescent="0.25">
      <c r="I643" s="941"/>
      <c r="J643" s="942"/>
    </row>
    <row r="644" spans="9:10" x14ac:dyDescent="0.25">
      <c r="I644" s="941"/>
      <c r="J644" s="942"/>
    </row>
    <row r="645" spans="9:10" x14ac:dyDescent="0.25">
      <c r="I645" s="941"/>
      <c r="J645" s="942"/>
    </row>
    <row r="646" spans="9:10" x14ac:dyDescent="0.25">
      <c r="I646" s="941"/>
      <c r="J646" s="942"/>
    </row>
    <row r="647" spans="9:10" x14ac:dyDescent="0.25">
      <c r="I647" s="941"/>
      <c r="J647" s="942"/>
    </row>
    <row r="648" spans="9:10" x14ac:dyDescent="0.25">
      <c r="I648" s="941"/>
      <c r="J648" s="942"/>
    </row>
    <row r="649" spans="9:10" x14ac:dyDescent="0.25">
      <c r="I649" s="941"/>
      <c r="J649" s="942"/>
    </row>
    <row r="650" spans="9:10" x14ac:dyDescent="0.25">
      <c r="I650" s="941"/>
      <c r="J650" s="942"/>
    </row>
    <row r="651" spans="9:10" x14ac:dyDescent="0.25">
      <c r="I651" s="941"/>
      <c r="J651" s="942"/>
    </row>
    <row r="652" spans="9:10" x14ac:dyDescent="0.25">
      <c r="I652" s="941"/>
      <c r="J652" s="942"/>
    </row>
    <row r="653" spans="9:10" x14ac:dyDescent="0.25">
      <c r="I653" s="941"/>
      <c r="J653" s="942"/>
    </row>
    <row r="654" spans="9:10" x14ac:dyDescent="0.25">
      <c r="I654" s="941"/>
      <c r="J654" s="942"/>
    </row>
    <row r="655" spans="9:10" x14ac:dyDescent="0.25">
      <c r="I655" s="941"/>
      <c r="J655" s="942"/>
    </row>
    <row r="656" spans="9:10" x14ac:dyDescent="0.25">
      <c r="I656" s="941"/>
      <c r="J656" s="942"/>
    </row>
    <row r="657" spans="9:10" x14ac:dyDescent="0.25">
      <c r="I657" s="941"/>
      <c r="J657" s="942"/>
    </row>
    <row r="658" spans="9:10" x14ac:dyDescent="0.25">
      <c r="I658" s="941"/>
      <c r="J658" s="942"/>
    </row>
    <row r="659" spans="9:10" x14ac:dyDescent="0.25">
      <c r="I659" s="941"/>
      <c r="J659" s="942"/>
    </row>
    <row r="660" spans="9:10" x14ac:dyDescent="0.25">
      <c r="I660" s="941"/>
      <c r="J660" s="942"/>
    </row>
    <row r="661" spans="9:10" x14ac:dyDescent="0.25">
      <c r="I661" s="941"/>
      <c r="J661" s="942"/>
    </row>
    <row r="662" spans="9:10" x14ac:dyDescent="0.25">
      <c r="I662" s="941"/>
      <c r="J662" s="942"/>
    </row>
    <row r="663" spans="9:10" x14ac:dyDescent="0.25">
      <c r="I663" s="941"/>
      <c r="J663" s="942"/>
    </row>
    <row r="664" spans="9:10" x14ac:dyDescent="0.25">
      <c r="I664" s="941"/>
      <c r="J664" s="942"/>
    </row>
    <row r="665" spans="9:10" x14ac:dyDescent="0.25">
      <c r="I665" s="941"/>
      <c r="J665" s="942"/>
    </row>
    <row r="666" spans="9:10" x14ac:dyDescent="0.25">
      <c r="I666" s="941"/>
      <c r="J666" s="942"/>
    </row>
    <row r="667" spans="9:10" x14ac:dyDescent="0.25">
      <c r="I667" s="941"/>
      <c r="J667" s="942"/>
    </row>
    <row r="668" spans="9:10" x14ac:dyDescent="0.25">
      <c r="I668" s="941"/>
      <c r="J668" s="942"/>
    </row>
    <row r="669" spans="9:10" x14ac:dyDescent="0.25">
      <c r="I669" s="941"/>
      <c r="J669" s="942"/>
    </row>
    <row r="670" spans="9:10" x14ac:dyDescent="0.25">
      <c r="I670" s="941"/>
      <c r="J670" s="942"/>
    </row>
    <row r="671" spans="9:10" x14ac:dyDescent="0.25">
      <c r="I671" s="941"/>
      <c r="J671" s="942"/>
    </row>
    <row r="672" spans="9:10" x14ac:dyDescent="0.25">
      <c r="I672" s="941"/>
      <c r="J672" s="942"/>
    </row>
    <row r="673" spans="9:10" x14ac:dyDescent="0.25">
      <c r="I673" s="941"/>
      <c r="J673" s="942"/>
    </row>
    <row r="674" spans="9:10" x14ac:dyDescent="0.25">
      <c r="I674" s="941"/>
      <c r="J674" s="942"/>
    </row>
    <row r="675" spans="9:10" x14ac:dyDescent="0.25">
      <c r="I675" s="941"/>
      <c r="J675" s="942"/>
    </row>
    <row r="676" spans="9:10" x14ac:dyDescent="0.25">
      <c r="I676" s="941"/>
      <c r="J676" s="942"/>
    </row>
    <row r="677" spans="9:10" x14ac:dyDescent="0.25">
      <c r="I677" s="941"/>
      <c r="J677" s="942"/>
    </row>
    <row r="678" spans="9:10" x14ac:dyDescent="0.25">
      <c r="I678" s="941"/>
      <c r="J678" s="942"/>
    </row>
    <row r="679" spans="9:10" x14ac:dyDescent="0.25">
      <c r="I679" s="941"/>
      <c r="J679" s="942"/>
    </row>
    <row r="680" spans="9:10" x14ac:dyDescent="0.25">
      <c r="I680" s="941"/>
      <c r="J680" s="942"/>
    </row>
    <row r="681" spans="9:10" x14ac:dyDescent="0.25">
      <c r="I681" s="941"/>
      <c r="J681" s="942"/>
    </row>
    <row r="682" spans="9:10" x14ac:dyDescent="0.25">
      <c r="I682" s="941"/>
      <c r="J682" s="942"/>
    </row>
    <row r="683" spans="9:10" x14ac:dyDescent="0.25">
      <c r="I683" s="941"/>
      <c r="J683" s="942"/>
    </row>
    <row r="684" spans="9:10" x14ac:dyDescent="0.25">
      <c r="I684" s="941"/>
      <c r="J684" s="942"/>
    </row>
    <row r="685" spans="9:10" x14ac:dyDescent="0.25">
      <c r="I685" s="941"/>
      <c r="J685" s="942"/>
    </row>
    <row r="686" spans="9:10" x14ac:dyDescent="0.25">
      <c r="I686" s="941"/>
      <c r="J686" s="942"/>
    </row>
    <row r="687" spans="9:10" x14ac:dyDescent="0.25">
      <c r="I687" s="941"/>
      <c r="J687" s="942"/>
    </row>
    <row r="688" spans="9:10" x14ac:dyDescent="0.25">
      <c r="I688" s="941"/>
      <c r="J688" s="942"/>
    </row>
    <row r="689" spans="9:10" x14ac:dyDescent="0.25">
      <c r="I689" s="941"/>
      <c r="J689" s="942"/>
    </row>
    <row r="690" spans="9:10" x14ac:dyDescent="0.25">
      <c r="I690" s="941"/>
      <c r="J690" s="942"/>
    </row>
    <row r="691" spans="9:10" x14ac:dyDescent="0.25">
      <c r="I691" s="941"/>
      <c r="J691" s="942"/>
    </row>
    <row r="692" spans="9:10" x14ac:dyDescent="0.25">
      <c r="I692" s="941"/>
      <c r="J692" s="942"/>
    </row>
    <row r="693" spans="9:10" x14ac:dyDescent="0.25">
      <c r="I693" s="941"/>
      <c r="J693" s="942"/>
    </row>
    <row r="694" spans="9:10" x14ac:dyDescent="0.25">
      <c r="I694" s="941"/>
      <c r="J694" s="942"/>
    </row>
    <row r="695" spans="9:10" x14ac:dyDescent="0.25">
      <c r="I695" s="941"/>
      <c r="J695" s="942"/>
    </row>
    <row r="696" spans="9:10" x14ac:dyDescent="0.25">
      <c r="I696" s="941"/>
      <c r="J696" s="942"/>
    </row>
    <row r="697" spans="9:10" x14ac:dyDescent="0.25">
      <c r="I697" s="941"/>
      <c r="J697" s="942"/>
    </row>
    <row r="698" spans="9:10" x14ac:dyDescent="0.25">
      <c r="I698" s="941"/>
      <c r="J698" s="942"/>
    </row>
    <row r="699" spans="9:10" x14ac:dyDescent="0.25">
      <c r="I699" s="941"/>
      <c r="J699" s="942"/>
    </row>
    <row r="700" spans="9:10" x14ac:dyDescent="0.25">
      <c r="I700" s="941"/>
      <c r="J700" s="942"/>
    </row>
    <row r="701" spans="9:10" x14ac:dyDescent="0.25">
      <c r="I701" s="941"/>
      <c r="J701" s="942"/>
    </row>
    <row r="702" spans="9:10" x14ac:dyDescent="0.25">
      <c r="I702" s="941"/>
      <c r="J702" s="942"/>
    </row>
    <row r="703" spans="9:10" x14ac:dyDescent="0.25">
      <c r="I703" s="941"/>
      <c r="J703" s="942"/>
    </row>
    <row r="704" spans="9:10" x14ac:dyDescent="0.25">
      <c r="I704" s="941"/>
      <c r="J704" s="942"/>
    </row>
    <row r="705" spans="9:10" x14ac:dyDescent="0.25">
      <c r="I705" s="941"/>
      <c r="J705" s="942"/>
    </row>
    <row r="706" spans="9:10" x14ac:dyDescent="0.25">
      <c r="I706" s="941"/>
      <c r="J706" s="942"/>
    </row>
    <row r="707" spans="9:10" x14ac:dyDescent="0.25">
      <c r="I707" s="941"/>
      <c r="J707" s="942"/>
    </row>
    <row r="708" spans="9:10" x14ac:dyDescent="0.25">
      <c r="I708" s="941"/>
      <c r="J708" s="942"/>
    </row>
    <row r="709" spans="9:10" x14ac:dyDescent="0.25">
      <c r="I709" s="941"/>
      <c r="J709" s="942"/>
    </row>
    <row r="710" spans="9:10" x14ac:dyDescent="0.25">
      <c r="I710" s="941"/>
      <c r="J710" s="942"/>
    </row>
    <row r="711" spans="9:10" x14ac:dyDescent="0.25">
      <c r="I711" s="941"/>
      <c r="J711" s="942"/>
    </row>
    <row r="712" spans="9:10" x14ac:dyDescent="0.25">
      <c r="I712" s="941"/>
      <c r="J712" s="942"/>
    </row>
    <row r="713" spans="9:10" x14ac:dyDescent="0.25">
      <c r="I713" s="941"/>
      <c r="J713" s="942"/>
    </row>
    <row r="714" spans="9:10" x14ac:dyDescent="0.25">
      <c r="I714" s="941"/>
      <c r="J714" s="942"/>
    </row>
    <row r="715" spans="9:10" x14ac:dyDescent="0.25">
      <c r="I715" s="941"/>
      <c r="J715" s="942"/>
    </row>
    <row r="716" spans="9:10" x14ac:dyDescent="0.25">
      <c r="I716" s="941"/>
      <c r="J716" s="942"/>
    </row>
    <row r="717" spans="9:10" x14ac:dyDescent="0.25">
      <c r="I717" s="941"/>
      <c r="J717" s="942"/>
    </row>
    <row r="718" spans="9:10" x14ac:dyDescent="0.25">
      <c r="I718" s="941"/>
      <c r="J718" s="942"/>
    </row>
    <row r="719" spans="9:10" x14ac:dyDescent="0.25">
      <c r="I719" s="941"/>
      <c r="J719" s="942"/>
    </row>
    <row r="720" spans="9:10" x14ac:dyDescent="0.25">
      <c r="I720" s="941"/>
      <c r="J720" s="942"/>
    </row>
    <row r="721" spans="9:10" x14ac:dyDescent="0.25">
      <c r="I721" s="941"/>
      <c r="J721" s="942"/>
    </row>
    <row r="722" spans="9:10" x14ac:dyDescent="0.25">
      <c r="I722" s="941"/>
      <c r="J722" s="942"/>
    </row>
    <row r="723" spans="9:10" x14ac:dyDescent="0.25">
      <c r="I723" s="941"/>
      <c r="J723" s="942"/>
    </row>
    <row r="724" spans="9:10" x14ac:dyDescent="0.25">
      <c r="I724" s="941"/>
      <c r="J724" s="942"/>
    </row>
    <row r="725" spans="9:10" x14ac:dyDescent="0.25">
      <c r="I725" s="941"/>
      <c r="J725" s="942"/>
    </row>
    <row r="726" spans="9:10" x14ac:dyDescent="0.25">
      <c r="I726" s="941"/>
      <c r="J726" s="942"/>
    </row>
    <row r="727" spans="9:10" x14ac:dyDescent="0.25">
      <c r="I727" s="941"/>
      <c r="J727" s="942"/>
    </row>
    <row r="728" spans="9:10" x14ac:dyDescent="0.25">
      <c r="I728" s="941"/>
      <c r="J728" s="942"/>
    </row>
    <row r="729" spans="9:10" x14ac:dyDescent="0.25">
      <c r="I729" s="941"/>
      <c r="J729" s="942"/>
    </row>
    <row r="730" spans="9:10" x14ac:dyDescent="0.25">
      <c r="I730" s="941"/>
      <c r="J730" s="942"/>
    </row>
    <row r="731" spans="9:10" x14ac:dyDescent="0.25">
      <c r="I731" s="941"/>
      <c r="J731" s="942"/>
    </row>
    <row r="732" spans="9:10" x14ac:dyDescent="0.25">
      <c r="I732" s="941"/>
      <c r="J732" s="942"/>
    </row>
    <row r="733" spans="9:10" x14ac:dyDescent="0.25">
      <c r="I733" s="941"/>
      <c r="J733" s="942"/>
    </row>
    <row r="734" spans="9:10" x14ac:dyDescent="0.25">
      <c r="I734" s="941"/>
      <c r="J734" s="942"/>
    </row>
    <row r="735" spans="9:10" x14ac:dyDescent="0.25">
      <c r="I735" s="941"/>
      <c r="J735" s="942"/>
    </row>
    <row r="736" spans="9:10" x14ac:dyDescent="0.25">
      <c r="I736" s="941"/>
      <c r="J736" s="942"/>
    </row>
    <row r="737" spans="9:10" x14ac:dyDescent="0.25">
      <c r="I737" s="941"/>
      <c r="J737" s="942"/>
    </row>
    <row r="738" spans="9:10" x14ac:dyDescent="0.25">
      <c r="I738" s="941"/>
      <c r="J738" s="942"/>
    </row>
    <row r="739" spans="9:10" x14ac:dyDescent="0.25">
      <c r="I739" s="941"/>
      <c r="J739" s="942"/>
    </row>
    <row r="740" spans="9:10" x14ac:dyDescent="0.25">
      <c r="I740" s="941"/>
      <c r="J740" s="942"/>
    </row>
    <row r="741" spans="9:10" x14ac:dyDescent="0.25">
      <c r="I741" s="941"/>
      <c r="J741" s="942"/>
    </row>
    <row r="742" spans="9:10" x14ac:dyDescent="0.25">
      <c r="I742" s="941"/>
      <c r="J742" s="942"/>
    </row>
    <row r="743" spans="9:10" x14ac:dyDescent="0.25">
      <c r="I743" s="941"/>
      <c r="J743" s="942"/>
    </row>
    <row r="744" spans="9:10" x14ac:dyDescent="0.25">
      <c r="I744" s="941"/>
      <c r="J744" s="942"/>
    </row>
    <row r="745" spans="9:10" x14ac:dyDescent="0.25">
      <c r="I745" s="941"/>
      <c r="J745" s="942"/>
    </row>
    <row r="746" spans="9:10" x14ac:dyDescent="0.25">
      <c r="I746" s="941"/>
      <c r="J746" s="942"/>
    </row>
    <row r="747" spans="9:10" x14ac:dyDescent="0.25">
      <c r="I747" s="941"/>
      <c r="J747" s="942"/>
    </row>
    <row r="748" spans="9:10" x14ac:dyDescent="0.25">
      <c r="I748" s="941"/>
      <c r="J748" s="942"/>
    </row>
    <row r="749" spans="9:10" x14ac:dyDescent="0.25">
      <c r="I749" s="941"/>
      <c r="J749" s="942"/>
    </row>
    <row r="750" spans="9:10" x14ac:dyDescent="0.25">
      <c r="I750" s="941"/>
      <c r="J750" s="942"/>
    </row>
    <row r="751" spans="9:10" x14ac:dyDescent="0.25">
      <c r="I751" s="941"/>
      <c r="J751" s="942"/>
    </row>
    <row r="752" spans="9:10" x14ac:dyDescent="0.25">
      <c r="I752" s="941"/>
      <c r="J752" s="942"/>
    </row>
    <row r="753" spans="9:10" x14ac:dyDescent="0.25">
      <c r="I753" s="941"/>
      <c r="J753" s="942"/>
    </row>
    <row r="754" spans="9:10" x14ac:dyDescent="0.25">
      <c r="I754" s="941"/>
      <c r="J754" s="942"/>
    </row>
    <row r="755" spans="9:10" x14ac:dyDescent="0.25">
      <c r="I755" s="941"/>
      <c r="J755" s="942"/>
    </row>
    <row r="756" spans="9:10" x14ac:dyDescent="0.25">
      <c r="I756" s="941"/>
      <c r="J756" s="942"/>
    </row>
    <row r="757" spans="9:10" x14ac:dyDescent="0.25">
      <c r="I757" s="941"/>
      <c r="J757" s="942"/>
    </row>
    <row r="758" spans="9:10" x14ac:dyDescent="0.25">
      <c r="I758" s="941"/>
      <c r="J758" s="942"/>
    </row>
    <row r="759" spans="9:10" x14ac:dyDescent="0.25">
      <c r="I759" s="941"/>
      <c r="J759" s="942"/>
    </row>
    <row r="760" spans="9:10" x14ac:dyDescent="0.25">
      <c r="I760" s="941"/>
      <c r="J760" s="942"/>
    </row>
    <row r="761" spans="9:10" x14ac:dyDescent="0.25">
      <c r="I761" s="941"/>
      <c r="J761" s="942"/>
    </row>
    <row r="762" spans="9:10" x14ac:dyDescent="0.25">
      <c r="I762" s="941"/>
      <c r="J762" s="942"/>
    </row>
    <row r="763" spans="9:10" x14ac:dyDescent="0.25">
      <c r="I763" s="941"/>
      <c r="J763" s="942"/>
    </row>
    <row r="764" spans="9:10" x14ac:dyDescent="0.25">
      <c r="I764" s="941"/>
      <c r="J764" s="942"/>
    </row>
    <row r="765" spans="9:10" x14ac:dyDescent="0.25">
      <c r="I765" s="941"/>
      <c r="J765" s="942"/>
    </row>
    <row r="766" spans="9:10" x14ac:dyDescent="0.25">
      <c r="I766" s="941"/>
      <c r="J766" s="942"/>
    </row>
    <row r="767" spans="9:10" x14ac:dyDescent="0.25">
      <c r="I767" s="941"/>
      <c r="J767" s="942"/>
    </row>
    <row r="768" spans="9:10" x14ac:dyDescent="0.25">
      <c r="I768" s="941"/>
      <c r="J768" s="942"/>
    </row>
    <row r="769" spans="9:10" x14ac:dyDescent="0.25">
      <c r="I769" s="941"/>
      <c r="J769" s="942"/>
    </row>
    <row r="770" spans="9:10" x14ac:dyDescent="0.25">
      <c r="I770" s="941"/>
      <c r="J770" s="942"/>
    </row>
    <row r="771" spans="9:10" x14ac:dyDescent="0.25">
      <c r="I771" s="941"/>
      <c r="J771" s="942"/>
    </row>
    <row r="772" spans="9:10" x14ac:dyDescent="0.25">
      <c r="I772" s="941"/>
      <c r="J772" s="942"/>
    </row>
    <row r="773" spans="9:10" x14ac:dyDescent="0.25">
      <c r="I773" s="941"/>
      <c r="J773" s="942"/>
    </row>
    <row r="774" spans="9:10" x14ac:dyDescent="0.25">
      <c r="I774" s="941"/>
      <c r="J774" s="942"/>
    </row>
    <row r="775" spans="9:10" x14ac:dyDescent="0.25">
      <c r="I775" s="941"/>
      <c r="J775" s="942"/>
    </row>
    <row r="776" spans="9:10" x14ac:dyDescent="0.25">
      <c r="I776" s="941"/>
      <c r="J776" s="942"/>
    </row>
    <row r="777" spans="9:10" x14ac:dyDescent="0.25">
      <c r="I777" s="941"/>
      <c r="J777" s="942"/>
    </row>
    <row r="778" spans="9:10" x14ac:dyDescent="0.25">
      <c r="I778" s="941"/>
      <c r="J778" s="942"/>
    </row>
    <row r="779" spans="9:10" x14ac:dyDescent="0.25">
      <c r="I779" s="941"/>
      <c r="J779" s="942"/>
    </row>
    <row r="780" spans="9:10" x14ac:dyDescent="0.25">
      <c r="I780" s="941"/>
      <c r="J780" s="942"/>
    </row>
    <row r="781" spans="9:10" x14ac:dyDescent="0.25">
      <c r="I781" s="941"/>
      <c r="J781" s="942"/>
    </row>
    <row r="782" spans="9:10" x14ac:dyDescent="0.25">
      <c r="I782" s="941"/>
      <c r="J782" s="942"/>
    </row>
    <row r="783" spans="9:10" x14ac:dyDescent="0.25">
      <c r="I783" s="941"/>
      <c r="J783" s="942"/>
    </row>
    <row r="784" spans="9:10" x14ac:dyDescent="0.25">
      <c r="I784" s="941"/>
      <c r="J784" s="942"/>
    </row>
    <row r="785" spans="9:10" x14ac:dyDescent="0.25">
      <c r="I785" s="941"/>
      <c r="J785" s="942"/>
    </row>
    <row r="786" spans="9:10" x14ac:dyDescent="0.25">
      <c r="I786" s="941"/>
      <c r="J786" s="942"/>
    </row>
    <row r="787" spans="9:10" x14ac:dyDescent="0.25">
      <c r="I787" s="941"/>
      <c r="J787" s="942"/>
    </row>
    <row r="788" spans="9:10" x14ac:dyDescent="0.25">
      <c r="I788" s="941"/>
      <c r="J788" s="942"/>
    </row>
    <row r="789" spans="9:10" x14ac:dyDescent="0.25">
      <c r="I789" s="941"/>
      <c r="J789" s="942"/>
    </row>
    <row r="790" spans="9:10" x14ac:dyDescent="0.25">
      <c r="I790" s="941"/>
      <c r="J790" s="942"/>
    </row>
    <row r="791" spans="9:10" x14ac:dyDescent="0.25">
      <c r="I791" s="941"/>
      <c r="J791" s="942"/>
    </row>
    <row r="792" spans="9:10" x14ac:dyDescent="0.25">
      <c r="I792" s="941"/>
      <c r="J792" s="942"/>
    </row>
    <row r="793" spans="9:10" x14ac:dyDescent="0.25">
      <c r="I793" s="941"/>
      <c r="J793" s="942"/>
    </row>
    <row r="794" spans="9:10" x14ac:dyDescent="0.25">
      <c r="I794" s="941"/>
      <c r="J794" s="942"/>
    </row>
    <row r="795" spans="9:10" x14ac:dyDescent="0.25">
      <c r="I795" s="941"/>
      <c r="J795" s="942"/>
    </row>
    <row r="796" spans="9:10" x14ac:dyDescent="0.25">
      <c r="I796" s="941"/>
      <c r="J796" s="942"/>
    </row>
    <row r="797" spans="9:10" x14ac:dyDescent="0.25">
      <c r="I797" s="941"/>
      <c r="J797" s="942"/>
    </row>
    <row r="798" spans="9:10" x14ac:dyDescent="0.25">
      <c r="I798" s="941"/>
      <c r="J798" s="942"/>
    </row>
    <row r="799" spans="9:10" x14ac:dyDescent="0.25">
      <c r="I799" s="941"/>
      <c r="J799" s="942"/>
    </row>
    <row r="800" spans="9:10" x14ac:dyDescent="0.25">
      <c r="I800" s="941"/>
      <c r="J800" s="942"/>
    </row>
    <row r="801" spans="9:10" x14ac:dyDescent="0.25">
      <c r="I801" s="941"/>
      <c r="J801" s="942"/>
    </row>
    <row r="802" spans="9:10" x14ac:dyDescent="0.25">
      <c r="I802" s="941"/>
      <c r="J802" s="942"/>
    </row>
    <row r="803" spans="9:10" x14ac:dyDescent="0.25">
      <c r="I803" s="941"/>
      <c r="J803" s="942"/>
    </row>
    <row r="804" spans="9:10" x14ac:dyDescent="0.25">
      <c r="I804" s="941"/>
      <c r="J804" s="942"/>
    </row>
    <row r="805" spans="9:10" x14ac:dyDescent="0.25">
      <c r="I805" s="941"/>
      <c r="J805" s="942"/>
    </row>
    <row r="806" spans="9:10" x14ac:dyDescent="0.25">
      <c r="I806" s="941"/>
      <c r="J806" s="942"/>
    </row>
    <row r="807" spans="9:10" x14ac:dyDescent="0.25">
      <c r="I807" s="941"/>
      <c r="J807" s="942"/>
    </row>
    <row r="808" spans="9:10" x14ac:dyDescent="0.25">
      <c r="I808" s="941"/>
      <c r="J808" s="942"/>
    </row>
    <row r="809" spans="9:10" x14ac:dyDescent="0.25">
      <c r="I809" s="941"/>
      <c r="J809" s="942"/>
    </row>
    <row r="810" spans="9:10" x14ac:dyDescent="0.25">
      <c r="I810" s="941"/>
      <c r="J810" s="942"/>
    </row>
    <row r="811" spans="9:10" x14ac:dyDescent="0.25">
      <c r="I811" s="941"/>
      <c r="J811" s="942"/>
    </row>
    <row r="812" spans="9:10" x14ac:dyDescent="0.25">
      <c r="I812" s="941"/>
      <c r="J812" s="942"/>
    </row>
    <row r="813" spans="9:10" x14ac:dyDescent="0.25">
      <c r="I813" s="941"/>
      <c r="J813" s="942"/>
    </row>
    <row r="814" spans="9:10" x14ac:dyDescent="0.25">
      <c r="I814" s="941"/>
      <c r="J814" s="942"/>
    </row>
    <row r="815" spans="9:10" x14ac:dyDescent="0.25">
      <c r="I815" s="941"/>
      <c r="J815" s="942"/>
    </row>
    <row r="816" spans="9:10" x14ac:dyDescent="0.25">
      <c r="I816" s="941"/>
      <c r="J816" s="942"/>
    </row>
    <row r="817" spans="9:10" x14ac:dyDescent="0.25">
      <c r="I817" s="941"/>
      <c r="J817" s="942"/>
    </row>
    <row r="818" spans="9:10" x14ac:dyDescent="0.25">
      <c r="I818" s="941"/>
      <c r="J818" s="942"/>
    </row>
    <row r="819" spans="9:10" x14ac:dyDescent="0.25">
      <c r="I819" s="941"/>
      <c r="J819" s="942"/>
    </row>
    <row r="820" spans="9:10" x14ac:dyDescent="0.25">
      <c r="I820" s="941"/>
      <c r="J820" s="942"/>
    </row>
    <row r="821" spans="9:10" x14ac:dyDescent="0.25">
      <c r="I821" s="941"/>
      <c r="J821" s="942"/>
    </row>
    <row r="822" spans="9:10" x14ac:dyDescent="0.25">
      <c r="I822" s="941"/>
      <c r="J822" s="942"/>
    </row>
    <row r="823" spans="9:10" x14ac:dyDescent="0.25">
      <c r="I823" s="941"/>
      <c r="J823" s="942"/>
    </row>
    <row r="824" spans="9:10" x14ac:dyDescent="0.25">
      <c r="I824" s="941"/>
      <c r="J824" s="942"/>
    </row>
    <row r="825" spans="9:10" x14ac:dyDescent="0.25">
      <c r="I825" s="941"/>
      <c r="J825" s="942"/>
    </row>
    <row r="826" spans="9:10" x14ac:dyDescent="0.25">
      <c r="I826" s="941"/>
      <c r="J826" s="942"/>
    </row>
    <row r="827" spans="9:10" x14ac:dyDescent="0.25">
      <c r="I827" s="941"/>
      <c r="J827" s="942"/>
    </row>
    <row r="828" spans="9:10" x14ac:dyDescent="0.25">
      <c r="I828" s="941"/>
      <c r="J828" s="942"/>
    </row>
    <row r="829" spans="9:10" x14ac:dyDescent="0.25">
      <c r="I829" s="941"/>
      <c r="J829" s="942"/>
    </row>
    <row r="830" spans="9:10" x14ac:dyDescent="0.25">
      <c r="I830" s="941"/>
      <c r="J830" s="942"/>
    </row>
    <row r="831" spans="9:10" x14ac:dyDescent="0.25">
      <c r="I831" s="941"/>
      <c r="J831" s="942"/>
    </row>
    <row r="832" spans="9:10" x14ac:dyDescent="0.25">
      <c r="I832" s="941"/>
      <c r="J832" s="942"/>
    </row>
    <row r="833" spans="9:10" x14ac:dyDescent="0.25">
      <c r="I833" s="941"/>
      <c r="J833" s="942"/>
    </row>
    <row r="834" spans="9:10" x14ac:dyDescent="0.25">
      <c r="I834" s="941"/>
      <c r="J834" s="942"/>
    </row>
    <row r="835" spans="9:10" x14ac:dyDescent="0.25">
      <c r="I835" s="941"/>
      <c r="J835" s="942"/>
    </row>
    <row r="836" spans="9:10" x14ac:dyDescent="0.25">
      <c r="I836" s="941"/>
      <c r="J836" s="942"/>
    </row>
    <row r="837" spans="9:10" x14ac:dyDescent="0.25">
      <c r="I837" s="941"/>
      <c r="J837" s="942"/>
    </row>
    <row r="838" spans="9:10" x14ac:dyDescent="0.25">
      <c r="I838" s="941"/>
      <c r="J838" s="942"/>
    </row>
    <row r="839" spans="9:10" x14ac:dyDescent="0.25">
      <c r="I839" s="941"/>
      <c r="J839" s="942"/>
    </row>
    <row r="840" spans="9:10" x14ac:dyDescent="0.25">
      <c r="I840" s="941"/>
      <c r="J840" s="942"/>
    </row>
    <row r="841" spans="9:10" x14ac:dyDescent="0.25">
      <c r="I841" s="941"/>
      <c r="J841" s="942"/>
    </row>
    <row r="842" spans="9:10" x14ac:dyDescent="0.25">
      <c r="I842" s="941"/>
      <c r="J842" s="942"/>
    </row>
    <row r="843" spans="9:10" x14ac:dyDescent="0.25">
      <c r="I843" s="941"/>
      <c r="J843" s="942"/>
    </row>
    <row r="844" spans="9:10" x14ac:dyDescent="0.25">
      <c r="I844" s="941"/>
      <c r="J844" s="942"/>
    </row>
    <row r="845" spans="9:10" x14ac:dyDescent="0.25">
      <c r="I845" s="941"/>
      <c r="J845" s="942"/>
    </row>
    <row r="846" spans="9:10" x14ac:dyDescent="0.25">
      <c r="I846" s="941"/>
      <c r="J846" s="942"/>
    </row>
    <row r="847" spans="9:10" x14ac:dyDescent="0.25">
      <c r="I847" s="941"/>
      <c r="J847" s="942"/>
    </row>
    <row r="848" spans="9:10" x14ac:dyDescent="0.25">
      <c r="I848" s="941"/>
      <c r="J848" s="942"/>
    </row>
    <row r="849" spans="9:10" x14ac:dyDescent="0.25">
      <c r="I849" s="941"/>
      <c r="J849" s="942"/>
    </row>
    <row r="850" spans="9:10" x14ac:dyDescent="0.25">
      <c r="I850" s="941"/>
      <c r="J850" s="942"/>
    </row>
    <row r="851" spans="9:10" x14ac:dyDescent="0.25">
      <c r="I851" s="941"/>
      <c r="J851" s="942"/>
    </row>
    <row r="852" spans="9:10" x14ac:dyDescent="0.25">
      <c r="I852" s="941"/>
      <c r="J852" s="942"/>
    </row>
    <row r="853" spans="9:10" x14ac:dyDescent="0.25">
      <c r="I853" s="941"/>
      <c r="J853" s="942"/>
    </row>
    <row r="854" spans="9:10" x14ac:dyDescent="0.25">
      <c r="I854" s="941"/>
      <c r="J854" s="942"/>
    </row>
    <row r="855" spans="9:10" x14ac:dyDescent="0.25">
      <c r="I855" s="941"/>
      <c r="J855" s="942"/>
    </row>
    <row r="856" spans="9:10" x14ac:dyDescent="0.25">
      <c r="I856" s="941"/>
      <c r="J856" s="942"/>
    </row>
    <row r="857" spans="9:10" x14ac:dyDescent="0.25">
      <c r="I857" s="941"/>
      <c r="J857" s="942"/>
    </row>
    <row r="858" spans="9:10" x14ac:dyDescent="0.25">
      <c r="I858" s="941"/>
      <c r="J858" s="942"/>
    </row>
    <row r="859" spans="9:10" x14ac:dyDescent="0.25">
      <c r="I859" s="941"/>
      <c r="J859" s="942"/>
    </row>
    <row r="860" spans="9:10" x14ac:dyDescent="0.25">
      <c r="I860" s="941"/>
      <c r="J860" s="942"/>
    </row>
    <row r="861" spans="9:10" x14ac:dyDescent="0.25">
      <c r="I861" s="941"/>
      <c r="J861" s="942"/>
    </row>
    <row r="862" spans="9:10" x14ac:dyDescent="0.25">
      <c r="I862" s="941"/>
      <c r="J862" s="942"/>
    </row>
    <row r="863" spans="9:10" x14ac:dyDescent="0.25">
      <c r="I863" s="941"/>
      <c r="J863" s="942"/>
    </row>
    <row r="864" spans="9:10" x14ac:dyDescent="0.25">
      <c r="I864" s="941"/>
      <c r="J864" s="942"/>
    </row>
    <row r="865" spans="9:10" x14ac:dyDescent="0.25">
      <c r="I865" s="941"/>
      <c r="J865" s="942"/>
    </row>
    <row r="866" spans="9:10" x14ac:dyDescent="0.25">
      <c r="I866" s="941"/>
      <c r="J866" s="942"/>
    </row>
    <row r="867" spans="9:10" x14ac:dyDescent="0.25">
      <c r="I867" s="941"/>
      <c r="J867" s="942"/>
    </row>
    <row r="868" spans="9:10" x14ac:dyDescent="0.25">
      <c r="I868" s="941"/>
      <c r="J868" s="942"/>
    </row>
    <row r="869" spans="9:10" x14ac:dyDescent="0.25">
      <c r="I869" s="941"/>
      <c r="J869" s="942"/>
    </row>
    <row r="870" spans="9:10" x14ac:dyDescent="0.25">
      <c r="I870" s="941"/>
      <c r="J870" s="942"/>
    </row>
    <row r="871" spans="9:10" x14ac:dyDescent="0.25">
      <c r="I871" s="941"/>
      <c r="J871" s="942"/>
    </row>
    <row r="872" spans="9:10" x14ac:dyDescent="0.25">
      <c r="I872" s="941"/>
      <c r="J872" s="942"/>
    </row>
    <row r="873" spans="9:10" x14ac:dyDescent="0.25">
      <c r="I873" s="941"/>
      <c r="J873" s="942"/>
    </row>
    <row r="874" spans="9:10" x14ac:dyDescent="0.25">
      <c r="I874" s="941"/>
      <c r="J874" s="942"/>
    </row>
    <row r="875" spans="9:10" x14ac:dyDescent="0.25">
      <c r="I875" s="941"/>
      <c r="J875" s="942"/>
    </row>
    <row r="876" spans="9:10" x14ac:dyDescent="0.25">
      <c r="I876" s="941"/>
      <c r="J876" s="942"/>
    </row>
    <row r="877" spans="9:10" x14ac:dyDescent="0.25">
      <c r="I877" s="941"/>
      <c r="J877" s="942"/>
    </row>
    <row r="878" spans="9:10" x14ac:dyDescent="0.25">
      <c r="I878" s="941"/>
      <c r="J878" s="942"/>
    </row>
    <row r="879" spans="9:10" x14ac:dyDescent="0.25">
      <c r="I879" s="941"/>
      <c r="J879" s="942"/>
    </row>
    <row r="880" spans="9:10" x14ac:dyDescent="0.25">
      <c r="I880" s="941"/>
      <c r="J880" s="942"/>
    </row>
    <row r="881" spans="9:10" x14ac:dyDescent="0.25">
      <c r="I881" s="941"/>
      <c r="J881" s="942"/>
    </row>
    <row r="882" spans="9:10" x14ac:dyDescent="0.25">
      <c r="I882" s="941"/>
      <c r="J882" s="942"/>
    </row>
    <row r="883" spans="9:10" x14ac:dyDescent="0.25">
      <c r="I883" s="941"/>
      <c r="J883" s="942"/>
    </row>
    <row r="884" spans="9:10" x14ac:dyDescent="0.25">
      <c r="I884" s="941"/>
      <c r="J884" s="942"/>
    </row>
    <row r="885" spans="9:10" x14ac:dyDescent="0.25">
      <c r="I885" s="941"/>
      <c r="J885" s="942"/>
    </row>
    <row r="886" spans="9:10" x14ac:dyDescent="0.25">
      <c r="I886" s="941"/>
      <c r="J886" s="942"/>
    </row>
    <row r="887" spans="9:10" x14ac:dyDescent="0.25">
      <c r="I887" s="941"/>
      <c r="J887" s="942"/>
    </row>
    <row r="888" spans="9:10" x14ac:dyDescent="0.25">
      <c r="I888" s="941"/>
      <c r="J888" s="942"/>
    </row>
    <row r="889" spans="9:10" x14ac:dyDescent="0.25">
      <c r="I889" s="941"/>
      <c r="J889" s="942"/>
    </row>
    <row r="890" spans="9:10" x14ac:dyDescent="0.25">
      <c r="I890" s="941"/>
      <c r="J890" s="942"/>
    </row>
    <row r="891" spans="9:10" x14ac:dyDescent="0.25">
      <c r="I891" s="941"/>
      <c r="J891" s="942"/>
    </row>
    <row r="892" spans="9:10" x14ac:dyDescent="0.25">
      <c r="I892" s="941"/>
      <c r="J892" s="942"/>
    </row>
    <row r="893" spans="9:10" x14ac:dyDescent="0.25">
      <c r="I893" s="941"/>
      <c r="J893" s="942"/>
    </row>
    <row r="894" spans="9:10" x14ac:dyDescent="0.25">
      <c r="I894" s="941"/>
      <c r="J894" s="942"/>
    </row>
    <row r="895" spans="9:10" x14ac:dyDescent="0.25">
      <c r="I895" s="941"/>
      <c r="J895" s="942"/>
    </row>
    <row r="896" spans="9:10" x14ac:dyDescent="0.25">
      <c r="I896" s="941"/>
      <c r="J896" s="942"/>
    </row>
    <row r="897" spans="9:10" x14ac:dyDescent="0.25">
      <c r="I897" s="941"/>
      <c r="J897" s="942"/>
    </row>
    <row r="898" spans="9:10" x14ac:dyDescent="0.25">
      <c r="I898" s="941"/>
      <c r="J898" s="942"/>
    </row>
    <row r="899" spans="9:10" x14ac:dyDescent="0.25">
      <c r="I899" s="941"/>
      <c r="J899" s="942"/>
    </row>
    <row r="900" spans="9:10" x14ac:dyDescent="0.25">
      <c r="I900" s="941"/>
      <c r="J900" s="942"/>
    </row>
    <row r="901" spans="9:10" x14ac:dyDescent="0.25">
      <c r="I901" s="941"/>
      <c r="J901" s="942"/>
    </row>
    <row r="902" spans="9:10" x14ac:dyDescent="0.25">
      <c r="I902" s="941"/>
      <c r="J902" s="942"/>
    </row>
    <row r="903" spans="9:10" x14ac:dyDescent="0.25">
      <c r="I903" s="941"/>
      <c r="J903" s="942"/>
    </row>
    <row r="904" spans="9:10" x14ac:dyDescent="0.25">
      <c r="I904" s="941"/>
      <c r="J904" s="942"/>
    </row>
    <row r="905" spans="9:10" x14ac:dyDescent="0.25">
      <c r="I905" s="941"/>
      <c r="J905" s="942"/>
    </row>
    <row r="906" spans="9:10" x14ac:dyDescent="0.25">
      <c r="I906" s="941"/>
      <c r="J906" s="942"/>
    </row>
    <row r="907" spans="9:10" x14ac:dyDescent="0.25">
      <c r="I907" s="941"/>
      <c r="J907" s="942"/>
    </row>
    <row r="908" spans="9:10" x14ac:dyDescent="0.25">
      <c r="I908" s="941"/>
      <c r="J908" s="942"/>
    </row>
    <row r="909" spans="9:10" x14ac:dyDescent="0.25">
      <c r="I909" s="941"/>
      <c r="J909" s="942"/>
    </row>
    <row r="910" spans="9:10" x14ac:dyDescent="0.25">
      <c r="I910" s="941"/>
      <c r="J910" s="942"/>
    </row>
    <row r="911" spans="9:10" x14ac:dyDescent="0.25">
      <c r="I911" s="941"/>
      <c r="J911" s="942"/>
    </row>
    <row r="912" spans="9:10" x14ac:dyDescent="0.25">
      <c r="I912" s="941"/>
      <c r="J912" s="942"/>
    </row>
    <row r="913" spans="9:10" x14ac:dyDescent="0.25">
      <c r="I913" s="941"/>
      <c r="J913" s="942"/>
    </row>
    <row r="914" spans="9:10" x14ac:dyDescent="0.25">
      <c r="I914" s="941"/>
      <c r="J914" s="942"/>
    </row>
    <row r="915" spans="9:10" x14ac:dyDescent="0.25">
      <c r="I915" s="941"/>
      <c r="J915" s="942"/>
    </row>
    <row r="916" spans="9:10" x14ac:dyDescent="0.25">
      <c r="I916" s="941"/>
      <c r="J916" s="942"/>
    </row>
    <row r="917" spans="9:10" x14ac:dyDescent="0.25">
      <c r="I917" s="941"/>
      <c r="J917" s="942"/>
    </row>
    <row r="918" spans="9:10" x14ac:dyDescent="0.25">
      <c r="I918" s="941"/>
      <c r="J918" s="942"/>
    </row>
    <row r="919" spans="9:10" x14ac:dyDescent="0.25">
      <c r="I919" s="941"/>
      <c r="J919" s="942"/>
    </row>
    <row r="920" spans="9:10" x14ac:dyDescent="0.25">
      <c r="I920" s="941"/>
      <c r="J920" s="942"/>
    </row>
    <row r="921" spans="9:10" x14ac:dyDescent="0.25">
      <c r="I921" s="941"/>
      <c r="J921" s="942"/>
    </row>
    <row r="922" spans="9:10" x14ac:dyDescent="0.25">
      <c r="I922" s="941"/>
      <c r="J922" s="942"/>
    </row>
    <row r="923" spans="9:10" x14ac:dyDescent="0.25">
      <c r="I923" s="941"/>
      <c r="J923" s="942"/>
    </row>
    <row r="924" spans="9:10" x14ac:dyDescent="0.25">
      <c r="I924" s="941"/>
      <c r="J924" s="942"/>
    </row>
    <row r="925" spans="9:10" x14ac:dyDescent="0.25">
      <c r="I925" s="941"/>
      <c r="J925" s="942"/>
    </row>
    <row r="926" spans="9:10" x14ac:dyDescent="0.25">
      <c r="I926" s="941"/>
      <c r="J926" s="942"/>
    </row>
    <row r="927" spans="9:10" x14ac:dyDescent="0.25">
      <c r="I927" s="941"/>
      <c r="J927" s="942"/>
    </row>
    <row r="928" spans="9:10" x14ac:dyDescent="0.25">
      <c r="I928" s="941"/>
      <c r="J928" s="942"/>
    </row>
    <row r="929" spans="9:10" x14ac:dyDescent="0.25">
      <c r="I929" s="941"/>
      <c r="J929" s="942"/>
    </row>
    <row r="930" spans="9:10" x14ac:dyDescent="0.25">
      <c r="I930" s="941"/>
      <c r="J930" s="942"/>
    </row>
    <row r="931" spans="9:10" x14ac:dyDescent="0.25">
      <c r="I931" s="941"/>
      <c r="J931" s="942"/>
    </row>
    <row r="932" spans="9:10" x14ac:dyDescent="0.25">
      <c r="I932" s="941"/>
      <c r="J932" s="942"/>
    </row>
    <row r="933" spans="9:10" x14ac:dyDescent="0.25">
      <c r="I933" s="941"/>
      <c r="J933" s="942"/>
    </row>
    <row r="934" spans="9:10" x14ac:dyDescent="0.25">
      <c r="I934" s="941"/>
      <c r="J934" s="942"/>
    </row>
    <row r="935" spans="9:10" x14ac:dyDescent="0.25">
      <c r="I935" s="941"/>
      <c r="J935" s="942"/>
    </row>
    <row r="936" spans="9:10" x14ac:dyDescent="0.25">
      <c r="I936" s="941"/>
      <c r="J936" s="942"/>
    </row>
    <row r="937" spans="9:10" x14ac:dyDescent="0.25">
      <c r="I937" s="941"/>
      <c r="J937" s="942"/>
    </row>
    <row r="938" spans="9:10" x14ac:dyDescent="0.25">
      <c r="I938" s="941"/>
      <c r="J938" s="942"/>
    </row>
    <row r="939" spans="9:10" x14ac:dyDescent="0.25">
      <c r="I939" s="941"/>
      <c r="J939" s="942"/>
    </row>
    <row r="940" spans="9:10" x14ac:dyDescent="0.25">
      <c r="I940" s="941"/>
      <c r="J940" s="942"/>
    </row>
    <row r="941" spans="9:10" x14ac:dyDescent="0.25">
      <c r="I941" s="941"/>
      <c r="J941" s="942"/>
    </row>
    <row r="942" spans="9:10" x14ac:dyDescent="0.25">
      <c r="I942" s="941"/>
      <c r="J942" s="942"/>
    </row>
    <row r="943" spans="9:10" x14ac:dyDescent="0.25">
      <c r="I943" s="941"/>
      <c r="J943" s="942"/>
    </row>
    <row r="944" spans="9:10" x14ac:dyDescent="0.25">
      <c r="I944" s="941"/>
      <c r="J944" s="942"/>
    </row>
    <row r="945" spans="9:10" x14ac:dyDescent="0.25">
      <c r="I945" s="941"/>
      <c r="J945" s="942"/>
    </row>
    <row r="946" spans="9:10" x14ac:dyDescent="0.25">
      <c r="I946" s="941"/>
      <c r="J946" s="942"/>
    </row>
    <row r="947" spans="9:10" x14ac:dyDescent="0.25">
      <c r="I947" s="941"/>
      <c r="J947" s="942"/>
    </row>
    <row r="948" spans="9:10" x14ac:dyDescent="0.25">
      <c r="I948" s="941"/>
      <c r="J948" s="942"/>
    </row>
    <row r="949" spans="9:10" x14ac:dyDescent="0.25">
      <c r="I949" s="941"/>
      <c r="J949" s="942"/>
    </row>
    <row r="950" spans="9:10" x14ac:dyDescent="0.25">
      <c r="I950" s="941"/>
      <c r="J950" s="942"/>
    </row>
    <row r="951" spans="9:10" x14ac:dyDescent="0.25">
      <c r="I951" s="941"/>
      <c r="J951" s="942"/>
    </row>
    <row r="952" spans="9:10" x14ac:dyDescent="0.25">
      <c r="I952" s="941"/>
      <c r="J952" s="942"/>
    </row>
    <row r="953" spans="9:10" x14ac:dyDescent="0.25">
      <c r="I953" s="941"/>
      <c r="J953" s="942"/>
    </row>
    <row r="954" spans="9:10" x14ac:dyDescent="0.25">
      <c r="I954" s="941"/>
      <c r="J954" s="942"/>
    </row>
    <row r="955" spans="9:10" x14ac:dyDescent="0.25">
      <c r="I955" s="941"/>
      <c r="J955" s="942"/>
    </row>
    <row r="956" spans="9:10" x14ac:dyDescent="0.25">
      <c r="I956" s="941"/>
      <c r="J956" s="942"/>
    </row>
    <row r="957" spans="9:10" x14ac:dyDescent="0.25">
      <c r="I957" s="941"/>
      <c r="J957" s="942"/>
    </row>
    <row r="958" spans="9:10" x14ac:dyDescent="0.25">
      <c r="I958" s="941"/>
      <c r="J958" s="942"/>
    </row>
    <row r="959" spans="9:10" x14ac:dyDescent="0.25">
      <c r="I959" s="941"/>
      <c r="J959" s="942"/>
    </row>
    <row r="960" spans="9:10" x14ac:dyDescent="0.25">
      <c r="I960" s="941"/>
      <c r="J960" s="942"/>
    </row>
    <row r="961" spans="9:10" x14ac:dyDescent="0.25">
      <c r="I961" s="941"/>
      <c r="J961" s="942"/>
    </row>
    <row r="962" spans="9:10" x14ac:dyDescent="0.25">
      <c r="I962" s="941"/>
      <c r="J962" s="942"/>
    </row>
    <row r="963" spans="9:10" x14ac:dyDescent="0.25">
      <c r="I963" s="941"/>
      <c r="J963" s="942"/>
    </row>
    <row r="964" spans="9:10" x14ac:dyDescent="0.25">
      <c r="I964" s="941"/>
      <c r="J964" s="942"/>
    </row>
    <row r="965" spans="9:10" x14ac:dyDescent="0.25">
      <c r="I965" s="941"/>
      <c r="J965" s="942"/>
    </row>
    <row r="966" spans="9:10" x14ac:dyDescent="0.25">
      <c r="I966" s="941"/>
      <c r="J966" s="942"/>
    </row>
    <row r="6995" spans="15:15" x14ac:dyDescent="0.25">
      <c r="O6995" s="70" t="s">
        <v>174</v>
      </c>
    </row>
  </sheetData>
  <mergeCells count="1">
    <mergeCell ref="D2:Y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C6614"/>
  <sheetViews>
    <sheetView workbookViewId="0">
      <selection activeCell="A3" sqref="A3:W67"/>
    </sheetView>
  </sheetViews>
  <sheetFormatPr defaultRowHeight="12.5" x14ac:dyDescent="0.25"/>
  <sheetData>
    <row r="1" spans="1:16383" ht="15.5" x14ac:dyDescent="0.35">
      <c r="A1" s="383"/>
      <c r="B1" s="398" t="s">
        <v>171</v>
      </c>
      <c r="C1" s="398"/>
      <c r="D1" s="398"/>
      <c r="E1" s="398"/>
      <c r="F1" s="398"/>
      <c r="G1" s="398"/>
      <c r="H1" s="398"/>
      <c r="I1" s="398"/>
      <c r="J1" s="398"/>
      <c r="K1" s="398"/>
      <c r="L1" s="398"/>
      <c r="M1" s="398"/>
      <c r="N1" s="398"/>
      <c r="O1" s="383"/>
      <c r="P1" s="383"/>
      <c r="Q1" s="383"/>
      <c r="R1" s="383"/>
      <c r="S1" s="383"/>
      <c r="T1" s="383"/>
      <c r="U1" s="383"/>
      <c r="V1" s="383"/>
      <c r="W1" s="383"/>
      <c r="X1" s="383"/>
      <c r="Y1" s="1320" t="s">
        <v>466</v>
      </c>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c r="HQ1" s="383"/>
      <c r="HR1" s="383"/>
      <c r="HS1" s="383"/>
      <c r="HT1" s="383"/>
      <c r="HU1" s="383"/>
      <c r="HV1" s="383"/>
      <c r="HW1" s="383"/>
      <c r="HX1" s="383"/>
      <c r="HY1" s="383"/>
      <c r="HZ1" s="383"/>
      <c r="IA1" s="383"/>
      <c r="IB1" s="383"/>
      <c r="IC1" s="383"/>
      <c r="ID1" s="383"/>
      <c r="IE1" s="383"/>
      <c r="IF1" s="383"/>
      <c r="IG1" s="383"/>
      <c r="IH1" s="383"/>
      <c r="II1" s="383"/>
      <c r="IJ1" s="383"/>
      <c r="IK1" s="383"/>
      <c r="IL1" s="383"/>
      <c r="IM1" s="383"/>
      <c r="IN1" s="383"/>
      <c r="IO1" s="383"/>
      <c r="IP1" s="383"/>
      <c r="IQ1" s="383"/>
      <c r="IR1" s="383"/>
      <c r="IS1" s="383"/>
      <c r="IT1" s="383"/>
      <c r="IU1" s="383"/>
      <c r="IV1" s="383"/>
      <c r="IW1" s="383"/>
      <c r="IX1" s="383"/>
      <c r="IY1" s="383"/>
      <c r="IZ1" s="383"/>
      <c r="JA1" s="383"/>
      <c r="JB1" s="383"/>
      <c r="JC1" s="383"/>
      <c r="JD1" s="383"/>
      <c r="JE1" s="383"/>
      <c r="JF1" s="383"/>
      <c r="JG1" s="383"/>
      <c r="JH1" s="383"/>
      <c r="JI1" s="383"/>
      <c r="JJ1" s="383"/>
      <c r="JK1" s="383"/>
      <c r="JL1" s="383"/>
      <c r="JM1" s="383"/>
      <c r="JN1" s="383"/>
      <c r="JO1" s="383"/>
      <c r="JP1" s="383"/>
      <c r="JQ1" s="383"/>
      <c r="JR1" s="383"/>
      <c r="JS1" s="383"/>
      <c r="JT1" s="383"/>
      <c r="JU1" s="383"/>
      <c r="JV1" s="383"/>
      <c r="JW1" s="383"/>
      <c r="JX1" s="383"/>
      <c r="JY1" s="383"/>
      <c r="JZ1" s="383"/>
      <c r="KA1" s="383"/>
      <c r="KB1" s="383"/>
      <c r="KC1" s="383"/>
      <c r="KD1" s="383"/>
      <c r="KE1" s="383"/>
      <c r="KF1" s="383"/>
      <c r="KG1" s="383"/>
      <c r="KH1" s="383"/>
      <c r="KI1" s="383"/>
      <c r="KJ1" s="383"/>
      <c r="KK1" s="383"/>
      <c r="KL1" s="383"/>
      <c r="KM1" s="383"/>
      <c r="KN1" s="383"/>
      <c r="KO1" s="383"/>
      <c r="KP1" s="383"/>
      <c r="KQ1" s="383"/>
      <c r="KR1" s="383"/>
      <c r="KS1" s="383"/>
      <c r="KT1" s="383"/>
      <c r="KU1" s="383"/>
      <c r="KV1" s="383"/>
      <c r="KW1" s="383"/>
      <c r="KX1" s="383"/>
      <c r="KY1" s="383"/>
      <c r="KZ1" s="383"/>
      <c r="LA1" s="383"/>
      <c r="LB1" s="383"/>
      <c r="LC1" s="383"/>
      <c r="LD1" s="383"/>
      <c r="LE1" s="383"/>
      <c r="LF1" s="383"/>
      <c r="LG1" s="383"/>
      <c r="LH1" s="383"/>
      <c r="LI1" s="383"/>
      <c r="LJ1" s="383"/>
      <c r="LK1" s="383"/>
      <c r="LL1" s="383"/>
      <c r="LM1" s="383"/>
      <c r="LN1" s="383"/>
      <c r="LO1" s="383"/>
      <c r="LP1" s="383"/>
      <c r="LQ1" s="383"/>
      <c r="LR1" s="383"/>
      <c r="LS1" s="383"/>
      <c r="LT1" s="383"/>
      <c r="LU1" s="383"/>
      <c r="LV1" s="383"/>
      <c r="LW1" s="383"/>
      <c r="LX1" s="383"/>
      <c r="LY1" s="383"/>
      <c r="LZ1" s="383"/>
      <c r="MA1" s="383"/>
      <c r="MB1" s="383"/>
      <c r="MC1" s="383"/>
      <c r="MD1" s="383"/>
      <c r="ME1" s="383"/>
      <c r="MF1" s="383"/>
      <c r="MG1" s="383"/>
      <c r="MH1" s="383"/>
      <c r="MI1" s="383"/>
      <c r="MJ1" s="383"/>
      <c r="MK1" s="383"/>
      <c r="ML1" s="383"/>
      <c r="MM1" s="383"/>
      <c r="MN1" s="383"/>
      <c r="MO1" s="383"/>
      <c r="MP1" s="383"/>
      <c r="MQ1" s="383"/>
      <c r="MR1" s="383"/>
      <c r="MS1" s="383"/>
      <c r="MT1" s="383"/>
      <c r="MU1" s="383"/>
      <c r="MV1" s="383"/>
      <c r="MW1" s="383"/>
      <c r="MX1" s="383"/>
      <c r="MY1" s="383"/>
      <c r="MZ1" s="383"/>
      <c r="NA1" s="383"/>
      <c r="NB1" s="383"/>
      <c r="NC1" s="383"/>
      <c r="ND1" s="383"/>
      <c r="NE1" s="383"/>
      <c r="NF1" s="383"/>
      <c r="NG1" s="383"/>
      <c r="NH1" s="383"/>
      <c r="NI1" s="383"/>
      <c r="NJ1" s="383"/>
      <c r="NK1" s="383"/>
      <c r="NL1" s="383"/>
      <c r="NM1" s="383"/>
      <c r="NN1" s="383"/>
      <c r="NO1" s="383"/>
      <c r="NP1" s="383"/>
      <c r="NQ1" s="383"/>
      <c r="NR1" s="383"/>
      <c r="NS1" s="383"/>
      <c r="NT1" s="383"/>
      <c r="NU1" s="383"/>
      <c r="NV1" s="383"/>
      <c r="NW1" s="383"/>
      <c r="NX1" s="383"/>
      <c r="NY1" s="383"/>
      <c r="NZ1" s="383"/>
      <c r="OA1" s="383"/>
      <c r="OB1" s="383"/>
      <c r="OC1" s="383"/>
      <c r="OD1" s="383"/>
      <c r="OE1" s="383"/>
      <c r="OF1" s="383"/>
      <c r="OG1" s="383"/>
      <c r="OH1" s="383"/>
      <c r="OI1" s="383"/>
      <c r="OJ1" s="383"/>
      <c r="OK1" s="383"/>
      <c r="OL1" s="383"/>
      <c r="OM1" s="383"/>
      <c r="ON1" s="383"/>
      <c r="OO1" s="383"/>
      <c r="OP1" s="383"/>
      <c r="OQ1" s="383"/>
      <c r="OR1" s="383"/>
      <c r="OS1" s="383"/>
      <c r="OT1" s="383"/>
      <c r="OU1" s="383"/>
      <c r="OV1" s="383"/>
      <c r="OW1" s="383"/>
      <c r="OX1" s="383"/>
      <c r="OY1" s="383"/>
      <c r="OZ1" s="383"/>
      <c r="PA1" s="383"/>
      <c r="PB1" s="383"/>
      <c r="PC1" s="383"/>
      <c r="PD1" s="383"/>
      <c r="PE1" s="383"/>
      <c r="PF1" s="383"/>
      <c r="PG1" s="383"/>
      <c r="PH1" s="383"/>
      <c r="PI1" s="383"/>
      <c r="PJ1" s="383"/>
      <c r="PK1" s="383"/>
      <c r="PL1" s="383"/>
      <c r="PM1" s="383"/>
      <c r="PN1" s="383"/>
      <c r="PO1" s="383"/>
      <c r="PP1" s="383"/>
      <c r="PQ1" s="383"/>
      <c r="PR1" s="383"/>
      <c r="PS1" s="383"/>
      <c r="PT1" s="383"/>
      <c r="PU1" s="383"/>
      <c r="PV1" s="383"/>
      <c r="PW1" s="383"/>
      <c r="PX1" s="383"/>
      <c r="PY1" s="383"/>
      <c r="PZ1" s="383"/>
      <c r="QA1" s="383"/>
      <c r="QB1" s="383"/>
      <c r="QC1" s="383"/>
      <c r="QD1" s="383"/>
      <c r="QE1" s="383"/>
      <c r="QF1" s="383"/>
      <c r="QG1" s="383"/>
      <c r="QH1" s="383"/>
      <c r="QI1" s="383"/>
      <c r="QJ1" s="383"/>
      <c r="QK1" s="383"/>
      <c r="QL1" s="383"/>
      <c r="QM1" s="383"/>
      <c r="QN1" s="383"/>
      <c r="QO1" s="383"/>
      <c r="QP1" s="383"/>
      <c r="QQ1" s="383"/>
      <c r="QR1" s="383"/>
      <c r="QS1" s="383"/>
      <c r="QT1" s="383"/>
      <c r="QU1" s="383"/>
      <c r="QV1" s="383"/>
      <c r="QW1" s="383"/>
      <c r="QX1" s="383"/>
      <c r="QY1" s="383"/>
      <c r="QZ1" s="383"/>
      <c r="RA1" s="383"/>
      <c r="RB1" s="383"/>
      <c r="RC1" s="383"/>
      <c r="RD1" s="383"/>
      <c r="RE1" s="383"/>
      <c r="RF1" s="383"/>
      <c r="RG1" s="383"/>
      <c r="RH1" s="383"/>
      <c r="RI1" s="383"/>
      <c r="RJ1" s="383"/>
      <c r="RK1" s="383"/>
      <c r="RL1" s="383"/>
      <c r="RM1" s="383"/>
      <c r="RN1" s="383"/>
      <c r="RO1" s="383"/>
      <c r="RP1" s="383"/>
      <c r="RQ1" s="383"/>
      <c r="RR1" s="383"/>
      <c r="RS1" s="383"/>
      <c r="RT1" s="383"/>
      <c r="RU1" s="383"/>
      <c r="RV1" s="383"/>
      <c r="RW1" s="383"/>
      <c r="RX1" s="383"/>
      <c r="RY1" s="383"/>
      <c r="RZ1" s="383"/>
      <c r="SA1" s="383"/>
      <c r="SB1" s="383"/>
      <c r="SC1" s="383"/>
      <c r="SD1" s="383"/>
      <c r="SE1" s="383"/>
      <c r="SF1" s="383"/>
      <c r="SG1" s="383"/>
      <c r="SH1" s="383"/>
      <c r="SI1" s="383"/>
      <c r="SJ1" s="383"/>
      <c r="SK1" s="383"/>
      <c r="SL1" s="383"/>
      <c r="SM1" s="383"/>
      <c r="SN1" s="383"/>
      <c r="SO1" s="383"/>
      <c r="SP1" s="383"/>
      <c r="SQ1" s="383"/>
      <c r="SR1" s="383"/>
      <c r="SS1" s="383"/>
      <c r="ST1" s="383"/>
      <c r="SU1" s="383"/>
      <c r="SV1" s="383"/>
      <c r="SW1" s="383"/>
      <c r="SX1" s="383"/>
      <c r="SY1" s="383"/>
      <c r="SZ1" s="383"/>
      <c r="TA1" s="383"/>
      <c r="TB1" s="383"/>
      <c r="TC1" s="383"/>
      <c r="TD1" s="383"/>
      <c r="TE1" s="383"/>
      <c r="TF1" s="383"/>
      <c r="TG1" s="383"/>
      <c r="TH1" s="383"/>
      <c r="TI1" s="383"/>
      <c r="TJ1" s="383"/>
      <c r="TK1" s="383"/>
      <c r="TL1" s="383"/>
      <c r="TM1" s="383"/>
      <c r="TN1" s="383"/>
      <c r="TO1" s="383"/>
      <c r="TP1" s="383"/>
      <c r="TQ1" s="383"/>
      <c r="TR1" s="383"/>
      <c r="TS1" s="383"/>
      <c r="TT1" s="383"/>
      <c r="TU1" s="383"/>
      <c r="TV1" s="383"/>
      <c r="TW1" s="383"/>
      <c r="TX1" s="383"/>
      <c r="TY1" s="383"/>
      <c r="TZ1" s="383"/>
      <c r="UA1" s="383"/>
      <c r="UB1" s="383"/>
      <c r="UC1" s="383"/>
      <c r="UD1" s="383"/>
      <c r="UE1" s="383"/>
      <c r="UF1" s="383"/>
      <c r="UG1" s="383"/>
      <c r="UH1" s="383"/>
      <c r="UI1" s="383"/>
      <c r="UJ1" s="383"/>
      <c r="UK1" s="383"/>
      <c r="UL1" s="383"/>
      <c r="UM1" s="383"/>
      <c r="UN1" s="383"/>
      <c r="UO1" s="383"/>
      <c r="UP1" s="383"/>
      <c r="UQ1" s="383"/>
      <c r="UR1" s="383"/>
      <c r="US1" s="383"/>
      <c r="UT1" s="383"/>
      <c r="UU1" s="383"/>
      <c r="UV1" s="383"/>
      <c r="UW1" s="383"/>
      <c r="UX1" s="383"/>
      <c r="UY1" s="383"/>
      <c r="UZ1" s="383"/>
      <c r="VA1" s="383"/>
      <c r="VB1" s="383"/>
      <c r="VC1" s="383"/>
      <c r="VD1" s="383"/>
      <c r="VE1" s="383"/>
      <c r="VF1" s="383"/>
      <c r="VG1" s="383"/>
      <c r="VH1" s="383"/>
      <c r="VI1" s="383"/>
      <c r="VJ1" s="383"/>
      <c r="VK1" s="383"/>
      <c r="VL1" s="383"/>
      <c r="VM1" s="383"/>
      <c r="VN1" s="383"/>
      <c r="VO1" s="383"/>
      <c r="VP1" s="383"/>
      <c r="VQ1" s="383"/>
      <c r="VR1" s="383"/>
      <c r="VS1" s="383"/>
      <c r="VT1" s="383"/>
      <c r="VU1" s="383"/>
      <c r="VV1" s="383"/>
      <c r="VW1" s="383"/>
      <c r="VX1" s="383"/>
      <c r="VY1" s="383"/>
      <c r="VZ1" s="383"/>
      <c r="WA1" s="383"/>
      <c r="WB1" s="383"/>
      <c r="WC1" s="383"/>
      <c r="WD1" s="383"/>
      <c r="WE1" s="383"/>
      <c r="WF1" s="383"/>
      <c r="WG1" s="383"/>
      <c r="WH1" s="383"/>
      <c r="WI1" s="383"/>
      <c r="WJ1" s="383"/>
      <c r="WK1" s="383"/>
      <c r="WL1" s="383"/>
      <c r="WM1" s="383"/>
      <c r="WN1" s="383"/>
      <c r="WO1" s="383"/>
      <c r="WP1" s="383"/>
      <c r="WQ1" s="383"/>
      <c r="WR1" s="383"/>
      <c r="WS1" s="383"/>
      <c r="WT1" s="383"/>
      <c r="WU1" s="383"/>
      <c r="WV1" s="383"/>
      <c r="WW1" s="383"/>
      <c r="WX1" s="383"/>
      <c r="WY1" s="383"/>
      <c r="WZ1" s="383"/>
      <c r="XA1" s="383"/>
      <c r="XB1" s="383"/>
      <c r="XC1" s="383"/>
      <c r="XD1" s="383"/>
      <c r="XE1" s="383"/>
      <c r="XF1" s="383"/>
      <c r="XG1" s="383"/>
      <c r="XH1" s="383"/>
      <c r="XI1" s="383"/>
      <c r="XJ1" s="383"/>
      <c r="XK1" s="383"/>
      <c r="XL1" s="383"/>
      <c r="XM1" s="383"/>
      <c r="XN1" s="383"/>
      <c r="XO1" s="383"/>
      <c r="XP1" s="383"/>
      <c r="XQ1" s="383"/>
      <c r="XR1" s="383"/>
      <c r="XS1" s="383"/>
      <c r="XT1" s="383"/>
      <c r="XU1" s="383"/>
      <c r="XV1" s="383"/>
      <c r="XW1" s="383"/>
      <c r="XX1" s="383"/>
      <c r="XY1" s="383"/>
      <c r="XZ1" s="383"/>
      <c r="YA1" s="383"/>
      <c r="YB1" s="383"/>
      <c r="YC1" s="383"/>
      <c r="YD1" s="383"/>
      <c r="YE1" s="383"/>
      <c r="YF1" s="383"/>
      <c r="YG1" s="383"/>
      <c r="YH1" s="383"/>
      <c r="YI1" s="383"/>
      <c r="YJ1" s="383"/>
      <c r="YK1" s="383"/>
      <c r="YL1" s="383"/>
      <c r="YM1" s="383"/>
      <c r="YN1" s="383"/>
      <c r="YO1" s="383"/>
      <c r="YP1" s="383"/>
      <c r="YQ1" s="383"/>
      <c r="YR1" s="383"/>
      <c r="YS1" s="383"/>
      <c r="YT1" s="383"/>
      <c r="YU1" s="383"/>
      <c r="YV1" s="383"/>
      <c r="YW1" s="383"/>
      <c r="YX1" s="383"/>
      <c r="YY1" s="383"/>
      <c r="YZ1" s="383"/>
      <c r="ZA1" s="383"/>
      <c r="ZB1" s="383"/>
      <c r="ZC1" s="383"/>
      <c r="ZD1" s="383"/>
      <c r="ZE1" s="383"/>
      <c r="ZF1" s="383"/>
      <c r="ZG1" s="383"/>
      <c r="ZH1" s="383"/>
      <c r="ZI1" s="383"/>
      <c r="ZJ1" s="383"/>
      <c r="ZK1" s="383"/>
      <c r="ZL1" s="383"/>
      <c r="ZM1" s="383"/>
      <c r="ZN1" s="383"/>
      <c r="ZO1" s="383"/>
      <c r="ZP1" s="383"/>
      <c r="ZQ1" s="383"/>
      <c r="ZR1" s="383"/>
      <c r="ZS1" s="383"/>
      <c r="ZT1" s="383"/>
      <c r="ZU1" s="383"/>
      <c r="ZV1" s="383"/>
      <c r="ZW1" s="383"/>
      <c r="ZX1" s="383"/>
      <c r="ZY1" s="383"/>
      <c r="ZZ1" s="383"/>
      <c r="AAA1" s="383"/>
      <c r="AAB1" s="383"/>
      <c r="AAC1" s="383"/>
      <c r="AAD1" s="383"/>
      <c r="AAE1" s="383"/>
      <c r="AAF1" s="383"/>
      <c r="AAG1" s="383"/>
      <c r="AAH1" s="383"/>
      <c r="AAI1" s="383"/>
      <c r="AAJ1" s="383"/>
      <c r="AAK1" s="383"/>
      <c r="AAL1" s="383"/>
      <c r="AAM1" s="383"/>
      <c r="AAN1" s="383"/>
      <c r="AAO1" s="383"/>
      <c r="AAP1" s="383"/>
      <c r="AAQ1" s="383"/>
      <c r="AAR1" s="383"/>
      <c r="AAS1" s="383"/>
      <c r="AAT1" s="383"/>
      <c r="AAU1" s="383"/>
      <c r="AAV1" s="383"/>
      <c r="AAW1" s="383"/>
      <c r="AAX1" s="383"/>
      <c r="AAY1" s="383"/>
      <c r="AAZ1" s="383"/>
      <c r="ABA1" s="383"/>
      <c r="ABB1" s="383"/>
      <c r="ABC1" s="383"/>
      <c r="ABD1" s="383"/>
      <c r="ABE1" s="383"/>
      <c r="ABF1" s="383"/>
      <c r="ABG1" s="383"/>
      <c r="ABH1" s="383"/>
      <c r="ABI1" s="383"/>
      <c r="ABJ1" s="383"/>
      <c r="ABK1" s="383"/>
      <c r="ABL1" s="383"/>
      <c r="ABM1" s="383"/>
      <c r="ABN1" s="383"/>
      <c r="ABO1" s="383"/>
      <c r="ABP1" s="383"/>
      <c r="ABQ1" s="383"/>
      <c r="ABR1" s="383"/>
      <c r="ABS1" s="383"/>
      <c r="ABT1" s="383"/>
      <c r="ABU1" s="383"/>
      <c r="ABV1" s="383"/>
      <c r="ABW1" s="383"/>
      <c r="ABX1" s="383"/>
      <c r="ABY1" s="383"/>
      <c r="ABZ1" s="383"/>
      <c r="ACA1" s="383"/>
      <c r="ACB1" s="383"/>
      <c r="ACC1" s="383"/>
      <c r="ACD1" s="383"/>
      <c r="ACE1" s="383"/>
      <c r="ACF1" s="383"/>
      <c r="ACG1" s="383"/>
      <c r="ACH1" s="383"/>
      <c r="ACI1" s="383"/>
      <c r="ACJ1" s="383"/>
      <c r="ACK1" s="383"/>
      <c r="ACL1" s="383"/>
      <c r="ACM1" s="383"/>
      <c r="ACN1" s="383"/>
      <c r="ACO1" s="383"/>
      <c r="ACP1" s="383"/>
      <c r="ACQ1" s="383"/>
      <c r="ACR1" s="383"/>
      <c r="ACS1" s="383"/>
      <c r="ACT1" s="383"/>
      <c r="ACU1" s="383"/>
      <c r="ACV1" s="383"/>
      <c r="ACW1" s="383"/>
      <c r="ACX1" s="383"/>
      <c r="ACY1" s="383"/>
      <c r="ACZ1" s="383"/>
      <c r="ADA1" s="383"/>
      <c r="ADB1" s="383"/>
      <c r="ADC1" s="383"/>
      <c r="ADD1" s="383"/>
      <c r="ADE1" s="383"/>
      <c r="ADF1" s="383"/>
      <c r="ADG1" s="383"/>
      <c r="ADH1" s="383"/>
      <c r="ADI1" s="383"/>
      <c r="ADJ1" s="383"/>
      <c r="ADK1" s="383"/>
      <c r="ADL1" s="383"/>
      <c r="ADM1" s="383"/>
      <c r="ADN1" s="383"/>
      <c r="ADO1" s="383"/>
      <c r="ADP1" s="383"/>
      <c r="ADQ1" s="383"/>
      <c r="ADR1" s="383"/>
      <c r="ADS1" s="383"/>
      <c r="ADT1" s="383"/>
      <c r="ADU1" s="383"/>
      <c r="ADV1" s="383"/>
      <c r="ADW1" s="383"/>
      <c r="ADX1" s="383"/>
      <c r="ADY1" s="383"/>
      <c r="ADZ1" s="383"/>
      <c r="AEA1" s="383"/>
      <c r="AEB1" s="383"/>
      <c r="AEC1" s="383"/>
      <c r="AED1" s="383"/>
      <c r="AEE1" s="383"/>
      <c r="AEF1" s="383"/>
      <c r="AEG1" s="383"/>
      <c r="AEH1" s="383"/>
      <c r="AEI1" s="383"/>
      <c r="AEJ1" s="383"/>
      <c r="AEK1" s="383"/>
      <c r="AEL1" s="383"/>
      <c r="AEM1" s="383"/>
      <c r="AEN1" s="383"/>
      <c r="AEO1" s="383"/>
      <c r="AEP1" s="383"/>
      <c r="AEQ1" s="383"/>
      <c r="AER1" s="383"/>
      <c r="AES1" s="383"/>
      <c r="AET1" s="383"/>
      <c r="AEU1" s="383"/>
      <c r="AEV1" s="383"/>
      <c r="AEW1" s="383"/>
      <c r="AEX1" s="383"/>
      <c r="AEY1" s="383"/>
      <c r="AEZ1" s="383"/>
      <c r="AFA1" s="383"/>
      <c r="AFB1" s="383"/>
      <c r="AFC1" s="383"/>
      <c r="AFD1" s="383"/>
      <c r="AFE1" s="383"/>
      <c r="AFF1" s="383"/>
      <c r="AFG1" s="383"/>
      <c r="AFH1" s="383"/>
      <c r="AFI1" s="383"/>
      <c r="AFJ1" s="383"/>
      <c r="AFK1" s="383"/>
      <c r="AFL1" s="383"/>
      <c r="AFM1" s="383"/>
      <c r="AFN1" s="383"/>
      <c r="AFO1" s="383"/>
      <c r="AFP1" s="383"/>
      <c r="AFQ1" s="383"/>
      <c r="AFR1" s="383"/>
      <c r="AFS1" s="383"/>
      <c r="AFT1" s="383"/>
      <c r="AFU1" s="383"/>
      <c r="AFV1" s="383"/>
      <c r="AFW1" s="383"/>
      <c r="AFX1" s="383"/>
      <c r="AFY1" s="383"/>
      <c r="AFZ1" s="383"/>
      <c r="AGA1" s="383"/>
      <c r="AGB1" s="383"/>
      <c r="AGC1" s="383"/>
      <c r="AGD1" s="383"/>
      <c r="AGE1" s="383"/>
      <c r="AGF1" s="383"/>
      <c r="AGG1" s="383"/>
      <c r="AGH1" s="383"/>
      <c r="AGI1" s="383"/>
      <c r="AGJ1" s="383"/>
      <c r="AGK1" s="383"/>
      <c r="AGL1" s="383"/>
      <c r="AGM1" s="383"/>
      <c r="AGN1" s="383"/>
      <c r="AGO1" s="383"/>
      <c r="AGP1" s="383"/>
      <c r="AGQ1" s="383"/>
      <c r="AGR1" s="383"/>
      <c r="AGS1" s="383"/>
      <c r="AGT1" s="383"/>
      <c r="AGU1" s="383"/>
      <c r="AGV1" s="383"/>
      <c r="AGW1" s="383"/>
      <c r="AGX1" s="383"/>
      <c r="AGY1" s="383"/>
      <c r="AGZ1" s="383"/>
      <c r="AHA1" s="383"/>
      <c r="AHB1" s="383"/>
      <c r="AHC1" s="383"/>
      <c r="AHD1" s="383"/>
      <c r="AHE1" s="383"/>
      <c r="AHF1" s="383"/>
      <c r="AHG1" s="383"/>
      <c r="AHH1" s="383"/>
      <c r="AHI1" s="383"/>
      <c r="AHJ1" s="383"/>
      <c r="AHK1" s="383"/>
      <c r="AHL1" s="383"/>
      <c r="AHM1" s="383"/>
      <c r="AHN1" s="383"/>
      <c r="AHO1" s="383"/>
      <c r="AHP1" s="383"/>
      <c r="AHQ1" s="383"/>
      <c r="AHR1" s="383"/>
      <c r="AHS1" s="383"/>
      <c r="AHT1" s="383"/>
      <c r="AHU1" s="383"/>
      <c r="AHV1" s="383"/>
      <c r="AHW1" s="383"/>
      <c r="AHX1" s="383"/>
      <c r="AHY1" s="383"/>
      <c r="AHZ1" s="383"/>
      <c r="AIA1" s="383"/>
      <c r="AIB1" s="383"/>
      <c r="AIC1" s="383"/>
      <c r="AID1" s="383"/>
      <c r="AIE1" s="383"/>
      <c r="AIF1" s="383"/>
      <c r="AIG1" s="383"/>
      <c r="AIH1" s="383"/>
      <c r="AII1" s="383"/>
      <c r="AIJ1" s="383"/>
      <c r="AIK1" s="383"/>
      <c r="AIL1" s="383"/>
      <c r="AIM1" s="383"/>
      <c r="AIN1" s="383"/>
      <c r="AIO1" s="383"/>
      <c r="AIP1" s="383"/>
      <c r="AIQ1" s="383"/>
      <c r="AIR1" s="383"/>
      <c r="AIS1" s="383"/>
      <c r="AIT1" s="383"/>
      <c r="AIU1" s="383"/>
      <c r="AIV1" s="383"/>
      <c r="AIW1" s="383"/>
      <c r="AIX1" s="383"/>
      <c r="AIY1" s="383"/>
      <c r="AIZ1" s="383"/>
      <c r="AJA1" s="383"/>
      <c r="AJB1" s="383"/>
      <c r="AJC1" s="383"/>
      <c r="AJD1" s="383"/>
      <c r="AJE1" s="383"/>
      <c r="AJF1" s="383"/>
      <c r="AJG1" s="383"/>
      <c r="AJH1" s="383"/>
      <c r="AJI1" s="383"/>
      <c r="AJJ1" s="383"/>
      <c r="AJK1" s="383"/>
      <c r="AJL1" s="383"/>
      <c r="AJM1" s="383"/>
      <c r="AJN1" s="383"/>
      <c r="AJO1" s="383"/>
      <c r="AJP1" s="383"/>
      <c r="AJQ1" s="383"/>
      <c r="AJR1" s="383"/>
      <c r="AJS1" s="383"/>
      <c r="AJT1" s="383"/>
      <c r="AJU1" s="383"/>
      <c r="AJV1" s="383"/>
      <c r="AJW1" s="383"/>
      <c r="AJX1" s="383"/>
      <c r="AJY1" s="383"/>
      <c r="AJZ1" s="383"/>
      <c r="AKA1" s="383"/>
      <c r="AKB1" s="383"/>
      <c r="AKC1" s="383"/>
      <c r="AKD1" s="383"/>
      <c r="AKE1" s="383"/>
      <c r="AKF1" s="383"/>
      <c r="AKG1" s="383"/>
      <c r="AKH1" s="383"/>
      <c r="AKI1" s="383"/>
      <c r="AKJ1" s="383"/>
      <c r="AKK1" s="383"/>
      <c r="AKL1" s="383"/>
      <c r="AKM1" s="383"/>
      <c r="AKN1" s="383"/>
      <c r="AKO1" s="383"/>
      <c r="AKP1" s="383"/>
      <c r="AKQ1" s="383"/>
      <c r="AKR1" s="383"/>
      <c r="AKS1" s="383"/>
      <c r="AKT1" s="383"/>
      <c r="AKU1" s="383"/>
      <c r="AKV1" s="383"/>
      <c r="AKW1" s="383"/>
      <c r="AKX1" s="383"/>
      <c r="AKY1" s="383"/>
      <c r="AKZ1" s="383"/>
      <c r="ALA1" s="383"/>
      <c r="ALB1" s="383"/>
      <c r="ALC1" s="383"/>
      <c r="ALD1" s="383"/>
      <c r="ALE1" s="383"/>
      <c r="ALF1" s="383"/>
      <c r="ALG1" s="383"/>
      <c r="ALH1" s="383"/>
      <c r="ALI1" s="383"/>
      <c r="ALJ1" s="383"/>
      <c r="ALK1" s="383"/>
      <c r="ALL1" s="383"/>
      <c r="ALM1" s="383"/>
      <c r="ALN1" s="383"/>
      <c r="ALO1" s="383"/>
      <c r="ALP1" s="383"/>
      <c r="ALQ1" s="383"/>
      <c r="ALR1" s="383"/>
      <c r="ALS1" s="383"/>
      <c r="ALT1" s="383"/>
      <c r="ALU1" s="383"/>
      <c r="ALV1" s="383"/>
      <c r="ALW1" s="383"/>
      <c r="ALX1" s="383"/>
      <c r="ALY1" s="383"/>
      <c r="ALZ1" s="383"/>
      <c r="AMA1" s="383"/>
      <c r="AMB1" s="383"/>
      <c r="AMC1" s="383"/>
      <c r="AMD1" s="383"/>
      <c r="AME1" s="383"/>
      <c r="AMF1" s="383"/>
      <c r="AMG1" s="383"/>
      <c r="AMH1" s="383"/>
      <c r="AMI1" s="383"/>
      <c r="AMJ1" s="383"/>
      <c r="AMK1" s="383"/>
      <c r="AML1" s="383"/>
      <c r="AMM1" s="383"/>
      <c r="AMN1" s="383"/>
      <c r="AMO1" s="383"/>
      <c r="AMP1" s="383"/>
      <c r="AMQ1" s="383"/>
      <c r="AMR1" s="383"/>
      <c r="AMS1" s="383"/>
      <c r="AMT1" s="383"/>
      <c r="AMU1" s="383"/>
      <c r="AMV1" s="383"/>
      <c r="AMW1" s="383"/>
      <c r="AMX1" s="383"/>
      <c r="AMY1" s="383"/>
      <c r="AMZ1" s="383"/>
      <c r="ANA1" s="383"/>
      <c r="ANB1" s="383"/>
      <c r="ANC1" s="383"/>
      <c r="AND1" s="383"/>
      <c r="ANE1" s="383"/>
      <c r="ANF1" s="383"/>
      <c r="ANG1" s="383"/>
      <c r="ANH1" s="383"/>
      <c r="ANI1" s="383"/>
      <c r="ANJ1" s="383"/>
      <c r="ANK1" s="383"/>
      <c r="ANL1" s="383"/>
      <c r="ANM1" s="383"/>
      <c r="ANN1" s="383"/>
      <c r="ANO1" s="383"/>
      <c r="ANP1" s="383"/>
      <c r="ANQ1" s="383"/>
      <c r="ANR1" s="383"/>
      <c r="ANS1" s="383"/>
      <c r="ANT1" s="383"/>
      <c r="ANU1" s="383"/>
      <c r="ANV1" s="383"/>
      <c r="ANW1" s="383"/>
      <c r="ANX1" s="383"/>
      <c r="ANY1" s="383"/>
      <c r="ANZ1" s="383"/>
      <c r="AOA1" s="383"/>
      <c r="AOB1" s="383"/>
      <c r="AOC1" s="383"/>
      <c r="AOD1" s="383"/>
      <c r="AOE1" s="383"/>
      <c r="AOF1" s="383"/>
      <c r="AOG1" s="383"/>
      <c r="AOH1" s="383"/>
      <c r="AOI1" s="383"/>
      <c r="AOJ1" s="383"/>
      <c r="AOK1" s="383"/>
      <c r="AOL1" s="383"/>
      <c r="AOM1" s="383"/>
      <c r="AON1" s="383"/>
      <c r="AOO1" s="383"/>
      <c r="AOP1" s="383"/>
      <c r="AOQ1" s="383"/>
      <c r="AOR1" s="383"/>
      <c r="AOS1" s="383"/>
      <c r="AOT1" s="383"/>
      <c r="AOU1" s="383"/>
      <c r="AOV1" s="383"/>
      <c r="AOW1" s="383"/>
      <c r="AOX1" s="383"/>
      <c r="AOY1" s="383"/>
      <c r="AOZ1" s="383"/>
      <c r="APA1" s="383"/>
      <c r="APB1" s="383"/>
      <c r="APC1" s="383"/>
      <c r="APD1" s="383"/>
      <c r="APE1" s="383"/>
      <c r="APF1" s="383"/>
      <c r="APG1" s="383"/>
      <c r="APH1" s="383"/>
      <c r="API1" s="383"/>
      <c r="APJ1" s="383"/>
      <c r="APK1" s="383"/>
      <c r="APL1" s="383"/>
      <c r="APM1" s="383"/>
      <c r="APN1" s="383"/>
      <c r="APO1" s="383"/>
      <c r="APP1" s="383"/>
      <c r="APQ1" s="383"/>
      <c r="APR1" s="383"/>
      <c r="APS1" s="383"/>
      <c r="APT1" s="383"/>
      <c r="APU1" s="383"/>
      <c r="APV1" s="383"/>
      <c r="APW1" s="383"/>
      <c r="APX1" s="383"/>
      <c r="APY1" s="383"/>
      <c r="APZ1" s="383"/>
      <c r="AQA1" s="383"/>
      <c r="AQB1" s="383"/>
      <c r="AQC1" s="383"/>
      <c r="AQD1" s="383"/>
      <c r="AQE1" s="383"/>
      <c r="AQF1" s="383"/>
      <c r="AQG1" s="383"/>
      <c r="AQH1" s="383"/>
      <c r="AQI1" s="383"/>
      <c r="AQJ1" s="383"/>
      <c r="AQK1" s="383"/>
      <c r="AQL1" s="383"/>
      <c r="AQM1" s="383"/>
      <c r="AQN1" s="383"/>
      <c r="AQO1" s="383"/>
      <c r="AQP1" s="383"/>
      <c r="AQQ1" s="383"/>
      <c r="AQR1" s="383"/>
      <c r="AQS1" s="383"/>
      <c r="AQT1" s="383"/>
      <c r="AQU1" s="383"/>
      <c r="AQV1" s="383"/>
      <c r="AQW1" s="383"/>
      <c r="AQX1" s="383"/>
      <c r="AQY1" s="383"/>
      <c r="AQZ1" s="383"/>
      <c r="ARA1" s="383"/>
      <c r="ARB1" s="383"/>
      <c r="ARC1" s="383"/>
      <c r="ARD1" s="383"/>
      <c r="ARE1" s="383"/>
      <c r="ARF1" s="383"/>
      <c r="ARG1" s="383"/>
      <c r="ARH1" s="383"/>
      <c r="ARI1" s="383"/>
      <c r="ARJ1" s="383"/>
      <c r="ARK1" s="383"/>
      <c r="ARL1" s="383"/>
      <c r="ARM1" s="383"/>
      <c r="ARN1" s="383"/>
      <c r="ARO1" s="383"/>
      <c r="ARP1" s="383"/>
      <c r="ARQ1" s="383"/>
      <c r="ARR1" s="383"/>
      <c r="ARS1" s="383"/>
      <c r="ART1" s="383"/>
      <c r="ARU1" s="383"/>
      <c r="ARV1" s="383"/>
      <c r="ARW1" s="383"/>
      <c r="ARX1" s="383"/>
      <c r="ARY1" s="383"/>
      <c r="ARZ1" s="383"/>
      <c r="ASA1" s="383"/>
      <c r="ASB1" s="383"/>
      <c r="ASC1" s="383"/>
      <c r="ASD1" s="383"/>
      <c r="ASE1" s="383"/>
      <c r="ASF1" s="383"/>
      <c r="ASG1" s="383"/>
      <c r="ASH1" s="383"/>
      <c r="ASI1" s="383"/>
      <c r="ASJ1" s="383"/>
      <c r="ASK1" s="383"/>
      <c r="ASL1" s="383"/>
      <c r="ASM1" s="383"/>
      <c r="ASN1" s="383"/>
      <c r="ASO1" s="383"/>
      <c r="ASP1" s="383"/>
      <c r="ASQ1" s="383"/>
      <c r="ASR1" s="383"/>
      <c r="ASS1" s="383"/>
      <c r="AST1" s="383"/>
      <c r="ASU1" s="383"/>
      <c r="ASV1" s="383"/>
      <c r="ASW1" s="383"/>
      <c r="ASX1" s="383"/>
      <c r="ASY1" s="383"/>
      <c r="ASZ1" s="383"/>
      <c r="ATA1" s="383"/>
      <c r="ATB1" s="383"/>
      <c r="ATC1" s="383"/>
      <c r="ATD1" s="383"/>
      <c r="ATE1" s="383"/>
      <c r="ATF1" s="383"/>
      <c r="ATG1" s="383"/>
      <c r="ATH1" s="383"/>
      <c r="ATI1" s="383"/>
      <c r="ATJ1" s="383"/>
      <c r="ATK1" s="383"/>
      <c r="ATL1" s="383"/>
      <c r="ATM1" s="383"/>
      <c r="ATN1" s="383"/>
      <c r="ATO1" s="383"/>
      <c r="ATP1" s="383"/>
      <c r="ATQ1" s="383"/>
      <c r="ATR1" s="383"/>
      <c r="ATS1" s="383"/>
      <c r="ATT1" s="383"/>
      <c r="ATU1" s="383"/>
      <c r="ATV1" s="383"/>
      <c r="ATW1" s="383"/>
      <c r="ATX1" s="383"/>
      <c r="ATY1" s="383"/>
      <c r="ATZ1" s="383"/>
      <c r="AUA1" s="383"/>
      <c r="AUB1" s="383"/>
      <c r="AUC1" s="383"/>
      <c r="AUD1" s="383"/>
      <c r="AUE1" s="383"/>
      <c r="AUF1" s="383"/>
      <c r="AUG1" s="383"/>
      <c r="AUH1" s="383"/>
      <c r="AUI1" s="383"/>
      <c r="AUJ1" s="383"/>
      <c r="AUK1" s="383"/>
      <c r="AUL1" s="383"/>
      <c r="AUM1" s="383"/>
      <c r="AUN1" s="383"/>
      <c r="AUO1" s="383"/>
      <c r="AUP1" s="383"/>
      <c r="AUQ1" s="383"/>
      <c r="AUR1" s="383"/>
      <c r="AUS1" s="383"/>
      <c r="AUT1" s="383"/>
      <c r="AUU1" s="383"/>
      <c r="AUV1" s="383"/>
      <c r="AUW1" s="383"/>
      <c r="AUX1" s="383"/>
      <c r="AUY1" s="383"/>
      <c r="AUZ1" s="383"/>
      <c r="AVA1" s="383"/>
      <c r="AVB1" s="383"/>
      <c r="AVC1" s="383"/>
      <c r="AVD1" s="383"/>
      <c r="AVE1" s="383"/>
      <c r="AVF1" s="383"/>
      <c r="AVG1" s="383"/>
      <c r="AVH1" s="383"/>
      <c r="AVI1" s="383"/>
      <c r="AVJ1" s="383"/>
      <c r="AVK1" s="383"/>
      <c r="AVL1" s="383"/>
      <c r="AVM1" s="383"/>
      <c r="AVN1" s="383"/>
      <c r="AVO1" s="383"/>
      <c r="AVP1" s="383"/>
      <c r="AVQ1" s="383"/>
      <c r="AVR1" s="383"/>
      <c r="AVS1" s="383"/>
      <c r="AVT1" s="383"/>
      <c r="AVU1" s="383"/>
      <c r="AVV1" s="383"/>
      <c r="AVW1" s="383"/>
      <c r="AVX1" s="383"/>
      <c r="AVY1" s="383"/>
      <c r="AVZ1" s="383"/>
      <c r="AWA1" s="383"/>
      <c r="AWB1" s="383"/>
      <c r="AWC1" s="383"/>
      <c r="AWD1" s="383"/>
      <c r="AWE1" s="383"/>
      <c r="AWF1" s="383"/>
      <c r="AWG1" s="383"/>
      <c r="AWH1" s="383"/>
      <c r="AWI1" s="383"/>
      <c r="AWJ1" s="383"/>
      <c r="AWK1" s="383"/>
      <c r="AWL1" s="383"/>
      <c r="AWM1" s="383"/>
      <c r="AWN1" s="383"/>
      <c r="AWO1" s="383"/>
      <c r="AWP1" s="383"/>
      <c r="AWQ1" s="383"/>
      <c r="AWR1" s="383"/>
      <c r="AWS1" s="383"/>
      <c r="AWT1" s="383"/>
      <c r="AWU1" s="383"/>
      <c r="AWV1" s="383"/>
      <c r="AWW1" s="383"/>
      <c r="AWX1" s="383"/>
      <c r="AWY1" s="383"/>
      <c r="AWZ1" s="383"/>
      <c r="AXA1" s="383"/>
      <c r="AXB1" s="383"/>
      <c r="AXC1" s="383"/>
      <c r="AXD1" s="383"/>
      <c r="AXE1" s="383"/>
      <c r="AXF1" s="383"/>
      <c r="AXG1" s="383"/>
      <c r="AXH1" s="383"/>
      <c r="AXI1" s="383"/>
      <c r="AXJ1" s="383"/>
      <c r="AXK1" s="383"/>
      <c r="AXL1" s="383"/>
      <c r="AXM1" s="383"/>
      <c r="AXN1" s="383"/>
      <c r="AXO1" s="383"/>
      <c r="AXP1" s="383"/>
      <c r="AXQ1" s="383"/>
      <c r="AXR1" s="383"/>
      <c r="AXS1" s="383"/>
      <c r="AXT1" s="383"/>
      <c r="AXU1" s="383"/>
      <c r="AXV1" s="383"/>
      <c r="AXW1" s="383"/>
      <c r="AXX1" s="383"/>
      <c r="AXY1" s="383"/>
      <c r="AXZ1" s="383"/>
      <c r="AYA1" s="383"/>
      <c r="AYB1" s="383"/>
      <c r="AYC1" s="383"/>
      <c r="AYD1" s="383"/>
      <c r="AYE1" s="383"/>
      <c r="AYF1" s="383"/>
      <c r="AYG1" s="383"/>
      <c r="AYH1" s="383"/>
      <c r="AYI1" s="383"/>
      <c r="AYJ1" s="383"/>
      <c r="AYK1" s="383"/>
      <c r="AYL1" s="383"/>
      <c r="AYM1" s="383"/>
      <c r="AYN1" s="383"/>
      <c r="AYO1" s="383"/>
      <c r="AYP1" s="383"/>
      <c r="AYQ1" s="383"/>
      <c r="AYR1" s="383"/>
      <c r="AYS1" s="383"/>
      <c r="AYT1" s="383"/>
      <c r="AYU1" s="383"/>
      <c r="AYV1" s="383"/>
      <c r="AYW1" s="383"/>
      <c r="AYX1" s="383"/>
      <c r="AYY1" s="383"/>
      <c r="AYZ1" s="383"/>
      <c r="AZA1" s="383"/>
      <c r="AZB1" s="383"/>
      <c r="AZC1" s="383"/>
      <c r="AZD1" s="383"/>
      <c r="AZE1" s="383"/>
      <c r="AZF1" s="383"/>
      <c r="AZG1" s="383"/>
      <c r="AZH1" s="383"/>
      <c r="AZI1" s="383"/>
      <c r="AZJ1" s="383"/>
      <c r="AZK1" s="383"/>
      <c r="AZL1" s="383"/>
      <c r="AZM1" s="383"/>
      <c r="AZN1" s="383"/>
      <c r="AZO1" s="383"/>
      <c r="AZP1" s="383"/>
      <c r="AZQ1" s="383"/>
      <c r="AZR1" s="383"/>
      <c r="AZS1" s="383"/>
      <c r="AZT1" s="383"/>
      <c r="AZU1" s="383"/>
      <c r="AZV1" s="383"/>
      <c r="AZW1" s="383"/>
      <c r="AZX1" s="383"/>
      <c r="AZY1" s="383"/>
      <c r="AZZ1" s="383"/>
      <c r="BAA1" s="383"/>
      <c r="BAB1" s="383"/>
      <c r="BAC1" s="383"/>
      <c r="BAD1" s="383"/>
      <c r="BAE1" s="383"/>
      <c r="BAF1" s="383"/>
      <c r="BAG1" s="383"/>
      <c r="BAH1" s="383"/>
      <c r="BAI1" s="383"/>
      <c r="BAJ1" s="383"/>
      <c r="BAK1" s="383"/>
      <c r="BAL1" s="383"/>
      <c r="BAM1" s="383"/>
      <c r="BAN1" s="383"/>
      <c r="BAO1" s="383"/>
      <c r="BAP1" s="383"/>
      <c r="BAQ1" s="383"/>
      <c r="BAR1" s="383"/>
      <c r="BAS1" s="383"/>
      <c r="BAT1" s="383"/>
      <c r="BAU1" s="383"/>
      <c r="BAV1" s="383"/>
      <c r="BAW1" s="383"/>
      <c r="BAX1" s="383"/>
      <c r="BAY1" s="383"/>
      <c r="BAZ1" s="383"/>
      <c r="BBA1" s="383"/>
      <c r="BBB1" s="383"/>
      <c r="BBC1" s="383"/>
      <c r="BBD1" s="383"/>
      <c r="BBE1" s="383"/>
      <c r="BBF1" s="383"/>
      <c r="BBG1" s="383"/>
      <c r="BBH1" s="383"/>
      <c r="BBI1" s="383"/>
      <c r="BBJ1" s="383"/>
      <c r="BBK1" s="383"/>
      <c r="BBL1" s="383"/>
      <c r="BBM1" s="383"/>
      <c r="BBN1" s="383"/>
      <c r="BBO1" s="383"/>
      <c r="BBP1" s="383"/>
      <c r="BBQ1" s="383"/>
      <c r="BBR1" s="383"/>
      <c r="BBS1" s="383"/>
      <c r="BBT1" s="383"/>
      <c r="BBU1" s="383"/>
      <c r="BBV1" s="383"/>
      <c r="BBW1" s="383"/>
      <c r="BBX1" s="383"/>
      <c r="BBY1" s="383"/>
      <c r="BBZ1" s="383"/>
      <c r="BCA1" s="383"/>
      <c r="BCB1" s="383"/>
      <c r="BCC1" s="383"/>
      <c r="BCD1" s="383"/>
      <c r="BCE1" s="383"/>
      <c r="BCF1" s="383"/>
      <c r="BCG1" s="383"/>
      <c r="BCH1" s="383"/>
      <c r="BCI1" s="383"/>
      <c r="BCJ1" s="383"/>
      <c r="BCK1" s="383"/>
      <c r="BCL1" s="383"/>
      <c r="BCM1" s="383"/>
      <c r="BCN1" s="383"/>
      <c r="BCO1" s="383"/>
      <c r="BCP1" s="383"/>
      <c r="BCQ1" s="383"/>
      <c r="BCR1" s="383"/>
      <c r="BCS1" s="383"/>
      <c r="BCT1" s="383"/>
      <c r="BCU1" s="383"/>
      <c r="BCV1" s="383"/>
      <c r="BCW1" s="383"/>
      <c r="BCX1" s="383"/>
      <c r="BCY1" s="383"/>
      <c r="BCZ1" s="383"/>
      <c r="BDA1" s="383"/>
      <c r="BDB1" s="383"/>
      <c r="BDC1" s="383"/>
      <c r="BDD1" s="383"/>
      <c r="BDE1" s="383"/>
      <c r="BDF1" s="383"/>
      <c r="BDG1" s="383"/>
      <c r="BDH1" s="383"/>
      <c r="BDI1" s="383"/>
      <c r="BDJ1" s="383"/>
      <c r="BDK1" s="383"/>
      <c r="BDL1" s="383"/>
      <c r="BDM1" s="383"/>
      <c r="BDN1" s="383"/>
      <c r="BDO1" s="383"/>
      <c r="BDP1" s="383"/>
      <c r="BDQ1" s="383"/>
      <c r="BDR1" s="383"/>
      <c r="BDS1" s="383"/>
      <c r="BDT1" s="383"/>
      <c r="BDU1" s="383"/>
      <c r="BDV1" s="383"/>
      <c r="BDW1" s="383"/>
      <c r="BDX1" s="383"/>
      <c r="BDY1" s="383"/>
      <c r="BDZ1" s="383"/>
      <c r="BEA1" s="383"/>
      <c r="BEB1" s="383"/>
      <c r="BEC1" s="383"/>
      <c r="BED1" s="383"/>
      <c r="BEE1" s="383"/>
      <c r="BEF1" s="383"/>
      <c r="BEG1" s="383"/>
      <c r="BEH1" s="383"/>
      <c r="BEI1" s="383"/>
      <c r="BEJ1" s="383"/>
      <c r="BEK1" s="383"/>
      <c r="BEL1" s="383"/>
      <c r="BEM1" s="383"/>
      <c r="BEN1" s="383"/>
      <c r="BEO1" s="383"/>
      <c r="BEP1" s="383"/>
      <c r="BEQ1" s="383"/>
      <c r="BER1" s="383"/>
      <c r="BES1" s="383"/>
      <c r="BET1" s="383"/>
      <c r="BEU1" s="383"/>
      <c r="BEV1" s="383"/>
      <c r="BEW1" s="383"/>
      <c r="BEX1" s="383"/>
      <c r="BEY1" s="383"/>
      <c r="BEZ1" s="383"/>
      <c r="BFA1" s="383"/>
      <c r="BFB1" s="383"/>
      <c r="BFC1" s="383"/>
      <c r="BFD1" s="383"/>
      <c r="BFE1" s="383"/>
      <c r="BFF1" s="383"/>
      <c r="BFG1" s="383"/>
      <c r="BFH1" s="383"/>
      <c r="BFI1" s="383"/>
      <c r="BFJ1" s="383"/>
      <c r="BFK1" s="383"/>
      <c r="BFL1" s="383"/>
      <c r="BFM1" s="383"/>
      <c r="BFN1" s="383"/>
      <c r="BFO1" s="383"/>
      <c r="BFP1" s="383"/>
      <c r="BFQ1" s="383"/>
      <c r="BFR1" s="383"/>
      <c r="BFS1" s="383"/>
      <c r="BFT1" s="383"/>
      <c r="BFU1" s="383"/>
      <c r="BFV1" s="383"/>
      <c r="BFW1" s="383"/>
      <c r="BFX1" s="383"/>
      <c r="BFY1" s="383"/>
      <c r="BFZ1" s="383"/>
      <c r="BGA1" s="383"/>
      <c r="BGB1" s="383"/>
      <c r="BGC1" s="383"/>
      <c r="BGD1" s="383"/>
      <c r="BGE1" s="383"/>
      <c r="BGF1" s="383"/>
      <c r="BGG1" s="383"/>
      <c r="BGH1" s="383"/>
      <c r="BGI1" s="383"/>
      <c r="BGJ1" s="383"/>
      <c r="BGK1" s="383"/>
      <c r="BGL1" s="383"/>
      <c r="BGM1" s="383"/>
      <c r="BGN1" s="383"/>
      <c r="BGO1" s="383"/>
      <c r="BGP1" s="383"/>
      <c r="BGQ1" s="383"/>
      <c r="BGR1" s="383"/>
      <c r="BGS1" s="383"/>
      <c r="BGT1" s="383"/>
      <c r="BGU1" s="383"/>
      <c r="BGV1" s="383"/>
      <c r="BGW1" s="383"/>
      <c r="BGX1" s="383"/>
      <c r="BGY1" s="383"/>
      <c r="BGZ1" s="383"/>
      <c r="BHA1" s="383"/>
      <c r="BHB1" s="383"/>
      <c r="BHC1" s="383"/>
      <c r="BHD1" s="383"/>
      <c r="BHE1" s="383"/>
      <c r="BHF1" s="383"/>
      <c r="BHG1" s="383"/>
      <c r="BHH1" s="383"/>
      <c r="BHI1" s="383"/>
      <c r="BHJ1" s="383"/>
      <c r="BHK1" s="383"/>
      <c r="BHL1" s="383"/>
      <c r="BHM1" s="383"/>
      <c r="BHN1" s="383"/>
      <c r="BHO1" s="383"/>
      <c r="BHP1" s="383"/>
      <c r="BHQ1" s="383"/>
      <c r="BHR1" s="383"/>
      <c r="BHS1" s="383"/>
      <c r="BHT1" s="383"/>
      <c r="BHU1" s="383"/>
      <c r="BHV1" s="383"/>
      <c r="BHW1" s="383"/>
      <c r="BHX1" s="383"/>
      <c r="BHY1" s="383"/>
      <c r="BHZ1" s="383"/>
      <c r="BIA1" s="383"/>
      <c r="BIB1" s="383"/>
      <c r="BIC1" s="383"/>
      <c r="BID1" s="383"/>
      <c r="BIE1" s="383"/>
      <c r="BIF1" s="383"/>
      <c r="BIG1" s="383"/>
      <c r="BIH1" s="383"/>
      <c r="BII1" s="383"/>
      <c r="BIJ1" s="383"/>
      <c r="BIK1" s="383"/>
      <c r="BIL1" s="383"/>
      <c r="BIM1" s="383"/>
      <c r="BIN1" s="383"/>
      <c r="BIO1" s="383"/>
      <c r="BIP1" s="383"/>
      <c r="BIQ1" s="383"/>
      <c r="BIR1" s="383"/>
      <c r="BIS1" s="383"/>
      <c r="BIT1" s="383"/>
      <c r="BIU1" s="383"/>
      <c r="BIV1" s="383"/>
      <c r="BIW1" s="383"/>
      <c r="BIX1" s="383"/>
      <c r="BIY1" s="383"/>
      <c r="BIZ1" s="383"/>
      <c r="BJA1" s="383"/>
      <c r="BJB1" s="383"/>
      <c r="BJC1" s="383"/>
      <c r="BJD1" s="383"/>
      <c r="BJE1" s="383"/>
      <c r="BJF1" s="383"/>
      <c r="BJG1" s="383"/>
      <c r="BJH1" s="383"/>
      <c r="BJI1" s="383"/>
      <c r="BJJ1" s="383"/>
      <c r="BJK1" s="383"/>
      <c r="BJL1" s="383"/>
      <c r="BJM1" s="383"/>
      <c r="BJN1" s="383"/>
      <c r="BJO1" s="383"/>
      <c r="BJP1" s="383"/>
      <c r="BJQ1" s="383"/>
      <c r="BJR1" s="383"/>
      <c r="BJS1" s="383"/>
      <c r="BJT1" s="383"/>
      <c r="BJU1" s="383"/>
      <c r="BJV1" s="383"/>
      <c r="BJW1" s="383"/>
      <c r="BJX1" s="383"/>
      <c r="BJY1" s="383"/>
      <c r="BJZ1" s="383"/>
      <c r="BKA1" s="383"/>
      <c r="BKB1" s="383"/>
      <c r="BKC1" s="383"/>
      <c r="BKD1" s="383"/>
      <c r="BKE1" s="383"/>
      <c r="BKF1" s="383"/>
      <c r="BKG1" s="383"/>
      <c r="BKH1" s="383"/>
      <c r="BKI1" s="383"/>
      <c r="BKJ1" s="383"/>
      <c r="BKK1" s="383"/>
      <c r="BKL1" s="383"/>
      <c r="BKM1" s="383"/>
      <c r="BKN1" s="383"/>
      <c r="BKO1" s="383"/>
      <c r="BKP1" s="383"/>
      <c r="BKQ1" s="383"/>
      <c r="BKR1" s="383"/>
      <c r="BKS1" s="383"/>
      <c r="BKT1" s="383"/>
      <c r="BKU1" s="383"/>
      <c r="BKV1" s="383"/>
      <c r="BKW1" s="383"/>
      <c r="BKX1" s="383"/>
      <c r="BKY1" s="383"/>
      <c r="BKZ1" s="383"/>
      <c r="BLA1" s="383"/>
      <c r="BLB1" s="383"/>
      <c r="BLC1" s="383"/>
      <c r="BLD1" s="383"/>
      <c r="BLE1" s="383"/>
      <c r="BLF1" s="383"/>
      <c r="BLG1" s="383"/>
      <c r="BLH1" s="383"/>
      <c r="BLI1" s="383"/>
      <c r="BLJ1" s="383"/>
      <c r="BLK1" s="383"/>
      <c r="BLL1" s="383"/>
      <c r="BLM1" s="383"/>
      <c r="BLN1" s="383"/>
      <c r="BLO1" s="383"/>
      <c r="BLP1" s="383"/>
      <c r="BLQ1" s="383"/>
      <c r="BLR1" s="383"/>
      <c r="BLS1" s="383"/>
      <c r="BLT1" s="383"/>
      <c r="BLU1" s="383"/>
      <c r="BLV1" s="383"/>
      <c r="BLW1" s="383"/>
      <c r="BLX1" s="383"/>
      <c r="BLY1" s="383"/>
      <c r="BLZ1" s="383"/>
      <c r="BMA1" s="383"/>
      <c r="BMB1" s="383"/>
      <c r="BMC1" s="383"/>
      <c r="BMD1" s="383"/>
      <c r="BME1" s="383"/>
      <c r="BMF1" s="383"/>
      <c r="BMG1" s="383"/>
      <c r="BMH1" s="383"/>
      <c r="BMI1" s="383"/>
      <c r="BMJ1" s="383"/>
      <c r="BMK1" s="383"/>
      <c r="BML1" s="383"/>
      <c r="BMM1" s="383"/>
      <c r="BMN1" s="383"/>
      <c r="BMO1" s="383"/>
      <c r="BMP1" s="383"/>
      <c r="BMQ1" s="383"/>
      <c r="BMR1" s="383"/>
      <c r="BMS1" s="383"/>
      <c r="BMT1" s="383"/>
      <c r="BMU1" s="383"/>
      <c r="BMV1" s="383"/>
      <c r="BMW1" s="383"/>
      <c r="BMX1" s="383"/>
      <c r="BMY1" s="383"/>
      <c r="BMZ1" s="383"/>
      <c r="BNA1" s="383"/>
      <c r="BNB1" s="383"/>
      <c r="BNC1" s="383"/>
      <c r="BND1" s="383"/>
      <c r="BNE1" s="383"/>
      <c r="BNF1" s="383"/>
      <c r="BNG1" s="383"/>
      <c r="BNH1" s="383"/>
      <c r="BNI1" s="383"/>
      <c r="BNJ1" s="383"/>
      <c r="BNK1" s="383"/>
      <c r="BNL1" s="383"/>
      <c r="BNM1" s="383"/>
      <c r="BNN1" s="383"/>
      <c r="BNO1" s="383"/>
      <c r="BNP1" s="383"/>
      <c r="BNQ1" s="383"/>
      <c r="BNR1" s="383"/>
      <c r="BNS1" s="383"/>
      <c r="BNT1" s="383"/>
      <c r="BNU1" s="383"/>
      <c r="BNV1" s="383"/>
      <c r="BNW1" s="383"/>
      <c r="BNX1" s="383"/>
      <c r="BNY1" s="383"/>
      <c r="BNZ1" s="383"/>
      <c r="BOA1" s="383"/>
      <c r="BOB1" s="383"/>
      <c r="BOC1" s="383"/>
      <c r="BOD1" s="383"/>
      <c r="BOE1" s="383"/>
      <c r="BOF1" s="383"/>
      <c r="BOG1" s="383"/>
      <c r="BOH1" s="383"/>
      <c r="BOI1" s="383"/>
      <c r="BOJ1" s="383"/>
      <c r="BOK1" s="383"/>
      <c r="BOL1" s="383"/>
      <c r="BOM1" s="383"/>
      <c r="BON1" s="383"/>
      <c r="BOO1" s="383"/>
      <c r="BOP1" s="383"/>
      <c r="BOQ1" s="383"/>
      <c r="BOR1" s="383"/>
      <c r="BOS1" s="383"/>
      <c r="BOT1" s="383"/>
      <c r="BOU1" s="383"/>
      <c r="BOV1" s="383"/>
      <c r="BOW1" s="383"/>
      <c r="BOX1" s="383"/>
      <c r="BOY1" s="383"/>
      <c r="BOZ1" s="383"/>
      <c r="BPA1" s="383"/>
      <c r="BPB1" s="383"/>
      <c r="BPC1" s="383"/>
      <c r="BPD1" s="383"/>
      <c r="BPE1" s="383"/>
      <c r="BPF1" s="383"/>
      <c r="BPG1" s="383"/>
      <c r="BPH1" s="383"/>
      <c r="BPI1" s="383"/>
      <c r="BPJ1" s="383"/>
      <c r="BPK1" s="383"/>
      <c r="BPL1" s="383"/>
      <c r="BPM1" s="383"/>
      <c r="BPN1" s="383"/>
      <c r="BPO1" s="383"/>
      <c r="BPP1" s="383"/>
      <c r="BPQ1" s="383"/>
      <c r="BPR1" s="383"/>
      <c r="BPS1" s="383"/>
      <c r="BPT1" s="383"/>
      <c r="BPU1" s="383"/>
      <c r="BPV1" s="383"/>
      <c r="BPW1" s="383"/>
      <c r="BPX1" s="383"/>
      <c r="BPY1" s="383"/>
      <c r="BPZ1" s="383"/>
      <c r="BQA1" s="383"/>
      <c r="BQB1" s="383"/>
      <c r="BQC1" s="383"/>
      <c r="BQD1" s="383"/>
      <c r="BQE1" s="383"/>
      <c r="BQF1" s="383"/>
      <c r="BQG1" s="383"/>
      <c r="BQH1" s="383"/>
      <c r="BQI1" s="383"/>
      <c r="BQJ1" s="383"/>
      <c r="BQK1" s="383"/>
      <c r="BQL1" s="383"/>
      <c r="BQM1" s="383"/>
      <c r="BQN1" s="383"/>
      <c r="BQO1" s="383"/>
      <c r="BQP1" s="383"/>
      <c r="BQQ1" s="383"/>
      <c r="BQR1" s="383"/>
      <c r="BQS1" s="383"/>
      <c r="BQT1" s="383"/>
      <c r="BQU1" s="383"/>
      <c r="BQV1" s="383"/>
      <c r="BQW1" s="383"/>
      <c r="BQX1" s="383"/>
      <c r="BQY1" s="383"/>
      <c r="BQZ1" s="383"/>
      <c r="BRA1" s="383"/>
      <c r="BRB1" s="383"/>
      <c r="BRC1" s="383"/>
      <c r="BRD1" s="383"/>
      <c r="BRE1" s="383"/>
      <c r="BRF1" s="383"/>
      <c r="BRG1" s="383"/>
      <c r="BRH1" s="383"/>
      <c r="BRI1" s="383"/>
      <c r="BRJ1" s="383"/>
      <c r="BRK1" s="383"/>
      <c r="BRL1" s="383"/>
      <c r="BRM1" s="383"/>
      <c r="BRN1" s="383"/>
      <c r="BRO1" s="383"/>
      <c r="BRP1" s="383"/>
      <c r="BRQ1" s="383"/>
      <c r="BRR1" s="383"/>
      <c r="BRS1" s="383"/>
      <c r="BRT1" s="383"/>
      <c r="BRU1" s="383"/>
      <c r="BRV1" s="383"/>
      <c r="BRW1" s="383"/>
      <c r="BRX1" s="383"/>
      <c r="BRY1" s="383"/>
      <c r="BRZ1" s="383"/>
      <c r="BSA1" s="383"/>
      <c r="BSB1" s="383"/>
      <c r="BSC1" s="383"/>
      <c r="BSD1" s="383"/>
      <c r="BSE1" s="383"/>
      <c r="BSF1" s="383"/>
      <c r="BSG1" s="383"/>
      <c r="BSH1" s="383"/>
      <c r="BSI1" s="383"/>
      <c r="BSJ1" s="383"/>
      <c r="BSK1" s="383"/>
      <c r="BSL1" s="383"/>
      <c r="BSM1" s="383"/>
      <c r="BSN1" s="383"/>
      <c r="BSO1" s="383"/>
      <c r="BSP1" s="383"/>
      <c r="BSQ1" s="383"/>
      <c r="BSR1" s="383"/>
      <c r="BSS1" s="383"/>
      <c r="BST1" s="383"/>
      <c r="BSU1" s="383"/>
      <c r="BSV1" s="383"/>
      <c r="BSW1" s="383"/>
      <c r="BSX1" s="383"/>
      <c r="BSY1" s="383"/>
      <c r="BSZ1" s="383"/>
      <c r="BTA1" s="383"/>
      <c r="BTB1" s="383"/>
      <c r="BTC1" s="383"/>
      <c r="BTD1" s="383"/>
      <c r="BTE1" s="383"/>
      <c r="BTF1" s="383"/>
      <c r="BTG1" s="383"/>
      <c r="BTH1" s="383"/>
      <c r="BTI1" s="383"/>
      <c r="BTJ1" s="383"/>
      <c r="BTK1" s="383"/>
      <c r="BTL1" s="383"/>
      <c r="BTM1" s="383"/>
      <c r="BTN1" s="383"/>
      <c r="BTO1" s="383"/>
      <c r="BTP1" s="383"/>
      <c r="BTQ1" s="383"/>
      <c r="BTR1" s="383"/>
      <c r="BTS1" s="383"/>
      <c r="BTT1" s="383"/>
      <c r="BTU1" s="383"/>
      <c r="BTV1" s="383"/>
      <c r="BTW1" s="383"/>
      <c r="BTX1" s="383"/>
      <c r="BTY1" s="383"/>
      <c r="BTZ1" s="383"/>
      <c r="BUA1" s="383"/>
      <c r="BUB1" s="383"/>
      <c r="BUC1" s="383"/>
      <c r="BUD1" s="383"/>
      <c r="BUE1" s="383"/>
      <c r="BUF1" s="383"/>
      <c r="BUG1" s="383"/>
      <c r="BUH1" s="383"/>
      <c r="BUI1" s="383"/>
      <c r="BUJ1" s="383"/>
      <c r="BUK1" s="383"/>
      <c r="BUL1" s="383"/>
      <c r="BUM1" s="383"/>
      <c r="BUN1" s="383"/>
      <c r="BUO1" s="383"/>
      <c r="BUP1" s="383"/>
      <c r="BUQ1" s="383"/>
      <c r="BUR1" s="383"/>
      <c r="BUS1" s="383"/>
      <c r="BUT1" s="383"/>
      <c r="BUU1" s="383"/>
      <c r="BUV1" s="383"/>
      <c r="BUW1" s="383"/>
      <c r="BUX1" s="383"/>
      <c r="BUY1" s="383"/>
      <c r="BUZ1" s="383"/>
      <c r="BVA1" s="383"/>
      <c r="BVB1" s="383"/>
      <c r="BVC1" s="383"/>
      <c r="BVD1" s="383"/>
      <c r="BVE1" s="383"/>
      <c r="BVF1" s="383"/>
      <c r="BVG1" s="383"/>
      <c r="BVH1" s="383"/>
      <c r="BVI1" s="383"/>
      <c r="BVJ1" s="383"/>
      <c r="BVK1" s="383"/>
      <c r="BVL1" s="383"/>
      <c r="BVM1" s="383"/>
      <c r="BVN1" s="383"/>
      <c r="BVO1" s="383"/>
      <c r="BVP1" s="383"/>
      <c r="BVQ1" s="383"/>
      <c r="BVR1" s="383"/>
      <c r="BVS1" s="383"/>
      <c r="BVT1" s="383"/>
      <c r="BVU1" s="383"/>
      <c r="BVV1" s="383"/>
      <c r="BVW1" s="383"/>
      <c r="BVX1" s="383"/>
      <c r="BVY1" s="383"/>
      <c r="BVZ1" s="383"/>
      <c r="BWA1" s="383"/>
      <c r="BWB1" s="383"/>
      <c r="BWC1" s="383"/>
      <c r="BWD1" s="383"/>
      <c r="BWE1" s="383"/>
      <c r="BWF1" s="383"/>
      <c r="BWG1" s="383"/>
      <c r="BWH1" s="383"/>
      <c r="BWI1" s="383"/>
      <c r="BWJ1" s="383"/>
      <c r="BWK1" s="383"/>
      <c r="BWL1" s="383"/>
      <c r="BWM1" s="383"/>
      <c r="BWN1" s="383"/>
      <c r="BWO1" s="383"/>
      <c r="BWP1" s="383"/>
      <c r="BWQ1" s="383"/>
      <c r="BWR1" s="383"/>
      <c r="BWS1" s="383"/>
      <c r="BWT1" s="383"/>
      <c r="BWU1" s="383"/>
      <c r="BWV1" s="383"/>
      <c r="BWW1" s="383"/>
      <c r="BWX1" s="383"/>
      <c r="BWY1" s="383"/>
      <c r="BWZ1" s="383"/>
      <c r="BXA1" s="383"/>
      <c r="BXB1" s="383"/>
      <c r="BXC1" s="383"/>
      <c r="BXD1" s="383"/>
      <c r="BXE1" s="383"/>
      <c r="BXF1" s="383"/>
      <c r="BXG1" s="383"/>
      <c r="BXH1" s="383"/>
      <c r="BXI1" s="383"/>
      <c r="BXJ1" s="383"/>
      <c r="BXK1" s="383"/>
      <c r="BXL1" s="383"/>
      <c r="BXM1" s="383"/>
      <c r="BXN1" s="383"/>
      <c r="BXO1" s="383"/>
      <c r="BXP1" s="383"/>
      <c r="BXQ1" s="383"/>
      <c r="BXR1" s="383"/>
      <c r="BXS1" s="383"/>
      <c r="BXT1" s="383"/>
      <c r="BXU1" s="383"/>
      <c r="BXV1" s="383"/>
      <c r="BXW1" s="383"/>
      <c r="BXX1" s="383"/>
      <c r="BXY1" s="383"/>
      <c r="BXZ1" s="383"/>
      <c r="BYA1" s="383"/>
      <c r="BYB1" s="383"/>
      <c r="BYC1" s="383"/>
      <c r="BYD1" s="383"/>
      <c r="BYE1" s="383"/>
      <c r="BYF1" s="383"/>
      <c r="BYG1" s="383"/>
      <c r="BYH1" s="383"/>
      <c r="BYI1" s="383"/>
      <c r="BYJ1" s="383"/>
      <c r="BYK1" s="383"/>
      <c r="BYL1" s="383"/>
      <c r="BYM1" s="383"/>
      <c r="BYN1" s="383"/>
      <c r="BYO1" s="383"/>
      <c r="BYP1" s="383"/>
      <c r="BYQ1" s="383"/>
      <c r="BYR1" s="383"/>
      <c r="BYS1" s="383"/>
      <c r="BYT1" s="383"/>
      <c r="BYU1" s="383"/>
      <c r="BYV1" s="383"/>
      <c r="BYW1" s="383"/>
      <c r="BYX1" s="383"/>
      <c r="BYY1" s="383"/>
      <c r="BYZ1" s="383"/>
      <c r="BZA1" s="383"/>
      <c r="BZB1" s="383"/>
      <c r="BZC1" s="383"/>
      <c r="BZD1" s="383"/>
      <c r="BZE1" s="383"/>
      <c r="BZF1" s="383"/>
      <c r="BZG1" s="383"/>
      <c r="BZH1" s="383"/>
      <c r="BZI1" s="383"/>
      <c r="BZJ1" s="383"/>
      <c r="BZK1" s="383"/>
      <c r="BZL1" s="383"/>
      <c r="BZM1" s="383"/>
      <c r="BZN1" s="383"/>
      <c r="BZO1" s="383"/>
      <c r="BZP1" s="383"/>
      <c r="BZQ1" s="383"/>
      <c r="BZR1" s="383"/>
      <c r="BZS1" s="383"/>
      <c r="BZT1" s="383"/>
      <c r="BZU1" s="383"/>
      <c r="BZV1" s="383"/>
      <c r="BZW1" s="383"/>
      <c r="BZX1" s="383"/>
      <c r="BZY1" s="383"/>
      <c r="BZZ1" s="383"/>
      <c r="CAA1" s="383"/>
      <c r="CAB1" s="383"/>
      <c r="CAC1" s="383"/>
      <c r="CAD1" s="383"/>
      <c r="CAE1" s="383"/>
      <c r="CAF1" s="383"/>
      <c r="CAG1" s="383"/>
      <c r="CAH1" s="383"/>
      <c r="CAI1" s="383"/>
      <c r="CAJ1" s="383"/>
      <c r="CAK1" s="383"/>
      <c r="CAL1" s="383"/>
      <c r="CAM1" s="383"/>
      <c r="CAN1" s="383"/>
      <c r="CAO1" s="383"/>
      <c r="CAP1" s="383"/>
      <c r="CAQ1" s="383"/>
      <c r="CAR1" s="383"/>
      <c r="CAS1" s="383"/>
      <c r="CAT1" s="383"/>
      <c r="CAU1" s="383"/>
      <c r="CAV1" s="383"/>
      <c r="CAW1" s="383"/>
      <c r="CAX1" s="383"/>
      <c r="CAY1" s="383"/>
      <c r="CAZ1" s="383"/>
      <c r="CBA1" s="383"/>
      <c r="CBB1" s="383"/>
      <c r="CBC1" s="383"/>
      <c r="CBD1" s="383"/>
      <c r="CBE1" s="383"/>
      <c r="CBF1" s="383"/>
      <c r="CBG1" s="383"/>
      <c r="CBH1" s="383"/>
      <c r="CBI1" s="383"/>
      <c r="CBJ1" s="383"/>
      <c r="CBK1" s="383"/>
      <c r="CBL1" s="383"/>
      <c r="CBM1" s="383"/>
      <c r="CBN1" s="383"/>
      <c r="CBO1" s="383"/>
      <c r="CBP1" s="383"/>
      <c r="CBQ1" s="383"/>
      <c r="CBR1" s="383"/>
      <c r="CBS1" s="383"/>
      <c r="CBT1" s="383"/>
      <c r="CBU1" s="383"/>
      <c r="CBV1" s="383"/>
      <c r="CBW1" s="383"/>
      <c r="CBX1" s="383"/>
      <c r="CBY1" s="383"/>
      <c r="CBZ1" s="383"/>
      <c r="CCA1" s="383"/>
      <c r="CCB1" s="383"/>
      <c r="CCC1" s="383"/>
      <c r="CCD1" s="383"/>
      <c r="CCE1" s="383"/>
      <c r="CCF1" s="383"/>
      <c r="CCG1" s="383"/>
      <c r="CCH1" s="383"/>
      <c r="CCI1" s="383"/>
      <c r="CCJ1" s="383"/>
      <c r="CCK1" s="383"/>
      <c r="CCL1" s="383"/>
      <c r="CCM1" s="383"/>
      <c r="CCN1" s="383"/>
      <c r="CCO1" s="383"/>
      <c r="CCP1" s="383"/>
      <c r="CCQ1" s="383"/>
      <c r="CCR1" s="383"/>
      <c r="CCS1" s="383"/>
      <c r="CCT1" s="383"/>
      <c r="CCU1" s="383"/>
      <c r="CCV1" s="383"/>
      <c r="CCW1" s="383"/>
      <c r="CCX1" s="383"/>
      <c r="CCY1" s="383"/>
      <c r="CCZ1" s="383"/>
      <c r="CDA1" s="383"/>
      <c r="CDB1" s="383"/>
      <c r="CDC1" s="383"/>
      <c r="CDD1" s="383"/>
      <c r="CDE1" s="383"/>
      <c r="CDF1" s="383"/>
      <c r="CDG1" s="383"/>
      <c r="CDH1" s="383"/>
      <c r="CDI1" s="383"/>
      <c r="CDJ1" s="383"/>
      <c r="CDK1" s="383"/>
      <c r="CDL1" s="383"/>
      <c r="CDM1" s="383"/>
      <c r="CDN1" s="383"/>
      <c r="CDO1" s="383"/>
      <c r="CDP1" s="383"/>
      <c r="CDQ1" s="383"/>
      <c r="CDR1" s="383"/>
      <c r="CDS1" s="383"/>
      <c r="CDT1" s="383"/>
      <c r="CDU1" s="383"/>
      <c r="CDV1" s="383"/>
      <c r="CDW1" s="383"/>
      <c r="CDX1" s="383"/>
      <c r="CDY1" s="383"/>
      <c r="CDZ1" s="383"/>
      <c r="CEA1" s="383"/>
      <c r="CEB1" s="383"/>
      <c r="CEC1" s="383"/>
      <c r="CED1" s="383"/>
      <c r="CEE1" s="383"/>
      <c r="CEF1" s="383"/>
      <c r="CEG1" s="383"/>
      <c r="CEH1" s="383"/>
      <c r="CEI1" s="383"/>
      <c r="CEJ1" s="383"/>
      <c r="CEK1" s="383"/>
      <c r="CEL1" s="383"/>
      <c r="CEM1" s="383"/>
      <c r="CEN1" s="383"/>
      <c r="CEO1" s="383"/>
      <c r="CEP1" s="383"/>
      <c r="CEQ1" s="383"/>
      <c r="CER1" s="383"/>
      <c r="CES1" s="383"/>
      <c r="CET1" s="383"/>
      <c r="CEU1" s="383"/>
      <c r="CEV1" s="383"/>
      <c r="CEW1" s="383"/>
      <c r="CEX1" s="383"/>
      <c r="CEY1" s="383"/>
      <c r="CEZ1" s="383"/>
      <c r="CFA1" s="383"/>
      <c r="CFB1" s="383"/>
      <c r="CFC1" s="383"/>
      <c r="CFD1" s="383"/>
      <c r="CFE1" s="383"/>
      <c r="CFF1" s="383"/>
      <c r="CFG1" s="383"/>
      <c r="CFH1" s="383"/>
      <c r="CFI1" s="383"/>
      <c r="CFJ1" s="383"/>
      <c r="CFK1" s="383"/>
      <c r="CFL1" s="383"/>
      <c r="CFM1" s="383"/>
      <c r="CFN1" s="383"/>
      <c r="CFO1" s="383"/>
      <c r="CFP1" s="383"/>
      <c r="CFQ1" s="383"/>
      <c r="CFR1" s="383"/>
      <c r="CFS1" s="383"/>
      <c r="CFT1" s="383"/>
      <c r="CFU1" s="383"/>
      <c r="CFV1" s="383"/>
      <c r="CFW1" s="383"/>
      <c r="CFX1" s="383"/>
      <c r="CFY1" s="383"/>
      <c r="CFZ1" s="383"/>
      <c r="CGA1" s="383"/>
      <c r="CGB1" s="383"/>
      <c r="CGC1" s="383"/>
      <c r="CGD1" s="383"/>
      <c r="CGE1" s="383"/>
      <c r="CGF1" s="383"/>
      <c r="CGG1" s="383"/>
      <c r="CGH1" s="383"/>
      <c r="CGI1" s="383"/>
      <c r="CGJ1" s="383"/>
      <c r="CGK1" s="383"/>
      <c r="CGL1" s="383"/>
      <c r="CGM1" s="383"/>
      <c r="CGN1" s="383"/>
      <c r="CGO1" s="383"/>
      <c r="CGP1" s="383"/>
      <c r="CGQ1" s="383"/>
      <c r="CGR1" s="383"/>
      <c r="CGS1" s="383"/>
      <c r="CGT1" s="383"/>
      <c r="CGU1" s="383"/>
      <c r="CGV1" s="383"/>
      <c r="CGW1" s="383"/>
      <c r="CGX1" s="383"/>
      <c r="CGY1" s="383"/>
      <c r="CGZ1" s="383"/>
      <c r="CHA1" s="383"/>
      <c r="CHB1" s="383"/>
      <c r="CHC1" s="383"/>
      <c r="CHD1" s="383"/>
      <c r="CHE1" s="383"/>
      <c r="CHF1" s="383"/>
      <c r="CHG1" s="383"/>
      <c r="CHH1" s="383"/>
      <c r="CHI1" s="383"/>
      <c r="CHJ1" s="383"/>
      <c r="CHK1" s="383"/>
      <c r="CHL1" s="383"/>
      <c r="CHM1" s="383"/>
      <c r="CHN1" s="383"/>
      <c r="CHO1" s="383"/>
      <c r="CHP1" s="383"/>
      <c r="CHQ1" s="383"/>
      <c r="CHR1" s="383"/>
      <c r="CHS1" s="383"/>
      <c r="CHT1" s="383"/>
      <c r="CHU1" s="383"/>
      <c r="CHV1" s="383"/>
      <c r="CHW1" s="383"/>
      <c r="CHX1" s="383"/>
      <c r="CHY1" s="383"/>
      <c r="CHZ1" s="383"/>
      <c r="CIA1" s="383"/>
      <c r="CIB1" s="383"/>
      <c r="CIC1" s="383"/>
      <c r="CID1" s="383"/>
      <c r="CIE1" s="383"/>
      <c r="CIF1" s="383"/>
      <c r="CIG1" s="383"/>
      <c r="CIH1" s="383"/>
      <c r="CII1" s="383"/>
      <c r="CIJ1" s="383"/>
      <c r="CIK1" s="383"/>
      <c r="CIL1" s="383"/>
      <c r="CIM1" s="383"/>
      <c r="CIN1" s="383"/>
      <c r="CIO1" s="383"/>
      <c r="CIP1" s="383"/>
      <c r="CIQ1" s="383"/>
      <c r="CIR1" s="383"/>
      <c r="CIS1" s="383"/>
      <c r="CIT1" s="383"/>
      <c r="CIU1" s="383"/>
      <c r="CIV1" s="383"/>
      <c r="CIW1" s="383"/>
      <c r="CIX1" s="383"/>
      <c r="CIY1" s="383"/>
      <c r="CIZ1" s="383"/>
      <c r="CJA1" s="383"/>
      <c r="CJB1" s="383"/>
      <c r="CJC1" s="383"/>
      <c r="CJD1" s="383"/>
      <c r="CJE1" s="383"/>
      <c r="CJF1" s="383"/>
      <c r="CJG1" s="383"/>
      <c r="CJH1" s="383"/>
      <c r="CJI1" s="383"/>
      <c r="CJJ1" s="383"/>
      <c r="CJK1" s="383"/>
      <c r="CJL1" s="383"/>
      <c r="CJM1" s="383"/>
      <c r="CJN1" s="383"/>
      <c r="CJO1" s="383"/>
      <c r="CJP1" s="383"/>
      <c r="CJQ1" s="383"/>
      <c r="CJR1" s="383"/>
      <c r="CJS1" s="383"/>
      <c r="CJT1" s="383"/>
      <c r="CJU1" s="383"/>
      <c r="CJV1" s="383"/>
      <c r="CJW1" s="383"/>
      <c r="CJX1" s="383"/>
      <c r="CJY1" s="383"/>
      <c r="CJZ1" s="383"/>
      <c r="CKA1" s="383"/>
      <c r="CKB1" s="383"/>
      <c r="CKC1" s="383"/>
      <c r="CKD1" s="383"/>
      <c r="CKE1" s="383"/>
      <c r="CKF1" s="383"/>
      <c r="CKG1" s="383"/>
      <c r="CKH1" s="383"/>
      <c r="CKI1" s="383"/>
      <c r="CKJ1" s="383"/>
      <c r="CKK1" s="383"/>
      <c r="CKL1" s="383"/>
      <c r="CKM1" s="383"/>
      <c r="CKN1" s="383"/>
      <c r="CKO1" s="383"/>
      <c r="CKP1" s="383"/>
      <c r="CKQ1" s="383"/>
      <c r="CKR1" s="383"/>
      <c r="CKS1" s="383"/>
      <c r="CKT1" s="383"/>
      <c r="CKU1" s="383"/>
      <c r="CKV1" s="383"/>
      <c r="CKW1" s="383"/>
      <c r="CKX1" s="383"/>
      <c r="CKY1" s="383"/>
      <c r="CKZ1" s="383"/>
      <c r="CLA1" s="383"/>
      <c r="CLB1" s="383"/>
      <c r="CLC1" s="383"/>
      <c r="CLD1" s="383"/>
      <c r="CLE1" s="383"/>
      <c r="CLF1" s="383"/>
      <c r="CLG1" s="383"/>
      <c r="CLH1" s="383"/>
      <c r="CLI1" s="383"/>
      <c r="CLJ1" s="383"/>
      <c r="CLK1" s="383"/>
      <c r="CLL1" s="383"/>
      <c r="CLM1" s="383"/>
      <c r="CLN1" s="383"/>
      <c r="CLO1" s="383"/>
      <c r="CLP1" s="383"/>
      <c r="CLQ1" s="383"/>
      <c r="CLR1" s="383"/>
      <c r="CLS1" s="383"/>
      <c r="CLT1" s="383"/>
      <c r="CLU1" s="383"/>
      <c r="CLV1" s="383"/>
      <c r="CLW1" s="383"/>
      <c r="CLX1" s="383"/>
      <c r="CLY1" s="383"/>
      <c r="CLZ1" s="383"/>
      <c r="CMA1" s="383"/>
      <c r="CMB1" s="383"/>
      <c r="CMC1" s="383"/>
      <c r="CMD1" s="383"/>
      <c r="CME1" s="383"/>
      <c r="CMF1" s="383"/>
      <c r="CMG1" s="383"/>
      <c r="CMH1" s="383"/>
      <c r="CMI1" s="383"/>
      <c r="CMJ1" s="383"/>
      <c r="CMK1" s="383"/>
      <c r="CML1" s="383"/>
      <c r="CMM1" s="383"/>
      <c r="CMN1" s="383"/>
      <c r="CMO1" s="383"/>
      <c r="CMP1" s="383"/>
      <c r="CMQ1" s="383"/>
      <c r="CMR1" s="383"/>
      <c r="CMS1" s="383"/>
      <c r="CMT1" s="383"/>
      <c r="CMU1" s="383"/>
      <c r="CMV1" s="383"/>
      <c r="CMW1" s="383"/>
      <c r="CMX1" s="383"/>
      <c r="CMY1" s="383"/>
      <c r="CMZ1" s="383"/>
      <c r="CNA1" s="383"/>
      <c r="CNB1" s="383"/>
      <c r="CNC1" s="383"/>
      <c r="CND1" s="383"/>
      <c r="CNE1" s="383"/>
      <c r="CNF1" s="383"/>
      <c r="CNG1" s="383"/>
      <c r="CNH1" s="383"/>
      <c r="CNI1" s="383"/>
      <c r="CNJ1" s="383"/>
      <c r="CNK1" s="383"/>
      <c r="CNL1" s="383"/>
      <c r="CNM1" s="383"/>
      <c r="CNN1" s="383"/>
      <c r="CNO1" s="383"/>
      <c r="CNP1" s="383"/>
      <c r="CNQ1" s="383"/>
      <c r="CNR1" s="383"/>
      <c r="CNS1" s="383"/>
      <c r="CNT1" s="383"/>
      <c r="CNU1" s="383"/>
      <c r="CNV1" s="383"/>
      <c r="CNW1" s="383"/>
      <c r="CNX1" s="383"/>
      <c r="CNY1" s="383"/>
      <c r="CNZ1" s="383"/>
      <c r="COA1" s="383"/>
      <c r="COB1" s="383"/>
      <c r="COC1" s="383"/>
      <c r="COD1" s="383"/>
      <c r="COE1" s="383"/>
      <c r="COF1" s="383"/>
      <c r="COG1" s="383"/>
      <c r="COH1" s="383"/>
      <c r="COI1" s="383"/>
      <c r="COJ1" s="383"/>
      <c r="COK1" s="383"/>
      <c r="COL1" s="383"/>
      <c r="COM1" s="383"/>
      <c r="CON1" s="383"/>
      <c r="COO1" s="383"/>
      <c r="COP1" s="383"/>
      <c r="COQ1" s="383"/>
      <c r="COR1" s="383"/>
      <c r="COS1" s="383"/>
      <c r="COT1" s="383"/>
      <c r="COU1" s="383"/>
      <c r="COV1" s="383"/>
      <c r="COW1" s="383"/>
      <c r="COX1" s="383"/>
      <c r="COY1" s="383"/>
      <c r="COZ1" s="383"/>
      <c r="CPA1" s="383"/>
      <c r="CPB1" s="383"/>
      <c r="CPC1" s="383"/>
      <c r="CPD1" s="383"/>
      <c r="CPE1" s="383"/>
      <c r="CPF1" s="383"/>
      <c r="CPG1" s="383"/>
      <c r="CPH1" s="383"/>
      <c r="CPI1" s="383"/>
      <c r="CPJ1" s="383"/>
      <c r="CPK1" s="383"/>
      <c r="CPL1" s="383"/>
      <c r="CPM1" s="383"/>
      <c r="CPN1" s="383"/>
      <c r="CPO1" s="383"/>
      <c r="CPP1" s="383"/>
      <c r="CPQ1" s="383"/>
      <c r="CPR1" s="383"/>
      <c r="CPS1" s="383"/>
      <c r="CPT1" s="383"/>
      <c r="CPU1" s="383"/>
      <c r="CPV1" s="383"/>
      <c r="CPW1" s="383"/>
      <c r="CPX1" s="383"/>
      <c r="CPY1" s="383"/>
      <c r="CPZ1" s="383"/>
      <c r="CQA1" s="383"/>
      <c r="CQB1" s="383"/>
      <c r="CQC1" s="383"/>
      <c r="CQD1" s="383"/>
      <c r="CQE1" s="383"/>
      <c r="CQF1" s="383"/>
      <c r="CQG1" s="383"/>
      <c r="CQH1" s="383"/>
      <c r="CQI1" s="383"/>
      <c r="CQJ1" s="383"/>
      <c r="CQK1" s="383"/>
      <c r="CQL1" s="383"/>
      <c r="CQM1" s="383"/>
      <c r="CQN1" s="383"/>
      <c r="CQO1" s="383"/>
      <c r="CQP1" s="383"/>
      <c r="CQQ1" s="383"/>
      <c r="CQR1" s="383"/>
      <c r="CQS1" s="383"/>
      <c r="CQT1" s="383"/>
      <c r="CQU1" s="383"/>
      <c r="CQV1" s="383"/>
      <c r="CQW1" s="383"/>
      <c r="CQX1" s="383"/>
      <c r="CQY1" s="383"/>
      <c r="CQZ1" s="383"/>
      <c r="CRA1" s="383"/>
      <c r="CRB1" s="383"/>
      <c r="CRC1" s="383"/>
      <c r="CRD1" s="383"/>
      <c r="CRE1" s="383"/>
      <c r="CRF1" s="383"/>
      <c r="CRG1" s="383"/>
      <c r="CRH1" s="383"/>
      <c r="CRI1" s="383"/>
      <c r="CRJ1" s="383"/>
      <c r="CRK1" s="383"/>
      <c r="CRL1" s="383"/>
      <c r="CRM1" s="383"/>
      <c r="CRN1" s="383"/>
      <c r="CRO1" s="383"/>
      <c r="CRP1" s="383"/>
      <c r="CRQ1" s="383"/>
      <c r="CRR1" s="383"/>
      <c r="CRS1" s="383"/>
      <c r="CRT1" s="383"/>
      <c r="CRU1" s="383"/>
      <c r="CRV1" s="383"/>
      <c r="CRW1" s="383"/>
      <c r="CRX1" s="383"/>
      <c r="CRY1" s="383"/>
      <c r="CRZ1" s="383"/>
      <c r="CSA1" s="383"/>
      <c r="CSB1" s="383"/>
      <c r="CSC1" s="383"/>
      <c r="CSD1" s="383"/>
      <c r="CSE1" s="383"/>
      <c r="CSF1" s="383"/>
      <c r="CSG1" s="383"/>
      <c r="CSH1" s="383"/>
      <c r="CSI1" s="383"/>
      <c r="CSJ1" s="383"/>
      <c r="CSK1" s="383"/>
      <c r="CSL1" s="383"/>
      <c r="CSM1" s="383"/>
      <c r="CSN1" s="383"/>
      <c r="CSO1" s="383"/>
      <c r="CSP1" s="383"/>
      <c r="CSQ1" s="383"/>
      <c r="CSR1" s="383"/>
      <c r="CSS1" s="383"/>
      <c r="CST1" s="383"/>
      <c r="CSU1" s="383"/>
      <c r="CSV1" s="383"/>
      <c r="CSW1" s="383"/>
      <c r="CSX1" s="383"/>
      <c r="CSY1" s="383"/>
      <c r="CSZ1" s="383"/>
      <c r="CTA1" s="383"/>
      <c r="CTB1" s="383"/>
      <c r="CTC1" s="383"/>
      <c r="CTD1" s="383"/>
      <c r="CTE1" s="383"/>
      <c r="CTF1" s="383"/>
      <c r="CTG1" s="383"/>
      <c r="CTH1" s="383"/>
      <c r="CTI1" s="383"/>
      <c r="CTJ1" s="383"/>
      <c r="CTK1" s="383"/>
      <c r="CTL1" s="383"/>
      <c r="CTM1" s="383"/>
      <c r="CTN1" s="383"/>
      <c r="CTO1" s="383"/>
      <c r="CTP1" s="383"/>
      <c r="CTQ1" s="383"/>
      <c r="CTR1" s="383"/>
      <c r="CTS1" s="383"/>
      <c r="CTT1" s="383"/>
      <c r="CTU1" s="383"/>
      <c r="CTV1" s="383"/>
      <c r="CTW1" s="383"/>
      <c r="CTX1" s="383"/>
      <c r="CTY1" s="383"/>
      <c r="CTZ1" s="383"/>
      <c r="CUA1" s="383"/>
      <c r="CUB1" s="383"/>
      <c r="CUC1" s="383"/>
      <c r="CUD1" s="383"/>
      <c r="CUE1" s="383"/>
      <c r="CUF1" s="383"/>
      <c r="CUG1" s="383"/>
      <c r="CUH1" s="383"/>
      <c r="CUI1" s="383"/>
      <c r="CUJ1" s="383"/>
      <c r="CUK1" s="383"/>
      <c r="CUL1" s="383"/>
      <c r="CUM1" s="383"/>
      <c r="CUN1" s="383"/>
      <c r="CUO1" s="383"/>
      <c r="CUP1" s="383"/>
      <c r="CUQ1" s="383"/>
      <c r="CUR1" s="383"/>
      <c r="CUS1" s="383"/>
      <c r="CUT1" s="383"/>
      <c r="CUU1" s="383"/>
      <c r="CUV1" s="383"/>
      <c r="CUW1" s="383"/>
      <c r="CUX1" s="383"/>
      <c r="CUY1" s="383"/>
      <c r="CUZ1" s="383"/>
      <c r="CVA1" s="383"/>
      <c r="CVB1" s="383"/>
      <c r="CVC1" s="383"/>
      <c r="CVD1" s="383"/>
      <c r="CVE1" s="383"/>
      <c r="CVF1" s="383"/>
      <c r="CVG1" s="383"/>
      <c r="CVH1" s="383"/>
      <c r="CVI1" s="383"/>
      <c r="CVJ1" s="383"/>
      <c r="CVK1" s="383"/>
      <c r="CVL1" s="383"/>
      <c r="CVM1" s="383"/>
      <c r="CVN1" s="383"/>
      <c r="CVO1" s="383"/>
      <c r="CVP1" s="383"/>
      <c r="CVQ1" s="383"/>
      <c r="CVR1" s="383"/>
      <c r="CVS1" s="383"/>
      <c r="CVT1" s="383"/>
      <c r="CVU1" s="383"/>
      <c r="CVV1" s="383"/>
      <c r="CVW1" s="383"/>
      <c r="CVX1" s="383"/>
      <c r="CVY1" s="383"/>
      <c r="CVZ1" s="383"/>
      <c r="CWA1" s="383"/>
      <c r="CWB1" s="383"/>
      <c r="CWC1" s="383"/>
      <c r="CWD1" s="383"/>
      <c r="CWE1" s="383"/>
      <c r="CWF1" s="383"/>
      <c r="CWG1" s="383"/>
      <c r="CWH1" s="383"/>
      <c r="CWI1" s="383"/>
      <c r="CWJ1" s="383"/>
      <c r="CWK1" s="383"/>
      <c r="CWL1" s="383"/>
      <c r="CWM1" s="383"/>
      <c r="CWN1" s="383"/>
      <c r="CWO1" s="383"/>
      <c r="CWP1" s="383"/>
      <c r="CWQ1" s="383"/>
      <c r="CWR1" s="383"/>
      <c r="CWS1" s="383"/>
      <c r="CWT1" s="383"/>
      <c r="CWU1" s="383"/>
      <c r="CWV1" s="383"/>
      <c r="CWW1" s="383"/>
      <c r="CWX1" s="383"/>
      <c r="CWY1" s="383"/>
      <c r="CWZ1" s="383"/>
      <c r="CXA1" s="383"/>
      <c r="CXB1" s="383"/>
      <c r="CXC1" s="383"/>
      <c r="CXD1" s="383"/>
      <c r="CXE1" s="383"/>
      <c r="CXF1" s="383"/>
      <c r="CXG1" s="383"/>
      <c r="CXH1" s="383"/>
      <c r="CXI1" s="383"/>
      <c r="CXJ1" s="383"/>
      <c r="CXK1" s="383"/>
      <c r="CXL1" s="383"/>
      <c r="CXM1" s="383"/>
      <c r="CXN1" s="383"/>
      <c r="CXO1" s="383"/>
      <c r="CXP1" s="383"/>
      <c r="CXQ1" s="383"/>
      <c r="CXR1" s="383"/>
      <c r="CXS1" s="383"/>
      <c r="CXT1" s="383"/>
      <c r="CXU1" s="383"/>
      <c r="CXV1" s="383"/>
      <c r="CXW1" s="383"/>
      <c r="CXX1" s="383"/>
      <c r="CXY1" s="383"/>
      <c r="CXZ1" s="383"/>
      <c r="CYA1" s="383"/>
      <c r="CYB1" s="383"/>
      <c r="CYC1" s="383"/>
      <c r="CYD1" s="383"/>
      <c r="CYE1" s="383"/>
      <c r="CYF1" s="383"/>
      <c r="CYG1" s="383"/>
      <c r="CYH1" s="383"/>
      <c r="CYI1" s="383"/>
      <c r="CYJ1" s="383"/>
      <c r="CYK1" s="383"/>
      <c r="CYL1" s="383"/>
      <c r="CYM1" s="383"/>
      <c r="CYN1" s="383"/>
      <c r="CYO1" s="383"/>
      <c r="CYP1" s="383"/>
      <c r="CYQ1" s="383"/>
      <c r="CYR1" s="383"/>
      <c r="CYS1" s="383"/>
      <c r="CYT1" s="383"/>
      <c r="CYU1" s="383"/>
      <c r="CYV1" s="383"/>
      <c r="CYW1" s="383"/>
      <c r="CYX1" s="383"/>
      <c r="CYY1" s="383"/>
      <c r="CYZ1" s="383"/>
      <c r="CZA1" s="383"/>
      <c r="CZB1" s="383"/>
      <c r="CZC1" s="383"/>
      <c r="CZD1" s="383"/>
      <c r="CZE1" s="383"/>
      <c r="CZF1" s="383"/>
      <c r="CZG1" s="383"/>
      <c r="CZH1" s="383"/>
      <c r="CZI1" s="383"/>
      <c r="CZJ1" s="383"/>
      <c r="CZK1" s="383"/>
      <c r="CZL1" s="383"/>
      <c r="CZM1" s="383"/>
      <c r="CZN1" s="383"/>
      <c r="CZO1" s="383"/>
      <c r="CZP1" s="383"/>
      <c r="CZQ1" s="383"/>
      <c r="CZR1" s="383"/>
      <c r="CZS1" s="383"/>
      <c r="CZT1" s="383"/>
      <c r="CZU1" s="383"/>
      <c r="CZV1" s="383"/>
      <c r="CZW1" s="383"/>
      <c r="CZX1" s="383"/>
      <c r="CZY1" s="383"/>
      <c r="CZZ1" s="383"/>
      <c r="DAA1" s="383"/>
      <c r="DAB1" s="383"/>
      <c r="DAC1" s="383"/>
      <c r="DAD1" s="383"/>
      <c r="DAE1" s="383"/>
      <c r="DAF1" s="383"/>
      <c r="DAG1" s="383"/>
      <c r="DAH1" s="383"/>
      <c r="DAI1" s="383"/>
      <c r="DAJ1" s="383"/>
      <c r="DAK1" s="383"/>
      <c r="DAL1" s="383"/>
      <c r="DAM1" s="383"/>
      <c r="DAN1" s="383"/>
      <c r="DAO1" s="383"/>
      <c r="DAP1" s="383"/>
      <c r="DAQ1" s="383"/>
      <c r="DAR1" s="383"/>
      <c r="DAS1" s="383"/>
      <c r="DAT1" s="383"/>
      <c r="DAU1" s="383"/>
      <c r="DAV1" s="383"/>
      <c r="DAW1" s="383"/>
      <c r="DAX1" s="383"/>
      <c r="DAY1" s="383"/>
      <c r="DAZ1" s="383"/>
      <c r="DBA1" s="383"/>
      <c r="DBB1" s="383"/>
      <c r="DBC1" s="383"/>
      <c r="DBD1" s="383"/>
      <c r="DBE1" s="383"/>
      <c r="DBF1" s="383"/>
      <c r="DBG1" s="383"/>
      <c r="DBH1" s="383"/>
      <c r="DBI1" s="383"/>
      <c r="DBJ1" s="383"/>
      <c r="DBK1" s="383"/>
      <c r="DBL1" s="383"/>
      <c r="DBM1" s="383"/>
      <c r="DBN1" s="383"/>
      <c r="DBO1" s="383"/>
      <c r="DBP1" s="383"/>
      <c r="DBQ1" s="383"/>
      <c r="DBR1" s="383"/>
      <c r="DBS1" s="383"/>
      <c r="DBT1" s="383"/>
      <c r="DBU1" s="383"/>
      <c r="DBV1" s="383"/>
      <c r="DBW1" s="383"/>
      <c r="DBX1" s="383"/>
      <c r="DBY1" s="383"/>
      <c r="DBZ1" s="383"/>
      <c r="DCA1" s="383"/>
      <c r="DCB1" s="383"/>
      <c r="DCC1" s="383"/>
      <c r="DCD1" s="383"/>
      <c r="DCE1" s="383"/>
      <c r="DCF1" s="383"/>
      <c r="DCG1" s="383"/>
      <c r="DCH1" s="383"/>
      <c r="DCI1" s="383"/>
      <c r="DCJ1" s="383"/>
      <c r="DCK1" s="383"/>
      <c r="DCL1" s="383"/>
      <c r="DCM1" s="383"/>
      <c r="DCN1" s="383"/>
      <c r="DCO1" s="383"/>
      <c r="DCP1" s="383"/>
      <c r="DCQ1" s="383"/>
      <c r="DCR1" s="383"/>
      <c r="DCS1" s="383"/>
      <c r="DCT1" s="383"/>
      <c r="DCU1" s="383"/>
      <c r="DCV1" s="383"/>
      <c r="DCW1" s="383"/>
      <c r="DCX1" s="383"/>
      <c r="DCY1" s="383"/>
      <c r="DCZ1" s="383"/>
      <c r="DDA1" s="383"/>
      <c r="DDB1" s="383"/>
      <c r="DDC1" s="383"/>
      <c r="DDD1" s="383"/>
      <c r="DDE1" s="383"/>
      <c r="DDF1" s="383"/>
      <c r="DDG1" s="383"/>
      <c r="DDH1" s="383"/>
      <c r="DDI1" s="383"/>
      <c r="DDJ1" s="383"/>
      <c r="DDK1" s="383"/>
      <c r="DDL1" s="383"/>
      <c r="DDM1" s="383"/>
      <c r="DDN1" s="383"/>
      <c r="DDO1" s="383"/>
      <c r="DDP1" s="383"/>
      <c r="DDQ1" s="383"/>
      <c r="DDR1" s="383"/>
      <c r="DDS1" s="383"/>
      <c r="DDT1" s="383"/>
      <c r="DDU1" s="383"/>
      <c r="DDV1" s="383"/>
      <c r="DDW1" s="383"/>
      <c r="DDX1" s="383"/>
      <c r="DDY1" s="383"/>
      <c r="DDZ1" s="383"/>
      <c r="DEA1" s="383"/>
      <c r="DEB1" s="383"/>
      <c r="DEC1" s="383"/>
      <c r="DED1" s="383"/>
      <c r="DEE1" s="383"/>
      <c r="DEF1" s="383"/>
      <c r="DEG1" s="383"/>
      <c r="DEH1" s="383"/>
      <c r="DEI1" s="383"/>
      <c r="DEJ1" s="383"/>
      <c r="DEK1" s="383"/>
      <c r="DEL1" s="383"/>
      <c r="DEM1" s="383"/>
      <c r="DEN1" s="383"/>
      <c r="DEO1" s="383"/>
      <c r="DEP1" s="383"/>
      <c r="DEQ1" s="383"/>
      <c r="DER1" s="383"/>
      <c r="DES1" s="383"/>
      <c r="DET1" s="383"/>
      <c r="DEU1" s="383"/>
      <c r="DEV1" s="383"/>
      <c r="DEW1" s="383"/>
      <c r="DEX1" s="383"/>
      <c r="DEY1" s="383"/>
      <c r="DEZ1" s="383"/>
      <c r="DFA1" s="383"/>
      <c r="DFB1" s="383"/>
      <c r="DFC1" s="383"/>
      <c r="DFD1" s="383"/>
      <c r="DFE1" s="383"/>
      <c r="DFF1" s="383"/>
      <c r="DFG1" s="383"/>
      <c r="DFH1" s="383"/>
      <c r="DFI1" s="383"/>
      <c r="DFJ1" s="383"/>
      <c r="DFK1" s="383"/>
      <c r="DFL1" s="383"/>
      <c r="DFM1" s="383"/>
      <c r="DFN1" s="383"/>
      <c r="DFO1" s="383"/>
      <c r="DFP1" s="383"/>
      <c r="DFQ1" s="383"/>
      <c r="DFR1" s="383"/>
      <c r="DFS1" s="383"/>
      <c r="DFT1" s="383"/>
      <c r="DFU1" s="383"/>
      <c r="DFV1" s="383"/>
      <c r="DFW1" s="383"/>
      <c r="DFX1" s="383"/>
      <c r="DFY1" s="383"/>
      <c r="DFZ1" s="383"/>
      <c r="DGA1" s="383"/>
      <c r="DGB1" s="383"/>
      <c r="DGC1" s="383"/>
      <c r="DGD1" s="383"/>
      <c r="DGE1" s="383"/>
      <c r="DGF1" s="383"/>
      <c r="DGG1" s="383"/>
      <c r="DGH1" s="383"/>
      <c r="DGI1" s="383"/>
      <c r="DGJ1" s="383"/>
      <c r="DGK1" s="383"/>
      <c r="DGL1" s="383"/>
      <c r="DGM1" s="383"/>
      <c r="DGN1" s="383"/>
      <c r="DGO1" s="383"/>
      <c r="DGP1" s="383"/>
      <c r="DGQ1" s="383"/>
      <c r="DGR1" s="383"/>
      <c r="DGS1" s="383"/>
      <c r="DGT1" s="383"/>
      <c r="DGU1" s="383"/>
      <c r="DGV1" s="383"/>
      <c r="DGW1" s="383"/>
      <c r="DGX1" s="383"/>
      <c r="DGY1" s="383"/>
      <c r="DGZ1" s="383"/>
      <c r="DHA1" s="383"/>
      <c r="DHB1" s="383"/>
      <c r="DHC1" s="383"/>
      <c r="DHD1" s="383"/>
      <c r="DHE1" s="383"/>
      <c r="DHF1" s="383"/>
      <c r="DHG1" s="383"/>
      <c r="DHH1" s="383"/>
      <c r="DHI1" s="383"/>
      <c r="DHJ1" s="383"/>
      <c r="DHK1" s="383"/>
      <c r="DHL1" s="383"/>
      <c r="DHM1" s="383"/>
      <c r="DHN1" s="383"/>
      <c r="DHO1" s="383"/>
      <c r="DHP1" s="383"/>
      <c r="DHQ1" s="383"/>
      <c r="DHR1" s="383"/>
      <c r="DHS1" s="383"/>
      <c r="DHT1" s="383"/>
      <c r="DHU1" s="383"/>
      <c r="DHV1" s="383"/>
      <c r="DHW1" s="383"/>
      <c r="DHX1" s="383"/>
      <c r="DHY1" s="383"/>
      <c r="DHZ1" s="383"/>
      <c r="DIA1" s="383"/>
      <c r="DIB1" s="383"/>
      <c r="DIC1" s="383"/>
      <c r="DID1" s="383"/>
      <c r="DIE1" s="383"/>
      <c r="DIF1" s="383"/>
      <c r="DIG1" s="383"/>
      <c r="DIH1" s="383"/>
      <c r="DII1" s="383"/>
      <c r="DIJ1" s="383"/>
      <c r="DIK1" s="383"/>
      <c r="DIL1" s="383"/>
      <c r="DIM1" s="383"/>
      <c r="DIN1" s="383"/>
      <c r="DIO1" s="383"/>
      <c r="DIP1" s="383"/>
      <c r="DIQ1" s="383"/>
      <c r="DIR1" s="383"/>
      <c r="DIS1" s="383"/>
      <c r="DIT1" s="383"/>
      <c r="DIU1" s="383"/>
      <c r="DIV1" s="383"/>
      <c r="DIW1" s="383"/>
      <c r="DIX1" s="383"/>
      <c r="DIY1" s="383"/>
      <c r="DIZ1" s="383"/>
      <c r="DJA1" s="383"/>
      <c r="DJB1" s="383"/>
      <c r="DJC1" s="383"/>
      <c r="DJD1" s="383"/>
      <c r="DJE1" s="383"/>
      <c r="DJF1" s="383"/>
      <c r="DJG1" s="383"/>
      <c r="DJH1" s="383"/>
      <c r="DJI1" s="383"/>
      <c r="DJJ1" s="383"/>
      <c r="DJK1" s="383"/>
      <c r="DJL1" s="383"/>
      <c r="DJM1" s="383"/>
      <c r="DJN1" s="383"/>
      <c r="DJO1" s="383"/>
      <c r="DJP1" s="383"/>
      <c r="DJQ1" s="383"/>
      <c r="DJR1" s="383"/>
      <c r="DJS1" s="383"/>
      <c r="DJT1" s="383"/>
      <c r="DJU1" s="383"/>
      <c r="DJV1" s="383"/>
      <c r="DJW1" s="383"/>
      <c r="DJX1" s="383"/>
      <c r="DJY1" s="383"/>
      <c r="DJZ1" s="383"/>
      <c r="DKA1" s="383"/>
      <c r="DKB1" s="383"/>
      <c r="DKC1" s="383"/>
      <c r="DKD1" s="383"/>
      <c r="DKE1" s="383"/>
      <c r="DKF1" s="383"/>
      <c r="DKG1" s="383"/>
      <c r="DKH1" s="383"/>
      <c r="DKI1" s="383"/>
      <c r="DKJ1" s="383"/>
      <c r="DKK1" s="383"/>
      <c r="DKL1" s="383"/>
      <c r="DKM1" s="383"/>
      <c r="DKN1" s="383"/>
      <c r="DKO1" s="383"/>
      <c r="DKP1" s="383"/>
      <c r="DKQ1" s="383"/>
      <c r="DKR1" s="383"/>
      <c r="DKS1" s="383"/>
      <c r="DKT1" s="383"/>
      <c r="DKU1" s="383"/>
      <c r="DKV1" s="383"/>
      <c r="DKW1" s="383"/>
      <c r="DKX1" s="383"/>
      <c r="DKY1" s="383"/>
      <c r="DKZ1" s="383"/>
      <c r="DLA1" s="383"/>
      <c r="DLB1" s="383"/>
      <c r="DLC1" s="383"/>
      <c r="DLD1" s="383"/>
      <c r="DLE1" s="383"/>
      <c r="DLF1" s="383"/>
      <c r="DLG1" s="383"/>
      <c r="DLH1" s="383"/>
      <c r="DLI1" s="383"/>
      <c r="DLJ1" s="383"/>
      <c r="DLK1" s="383"/>
      <c r="DLL1" s="383"/>
      <c r="DLM1" s="383"/>
      <c r="DLN1" s="383"/>
      <c r="DLO1" s="383"/>
      <c r="DLP1" s="383"/>
      <c r="DLQ1" s="383"/>
      <c r="DLR1" s="383"/>
      <c r="DLS1" s="383"/>
      <c r="DLT1" s="383"/>
      <c r="DLU1" s="383"/>
      <c r="DLV1" s="383"/>
      <c r="DLW1" s="383"/>
      <c r="DLX1" s="383"/>
      <c r="DLY1" s="383"/>
      <c r="DLZ1" s="383"/>
      <c r="DMA1" s="383"/>
      <c r="DMB1" s="383"/>
      <c r="DMC1" s="383"/>
      <c r="DMD1" s="383"/>
      <c r="DME1" s="383"/>
      <c r="DMF1" s="383"/>
      <c r="DMG1" s="383"/>
      <c r="DMH1" s="383"/>
      <c r="DMI1" s="383"/>
      <c r="DMJ1" s="383"/>
      <c r="DMK1" s="383"/>
      <c r="DML1" s="383"/>
      <c r="DMM1" s="383"/>
      <c r="DMN1" s="383"/>
      <c r="DMO1" s="383"/>
      <c r="DMP1" s="383"/>
      <c r="DMQ1" s="383"/>
      <c r="DMR1" s="383"/>
      <c r="DMS1" s="383"/>
      <c r="DMT1" s="383"/>
      <c r="DMU1" s="383"/>
      <c r="DMV1" s="383"/>
      <c r="DMW1" s="383"/>
      <c r="DMX1" s="383"/>
      <c r="DMY1" s="383"/>
      <c r="DMZ1" s="383"/>
      <c r="DNA1" s="383"/>
      <c r="DNB1" s="383"/>
      <c r="DNC1" s="383"/>
      <c r="DND1" s="383"/>
      <c r="DNE1" s="383"/>
      <c r="DNF1" s="383"/>
      <c r="DNG1" s="383"/>
      <c r="DNH1" s="383"/>
      <c r="DNI1" s="383"/>
      <c r="DNJ1" s="383"/>
      <c r="DNK1" s="383"/>
      <c r="DNL1" s="383"/>
      <c r="DNM1" s="383"/>
      <c r="DNN1" s="383"/>
      <c r="DNO1" s="383"/>
      <c r="DNP1" s="383"/>
      <c r="DNQ1" s="383"/>
      <c r="DNR1" s="383"/>
      <c r="DNS1" s="383"/>
      <c r="DNT1" s="383"/>
      <c r="DNU1" s="383"/>
      <c r="DNV1" s="383"/>
      <c r="DNW1" s="383"/>
      <c r="DNX1" s="383"/>
      <c r="DNY1" s="383"/>
      <c r="DNZ1" s="383"/>
      <c r="DOA1" s="383"/>
      <c r="DOB1" s="383"/>
      <c r="DOC1" s="383"/>
      <c r="DOD1" s="383"/>
      <c r="DOE1" s="383"/>
      <c r="DOF1" s="383"/>
      <c r="DOG1" s="383"/>
      <c r="DOH1" s="383"/>
      <c r="DOI1" s="383"/>
      <c r="DOJ1" s="383"/>
      <c r="DOK1" s="383"/>
      <c r="DOL1" s="383"/>
      <c r="DOM1" s="383"/>
      <c r="DON1" s="383"/>
      <c r="DOO1" s="383"/>
      <c r="DOP1" s="383"/>
      <c r="DOQ1" s="383"/>
      <c r="DOR1" s="383"/>
      <c r="DOS1" s="383"/>
      <c r="DOT1" s="383"/>
      <c r="DOU1" s="383"/>
      <c r="DOV1" s="383"/>
      <c r="DOW1" s="383"/>
      <c r="DOX1" s="383"/>
      <c r="DOY1" s="383"/>
      <c r="DOZ1" s="383"/>
      <c r="DPA1" s="383"/>
      <c r="DPB1" s="383"/>
      <c r="DPC1" s="383"/>
      <c r="DPD1" s="383"/>
      <c r="DPE1" s="383"/>
      <c r="DPF1" s="383"/>
      <c r="DPG1" s="383"/>
      <c r="DPH1" s="383"/>
      <c r="DPI1" s="383"/>
      <c r="DPJ1" s="383"/>
      <c r="DPK1" s="383"/>
      <c r="DPL1" s="383"/>
      <c r="DPM1" s="383"/>
      <c r="DPN1" s="383"/>
      <c r="DPO1" s="383"/>
      <c r="DPP1" s="383"/>
      <c r="DPQ1" s="383"/>
      <c r="DPR1" s="383"/>
      <c r="DPS1" s="383"/>
      <c r="DPT1" s="383"/>
      <c r="DPU1" s="383"/>
      <c r="DPV1" s="383"/>
      <c r="DPW1" s="383"/>
      <c r="DPX1" s="383"/>
      <c r="DPY1" s="383"/>
      <c r="DPZ1" s="383"/>
      <c r="DQA1" s="383"/>
      <c r="DQB1" s="383"/>
      <c r="DQC1" s="383"/>
      <c r="DQD1" s="383"/>
      <c r="DQE1" s="383"/>
      <c r="DQF1" s="383"/>
      <c r="DQG1" s="383"/>
      <c r="DQH1" s="383"/>
      <c r="DQI1" s="383"/>
      <c r="DQJ1" s="383"/>
      <c r="DQK1" s="383"/>
      <c r="DQL1" s="383"/>
      <c r="DQM1" s="383"/>
      <c r="DQN1" s="383"/>
      <c r="DQO1" s="383"/>
      <c r="DQP1" s="383"/>
      <c r="DQQ1" s="383"/>
      <c r="DQR1" s="383"/>
      <c r="DQS1" s="383"/>
      <c r="DQT1" s="383"/>
      <c r="DQU1" s="383"/>
      <c r="DQV1" s="383"/>
      <c r="DQW1" s="383"/>
      <c r="DQX1" s="383"/>
      <c r="DQY1" s="383"/>
      <c r="DQZ1" s="383"/>
      <c r="DRA1" s="383"/>
      <c r="DRB1" s="383"/>
      <c r="DRC1" s="383"/>
      <c r="DRD1" s="383"/>
      <c r="DRE1" s="383"/>
      <c r="DRF1" s="383"/>
      <c r="DRG1" s="383"/>
      <c r="DRH1" s="383"/>
      <c r="DRI1" s="383"/>
      <c r="DRJ1" s="383"/>
      <c r="DRK1" s="383"/>
      <c r="DRL1" s="383"/>
      <c r="DRM1" s="383"/>
      <c r="DRN1" s="383"/>
      <c r="DRO1" s="383"/>
      <c r="DRP1" s="383"/>
      <c r="DRQ1" s="383"/>
      <c r="DRR1" s="383"/>
      <c r="DRS1" s="383"/>
      <c r="DRT1" s="383"/>
      <c r="DRU1" s="383"/>
      <c r="DRV1" s="383"/>
      <c r="DRW1" s="383"/>
      <c r="DRX1" s="383"/>
      <c r="DRY1" s="383"/>
      <c r="DRZ1" s="383"/>
      <c r="DSA1" s="383"/>
      <c r="DSB1" s="383"/>
      <c r="DSC1" s="383"/>
      <c r="DSD1" s="383"/>
      <c r="DSE1" s="383"/>
      <c r="DSF1" s="383"/>
      <c r="DSG1" s="383"/>
      <c r="DSH1" s="383"/>
      <c r="DSI1" s="383"/>
      <c r="DSJ1" s="383"/>
      <c r="DSK1" s="383"/>
      <c r="DSL1" s="383"/>
      <c r="DSM1" s="383"/>
      <c r="DSN1" s="383"/>
      <c r="DSO1" s="383"/>
      <c r="DSP1" s="383"/>
      <c r="DSQ1" s="383"/>
      <c r="DSR1" s="383"/>
      <c r="DSS1" s="383"/>
      <c r="DST1" s="383"/>
      <c r="DSU1" s="383"/>
      <c r="DSV1" s="383"/>
      <c r="DSW1" s="383"/>
      <c r="DSX1" s="383"/>
      <c r="DSY1" s="383"/>
      <c r="DSZ1" s="383"/>
      <c r="DTA1" s="383"/>
      <c r="DTB1" s="383"/>
      <c r="DTC1" s="383"/>
      <c r="DTD1" s="383"/>
      <c r="DTE1" s="383"/>
      <c r="DTF1" s="383"/>
      <c r="DTG1" s="383"/>
      <c r="DTH1" s="383"/>
      <c r="DTI1" s="383"/>
      <c r="DTJ1" s="383"/>
      <c r="DTK1" s="383"/>
      <c r="DTL1" s="383"/>
      <c r="DTM1" s="383"/>
      <c r="DTN1" s="383"/>
      <c r="DTO1" s="383"/>
      <c r="DTP1" s="383"/>
      <c r="DTQ1" s="383"/>
      <c r="DTR1" s="383"/>
      <c r="DTS1" s="383"/>
      <c r="DTT1" s="383"/>
      <c r="DTU1" s="383"/>
      <c r="DTV1" s="383"/>
      <c r="DTW1" s="383"/>
      <c r="DTX1" s="383"/>
      <c r="DTY1" s="383"/>
      <c r="DTZ1" s="383"/>
      <c r="DUA1" s="383"/>
      <c r="DUB1" s="383"/>
      <c r="DUC1" s="383"/>
      <c r="DUD1" s="383"/>
      <c r="DUE1" s="383"/>
      <c r="DUF1" s="383"/>
      <c r="DUG1" s="383"/>
      <c r="DUH1" s="383"/>
      <c r="DUI1" s="383"/>
      <c r="DUJ1" s="383"/>
      <c r="DUK1" s="383"/>
      <c r="DUL1" s="383"/>
      <c r="DUM1" s="383"/>
      <c r="DUN1" s="383"/>
      <c r="DUO1" s="383"/>
      <c r="DUP1" s="383"/>
      <c r="DUQ1" s="383"/>
      <c r="DUR1" s="383"/>
      <c r="DUS1" s="383"/>
      <c r="DUT1" s="383"/>
      <c r="DUU1" s="383"/>
      <c r="DUV1" s="383"/>
      <c r="DUW1" s="383"/>
      <c r="DUX1" s="383"/>
      <c r="DUY1" s="383"/>
      <c r="DUZ1" s="383"/>
      <c r="DVA1" s="383"/>
      <c r="DVB1" s="383"/>
      <c r="DVC1" s="383"/>
      <c r="DVD1" s="383"/>
      <c r="DVE1" s="383"/>
      <c r="DVF1" s="383"/>
      <c r="DVG1" s="383"/>
      <c r="DVH1" s="383"/>
      <c r="DVI1" s="383"/>
      <c r="DVJ1" s="383"/>
      <c r="DVK1" s="383"/>
      <c r="DVL1" s="383"/>
      <c r="DVM1" s="383"/>
      <c r="DVN1" s="383"/>
      <c r="DVO1" s="383"/>
      <c r="DVP1" s="383"/>
      <c r="DVQ1" s="383"/>
      <c r="DVR1" s="383"/>
      <c r="DVS1" s="383"/>
      <c r="DVT1" s="383"/>
      <c r="DVU1" s="383"/>
      <c r="DVV1" s="383"/>
      <c r="DVW1" s="383"/>
      <c r="DVX1" s="383"/>
      <c r="DVY1" s="383"/>
      <c r="DVZ1" s="383"/>
      <c r="DWA1" s="383"/>
      <c r="DWB1" s="383"/>
      <c r="DWC1" s="383"/>
      <c r="DWD1" s="383"/>
      <c r="DWE1" s="383"/>
      <c r="DWF1" s="383"/>
      <c r="DWG1" s="383"/>
      <c r="DWH1" s="383"/>
      <c r="DWI1" s="383"/>
      <c r="DWJ1" s="383"/>
      <c r="DWK1" s="383"/>
      <c r="DWL1" s="383"/>
      <c r="DWM1" s="383"/>
      <c r="DWN1" s="383"/>
      <c r="DWO1" s="383"/>
      <c r="DWP1" s="383"/>
      <c r="DWQ1" s="383"/>
      <c r="DWR1" s="383"/>
      <c r="DWS1" s="383"/>
      <c r="DWT1" s="383"/>
      <c r="DWU1" s="383"/>
      <c r="DWV1" s="383"/>
      <c r="DWW1" s="383"/>
      <c r="DWX1" s="383"/>
      <c r="DWY1" s="383"/>
      <c r="DWZ1" s="383"/>
      <c r="DXA1" s="383"/>
      <c r="DXB1" s="383"/>
      <c r="DXC1" s="383"/>
      <c r="DXD1" s="383"/>
      <c r="DXE1" s="383"/>
      <c r="DXF1" s="383"/>
      <c r="DXG1" s="383"/>
      <c r="DXH1" s="383"/>
      <c r="DXI1" s="383"/>
      <c r="DXJ1" s="383"/>
      <c r="DXK1" s="383"/>
      <c r="DXL1" s="383"/>
      <c r="DXM1" s="383"/>
      <c r="DXN1" s="383"/>
      <c r="DXO1" s="383"/>
      <c r="DXP1" s="383"/>
      <c r="DXQ1" s="383"/>
      <c r="DXR1" s="383"/>
      <c r="DXS1" s="383"/>
      <c r="DXT1" s="383"/>
      <c r="DXU1" s="383"/>
      <c r="DXV1" s="383"/>
      <c r="DXW1" s="383"/>
      <c r="DXX1" s="383"/>
      <c r="DXY1" s="383"/>
      <c r="DXZ1" s="383"/>
      <c r="DYA1" s="383"/>
      <c r="DYB1" s="383"/>
      <c r="DYC1" s="383"/>
      <c r="DYD1" s="383"/>
      <c r="DYE1" s="383"/>
      <c r="DYF1" s="383"/>
      <c r="DYG1" s="383"/>
      <c r="DYH1" s="383"/>
      <c r="DYI1" s="383"/>
      <c r="DYJ1" s="383"/>
      <c r="DYK1" s="383"/>
      <c r="DYL1" s="383"/>
      <c r="DYM1" s="383"/>
      <c r="DYN1" s="383"/>
      <c r="DYO1" s="383"/>
      <c r="DYP1" s="383"/>
      <c r="DYQ1" s="383"/>
      <c r="DYR1" s="383"/>
      <c r="DYS1" s="383"/>
      <c r="DYT1" s="383"/>
      <c r="DYU1" s="383"/>
      <c r="DYV1" s="383"/>
      <c r="DYW1" s="383"/>
      <c r="DYX1" s="383"/>
      <c r="DYY1" s="383"/>
      <c r="DYZ1" s="383"/>
      <c r="DZA1" s="383"/>
      <c r="DZB1" s="383"/>
      <c r="DZC1" s="383"/>
      <c r="DZD1" s="383"/>
      <c r="DZE1" s="383"/>
      <c r="DZF1" s="383"/>
      <c r="DZG1" s="383"/>
      <c r="DZH1" s="383"/>
      <c r="DZI1" s="383"/>
      <c r="DZJ1" s="383"/>
      <c r="DZK1" s="383"/>
      <c r="DZL1" s="383"/>
      <c r="DZM1" s="383"/>
      <c r="DZN1" s="383"/>
      <c r="DZO1" s="383"/>
      <c r="DZP1" s="383"/>
      <c r="DZQ1" s="383"/>
      <c r="DZR1" s="383"/>
      <c r="DZS1" s="383"/>
      <c r="DZT1" s="383"/>
      <c r="DZU1" s="383"/>
      <c r="DZV1" s="383"/>
      <c r="DZW1" s="383"/>
      <c r="DZX1" s="383"/>
      <c r="DZY1" s="383"/>
      <c r="DZZ1" s="383"/>
      <c r="EAA1" s="383"/>
      <c r="EAB1" s="383"/>
      <c r="EAC1" s="383"/>
      <c r="EAD1" s="383"/>
      <c r="EAE1" s="383"/>
      <c r="EAF1" s="383"/>
      <c r="EAG1" s="383"/>
      <c r="EAH1" s="383"/>
      <c r="EAI1" s="383"/>
      <c r="EAJ1" s="383"/>
      <c r="EAK1" s="383"/>
      <c r="EAL1" s="383"/>
      <c r="EAM1" s="383"/>
      <c r="EAN1" s="383"/>
      <c r="EAO1" s="383"/>
      <c r="EAP1" s="383"/>
      <c r="EAQ1" s="383"/>
      <c r="EAR1" s="383"/>
      <c r="EAS1" s="383"/>
      <c r="EAT1" s="383"/>
      <c r="EAU1" s="383"/>
      <c r="EAV1" s="383"/>
      <c r="EAW1" s="383"/>
      <c r="EAX1" s="383"/>
      <c r="EAY1" s="383"/>
      <c r="EAZ1" s="383"/>
      <c r="EBA1" s="383"/>
      <c r="EBB1" s="383"/>
      <c r="EBC1" s="383"/>
      <c r="EBD1" s="383"/>
      <c r="EBE1" s="383"/>
      <c r="EBF1" s="383"/>
      <c r="EBG1" s="383"/>
      <c r="EBH1" s="383"/>
      <c r="EBI1" s="383"/>
      <c r="EBJ1" s="383"/>
      <c r="EBK1" s="383"/>
      <c r="EBL1" s="383"/>
      <c r="EBM1" s="383"/>
      <c r="EBN1" s="383"/>
      <c r="EBO1" s="383"/>
      <c r="EBP1" s="383"/>
      <c r="EBQ1" s="383"/>
      <c r="EBR1" s="383"/>
      <c r="EBS1" s="383"/>
      <c r="EBT1" s="383"/>
      <c r="EBU1" s="383"/>
      <c r="EBV1" s="383"/>
      <c r="EBW1" s="383"/>
      <c r="EBX1" s="383"/>
      <c r="EBY1" s="383"/>
      <c r="EBZ1" s="383"/>
      <c r="ECA1" s="383"/>
      <c r="ECB1" s="383"/>
      <c r="ECC1" s="383"/>
      <c r="ECD1" s="383"/>
      <c r="ECE1" s="383"/>
      <c r="ECF1" s="383"/>
      <c r="ECG1" s="383"/>
      <c r="ECH1" s="383"/>
      <c r="ECI1" s="383"/>
      <c r="ECJ1" s="383"/>
      <c r="ECK1" s="383"/>
      <c r="ECL1" s="383"/>
      <c r="ECM1" s="383"/>
      <c r="ECN1" s="383"/>
      <c r="ECO1" s="383"/>
      <c r="ECP1" s="383"/>
      <c r="ECQ1" s="383"/>
      <c r="ECR1" s="383"/>
      <c r="ECS1" s="383"/>
      <c r="ECT1" s="383"/>
      <c r="ECU1" s="383"/>
      <c r="ECV1" s="383"/>
      <c r="ECW1" s="383"/>
      <c r="ECX1" s="383"/>
      <c r="ECY1" s="383"/>
      <c r="ECZ1" s="383"/>
      <c r="EDA1" s="383"/>
      <c r="EDB1" s="383"/>
      <c r="EDC1" s="383"/>
      <c r="EDD1" s="383"/>
      <c r="EDE1" s="383"/>
      <c r="EDF1" s="383"/>
      <c r="EDG1" s="383"/>
      <c r="EDH1" s="383"/>
      <c r="EDI1" s="383"/>
      <c r="EDJ1" s="383"/>
      <c r="EDK1" s="383"/>
      <c r="EDL1" s="383"/>
      <c r="EDM1" s="383"/>
      <c r="EDN1" s="383"/>
      <c r="EDO1" s="383"/>
      <c r="EDP1" s="383"/>
      <c r="EDQ1" s="383"/>
      <c r="EDR1" s="383"/>
      <c r="EDS1" s="383"/>
      <c r="EDT1" s="383"/>
      <c r="EDU1" s="383"/>
      <c r="EDV1" s="383"/>
      <c r="EDW1" s="383"/>
      <c r="EDX1" s="383"/>
      <c r="EDY1" s="383"/>
      <c r="EDZ1" s="383"/>
      <c r="EEA1" s="383"/>
      <c r="EEB1" s="383"/>
      <c r="EEC1" s="383"/>
      <c r="EED1" s="383"/>
      <c r="EEE1" s="383"/>
      <c r="EEF1" s="383"/>
      <c r="EEG1" s="383"/>
      <c r="EEH1" s="383"/>
      <c r="EEI1" s="383"/>
      <c r="EEJ1" s="383"/>
      <c r="EEK1" s="383"/>
      <c r="EEL1" s="383"/>
      <c r="EEM1" s="383"/>
      <c r="EEN1" s="383"/>
      <c r="EEO1" s="383"/>
      <c r="EEP1" s="383"/>
      <c r="EEQ1" s="383"/>
      <c r="EER1" s="383"/>
      <c r="EES1" s="383"/>
      <c r="EET1" s="383"/>
      <c r="EEU1" s="383"/>
      <c r="EEV1" s="383"/>
      <c r="EEW1" s="383"/>
      <c r="EEX1" s="383"/>
      <c r="EEY1" s="383"/>
      <c r="EEZ1" s="383"/>
      <c r="EFA1" s="383"/>
      <c r="EFB1" s="383"/>
      <c r="EFC1" s="383"/>
      <c r="EFD1" s="383"/>
      <c r="EFE1" s="383"/>
      <c r="EFF1" s="383"/>
      <c r="EFG1" s="383"/>
      <c r="EFH1" s="383"/>
      <c r="EFI1" s="383"/>
      <c r="EFJ1" s="383"/>
      <c r="EFK1" s="383"/>
      <c r="EFL1" s="383"/>
      <c r="EFM1" s="383"/>
      <c r="EFN1" s="383"/>
      <c r="EFO1" s="383"/>
      <c r="EFP1" s="383"/>
      <c r="EFQ1" s="383"/>
      <c r="EFR1" s="383"/>
      <c r="EFS1" s="383"/>
      <c r="EFT1" s="383"/>
      <c r="EFU1" s="383"/>
      <c r="EFV1" s="383"/>
      <c r="EFW1" s="383"/>
      <c r="EFX1" s="383"/>
      <c r="EFY1" s="383"/>
      <c r="EFZ1" s="383"/>
      <c r="EGA1" s="383"/>
      <c r="EGB1" s="383"/>
      <c r="EGC1" s="383"/>
      <c r="EGD1" s="383"/>
      <c r="EGE1" s="383"/>
      <c r="EGF1" s="383"/>
      <c r="EGG1" s="383"/>
      <c r="EGH1" s="383"/>
      <c r="EGI1" s="383"/>
      <c r="EGJ1" s="383"/>
      <c r="EGK1" s="383"/>
      <c r="EGL1" s="383"/>
      <c r="EGM1" s="383"/>
      <c r="EGN1" s="383"/>
      <c r="EGO1" s="383"/>
      <c r="EGP1" s="383"/>
      <c r="EGQ1" s="383"/>
      <c r="EGR1" s="383"/>
      <c r="EGS1" s="383"/>
      <c r="EGT1" s="383"/>
      <c r="EGU1" s="383"/>
      <c r="EGV1" s="383"/>
      <c r="EGW1" s="383"/>
      <c r="EGX1" s="383"/>
      <c r="EGY1" s="383"/>
      <c r="EGZ1" s="383"/>
      <c r="EHA1" s="383"/>
      <c r="EHB1" s="383"/>
      <c r="EHC1" s="383"/>
      <c r="EHD1" s="383"/>
      <c r="EHE1" s="383"/>
      <c r="EHF1" s="383"/>
      <c r="EHG1" s="383"/>
      <c r="EHH1" s="383"/>
      <c r="EHI1" s="383"/>
      <c r="EHJ1" s="383"/>
      <c r="EHK1" s="383"/>
      <c r="EHL1" s="383"/>
      <c r="EHM1" s="383"/>
      <c r="EHN1" s="383"/>
      <c r="EHO1" s="383"/>
      <c r="EHP1" s="383"/>
      <c r="EHQ1" s="383"/>
      <c r="EHR1" s="383"/>
      <c r="EHS1" s="383"/>
      <c r="EHT1" s="383"/>
      <c r="EHU1" s="383"/>
      <c r="EHV1" s="383"/>
      <c r="EHW1" s="383"/>
      <c r="EHX1" s="383"/>
      <c r="EHY1" s="383"/>
      <c r="EHZ1" s="383"/>
      <c r="EIA1" s="383"/>
      <c r="EIB1" s="383"/>
      <c r="EIC1" s="383"/>
      <c r="EID1" s="383"/>
      <c r="EIE1" s="383"/>
      <c r="EIF1" s="383"/>
      <c r="EIG1" s="383"/>
      <c r="EIH1" s="383"/>
      <c r="EII1" s="383"/>
      <c r="EIJ1" s="383"/>
      <c r="EIK1" s="383"/>
      <c r="EIL1" s="383"/>
      <c r="EIM1" s="383"/>
      <c r="EIN1" s="383"/>
      <c r="EIO1" s="383"/>
      <c r="EIP1" s="383"/>
      <c r="EIQ1" s="383"/>
      <c r="EIR1" s="383"/>
      <c r="EIS1" s="383"/>
      <c r="EIT1" s="383"/>
      <c r="EIU1" s="383"/>
      <c r="EIV1" s="383"/>
      <c r="EIW1" s="383"/>
      <c r="EIX1" s="383"/>
      <c r="EIY1" s="383"/>
      <c r="EIZ1" s="383"/>
      <c r="EJA1" s="383"/>
      <c r="EJB1" s="383"/>
      <c r="EJC1" s="383"/>
      <c r="EJD1" s="383"/>
      <c r="EJE1" s="383"/>
      <c r="EJF1" s="383"/>
      <c r="EJG1" s="383"/>
      <c r="EJH1" s="383"/>
      <c r="EJI1" s="383"/>
      <c r="EJJ1" s="383"/>
      <c r="EJK1" s="383"/>
      <c r="EJL1" s="383"/>
      <c r="EJM1" s="383"/>
      <c r="EJN1" s="383"/>
      <c r="EJO1" s="383"/>
      <c r="EJP1" s="383"/>
      <c r="EJQ1" s="383"/>
      <c r="EJR1" s="383"/>
      <c r="EJS1" s="383"/>
      <c r="EJT1" s="383"/>
      <c r="EJU1" s="383"/>
      <c r="EJV1" s="383"/>
      <c r="EJW1" s="383"/>
      <c r="EJX1" s="383"/>
      <c r="EJY1" s="383"/>
      <c r="EJZ1" s="383"/>
      <c r="EKA1" s="383"/>
      <c r="EKB1" s="383"/>
      <c r="EKC1" s="383"/>
      <c r="EKD1" s="383"/>
      <c r="EKE1" s="383"/>
      <c r="EKF1" s="383"/>
      <c r="EKG1" s="383"/>
      <c r="EKH1" s="383"/>
      <c r="EKI1" s="383"/>
      <c r="EKJ1" s="383"/>
      <c r="EKK1" s="383"/>
      <c r="EKL1" s="383"/>
      <c r="EKM1" s="383"/>
      <c r="EKN1" s="383"/>
      <c r="EKO1" s="383"/>
      <c r="EKP1" s="383"/>
      <c r="EKQ1" s="383"/>
      <c r="EKR1" s="383"/>
      <c r="EKS1" s="383"/>
      <c r="EKT1" s="383"/>
      <c r="EKU1" s="383"/>
      <c r="EKV1" s="383"/>
      <c r="EKW1" s="383"/>
      <c r="EKX1" s="383"/>
      <c r="EKY1" s="383"/>
      <c r="EKZ1" s="383"/>
      <c r="ELA1" s="383"/>
      <c r="ELB1" s="383"/>
      <c r="ELC1" s="383"/>
      <c r="ELD1" s="383"/>
      <c r="ELE1" s="383"/>
      <c r="ELF1" s="383"/>
      <c r="ELG1" s="383"/>
      <c r="ELH1" s="383"/>
      <c r="ELI1" s="383"/>
      <c r="ELJ1" s="383"/>
      <c r="ELK1" s="383"/>
      <c r="ELL1" s="383"/>
      <c r="ELM1" s="383"/>
      <c r="ELN1" s="383"/>
      <c r="ELO1" s="383"/>
      <c r="ELP1" s="383"/>
      <c r="ELQ1" s="383"/>
      <c r="ELR1" s="383"/>
      <c r="ELS1" s="383"/>
      <c r="ELT1" s="383"/>
      <c r="ELU1" s="383"/>
      <c r="ELV1" s="383"/>
      <c r="ELW1" s="383"/>
      <c r="ELX1" s="383"/>
      <c r="ELY1" s="383"/>
      <c r="ELZ1" s="383"/>
      <c r="EMA1" s="383"/>
      <c r="EMB1" s="383"/>
      <c r="EMC1" s="383"/>
      <c r="EMD1" s="383"/>
      <c r="EME1" s="383"/>
      <c r="EMF1" s="383"/>
      <c r="EMG1" s="383"/>
      <c r="EMH1" s="383"/>
      <c r="EMI1" s="383"/>
      <c r="EMJ1" s="383"/>
      <c r="EMK1" s="383"/>
      <c r="EML1" s="383"/>
      <c r="EMM1" s="383"/>
      <c r="EMN1" s="383"/>
      <c r="EMO1" s="383"/>
      <c r="EMP1" s="383"/>
      <c r="EMQ1" s="383"/>
      <c r="EMR1" s="383"/>
      <c r="EMS1" s="383"/>
      <c r="EMT1" s="383"/>
      <c r="EMU1" s="383"/>
      <c r="EMV1" s="383"/>
      <c r="EMW1" s="383"/>
      <c r="EMX1" s="383"/>
      <c r="EMY1" s="383"/>
      <c r="EMZ1" s="383"/>
      <c r="ENA1" s="383"/>
      <c r="ENB1" s="383"/>
      <c r="ENC1" s="383"/>
      <c r="END1" s="383"/>
      <c r="ENE1" s="383"/>
      <c r="ENF1" s="383"/>
      <c r="ENG1" s="383"/>
      <c r="ENH1" s="383"/>
      <c r="ENI1" s="383"/>
      <c r="ENJ1" s="383"/>
      <c r="ENK1" s="383"/>
      <c r="ENL1" s="383"/>
      <c r="ENM1" s="383"/>
      <c r="ENN1" s="383"/>
      <c r="ENO1" s="383"/>
      <c r="ENP1" s="383"/>
      <c r="ENQ1" s="383"/>
      <c r="ENR1" s="383"/>
      <c r="ENS1" s="383"/>
      <c r="ENT1" s="383"/>
      <c r="ENU1" s="383"/>
      <c r="ENV1" s="383"/>
      <c r="ENW1" s="383"/>
      <c r="ENX1" s="383"/>
      <c r="ENY1" s="383"/>
      <c r="ENZ1" s="383"/>
      <c r="EOA1" s="383"/>
      <c r="EOB1" s="383"/>
      <c r="EOC1" s="383"/>
      <c r="EOD1" s="383"/>
      <c r="EOE1" s="383"/>
      <c r="EOF1" s="383"/>
      <c r="EOG1" s="383"/>
      <c r="EOH1" s="383"/>
      <c r="EOI1" s="383"/>
      <c r="EOJ1" s="383"/>
      <c r="EOK1" s="383"/>
      <c r="EOL1" s="383"/>
      <c r="EOM1" s="383"/>
      <c r="EON1" s="383"/>
      <c r="EOO1" s="383"/>
      <c r="EOP1" s="383"/>
      <c r="EOQ1" s="383"/>
      <c r="EOR1" s="383"/>
      <c r="EOS1" s="383"/>
      <c r="EOT1" s="383"/>
      <c r="EOU1" s="383"/>
      <c r="EOV1" s="383"/>
      <c r="EOW1" s="383"/>
      <c r="EOX1" s="383"/>
      <c r="EOY1" s="383"/>
      <c r="EOZ1" s="383"/>
      <c r="EPA1" s="383"/>
      <c r="EPB1" s="383"/>
      <c r="EPC1" s="383"/>
      <c r="EPD1" s="383"/>
      <c r="EPE1" s="383"/>
      <c r="EPF1" s="383"/>
      <c r="EPG1" s="383"/>
      <c r="EPH1" s="383"/>
      <c r="EPI1" s="383"/>
      <c r="EPJ1" s="383"/>
      <c r="EPK1" s="383"/>
      <c r="EPL1" s="383"/>
      <c r="EPM1" s="383"/>
      <c r="EPN1" s="383"/>
      <c r="EPO1" s="383"/>
      <c r="EPP1" s="383"/>
      <c r="EPQ1" s="383"/>
      <c r="EPR1" s="383"/>
      <c r="EPS1" s="383"/>
      <c r="EPT1" s="383"/>
      <c r="EPU1" s="383"/>
      <c r="EPV1" s="383"/>
      <c r="EPW1" s="383"/>
      <c r="EPX1" s="383"/>
      <c r="EPY1" s="383"/>
      <c r="EPZ1" s="383"/>
      <c r="EQA1" s="383"/>
      <c r="EQB1" s="383"/>
      <c r="EQC1" s="383"/>
      <c r="EQD1" s="383"/>
      <c r="EQE1" s="383"/>
      <c r="EQF1" s="383"/>
      <c r="EQG1" s="383"/>
      <c r="EQH1" s="383"/>
      <c r="EQI1" s="383"/>
      <c r="EQJ1" s="383"/>
      <c r="EQK1" s="383"/>
      <c r="EQL1" s="383"/>
      <c r="EQM1" s="383"/>
      <c r="EQN1" s="383"/>
      <c r="EQO1" s="383"/>
      <c r="EQP1" s="383"/>
      <c r="EQQ1" s="383"/>
      <c r="EQR1" s="383"/>
      <c r="EQS1" s="383"/>
      <c r="EQT1" s="383"/>
      <c r="EQU1" s="383"/>
      <c r="EQV1" s="383"/>
      <c r="EQW1" s="383"/>
      <c r="EQX1" s="383"/>
      <c r="EQY1" s="383"/>
      <c r="EQZ1" s="383"/>
      <c r="ERA1" s="383"/>
      <c r="ERB1" s="383"/>
      <c r="ERC1" s="383"/>
      <c r="ERD1" s="383"/>
      <c r="ERE1" s="383"/>
      <c r="ERF1" s="383"/>
      <c r="ERG1" s="383"/>
      <c r="ERH1" s="383"/>
      <c r="ERI1" s="383"/>
      <c r="ERJ1" s="383"/>
      <c r="ERK1" s="383"/>
      <c r="ERL1" s="383"/>
      <c r="ERM1" s="383"/>
      <c r="ERN1" s="383"/>
      <c r="ERO1" s="383"/>
      <c r="ERP1" s="383"/>
      <c r="ERQ1" s="383"/>
      <c r="ERR1" s="383"/>
      <c r="ERS1" s="383"/>
      <c r="ERT1" s="383"/>
      <c r="ERU1" s="383"/>
      <c r="ERV1" s="383"/>
      <c r="ERW1" s="383"/>
      <c r="ERX1" s="383"/>
      <c r="ERY1" s="383"/>
      <c r="ERZ1" s="383"/>
      <c r="ESA1" s="383"/>
      <c r="ESB1" s="383"/>
      <c r="ESC1" s="383"/>
      <c r="ESD1" s="383"/>
      <c r="ESE1" s="383"/>
      <c r="ESF1" s="383"/>
      <c r="ESG1" s="383"/>
      <c r="ESH1" s="383"/>
      <c r="ESI1" s="383"/>
      <c r="ESJ1" s="383"/>
      <c r="ESK1" s="383"/>
      <c r="ESL1" s="383"/>
      <c r="ESM1" s="383"/>
      <c r="ESN1" s="383"/>
      <c r="ESO1" s="383"/>
      <c r="ESP1" s="383"/>
      <c r="ESQ1" s="383"/>
      <c r="ESR1" s="383"/>
      <c r="ESS1" s="383"/>
      <c r="EST1" s="383"/>
      <c r="ESU1" s="383"/>
      <c r="ESV1" s="383"/>
      <c r="ESW1" s="383"/>
      <c r="ESX1" s="383"/>
      <c r="ESY1" s="383"/>
      <c r="ESZ1" s="383"/>
      <c r="ETA1" s="383"/>
      <c r="ETB1" s="383"/>
      <c r="ETC1" s="383"/>
      <c r="ETD1" s="383"/>
      <c r="ETE1" s="383"/>
      <c r="ETF1" s="383"/>
      <c r="ETG1" s="383"/>
      <c r="ETH1" s="383"/>
      <c r="ETI1" s="383"/>
      <c r="ETJ1" s="383"/>
      <c r="ETK1" s="383"/>
      <c r="ETL1" s="383"/>
      <c r="ETM1" s="383"/>
      <c r="ETN1" s="383"/>
      <c r="ETO1" s="383"/>
      <c r="ETP1" s="383"/>
      <c r="ETQ1" s="383"/>
      <c r="ETR1" s="383"/>
      <c r="ETS1" s="383"/>
      <c r="ETT1" s="383"/>
      <c r="ETU1" s="383"/>
      <c r="ETV1" s="383"/>
      <c r="ETW1" s="383"/>
      <c r="ETX1" s="383"/>
      <c r="ETY1" s="383"/>
      <c r="ETZ1" s="383"/>
      <c r="EUA1" s="383"/>
      <c r="EUB1" s="383"/>
      <c r="EUC1" s="383"/>
      <c r="EUD1" s="383"/>
      <c r="EUE1" s="383"/>
      <c r="EUF1" s="383"/>
      <c r="EUG1" s="383"/>
      <c r="EUH1" s="383"/>
      <c r="EUI1" s="383"/>
      <c r="EUJ1" s="383"/>
      <c r="EUK1" s="383"/>
      <c r="EUL1" s="383"/>
      <c r="EUM1" s="383"/>
      <c r="EUN1" s="383"/>
      <c r="EUO1" s="383"/>
      <c r="EUP1" s="383"/>
      <c r="EUQ1" s="383"/>
      <c r="EUR1" s="383"/>
      <c r="EUS1" s="383"/>
      <c r="EUT1" s="383"/>
      <c r="EUU1" s="383"/>
      <c r="EUV1" s="383"/>
      <c r="EUW1" s="383"/>
      <c r="EUX1" s="383"/>
      <c r="EUY1" s="383"/>
      <c r="EUZ1" s="383"/>
      <c r="EVA1" s="383"/>
      <c r="EVB1" s="383"/>
      <c r="EVC1" s="383"/>
      <c r="EVD1" s="383"/>
      <c r="EVE1" s="383"/>
      <c r="EVF1" s="383"/>
      <c r="EVG1" s="383"/>
      <c r="EVH1" s="383"/>
      <c r="EVI1" s="383"/>
      <c r="EVJ1" s="383"/>
      <c r="EVK1" s="383"/>
      <c r="EVL1" s="383"/>
      <c r="EVM1" s="383"/>
      <c r="EVN1" s="383"/>
      <c r="EVO1" s="383"/>
      <c r="EVP1" s="383"/>
      <c r="EVQ1" s="383"/>
      <c r="EVR1" s="383"/>
      <c r="EVS1" s="383"/>
      <c r="EVT1" s="383"/>
      <c r="EVU1" s="383"/>
      <c r="EVV1" s="383"/>
      <c r="EVW1" s="383"/>
      <c r="EVX1" s="383"/>
      <c r="EVY1" s="383"/>
      <c r="EVZ1" s="383"/>
      <c r="EWA1" s="383"/>
      <c r="EWB1" s="383"/>
      <c r="EWC1" s="383"/>
      <c r="EWD1" s="383"/>
      <c r="EWE1" s="383"/>
      <c r="EWF1" s="383"/>
      <c r="EWG1" s="383"/>
      <c r="EWH1" s="383"/>
      <c r="EWI1" s="383"/>
      <c r="EWJ1" s="383"/>
      <c r="EWK1" s="383"/>
      <c r="EWL1" s="383"/>
      <c r="EWM1" s="383"/>
      <c r="EWN1" s="383"/>
      <c r="EWO1" s="383"/>
      <c r="EWP1" s="383"/>
      <c r="EWQ1" s="383"/>
      <c r="EWR1" s="383"/>
      <c r="EWS1" s="383"/>
      <c r="EWT1" s="383"/>
      <c r="EWU1" s="383"/>
      <c r="EWV1" s="383"/>
      <c r="EWW1" s="383"/>
      <c r="EWX1" s="383"/>
      <c r="EWY1" s="383"/>
      <c r="EWZ1" s="383"/>
      <c r="EXA1" s="383"/>
      <c r="EXB1" s="383"/>
      <c r="EXC1" s="383"/>
      <c r="EXD1" s="383"/>
      <c r="EXE1" s="383"/>
      <c r="EXF1" s="383"/>
      <c r="EXG1" s="383"/>
      <c r="EXH1" s="383"/>
      <c r="EXI1" s="383"/>
      <c r="EXJ1" s="383"/>
      <c r="EXK1" s="383"/>
      <c r="EXL1" s="383"/>
      <c r="EXM1" s="383"/>
      <c r="EXN1" s="383"/>
      <c r="EXO1" s="383"/>
      <c r="EXP1" s="383"/>
      <c r="EXQ1" s="383"/>
      <c r="EXR1" s="383"/>
      <c r="EXS1" s="383"/>
      <c r="EXT1" s="383"/>
      <c r="EXU1" s="383"/>
      <c r="EXV1" s="383"/>
      <c r="EXW1" s="383"/>
      <c r="EXX1" s="383"/>
      <c r="EXY1" s="383"/>
      <c r="EXZ1" s="383"/>
      <c r="EYA1" s="383"/>
      <c r="EYB1" s="383"/>
      <c r="EYC1" s="383"/>
      <c r="EYD1" s="383"/>
      <c r="EYE1" s="383"/>
      <c r="EYF1" s="383"/>
      <c r="EYG1" s="383"/>
      <c r="EYH1" s="383"/>
      <c r="EYI1" s="383"/>
      <c r="EYJ1" s="383"/>
      <c r="EYK1" s="383"/>
      <c r="EYL1" s="383"/>
      <c r="EYM1" s="383"/>
      <c r="EYN1" s="383"/>
      <c r="EYO1" s="383"/>
      <c r="EYP1" s="383"/>
      <c r="EYQ1" s="383"/>
      <c r="EYR1" s="383"/>
      <c r="EYS1" s="383"/>
      <c r="EYT1" s="383"/>
      <c r="EYU1" s="383"/>
      <c r="EYV1" s="383"/>
      <c r="EYW1" s="383"/>
      <c r="EYX1" s="383"/>
      <c r="EYY1" s="383"/>
      <c r="EYZ1" s="383"/>
      <c r="EZA1" s="383"/>
      <c r="EZB1" s="383"/>
      <c r="EZC1" s="383"/>
      <c r="EZD1" s="383"/>
      <c r="EZE1" s="383"/>
      <c r="EZF1" s="383"/>
      <c r="EZG1" s="383"/>
      <c r="EZH1" s="383"/>
      <c r="EZI1" s="383"/>
      <c r="EZJ1" s="383"/>
      <c r="EZK1" s="383"/>
      <c r="EZL1" s="383"/>
      <c r="EZM1" s="383"/>
      <c r="EZN1" s="383"/>
      <c r="EZO1" s="383"/>
      <c r="EZP1" s="383"/>
      <c r="EZQ1" s="383"/>
      <c r="EZR1" s="383"/>
      <c r="EZS1" s="383"/>
      <c r="EZT1" s="383"/>
      <c r="EZU1" s="383"/>
      <c r="EZV1" s="383"/>
      <c r="EZW1" s="383"/>
      <c r="EZX1" s="383"/>
      <c r="EZY1" s="383"/>
      <c r="EZZ1" s="383"/>
      <c r="FAA1" s="383"/>
      <c r="FAB1" s="383"/>
      <c r="FAC1" s="383"/>
      <c r="FAD1" s="383"/>
      <c r="FAE1" s="383"/>
      <c r="FAF1" s="383"/>
      <c r="FAG1" s="383"/>
      <c r="FAH1" s="383"/>
      <c r="FAI1" s="383"/>
      <c r="FAJ1" s="383"/>
      <c r="FAK1" s="383"/>
      <c r="FAL1" s="383"/>
      <c r="FAM1" s="383"/>
      <c r="FAN1" s="383"/>
      <c r="FAO1" s="383"/>
      <c r="FAP1" s="383"/>
      <c r="FAQ1" s="383"/>
      <c r="FAR1" s="383"/>
      <c r="FAS1" s="383"/>
      <c r="FAT1" s="383"/>
      <c r="FAU1" s="383"/>
      <c r="FAV1" s="383"/>
      <c r="FAW1" s="383"/>
      <c r="FAX1" s="383"/>
      <c r="FAY1" s="383"/>
      <c r="FAZ1" s="383"/>
      <c r="FBA1" s="383"/>
      <c r="FBB1" s="383"/>
      <c r="FBC1" s="383"/>
      <c r="FBD1" s="383"/>
      <c r="FBE1" s="383"/>
      <c r="FBF1" s="383"/>
      <c r="FBG1" s="383"/>
      <c r="FBH1" s="383"/>
      <c r="FBI1" s="383"/>
      <c r="FBJ1" s="383"/>
      <c r="FBK1" s="383"/>
      <c r="FBL1" s="383"/>
      <c r="FBM1" s="383"/>
      <c r="FBN1" s="383"/>
      <c r="FBO1" s="383"/>
      <c r="FBP1" s="383"/>
      <c r="FBQ1" s="383"/>
      <c r="FBR1" s="383"/>
      <c r="FBS1" s="383"/>
      <c r="FBT1" s="383"/>
      <c r="FBU1" s="383"/>
      <c r="FBV1" s="383"/>
      <c r="FBW1" s="383"/>
      <c r="FBX1" s="383"/>
      <c r="FBY1" s="383"/>
      <c r="FBZ1" s="383"/>
      <c r="FCA1" s="383"/>
      <c r="FCB1" s="383"/>
      <c r="FCC1" s="383"/>
      <c r="FCD1" s="383"/>
      <c r="FCE1" s="383"/>
      <c r="FCF1" s="383"/>
      <c r="FCG1" s="383"/>
      <c r="FCH1" s="383"/>
      <c r="FCI1" s="383"/>
      <c r="FCJ1" s="383"/>
      <c r="FCK1" s="383"/>
      <c r="FCL1" s="383"/>
      <c r="FCM1" s="383"/>
      <c r="FCN1" s="383"/>
      <c r="FCO1" s="383"/>
      <c r="FCP1" s="383"/>
      <c r="FCQ1" s="383"/>
      <c r="FCR1" s="383"/>
      <c r="FCS1" s="383"/>
      <c r="FCT1" s="383"/>
      <c r="FCU1" s="383"/>
      <c r="FCV1" s="383"/>
      <c r="FCW1" s="383"/>
      <c r="FCX1" s="383"/>
      <c r="FCY1" s="383"/>
      <c r="FCZ1" s="383"/>
      <c r="FDA1" s="383"/>
      <c r="FDB1" s="383"/>
      <c r="FDC1" s="383"/>
      <c r="FDD1" s="383"/>
      <c r="FDE1" s="383"/>
      <c r="FDF1" s="383"/>
      <c r="FDG1" s="383"/>
      <c r="FDH1" s="383"/>
      <c r="FDI1" s="383"/>
      <c r="FDJ1" s="383"/>
      <c r="FDK1" s="383"/>
      <c r="FDL1" s="383"/>
      <c r="FDM1" s="383"/>
      <c r="FDN1" s="383"/>
      <c r="FDO1" s="383"/>
      <c r="FDP1" s="383"/>
      <c r="FDQ1" s="383"/>
      <c r="FDR1" s="383"/>
      <c r="FDS1" s="383"/>
      <c r="FDT1" s="383"/>
      <c r="FDU1" s="383"/>
      <c r="FDV1" s="383"/>
      <c r="FDW1" s="383"/>
      <c r="FDX1" s="383"/>
      <c r="FDY1" s="383"/>
      <c r="FDZ1" s="383"/>
      <c r="FEA1" s="383"/>
      <c r="FEB1" s="383"/>
      <c r="FEC1" s="383"/>
      <c r="FED1" s="383"/>
      <c r="FEE1" s="383"/>
      <c r="FEF1" s="383"/>
      <c r="FEG1" s="383"/>
      <c r="FEH1" s="383"/>
      <c r="FEI1" s="383"/>
      <c r="FEJ1" s="383"/>
      <c r="FEK1" s="383"/>
      <c r="FEL1" s="383"/>
      <c r="FEM1" s="383"/>
      <c r="FEN1" s="383"/>
      <c r="FEO1" s="383"/>
      <c r="FEP1" s="383"/>
      <c r="FEQ1" s="383"/>
      <c r="FER1" s="383"/>
      <c r="FES1" s="383"/>
      <c r="FET1" s="383"/>
      <c r="FEU1" s="383"/>
      <c r="FEV1" s="383"/>
      <c r="FEW1" s="383"/>
      <c r="FEX1" s="383"/>
      <c r="FEY1" s="383"/>
      <c r="FEZ1" s="383"/>
      <c r="FFA1" s="383"/>
      <c r="FFB1" s="383"/>
      <c r="FFC1" s="383"/>
      <c r="FFD1" s="383"/>
      <c r="FFE1" s="383"/>
      <c r="FFF1" s="383"/>
      <c r="FFG1" s="383"/>
      <c r="FFH1" s="383"/>
      <c r="FFI1" s="383"/>
      <c r="FFJ1" s="383"/>
      <c r="FFK1" s="383"/>
      <c r="FFL1" s="383"/>
      <c r="FFM1" s="383"/>
      <c r="FFN1" s="383"/>
      <c r="FFO1" s="383"/>
      <c r="FFP1" s="383"/>
      <c r="FFQ1" s="383"/>
      <c r="FFR1" s="383"/>
      <c r="FFS1" s="383"/>
      <c r="FFT1" s="383"/>
      <c r="FFU1" s="383"/>
      <c r="FFV1" s="383"/>
      <c r="FFW1" s="383"/>
      <c r="FFX1" s="383"/>
      <c r="FFY1" s="383"/>
      <c r="FFZ1" s="383"/>
      <c r="FGA1" s="383"/>
      <c r="FGB1" s="383"/>
      <c r="FGC1" s="383"/>
      <c r="FGD1" s="383"/>
      <c r="FGE1" s="383"/>
      <c r="FGF1" s="383"/>
      <c r="FGG1" s="383"/>
      <c r="FGH1" s="383"/>
      <c r="FGI1" s="383"/>
      <c r="FGJ1" s="383"/>
      <c r="FGK1" s="383"/>
      <c r="FGL1" s="383"/>
      <c r="FGM1" s="383"/>
      <c r="FGN1" s="383"/>
      <c r="FGO1" s="383"/>
      <c r="FGP1" s="383"/>
      <c r="FGQ1" s="383"/>
      <c r="FGR1" s="383"/>
      <c r="FGS1" s="383"/>
      <c r="FGT1" s="383"/>
      <c r="FGU1" s="383"/>
      <c r="FGV1" s="383"/>
      <c r="FGW1" s="383"/>
      <c r="FGX1" s="383"/>
      <c r="FGY1" s="383"/>
      <c r="FGZ1" s="383"/>
      <c r="FHA1" s="383"/>
      <c r="FHB1" s="383"/>
      <c r="FHC1" s="383"/>
      <c r="FHD1" s="383"/>
      <c r="FHE1" s="383"/>
      <c r="FHF1" s="383"/>
      <c r="FHG1" s="383"/>
      <c r="FHH1" s="383"/>
      <c r="FHI1" s="383"/>
      <c r="FHJ1" s="383"/>
      <c r="FHK1" s="383"/>
      <c r="FHL1" s="383"/>
      <c r="FHM1" s="383"/>
      <c r="FHN1" s="383"/>
      <c r="FHO1" s="383"/>
      <c r="FHP1" s="383"/>
      <c r="FHQ1" s="383"/>
      <c r="FHR1" s="383"/>
      <c r="FHS1" s="383"/>
      <c r="FHT1" s="383"/>
      <c r="FHU1" s="383"/>
      <c r="FHV1" s="383"/>
      <c r="FHW1" s="383"/>
      <c r="FHX1" s="383"/>
      <c r="FHY1" s="383"/>
      <c r="FHZ1" s="383"/>
      <c r="FIA1" s="383"/>
      <c r="FIB1" s="383"/>
      <c r="FIC1" s="383"/>
      <c r="FID1" s="383"/>
      <c r="FIE1" s="383"/>
      <c r="FIF1" s="383"/>
      <c r="FIG1" s="383"/>
      <c r="FIH1" s="383"/>
      <c r="FII1" s="383"/>
      <c r="FIJ1" s="383"/>
      <c r="FIK1" s="383"/>
      <c r="FIL1" s="383"/>
      <c r="FIM1" s="383"/>
      <c r="FIN1" s="383"/>
      <c r="FIO1" s="383"/>
      <c r="FIP1" s="383"/>
      <c r="FIQ1" s="383"/>
      <c r="FIR1" s="383"/>
      <c r="FIS1" s="383"/>
      <c r="FIT1" s="383"/>
      <c r="FIU1" s="383"/>
      <c r="FIV1" s="383"/>
      <c r="FIW1" s="383"/>
      <c r="FIX1" s="383"/>
      <c r="FIY1" s="383"/>
      <c r="FIZ1" s="383"/>
      <c r="FJA1" s="383"/>
      <c r="FJB1" s="383"/>
      <c r="FJC1" s="383"/>
      <c r="FJD1" s="383"/>
      <c r="FJE1" s="383"/>
      <c r="FJF1" s="383"/>
      <c r="FJG1" s="383"/>
      <c r="FJH1" s="383"/>
      <c r="FJI1" s="383"/>
      <c r="FJJ1" s="383"/>
      <c r="FJK1" s="383"/>
      <c r="FJL1" s="383"/>
      <c r="FJM1" s="383"/>
      <c r="FJN1" s="383"/>
      <c r="FJO1" s="383"/>
      <c r="FJP1" s="383"/>
      <c r="FJQ1" s="383"/>
      <c r="FJR1" s="383"/>
      <c r="FJS1" s="383"/>
      <c r="FJT1" s="383"/>
      <c r="FJU1" s="383"/>
      <c r="FJV1" s="383"/>
      <c r="FJW1" s="383"/>
      <c r="FJX1" s="383"/>
      <c r="FJY1" s="383"/>
      <c r="FJZ1" s="383"/>
      <c r="FKA1" s="383"/>
      <c r="FKB1" s="383"/>
      <c r="FKC1" s="383"/>
      <c r="FKD1" s="383"/>
      <c r="FKE1" s="383"/>
      <c r="FKF1" s="383"/>
      <c r="FKG1" s="383"/>
      <c r="FKH1" s="383"/>
      <c r="FKI1" s="383"/>
      <c r="FKJ1" s="383"/>
      <c r="FKK1" s="383"/>
      <c r="FKL1" s="383"/>
      <c r="FKM1" s="383"/>
      <c r="FKN1" s="383"/>
      <c r="FKO1" s="383"/>
      <c r="FKP1" s="383"/>
      <c r="FKQ1" s="383"/>
      <c r="FKR1" s="383"/>
      <c r="FKS1" s="383"/>
      <c r="FKT1" s="383"/>
      <c r="FKU1" s="383"/>
      <c r="FKV1" s="383"/>
      <c r="FKW1" s="383"/>
      <c r="FKX1" s="383"/>
      <c r="FKY1" s="383"/>
      <c r="FKZ1" s="383"/>
      <c r="FLA1" s="383"/>
      <c r="FLB1" s="383"/>
      <c r="FLC1" s="383"/>
      <c r="FLD1" s="383"/>
      <c r="FLE1" s="383"/>
      <c r="FLF1" s="383"/>
      <c r="FLG1" s="383"/>
      <c r="FLH1" s="383"/>
      <c r="FLI1" s="383"/>
      <c r="FLJ1" s="383"/>
      <c r="FLK1" s="383"/>
      <c r="FLL1" s="383"/>
      <c r="FLM1" s="383"/>
      <c r="FLN1" s="383"/>
      <c r="FLO1" s="383"/>
      <c r="FLP1" s="383"/>
      <c r="FLQ1" s="383"/>
      <c r="FLR1" s="383"/>
      <c r="FLS1" s="383"/>
      <c r="FLT1" s="383"/>
      <c r="FLU1" s="383"/>
      <c r="FLV1" s="383"/>
      <c r="FLW1" s="383"/>
      <c r="FLX1" s="383"/>
      <c r="FLY1" s="383"/>
      <c r="FLZ1" s="383"/>
      <c r="FMA1" s="383"/>
      <c r="FMB1" s="383"/>
      <c r="FMC1" s="383"/>
      <c r="FMD1" s="383"/>
      <c r="FME1" s="383"/>
      <c r="FMF1" s="383"/>
      <c r="FMG1" s="383"/>
      <c r="FMH1" s="383"/>
      <c r="FMI1" s="383"/>
      <c r="FMJ1" s="383"/>
      <c r="FMK1" s="383"/>
      <c r="FML1" s="383"/>
      <c r="FMM1" s="383"/>
      <c r="FMN1" s="383"/>
      <c r="FMO1" s="383"/>
      <c r="FMP1" s="383"/>
      <c r="FMQ1" s="383"/>
      <c r="FMR1" s="383"/>
      <c r="FMS1" s="383"/>
      <c r="FMT1" s="383"/>
      <c r="FMU1" s="383"/>
      <c r="FMV1" s="383"/>
      <c r="FMW1" s="383"/>
      <c r="FMX1" s="383"/>
      <c r="FMY1" s="383"/>
      <c r="FMZ1" s="383"/>
      <c r="FNA1" s="383"/>
      <c r="FNB1" s="383"/>
      <c r="FNC1" s="383"/>
      <c r="FND1" s="383"/>
      <c r="FNE1" s="383"/>
      <c r="FNF1" s="383"/>
      <c r="FNG1" s="383"/>
      <c r="FNH1" s="383"/>
      <c r="FNI1" s="383"/>
      <c r="FNJ1" s="383"/>
      <c r="FNK1" s="383"/>
      <c r="FNL1" s="383"/>
      <c r="FNM1" s="383"/>
      <c r="FNN1" s="383"/>
      <c r="FNO1" s="383"/>
      <c r="FNP1" s="383"/>
      <c r="FNQ1" s="383"/>
      <c r="FNR1" s="383"/>
      <c r="FNS1" s="383"/>
      <c r="FNT1" s="383"/>
      <c r="FNU1" s="383"/>
      <c r="FNV1" s="383"/>
      <c r="FNW1" s="383"/>
      <c r="FNX1" s="383"/>
      <c r="FNY1" s="383"/>
      <c r="FNZ1" s="383"/>
      <c r="FOA1" s="383"/>
      <c r="FOB1" s="383"/>
      <c r="FOC1" s="383"/>
      <c r="FOD1" s="383"/>
      <c r="FOE1" s="383"/>
      <c r="FOF1" s="383"/>
      <c r="FOG1" s="383"/>
      <c r="FOH1" s="383"/>
      <c r="FOI1" s="383"/>
      <c r="FOJ1" s="383"/>
      <c r="FOK1" s="383"/>
      <c r="FOL1" s="383"/>
      <c r="FOM1" s="383"/>
      <c r="FON1" s="383"/>
      <c r="FOO1" s="383"/>
      <c r="FOP1" s="383"/>
      <c r="FOQ1" s="383"/>
      <c r="FOR1" s="383"/>
      <c r="FOS1" s="383"/>
      <c r="FOT1" s="383"/>
      <c r="FOU1" s="383"/>
      <c r="FOV1" s="383"/>
      <c r="FOW1" s="383"/>
      <c r="FOX1" s="383"/>
      <c r="FOY1" s="383"/>
      <c r="FOZ1" s="383"/>
      <c r="FPA1" s="383"/>
      <c r="FPB1" s="383"/>
      <c r="FPC1" s="383"/>
      <c r="FPD1" s="383"/>
      <c r="FPE1" s="383"/>
      <c r="FPF1" s="383"/>
      <c r="FPG1" s="383"/>
      <c r="FPH1" s="383"/>
      <c r="FPI1" s="383"/>
      <c r="FPJ1" s="383"/>
      <c r="FPK1" s="383"/>
      <c r="FPL1" s="383"/>
      <c r="FPM1" s="383"/>
      <c r="FPN1" s="383"/>
      <c r="FPO1" s="383"/>
      <c r="FPP1" s="383"/>
      <c r="FPQ1" s="383"/>
      <c r="FPR1" s="383"/>
      <c r="FPS1" s="383"/>
      <c r="FPT1" s="383"/>
      <c r="FPU1" s="383"/>
      <c r="FPV1" s="383"/>
      <c r="FPW1" s="383"/>
      <c r="FPX1" s="383"/>
      <c r="FPY1" s="383"/>
      <c r="FPZ1" s="383"/>
      <c r="FQA1" s="383"/>
      <c r="FQB1" s="383"/>
      <c r="FQC1" s="383"/>
      <c r="FQD1" s="383"/>
      <c r="FQE1" s="383"/>
      <c r="FQF1" s="383"/>
      <c r="FQG1" s="383"/>
      <c r="FQH1" s="383"/>
      <c r="FQI1" s="383"/>
      <c r="FQJ1" s="383"/>
      <c r="FQK1" s="383"/>
      <c r="FQL1" s="383"/>
      <c r="FQM1" s="383"/>
      <c r="FQN1" s="383"/>
      <c r="FQO1" s="383"/>
      <c r="FQP1" s="383"/>
      <c r="FQQ1" s="383"/>
      <c r="FQR1" s="383"/>
      <c r="FQS1" s="383"/>
      <c r="FQT1" s="383"/>
      <c r="FQU1" s="383"/>
      <c r="FQV1" s="383"/>
      <c r="FQW1" s="383"/>
      <c r="FQX1" s="383"/>
      <c r="FQY1" s="383"/>
      <c r="FQZ1" s="383"/>
      <c r="FRA1" s="383"/>
      <c r="FRB1" s="383"/>
      <c r="FRC1" s="383"/>
      <c r="FRD1" s="383"/>
      <c r="FRE1" s="383"/>
      <c r="FRF1" s="383"/>
      <c r="FRG1" s="383"/>
      <c r="FRH1" s="383"/>
      <c r="FRI1" s="383"/>
      <c r="FRJ1" s="383"/>
      <c r="FRK1" s="383"/>
      <c r="FRL1" s="383"/>
      <c r="FRM1" s="383"/>
      <c r="FRN1" s="383"/>
      <c r="FRO1" s="383"/>
      <c r="FRP1" s="383"/>
      <c r="FRQ1" s="383"/>
      <c r="FRR1" s="383"/>
      <c r="FRS1" s="383"/>
      <c r="FRT1" s="383"/>
      <c r="FRU1" s="383"/>
      <c r="FRV1" s="383"/>
      <c r="FRW1" s="383"/>
      <c r="FRX1" s="383"/>
      <c r="FRY1" s="383"/>
      <c r="FRZ1" s="383"/>
      <c r="FSA1" s="383"/>
      <c r="FSB1" s="383"/>
      <c r="FSC1" s="383"/>
      <c r="FSD1" s="383"/>
      <c r="FSE1" s="383"/>
      <c r="FSF1" s="383"/>
      <c r="FSG1" s="383"/>
      <c r="FSH1" s="383"/>
      <c r="FSI1" s="383"/>
      <c r="FSJ1" s="383"/>
      <c r="FSK1" s="383"/>
      <c r="FSL1" s="383"/>
      <c r="FSM1" s="383"/>
      <c r="FSN1" s="383"/>
      <c r="FSO1" s="383"/>
      <c r="FSP1" s="383"/>
      <c r="FSQ1" s="383"/>
      <c r="FSR1" s="383"/>
      <c r="FSS1" s="383"/>
      <c r="FST1" s="383"/>
      <c r="FSU1" s="383"/>
      <c r="FSV1" s="383"/>
      <c r="FSW1" s="383"/>
      <c r="FSX1" s="383"/>
      <c r="FSY1" s="383"/>
      <c r="FSZ1" s="383"/>
      <c r="FTA1" s="383"/>
      <c r="FTB1" s="383"/>
      <c r="FTC1" s="383"/>
      <c r="FTD1" s="383"/>
      <c r="FTE1" s="383"/>
      <c r="FTF1" s="383"/>
      <c r="FTG1" s="383"/>
      <c r="FTH1" s="383"/>
      <c r="FTI1" s="383"/>
      <c r="FTJ1" s="383"/>
      <c r="FTK1" s="383"/>
      <c r="FTL1" s="383"/>
      <c r="FTM1" s="383"/>
      <c r="FTN1" s="383"/>
      <c r="FTO1" s="383"/>
      <c r="FTP1" s="383"/>
      <c r="FTQ1" s="383"/>
      <c r="FTR1" s="383"/>
      <c r="FTS1" s="383"/>
      <c r="FTT1" s="383"/>
      <c r="FTU1" s="383"/>
      <c r="FTV1" s="383"/>
      <c r="FTW1" s="383"/>
      <c r="FTX1" s="383"/>
      <c r="FTY1" s="383"/>
      <c r="FTZ1" s="383"/>
      <c r="FUA1" s="383"/>
      <c r="FUB1" s="383"/>
      <c r="FUC1" s="383"/>
      <c r="FUD1" s="383"/>
      <c r="FUE1" s="383"/>
      <c r="FUF1" s="383"/>
      <c r="FUG1" s="383"/>
      <c r="FUH1" s="383"/>
      <c r="FUI1" s="383"/>
      <c r="FUJ1" s="383"/>
      <c r="FUK1" s="383"/>
      <c r="FUL1" s="383"/>
      <c r="FUM1" s="383"/>
      <c r="FUN1" s="383"/>
      <c r="FUO1" s="383"/>
      <c r="FUP1" s="383"/>
      <c r="FUQ1" s="383"/>
      <c r="FUR1" s="383"/>
      <c r="FUS1" s="383"/>
      <c r="FUT1" s="383"/>
      <c r="FUU1" s="383"/>
      <c r="FUV1" s="383"/>
      <c r="FUW1" s="383"/>
      <c r="FUX1" s="383"/>
      <c r="FUY1" s="383"/>
      <c r="FUZ1" s="383"/>
      <c r="FVA1" s="383"/>
      <c r="FVB1" s="383"/>
      <c r="FVC1" s="383"/>
      <c r="FVD1" s="383"/>
      <c r="FVE1" s="383"/>
      <c r="FVF1" s="383"/>
      <c r="FVG1" s="383"/>
      <c r="FVH1" s="383"/>
      <c r="FVI1" s="383"/>
      <c r="FVJ1" s="383"/>
      <c r="FVK1" s="383"/>
      <c r="FVL1" s="383"/>
      <c r="FVM1" s="383"/>
      <c r="FVN1" s="383"/>
      <c r="FVO1" s="383"/>
      <c r="FVP1" s="383"/>
      <c r="FVQ1" s="383"/>
      <c r="FVR1" s="383"/>
      <c r="FVS1" s="383"/>
      <c r="FVT1" s="383"/>
      <c r="FVU1" s="383"/>
      <c r="FVV1" s="383"/>
      <c r="FVW1" s="383"/>
      <c r="FVX1" s="383"/>
      <c r="FVY1" s="383"/>
      <c r="FVZ1" s="383"/>
      <c r="FWA1" s="383"/>
      <c r="FWB1" s="383"/>
      <c r="FWC1" s="383"/>
      <c r="FWD1" s="383"/>
      <c r="FWE1" s="383"/>
      <c r="FWF1" s="383"/>
      <c r="FWG1" s="383"/>
      <c r="FWH1" s="383"/>
      <c r="FWI1" s="383"/>
      <c r="FWJ1" s="383"/>
      <c r="FWK1" s="383"/>
      <c r="FWL1" s="383"/>
      <c r="FWM1" s="383"/>
      <c r="FWN1" s="383"/>
      <c r="FWO1" s="383"/>
      <c r="FWP1" s="383"/>
      <c r="FWQ1" s="383"/>
      <c r="FWR1" s="383"/>
      <c r="FWS1" s="383"/>
      <c r="FWT1" s="383"/>
      <c r="FWU1" s="383"/>
      <c r="FWV1" s="383"/>
      <c r="FWW1" s="383"/>
      <c r="FWX1" s="383"/>
      <c r="FWY1" s="383"/>
      <c r="FWZ1" s="383"/>
      <c r="FXA1" s="383"/>
      <c r="FXB1" s="383"/>
      <c r="FXC1" s="383"/>
      <c r="FXD1" s="383"/>
      <c r="FXE1" s="383"/>
      <c r="FXF1" s="383"/>
      <c r="FXG1" s="383"/>
      <c r="FXH1" s="383"/>
      <c r="FXI1" s="383"/>
      <c r="FXJ1" s="383"/>
      <c r="FXK1" s="383"/>
      <c r="FXL1" s="383"/>
      <c r="FXM1" s="383"/>
      <c r="FXN1" s="383"/>
      <c r="FXO1" s="383"/>
      <c r="FXP1" s="383"/>
      <c r="FXQ1" s="383"/>
      <c r="FXR1" s="383"/>
      <c r="FXS1" s="383"/>
      <c r="FXT1" s="383"/>
      <c r="FXU1" s="383"/>
      <c r="FXV1" s="383"/>
      <c r="FXW1" s="383"/>
      <c r="FXX1" s="383"/>
      <c r="FXY1" s="383"/>
      <c r="FXZ1" s="383"/>
      <c r="FYA1" s="383"/>
      <c r="FYB1" s="383"/>
      <c r="FYC1" s="383"/>
      <c r="FYD1" s="383"/>
      <c r="FYE1" s="383"/>
      <c r="FYF1" s="383"/>
      <c r="FYG1" s="383"/>
      <c r="FYH1" s="383"/>
      <c r="FYI1" s="383"/>
      <c r="FYJ1" s="383"/>
      <c r="FYK1" s="383"/>
      <c r="FYL1" s="383"/>
      <c r="FYM1" s="383"/>
      <c r="FYN1" s="383"/>
      <c r="FYO1" s="383"/>
      <c r="FYP1" s="383"/>
      <c r="FYQ1" s="383"/>
      <c r="FYR1" s="383"/>
      <c r="FYS1" s="383"/>
      <c r="FYT1" s="383"/>
      <c r="FYU1" s="383"/>
      <c r="FYV1" s="383"/>
      <c r="FYW1" s="383"/>
      <c r="FYX1" s="383"/>
      <c r="FYY1" s="383"/>
      <c r="FYZ1" s="383"/>
      <c r="FZA1" s="383"/>
      <c r="FZB1" s="383"/>
      <c r="FZC1" s="383"/>
      <c r="FZD1" s="383"/>
      <c r="FZE1" s="383"/>
      <c r="FZF1" s="383"/>
      <c r="FZG1" s="383"/>
      <c r="FZH1" s="383"/>
      <c r="FZI1" s="383"/>
      <c r="FZJ1" s="383"/>
      <c r="FZK1" s="383"/>
      <c r="FZL1" s="383"/>
      <c r="FZM1" s="383"/>
      <c r="FZN1" s="383"/>
      <c r="FZO1" s="383"/>
      <c r="FZP1" s="383"/>
      <c r="FZQ1" s="383"/>
      <c r="FZR1" s="383"/>
      <c r="FZS1" s="383"/>
      <c r="FZT1" s="383"/>
      <c r="FZU1" s="383"/>
      <c r="FZV1" s="383"/>
      <c r="FZW1" s="383"/>
      <c r="FZX1" s="383"/>
      <c r="FZY1" s="383"/>
      <c r="FZZ1" s="383"/>
      <c r="GAA1" s="383"/>
      <c r="GAB1" s="383"/>
      <c r="GAC1" s="383"/>
      <c r="GAD1" s="383"/>
      <c r="GAE1" s="383"/>
      <c r="GAF1" s="383"/>
      <c r="GAG1" s="383"/>
      <c r="GAH1" s="383"/>
      <c r="GAI1" s="383"/>
      <c r="GAJ1" s="383"/>
      <c r="GAK1" s="383"/>
      <c r="GAL1" s="383"/>
      <c r="GAM1" s="383"/>
      <c r="GAN1" s="383"/>
      <c r="GAO1" s="383"/>
      <c r="GAP1" s="383"/>
      <c r="GAQ1" s="383"/>
      <c r="GAR1" s="383"/>
      <c r="GAS1" s="383"/>
      <c r="GAT1" s="383"/>
      <c r="GAU1" s="383"/>
      <c r="GAV1" s="383"/>
      <c r="GAW1" s="383"/>
      <c r="GAX1" s="383"/>
      <c r="GAY1" s="383"/>
      <c r="GAZ1" s="383"/>
      <c r="GBA1" s="383"/>
      <c r="GBB1" s="383"/>
      <c r="GBC1" s="383"/>
      <c r="GBD1" s="383"/>
      <c r="GBE1" s="383"/>
      <c r="GBF1" s="383"/>
      <c r="GBG1" s="383"/>
      <c r="GBH1" s="383"/>
      <c r="GBI1" s="383"/>
      <c r="GBJ1" s="383"/>
      <c r="GBK1" s="383"/>
      <c r="GBL1" s="383"/>
      <c r="GBM1" s="383"/>
      <c r="GBN1" s="383"/>
      <c r="GBO1" s="383"/>
      <c r="GBP1" s="383"/>
      <c r="GBQ1" s="383"/>
      <c r="GBR1" s="383"/>
      <c r="GBS1" s="383"/>
      <c r="GBT1" s="383"/>
      <c r="GBU1" s="383"/>
      <c r="GBV1" s="383"/>
      <c r="GBW1" s="383"/>
      <c r="GBX1" s="383"/>
      <c r="GBY1" s="383"/>
      <c r="GBZ1" s="383"/>
      <c r="GCA1" s="383"/>
      <c r="GCB1" s="383"/>
      <c r="GCC1" s="383"/>
      <c r="GCD1" s="383"/>
      <c r="GCE1" s="383"/>
      <c r="GCF1" s="383"/>
      <c r="GCG1" s="383"/>
      <c r="GCH1" s="383"/>
      <c r="GCI1" s="383"/>
      <c r="GCJ1" s="383"/>
      <c r="GCK1" s="383"/>
      <c r="GCL1" s="383"/>
      <c r="GCM1" s="383"/>
      <c r="GCN1" s="383"/>
      <c r="GCO1" s="383"/>
      <c r="GCP1" s="383"/>
      <c r="GCQ1" s="383"/>
      <c r="GCR1" s="383"/>
      <c r="GCS1" s="383"/>
      <c r="GCT1" s="383"/>
      <c r="GCU1" s="383"/>
      <c r="GCV1" s="383"/>
      <c r="GCW1" s="383"/>
      <c r="GCX1" s="383"/>
      <c r="GCY1" s="383"/>
      <c r="GCZ1" s="383"/>
      <c r="GDA1" s="383"/>
      <c r="GDB1" s="383"/>
      <c r="GDC1" s="383"/>
      <c r="GDD1" s="383"/>
      <c r="GDE1" s="383"/>
      <c r="GDF1" s="383"/>
      <c r="GDG1" s="383"/>
      <c r="GDH1" s="383"/>
      <c r="GDI1" s="383"/>
      <c r="GDJ1" s="383"/>
      <c r="GDK1" s="383"/>
      <c r="GDL1" s="383"/>
      <c r="GDM1" s="383"/>
      <c r="GDN1" s="383"/>
      <c r="GDO1" s="383"/>
      <c r="GDP1" s="383"/>
      <c r="GDQ1" s="383"/>
      <c r="GDR1" s="383"/>
      <c r="GDS1" s="383"/>
      <c r="GDT1" s="383"/>
      <c r="GDU1" s="383"/>
      <c r="GDV1" s="383"/>
      <c r="GDW1" s="383"/>
      <c r="GDX1" s="383"/>
      <c r="GDY1" s="383"/>
      <c r="GDZ1" s="383"/>
      <c r="GEA1" s="383"/>
      <c r="GEB1" s="383"/>
      <c r="GEC1" s="383"/>
      <c r="GED1" s="383"/>
      <c r="GEE1" s="383"/>
      <c r="GEF1" s="383"/>
      <c r="GEG1" s="383"/>
      <c r="GEH1" s="383"/>
      <c r="GEI1" s="383"/>
      <c r="GEJ1" s="383"/>
      <c r="GEK1" s="383"/>
      <c r="GEL1" s="383"/>
      <c r="GEM1" s="383"/>
      <c r="GEN1" s="383"/>
      <c r="GEO1" s="383"/>
      <c r="GEP1" s="383"/>
      <c r="GEQ1" s="383"/>
      <c r="GER1" s="383"/>
      <c r="GES1" s="383"/>
      <c r="GET1" s="383"/>
      <c r="GEU1" s="383"/>
      <c r="GEV1" s="383"/>
      <c r="GEW1" s="383"/>
      <c r="GEX1" s="383"/>
      <c r="GEY1" s="383"/>
      <c r="GEZ1" s="383"/>
      <c r="GFA1" s="383"/>
      <c r="GFB1" s="383"/>
      <c r="GFC1" s="383"/>
      <c r="GFD1" s="383"/>
      <c r="GFE1" s="383"/>
      <c r="GFF1" s="383"/>
      <c r="GFG1" s="383"/>
      <c r="GFH1" s="383"/>
      <c r="GFI1" s="383"/>
      <c r="GFJ1" s="383"/>
      <c r="GFK1" s="383"/>
      <c r="GFL1" s="383"/>
      <c r="GFM1" s="383"/>
      <c r="GFN1" s="383"/>
      <c r="GFO1" s="383"/>
      <c r="GFP1" s="383"/>
      <c r="GFQ1" s="383"/>
      <c r="GFR1" s="383"/>
      <c r="GFS1" s="383"/>
      <c r="GFT1" s="383"/>
      <c r="GFU1" s="383"/>
      <c r="GFV1" s="383"/>
      <c r="GFW1" s="383"/>
      <c r="GFX1" s="383"/>
      <c r="GFY1" s="383"/>
      <c r="GFZ1" s="383"/>
      <c r="GGA1" s="383"/>
      <c r="GGB1" s="383"/>
      <c r="GGC1" s="383"/>
      <c r="GGD1" s="383"/>
      <c r="GGE1" s="383"/>
      <c r="GGF1" s="383"/>
      <c r="GGG1" s="383"/>
      <c r="GGH1" s="383"/>
      <c r="GGI1" s="383"/>
      <c r="GGJ1" s="383"/>
      <c r="GGK1" s="383"/>
      <c r="GGL1" s="383"/>
      <c r="GGM1" s="383"/>
      <c r="GGN1" s="383"/>
      <c r="GGO1" s="383"/>
      <c r="GGP1" s="383"/>
      <c r="GGQ1" s="383"/>
      <c r="GGR1" s="383"/>
      <c r="GGS1" s="383"/>
      <c r="GGT1" s="383"/>
      <c r="GGU1" s="383"/>
      <c r="GGV1" s="383"/>
      <c r="GGW1" s="383"/>
      <c r="GGX1" s="383"/>
      <c r="GGY1" s="383"/>
      <c r="GGZ1" s="383"/>
      <c r="GHA1" s="383"/>
      <c r="GHB1" s="383"/>
      <c r="GHC1" s="383"/>
      <c r="GHD1" s="383"/>
      <c r="GHE1" s="383"/>
      <c r="GHF1" s="383"/>
      <c r="GHG1" s="383"/>
      <c r="GHH1" s="383"/>
      <c r="GHI1" s="383"/>
      <c r="GHJ1" s="383"/>
      <c r="GHK1" s="383"/>
      <c r="GHL1" s="383"/>
      <c r="GHM1" s="383"/>
      <c r="GHN1" s="383"/>
      <c r="GHO1" s="383"/>
      <c r="GHP1" s="383"/>
      <c r="GHQ1" s="383"/>
      <c r="GHR1" s="383"/>
      <c r="GHS1" s="383"/>
      <c r="GHT1" s="383"/>
      <c r="GHU1" s="383"/>
      <c r="GHV1" s="383"/>
      <c r="GHW1" s="383"/>
      <c r="GHX1" s="383"/>
      <c r="GHY1" s="383"/>
      <c r="GHZ1" s="383"/>
      <c r="GIA1" s="383"/>
      <c r="GIB1" s="383"/>
      <c r="GIC1" s="383"/>
      <c r="GID1" s="383"/>
      <c r="GIE1" s="383"/>
      <c r="GIF1" s="383"/>
      <c r="GIG1" s="383"/>
      <c r="GIH1" s="383"/>
      <c r="GII1" s="383"/>
      <c r="GIJ1" s="383"/>
      <c r="GIK1" s="383"/>
      <c r="GIL1" s="383"/>
      <c r="GIM1" s="383"/>
      <c r="GIN1" s="383"/>
      <c r="GIO1" s="383"/>
      <c r="GIP1" s="383"/>
      <c r="GIQ1" s="383"/>
      <c r="GIR1" s="383"/>
      <c r="GIS1" s="383"/>
      <c r="GIT1" s="383"/>
      <c r="GIU1" s="383"/>
      <c r="GIV1" s="383"/>
      <c r="GIW1" s="383"/>
      <c r="GIX1" s="383"/>
      <c r="GIY1" s="383"/>
      <c r="GIZ1" s="383"/>
      <c r="GJA1" s="383"/>
      <c r="GJB1" s="383"/>
      <c r="GJC1" s="383"/>
      <c r="GJD1" s="383"/>
      <c r="GJE1" s="383"/>
      <c r="GJF1" s="383"/>
      <c r="GJG1" s="383"/>
      <c r="GJH1" s="383"/>
      <c r="GJI1" s="383"/>
      <c r="GJJ1" s="383"/>
      <c r="GJK1" s="383"/>
      <c r="GJL1" s="383"/>
      <c r="GJM1" s="383"/>
      <c r="GJN1" s="383"/>
      <c r="GJO1" s="383"/>
      <c r="GJP1" s="383"/>
      <c r="GJQ1" s="383"/>
      <c r="GJR1" s="383"/>
      <c r="GJS1" s="383"/>
      <c r="GJT1" s="383"/>
      <c r="GJU1" s="383"/>
      <c r="GJV1" s="383"/>
      <c r="GJW1" s="383"/>
      <c r="GJX1" s="383"/>
      <c r="GJY1" s="383"/>
      <c r="GJZ1" s="383"/>
      <c r="GKA1" s="383"/>
      <c r="GKB1" s="383"/>
      <c r="GKC1" s="383"/>
      <c r="GKD1" s="383"/>
      <c r="GKE1" s="383"/>
      <c r="GKF1" s="383"/>
      <c r="GKG1" s="383"/>
      <c r="GKH1" s="383"/>
      <c r="GKI1" s="383"/>
      <c r="GKJ1" s="383"/>
      <c r="GKK1" s="383"/>
      <c r="GKL1" s="383"/>
      <c r="GKM1" s="383"/>
      <c r="GKN1" s="383"/>
      <c r="GKO1" s="383"/>
      <c r="GKP1" s="383"/>
      <c r="GKQ1" s="383"/>
      <c r="GKR1" s="383"/>
      <c r="GKS1" s="383"/>
      <c r="GKT1" s="383"/>
      <c r="GKU1" s="383"/>
      <c r="GKV1" s="383"/>
      <c r="GKW1" s="383"/>
      <c r="GKX1" s="383"/>
      <c r="GKY1" s="383"/>
      <c r="GKZ1" s="383"/>
      <c r="GLA1" s="383"/>
      <c r="GLB1" s="383"/>
      <c r="GLC1" s="383"/>
      <c r="GLD1" s="383"/>
      <c r="GLE1" s="383"/>
      <c r="GLF1" s="383"/>
      <c r="GLG1" s="383"/>
      <c r="GLH1" s="383"/>
      <c r="GLI1" s="383"/>
      <c r="GLJ1" s="383"/>
      <c r="GLK1" s="383"/>
      <c r="GLL1" s="383"/>
      <c r="GLM1" s="383"/>
      <c r="GLN1" s="383"/>
      <c r="GLO1" s="383"/>
      <c r="GLP1" s="383"/>
      <c r="GLQ1" s="383"/>
      <c r="GLR1" s="383"/>
      <c r="GLS1" s="383"/>
      <c r="GLT1" s="383"/>
      <c r="GLU1" s="383"/>
      <c r="GLV1" s="383"/>
      <c r="GLW1" s="383"/>
      <c r="GLX1" s="383"/>
      <c r="GLY1" s="383"/>
      <c r="GLZ1" s="383"/>
      <c r="GMA1" s="383"/>
      <c r="GMB1" s="383"/>
      <c r="GMC1" s="383"/>
      <c r="GMD1" s="383"/>
      <c r="GME1" s="383"/>
      <c r="GMF1" s="383"/>
      <c r="GMG1" s="383"/>
      <c r="GMH1" s="383"/>
      <c r="GMI1" s="383"/>
      <c r="GMJ1" s="383"/>
      <c r="GMK1" s="383"/>
      <c r="GML1" s="383"/>
      <c r="GMM1" s="383"/>
      <c r="GMN1" s="383"/>
      <c r="GMO1" s="383"/>
      <c r="GMP1" s="383"/>
      <c r="GMQ1" s="383"/>
      <c r="GMR1" s="383"/>
      <c r="GMS1" s="383"/>
      <c r="GMT1" s="383"/>
      <c r="GMU1" s="383"/>
      <c r="GMV1" s="383"/>
      <c r="GMW1" s="383"/>
      <c r="GMX1" s="383"/>
      <c r="GMY1" s="383"/>
      <c r="GMZ1" s="383"/>
      <c r="GNA1" s="383"/>
      <c r="GNB1" s="383"/>
      <c r="GNC1" s="383"/>
      <c r="GND1" s="383"/>
      <c r="GNE1" s="383"/>
      <c r="GNF1" s="383"/>
      <c r="GNG1" s="383"/>
      <c r="GNH1" s="383"/>
      <c r="GNI1" s="383"/>
      <c r="GNJ1" s="383"/>
      <c r="GNK1" s="383"/>
      <c r="GNL1" s="383"/>
      <c r="GNM1" s="383"/>
      <c r="GNN1" s="383"/>
      <c r="GNO1" s="383"/>
      <c r="GNP1" s="383"/>
      <c r="GNQ1" s="383"/>
      <c r="GNR1" s="383"/>
      <c r="GNS1" s="383"/>
      <c r="GNT1" s="383"/>
      <c r="GNU1" s="383"/>
      <c r="GNV1" s="383"/>
      <c r="GNW1" s="383"/>
      <c r="GNX1" s="383"/>
      <c r="GNY1" s="383"/>
      <c r="GNZ1" s="383"/>
      <c r="GOA1" s="383"/>
      <c r="GOB1" s="383"/>
      <c r="GOC1" s="383"/>
      <c r="GOD1" s="383"/>
      <c r="GOE1" s="383"/>
      <c r="GOF1" s="383"/>
      <c r="GOG1" s="383"/>
      <c r="GOH1" s="383"/>
      <c r="GOI1" s="383"/>
      <c r="GOJ1" s="383"/>
      <c r="GOK1" s="383"/>
      <c r="GOL1" s="383"/>
      <c r="GOM1" s="383"/>
      <c r="GON1" s="383"/>
      <c r="GOO1" s="383"/>
      <c r="GOP1" s="383"/>
      <c r="GOQ1" s="383"/>
      <c r="GOR1" s="383"/>
      <c r="GOS1" s="383"/>
      <c r="GOT1" s="383"/>
      <c r="GOU1" s="383"/>
      <c r="GOV1" s="383"/>
      <c r="GOW1" s="383"/>
      <c r="GOX1" s="383"/>
      <c r="GOY1" s="383"/>
      <c r="GOZ1" s="383"/>
      <c r="GPA1" s="383"/>
      <c r="GPB1" s="383"/>
      <c r="GPC1" s="383"/>
      <c r="GPD1" s="383"/>
      <c r="GPE1" s="383"/>
      <c r="GPF1" s="383"/>
      <c r="GPG1" s="383"/>
      <c r="GPH1" s="383"/>
      <c r="GPI1" s="383"/>
      <c r="GPJ1" s="383"/>
      <c r="GPK1" s="383"/>
      <c r="GPL1" s="383"/>
      <c r="GPM1" s="383"/>
      <c r="GPN1" s="383"/>
      <c r="GPO1" s="383"/>
      <c r="GPP1" s="383"/>
      <c r="GPQ1" s="383"/>
      <c r="GPR1" s="383"/>
      <c r="GPS1" s="383"/>
      <c r="GPT1" s="383"/>
      <c r="GPU1" s="383"/>
      <c r="GPV1" s="383"/>
      <c r="GPW1" s="383"/>
      <c r="GPX1" s="383"/>
      <c r="GPY1" s="383"/>
      <c r="GPZ1" s="383"/>
      <c r="GQA1" s="383"/>
      <c r="GQB1" s="383"/>
      <c r="GQC1" s="383"/>
      <c r="GQD1" s="383"/>
      <c r="GQE1" s="383"/>
      <c r="GQF1" s="383"/>
      <c r="GQG1" s="383"/>
      <c r="GQH1" s="383"/>
      <c r="GQI1" s="383"/>
      <c r="GQJ1" s="383"/>
      <c r="GQK1" s="383"/>
      <c r="GQL1" s="383"/>
      <c r="GQM1" s="383"/>
      <c r="GQN1" s="383"/>
      <c r="GQO1" s="383"/>
      <c r="GQP1" s="383"/>
      <c r="GQQ1" s="383"/>
      <c r="GQR1" s="383"/>
      <c r="GQS1" s="383"/>
      <c r="GQT1" s="383"/>
      <c r="GQU1" s="383"/>
      <c r="GQV1" s="383"/>
      <c r="GQW1" s="383"/>
      <c r="GQX1" s="383"/>
      <c r="GQY1" s="383"/>
      <c r="GQZ1" s="383"/>
      <c r="GRA1" s="383"/>
      <c r="GRB1" s="383"/>
      <c r="GRC1" s="383"/>
      <c r="GRD1" s="383"/>
      <c r="GRE1" s="383"/>
      <c r="GRF1" s="383"/>
      <c r="GRG1" s="383"/>
      <c r="GRH1" s="383"/>
      <c r="GRI1" s="383"/>
      <c r="GRJ1" s="383"/>
      <c r="GRK1" s="383"/>
      <c r="GRL1" s="383"/>
      <c r="GRM1" s="383"/>
      <c r="GRN1" s="383"/>
      <c r="GRO1" s="383"/>
      <c r="GRP1" s="383"/>
      <c r="GRQ1" s="383"/>
      <c r="GRR1" s="383"/>
      <c r="GRS1" s="383"/>
      <c r="GRT1" s="383"/>
      <c r="GRU1" s="383"/>
      <c r="GRV1" s="383"/>
      <c r="GRW1" s="383"/>
      <c r="GRX1" s="383"/>
      <c r="GRY1" s="383"/>
      <c r="GRZ1" s="383"/>
      <c r="GSA1" s="383"/>
      <c r="GSB1" s="383"/>
      <c r="GSC1" s="383"/>
      <c r="GSD1" s="383"/>
      <c r="GSE1" s="383"/>
      <c r="GSF1" s="383"/>
      <c r="GSG1" s="383"/>
      <c r="GSH1" s="383"/>
      <c r="GSI1" s="383"/>
      <c r="GSJ1" s="383"/>
      <c r="GSK1" s="383"/>
      <c r="GSL1" s="383"/>
      <c r="GSM1" s="383"/>
      <c r="GSN1" s="383"/>
      <c r="GSO1" s="383"/>
      <c r="GSP1" s="383"/>
      <c r="GSQ1" s="383"/>
      <c r="GSR1" s="383"/>
      <c r="GSS1" s="383"/>
      <c r="GST1" s="383"/>
      <c r="GSU1" s="383"/>
      <c r="GSV1" s="383"/>
      <c r="GSW1" s="383"/>
      <c r="GSX1" s="383"/>
      <c r="GSY1" s="383"/>
      <c r="GSZ1" s="383"/>
      <c r="GTA1" s="383"/>
      <c r="GTB1" s="383"/>
      <c r="GTC1" s="383"/>
      <c r="GTD1" s="383"/>
      <c r="GTE1" s="383"/>
      <c r="GTF1" s="383"/>
      <c r="GTG1" s="383"/>
      <c r="GTH1" s="383"/>
      <c r="GTI1" s="383"/>
      <c r="GTJ1" s="383"/>
      <c r="GTK1" s="383"/>
      <c r="GTL1" s="383"/>
      <c r="GTM1" s="383"/>
      <c r="GTN1" s="383"/>
      <c r="GTO1" s="383"/>
      <c r="GTP1" s="383"/>
      <c r="GTQ1" s="383"/>
      <c r="GTR1" s="383"/>
      <c r="GTS1" s="383"/>
      <c r="GTT1" s="383"/>
      <c r="GTU1" s="383"/>
      <c r="GTV1" s="383"/>
      <c r="GTW1" s="383"/>
      <c r="GTX1" s="383"/>
      <c r="GTY1" s="383"/>
      <c r="GTZ1" s="383"/>
      <c r="GUA1" s="383"/>
      <c r="GUB1" s="383"/>
      <c r="GUC1" s="383"/>
      <c r="GUD1" s="383"/>
      <c r="GUE1" s="383"/>
      <c r="GUF1" s="383"/>
      <c r="GUG1" s="383"/>
      <c r="GUH1" s="383"/>
      <c r="GUI1" s="383"/>
      <c r="GUJ1" s="383"/>
      <c r="GUK1" s="383"/>
      <c r="GUL1" s="383"/>
      <c r="GUM1" s="383"/>
      <c r="GUN1" s="383"/>
      <c r="GUO1" s="383"/>
      <c r="GUP1" s="383"/>
      <c r="GUQ1" s="383"/>
      <c r="GUR1" s="383"/>
      <c r="GUS1" s="383"/>
      <c r="GUT1" s="383"/>
      <c r="GUU1" s="383"/>
      <c r="GUV1" s="383"/>
      <c r="GUW1" s="383"/>
      <c r="GUX1" s="383"/>
      <c r="GUY1" s="383"/>
      <c r="GUZ1" s="383"/>
      <c r="GVA1" s="383"/>
      <c r="GVB1" s="383"/>
      <c r="GVC1" s="383"/>
      <c r="GVD1" s="383"/>
      <c r="GVE1" s="383"/>
      <c r="GVF1" s="383"/>
      <c r="GVG1" s="383"/>
      <c r="GVH1" s="383"/>
      <c r="GVI1" s="383"/>
      <c r="GVJ1" s="383"/>
      <c r="GVK1" s="383"/>
      <c r="GVL1" s="383"/>
      <c r="GVM1" s="383"/>
      <c r="GVN1" s="383"/>
      <c r="GVO1" s="383"/>
      <c r="GVP1" s="383"/>
      <c r="GVQ1" s="383"/>
      <c r="GVR1" s="383"/>
      <c r="GVS1" s="383"/>
      <c r="GVT1" s="383"/>
      <c r="GVU1" s="383"/>
      <c r="GVV1" s="383"/>
      <c r="GVW1" s="383"/>
      <c r="GVX1" s="383"/>
      <c r="GVY1" s="383"/>
      <c r="GVZ1" s="383"/>
      <c r="GWA1" s="383"/>
      <c r="GWB1" s="383"/>
      <c r="GWC1" s="383"/>
      <c r="GWD1" s="383"/>
      <c r="GWE1" s="383"/>
      <c r="GWF1" s="383"/>
      <c r="GWG1" s="383"/>
      <c r="GWH1" s="383"/>
      <c r="GWI1" s="383"/>
      <c r="GWJ1" s="383"/>
      <c r="GWK1" s="383"/>
      <c r="GWL1" s="383"/>
      <c r="GWM1" s="383"/>
      <c r="GWN1" s="383"/>
      <c r="GWO1" s="383"/>
      <c r="GWP1" s="383"/>
      <c r="GWQ1" s="383"/>
      <c r="GWR1" s="383"/>
      <c r="GWS1" s="383"/>
      <c r="GWT1" s="383"/>
      <c r="GWU1" s="383"/>
      <c r="GWV1" s="383"/>
      <c r="GWW1" s="383"/>
      <c r="GWX1" s="383"/>
      <c r="GWY1" s="383"/>
      <c r="GWZ1" s="383"/>
      <c r="GXA1" s="383"/>
      <c r="GXB1" s="383"/>
      <c r="GXC1" s="383"/>
      <c r="GXD1" s="383"/>
      <c r="GXE1" s="383"/>
      <c r="GXF1" s="383"/>
      <c r="GXG1" s="383"/>
      <c r="GXH1" s="383"/>
      <c r="GXI1" s="383"/>
      <c r="GXJ1" s="383"/>
      <c r="GXK1" s="383"/>
      <c r="GXL1" s="383"/>
      <c r="GXM1" s="383"/>
      <c r="GXN1" s="383"/>
      <c r="GXO1" s="383"/>
      <c r="GXP1" s="383"/>
      <c r="GXQ1" s="383"/>
      <c r="GXR1" s="383"/>
      <c r="GXS1" s="383"/>
      <c r="GXT1" s="383"/>
      <c r="GXU1" s="383"/>
      <c r="GXV1" s="383"/>
      <c r="GXW1" s="383"/>
      <c r="GXX1" s="383"/>
      <c r="GXY1" s="383"/>
      <c r="GXZ1" s="383"/>
      <c r="GYA1" s="383"/>
      <c r="GYB1" s="383"/>
      <c r="GYC1" s="383"/>
      <c r="GYD1" s="383"/>
      <c r="GYE1" s="383"/>
      <c r="GYF1" s="383"/>
      <c r="GYG1" s="383"/>
      <c r="GYH1" s="383"/>
      <c r="GYI1" s="383"/>
      <c r="GYJ1" s="383"/>
      <c r="GYK1" s="383"/>
      <c r="GYL1" s="383"/>
      <c r="GYM1" s="383"/>
      <c r="GYN1" s="383"/>
      <c r="GYO1" s="383"/>
      <c r="GYP1" s="383"/>
      <c r="GYQ1" s="383"/>
      <c r="GYR1" s="383"/>
      <c r="GYS1" s="383"/>
      <c r="GYT1" s="383"/>
      <c r="GYU1" s="383"/>
      <c r="GYV1" s="383"/>
      <c r="GYW1" s="383"/>
      <c r="GYX1" s="383"/>
      <c r="GYY1" s="383"/>
      <c r="GYZ1" s="383"/>
      <c r="GZA1" s="383"/>
      <c r="GZB1" s="383"/>
      <c r="GZC1" s="383"/>
      <c r="GZD1" s="383"/>
      <c r="GZE1" s="383"/>
      <c r="GZF1" s="383"/>
      <c r="GZG1" s="383"/>
      <c r="GZH1" s="383"/>
      <c r="GZI1" s="383"/>
      <c r="GZJ1" s="383"/>
      <c r="GZK1" s="383"/>
      <c r="GZL1" s="383"/>
      <c r="GZM1" s="383"/>
      <c r="GZN1" s="383"/>
      <c r="GZO1" s="383"/>
      <c r="GZP1" s="383"/>
      <c r="GZQ1" s="383"/>
      <c r="GZR1" s="383"/>
      <c r="GZS1" s="383"/>
      <c r="GZT1" s="383"/>
      <c r="GZU1" s="383"/>
      <c r="GZV1" s="383"/>
      <c r="GZW1" s="383"/>
      <c r="GZX1" s="383"/>
      <c r="GZY1" s="383"/>
      <c r="GZZ1" s="383"/>
      <c r="HAA1" s="383"/>
      <c r="HAB1" s="383"/>
      <c r="HAC1" s="383"/>
      <c r="HAD1" s="383"/>
      <c r="HAE1" s="383"/>
      <c r="HAF1" s="383"/>
      <c r="HAG1" s="383"/>
      <c r="HAH1" s="383"/>
      <c r="HAI1" s="383"/>
      <c r="HAJ1" s="383"/>
      <c r="HAK1" s="383"/>
      <c r="HAL1" s="383"/>
      <c r="HAM1" s="383"/>
      <c r="HAN1" s="383"/>
      <c r="HAO1" s="383"/>
      <c r="HAP1" s="383"/>
      <c r="HAQ1" s="383"/>
      <c r="HAR1" s="383"/>
      <c r="HAS1" s="383"/>
      <c r="HAT1" s="383"/>
      <c r="HAU1" s="383"/>
      <c r="HAV1" s="383"/>
      <c r="HAW1" s="383"/>
      <c r="HAX1" s="383"/>
      <c r="HAY1" s="383"/>
      <c r="HAZ1" s="383"/>
      <c r="HBA1" s="383"/>
      <c r="HBB1" s="383"/>
      <c r="HBC1" s="383"/>
      <c r="HBD1" s="383"/>
      <c r="HBE1" s="383"/>
      <c r="HBF1" s="383"/>
      <c r="HBG1" s="383"/>
      <c r="HBH1" s="383"/>
      <c r="HBI1" s="383"/>
      <c r="HBJ1" s="383"/>
      <c r="HBK1" s="383"/>
      <c r="HBL1" s="383"/>
      <c r="HBM1" s="383"/>
      <c r="HBN1" s="383"/>
      <c r="HBO1" s="383"/>
      <c r="HBP1" s="383"/>
      <c r="HBQ1" s="383"/>
      <c r="HBR1" s="383"/>
      <c r="HBS1" s="383"/>
      <c r="HBT1" s="383"/>
      <c r="HBU1" s="383"/>
      <c r="HBV1" s="383"/>
      <c r="HBW1" s="383"/>
      <c r="HBX1" s="383"/>
      <c r="HBY1" s="383"/>
      <c r="HBZ1" s="383"/>
      <c r="HCA1" s="383"/>
      <c r="HCB1" s="383"/>
      <c r="HCC1" s="383"/>
      <c r="HCD1" s="383"/>
      <c r="HCE1" s="383"/>
      <c r="HCF1" s="383"/>
      <c r="HCG1" s="383"/>
      <c r="HCH1" s="383"/>
      <c r="HCI1" s="383"/>
      <c r="HCJ1" s="383"/>
      <c r="HCK1" s="383"/>
      <c r="HCL1" s="383"/>
      <c r="HCM1" s="383"/>
      <c r="HCN1" s="383"/>
      <c r="HCO1" s="383"/>
      <c r="HCP1" s="383"/>
      <c r="HCQ1" s="383"/>
      <c r="HCR1" s="383"/>
      <c r="HCS1" s="383"/>
      <c r="HCT1" s="383"/>
      <c r="HCU1" s="383"/>
      <c r="HCV1" s="383"/>
      <c r="HCW1" s="383"/>
      <c r="HCX1" s="383"/>
      <c r="HCY1" s="383"/>
      <c r="HCZ1" s="383"/>
      <c r="HDA1" s="383"/>
      <c r="HDB1" s="383"/>
      <c r="HDC1" s="383"/>
      <c r="HDD1" s="383"/>
      <c r="HDE1" s="383"/>
      <c r="HDF1" s="383"/>
      <c r="HDG1" s="383"/>
      <c r="HDH1" s="383"/>
      <c r="HDI1" s="383"/>
      <c r="HDJ1" s="383"/>
      <c r="HDK1" s="383"/>
      <c r="HDL1" s="383"/>
      <c r="HDM1" s="383"/>
      <c r="HDN1" s="383"/>
      <c r="HDO1" s="383"/>
      <c r="HDP1" s="383"/>
      <c r="HDQ1" s="383"/>
      <c r="HDR1" s="383"/>
      <c r="HDS1" s="383"/>
      <c r="HDT1" s="383"/>
      <c r="HDU1" s="383"/>
      <c r="HDV1" s="383"/>
      <c r="HDW1" s="383"/>
      <c r="HDX1" s="383"/>
      <c r="HDY1" s="383"/>
      <c r="HDZ1" s="383"/>
      <c r="HEA1" s="383"/>
      <c r="HEB1" s="383"/>
      <c r="HEC1" s="383"/>
      <c r="HED1" s="383"/>
      <c r="HEE1" s="383"/>
      <c r="HEF1" s="383"/>
      <c r="HEG1" s="383"/>
      <c r="HEH1" s="383"/>
      <c r="HEI1" s="383"/>
      <c r="HEJ1" s="383"/>
      <c r="HEK1" s="383"/>
      <c r="HEL1" s="383"/>
      <c r="HEM1" s="383"/>
      <c r="HEN1" s="383"/>
      <c r="HEO1" s="383"/>
      <c r="HEP1" s="383"/>
      <c r="HEQ1" s="383"/>
      <c r="HER1" s="383"/>
      <c r="HES1" s="383"/>
      <c r="HET1" s="383"/>
      <c r="HEU1" s="383"/>
      <c r="HEV1" s="383"/>
      <c r="HEW1" s="383"/>
      <c r="HEX1" s="383"/>
      <c r="HEY1" s="383"/>
      <c r="HEZ1" s="383"/>
      <c r="HFA1" s="383"/>
      <c r="HFB1" s="383"/>
      <c r="HFC1" s="383"/>
      <c r="HFD1" s="383"/>
      <c r="HFE1" s="383"/>
      <c r="HFF1" s="383"/>
      <c r="HFG1" s="383"/>
      <c r="HFH1" s="383"/>
      <c r="HFI1" s="383"/>
      <c r="HFJ1" s="383"/>
      <c r="HFK1" s="383"/>
      <c r="HFL1" s="383"/>
      <c r="HFM1" s="383"/>
      <c r="HFN1" s="383"/>
      <c r="HFO1" s="383"/>
      <c r="HFP1" s="383"/>
      <c r="HFQ1" s="383"/>
      <c r="HFR1" s="383"/>
      <c r="HFS1" s="383"/>
      <c r="HFT1" s="383"/>
      <c r="HFU1" s="383"/>
      <c r="HFV1" s="383"/>
      <c r="HFW1" s="383"/>
      <c r="HFX1" s="383"/>
      <c r="HFY1" s="383"/>
      <c r="HFZ1" s="383"/>
      <c r="HGA1" s="383"/>
      <c r="HGB1" s="383"/>
      <c r="HGC1" s="383"/>
      <c r="HGD1" s="383"/>
      <c r="HGE1" s="383"/>
      <c r="HGF1" s="383"/>
      <c r="HGG1" s="383"/>
      <c r="HGH1" s="383"/>
      <c r="HGI1" s="383"/>
      <c r="HGJ1" s="383"/>
      <c r="HGK1" s="383"/>
      <c r="HGL1" s="383"/>
      <c r="HGM1" s="383"/>
      <c r="HGN1" s="383"/>
      <c r="HGO1" s="383"/>
      <c r="HGP1" s="383"/>
      <c r="HGQ1" s="383"/>
      <c r="HGR1" s="383"/>
      <c r="HGS1" s="383"/>
      <c r="HGT1" s="383"/>
      <c r="HGU1" s="383"/>
      <c r="HGV1" s="383"/>
      <c r="HGW1" s="383"/>
      <c r="HGX1" s="383"/>
      <c r="HGY1" s="383"/>
      <c r="HGZ1" s="383"/>
      <c r="HHA1" s="383"/>
      <c r="HHB1" s="383"/>
      <c r="HHC1" s="383"/>
      <c r="HHD1" s="383"/>
      <c r="HHE1" s="383"/>
      <c r="HHF1" s="383"/>
      <c r="HHG1" s="383"/>
      <c r="HHH1" s="383"/>
      <c r="HHI1" s="383"/>
      <c r="HHJ1" s="383"/>
      <c r="HHK1" s="383"/>
      <c r="HHL1" s="383"/>
      <c r="HHM1" s="383"/>
      <c r="HHN1" s="383"/>
      <c r="HHO1" s="383"/>
      <c r="HHP1" s="383"/>
      <c r="HHQ1" s="383"/>
      <c r="HHR1" s="383"/>
      <c r="HHS1" s="383"/>
      <c r="HHT1" s="383"/>
      <c r="HHU1" s="383"/>
      <c r="HHV1" s="383"/>
      <c r="HHW1" s="383"/>
      <c r="HHX1" s="383"/>
      <c r="HHY1" s="383"/>
      <c r="HHZ1" s="383"/>
      <c r="HIA1" s="383"/>
      <c r="HIB1" s="383"/>
      <c r="HIC1" s="383"/>
      <c r="HID1" s="383"/>
      <c r="HIE1" s="383"/>
      <c r="HIF1" s="383"/>
      <c r="HIG1" s="383"/>
      <c r="HIH1" s="383"/>
      <c r="HII1" s="383"/>
      <c r="HIJ1" s="383"/>
      <c r="HIK1" s="383"/>
      <c r="HIL1" s="383"/>
      <c r="HIM1" s="383"/>
      <c r="HIN1" s="383"/>
      <c r="HIO1" s="383"/>
      <c r="HIP1" s="383"/>
      <c r="HIQ1" s="383"/>
      <c r="HIR1" s="383"/>
      <c r="HIS1" s="383"/>
      <c r="HIT1" s="383"/>
      <c r="HIU1" s="383"/>
      <c r="HIV1" s="383"/>
      <c r="HIW1" s="383"/>
      <c r="HIX1" s="383"/>
      <c r="HIY1" s="383"/>
      <c r="HIZ1" s="383"/>
      <c r="HJA1" s="383"/>
      <c r="HJB1" s="383"/>
      <c r="HJC1" s="383"/>
      <c r="HJD1" s="383"/>
      <c r="HJE1" s="383"/>
      <c r="HJF1" s="383"/>
      <c r="HJG1" s="383"/>
      <c r="HJH1" s="383"/>
      <c r="HJI1" s="383"/>
      <c r="HJJ1" s="383"/>
      <c r="HJK1" s="383"/>
      <c r="HJL1" s="383"/>
      <c r="HJM1" s="383"/>
      <c r="HJN1" s="383"/>
      <c r="HJO1" s="383"/>
      <c r="HJP1" s="383"/>
      <c r="HJQ1" s="383"/>
      <c r="HJR1" s="383"/>
      <c r="HJS1" s="383"/>
      <c r="HJT1" s="383"/>
      <c r="HJU1" s="383"/>
      <c r="HJV1" s="383"/>
      <c r="HJW1" s="383"/>
      <c r="HJX1" s="383"/>
      <c r="HJY1" s="383"/>
      <c r="HJZ1" s="383"/>
      <c r="HKA1" s="383"/>
      <c r="HKB1" s="383"/>
      <c r="HKC1" s="383"/>
      <c r="HKD1" s="383"/>
      <c r="HKE1" s="383"/>
      <c r="HKF1" s="383"/>
      <c r="HKG1" s="383"/>
      <c r="HKH1" s="383"/>
      <c r="HKI1" s="383"/>
      <c r="HKJ1" s="383"/>
      <c r="HKK1" s="383"/>
      <c r="HKL1" s="383"/>
      <c r="HKM1" s="383"/>
      <c r="HKN1" s="383"/>
      <c r="HKO1" s="383"/>
      <c r="HKP1" s="383"/>
      <c r="HKQ1" s="383"/>
      <c r="HKR1" s="383"/>
      <c r="HKS1" s="383"/>
      <c r="HKT1" s="383"/>
      <c r="HKU1" s="383"/>
      <c r="HKV1" s="383"/>
      <c r="HKW1" s="383"/>
      <c r="HKX1" s="383"/>
      <c r="HKY1" s="383"/>
      <c r="HKZ1" s="383"/>
      <c r="HLA1" s="383"/>
      <c r="HLB1" s="383"/>
      <c r="HLC1" s="383"/>
      <c r="HLD1" s="383"/>
      <c r="HLE1" s="383"/>
      <c r="HLF1" s="383"/>
      <c r="HLG1" s="383"/>
      <c r="HLH1" s="383"/>
      <c r="HLI1" s="383"/>
      <c r="HLJ1" s="383"/>
      <c r="HLK1" s="383"/>
      <c r="HLL1" s="383"/>
      <c r="HLM1" s="383"/>
      <c r="HLN1" s="383"/>
      <c r="HLO1" s="383"/>
      <c r="HLP1" s="383"/>
      <c r="HLQ1" s="383"/>
      <c r="HLR1" s="383"/>
      <c r="HLS1" s="383"/>
      <c r="HLT1" s="383"/>
      <c r="HLU1" s="383"/>
      <c r="HLV1" s="383"/>
      <c r="HLW1" s="383"/>
      <c r="HLX1" s="383"/>
      <c r="HLY1" s="383"/>
      <c r="HLZ1" s="383"/>
      <c r="HMA1" s="383"/>
      <c r="HMB1" s="383"/>
      <c r="HMC1" s="383"/>
      <c r="HMD1" s="383"/>
      <c r="HME1" s="383"/>
      <c r="HMF1" s="383"/>
      <c r="HMG1" s="383"/>
      <c r="HMH1" s="383"/>
      <c r="HMI1" s="383"/>
      <c r="HMJ1" s="383"/>
      <c r="HMK1" s="383"/>
      <c r="HML1" s="383"/>
      <c r="HMM1" s="383"/>
      <c r="HMN1" s="383"/>
      <c r="HMO1" s="383"/>
      <c r="HMP1" s="383"/>
      <c r="HMQ1" s="383"/>
      <c r="HMR1" s="383"/>
      <c r="HMS1" s="383"/>
      <c r="HMT1" s="383"/>
      <c r="HMU1" s="383"/>
      <c r="HMV1" s="383"/>
      <c r="HMW1" s="383"/>
      <c r="HMX1" s="383"/>
      <c r="HMY1" s="383"/>
      <c r="HMZ1" s="383"/>
      <c r="HNA1" s="383"/>
      <c r="HNB1" s="383"/>
      <c r="HNC1" s="383"/>
      <c r="HND1" s="383"/>
      <c r="HNE1" s="383"/>
      <c r="HNF1" s="383"/>
      <c r="HNG1" s="383"/>
      <c r="HNH1" s="383"/>
      <c r="HNI1" s="383"/>
      <c r="HNJ1" s="383"/>
      <c r="HNK1" s="383"/>
      <c r="HNL1" s="383"/>
      <c r="HNM1" s="383"/>
      <c r="HNN1" s="383"/>
      <c r="HNO1" s="383"/>
      <c r="HNP1" s="383"/>
      <c r="HNQ1" s="383"/>
      <c r="HNR1" s="383"/>
      <c r="HNS1" s="383"/>
      <c r="HNT1" s="383"/>
      <c r="HNU1" s="383"/>
      <c r="HNV1" s="383"/>
      <c r="HNW1" s="383"/>
      <c r="HNX1" s="383"/>
      <c r="HNY1" s="383"/>
      <c r="HNZ1" s="383"/>
      <c r="HOA1" s="383"/>
      <c r="HOB1" s="383"/>
      <c r="HOC1" s="383"/>
      <c r="HOD1" s="383"/>
      <c r="HOE1" s="383"/>
      <c r="HOF1" s="383"/>
      <c r="HOG1" s="383"/>
      <c r="HOH1" s="383"/>
      <c r="HOI1" s="383"/>
      <c r="HOJ1" s="383"/>
      <c r="HOK1" s="383"/>
      <c r="HOL1" s="383"/>
      <c r="HOM1" s="383"/>
      <c r="HON1" s="383"/>
      <c r="HOO1" s="383"/>
      <c r="HOP1" s="383"/>
      <c r="HOQ1" s="383"/>
      <c r="HOR1" s="383"/>
      <c r="HOS1" s="383"/>
      <c r="HOT1" s="383"/>
      <c r="HOU1" s="383"/>
      <c r="HOV1" s="383"/>
      <c r="HOW1" s="383"/>
      <c r="HOX1" s="383"/>
      <c r="HOY1" s="383"/>
      <c r="HOZ1" s="383"/>
      <c r="HPA1" s="383"/>
      <c r="HPB1" s="383"/>
      <c r="HPC1" s="383"/>
      <c r="HPD1" s="383"/>
      <c r="HPE1" s="383"/>
      <c r="HPF1" s="383"/>
      <c r="HPG1" s="383"/>
      <c r="HPH1" s="383"/>
      <c r="HPI1" s="383"/>
      <c r="HPJ1" s="383"/>
      <c r="HPK1" s="383"/>
      <c r="HPL1" s="383"/>
      <c r="HPM1" s="383"/>
      <c r="HPN1" s="383"/>
      <c r="HPO1" s="383"/>
      <c r="HPP1" s="383"/>
      <c r="HPQ1" s="383"/>
      <c r="HPR1" s="383"/>
      <c r="HPS1" s="383"/>
      <c r="HPT1" s="383"/>
      <c r="HPU1" s="383"/>
      <c r="HPV1" s="383"/>
      <c r="HPW1" s="383"/>
      <c r="HPX1" s="383"/>
      <c r="HPY1" s="383"/>
      <c r="HPZ1" s="383"/>
      <c r="HQA1" s="383"/>
      <c r="HQB1" s="383"/>
      <c r="HQC1" s="383"/>
      <c r="HQD1" s="383"/>
      <c r="HQE1" s="383"/>
      <c r="HQF1" s="383"/>
      <c r="HQG1" s="383"/>
      <c r="HQH1" s="383"/>
      <c r="HQI1" s="383"/>
      <c r="HQJ1" s="383"/>
      <c r="HQK1" s="383"/>
      <c r="HQL1" s="383"/>
      <c r="HQM1" s="383"/>
      <c r="HQN1" s="383"/>
      <c r="HQO1" s="383"/>
      <c r="HQP1" s="383"/>
      <c r="HQQ1" s="383"/>
      <c r="HQR1" s="383"/>
      <c r="HQS1" s="383"/>
      <c r="HQT1" s="383"/>
      <c r="HQU1" s="383"/>
      <c r="HQV1" s="383"/>
      <c r="HQW1" s="383"/>
      <c r="HQX1" s="383"/>
      <c r="HQY1" s="383"/>
      <c r="HQZ1" s="383"/>
      <c r="HRA1" s="383"/>
      <c r="HRB1" s="383"/>
      <c r="HRC1" s="383"/>
      <c r="HRD1" s="383"/>
      <c r="HRE1" s="383"/>
      <c r="HRF1" s="383"/>
      <c r="HRG1" s="383"/>
      <c r="HRH1" s="383"/>
      <c r="HRI1" s="383"/>
      <c r="HRJ1" s="383"/>
      <c r="HRK1" s="383"/>
      <c r="HRL1" s="383"/>
      <c r="HRM1" s="383"/>
      <c r="HRN1" s="383"/>
      <c r="HRO1" s="383"/>
      <c r="HRP1" s="383"/>
      <c r="HRQ1" s="383"/>
      <c r="HRR1" s="383"/>
      <c r="HRS1" s="383"/>
      <c r="HRT1" s="383"/>
      <c r="HRU1" s="383"/>
      <c r="HRV1" s="383"/>
      <c r="HRW1" s="383"/>
      <c r="HRX1" s="383"/>
      <c r="HRY1" s="383"/>
      <c r="HRZ1" s="383"/>
      <c r="HSA1" s="383"/>
      <c r="HSB1" s="383"/>
      <c r="HSC1" s="383"/>
      <c r="HSD1" s="383"/>
      <c r="HSE1" s="383"/>
      <c r="HSF1" s="383"/>
      <c r="HSG1" s="383"/>
      <c r="HSH1" s="383"/>
      <c r="HSI1" s="383"/>
      <c r="HSJ1" s="383"/>
      <c r="HSK1" s="383"/>
      <c r="HSL1" s="383"/>
      <c r="HSM1" s="383"/>
      <c r="HSN1" s="383"/>
      <c r="HSO1" s="383"/>
      <c r="HSP1" s="383"/>
      <c r="HSQ1" s="383"/>
      <c r="HSR1" s="383"/>
      <c r="HSS1" s="383"/>
      <c r="HST1" s="383"/>
      <c r="HSU1" s="383"/>
      <c r="HSV1" s="383"/>
      <c r="HSW1" s="383"/>
      <c r="HSX1" s="383"/>
      <c r="HSY1" s="383"/>
      <c r="HSZ1" s="383"/>
      <c r="HTA1" s="383"/>
      <c r="HTB1" s="383"/>
      <c r="HTC1" s="383"/>
      <c r="HTD1" s="383"/>
      <c r="HTE1" s="383"/>
      <c r="HTF1" s="383"/>
      <c r="HTG1" s="383"/>
      <c r="HTH1" s="383"/>
      <c r="HTI1" s="383"/>
      <c r="HTJ1" s="383"/>
      <c r="HTK1" s="383"/>
      <c r="HTL1" s="383"/>
      <c r="HTM1" s="383"/>
      <c r="HTN1" s="383"/>
      <c r="HTO1" s="383"/>
      <c r="HTP1" s="383"/>
      <c r="HTQ1" s="383"/>
      <c r="HTR1" s="383"/>
      <c r="HTS1" s="383"/>
      <c r="HTT1" s="383"/>
      <c r="HTU1" s="383"/>
      <c r="HTV1" s="383"/>
      <c r="HTW1" s="383"/>
      <c r="HTX1" s="383"/>
      <c r="HTY1" s="383"/>
      <c r="HTZ1" s="383"/>
      <c r="HUA1" s="383"/>
      <c r="HUB1" s="383"/>
      <c r="HUC1" s="383"/>
      <c r="HUD1" s="383"/>
      <c r="HUE1" s="383"/>
      <c r="HUF1" s="383"/>
      <c r="HUG1" s="383"/>
      <c r="HUH1" s="383"/>
      <c r="HUI1" s="383"/>
      <c r="HUJ1" s="383"/>
      <c r="HUK1" s="383"/>
      <c r="HUL1" s="383"/>
      <c r="HUM1" s="383"/>
      <c r="HUN1" s="383"/>
      <c r="HUO1" s="383"/>
      <c r="HUP1" s="383"/>
      <c r="HUQ1" s="383"/>
      <c r="HUR1" s="383"/>
      <c r="HUS1" s="383"/>
      <c r="HUT1" s="383"/>
      <c r="HUU1" s="383"/>
      <c r="HUV1" s="383"/>
      <c r="HUW1" s="383"/>
      <c r="HUX1" s="383"/>
      <c r="HUY1" s="383"/>
      <c r="HUZ1" s="383"/>
      <c r="HVA1" s="383"/>
      <c r="HVB1" s="383"/>
      <c r="HVC1" s="383"/>
      <c r="HVD1" s="383"/>
      <c r="HVE1" s="383"/>
      <c r="HVF1" s="383"/>
      <c r="HVG1" s="383"/>
      <c r="HVH1" s="383"/>
      <c r="HVI1" s="383"/>
      <c r="HVJ1" s="383"/>
      <c r="HVK1" s="383"/>
      <c r="HVL1" s="383"/>
      <c r="HVM1" s="383"/>
      <c r="HVN1" s="383"/>
      <c r="HVO1" s="383"/>
      <c r="HVP1" s="383"/>
      <c r="HVQ1" s="383"/>
      <c r="HVR1" s="383"/>
      <c r="HVS1" s="383"/>
      <c r="HVT1" s="383"/>
      <c r="HVU1" s="383"/>
      <c r="HVV1" s="383"/>
      <c r="HVW1" s="383"/>
      <c r="HVX1" s="383"/>
      <c r="HVY1" s="383"/>
      <c r="HVZ1" s="383"/>
      <c r="HWA1" s="383"/>
      <c r="HWB1" s="383"/>
      <c r="HWC1" s="383"/>
      <c r="HWD1" s="383"/>
      <c r="HWE1" s="383"/>
      <c r="HWF1" s="383"/>
      <c r="HWG1" s="383"/>
      <c r="HWH1" s="383"/>
      <c r="HWI1" s="383"/>
      <c r="HWJ1" s="383"/>
      <c r="HWK1" s="383"/>
      <c r="HWL1" s="383"/>
      <c r="HWM1" s="383"/>
      <c r="HWN1" s="383"/>
      <c r="HWO1" s="383"/>
      <c r="HWP1" s="383"/>
      <c r="HWQ1" s="383"/>
      <c r="HWR1" s="383"/>
      <c r="HWS1" s="383"/>
      <c r="HWT1" s="383"/>
      <c r="HWU1" s="383"/>
      <c r="HWV1" s="383"/>
      <c r="HWW1" s="383"/>
      <c r="HWX1" s="383"/>
      <c r="HWY1" s="383"/>
      <c r="HWZ1" s="383"/>
      <c r="HXA1" s="383"/>
      <c r="HXB1" s="383"/>
      <c r="HXC1" s="383"/>
      <c r="HXD1" s="383"/>
      <c r="HXE1" s="383"/>
      <c r="HXF1" s="383"/>
      <c r="HXG1" s="383"/>
      <c r="HXH1" s="383"/>
      <c r="HXI1" s="383"/>
      <c r="HXJ1" s="383"/>
      <c r="HXK1" s="383"/>
      <c r="HXL1" s="383"/>
      <c r="HXM1" s="383"/>
      <c r="HXN1" s="383"/>
      <c r="HXO1" s="383"/>
      <c r="HXP1" s="383"/>
      <c r="HXQ1" s="383"/>
      <c r="HXR1" s="383"/>
      <c r="HXS1" s="383"/>
      <c r="HXT1" s="383"/>
      <c r="HXU1" s="383"/>
      <c r="HXV1" s="383"/>
      <c r="HXW1" s="383"/>
      <c r="HXX1" s="383"/>
      <c r="HXY1" s="383"/>
      <c r="HXZ1" s="383"/>
      <c r="HYA1" s="383"/>
      <c r="HYB1" s="383"/>
      <c r="HYC1" s="383"/>
      <c r="HYD1" s="383"/>
      <c r="HYE1" s="383"/>
      <c r="HYF1" s="383"/>
      <c r="HYG1" s="383"/>
      <c r="HYH1" s="383"/>
      <c r="HYI1" s="383"/>
      <c r="HYJ1" s="383"/>
      <c r="HYK1" s="383"/>
      <c r="HYL1" s="383"/>
      <c r="HYM1" s="383"/>
      <c r="HYN1" s="383"/>
      <c r="HYO1" s="383"/>
      <c r="HYP1" s="383"/>
      <c r="HYQ1" s="383"/>
      <c r="HYR1" s="383"/>
      <c r="HYS1" s="383"/>
      <c r="HYT1" s="383"/>
      <c r="HYU1" s="383"/>
      <c r="HYV1" s="383"/>
      <c r="HYW1" s="383"/>
      <c r="HYX1" s="383"/>
      <c r="HYY1" s="383"/>
      <c r="HYZ1" s="383"/>
      <c r="HZA1" s="383"/>
      <c r="HZB1" s="383"/>
      <c r="HZC1" s="383"/>
      <c r="HZD1" s="383"/>
      <c r="HZE1" s="383"/>
      <c r="HZF1" s="383"/>
      <c r="HZG1" s="383"/>
      <c r="HZH1" s="383"/>
      <c r="HZI1" s="383"/>
      <c r="HZJ1" s="383"/>
      <c r="HZK1" s="383"/>
      <c r="HZL1" s="383"/>
      <c r="HZM1" s="383"/>
      <c r="HZN1" s="383"/>
      <c r="HZO1" s="383"/>
      <c r="HZP1" s="383"/>
      <c r="HZQ1" s="383"/>
      <c r="HZR1" s="383"/>
      <c r="HZS1" s="383"/>
      <c r="HZT1" s="383"/>
      <c r="HZU1" s="383"/>
      <c r="HZV1" s="383"/>
      <c r="HZW1" s="383"/>
      <c r="HZX1" s="383"/>
      <c r="HZY1" s="383"/>
      <c r="HZZ1" s="383"/>
      <c r="IAA1" s="383"/>
      <c r="IAB1" s="383"/>
      <c r="IAC1" s="383"/>
      <c r="IAD1" s="383"/>
      <c r="IAE1" s="383"/>
      <c r="IAF1" s="383"/>
      <c r="IAG1" s="383"/>
      <c r="IAH1" s="383"/>
      <c r="IAI1" s="383"/>
      <c r="IAJ1" s="383"/>
      <c r="IAK1" s="383"/>
      <c r="IAL1" s="383"/>
      <c r="IAM1" s="383"/>
      <c r="IAN1" s="383"/>
      <c r="IAO1" s="383"/>
      <c r="IAP1" s="383"/>
      <c r="IAQ1" s="383"/>
      <c r="IAR1" s="383"/>
      <c r="IAS1" s="383"/>
      <c r="IAT1" s="383"/>
      <c r="IAU1" s="383"/>
      <c r="IAV1" s="383"/>
      <c r="IAW1" s="383"/>
      <c r="IAX1" s="383"/>
      <c r="IAY1" s="383"/>
      <c r="IAZ1" s="383"/>
      <c r="IBA1" s="383"/>
      <c r="IBB1" s="383"/>
      <c r="IBC1" s="383"/>
      <c r="IBD1" s="383"/>
      <c r="IBE1" s="383"/>
      <c r="IBF1" s="383"/>
      <c r="IBG1" s="383"/>
      <c r="IBH1" s="383"/>
      <c r="IBI1" s="383"/>
      <c r="IBJ1" s="383"/>
      <c r="IBK1" s="383"/>
      <c r="IBL1" s="383"/>
      <c r="IBM1" s="383"/>
      <c r="IBN1" s="383"/>
      <c r="IBO1" s="383"/>
      <c r="IBP1" s="383"/>
      <c r="IBQ1" s="383"/>
      <c r="IBR1" s="383"/>
      <c r="IBS1" s="383"/>
      <c r="IBT1" s="383"/>
      <c r="IBU1" s="383"/>
      <c r="IBV1" s="383"/>
      <c r="IBW1" s="383"/>
      <c r="IBX1" s="383"/>
      <c r="IBY1" s="383"/>
      <c r="IBZ1" s="383"/>
      <c r="ICA1" s="383"/>
      <c r="ICB1" s="383"/>
      <c r="ICC1" s="383"/>
      <c r="ICD1" s="383"/>
      <c r="ICE1" s="383"/>
      <c r="ICF1" s="383"/>
      <c r="ICG1" s="383"/>
      <c r="ICH1" s="383"/>
      <c r="ICI1" s="383"/>
      <c r="ICJ1" s="383"/>
      <c r="ICK1" s="383"/>
      <c r="ICL1" s="383"/>
      <c r="ICM1" s="383"/>
      <c r="ICN1" s="383"/>
      <c r="ICO1" s="383"/>
      <c r="ICP1" s="383"/>
      <c r="ICQ1" s="383"/>
      <c r="ICR1" s="383"/>
      <c r="ICS1" s="383"/>
      <c r="ICT1" s="383"/>
      <c r="ICU1" s="383"/>
      <c r="ICV1" s="383"/>
      <c r="ICW1" s="383"/>
      <c r="ICX1" s="383"/>
      <c r="ICY1" s="383"/>
      <c r="ICZ1" s="383"/>
      <c r="IDA1" s="383"/>
      <c r="IDB1" s="383"/>
      <c r="IDC1" s="383"/>
      <c r="IDD1" s="383"/>
      <c r="IDE1" s="383"/>
      <c r="IDF1" s="383"/>
      <c r="IDG1" s="383"/>
      <c r="IDH1" s="383"/>
      <c r="IDI1" s="383"/>
      <c r="IDJ1" s="383"/>
      <c r="IDK1" s="383"/>
      <c r="IDL1" s="383"/>
      <c r="IDM1" s="383"/>
      <c r="IDN1" s="383"/>
      <c r="IDO1" s="383"/>
      <c r="IDP1" s="383"/>
      <c r="IDQ1" s="383"/>
      <c r="IDR1" s="383"/>
      <c r="IDS1" s="383"/>
      <c r="IDT1" s="383"/>
      <c r="IDU1" s="383"/>
      <c r="IDV1" s="383"/>
      <c r="IDW1" s="383"/>
      <c r="IDX1" s="383"/>
      <c r="IDY1" s="383"/>
      <c r="IDZ1" s="383"/>
      <c r="IEA1" s="383"/>
      <c r="IEB1" s="383"/>
      <c r="IEC1" s="383"/>
      <c r="IED1" s="383"/>
      <c r="IEE1" s="383"/>
      <c r="IEF1" s="383"/>
      <c r="IEG1" s="383"/>
      <c r="IEH1" s="383"/>
      <c r="IEI1" s="383"/>
      <c r="IEJ1" s="383"/>
      <c r="IEK1" s="383"/>
      <c r="IEL1" s="383"/>
      <c r="IEM1" s="383"/>
      <c r="IEN1" s="383"/>
      <c r="IEO1" s="383"/>
      <c r="IEP1" s="383"/>
      <c r="IEQ1" s="383"/>
      <c r="IER1" s="383"/>
      <c r="IES1" s="383"/>
      <c r="IET1" s="383"/>
      <c r="IEU1" s="383"/>
      <c r="IEV1" s="383"/>
      <c r="IEW1" s="383"/>
      <c r="IEX1" s="383"/>
      <c r="IEY1" s="383"/>
      <c r="IEZ1" s="383"/>
      <c r="IFA1" s="383"/>
      <c r="IFB1" s="383"/>
      <c r="IFC1" s="383"/>
      <c r="IFD1" s="383"/>
      <c r="IFE1" s="383"/>
      <c r="IFF1" s="383"/>
      <c r="IFG1" s="383"/>
      <c r="IFH1" s="383"/>
      <c r="IFI1" s="383"/>
      <c r="IFJ1" s="383"/>
      <c r="IFK1" s="383"/>
      <c r="IFL1" s="383"/>
      <c r="IFM1" s="383"/>
      <c r="IFN1" s="383"/>
      <c r="IFO1" s="383"/>
      <c r="IFP1" s="383"/>
      <c r="IFQ1" s="383"/>
      <c r="IFR1" s="383"/>
      <c r="IFS1" s="383"/>
      <c r="IFT1" s="383"/>
      <c r="IFU1" s="383"/>
      <c r="IFV1" s="383"/>
      <c r="IFW1" s="383"/>
      <c r="IFX1" s="383"/>
      <c r="IFY1" s="383"/>
      <c r="IFZ1" s="383"/>
      <c r="IGA1" s="383"/>
      <c r="IGB1" s="383"/>
      <c r="IGC1" s="383"/>
      <c r="IGD1" s="383"/>
      <c r="IGE1" s="383"/>
      <c r="IGF1" s="383"/>
      <c r="IGG1" s="383"/>
      <c r="IGH1" s="383"/>
      <c r="IGI1" s="383"/>
      <c r="IGJ1" s="383"/>
      <c r="IGK1" s="383"/>
      <c r="IGL1" s="383"/>
      <c r="IGM1" s="383"/>
      <c r="IGN1" s="383"/>
      <c r="IGO1" s="383"/>
      <c r="IGP1" s="383"/>
      <c r="IGQ1" s="383"/>
      <c r="IGR1" s="383"/>
      <c r="IGS1" s="383"/>
      <c r="IGT1" s="383"/>
      <c r="IGU1" s="383"/>
      <c r="IGV1" s="383"/>
      <c r="IGW1" s="383"/>
      <c r="IGX1" s="383"/>
      <c r="IGY1" s="383"/>
      <c r="IGZ1" s="383"/>
      <c r="IHA1" s="383"/>
      <c r="IHB1" s="383"/>
      <c r="IHC1" s="383"/>
      <c r="IHD1" s="383"/>
      <c r="IHE1" s="383"/>
      <c r="IHF1" s="383"/>
      <c r="IHG1" s="383"/>
      <c r="IHH1" s="383"/>
      <c r="IHI1" s="383"/>
      <c r="IHJ1" s="383"/>
      <c r="IHK1" s="383"/>
      <c r="IHL1" s="383"/>
      <c r="IHM1" s="383"/>
      <c r="IHN1" s="383"/>
      <c r="IHO1" s="383"/>
      <c r="IHP1" s="383"/>
      <c r="IHQ1" s="383"/>
      <c r="IHR1" s="383"/>
      <c r="IHS1" s="383"/>
      <c r="IHT1" s="383"/>
      <c r="IHU1" s="383"/>
      <c r="IHV1" s="383"/>
      <c r="IHW1" s="383"/>
      <c r="IHX1" s="383"/>
      <c r="IHY1" s="383"/>
      <c r="IHZ1" s="383"/>
      <c r="IIA1" s="383"/>
      <c r="IIB1" s="383"/>
      <c r="IIC1" s="383"/>
      <c r="IID1" s="383"/>
      <c r="IIE1" s="383"/>
      <c r="IIF1" s="383"/>
      <c r="IIG1" s="383"/>
      <c r="IIH1" s="383"/>
      <c r="III1" s="383"/>
      <c r="IIJ1" s="383"/>
      <c r="IIK1" s="383"/>
      <c r="IIL1" s="383"/>
      <c r="IIM1" s="383"/>
      <c r="IIN1" s="383"/>
      <c r="IIO1" s="383"/>
      <c r="IIP1" s="383"/>
      <c r="IIQ1" s="383"/>
      <c r="IIR1" s="383"/>
      <c r="IIS1" s="383"/>
      <c r="IIT1" s="383"/>
      <c r="IIU1" s="383"/>
      <c r="IIV1" s="383"/>
      <c r="IIW1" s="383"/>
      <c r="IIX1" s="383"/>
      <c r="IIY1" s="383"/>
      <c r="IIZ1" s="383"/>
      <c r="IJA1" s="383"/>
      <c r="IJB1" s="383"/>
      <c r="IJC1" s="383"/>
      <c r="IJD1" s="383"/>
      <c r="IJE1" s="383"/>
      <c r="IJF1" s="383"/>
      <c r="IJG1" s="383"/>
      <c r="IJH1" s="383"/>
      <c r="IJI1" s="383"/>
      <c r="IJJ1" s="383"/>
      <c r="IJK1" s="383"/>
      <c r="IJL1" s="383"/>
      <c r="IJM1" s="383"/>
      <c r="IJN1" s="383"/>
      <c r="IJO1" s="383"/>
      <c r="IJP1" s="383"/>
      <c r="IJQ1" s="383"/>
      <c r="IJR1" s="383"/>
      <c r="IJS1" s="383"/>
      <c r="IJT1" s="383"/>
      <c r="IJU1" s="383"/>
      <c r="IJV1" s="383"/>
      <c r="IJW1" s="383"/>
      <c r="IJX1" s="383"/>
      <c r="IJY1" s="383"/>
      <c r="IJZ1" s="383"/>
      <c r="IKA1" s="383"/>
      <c r="IKB1" s="383"/>
      <c r="IKC1" s="383"/>
      <c r="IKD1" s="383"/>
      <c r="IKE1" s="383"/>
      <c r="IKF1" s="383"/>
      <c r="IKG1" s="383"/>
      <c r="IKH1" s="383"/>
      <c r="IKI1" s="383"/>
      <c r="IKJ1" s="383"/>
      <c r="IKK1" s="383"/>
      <c r="IKL1" s="383"/>
      <c r="IKM1" s="383"/>
      <c r="IKN1" s="383"/>
      <c r="IKO1" s="383"/>
      <c r="IKP1" s="383"/>
      <c r="IKQ1" s="383"/>
      <c r="IKR1" s="383"/>
      <c r="IKS1" s="383"/>
      <c r="IKT1" s="383"/>
      <c r="IKU1" s="383"/>
      <c r="IKV1" s="383"/>
      <c r="IKW1" s="383"/>
      <c r="IKX1" s="383"/>
      <c r="IKY1" s="383"/>
      <c r="IKZ1" s="383"/>
      <c r="ILA1" s="383"/>
      <c r="ILB1" s="383"/>
      <c r="ILC1" s="383"/>
      <c r="ILD1" s="383"/>
      <c r="ILE1" s="383"/>
      <c r="ILF1" s="383"/>
      <c r="ILG1" s="383"/>
      <c r="ILH1" s="383"/>
      <c r="ILI1" s="383"/>
      <c r="ILJ1" s="383"/>
      <c r="ILK1" s="383"/>
      <c r="ILL1" s="383"/>
      <c r="ILM1" s="383"/>
      <c r="ILN1" s="383"/>
      <c r="ILO1" s="383"/>
      <c r="ILP1" s="383"/>
      <c r="ILQ1" s="383"/>
      <c r="ILR1" s="383"/>
      <c r="ILS1" s="383"/>
      <c r="ILT1" s="383"/>
      <c r="ILU1" s="383"/>
      <c r="ILV1" s="383"/>
      <c r="ILW1" s="383"/>
      <c r="ILX1" s="383"/>
      <c r="ILY1" s="383"/>
      <c r="ILZ1" s="383"/>
      <c r="IMA1" s="383"/>
      <c r="IMB1" s="383"/>
      <c r="IMC1" s="383"/>
      <c r="IMD1" s="383"/>
      <c r="IME1" s="383"/>
      <c r="IMF1" s="383"/>
      <c r="IMG1" s="383"/>
      <c r="IMH1" s="383"/>
      <c r="IMI1" s="383"/>
      <c r="IMJ1" s="383"/>
      <c r="IMK1" s="383"/>
      <c r="IML1" s="383"/>
      <c r="IMM1" s="383"/>
      <c r="IMN1" s="383"/>
      <c r="IMO1" s="383"/>
      <c r="IMP1" s="383"/>
      <c r="IMQ1" s="383"/>
      <c r="IMR1" s="383"/>
      <c r="IMS1" s="383"/>
      <c r="IMT1" s="383"/>
      <c r="IMU1" s="383"/>
      <c r="IMV1" s="383"/>
      <c r="IMW1" s="383"/>
      <c r="IMX1" s="383"/>
      <c r="IMY1" s="383"/>
      <c r="IMZ1" s="383"/>
      <c r="INA1" s="383"/>
      <c r="INB1" s="383"/>
      <c r="INC1" s="383"/>
      <c r="IND1" s="383"/>
      <c r="INE1" s="383"/>
      <c r="INF1" s="383"/>
      <c r="ING1" s="383"/>
      <c r="INH1" s="383"/>
      <c r="INI1" s="383"/>
      <c r="INJ1" s="383"/>
      <c r="INK1" s="383"/>
      <c r="INL1" s="383"/>
      <c r="INM1" s="383"/>
      <c r="INN1" s="383"/>
      <c r="INO1" s="383"/>
      <c r="INP1" s="383"/>
      <c r="INQ1" s="383"/>
      <c r="INR1" s="383"/>
      <c r="INS1" s="383"/>
      <c r="INT1" s="383"/>
      <c r="INU1" s="383"/>
      <c r="INV1" s="383"/>
      <c r="INW1" s="383"/>
      <c r="INX1" s="383"/>
      <c r="INY1" s="383"/>
      <c r="INZ1" s="383"/>
      <c r="IOA1" s="383"/>
      <c r="IOB1" s="383"/>
      <c r="IOC1" s="383"/>
      <c r="IOD1" s="383"/>
      <c r="IOE1" s="383"/>
      <c r="IOF1" s="383"/>
      <c r="IOG1" s="383"/>
      <c r="IOH1" s="383"/>
      <c r="IOI1" s="383"/>
      <c r="IOJ1" s="383"/>
      <c r="IOK1" s="383"/>
      <c r="IOL1" s="383"/>
      <c r="IOM1" s="383"/>
      <c r="ION1" s="383"/>
      <c r="IOO1" s="383"/>
      <c r="IOP1" s="383"/>
      <c r="IOQ1" s="383"/>
      <c r="IOR1" s="383"/>
      <c r="IOS1" s="383"/>
      <c r="IOT1" s="383"/>
      <c r="IOU1" s="383"/>
      <c r="IOV1" s="383"/>
      <c r="IOW1" s="383"/>
      <c r="IOX1" s="383"/>
      <c r="IOY1" s="383"/>
      <c r="IOZ1" s="383"/>
      <c r="IPA1" s="383"/>
      <c r="IPB1" s="383"/>
      <c r="IPC1" s="383"/>
      <c r="IPD1" s="383"/>
      <c r="IPE1" s="383"/>
      <c r="IPF1" s="383"/>
      <c r="IPG1" s="383"/>
      <c r="IPH1" s="383"/>
      <c r="IPI1" s="383"/>
      <c r="IPJ1" s="383"/>
      <c r="IPK1" s="383"/>
      <c r="IPL1" s="383"/>
      <c r="IPM1" s="383"/>
      <c r="IPN1" s="383"/>
      <c r="IPO1" s="383"/>
      <c r="IPP1" s="383"/>
      <c r="IPQ1" s="383"/>
      <c r="IPR1" s="383"/>
      <c r="IPS1" s="383"/>
      <c r="IPT1" s="383"/>
      <c r="IPU1" s="383"/>
      <c r="IPV1" s="383"/>
      <c r="IPW1" s="383"/>
      <c r="IPX1" s="383"/>
      <c r="IPY1" s="383"/>
      <c r="IPZ1" s="383"/>
      <c r="IQA1" s="383"/>
      <c r="IQB1" s="383"/>
      <c r="IQC1" s="383"/>
      <c r="IQD1" s="383"/>
      <c r="IQE1" s="383"/>
      <c r="IQF1" s="383"/>
      <c r="IQG1" s="383"/>
      <c r="IQH1" s="383"/>
      <c r="IQI1" s="383"/>
      <c r="IQJ1" s="383"/>
      <c r="IQK1" s="383"/>
      <c r="IQL1" s="383"/>
      <c r="IQM1" s="383"/>
      <c r="IQN1" s="383"/>
      <c r="IQO1" s="383"/>
      <c r="IQP1" s="383"/>
      <c r="IQQ1" s="383"/>
      <c r="IQR1" s="383"/>
      <c r="IQS1" s="383"/>
      <c r="IQT1" s="383"/>
      <c r="IQU1" s="383"/>
      <c r="IQV1" s="383"/>
      <c r="IQW1" s="383"/>
      <c r="IQX1" s="383"/>
      <c r="IQY1" s="383"/>
      <c r="IQZ1" s="383"/>
      <c r="IRA1" s="383"/>
      <c r="IRB1" s="383"/>
      <c r="IRC1" s="383"/>
      <c r="IRD1" s="383"/>
      <c r="IRE1" s="383"/>
      <c r="IRF1" s="383"/>
      <c r="IRG1" s="383"/>
      <c r="IRH1" s="383"/>
      <c r="IRI1" s="383"/>
      <c r="IRJ1" s="383"/>
      <c r="IRK1" s="383"/>
      <c r="IRL1" s="383"/>
      <c r="IRM1" s="383"/>
      <c r="IRN1" s="383"/>
      <c r="IRO1" s="383"/>
      <c r="IRP1" s="383"/>
      <c r="IRQ1" s="383"/>
      <c r="IRR1" s="383"/>
      <c r="IRS1" s="383"/>
      <c r="IRT1" s="383"/>
      <c r="IRU1" s="383"/>
      <c r="IRV1" s="383"/>
      <c r="IRW1" s="383"/>
      <c r="IRX1" s="383"/>
      <c r="IRY1" s="383"/>
      <c r="IRZ1" s="383"/>
      <c r="ISA1" s="383"/>
      <c r="ISB1" s="383"/>
      <c r="ISC1" s="383"/>
      <c r="ISD1" s="383"/>
      <c r="ISE1" s="383"/>
      <c r="ISF1" s="383"/>
      <c r="ISG1" s="383"/>
      <c r="ISH1" s="383"/>
      <c r="ISI1" s="383"/>
      <c r="ISJ1" s="383"/>
      <c r="ISK1" s="383"/>
      <c r="ISL1" s="383"/>
      <c r="ISM1" s="383"/>
      <c r="ISN1" s="383"/>
      <c r="ISO1" s="383"/>
      <c r="ISP1" s="383"/>
      <c r="ISQ1" s="383"/>
      <c r="ISR1" s="383"/>
      <c r="ISS1" s="383"/>
      <c r="IST1" s="383"/>
      <c r="ISU1" s="383"/>
      <c r="ISV1" s="383"/>
      <c r="ISW1" s="383"/>
      <c r="ISX1" s="383"/>
      <c r="ISY1" s="383"/>
      <c r="ISZ1" s="383"/>
      <c r="ITA1" s="383"/>
      <c r="ITB1" s="383"/>
      <c r="ITC1" s="383"/>
      <c r="ITD1" s="383"/>
      <c r="ITE1" s="383"/>
      <c r="ITF1" s="383"/>
      <c r="ITG1" s="383"/>
      <c r="ITH1" s="383"/>
      <c r="ITI1" s="383"/>
      <c r="ITJ1" s="383"/>
      <c r="ITK1" s="383"/>
      <c r="ITL1" s="383"/>
      <c r="ITM1" s="383"/>
      <c r="ITN1" s="383"/>
      <c r="ITO1" s="383"/>
      <c r="ITP1" s="383"/>
      <c r="ITQ1" s="383"/>
      <c r="ITR1" s="383"/>
      <c r="ITS1" s="383"/>
      <c r="ITT1" s="383"/>
      <c r="ITU1" s="383"/>
      <c r="ITV1" s="383"/>
      <c r="ITW1" s="383"/>
      <c r="ITX1" s="383"/>
      <c r="ITY1" s="383"/>
      <c r="ITZ1" s="383"/>
      <c r="IUA1" s="383"/>
      <c r="IUB1" s="383"/>
      <c r="IUC1" s="383"/>
      <c r="IUD1" s="383"/>
      <c r="IUE1" s="383"/>
      <c r="IUF1" s="383"/>
      <c r="IUG1" s="383"/>
      <c r="IUH1" s="383"/>
      <c r="IUI1" s="383"/>
      <c r="IUJ1" s="383"/>
      <c r="IUK1" s="383"/>
      <c r="IUL1" s="383"/>
      <c r="IUM1" s="383"/>
      <c r="IUN1" s="383"/>
      <c r="IUO1" s="383"/>
      <c r="IUP1" s="383"/>
      <c r="IUQ1" s="383"/>
      <c r="IUR1" s="383"/>
      <c r="IUS1" s="383"/>
      <c r="IUT1" s="383"/>
      <c r="IUU1" s="383"/>
      <c r="IUV1" s="383"/>
      <c r="IUW1" s="383"/>
      <c r="IUX1" s="383"/>
      <c r="IUY1" s="383"/>
      <c r="IUZ1" s="383"/>
      <c r="IVA1" s="383"/>
      <c r="IVB1" s="383"/>
      <c r="IVC1" s="383"/>
      <c r="IVD1" s="383"/>
      <c r="IVE1" s="383"/>
      <c r="IVF1" s="383"/>
      <c r="IVG1" s="383"/>
      <c r="IVH1" s="383"/>
      <c r="IVI1" s="383"/>
      <c r="IVJ1" s="383"/>
      <c r="IVK1" s="383"/>
      <c r="IVL1" s="383"/>
      <c r="IVM1" s="383"/>
      <c r="IVN1" s="383"/>
      <c r="IVO1" s="383"/>
      <c r="IVP1" s="383"/>
      <c r="IVQ1" s="383"/>
      <c r="IVR1" s="383"/>
      <c r="IVS1" s="383"/>
      <c r="IVT1" s="383"/>
      <c r="IVU1" s="383"/>
      <c r="IVV1" s="383"/>
      <c r="IVW1" s="383"/>
      <c r="IVX1" s="383"/>
      <c r="IVY1" s="383"/>
      <c r="IVZ1" s="383"/>
      <c r="IWA1" s="383"/>
      <c r="IWB1" s="383"/>
      <c r="IWC1" s="383"/>
      <c r="IWD1" s="383"/>
      <c r="IWE1" s="383"/>
      <c r="IWF1" s="383"/>
      <c r="IWG1" s="383"/>
      <c r="IWH1" s="383"/>
      <c r="IWI1" s="383"/>
      <c r="IWJ1" s="383"/>
      <c r="IWK1" s="383"/>
      <c r="IWL1" s="383"/>
      <c r="IWM1" s="383"/>
      <c r="IWN1" s="383"/>
      <c r="IWO1" s="383"/>
      <c r="IWP1" s="383"/>
      <c r="IWQ1" s="383"/>
      <c r="IWR1" s="383"/>
      <c r="IWS1" s="383"/>
      <c r="IWT1" s="383"/>
      <c r="IWU1" s="383"/>
      <c r="IWV1" s="383"/>
      <c r="IWW1" s="383"/>
      <c r="IWX1" s="383"/>
      <c r="IWY1" s="383"/>
      <c r="IWZ1" s="383"/>
      <c r="IXA1" s="383"/>
      <c r="IXB1" s="383"/>
      <c r="IXC1" s="383"/>
      <c r="IXD1" s="383"/>
      <c r="IXE1" s="383"/>
      <c r="IXF1" s="383"/>
      <c r="IXG1" s="383"/>
      <c r="IXH1" s="383"/>
      <c r="IXI1" s="383"/>
      <c r="IXJ1" s="383"/>
      <c r="IXK1" s="383"/>
      <c r="IXL1" s="383"/>
      <c r="IXM1" s="383"/>
      <c r="IXN1" s="383"/>
      <c r="IXO1" s="383"/>
      <c r="IXP1" s="383"/>
      <c r="IXQ1" s="383"/>
      <c r="IXR1" s="383"/>
      <c r="IXS1" s="383"/>
      <c r="IXT1" s="383"/>
      <c r="IXU1" s="383"/>
      <c r="IXV1" s="383"/>
      <c r="IXW1" s="383"/>
      <c r="IXX1" s="383"/>
      <c r="IXY1" s="383"/>
      <c r="IXZ1" s="383"/>
      <c r="IYA1" s="383"/>
      <c r="IYB1" s="383"/>
      <c r="IYC1" s="383"/>
      <c r="IYD1" s="383"/>
      <c r="IYE1" s="383"/>
      <c r="IYF1" s="383"/>
      <c r="IYG1" s="383"/>
      <c r="IYH1" s="383"/>
      <c r="IYI1" s="383"/>
      <c r="IYJ1" s="383"/>
      <c r="IYK1" s="383"/>
      <c r="IYL1" s="383"/>
      <c r="IYM1" s="383"/>
      <c r="IYN1" s="383"/>
      <c r="IYO1" s="383"/>
      <c r="IYP1" s="383"/>
      <c r="IYQ1" s="383"/>
      <c r="IYR1" s="383"/>
      <c r="IYS1" s="383"/>
      <c r="IYT1" s="383"/>
      <c r="IYU1" s="383"/>
      <c r="IYV1" s="383"/>
      <c r="IYW1" s="383"/>
      <c r="IYX1" s="383"/>
      <c r="IYY1" s="383"/>
      <c r="IYZ1" s="383"/>
      <c r="IZA1" s="383"/>
      <c r="IZB1" s="383"/>
      <c r="IZC1" s="383"/>
      <c r="IZD1" s="383"/>
      <c r="IZE1" s="383"/>
      <c r="IZF1" s="383"/>
      <c r="IZG1" s="383"/>
      <c r="IZH1" s="383"/>
      <c r="IZI1" s="383"/>
      <c r="IZJ1" s="383"/>
      <c r="IZK1" s="383"/>
      <c r="IZL1" s="383"/>
      <c r="IZM1" s="383"/>
      <c r="IZN1" s="383"/>
      <c r="IZO1" s="383"/>
      <c r="IZP1" s="383"/>
      <c r="IZQ1" s="383"/>
      <c r="IZR1" s="383"/>
      <c r="IZS1" s="383"/>
      <c r="IZT1" s="383"/>
      <c r="IZU1" s="383"/>
      <c r="IZV1" s="383"/>
      <c r="IZW1" s="383"/>
      <c r="IZX1" s="383"/>
      <c r="IZY1" s="383"/>
      <c r="IZZ1" s="383"/>
      <c r="JAA1" s="383"/>
      <c r="JAB1" s="383"/>
      <c r="JAC1" s="383"/>
      <c r="JAD1" s="383"/>
      <c r="JAE1" s="383"/>
      <c r="JAF1" s="383"/>
      <c r="JAG1" s="383"/>
      <c r="JAH1" s="383"/>
      <c r="JAI1" s="383"/>
      <c r="JAJ1" s="383"/>
      <c r="JAK1" s="383"/>
      <c r="JAL1" s="383"/>
      <c r="JAM1" s="383"/>
      <c r="JAN1" s="383"/>
      <c r="JAO1" s="383"/>
      <c r="JAP1" s="383"/>
      <c r="JAQ1" s="383"/>
      <c r="JAR1" s="383"/>
      <c r="JAS1" s="383"/>
      <c r="JAT1" s="383"/>
      <c r="JAU1" s="383"/>
      <c r="JAV1" s="383"/>
      <c r="JAW1" s="383"/>
      <c r="JAX1" s="383"/>
      <c r="JAY1" s="383"/>
      <c r="JAZ1" s="383"/>
      <c r="JBA1" s="383"/>
      <c r="JBB1" s="383"/>
      <c r="JBC1" s="383"/>
      <c r="JBD1" s="383"/>
      <c r="JBE1" s="383"/>
      <c r="JBF1" s="383"/>
      <c r="JBG1" s="383"/>
      <c r="JBH1" s="383"/>
      <c r="JBI1" s="383"/>
      <c r="JBJ1" s="383"/>
      <c r="JBK1" s="383"/>
      <c r="JBL1" s="383"/>
      <c r="JBM1" s="383"/>
      <c r="JBN1" s="383"/>
      <c r="JBO1" s="383"/>
      <c r="JBP1" s="383"/>
      <c r="JBQ1" s="383"/>
      <c r="JBR1" s="383"/>
      <c r="JBS1" s="383"/>
      <c r="JBT1" s="383"/>
      <c r="JBU1" s="383"/>
      <c r="JBV1" s="383"/>
      <c r="JBW1" s="383"/>
      <c r="JBX1" s="383"/>
      <c r="JBY1" s="383"/>
      <c r="JBZ1" s="383"/>
      <c r="JCA1" s="383"/>
      <c r="JCB1" s="383"/>
      <c r="JCC1" s="383"/>
      <c r="JCD1" s="383"/>
      <c r="JCE1" s="383"/>
      <c r="JCF1" s="383"/>
      <c r="JCG1" s="383"/>
      <c r="JCH1" s="383"/>
      <c r="JCI1" s="383"/>
      <c r="JCJ1" s="383"/>
      <c r="JCK1" s="383"/>
      <c r="JCL1" s="383"/>
      <c r="JCM1" s="383"/>
      <c r="JCN1" s="383"/>
      <c r="JCO1" s="383"/>
      <c r="JCP1" s="383"/>
      <c r="JCQ1" s="383"/>
      <c r="JCR1" s="383"/>
      <c r="JCS1" s="383"/>
      <c r="JCT1" s="383"/>
      <c r="JCU1" s="383"/>
      <c r="JCV1" s="383"/>
      <c r="JCW1" s="383"/>
      <c r="JCX1" s="383"/>
      <c r="JCY1" s="383"/>
      <c r="JCZ1" s="383"/>
      <c r="JDA1" s="383"/>
      <c r="JDB1" s="383"/>
      <c r="JDC1" s="383"/>
      <c r="JDD1" s="383"/>
      <c r="JDE1" s="383"/>
      <c r="JDF1" s="383"/>
      <c r="JDG1" s="383"/>
      <c r="JDH1" s="383"/>
      <c r="JDI1" s="383"/>
      <c r="JDJ1" s="383"/>
      <c r="JDK1" s="383"/>
      <c r="JDL1" s="383"/>
      <c r="JDM1" s="383"/>
      <c r="JDN1" s="383"/>
      <c r="JDO1" s="383"/>
      <c r="JDP1" s="383"/>
      <c r="JDQ1" s="383"/>
      <c r="JDR1" s="383"/>
      <c r="JDS1" s="383"/>
      <c r="JDT1" s="383"/>
      <c r="JDU1" s="383"/>
      <c r="JDV1" s="383"/>
      <c r="JDW1" s="383"/>
      <c r="JDX1" s="383"/>
      <c r="JDY1" s="383"/>
      <c r="JDZ1" s="383"/>
      <c r="JEA1" s="383"/>
      <c r="JEB1" s="383"/>
      <c r="JEC1" s="383"/>
      <c r="JED1" s="383"/>
      <c r="JEE1" s="383"/>
      <c r="JEF1" s="383"/>
      <c r="JEG1" s="383"/>
      <c r="JEH1" s="383"/>
      <c r="JEI1" s="383"/>
      <c r="JEJ1" s="383"/>
      <c r="JEK1" s="383"/>
      <c r="JEL1" s="383"/>
      <c r="JEM1" s="383"/>
      <c r="JEN1" s="383"/>
      <c r="JEO1" s="383"/>
      <c r="JEP1" s="383"/>
      <c r="JEQ1" s="383"/>
      <c r="JER1" s="383"/>
      <c r="JES1" s="383"/>
      <c r="JET1" s="383"/>
      <c r="JEU1" s="383"/>
      <c r="JEV1" s="383"/>
      <c r="JEW1" s="383"/>
      <c r="JEX1" s="383"/>
      <c r="JEY1" s="383"/>
      <c r="JEZ1" s="383"/>
      <c r="JFA1" s="383"/>
      <c r="JFB1" s="383"/>
      <c r="JFC1" s="383"/>
      <c r="JFD1" s="383"/>
      <c r="JFE1" s="383"/>
      <c r="JFF1" s="383"/>
      <c r="JFG1" s="383"/>
      <c r="JFH1" s="383"/>
      <c r="JFI1" s="383"/>
      <c r="JFJ1" s="383"/>
      <c r="JFK1" s="383"/>
      <c r="JFL1" s="383"/>
      <c r="JFM1" s="383"/>
      <c r="JFN1" s="383"/>
      <c r="JFO1" s="383"/>
      <c r="JFP1" s="383"/>
      <c r="JFQ1" s="383"/>
      <c r="JFR1" s="383"/>
      <c r="JFS1" s="383"/>
      <c r="JFT1" s="383"/>
      <c r="JFU1" s="383"/>
      <c r="JFV1" s="383"/>
      <c r="JFW1" s="383"/>
      <c r="JFX1" s="383"/>
      <c r="JFY1" s="383"/>
      <c r="JFZ1" s="383"/>
      <c r="JGA1" s="383"/>
      <c r="JGB1" s="383"/>
      <c r="JGC1" s="383"/>
      <c r="JGD1" s="383"/>
      <c r="JGE1" s="383"/>
      <c r="JGF1" s="383"/>
      <c r="JGG1" s="383"/>
      <c r="JGH1" s="383"/>
      <c r="JGI1" s="383"/>
      <c r="JGJ1" s="383"/>
      <c r="JGK1" s="383"/>
      <c r="JGL1" s="383"/>
      <c r="JGM1" s="383"/>
      <c r="JGN1" s="383"/>
      <c r="JGO1" s="383"/>
      <c r="JGP1" s="383"/>
      <c r="JGQ1" s="383"/>
      <c r="JGR1" s="383"/>
      <c r="JGS1" s="383"/>
      <c r="JGT1" s="383"/>
      <c r="JGU1" s="383"/>
      <c r="JGV1" s="383"/>
      <c r="JGW1" s="383"/>
      <c r="JGX1" s="383"/>
      <c r="JGY1" s="383"/>
      <c r="JGZ1" s="383"/>
      <c r="JHA1" s="383"/>
      <c r="JHB1" s="383"/>
      <c r="JHC1" s="383"/>
      <c r="JHD1" s="383"/>
      <c r="JHE1" s="383"/>
      <c r="JHF1" s="383"/>
      <c r="JHG1" s="383"/>
      <c r="JHH1" s="383"/>
      <c r="JHI1" s="383"/>
      <c r="JHJ1" s="383"/>
      <c r="JHK1" s="383"/>
      <c r="JHL1" s="383"/>
      <c r="JHM1" s="383"/>
      <c r="JHN1" s="383"/>
      <c r="JHO1" s="383"/>
      <c r="JHP1" s="383"/>
      <c r="JHQ1" s="383"/>
      <c r="JHR1" s="383"/>
      <c r="JHS1" s="383"/>
      <c r="JHT1" s="383"/>
      <c r="JHU1" s="383"/>
      <c r="JHV1" s="383"/>
      <c r="JHW1" s="383"/>
      <c r="JHX1" s="383"/>
      <c r="JHY1" s="383"/>
      <c r="JHZ1" s="383"/>
      <c r="JIA1" s="383"/>
      <c r="JIB1" s="383"/>
      <c r="JIC1" s="383"/>
      <c r="JID1" s="383"/>
      <c r="JIE1" s="383"/>
      <c r="JIF1" s="383"/>
      <c r="JIG1" s="383"/>
      <c r="JIH1" s="383"/>
      <c r="JII1" s="383"/>
      <c r="JIJ1" s="383"/>
      <c r="JIK1" s="383"/>
      <c r="JIL1" s="383"/>
      <c r="JIM1" s="383"/>
      <c r="JIN1" s="383"/>
      <c r="JIO1" s="383"/>
      <c r="JIP1" s="383"/>
      <c r="JIQ1" s="383"/>
      <c r="JIR1" s="383"/>
      <c r="JIS1" s="383"/>
      <c r="JIT1" s="383"/>
      <c r="JIU1" s="383"/>
      <c r="JIV1" s="383"/>
      <c r="JIW1" s="383"/>
      <c r="JIX1" s="383"/>
      <c r="JIY1" s="383"/>
      <c r="JIZ1" s="383"/>
      <c r="JJA1" s="383"/>
      <c r="JJB1" s="383"/>
      <c r="JJC1" s="383"/>
      <c r="JJD1" s="383"/>
      <c r="JJE1" s="383"/>
      <c r="JJF1" s="383"/>
      <c r="JJG1" s="383"/>
      <c r="JJH1" s="383"/>
      <c r="JJI1" s="383"/>
      <c r="JJJ1" s="383"/>
      <c r="JJK1" s="383"/>
      <c r="JJL1" s="383"/>
      <c r="JJM1" s="383"/>
      <c r="JJN1" s="383"/>
      <c r="JJO1" s="383"/>
      <c r="JJP1" s="383"/>
      <c r="JJQ1" s="383"/>
      <c r="JJR1" s="383"/>
      <c r="JJS1" s="383"/>
      <c r="JJT1" s="383"/>
      <c r="JJU1" s="383"/>
      <c r="JJV1" s="383"/>
      <c r="JJW1" s="383"/>
      <c r="JJX1" s="383"/>
      <c r="JJY1" s="383"/>
      <c r="JJZ1" s="383"/>
      <c r="JKA1" s="383"/>
      <c r="JKB1" s="383"/>
      <c r="JKC1" s="383"/>
      <c r="JKD1" s="383"/>
      <c r="JKE1" s="383"/>
      <c r="JKF1" s="383"/>
      <c r="JKG1" s="383"/>
      <c r="JKH1" s="383"/>
      <c r="JKI1" s="383"/>
      <c r="JKJ1" s="383"/>
      <c r="JKK1" s="383"/>
      <c r="JKL1" s="383"/>
      <c r="JKM1" s="383"/>
      <c r="JKN1" s="383"/>
      <c r="JKO1" s="383"/>
      <c r="JKP1" s="383"/>
      <c r="JKQ1" s="383"/>
      <c r="JKR1" s="383"/>
      <c r="JKS1" s="383"/>
      <c r="JKT1" s="383"/>
      <c r="JKU1" s="383"/>
      <c r="JKV1" s="383"/>
      <c r="JKW1" s="383"/>
      <c r="JKX1" s="383"/>
      <c r="JKY1" s="383"/>
      <c r="JKZ1" s="383"/>
      <c r="JLA1" s="383"/>
      <c r="JLB1" s="383"/>
      <c r="JLC1" s="383"/>
      <c r="JLD1" s="383"/>
      <c r="JLE1" s="383"/>
      <c r="JLF1" s="383"/>
      <c r="JLG1" s="383"/>
      <c r="JLH1" s="383"/>
      <c r="JLI1" s="383"/>
      <c r="JLJ1" s="383"/>
      <c r="JLK1" s="383"/>
      <c r="JLL1" s="383"/>
      <c r="JLM1" s="383"/>
      <c r="JLN1" s="383"/>
      <c r="JLO1" s="383"/>
      <c r="JLP1" s="383"/>
      <c r="JLQ1" s="383"/>
      <c r="JLR1" s="383"/>
      <c r="JLS1" s="383"/>
      <c r="JLT1" s="383"/>
      <c r="JLU1" s="383"/>
      <c r="JLV1" s="383"/>
      <c r="JLW1" s="383"/>
      <c r="JLX1" s="383"/>
      <c r="JLY1" s="383"/>
      <c r="JLZ1" s="383"/>
      <c r="JMA1" s="383"/>
      <c r="JMB1" s="383"/>
      <c r="JMC1" s="383"/>
      <c r="JMD1" s="383"/>
      <c r="JME1" s="383"/>
      <c r="JMF1" s="383"/>
      <c r="JMG1" s="383"/>
      <c r="JMH1" s="383"/>
      <c r="JMI1" s="383"/>
      <c r="JMJ1" s="383"/>
      <c r="JMK1" s="383"/>
      <c r="JML1" s="383"/>
      <c r="JMM1" s="383"/>
      <c r="JMN1" s="383"/>
      <c r="JMO1" s="383"/>
      <c r="JMP1" s="383"/>
      <c r="JMQ1" s="383"/>
      <c r="JMR1" s="383"/>
      <c r="JMS1" s="383"/>
      <c r="JMT1" s="383"/>
      <c r="JMU1" s="383"/>
      <c r="JMV1" s="383"/>
      <c r="JMW1" s="383"/>
      <c r="JMX1" s="383"/>
      <c r="JMY1" s="383"/>
      <c r="JMZ1" s="383"/>
      <c r="JNA1" s="383"/>
      <c r="JNB1" s="383"/>
      <c r="JNC1" s="383"/>
      <c r="JND1" s="383"/>
      <c r="JNE1" s="383"/>
      <c r="JNF1" s="383"/>
      <c r="JNG1" s="383"/>
      <c r="JNH1" s="383"/>
      <c r="JNI1" s="383"/>
      <c r="JNJ1" s="383"/>
      <c r="JNK1" s="383"/>
      <c r="JNL1" s="383"/>
      <c r="JNM1" s="383"/>
      <c r="JNN1" s="383"/>
      <c r="JNO1" s="383"/>
      <c r="JNP1" s="383"/>
      <c r="JNQ1" s="383"/>
      <c r="JNR1" s="383"/>
      <c r="JNS1" s="383"/>
      <c r="JNT1" s="383"/>
      <c r="JNU1" s="383"/>
      <c r="JNV1" s="383"/>
      <c r="JNW1" s="383"/>
      <c r="JNX1" s="383"/>
      <c r="JNY1" s="383"/>
      <c r="JNZ1" s="383"/>
      <c r="JOA1" s="383"/>
      <c r="JOB1" s="383"/>
      <c r="JOC1" s="383"/>
      <c r="JOD1" s="383"/>
      <c r="JOE1" s="383"/>
      <c r="JOF1" s="383"/>
      <c r="JOG1" s="383"/>
      <c r="JOH1" s="383"/>
      <c r="JOI1" s="383"/>
      <c r="JOJ1" s="383"/>
      <c r="JOK1" s="383"/>
      <c r="JOL1" s="383"/>
      <c r="JOM1" s="383"/>
      <c r="JON1" s="383"/>
      <c r="JOO1" s="383"/>
      <c r="JOP1" s="383"/>
      <c r="JOQ1" s="383"/>
      <c r="JOR1" s="383"/>
      <c r="JOS1" s="383"/>
      <c r="JOT1" s="383"/>
      <c r="JOU1" s="383"/>
      <c r="JOV1" s="383"/>
      <c r="JOW1" s="383"/>
      <c r="JOX1" s="383"/>
      <c r="JOY1" s="383"/>
      <c r="JOZ1" s="383"/>
      <c r="JPA1" s="383"/>
      <c r="JPB1" s="383"/>
      <c r="JPC1" s="383"/>
      <c r="JPD1" s="383"/>
      <c r="JPE1" s="383"/>
      <c r="JPF1" s="383"/>
      <c r="JPG1" s="383"/>
      <c r="JPH1" s="383"/>
      <c r="JPI1" s="383"/>
      <c r="JPJ1" s="383"/>
      <c r="JPK1" s="383"/>
      <c r="JPL1" s="383"/>
      <c r="JPM1" s="383"/>
      <c r="JPN1" s="383"/>
      <c r="JPO1" s="383"/>
      <c r="JPP1" s="383"/>
      <c r="JPQ1" s="383"/>
      <c r="JPR1" s="383"/>
      <c r="JPS1" s="383"/>
      <c r="JPT1" s="383"/>
      <c r="JPU1" s="383"/>
      <c r="JPV1" s="383"/>
      <c r="JPW1" s="383"/>
      <c r="JPX1" s="383"/>
      <c r="JPY1" s="383"/>
      <c r="JPZ1" s="383"/>
      <c r="JQA1" s="383"/>
      <c r="JQB1" s="383"/>
      <c r="JQC1" s="383"/>
      <c r="JQD1" s="383"/>
      <c r="JQE1" s="383"/>
      <c r="JQF1" s="383"/>
      <c r="JQG1" s="383"/>
      <c r="JQH1" s="383"/>
      <c r="JQI1" s="383"/>
      <c r="JQJ1" s="383"/>
      <c r="JQK1" s="383"/>
      <c r="JQL1" s="383"/>
      <c r="JQM1" s="383"/>
      <c r="JQN1" s="383"/>
      <c r="JQO1" s="383"/>
      <c r="JQP1" s="383"/>
      <c r="JQQ1" s="383"/>
      <c r="JQR1" s="383"/>
      <c r="JQS1" s="383"/>
      <c r="JQT1" s="383"/>
      <c r="JQU1" s="383"/>
      <c r="JQV1" s="383"/>
      <c r="JQW1" s="383"/>
      <c r="JQX1" s="383"/>
      <c r="JQY1" s="383"/>
      <c r="JQZ1" s="383"/>
      <c r="JRA1" s="383"/>
      <c r="JRB1" s="383"/>
      <c r="JRC1" s="383"/>
      <c r="JRD1" s="383"/>
      <c r="JRE1" s="383"/>
      <c r="JRF1" s="383"/>
      <c r="JRG1" s="383"/>
      <c r="JRH1" s="383"/>
      <c r="JRI1" s="383"/>
      <c r="JRJ1" s="383"/>
      <c r="JRK1" s="383"/>
      <c r="JRL1" s="383"/>
      <c r="JRM1" s="383"/>
      <c r="JRN1" s="383"/>
      <c r="JRO1" s="383"/>
      <c r="JRP1" s="383"/>
      <c r="JRQ1" s="383"/>
      <c r="JRR1" s="383"/>
      <c r="JRS1" s="383"/>
      <c r="JRT1" s="383"/>
      <c r="JRU1" s="383"/>
      <c r="JRV1" s="383"/>
      <c r="JRW1" s="383"/>
      <c r="JRX1" s="383"/>
      <c r="JRY1" s="383"/>
      <c r="JRZ1" s="383"/>
      <c r="JSA1" s="383"/>
      <c r="JSB1" s="383"/>
      <c r="JSC1" s="383"/>
      <c r="JSD1" s="383"/>
      <c r="JSE1" s="383"/>
      <c r="JSF1" s="383"/>
      <c r="JSG1" s="383"/>
      <c r="JSH1" s="383"/>
      <c r="JSI1" s="383"/>
      <c r="JSJ1" s="383"/>
      <c r="JSK1" s="383"/>
      <c r="JSL1" s="383"/>
      <c r="JSM1" s="383"/>
      <c r="JSN1" s="383"/>
      <c r="JSO1" s="383"/>
      <c r="JSP1" s="383"/>
      <c r="JSQ1" s="383"/>
      <c r="JSR1" s="383"/>
      <c r="JSS1" s="383"/>
      <c r="JST1" s="383"/>
      <c r="JSU1" s="383"/>
      <c r="JSV1" s="383"/>
      <c r="JSW1" s="383"/>
      <c r="JSX1" s="383"/>
      <c r="JSY1" s="383"/>
      <c r="JSZ1" s="383"/>
      <c r="JTA1" s="383"/>
      <c r="JTB1" s="383"/>
      <c r="JTC1" s="383"/>
      <c r="JTD1" s="383"/>
      <c r="JTE1" s="383"/>
      <c r="JTF1" s="383"/>
      <c r="JTG1" s="383"/>
      <c r="JTH1" s="383"/>
      <c r="JTI1" s="383"/>
      <c r="JTJ1" s="383"/>
      <c r="JTK1" s="383"/>
      <c r="JTL1" s="383"/>
      <c r="JTM1" s="383"/>
      <c r="JTN1" s="383"/>
      <c r="JTO1" s="383"/>
      <c r="JTP1" s="383"/>
      <c r="JTQ1" s="383"/>
      <c r="JTR1" s="383"/>
      <c r="JTS1" s="383"/>
      <c r="JTT1" s="383"/>
      <c r="JTU1" s="383"/>
      <c r="JTV1" s="383"/>
      <c r="JTW1" s="383"/>
      <c r="JTX1" s="383"/>
      <c r="JTY1" s="383"/>
      <c r="JTZ1" s="383"/>
      <c r="JUA1" s="383"/>
      <c r="JUB1" s="383"/>
      <c r="JUC1" s="383"/>
      <c r="JUD1" s="383"/>
      <c r="JUE1" s="383"/>
      <c r="JUF1" s="383"/>
      <c r="JUG1" s="383"/>
      <c r="JUH1" s="383"/>
      <c r="JUI1" s="383"/>
      <c r="JUJ1" s="383"/>
      <c r="JUK1" s="383"/>
      <c r="JUL1" s="383"/>
      <c r="JUM1" s="383"/>
      <c r="JUN1" s="383"/>
      <c r="JUO1" s="383"/>
      <c r="JUP1" s="383"/>
      <c r="JUQ1" s="383"/>
      <c r="JUR1" s="383"/>
      <c r="JUS1" s="383"/>
      <c r="JUT1" s="383"/>
      <c r="JUU1" s="383"/>
      <c r="JUV1" s="383"/>
      <c r="JUW1" s="383"/>
      <c r="JUX1" s="383"/>
      <c r="JUY1" s="383"/>
      <c r="JUZ1" s="383"/>
      <c r="JVA1" s="383"/>
      <c r="JVB1" s="383"/>
      <c r="JVC1" s="383"/>
      <c r="JVD1" s="383"/>
      <c r="JVE1" s="383"/>
      <c r="JVF1" s="383"/>
      <c r="JVG1" s="383"/>
      <c r="JVH1" s="383"/>
      <c r="JVI1" s="383"/>
      <c r="JVJ1" s="383"/>
      <c r="JVK1" s="383"/>
      <c r="JVL1" s="383"/>
      <c r="JVM1" s="383"/>
      <c r="JVN1" s="383"/>
      <c r="JVO1" s="383"/>
      <c r="JVP1" s="383"/>
      <c r="JVQ1" s="383"/>
      <c r="JVR1" s="383"/>
      <c r="JVS1" s="383"/>
      <c r="JVT1" s="383"/>
      <c r="JVU1" s="383"/>
      <c r="JVV1" s="383"/>
      <c r="JVW1" s="383"/>
      <c r="JVX1" s="383"/>
      <c r="JVY1" s="383"/>
      <c r="JVZ1" s="383"/>
      <c r="JWA1" s="383"/>
      <c r="JWB1" s="383"/>
      <c r="JWC1" s="383"/>
      <c r="JWD1" s="383"/>
      <c r="JWE1" s="383"/>
      <c r="JWF1" s="383"/>
      <c r="JWG1" s="383"/>
      <c r="JWH1" s="383"/>
      <c r="JWI1" s="383"/>
      <c r="JWJ1" s="383"/>
      <c r="JWK1" s="383"/>
      <c r="JWL1" s="383"/>
      <c r="JWM1" s="383"/>
      <c r="JWN1" s="383"/>
      <c r="JWO1" s="383"/>
      <c r="JWP1" s="383"/>
      <c r="JWQ1" s="383"/>
      <c r="JWR1" s="383"/>
      <c r="JWS1" s="383"/>
      <c r="JWT1" s="383"/>
      <c r="JWU1" s="383"/>
      <c r="JWV1" s="383"/>
      <c r="JWW1" s="383"/>
      <c r="JWX1" s="383"/>
      <c r="JWY1" s="383"/>
      <c r="JWZ1" s="383"/>
      <c r="JXA1" s="383"/>
      <c r="JXB1" s="383"/>
      <c r="JXC1" s="383"/>
      <c r="JXD1" s="383"/>
      <c r="JXE1" s="383"/>
      <c r="JXF1" s="383"/>
      <c r="JXG1" s="383"/>
      <c r="JXH1" s="383"/>
      <c r="JXI1" s="383"/>
      <c r="JXJ1" s="383"/>
      <c r="JXK1" s="383"/>
      <c r="JXL1" s="383"/>
      <c r="JXM1" s="383"/>
      <c r="JXN1" s="383"/>
      <c r="JXO1" s="383"/>
      <c r="JXP1" s="383"/>
      <c r="JXQ1" s="383"/>
      <c r="JXR1" s="383"/>
      <c r="JXS1" s="383"/>
      <c r="JXT1" s="383"/>
      <c r="JXU1" s="383"/>
      <c r="JXV1" s="383"/>
      <c r="JXW1" s="383"/>
      <c r="JXX1" s="383"/>
      <c r="JXY1" s="383"/>
      <c r="JXZ1" s="383"/>
      <c r="JYA1" s="383"/>
      <c r="JYB1" s="383"/>
      <c r="JYC1" s="383"/>
      <c r="JYD1" s="383"/>
      <c r="JYE1" s="383"/>
      <c r="JYF1" s="383"/>
      <c r="JYG1" s="383"/>
      <c r="JYH1" s="383"/>
      <c r="JYI1" s="383"/>
      <c r="JYJ1" s="383"/>
      <c r="JYK1" s="383"/>
      <c r="JYL1" s="383"/>
      <c r="JYM1" s="383"/>
      <c r="JYN1" s="383"/>
      <c r="JYO1" s="383"/>
      <c r="JYP1" s="383"/>
      <c r="JYQ1" s="383"/>
      <c r="JYR1" s="383"/>
      <c r="JYS1" s="383"/>
      <c r="JYT1" s="383"/>
      <c r="JYU1" s="383"/>
      <c r="JYV1" s="383"/>
      <c r="JYW1" s="383"/>
      <c r="JYX1" s="383"/>
      <c r="JYY1" s="383"/>
      <c r="JYZ1" s="383"/>
      <c r="JZA1" s="383"/>
      <c r="JZB1" s="383"/>
      <c r="JZC1" s="383"/>
      <c r="JZD1" s="383"/>
      <c r="JZE1" s="383"/>
      <c r="JZF1" s="383"/>
      <c r="JZG1" s="383"/>
      <c r="JZH1" s="383"/>
      <c r="JZI1" s="383"/>
      <c r="JZJ1" s="383"/>
      <c r="JZK1" s="383"/>
      <c r="JZL1" s="383"/>
      <c r="JZM1" s="383"/>
      <c r="JZN1" s="383"/>
      <c r="JZO1" s="383"/>
      <c r="JZP1" s="383"/>
      <c r="JZQ1" s="383"/>
      <c r="JZR1" s="383"/>
      <c r="JZS1" s="383"/>
      <c r="JZT1" s="383"/>
      <c r="JZU1" s="383"/>
      <c r="JZV1" s="383"/>
      <c r="JZW1" s="383"/>
      <c r="JZX1" s="383"/>
      <c r="JZY1" s="383"/>
      <c r="JZZ1" s="383"/>
      <c r="KAA1" s="383"/>
      <c r="KAB1" s="383"/>
      <c r="KAC1" s="383"/>
      <c r="KAD1" s="383"/>
      <c r="KAE1" s="383"/>
      <c r="KAF1" s="383"/>
      <c r="KAG1" s="383"/>
      <c r="KAH1" s="383"/>
      <c r="KAI1" s="383"/>
      <c r="KAJ1" s="383"/>
      <c r="KAK1" s="383"/>
      <c r="KAL1" s="383"/>
      <c r="KAM1" s="383"/>
      <c r="KAN1" s="383"/>
      <c r="KAO1" s="383"/>
      <c r="KAP1" s="383"/>
      <c r="KAQ1" s="383"/>
      <c r="KAR1" s="383"/>
      <c r="KAS1" s="383"/>
      <c r="KAT1" s="383"/>
      <c r="KAU1" s="383"/>
      <c r="KAV1" s="383"/>
      <c r="KAW1" s="383"/>
      <c r="KAX1" s="383"/>
      <c r="KAY1" s="383"/>
      <c r="KAZ1" s="383"/>
      <c r="KBA1" s="383"/>
      <c r="KBB1" s="383"/>
      <c r="KBC1" s="383"/>
      <c r="KBD1" s="383"/>
      <c r="KBE1" s="383"/>
      <c r="KBF1" s="383"/>
      <c r="KBG1" s="383"/>
      <c r="KBH1" s="383"/>
      <c r="KBI1" s="383"/>
      <c r="KBJ1" s="383"/>
      <c r="KBK1" s="383"/>
      <c r="KBL1" s="383"/>
      <c r="KBM1" s="383"/>
      <c r="KBN1" s="383"/>
      <c r="KBO1" s="383"/>
      <c r="KBP1" s="383"/>
      <c r="KBQ1" s="383"/>
      <c r="KBR1" s="383"/>
      <c r="KBS1" s="383"/>
      <c r="KBT1" s="383"/>
      <c r="KBU1" s="383"/>
      <c r="KBV1" s="383"/>
      <c r="KBW1" s="383"/>
      <c r="KBX1" s="383"/>
      <c r="KBY1" s="383"/>
      <c r="KBZ1" s="383"/>
      <c r="KCA1" s="383"/>
      <c r="KCB1" s="383"/>
      <c r="KCC1" s="383"/>
      <c r="KCD1" s="383"/>
      <c r="KCE1" s="383"/>
      <c r="KCF1" s="383"/>
      <c r="KCG1" s="383"/>
      <c r="KCH1" s="383"/>
      <c r="KCI1" s="383"/>
      <c r="KCJ1" s="383"/>
      <c r="KCK1" s="383"/>
      <c r="KCL1" s="383"/>
      <c r="KCM1" s="383"/>
      <c r="KCN1" s="383"/>
      <c r="KCO1" s="383"/>
      <c r="KCP1" s="383"/>
      <c r="KCQ1" s="383"/>
      <c r="KCR1" s="383"/>
      <c r="KCS1" s="383"/>
      <c r="KCT1" s="383"/>
      <c r="KCU1" s="383"/>
      <c r="KCV1" s="383"/>
      <c r="KCW1" s="383"/>
      <c r="KCX1" s="383"/>
      <c r="KCY1" s="383"/>
      <c r="KCZ1" s="383"/>
      <c r="KDA1" s="383"/>
      <c r="KDB1" s="383"/>
      <c r="KDC1" s="383"/>
      <c r="KDD1" s="383"/>
      <c r="KDE1" s="383"/>
      <c r="KDF1" s="383"/>
      <c r="KDG1" s="383"/>
      <c r="KDH1" s="383"/>
      <c r="KDI1" s="383"/>
      <c r="KDJ1" s="383"/>
      <c r="KDK1" s="383"/>
      <c r="KDL1" s="383"/>
      <c r="KDM1" s="383"/>
      <c r="KDN1" s="383"/>
      <c r="KDO1" s="383"/>
      <c r="KDP1" s="383"/>
      <c r="KDQ1" s="383"/>
      <c r="KDR1" s="383"/>
      <c r="KDS1" s="383"/>
      <c r="KDT1" s="383"/>
      <c r="KDU1" s="383"/>
      <c r="KDV1" s="383"/>
      <c r="KDW1" s="383"/>
      <c r="KDX1" s="383"/>
      <c r="KDY1" s="383"/>
      <c r="KDZ1" s="383"/>
      <c r="KEA1" s="383"/>
      <c r="KEB1" s="383"/>
      <c r="KEC1" s="383"/>
      <c r="KED1" s="383"/>
      <c r="KEE1" s="383"/>
      <c r="KEF1" s="383"/>
      <c r="KEG1" s="383"/>
      <c r="KEH1" s="383"/>
      <c r="KEI1" s="383"/>
      <c r="KEJ1" s="383"/>
      <c r="KEK1" s="383"/>
      <c r="KEL1" s="383"/>
      <c r="KEM1" s="383"/>
      <c r="KEN1" s="383"/>
      <c r="KEO1" s="383"/>
      <c r="KEP1" s="383"/>
      <c r="KEQ1" s="383"/>
      <c r="KER1" s="383"/>
      <c r="KES1" s="383"/>
      <c r="KET1" s="383"/>
      <c r="KEU1" s="383"/>
      <c r="KEV1" s="383"/>
      <c r="KEW1" s="383"/>
      <c r="KEX1" s="383"/>
      <c r="KEY1" s="383"/>
      <c r="KEZ1" s="383"/>
      <c r="KFA1" s="383"/>
      <c r="KFB1" s="383"/>
      <c r="KFC1" s="383"/>
      <c r="KFD1" s="383"/>
      <c r="KFE1" s="383"/>
      <c r="KFF1" s="383"/>
      <c r="KFG1" s="383"/>
      <c r="KFH1" s="383"/>
      <c r="KFI1" s="383"/>
      <c r="KFJ1" s="383"/>
      <c r="KFK1" s="383"/>
      <c r="KFL1" s="383"/>
      <c r="KFM1" s="383"/>
      <c r="KFN1" s="383"/>
      <c r="KFO1" s="383"/>
      <c r="KFP1" s="383"/>
      <c r="KFQ1" s="383"/>
      <c r="KFR1" s="383"/>
      <c r="KFS1" s="383"/>
      <c r="KFT1" s="383"/>
      <c r="KFU1" s="383"/>
      <c r="KFV1" s="383"/>
      <c r="KFW1" s="383"/>
      <c r="KFX1" s="383"/>
      <c r="KFY1" s="383"/>
      <c r="KFZ1" s="383"/>
      <c r="KGA1" s="383"/>
      <c r="KGB1" s="383"/>
      <c r="KGC1" s="383"/>
      <c r="KGD1" s="383"/>
      <c r="KGE1" s="383"/>
      <c r="KGF1" s="383"/>
      <c r="KGG1" s="383"/>
      <c r="KGH1" s="383"/>
      <c r="KGI1" s="383"/>
      <c r="KGJ1" s="383"/>
      <c r="KGK1" s="383"/>
      <c r="KGL1" s="383"/>
      <c r="KGM1" s="383"/>
      <c r="KGN1" s="383"/>
      <c r="KGO1" s="383"/>
      <c r="KGP1" s="383"/>
      <c r="KGQ1" s="383"/>
      <c r="KGR1" s="383"/>
      <c r="KGS1" s="383"/>
      <c r="KGT1" s="383"/>
      <c r="KGU1" s="383"/>
      <c r="KGV1" s="383"/>
      <c r="KGW1" s="383"/>
      <c r="KGX1" s="383"/>
      <c r="KGY1" s="383"/>
      <c r="KGZ1" s="383"/>
      <c r="KHA1" s="383"/>
      <c r="KHB1" s="383"/>
      <c r="KHC1" s="383"/>
      <c r="KHD1" s="383"/>
      <c r="KHE1" s="383"/>
      <c r="KHF1" s="383"/>
      <c r="KHG1" s="383"/>
      <c r="KHH1" s="383"/>
      <c r="KHI1" s="383"/>
      <c r="KHJ1" s="383"/>
      <c r="KHK1" s="383"/>
      <c r="KHL1" s="383"/>
      <c r="KHM1" s="383"/>
      <c r="KHN1" s="383"/>
      <c r="KHO1" s="383"/>
      <c r="KHP1" s="383"/>
      <c r="KHQ1" s="383"/>
      <c r="KHR1" s="383"/>
      <c r="KHS1" s="383"/>
      <c r="KHT1" s="383"/>
      <c r="KHU1" s="383"/>
      <c r="KHV1" s="383"/>
      <c r="KHW1" s="383"/>
      <c r="KHX1" s="383"/>
      <c r="KHY1" s="383"/>
      <c r="KHZ1" s="383"/>
      <c r="KIA1" s="383"/>
      <c r="KIB1" s="383"/>
      <c r="KIC1" s="383"/>
      <c r="KID1" s="383"/>
      <c r="KIE1" s="383"/>
      <c r="KIF1" s="383"/>
      <c r="KIG1" s="383"/>
      <c r="KIH1" s="383"/>
      <c r="KII1" s="383"/>
      <c r="KIJ1" s="383"/>
      <c r="KIK1" s="383"/>
      <c r="KIL1" s="383"/>
      <c r="KIM1" s="383"/>
      <c r="KIN1" s="383"/>
      <c r="KIO1" s="383"/>
      <c r="KIP1" s="383"/>
      <c r="KIQ1" s="383"/>
      <c r="KIR1" s="383"/>
      <c r="KIS1" s="383"/>
      <c r="KIT1" s="383"/>
      <c r="KIU1" s="383"/>
      <c r="KIV1" s="383"/>
      <c r="KIW1" s="383"/>
      <c r="KIX1" s="383"/>
      <c r="KIY1" s="383"/>
      <c r="KIZ1" s="383"/>
      <c r="KJA1" s="383"/>
      <c r="KJB1" s="383"/>
      <c r="KJC1" s="383"/>
      <c r="KJD1" s="383"/>
      <c r="KJE1" s="383"/>
      <c r="KJF1" s="383"/>
      <c r="KJG1" s="383"/>
      <c r="KJH1" s="383"/>
      <c r="KJI1" s="383"/>
      <c r="KJJ1" s="383"/>
      <c r="KJK1" s="383"/>
      <c r="KJL1" s="383"/>
      <c r="KJM1" s="383"/>
      <c r="KJN1" s="383"/>
      <c r="KJO1" s="383"/>
      <c r="KJP1" s="383"/>
      <c r="KJQ1" s="383"/>
      <c r="KJR1" s="383"/>
      <c r="KJS1" s="383"/>
      <c r="KJT1" s="383"/>
      <c r="KJU1" s="383"/>
      <c r="KJV1" s="383"/>
      <c r="KJW1" s="383"/>
      <c r="KJX1" s="383"/>
      <c r="KJY1" s="383"/>
      <c r="KJZ1" s="383"/>
      <c r="KKA1" s="383"/>
      <c r="KKB1" s="383"/>
      <c r="KKC1" s="383"/>
      <c r="KKD1" s="383"/>
      <c r="KKE1" s="383"/>
      <c r="KKF1" s="383"/>
      <c r="KKG1" s="383"/>
      <c r="KKH1" s="383"/>
      <c r="KKI1" s="383"/>
      <c r="KKJ1" s="383"/>
      <c r="KKK1" s="383"/>
      <c r="KKL1" s="383"/>
      <c r="KKM1" s="383"/>
      <c r="KKN1" s="383"/>
      <c r="KKO1" s="383"/>
      <c r="KKP1" s="383"/>
      <c r="KKQ1" s="383"/>
      <c r="KKR1" s="383"/>
      <c r="KKS1" s="383"/>
      <c r="KKT1" s="383"/>
      <c r="KKU1" s="383"/>
      <c r="KKV1" s="383"/>
      <c r="KKW1" s="383"/>
      <c r="KKX1" s="383"/>
      <c r="KKY1" s="383"/>
      <c r="KKZ1" s="383"/>
      <c r="KLA1" s="383"/>
      <c r="KLB1" s="383"/>
      <c r="KLC1" s="383"/>
      <c r="KLD1" s="383"/>
      <c r="KLE1" s="383"/>
      <c r="KLF1" s="383"/>
      <c r="KLG1" s="383"/>
      <c r="KLH1" s="383"/>
      <c r="KLI1" s="383"/>
      <c r="KLJ1" s="383"/>
      <c r="KLK1" s="383"/>
      <c r="KLL1" s="383"/>
      <c r="KLM1" s="383"/>
      <c r="KLN1" s="383"/>
      <c r="KLO1" s="383"/>
      <c r="KLP1" s="383"/>
      <c r="KLQ1" s="383"/>
      <c r="KLR1" s="383"/>
      <c r="KLS1" s="383"/>
      <c r="KLT1" s="383"/>
      <c r="KLU1" s="383"/>
      <c r="KLV1" s="383"/>
      <c r="KLW1" s="383"/>
      <c r="KLX1" s="383"/>
      <c r="KLY1" s="383"/>
      <c r="KLZ1" s="383"/>
      <c r="KMA1" s="383"/>
      <c r="KMB1" s="383"/>
      <c r="KMC1" s="383"/>
      <c r="KMD1" s="383"/>
      <c r="KME1" s="383"/>
      <c r="KMF1" s="383"/>
      <c r="KMG1" s="383"/>
      <c r="KMH1" s="383"/>
      <c r="KMI1" s="383"/>
      <c r="KMJ1" s="383"/>
      <c r="KMK1" s="383"/>
      <c r="KML1" s="383"/>
      <c r="KMM1" s="383"/>
      <c r="KMN1" s="383"/>
      <c r="KMO1" s="383"/>
      <c r="KMP1" s="383"/>
      <c r="KMQ1" s="383"/>
      <c r="KMR1" s="383"/>
      <c r="KMS1" s="383"/>
      <c r="KMT1" s="383"/>
      <c r="KMU1" s="383"/>
      <c r="KMV1" s="383"/>
      <c r="KMW1" s="383"/>
      <c r="KMX1" s="383"/>
      <c r="KMY1" s="383"/>
      <c r="KMZ1" s="383"/>
      <c r="KNA1" s="383"/>
      <c r="KNB1" s="383"/>
      <c r="KNC1" s="383"/>
      <c r="KND1" s="383"/>
      <c r="KNE1" s="383"/>
      <c r="KNF1" s="383"/>
      <c r="KNG1" s="383"/>
      <c r="KNH1" s="383"/>
      <c r="KNI1" s="383"/>
      <c r="KNJ1" s="383"/>
      <c r="KNK1" s="383"/>
      <c r="KNL1" s="383"/>
      <c r="KNM1" s="383"/>
      <c r="KNN1" s="383"/>
      <c r="KNO1" s="383"/>
      <c r="KNP1" s="383"/>
      <c r="KNQ1" s="383"/>
      <c r="KNR1" s="383"/>
      <c r="KNS1" s="383"/>
      <c r="KNT1" s="383"/>
      <c r="KNU1" s="383"/>
      <c r="KNV1" s="383"/>
      <c r="KNW1" s="383"/>
      <c r="KNX1" s="383"/>
      <c r="KNY1" s="383"/>
      <c r="KNZ1" s="383"/>
      <c r="KOA1" s="383"/>
      <c r="KOB1" s="383"/>
      <c r="KOC1" s="383"/>
      <c r="KOD1" s="383"/>
      <c r="KOE1" s="383"/>
      <c r="KOF1" s="383"/>
      <c r="KOG1" s="383"/>
      <c r="KOH1" s="383"/>
      <c r="KOI1" s="383"/>
      <c r="KOJ1" s="383"/>
      <c r="KOK1" s="383"/>
      <c r="KOL1" s="383"/>
      <c r="KOM1" s="383"/>
      <c r="KON1" s="383"/>
      <c r="KOO1" s="383"/>
      <c r="KOP1" s="383"/>
      <c r="KOQ1" s="383"/>
      <c r="KOR1" s="383"/>
      <c r="KOS1" s="383"/>
      <c r="KOT1" s="383"/>
      <c r="KOU1" s="383"/>
      <c r="KOV1" s="383"/>
      <c r="KOW1" s="383"/>
      <c r="KOX1" s="383"/>
      <c r="KOY1" s="383"/>
      <c r="KOZ1" s="383"/>
      <c r="KPA1" s="383"/>
      <c r="KPB1" s="383"/>
      <c r="KPC1" s="383"/>
      <c r="KPD1" s="383"/>
      <c r="KPE1" s="383"/>
      <c r="KPF1" s="383"/>
      <c r="KPG1" s="383"/>
      <c r="KPH1" s="383"/>
      <c r="KPI1" s="383"/>
      <c r="KPJ1" s="383"/>
      <c r="KPK1" s="383"/>
      <c r="KPL1" s="383"/>
      <c r="KPM1" s="383"/>
      <c r="KPN1" s="383"/>
      <c r="KPO1" s="383"/>
      <c r="KPP1" s="383"/>
      <c r="KPQ1" s="383"/>
      <c r="KPR1" s="383"/>
      <c r="KPS1" s="383"/>
      <c r="KPT1" s="383"/>
      <c r="KPU1" s="383"/>
      <c r="KPV1" s="383"/>
      <c r="KPW1" s="383"/>
      <c r="KPX1" s="383"/>
      <c r="KPY1" s="383"/>
      <c r="KPZ1" s="383"/>
      <c r="KQA1" s="383"/>
      <c r="KQB1" s="383"/>
      <c r="KQC1" s="383"/>
      <c r="KQD1" s="383"/>
      <c r="KQE1" s="383"/>
      <c r="KQF1" s="383"/>
      <c r="KQG1" s="383"/>
      <c r="KQH1" s="383"/>
      <c r="KQI1" s="383"/>
      <c r="KQJ1" s="383"/>
      <c r="KQK1" s="383"/>
      <c r="KQL1" s="383"/>
      <c r="KQM1" s="383"/>
      <c r="KQN1" s="383"/>
      <c r="KQO1" s="383"/>
      <c r="KQP1" s="383"/>
      <c r="KQQ1" s="383"/>
      <c r="KQR1" s="383"/>
      <c r="KQS1" s="383"/>
      <c r="KQT1" s="383"/>
      <c r="KQU1" s="383"/>
      <c r="KQV1" s="383"/>
      <c r="KQW1" s="383"/>
      <c r="KQX1" s="383"/>
      <c r="KQY1" s="383"/>
      <c r="KQZ1" s="383"/>
      <c r="KRA1" s="383"/>
      <c r="KRB1" s="383"/>
      <c r="KRC1" s="383"/>
      <c r="KRD1" s="383"/>
      <c r="KRE1" s="383"/>
      <c r="KRF1" s="383"/>
      <c r="KRG1" s="383"/>
      <c r="KRH1" s="383"/>
      <c r="KRI1" s="383"/>
      <c r="KRJ1" s="383"/>
      <c r="KRK1" s="383"/>
      <c r="KRL1" s="383"/>
      <c r="KRM1" s="383"/>
      <c r="KRN1" s="383"/>
      <c r="KRO1" s="383"/>
      <c r="KRP1" s="383"/>
      <c r="KRQ1" s="383"/>
      <c r="KRR1" s="383"/>
      <c r="KRS1" s="383"/>
      <c r="KRT1" s="383"/>
      <c r="KRU1" s="383"/>
      <c r="KRV1" s="383"/>
      <c r="KRW1" s="383"/>
      <c r="KRX1" s="383"/>
      <c r="KRY1" s="383"/>
      <c r="KRZ1" s="383"/>
      <c r="KSA1" s="383"/>
      <c r="KSB1" s="383"/>
      <c r="KSC1" s="383"/>
      <c r="KSD1" s="383"/>
      <c r="KSE1" s="383"/>
      <c r="KSF1" s="383"/>
      <c r="KSG1" s="383"/>
      <c r="KSH1" s="383"/>
      <c r="KSI1" s="383"/>
      <c r="KSJ1" s="383"/>
      <c r="KSK1" s="383"/>
      <c r="KSL1" s="383"/>
      <c r="KSM1" s="383"/>
      <c r="KSN1" s="383"/>
      <c r="KSO1" s="383"/>
      <c r="KSP1" s="383"/>
      <c r="KSQ1" s="383"/>
      <c r="KSR1" s="383"/>
      <c r="KSS1" s="383"/>
      <c r="KST1" s="383"/>
      <c r="KSU1" s="383"/>
      <c r="KSV1" s="383"/>
      <c r="KSW1" s="383"/>
      <c r="KSX1" s="383"/>
      <c r="KSY1" s="383"/>
      <c r="KSZ1" s="383"/>
      <c r="KTA1" s="383"/>
      <c r="KTB1" s="383"/>
      <c r="KTC1" s="383"/>
      <c r="KTD1" s="383"/>
      <c r="KTE1" s="383"/>
      <c r="KTF1" s="383"/>
      <c r="KTG1" s="383"/>
      <c r="KTH1" s="383"/>
      <c r="KTI1" s="383"/>
      <c r="KTJ1" s="383"/>
      <c r="KTK1" s="383"/>
      <c r="KTL1" s="383"/>
      <c r="KTM1" s="383"/>
      <c r="KTN1" s="383"/>
      <c r="KTO1" s="383"/>
      <c r="KTP1" s="383"/>
      <c r="KTQ1" s="383"/>
      <c r="KTR1" s="383"/>
      <c r="KTS1" s="383"/>
      <c r="KTT1" s="383"/>
      <c r="KTU1" s="383"/>
      <c r="KTV1" s="383"/>
      <c r="KTW1" s="383"/>
      <c r="KTX1" s="383"/>
      <c r="KTY1" s="383"/>
      <c r="KTZ1" s="383"/>
      <c r="KUA1" s="383"/>
      <c r="KUB1" s="383"/>
      <c r="KUC1" s="383"/>
      <c r="KUD1" s="383"/>
      <c r="KUE1" s="383"/>
      <c r="KUF1" s="383"/>
      <c r="KUG1" s="383"/>
      <c r="KUH1" s="383"/>
      <c r="KUI1" s="383"/>
      <c r="KUJ1" s="383"/>
      <c r="KUK1" s="383"/>
      <c r="KUL1" s="383"/>
      <c r="KUM1" s="383"/>
      <c r="KUN1" s="383"/>
      <c r="KUO1" s="383"/>
      <c r="KUP1" s="383"/>
      <c r="KUQ1" s="383"/>
      <c r="KUR1" s="383"/>
      <c r="KUS1" s="383"/>
      <c r="KUT1" s="383"/>
      <c r="KUU1" s="383"/>
      <c r="KUV1" s="383"/>
      <c r="KUW1" s="383"/>
      <c r="KUX1" s="383"/>
      <c r="KUY1" s="383"/>
      <c r="KUZ1" s="383"/>
      <c r="KVA1" s="383"/>
      <c r="KVB1" s="383"/>
      <c r="KVC1" s="383"/>
      <c r="KVD1" s="383"/>
      <c r="KVE1" s="383"/>
      <c r="KVF1" s="383"/>
      <c r="KVG1" s="383"/>
      <c r="KVH1" s="383"/>
      <c r="KVI1" s="383"/>
      <c r="KVJ1" s="383"/>
      <c r="KVK1" s="383"/>
      <c r="KVL1" s="383"/>
      <c r="KVM1" s="383"/>
      <c r="KVN1" s="383"/>
      <c r="KVO1" s="383"/>
      <c r="KVP1" s="383"/>
      <c r="KVQ1" s="383"/>
      <c r="KVR1" s="383"/>
      <c r="KVS1" s="383"/>
      <c r="KVT1" s="383"/>
      <c r="KVU1" s="383"/>
      <c r="KVV1" s="383"/>
      <c r="KVW1" s="383"/>
      <c r="KVX1" s="383"/>
      <c r="KVY1" s="383"/>
      <c r="KVZ1" s="383"/>
      <c r="KWA1" s="383"/>
      <c r="KWB1" s="383"/>
      <c r="KWC1" s="383"/>
      <c r="KWD1" s="383"/>
      <c r="KWE1" s="383"/>
      <c r="KWF1" s="383"/>
      <c r="KWG1" s="383"/>
      <c r="KWH1" s="383"/>
      <c r="KWI1" s="383"/>
      <c r="KWJ1" s="383"/>
      <c r="KWK1" s="383"/>
      <c r="KWL1" s="383"/>
      <c r="KWM1" s="383"/>
      <c r="KWN1" s="383"/>
      <c r="KWO1" s="383"/>
      <c r="KWP1" s="383"/>
      <c r="KWQ1" s="383"/>
      <c r="KWR1" s="383"/>
      <c r="KWS1" s="383"/>
      <c r="KWT1" s="383"/>
      <c r="KWU1" s="383"/>
      <c r="KWV1" s="383"/>
      <c r="KWW1" s="383"/>
      <c r="KWX1" s="383"/>
      <c r="KWY1" s="383"/>
      <c r="KWZ1" s="383"/>
      <c r="KXA1" s="383"/>
      <c r="KXB1" s="383"/>
      <c r="KXC1" s="383"/>
      <c r="KXD1" s="383"/>
      <c r="KXE1" s="383"/>
      <c r="KXF1" s="383"/>
      <c r="KXG1" s="383"/>
      <c r="KXH1" s="383"/>
      <c r="KXI1" s="383"/>
      <c r="KXJ1" s="383"/>
      <c r="KXK1" s="383"/>
      <c r="KXL1" s="383"/>
      <c r="KXM1" s="383"/>
      <c r="KXN1" s="383"/>
      <c r="KXO1" s="383"/>
      <c r="KXP1" s="383"/>
      <c r="KXQ1" s="383"/>
      <c r="KXR1" s="383"/>
      <c r="KXS1" s="383"/>
      <c r="KXT1" s="383"/>
      <c r="KXU1" s="383"/>
      <c r="KXV1" s="383"/>
      <c r="KXW1" s="383"/>
      <c r="KXX1" s="383"/>
      <c r="KXY1" s="383"/>
      <c r="KXZ1" s="383"/>
      <c r="KYA1" s="383"/>
      <c r="KYB1" s="383"/>
      <c r="KYC1" s="383"/>
      <c r="KYD1" s="383"/>
      <c r="KYE1" s="383"/>
      <c r="KYF1" s="383"/>
      <c r="KYG1" s="383"/>
      <c r="KYH1" s="383"/>
      <c r="KYI1" s="383"/>
      <c r="KYJ1" s="383"/>
      <c r="KYK1" s="383"/>
      <c r="KYL1" s="383"/>
      <c r="KYM1" s="383"/>
      <c r="KYN1" s="383"/>
      <c r="KYO1" s="383"/>
      <c r="KYP1" s="383"/>
      <c r="KYQ1" s="383"/>
      <c r="KYR1" s="383"/>
      <c r="KYS1" s="383"/>
      <c r="KYT1" s="383"/>
      <c r="KYU1" s="383"/>
      <c r="KYV1" s="383"/>
      <c r="KYW1" s="383"/>
      <c r="KYX1" s="383"/>
      <c r="KYY1" s="383"/>
      <c r="KYZ1" s="383"/>
      <c r="KZA1" s="383"/>
      <c r="KZB1" s="383"/>
      <c r="KZC1" s="383"/>
      <c r="KZD1" s="383"/>
      <c r="KZE1" s="383"/>
      <c r="KZF1" s="383"/>
      <c r="KZG1" s="383"/>
      <c r="KZH1" s="383"/>
      <c r="KZI1" s="383"/>
      <c r="KZJ1" s="383"/>
      <c r="KZK1" s="383"/>
      <c r="KZL1" s="383"/>
      <c r="KZM1" s="383"/>
      <c r="KZN1" s="383"/>
      <c r="KZO1" s="383"/>
      <c r="KZP1" s="383"/>
      <c r="KZQ1" s="383"/>
      <c r="KZR1" s="383"/>
      <c r="KZS1" s="383"/>
      <c r="KZT1" s="383"/>
      <c r="KZU1" s="383"/>
      <c r="KZV1" s="383"/>
      <c r="KZW1" s="383"/>
      <c r="KZX1" s="383"/>
      <c r="KZY1" s="383"/>
      <c r="KZZ1" s="383"/>
      <c r="LAA1" s="383"/>
      <c r="LAB1" s="383"/>
      <c r="LAC1" s="383"/>
      <c r="LAD1" s="383"/>
      <c r="LAE1" s="383"/>
      <c r="LAF1" s="383"/>
      <c r="LAG1" s="383"/>
      <c r="LAH1" s="383"/>
      <c r="LAI1" s="383"/>
      <c r="LAJ1" s="383"/>
      <c r="LAK1" s="383"/>
      <c r="LAL1" s="383"/>
      <c r="LAM1" s="383"/>
      <c r="LAN1" s="383"/>
      <c r="LAO1" s="383"/>
      <c r="LAP1" s="383"/>
      <c r="LAQ1" s="383"/>
      <c r="LAR1" s="383"/>
      <c r="LAS1" s="383"/>
      <c r="LAT1" s="383"/>
      <c r="LAU1" s="383"/>
      <c r="LAV1" s="383"/>
      <c r="LAW1" s="383"/>
      <c r="LAX1" s="383"/>
      <c r="LAY1" s="383"/>
      <c r="LAZ1" s="383"/>
      <c r="LBA1" s="383"/>
      <c r="LBB1" s="383"/>
      <c r="LBC1" s="383"/>
      <c r="LBD1" s="383"/>
      <c r="LBE1" s="383"/>
      <c r="LBF1" s="383"/>
      <c r="LBG1" s="383"/>
      <c r="LBH1" s="383"/>
      <c r="LBI1" s="383"/>
      <c r="LBJ1" s="383"/>
      <c r="LBK1" s="383"/>
      <c r="LBL1" s="383"/>
      <c r="LBM1" s="383"/>
      <c r="LBN1" s="383"/>
      <c r="LBO1" s="383"/>
      <c r="LBP1" s="383"/>
      <c r="LBQ1" s="383"/>
      <c r="LBR1" s="383"/>
      <c r="LBS1" s="383"/>
      <c r="LBT1" s="383"/>
      <c r="LBU1" s="383"/>
      <c r="LBV1" s="383"/>
      <c r="LBW1" s="383"/>
      <c r="LBX1" s="383"/>
      <c r="LBY1" s="383"/>
      <c r="LBZ1" s="383"/>
      <c r="LCA1" s="383"/>
      <c r="LCB1" s="383"/>
      <c r="LCC1" s="383"/>
      <c r="LCD1" s="383"/>
      <c r="LCE1" s="383"/>
      <c r="LCF1" s="383"/>
      <c r="LCG1" s="383"/>
      <c r="LCH1" s="383"/>
      <c r="LCI1" s="383"/>
      <c r="LCJ1" s="383"/>
      <c r="LCK1" s="383"/>
      <c r="LCL1" s="383"/>
      <c r="LCM1" s="383"/>
      <c r="LCN1" s="383"/>
      <c r="LCO1" s="383"/>
      <c r="LCP1" s="383"/>
      <c r="LCQ1" s="383"/>
      <c r="LCR1" s="383"/>
      <c r="LCS1" s="383"/>
      <c r="LCT1" s="383"/>
      <c r="LCU1" s="383"/>
      <c r="LCV1" s="383"/>
      <c r="LCW1" s="383"/>
      <c r="LCX1" s="383"/>
      <c r="LCY1" s="383"/>
      <c r="LCZ1" s="383"/>
      <c r="LDA1" s="383"/>
      <c r="LDB1" s="383"/>
      <c r="LDC1" s="383"/>
      <c r="LDD1" s="383"/>
      <c r="LDE1" s="383"/>
      <c r="LDF1" s="383"/>
      <c r="LDG1" s="383"/>
      <c r="LDH1" s="383"/>
      <c r="LDI1" s="383"/>
      <c r="LDJ1" s="383"/>
      <c r="LDK1" s="383"/>
      <c r="LDL1" s="383"/>
      <c r="LDM1" s="383"/>
      <c r="LDN1" s="383"/>
      <c r="LDO1" s="383"/>
      <c r="LDP1" s="383"/>
      <c r="LDQ1" s="383"/>
      <c r="LDR1" s="383"/>
      <c r="LDS1" s="383"/>
      <c r="LDT1" s="383"/>
      <c r="LDU1" s="383"/>
      <c r="LDV1" s="383"/>
      <c r="LDW1" s="383"/>
      <c r="LDX1" s="383"/>
      <c r="LDY1" s="383"/>
      <c r="LDZ1" s="383"/>
      <c r="LEA1" s="383"/>
      <c r="LEB1" s="383"/>
      <c r="LEC1" s="383"/>
      <c r="LED1" s="383"/>
      <c r="LEE1" s="383"/>
      <c r="LEF1" s="383"/>
      <c r="LEG1" s="383"/>
      <c r="LEH1" s="383"/>
      <c r="LEI1" s="383"/>
      <c r="LEJ1" s="383"/>
      <c r="LEK1" s="383"/>
      <c r="LEL1" s="383"/>
      <c r="LEM1" s="383"/>
      <c r="LEN1" s="383"/>
      <c r="LEO1" s="383"/>
      <c r="LEP1" s="383"/>
      <c r="LEQ1" s="383"/>
      <c r="LER1" s="383"/>
      <c r="LES1" s="383"/>
      <c r="LET1" s="383"/>
      <c r="LEU1" s="383"/>
      <c r="LEV1" s="383"/>
      <c r="LEW1" s="383"/>
      <c r="LEX1" s="383"/>
      <c r="LEY1" s="383"/>
      <c r="LEZ1" s="383"/>
      <c r="LFA1" s="383"/>
      <c r="LFB1" s="383"/>
      <c r="LFC1" s="383"/>
      <c r="LFD1" s="383"/>
      <c r="LFE1" s="383"/>
      <c r="LFF1" s="383"/>
      <c r="LFG1" s="383"/>
      <c r="LFH1" s="383"/>
      <c r="LFI1" s="383"/>
      <c r="LFJ1" s="383"/>
      <c r="LFK1" s="383"/>
      <c r="LFL1" s="383"/>
      <c r="LFM1" s="383"/>
      <c r="LFN1" s="383"/>
      <c r="LFO1" s="383"/>
      <c r="LFP1" s="383"/>
      <c r="LFQ1" s="383"/>
      <c r="LFR1" s="383"/>
      <c r="LFS1" s="383"/>
      <c r="LFT1" s="383"/>
      <c r="LFU1" s="383"/>
      <c r="LFV1" s="383"/>
      <c r="LFW1" s="383"/>
      <c r="LFX1" s="383"/>
      <c r="LFY1" s="383"/>
      <c r="LFZ1" s="383"/>
      <c r="LGA1" s="383"/>
      <c r="LGB1" s="383"/>
      <c r="LGC1" s="383"/>
      <c r="LGD1" s="383"/>
      <c r="LGE1" s="383"/>
      <c r="LGF1" s="383"/>
      <c r="LGG1" s="383"/>
      <c r="LGH1" s="383"/>
      <c r="LGI1" s="383"/>
      <c r="LGJ1" s="383"/>
      <c r="LGK1" s="383"/>
      <c r="LGL1" s="383"/>
      <c r="LGM1" s="383"/>
      <c r="LGN1" s="383"/>
      <c r="LGO1" s="383"/>
      <c r="LGP1" s="383"/>
      <c r="LGQ1" s="383"/>
      <c r="LGR1" s="383"/>
      <c r="LGS1" s="383"/>
      <c r="LGT1" s="383"/>
      <c r="LGU1" s="383"/>
      <c r="LGV1" s="383"/>
      <c r="LGW1" s="383"/>
      <c r="LGX1" s="383"/>
      <c r="LGY1" s="383"/>
      <c r="LGZ1" s="383"/>
      <c r="LHA1" s="383"/>
      <c r="LHB1" s="383"/>
      <c r="LHC1" s="383"/>
      <c r="LHD1" s="383"/>
      <c r="LHE1" s="383"/>
      <c r="LHF1" s="383"/>
      <c r="LHG1" s="383"/>
      <c r="LHH1" s="383"/>
      <c r="LHI1" s="383"/>
      <c r="LHJ1" s="383"/>
      <c r="LHK1" s="383"/>
      <c r="LHL1" s="383"/>
      <c r="LHM1" s="383"/>
      <c r="LHN1" s="383"/>
      <c r="LHO1" s="383"/>
      <c r="LHP1" s="383"/>
      <c r="LHQ1" s="383"/>
      <c r="LHR1" s="383"/>
      <c r="LHS1" s="383"/>
      <c r="LHT1" s="383"/>
      <c r="LHU1" s="383"/>
      <c r="LHV1" s="383"/>
      <c r="LHW1" s="383"/>
      <c r="LHX1" s="383"/>
      <c r="LHY1" s="383"/>
      <c r="LHZ1" s="383"/>
      <c r="LIA1" s="383"/>
      <c r="LIB1" s="383"/>
      <c r="LIC1" s="383"/>
      <c r="LID1" s="383"/>
      <c r="LIE1" s="383"/>
      <c r="LIF1" s="383"/>
      <c r="LIG1" s="383"/>
      <c r="LIH1" s="383"/>
      <c r="LII1" s="383"/>
      <c r="LIJ1" s="383"/>
      <c r="LIK1" s="383"/>
      <c r="LIL1" s="383"/>
      <c r="LIM1" s="383"/>
      <c r="LIN1" s="383"/>
      <c r="LIO1" s="383"/>
      <c r="LIP1" s="383"/>
      <c r="LIQ1" s="383"/>
      <c r="LIR1" s="383"/>
      <c r="LIS1" s="383"/>
      <c r="LIT1" s="383"/>
      <c r="LIU1" s="383"/>
      <c r="LIV1" s="383"/>
      <c r="LIW1" s="383"/>
      <c r="LIX1" s="383"/>
      <c r="LIY1" s="383"/>
      <c r="LIZ1" s="383"/>
      <c r="LJA1" s="383"/>
      <c r="LJB1" s="383"/>
      <c r="LJC1" s="383"/>
      <c r="LJD1" s="383"/>
      <c r="LJE1" s="383"/>
      <c r="LJF1" s="383"/>
      <c r="LJG1" s="383"/>
      <c r="LJH1" s="383"/>
      <c r="LJI1" s="383"/>
      <c r="LJJ1" s="383"/>
      <c r="LJK1" s="383"/>
      <c r="LJL1" s="383"/>
      <c r="LJM1" s="383"/>
      <c r="LJN1" s="383"/>
      <c r="LJO1" s="383"/>
      <c r="LJP1" s="383"/>
      <c r="LJQ1" s="383"/>
      <c r="LJR1" s="383"/>
      <c r="LJS1" s="383"/>
      <c r="LJT1" s="383"/>
      <c r="LJU1" s="383"/>
      <c r="LJV1" s="383"/>
      <c r="LJW1" s="383"/>
      <c r="LJX1" s="383"/>
      <c r="LJY1" s="383"/>
      <c r="LJZ1" s="383"/>
      <c r="LKA1" s="383"/>
      <c r="LKB1" s="383"/>
      <c r="LKC1" s="383"/>
      <c r="LKD1" s="383"/>
      <c r="LKE1" s="383"/>
      <c r="LKF1" s="383"/>
      <c r="LKG1" s="383"/>
      <c r="LKH1" s="383"/>
      <c r="LKI1" s="383"/>
      <c r="LKJ1" s="383"/>
      <c r="LKK1" s="383"/>
      <c r="LKL1" s="383"/>
      <c r="LKM1" s="383"/>
      <c r="LKN1" s="383"/>
      <c r="LKO1" s="383"/>
      <c r="LKP1" s="383"/>
      <c r="LKQ1" s="383"/>
      <c r="LKR1" s="383"/>
      <c r="LKS1" s="383"/>
      <c r="LKT1" s="383"/>
      <c r="LKU1" s="383"/>
      <c r="LKV1" s="383"/>
      <c r="LKW1" s="383"/>
      <c r="LKX1" s="383"/>
      <c r="LKY1" s="383"/>
      <c r="LKZ1" s="383"/>
      <c r="LLA1" s="383"/>
      <c r="LLB1" s="383"/>
      <c r="LLC1" s="383"/>
      <c r="LLD1" s="383"/>
      <c r="LLE1" s="383"/>
      <c r="LLF1" s="383"/>
      <c r="LLG1" s="383"/>
      <c r="LLH1" s="383"/>
      <c r="LLI1" s="383"/>
      <c r="LLJ1" s="383"/>
      <c r="LLK1" s="383"/>
      <c r="LLL1" s="383"/>
      <c r="LLM1" s="383"/>
      <c r="LLN1" s="383"/>
      <c r="LLO1" s="383"/>
      <c r="LLP1" s="383"/>
      <c r="LLQ1" s="383"/>
      <c r="LLR1" s="383"/>
      <c r="LLS1" s="383"/>
      <c r="LLT1" s="383"/>
      <c r="LLU1" s="383"/>
      <c r="LLV1" s="383"/>
      <c r="LLW1" s="383"/>
      <c r="LLX1" s="383"/>
      <c r="LLY1" s="383"/>
      <c r="LLZ1" s="383"/>
      <c r="LMA1" s="383"/>
      <c r="LMB1" s="383"/>
      <c r="LMC1" s="383"/>
      <c r="LMD1" s="383"/>
      <c r="LME1" s="383"/>
      <c r="LMF1" s="383"/>
      <c r="LMG1" s="383"/>
      <c r="LMH1" s="383"/>
      <c r="LMI1" s="383"/>
      <c r="LMJ1" s="383"/>
      <c r="LMK1" s="383"/>
      <c r="LML1" s="383"/>
      <c r="LMM1" s="383"/>
      <c r="LMN1" s="383"/>
      <c r="LMO1" s="383"/>
      <c r="LMP1" s="383"/>
      <c r="LMQ1" s="383"/>
      <c r="LMR1" s="383"/>
      <c r="LMS1" s="383"/>
      <c r="LMT1" s="383"/>
      <c r="LMU1" s="383"/>
      <c r="LMV1" s="383"/>
      <c r="LMW1" s="383"/>
      <c r="LMX1" s="383"/>
      <c r="LMY1" s="383"/>
      <c r="LMZ1" s="383"/>
      <c r="LNA1" s="383"/>
      <c r="LNB1" s="383"/>
      <c r="LNC1" s="383"/>
      <c r="LND1" s="383"/>
      <c r="LNE1" s="383"/>
      <c r="LNF1" s="383"/>
      <c r="LNG1" s="383"/>
      <c r="LNH1" s="383"/>
      <c r="LNI1" s="383"/>
      <c r="LNJ1" s="383"/>
      <c r="LNK1" s="383"/>
      <c r="LNL1" s="383"/>
      <c r="LNM1" s="383"/>
      <c r="LNN1" s="383"/>
      <c r="LNO1" s="383"/>
      <c r="LNP1" s="383"/>
      <c r="LNQ1" s="383"/>
      <c r="LNR1" s="383"/>
      <c r="LNS1" s="383"/>
      <c r="LNT1" s="383"/>
      <c r="LNU1" s="383"/>
      <c r="LNV1" s="383"/>
      <c r="LNW1" s="383"/>
      <c r="LNX1" s="383"/>
      <c r="LNY1" s="383"/>
      <c r="LNZ1" s="383"/>
      <c r="LOA1" s="383"/>
      <c r="LOB1" s="383"/>
      <c r="LOC1" s="383"/>
      <c r="LOD1" s="383"/>
      <c r="LOE1" s="383"/>
      <c r="LOF1" s="383"/>
      <c r="LOG1" s="383"/>
      <c r="LOH1" s="383"/>
      <c r="LOI1" s="383"/>
      <c r="LOJ1" s="383"/>
      <c r="LOK1" s="383"/>
      <c r="LOL1" s="383"/>
      <c r="LOM1" s="383"/>
      <c r="LON1" s="383"/>
      <c r="LOO1" s="383"/>
      <c r="LOP1" s="383"/>
      <c r="LOQ1" s="383"/>
      <c r="LOR1" s="383"/>
      <c r="LOS1" s="383"/>
      <c r="LOT1" s="383"/>
      <c r="LOU1" s="383"/>
      <c r="LOV1" s="383"/>
      <c r="LOW1" s="383"/>
      <c r="LOX1" s="383"/>
      <c r="LOY1" s="383"/>
      <c r="LOZ1" s="383"/>
      <c r="LPA1" s="383"/>
      <c r="LPB1" s="383"/>
      <c r="LPC1" s="383"/>
      <c r="LPD1" s="383"/>
      <c r="LPE1" s="383"/>
      <c r="LPF1" s="383"/>
      <c r="LPG1" s="383"/>
      <c r="LPH1" s="383"/>
      <c r="LPI1" s="383"/>
      <c r="LPJ1" s="383"/>
      <c r="LPK1" s="383"/>
      <c r="LPL1" s="383"/>
      <c r="LPM1" s="383"/>
      <c r="LPN1" s="383"/>
      <c r="LPO1" s="383"/>
      <c r="LPP1" s="383"/>
      <c r="LPQ1" s="383"/>
      <c r="LPR1" s="383"/>
      <c r="LPS1" s="383"/>
      <c r="LPT1" s="383"/>
      <c r="LPU1" s="383"/>
      <c r="LPV1" s="383"/>
      <c r="LPW1" s="383"/>
      <c r="LPX1" s="383"/>
      <c r="LPY1" s="383"/>
      <c r="LPZ1" s="383"/>
      <c r="LQA1" s="383"/>
      <c r="LQB1" s="383"/>
      <c r="LQC1" s="383"/>
      <c r="LQD1" s="383"/>
      <c r="LQE1" s="383"/>
      <c r="LQF1" s="383"/>
      <c r="LQG1" s="383"/>
      <c r="LQH1" s="383"/>
      <c r="LQI1" s="383"/>
      <c r="LQJ1" s="383"/>
      <c r="LQK1" s="383"/>
      <c r="LQL1" s="383"/>
      <c r="LQM1" s="383"/>
      <c r="LQN1" s="383"/>
      <c r="LQO1" s="383"/>
      <c r="LQP1" s="383"/>
      <c r="LQQ1" s="383"/>
      <c r="LQR1" s="383"/>
      <c r="LQS1" s="383"/>
      <c r="LQT1" s="383"/>
      <c r="LQU1" s="383"/>
      <c r="LQV1" s="383"/>
      <c r="LQW1" s="383"/>
      <c r="LQX1" s="383"/>
      <c r="LQY1" s="383"/>
      <c r="LQZ1" s="383"/>
      <c r="LRA1" s="383"/>
      <c r="LRB1" s="383"/>
      <c r="LRC1" s="383"/>
      <c r="LRD1" s="383"/>
      <c r="LRE1" s="383"/>
      <c r="LRF1" s="383"/>
      <c r="LRG1" s="383"/>
      <c r="LRH1" s="383"/>
      <c r="LRI1" s="383"/>
      <c r="LRJ1" s="383"/>
      <c r="LRK1" s="383"/>
      <c r="LRL1" s="383"/>
      <c r="LRM1" s="383"/>
      <c r="LRN1" s="383"/>
      <c r="LRO1" s="383"/>
      <c r="LRP1" s="383"/>
      <c r="LRQ1" s="383"/>
      <c r="LRR1" s="383"/>
      <c r="LRS1" s="383"/>
      <c r="LRT1" s="383"/>
      <c r="LRU1" s="383"/>
      <c r="LRV1" s="383"/>
      <c r="LRW1" s="383"/>
      <c r="LRX1" s="383"/>
      <c r="LRY1" s="383"/>
      <c r="LRZ1" s="383"/>
      <c r="LSA1" s="383"/>
      <c r="LSB1" s="383"/>
      <c r="LSC1" s="383"/>
      <c r="LSD1" s="383"/>
      <c r="LSE1" s="383"/>
      <c r="LSF1" s="383"/>
      <c r="LSG1" s="383"/>
      <c r="LSH1" s="383"/>
      <c r="LSI1" s="383"/>
      <c r="LSJ1" s="383"/>
      <c r="LSK1" s="383"/>
      <c r="LSL1" s="383"/>
      <c r="LSM1" s="383"/>
      <c r="LSN1" s="383"/>
      <c r="LSO1" s="383"/>
      <c r="LSP1" s="383"/>
      <c r="LSQ1" s="383"/>
      <c r="LSR1" s="383"/>
      <c r="LSS1" s="383"/>
      <c r="LST1" s="383"/>
      <c r="LSU1" s="383"/>
      <c r="LSV1" s="383"/>
      <c r="LSW1" s="383"/>
      <c r="LSX1" s="383"/>
      <c r="LSY1" s="383"/>
      <c r="LSZ1" s="383"/>
      <c r="LTA1" s="383"/>
      <c r="LTB1" s="383"/>
      <c r="LTC1" s="383"/>
      <c r="LTD1" s="383"/>
      <c r="LTE1" s="383"/>
      <c r="LTF1" s="383"/>
      <c r="LTG1" s="383"/>
      <c r="LTH1" s="383"/>
      <c r="LTI1" s="383"/>
      <c r="LTJ1" s="383"/>
      <c r="LTK1" s="383"/>
      <c r="LTL1" s="383"/>
      <c r="LTM1" s="383"/>
      <c r="LTN1" s="383"/>
      <c r="LTO1" s="383"/>
      <c r="LTP1" s="383"/>
      <c r="LTQ1" s="383"/>
      <c r="LTR1" s="383"/>
      <c r="LTS1" s="383"/>
      <c r="LTT1" s="383"/>
      <c r="LTU1" s="383"/>
      <c r="LTV1" s="383"/>
      <c r="LTW1" s="383"/>
      <c r="LTX1" s="383"/>
      <c r="LTY1" s="383"/>
      <c r="LTZ1" s="383"/>
      <c r="LUA1" s="383"/>
      <c r="LUB1" s="383"/>
      <c r="LUC1" s="383"/>
      <c r="LUD1" s="383"/>
      <c r="LUE1" s="383"/>
      <c r="LUF1" s="383"/>
      <c r="LUG1" s="383"/>
      <c r="LUH1" s="383"/>
      <c r="LUI1" s="383"/>
      <c r="LUJ1" s="383"/>
      <c r="LUK1" s="383"/>
      <c r="LUL1" s="383"/>
      <c r="LUM1" s="383"/>
      <c r="LUN1" s="383"/>
      <c r="LUO1" s="383"/>
      <c r="LUP1" s="383"/>
      <c r="LUQ1" s="383"/>
      <c r="LUR1" s="383"/>
      <c r="LUS1" s="383"/>
      <c r="LUT1" s="383"/>
      <c r="LUU1" s="383"/>
      <c r="LUV1" s="383"/>
      <c r="LUW1" s="383"/>
      <c r="LUX1" s="383"/>
      <c r="LUY1" s="383"/>
      <c r="LUZ1" s="383"/>
      <c r="LVA1" s="383"/>
      <c r="LVB1" s="383"/>
      <c r="LVC1" s="383"/>
      <c r="LVD1" s="383"/>
      <c r="LVE1" s="383"/>
      <c r="LVF1" s="383"/>
      <c r="LVG1" s="383"/>
      <c r="LVH1" s="383"/>
      <c r="LVI1" s="383"/>
      <c r="LVJ1" s="383"/>
      <c r="LVK1" s="383"/>
      <c r="LVL1" s="383"/>
      <c r="LVM1" s="383"/>
      <c r="LVN1" s="383"/>
      <c r="LVO1" s="383"/>
      <c r="LVP1" s="383"/>
      <c r="LVQ1" s="383"/>
      <c r="LVR1" s="383"/>
      <c r="LVS1" s="383"/>
      <c r="LVT1" s="383"/>
      <c r="LVU1" s="383"/>
      <c r="LVV1" s="383"/>
      <c r="LVW1" s="383"/>
      <c r="LVX1" s="383"/>
      <c r="LVY1" s="383"/>
      <c r="LVZ1" s="383"/>
      <c r="LWA1" s="383"/>
      <c r="LWB1" s="383"/>
      <c r="LWC1" s="383"/>
      <c r="LWD1" s="383"/>
      <c r="LWE1" s="383"/>
      <c r="LWF1" s="383"/>
      <c r="LWG1" s="383"/>
      <c r="LWH1" s="383"/>
      <c r="LWI1" s="383"/>
      <c r="LWJ1" s="383"/>
      <c r="LWK1" s="383"/>
      <c r="LWL1" s="383"/>
      <c r="LWM1" s="383"/>
      <c r="LWN1" s="383"/>
      <c r="LWO1" s="383"/>
      <c r="LWP1" s="383"/>
      <c r="LWQ1" s="383"/>
      <c r="LWR1" s="383"/>
      <c r="LWS1" s="383"/>
      <c r="LWT1" s="383"/>
      <c r="LWU1" s="383"/>
      <c r="LWV1" s="383"/>
      <c r="LWW1" s="383"/>
      <c r="LWX1" s="383"/>
      <c r="LWY1" s="383"/>
      <c r="LWZ1" s="383"/>
      <c r="LXA1" s="383"/>
      <c r="LXB1" s="383"/>
      <c r="LXC1" s="383"/>
      <c r="LXD1" s="383"/>
      <c r="LXE1" s="383"/>
      <c r="LXF1" s="383"/>
      <c r="LXG1" s="383"/>
      <c r="LXH1" s="383"/>
      <c r="LXI1" s="383"/>
      <c r="LXJ1" s="383"/>
      <c r="LXK1" s="383"/>
      <c r="LXL1" s="383"/>
      <c r="LXM1" s="383"/>
      <c r="LXN1" s="383"/>
      <c r="LXO1" s="383"/>
      <c r="LXP1" s="383"/>
      <c r="LXQ1" s="383"/>
      <c r="LXR1" s="383"/>
      <c r="LXS1" s="383"/>
      <c r="LXT1" s="383"/>
      <c r="LXU1" s="383"/>
      <c r="LXV1" s="383"/>
      <c r="LXW1" s="383"/>
      <c r="LXX1" s="383"/>
      <c r="LXY1" s="383"/>
      <c r="LXZ1" s="383"/>
      <c r="LYA1" s="383"/>
      <c r="LYB1" s="383"/>
      <c r="LYC1" s="383"/>
      <c r="LYD1" s="383"/>
      <c r="LYE1" s="383"/>
      <c r="LYF1" s="383"/>
      <c r="LYG1" s="383"/>
      <c r="LYH1" s="383"/>
      <c r="LYI1" s="383"/>
      <c r="LYJ1" s="383"/>
      <c r="LYK1" s="383"/>
      <c r="LYL1" s="383"/>
      <c r="LYM1" s="383"/>
      <c r="LYN1" s="383"/>
      <c r="LYO1" s="383"/>
      <c r="LYP1" s="383"/>
      <c r="LYQ1" s="383"/>
      <c r="LYR1" s="383"/>
      <c r="LYS1" s="383"/>
      <c r="LYT1" s="383"/>
      <c r="LYU1" s="383"/>
      <c r="LYV1" s="383"/>
      <c r="LYW1" s="383"/>
      <c r="LYX1" s="383"/>
      <c r="LYY1" s="383"/>
      <c r="LYZ1" s="383"/>
      <c r="LZA1" s="383"/>
      <c r="LZB1" s="383"/>
      <c r="LZC1" s="383"/>
      <c r="LZD1" s="383"/>
      <c r="LZE1" s="383"/>
      <c r="LZF1" s="383"/>
      <c r="LZG1" s="383"/>
      <c r="LZH1" s="383"/>
      <c r="LZI1" s="383"/>
      <c r="LZJ1" s="383"/>
      <c r="LZK1" s="383"/>
      <c r="LZL1" s="383"/>
      <c r="LZM1" s="383"/>
      <c r="LZN1" s="383"/>
      <c r="LZO1" s="383"/>
      <c r="LZP1" s="383"/>
      <c r="LZQ1" s="383"/>
      <c r="LZR1" s="383"/>
      <c r="LZS1" s="383"/>
      <c r="LZT1" s="383"/>
      <c r="LZU1" s="383"/>
      <c r="LZV1" s="383"/>
      <c r="LZW1" s="383"/>
      <c r="LZX1" s="383"/>
      <c r="LZY1" s="383"/>
      <c r="LZZ1" s="383"/>
      <c r="MAA1" s="383"/>
      <c r="MAB1" s="383"/>
      <c r="MAC1" s="383"/>
      <c r="MAD1" s="383"/>
      <c r="MAE1" s="383"/>
      <c r="MAF1" s="383"/>
      <c r="MAG1" s="383"/>
      <c r="MAH1" s="383"/>
      <c r="MAI1" s="383"/>
      <c r="MAJ1" s="383"/>
      <c r="MAK1" s="383"/>
      <c r="MAL1" s="383"/>
      <c r="MAM1" s="383"/>
      <c r="MAN1" s="383"/>
      <c r="MAO1" s="383"/>
      <c r="MAP1" s="383"/>
      <c r="MAQ1" s="383"/>
      <c r="MAR1" s="383"/>
      <c r="MAS1" s="383"/>
      <c r="MAT1" s="383"/>
      <c r="MAU1" s="383"/>
      <c r="MAV1" s="383"/>
      <c r="MAW1" s="383"/>
      <c r="MAX1" s="383"/>
      <c r="MAY1" s="383"/>
      <c r="MAZ1" s="383"/>
      <c r="MBA1" s="383"/>
      <c r="MBB1" s="383"/>
      <c r="MBC1" s="383"/>
      <c r="MBD1" s="383"/>
      <c r="MBE1" s="383"/>
      <c r="MBF1" s="383"/>
      <c r="MBG1" s="383"/>
      <c r="MBH1" s="383"/>
      <c r="MBI1" s="383"/>
      <c r="MBJ1" s="383"/>
      <c r="MBK1" s="383"/>
      <c r="MBL1" s="383"/>
      <c r="MBM1" s="383"/>
      <c r="MBN1" s="383"/>
      <c r="MBO1" s="383"/>
      <c r="MBP1" s="383"/>
      <c r="MBQ1" s="383"/>
      <c r="MBR1" s="383"/>
      <c r="MBS1" s="383"/>
      <c r="MBT1" s="383"/>
      <c r="MBU1" s="383"/>
      <c r="MBV1" s="383"/>
      <c r="MBW1" s="383"/>
      <c r="MBX1" s="383"/>
      <c r="MBY1" s="383"/>
      <c r="MBZ1" s="383"/>
      <c r="MCA1" s="383"/>
      <c r="MCB1" s="383"/>
      <c r="MCC1" s="383"/>
      <c r="MCD1" s="383"/>
      <c r="MCE1" s="383"/>
      <c r="MCF1" s="383"/>
      <c r="MCG1" s="383"/>
      <c r="MCH1" s="383"/>
      <c r="MCI1" s="383"/>
      <c r="MCJ1" s="383"/>
      <c r="MCK1" s="383"/>
      <c r="MCL1" s="383"/>
      <c r="MCM1" s="383"/>
      <c r="MCN1" s="383"/>
      <c r="MCO1" s="383"/>
      <c r="MCP1" s="383"/>
      <c r="MCQ1" s="383"/>
      <c r="MCR1" s="383"/>
      <c r="MCS1" s="383"/>
      <c r="MCT1" s="383"/>
      <c r="MCU1" s="383"/>
      <c r="MCV1" s="383"/>
      <c r="MCW1" s="383"/>
      <c r="MCX1" s="383"/>
      <c r="MCY1" s="383"/>
      <c r="MCZ1" s="383"/>
      <c r="MDA1" s="383"/>
      <c r="MDB1" s="383"/>
      <c r="MDC1" s="383"/>
      <c r="MDD1" s="383"/>
      <c r="MDE1" s="383"/>
      <c r="MDF1" s="383"/>
      <c r="MDG1" s="383"/>
      <c r="MDH1" s="383"/>
      <c r="MDI1" s="383"/>
      <c r="MDJ1" s="383"/>
      <c r="MDK1" s="383"/>
      <c r="MDL1" s="383"/>
      <c r="MDM1" s="383"/>
      <c r="MDN1" s="383"/>
      <c r="MDO1" s="383"/>
      <c r="MDP1" s="383"/>
      <c r="MDQ1" s="383"/>
      <c r="MDR1" s="383"/>
      <c r="MDS1" s="383"/>
      <c r="MDT1" s="383"/>
      <c r="MDU1" s="383"/>
      <c r="MDV1" s="383"/>
      <c r="MDW1" s="383"/>
      <c r="MDX1" s="383"/>
      <c r="MDY1" s="383"/>
      <c r="MDZ1" s="383"/>
      <c r="MEA1" s="383"/>
      <c r="MEB1" s="383"/>
      <c r="MEC1" s="383"/>
      <c r="MED1" s="383"/>
      <c r="MEE1" s="383"/>
      <c r="MEF1" s="383"/>
      <c r="MEG1" s="383"/>
      <c r="MEH1" s="383"/>
      <c r="MEI1" s="383"/>
      <c r="MEJ1" s="383"/>
      <c r="MEK1" s="383"/>
      <c r="MEL1" s="383"/>
      <c r="MEM1" s="383"/>
      <c r="MEN1" s="383"/>
      <c r="MEO1" s="383"/>
      <c r="MEP1" s="383"/>
      <c r="MEQ1" s="383"/>
      <c r="MER1" s="383"/>
      <c r="MES1" s="383"/>
      <c r="MET1" s="383"/>
      <c r="MEU1" s="383"/>
      <c r="MEV1" s="383"/>
      <c r="MEW1" s="383"/>
      <c r="MEX1" s="383"/>
      <c r="MEY1" s="383"/>
      <c r="MEZ1" s="383"/>
      <c r="MFA1" s="383"/>
      <c r="MFB1" s="383"/>
      <c r="MFC1" s="383"/>
      <c r="MFD1" s="383"/>
      <c r="MFE1" s="383"/>
      <c r="MFF1" s="383"/>
      <c r="MFG1" s="383"/>
      <c r="MFH1" s="383"/>
      <c r="MFI1" s="383"/>
      <c r="MFJ1" s="383"/>
      <c r="MFK1" s="383"/>
      <c r="MFL1" s="383"/>
      <c r="MFM1" s="383"/>
      <c r="MFN1" s="383"/>
      <c r="MFO1" s="383"/>
      <c r="MFP1" s="383"/>
      <c r="MFQ1" s="383"/>
      <c r="MFR1" s="383"/>
      <c r="MFS1" s="383"/>
      <c r="MFT1" s="383"/>
      <c r="MFU1" s="383"/>
      <c r="MFV1" s="383"/>
      <c r="MFW1" s="383"/>
      <c r="MFX1" s="383"/>
      <c r="MFY1" s="383"/>
      <c r="MFZ1" s="383"/>
      <c r="MGA1" s="383"/>
      <c r="MGB1" s="383"/>
      <c r="MGC1" s="383"/>
      <c r="MGD1" s="383"/>
      <c r="MGE1" s="383"/>
      <c r="MGF1" s="383"/>
      <c r="MGG1" s="383"/>
      <c r="MGH1" s="383"/>
      <c r="MGI1" s="383"/>
      <c r="MGJ1" s="383"/>
      <c r="MGK1" s="383"/>
      <c r="MGL1" s="383"/>
      <c r="MGM1" s="383"/>
      <c r="MGN1" s="383"/>
      <c r="MGO1" s="383"/>
      <c r="MGP1" s="383"/>
      <c r="MGQ1" s="383"/>
      <c r="MGR1" s="383"/>
      <c r="MGS1" s="383"/>
      <c r="MGT1" s="383"/>
      <c r="MGU1" s="383"/>
      <c r="MGV1" s="383"/>
      <c r="MGW1" s="383"/>
      <c r="MGX1" s="383"/>
      <c r="MGY1" s="383"/>
      <c r="MGZ1" s="383"/>
      <c r="MHA1" s="383"/>
      <c r="MHB1" s="383"/>
      <c r="MHC1" s="383"/>
      <c r="MHD1" s="383"/>
      <c r="MHE1" s="383"/>
      <c r="MHF1" s="383"/>
      <c r="MHG1" s="383"/>
      <c r="MHH1" s="383"/>
      <c r="MHI1" s="383"/>
      <c r="MHJ1" s="383"/>
      <c r="MHK1" s="383"/>
      <c r="MHL1" s="383"/>
      <c r="MHM1" s="383"/>
      <c r="MHN1" s="383"/>
      <c r="MHO1" s="383"/>
      <c r="MHP1" s="383"/>
      <c r="MHQ1" s="383"/>
      <c r="MHR1" s="383"/>
      <c r="MHS1" s="383"/>
      <c r="MHT1" s="383"/>
      <c r="MHU1" s="383"/>
      <c r="MHV1" s="383"/>
      <c r="MHW1" s="383"/>
      <c r="MHX1" s="383"/>
      <c r="MHY1" s="383"/>
      <c r="MHZ1" s="383"/>
      <c r="MIA1" s="383"/>
      <c r="MIB1" s="383"/>
      <c r="MIC1" s="383"/>
      <c r="MID1" s="383"/>
      <c r="MIE1" s="383"/>
      <c r="MIF1" s="383"/>
      <c r="MIG1" s="383"/>
      <c r="MIH1" s="383"/>
      <c r="MII1" s="383"/>
      <c r="MIJ1" s="383"/>
      <c r="MIK1" s="383"/>
      <c r="MIL1" s="383"/>
      <c r="MIM1" s="383"/>
      <c r="MIN1" s="383"/>
      <c r="MIO1" s="383"/>
      <c r="MIP1" s="383"/>
      <c r="MIQ1" s="383"/>
      <c r="MIR1" s="383"/>
      <c r="MIS1" s="383"/>
      <c r="MIT1" s="383"/>
      <c r="MIU1" s="383"/>
      <c r="MIV1" s="383"/>
      <c r="MIW1" s="383"/>
      <c r="MIX1" s="383"/>
      <c r="MIY1" s="383"/>
      <c r="MIZ1" s="383"/>
      <c r="MJA1" s="383"/>
      <c r="MJB1" s="383"/>
      <c r="MJC1" s="383"/>
      <c r="MJD1" s="383"/>
      <c r="MJE1" s="383"/>
      <c r="MJF1" s="383"/>
      <c r="MJG1" s="383"/>
      <c r="MJH1" s="383"/>
      <c r="MJI1" s="383"/>
      <c r="MJJ1" s="383"/>
      <c r="MJK1" s="383"/>
      <c r="MJL1" s="383"/>
      <c r="MJM1" s="383"/>
      <c r="MJN1" s="383"/>
      <c r="MJO1" s="383"/>
      <c r="MJP1" s="383"/>
      <c r="MJQ1" s="383"/>
      <c r="MJR1" s="383"/>
      <c r="MJS1" s="383"/>
      <c r="MJT1" s="383"/>
      <c r="MJU1" s="383"/>
      <c r="MJV1" s="383"/>
      <c r="MJW1" s="383"/>
      <c r="MJX1" s="383"/>
      <c r="MJY1" s="383"/>
      <c r="MJZ1" s="383"/>
      <c r="MKA1" s="383"/>
      <c r="MKB1" s="383"/>
      <c r="MKC1" s="383"/>
      <c r="MKD1" s="383"/>
      <c r="MKE1" s="383"/>
      <c r="MKF1" s="383"/>
      <c r="MKG1" s="383"/>
      <c r="MKH1" s="383"/>
      <c r="MKI1" s="383"/>
      <c r="MKJ1" s="383"/>
      <c r="MKK1" s="383"/>
      <c r="MKL1" s="383"/>
      <c r="MKM1" s="383"/>
      <c r="MKN1" s="383"/>
      <c r="MKO1" s="383"/>
      <c r="MKP1" s="383"/>
      <c r="MKQ1" s="383"/>
      <c r="MKR1" s="383"/>
      <c r="MKS1" s="383"/>
      <c r="MKT1" s="383"/>
      <c r="MKU1" s="383"/>
      <c r="MKV1" s="383"/>
      <c r="MKW1" s="383"/>
      <c r="MKX1" s="383"/>
      <c r="MKY1" s="383"/>
      <c r="MKZ1" s="383"/>
      <c r="MLA1" s="383"/>
      <c r="MLB1" s="383"/>
      <c r="MLC1" s="383"/>
      <c r="MLD1" s="383"/>
      <c r="MLE1" s="383"/>
      <c r="MLF1" s="383"/>
      <c r="MLG1" s="383"/>
      <c r="MLH1" s="383"/>
      <c r="MLI1" s="383"/>
      <c r="MLJ1" s="383"/>
      <c r="MLK1" s="383"/>
      <c r="MLL1" s="383"/>
      <c r="MLM1" s="383"/>
      <c r="MLN1" s="383"/>
      <c r="MLO1" s="383"/>
      <c r="MLP1" s="383"/>
      <c r="MLQ1" s="383"/>
      <c r="MLR1" s="383"/>
      <c r="MLS1" s="383"/>
      <c r="MLT1" s="383"/>
      <c r="MLU1" s="383"/>
      <c r="MLV1" s="383"/>
      <c r="MLW1" s="383"/>
      <c r="MLX1" s="383"/>
      <c r="MLY1" s="383"/>
      <c r="MLZ1" s="383"/>
      <c r="MMA1" s="383"/>
      <c r="MMB1" s="383"/>
      <c r="MMC1" s="383"/>
      <c r="MMD1" s="383"/>
      <c r="MME1" s="383"/>
      <c r="MMF1" s="383"/>
      <c r="MMG1" s="383"/>
      <c r="MMH1" s="383"/>
      <c r="MMI1" s="383"/>
      <c r="MMJ1" s="383"/>
      <c r="MMK1" s="383"/>
      <c r="MML1" s="383"/>
      <c r="MMM1" s="383"/>
      <c r="MMN1" s="383"/>
      <c r="MMO1" s="383"/>
      <c r="MMP1" s="383"/>
      <c r="MMQ1" s="383"/>
      <c r="MMR1" s="383"/>
      <c r="MMS1" s="383"/>
      <c r="MMT1" s="383"/>
      <c r="MMU1" s="383"/>
      <c r="MMV1" s="383"/>
      <c r="MMW1" s="383"/>
      <c r="MMX1" s="383"/>
      <c r="MMY1" s="383"/>
      <c r="MMZ1" s="383"/>
      <c r="MNA1" s="383"/>
      <c r="MNB1" s="383"/>
      <c r="MNC1" s="383"/>
      <c r="MND1" s="383"/>
      <c r="MNE1" s="383"/>
      <c r="MNF1" s="383"/>
      <c r="MNG1" s="383"/>
      <c r="MNH1" s="383"/>
      <c r="MNI1" s="383"/>
      <c r="MNJ1" s="383"/>
      <c r="MNK1" s="383"/>
      <c r="MNL1" s="383"/>
      <c r="MNM1" s="383"/>
      <c r="MNN1" s="383"/>
      <c r="MNO1" s="383"/>
      <c r="MNP1" s="383"/>
      <c r="MNQ1" s="383"/>
      <c r="MNR1" s="383"/>
      <c r="MNS1" s="383"/>
      <c r="MNT1" s="383"/>
      <c r="MNU1" s="383"/>
      <c r="MNV1" s="383"/>
      <c r="MNW1" s="383"/>
      <c r="MNX1" s="383"/>
      <c r="MNY1" s="383"/>
      <c r="MNZ1" s="383"/>
      <c r="MOA1" s="383"/>
      <c r="MOB1" s="383"/>
      <c r="MOC1" s="383"/>
      <c r="MOD1" s="383"/>
      <c r="MOE1" s="383"/>
      <c r="MOF1" s="383"/>
      <c r="MOG1" s="383"/>
      <c r="MOH1" s="383"/>
      <c r="MOI1" s="383"/>
      <c r="MOJ1" s="383"/>
      <c r="MOK1" s="383"/>
      <c r="MOL1" s="383"/>
      <c r="MOM1" s="383"/>
      <c r="MON1" s="383"/>
      <c r="MOO1" s="383"/>
      <c r="MOP1" s="383"/>
      <c r="MOQ1" s="383"/>
      <c r="MOR1" s="383"/>
      <c r="MOS1" s="383"/>
      <c r="MOT1" s="383"/>
      <c r="MOU1" s="383"/>
      <c r="MOV1" s="383"/>
      <c r="MOW1" s="383"/>
      <c r="MOX1" s="383"/>
      <c r="MOY1" s="383"/>
      <c r="MOZ1" s="383"/>
      <c r="MPA1" s="383"/>
      <c r="MPB1" s="383"/>
      <c r="MPC1" s="383"/>
      <c r="MPD1" s="383"/>
      <c r="MPE1" s="383"/>
      <c r="MPF1" s="383"/>
      <c r="MPG1" s="383"/>
      <c r="MPH1" s="383"/>
      <c r="MPI1" s="383"/>
      <c r="MPJ1" s="383"/>
      <c r="MPK1" s="383"/>
      <c r="MPL1" s="383"/>
      <c r="MPM1" s="383"/>
      <c r="MPN1" s="383"/>
      <c r="MPO1" s="383"/>
      <c r="MPP1" s="383"/>
      <c r="MPQ1" s="383"/>
      <c r="MPR1" s="383"/>
      <c r="MPS1" s="383"/>
      <c r="MPT1" s="383"/>
      <c r="MPU1" s="383"/>
      <c r="MPV1" s="383"/>
      <c r="MPW1" s="383"/>
      <c r="MPX1" s="383"/>
      <c r="MPY1" s="383"/>
      <c r="MPZ1" s="383"/>
      <c r="MQA1" s="383"/>
      <c r="MQB1" s="383"/>
      <c r="MQC1" s="383"/>
      <c r="MQD1" s="383"/>
      <c r="MQE1" s="383"/>
      <c r="MQF1" s="383"/>
      <c r="MQG1" s="383"/>
      <c r="MQH1" s="383"/>
      <c r="MQI1" s="383"/>
      <c r="MQJ1" s="383"/>
      <c r="MQK1" s="383"/>
      <c r="MQL1" s="383"/>
      <c r="MQM1" s="383"/>
      <c r="MQN1" s="383"/>
      <c r="MQO1" s="383"/>
      <c r="MQP1" s="383"/>
      <c r="MQQ1" s="383"/>
      <c r="MQR1" s="383"/>
      <c r="MQS1" s="383"/>
      <c r="MQT1" s="383"/>
      <c r="MQU1" s="383"/>
      <c r="MQV1" s="383"/>
      <c r="MQW1" s="383"/>
      <c r="MQX1" s="383"/>
      <c r="MQY1" s="383"/>
      <c r="MQZ1" s="383"/>
      <c r="MRA1" s="383"/>
      <c r="MRB1" s="383"/>
      <c r="MRC1" s="383"/>
      <c r="MRD1" s="383"/>
      <c r="MRE1" s="383"/>
      <c r="MRF1" s="383"/>
      <c r="MRG1" s="383"/>
      <c r="MRH1" s="383"/>
      <c r="MRI1" s="383"/>
      <c r="MRJ1" s="383"/>
      <c r="MRK1" s="383"/>
      <c r="MRL1" s="383"/>
      <c r="MRM1" s="383"/>
      <c r="MRN1" s="383"/>
      <c r="MRO1" s="383"/>
      <c r="MRP1" s="383"/>
      <c r="MRQ1" s="383"/>
      <c r="MRR1" s="383"/>
      <c r="MRS1" s="383"/>
      <c r="MRT1" s="383"/>
      <c r="MRU1" s="383"/>
      <c r="MRV1" s="383"/>
      <c r="MRW1" s="383"/>
      <c r="MRX1" s="383"/>
      <c r="MRY1" s="383"/>
      <c r="MRZ1" s="383"/>
      <c r="MSA1" s="383"/>
      <c r="MSB1" s="383"/>
      <c r="MSC1" s="383"/>
      <c r="MSD1" s="383"/>
      <c r="MSE1" s="383"/>
      <c r="MSF1" s="383"/>
      <c r="MSG1" s="383"/>
      <c r="MSH1" s="383"/>
      <c r="MSI1" s="383"/>
      <c r="MSJ1" s="383"/>
      <c r="MSK1" s="383"/>
      <c r="MSL1" s="383"/>
      <c r="MSM1" s="383"/>
      <c r="MSN1" s="383"/>
      <c r="MSO1" s="383"/>
      <c r="MSP1" s="383"/>
      <c r="MSQ1" s="383"/>
      <c r="MSR1" s="383"/>
      <c r="MSS1" s="383"/>
      <c r="MST1" s="383"/>
      <c r="MSU1" s="383"/>
      <c r="MSV1" s="383"/>
      <c r="MSW1" s="383"/>
      <c r="MSX1" s="383"/>
      <c r="MSY1" s="383"/>
      <c r="MSZ1" s="383"/>
      <c r="MTA1" s="383"/>
      <c r="MTB1" s="383"/>
      <c r="MTC1" s="383"/>
      <c r="MTD1" s="383"/>
      <c r="MTE1" s="383"/>
      <c r="MTF1" s="383"/>
      <c r="MTG1" s="383"/>
      <c r="MTH1" s="383"/>
      <c r="MTI1" s="383"/>
      <c r="MTJ1" s="383"/>
      <c r="MTK1" s="383"/>
      <c r="MTL1" s="383"/>
      <c r="MTM1" s="383"/>
      <c r="MTN1" s="383"/>
      <c r="MTO1" s="383"/>
      <c r="MTP1" s="383"/>
      <c r="MTQ1" s="383"/>
      <c r="MTR1" s="383"/>
      <c r="MTS1" s="383"/>
      <c r="MTT1" s="383"/>
      <c r="MTU1" s="383"/>
      <c r="MTV1" s="383"/>
      <c r="MTW1" s="383"/>
      <c r="MTX1" s="383"/>
      <c r="MTY1" s="383"/>
      <c r="MTZ1" s="383"/>
      <c r="MUA1" s="383"/>
      <c r="MUB1" s="383"/>
      <c r="MUC1" s="383"/>
      <c r="MUD1" s="383"/>
      <c r="MUE1" s="383"/>
      <c r="MUF1" s="383"/>
      <c r="MUG1" s="383"/>
      <c r="MUH1" s="383"/>
      <c r="MUI1" s="383"/>
      <c r="MUJ1" s="383"/>
      <c r="MUK1" s="383"/>
      <c r="MUL1" s="383"/>
      <c r="MUM1" s="383"/>
      <c r="MUN1" s="383"/>
      <c r="MUO1" s="383"/>
      <c r="MUP1" s="383"/>
      <c r="MUQ1" s="383"/>
      <c r="MUR1" s="383"/>
      <c r="MUS1" s="383"/>
      <c r="MUT1" s="383"/>
      <c r="MUU1" s="383"/>
      <c r="MUV1" s="383"/>
      <c r="MUW1" s="383"/>
      <c r="MUX1" s="383"/>
      <c r="MUY1" s="383"/>
      <c r="MUZ1" s="383"/>
      <c r="MVA1" s="383"/>
      <c r="MVB1" s="383"/>
      <c r="MVC1" s="383"/>
      <c r="MVD1" s="383"/>
      <c r="MVE1" s="383"/>
      <c r="MVF1" s="383"/>
      <c r="MVG1" s="383"/>
      <c r="MVH1" s="383"/>
      <c r="MVI1" s="383"/>
      <c r="MVJ1" s="383"/>
      <c r="MVK1" s="383"/>
      <c r="MVL1" s="383"/>
      <c r="MVM1" s="383"/>
      <c r="MVN1" s="383"/>
      <c r="MVO1" s="383"/>
      <c r="MVP1" s="383"/>
      <c r="MVQ1" s="383"/>
      <c r="MVR1" s="383"/>
      <c r="MVS1" s="383"/>
      <c r="MVT1" s="383"/>
      <c r="MVU1" s="383"/>
      <c r="MVV1" s="383"/>
      <c r="MVW1" s="383"/>
      <c r="MVX1" s="383"/>
      <c r="MVY1" s="383"/>
      <c r="MVZ1" s="383"/>
      <c r="MWA1" s="383"/>
      <c r="MWB1" s="383"/>
      <c r="MWC1" s="383"/>
      <c r="MWD1" s="383"/>
      <c r="MWE1" s="383"/>
      <c r="MWF1" s="383"/>
      <c r="MWG1" s="383"/>
      <c r="MWH1" s="383"/>
      <c r="MWI1" s="383"/>
      <c r="MWJ1" s="383"/>
      <c r="MWK1" s="383"/>
      <c r="MWL1" s="383"/>
      <c r="MWM1" s="383"/>
      <c r="MWN1" s="383"/>
      <c r="MWO1" s="383"/>
      <c r="MWP1" s="383"/>
      <c r="MWQ1" s="383"/>
      <c r="MWR1" s="383"/>
      <c r="MWS1" s="383"/>
      <c r="MWT1" s="383"/>
      <c r="MWU1" s="383"/>
      <c r="MWV1" s="383"/>
      <c r="MWW1" s="383"/>
      <c r="MWX1" s="383"/>
      <c r="MWY1" s="383"/>
      <c r="MWZ1" s="383"/>
      <c r="MXA1" s="383"/>
      <c r="MXB1" s="383"/>
      <c r="MXC1" s="383"/>
      <c r="MXD1" s="383"/>
      <c r="MXE1" s="383"/>
      <c r="MXF1" s="383"/>
      <c r="MXG1" s="383"/>
      <c r="MXH1" s="383"/>
      <c r="MXI1" s="383"/>
      <c r="MXJ1" s="383"/>
      <c r="MXK1" s="383"/>
      <c r="MXL1" s="383"/>
      <c r="MXM1" s="383"/>
      <c r="MXN1" s="383"/>
      <c r="MXO1" s="383"/>
      <c r="MXP1" s="383"/>
      <c r="MXQ1" s="383"/>
      <c r="MXR1" s="383"/>
      <c r="MXS1" s="383"/>
      <c r="MXT1" s="383"/>
      <c r="MXU1" s="383"/>
      <c r="MXV1" s="383"/>
      <c r="MXW1" s="383"/>
      <c r="MXX1" s="383"/>
      <c r="MXY1" s="383"/>
      <c r="MXZ1" s="383"/>
      <c r="MYA1" s="383"/>
      <c r="MYB1" s="383"/>
      <c r="MYC1" s="383"/>
      <c r="MYD1" s="383"/>
      <c r="MYE1" s="383"/>
      <c r="MYF1" s="383"/>
      <c r="MYG1" s="383"/>
      <c r="MYH1" s="383"/>
      <c r="MYI1" s="383"/>
      <c r="MYJ1" s="383"/>
      <c r="MYK1" s="383"/>
      <c r="MYL1" s="383"/>
      <c r="MYM1" s="383"/>
      <c r="MYN1" s="383"/>
      <c r="MYO1" s="383"/>
      <c r="MYP1" s="383"/>
      <c r="MYQ1" s="383"/>
      <c r="MYR1" s="383"/>
      <c r="MYS1" s="383"/>
      <c r="MYT1" s="383"/>
      <c r="MYU1" s="383"/>
      <c r="MYV1" s="383"/>
      <c r="MYW1" s="383"/>
      <c r="MYX1" s="383"/>
      <c r="MYY1" s="383"/>
      <c r="MYZ1" s="383"/>
      <c r="MZA1" s="383"/>
      <c r="MZB1" s="383"/>
      <c r="MZC1" s="383"/>
      <c r="MZD1" s="383"/>
      <c r="MZE1" s="383"/>
      <c r="MZF1" s="383"/>
      <c r="MZG1" s="383"/>
      <c r="MZH1" s="383"/>
      <c r="MZI1" s="383"/>
      <c r="MZJ1" s="383"/>
      <c r="MZK1" s="383"/>
      <c r="MZL1" s="383"/>
      <c r="MZM1" s="383"/>
      <c r="MZN1" s="383"/>
      <c r="MZO1" s="383"/>
      <c r="MZP1" s="383"/>
      <c r="MZQ1" s="383"/>
      <c r="MZR1" s="383"/>
      <c r="MZS1" s="383"/>
      <c r="MZT1" s="383"/>
      <c r="MZU1" s="383"/>
      <c r="MZV1" s="383"/>
      <c r="MZW1" s="383"/>
      <c r="MZX1" s="383"/>
      <c r="MZY1" s="383"/>
      <c r="MZZ1" s="383"/>
      <c r="NAA1" s="383"/>
      <c r="NAB1" s="383"/>
      <c r="NAC1" s="383"/>
      <c r="NAD1" s="383"/>
      <c r="NAE1" s="383"/>
      <c r="NAF1" s="383"/>
      <c r="NAG1" s="383"/>
      <c r="NAH1" s="383"/>
      <c r="NAI1" s="383"/>
      <c r="NAJ1" s="383"/>
      <c r="NAK1" s="383"/>
      <c r="NAL1" s="383"/>
      <c r="NAM1" s="383"/>
      <c r="NAN1" s="383"/>
      <c r="NAO1" s="383"/>
      <c r="NAP1" s="383"/>
      <c r="NAQ1" s="383"/>
      <c r="NAR1" s="383"/>
      <c r="NAS1" s="383"/>
      <c r="NAT1" s="383"/>
      <c r="NAU1" s="383"/>
      <c r="NAV1" s="383"/>
      <c r="NAW1" s="383"/>
      <c r="NAX1" s="383"/>
      <c r="NAY1" s="383"/>
      <c r="NAZ1" s="383"/>
      <c r="NBA1" s="383"/>
      <c r="NBB1" s="383"/>
      <c r="NBC1" s="383"/>
      <c r="NBD1" s="383"/>
      <c r="NBE1" s="383"/>
      <c r="NBF1" s="383"/>
      <c r="NBG1" s="383"/>
      <c r="NBH1" s="383"/>
      <c r="NBI1" s="383"/>
      <c r="NBJ1" s="383"/>
      <c r="NBK1" s="383"/>
      <c r="NBL1" s="383"/>
      <c r="NBM1" s="383"/>
      <c r="NBN1" s="383"/>
      <c r="NBO1" s="383"/>
      <c r="NBP1" s="383"/>
      <c r="NBQ1" s="383"/>
      <c r="NBR1" s="383"/>
      <c r="NBS1" s="383"/>
      <c r="NBT1" s="383"/>
      <c r="NBU1" s="383"/>
      <c r="NBV1" s="383"/>
      <c r="NBW1" s="383"/>
      <c r="NBX1" s="383"/>
      <c r="NBY1" s="383"/>
      <c r="NBZ1" s="383"/>
      <c r="NCA1" s="383"/>
      <c r="NCB1" s="383"/>
      <c r="NCC1" s="383"/>
      <c r="NCD1" s="383"/>
      <c r="NCE1" s="383"/>
      <c r="NCF1" s="383"/>
      <c r="NCG1" s="383"/>
      <c r="NCH1" s="383"/>
      <c r="NCI1" s="383"/>
      <c r="NCJ1" s="383"/>
      <c r="NCK1" s="383"/>
      <c r="NCL1" s="383"/>
      <c r="NCM1" s="383"/>
      <c r="NCN1" s="383"/>
      <c r="NCO1" s="383"/>
      <c r="NCP1" s="383"/>
      <c r="NCQ1" s="383"/>
      <c r="NCR1" s="383"/>
      <c r="NCS1" s="383"/>
      <c r="NCT1" s="383"/>
      <c r="NCU1" s="383"/>
      <c r="NCV1" s="383"/>
      <c r="NCW1" s="383"/>
      <c r="NCX1" s="383"/>
      <c r="NCY1" s="383"/>
      <c r="NCZ1" s="383"/>
      <c r="NDA1" s="383"/>
      <c r="NDB1" s="383"/>
      <c r="NDC1" s="383"/>
      <c r="NDD1" s="383"/>
      <c r="NDE1" s="383"/>
      <c r="NDF1" s="383"/>
      <c r="NDG1" s="383"/>
      <c r="NDH1" s="383"/>
      <c r="NDI1" s="383"/>
      <c r="NDJ1" s="383"/>
      <c r="NDK1" s="383"/>
      <c r="NDL1" s="383"/>
      <c r="NDM1" s="383"/>
      <c r="NDN1" s="383"/>
      <c r="NDO1" s="383"/>
      <c r="NDP1" s="383"/>
      <c r="NDQ1" s="383"/>
      <c r="NDR1" s="383"/>
      <c r="NDS1" s="383"/>
      <c r="NDT1" s="383"/>
      <c r="NDU1" s="383"/>
      <c r="NDV1" s="383"/>
      <c r="NDW1" s="383"/>
      <c r="NDX1" s="383"/>
      <c r="NDY1" s="383"/>
      <c r="NDZ1" s="383"/>
      <c r="NEA1" s="383"/>
      <c r="NEB1" s="383"/>
      <c r="NEC1" s="383"/>
      <c r="NED1" s="383"/>
      <c r="NEE1" s="383"/>
      <c r="NEF1" s="383"/>
      <c r="NEG1" s="383"/>
      <c r="NEH1" s="383"/>
      <c r="NEI1" s="383"/>
      <c r="NEJ1" s="383"/>
      <c r="NEK1" s="383"/>
      <c r="NEL1" s="383"/>
      <c r="NEM1" s="383"/>
      <c r="NEN1" s="383"/>
      <c r="NEO1" s="383"/>
      <c r="NEP1" s="383"/>
      <c r="NEQ1" s="383"/>
      <c r="NER1" s="383"/>
      <c r="NES1" s="383"/>
      <c r="NET1" s="383"/>
      <c r="NEU1" s="383"/>
      <c r="NEV1" s="383"/>
      <c r="NEW1" s="383"/>
      <c r="NEX1" s="383"/>
      <c r="NEY1" s="383"/>
      <c r="NEZ1" s="383"/>
      <c r="NFA1" s="383"/>
      <c r="NFB1" s="383"/>
      <c r="NFC1" s="383"/>
      <c r="NFD1" s="383"/>
      <c r="NFE1" s="383"/>
      <c r="NFF1" s="383"/>
      <c r="NFG1" s="383"/>
      <c r="NFH1" s="383"/>
      <c r="NFI1" s="383"/>
      <c r="NFJ1" s="383"/>
      <c r="NFK1" s="383"/>
      <c r="NFL1" s="383"/>
      <c r="NFM1" s="383"/>
      <c r="NFN1" s="383"/>
      <c r="NFO1" s="383"/>
      <c r="NFP1" s="383"/>
      <c r="NFQ1" s="383"/>
      <c r="NFR1" s="383"/>
      <c r="NFS1" s="383"/>
      <c r="NFT1" s="383"/>
      <c r="NFU1" s="383"/>
      <c r="NFV1" s="383"/>
      <c r="NFW1" s="383"/>
      <c r="NFX1" s="383"/>
      <c r="NFY1" s="383"/>
      <c r="NFZ1" s="383"/>
      <c r="NGA1" s="383"/>
      <c r="NGB1" s="383"/>
      <c r="NGC1" s="383"/>
      <c r="NGD1" s="383"/>
      <c r="NGE1" s="383"/>
      <c r="NGF1" s="383"/>
      <c r="NGG1" s="383"/>
      <c r="NGH1" s="383"/>
      <c r="NGI1" s="383"/>
      <c r="NGJ1" s="383"/>
      <c r="NGK1" s="383"/>
      <c r="NGL1" s="383"/>
      <c r="NGM1" s="383"/>
      <c r="NGN1" s="383"/>
      <c r="NGO1" s="383"/>
      <c r="NGP1" s="383"/>
      <c r="NGQ1" s="383"/>
      <c r="NGR1" s="383"/>
      <c r="NGS1" s="383"/>
      <c r="NGT1" s="383"/>
      <c r="NGU1" s="383"/>
      <c r="NGV1" s="383"/>
      <c r="NGW1" s="383"/>
      <c r="NGX1" s="383"/>
      <c r="NGY1" s="383"/>
      <c r="NGZ1" s="383"/>
      <c r="NHA1" s="383"/>
      <c r="NHB1" s="383"/>
      <c r="NHC1" s="383"/>
      <c r="NHD1" s="383"/>
      <c r="NHE1" s="383"/>
      <c r="NHF1" s="383"/>
      <c r="NHG1" s="383"/>
      <c r="NHH1" s="383"/>
      <c r="NHI1" s="383"/>
      <c r="NHJ1" s="383"/>
      <c r="NHK1" s="383"/>
      <c r="NHL1" s="383"/>
      <c r="NHM1" s="383"/>
      <c r="NHN1" s="383"/>
      <c r="NHO1" s="383"/>
      <c r="NHP1" s="383"/>
      <c r="NHQ1" s="383"/>
      <c r="NHR1" s="383"/>
      <c r="NHS1" s="383"/>
      <c r="NHT1" s="383"/>
      <c r="NHU1" s="383"/>
      <c r="NHV1" s="383"/>
      <c r="NHW1" s="383"/>
      <c r="NHX1" s="383"/>
      <c r="NHY1" s="383"/>
      <c r="NHZ1" s="383"/>
      <c r="NIA1" s="383"/>
      <c r="NIB1" s="383"/>
      <c r="NIC1" s="383"/>
      <c r="NID1" s="383"/>
      <c r="NIE1" s="383"/>
      <c r="NIF1" s="383"/>
      <c r="NIG1" s="383"/>
      <c r="NIH1" s="383"/>
      <c r="NII1" s="383"/>
      <c r="NIJ1" s="383"/>
      <c r="NIK1" s="383"/>
      <c r="NIL1" s="383"/>
      <c r="NIM1" s="383"/>
      <c r="NIN1" s="383"/>
      <c r="NIO1" s="383"/>
      <c r="NIP1" s="383"/>
      <c r="NIQ1" s="383"/>
      <c r="NIR1" s="383"/>
      <c r="NIS1" s="383"/>
      <c r="NIT1" s="383"/>
      <c r="NIU1" s="383"/>
      <c r="NIV1" s="383"/>
      <c r="NIW1" s="383"/>
      <c r="NIX1" s="383"/>
      <c r="NIY1" s="383"/>
      <c r="NIZ1" s="383"/>
      <c r="NJA1" s="383"/>
      <c r="NJB1" s="383"/>
      <c r="NJC1" s="383"/>
      <c r="NJD1" s="383"/>
      <c r="NJE1" s="383"/>
      <c r="NJF1" s="383"/>
      <c r="NJG1" s="383"/>
      <c r="NJH1" s="383"/>
      <c r="NJI1" s="383"/>
      <c r="NJJ1" s="383"/>
      <c r="NJK1" s="383"/>
      <c r="NJL1" s="383"/>
      <c r="NJM1" s="383"/>
      <c r="NJN1" s="383"/>
      <c r="NJO1" s="383"/>
      <c r="NJP1" s="383"/>
      <c r="NJQ1" s="383"/>
      <c r="NJR1" s="383"/>
      <c r="NJS1" s="383"/>
      <c r="NJT1" s="383"/>
      <c r="NJU1" s="383"/>
      <c r="NJV1" s="383"/>
      <c r="NJW1" s="383"/>
      <c r="NJX1" s="383"/>
      <c r="NJY1" s="383"/>
      <c r="NJZ1" s="383"/>
      <c r="NKA1" s="383"/>
      <c r="NKB1" s="383"/>
      <c r="NKC1" s="383"/>
      <c r="NKD1" s="383"/>
      <c r="NKE1" s="383"/>
      <c r="NKF1" s="383"/>
      <c r="NKG1" s="383"/>
      <c r="NKH1" s="383"/>
      <c r="NKI1" s="383"/>
      <c r="NKJ1" s="383"/>
      <c r="NKK1" s="383"/>
      <c r="NKL1" s="383"/>
      <c r="NKM1" s="383"/>
      <c r="NKN1" s="383"/>
      <c r="NKO1" s="383"/>
      <c r="NKP1" s="383"/>
      <c r="NKQ1" s="383"/>
      <c r="NKR1" s="383"/>
      <c r="NKS1" s="383"/>
      <c r="NKT1" s="383"/>
      <c r="NKU1" s="383"/>
      <c r="NKV1" s="383"/>
      <c r="NKW1" s="383"/>
      <c r="NKX1" s="383"/>
      <c r="NKY1" s="383"/>
      <c r="NKZ1" s="383"/>
      <c r="NLA1" s="383"/>
      <c r="NLB1" s="383"/>
      <c r="NLC1" s="383"/>
      <c r="NLD1" s="383"/>
      <c r="NLE1" s="383"/>
      <c r="NLF1" s="383"/>
      <c r="NLG1" s="383"/>
      <c r="NLH1" s="383"/>
      <c r="NLI1" s="383"/>
      <c r="NLJ1" s="383"/>
      <c r="NLK1" s="383"/>
      <c r="NLL1" s="383"/>
      <c r="NLM1" s="383"/>
      <c r="NLN1" s="383"/>
      <c r="NLO1" s="383"/>
      <c r="NLP1" s="383"/>
      <c r="NLQ1" s="383"/>
      <c r="NLR1" s="383"/>
      <c r="NLS1" s="383"/>
      <c r="NLT1" s="383"/>
      <c r="NLU1" s="383"/>
      <c r="NLV1" s="383"/>
      <c r="NLW1" s="383"/>
      <c r="NLX1" s="383"/>
      <c r="NLY1" s="383"/>
      <c r="NLZ1" s="383"/>
      <c r="NMA1" s="383"/>
      <c r="NMB1" s="383"/>
      <c r="NMC1" s="383"/>
      <c r="NMD1" s="383"/>
      <c r="NME1" s="383"/>
      <c r="NMF1" s="383"/>
      <c r="NMG1" s="383"/>
      <c r="NMH1" s="383"/>
      <c r="NMI1" s="383"/>
      <c r="NMJ1" s="383"/>
      <c r="NMK1" s="383"/>
      <c r="NML1" s="383"/>
      <c r="NMM1" s="383"/>
      <c r="NMN1" s="383"/>
      <c r="NMO1" s="383"/>
      <c r="NMP1" s="383"/>
      <c r="NMQ1" s="383"/>
      <c r="NMR1" s="383"/>
      <c r="NMS1" s="383"/>
      <c r="NMT1" s="383"/>
      <c r="NMU1" s="383"/>
      <c r="NMV1" s="383"/>
      <c r="NMW1" s="383"/>
      <c r="NMX1" s="383"/>
      <c r="NMY1" s="383"/>
      <c r="NMZ1" s="383"/>
      <c r="NNA1" s="383"/>
      <c r="NNB1" s="383"/>
      <c r="NNC1" s="383"/>
      <c r="NND1" s="383"/>
      <c r="NNE1" s="383"/>
      <c r="NNF1" s="383"/>
      <c r="NNG1" s="383"/>
      <c r="NNH1" s="383"/>
      <c r="NNI1" s="383"/>
      <c r="NNJ1" s="383"/>
      <c r="NNK1" s="383"/>
      <c r="NNL1" s="383"/>
      <c r="NNM1" s="383"/>
      <c r="NNN1" s="383"/>
      <c r="NNO1" s="383"/>
      <c r="NNP1" s="383"/>
      <c r="NNQ1" s="383"/>
      <c r="NNR1" s="383"/>
      <c r="NNS1" s="383"/>
      <c r="NNT1" s="383"/>
      <c r="NNU1" s="383"/>
      <c r="NNV1" s="383"/>
      <c r="NNW1" s="383"/>
      <c r="NNX1" s="383"/>
      <c r="NNY1" s="383"/>
      <c r="NNZ1" s="383"/>
      <c r="NOA1" s="383"/>
      <c r="NOB1" s="383"/>
      <c r="NOC1" s="383"/>
      <c r="NOD1" s="383"/>
      <c r="NOE1" s="383"/>
      <c r="NOF1" s="383"/>
      <c r="NOG1" s="383"/>
      <c r="NOH1" s="383"/>
      <c r="NOI1" s="383"/>
      <c r="NOJ1" s="383"/>
      <c r="NOK1" s="383"/>
      <c r="NOL1" s="383"/>
      <c r="NOM1" s="383"/>
      <c r="NON1" s="383"/>
      <c r="NOO1" s="383"/>
      <c r="NOP1" s="383"/>
      <c r="NOQ1" s="383"/>
      <c r="NOR1" s="383"/>
      <c r="NOS1" s="383"/>
      <c r="NOT1" s="383"/>
      <c r="NOU1" s="383"/>
      <c r="NOV1" s="383"/>
      <c r="NOW1" s="383"/>
      <c r="NOX1" s="383"/>
      <c r="NOY1" s="383"/>
      <c r="NOZ1" s="383"/>
      <c r="NPA1" s="383"/>
      <c r="NPB1" s="383"/>
      <c r="NPC1" s="383"/>
      <c r="NPD1" s="383"/>
      <c r="NPE1" s="383"/>
      <c r="NPF1" s="383"/>
      <c r="NPG1" s="383"/>
      <c r="NPH1" s="383"/>
      <c r="NPI1" s="383"/>
      <c r="NPJ1" s="383"/>
      <c r="NPK1" s="383"/>
      <c r="NPL1" s="383"/>
      <c r="NPM1" s="383"/>
      <c r="NPN1" s="383"/>
      <c r="NPO1" s="383"/>
      <c r="NPP1" s="383"/>
      <c r="NPQ1" s="383"/>
      <c r="NPR1" s="383"/>
      <c r="NPS1" s="383"/>
      <c r="NPT1" s="383"/>
      <c r="NPU1" s="383"/>
      <c r="NPV1" s="383"/>
      <c r="NPW1" s="383"/>
      <c r="NPX1" s="383"/>
      <c r="NPY1" s="383"/>
      <c r="NPZ1" s="383"/>
      <c r="NQA1" s="383"/>
      <c r="NQB1" s="383"/>
      <c r="NQC1" s="383"/>
      <c r="NQD1" s="383"/>
      <c r="NQE1" s="383"/>
      <c r="NQF1" s="383"/>
      <c r="NQG1" s="383"/>
      <c r="NQH1" s="383"/>
      <c r="NQI1" s="383"/>
      <c r="NQJ1" s="383"/>
      <c r="NQK1" s="383"/>
      <c r="NQL1" s="383"/>
      <c r="NQM1" s="383"/>
      <c r="NQN1" s="383"/>
      <c r="NQO1" s="383"/>
      <c r="NQP1" s="383"/>
      <c r="NQQ1" s="383"/>
      <c r="NQR1" s="383"/>
      <c r="NQS1" s="383"/>
      <c r="NQT1" s="383"/>
      <c r="NQU1" s="383"/>
      <c r="NQV1" s="383"/>
      <c r="NQW1" s="383"/>
      <c r="NQX1" s="383"/>
      <c r="NQY1" s="383"/>
      <c r="NQZ1" s="383"/>
      <c r="NRA1" s="383"/>
      <c r="NRB1" s="383"/>
      <c r="NRC1" s="383"/>
      <c r="NRD1" s="383"/>
      <c r="NRE1" s="383"/>
      <c r="NRF1" s="383"/>
      <c r="NRG1" s="383"/>
      <c r="NRH1" s="383"/>
      <c r="NRI1" s="383"/>
      <c r="NRJ1" s="383"/>
      <c r="NRK1" s="383"/>
      <c r="NRL1" s="383"/>
      <c r="NRM1" s="383"/>
      <c r="NRN1" s="383"/>
      <c r="NRO1" s="383"/>
      <c r="NRP1" s="383"/>
      <c r="NRQ1" s="383"/>
      <c r="NRR1" s="383"/>
      <c r="NRS1" s="383"/>
      <c r="NRT1" s="383"/>
      <c r="NRU1" s="383"/>
      <c r="NRV1" s="383"/>
      <c r="NRW1" s="383"/>
      <c r="NRX1" s="383"/>
      <c r="NRY1" s="383"/>
      <c r="NRZ1" s="383"/>
      <c r="NSA1" s="383"/>
      <c r="NSB1" s="383"/>
      <c r="NSC1" s="383"/>
      <c r="NSD1" s="383"/>
      <c r="NSE1" s="383"/>
      <c r="NSF1" s="383"/>
      <c r="NSG1" s="383"/>
      <c r="NSH1" s="383"/>
      <c r="NSI1" s="383"/>
      <c r="NSJ1" s="383"/>
      <c r="NSK1" s="383"/>
      <c r="NSL1" s="383"/>
      <c r="NSM1" s="383"/>
      <c r="NSN1" s="383"/>
      <c r="NSO1" s="383"/>
      <c r="NSP1" s="383"/>
      <c r="NSQ1" s="383"/>
      <c r="NSR1" s="383"/>
      <c r="NSS1" s="383"/>
      <c r="NST1" s="383"/>
      <c r="NSU1" s="383"/>
      <c r="NSV1" s="383"/>
      <c r="NSW1" s="383"/>
      <c r="NSX1" s="383"/>
      <c r="NSY1" s="383"/>
      <c r="NSZ1" s="383"/>
      <c r="NTA1" s="383"/>
      <c r="NTB1" s="383"/>
      <c r="NTC1" s="383"/>
      <c r="NTD1" s="383"/>
      <c r="NTE1" s="383"/>
      <c r="NTF1" s="383"/>
      <c r="NTG1" s="383"/>
      <c r="NTH1" s="383"/>
      <c r="NTI1" s="383"/>
      <c r="NTJ1" s="383"/>
      <c r="NTK1" s="383"/>
      <c r="NTL1" s="383"/>
      <c r="NTM1" s="383"/>
      <c r="NTN1" s="383"/>
      <c r="NTO1" s="383"/>
      <c r="NTP1" s="383"/>
      <c r="NTQ1" s="383"/>
      <c r="NTR1" s="383"/>
      <c r="NTS1" s="383"/>
      <c r="NTT1" s="383"/>
      <c r="NTU1" s="383"/>
      <c r="NTV1" s="383"/>
      <c r="NTW1" s="383"/>
      <c r="NTX1" s="383"/>
      <c r="NTY1" s="383"/>
      <c r="NTZ1" s="383"/>
      <c r="NUA1" s="383"/>
      <c r="NUB1" s="383"/>
      <c r="NUC1" s="383"/>
      <c r="NUD1" s="383"/>
      <c r="NUE1" s="383"/>
      <c r="NUF1" s="383"/>
      <c r="NUG1" s="383"/>
      <c r="NUH1" s="383"/>
      <c r="NUI1" s="383"/>
      <c r="NUJ1" s="383"/>
      <c r="NUK1" s="383"/>
      <c r="NUL1" s="383"/>
      <c r="NUM1" s="383"/>
      <c r="NUN1" s="383"/>
      <c r="NUO1" s="383"/>
      <c r="NUP1" s="383"/>
      <c r="NUQ1" s="383"/>
      <c r="NUR1" s="383"/>
      <c r="NUS1" s="383"/>
      <c r="NUT1" s="383"/>
      <c r="NUU1" s="383"/>
      <c r="NUV1" s="383"/>
      <c r="NUW1" s="383"/>
      <c r="NUX1" s="383"/>
      <c r="NUY1" s="383"/>
      <c r="NUZ1" s="383"/>
      <c r="NVA1" s="383"/>
      <c r="NVB1" s="383"/>
      <c r="NVC1" s="383"/>
      <c r="NVD1" s="383"/>
      <c r="NVE1" s="383"/>
      <c r="NVF1" s="383"/>
      <c r="NVG1" s="383"/>
      <c r="NVH1" s="383"/>
      <c r="NVI1" s="383"/>
      <c r="NVJ1" s="383"/>
      <c r="NVK1" s="383"/>
      <c r="NVL1" s="383"/>
      <c r="NVM1" s="383"/>
      <c r="NVN1" s="383"/>
      <c r="NVO1" s="383"/>
      <c r="NVP1" s="383"/>
      <c r="NVQ1" s="383"/>
      <c r="NVR1" s="383"/>
      <c r="NVS1" s="383"/>
      <c r="NVT1" s="383"/>
      <c r="NVU1" s="383"/>
      <c r="NVV1" s="383"/>
      <c r="NVW1" s="383"/>
      <c r="NVX1" s="383"/>
      <c r="NVY1" s="383"/>
      <c r="NVZ1" s="383"/>
      <c r="NWA1" s="383"/>
      <c r="NWB1" s="383"/>
      <c r="NWC1" s="383"/>
      <c r="NWD1" s="383"/>
      <c r="NWE1" s="383"/>
      <c r="NWF1" s="383"/>
      <c r="NWG1" s="383"/>
      <c r="NWH1" s="383"/>
      <c r="NWI1" s="383"/>
      <c r="NWJ1" s="383"/>
      <c r="NWK1" s="383"/>
      <c r="NWL1" s="383"/>
      <c r="NWM1" s="383"/>
      <c r="NWN1" s="383"/>
      <c r="NWO1" s="383"/>
      <c r="NWP1" s="383"/>
      <c r="NWQ1" s="383"/>
      <c r="NWR1" s="383"/>
      <c r="NWS1" s="383"/>
      <c r="NWT1" s="383"/>
      <c r="NWU1" s="383"/>
      <c r="NWV1" s="383"/>
      <c r="NWW1" s="383"/>
      <c r="NWX1" s="383"/>
      <c r="NWY1" s="383"/>
      <c r="NWZ1" s="383"/>
      <c r="NXA1" s="383"/>
      <c r="NXB1" s="383"/>
      <c r="NXC1" s="383"/>
      <c r="NXD1" s="383"/>
      <c r="NXE1" s="383"/>
      <c r="NXF1" s="383"/>
      <c r="NXG1" s="383"/>
      <c r="NXH1" s="383"/>
      <c r="NXI1" s="383"/>
      <c r="NXJ1" s="383"/>
      <c r="NXK1" s="383"/>
      <c r="NXL1" s="383"/>
      <c r="NXM1" s="383"/>
      <c r="NXN1" s="383"/>
      <c r="NXO1" s="383"/>
      <c r="NXP1" s="383"/>
      <c r="NXQ1" s="383"/>
      <c r="NXR1" s="383"/>
      <c r="NXS1" s="383"/>
      <c r="NXT1" s="383"/>
      <c r="NXU1" s="383"/>
      <c r="NXV1" s="383"/>
      <c r="NXW1" s="383"/>
      <c r="NXX1" s="383"/>
      <c r="NXY1" s="383"/>
      <c r="NXZ1" s="383"/>
      <c r="NYA1" s="383"/>
      <c r="NYB1" s="383"/>
      <c r="NYC1" s="383"/>
      <c r="NYD1" s="383"/>
      <c r="NYE1" s="383"/>
      <c r="NYF1" s="383"/>
      <c r="NYG1" s="383"/>
      <c r="NYH1" s="383"/>
      <c r="NYI1" s="383"/>
      <c r="NYJ1" s="383"/>
      <c r="NYK1" s="383"/>
      <c r="NYL1" s="383"/>
      <c r="NYM1" s="383"/>
      <c r="NYN1" s="383"/>
      <c r="NYO1" s="383"/>
      <c r="NYP1" s="383"/>
      <c r="NYQ1" s="383"/>
      <c r="NYR1" s="383"/>
      <c r="NYS1" s="383"/>
      <c r="NYT1" s="383"/>
      <c r="NYU1" s="383"/>
      <c r="NYV1" s="383"/>
      <c r="NYW1" s="383"/>
      <c r="NYX1" s="383"/>
      <c r="NYY1" s="383"/>
      <c r="NYZ1" s="383"/>
      <c r="NZA1" s="383"/>
      <c r="NZB1" s="383"/>
      <c r="NZC1" s="383"/>
      <c r="NZD1" s="383"/>
      <c r="NZE1" s="383"/>
      <c r="NZF1" s="383"/>
      <c r="NZG1" s="383"/>
      <c r="NZH1" s="383"/>
      <c r="NZI1" s="383"/>
      <c r="NZJ1" s="383"/>
      <c r="NZK1" s="383"/>
      <c r="NZL1" s="383"/>
      <c r="NZM1" s="383"/>
      <c r="NZN1" s="383"/>
      <c r="NZO1" s="383"/>
      <c r="NZP1" s="383"/>
      <c r="NZQ1" s="383"/>
      <c r="NZR1" s="383"/>
      <c r="NZS1" s="383"/>
      <c r="NZT1" s="383"/>
      <c r="NZU1" s="383"/>
      <c r="NZV1" s="383"/>
      <c r="NZW1" s="383"/>
      <c r="NZX1" s="383"/>
      <c r="NZY1" s="383"/>
      <c r="NZZ1" s="383"/>
      <c r="OAA1" s="383"/>
      <c r="OAB1" s="383"/>
      <c r="OAC1" s="383"/>
      <c r="OAD1" s="383"/>
      <c r="OAE1" s="383"/>
      <c r="OAF1" s="383"/>
      <c r="OAG1" s="383"/>
      <c r="OAH1" s="383"/>
      <c r="OAI1" s="383"/>
      <c r="OAJ1" s="383"/>
      <c r="OAK1" s="383"/>
      <c r="OAL1" s="383"/>
      <c r="OAM1" s="383"/>
      <c r="OAN1" s="383"/>
      <c r="OAO1" s="383"/>
      <c r="OAP1" s="383"/>
      <c r="OAQ1" s="383"/>
      <c r="OAR1" s="383"/>
      <c r="OAS1" s="383"/>
      <c r="OAT1" s="383"/>
      <c r="OAU1" s="383"/>
      <c r="OAV1" s="383"/>
      <c r="OAW1" s="383"/>
      <c r="OAX1" s="383"/>
      <c r="OAY1" s="383"/>
      <c r="OAZ1" s="383"/>
      <c r="OBA1" s="383"/>
      <c r="OBB1" s="383"/>
      <c r="OBC1" s="383"/>
      <c r="OBD1" s="383"/>
      <c r="OBE1" s="383"/>
      <c r="OBF1" s="383"/>
      <c r="OBG1" s="383"/>
      <c r="OBH1" s="383"/>
      <c r="OBI1" s="383"/>
      <c r="OBJ1" s="383"/>
      <c r="OBK1" s="383"/>
      <c r="OBL1" s="383"/>
      <c r="OBM1" s="383"/>
      <c r="OBN1" s="383"/>
      <c r="OBO1" s="383"/>
      <c r="OBP1" s="383"/>
      <c r="OBQ1" s="383"/>
      <c r="OBR1" s="383"/>
      <c r="OBS1" s="383"/>
      <c r="OBT1" s="383"/>
      <c r="OBU1" s="383"/>
      <c r="OBV1" s="383"/>
      <c r="OBW1" s="383"/>
      <c r="OBX1" s="383"/>
      <c r="OBY1" s="383"/>
      <c r="OBZ1" s="383"/>
      <c r="OCA1" s="383"/>
      <c r="OCB1" s="383"/>
      <c r="OCC1" s="383"/>
      <c r="OCD1" s="383"/>
      <c r="OCE1" s="383"/>
      <c r="OCF1" s="383"/>
      <c r="OCG1" s="383"/>
      <c r="OCH1" s="383"/>
      <c r="OCI1" s="383"/>
      <c r="OCJ1" s="383"/>
      <c r="OCK1" s="383"/>
      <c r="OCL1" s="383"/>
      <c r="OCM1" s="383"/>
      <c r="OCN1" s="383"/>
      <c r="OCO1" s="383"/>
      <c r="OCP1" s="383"/>
      <c r="OCQ1" s="383"/>
      <c r="OCR1" s="383"/>
      <c r="OCS1" s="383"/>
      <c r="OCT1" s="383"/>
      <c r="OCU1" s="383"/>
      <c r="OCV1" s="383"/>
      <c r="OCW1" s="383"/>
      <c r="OCX1" s="383"/>
      <c r="OCY1" s="383"/>
      <c r="OCZ1" s="383"/>
      <c r="ODA1" s="383"/>
      <c r="ODB1" s="383"/>
      <c r="ODC1" s="383"/>
      <c r="ODD1" s="383"/>
      <c r="ODE1" s="383"/>
      <c r="ODF1" s="383"/>
      <c r="ODG1" s="383"/>
      <c r="ODH1" s="383"/>
      <c r="ODI1" s="383"/>
      <c r="ODJ1" s="383"/>
      <c r="ODK1" s="383"/>
      <c r="ODL1" s="383"/>
      <c r="ODM1" s="383"/>
      <c r="ODN1" s="383"/>
      <c r="ODO1" s="383"/>
      <c r="ODP1" s="383"/>
      <c r="ODQ1" s="383"/>
      <c r="ODR1" s="383"/>
      <c r="ODS1" s="383"/>
      <c r="ODT1" s="383"/>
      <c r="ODU1" s="383"/>
      <c r="ODV1" s="383"/>
      <c r="ODW1" s="383"/>
      <c r="ODX1" s="383"/>
      <c r="ODY1" s="383"/>
      <c r="ODZ1" s="383"/>
      <c r="OEA1" s="383"/>
      <c r="OEB1" s="383"/>
      <c r="OEC1" s="383"/>
      <c r="OED1" s="383"/>
      <c r="OEE1" s="383"/>
      <c r="OEF1" s="383"/>
      <c r="OEG1" s="383"/>
      <c r="OEH1" s="383"/>
      <c r="OEI1" s="383"/>
      <c r="OEJ1" s="383"/>
      <c r="OEK1" s="383"/>
      <c r="OEL1" s="383"/>
      <c r="OEM1" s="383"/>
      <c r="OEN1" s="383"/>
      <c r="OEO1" s="383"/>
      <c r="OEP1" s="383"/>
      <c r="OEQ1" s="383"/>
      <c r="OER1" s="383"/>
      <c r="OES1" s="383"/>
      <c r="OET1" s="383"/>
      <c r="OEU1" s="383"/>
      <c r="OEV1" s="383"/>
      <c r="OEW1" s="383"/>
      <c r="OEX1" s="383"/>
      <c r="OEY1" s="383"/>
      <c r="OEZ1" s="383"/>
      <c r="OFA1" s="383"/>
      <c r="OFB1" s="383"/>
      <c r="OFC1" s="383"/>
      <c r="OFD1" s="383"/>
      <c r="OFE1" s="383"/>
      <c r="OFF1" s="383"/>
      <c r="OFG1" s="383"/>
      <c r="OFH1" s="383"/>
      <c r="OFI1" s="383"/>
      <c r="OFJ1" s="383"/>
      <c r="OFK1" s="383"/>
      <c r="OFL1" s="383"/>
      <c r="OFM1" s="383"/>
      <c r="OFN1" s="383"/>
      <c r="OFO1" s="383"/>
      <c r="OFP1" s="383"/>
      <c r="OFQ1" s="383"/>
      <c r="OFR1" s="383"/>
      <c r="OFS1" s="383"/>
      <c r="OFT1" s="383"/>
      <c r="OFU1" s="383"/>
      <c r="OFV1" s="383"/>
      <c r="OFW1" s="383"/>
      <c r="OFX1" s="383"/>
      <c r="OFY1" s="383"/>
      <c r="OFZ1" s="383"/>
      <c r="OGA1" s="383"/>
      <c r="OGB1" s="383"/>
      <c r="OGC1" s="383"/>
      <c r="OGD1" s="383"/>
      <c r="OGE1" s="383"/>
      <c r="OGF1" s="383"/>
      <c r="OGG1" s="383"/>
      <c r="OGH1" s="383"/>
      <c r="OGI1" s="383"/>
      <c r="OGJ1" s="383"/>
      <c r="OGK1" s="383"/>
      <c r="OGL1" s="383"/>
      <c r="OGM1" s="383"/>
      <c r="OGN1" s="383"/>
      <c r="OGO1" s="383"/>
      <c r="OGP1" s="383"/>
      <c r="OGQ1" s="383"/>
      <c r="OGR1" s="383"/>
      <c r="OGS1" s="383"/>
      <c r="OGT1" s="383"/>
      <c r="OGU1" s="383"/>
      <c r="OGV1" s="383"/>
      <c r="OGW1" s="383"/>
      <c r="OGX1" s="383"/>
      <c r="OGY1" s="383"/>
      <c r="OGZ1" s="383"/>
      <c r="OHA1" s="383"/>
      <c r="OHB1" s="383"/>
      <c r="OHC1" s="383"/>
      <c r="OHD1" s="383"/>
      <c r="OHE1" s="383"/>
      <c r="OHF1" s="383"/>
      <c r="OHG1" s="383"/>
      <c r="OHH1" s="383"/>
      <c r="OHI1" s="383"/>
      <c r="OHJ1" s="383"/>
      <c r="OHK1" s="383"/>
      <c r="OHL1" s="383"/>
      <c r="OHM1" s="383"/>
      <c r="OHN1" s="383"/>
      <c r="OHO1" s="383"/>
      <c r="OHP1" s="383"/>
      <c r="OHQ1" s="383"/>
      <c r="OHR1" s="383"/>
      <c r="OHS1" s="383"/>
      <c r="OHT1" s="383"/>
      <c r="OHU1" s="383"/>
      <c r="OHV1" s="383"/>
      <c r="OHW1" s="383"/>
      <c r="OHX1" s="383"/>
      <c r="OHY1" s="383"/>
      <c r="OHZ1" s="383"/>
      <c r="OIA1" s="383"/>
      <c r="OIB1" s="383"/>
      <c r="OIC1" s="383"/>
      <c r="OID1" s="383"/>
      <c r="OIE1" s="383"/>
      <c r="OIF1" s="383"/>
      <c r="OIG1" s="383"/>
      <c r="OIH1" s="383"/>
      <c r="OII1" s="383"/>
      <c r="OIJ1" s="383"/>
      <c r="OIK1" s="383"/>
      <c r="OIL1" s="383"/>
      <c r="OIM1" s="383"/>
      <c r="OIN1" s="383"/>
      <c r="OIO1" s="383"/>
      <c r="OIP1" s="383"/>
      <c r="OIQ1" s="383"/>
      <c r="OIR1" s="383"/>
      <c r="OIS1" s="383"/>
      <c r="OIT1" s="383"/>
      <c r="OIU1" s="383"/>
      <c r="OIV1" s="383"/>
      <c r="OIW1" s="383"/>
      <c r="OIX1" s="383"/>
      <c r="OIY1" s="383"/>
      <c r="OIZ1" s="383"/>
      <c r="OJA1" s="383"/>
      <c r="OJB1" s="383"/>
      <c r="OJC1" s="383"/>
      <c r="OJD1" s="383"/>
      <c r="OJE1" s="383"/>
      <c r="OJF1" s="383"/>
      <c r="OJG1" s="383"/>
      <c r="OJH1" s="383"/>
      <c r="OJI1" s="383"/>
      <c r="OJJ1" s="383"/>
      <c r="OJK1" s="383"/>
      <c r="OJL1" s="383"/>
      <c r="OJM1" s="383"/>
      <c r="OJN1" s="383"/>
      <c r="OJO1" s="383"/>
      <c r="OJP1" s="383"/>
      <c r="OJQ1" s="383"/>
      <c r="OJR1" s="383"/>
      <c r="OJS1" s="383"/>
      <c r="OJT1" s="383"/>
      <c r="OJU1" s="383"/>
      <c r="OJV1" s="383"/>
      <c r="OJW1" s="383"/>
      <c r="OJX1" s="383"/>
      <c r="OJY1" s="383"/>
      <c r="OJZ1" s="383"/>
      <c r="OKA1" s="383"/>
      <c r="OKB1" s="383"/>
      <c r="OKC1" s="383"/>
      <c r="OKD1" s="383"/>
      <c r="OKE1" s="383"/>
      <c r="OKF1" s="383"/>
      <c r="OKG1" s="383"/>
      <c r="OKH1" s="383"/>
      <c r="OKI1" s="383"/>
      <c r="OKJ1" s="383"/>
      <c r="OKK1" s="383"/>
      <c r="OKL1" s="383"/>
      <c r="OKM1" s="383"/>
      <c r="OKN1" s="383"/>
      <c r="OKO1" s="383"/>
      <c r="OKP1" s="383"/>
      <c r="OKQ1" s="383"/>
      <c r="OKR1" s="383"/>
      <c r="OKS1" s="383"/>
      <c r="OKT1" s="383"/>
      <c r="OKU1" s="383"/>
      <c r="OKV1" s="383"/>
      <c r="OKW1" s="383"/>
      <c r="OKX1" s="383"/>
      <c r="OKY1" s="383"/>
      <c r="OKZ1" s="383"/>
      <c r="OLA1" s="383"/>
      <c r="OLB1" s="383"/>
      <c r="OLC1" s="383"/>
      <c r="OLD1" s="383"/>
      <c r="OLE1" s="383"/>
      <c r="OLF1" s="383"/>
      <c r="OLG1" s="383"/>
      <c r="OLH1" s="383"/>
      <c r="OLI1" s="383"/>
      <c r="OLJ1" s="383"/>
      <c r="OLK1" s="383"/>
      <c r="OLL1" s="383"/>
      <c r="OLM1" s="383"/>
      <c r="OLN1" s="383"/>
      <c r="OLO1" s="383"/>
      <c r="OLP1" s="383"/>
      <c r="OLQ1" s="383"/>
      <c r="OLR1" s="383"/>
      <c r="OLS1" s="383"/>
      <c r="OLT1" s="383"/>
      <c r="OLU1" s="383"/>
      <c r="OLV1" s="383"/>
      <c r="OLW1" s="383"/>
      <c r="OLX1" s="383"/>
      <c r="OLY1" s="383"/>
      <c r="OLZ1" s="383"/>
      <c r="OMA1" s="383"/>
      <c r="OMB1" s="383"/>
      <c r="OMC1" s="383"/>
      <c r="OMD1" s="383"/>
      <c r="OME1" s="383"/>
      <c r="OMF1" s="383"/>
      <c r="OMG1" s="383"/>
      <c r="OMH1" s="383"/>
      <c r="OMI1" s="383"/>
      <c r="OMJ1" s="383"/>
      <c r="OMK1" s="383"/>
      <c r="OML1" s="383"/>
      <c r="OMM1" s="383"/>
      <c r="OMN1" s="383"/>
      <c r="OMO1" s="383"/>
      <c r="OMP1" s="383"/>
      <c r="OMQ1" s="383"/>
      <c r="OMR1" s="383"/>
      <c r="OMS1" s="383"/>
      <c r="OMT1" s="383"/>
      <c r="OMU1" s="383"/>
      <c r="OMV1" s="383"/>
      <c r="OMW1" s="383"/>
      <c r="OMX1" s="383"/>
      <c r="OMY1" s="383"/>
      <c r="OMZ1" s="383"/>
      <c r="ONA1" s="383"/>
      <c r="ONB1" s="383"/>
      <c r="ONC1" s="383"/>
      <c r="OND1" s="383"/>
      <c r="ONE1" s="383"/>
      <c r="ONF1" s="383"/>
      <c r="ONG1" s="383"/>
      <c r="ONH1" s="383"/>
      <c r="ONI1" s="383"/>
      <c r="ONJ1" s="383"/>
      <c r="ONK1" s="383"/>
      <c r="ONL1" s="383"/>
      <c r="ONM1" s="383"/>
      <c r="ONN1" s="383"/>
      <c r="ONO1" s="383"/>
      <c r="ONP1" s="383"/>
      <c r="ONQ1" s="383"/>
      <c r="ONR1" s="383"/>
      <c r="ONS1" s="383"/>
      <c r="ONT1" s="383"/>
      <c r="ONU1" s="383"/>
      <c r="ONV1" s="383"/>
      <c r="ONW1" s="383"/>
      <c r="ONX1" s="383"/>
      <c r="ONY1" s="383"/>
      <c r="ONZ1" s="383"/>
      <c r="OOA1" s="383"/>
      <c r="OOB1" s="383"/>
      <c r="OOC1" s="383"/>
      <c r="OOD1" s="383"/>
      <c r="OOE1" s="383"/>
      <c r="OOF1" s="383"/>
      <c r="OOG1" s="383"/>
      <c r="OOH1" s="383"/>
      <c r="OOI1" s="383"/>
      <c r="OOJ1" s="383"/>
      <c r="OOK1" s="383"/>
      <c r="OOL1" s="383"/>
      <c r="OOM1" s="383"/>
      <c r="OON1" s="383"/>
      <c r="OOO1" s="383"/>
      <c r="OOP1" s="383"/>
      <c r="OOQ1" s="383"/>
      <c r="OOR1" s="383"/>
      <c r="OOS1" s="383"/>
      <c r="OOT1" s="383"/>
      <c r="OOU1" s="383"/>
      <c r="OOV1" s="383"/>
      <c r="OOW1" s="383"/>
      <c r="OOX1" s="383"/>
      <c r="OOY1" s="383"/>
      <c r="OOZ1" s="383"/>
      <c r="OPA1" s="383"/>
      <c r="OPB1" s="383"/>
      <c r="OPC1" s="383"/>
      <c r="OPD1" s="383"/>
      <c r="OPE1" s="383"/>
      <c r="OPF1" s="383"/>
      <c r="OPG1" s="383"/>
      <c r="OPH1" s="383"/>
      <c r="OPI1" s="383"/>
      <c r="OPJ1" s="383"/>
      <c r="OPK1" s="383"/>
      <c r="OPL1" s="383"/>
      <c r="OPM1" s="383"/>
      <c r="OPN1" s="383"/>
      <c r="OPO1" s="383"/>
      <c r="OPP1" s="383"/>
      <c r="OPQ1" s="383"/>
      <c r="OPR1" s="383"/>
      <c r="OPS1" s="383"/>
      <c r="OPT1" s="383"/>
      <c r="OPU1" s="383"/>
      <c r="OPV1" s="383"/>
      <c r="OPW1" s="383"/>
      <c r="OPX1" s="383"/>
      <c r="OPY1" s="383"/>
      <c r="OPZ1" s="383"/>
      <c r="OQA1" s="383"/>
      <c r="OQB1" s="383"/>
      <c r="OQC1" s="383"/>
      <c r="OQD1" s="383"/>
      <c r="OQE1" s="383"/>
      <c r="OQF1" s="383"/>
      <c r="OQG1" s="383"/>
      <c r="OQH1" s="383"/>
      <c r="OQI1" s="383"/>
      <c r="OQJ1" s="383"/>
      <c r="OQK1" s="383"/>
      <c r="OQL1" s="383"/>
      <c r="OQM1" s="383"/>
      <c r="OQN1" s="383"/>
      <c r="OQO1" s="383"/>
      <c r="OQP1" s="383"/>
      <c r="OQQ1" s="383"/>
      <c r="OQR1" s="383"/>
      <c r="OQS1" s="383"/>
      <c r="OQT1" s="383"/>
      <c r="OQU1" s="383"/>
      <c r="OQV1" s="383"/>
      <c r="OQW1" s="383"/>
      <c r="OQX1" s="383"/>
      <c r="OQY1" s="383"/>
      <c r="OQZ1" s="383"/>
      <c r="ORA1" s="383"/>
      <c r="ORB1" s="383"/>
      <c r="ORC1" s="383"/>
      <c r="ORD1" s="383"/>
      <c r="ORE1" s="383"/>
      <c r="ORF1" s="383"/>
      <c r="ORG1" s="383"/>
      <c r="ORH1" s="383"/>
      <c r="ORI1" s="383"/>
      <c r="ORJ1" s="383"/>
      <c r="ORK1" s="383"/>
      <c r="ORL1" s="383"/>
      <c r="ORM1" s="383"/>
      <c r="ORN1" s="383"/>
      <c r="ORO1" s="383"/>
      <c r="ORP1" s="383"/>
      <c r="ORQ1" s="383"/>
      <c r="ORR1" s="383"/>
      <c r="ORS1" s="383"/>
      <c r="ORT1" s="383"/>
      <c r="ORU1" s="383"/>
      <c r="ORV1" s="383"/>
      <c r="ORW1" s="383"/>
      <c r="ORX1" s="383"/>
      <c r="ORY1" s="383"/>
      <c r="ORZ1" s="383"/>
      <c r="OSA1" s="383"/>
      <c r="OSB1" s="383"/>
      <c r="OSC1" s="383"/>
      <c r="OSD1" s="383"/>
      <c r="OSE1" s="383"/>
      <c r="OSF1" s="383"/>
      <c r="OSG1" s="383"/>
      <c r="OSH1" s="383"/>
      <c r="OSI1" s="383"/>
      <c r="OSJ1" s="383"/>
      <c r="OSK1" s="383"/>
      <c r="OSL1" s="383"/>
      <c r="OSM1" s="383"/>
      <c r="OSN1" s="383"/>
      <c r="OSO1" s="383"/>
      <c r="OSP1" s="383"/>
      <c r="OSQ1" s="383"/>
      <c r="OSR1" s="383"/>
      <c r="OSS1" s="383"/>
      <c r="OST1" s="383"/>
      <c r="OSU1" s="383"/>
      <c r="OSV1" s="383"/>
      <c r="OSW1" s="383"/>
      <c r="OSX1" s="383"/>
      <c r="OSY1" s="383"/>
      <c r="OSZ1" s="383"/>
      <c r="OTA1" s="383"/>
      <c r="OTB1" s="383"/>
      <c r="OTC1" s="383"/>
      <c r="OTD1" s="383"/>
      <c r="OTE1" s="383"/>
      <c r="OTF1" s="383"/>
      <c r="OTG1" s="383"/>
      <c r="OTH1" s="383"/>
      <c r="OTI1" s="383"/>
      <c r="OTJ1" s="383"/>
      <c r="OTK1" s="383"/>
      <c r="OTL1" s="383"/>
      <c r="OTM1" s="383"/>
      <c r="OTN1" s="383"/>
      <c r="OTO1" s="383"/>
      <c r="OTP1" s="383"/>
      <c r="OTQ1" s="383"/>
      <c r="OTR1" s="383"/>
      <c r="OTS1" s="383"/>
      <c r="OTT1" s="383"/>
      <c r="OTU1" s="383"/>
      <c r="OTV1" s="383"/>
      <c r="OTW1" s="383"/>
      <c r="OTX1" s="383"/>
      <c r="OTY1" s="383"/>
      <c r="OTZ1" s="383"/>
      <c r="OUA1" s="383"/>
      <c r="OUB1" s="383"/>
      <c r="OUC1" s="383"/>
      <c r="OUD1" s="383"/>
      <c r="OUE1" s="383"/>
      <c r="OUF1" s="383"/>
      <c r="OUG1" s="383"/>
      <c r="OUH1" s="383"/>
      <c r="OUI1" s="383"/>
      <c r="OUJ1" s="383"/>
      <c r="OUK1" s="383"/>
      <c r="OUL1" s="383"/>
      <c r="OUM1" s="383"/>
      <c r="OUN1" s="383"/>
      <c r="OUO1" s="383"/>
      <c r="OUP1" s="383"/>
      <c r="OUQ1" s="383"/>
      <c r="OUR1" s="383"/>
      <c r="OUS1" s="383"/>
      <c r="OUT1" s="383"/>
      <c r="OUU1" s="383"/>
      <c r="OUV1" s="383"/>
      <c r="OUW1" s="383"/>
      <c r="OUX1" s="383"/>
      <c r="OUY1" s="383"/>
      <c r="OUZ1" s="383"/>
      <c r="OVA1" s="383"/>
      <c r="OVB1" s="383"/>
      <c r="OVC1" s="383"/>
      <c r="OVD1" s="383"/>
      <c r="OVE1" s="383"/>
      <c r="OVF1" s="383"/>
      <c r="OVG1" s="383"/>
      <c r="OVH1" s="383"/>
      <c r="OVI1" s="383"/>
      <c r="OVJ1" s="383"/>
      <c r="OVK1" s="383"/>
      <c r="OVL1" s="383"/>
      <c r="OVM1" s="383"/>
      <c r="OVN1" s="383"/>
      <c r="OVO1" s="383"/>
      <c r="OVP1" s="383"/>
      <c r="OVQ1" s="383"/>
      <c r="OVR1" s="383"/>
      <c r="OVS1" s="383"/>
      <c r="OVT1" s="383"/>
      <c r="OVU1" s="383"/>
      <c r="OVV1" s="383"/>
      <c r="OVW1" s="383"/>
      <c r="OVX1" s="383"/>
      <c r="OVY1" s="383"/>
      <c r="OVZ1" s="383"/>
      <c r="OWA1" s="383"/>
      <c r="OWB1" s="383"/>
      <c r="OWC1" s="383"/>
      <c r="OWD1" s="383"/>
      <c r="OWE1" s="383"/>
      <c r="OWF1" s="383"/>
      <c r="OWG1" s="383"/>
      <c r="OWH1" s="383"/>
      <c r="OWI1" s="383"/>
      <c r="OWJ1" s="383"/>
      <c r="OWK1" s="383"/>
      <c r="OWL1" s="383"/>
      <c r="OWM1" s="383"/>
      <c r="OWN1" s="383"/>
      <c r="OWO1" s="383"/>
      <c r="OWP1" s="383"/>
      <c r="OWQ1" s="383"/>
      <c r="OWR1" s="383"/>
      <c r="OWS1" s="383"/>
      <c r="OWT1" s="383"/>
      <c r="OWU1" s="383"/>
      <c r="OWV1" s="383"/>
      <c r="OWW1" s="383"/>
      <c r="OWX1" s="383"/>
      <c r="OWY1" s="383"/>
      <c r="OWZ1" s="383"/>
      <c r="OXA1" s="383"/>
      <c r="OXB1" s="383"/>
      <c r="OXC1" s="383"/>
      <c r="OXD1" s="383"/>
      <c r="OXE1" s="383"/>
      <c r="OXF1" s="383"/>
      <c r="OXG1" s="383"/>
      <c r="OXH1" s="383"/>
      <c r="OXI1" s="383"/>
      <c r="OXJ1" s="383"/>
      <c r="OXK1" s="383"/>
      <c r="OXL1" s="383"/>
      <c r="OXM1" s="383"/>
      <c r="OXN1" s="383"/>
      <c r="OXO1" s="383"/>
      <c r="OXP1" s="383"/>
      <c r="OXQ1" s="383"/>
      <c r="OXR1" s="383"/>
      <c r="OXS1" s="383"/>
      <c r="OXT1" s="383"/>
      <c r="OXU1" s="383"/>
      <c r="OXV1" s="383"/>
      <c r="OXW1" s="383"/>
      <c r="OXX1" s="383"/>
      <c r="OXY1" s="383"/>
      <c r="OXZ1" s="383"/>
      <c r="OYA1" s="383"/>
      <c r="OYB1" s="383"/>
      <c r="OYC1" s="383"/>
      <c r="OYD1" s="383"/>
      <c r="OYE1" s="383"/>
      <c r="OYF1" s="383"/>
      <c r="OYG1" s="383"/>
      <c r="OYH1" s="383"/>
      <c r="OYI1" s="383"/>
      <c r="OYJ1" s="383"/>
      <c r="OYK1" s="383"/>
      <c r="OYL1" s="383"/>
      <c r="OYM1" s="383"/>
      <c r="OYN1" s="383"/>
      <c r="OYO1" s="383"/>
      <c r="OYP1" s="383"/>
      <c r="OYQ1" s="383"/>
      <c r="OYR1" s="383"/>
      <c r="OYS1" s="383"/>
      <c r="OYT1" s="383"/>
      <c r="OYU1" s="383"/>
      <c r="OYV1" s="383"/>
      <c r="OYW1" s="383"/>
      <c r="OYX1" s="383"/>
      <c r="OYY1" s="383"/>
      <c r="OYZ1" s="383"/>
      <c r="OZA1" s="383"/>
      <c r="OZB1" s="383"/>
      <c r="OZC1" s="383"/>
      <c r="OZD1" s="383"/>
      <c r="OZE1" s="383"/>
      <c r="OZF1" s="383"/>
      <c r="OZG1" s="383"/>
      <c r="OZH1" s="383"/>
      <c r="OZI1" s="383"/>
      <c r="OZJ1" s="383"/>
      <c r="OZK1" s="383"/>
      <c r="OZL1" s="383"/>
      <c r="OZM1" s="383"/>
      <c r="OZN1" s="383"/>
      <c r="OZO1" s="383"/>
      <c r="OZP1" s="383"/>
      <c r="OZQ1" s="383"/>
      <c r="OZR1" s="383"/>
      <c r="OZS1" s="383"/>
      <c r="OZT1" s="383"/>
      <c r="OZU1" s="383"/>
      <c r="OZV1" s="383"/>
      <c r="OZW1" s="383"/>
      <c r="OZX1" s="383"/>
      <c r="OZY1" s="383"/>
      <c r="OZZ1" s="383"/>
      <c r="PAA1" s="383"/>
      <c r="PAB1" s="383"/>
      <c r="PAC1" s="383"/>
      <c r="PAD1" s="383"/>
      <c r="PAE1" s="383"/>
      <c r="PAF1" s="383"/>
      <c r="PAG1" s="383"/>
      <c r="PAH1" s="383"/>
      <c r="PAI1" s="383"/>
      <c r="PAJ1" s="383"/>
      <c r="PAK1" s="383"/>
      <c r="PAL1" s="383"/>
      <c r="PAM1" s="383"/>
      <c r="PAN1" s="383"/>
      <c r="PAO1" s="383"/>
      <c r="PAP1" s="383"/>
      <c r="PAQ1" s="383"/>
      <c r="PAR1" s="383"/>
      <c r="PAS1" s="383"/>
      <c r="PAT1" s="383"/>
      <c r="PAU1" s="383"/>
      <c r="PAV1" s="383"/>
      <c r="PAW1" s="383"/>
      <c r="PAX1" s="383"/>
      <c r="PAY1" s="383"/>
      <c r="PAZ1" s="383"/>
      <c r="PBA1" s="383"/>
      <c r="PBB1" s="383"/>
      <c r="PBC1" s="383"/>
      <c r="PBD1" s="383"/>
      <c r="PBE1" s="383"/>
      <c r="PBF1" s="383"/>
      <c r="PBG1" s="383"/>
      <c r="PBH1" s="383"/>
      <c r="PBI1" s="383"/>
      <c r="PBJ1" s="383"/>
      <c r="PBK1" s="383"/>
      <c r="PBL1" s="383"/>
      <c r="PBM1" s="383"/>
      <c r="PBN1" s="383"/>
      <c r="PBO1" s="383"/>
      <c r="PBP1" s="383"/>
      <c r="PBQ1" s="383"/>
      <c r="PBR1" s="383"/>
      <c r="PBS1" s="383"/>
      <c r="PBT1" s="383"/>
      <c r="PBU1" s="383"/>
      <c r="PBV1" s="383"/>
      <c r="PBW1" s="383"/>
      <c r="PBX1" s="383"/>
      <c r="PBY1" s="383"/>
      <c r="PBZ1" s="383"/>
      <c r="PCA1" s="383"/>
      <c r="PCB1" s="383"/>
      <c r="PCC1" s="383"/>
      <c r="PCD1" s="383"/>
      <c r="PCE1" s="383"/>
      <c r="PCF1" s="383"/>
      <c r="PCG1" s="383"/>
      <c r="PCH1" s="383"/>
      <c r="PCI1" s="383"/>
      <c r="PCJ1" s="383"/>
      <c r="PCK1" s="383"/>
      <c r="PCL1" s="383"/>
      <c r="PCM1" s="383"/>
      <c r="PCN1" s="383"/>
      <c r="PCO1" s="383"/>
      <c r="PCP1" s="383"/>
      <c r="PCQ1" s="383"/>
      <c r="PCR1" s="383"/>
      <c r="PCS1" s="383"/>
      <c r="PCT1" s="383"/>
      <c r="PCU1" s="383"/>
      <c r="PCV1" s="383"/>
      <c r="PCW1" s="383"/>
      <c r="PCX1" s="383"/>
      <c r="PCY1" s="383"/>
      <c r="PCZ1" s="383"/>
      <c r="PDA1" s="383"/>
      <c r="PDB1" s="383"/>
      <c r="PDC1" s="383"/>
      <c r="PDD1" s="383"/>
      <c r="PDE1" s="383"/>
      <c r="PDF1" s="383"/>
      <c r="PDG1" s="383"/>
      <c r="PDH1" s="383"/>
      <c r="PDI1" s="383"/>
      <c r="PDJ1" s="383"/>
      <c r="PDK1" s="383"/>
      <c r="PDL1" s="383"/>
      <c r="PDM1" s="383"/>
      <c r="PDN1" s="383"/>
      <c r="PDO1" s="383"/>
      <c r="PDP1" s="383"/>
      <c r="PDQ1" s="383"/>
      <c r="PDR1" s="383"/>
      <c r="PDS1" s="383"/>
      <c r="PDT1" s="383"/>
      <c r="PDU1" s="383"/>
      <c r="PDV1" s="383"/>
      <c r="PDW1" s="383"/>
      <c r="PDX1" s="383"/>
      <c r="PDY1" s="383"/>
      <c r="PDZ1" s="383"/>
      <c r="PEA1" s="383"/>
      <c r="PEB1" s="383"/>
      <c r="PEC1" s="383"/>
      <c r="PED1" s="383"/>
      <c r="PEE1" s="383"/>
      <c r="PEF1" s="383"/>
      <c r="PEG1" s="383"/>
      <c r="PEH1" s="383"/>
      <c r="PEI1" s="383"/>
      <c r="PEJ1" s="383"/>
      <c r="PEK1" s="383"/>
      <c r="PEL1" s="383"/>
      <c r="PEM1" s="383"/>
      <c r="PEN1" s="383"/>
      <c r="PEO1" s="383"/>
      <c r="PEP1" s="383"/>
      <c r="PEQ1" s="383"/>
      <c r="PER1" s="383"/>
      <c r="PES1" s="383"/>
      <c r="PET1" s="383"/>
      <c r="PEU1" s="383"/>
      <c r="PEV1" s="383"/>
      <c r="PEW1" s="383"/>
      <c r="PEX1" s="383"/>
      <c r="PEY1" s="383"/>
      <c r="PEZ1" s="383"/>
      <c r="PFA1" s="383"/>
      <c r="PFB1" s="383"/>
      <c r="PFC1" s="383"/>
      <c r="PFD1" s="383"/>
      <c r="PFE1" s="383"/>
      <c r="PFF1" s="383"/>
      <c r="PFG1" s="383"/>
      <c r="PFH1" s="383"/>
      <c r="PFI1" s="383"/>
      <c r="PFJ1" s="383"/>
      <c r="PFK1" s="383"/>
      <c r="PFL1" s="383"/>
      <c r="PFM1" s="383"/>
      <c r="PFN1" s="383"/>
      <c r="PFO1" s="383"/>
      <c r="PFP1" s="383"/>
      <c r="PFQ1" s="383"/>
      <c r="PFR1" s="383"/>
      <c r="PFS1" s="383"/>
      <c r="PFT1" s="383"/>
      <c r="PFU1" s="383"/>
      <c r="PFV1" s="383"/>
      <c r="PFW1" s="383"/>
      <c r="PFX1" s="383"/>
      <c r="PFY1" s="383"/>
      <c r="PFZ1" s="383"/>
      <c r="PGA1" s="383"/>
      <c r="PGB1" s="383"/>
      <c r="PGC1" s="383"/>
      <c r="PGD1" s="383"/>
      <c r="PGE1" s="383"/>
      <c r="PGF1" s="383"/>
      <c r="PGG1" s="383"/>
      <c r="PGH1" s="383"/>
      <c r="PGI1" s="383"/>
      <c r="PGJ1" s="383"/>
      <c r="PGK1" s="383"/>
      <c r="PGL1" s="383"/>
      <c r="PGM1" s="383"/>
      <c r="PGN1" s="383"/>
      <c r="PGO1" s="383"/>
      <c r="PGP1" s="383"/>
      <c r="PGQ1" s="383"/>
      <c r="PGR1" s="383"/>
      <c r="PGS1" s="383"/>
      <c r="PGT1" s="383"/>
      <c r="PGU1" s="383"/>
      <c r="PGV1" s="383"/>
      <c r="PGW1" s="383"/>
      <c r="PGX1" s="383"/>
      <c r="PGY1" s="383"/>
      <c r="PGZ1" s="383"/>
      <c r="PHA1" s="383"/>
      <c r="PHB1" s="383"/>
      <c r="PHC1" s="383"/>
      <c r="PHD1" s="383"/>
      <c r="PHE1" s="383"/>
      <c r="PHF1" s="383"/>
      <c r="PHG1" s="383"/>
      <c r="PHH1" s="383"/>
      <c r="PHI1" s="383"/>
      <c r="PHJ1" s="383"/>
      <c r="PHK1" s="383"/>
      <c r="PHL1" s="383"/>
      <c r="PHM1" s="383"/>
      <c r="PHN1" s="383"/>
      <c r="PHO1" s="383"/>
      <c r="PHP1" s="383"/>
      <c r="PHQ1" s="383"/>
      <c r="PHR1" s="383"/>
      <c r="PHS1" s="383"/>
      <c r="PHT1" s="383"/>
      <c r="PHU1" s="383"/>
      <c r="PHV1" s="383"/>
      <c r="PHW1" s="383"/>
      <c r="PHX1" s="383"/>
      <c r="PHY1" s="383"/>
      <c r="PHZ1" s="383"/>
      <c r="PIA1" s="383"/>
      <c r="PIB1" s="383"/>
      <c r="PIC1" s="383"/>
      <c r="PID1" s="383"/>
      <c r="PIE1" s="383"/>
      <c r="PIF1" s="383"/>
      <c r="PIG1" s="383"/>
      <c r="PIH1" s="383"/>
      <c r="PII1" s="383"/>
      <c r="PIJ1" s="383"/>
      <c r="PIK1" s="383"/>
      <c r="PIL1" s="383"/>
      <c r="PIM1" s="383"/>
      <c r="PIN1" s="383"/>
      <c r="PIO1" s="383"/>
      <c r="PIP1" s="383"/>
      <c r="PIQ1" s="383"/>
      <c r="PIR1" s="383"/>
      <c r="PIS1" s="383"/>
      <c r="PIT1" s="383"/>
      <c r="PIU1" s="383"/>
      <c r="PIV1" s="383"/>
      <c r="PIW1" s="383"/>
      <c r="PIX1" s="383"/>
      <c r="PIY1" s="383"/>
      <c r="PIZ1" s="383"/>
      <c r="PJA1" s="383"/>
      <c r="PJB1" s="383"/>
      <c r="PJC1" s="383"/>
      <c r="PJD1" s="383"/>
      <c r="PJE1" s="383"/>
      <c r="PJF1" s="383"/>
      <c r="PJG1" s="383"/>
      <c r="PJH1" s="383"/>
      <c r="PJI1" s="383"/>
      <c r="PJJ1" s="383"/>
      <c r="PJK1" s="383"/>
      <c r="PJL1" s="383"/>
      <c r="PJM1" s="383"/>
      <c r="PJN1" s="383"/>
      <c r="PJO1" s="383"/>
      <c r="PJP1" s="383"/>
      <c r="PJQ1" s="383"/>
      <c r="PJR1" s="383"/>
      <c r="PJS1" s="383"/>
      <c r="PJT1" s="383"/>
      <c r="PJU1" s="383"/>
      <c r="PJV1" s="383"/>
      <c r="PJW1" s="383"/>
      <c r="PJX1" s="383"/>
      <c r="PJY1" s="383"/>
      <c r="PJZ1" s="383"/>
      <c r="PKA1" s="383"/>
      <c r="PKB1" s="383"/>
      <c r="PKC1" s="383"/>
      <c r="PKD1" s="383"/>
      <c r="PKE1" s="383"/>
      <c r="PKF1" s="383"/>
      <c r="PKG1" s="383"/>
      <c r="PKH1" s="383"/>
      <c r="PKI1" s="383"/>
      <c r="PKJ1" s="383"/>
      <c r="PKK1" s="383"/>
      <c r="PKL1" s="383"/>
      <c r="PKM1" s="383"/>
      <c r="PKN1" s="383"/>
      <c r="PKO1" s="383"/>
      <c r="PKP1" s="383"/>
      <c r="PKQ1" s="383"/>
      <c r="PKR1" s="383"/>
      <c r="PKS1" s="383"/>
      <c r="PKT1" s="383"/>
      <c r="PKU1" s="383"/>
      <c r="PKV1" s="383"/>
      <c r="PKW1" s="383"/>
      <c r="PKX1" s="383"/>
      <c r="PKY1" s="383"/>
      <c r="PKZ1" s="383"/>
      <c r="PLA1" s="383"/>
      <c r="PLB1" s="383"/>
      <c r="PLC1" s="383"/>
      <c r="PLD1" s="383"/>
      <c r="PLE1" s="383"/>
      <c r="PLF1" s="383"/>
      <c r="PLG1" s="383"/>
      <c r="PLH1" s="383"/>
      <c r="PLI1" s="383"/>
      <c r="PLJ1" s="383"/>
      <c r="PLK1" s="383"/>
      <c r="PLL1" s="383"/>
      <c r="PLM1" s="383"/>
      <c r="PLN1" s="383"/>
      <c r="PLO1" s="383"/>
      <c r="PLP1" s="383"/>
      <c r="PLQ1" s="383"/>
      <c r="PLR1" s="383"/>
      <c r="PLS1" s="383"/>
      <c r="PLT1" s="383"/>
      <c r="PLU1" s="383"/>
      <c r="PLV1" s="383"/>
      <c r="PLW1" s="383"/>
      <c r="PLX1" s="383"/>
      <c r="PLY1" s="383"/>
      <c r="PLZ1" s="383"/>
      <c r="PMA1" s="383"/>
      <c r="PMB1" s="383"/>
      <c r="PMC1" s="383"/>
      <c r="PMD1" s="383"/>
      <c r="PME1" s="383"/>
      <c r="PMF1" s="383"/>
      <c r="PMG1" s="383"/>
      <c r="PMH1" s="383"/>
      <c r="PMI1" s="383"/>
      <c r="PMJ1" s="383"/>
      <c r="PMK1" s="383"/>
      <c r="PML1" s="383"/>
      <c r="PMM1" s="383"/>
      <c r="PMN1" s="383"/>
      <c r="PMO1" s="383"/>
      <c r="PMP1" s="383"/>
      <c r="PMQ1" s="383"/>
      <c r="PMR1" s="383"/>
      <c r="PMS1" s="383"/>
      <c r="PMT1" s="383"/>
      <c r="PMU1" s="383"/>
      <c r="PMV1" s="383"/>
      <c r="PMW1" s="383"/>
      <c r="PMX1" s="383"/>
      <c r="PMY1" s="383"/>
      <c r="PMZ1" s="383"/>
      <c r="PNA1" s="383"/>
      <c r="PNB1" s="383"/>
      <c r="PNC1" s="383"/>
      <c r="PND1" s="383"/>
      <c r="PNE1" s="383"/>
      <c r="PNF1" s="383"/>
      <c r="PNG1" s="383"/>
      <c r="PNH1" s="383"/>
      <c r="PNI1" s="383"/>
      <c r="PNJ1" s="383"/>
      <c r="PNK1" s="383"/>
      <c r="PNL1" s="383"/>
      <c r="PNM1" s="383"/>
      <c r="PNN1" s="383"/>
      <c r="PNO1" s="383"/>
      <c r="PNP1" s="383"/>
      <c r="PNQ1" s="383"/>
      <c r="PNR1" s="383"/>
      <c r="PNS1" s="383"/>
      <c r="PNT1" s="383"/>
      <c r="PNU1" s="383"/>
      <c r="PNV1" s="383"/>
      <c r="PNW1" s="383"/>
      <c r="PNX1" s="383"/>
      <c r="PNY1" s="383"/>
      <c r="PNZ1" s="383"/>
      <c r="POA1" s="383"/>
      <c r="POB1" s="383"/>
      <c r="POC1" s="383"/>
      <c r="POD1" s="383"/>
      <c r="POE1" s="383"/>
      <c r="POF1" s="383"/>
      <c r="POG1" s="383"/>
      <c r="POH1" s="383"/>
      <c r="POI1" s="383"/>
      <c r="POJ1" s="383"/>
      <c r="POK1" s="383"/>
      <c r="POL1" s="383"/>
      <c r="POM1" s="383"/>
      <c r="PON1" s="383"/>
      <c r="POO1" s="383"/>
      <c r="POP1" s="383"/>
      <c r="POQ1" s="383"/>
      <c r="POR1" s="383"/>
      <c r="POS1" s="383"/>
      <c r="POT1" s="383"/>
      <c r="POU1" s="383"/>
      <c r="POV1" s="383"/>
      <c r="POW1" s="383"/>
      <c r="POX1" s="383"/>
      <c r="POY1" s="383"/>
      <c r="POZ1" s="383"/>
      <c r="PPA1" s="383"/>
      <c r="PPB1" s="383"/>
      <c r="PPC1" s="383"/>
      <c r="PPD1" s="383"/>
      <c r="PPE1" s="383"/>
      <c r="PPF1" s="383"/>
      <c r="PPG1" s="383"/>
      <c r="PPH1" s="383"/>
      <c r="PPI1" s="383"/>
      <c r="PPJ1" s="383"/>
      <c r="PPK1" s="383"/>
      <c r="PPL1" s="383"/>
      <c r="PPM1" s="383"/>
      <c r="PPN1" s="383"/>
      <c r="PPO1" s="383"/>
      <c r="PPP1" s="383"/>
      <c r="PPQ1" s="383"/>
      <c r="PPR1" s="383"/>
      <c r="PPS1" s="383"/>
      <c r="PPT1" s="383"/>
      <c r="PPU1" s="383"/>
      <c r="PPV1" s="383"/>
      <c r="PPW1" s="383"/>
      <c r="PPX1" s="383"/>
      <c r="PPY1" s="383"/>
      <c r="PPZ1" s="383"/>
      <c r="PQA1" s="383"/>
      <c r="PQB1" s="383"/>
      <c r="PQC1" s="383"/>
      <c r="PQD1" s="383"/>
      <c r="PQE1" s="383"/>
      <c r="PQF1" s="383"/>
      <c r="PQG1" s="383"/>
      <c r="PQH1" s="383"/>
      <c r="PQI1" s="383"/>
      <c r="PQJ1" s="383"/>
      <c r="PQK1" s="383"/>
      <c r="PQL1" s="383"/>
      <c r="PQM1" s="383"/>
      <c r="PQN1" s="383"/>
      <c r="PQO1" s="383"/>
      <c r="PQP1" s="383"/>
      <c r="PQQ1" s="383"/>
      <c r="PQR1" s="383"/>
      <c r="PQS1" s="383"/>
      <c r="PQT1" s="383"/>
      <c r="PQU1" s="383"/>
      <c r="PQV1" s="383"/>
      <c r="PQW1" s="383"/>
      <c r="PQX1" s="383"/>
      <c r="PQY1" s="383"/>
      <c r="PQZ1" s="383"/>
      <c r="PRA1" s="383"/>
      <c r="PRB1" s="383"/>
      <c r="PRC1" s="383"/>
      <c r="PRD1" s="383"/>
      <c r="PRE1" s="383"/>
      <c r="PRF1" s="383"/>
      <c r="PRG1" s="383"/>
      <c r="PRH1" s="383"/>
      <c r="PRI1" s="383"/>
      <c r="PRJ1" s="383"/>
      <c r="PRK1" s="383"/>
      <c r="PRL1" s="383"/>
      <c r="PRM1" s="383"/>
      <c r="PRN1" s="383"/>
      <c r="PRO1" s="383"/>
      <c r="PRP1" s="383"/>
      <c r="PRQ1" s="383"/>
      <c r="PRR1" s="383"/>
      <c r="PRS1" s="383"/>
      <c r="PRT1" s="383"/>
      <c r="PRU1" s="383"/>
      <c r="PRV1" s="383"/>
      <c r="PRW1" s="383"/>
      <c r="PRX1" s="383"/>
      <c r="PRY1" s="383"/>
      <c r="PRZ1" s="383"/>
      <c r="PSA1" s="383"/>
      <c r="PSB1" s="383"/>
      <c r="PSC1" s="383"/>
      <c r="PSD1" s="383"/>
      <c r="PSE1" s="383"/>
      <c r="PSF1" s="383"/>
      <c r="PSG1" s="383"/>
      <c r="PSH1" s="383"/>
      <c r="PSI1" s="383"/>
      <c r="PSJ1" s="383"/>
      <c r="PSK1" s="383"/>
      <c r="PSL1" s="383"/>
      <c r="PSM1" s="383"/>
      <c r="PSN1" s="383"/>
      <c r="PSO1" s="383"/>
      <c r="PSP1" s="383"/>
      <c r="PSQ1" s="383"/>
      <c r="PSR1" s="383"/>
      <c r="PSS1" s="383"/>
      <c r="PST1" s="383"/>
      <c r="PSU1" s="383"/>
      <c r="PSV1" s="383"/>
      <c r="PSW1" s="383"/>
      <c r="PSX1" s="383"/>
      <c r="PSY1" s="383"/>
      <c r="PSZ1" s="383"/>
      <c r="PTA1" s="383"/>
      <c r="PTB1" s="383"/>
      <c r="PTC1" s="383"/>
      <c r="PTD1" s="383"/>
      <c r="PTE1" s="383"/>
      <c r="PTF1" s="383"/>
      <c r="PTG1" s="383"/>
      <c r="PTH1" s="383"/>
      <c r="PTI1" s="383"/>
      <c r="PTJ1" s="383"/>
      <c r="PTK1" s="383"/>
      <c r="PTL1" s="383"/>
      <c r="PTM1" s="383"/>
      <c r="PTN1" s="383"/>
      <c r="PTO1" s="383"/>
      <c r="PTP1" s="383"/>
      <c r="PTQ1" s="383"/>
      <c r="PTR1" s="383"/>
      <c r="PTS1" s="383"/>
      <c r="PTT1" s="383"/>
      <c r="PTU1" s="383"/>
      <c r="PTV1" s="383"/>
      <c r="PTW1" s="383"/>
      <c r="PTX1" s="383"/>
      <c r="PTY1" s="383"/>
      <c r="PTZ1" s="383"/>
      <c r="PUA1" s="383"/>
      <c r="PUB1" s="383"/>
      <c r="PUC1" s="383"/>
      <c r="PUD1" s="383"/>
      <c r="PUE1" s="383"/>
      <c r="PUF1" s="383"/>
      <c r="PUG1" s="383"/>
      <c r="PUH1" s="383"/>
      <c r="PUI1" s="383"/>
      <c r="PUJ1" s="383"/>
      <c r="PUK1" s="383"/>
      <c r="PUL1" s="383"/>
      <c r="PUM1" s="383"/>
      <c r="PUN1" s="383"/>
      <c r="PUO1" s="383"/>
      <c r="PUP1" s="383"/>
      <c r="PUQ1" s="383"/>
      <c r="PUR1" s="383"/>
      <c r="PUS1" s="383"/>
      <c r="PUT1" s="383"/>
      <c r="PUU1" s="383"/>
      <c r="PUV1" s="383"/>
      <c r="PUW1" s="383"/>
      <c r="PUX1" s="383"/>
      <c r="PUY1" s="383"/>
      <c r="PUZ1" s="383"/>
      <c r="PVA1" s="383"/>
      <c r="PVB1" s="383"/>
      <c r="PVC1" s="383"/>
      <c r="PVD1" s="383"/>
      <c r="PVE1" s="383"/>
      <c r="PVF1" s="383"/>
      <c r="PVG1" s="383"/>
      <c r="PVH1" s="383"/>
      <c r="PVI1" s="383"/>
      <c r="PVJ1" s="383"/>
      <c r="PVK1" s="383"/>
      <c r="PVL1" s="383"/>
      <c r="PVM1" s="383"/>
      <c r="PVN1" s="383"/>
      <c r="PVO1" s="383"/>
      <c r="PVP1" s="383"/>
      <c r="PVQ1" s="383"/>
      <c r="PVR1" s="383"/>
      <c r="PVS1" s="383"/>
      <c r="PVT1" s="383"/>
      <c r="PVU1" s="383"/>
      <c r="PVV1" s="383"/>
      <c r="PVW1" s="383"/>
      <c r="PVX1" s="383"/>
      <c r="PVY1" s="383"/>
      <c r="PVZ1" s="383"/>
      <c r="PWA1" s="383"/>
      <c r="PWB1" s="383"/>
      <c r="PWC1" s="383"/>
      <c r="PWD1" s="383"/>
      <c r="PWE1" s="383"/>
      <c r="PWF1" s="383"/>
      <c r="PWG1" s="383"/>
      <c r="PWH1" s="383"/>
      <c r="PWI1" s="383"/>
      <c r="PWJ1" s="383"/>
      <c r="PWK1" s="383"/>
      <c r="PWL1" s="383"/>
      <c r="PWM1" s="383"/>
      <c r="PWN1" s="383"/>
      <c r="PWO1" s="383"/>
      <c r="PWP1" s="383"/>
      <c r="PWQ1" s="383"/>
      <c r="PWR1" s="383"/>
      <c r="PWS1" s="383"/>
      <c r="PWT1" s="383"/>
      <c r="PWU1" s="383"/>
      <c r="PWV1" s="383"/>
      <c r="PWW1" s="383"/>
      <c r="PWX1" s="383"/>
      <c r="PWY1" s="383"/>
      <c r="PWZ1" s="383"/>
      <c r="PXA1" s="383"/>
      <c r="PXB1" s="383"/>
      <c r="PXC1" s="383"/>
      <c r="PXD1" s="383"/>
      <c r="PXE1" s="383"/>
      <c r="PXF1" s="383"/>
      <c r="PXG1" s="383"/>
      <c r="PXH1" s="383"/>
      <c r="PXI1" s="383"/>
      <c r="PXJ1" s="383"/>
      <c r="PXK1" s="383"/>
      <c r="PXL1" s="383"/>
      <c r="PXM1" s="383"/>
      <c r="PXN1" s="383"/>
      <c r="PXO1" s="383"/>
      <c r="PXP1" s="383"/>
      <c r="PXQ1" s="383"/>
      <c r="PXR1" s="383"/>
      <c r="PXS1" s="383"/>
      <c r="PXT1" s="383"/>
      <c r="PXU1" s="383"/>
      <c r="PXV1" s="383"/>
      <c r="PXW1" s="383"/>
      <c r="PXX1" s="383"/>
      <c r="PXY1" s="383"/>
      <c r="PXZ1" s="383"/>
      <c r="PYA1" s="383"/>
      <c r="PYB1" s="383"/>
      <c r="PYC1" s="383"/>
      <c r="PYD1" s="383"/>
      <c r="PYE1" s="383"/>
      <c r="PYF1" s="383"/>
      <c r="PYG1" s="383"/>
      <c r="PYH1" s="383"/>
      <c r="PYI1" s="383"/>
      <c r="PYJ1" s="383"/>
      <c r="PYK1" s="383"/>
      <c r="PYL1" s="383"/>
      <c r="PYM1" s="383"/>
      <c r="PYN1" s="383"/>
      <c r="PYO1" s="383"/>
      <c r="PYP1" s="383"/>
      <c r="PYQ1" s="383"/>
      <c r="PYR1" s="383"/>
      <c r="PYS1" s="383"/>
      <c r="PYT1" s="383"/>
      <c r="PYU1" s="383"/>
      <c r="PYV1" s="383"/>
      <c r="PYW1" s="383"/>
      <c r="PYX1" s="383"/>
      <c r="PYY1" s="383"/>
      <c r="PYZ1" s="383"/>
      <c r="PZA1" s="383"/>
      <c r="PZB1" s="383"/>
      <c r="PZC1" s="383"/>
      <c r="PZD1" s="383"/>
      <c r="PZE1" s="383"/>
      <c r="PZF1" s="383"/>
      <c r="PZG1" s="383"/>
      <c r="PZH1" s="383"/>
      <c r="PZI1" s="383"/>
      <c r="PZJ1" s="383"/>
      <c r="PZK1" s="383"/>
      <c r="PZL1" s="383"/>
      <c r="PZM1" s="383"/>
      <c r="PZN1" s="383"/>
      <c r="PZO1" s="383"/>
      <c r="PZP1" s="383"/>
      <c r="PZQ1" s="383"/>
      <c r="PZR1" s="383"/>
      <c r="PZS1" s="383"/>
      <c r="PZT1" s="383"/>
      <c r="PZU1" s="383"/>
      <c r="PZV1" s="383"/>
      <c r="PZW1" s="383"/>
      <c r="PZX1" s="383"/>
      <c r="PZY1" s="383"/>
      <c r="PZZ1" s="383"/>
      <c r="QAA1" s="383"/>
      <c r="QAB1" s="383"/>
      <c r="QAC1" s="383"/>
      <c r="QAD1" s="383"/>
      <c r="QAE1" s="383"/>
      <c r="QAF1" s="383"/>
      <c r="QAG1" s="383"/>
      <c r="QAH1" s="383"/>
      <c r="QAI1" s="383"/>
      <c r="QAJ1" s="383"/>
      <c r="QAK1" s="383"/>
      <c r="QAL1" s="383"/>
      <c r="QAM1" s="383"/>
      <c r="QAN1" s="383"/>
      <c r="QAO1" s="383"/>
      <c r="QAP1" s="383"/>
      <c r="QAQ1" s="383"/>
      <c r="QAR1" s="383"/>
      <c r="QAS1" s="383"/>
      <c r="QAT1" s="383"/>
      <c r="QAU1" s="383"/>
      <c r="QAV1" s="383"/>
      <c r="QAW1" s="383"/>
      <c r="QAX1" s="383"/>
      <c r="QAY1" s="383"/>
      <c r="QAZ1" s="383"/>
      <c r="QBA1" s="383"/>
      <c r="QBB1" s="383"/>
      <c r="QBC1" s="383"/>
      <c r="QBD1" s="383"/>
      <c r="QBE1" s="383"/>
      <c r="QBF1" s="383"/>
      <c r="QBG1" s="383"/>
      <c r="QBH1" s="383"/>
      <c r="QBI1" s="383"/>
      <c r="QBJ1" s="383"/>
      <c r="QBK1" s="383"/>
      <c r="QBL1" s="383"/>
      <c r="QBM1" s="383"/>
      <c r="QBN1" s="383"/>
      <c r="QBO1" s="383"/>
      <c r="QBP1" s="383"/>
      <c r="QBQ1" s="383"/>
      <c r="QBR1" s="383"/>
      <c r="QBS1" s="383"/>
      <c r="QBT1" s="383"/>
      <c r="QBU1" s="383"/>
      <c r="QBV1" s="383"/>
      <c r="QBW1" s="383"/>
      <c r="QBX1" s="383"/>
      <c r="QBY1" s="383"/>
      <c r="QBZ1" s="383"/>
      <c r="QCA1" s="383"/>
      <c r="QCB1" s="383"/>
      <c r="QCC1" s="383"/>
      <c r="QCD1" s="383"/>
      <c r="QCE1" s="383"/>
      <c r="QCF1" s="383"/>
      <c r="QCG1" s="383"/>
      <c r="QCH1" s="383"/>
      <c r="QCI1" s="383"/>
      <c r="QCJ1" s="383"/>
      <c r="QCK1" s="383"/>
      <c r="QCL1" s="383"/>
      <c r="QCM1" s="383"/>
      <c r="QCN1" s="383"/>
      <c r="QCO1" s="383"/>
      <c r="QCP1" s="383"/>
      <c r="QCQ1" s="383"/>
      <c r="QCR1" s="383"/>
      <c r="QCS1" s="383"/>
      <c r="QCT1" s="383"/>
      <c r="QCU1" s="383"/>
      <c r="QCV1" s="383"/>
      <c r="QCW1" s="383"/>
      <c r="QCX1" s="383"/>
      <c r="QCY1" s="383"/>
      <c r="QCZ1" s="383"/>
      <c r="QDA1" s="383"/>
      <c r="QDB1" s="383"/>
      <c r="QDC1" s="383"/>
      <c r="QDD1" s="383"/>
      <c r="QDE1" s="383"/>
      <c r="QDF1" s="383"/>
      <c r="QDG1" s="383"/>
      <c r="QDH1" s="383"/>
      <c r="QDI1" s="383"/>
      <c r="QDJ1" s="383"/>
      <c r="QDK1" s="383"/>
      <c r="QDL1" s="383"/>
      <c r="QDM1" s="383"/>
      <c r="QDN1" s="383"/>
      <c r="QDO1" s="383"/>
      <c r="QDP1" s="383"/>
      <c r="QDQ1" s="383"/>
      <c r="QDR1" s="383"/>
      <c r="QDS1" s="383"/>
      <c r="QDT1" s="383"/>
      <c r="QDU1" s="383"/>
      <c r="QDV1" s="383"/>
      <c r="QDW1" s="383"/>
      <c r="QDX1" s="383"/>
      <c r="QDY1" s="383"/>
      <c r="QDZ1" s="383"/>
      <c r="QEA1" s="383"/>
      <c r="QEB1" s="383"/>
      <c r="QEC1" s="383"/>
      <c r="QED1" s="383"/>
      <c r="QEE1" s="383"/>
      <c r="QEF1" s="383"/>
      <c r="QEG1" s="383"/>
      <c r="QEH1" s="383"/>
      <c r="QEI1" s="383"/>
      <c r="QEJ1" s="383"/>
      <c r="QEK1" s="383"/>
      <c r="QEL1" s="383"/>
      <c r="QEM1" s="383"/>
      <c r="QEN1" s="383"/>
      <c r="QEO1" s="383"/>
      <c r="QEP1" s="383"/>
      <c r="QEQ1" s="383"/>
      <c r="QER1" s="383"/>
      <c r="QES1" s="383"/>
      <c r="QET1" s="383"/>
      <c r="QEU1" s="383"/>
      <c r="QEV1" s="383"/>
      <c r="QEW1" s="383"/>
      <c r="QEX1" s="383"/>
      <c r="QEY1" s="383"/>
      <c r="QEZ1" s="383"/>
      <c r="QFA1" s="383"/>
      <c r="QFB1" s="383"/>
      <c r="QFC1" s="383"/>
      <c r="QFD1" s="383"/>
      <c r="QFE1" s="383"/>
      <c r="QFF1" s="383"/>
      <c r="QFG1" s="383"/>
      <c r="QFH1" s="383"/>
      <c r="QFI1" s="383"/>
      <c r="QFJ1" s="383"/>
      <c r="QFK1" s="383"/>
      <c r="QFL1" s="383"/>
      <c r="QFM1" s="383"/>
      <c r="QFN1" s="383"/>
      <c r="QFO1" s="383"/>
      <c r="QFP1" s="383"/>
      <c r="QFQ1" s="383"/>
      <c r="QFR1" s="383"/>
      <c r="QFS1" s="383"/>
      <c r="QFT1" s="383"/>
      <c r="QFU1" s="383"/>
      <c r="QFV1" s="383"/>
      <c r="QFW1" s="383"/>
      <c r="QFX1" s="383"/>
      <c r="QFY1" s="383"/>
      <c r="QFZ1" s="383"/>
      <c r="QGA1" s="383"/>
      <c r="QGB1" s="383"/>
      <c r="QGC1" s="383"/>
      <c r="QGD1" s="383"/>
      <c r="QGE1" s="383"/>
      <c r="QGF1" s="383"/>
      <c r="QGG1" s="383"/>
      <c r="QGH1" s="383"/>
      <c r="QGI1" s="383"/>
      <c r="QGJ1" s="383"/>
      <c r="QGK1" s="383"/>
      <c r="QGL1" s="383"/>
      <c r="QGM1" s="383"/>
      <c r="QGN1" s="383"/>
      <c r="QGO1" s="383"/>
      <c r="QGP1" s="383"/>
      <c r="QGQ1" s="383"/>
      <c r="QGR1" s="383"/>
      <c r="QGS1" s="383"/>
      <c r="QGT1" s="383"/>
      <c r="QGU1" s="383"/>
      <c r="QGV1" s="383"/>
      <c r="QGW1" s="383"/>
      <c r="QGX1" s="383"/>
      <c r="QGY1" s="383"/>
      <c r="QGZ1" s="383"/>
      <c r="QHA1" s="383"/>
      <c r="QHB1" s="383"/>
      <c r="QHC1" s="383"/>
      <c r="QHD1" s="383"/>
      <c r="QHE1" s="383"/>
      <c r="QHF1" s="383"/>
      <c r="QHG1" s="383"/>
      <c r="QHH1" s="383"/>
      <c r="QHI1" s="383"/>
      <c r="QHJ1" s="383"/>
      <c r="QHK1" s="383"/>
      <c r="QHL1" s="383"/>
      <c r="QHM1" s="383"/>
      <c r="QHN1" s="383"/>
      <c r="QHO1" s="383"/>
      <c r="QHP1" s="383"/>
      <c r="QHQ1" s="383"/>
      <c r="QHR1" s="383"/>
      <c r="QHS1" s="383"/>
      <c r="QHT1" s="383"/>
      <c r="QHU1" s="383"/>
      <c r="QHV1" s="383"/>
      <c r="QHW1" s="383"/>
      <c r="QHX1" s="383"/>
      <c r="QHY1" s="383"/>
      <c r="QHZ1" s="383"/>
      <c r="QIA1" s="383"/>
      <c r="QIB1" s="383"/>
      <c r="QIC1" s="383"/>
      <c r="QID1" s="383"/>
      <c r="QIE1" s="383"/>
      <c r="QIF1" s="383"/>
      <c r="QIG1" s="383"/>
      <c r="QIH1" s="383"/>
      <c r="QII1" s="383"/>
      <c r="QIJ1" s="383"/>
      <c r="QIK1" s="383"/>
      <c r="QIL1" s="383"/>
      <c r="QIM1" s="383"/>
      <c r="QIN1" s="383"/>
      <c r="QIO1" s="383"/>
      <c r="QIP1" s="383"/>
      <c r="QIQ1" s="383"/>
      <c r="QIR1" s="383"/>
      <c r="QIS1" s="383"/>
      <c r="QIT1" s="383"/>
      <c r="QIU1" s="383"/>
      <c r="QIV1" s="383"/>
      <c r="QIW1" s="383"/>
      <c r="QIX1" s="383"/>
      <c r="QIY1" s="383"/>
      <c r="QIZ1" s="383"/>
      <c r="QJA1" s="383"/>
      <c r="QJB1" s="383"/>
      <c r="QJC1" s="383"/>
      <c r="QJD1" s="383"/>
      <c r="QJE1" s="383"/>
      <c r="QJF1" s="383"/>
      <c r="QJG1" s="383"/>
      <c r="QJH1" s="383"/>
      <c r="QJI1" s="383"/>
      <c r="QJJ1" s="383"/>
      <c r="QJK1" s="383"/>
      <c r="QJL1" s="383"/>
      <c r="QJM1" s="383"/>
      <c r="QJN1" s="383"/>
      <c r="QJO1" s="383"/>
      <c r="QJP1" s="383"/>
      <c r="QJQ1" s="383"/>
      <c r="QJR1" s="383"/>
      <c r="QJS1" s="383"/>
      <c r="QJT1" s="383"/>
      <c r="QJU1" s="383"/>
      <c r="QJV1" s="383"/>
      <c r="QJW1" s="383"/>
      <c r="QJX1" s="383"/>
      <c r="QJY1" s="383"/>
      <c r="QJZ1" s="383"/>
      <c r="QKA1" s="383"/>
      <c r="QKB1" s="383"/>
      <c r="QKC1" s="383"/>
      <c r="QKD1" s="383"/>
      <c r="QKE1" s="383"/>
      <c r="QKF1" s="383"/>
      <c r="QKG1" s="383"/>
      <c r="QKH1" s="383"/>
      <c r="QKI1" s="383"/>
      <c r="QKJ1" s="383"/>
      <c r="QKK1" s="383"/>
      <c r="QKL1" s="383"/>
      <c r="QKM1" s="383"/>
      <c r="QKN1" s="383"/>
      <c r="QKO1" s="383"/>
      <c r="QKP1" s="383"/>
      <c r="QKQ1" s="383"/>
      <c r="QKR1" s="383"/>
      <c r="QKS1" s="383"/>
      <c r="QKT1" s="383"/>
      <c r="QKU1" s="383"/>
      <c r="QKV1" s="383"/>
      <c r="QKW1" s="383"/>
      <c r="QKX1" s="383"/>
      <c r="QKY1" s="383"/>
      <c r="QKZ1" s="383"/>
      <c r="QLA1" s="383"/>
      <c r="QLB1" s="383"/>
      <c r="QLC1" s="383"/>
      <c r="QLD1" s="383"/>
      <c r="QLE1" s="383"/>
      <c r="QLF1" s="383"/>
      <c r="QLG1" s="383"/>
      <c r="QLH1" s="383"/>
      <c r="QLI1" s="383"/>
      <c r="QLJ1" s="383"/>
      <c r="QLK1" s="383"/>
      <c r="QLL1" s="383"/>
      <c r="QLM1" s="383"/>
      <c r="QLN1" s="383"/>
      <c r="QLO1" s="383"/>
      <c r="QLP1" s="383"/>
      <c r="QLQ1" s="383"/>
      <c r="QLR1" s="383"/>
      <c r="QLS1" s="383"/>
      <c r="QLT1" s="383"/>
      <c r="QLU1" s="383"/>
      <c r="QLV1" s="383"/>
      <c r="QLW1" s="383"/>
      <c r="QLX1" s="383"/>
      <c r="QLY1" s="383"/>
      <c r="QLZ1" s="383"/>
      <c r="QMA1" s="383"/>
      <c r="QMB1" s="383"/>
      <c r="QMC1" s="383"/>
      <c r="QMD1" s="383"/>
      <c r="QME1" s="383"/>
      <c r="QMF1" s="383"/>
      <c r="QMG1" s="383"/>
      <c r="QMH1" s="383"/>
      <c r="QMI1" s="383"/>
      <c r="QMJ1" s="383"/>
      <c r="QMK1" s="383"/>
      <c r="QML1" s="383"/>
      <c r="QMM1" s="383"/>
      <c r="QMN1" s="383"/>
      <c r="QMO1" s="383"/>
      <c r="QMP1" s="383"/>
      <c r="QMQ1" s="383"/>
      <c r="QMR1" s="383"/>
      <c r="QMS1" s="383"/>
      <c r="QMT1" s="383"/>
      <c r="QMU1" s="383"/>
      <c r="QMV1" s="383"/>
      <c r="QMW1" s="383"/>
      <c r="QMX1" s="383"/>
      <c r="QMY1" s="383"/>
      <c r="QMZ1" s="383"/>
      <c r="QNA1" s="383"/>
      <c r="QNB1" s="383"/>
      <c r="QNC1" s="383"/>
      <c r="QND1" s="383"/>
      <c r="QNE1" s="383"/>
      <c r="QNF1" s="383"/>
      <c r="QNG1" s="383"/>
      <c r="QNH1" s="383"/>
      <c r="QNI1" s="383"/>
      <c r="QNJ1" s="383"/>
      <c r="QNK1" s="383"/>
      <c r="QNL1" s="383"/>
      <c r="QNM1" s="383"/>
      <c r="QNN1" s="383"/>
      <c r="QNO1" s="383"/>
      <c r="QNP1" s="383"/>
      <c r="QNQ1" s="383"/>
      <c r="QNR1" s="383"/>
      <c r="QNS1" s="383"/>
      <c r="QNT1" s="383"/>
      <c r="QNU1" s="383"/>
      <c r="QNV1" s="383"/>
      <c r="QNW1" s="383"/>
      <c r="QNX1" s="383"/>
      <c r="QNY1" s="383"/>
      <c r="QNZ1" s="383"/>
      <c r="QOA1" s="383"/>
      <c r="QOB1" s="383"/>
      <c r="QOC1" s="383"/>
      <c r="QOD1" s="383"/>
      <c r="QOE1" s="383"/>
      <c r="QOF1" s="383"/>
      <c r="QOG1" s="383"/>
      <c r="QOH1" s="383"/>
      <c r="QOI1" s="383"/>
      <c r="QOJ1" s="383"/>
      <c r="QOK1" s="383"/>
      <c r="QOL1" s="383"/>
      <c r="QOM1" s="383"/>
      <c r="QON1" s="383"/>
      <c r="QOO1" s="383"/>
      <c r="QOP1" s="383"/>
      <c r="QOQ1" s="383"/>
      <c r="QOR1" s="383"/>
      <c r="QOS1" s="383"/>
      <c r="QOT1" s="383"/>
      <c r="QOU1" s="383"/>
      <c r="QOV1" s="383"/>
      <c r="QOW1" s="383"/>
      <c r="QOX1" s="383"/>
      <c r="QOY1" s="383"/>
      <c r="QOZ1" s="383"/>
      <c r="QPA1" s="383"/>
      <c r="QPB1" s="383"/>
      <c r="QPC1" s="383"/>
      <c r="QPD1" s="383"/>
      <c r="QPE1" s="383"/>
      <c r="QPF1" s="383"/>
      <c r="QPG1" s="383"/>
      <c r="QPH1" s="383"/>
      <c r="QPI1" s="383"/>
      <c r="QPJ1" s="383"/>
      <c r="QPK1" s="383"/>
      <c r="QPL1" s="383"/>
      <c r="QPM1" s="383"/>
      <c r="QPN1" s="383"/>
      <c r="QPO1" s="383"/>
      <c r="QPP1" s="383"/>
      <c r="QPQ1" s="383"/>
      <c r="QPR1" s="383"/>
      <c r="QPS1" s="383"/>
      <c r="QPT1" s="383"/>
      <c r="QPU1" s="383"/>
      <c r="QPV1" s="383"/>
      <c r="QPW1" s="383"/>
      <c r="QPX1" s="383"/>
      <c r="QPY1" s="383"/>
      <c r="QPZ1" s="383"/>
      <c r="QQA1" s="383"/>
      <c r="QQB1" s="383"/>
      <c r="QQC1" s="383"/>
      <c r="QQD1" s="383"/>
      <c r="QQE1" s="383"/>
      <c r="QQF1" s="383"/>
      <c r="QQG1" s="383"/>
      <c r="QQH1" s="383"/>
      <c r="QQI1" s="383"/>
      <c r="QQJ1" s="383"/>
      <c r="QQK1" s="383"/>
      <c r="QQL1" s="383"/>
      <c r="QQM1" s="383"/>
      <c r="QQN1" s="383"/>
      <c r="QQO1" s="383"/>
      <c r="QQP1" s="383"/>
      <c r="QQQ1" s="383"/>
      <c r="QQR1" s="383"/>
      <c r="QQS1" s="383"/>
      <c r="QQT1" s="383"/>
      <c r="QQU1" s="383"/>
      <c r="QQV1" s="383"/>
      <c r="QQW1" s="383"/>
      <c r="QQX1" s="383"/>
      <c r="QQY1" s="383"/>
      <c r="QQZ1" s="383"/>
      <c r="QRA1" s="383"/>
      <c r="QRB1" s="383"/>
      <c r="QRC1" s="383"/>
      <c r="QRD1" s="383"/>
      <c r="QRE1" s="383"/>
      <c r="QRF1" s="383"/>
      <c r="QRG1" s="383"/>
      <c r="QRH1" s="383"/>
      <c r="QRI1" s="383"/>
      <c r="QRJ1" s="383"/>
      <c r="QRK1" s="383"/>
      <c r="QRL1" s="383"/>
      <c r="QRM1" s="383"/>
      <c r="QRN1" s="383"/>
      <c r="QRO1" s="383"/>
      <c r="QRP1" s="383"/>
      <c r="QRQ1" s="383"/>
      <c r="QRR1" s="383"/>
      <c r="QRS1" s="383"/>
      <c r="QRT1" s="383"/>
      <c r="QRU1" s="383"/>
      <c r="QRV1" s="383"/>
      <c r="QRW1" s="383"/>
      <c r="QRX1" s="383"/>
      <c r="QRY1" s="383"/>
      <c r="QRZ1" s="383"/>
      <c r="QSA1" s="383"/>
      <c r="QSB1" s="383"/>
      <c r="QSC1" s="383"/>
      <c r="QSD1" s="383"/>
      <c r="QSE1" s="383"/>
      <c r="QSF1" s="383"/>
      <c r="QSG1" s="383"/>
      <c r="QSH1" s="383"/>
      <c r="QSI1" s="383"/>
      <c r="QSJ1" s="383"/>
      <c r="QSK1" s="383"/>
      <c r="QSL1" s="383"/>
      <c r="QSM1" s="383"/>
      <c r="QSN1" s="383"/>
      <c r="QSO1" s="383"/>
      <c r="QSP1" s="383"/>
      <c r="QSQ1" s="383"/>
      <c r="QSR1" s="383"/>
      <c r="QSS1" s="383"/>
      <c r="QST1" s="383"/>
      <c r="QSU1" s="383"/>
      <c r="QSV1" s="383"/>
      <c r="QSW1" s="383"/>
      <c r="QSX1" s="383"/>
      <c r="QSY1" s="383"/>
      <c r="QSZ1" s="383"/>
      <c r="QTA1" s="383"/>
      <c r="QTB1" s="383"/>
      <c r="QTC1" s="383"/>
      <c r="QTD1" s="383"/>
      <c r="QTE1" s="383"/>
      <c r="QTF1" s="383"/>
      <c r="QTG1" s="383"/>
      <c r="QTH1" s="383"/>
      <c r="QTI1" s="383"/>
      <c r="QTJ1" s="383"/>
      <c r="QTK1" s="383"/>
      <c r="QTL1" s="383"/>
      <c r="QTM1" s="383"/>
      <c r="QTN1" s="383"/>
      <c r="QTO1" s="383"/>
      <c r="QTP1" s="383"/>
      <c r="QTQ1" s="383"/>
      <c r="QTR1" s="383"/>
      <c r="QTS1" s="383"/>
      <c r="QTT1" s="383"/>
      <c r="QTU1" s="383"/>
      <c r="QTV1" s="383"/>
      <c r="QTW1" s="383"/>
      <c r="QTX1" s="383"/>
      <c r="QTY1" s="383"/>
      <c r="QTZ1" s="383"/>
      <c r="QUA1" s="383"/>
      <c r="QUB1" s="383"/>
      <c r="QUC1" s="383"/>
      <c r="QUD1" s="383"/>
      <c r="QUE1" s="383"/>
      <c r="QUF1" s="383"/>
      <c r="QUG1" s="383"/>
      <c r="QUH1" s="383"/>
      <c r="QUI1" s="383"/>
      <c r="QUJ1" s="383"/>
      <c r="QUK1" s="383"/>
      <c r="QUL1" s="383"/>
      <c r="QUM1" s="383"/>
      <c r="QUN1" s="383"/>
      <c r="QUO1" s="383"/>
      <c r="QUP1" s="383"/>
      <c r="QUQ1" s="383"/>
      <c r="QUR1" s="383"/>
      <c r="QUS1" s="383"/>
      <c r="QUT1" s="383"/>
      <c r="QUU1" s="383"/>
      <c r="QUV1" s="383"/>
      <c r="QUW1" s="383"/>
      <c r="QUX1" s="383"/>
      <c r="QUY1" s="383"/>
      <c r="QUZ1" s="383"/>
      <c r="QVA1" s="383"/>
      <c r="QVB1" s="383"/>
      <c r="QVC1" s="383"/>
      <c r="QVD1" s="383"/>
      <c r="QVE1" s="383"/>
      <c r="QVF1" s="383"/>
      <c r="QVG1" s="383"/>
      <c r="QVH1" s="383"/>
      <c r="QVI1" s="383"/>
      <c r="QVJ1" s="383"/>
      <c r="QVK1" s="383"/>
      <c r="QVL1" s="383"/>
      <c r="QVM1" s="383"/>
      <c r="QVN1" s="383"/>
      <c r="QVO1" s="383"/>
      <c r="QVP1" s="383"/>
      <c r="QVQ1" s="383"/>
      <c r="QVR1" s="383"/>
      <c r="QVS1" s="383"/>
      <c r="QVT1" s="383"/>
      <c r="QVU1" s="383"/>
      <c r="QVV1" s="383"/>
      <c r="QVW1" s="383"/>
      <c r="QVX1" s="383"/>
      <c r="QVY1" s="383"/>
      <c r="QVZ1" s="383"/>
      <c r="QWA1" s="383"/>
      <c r="QWB1" s="383"/>
      <c r="QWC1" s="383"/>
      <c r="QWD1" s="383"/>
      <c r="QWE1" s="383"/>
      <c r="QWF1" s="383"/>
      <c r="QWG1" s="383"/>
      <c r="QWH1" s="383"/>
      <c r="QWI1" s="383"/>
      <c r="QWJ1" s="383"/>
      <c r="QWK1" s="383"/>
      <c r="QWL1" s="383"/>
      <c r="QWM1" s="383"/>
      <c r="QWN1" s="383"/>
      <c r="QWO1" s="383"/>
      <c r="QWP1" s="383"/>
      <c r="QWQ1" s="383"/>
      <c r="QWR1" s="383"/>
      <c r="QWS1" s="383"/>
      <c r="QWT1" s="383"/>
      <c r="QWU1" s="383"/>
      <c r="QWV1" s="383"/>
      <c r="QWW1" s="383"/>
      <c r="QWX1" s="383"/>
      <c r="QWY1" s="383"/>
      <c r="QWZ1" s="383"/>
      <c r="QXA1" s="383"/>
      <c r="QXB1" s="383"/>
      <c r="QXC1" s="383"/>
      <c r="QXD1" s="383"/>
      <c r="QXE1" s="383"/>
      <c r="QXF1" s="383"/>
      <c r="QXG1" s="383"/>
      <c r="QXH1" s="383"/>
      <c r="QXI1" s="383"/>
      <c r="QXJ1" s="383"/>
      <c r="QXK1" s="383"/>
      <c r="QXL1" s="383"/>
      <c r="QXM1" s="383"/>
      <c r="QXN1" s="383"/>
      <c r="QXO1" s="383"/>
      <c r="QXP1" s="383"/>
      <c r="QXQ1" s="383"/>
      <c r="QXR1" s="383"/>
      <c r="QXS1" s="383"/>
      <c r="QXT1" s="383"/>
      <c r="QXU1" s="383"/>
      <c r="QXV1" s="383"/>
      <c r="QXW1" s="383"/>
      <c r="QXX1" s="383"/>
      <c r="QXY1" s="383"/>
      <c r="QXZ1" s="383"/>
      <c r="QYA1" s="383"/>
      <c r="QYB1" s="383"/>
      <c r="QYC1" s="383"/>
      <c r="QYD1" s="383"/>
      <c r="QYE1" s="383"/>
      <c r="QYF1" s="383"/>
      <c r="QYG1" s="383"/>
      <c r="QYH1" s="383"/>
      <c r="QYI1" s="383"/>
      <c r="QYJ1" s="383"/>
      <c r="QYK1" s="383"/>
      <c r="QYL1" s="383"/>
      <c r="QYM1" s="383"/>
      <c r="QYN1" s="383"/>
      <c r="QYO1" s="383"/>
      <c r="QYP1" s="383"/>
      <c r="QYQ1" s="383"/>
      <c r="QYR1" s="383"/>
      <c r="QYS1" s="383"/>
      <c r="QYT1" s="383"/>
      <c r="QYU1" s="383"/>
      <c r="QYV1" s="383"/>
      <c r="QYW1" s="383"/>
      <c r="QYX1" s="383"/>
      <c r="QYY1" s="383"/>
      <c r="QYZ1" s="383"/>
      <c r="QZA1" s="383"/>
      <c r="QZB1" s="383"/>
      <c r="QZC1" s="383"/>
      <c r="QZD1" s="383"/>
      <c r="QZE1" s="383"/>
      <c r="QZF1" s="383"/>
      <c r="QZG1" s="383"/>
      <c r="QZH1" s="383"/>
      <c r="QZI1" s="383"/>
      <c r="QZJ1" s="383"/>
      <c r="QZK1" s="383"/>
      <c r="QZL1" s="383"/>
      <c r="QZM1" s="383"/>
      <c r="QZN1" s="383"/>
      <c r="QZO1" s="383"/>
      <c r="QZP1" s="383"/>
      <c r="QZQ1" s="383"/>
      <c r="QZR1" s="383"/>
      <c r="QZS1" s="383"/>
      <c r="QZT1" s="383"/>
      <c r="QZU1" s="383"/>
      <c r="QZV1" s="383"/>
      <c r="QZW1" s="383"/>
      <c r="QZX1" s="383"/>
      <c r="QZY1" s="383"/>
      <c r="QZZ1" s="383"/>
      <c r="RAA1" s="383"/>
      <c r="RAB1" s="383"/>
      <c r="RAC1" s="383"/>
      <c r="RAD1" s="383"/>
      <c r="RAE1" s="383"/>
      <c r="RAF1" s="383"/>
      <c r="RAG1" s="383"/>
      <c r="RAH1" s="383"/>
      <c r="RAI1" s="383"/>
      <c r="RAJ1" s="383"/>
      <c r="RAK1" s="383"/>
      <c r="RAL1" s="383"/>
      <c r="RAM1" s="383"/>
      <c r="RAN1" s="383"/>
      <c r="RAO1" s="383"/>
      <c r="RAP1" s="383"/>
      <c r="RAQ1" s="383"/>
      <c r="RAR1" s="383"/>
      <c r="RAS1" s="383"/>
      <c r="RAT1" s="383"/>
      <c r="RAU1" s="383"/>
      <c r="RAV1" s="383"/>
      <c r="RAW1" s="383"/>
      <c r="RAX1" s="383"/>
      <c r="RAY1" s="383"/>
      <c r="RAZ1" s="383"/>
      <c r="RBA1" s="383"/>
      <c r="RBB1" s="383"/>
      <c r="RBC1" s="383"/>
      <c r="RBD1" s="383"/>
      <c r="RBE1" s="383"/>
      <c r="RBF1" s="383"/>
      <c r="RBG1" s="383"/>
      <c r="RBH1" s="383"/>
      <c r="RBI1" s="383"/>
      <c r="RBJ1" s="383"/>
      <c r="RBK1" s="383"/>
      <c r="RBL1" s="383"/>
      <c r="RBM1" s="383"/>
      <c r="RBN1" s="383"/>
      <c r="RBO1" s="383"/>
      <c r="RBP1" s="383"/>
      <c r="RBQ1" s="383"/>
      <c r="RBR1" s="383"/>
      <c r="RBS1" s="383"/>
      <c r="RBT1" s="383"/>
      <c r="RBU1" s="383"/>
      <c r="RBV1" s="383"/>
      <c r="RBW1" s="383"/>
      <c r="RBX1" s="383"/>
      <c r="RBY1" s="383"/>
      <c r="RBZ1" s="383"/>
      <c r="RCA1" s="383"/>
      <c r="RCB1" s="383"/>
      <c r="RCC1" s="383"/>
      <c r="RCD1" s="383"/>
      <c r="RCE1" s="383"/>
      <c r="RCF1" s="383"/>
      <c r="RCG1" s="383"/>
      <c r="RCH1" s="383"/>
      <c r="RCI1" s="383"/>
      <c r="RCJ1" s="383"/>
      <c r="RCK1" s="383"/>
      <c r="RCL1" s="383"/>
      <c r="RCM1" s="383"/>
      <c r="RCN1" s="383"/>
      <c r="RCO1" s="383"/>
      <c r="RCP1" s="383"/>
      <c r="RCQ1" s="383"/>
      <c r="RCR1" s="383"/>
      <c r="RCS1" s="383"/>
      <c r="RCT1" s="383"/>
      <c r="RCU1" s="383"/>
      <c r="RCV1" s="383"/>
      <c r="RCW1" s="383"/>
      <c r="RCX1" s="383"/>
      <c r="RCY1" s="383"/>
      <c r="RCZ1" s="383"/>
      <c r="RDA1" s="383"/>
      <c r="RDB1" s="383"/>
      <c r="RDC1" s="383"/>
      <c r="RDD1" s="383"/>
      <c r="RDE1" s="383"/>
      <c r="RDF1" s="383"/>
      <c r="RDG1" s="383"/>
      <c r="RDH1" s="383"/>
      <c r="RDI1" s="383"/>
      <c r="RDJ1" s="383"/>
      <c r="RDK1" s="383"/>
      <c r="RDL1" s="383"/>
      <c r="RDM1" s="383"/>
      <c r="RDN1" s="383"/>
      <c r="RDO1" s="383"/>
      <c r="RDP1" s="383"/>
      <c r="RDQ1" s="383"/>
      <c r="RDR1" s="383"/>
      <c r="RDS1" s="383"/>
      <c r="RDT1" s="383"/>
      <c r="RDU1" s="383"/>
      <c r="RDV1" s="383"/>
      <c r="RDW1" s="383"/>
      <c r="RDX1" s="383"/>
      <c r="RDY1" s="383"/>
      <c r="RDZ1" s="383"/>
      <c r="REA1" s="383"/>
      <c r="REB1" s="383"/>
      <c r="REC1" s="383"/>
      <c r="RED1" s="383"/>
      <c r="REE1" s="383"/>
      <c r="REF1" s="383"/>
      <c r="REG1" s="383"/>
      <c r="REH1" s="383"/>
      <c r="REI1" s="383"/>
      <c r="REJ1" s="383"/>
      <c r="REK1" s="383"/>
      <c r="REL1" s="383"/>
      <c r="REM1" s="383"/>
      <c r="REN1" s="383"/>
      <c r="REO1" s="383"/>
      <c r="REP1" s="383"/>
      <c r="REQ1" s="383"/>
      <c r="RER1" s="383"/>
      <c r="RES1" s="383"/>
      <c r="RET1" s="383"/>
      <c r="REU1" s="383"/>
      <c r="REV1" s="383"/>
      <c r="REW1" s="383"/>
      <c r="REX1" s="383"/>
      <c r="REY1" s="383"/>
      <c r="REZ1" s="383"/>
      <c r="RFA1" s="383"/>
      <c r="RFB1" s="383"/>
      <c r="RFC1" s="383"/>
      <c r="RFD1" s="383"/>
      <c r="RFE1" s="383"/>
      <c r="RFF1" s="383"/>
      <c r="RFG1" s="383"/>
      <c r="RFH1" s="383"/>
      <c r="RFI1" s="383"/>
      <c r="RFJ1" s="383"/>
      <c r="RFK1" s="383"/>
      <c r="RFL1" s="383"/>
      <c r="RFM1" s="383"/>
      <c r="RFN1" s="383"/>
      <c r="RFO1" s="383"/>
      <c r="RFP1" s="383"/>
      <c r="RFQ1" s="383"/>
      <c r="RFR1" s="383"/>
      <c r="RFS1" s="383"/>
      <c r="RFT1" s="383"/>
      <c r="RFU1" s="383"/>
      <c r="RFV1" s="383"/>
      <c r="RFW1" s="383"/>
      <c r="RFX1" s="383"/>
      <c r="RFY1" s="383"/>
      <c r="RFZ1" s="383"/>
      <c r="RGA1" s="383"/>
      <c r="RGB1" s="383"/>
      <c r="RGC1" s="383"/>
      <c r="RGD1" s="383"/>
      <c r="RGE1" s="383"/>
      <c r="RGF1" s="383"/>
      <c r="RGG1" s="383"/>
      <c r="RGH1" s="383"/>
      <c r="RGI1" s="383"/>
      <c r="RGJ1" s="383"/>
      <c r="RGK1" s="383"/>
      <c r="RGL1" s="383"/>
      <c r="RGM1" s="383"/>
      <c r="RGN1" s="383"/>
      <c r="RGO1" s="383"/>
      <c r="RGP1" s="383"/>
      <c r="RGQ1" s="383"/>
      <c r="RGR1" s="383"/>
      <c r="RGS1" s="383"/>
      <c r="RGT1" s="383"/>
      <c r="RGU1" s="383"/>
      <c r="RGV1" s="383"/>
      <c r="RGW1" s="383"/>
      <c r="RGX1" s="383"/>
      <c r="RGY1" s="383"/>
      <c r="RGZ1" s="383"/>
      <c r="RHA1" s="383"/>
      <c r="RHB1" s="383"/>
      <c r="RHC1" s="383"/>
      <c r="RHD1" s="383"/>
      <c r="RHE1" s="383"/>
      <c r="RHF1" s="383"/>
      <c r="RHG1" s="383"/>
      <c r="RHH1" s="383"/>
      <c r="RHI1" s="383"/>
      <c r="RHJ1" s="383"/>
      <c r="RHK1" s="383"/>
      <c r="RHL1" s="383"/>
      <c r="RHM1" s="383"/>
      <c r="RHN1" s="383"/>
      <c r="RHO1" s="383"/>
      <c r="RHP1" s="383"/>
      <c r="RHQ1" s="383"/>
      <c r="RHR1" s="383"/>
      <c r="RHS1" s="383"/>
      <c r="RHT1" s="383"/>
      <c r="RHU1" s="383"/>
      <c r="RHV1" s="383"/>
      <c r="RHW1" s="383"/>
      <c r="RHX1" s="383"/>
      <c r="RHY1" s="383"/>
      <c r="RHZ1" s="383"/>
      <c r="RIA1" s="383"/>
      <c r="RIB1" s="383"/>
      <c r="RIC1" s="383"/>
      <c r="RID1" s="383"/>
      <c r="RIE1" s="383"/>
      <c r="RIF1" s="383"/>
      <c r="RIG1" s="383"/>
      <c r="RIH1" s="383"/>
      <c r="RII1" s="383"/>
      <c r="RIJ1" s="383"/>
      <c r="RIK1" s="383"/>
      <c r="RIL1" s="383"/>
      <c r="RIM1" s="383"/>
      <c r="RIN1" s="383"/>
      <c r="RIO1" s="383"/>
      <c r="RIP1" s="383"/>
      <c r="RIQ1" s="383"/>
      <c r="RIR1" s="383"/>
      <c r="RIS1" s="383"/>
      <c r="RIT1" s="383"/>
      <c r="RIU1" s="383"/>
      <c r="RIV1" s="383"/>
      <c r="RIW1" s="383"/>
      <c r="RIX1" s="383"/>
      <c r="RIY1" s="383"/>
      <c r="RIZ1" s="383"/>
      <c r="RJA1" s="383"/>
      <c r="RJB1" s="383"/>
      <c r="RJC1" s="383"/>
      <c r="RJD1" s="383"/>
      <c r="RJE1" s="383"/>
      <c r="RJF1" s="383"/>
      <c r="RJG1" s="383"/>
      <c r="RJH1" s="383"/>
      <c r="RJI1" s="383"/>
      <c r="RJJ1" s="383"/>
      <c r="RJK1" s="383"/>
      <c r="RJL1" s="383"/>
      <c r="RJM1" s="383"/>
      <c r="RJN1" s="383"/>
      <c r="RJO1" s="383"/>
      <c r="RJP1" s="383"/>
      <c r="RJQ1" s="383"/>
      <c r="RJR1" s="383"/>
      <c r="RJS1" s="383"/>
      <c r="RJT1" s="383"/>
      <c r="RJU1" s="383"/>
      <c r="RJV1" s="383"/>
      <c r="RJW1" s="383"/>
      <c r="RJX1" s="383"/>
      <c r="RJY1" s="383"/>
      <c r="RJZ1" s="383"/>
      <c r="RKA1" s="383"/>
      <c r="RKB1" s="383"/>
      <c r="RKC1" s="383"/>
      <c r="RKD1" s="383"/>
      <c r="RKE1" s="383"/>
      <c r="RKF1" s="383"/>
      <c r="RKG1" s="383"/>
      <c r="RKH1" s="383"/>
      <c r="RKI1" s="383"/>
      <c r="RKJ1" s="383"/>
      <c r="RKK1" s="383"/>
      <c r="RKL1" s="383"/>
      <c r="RKM1" s="383"/>
      <c r="RKN1" s="383"/>
      <c r="RKO1" s="383"/>
      <c r="RKP1" s="383"/>
      <c r="RKQ1" s="383"/>
      <c r="RKR1" s="383"/>
      <c r="RKS1" s="383"/>
      <c r="RKT1" s="383"/>
      <c r="RKU1" s="383"/>
      <c r="RKV1" s="383"/>
      <c r="RKW1" s="383"/>
      <c r="RKX1" s="383"/>
      <c r="RKY1" s="383"/>
      <c r="RKZ1" s="383"/>
      <c r="RLA1" s="383"/>
      <c r="RLB1" s="383"/>
      <c r="RLC1" s="383"/>
      <c r="RLD1" s="383"/>
      <c r="RLE1" s="383"/>
      <c r="RLF1" s="383"/>
      <c r="RLG1" s="383"/>
      <c r="RLH1" s="383"/>
      <c r="RLI1" s="383"/>
      <c r="RLJ1" s="383"/>
      <c r="RLK1" s="383"/>
      <c r="RLL1" s="383"/>
      <c r="RLM1" s="383"/>
      <c r="RLN1" s="383"/>
      <c r="RLO1" s="383"/>
      <c r="RLP1" s="383"/>
      <c r="RLQ1" s="383"/>
      <c r="RLR1" s="383"/>
      <c r="RLS1" s="383"/>
      <c r="RLT1" s="383"/>
      <c r="RLU1" s="383"/>
      <c r="RLV1" s="383"/>
      <c r="RLW1" s="383"/>
      <c r="RLX1" s="383"/>
      <c r="RLY1" s="383"/>
      <c r="RLZ1" s="383"/>
      <c r="RMA1" s="383"/>
      <c r="RMB1" s="383"/>
      <c r="RMC1" s="383"/>
      <c r="RMD1" s="383"/>
      <c r="RME1" s="383"/>
      <c r="RMF1" s="383"/>
      <c r="RMG1" s="383"/>
      <c r="RMH1" s="383"/>
      <c r="RMI1" s="383"/>
      <c r="RMJ1" s="383"/>
      <c r="RMK1" s="383"/>
      <c r="RML1" s="383"/>
      <c r="RMM1" s="383"/>
      <c r="RMN1" s="383"/>
      <c r="RMO1" s="383"/>
      <c r="RMP1" s="383"/>
      <c r="RMQ1" s="383"/>
      <c r="RMR1" s="383"/>
      <c r="RMS1" s="383"/>
      <c r="RMT1" s="383"/>
      <c r="RMU1" s="383"/>
      <c r="RMV1" s="383"/>
      <c r="RMW1" s="383"/>
      <c r="RMX1" s="383"/>
      <c r="RMY1" s="383"/>
      <c r="RMZ1" s="383"/>
      <c r="RNA1" s="383"/>
      <c r="RNB1" s="383"/>
      <c r="RNC1" s="383"/>
      <c r="RND1" s="383"/>
      <c r="RNE1" s="383"/>
      <c r="RNF1" s="383"/>
      <c r="RNG1" s="383"/>
      <c r="RNH1" s="383"/>
      <c r="RNI1" s="383"/>
      <c r="RNJ1" s="383"/>
      <c r="RNK1" s="383"/>
      <c r="RNL1" s="383"/>
      <c r="RNM1" s="383"/>
      <c r="RNN1" s="383"/>
      <c r="RNO1" s="383"/>
      <c r="RNP1" s="383"/>
      <c r="RNQ1" s="383"/>
      <c r="RNR1" s="383"/>
      <c r="RNS1" s="383"/>
      <c r="RNT1" s="383"/>
      <c r="RNU1" s="383"/>
      <c r="RNV1" s="383"/>
      <c r="RNW1" s="383"/>
      <c r="RNX1" s="383"/>
      <c r="RNY1" s="383"/>
      <c r="RNZ1" s="383"/>
      <c r="ROA1" s="383"/>
      <c r="ROB1" s="383"/>
      <c r="ROC1" s="383"/>
      <c r="ROD1" s="383"/>
      <c r="ROE1" s="383"/>
      <c r="ROF1" s="383"/>
      <c r="ROG1" s="383"/>
      <c r="ROH1" s="383"/>
      <c r="ROI1" s="383"/>
      <c r="ROJ1" s="383"/>
      <c r="ROK1" s="383"/>
      <c r="ROL1" s="383"/>
      <c r="ROM1" s="383"/>
      <c r="RON1" s="383"/>
      <c r="ROO1" s="383"/>
      <c r="ROP1" s="383"/>
      <c r="ROQ1" s="383"/>
      <c r="ROR1" s="383"/>
      <c r="ROS1" s="383"/>
      <c r="ROT1" s="383"/>
      <c r="ROU1" s="383"/>
      <c r="ROV1" s="383"/>
      <c r="ROW1" s="383"/>
      <c r="ROX1" s="383"/>
      <c r="ROY1" s="383"/>
      <c r="ROZ1" s="383"/>
      <c r="RPA1" s="383"/>
      <c r="RPB1" s="383"/>
      <c r="RPC1" s="383"/>
      <c r="RPD1" s="383"/>
      <c r="RPE1" s="383"/>
      <c r="RPF1" s="383"/>
      <c r="RPG1" s="383"/>
      <c r="RPH1" s="383"/>
      <c r="RPI1" s="383"/>
      <c r="RPJ1" s="383"/>
      <c r="RPK1" s="383"/>
      <c r="RPL1" s="383"/>
      <c r="RPM1" s="383"/>
      <c r="RPN1" s="383"/>
      <c r="RPO1" s="383"/>
      <c r="RPP1" s="383"/>
      <c r="RPQ1" s="383"/>
      <c r="RPR1" s="383"/>
      <c r="RPS1" s="383"/>
      <c r="RPT1" s="383"/>
      <c r="RPU1" s="383"/>
      <c r="RPV1" s="383"/>
      <c r="RPW1" s="383"/>
      <c r="RPX1" s="383"/>
      <c r="RPY1" s="383"/>
      <c r="RPZ1" s="383"/>
      <c r="RQA1" s="383"/>
      <c r="RQB1" s="383"/>
      <c r="RQC1" s="383"/>
      <c r="RQD1" s="383"/>
      <c r="RQE1" s="383"/>
      <c r="RQF1" s="383"/>
      <c r="RQG1" s="383"/>
      <c r="RQH1" s="383"/>
      <c r="RQI1" s="383"/>
      <c r="RQJ1" s="383"/>
      <c r="RQK1" s="383"/>
      <c r="RQL1" s="383"/>
      <c r="RQM1" s="383"/>
      <c r="RQN1" s="383"/>
      <c r="RQO1" s="383"/>
      <c r="RQP1" s="383"/>
      <c r="RQQ1" s="383"/>
      <c r="RQR1" s="383"/>
      <c r="RQS1" s="383"/>
      <c r="RQT1" s="383"/>
      <c r="RQU1" s="383"/>
      <c r="RQV1" s="383"/>
      <c r="RQW1" s="383"/>
      <c r="RQX1" s="383"/>
      <c r="RQY1" s="383"/>
      <c r="RQZ1" s="383"/>
      <c r="RRA1" s="383"/>
      <c r="RRB1" s="383"/>
      <c r="RRC1" s="383"/>
      <c r="RRD1" s="383"/>
      <c r="RRE1" s="383"/>
      <c r="RRF1" s="383"/>
      <c r="RRG1" s="383"/>
      <c r="RRH1" s="383"/>
      <c r="RRI1" s="383"/>
      <c r="RRJ1" s="383"/>
      <c r="RRK1" s="383"/>
      <c r="RRL1" s="383"/>
      <c r="RRM1" s="383"/>
      <c r="RRN1" s="383"/>
      <c r="RRO1" s="383"/>
      <c r="RRP1" s="383"/>
      <c r="RRQ1" s="383"/>
      <c r="RRR1" s="383"/>
      <c r="RRS1" s="383"/>
      <c r="RRT1" s="383"/>
      <c r="RRU1" s="383"/>
      <c r="RRV1" s="383"/>
      <c r="RRW1" s="383"/>
      <c r="RRX1" s="383"/>
      <c r="RRY1" s="383"/>
      <c r="RRZ1" s="383"/>
      <c r="RSA1" s="383"/>
      <c r="RSB1" s="383"/>
      <c r="RSC1" s="383"/>
      <c r="RSD1" s="383"/>
      <c r="RSE1" s="383"/>
      <c r="RSF1" s="383"/>
      <c r="RSG1" s="383"/>
      <c r="RSH1" s="383"/>
      <c r="RSI1" s="383"/>
      <c r="RSJ1" s="383"/>
      <c r="RSK1" s="383"/>
      <c r="RSL1" s="383"/>
      <c r="RSM1" s="383"/>
      <c r="RSN1" s="383"/>
      <c r="RSO1" s="383"/>
      <c r="RSP1" s="383"/>
      <c r="RSQ1" s="383"/>
      <c r="RSR1" s="383"/>
      <c r="RSS1" s="383"/>
      <c r="RST1" s="383"/>
      <c r="RSU1" s="383"/>
      <c r="RSV1" s="383"/>
      <c r="RSW1" s="383"/>
      <c r="RSX1" s="383"/>
      <c r="RSY1" s="383"/>
      <c r="RSZ1" s="383"/>
      <c r="RTA1" s="383"/>
      <c r="RTB1" s="383"/>
      <c r="RTC1" s="383"/>
      <c r="RTD1" s="383"/>
      <c r="RTE1" s="383"/>
      <c r="RTF1" s="383"/>
      <c r="RTG1" s="383"/>
      <c r="RTH1" s="383"/>
      <c r="RTI1" s="383"/>
      <c r="RTJ1" s="383"/>
      <c r="RTK1" s="383"/>
      <c r="RTL1" s="383"/>
      <c r="RTM1" s="383"/>
      <c r="RTN1" s="383"/>
      <c r="RTO1" s="383"/>
      <c r="RTP1" s="383"/>
      <c r="RTQ1" s="383"/>
      <c r="RTR1" s="383"/>
      <c r="RTS1" s="383"/>
      <c r="RTT1" s="383"/>
      <c r="RTU1" s="383"/>
      <c r="RTV1" s="383"/>
      <c r="RTW1" s="383"/>
      <c r="RTX1" s="383"/>
      <c r="RTY1" s="383"/>
      <c r="RTZ1" s="383"/>
      <c r="RUA1" s="383"/>
      <c r="RUB1" s="383"/>
      <c r="RUC1" s="383"/>
      <c r="RUD1" s="383"/>
      <c r="RUE1" s="383"/>
      <c r="RUF1" s="383"/>
      <c r="RUG1" s="383"/>
      <c r="RUH1" s="383"/>
      <c r="RUI1" s="383"/>
      <c r="RUJ1" s="383"/>
      <c r="RUK1" s="383"/>
      <c r="RUL1" s="383"/>
      <c r="RUM1" s="383"/>
      <c r="RUN1" s="383"/>
      <c r="RUO1" s="383"/>
      <c r="RUP1" s="383"/>
      <c r="RUQ1" s="383"/>
      <c r="RUR1" s="383"/>
      <c r="RUS1" s="383"/>
      <c r="RUT1" s="383"/>
      <c r="RUU1" s="383"/>
      <c r="RUV1" s="383"/>
      <c r="RUW1" s="383"/>
      <c r="RUX1" s="383"/>
      <c r="RUY1" s="383"/>
      <c r="RUZ1" s="383"/>
      <c r="RVA1" s="383"/>
      <c r="RVB1" s="383"/>
      <c r="RVC1" s="383"/>
      <c r="RVD1" s="383"/>
      <c r="RVE1" s="383"/>
      <c r="RVF1" s="383"/>
      <c r="RVG1" s="383"/>
      <c r="RVH1" s="383"/>
      <c r="RVI1" s="383"/>
      <c r="RVJ1" s="383"/>
      <c r="RVK1" s="383"/>
      <c r="RVL1" s="383"/>
      <c r="RVM1" s="383"/>
      <c r="RVN1" s="383"/>
      <c r="RVO1" s="383"/>
      <c r="RVP1" s="383"/>
      <c r="RVQ1" s="383"/>
      <c r="RVR1" s="383"/>
      <c r="RVS1" s="383"/>
      <c r="RVT1" s="383"/>
      <c r="RVU1" s="383"/>
      <c r="RVV1" s="383"/>
      <c r="RVW1" s="383"/>
      <c r="RVX1" s="383"/>
      <c r="RVY1" s="383"/>
      <c r="RVZ1" s="383"/>
      <c r="RWA1" s="383"/>
      <c r="RWB1" s="383"/>
      <c r="RWC1" s="383"/>
      <c r="RWD1" s="383"/>
      <c r="RWE1" s="383"/>
      <c r="RWF1" s="383"/>
      <c r="RWG1" s="383"/>
      <c r="RWH1" s="383"/>
      <c r="RWI1" s="383"/>
      <c r="RWJ1" s="383"/>
      <c r="RWK1" s="383"/>
      <c r="RWL1" s="383"/>
      <c r="RWM1" s="383"/>
      <c r="RWN1" s="383"/>
      <c r="RWO1" s="383"/>
      <c r="RWP1" s="383"/>
      <c r="RWQ1" s="383"/>
      <c r="RWR1" s="383"/>
      <c r="RWS1" s="383"/>
      <c r="RWT1" s="383"/>
      <c r="RWU1" s="383"/>
      <c r="RWV1" s="383"/>
      <c r="RWW1" s="383"/>
      <c r="RWX1" s="383"/>
      <c r="RWY1" s="383"/>
      <c r="RWZ1" s="383"/>
      <c r="RXA1" s="383"/>
      <c r="RXB1" s="383"/>
      <c r="RXC1" s="383"/>
      <c r="RXD1" s="383"/>
      <c r="RXE1" s="383"/>
      <c r="RXF1" s="383"/>
      <c r="RXG1" s="383"/>
      <c r="RXH1" s="383"/>
      <c r="RXI1" s="383"/>
      <c r="RXJ1" s="383"/>
      <c r="RXK1" s="383"/>
      <c r="RXL1" s="383"/>
      <c r="RXM1" s="383"/>
      <c r="RXN1" s="383"/>
      <c r="RXO1" s="383"/>
      <c r="RXP1" s="383"/>
      <c r="RXQ1" s="383"/>
      <c r="RXR1" s="383"/>
      <c r="RXS1" s="383"/>
      <c r="RXT1" s="383"/>
      <c r="RXU1" s="383"/>
      <c r="RXV1" s="383"/>
      <c r="RXW1" s="383"/>
      <c r="RXX1" s="383"/>
      <c r="RXY1" s="383"/>
      <c r="RXZ1" s="383"/>
      <c r="RYA1" s="383"/>
      <c r="RYB1" s="383"/>
      <c r="RYC1" s="383"/>
      <c r="RYD1" s="383"/>
      <c r="RYE1" s="383"/>
      <c r="RYF1" s="383"/>
      <c r="RYG1" s="383"/>
      <c r="RYH1" s="383"/>
      <c r="RYI1" s="383"/>
      <c r="RYJ1" s="383"/>
      <c r="RYK1" s="383"/>
      <c r="RYL1" s="383"/>
      <c r="RYM1" s="383"/>
      <c r="RYN1" s="383"/>
      <c r="RYO1" s="383"/>
      <c r="RYP1" s="383"/>
      <c r="RYQ1" s="383"/>
      <c r="RYR1" s="383"/>
      <c r="RYS1" s="383"/>
      <c r="RYT1" s="383"/>
      <c r="RYU1" s="383"/>
      <c r="RYV1" s="383"/>
      <c r="RYW1" s="383"/>
      <c r="RYX1" s="383"/>
      <c r="RYY1" s="383"/>
      <c r="RYZ1" s="383"/>
      <c r="RZA1" s="383"/>
      <c r="RZB1" s="383"/>
      <c r="RZC1" s="383"/>
      <c r="RZD1" s="383"/>
      <c r="RZE1" s="383"/>
      <c r="RZF1" s="383"/>
      <c r="RZG1" s="383"/>
      <c r="RZH1" s="383"/>
      <c r="RZI1" s="383"/>
      <c r="RZJ1" s="383"/>
      <c r="RZK1" s="383"/>
      <c r="RZL1" s="383"/>
      <c r="RZM1" s="383"/>
      <c r="RZN1" s="383"/>
      <c r="RZO1" s="383"/>
      <c r="RZP1" s="383"/>
      <c r="RZQ1" s="383"/>
      <c r="RZR1" s="383"/>
      <c r="RZS1" s="383"/>
      <c r="RZT1" s="383"/>
      <c r="RZU1" s="383"/>
      <c r="RZV1" s="383"/>
      <c r="RZW1" s="383"/>
      <c r="RZX1" s="383"/>
      <c r="RZY1" s="383"/>
      <c r="RZZ1" s="383"/>
      <c r="SAA1" s="383"/>
      <c r="SAB1" s="383"/>
      <c r="SAC1" s="383"/>
      <c r="SAD1" s="383"/>
      <c r="SAE1" s="383"/>
      <c r="SAF1" s="383"/>
      <c r="SAG1" s="383"/>
      <c r="SAH1" s="383"/>
      <c r="SAI1" s="383"/>
      <c r="SAJ1" s="383"/>
      <c r="SAK1" s="383"/>
      <c r="SAL1" s="383"/>
      <c r="SAM1" s="383"/>
      <c r="SAN1" s="383"/>
      <c r="SAO1" s="383"/>
      <c r="SAP1" s="383"/>
      <c r="SAQ1" s="383"/>
      <c r="SAR1" s="383"/>
      <c r="SAS1" s="383"/>
      <c r="SAT1" s="383"/>
      <c r="SAU1" s="383"/>
      <c r="SAV1" s="383"/>
      <c r="SAW1" s="383"/>
      <c r="SAX1" s="383"/>
      <c r="SAY1" s="383"/>
      <c r="SAZ1" s="383"/>
      <c r="SBA1" s="383"/>
      <c r="SBB1" s="383"/>
      <c r="SBC1" s="383"/>
      <c r="SBD1" s="383"/>
      <c r="SBE1" s="383"/>
      <c r="SBF1" s="383"/>
      <c r="SBG1" s="383"/>
      <c r="SBH1" s="383"/>
      <c r="SBI1" s="383"/>
      <c r="SBJ1" s="383"/>
      <c r="SBK1" s="383"/>
      <c r="SBL1" s="383"/>
      <c r="SBM1" s="383"/>
      <c r="SBN1" s="383"/>
      <c r="SBO1" s="383"/>
      <c r="SBP1" s="383"/>
      <c r="SBQ1" s="383"/>
      <c r="SBR1" s="383"/>
      <c r="SBS1" s="383"/>
      <c r="SBT1" s="383"/>
      <c r="SBU1" s="383"/>
      <c r="SBV1" s="383"/>
      <c r="SBW1" s="383"/>
      <c r="SBX1" s="383"/>
      <c r="SBY1" s="383"/>
      <c r="SBZ1" s="383"/>
      <c r="SCA1" s="383"/>
      <c r="SCB1" s="383"/>
      <c r="SCC1" s="383"/>
      <c r="SCD1" s="383"/>
      <c r="SCE1" s="383"/>
      <c r="SCF1" s="383"/>
      <c r="SCG1" s="383"/>
      <c r="SCH1" s="383"/>
      <c r="SCI1" s="383"/>
      <c r="SCJ1" s="383"/>
      <c r="SCK1" s="383"/>
      <c r="SCL1" s="383"/>
      <c r="SCM1" s="383"/>
      <c r="SCN1" s="383"/>
      <c r="SCO1" s="383"/>
      <c r="SCP1" s="383"/>
      <c r="SCQ1" s="383"/>
      <c r="SCR1" s="383"/>
      <c r="SCS1" s="383"/>
      <c r="SCT1" s="383"/>
      <c r="SCU1" s="383"/>
      <c r="SCV1" s="383"/>
      <c r="SCW1" s="383"/>
      <c r="SCX1" s="383"/>
      <c r="SCY1" s="383"/>
      <c r="SCZ1" s="383"/>
      <c r="SDA1" s="383"/>
      <c r="SDB1" s="383"/>
      <c r="SDC1" s="383"/>
      <c r="SDD1" s="383"/>
      <c r="SDE1" s="383"/>
      <c r="SDF1" s="383"/>
      <c r="SDG1" s="383"/>
      <c r="SDH1" s="383"/>
      <c r="SDI1" s="383"/>
      <c r="SDJ1" s="383"/>
      <c r="SDK1" s="383"/>
      <c r="SDL1" s="383"/>
      <c r="SDM1" s="383"/>
      <c r="SDN1" s="383"/>
      <c r="SDO1" s="383"/>
      <c r="SDP1" s="383"/>
      <c r="SDQ1" s="383"/>
      <c r="SDR1" s="383"/>
      <c r="SDS1" s="383"/>
      <c r="SDT1" s="383"/>
      <c r="SDU1" s="383"/>
      <c r="SDV1" s="383"/>
      <c r="SDW1" s="383"/>
      <c r="SDX1" s="383"/>
      <c r="SDY1" s="383"/>
      <c r="SDZ1" s="383"/>
      <c r="SEA1" s="383"/>
      <c r="SEB1" s="383"/>
      <c r="SEC1" s="383"/>
      <c r="SED1" s="383"/>
      <c r="SEE1" s="383"/>
      <c r="SEF1" s="383"/>
      <c r="SEG1" s="383"/>
      <c r="SEH1" s="383"/>
      <c r="SEI1" s="383"/>
      <c r="SEJ1" s="383"/>
      <c r="SEK1" s="383"/>
      <c r="SEL1" s="383"/>
      <c r="SEM1" s="383"/>
      <c r="SEN1" s="383"/>
      <c r="SEO1" s="383"/>
      <c r="SEP1" s="383"/>
      <c r="SEQ1" s="383"/>
      <c r="SER1" s="383"/>
      <c r="SES1" s="383"/>
      <c r="SET1" s="383"/>
      <c r="SEU1" s="383"/>
      <c r="SEV1" s="383"/>
      <c r="SEW1" s="383"/>
      <c r="SEX1" s="383"/>
      <c r="SEY1" s="383"/>
      <c r="SEZ1" s="383"/>
      <c r="SFA1" s="383"/>
      <c r="SFB1" s="383"/>
      <c r="SFC1" s="383"/>
      <c r="SFD1" s="383"/>
      <c r="SFE1" s="383"/>
      <c r="SFF1" s="383"/>
      <c r="SFG1" s="383"/>
      <c r="SFH1" s="383"/>
      <c r="SFI1" s="383"/>
      <c r="SFJ1" s="383"/>
      <c r="SFK1" s="383"/>
      <c r="SFL1" s="383"/>
      <c r="SFM1" s="383"/>
      <c r="SFN1" s="383"/>
      <c r="SFO1" s="383"/>
      <c r="SFP1" s="383"/>
      <c r="SFQ1" s="383"/>
      <c r="SFR1" s="383"/>
      <c r="SFS1" s="383"/>
      <c r="SFT1" s="383"/>
      <c r="SFU1" s="383"/>
      <c r="SFV1" s="383"/>
      <c r="SFW1" s="383"/>
      <c r="SFX1" s="383"/>
      <c r="SFY1" s="383"/>
      <c r="SFZ1" s="383"/>
      <c r="SGA1" s="383"/>
      <c r="SGB1" s="383"/>
      <c r="SGC1" s="383"/>
      <c r="SGD1" s="383"/>
      <c r="SGE1" s="383"/>
      <c r="SGF1" s="383"/>
      <c r="SGG1" s="383"/>
      <c r="SGH1" s="383"/>
      <c r="SGI1" s="383"/>
      <c r="SGJ1" s="383"/>
      <c r="SGK1" s="383"/>
      <c r="SGL1" s="383"/>
      <c r="SGM1" s="383"/>
      <c r="SGN1" s="383"/>
      <c r="SGO1" s="383"/>
      <c r="SGP1" s="383"/>
      <c r="SGQ1" s="383"/>
      <c r="SGR1" s="383"/>
      <c r="SGS1" s="383"/>
      <c r="SGT1" s="383"/>
      <c r="SGU1" s="383"/>
      <c r="SGV1" s="383"/>
      <c r="SGW1" s="383"/>
      <c r="SGX1" s="383"/>
      <c r="SGY1" s="383"/>
      <c r="SGZ1" s="383"/>
      <c r="SHA1" s="383"/>
      <c r="SHB1" s="383"/>
      <c r="SHC1" s="383"/>
      <c r="SHD1" s="383"/>
      <c r="SHE1" s="383"/>
      <c r="SHF1" s="383"/>
      <c r="SHG1" s="383"/>
      <c r="SHH1" s="383"/>
      <c r="SHI1" s="383"/>
      <c r="SHJ1" s="383"/>
      <c r="SHK1" s="383"/>
      <c r="SHL1" s="383"/>
      <c r="SHM1" s="383"/>
      <c r="SHN1" s="383"/>
      <c r="SHO1" s="383"/>
      <c r="SHP1" s="383"/>
      <c r="SHQ1" s="383"/>
      <c r="SHR1" s="383"/>
      <c r="SHS1" s="383"/>
      <c r="SHT1" s="383"/>
      <c r="SHU1" s="383"/>
      <c r="SHV1" s="383"/>
      <c r="SHW1" s="383"/>
      <c r="SHX1" s="383"/>
      <c r="SHY1" s="383"/>
      <c r="SHZ1" s="383"/>
      <c r="SIA1" s="383"/>
      <c r="SIB1" s="383"/>
      <c r="SIC1" s="383"/>
      <c r="SID1" s="383"/>
      <c r="SIE1" s="383"/>
      <c r="SIF1" s="383"/>
      <c r="SIG1" s="383"/>
      <c r="SIH1" s="383"/>
      <c r="SII1" s="383"/>
      <c r="SIJ1" s="383"/>
      <c r="SIK1" s="383"/>
      <c r="SIL1" s="383"/>
      <c r="SIM1" s="383"/>
      <c r="SIN1" s="383"/>
      <c r="SIO1" s="383"/>
      <c r="SIP1" s="383"/>
      <c r="SIQ1" s="383"/>
      <c r="SIR1" s="383"/>
      <c r="SIS1" s="383"/>
      <c r="SIT1" s="383"/>
      <c r="SIU1" s="383"/>
      <c r="SIV1" s="383"/>
      <c r="SIW1" s="383"/>
      <c r="SIX1" s="383"/>
      <c r="SIY1" s="383"/>
      <c r="SIZ1" s="383"/>
      <c r="SJA1" s="383"/>
      <c r="SJB1" s="383"/>
      <c r="SJC1" s="383"/>
      <c r="SJD1" s="383"/>
      <c r="SJE1" s="383"/>
      <c r="SJF1" s="383"/>
      <c r="SJG1" s="383"/>
      <c r="SJH1" s="383"/>
      <c r="SJI1" s="383"/>
      <c r="SJJ1" s="383"/>
      <c r="SJK1" s="383"/>
      <c r="SJL1" s="383"/>
      <c r="SJM1" s="383"/>
      <c r="SJN1" s="383"/>
      <c r="SJO1" s="383"/>
      <c r="SJP1" s="383"/>
      <c r="SJQ1" s="383"/>
      <c r="SJR1" s="383"/>
      <c r="SJS1" s="383"/>
      <c r="SJT1" s="383"/>
      <c r="SJU1" s="383"/>
      <c r="SJV1" s="383"/>
      <c r="SJW1" s="383"/>
      <c r="SJX1" s="383"/>
      <c r="SJY1" s="383"/>
      <c r="SJZ1" s="383"/>
      <c r="SKA1" s="383"/>
      <c r="SKB1" s="383"/>
      <c r="SKC1" s="383"/>
      <c r="SKD1" s="383"/>
      <c r="SKE1" s="383"/>
      <c r="SKF1" s="383"/>
      <c r="SKG1" s="383"/>
      <c r="SKH1" s="383"/>
      <c r="SKI1" s="383"/>
      <c r="SKJ1" s="383"/>
      <c r="SKK1" s="383"/>
      <c r="SKL1" s="383"/>
      <c r="SKM1" s="383"/>
      <c r="SKN1" s="383"/>
      <c r="SKO1" s="383"/>
      <c r="SKP1" s="383"/>
      <c r="SKQ1" s="383"/>
      <c r="SKR1" s="383"/>
      <c r="SKS1" s="383"/>
      <c r="SKT1" s="383"/>
      <c r="SKU1" s="383"/>
      <c r="SKV1" s="383"/>
      <c r="SKW1" s="383"/>
      <c r="SKX1" s="383"/>
      <c r="SKY1" s="383"/>
      <c r="SKZ1" s="383"/>
      <c r="SLA1" s="383"/>
      <c r="SLB1" s="383"/>
      <c r="SLC1" s="383"/>
      <c r="SLD1" s="383"/>
      <c r="SLE1" s="383"/>
      <c r="SLF1" s="383"/>
      <c r="SLG1" s="383"/>
      <c r="SLH1" s="383"/>
      <c r="SLI1" s="383"/>
      <c r="SLJ1" s="383"/>
      <c r="SLK1" s="383"/>
      <c r="SLL1" s="383"/>
      <c r="SLM1" s="383"/>
      <c r="SLN1" s="383"/>
      <c r="SLO1" s="383"/>
      <c r="SLP1" s="383"/>
      <c r="SLQ1" s="383"/>
      <c r="SLR1" s="383"/>
      <c r="SLS1" s="383"/>
      <c r="SLT1" s="383"/>
      <c r="SLU1" s="383"/>
      <c r="SLV1" s="383"/>
      <c r="SLW1" s="383"/>
      <c r="SLX1" s="383"/>
      <c r="SLY1" s="383"/>
      <c r="SLZ1" s="383"/>
      <c r="SMA1" s="383"/>
      <c r="SMB1" s="383"/>
      <c r="SMC1" s="383"/>
      <c r="SMD1" s="383"/>
      <c r="SME1" s="383"/>
      <c r="SMF1" s="383"/>
      <c r="SMG1" s="383"/>
      <c r="SMH1" s="383"/>
      <c r="SMI1" s="383"/>
      <c r="SMJ1" s="383"/>
      <c r="SMK1" s="383"/>
      <c r="SML1" s="383"/>
      <c r="SMM1" s="383"/>
      <c r="SMN1" s="383"/>
      <c r="SMO1" s="383"/>
      <c r="SMP1" s="383"/>
      <c r="SMQ1" s="383"/>
      <c r="SMR1" s="383"/>
      <c r="SMS1" s="383"/>
      <c r="SMT1" s="383"/>
      <c r="SMU1" s="383"/>
      <c r="SMV1" s="383"/>
      <c r="SMW1" s="383"/>
      <c r="SMX1" s="383"/>
      <c r="SMY1" s="383"/>
      <c r="SMZ1" s="383"/>
      <c r="SNA1" s="383"/>
      <c r="SNB1" s="383"/>
      <c r="SNC1" s="383"/>
      <c r="SND1" s="383"/>
      <c r="SNE1" s="383"/>
      <c r="SNF1" s="383"/>
      <c r="SNG1" s="383"/>
      <c r="SNH1" s="383"/>
      <c r="SNI1" s="383"/>
      <c r="SNJ1" s="383"/>
      <c r="SNK1" s="383"/>
      <c r="SNL1" s="383"/>
      <c r="SNM1" s="383"/>
      <c r="SNN1" s="383"/>
      <c r="SNO1" s="383"/>
      <c r="SNP1" s="383"/>
      <c r="SNQ1" s="383"/>
      <c r="SNR1" s="383"/>
      <c r="SNS1" s="383"/>
      <c r="SNT1" s="383"/>
      <c r="SNU1" s="383"/>
      <c r="SNV1" s="383"/>
      <c r="SNW1" s="383"/>
      <c r="SNX1" s="383"/>
      <c r="SNY1" s="383"/>
      <c r="SNZ1" s="383"/>
      <c r="SOA1" s="383"/>
      <c r="SOB1" s="383"/>
      <c r="SOC1" s="383"/>
      <c r="SOD1" s="383"/>
      <c r="SOE1" s="383"/>
      <c r="SOF1" s="383"/>
      <c r="SOG1" s="383"/>
      <c r="SOH1" s="383"/>
      <c r="SOI1" s="383"/>
      <c r="SOJ1" s="383"/>
      <c r="SOK1" s="383"/>
      <c r="SOL1" s="383"/>
      <c r="SOM1" s="383"/>
      <c r="SON1" s="383"/>
      <c r="SOO1" s="383"/>
      <c r="SOP1" s="383"/>
      <c r="SOQ1" s="383"/>
      <c r="SOR1" s="383"/>
      <c r="SOS1" s="383"/>
      <c r="SOT1" s="383"/>
      <c r="SOU1" s="383"/>
      <c r="SOV1" s="383"/>
      <c r="SOW1" s="383"/>
      <c r="SOX1" s="383"/>
      <c r="SOY1" s="383"/>
      <c r="SOZ1" s="383"/>
      <c r="SPA1" s="383"/>
      <c r="SPB1" s="383"/>
      <c r="SPC1" s="383"/>
      <c r="SPD1" s="383"/>
      <c r="SPE1" s="383"/>
      <c r="SPF1" s="383"/>
      <c r="SPG1" s="383"/>
      <c r="SPH1" s="383"/>
      <c r="SPI1" s="383"/>
      <c r="SPJ1" s="383"/>
      <c r="SPK1" s="383"/>
      <c r="SPL1" s="383"/>
      <c r="SPM1" s="383"/>
      <c r="SPN1" s="383"/>
      <c r="SPO1" s="383"/>
      <c r="SPP1" s="383"/>
      <c r="SPQ1" s="383"/>
      <c r="SPR1" s="383"/>
      <c r="SPS1" s="383"/>
      <c r="SPT1" s="383"/>
      <c r="SPU1" s="383"/>
      <c r="SPV1" s="383"/>
      <c r="SPW1" s="383"/>
      <c r="SPX1" s="383"/>
      <c r="SPY1" s="383"/>
      <c r="SPZ1" s="383"/>
      <c r="SQA1" s="383"/>
      <c r="SQB1" s="383"/>
      <c r="SQC1" s="383"/>
      <c r="SQD1" s="383"/>
      <c r="SQE1" s="383"/>
      <c r="SQF1" s="383"/>
      <c r="SQG1" s="383"/>
      <c r="SQH1" s="383"/>
      <c r="SQI1" s="383"/>
      <c r="SQJ1" s="383"/>
      <c r="SQK1" s="383"/>
      <c r="SQL1" s="383"/>
      <c r="SQM1" s="383"/>
      <c r="SQN1" s="383"/>
      <c r="SQO1" s="383"/>
      <c r="SQP1" s="383"/>
      <c r="SQQ1" s="383"/>
      <c r="SQR1" s="383"/>
      <c r="SQS1" s="383"/>
      <c r="SQT1" s="383"/>
      <c r="SQU1" s="383"/>
      <c r="SQV1" s="383"/>
      <c r="SQW1" s="383"/>
      <c r="SQX1" s="383"/>
      <c r="SQY1" s="383"/>
      <c r="SQZ1" s="383"/>
      <c r="SRA1" s="383"/>
      <c r="SRB1" s="383"/>
      <c r="SRC1" s="383"/>
      <c r="SRD1" s="383"/>
      <c r="SRE1" s="383"/>
      <c r="SRF1" s="383"/>
      <c r="SRG1" s="383"/>
      <c r="SRH1" s="383"/>
      <c r="SRI1" s="383"/>
      <c r="SRJ1" s="383"/>
      <c r="SRK1" s="383"/>
      <c r="SRL1" s="383"/>
      <c r="SRM1" s="383"/>
      <c r="SRN1" s="383"/>
      <c r="SRO1" s="383"/>
      <c r="SRP1" s="383"/>
      <c r="SRQ1" s="383"/>
      <c r="SRR1" s="383"/>
      <c r="SRS1" s="383"/>
      <c r="SRT1" s="383"/>
      <c r="SRU1" s="383"/>
      <c r="SRV1" s="383"/>
      <c r="SRW1" s="383"/>
      <c r="SRX1" s="383"/>
      <c r="SRY1" s="383"/>
      <c r="SRZ1" s="383"/>
      <c r="SSA1" s="383"/>
      <c r="SSB1" s="383"/>
      <c r="SSC1" s="383"/>
      <c r="SSD1" s="383"/>
      <c r="SSE1" s="383"/>
      <c r="SSF1" s="383"/>
      <c r="SSG1" s="383"/>
      <c r="SSH1" s="383"/>
      <c r="SSI1" s="383"/>
      <c r="SSJ1" s="383"/>
      <c r="SSK1" s="383"/>
      <c r="SSL1" s="383"/>
      <c r="SSM1" s="383"/>
      <c r="SSN1" s="383"/>
      <c r="SSO1" s="383"/>
      <c r="SSP1" s="383"/>
      <c r="SSQ1" s="383"/>
      <c r="SSR1" s="383"/>
      <c r="SSS1" s="383"/>
      <c r="SST1" s="383"/>
      <c r="SSU1" s="383"/>
      <c r="SSV1" s="383"/>
      <c r="SSW1" s="383"/>
      <c r="SSX1" s="383"/>
      <c r="SSY1" s="383"/>
      <c r="SSZ1" s="383"/>
      <c r="STA1" s="383"/>
      <c r="STB1" s="383"/>
      <c r="STC1" s="383"/>
      <c r="STD1" s="383"/>
      <c r="STE1" s="383"/>
      <c r="STF1" s="383"/>
      <c r="STG1" s="383"/>
      <c r="STH1" s="383"/>
      <c r="STI1" s="383"/>
      <c r="STJ1" s="383"/>
      <c r="STK1" s="383"/>
      <c r="STL1" s="383"/>
      <c r="STM1" s="383"/>
      <c r="STN1" s="383"/>
      <c r="STO1" s="383"/>
      <c r="STP1" s="383"/>
      <c r="STQ1" s="383"/>
      <c r="STR1" s="383"/>
      <c r="STS1" s="383"/>
      <c r="STT1" s="383"/>
      <c r="STU1" s="383"/>
      <c r="STV1" s="383"/>
      <c r="STW1" s="383"/>
      <c r="STX1" s="383"/>
      <c r="STY1" s="383"/>
      <c r="STZ1" s="383"/>
      <c r="SUA1" s="383"/>
      <c r="SUB1" s="383"/>
      <c r="SUC1" s="383"/>
      <c r="SUD1" s="383"/>
      <c r="SUE1" s="383"/>
      <c r="SUF1" s="383"/>
      <c r="SUG1" s="383"/>
      <c r="SUH1" s="383"/>
      <c r="SUI1" s="383"/>
      <c r="SUJ1" s="383"/>
      <c r="SUK1" s="383"/>
      <c r="SUL1" s="383"/>
      <c r="SUM1" s="383"/>
      <c r="SUN1" s="383"/>
      <c r="SUO1" s="383"/>
      <c r="SUP1" s="383"/>
      <c r="SUQ1" s="383"/>
      <c r="SUR1" s="383"/>
      <c r="SUS1" s="383"/>
      <c r="SUT1" s="383"/>
      <c r="SUU1" s="383"/>
      <c r="SUV1" s="383"/>
      <c r="SUW1" s="383"/>
      <c r="SUX1" s="383"/>
      <c r="SUY1" s="383"/>
      <c r="SUZ1" s="383"/>
      <c r="SVA1" s="383"/>
      <c r="SVB1" s="383"/>
      <c r="SVC1" s="383"/>
      <c r="SVD1" s="383"/>
      <c r="SVE1" s="383"/>
      <c r="SVF1" s="383"/>
      <c r="SVG1" s="383"/>
      <c r="SVH1" s="383"/>
      <c r="SVI1" s="383"/>
      <c r="SVJ1" s="383"/>
      <c r="SVK1" s="383"/>
      <c r="SVL1" s="383"/>
      <c r="SVM1" s="383"/>
      <c r="SVN1" s="383"/>
      <c r="SVO1" s="383"/>
      <c r="SVP1" s="383"/>
      <c r="SVQ1" s="383"/>
      <c r="SVR1" s="383"/>
      <c r="SVS1" s="383"/>
      <c r="SVT1" s="383"/>
      <c r="SVU1" s="383"/>
      <c r="SVV1" s="383"/>
      <c r="SVW1" s="383"/>
      <c r="SVX1" s="383"/>
      <c r="SVY1" s="383"/>
      <c r="SVZ1" s="383"/>
      <c r="SWA1" s="383"/>
      <c r="SWB1" s="383"/>
      <c r="SWC1" s="383"/>
      <c r="SWD1" s="383"/>
      <c r="SWE1" s="383"/>
      <c r="SWF1" s="383"/>
      <c r="SWG1" s="383"/>
      <c r="SWH1" s="383"/>
      <c r="SWI1" s="383"/>
      <c r="SWJ1" s="383"/>
      <c r="SWK1" s="383"/>
      <c r="SWL1" s="383"/>
      <c r="SWM1" s="383"/>
      <c r="SWN1" s="383"/>
      <c r="SWO1" s="383"/>
      <c r="SWP1" s="383"/>
      <c r="SWQ1" s="383"/>
      <c r="SWR1" s="383"/>
      <c r="SWS1" s="383"/>
      <c r="SWT1" s="383"/>
      <c r="SWU1" s="383"/>
      <c r="SWV1" s="383"/>
      <c r="SWW1" s="383"/>
      <c r="SWX1" s="383"/>
      <c r="SWY1" s="383"/>
      <c r="SWZ1" s="383"/>
      <c r="SXA1" s="383"/>
      <c r="SXB1" s="383"/>
      <c r="SXC1" s="383"/>
      <c r="SXD1" s="383"/>
      <c r="SXE1" s="383"/>
      <c r="SXF1" s="383"/>
      <c r="SXG1" s="383"/>
      <c r="SXH1" s="383"/>
      <c r="SXI1" s="383"/>
      <c r="SXJ1" s="383"/>
      <c r="SXK1" s="383"/>
      <c r="SXL1" s="383"/>
      <c r="SXM1" s="383"/>
      <c r="SXN1" s="383"/>
      <c r="SXO1" s="383"/>
      <c r="SXP1" s="383"/>
      <c r="SXQ1" s="383"/>
      <c r="SXR1" s="383"/>
      <c r="SXS1" s="383"/>
      <c r="SXT1" s="383"/>
      <c r="SXU1" s="383"/>
      <c r="SXV1" s="383"/>
      <c r="SXW1" s="383"/>
      <c r="SXX1" s="383"/>
      <c r="SXY1" s="383"/>
      <c r="SXZ1" s="383"/>
      <c r="SYA1" s="383"/>
      <c r="SYB1" s="383"/>
      <c r="SYC1" s="383"/>
      <c r="SYD1" s="383"/>
      <c r="SYE1" s="383"/>
      <c r="SYF1" s="383"/>
      <c r="SYG1" s="383"/>
      <c r="SYH1" s="383"/>
      <c r="SYI1" s="383"/>
      <c r="SYJ1" s="383"/>
      <c r="SYK1" s="383"/>
      <c r="SYL1" s="383"/>
      <c r="SYM1" s="383"/>
      <c r="SYN1" s="383"/>
      <c r="SYO1" s="383"/>
      <c r="SYP1" s="383"/>
      <c r="SYQ1" s="383"/>
      <c r="SYR1" s="383"/>
      <c r="SYS1" s="383"/>
      <c r="SYT1" s="383"/>
      <c r="SYU1" s="383"/>
      <c r="SYV1" s="383"/>
      <c r="SYW1" s="383"/>
      <c r="SYX1" s="383"/>
      <c r="SYY1" s="383"/>
      <c r="SYZ1" s="383"/>
      <c r="SZA1" s="383"/>
      <c r="SZB1" s="383"/>
      <c r="SZC1" s="383"/>
      <c r="SZD1" s="383"/>
      <c r="SZE1" s="383"/>
      <c r="SZF1" s="383"/>
      <c r="SZG1" s="383"/>
      <c r="SZH1" s="383"/>
      <c r="SZI1" s="383"/>
      <c r="SZJ1" s="383"/>
      <c r="SZK1" s="383"/>
      <c r="SZL1" s="383"/>
      <c r="SZM1" s="383"/>
      <c r="SZN1" s="383"/>
      <c r="SZO1" s="383"/>
      <c r="SZP1" s="383"/>
      <c r="SZQ1" s="383"/>
      <c r="SZR1" s="383"/>
      <c r="SZS1" s="383"/>
      <c r="SZT1" s="383"/>
      <c r="SZU1" s="383"/>
      <c r="SZV1" s="383"/>
      <c r="SZW1" s="383"/>
      <c r="SZX1" s="383"/>
      <c r="SZY1" s="383"/>
      <c r="SZZ1" s="383"/>
      <c r="TAA1" s="383"/>
      <c r="TAB1" s="383"/>
      <c r="TAC1" s="383"/>
      <c r="TAD1" s="383"/>
      <c r="TAE1" s="383"/>
      <c r="TAF1" s="383"/>
      <c r="TAG1" s="383"/>
      <c r="TAH1" s="383"/>
      <c r="TAI1" s="383"/>
      <c r="TAJ1" s="383"/>
      <c r="TAK1" s="383"/>
      <c r="TAL1" s="383"/>
      <c r="TAM1" s="383"/>
      <c r="TAN1" s="383"/>
      <c r="TAO1" s="383"/>
      <c r="TAP1" s="383"/>
      <c r="TAQ1" s="383"/>
      <c r="TAR1" s="383"/>
      <c r="TAS1" s="383"/>
      <c r="TAT1" s="383"/>
      <c r="TAU1" s="383"/>
      <c r="TAV1" s="383"/>
      <c r="TAW1" s="383"/>
      <c r="TAX1" s="383"/>
      <c r="TAY1" s="383"/>
      <c r="TAZ1" s="383"/>
      <c r="TBA1" s="383"/>
      <c r="TBB1" s="383"/>
      <c r="TBC1" s="383"/>
      <c r="TBD1" s="383"/>
      <c r="TBE1" s="383"/>
      <c r="TBF1" s="383"/>
      <c r="TBG1" s="383"/>
      <c r="TBH1" s="383"/>
      <c r="TBI1" s="383"/>
      <c r="TBJ1" s="383"/>
      <c r="TBK1" s="383"/>
      <c r="TBL1" s="383"/>
      <c r="TBM1" s="383"/>
      <c r="TBN1" s="383"/>
      <c r="TBO1" s="383"/>
      <c r="TBP1" s="383"/>
      <c r="TBQ1" s="383"/>
      <c r="TBR1" s="383"/>
      <c r="TBS1" s="383"/>
      <c r="TBT1" s="383"/>
      <c r="TBU1" s="383"/>
      <c r="TBV1" s="383"/>
      <c r="TBW1" s="383"/>
      <c r="TBX1" s="383"/>
      <c r="TBY1" s="383"/>
      <c r="TBZ1" s="383"/>
      <c r="TCA1" s="383"/>
      <c r="TCB1" s="383"/>
      <c r="TCC1" s="383"/>
      <c r="TCD1" s="383"/>
      <c r="TCE1" s="383"/>
      <c r="TCF1" s="383"/>
      <c r="TCG1" s="383"/>
      <c r="TCH1" s="383"/>
      <c r="TCI1" s="383"/>
      <c r="TCJ1" s="383"/>
      <c r="TCK1" s="383"/>
      <c r="TCL1" s="383"/>
      <c r="TCM1" s="383"/>
      <c r="TCN1" s="383"/>
      <c r="TCO1" s="383"/>
      <c r="TCP1" s="383"/>
      <c r="TCQ1" s="383"/>
      <c r="TCR1" s="383"/>
      <c r="TCS1" s="383"/>
      <c r="TCT1" s="383"/>
      <c r="TCU1" s="383"/>
      <c r="TCV1" s="383"/>
      <c r="TCW1" s="383"/>
      <c r="TCX1" s="383"/>
      <c r="TCY1" s="383"/>
      <c r="TCZ1" s="383"/>
      <c r="TDA1" s="383"/>
      <c r="TDB1" s="383"/>
      <c r="TDC1" s="383"/>
      <c r="TDD1" s="383"/>
      <c r="TDE1" s="383"/>
      <c r="TDF1" s="383"/>
      <c r="TDG1" s="383"/>
      <c r="TDH1" s="383"/>
      <c r="TDI1" s="383"/>
      <c r="TDJ1" s="383"/>
      <c r="TDK1" s="383"/>
      <c r="TDL1" s="383"/>
      <c r="TDM1" s="383"/>
      <c r="TDN1" s="383"/>
      <c r="TDO1" s="383"/>
      <c r="TDP1" s="383"/>
      <c r="TDQ1" s="383"/>
      <c r="TDR1" s="383"/>
      <c r="TDS1" s="383"/>
      <c r="TDT1" s="383"/>
      <c r="TDU1" s="383"/>
      <c r="TDV1" s="383"/>
      <c r="TDW1" s="383"/>
      <c r="TDX1" s="383"/>
      <c r="TDY1" s="383"/>
      <c r="TDZ1" s="383"/>
      <c r="TEA1" s="383"/>
      <c r="TEB1" s="383"/>
      <c r="TEC1" s="383"/>
      <c r="TED1" s="383"/>
      <c r="TEE1" s="383"/>
      <c r="TEF1" s="383"/>
      <c r="TEG1" s="383"/>
      <c r="TEH1" s="383"/>
      <c r="TEI1" s="383"/>
      <c r="TEJ1" s="383"/>
      <c r="TEK1" s="383"/>
      <c r="TEL1" s="383"/>
      <c r="TEM1" s="383"/>
      <c r="TEN1" s="383"/>
      <c r="TEO1" s="383"/>
      <c r="TEP1" s="383"/>
      <c r="TEQ1" s="383"/>
      <c r="TER1" s="383"/>
      <c r="TES1" s="383"/>
      <c r="TET1" s="383"/>
      <c r="TEU1" s="383"/>
      <c r="TEV1" s="383"/>
      <c r="TEW1" s="383"/>
      <c r="TEX1" s="383"/>
      <c r="TEY1" s="383"/>
      <c r="TEZ1" s="383"/>
      <c r="TFA1" s="383"/>
      <c r="TFB1" s="383"/>
      <c r="TFC1" s="383"/>
      <c r="TFD1" s="383"/>
      <c r="TFE1" s="383"/>
      <c r="TFF1" s="383"/>
      <c r="TFG1" s="383"/>
      <c r="TFH1" s="383"/>
      <c r="TFI1" s="383"/>
      <c r="TFJ1" s="383"/>
      <c r="TFK1" s="383"/>
      <c r="TFL1" s="383"/>
      <c r="TFM1" s="383"/>
      <c r="TFN1" s="383"/>
      <c r="TFO1" s="383"/>
      <c r="TFP1" s="383"/>
      <c r="TFQ1" s="383"/>
      <c r="TFR1" s="383"/>
      <c r="TFS1" s="383"/>
      <c r="TFT1" s="383"/>
      <c r="TFU1" s="383"/>
      <c r="TFV1" s="383"/>
      <c r="TFW1" s="383"/>
      <c r="TFX1" s="383"/>
      <c r="TFY1" s="383"/>
      <c r="TFZ1" s="383"/>
      <c r="TGA1" s="383"/>
      <c r="TGB1" s="383"/>
      <c r="TGC1" s="383"/>
      <c r="TGD1" s="383"/>
      <c r="TGE1" s="383"/>
      <c r="TGF1" s="383"/>
      <c r="TGG1" s="383"/>
      <c r="TGH1" s="383"/>
      <c r="TGI1" s="383"/>
      <c r="TGJ1" s="383"/>
      <c r="TGK1" s="383"/>
      <c r="TGL1" s="383"/>
      <c r="TGM1" s="383"/>
      <c r="TGN1" s="383"/>
      <c r="TGO1" s="383"/>
      <c r="TGP1" s="383"/>
      <c r="TGQ1" s="383"/>
      <c r="TGR1" s="383"/>
      <c r="TGS1" s="383"/>
      <c r="TGT1" s="383"/>
      <c r="TGU1" s="383"/>
      <c r="TGV1" s="383"/>
      <c r="TGW1" s="383"/>
      <c r="TGX1" s="383"/>
      <c r="TGY1" s="383"/>
      <c r="TGZ1" s="383"/>
      <c r="THA1" s="383"/>
      <c r="THB1" s="383"/>
      <c r="THC1" s="383"/>
      <c r="THD1" s="383"/>
      <c r="THE1" s="383"/>
      <c r="THF1" s="383"/>
      <c r="THG1" s="383"/>
      <c r="THH1" s="383"/>
      <c r="THI1" s="383"/>
      <c r="THJ1" s="383"/>
      <c r="THK1" s="383"/>
      <c r="THL1" s="383"/>
      <c r="THM1" s="383"/>
      <c r="THN1" s="383"/>
      <c r="THO1" s="383"/>
      <c r="THP1" s="383"/>
      <c r="THQ1" s="383"/>
      <c r="THR1" s="383"/>
      <c r="THS1" s="383"/>
      <c r="THT1" s="383"/>
      <c r="THU1" s="383"/>
      <c r="THV1" s="383"/>
      <c r="THW1" s="383"/>
      <c r="THX1" s="383"/>
      <c r="THY1" s="383"/>
      <c r="THZ1" s="383"/>
      <c r="TIA1" s="383"/>
      <c r="TIB1" s="383"/>
      <c r="TIC1" s="383"/>
      <c r="TID1" s="383"/>
      <c r="TIE1" s="383"/>
      <c r="TIF1" s="383"/>
      <c r="TIG1" s="383"/>
      <c r="TIH1" s="383"/>
      <c r="TII1" s="383"/>
      <c r="TIJ1" s="383"/>
      <c r="TIK1" s="383"/>
      <c r="TIL1" s="383"/>
      <c r="TIM1" s="383"/>
      <c r="TIN1" s="383"/>
      <c r="TIO1" s="383"/>
      <c r="TIP1" s="383"/>
      <c r="TIQ1" s="383"/>
      <c r="TIR1" s="383"/>
      <c r="TIS1" s="383"/>
      <c r="TIT1" s="383"/>
      <c r="TIU1" s="383"/>
      <c r="TIV1" s="383"/>
      <c r="TIW1" s="383"/>
      <c r="TIX1" s="383"/>
      <c r="TIY1" s="383"/>
      <c r="TIZ1" s="383"/>
      <c r="TJA1" s="383"/>
      <c r="TJB1" s="383"/>
      <c r="TJC1" s="383"/>
      <c r="TJD1" s="383"/>
      <c r="TJE1" s="383"/>
      <c r="TJF1" s="383"/>
      <c r="TJG1" s="383"/>
      <c r="TJH1" s="383"/>
      <c r="TJI1" s="383"/>
      <c r="TJJ1" s="383"/>
      <c r="TJK1" s="383"/>
      <c r="TJL1" s="383"/>
      <c r="TJM1" s="383"/>
      <c r="TJN1" s="383"/>
      <c r="TJO1" s="383"/>
      <c r="TJP1" s="383"/>
      <c r="TJQ1" s="383"/>
      <c r="TJR1" s="383"/>
      <c r="TJS1" s="383"/>
      <c r="TJT1" s="383"/>
      <c r="TJU1" s="383"/>
      <c r="TJV1" s="383"/>
      <c r="TJW1" s="383"/>
      <c r="TJX1" s="383"/>
      <c r="TJY1" s="383"/>
      <c r="TJZ1" s="383"/>
      <c r="TKA1" s="383"/>
      <c r="TKB1" s="383"/>
      <c r="TKC1" s="383"/>
      <c r="TKD1" s="383"/>
      <c r="TKE1" s="383"/>
      <c r="TKF1" s="383"/>
      <c r="TKG1" s="383"/>
      <c r="TKH1" s="383"/>
      <c r="TKI1" s="383"/>
      <c r="TKJ1" s="383"/>
      <c r="TKK1" s="383"/>
      <c r="TKL1" s="383"/>
      <c r="TKM1" s="383"/>
      <c r="TKN1" s="383"/>
      <c r="TKO1" s="383"/>
      <c r="TKP1" s="383"/>
      <c r="TKQ1" s="383"/>
      <c r="TKR1" s="383"/>
      <c r="TKS1" s="383"/>
      <c r="TKT1" s="383"/>
      <c r="TKU1" s="383"/>
      <c r="TKV1" s="383"/>
      <c r="TKW1" s="383"/>
      <c r="TKX1" s="383"/>
      <c r="TKY1" s="383"/>
      <c r="TKZ1" s="383"/>
      <c r="TLA1" s="383"/>
      <c r="TLB1" s="383"/>
      <c r="TLC1" s="383"/>
      <c r="TLD1" s="383"/>
      <c r="TLE1" s="383"/>
      <c r="TLF1" s="383"/>
      <c r="TLG1" s="383"/>
      <c r="TLH1" s="383"/>
      <c r="TLI1" s="383"/>
      <c r="TLJ1" s="383"/>
      <c r="TLK1" s="383"/>
      <c r="TLL1" s="383"/>
      <c r="TLM1" s="383"/>
      <c r="TLN1" s="383"/>
      <c r="TLO1" s="383"/>
      <c r="TLP1" s="383"/>
      <c r="TLQ1" s="383"/>
      <c r="TLR1" s="383"/>
      <c r="TLS1" s="383"/>
      <c r="TLT1" s="383"/>
      <c r="TLU1" s="383"/>
      <c r="TLV1" s="383"/>
      <c r="TLW1" s="383"/>
      <c r="TLX1" s="383"/>
      <c r="TLY1" s="383"/>
      <c r="TLZ1" s="383"/>
      <c r="TMA1" s="383"/>
      <c r="TMB1" s="383"/>
      <c r="TMC1" s="383"/>
      <c r="TMD1" s="383"/>
      <c r="TME1" s="383"/>
      <c r="TMF1" s="383"/>
      <c r="TMG1" s="383"/>
      <c r="TMH1" s="383"/>
      <c r="TMI1" s="383"/>
      <c r="TMJ1" s="383"/>
      <c r="TMK1" s="383"/>
      <c r="TML1" s="383"/>
      <c r="TMM1" s="383"/>
      <c r="TMN1" s="383"/>
      <c r="TMO1" s="383"/>
      <c r="TMP1" s="383"/>
      <c r="TMQ1" s="383"/>
      <c r="TMR1" s="383"/>
      <c r="TMS1" s="383"/>
      <c r="TMT1" s="383"/>
      <c r="TMU1" s="383"/>
      <c r="TMV1" s="383"/>
      <c r="TMW1" s="383"/>
      <c r="TMX1" s="383"/>
      <c r="TMY1" s="383"/>
      <c r="TMZ1" s="383"/>
      <c r="TNA1" s="383"/>
      <c r="TNB1" s="383"/>
      <c r="TNC1" s="383"/>
      <c r="TND1" s="383"/>
      <c r="TNE1" s="383"/>
      <c r="TNF1" s="383"/>
      <c r="TNG1" s="383"/>
      <c r="TNH1" s="383"/>
      <c r="TNI1" s="383"/>
      <c r="TNJ1" s="383"/>
      <c r="TNK1" s="383"/>
      <c r="TNL1" s="383"/>
      <c r="TNM1" s="383"/>
      <c r="TNN1" s="383"/>
      <c r="TNO1" s="383"/>
      <c r="TNP1" s="383"/>
      <c r="TNQ1" s="383"/>
      <c r="TNR1" s="383"/>
      <c r="TNS1" s="383"/>
      <c r="TNT1" s="383"/>
      <c r="TNU1" s="383"/>
      <c r="TNV1" s="383"/>
      <c r="TNW1" s="383"/>
      <c r="TNX1" s="383"/>
      <c r="TNY1" s="383"/>
      <c r="TNZ1" s="383"/>
      <c r="TOA1" s="383"/>
      <c r="TOB1" s="383"/>
      <c r="TOC1" s="383"/>
      <c r="TOD1" s="383"/>
      <c r="TOE1" s="383"/>
      <c r="TOF1" s="383"/>
      <c r="TOG1" s="383"/>
      <c r="TOH1" s="383"/>
      <c r="TOI1" s="383"/>
      <c r="TOJ1" s="383"/>
      <c r="TOK1" s="383"/>
      <c r="TOL1" s="383"/>
      <c r="TOM1" s="383"/>
      <c r="TON1" s="383"/>
      <c r="TOO1" s="383"/>
      <c r="TOP1" s="383"/>
      <c r="TOQ1" s="383"/>
      <c r="TOR1" s="383"/>
      <c r="TOS1" s="383"/>
      <c r="TOT1" s="383"/>
      <c r="TOU1" s="383"/>
      <c r="TOV1" s="383"/>
      <c r="TOW1" s="383"/>
      <c r="TOX1" s="383"/>
      <c r="TOY1" s="383"/>
      <c r="TOZ1" s="383"/>
      <c r="TPA1" s="383"/>
      <c r="TPB1" s="383"/>
      <c r="TPC1" s="383"/>
      <c r="TPD1" s="383"/>
      <c r="TPE1" s="383"/>
      <c r="TPF1" s="383"/>
      <c r="TPG1" s="383"/>
      <c r="TPH1" s="383"/>
      <c r="TPI1" s="383"/>
      <c r="TPJ1" s="383"/>
      <c r="TPK1" s="383"/>
      <c r="TPL1" s="383"/>
      <c r="TPM1" s="383"/>
      <c r="TPN1" s="383"/>
      <c r="TPO1" s="383"/>
      <c r="TPP1" s="383"/>
      <c r="TPQ1" s="383"/>
      <c r="TPR1" s="383"/>
      <c r="TPS1" s="383"/>
      <c r="TPT1" s="383"/>
      <c r="TPU1" s="383"/>
      <c r="TPV1" s="383"/>
      <c r="TPW1" s="383"/>
      <c r="TPX1" s="383"/>
      <c r="TPY1" s="383"/>
      <c r="TPZ1" s="383"/>
      <c r="TQA1" s="383"/>
      <c r="TQB1" s="383"/>
      <c r="TQC1" s="383"/>
      <c r="TQD1" s="383"/>
      <c r="TQE1" s="383"/>
      <c r="TQF1" s="383"/>
      <c r="TQG1" s="383"/>
      <c r="TQH1" s="383"/>
      <c r="TQI1" s="383"/>
      <c r="TQJ1" s="383"/>
      <c r="TQK1" s="383"/>
      <c r="TQL1" s="383"/>
      <c r="TQM1" s="383"/>
      <c r="TQN1" s="383"/>
      <c r="TQO1" s="383"/>
      <c r="TQP1" s="383"/>
      <c r="TQQ1" s="383"/>
      <c r="TQR1" s="383"/>
      <c r="TQS1" s="383"/>
      <c r="TQT1" s="383"/>
      <c r="TQU1" s="383"/>
      <c r="TQV1" s="383"/>
      <c r="TQW1" s="383"/>
      <c r="TQX1" s="383"/>
      <c r="TQY1" s="383"/>
      <c r="TQZ1" s="383"/>
      <c r="TRA1" s="383"/>
      <c r="TRB1" s="383"/>
      <c r="TRC1" s="383"/>
      <c r="TRD1" s="383"/>
      <c r="TRE1" s="383"/>
      <c r="TRF1" s="383"/>
      <c r="TRG1" s="383"/>
      <c r="TRH1" s="383"/>
      <c r="TRI1" s="383"/>
      <c r="TRJ1" s="383"/>
      <c r="TRK1" s="383"/>
      <c r="TRL1" s="383"/>
      <c r="TRM1" s="383"/>
      <c r="TRN1" s="383"/>
      <c r="TRO1" s="383"/>
      <c r="TRP1" s="383"/>
      <c r="TRQ1" s="383"/>
      <c r="TRR1" s="383"/>
      <c r="TRS1" s="383"/>
      <c r="TRT1" s="383"/>
      <c r="TRU1" s="383"/>
      <c r="TRV1" s="383"/>
      <c r="TRW1" s="383"/>
      <c r="TRX1" s="383"/>
      <c r="TRY1" s="383"/>
      <c r="TRZ1" s="383"/>
      <c r="TSA1" s="383"/>
      <c r="TSB1" s="383"/>
      <c r="TSC1" s="383"/>
      <c r="TSD1" s="383"/>
      <c r="TSE1" s="383"/>
      <c r="TSF1" s="383"/>
      <c r="TSG1" s="383"/>
      <c r="TSH1" s="383"/>
      <c r="TSI1" s="383"/>
      <c r="TSJ1" s="383"/>
      <c r="TSK1" s="383"/>
      <c r="TSL1" s="383"/>
      <c r="TSM1" s="383"/>
      <c r="TSN1" s="383"/>
      <c r="TSO1" s="383"/>
      <c r="TSP1" s="383"/>
      <c r="TSQ1" s="383"/>
      <c r="TSR1" s="383"/>
      <c r="TSS1" s="383"/>
      <c r="TST1" s="383"/>
      <c r="TSU1" s="383"/>
      <c r="TSV1" s="383"/>
      <c r="TSW1" s="383"/>
      <c r="TSX1" s="383"/>
      <c r="TSY1" s="383"/>
      <c r="TSZ1" s="383"/>
      <c r="TTA1" s="383"/>
      <c r="TTB1" s="383"/>
      <c r="TTC1" s="383"/>
      <c r="TTD1" s="383"/>
      <c r="TTE1" s="383"/>
      <c r="TTF1" s="383"/>
      <c r="TTG1" s="383"/>
      <c r="TTH1" s="383"/>
      <c r="TTI1" s="383"/>
      <c r="TTJ1" s="383"/>
      <c r="TTK1" s="383"/>
      <c r="TTL1" s="383"/>
      <c r="TTM1" s="383"/>
      <c r="TTN1" s="383"/>
      <c r="TTO1" s="383"/>
      <c r="TTP1" s="383"/>
      <c r="TTQ1" s="383"/>
      <c r="TTR1" s="383"/>
      <c r="TTS1" s="383"/>
      <c r="TTT1" s="383"/>
      <c r="TTU1" s="383"/>
      <c r="TTV1" s="383"/>
      <c r="TTW1" s="383"/>
      <c r="TTX1" s="383"/>
      <c r="TTY1" s="383"/>
      <c r="TTZ1" s="383"/>
      <c r="TUA1" s="383"/>
      <c r="TUB1" s="383"/>
      <c r="TUC1" s="383"/>
      <c r="TUD1" s="383"/>
      <c r="TUE1" s="383"/>
      <c r="TUF1" s="383"/>
      <c r="TUG1" s="383"/>
      <c r="TUH1" s="383"/>
      <c r="TUI1" s="383"/>
      <c r="TUJ1" s="383"/>
      <c r="TUK1" s="383"/>
      <c r="TUL1" s="383"/>
      <c r="TUM1" s="383"/>
      <c r="TUN1" s="383"/>
      <c r="TUO1" s="383"/>
      <c r="TUP1" s="383"/>
      <c r="TUQ1" s="383"/>
      <c r="TUR1" s="383"/>
      <c r="TUS1" s="383"/>
      <c r="TUT1" s="383"/>
      <c r="TUU1" s="383"/>
      <c r="TUV1" s="383"/>
      <c r="TUW1" s="383"/>
      <c r="TUX1" s="383"/>
      <c r="TUY1" s="383"/>
      <c r="TUZ1" s="383"/>
      <c r="TVA1" s="383"/>
      <c r="TVB1" s="383"/>
      <c r="TVC1" s="383"/>
      <c r="TVD1" s="383"/>
      <c r="TVE1" s="383"/>
      <c r="TVF1" s="383"/>
      <c r="TVG1" s="383"/>
      <c r="TVH1" s="383"/>
      <c r="TVI1" s="383"/>
      <c r="TVJ1" s="383"/>
      <c r="TVK1" s="383"/>
      <c r="TVL1" s="383"/>
      <c r="TVM1" s="383"/>
      <c r="TVN1" s="383"/>
      <c r="TVO1" s="383"/>
      <c r="TVP1" s="383"/>
      <c r="TVQ1" s="383"/>
      <c r="TVR1" s="383"/>
      <c r="TVS1" s="383"/>
      <c r="TVT1" s="383"/>
      <c r="TVU1" s="383"/>
      <c r="TVV1" s="383"/>
      <c r="TVW1" s="383"/>
      <c r="TVX1" s="383"/>
      <c r="TVY1" s="383"/>
      <c r="TVZ1" s="383"/>
      <c r="TWA1" s="383"/>
      <c r="TWB1" s="383"/>
      <c r="TWC1" s="383"/>
      <c r="TWD1" s="383"/>
      <c r="TWE1" s="383"/>
      <c r="TWF1" s="383"/>
      <c r="TWG1" s="383"/>
      <c r="TWH1" s="383"/>
      <c r="TWI1" s="383"/>
      <c r="TWJ1" s="383"/>
      <c r="TWK1" s="383"/>
      <c r="TWL1" s="383"/>
      <c r="TWM1" s="383"/>
      <c r="TWN1" s="383"/>
      <c r="TWO1" s="383"/>
      <c r="TWP1" s="383"/>
      <c r="TWQ1" s="383"/>
      <c r="TWR1" s="383"/>
      <c r="TWS1" s="383"/>
      <c r="TWT1" s="383"/>
      <c r="TWU1" s="383"/>
      <c r="TWV1" s="383"/>
      <c r="TWW1" s="383"/>
      <c r="TWX1" s="383"/>
      <c r="TWY1" s="383"/>
      <c r="TWZ1" s="383"/>
      <c r="TXA1" s="383"/>
      <c r="TXB1" s="383"/>
      <c r="TXC1" s="383"/>
      <c r="TXD1" s="383"/>
      <c r="TXE1" s="383"/>
      <c r="TXF1" s="383"/>
      <c r="TXG1" s="383"/>
      <c r="TXH1" s="383"/>
      <c r="TXI1" s="383"/>
      <c r="TXJ1" s="383"/>
      <c r="TXK1" s="383"/>
      <c r="TXL1" s="383"/>
      <c r="TXM1" s="383"/>
      <c r="TXN1" s="383"/>
      <c r="TXO1" s="383"/>
      <c r="TXP1" s="383"/>
      <c r="TXQ1" s="383"/>
      <c r="TXR1" s="383"/>
      <c r="TXS1" s="383"/>
      <c r="TXT1" s="383"/>
      <c r="TXU1" s="383"/>
      <c r="TXV1" s="383"/>
      <c r="TXW1" s="383"/>
      <c r="TXX1" s="383"/>
      <c r="TXY1" s="383"/>
      <c r="TXZ1" s="383"/>
      <c r="TYA1" s="383"/>
      <c r="TYB1" s="383"/>
      <c r="TYC1" s="383"/>
      <c r="TYD1" s="383"/>
      <c r="TYE1" s="383"/>
      <c r="TYF1" s="383"/>
      <c r="TYG1" s="383"/>
      <c r="TYH1" s="383"/>
      <c r="TYI1" s="383"/>
      <c r="TYJ1" s="383"/>
      <c r="TYK1" s="383"/>
      <c r="TYL1" s="383"/>
      <c r="TYM1" s="383"/>
      <c r="TYN1" s="383"/>
      <c r="TYO1" s="383"/>
      <c r="TYP1" s="383"/>
      <c r="TYQ1" s="383"/>
      <c r="TYR1" s="383"/>
      <c r="TYS1" s="383"/>
      <c r="TYT1" s="383"/>
      <c r="TYU1" s="383"/>
      <c r="TYV1" s="383"/>
      <c r="TYW1" s="383"/>
      <c r="TYX1" s="383"/>
      <c r="TYY1" s="383"/>
      <c r="TYZ1" s="383"/>
      <c r="TZA1" s="383"/>
      <c r="TZB1" s="383"/>
      <c r="TZC1" s="383"/>
      <c r="TZD1" s="383"/>
      <c r="TZE1" s="383"/>
      <c r="TZF1" s="383"/>
      <c r="TZG1" s="383"/>
      <c r="TZH1" s="383"/>
      <c r="TZI1" s="383"/>
      <c r="TZJ1" s="383"/>
      <c r="TZK1" s="383"/>
      <c r="TZL1" s="383"/>
      <c r="TZM1" s="383"/>
      <c r="TZN1" s="383"/>
      <c r="TZO1" s="383"/>
      <c r="TZP1" s="383"/>
      <c r="TZQ1" s="383"/>
      <c r="TZR1" s="383"/>
      <c r="TZS1" s="383"/>
      <c r="TZT1" s="383"/>
      <c r="TZU1" s="383"/>
      <c r="TZV1" s="383"/>
      <c r="TZW1" s="383"/>
      <c r="TZX1" s="383"/>
      <c r="TZY1" s="383"/>
      <c r="TZZ1" s="383"/>
      <c r="UAA1" s="383"/>
      <c r="UAB1" s="383"/>
      <c r="UAC1" s="383"/>
      <c r="UAD1" s="383"/>
      <c r="UAE1" s="383"/>
      <c r="UAF1" s="383"/>
      <c r="UAG1" s="383"/>
      <c r="UAH1" s="383"/>
      <c r="UAI1" s="383"/>
      <c r="UAJ1" s="383"/>
      <c r="UAK1" s="383"/>
      <c r="UAL1" s="383"/>
      <c r="UAM1" s="383"/>
      <c r="UAN1" s="383"/>
      <c r="UAO1" s="383"/>
      <c r="UAP1" s="383"/>
      <c r="UAQ1" s="383"/>
      <c r="UAR1" s="383"/>
      <c r="UAS1" s="383"/>
      <c r="UAT1" s="383"/>
      <c r="UAU1" s="383"/>
      <c r="UAV1" s="383"/>
      <c r="UAW1" s="383"/>
      <c r="UAX1" s="383"/>
      <c r="UAY1" s="383"/>
      <c r="UAZ1" s="383"/>
      <c r="UBA1" s="383"/>
      <c r="UBB1" s="383"/>
      <c r="UBC1" s="383"/>
      <c r="UBD1" s="383"/>
      <c r="UBE1" s="383"/>
      <c r="UBF1" s="383"/>
      <c r="UBG1" s="383"/>
      <c r="UBH1" s="383"/>
      <c r="UBI1" s="383"/>
      <c r="UBJ1" s="383"/>
      <c r="UBK1" s="383"/>
      <c r="UBL1" s="383"/>
      <c r="UBM1" s="383"/>
      <c r="UBN1" s="383"/>
      <c r="UBO1" s="383"/>
      <c r="UBP1" s="383"/>
      <c r="UBQ1" s="383"/>
      <c r="UBR1" s="383"/>
      <c r="UBS1" s="383"/>
      <c r="UBT1" s="383"/>
      <c r="UBU1" s="383"/>
      <c r="UBV1" s="383"/>
      <c r="UBW1" s="383"/>
      <c r="UBX1" s="383"/>
      <c r="UBY1" s="383"/>
      <c r="UBZ1" s="383"/>
      <c r="UCA1" s="383"/>
      <c r="UCB1" s="383"/>
      <c r="UCC1" s="383"/>
      <c r="UCD1" s="383"/>
      <c r="UCE1" s="383"/>
      <c r="UCF1" s="383"/>
      <c r="UCG1" s="383"/>
      <c r="UCH1" s="383"/>
      <c r="UCI1" s="383"/>
      <c r="UCJ1" s="383"/>
      <c r="UCK1" s="383"/>
      <c r="UCL1" s="383"/>
      <c r="UCM1" s="383"/>
      <c r="UCN1" s="383"/>
      <c r="UCO1" s="383"/>
      <c r="UCP1" s="383"/>
      <c r="UCQ1" s="383"/>
      <c r="UCR1" s="383"/>
      <c r="UCS1" s="383"/>
      <c r="UCT1" s="383"/>
      <c r="UCU1" s="383"/>
      <c r="UCV1" s="383"/>
      <c r="UCW1" s="383"/>
      <c r="UCX1" s="383"/>
      <c r="UCY1" s="383"/>
      <c r="UCZ1" s="383"/>
      <c r="UDA1" s="383"/>
      <c r="UDB1" s="383"/>
      <c r="UDC1" s="383"/>
      <c r="UDD1" s="383"/>
      <c r="UDE1" s="383"/>
      <c r="UDF1" s="383"/>
      <c r="UDG1" s="383"/>
      <c r="UDH1" s="383"/>
      <c r="UDI1" s="383"/>
      <c r="UDJ1" s="383"/>
      <c r="UDK1" s="383"/>
      <c r="UDL1" s="383"/>
      <c r="UDM1" s="383"/>
      <c r="UDN1" s="383"/>
      <c r="UDO1" s="383"/>
      <c r="UDP1" s="383"/>
      <c r="UDQ1" s="383"/>
      <c r="UDR1" s="383"/>
      <c r="UDS1" s="383"/>
      <c r="UDT1" s="383"/>
      <c r="UDU1" s="383"/>
      <c r="UDV1" s="383"/>
      <c r="UDW1" s="383"/>
      <c r="UDX1" s="383"/>
      <c r="UDY1" s="383"/>
      <c r="UDZ1" s="383"/>
      <c r="UEA1" s="383"/>
      <c r="UEB1" s="383"/>
      <c r="UEC1" s="383"/>
      <c r="UED1" s="383"/>
      <c r="UEE1" s="383"/>
      <c r="UEF1" s="383"/>
      <c r="UEG1" s="383"/>
      <c r="UEH1" s="383"/>
      <c r="UEI1" s="383"/>
      <c r="UEJ1" s="383"/>
      <c r="UEK1" s="383"/>
      <c r="UEL1" s="383"/>
      <c r="UEM1" s="383"/>
      <c r="UEN1" s="383"/>
      <c r="UEO1" s="383"/>
      <c r="UEP1" s="383"/>
      <c r="UEQ1" s="383"/>
      <c r="UER1" s="383"/>
      <c r="UES1" s="383"/>
      <c r="UET1" s="383"/>
      <c r="UEU1" s="383"/>
      <c r="UEV1" s="383"/>
      <c r="UEW1" s="383"/>
      <c r="UEX1" s="383"/>
      <c r="UEY1" s="383"/>
      <c r="UEZ1" s="383"/>
      <c r="UFA1" s="383"/>
      <c r="UFB1" s="383"/>
      <c r="UFC1" s="383"/>
      <c r="UFD1" s="383"/>
      <c r="UFE1" s="383"/>
      <c r="UFF1" s="383"/>
      <c r="UFG1" s="383"/>
      <c r="UFH1" s="383"/>
      <c r="UFI1" s="383"/>
      <c r="UFJ1" s="383"/>
      <c r="UFK1" s="383"/>
      <c r="UFL1" s="383"/>
      <c r="UFM1" s="383"/>
      <c r="UFN1" s="383"/>
      <c r="UFO1" s="383"/>
      <c r="UFP1" s="383"/>
      <c r="UFQ1" s="383"/>
      <c r="UFR1" s="383"/>
      <c r="UFS1" s="383"/>
      <c r="UFT1" s="383"/>
      <c r="UFU1" s="383"/>
      <c r="UFV1" s="383"/>
      <c r="UFW1" s="383"/>
      <c r="UFX1" s="383"/>
      <c r="UFY1" s="383"/>
      <c r="UFZ1" s="383"/>
      <c r="UGA1" s="383"/>
      <c r="UGB1" s="383"/>
      <c r="UGC1" s="383"/>
      <c r="UGD1" s="383"/>
      <c r="UGE1" s="383"/>
      <c r="UGF1" s="383"/>
      <c r="UGG1" s="383"/>
      <c r="UGH1" s="383"/>
      <c r="UGI1" s="383"/>
      <c r="UGJ1" s="383"/>
      <c r="UGK1" s="383"/>
      <c r="UGL1" s="383"/>
      <c r="UGM1" s="383"/>
      <c r="UGN1" s="383"/>
      <c r="UGO1" s="383"/>
      <c r="UGP1" s="383"/>
      <c r="UGQ1" s="383"/>
      <c r="UGR1" s="383"/>
      <c r="UGS1" s="383"/>
      <c r="UGT1" s="383"/>
      <c r="UGU1" s="383"/>
      <c r="UGV1" s="383"/>
      <c r="UGW1" s="383"/>
      <c r="UGX1" s="383"/>
      <c r="UGY1" s="383"/>
      <c r="UGZ1" s="383"/>
      <c r="UHA1" s="383"/>
      <c r="UHB1" s="383"/>
      <c r="UHC1" s="383"/>
      <c r="UHD1" s="383"/>
      <c r="UHE1" s="383"/>
      <c r="UHF1" s="383"/>
      <c r="UHG1" s="383"/>
      <c r="UHH1" s="383"/>
      <c r="UHI1" s="383"/>
      <c r="UHJ1" s="383"/>
      <c r="UHK1" s="383"/>
      <c r="UHL1" s="383"/>
      <c r="UHM1" s="383"/>
      <c r="UHN1" s="383"/>
      <c r="UHO1" s="383"/>
      <c r="UHP1" s="383"/>
      <c r="UHQ1" s="383"/>
      <c r="UHR1" s="383"/>
      <c r="UHS1" s="383"/>
      <c r="UHT1" s="383"/>
      <c r="UHU1" s="383"/>
      <c r="UHV1" s="383"/>
      <c r="UHW1" s="383"/>
      <c r="UHX1" s="383"/>
      <c r="UHY1" s="383"/>
      <c r="UHZ1" s="383"/>
      <c r="UIA1" s="383"/>
      <c r="UIB1" s="383"/>
      <c r="UIC1" s="383"/>
      <c r="UID1" s="383"/>
      <c r="UIE1" s="383"/>
      <c r="UIF1" s="383"/>
      <c r="UIG1" s="383"/>
      <c r="UIH1" s="383"/>
      <c r="UII1" s="383"/>
      <c r="UIJ1" s="383"/>
      <c r="UIK1" s="383"/>
      <c r="UIL1" s="383"/>
      <c r="UIM1" s="383"/>
      <c r="UIN1" s="383"/>
      <c r="UIO1" s="383"/>
      <c r="UIP1" s="383"/>
      <c r="UIQ1" s="383"/>
      <c r="UIR1" s="383"/>
      <c r="UIS1" s="383"/>
      <c r="UIT1" s="383"/>
      <c r="UIU1" s="383"/>
      <c r="UIV1" s="383"/>
      <c r="UIW1" s="383"/>
      <c r="UIX1" s="383"/>
      <c r="UIY1" s="383"/>
      <c r="UIZ1" s="383"/>
      <c r="UJA1" s="383"/>
      <c r="UJB1" s="383"/>
      <c r="UJC1" s="383"/>
      <c r="UJD1" s="383"/>
      <c r="UJE1" s="383"/>
      <c r="UJF1" s="383"/>
      <c r="UJG1" s="383"/>
      <c r="UJH1" s="383"/>
      <c r="UJI1" s="383"/>
      <c r="UJJ1" s="383"/>
      <c r="UJK1" s="383"/>
      <c r="UJL1" s="383"/>
      <c r="UJM1" s="383"/>
      <c r="UJN1" s="383"/>
      <c r="UJO1" s="383"/>
      <c r="UJP1" s="383"/>
      <c r="UJQ1" s="383"/>
      <c r="UJR1" s="383"/>
      <c r="UJS1" s="383"/>
      <c r="UJT1" s="383"/>
      <c r="UJU1" s="383"/>
      <c r="UJV1" s="383"/>
      <c r="UJW1" s="383"/>
      <c r="UJX1" s="383"/>
      <c r="UJY1" s="383"/>
      <c r="UJZ1" s="383"/>
      <c r="UKA1" s="383"/>
      <c r="UKB1" s="383"/>
      <c r="UKC1" s="383"/>
      <c r="UKD1" s="383"/>
      <c r="UKE1" s="383"/>
      <c r="UKF1" s="383"/>
      <c r="UKG1" s="383"/>
      <c r="UKH1" s="383"/>
      <c r="UKI1" s="383"/>
      <c r="UKJ1" s="383"/>
      <c r="UKK1" s="383"/>
      <c r="UKL1" s="383"/>
      <c r="UKM1" s="383"/>
      <c r="UKN1" s="383"/>
      <c r="UKO1" s="383"/>
      <c r="UKP1" s="383"/>
      <c r="UKQ1" s="383"/>
      <c r="UKR1" s="383"/>
      <c r="UKS1" s="383"/>
      <c r="UKT1" s="383"/>
      <c r="UKU1" s="383"/>
      <c r="UKV1" s="383"/>
      <c r="UKW1" s="383"/>
      <c r="UKX1" s="383"/>
      <c r="UKY1" s="383"/>
      <c r="UKZ1" s="383"/>
      <c r="ULA1" s="383"/>
      <c r="ULB1" s="383"/>
      <c r="ULC1" s="383"/>
      <c r="ULD1" s="383"/>
      <c r="ULE1" s="383"/>
      <c r="ULF1" s="383"/>
      <c r="ULG1" s="383"/>
      <c r="ULH1" s="383"/>
      <c r="ULI1" s="383"/>
      <c r="ULJ1" s="383"/>
      <c r="ULK1" s="383"/>
      <c r="ULL1" s="383"/>
      <c r="ULM1" s="383"/>
      <c r="ULN1" s="383"/>
      <c r="ULO1" s="383"/>
      <c r="ULP1" s="383"/>
      <c r="ULQ1" s="383"/>
      <c r="ULR1" s="383"/>
      <c r="ULS1" s="383"/>
      <c r="ULT1" s="383"/>
      <c r="ULU1" s="383"/>
      <c r="ULV1" s="383"/>
      <c r="ULW1" s="383"/>
      <c r="ULX1" s="383"/>
      <c r="ULY1" s="383"/>
      <c r="ULZ1" s="383"/>
      <c r="UMA1" s="383"/>
      <c r="UMB1" s="383"/>
      <c r="UMC1" s="383"/>
      <c r="UMD1" s="383"/>
      <c r="UME1" s="383"/>
      <c r="UMF1" s="383"/>
      <c r="UMG1" s="383"/>
      <c r="UMH1" s="383"/>
      <c r="UMI1" s="383"/>
      <c r="UMJ1" s="383"/>
      <c r="UMK1" s="383"/>
      <c r="UML1" s="383"/>
      <c r="UMM1" s="383"/>
      <c r="UMN1" s="383"/>
      <c r="UMO1" s="383"/>
      <c r="UMP1" s="383"/>
      <c r="UMQ1" s="383"/>
      <c r="UMR1" s="383"/>
      <c r="UMS1" s="383"/>
      <c r="UMT1" s="383"/>
      <c r="UMU1" s="383"/>
      <c r="UMV1" s="383"/>
      <c r="UMW1" s="383"/>
      <c r="UMX1" s="383"/>
      <c r="UMY1" s="383"/>
      <c r="UMZ1" s="383"/>
      <c r="UNA1" s="383"/>
      <c r="UNB1" s="383"/>
      <c r="UNC1" s="383"/>
      <c r="UND1" s="383"/>
      <c r="UNE1" s="383"/>
      <c r="UNF1" s="383"/>
      <c r="UNG1" s="383"/>
      <c r="UNH1" s="383"/>
      <c r="UNI1" s="383"/>
      <c r="UNJ1" s="383"/>
      <c r="UNK1" s="383"/>
      <c r="UNL1" s="383"/>
      <c r="UNM1" s="383"/>
      <c r="UNN1" s="383"/>
      <c r="UNO1" s="383"/>
      <c r="UNP1" s="383"/>
      <c r="UNQ1" s="383"/>
      <c r="UNR1" s="383"/>
      <c r="UNS1" s="383"/>
      <c r="UNT1" s="383"/>
      <c r="UNU1" s="383"/>
      <c r="UNV1" s="383"/>
      <c r="UNW1" s="383"/>
      <c r="UNX1" s="383"/>
      <c r="UNY1" s="383"/>
      <c r="UNZ1" s="383"/>
      <c r="UOA1" s="383"/>
      <c r="UOB1" s="383"/>
      <c r="UOC1" s="383"/>
      <c r="UOD1" s="383"/>
      <c r="UOE1" s="383"/>
      <c r="UOF1" s="383"/>
      <c r="UOG1" s="383"/>
      <c r="UOH1" s="383"/>
      <c r="UOI1" s="383"/>
      <c r="UOJ1" s="383"/>
      <c r="UOK1" s="383"/>
      <c r="UOL1" s="383"/>
      <c r="UOM1" s="383"/>
      <c r="UON1" s="383"/>
      <c r="UOO1" s="383"/>
      <c r="UOP1" s="383"/>
      <c r="UOQ1" s="383"/>
      <c r="UOR1" s="383"/>
      <c r="UOS1" s="383"/>
      <c r="UOT1" s="383"/>
      <c r="UOU1" s="383"/>
      <c r="UOV1" s="383"/>
      <c r="UOW1" s="383"/>
      <c r="UOX1" s="383"/>
      <c r="UOY1" s="383"/>
      <c r="UOZ1" s="383"/>
      <c r="UPA1" s="383"/>
      <c r="UPB1" s="383"/>
      <c r="UPC1" s="383"/>
      <c r="UPD1" s="383"/>
      <c r="UPE1" s="383"/>
      <c r="UPF1" s="383"/>
      <c r="UPG1" s="383"/>
      <c r="UPH1" s="383"/>
      <c r="UPI1" s="383"/>
      <c r="UPJ1" s="383"/>
      <c r="UPK1" s="383"/>
      <c r="UPL1" s="383"/>
      <c r="UPM1" s="383"/>
      <c r="UPN1" s="383"/>
      <c r="UPO1" s="383"/>
      <c r="UPP1" s="383"/>
      <c r="UPQ1" s="383"/>
      <c r="UPR1" s="383"/>
      <c r="UPS1" s="383"/>
      <c r="UPT1" s="383"/>
      <c r="UPU1" s="383"/>
      <c r="UPV1" s="383"/>
      <c r="UPW1" s="383"/>
      <c r="UPX1" s="383"/>
      <c r="UPY1" s="383"/>
      <c r="UPZ1" s="383"/>
      <c r="UQA1" s="383"/>
      <c r="UQB1" s="383"/>
      <c r="UQC1" s="383"/>
      <c r="UQD1" s="383"/>
      <c r="UQE1" s="383"/>
      <c r="UQF1" s="383"/>
      <c r="UQG1" s="383"/>
      <c r="UQH1" s="383"/>
      <c r="UQI1" s="383"/>
      <c r="UQJ1" s="383"/>
      <c r="UQK1" s="383"/>
      <c r="UQL1" s="383"/>
      <c r="UQM1" s="383"/>
      <c r="UQN1" s="383"/>
      <c r="UQO1" s="383"/>
      <c r="UQP1" s="383"/>
      <c r="UQQ1" s="383"/>
      <c r="UQR1" s="383"/>
      <c r="UQS1" s="383"/>
      <c r="UQT1" s="383"/>
      <c r="UQU1" s="383"/>
      <c r="UQV1" s="383"/>
      <c r="UQW1" s="383"/>
      <c r="UQX1" s="383"/>
      <c r="UQY1" s="383"/>
      <c r="UQZ1" s="383"/>
      <c r="URA1" s="383"/>
      <c r="URB1" s="383"/>
      <c r="URC1" s="383"/>
      <c r="URD1" s="383"/>
      <c r="URE1" s="383"/>
      <c r="URF1" s="383"/>
      <c r="URG1" s="383"/>
      <c r="URH1" s="383"/>
      <c r="URI1" s="383"/>
      <c r="URJ1" s="383"/>
      <c r="URK1" s="383"/>
      <c r="URL1" s="383"/>
      <c r="URM1" s="383"/>
      <c r="URN1" s="383"/>
      <c r="URO1" s="383"/>
      <c r="URP1" s="383"/>
      <c r="URQ1" s="383"/>
      <c r="URR1" s="383"/>
      <c r="URS1" s="383"/>
      <c r="URT1" s="383"/>
      <c r="URU1" s="383"/>
      <c r="URV1" s="383"/>
      <c r="URW1" s="383"/>
      <c r="URX1" s="383"/>
      <c r="URY1" s="383"/>
      <c r="URZ1" s="383"/>
      <c r="USA1" s="383"/>
      <c r="USB1" s="383"/>
      <c r="USC1" s="383"/>
      <c r="USD1" s="383"/>
      <c r="USE1" s="383"/>
      <c r="USF1" s="383"/>
      <c r="USG1" s="383"/>
      <c r="USH1" s="383"/>
      <c r="USI1" s="383"/>
      <c r="USJ1" s="383"/>
      <c r="USK1" s="383"/>
      <c r="USL1" s="383"/>
      <c r="USM1" s="383"/>
      <c r="USN1" s="383"/>
      <c r="USO1" s="383"/>
      <c r="USP1" s="383"/>
      <c r="USQ1" s="383"/>
      <c r="USR1" s="383"/>
      <c r="USS1" s="383"/>
      <c r="UST1" s="383"/>
      <c r="USU1" s="383"/>
      <c r="USV1" s="383"/>
      <c r="USW1" s="383"/>
      <c r="USX1" s="383"/>
      <c r="USY1" s="383"/>
      <c r="USZ1" s="383"/>
      <c r="UTA1" s="383"/>
      <c r="UTB1" s="383"/>
      <c r="UTC1" s="383"/>
      <c r="UTD1" s="383"/>
      <c r="UTE1" s="383"/>
      <c r="UTF1" s="383"/>
      <c r="UTG1" s="383"/>
      <c r="UTH1" s="383"/>
      <c r="UTI1" s="383"/>
      <c r="UTJ1" s="383"/>
      <c r="UTK1" s="383"/>
      <c r="UTL1" s="383"/>
      <c r="UTM1" s="383"/>
      <c r="UTN1" s="383"/>
      <c r="UTO1" s="383"/>
      <c r="UTP1" s="383"/>
      <c r="UTQ1" s="383"/>
      <c r="UTR1" s="383"/>
      <c r="UTS1" s="383"/>
      <c r="UTT1" s="383"/>
      <c r="UTU1" s="383"/>
      <c r="UTV1" s="383"/>
      <c r="UTW1" s="383"/>
      <c r="UTX1" s="383"/>
      <c r="UTY1" s="383"/>
      <c r="UTZ1" s="383"/>
      <c r="UUA1" s="383"/>
      <c r="UUB1" s="383"/>
      <c r="UUC1" s="383"/>
      <c r="UUD1" s="383"/>
      <c r="UUE1" s="383"/>
      <c r="UUF1" s="383"/>
      <c r="UUG1" s="383"/>
      <c r="UUH1" s="383"/>
      <c r="UUI1" s="383"/>
      <c r="UUJ1" s="383"/>
      <c r="UUK1" s="383"/>
      <c r="UUL1" s="383"/>
      <c r="UUM1" s="383"/>
      <c r="UUN1" s="383"/>
      <c r="UUO1" s="383"/>
      <c r="UUP1" s="383"/>
      <c r="UUQ1" s="383"/>
      <c r="UUR1" s="383"/>
      <c r="UUS1" s="383"/>
      <c r="UUT1" s="383"/>
      <c r="UUU1" s="383"/>
      <c r="UUV1" s="383"/>
      <c r="UUW1" s="383"/>
      <c r="UUX1" s="383"/>
      <c r="UUY1" s="383"/>
      <c r="UUZ1" s="383"/>
      <c r="UVA1" s="383"/>
      <c r="UVB1" s="383"/>
      <c r="UVC1" s="383"/>
      <c r="UVD1" s="383"/>
      <c r="UVE1" s="383"/>
      <c r="UVF1" s="383"/>
      <c r="UVG1" s="383"/>
      <c r="UVH1" s="383"/>
      <c r="UVI1" s="383"/>
      <c r="UVJ1" s="383"/>
      <c r="UVK1" s="383"/>
      <c r="UVL1" s="383"/>
      <c r="UVM1" s="383"/>
      <c r="UVN1" s="383"/>
      <c r="UVO1" s="383"/>
      <c r="UVP1" s="383"/>
      <c r="UVQ1" s="383"/>
      <c r="UVR1" s="383"/>
      <c r="UVS1" s="383"/>
      <c r="UVT1" s="383"/>
      <c r="UVU1" s="383"/>
      <c r="UVV1" s="383"/>
      <c r="UVW1" s="383"/>
      <c r="UVX1" s="383"/>
      <c r="UVY1" s="383"/>
      <c r="UVZ1" s="383"/>
      <c r="UWA1" s="383"/>
      <c r="UWB1" s="383"/>
      <c r="UWC1" s="383"/>
      <c r="UWD1" s="383"/>
      <c r="UWE1" s="383"/>
      <c r="UWF1" s="383"/>
      <c r="UWG1" s="383"/>
      <c r="UWH1" s="383"/>
      <c r="UWI1" s="383"/>
      <c r="UWJ1" s="383"/>
      <c r="UWK1" s="383"/>
      <c r="UWL1" s="383"/>
      <c r="UWM1" s="383"/>
      <c r="UWN1" s="383"/>
      <c r="UWO1" s="383"/>
      <c r="UWP1" s="383"/>
      <c r="UWQ1" s="383"/>
      <c r="UWR1" s="383"/>
      <c r="UWS1" s="383"/>
      <c r="UWT1" s="383"/>
      <c r="UWU1" s="383"/>
      <c r="UWV1" s="383"/>
      <c r="UWW1" s="383"/>
      <c r="UWX1" s="383"/>
      <c r="UWY1" s="383"/>
      <c r="UWZ1" s="383"/>
      <c r="UXA1" s="383"/>
      <c r="UXB1" s="383"/>
      <c r="UXC1" s="383"/>
      <c r="UXD1" s="383"/>
      <c r="UXE1" s="383"/>
      <c r="UXF1" s="383"/>
      <c r="UXG1" s="383"/>
      <c r="UXH1" s="383"/>
      <c r="UXI1" s="383"/>
      <c r="UXJ1" s="383"/>
      <c r="UXK1" s="383"/>
      <c r="UXL1" s="383"/>
      <c r="UXM1" s="383"/>
      <c r="UXN1" s="383"/>
      <c r="UXO1" s="383"/>
      <c r="UXP1" s="383"/>
      <c r="UXQ1" s="383"/>
      <c r="UXR1" s="383"/>
      <c r="UXS1" s="383"/>
      <c r="UXT1" s="383"/>
      <c r="UXU1" s="383"/>
      <c r="UXV1" s="383"/>
      <c r="UXW1" s="383"/>
      <c r="UXX1" s="383"/>
      <c r="UXY1" s="383"/>
      <c r="UXZ1" s="383"/>
      <c r="UYA1" s="383"/>
      <c r="UYB1" s="383"/>
      <c r="UYC1" s="383"/>
      <c r="UYD1" s="383"/>
      <c r="UYE1" s="383"/>
      <c r="UYF1" s="383"/>
      <c r="UYG1" s="383"/>
      <c r="UYH1" s="383"/>
      <c r="UYI1" s="383"/>
      <c r="UYJ1" s="383"/>
      <c r="UYK1" s="383"/>
      <c r="UYL1" s="383"/>
      <c r="UYM1" s="383"/>
      <c r="UYN1" s="383"/>
      <c r="UYO1" s="383"/>
      <c r="UYP1" s="383"/>
      <c r="UYQ1" s="383"/>
      <c r="UYR1" s="383"/>
      <c r="UYS1" s="383"/>
      <c r="UYT1" s="383"/>
      <c r="UYU1" s="383"/>
      <c r="UYV1" s="383"/>
      <c r="UYW1" s="383"/>
      <c r="UYX1" s="383"/>
      <c r="UYY1" s="383"/>
      <c r="UYZ1" s="383"/>
      <c r="UZA1" s="383"/>
      <c r="UZB1" s="383"/>
      <c r="UZC1" s="383"/>
      <c r="UZD1" s="383"/>
      <c r="UZE1" s="383"/>
      <c r="UZF1" s="383"/>
      <c r="UZG1" s="383"/>
      <c r="UZH1" s="383"/>
      <c r="UZI1" s="383"/>
      <c r="UZJ1" s="383"/>
      <c r="UZK1" s="383"/>
      <c r="UZL1" s="383"/>
      <c r="UZM1" s="383"/>
      <c r="UZN1" s="383"/>
      <c r="UZO1" s="383"/>
      <c r="UZP1" s="383"/>
      <c r="UZQ1" s="383"/>
      <c r="UZR1" s="383"/>
      <c r="UZS1" s="383"/>
      <c r="UZT1" s="383"/>
      <c r="UZU1" s="383"/>
      <c r="UZV1" s="383"/>
      <c r="UZW1" s="383"/>
      <c r="UZX1" s="383"/>
      <c r="UZY1" s="383"/>
      <c r="UZZ1" s="383"/>
      <c r="VAA1" s="383"/>
      <c r="VAB1" s="383"/>
      <c r="VAC1" s="383"/>
      <c r="VAD1" s="383"/>
      <c r="VAE1" s="383"/>
      <c r="VAF1" s="383"/>
      <c r="VAG1" s="383"/>
      <c r="VAH1" s="383"/>
      <c r="VAI1" s="383"/>
      <c r="VAJ1" s="383"/>
      <c r="VAK1" s="383"/>
      <c r="VAL1" s="383"/>
      <c r="VAM1" s="383"/>
      <c r="VAN1" s="383"/>
      <c r="VAO1" s="383"/>
      <c r="VAP1" s="383"/>
      <c r="VAQ1" s="383"/>
      <c r="VAR1" s="383"/>
      <c r="VAS1" s="383"/>
      <c r="VAT1" s="383"/>
      <c r="VAU1" s="383"/>
      <c r="VAV1" s="383"/>
      <c r="VAW1" s="383"/>
      <c r="VAX1" s="383"/>
      <c r="VAY1" s="383"/>
      <c r="VAZ1" s="383"/>
      <c r="VBA1" s="383"/>
      <c r="VBB1" s="383"/>
      <c r="VBC1" s="383"/>
      <c r="VBD1" s="383"/>
      <c r="VBE1" s="383"/>
      <c r="VBF1" s="383"/>
      <c r="VBG1" s="383"/>
      <c r="VBH1" s="383"/>
      <c r="VBI1" s="383"/>
      <c r="VBJ1" s="383"/>
      <c r="VBK1" s="383"/>
      <c r="VBL1" s="383"/>
      <c r="VBM1" s="383"/>
      <c r="VBN1" s="383"/>
      <c r="VBO1" s="383"/>
      <c r="VBP1" s="383"/>
      <c r="VBQ1" s="383"/>
      <c r="VBR1" s="383"/>
      <c r="VBS1" s="383"/>
      <c r="VBT1" s="383"/>
      <c r="VBU1" s="383"/>
      <c r="VBV1" s="383"/>
      <c r="VBW1" s="383"/>
      <c r="VBX1" s="383"/>
      <c r="VBY1" s="383"/>
      <c r="VBZ1" s="383"/>
      <c r="VCA1" s="383"/>
      <c r="VCB1" s="383"/>
      <c r="VCC1" s="383"/>
      <c r="VCD1" s="383"/>
      <c r="VCE1" s="383"/>
      <c r="VCF1" s="383"/>
      <c r="VCG1" s="383"/>
      <c r="VCH1" s="383"/>
      <c r="VCI1" s="383"/>
      <c r="VCJ1" s="383"/>
      <c r="VCK1" s="383"/>
      <c r="VCL1" s="383"/>
      <c r="VCM1" s="383"/>
      <c r="VCN1" s="383"/>
      <c r="VCO1" s="383"/>
      <c r="VCP1" s="383"/>
      <c r="VCQ1" s="383"/>
      <c r="VCR1" s="383"/>
      <c r="VCS1" s="383"/>
      <c r="VCT1" s="383"/>
      <c r="VCU1" s="383"/>
      <c r="VCV1" s="383"/>
      <c r="VCW1" s="383"/>
      <c r="VCX1" s="383"/>
      <c r="VCY1" s="383"/>
      <c r="VCZ1" s="383"/>
      <c r="VDA1" s="383"/>
      <c r="VDB1" s="383"/>
      <c r="VDC1" s="383"/>
      <c r="VDD1" s="383"/>
      <c r="VDE1" s="383"/>
      <c r="VDF1" s="383"/>
      <c r="VDG1" s="383"/>
      <c r="VDH1" s="383"/>
      <c r="VDI1" s="383"/>
      <c r="VDJ1" s="383"/>
      <c r="VDK1" s="383"/>
      <c r="VDL1" s="383"/>
      <c r="VDM1" s="383"/>
      <c r="VDN1" s="383"/>
      <c r="VDO1" s="383"/>
      <c r="VDP1" s="383"/>
      <c r="VDQ1" s="383"/>
      <c r="VDR1" s="383"/>
      <c r="VDS1" s="383"/>
      <c r="VDT1" s="383"/>
      <c r="VDU1" s="383"/>
      <c r="VDV1" s="383"/>
      <c r="VDW1" s="383"/>
      <c r="VDX1" s="383"/>
      <c r="VDY1" s="383"/>
      <c r="VDZ1" s="383"/>
      <c r="VEA1" s="383"/>
      <c r="VEB1" s="383"/>
      <c r="VEC1" s="383"/>
      <c r="VED1" s="383"/>
      <c r="VEE1" s="383"/>
      <c r="VEF1" s="383"/>
      <c r="VEG1" s="383"/>
      <c r="VEH1" s="383"/>
      <c r="VEI1" s="383"/>
      <c r="VEJ1" s="383"/>
      <c r="VEK1" s="383"/>
      <c r="VEL1" s="383"/>
      <c r="VEM1" s="383"/>
      <c r="VEN1" s="383"/>
      <c r="VEO1" s="383"/>
      <c r="VEP1" s="383"/>
      <c r="VEQ1" s="383"/>
      <c r="VER1" s="383"/>
      <c r="VES1" s="383"/>
      <c r="VET1" s="383"/>
      <c r="VEU1" s="383"/>
      <c r="VEV1" s="383"/>
      <c r="VEW1" s="383"/>
      <c r="VEX1" s="383"/>
      <c r="VEY1" s="383"/>
      <c r="VEZ1" s="383"/>
      <c r="VFA1" s="383"/>
      <c r="VFB1" s="383"/>
      <c r="VFC1" s="383"/>
      <c r="VFD1" s="383"/>
      <c r="VFE1" s="383"/>
      <c r="VFF1" s="383"/>
      <c r="VFG1" s="383"/>
      <c r="VFH1" s="383"/>
      <c r="VFI1" s="383"/>
      <c r="VFJ1" s="383"/>
      <c r="VFK1" s="383"/>
      <c r="VFL1" s="383"/>
      <c r="VFM1" s="383"/>
      <c r="VFN1" s="383"/>
      <c r="VFO1" s="383"/>
      <c r="VFP1" s="383"/>
      <c r="VFQ1" s="383"/>
      <c r="VFR1" s="383"/>
      <c r="VFS1" s="383"/>
      <c r="VFT1" s="383"/>
      <c r="VFU1" s="383"/>
      <c r="VFV1" s="383"/>
      <c r="VFW1" s="383"/>
      <c r="VFX1" s="383"/>
      <c r="VFY1" s="383"/>
      <c r="VFZ1" s="383"/>
      <c r="VGA1" s="383"/>
      <c r="VGB1" s="383"/>
      <c r="VGC1" s="383"/>
      <c r="VGD1" s="383"/>
      <c r="VGE1" s="383"/>
      <c r="VGF1" s="383"/>
      <c r="VGG1" s="383"/>
      <c r="VGH1" s="383"/>
      <c r="VGI1" s="383"/>
      <c r="VGJ1" s="383"/>
      <c r="VGK1" s="383"/>
      <c r="VGL1" s="383"/>
      <c r="VGM1" s="383"/>
      <c r="VGN1" s="383"/>
      <c r="VGO1" s="383"/>
      <c r="VGP1" s="383"/>
      <c r="VGQ1" s="383"/>
      <c r="VGR1" s="383"/>
      <c r="VGS1" s="383"/>
      <c r="VGT1" s="383"/>
      <c r="VGU1" s="383"/>
      <c r="VGV1" s="383"/>
      <c r="VGW1" s="383"/>
      <c r="VGX1" s="383"/>
      <c r="VGY1" s="383"/>
      <c r="VGZ1" s="383"/>
      <c r="VHA1" s="383"/>
      <c r="VHB1" s="383"/>
      <c r="VHC1" s="383"/>
      <c r="VHD1" s="383"/>
      <c r="VHE1" s="383"/>
      <c r="VHF1" s="383"/>
      <c r="VHG1" s="383"/>
      <c r="VHH1" s="383"/>
      <c r="VHI1" s="383"/>
      <c r="VHJ1" s="383"/>
      <c r="VHK1" s="383"/>
      <c r="VHL1" s="383"/>
      <c r="VHM1" s="383"/>
      <c r="VHN1" s="383"/>
      <c r="VHO1" s="383"/>
      <c r="VHP1" s="383"/>
      <c r="VHQ1" s="383"/>
      <c r="VHR1" s="383"/>
      <c r="VHS1" s="383"/>
      <c r="VHT1" s="383"/>
      <c r="VHU1" s="383"/>
      <c r="VHV1" s="383"/>
      <c r="VHW1" s="383"/>
      <c r="VHX1" s="383"/>
      <c r="VHY1" s="383"/>
      <c r="VHZ1" s="383"/>
      <c r="VIA1" s="383"/>
      <c r="VIB1" s="383"/>
      <c r="VIC1" s="383"/>
      <c r="VID1" s="383"/>
      <c r="VIE1" s="383"/>
      <c r="VIF1" s="383"/>
      <c r="VIG1" s="383"/>
      <c r="VIH1" s="383"/>
      <c r="VII1" s="383"/>
      <c r="VIJ1" s="383"/>
      <c r="VIK1" s="383"/>
      <c r="VIL1" s="383"/>
      <c r="VIM1" s="383"/>
      <c r="VIN1" s="383"/>
      <c r="VIO1" s="383"/>
      <c r="VIP1" s="383"/>
      <c r="VIQ1" s="383"/>
      <c r="VIR1" s="383"/>
      <c r="VIS1" s="383"/>
      <c r="VIT1" s="383"/>
      <c r="VIU1" s="383"/>
      <c r="VIV1" s="383"/>
      <c r="VIW1" s="383"/>
      <c r="VIX1" s="383"/>
      <c r="VIY1" s="383"/>
      <c r="VIZ1" s="383"/>
      <c r="VJA1" s="383"/>
      <c r="VJB1" s="383"/>
      <c r="VJC1" s="383"/>
      <c r="VJD1" s="383"/>
      <c r="VJE1" s="383"/>
      <c r="VJF1" s="383"/>
      <c r="VJG1" s="383"/>
      <c r="VJH1" s="383"/>
      <c r="VJI1" s="383"/>
      <c r="VJJ1" s="383"/>
      <c r="VJK1" s="383"/>
      <c r="VJL1" s="383"/>
      <c r="VJM1" s="383"/>
      <c r="VJN1" s="383"/>
      <c r="VJO1" s="383"/>
      <c r="VJP1" s="383"/>
      <c r="VJQ1" s="383"/>
      <c r="VJR1" s="383"/>
      <c r="VJS1" s="383"/>
      <c r="VJT1" s="383"/>
      <c r="VJU1" s="383"/>
      <c r="VJV1" s="383"/>
      <c r="VJW1" s="383"/>
      <c r="VJX1" s="383"/>
      <c r="VJY1" s="383"/>
      <c r="VJZ1" s="383"/>
      <c r="VKA1" s="383"/>
      <c r="VKB1" s="383"/>
      <c r="VKC1" s="383"/>
      <c r="VKD1" s="383"/>
      <c r="VKE1" s="383"/>
      <c r="VKF1" s="383"/>
      <c r="VKG1" s="383"/>
      <c r="VKH1" s="383"/>
      <c r="VKI1" s="383"/>
      <c r="VKJ1" s="383"/>
      <c r="VKK1" s="383"/>
      <c r="VKL1" s="383"/>
      <c r="VKM1" s="383"/>
      <c r="VKN1" s="383"/>
      <c r="VKO1" s="383"/>
      <c r="VKP1" s="383"/>
      <c r="VKQ1" s="383"/>
      <c r="VKR1" s="383"/>
      <c r="VKS1" s="383"/>
      <c r="VKT1" s="383"/>
      <c r="VKU1" s="383"/>
      <c r="VKV1" s="383"/>
      <c r="VKW1" s="383"/>
      <c r="VKX1" s="383"/>
      <c r="VKY1" s="383"/>
      <c r="VKZ1" s="383"/>
      <c r="VLA1" s="383"/>
      <c r="VLB1" s="383"/>
      <c r="VLC1" s="383"/>
      <c r="VLD1" s="383"/>
      <c r="VLE1" s="383"/>
      <c r="VLF1" s="383"/>
      <c r="VLG1" s="383"/>
      <c r="VLH1" s="383"/>
      <c r="VLI1" s="383"/>
      <c r="VLJ1" s="383"/>
      <c r="VLK1" s="383"/>
      <c r="VLL1" s="383"/>
      <c r="VLM1" s="383"/>
      <c r="VLN1" s="383"/>
      <c r="VLO1" s="383"/>
      <c r="VLP1" s="383"/>
      <c r="VLQ1" s="383"/>
      <c r="VLR1" s="383"/>
      <c r="VLS1" s="383"/>
      <c r="VLT1" s="383"/>
      <c r="VLU1" s="383"/>
      <c r="VLV1" s="383"/>
      <c r="VLW1" s="383"/>
      <c r="VLX1" s="383"/>
      <c r="VLY1" s="383"/>
      <c r="VLZ1" s="383"/>
      <c r="VMA1" s="383"/>
      <c r="VMB1" s="383"/>
      <c r="VMC1" s="383"/>
      <c r="VMD1" s="383"/>
      <c r="VME1" s="383"/>
      <c r="VMF1" s="383"/>
      <c r="VMG1" s="383"/>
      <c r="VMH1" s="383"/>
      <c r="VMI1" s="383"/>
      <c r="VMJ1" s="383"/>
      <c r="VMK1" s="383"/>
      <c r="VML1" s="383"/>
      <c r="VMM1" s="383"/>
      <c r="VMN1" s="383"/>
      <c r="VMO1" s="383"/>
      <c r="VMP1" s="383"/>
      <c r="VMQ1" s="383"/>
      <c r="VMR1" s="383"/>
      <c r="VMS1" s="383"/>
      <c r="VMT1" s="383"/>
      <c r="VMU1" s="383"/>
      <c r="VMV1" s="383"/>
      <c r="VMW1" s="383"/>
      <c r="VMX1" s="383"/>
      <c r="VMY1" s="383"/>
      <c r="VMZ1" s="383"/>
      <c r="VNA1" s="383"/>
      <c r="VNB1" s="383"/>
      <c r="VNC1" s="383"/>
      <c r="VND1" s="383"/>
      <c r="VNE1" s="383"/>
      <c r="VNF1" s="383"/>
      <c r="VNG1" s="383"/>
      <c r="VNH1" s="383"/>
      <c r="VNI1" s="383"/>
      <c r="VNJ1" s="383"/>
      <c r="VNK1" s="383"/>
      <c r="VNL1" s="383"/>
      <c r="VNM1" s="383"/>
      <c r="VNN1" s="383"/>
      <c r="VNO1" s="383"/>
      <c r="VNP1" s="383"/>
      <c r="VNQ1" s="383"/>
      <c r="VNR1" s="383"/>
      <c r="VNS1" s="383"/>
      <c r="VNT1" s="383"/>
      <c r="VNU1" s="383"/>
      <c r="VNV1" s="383"/>
      <c r="VNW1" s="383"/>
      <c r="VNX1" s="383"/>
      <c r="VNY1" s="383"/>
      <c r="VNZ1" s="383"/>
      <c r="VOA1" s="383"/>
      <c r="VOB1" s="383"/>
      <c r="VOC1" s="383"/>
      <c r="VOD1" s="383"/>
      <c r="VOE1" s="383"/>
      <c r="VOF1" s="383"/>
      <c r="VOG1" s="383"/>
      <c r="VOH1" s="383"/>
      <c r="VOI1" s="383"/>
      <c r="VOJ1" s="383"/>
      <c r="VOK1" s="383"/>
      <c r="VOL1" s="383"/>
      <c r="VOM1" s="383"/>
      <c r="VON1" s="383"/>
      <c r="VOO1" s="383"/>
      <c r="VOP1" s="383"/>
      <c r="VOQ1" s="383"/>
      <c r="VOR1" s="383"/>
      <c r="VOS1" s="383"/>
      <c r="VOT1" s="383"/>
      <c r="VOU1" s="383"/>
      <c r="VOV1" s="383"/>
      <c r="VOW1" s="383"/>
      <c r="VOX1" s="383"/>
      <c r="VOY1" s="383"/>
      <c r="VOZ1" s="383"/>
      <c r="VPA1" s="383"/>
      <c r="VPB1" s="383"/>
      <c r="VPC1" s="383"/>
      <c r="VPD1" s="383"/>
      <c r="VPE1" s="383"/>
      <c r="VPF1" s="383"/>
      <c r="VPG1" s="383"/>
      <c r="VPH1" s="383"/>
      <c r="VPI1" s="383"/>
      <c r="VPJ1" s="383"/>
      <c r="VPK1" s="383"/>
      <c r="VPL1" s="383"/>
      <c r="VPM1" s="383"/>
      <c r="VPN1" s="383"/>
      <c r="VPO1" s="383"/>
      <c r="VPP1" s="383"/>
      <c r="VPQ1" s="383"/>
      <c r="VPR1" s="383"/>
      <c r="VPS1" s="383"/>
      <c r="VPT1" s="383"/>
      <c r="VPU1" s="383"/>
      <c r="VPV1" s="383"/>
      <c r="VPW1" s="383"/>
      <c r="VPX1" s="383"/>
      <c r="VPY1" s="383"/>
      <c r="VPZ1" s="383"/>
      <c r="VQA1" s="383"/>
      <c r="VQB1" s="383"/>
      <c r="VQC1" s="383"/>
      <c r="VQD1" s="383"/>
      <c r="VQE1" s="383"/>
      <c r="VQF1" s="383"/>
      <c r="VQG1" s="383"/>
      <c r="VQH1" s="383"/>
      <c r="VQI1" s="383"/>
      <c r="VQJ1" s="383"/>
      <c r="VQK1" s="383"/>
      <c r="VQL1" s="383"/>
      <c r="VQM1" s="383"/>
      <c r="VQN1" s="383"/>
      <c r="VQO1" s="383"/>
      <c r="VQP1" s="383"/>
      <c r="VQQ1" s="383"/>
      <c r="VQR1" s="383"/>
      <c r="VQS1" s="383"/>
      <c r="VQT1" s="383"/>
      <c r="VQU1" s="383"/>
      <c r="VQV1" s="383"/>
      <c r="VQW1" s="383"/>
      <c r="VQX1" s="383"/>
      <c r="VQY1" s="383"/>
      <c r="VQZ1" s="383"/>
      <c r="VRA1" s="383"/>
      <c r="VRB1" s="383"/>
      <c r="VRC1" s="383"/>
      <c r="VRD1" s="383"/>
      <c r="VRE1" s="383"/>
      <c r="VRF1" s="383"/>
      <c r="VRG1" s="383"/>
      <c r="VRH1" s="383"/>
      <c r="VRI1" s="383"/>
      <c r="VRJ1" s="383"/>
      <c r="VRK1" s="383"/>
      <c r="VRL1" s="383"/>
      <c r="VRM1" s="383"/>
      <c r="VRN1" s="383"/>
      <c r="VRO1" s="383"/>
      <c r="VRP1" s="383"/>
      <c r="VRQ1" s="383"/>
      <c r="VRR1" s="383"/>
      <c r="VRS1" s="383"/>
      <c r="VRT1" s="383"/>
      <c r="VRU1" s="383"/>
      <c r="VRV1" s="383"/>
      <c r="VRW1" s="383"/>
      <c r="VRX1" s="383"/>
      <c r="VRY1" s="383"/>
      <c r="VRZ1" s="383"/>
      <c r="VSA1" s="383"/>
      <c r="VSB1" s="383"/>
      <c r="VSC1" s="383"/>
      <c r="VSD1" s="383"/>
      <c r="VSE1" s="383"/>
      <c r="VSF1" s="383"/>
      <c r="VSG1" s="383"/>
      <c r="VSH1" s="383"/>
      <c r="VSI1" s="383"/>
      <c r="VSJ1" s="383"/>
      <c r="VSK1" s="383"/>
      <c r="VSL1" s="383"/>
      <c r="VSM1" s="383"/>
      <c r="VSN1" s="383"/>
      <c r="VSO1" s="383"/>
      <c r="VSP1" s="383"/>
      <c r="VSQ1" s="383"/>
      <c r="VSR1" s="383"/>
      <c r="VSS1" s="383"/>
      <c r="VST1" s="383"/>
      <c r="VSU1" s="383"/>
      <c r="VSV1" s="383"/>
      <c r="VSW1" s="383"/>
      <c r="VSX1" s="383"/>
      <c r="VSY1" s="383"/>
      <c r="VSZ1" s="383"/>
      <c r="VTA1" s="383"/>
      <c r="VTB1" s="383"/>
      <c r="VTC1" s="383"/>
      <c r="VTD1" s="383"/>
      <c r="VTE1" s="383"/>
      <c r="VTF1" s="383"/>
      <c r="VTG1" s="383"/>
      <c r="VTH1" s="383"/>
      <c r="VTI1" s="383"/>
      <c r="VTJ1" s="383"/>
      <c r="VTK1" s="383"/>
      <c r="VTL1" s="383"/>
      <c r="VTM1" s="383"/>
      <c r="VTN1" s="383"/>
      <c r="VTO1" s="383"/>
      <c r="VTP1" s="383"/>
      <c r="VTQ1" s="383"/>
      <c r="VTR1" s="383"/>
      <c r="VTS1" s="383"/>
      <c r="VTT1" s="383"/>
      <c r="VTU1" s="383"/>
      <c r="VTV1" s="383"/>
      <c r="VTW1" s="383"/>
      <c r="VTX1" s="383"/>
      <c r="VTY1" s="383"/>
      <c r="VTZ1" s="383"/>
      <c r="VUA1" s="383"/>
      <c r="VUB1" s="383"/>
      <c r="VUC1" s="383"/>
      <c r="VUD1" s="383"/>
      <c r="VUE1" s="383"/>
      <c r="VUF1" s="383"/>
      <c r="VUG1" s="383"/>
      <c r="VUH1" s="383"/>
      <c r="VUI1" s="383"/>
      <c r="VUJ1" s="383"/>
      <c r="VUK1" s="383"/>
      <c r="VUL1" s="383"/>
      <c r="VUM1" s="383"/>
      <c r="VUN1" s="383"/>
      <c r="VUO1" s="383"/>
      <c r="VUP1" s="383"/>
      <c r="VUQ1" s="383"/>
      <c r="VUR1" s="383"/>
      <c r="VUS1" s="383"/>
      <c r="VUT1" s="383"/>
      <c r="VUU1" s="383"/>
      <c r="VUV1" s="383"/>
      <c r="VUW1" s="383"/>
      <c r="VUX1" s="383"/>
      <c r="VUY1" s="383"/>
      <c r="VUZ1" s="383"/>
      <c r="VVA1" s="383"/>
      <c r="VVB1" s="383"/>
      <c r="VVC1" s="383"/>
      <c r="VVD1" s="383"/>
      <c r="VVE1" s="383"/>
      <c r="VVF1" s="383"/>
      <c r="VVG1" s="383"/>
      <c r="VVH1" s="383"/>
      <c r="VVI1" s="383"/>
      <c r="VVJ1" s="383"/>
      <c r="VVK1" s="383"/>
      <c r="VVL1" s="383"/>
      <c r="VVM1" s="383"/>
      <c r="VVN1" s="383"/>
      <c r="VVO1" s="383"/>
      <c r="VVP1" s="383"/>
      <c r="VVQ1" s="383"/>
      <c r="VVR1" s="383"/>
      <c r="VVS1" s="383"/>
      <c r="VVT1" s="383"/>
      <c r="VVU1" s="383"/>
      <c r="VVV1" s="383"/>
      <c r="VVW1" s="383"/>
      <c r="VVX1" s="383"/>
      <c r="VVY1" s="383"/>
      <c r="VVZ1" s="383"/>
      <c r="VWA1" s="383"/>
      <c r="VWB1" s="383"/>
      <c r="VWC1" s="383"/>
      <c r="VWD1" s="383"/>
      <c r="VWE1" s="383"/>
      <c r="VWF1" s="383"/>
      <c r="VWG1" s="383"/>
      <c r="VWH1" s="383"/>
      <c r="VWI1" s="383"/>
      <c r="VWJ1" s="383"/>
      <c r="VWK1" s="383"/>
      <c r="VWL1" s="383"/>
      <c r="VWM1" s="383"/>
      <c r="VWN1" s="383"/>
      <c r="VWO1" s="383"/>
      <c r="VWP1" s="383"/>
      <c r="VWQ1" s="383"/>
      <c r="VWR1" s="383"/>
      <c r="VWS1" s="383"/>
      <c r="VWT1" s="383"/>
      <c r="VWU1" s="383"/>
      <c r="VWV1" s="383"/>
      <c r="VWW1" s="383"/>
      <c r="VWX1" s="383"/>
      <c r="VWY1" s="383"/>
      <c r="VWZ1" s="383"/>
      <c r="VXA1" s="383"/>
      <c r="VXB1" s="383"/>
      <c r="VXC1" s="383"/>
      <c r="VXD1" s="383"/>
      <c r="VXE1" s="383"/>
      <c r="VXF1" s="383"/>
      <c r="VXG1" s="383"/>
      <c r="VXH1" s="383"/>
      <c r="VXI1" s="383"/>
      <c r="VXJ1" s="383"/>
      <c r="VXK1" s="383"/>
      <c r="VXL1" s="383"/>
      <c r="VXM1" s="383"/>
      <c r="VXN1" s="383"/>
      <c r="VXO1" s="383"/>
      <c r="VXP1" s="383"/>
      <c r="VXQ1" s="383"/>
      <c r="VXR1" s="383"/>
      <c r="VXS1" s="383"/>
      <c r="VXT1" s="383"/>
      <c r="VXU1" s="383"/>
      <c r="VXV1" s="383"/>
      <c r="VXW1" s="383"/>
      <c r="VXX1" s="383"/>
      <c r="VXY1" s="383"/>
      <c r="VXZ1" s="383"/>
      <c r="VYA1" s="383"/>
      <c r="VYB1" s="383"/>
      <c r="VYC1" s="383"/>
      <c r="VYD1" s="383"/>
      <c r="VYE1" s="383"/>
      <c r="VYF1" s="383"/>
      <c r="VYG1" s="383"/>
      <c r="VYH1" s="383"/>
      <c r="VYI1" s="383"/>
      <c r="VYJ1" s="383"/>
      <c r="VYK1" s="383"/>
      <c r="VYL1" s="383"/>
      <c r="VYM1" s="383"/>
      <c r="VYN1" s="383"/>
      <c r="VYO1" s="383"/>
      <c r="VYP1" s="383"/>
      <c r="VYQ1" s="383"/>
      <c r="VYR1" s="383"/>
      <c r="VYS1" s="383"/>
      <c r="VYT1" s="383"/>
      <c r="VYU1" s="383"/>
      <c r="VYV1" s="383"/>
      <c r="VYW1" s="383"/>
      <c r="VYX1" s="383"/>
      <c r="VYY1" s="383"/>
      <c r="VYZ1" s="383"/>
      <c r="VZA1" s="383"/>
      <c r="VZB1" s="383"/>
      <c r="VZC1" s="383"/>
      <c r="VZD1" s="383"/>
      <c r="VZE1" s="383"/>
      <c r="VZF1" s="383"/>
      <c r="VZG1" s="383"/>
      <c r="VZH1" s="383"/>
      <c r="VZI1" s="383"/>
      <c r="VZJ1" s="383"/>
      <c r="VZK1" s="383"/>
      <c r="VZL1" s="383"/>
      <c r="VZM1" s="383"/>
      <c r="VZN1" s="383"/>
      <c r="VZO1" s="383"/>
      <c r="VZP1" s="383"/>
      <c r="VZQ1" s="383"/>
      <c r="VZR1" s="383"/>
      <c r="VZS1" s="383"/>
      <c r="VZT1" s="383"/>
      <c r="VZU1" s="383"/>
      <c r="VZV1" s="383"/>
      <c r="VZW1" s="383"/>
      <c r="VZX1" s="383"/>
      <c r="VZY1" s="383"/>
      <c r="VZZ1" s="383"/>
      <c r="WAA1" s="383"/>
      <c r="WAB1" s="383"/>
      <c r="WAC1" s="383"/>
      <c r="WAD1" s="383"/>
      <c r="WAE1" s="383"/>
      <c r="WAF1" s="383"/>
      <c r="WAG1" s="383"/>
      <c r="WAH1" s="383"/>
      <c r="WAI1" s="383"/>
      <c r="WAJ1" s="383"/>
      <c r="WAK1" s="383"/>
      <c r="WAL1" s="383"/>
      <c r="WAM1" s="383"/>
      <c r="WAN1" s="383"/>
      <c r="WAO1" s="383"/>
      <c r="WAP1" s="383"/>
      <c r="WAQ1" s="383"/>
      <c r="WAR1" s="383"/>
      <c r="WAS1" s="383"/>
      <c r="WAT1" s="383"/>
      <c r="WAU1" s="383"/>
      <c r="WAV1" s="383"/>
      <c r="WAW1" s="383"/>
      <c r="WAX1" s="383"/>
      <c r="WAY1" s="383"/>
      <c r="WAZ1" s="383"/>
      <c r="WBA1" s="383"/>
      <c r="WBB1" s="383"/>
      <c r="WBC1" s="383"/>
      <c r="WBD1" s="383"/>
      <c r="WBE1" s="383"/>
      <c r="WBF1" s="383"/>
      <c r="WBG1" s="383"/>
      <c r="WBH1" s="383"/>
      <c r="WBI1" s="383"/>
      <c r="WBJ1" s="383"/>
      <c r="WBK1" s="383"/>
      <c r="WBL1" s="383"/>
      <c r="WBM1" s="383"/>
      <c r="WBN1" s="383"/>
      <c r="WBO1" s="383"/>
      <c r="WBP1" s="383"/>
      <c r="WBQ1" s="383"/>
      <c r="WBR1" s="383"/>
      <c r="WBS1" s="383"/>
      <c r="WBT1" s="383"/>
      <c r="WBU1" s="383"/>
      <c r="WBV1" s="383"/>
      <c r="WBW1" s="383"/>
      <c r="WBX1" s="383"/>
      <c r="WBY1" s="383"/>
      <c r="WBZ1" s="383"/>
      <c r="WCA1" s="383"/>
      <c r="WCB1" s="383"/>
      <c r="WCC1" s="383"/>
      <c r="WCD1" s="383"/>
      <c r="WCE1" s="383"/>
      <c r="WCF1" s="383"/>
      <c r="WCG1" s="383"/>
      <c r="WCH1" s="383"/>
      <c r="WCI1" s="383"/>
      <c r="WCJ1" s="383"/>
      <c r="WCK1" s="383"/>
      <c r="WCL1" s="383"/>
      <c r="WCM1" s="383"/>
      <c r="WCN1" s="383"/>
      <c r="WCO1" s="383"/>
      <c r="WCP1" s="383"/>
      <c r="WCQ1" s="383"/>
      <c r="WCR1" s="383"/>
      <c r="WCS1" s="383"/>
      <c r="WCT1" s="383"/>
      <c r="WCU1" s="383"/>
      <c r="WCV1" s="383"/>
      <c r="WCW1" s="383"/>
      <c r="WCX1" s="383"/>
      <c r="WCY1" s="383"/>
      <c r="WCZ1" s="383"/>
      <c r="WDA1" s="383"/>
      <c r="WDB1" s="383"/>
      <c r="WDC1" s="383"/>
      <c r="WDD1" s="383"/>
      <c r="WDE1" s="383"/>
      <c r="WDF1" s="383"/>
      <c r="WDG1" s="383"/>
      <c r="WDH1" s="383"/>
      <c r="WDI1" s="383"/>
      <c r="WDJ1" s="383"/>
      <c r="WDK1" s="383"/>
      <c r="WDL1" s="383"/>
      <c r="WDM1" s="383"/>
      <c r="WDN1" s="383"/>
      <c r="WDO1" s="383"/>
      <c r="WDP1" s="383"/>
      <c r="WDQ1" s="383"/>
      <c r="WDR1" s="383"/>
      <c r="WDS1" s="383"/>
      <c r="WDT1" s="383"/>
      <c r="WDU1" s="383"/>
      <c r="WDV1" s="383"/>
      <c r="WDW1" s="383"/>
      <c r="WDX1" s="383"/>
      <c r="WDY1" s="383"/>
      <c r="WDZ1" s="383"/>
      <c r="WEA1" s="383"/>
      <c r="WEB1" s="383"/>
      <c r="WEC1" s="383"/>
      <c r="WED1" s="383"/>
      <c r="WEE1" s="383"/>
      <c r="WEF1" s="383"/>
      <c r="WEG1" s="383"/>
      <c r="WEH1" s="383"/>
      <c r="WEI1" s="383"/>
      <c r="WEJ1" s="383"/>
      <c r="WEK1" s="383"/>
      <c r="WEL1" s="383"/>
      <c r="WEM1" s="383"/>
      <c r="WEN1" s="383"/>
      <c r="WEO1" s="383"/>
      <c r="WEP1" s="383"/>
      <c r="WEQ1" s="383"/>
      <c r="WER1" s="383"/>
      <c r="WES1" s="383"/>
      <c r="WET1" s="383"/>
      <c r="WEU1" s="383"/>
      <c r="WEV1" s="383"/>
      <c r="WEW1" s="383"/>
      <c r="WEX1" s="383"/>
      <c r="WEY1" s="383"/>
      <c r="WEZ1" s="383"/>
      <c r="WFA1" s="383"/>
      <c r="WFB1" s="383"/>
      <c r="WFC1" s="383"/>
      <c r="WFD1" s="383"/>
      <c r="WFE1" s="383"/>
      <c r="WFF1" s="383"/>
      <c r="WFG1" s="383"/>
      <c r="WFH1" s="383"/>
      <c r="WFI1" s="383"/>
      <c r="WFJ1" s="383"/>
      <c r="WFK1" s="383"/>
      <c r="WFL1" s="383"/>
      <c r="WFM1" s="383"/>
      <c r="WFN1" s="383"/>
      <c r="WFO1" s="383"/>
      <c r="WFP1" s="383"/>
      <c r="WFQ1" s="383"/>
      <c r="WFR1" s="383"/>
      <c r="WFS1" s="383"/>
      <c r="WFT1" s="383"/>
      <c r="WFU1" s="383"/>
      <c r="WFV1" s="383"/>
      <c r="WFW1" s="383"/>
      <c r="WFX1" s="383"/>
      <c r="WFY1" s="383"/>
      <c r="WFZ1" s="383"/>
      <c r="WGA1" s="383"/>
      <c r="WGB1" s="383"/>
      <c r="WGC1" s="383"/>
      <c r="WGD1" s="383"/>
      <c r="WGE1" s="383"/>
      <c r="WGF1" s="383"/>
      <c r="WGG1" s="383"/>
      <c r="WGH1" s="383"/>
      <c r="WGI1" s="383"/>
      <c r="WGJ1" s="383"/>
      <c r="WGK1" s="383"/>
      <c r="WGL1" s="383"/>
      <c r="WGM1" s="383"/>
      <c r="WGN1" s="383"/>
      <c r="WGO1" s="383"/>
      <c r="WGP1" s="383"/>
      <c r="WGQ1" s="383"/>
      <c r="WGR1" s="383"/>
      <c r="WGS1" s="383"/>
      <c r="WGT1" s="383"/>
      <c r="WGU1" s="383"/>
      <c r="WGV1" s="383"/>
      <c r="WGW1" s="383"/>
      <c r="WGX1" s="383"/>
      <c r="WGY1" s="383"/>
      <c r="WGZ1" s="383"/>
      <c r="WHA1" s="383"/>
      <c r="WHB1" s="383"/>
      <c r="WHC1" s="383"/>
      <c r="WHD1" s="383"/>
      <c r="WHE1" s="383"/>
      <c r="WHF1" s="383"/>
      <c r="WHG1" s="383"/>
      <c r="WHH1" s="383"/>
      <c r="WHI1" s="383"/>
      <c r="WHJ1" s="383"/>
      <c r="WHK1" s="383"/>
      <c r="WHL1" s="383"/>
      <c r="WHM1" s="383"/>
      <c r="WHN1" s="383"/>
      <c r="WHO1" s="383"/>
      <c r="WHP1" s="383"/>
      <c r="WHQ1" s="383"/>
      <c r="WHR1" s="383"/>
      <c r="WHS1" s="383"/>
      <c r="WHT1" s="383"/>
      <c r="WHU1" s="383"/>
      <c r="WHV1" s="383"/>
      <c r="WHW1" s="383"/>
      <c r="WHX1" s="383"/>
      <c r="WHY1" s="383"/>
      <c r="WHZ1" s="383"/>
      <c r="WIA1" s="383"/>
      <c r="WIB1" s="383"/>
      <c r="WIC1" s="383"/>
      <c r="WID1" s="383"/>
      <c r="WIE1" s="383"/>
      <c r="WIF1" s="383"/>
      <c r="WIG1" s="383"/>
      <c r="WIH1" s="383"/>
      <c r="WII1" s="383"/>
      <c r="WIJ1" s="383"/>
      <c r="WIK1" s="383"/>
      <c r="WIL1" s="383"/>
      <c r="WIM1" s="383"/>
      <c r="WIN1" s="383"/>
      <c r="WIO1" s="383"/>
      <c r="WIP1" s="383"/>
      <c r="WIQ1" s="383"/>
      <c r="WIR1" s="383"/>
      <c r="WIS1" s="383"/>
      <c r="WIT1" s="383"/>
      <c r="WIU1" s="383"/>
      <c r="WIV1" s="383"/>
      <c r="WIW1" s="383"/>
      <c r="WIX1" s="383"/>
      <c r="WIY1" s="383"/>
      <c r="WIZ1" s="383"/>
      <c r="WJA1" s="383"/>
      <c r="WJB1" s="383"/>
      <c r="WJC1" s="383"/>
      <c r="WJD1" s="383"/>
      <c r="WJE1" s="383"/>
      <c r="WJF1" s="383"/>
      <c r="WJG1" s="383"/>
      <c r="WJH1" s="383"/>
      <c r="WJI1" s="383"/>
      <c r="WJJ1" s="383"/>
      <c r="WJK1" s="383"/>
      <c r="WJL1" s="383"/>
      <c r="WJM1" s="383"/>
      <c r="WJN1" s="383"/>
      <c r="WJO1" s="383"/>
      <c r="WJP1" s="383"/>
      <c r="WJQ1" s="383"/>
      <c r="WJR1" s="383"/>
      <c r="WJS1" s="383"/>
      <c r="WJT1" s="383"/>
      <c r="WJU1" s="383"/>
      <c r="WJV1" s="383"/>
      <c r="WJW1" s="383"/>
      <c r="WJX1" s="383"/>
      <c r="WJY1" s="383"/>
      <c r="WJZ1" s="383"/>
      <c r="WKA1" s="383"/>
      <c r="WKB1" s="383"/>
      <c r="WKC1" s="383"/>
      <c r="WKD1" s="383"/>
      <c r="WKE1" s="383"/>
      <c r="WKF1" s="383"/>
      <c r="WKG1" s="383"/>
      <c r="WKH1" s="383"/>
      <c r="WKI1" s="383"/>
      <c r="WKJ1" s="383"/>
      <c r="WKK1" s="383"/>
      <c r="WKL1" s="383"/>
      <c r="WKM1" s="383"/>
      <c r="WKN1" s="383"/>
      <c r="WKO1" s="383"/>
      <c r="WKP1" s="383"/>
      <c r="WKQ1" s="383"/>
      <c r="WKR1" s="383"/>
      <c r="WKS1" s="383"/>
      <c r="WKT1" s="383"/>
      <c r="WKU1" s="383"/>
      <c r="WKV1" s="383"/>
      <c r="WKW1" s="383"/>
      <c r="WKX1" s="383"/>
      <c r="WKY1" s="383"/>
      <c r="WKZ1" s="383"/>
      <c r="WLA1" s="383"/>
      <c r="WLB1" s="383"/>
      <c r="WLC1" s="383"/>
      <c r="WLD1" s="383"/>
      <c r="WLE1" s="383"/>
      <c r="WLF1" s="383"/>
      <c r="WLG1" s="383"/>
      <c r="WLH1" s="383"/>
      <c r="WLI1" s="383"/>
      <c r="WLJ1" s="383"/>
      <c r="WLK1" s="383"/>
      <c r="WLL1" s="383"/>
      <c r="WLM1" s="383"/>
      <c r="WLN1" s="383"/>
      <c r="WLO1" s="383"/>
      <c r="WLP1" s="383"/>
      <c r="WLQ1" s="383"/>
      <c r="WLR1" s="383"/>
      <c r="WLS1" s="383"/>
      <c r="WLT1" s="383"/>
      <c r="WLU1" s="383"/>
      <c r="WLV1" s="383"/>
      <c r="WLW1" s="383"/>
      <c r="WLX1" s="383"/>
      <c r="WLY1" s="383"/>
      <c r="WLZ1" s="383"/>
      <c r="WMA1" s="383"/>
      <c r="WMB1" s="383"/>
      <c r="WMC1" s="383"/>
      <c r="WMD1" s="383"/>
      <c r="WME1" s="383"/>
      <c r="WMF1" s="383"/>
      <c r="WMG1" s="383"/>
      <c r="WMH1" s="383"/>
      <c r="WMI1" s="383"/>
      <c r="WMJ1" s="383"/>
      <c r="WMK1" s="383"/>
      <c r="WML1" s="383"/>
      <c r="WMM1" s="383"/>
      <c r="WMN1" s="383"/>
      <c r="WMO1" s="383"/>
      <c r="WMP1" s="383"/>
      <c r="WMQ1" s="383"/>
      <c r="WMR1" s="383"/>
      <c r="WMS1" s="383"/>
      <c r="WMT1" s="383"/>
      <c r="WMU1" s="383"/>
      <c r="WMV1" s="383"/>
      <c r="WMW1" s="383"/>
      <c r="WMX1" s="383"/>
      <c r="WMY1" s="383"/>
      <c r="WMZ1" s="383"/>
      <c r="WNA1" s="383"/>
      <c r="WNB1" s="383"/>
      <c r="WNC1" s="383"/>
      <c r="WND1" s="383"/>
      <c r="WNE1" s="383"/>
      <c r="WNF1" s="383"/>
      <c r="WNG1" s="383"/>
      <c r="WNH1" s="383"/>
      <c r="WNI1" s="383"/>
      <c r="WNJ1" s="383"/>
      <c r="WNK1" s="383"/>
      <c r="WNL1" s="383"/>
      <c r="WNM1" s="383"/>
      <c r="WNN1" s="383"/>
      <c r="WNO1" s="383"/>
      <c r="WNP1" s="383"/>
      <c r="WNQ1" s="383"/>
      <c r="WNR1" s="383"/>
      <c r="WNS1" s="383"/>
      <c r="WNT1" s="383"/>
      <c r="WNU1" s="383"/>
      <c r="WNV1" s="383"/>
      <c r="WNW1" s="383"/>
      <c r="WNX1" s="383"/>
      <c r="WNY1" s="383"/>
      <c r="WNZ1" s="383"/>
      <c r="WOA1" s="383"/>
      <c r="WOB1" s="383"/>
      <c r="WOC1" s="383"/>
      <c r="WOD1" s="383"/>
      <c r="WOE1" s="383"/>
      <c r="WOF1" s="383"/>
      <c r="WOG1" s="383"/>
      <c r="WOH1" s="383"/>
      <c r="WOI1" s="383"/>
      <c r="WOJ1" s="383"/>
      <c r="WOK1" s="383"/>
      <c r="WOL1" s="383"/>
      <c r="WOM1" s="383"/>
      <c r="WON1" s="383"/>
      <c r="WOO1" s="383"/>
      <c r="WOP1" s="383"/>
      <c r="WOQ1" s="383"/>
      <c r="WOR1" s="383"/>
      <c r="WOS1" s="383"/>
      <c r="WOT1" s="383"/>
      <c r="WOU1" s="383"/>
      <c r="WOV1" s="383"/>
      <c r="WOW1" s="383"/>
      <c r="WOX1" s="383"/>
      <c r="WOY1" s="383"/>
      <c r="WOZ1" s="383"/>
      <c r="WPA1" s="383"/>
      <c r="WPB1" s="383"/>
      <c r="WPC1" s="383"/>
      <c r="WPD1" s="383"/>
      <c r="WPE1" s="383"/>
      <c r="WPF1" s="383"/>
      <c r="WPG1" s="383"/>
      <c r="WPH1" s="383"/>
      <c r="WPI1" s="383"/>
      <c r="WPJ1" s="383"/>
      <c r="WPK1" s="383"/>
      <c r="WPL1" s="383"/>
      <c r="WPM1" s="383"/>
      <c r="WPN1" s="383"/>
      <c r="WPO1" s="383"/>
      <c r="WPP1" s="383"/>
      <c r="WPQ1" s="383"/>
      <c r="WPR1" s="383"/>
      <c r="WPS1" s="383"/>
      <c r="WPT1" s="383"/>
      <c r="WPU1" s="383"/>
      <c r="WPV1" s="383"/>
      <c r="WPW1" s="383"/>
      <c r="WPX1" s="383"/>
      <c r="WPY1" s="383"/>
      <c r="WPZ1" s="383"/>
      <c r="WQA1" s="383"/>
      <c r="WQB1" s="383"/>
      <c r="WQC1" s="383"/>
      <c r="WQD1" s="383"/>
      <c r="WQE1" s="383"/>
      <c r="WQF1" s="383"/>
      <c r="WQG1" s="383"/>
      <c r="WQH1" s="383"/>
      <c r="WQI1" s="383"/>
      <c r="WQJ1" s="383"/>
      <c r="WQK1" s="383"/>
      <c r="WQL1" s="383"/>
      <c r="WQM1" s="383"/>
      <c r="WQN1" s="383"/>
      <c r="WQO1" s="383"/>
      <c r="WQP1" s="383"/>
      <c r="WQQ1" s="383"/>
      <c r="WQR1" s="383"/>
      <c r="WQS1" s="383"/>
      <c r="WQT1" s="383"/>
      <c r="WQU1" s="383"/>
      <c r="WQV1" s="383"/>
      <c r="WQW1" s="383"/>
      <c r="WQX1" s="383"/>
      <c r="WQY1" s="383"/>
      <c r="WQZ1" s="383"/>
      <c r="WRA1" s="383"/>
      <c r="WRB1" s="383"/>
      <c r="WRC1" s="383"/>
      <c r="WRD1" s="383"/>
      <c r="WRE1" s="383"/>
      <c r="WRF1" s="383"/>
      <c r="WRG1" s="383"/>
      <c r="WRH1" s="383"/>
      <c r="WRI1" s="383"/>
      <c r="WRJ1" s="383"/>
      <c r="WRK1" s="383"/>
      <c r="WRL1" s="383"/>
      <c r="WRM1" s="383"/>
      <c r="WRN1" s="383"/>
      <c r="WRO1" s="383"/>
      <c r="WRP1" s="383"/>
      <c r="WRQ1" s="383"/>
      <c r="WRR1" s="383"/>
      <c r="WRS1" s="383"/>
      <c r="WRT1" s="383"/>
      <c r="WRU1" s="383"/>
      <c r="WRV1" s="383"/>
      <c r="WRW1" s="383"/>
      <c r="WRX1" s="383"/>
      <c r="WRY1" s="383"/>
      <c r="WRZ1" s="383"/>
      <c r="WSA1" s="383"/>
      <c r="WSB1" s="383"/>
      <c r="WSC1" s="383"/>
      <c r="WSD1" s="383"/>
      <c r="WSE1" s="383"/>
      <c r="WSF1" s="383"/>
      <c r="WSG1" s="383"/>
      <c r="WSH1" s="383"/>
      <c r="WSI1" s="383"/>
      <c r="WSJ1" s="383"/>
      <c r="WSK1" s="383"/>
      <c r="WSL1" s="383"/>
      <c r="WSM1" s="383"/>
      <c r="WSN1" s="383"/>
      <c r="WSO1" s="383"/>
      <c r="WSP1" s="383"/>
      <c r="WSQ1" s="383"/>
      <c r="WSR1" s="383"/>
      <c r="WSS1" s="383"/>
      <c r="WST1" s="383"/>
      <c r="WSU1" s="383"/>
      <c r="WSV1" s="383"/>
      <c r="WSW1" s="383"/>
      <c r="WSX1" s="383"/>
      <c r="WSY1" s="383"/>
      <c r="WSZ1" s="383"/>
      <c r="WTA1" s="383"/>
      <c r="WTB1" s="383"/>
      <c r="WTC1" s="383"/>
      <c r="WTD1" s="383"/>
      <c r="WTE1" s="383"/>
      <c r="WTF1" s="383"/>
      <c r="WTG1" s="383"/>
      <c r="WTH1" s="383"/>
      <c r="WTI1" s="383"/>
      <c r="WTJ1" s="383"/>
      <c r="WTK1" s="383"/>
      <c r="WTL1" s="383"/>
      <c r="WTM1" s="383"/>
      <c r="WTN1" s="383"/>
      <c r="WTO1" s="383"/>
      <c r="WTP1" s="383"/>
      <c r="WTQ1" s="383"/>
      <c r="WTR1" s="383"/>
      <c r="WTS1" s="383"/>
      <c r="WTT1" s="383"/>
      <c r="WTU1" s="383"/>
      <c r="WTV1" s="383"/>
      <c r="WTW1" s="383"/>
      <c r="WTX1" s="383"/>
      <c r="WTY1" s="383"/>
      <c r="WTZ1" s="383"/>
      <c r="WUA1" s="383"/>
      <c r="WUB1" s="383"/>
      <c r="WUC1" s="383"/>
      <c r="WUD1" s="383"/>
      <c r="WUE1" s="383"/>
      <c r="WUF1" s="383"/>
      <c r="WUG1" s="383"/>
      <c r="WUH1" s="383"/>
      <c r="WUI1" s="383"/>
      <c r="WUJ1" s="383"/>
      <c r="WUK1" s="383"/>
      <c r="WUL1" s="383"/>
      <c r="WUM1" s="383"/>
      <c r="WUN1" s="383"/>
      <c r="WUO1" s="383"/>
      <c r="WUP1" s="383"/>
      <c r="WUQ1" s="383"/>
      <c r="WUR1" s="383"/>
      <c r="WUS1" s="383"/>
      <c r="WUT1" s="383"/>
      <c r="WUU1" s="383"/>
      <c r="WUV1" s="383"/>
      <c r="WUW1" s="383"/>
      <c r="WUX1" s="383"/>
      <c r="WUY1" s="383"/>
      <c r="WUZ1" s="383"/>
      <c r="WVA1" s="383"/>
      <c r="WVB1" s="383"/>
      <c r="WVC1" s="383"/>
      <c r="WVD1" s="383"/>
      <c r="WVE1" s="383"/>
      <c r="WVF1" s="383"/>
      <c r="WVG1" s="383"/>
      <c r="WVH1" s="383"/>
      <c r="WVI1" s="383"/>
      <c r="WVJ1" s="383"/>
      <c r="WVK1" s="383"/>
      <c r="WVL1" s="383"/>
      <c r="WVM1" s="383"/>
      <c r="WVN1" s="383"/>
      <c r="WVO1" s="383"/>
      <c r="WVP1" s="383"/>
      <c r="WVQ1" s="383"/>
      <c r="WVR1" s="383"/>
      <c r="WVS1" s="383"/>
      <c r="WVT1" s="383"/>
      <c r="WVU1" s="383"/>
      <c r="WVV1" s="383"/>
      <c r="WVW1" s="383"/>
      <c r="WVX1" s="383"/>
      <c r="WVY1" s="383"/>
      <c r="WVZ1" s="383"/>
      <c r="WWA1" s="383"/>
      <c r="WWB1" s="383"/>
      <c r="WWC1" s="383"/>
      <c r="WWD1" s="383"/>
      <c r="WWE1" s="383"/>
      <c r="WWF1" s="383"/>
      <c r="WWG1" s="383"/>
      <c r="WWH1" s="383"/>
      <c r="WWI1" s="383"/>
      <c r="WWJ1" s="383"/>
      <c r="WWK1" s="383"/>
      <c r="WWL1" s="383"/>
      <c r="WWM1" s="383"/>
      <c r="WWN1" s="383"/>
      <c r="WWO1" s="383"/>
      <c r="WWP1" s="383"/>
      <c r="WWQ1" s="383"/>
      <c r="WWR1" s="383"/>
      <c r="WWS1" s="383"/>
      <c r="WWT1" s="383"/>
      <c r="WWU1" s="383"/>
      <c r="WWV1" s="383"/>
      <c r="WWW1" s="383"/>
      <c r="WWX1" s="383"/>
      <c r="WWY1" s="383"/>
      <c r="WWZ1" s="383"/>
      <c r="WXA1" s="383"/>
      <c r="WXB1" s="383"/>
      <c r="WXC1" s="383"/>
      <c r="WXD1" s="383"/>
      <c r="WXE1" s="383"/>
      <c r="WXF1" s="383"/>
      <c r="WXG1" s="383"/>
      <c r="WXH1" s="383"/>
      <c r="WXI1" s="383"/>
      <c r="WXJ1" s="383"/>
      <c r="WXK1" s="383"/>
      <c r="WXL1" s="383"/>
      <c r="WXM1" s="383"/>
      <c r="WXN1" s="383"/>
      <c r="WXO1" s="383"/>
      <c r="WXP1" s="383"/>
      <c r="WXQ1" s="383"/>
      <c r="WXR1" s="383"/>
      <c r="WXS1" s="383"/>
      <c r="WXT1" s="383"/>
      <c r="WXU1" s="383"/>
      <c r="WXV1" s="383"/>
      <c r="WXW1" s="383"/>
      <c r="WXX1" s="383"/>
      <c r="WXY1" s="383"/>
      <c r="WXZ1" s="383"/>
      <c r="WYA1" s="383"/>
      <c r="WYB1" s="383"/>
      <c r="WYC1" s="383"/>
      <c r="WYD1" s="383"/>
      <c r="WYE1" s="383"/>
      <c r="WYF1" s="383"/>
      <c r="WYG1" s="383"/>
      <c r="WYH1" s="383"/>
      <c r="WYI1" s="383"/>
      <c r="WYJ1" s="383"/>
      <c r="WYK1" s="383"/>
      <c r="WYL1" s="383"/>
      <c r="WYM1" s="383"/>
      <c r="WYN1" s="383"/>
      <c r="WYO1" s="383"/>
      <c r="WYP1" s="383"/>
      <c r="WYQ1" s="383"/>
      <c r="WYR1" s="383"/>
      <c r="WYS1" s="383"/>
      <c r="WYT1" s="383"/>
      <c r="WYU1" s="383"/>
      <c r="WYV1" s="383"/>
      <c r="WYW1" s="383"/>
      <c r="WYX1" s="383"/>
      <c r="WYY1" s="383"/>
      <c r="WYZ1" s="383"/>
      <c r="WZA1" s="383"/>
      <c r="WZB1" s="383"/>
      <c r="WZC1" s="383"/>
      <c r="WZD1" s="383"/>
      <c r="WZE1" s="383"/>
      <c r="WZF1" s="383"/>
      <c r="WZG1" s="383"/>
      <c r="WZH1" s="383"/>
      <c r="WZI1" s="383"/>
      <c r="WZJ1" s="383"/>
      <c r="WZK1" s="383"/>
      <c r="WZL1" s="383"/>
      <c r="WZM1" s="383"/>
      <c r="WZN1" s="383"/>
      <c r="WZO1" s="383"/>
      <c r="WZP1" s="383"/>
      <c r="WZQ1" s="383"/>
      <c r="WZR1" s="383"/>
      <c r="WZS1" s="383"/>
      <c r="WZT1" s="383"/>
      <c r="WZU1" s="383"/>
      <c r="WZV1" s="383"/>
      <c r="WZW1" s="383"/>
      <c r="WZX1" s="383"/>
      <c r="WZY1" s="383"/>
      <c r="WZZ1" s="383"/>
      <c r="XAA1" s="383"/>
      <c r="XAB1" s="383"/>
      <c r="XAC1" s="383"/>
      <c r="XAD1" s="383"/>
      <c r="XAE1" s="383"/>
      <c r="XAF1" s="383"/>
      <c r="XAG1" s="383"/>
      <c r="XAH1" s="383"/>
      <c r="XAI1" s="383"/>
      <c r="XAJ1" s="383"/>
      <c r="XAK1" s="383"/>
      <c r="XAL1" s="383"/>
      <c r="XAM1" s="383"/>
      <c r="XAN1" s="383"/>
      <c r="XAO1" s="383"/>
      <c r="XAP1" s="383"/>
      <c r="XAQ1" s="383"/>
      <c r="XAR1" s="383"/>
      <c r="XAS1" s="383"/>
      <c r="XAT1" s="383"/>
      <c r="XAU1" s="383"/>
      <c r="XAV1" s="383"/>
      <c r="XAW1" s="383"/>
      <c r="XAX1" s="383"/>
      <c r="XAY1" s="383"/>
      <c r="XAZ1" s="383"/>
      <c r="XBA1" s="383"/>
      <c r="XBB1" s="383"/>
      <c r="XBC1" s="383"/>
      <c r="XBD1" s="383"/>
      <c r="XBE1" s="383"/>
      <c r="XBF1" s="383"/>
      <c r="XBG1" s="383"/>
      <c r="XBH1" s="383"/>
      <c r="XBI1" s="383"/>
      <c r="XBJ1" s="383"/>
      <c r="XBK1" s="383"/>
      <c r="XBL1" s="383"/>
      <c r="XBM1" s="383"/>
      <c r="XBN1" s="383"/>
      <c r="XBO1" s="383"/>
      <c r="XBP1" s="383"/>
      <c r="XBQ1" s="383"/>
      <c r="XBR1" s="383"/>
      <c r="XBS1" s="383"/>
      <c r="XBT1" s="383"/>
      <c r="XBU1" s="383"/>
      <c r="XBV1" s="383"/>
      <c r="XBW1" s="383"/>
      <c r="XBX1" s="383"/>
      <c r="XBY1" s="383"/>
      <c r="XBZ1" s="383"/>
      <c r="XCA1" s="383"/>
      <c r="XCB1" s="383"/>
      <c r="XCC1" s="383"/>
      <c r="XCD1" s="383"/>
      <c r="XCE1" s="383"/>
      <c r="XCF1" s="383"/>
      <c r="XCG1" s="383"/>
      <c r="XCH1" s="383"/>
      <c r="XCI1" s="383"/>
      <c r="XCJ1" s="383"/>
      <c r="XCK1" s="383"/>
      <c r="XCL1" s="383"/>
      <c r="XCM1" s="383"/>
      <c r="XCN1" s="383"/>
      <c r="XCO1" s="383"/>
      <c r="XCP1" s="383"/>
      <c r="XCQ1" s="383"/>
      <c r="XCR1" s="383"/>
      <c r="XCS1" s="383"/>
      <c r="XCT1" s="383"/>
      <c r="XCU1" s="383"/>
      <c r="XCV1" s="383"/>
      <c r="XCW1" s="383"/>
      <c r="XCX1" s="383"/>
      <c r="XCY1" s="383"/>
      <c r="XCZ1" s="383"/>
      <c r="XDA1" s="383"/>
      <c r="XDB1" s="383"/>
      <c r="XDC1" s="383"/>
      <c r="XDD1" s="383"/>
      <c r="XDE1" s="383"/>
      <c r="XDF1" s="383"/>
      <c r="XDG1" s="383"/>
      <c r="XDH1" s="383"/>
      <c r="XDI1" s="383"/>
      <c r="XDJ1" s="383"/>
      <c r="XDK1" s="383"/>
      <c r="XDL1" s="383"/>
      <c r="XDM1" s="383"/>
      <c r="XDN1" s="383"/>
      <c r="XDO1" s="383"/>
      <c r="XDP1" s="383"/>
      <c r="XDQ1" s="383"/>
      <c r="XDR1" s="383"/>
      <c r="XDS1" s="383"/>
      <c r="XDT1" s="383"/>
      <c r="XDU1" s="383"/>
      <c r="XDV1" s="383"/>
      <c r="XDW1" s="383"/>
      <c r="XDX1" s="383"/>
      <c r="XDY1" s="383"/>
      <c r="XDZ1" s="383"/>
      <c r="XEA1" s="383"/>
      <c r="XEB1" s="383"/>
      <c r="XEC1" s="383"/>
      <c r="XED1" s="383"/>
      <c r="XEE1" s="383"/>
      <c r="XEF1" s="383"/>
      <c r="XEG1" s="383"/>
      <c r="XEH1" s="383"/>
      <c r="XEI1" s="383"/>
      <c r="XEJ1" s="383"/>
      <c r="XEK1" s="383"/>
      <c r="XEL1" s="383"/>
      <c r="XEM1" s="383"/>
      <c r="XEN1" s="383"/>
      <c r="XEO1" s="383"/>
      <c r="XEP1" s="383"/>
      <c r="XEQ1" s="383"/>
      <c r="XER1" s="383"/>
      <c r="XES1" s="383"/>
      <c r="XET1" s="383"/>
      <c r="XEU1" s="383"/>
      <c r="XEV1" s="383"/>
      <c r="XEW1" s="383"/>
      <c r="XEX1" s="383"/>
      <c r="XEY1" s="383"/>
      <c r="XEZ1" s="383"/>
      <c r="XFA1" s="383"/>
      <c r="XFB1" s="383"/>
      <c r="XFC1" s="383"/>
    </row>
    <row r="2" spans="1:16383" s="21" customFormat="1" ht="15.5" x14ac:dyDescent="0.25">
      <c r="A2" s="1409" t="s">
        <v>520</v>
      </c>
      <c r="B2" s="978"/>
      <c r="C2" s="977"/>
      <c r="D2" s="977"/>
      <c r="E2" s="977"/>
      <c r="F2" s="977"/>
      <c r="G2" s="977"/>
      <c r="H2" s="977"/>
      <c r="I2" s="977"/>
      <c r="J2" s="977"/>
      <c r="K2" s="977"/>
      <c r="L2" s="977"/>
      <c r="M2" s="977"/>
      <c r="N2" s="977"/>
      <c r="O2" s="977"/>
      <c r="P2" s="977"/>
      <c r="Q2" s="977"/>
      <c r="R2" s="977"/>
      <c r="S2" s="977"/>
      <c r="T2" s="977"/>
      <c r="U2" s="977"/>
      <c r="V2" s="977"/>
      <c r="W2" s="977"/>
      <c r="Y2" s="1320" t="s">
        <v>467</v>
      </c>
    </row>
    <row r="3" spans="1:16383" s="1010" customFormat="1" ht="15.5" x14ac:dyDescent="0.25">
      <c r="A3" s="2221" t="s">
        <v>98</v>
      </c>
      <c r="B3" s="2221" t="s">
        <v>0</v>
      </c>
      <c r="C3" s="2221" t="s">
        <v>29</v>
      </c>
      <c r="D3" s="2221" t="s">
        <v>99</v>
      </c>
      <c r="E3" s="2221" t="s">
        <v>100</v>
      </c>
      <c r="F3" s="2221" t="s">
        <v>101</v>
      </c>
      <c r="G3" s="2221" t="s">
        <v>102</v>
      </c>
      <c r="H3" s="2221" t="s">
        <v>103</v>
      </c>
      <c r="I3" s="2221" t="s">
        <v>21</v>
      </c>
      <c r="J3" s="2221" t="s">
        <v>104</v>
      </c>
      <c r="K3" s="2221" t="s">
        <v>105</v>
      </c>
      <c r="L3" s="2221" t="s">
        <v>106</v>
      </c>
      <c r="M3" s="2221" t="s">
        <v>107</v>
      </c>
      <c r="N3" s="2221" t="s">
        <v>108</v>
      </c>
      <c r="O3" s="2221" t="s">
        <v>109</v>
      </c>
      <c r="P3" s="2221" t="s">
        <v>110</v>
      </c>
      <c r="Q3" s="2221" t="s">
        <v>111</v>
      </c>
      <c r="R3" s="2221" t="s">
        <v>112</v>
      </c>
      <c r="S3" s="2221" t="s">
        <v>113</v>
      </c>
      <c r="T3" s="2221" t="s">
        <v>114</v>
      </c>
      <c r="U3" s="2221" t="s">
        <v>115</v>
      </c>
      <c r="V3" s="2221" t="s">
        <v>116</v>
      </c>
      <c r="W3" s="2221" t="s">
        <v>117</v>
      </c>
      <c r="Y3" s="1320" t="s">
        <v>470</v>
      </c>
    </row>
    <row r="4" spans="1:16383" x14ac:dyDescent="0.25">
      <c r="A4" s="2222">
        <v>1</v>
      </c>
      <c r="B4" s="2223">
        <v>44319</v>
      </c>
      <c r="C4" s="2222">
        <v>4</v>
      </c>
      <c r="D4" s="2222">
        <v>1</v>
      </c>
      <c r="E4" s="2222">
        <v>58</v>
      </c>
      <c r="F4" s="2222">
        <v>10</v>
      </c>
      <c r="G4" s="2222">
        <v>1</v>
      </c>
      <c r="H4" s="2224" t="s">
        <v>648</v>
      </c>
      <c r="I4" s="2222">
        <v>1</v>
      </c>
      <c r="J4" s="2224" t="s">
        <v>649</v>
      </c>
      <c r="K4" s="2222">
        <v>2</v>
      </c>
      <c r="L4" s="2222">
        <v>0</v>
      </c>
      <c r="M4" s="2222">
        <v>0</v>
      </c>
      <c r="N4" s="2222">
        <v>0</v>
      </c>
      <c r="O4" s="2222">
        <v>0</v>
      </c>
      <c r="P4" s="2222">
        <v>0</v>
      </c>
      <c r="Q4" s="2222">
        <v>0</v>
      </c>
      <c r="R4" s="2222">
        <v>0</v>
      </c>
      <c r="S4" s="2222">
        <v>0</v>
      </c>
      <c r="T4" s="2222">
        <v>0</v>
      </c>
      <c r="U4" s="2222">
        <v>0</v>
      </c>
      <c r="V4" s="2224" t="s">
        <v>3</v>
      </c>
      <c r="W4" s="2222" t="s">
        <v>3</v>
      </c>
    </row>
    <row r="5" spans="1:16383" x14ac:dyDescent="0.25">
      <c r="A5" s="2222">
        <v>2</v>
      </c>
      <c r="B5" s="2223">
        <v>44319</v>
      </c>
      <c r="C5" s="2222">
        <v>4</v>
      </c>
      <c r="D5" s="2222">
        <v>2</v>
      </c>
      <c r="E5" s="2222">
        <v>58</v>
      </c>
      <c r="F5" s="2222">
        <v>10</v>
      </c>
      <c r="G5" s="2222">
        <v>1</v>
      </c>
      <c r="H5" s="2224" t="s">
        <v>650</v>
      </c>
      <c r="I5" s="2222">
        <v>1</v>
      </c>
      <c r="J5" s="2224" t="s">
        <v>3</v>
      </c>
      <c r="K5" s="2222">
        <v>6</v>
      </c>
      <c r="L5" s="2222">
        <v>0</v>
      </c>
      <c r="M5" s="2222">
        <v>0</v>
      </c>
      <c r="N5" s="2222">
        <v>0</v>
      </c>
      <c r="O5" s="2222">
        <v>0</v>
      </c>
      <c r="P5" s="2222">
        <v>0</v>
      </c>
      <c r="Q5" s="2222">
        <v>0</v>
      </c>
      <c r="R5" s="2222">
        <v>0</v>
      </c>
      <c r="S5" s="2222">
        <v>0</v>
      </c>
      <c r="T5" s="2222">
        <v>0</v>
      </c>
      <c r="U5" s="2222">
        <v>0</v>
      </c>
      <c r="V5" s="2224" t="s">
        <v>3</v>
      </c>
      <c r="W5" s="2222" t="s">
        <v>3</v>
      </c>
    </row>
    <row r="6" spans="1:16383" x14ac:dyDescent="0.25">
      <c r="A6" s="2222">
        <v>3</v>
      </c>
      <c r="B6" s="2223">
        <v>44320</v>
      </c>
      <c r="C6" s="2222">
        <v>3</v>
      </c>
      <c r="D6" s="2222">
        <v>1</v>
      </c>
      <c r="E6" s="2222">
        <v>56</v>
      </c>
      <c r="F6" s="2222">
        <v>10</v>
      </c>
      <c r="G6" s="2222">
        <v>1</v>
      </c>
      <c r="H6" s="2224" t="s">
        <v>651</v>
      </c>
      <c r="I6" s="2222">
        <v>1</v>
      </c>
      <c r="J6" s="2224" t="s">
        <v>3</v>
      </c>
      <c r="K6" s="2222">
        <v>2</v>
      </c>
      <c r="L6" s="2222">
        <v>0</v>
      </c>
      <c r="M6" s="2222">
        <v>0</v>
      </c>
      <c r="N6" s="2222">
        <v>0</v>
      </c>
      <c r="O6" s="2222">
        <v>0</v>
      </c>
      <c r="P6" s="2222">
        <v>0</v>
      </c>
      <c r="Q6" s="2222">
        <v>0</v>
      </c>
      <c r="R6" s="2222">
        <v>0</v>
      </c>
      <c r="S6" s="2222">
        <v>0</v>
      </c>
      <c r="T6" s="2222">
        <v>0</v>
      </c>
      <c r="U6" s="2222">
        <v>0</v>
      </c>
      <c r="V6" s="2224" t="s">
        <v>3</v>
      </c>
      <c r="W6" s="2222" t="s">
        <v>3</v>
      </c>
    </row>
    <row r="7" spans="1:16383" x14ac:dyDescent="0.25">
      <c r="A7" s="2222">
        <v>4</v>
      </c>
      <c r="B7" s="2223">
        <v>44320</v>
      </c>
      <c r="C7" s="2222">
        <v>3</v>
      </c>
      <c r="D7" s="2222">
        <v>2</v>
      </c>
      <c r="E7" s="2222">
        <v>56</v>
      </c>
      <c r="F7" s="2222">
        <v>10</v>
      </c>
      <c r="G7" s="2222">
        <v>1</v>
      </c>
      <c r="H7" s="2224" t="s">
        <v>652</v>
      </c>
      <c r="I7" s="2222">
        <v>1</v>
      </c>
      <c r="J7" s="2224" t="s">
        <v>3</v>
      </c>
      <c r="K7" s="2222">
        <v>6</v>
      </c>
      <c r="L7" s="2222">
        <v>0</v>
      </c>
      <c r="M7" s="2222">
        <v>1</v>
      </c>
      <c r="N7" s="2222">
        <v>0</v>
      </c>
      <c r="O7" s="2222">
        <v>0</v>
      </c>
      <c r="P7" s="2222">
        <v>0</v>
      </c>
      <c r="Q7" s="2222">
        <v>0</v>
      </c>
      <c r="R7" s="2222">
        <v>0</v>
      </c>
      <c r="S7" s="2222">
        <v>0</v>
      </c>
      <c r="T7" s="2222">
        <v>0</v>
      </c>
      <c r="U7" s="2222">
        <v>0</v>
      </c>
      <c r="V7" s="2224" t="s">
        <v>3</v>
      </c>
      <c r="W7" s="2222" t="s">
        <v>3</v>
      </c>
    </row>
    <row r="8" spans="1:16383" x14ac:dyDescent="0.25">
      <c r="A8" s="2222">
        <v>5</v>
      </c>
      <c r="B8" s="2223">
        <v>44321</v>
      </c>
      <c r="C8" s="2222">
        <v>2</v>
      </c>
      <c r="D8" s="2222">
        <v>1</v>
      </c>
      <c r="E8" s="2222">
        <v>60</v>
      </c>
      <c r="F8" s="2222">
        <v>10</v>
      </c>
      <c r="G8" s="2222">
        <v>1</v>
      </c>
      <c r="H8" s="2224" t="s">
        <v>653</v>
      </c>
      <c r="I8" s="2222">
        <v>1</v>
      </c>
      <c r="J8" s="2224" t="s">
        <v>3</v>
      </c>
      <c r="K8" s="2222">
        <v>15</v>
      </c>
      <c r="L8" s="2222">
        <v>0</v>
      </c>
      <c r="M8" s="2222">
        <v>0</v>
      </c>
      <c r="N8" s="2222">
        <v>0</v>
      </c>
      <c r="O8" s="2222">
        <v>0</v>
      </c>
      <c r="P8" s="2222">
        <v>0</v>
      </c>
      <c r="Q8" s="2222">
        <v>0</v>
      </c>
      <c r="R8" s="2222">
        <v>0</v>
      </c>
      <c r="S8" s="2222">
        <v>0</v>
      </c>
      <c r="T8" s="2222">
        <v>0</v>
      </c>
      <c r="U8" s="2222">
        <v>0</v>
      </c>
      <c r="V8" s="2224" t="s">
        <v>3</v>
      </c>
      <c r="W8" s="2222" t="s">
        <v>3</v>
      </c>
    </row>
    <row r="9" spans="1:16383" x14ac:dyDescent="0.25">
      <c r="A9" s="2222">
        <v>6</v>
      </c>
      <c r="B9" s="2223">
        <v>44321</v>
      </c>
      <c r="C9" s="2222">
        <v>2</v>
      </c>
      <c r="D9" s="2222">
        <v>2</v>
      </c>
      <c r="E9" s="2222">
        <v>60</v>
      </c>
      <c r="F9" s="2222">
        <v>10</v>
      </c>
      <c r="G9" s="2222">
        <v>1</v>
      </c>
      <c r="H9" s="2224" t="s">
        <v>652</v>
      </c>
      <c r="I9" s="2222">
        <v>1</v>
      </c>
      <c r="J9" s="2224" t="s">
        <v>3</v>
      </c>
      <c r="K9" s="2222">
        <v>6</v>
      </c>
      <c r="L9" s="2222">
        <v>0</v>
      </c>
      <c r="M9" s="2222">
        <v>0</v>
      </c>
      <c r="N9" s="2222">
        <v>0</v>
      </c>
      <c r="O9" s="2222">
        <v>0</v>
      </c>
      <c r="P9" s="2222">
        <v>1</v>
      </c>
      <c r="Q9" s="2222">
        <v>0</v>
      </c>
      <c r="R9" s="2222">
        <v>0</v>
      </c>
      <c r="S9" s="2222">
        <v>0</v>
      </c>
      <c r="T9" s="2222">
        <v>0</v>
      </c>
      <c r="U9" s="2222">
        <v>0</v>
      </c>
      <c r="V9" s="2224" t="s">
        <v>3</v>
      </c>
      <c r="W9" s="2222" t="s">
        <v>3</v>
      </c>
    </row>
    <row r="10" spans="1:16383" x14ac:dyDescent="0.25">
      <c r="A10" s="2222">
        <v>7</v>
      </c>
      <c r="B10" s="2223">
        <v>44321</v>
      </c>
      <c r="C10" s="2222">
        <v>1</v>
      </c>
      <c r="D10" s="2222">
        <v>1</v>
      </c>
      <c r="E10" s="2222">
        <v>60</v>
      </c>
      <c r="F10" s="2222">
        <v>10</v>
      </c>
      <c r="G10" s="2222">
        <v>1</v>
      </c>
      <c r="H10" s="2224" t="s">
        <v>653</v>
      </c>
      <c r="I10" s="2222">
        <v>1</v>
      </c>
      <c r="J10" s="2224" t="s">
        <v>3</v>
      </c>
      <c r="K10" s="2222">
        <v>15</v>
      </c>
      <c r="L10" s="2222">
        <v>0</v>
      </c>
      <c r="M10" s="2222">
        <v>0</v>
      </c>
      <c r="N10" s="2222">
        <v>0</v>
      </c>
      <c r="O10" s="2222">
        <v>0</v>
      </c>
      <c r="P10" s="2222">
        <v>0</v>
      </c>
      <c r="Q10" s="2222">
        <v>0</v>
      </c>
      <c r="R10" s="2222">
        <v>0</v>
      </c>
      <c r="S10" s="2222">
        <v>0</v>
      </c>
      <c r="T10" s="2222">
        <v>0</v>
      </c>
      <c r="U10" s="2222">
        <v>0</v>
      </c>
      <c r="V10" s="2224" t="s">
        <v>3</v>
      </c>
      <c r="W10" s="2222" t="s">
        <v>3</v>
      </c>
    </row>
    <row r="11" spans="1:16383" x14ac:dyDescent="0.25">
      <c r="A11" s="2222">
        <v>8</v>
      </c>
      <c r="B11" s="2223">
        <v>44321</v>
      </c>
      <c r="C11" s="2222">
        <v>1</v>
      </c>
      <c r="D11" s="2222">
        <v>2</v>
      </c>
      <c r="E11" s="2222">
        <v>60</v>
      </c>
      <c r="F11" s="2222">
        <v>10</v>
      </c>
      <c r="G11" s="2222">
        <v>1</v>
      </c>
      <c r="H11" s="2224" t="s">
        <v>652</v>
      </c>
      <c r="I11" s="2222">
        <v>1</v>
      </c>
      <c r="J11" s="2224" t="s">
        <v>3</v>
      </c>
      <c r="K11" s="2222">
        <v>6</v>
      </c>
      <c r="L11" s="2222">
        <v>0</v>
      </c>
      <c r="M11" s="2222">
        <v>0</v>
      </c>
      <c r="N11" s="2222">
        <v>0</v>
      </c>
      <c r="O11" s="2222">
        <v>0</v>
      </c>
      <c r="P11" s="2222">
        <v>1</v>
      </c>
      <c r="Q11" s="2222">
        <v>0</v>
      </c>
      <c r="R11" s="2222">
        <v>0</v>
      </c>
      <c r="S11" s="2222">
        <v>0</v>
      </c>
      <c r="T11" s="2222">
        <v>0</v>
      </c>
      <c r="U11" s="2222">
        <v>0</v>
      </c>
      <c r="V11" s="2224" t="s">
        <v>3</v>
      </c>
      <c r="W11" s="2222" t="s">
        <v>3</v>
      </c>
    </row>
    <row r="12" spans="1:16383" x14ac:dyDescent="0.25">
      <c r="A12" s="2222">
        <v>9</v>
      </c>
      <c r="B12" s="2223">
        <v>44322</v>
      </c>
      <c r="C12" s="2222">
        <v>4</v>
      </c>
      <c r="D12" s="2222">
        <v>1</v>
      </c>
      <c r="E12" s="2222">
        <v>59</v>
      </c>
      <c r="F12" s="2222">
        <v>15</v>
      </c>
      <c r="G12" s="2222">
        <v>1</v>
      </c>
      <c r="H12" s="2224" t="s">
        <v>654</v>
      </c>
      <c r="I12" s="2222">
        <v>2</v>
      </c>
      <c r="J12" s="2224" t="s">
        <v>3</v>
      </c>
      <c r="K12" s="2222">
        <v>15</v>
      </c>
      <c r="L12" s="2222">
        <v>0</v>
      </c>
      <c r="M12" s="2222">
        <v>0</v>
      </c>
      <c r="N12" s="2222">
        <v>0</v>
      </c>
      <c r="O12" s="2222">
        <v>0</v>
      </c>
      <c r="P12" s="2222">
        <v>0</v>
      </c>
      <c r="Q12" s="2222">
        <v>0</v>
      </c>
      <c r="R12" s="2222">
        <v>0</v>
      </c>
      <c r="S12" s="2222">
        <v>0</v>
      </c>
      <c r="T12" s="2222">
        <v>0</v>
      </c>
      <c r="U12" s="2222">
        <v>0</v>
      </c>
      <c r="V12" s="2224" t="s">
        <v>3</v>
      </c>
      <c r="W12" s="2222" t="s">
        <v>3</v>
      </c>
    </row>
    <row r="13" spans="1:16383" x14ac:dyDescent="0.25">
      <c r="A13" s="2222">
        <v>10</v>
      </c>
      <c r="B13" s="2223">
        <v>44322</v>
      </c>
      <c r="C13" s="2222">
        <v>4</v>
      </c>
      <c r="D13" s="2222">
        <v>2</v>
      </c>
      <c r="E13" s="2222">
        <v>59</v>
      </c>
      <c r="F13" s="2222">
        <v>15</v>
      </c>
      <c r="G13" s="2222">
        <v>1</v>
      </c>
      <c r="H13" s="2224" t="s">
        <v>655</v>
      </c>
      <c r="I13" s="2222">
        <v>2</v>
      </c>
      <c r="J13" s="2224" t="s">
        <v>720</v>
      </c>
      <c r="K13" s="2222">
        <v>15</v>
      </c>
      <c r="L13" s="2222">
        <v>0</v>
      </c>
      <c r="M13" s="2222">
        <v>0</v>
      </c>
      <c r="N13" s="2222">
        <v>0</v>
      </c>
      <c r="O13" s="2222">
        <v>0</v>
      </c>
      <c r="P13" s="2222">
        <v>0</v>
      </c>
      <c r="Q13" s="2222">
        <v>0</v>
      </c>
      <c r="R13" s="2222">
        <v>0</v>
      </c>
      <c r="S13" s="2222">
        <v>0</v>
      </c>
      <c r="T13" s="2222">
        <v>0</v>
      </c>
      <c r="U13" s="2222">
        <v>0</v>
      </c>
      <c r="V13" s="2224" t="s">
        <v>3</v>
      </c>
      <c r="W13" s="2222" t="s">
        <v>3</v>
      </c>
    </row>
    <row r="14" spans="1:16383" x14ac:dyDescent="0.25">
      <c r="A14" s="2222">
        <v>11</v>
      </c>
      <c r="B14" s="2223">
        <v>44323</v>
      </c>
      <c r="C14" s="2222">
        <v>3</v>
      </c>
      <c r="D14" s="2222">
        <v>1</v>
      </c>
      <c r="E14" s="2222">
        <v>59</v>
      </c>
      <c r="F14" s="2222">
        <v>15</v>
      </c>
      <c r="G14" s="2222">
        <v>1</v>
      </c>
      <c r="H14" s="2224" t="s">
        <v>656</v>
      </c>
      <c r="I14" s="2222">
        <v>2</v>
      </c>
      <c r="J14" s="2224" t="s">
        <v>3</v>
      </c>
      <c r="K14" s="2222">
        <v>15</v>
      </c>
      <c r="L14" s="2222">
        <v>0</v>
      </c>
      <c r="M14" s="2222">
        <v>0</v>
      </c>
      <c r="N14" s="2222">
        <v>0</v>
      </c>
      <c r="O14" s="2222">
        <v>0</v>
      </c>
      <c r="P14" s="2222">
        <v>0</v>
      </c>
      <c r="Q14" s="2222">
        <v>0</v>
      </c>
      <c r="R14" s="2222">
        <v>0</v>
      </c>
      <c r="S14" s="2222">
        <v>0</v>
      </c>
      <c r="T14" s="2222">
        <v>0</v>
      </c>
      <c r="U14" s="2222">
        <v>0</v>
      </c>
      <c r="V14" s="2224" t="s">
        <v>3</v>
      </c>
      <c r="W14" s="2222" t="s">
        <v>3</v>
      </c>
    </row>
    <row r="15" spans="1:16383" x14ac:dyDescent="0.25">
      <c r="A15" s="2222">
        <v>12</v>
      </c>
      <c r="B15" s="2223">
        <v>44323</v>
      </c>
      <c r="C15" s="2222">
        <v>3</v>
      </c>
      <c r="D15" s="2222">
        <v>2</v>
      </c>
      <c r="E15" s="2222">
        <v>59</v>
      </c>
      <c r="F15" s="2222">
        <v>15</v>
      </c>
      <c r="G15" s="2222">
        <v>1</v>
      </c>
      <c r="H15" s="2224" t="s">
        <v>657</v>
      </c>
      <c r="I15" s="2222">
        <v>2</v>
      </c>
      <c r="J15" s="2224" t="s">
        <v>3</v>
      </c>
      <c r="K15" s="2222">
        <v>15</v>
      </c>
      <c r="L15" s="2222">
        <v>0</v>
      </c>
      <c r="M15" s="2222">
        <v>1</v>
      </c>
      <c r="N15" s="2222">
        <v>0</v>
      </c>
      <c r="O15" s="2222">
        <v>0</v>
      </c>
      <c r="P15" s="2222">
        <v>0</v>
      </c>
      <c r="Q15" s="2222">
        <v>0</v>
      </c>
      <c r="R15" s="2222">
        <v>0</v>
      </c>
      <c r="S15" s="2222">
        <v>0</v>
      </c>
      <c r="T15" s="2222">
        <v>0</v>
      </c>
      <c r="U15" s="2222">
        <v>0</v>
      </c>
      <c r="V15" s="2224" t="s">
        <v>3</v>
      </c>
      <c r="W15" s="2222" t="s">
        <v>3</v>
      </c>
    </row>
    <row r="16" spans="1:16383" x14ac:dyDescent="0.25">
      <c r="A16" s="2222">
        <v>13</v>
      </c>
      <c r="B16" s="2223">
        <v>44324</v>
      </c>
      <c r="C16" s="2222">
        <v>2</v>
      </c>
      <c r="D16" s="2222">
        <v>1</v>
      </c>
      <c r="E16" s="2222">
        <v>59</v>
      </c>
      <c r="F16" s="2222">
        <v>15</v>
      </c>
      <c r="G16" s="2222">
        <v>1</v>
      </c>
      <c r="H16" s="2224" t="s">
        <v>656</v>
      </c>
      <c r="I16" s="2222">
        <v>2</v>
      </c>
      <c r="J16" s="2224" t="s">
        <v>3</v>
      </c>
      <c r="K16" s="2222">
        <v>15</v>
      </c>
      <c r="L16" s="2222">
        <v>0</v>
      </c>
      <c r="M16" s="2222">
        <v>0</v>
      </c>
      <c r="N16" s="2222">
        <v>0</v>
      </c>
      <c r="O16" s="2222">
        <v>0</v>
      </c>
      <c r="P16" s="2222">
        <v>0</v>
      </c>
      <c r="Q16" s="2222">
        <v>0</v>
      </c>
      <c r="R16" s="2222">
        <v>0</v>
      </c>
      <c r="S16" s="2222">
        <v>0</v>
      </c>
      <c r="T16" s="2222">
        <v>0</v>
      </c>
      <c r="U16" s="2222">
        <v>0</v>
      </c>
      <c r="V16" s="2224" t="s">
        <v>3</v>
      </c>
      <c r="W16" s="2222" t="s">
        <v>3</v>
      </c>
    </row>
    <row r="17" spans="1:23" x14ac:dyDescent="0.25">
      <c r="A17" s="2222">
        <v>14</v>
      </c>
      <c r="B17" s="2223">
        <v>44324</v>
      </c>
      <c r="C17" s="2222">
        <v>2</v>
      </c>
      <c r="D17" s="2222">
        <v>2</v>
      </c>
      <c r="E17" s="2222">
        <v>59</v>
      </c>
      <c r="F17" s="2222">
        <v>15</v>
      </c>
      <c r="G17" s="2222">
        <v>1</v>
      </c>
      <c r="H17" s="2224" t="s">
        <v>658</v>
      </c>
      <c r="I17" s="2222">
        <v>2</v>
      </c>
      <c r="J17" s="2224" t="s">
        <v>3</v>
      </c>
      <c r="K17" s="2222">
        <v>15</v>
      </c>
      <c r="L17" s="2222">
        <v>0</v>
      </c>
      <c r="M17" s="2222">
        <v>0</v>
      </c>
      <c r="N17" s="2222">
        <v>0</v>
      </c>
      <c r="O17" s="2222">
        <v>0</v>
      </c>
      <c r="P17" s="2222">
        <v>0</v>
      </c>
      <c r="Q17" s="2222">
        <v>0</v>
      </c>
      <c r="R17" s="2222">
        <v>0</v>
      </c>
      <c r="S17" s="2222">
        <v>0</v>
      </c>
      <c r="T17" s="2222">
        <v>0</v>
      </c>
      <c r="U17" s="2222">
        <v>0</v>
      </c>
      <c r="V17" s="2224" t="s">
        <v>3</v>
      </c>
      <c r="W17" s="2222" t="s">
        <v>3</v>
      </c>
    </row>
    <row r="18" spans="1:23" x14ac:dyDescent="0.25">
      <c r="A18" s="2222">
        <v>15</v>
      </c>
      <c r="B18" s="2223">
        <v>44324</v>
      </c>
      <c r="C18" s="2222">
        <v>1</v>
      </c>
      <c r="D18" s="2222">
        <v>1</v>
      </c>
      <c r="E18" s="2222">
        <v>59</v>
      </c>
      <c r="F18" s="2222">
        <v>15</v>
      </c>
      <c r="G18" s="2222">
        <v>1</v>
      </c>
      <c r="H18" s="2224" t="s">
        <v>656</v>
      </c>
      <c r="I18" s="2222">
        <v>2</v>
      </c>
      <c r="J18" s="2224" t="s">
        <v>3</v>
      </c>
      <c r="K18" s="2222">
        <v>15</v>
      </c>
      <c r="L18" s="2222">
        <v>0</v>
      </c>
      <c r="M18" s="2222">
        <v>0</v>
      </c>
      <c r="N18" s="2222">
        <v>0</v>
      </c>
      <c r="O18" s="2222">
        <v>0</v>
      </c>
      <c r="P18" s="2222">
        <v>0</v>
      </c>
      <c r="Q18" s="2222">
        <v>0</v>
      </c>
      <c r="R18" s="2222">
        <v>0</v>
      </c>
      <c r="S18" s="2222">
        <v>0</v>
      </c>
      <c r="T18" s="2222">
        <v>0</v>
      </c>
      <c r="U18" s="2222">
        <v>0</v>
      </c>
      <c r="V18" s="2224" t="s">
        <v>3</v>
      </c>
      <c r="W18" s="2222" t="s">
        <v>3</v>
      </c>
    </row>
    <row r="19" spans="1:23" x14ac:dyDescent="0.25">
      <c r="A19" s="2222">
        <v>16</v>
      </c>
      <c r="B19" s="2223">
        <v>44324</v>
      </c>
      <c r="C19" s="2222">
        <v>1</v>
      </c>
      <c r="D19" s="2222">
        <v>2</v>
      </c>
      <c r="E19" s="2222">
        <v>59</v>
      </c>
      <c r="F19" s="2222">
        <v>15</v>
      </c>
      <c r="G19" s="2222">
        <v>1</v>
      </c>
      <c r="H19" s="2224" t="s">
        <v>658</v>
      </c>
      <c r="I19" s="2222">
        <v>2</v>
      </c>
      <c r="J19" s="2224" t="s">
        <v>721</v>
      </c>
      <c r="K19" s="2222">
        <v>15</v>
      </c>
      <c r="L19" s="2222">
        <v>0</v>
      </c>
      <c r="M19" s="2222">
        <v>0</v>
      </c>
      <c r="N19" s="2222">
        <v>0</v>
      </c>
      <c r="O19" s="2222">
        <v>0</v>
      </c>
      <c r="P19" s="2222">
        <v>0</v>
      </c>
      <c r="Q19" s="2222">
        <v>0</v>
      </c>
      <c r="R19" s="2222">
        <v>0</v>
      </c>
      <c r="S19" s="2222">
        <v>0</v>
      </c>
      <c r="T19" s="2222">
        <v>0</v>
      </c>
      <c r="U19" s="2222">
        <v>0</v>
      </c>
      <c r="V19" s="2224" t="s">
        <v>3</v>
      </c>
      <c r="W19" s="2222" t="s">
        <v>3</v>
      </c>
    </row>
    <row r="20" spans="1:23" x14ac:dyDescent="0.25">
      <c r="A20" s="2222">
        <v>17</v>
      </c>
      <c r="B20" s="2223">
        <v>44325</v>
      </c>
      <c r="C20" s="2222">
        <v>4</v>
      </c>
      <c r="D20" s="2222">
        <v>1</v>
      </c>
      <c r="E20" s="2222">
        <v>60</v>
      </c>
      <c r="F20" s="2222">
        <v>8</v>
      </c>
      <c r="G20" s="2222">
        <v>1</v>
      </c>
      <c r="H20" s="2224" t="s">
        <v>658</v>
      </c>
      <c r="I20" s="2222">
        <v>3</v>
      </c>
      <c r="J20" s="2224" t="s">
        <v>3</v>
      </c>
      <c r="K20" s="2222">
        <v>15</v>
      </c>
      <c r="L20" s="2222">
        <v>0</v>
      </c>
      <c r="M20" s="2222">
        <v>0</v>
      </c>
      <c r="N20" s="2222">
        <v>0</v>
      </c>
      <c r="O20" s="2222">
        <v>0</v>
      </c>
      <c r="P20" s="2222">
        <v>0</v>
      </c>
      <c r="Q20" s="2222">
        <v>0</v>
      </c>
      <c r="R20" s="2222">
        <v>0</v>
      </c>
      <c r="S20" s="2222">
        <v>0</v>
      </c>
      <c r="T20" s="2222">
        <v>0</v>
      </c>
      <c r="U20" s="2222">
        <v>0</v>
      </c>
      <c r="V20" s="2224" t="s">
        <v>3</v>
      </c>
      <c r="W20" s="2222" t="s">
        <v>3</v>
      </c>
    </row>
    <row r="21" spans="1:23" x14ac:dyDescent="0.25">
      <c r="A21" s="2222">
        <v>18</v>
      </c>
      <c r="B21" s="2223">
        <v>44325</v>
      </c>
      <c r="C21" s="2222">
        <v>4</v>
      </c>
      <c r="D21" s="2222">
        <v>2</v>
      </c>
      <c r="E21" s="2222">
        <v>60</v>
      </c>
      <c r="F21" s="2222">
        <v>8</v>
      </c>
      <c r="G21" s="2222">
        <v>1</v>
      </c>
      <c r="H21" s="2224" t="s">
        <v>656</v>
      </c>
      <c r="I21" s="2222">
        <v>3</v>
      </c>
      <c r="J21" s="2224" t="s">
        <v>3</v>
      </c>
      <c r="K21" s="2222">
        <v>15</v>
      </c>
      <c r="L21" s="2222">
        <v>0</v>
      </c>
      <c r="M21" s="2222">
        <v>0</v>
      </c>
      <c r="N21" s="2222">
        <v>0</v>
      </c>
      <c r="O21" s="2222">
        <v>0</v>
      </c>
      <c r="P21" s="2222">
        <v>0</v>
      </c>
      <c r="Q21" s="2222">
        <v>0</v>
      </c>
      <c r="R21" s="2222">
        <v>0</v>
      </c>
      <c r="S21" s="2222">
        <v>0</v>
      </c>
      <c r="T21" s="2222">
        <v>0</v>
      </c>
      <c r="U21" s="2222">
        <v>0</v>
      </c>
      <c r="V21" s="2224" t="s">
        <v>3</v>
      </c>
      <c r="W21" s="2222" t="s">
        <v>3</v>
      </c>
    </row>
    <row r="22" spans="1:23" x14ac:dyDescent="0.25">
      <c r="A22" s="2222">
        <v>19</v>
      </c>
      <c r="B22" s="2223">
        <v>44326</v>
      </c>
      <c r="C22" s="2222">
        <v>3</v>
      </c>
      <c r="D22" s="2222">
        <v>1</v>
      </c>
      <c r="E22" s="2222">
        <v>61</v>
      </c>
      <c r="F22" s="2222">
        <v>10</v>
      </c>
      <c r="G22" s="2222">
        <v>1</v>
      </c>
      <c r="H22" s="2224" t="s">
        <v>659</v>
      </c>
      <c r="I22" s="2222">
        <v>3</v>
      </c>
      <c r="J22" s="2224" t="s">
        <v>762</v>
      </c>
      <c r="K22" s="2222">
        <v>15</v>
      </c>
      <c r="L22" s="2222">
        <v>0</v>
      </c>
      <c r="M22" s="2222">
        <v>0</v>
      </c>
      <c r="N22" s="2222">
        <v>0</v>
      </c>
      <c r="O22" s="2222">
        <v>0</v>
      </c>
      <c r="P22" s="2222">
        <v>0</v>
      </c>
      <c r="Q22" s="2222">
        <v>0</v>
      </c>
      <c r="R22" s="2222">
        <v>0</v>
      </c>
      <c r="S22" s="2222">
        <v>0</v>
      </c>
      <c r="T22" s="2222">
        <v>0</v>
      </c>
      <c r="U22" s="2222">
        <v>0</v>
      </c>
      <c r="V22" s="2224" t="s">
        <v>3</v>
      </c>
      <c r="W22" s="2222" t="s">
        <v>3</v>
      </c>
    </row>
    <row r="23" spans="1:23" x14ac:dyDescent="0.25">
      <c r="A23" s="2222">
        <v>20</v>
      </c>
      <c r="B23" s="2223">
        <v>44326</v>
      </c>
      <c r="C23" s="2222">
        <v>3</v>
      </c>
      <c r="D23" s="2222">
        <v>2</v>
      </c>
      <c r="E23" s="2222">
        <v>61</v>
      </c>
      <c r="F23" s="2222">
        <v>10</v>
      </c>
      <c r="G23" s="2222">
        <v>1</v>
      </c>
      <c r="H23" s="2224" t="s">
        <v>660</v>
      </c>
      <c r="I23" s="2222">
        <v>3</v>
      </c>
      <c r="J23" s="2224" t="s">
        <v>3</v>
      </c>
      <c r="K23" s="2222">
        <v>15</v>
      </c>
      <c r="L23" s="2222">
        <v>0</v>
      </c>
      <c r="M23" s="2222">
        <v>0</v>
      </c>
      <c r="N23" s="2222">
        <v>0</v>
      </c>
      <c r="O23" s="2222">
        <v>0</v>
      </c>
      <c r="P23" s="2222">
        <v>0</v>
      </c>
      <c r="Q23" s="2222">
        <v>0</v>
      </c>
      <c r="R23" s="2222">
        <v>1</v>
      </c>
      <c r="S23" s="2222">
        <v>0</v>
      </c>
      <c r="T23" s="2222">
        <v>0</v>
      </c>
      <c r="U23" s="2222">
        <v>0</v>
      </c>
      <c r="V23" s="2224" t="s">
        <v>3</v>
      </c>
      <c r="W23" s="2222" t="s">
        <v>3</v>
      </c>
    </row>
    <row r="24" spans="1:23" x14ac:dyDescent="0.25">
      <c r="A24" s="2222">
        <v>21</v>
      </c>
      <c r="B24" s="2223">
        <v>44327</v>
      </c>
      <c r="C24" s="2222">
        <v>2</v>
      </c>
      <c r="D24" s="2222">
        <v>1</v>
      </c>
      <c r="E24" s="2222">
        <v>61</v>
      </c>
      <c r="F24" s="2222">
        <v>13</v>
      </c>
      <c r="G24" s="2222">
        <v>1</v>
      </c>
      <c r="H24" s="2224" t="s">
        <v>722</v>
      </c>
      <c r="I24" s="2222">
        <v>3</v>
      </c>
      <c r="J24" s="2224" t="s">
        <v>3</v>
      </c>
      <c r="K24" s="2222">
        <v>15</v>
      </c>
      <c r="L24" s="2222">
        <v>0</v>
      </c>
      <c r="M24" s="2222">
        <v>0</v>
      </c>
      <c r="N24" s="2222">
        <v>0</v>
      </c>
      <c r="O24" s="2222">
        <v>0</v>
      </c>
      <c r="P24" s="2222">
        <v>0</v>
      </c>
      <c r="Q24" s="2222">
        <v>0</v>
      </c>
      <c r="R24" s="2222">
        <v>0</v>
      </c>
      <c r="S24" s="2222">
        <v>0</v>
      </c>
      <c r="T24" s="2222">
        <v>0</v>
      </c>
      <c r="U24" s="2222">
        <v>0</v>
      </c>
      <c r="V24" s="2224" t="s">
        <v>3</v>
      </c>
      <c r="W24" s="2222" t="s">
        <v>3</v>
      </c>
    </row>
    <row r="25" spans="1:23" x14ac:dyDescent="0.25">
      <c r="A25" s="2222">
        <v>22</v>
      </c>
      <c r="B25" s="2223">
        <v>44327</v>
      </c>
      <c r="C25" s="2222">
        <v>2</v>
      </c>
      <c r="D25" s="2222">
        <v>2</v>
      </c>
      <c r="E25" s="2222">
        <v>61</v>
      </c>
      <c r="F25" s="2222">
        <v>13</v>
      </c>
      <c r="G25" s="2222">
        <v>1</v>
      </c>
      <c r="H25" s="2224" t="s">
        <v>652</v>
      </c>
      <c r="I25" s="2222">
        <v>3</v>
      </c>
      <c r="J25" s="2224" t="s">
        <v>3</v>
      </c>
      <c r="K25" s="2222">
        <v>15</v>
      </c>
      <c r="L25" s="2222">
        <v>0</v>
      </c>
      <c r="M25" s="2222">
        <v>0</v>
      </c>
      <c r="N25" s="2222">
        <v>0</v>
      </c>
      <c r="O25" s="2222">
        <v>0</v>
      </c>
      <c r="P25" s="2222">
        <v>0</v>
      </c>
      <c r="Q25" s="2222">
        <v>0</v>
      </c>
      <c r="R25" s="2222">
        <v>0</v>
      </c>
      <c r="S25" s="2222">
        <v>0</v>
      </c>
      <c r="T25" s="2222">
        <v>0</v>
      </c>
      <c r="U25" s="2222">
        <v>0</v>
      </c>
      <c r="V25" s="2224" t="s">
        <v>3</v>
      </c>
      <c r="W25" s="2222" t="s">
        <v>3</v>
      </c>
    </row>
    <row r="26" spans="1:23" x14ac:dyDescent="0.25">
      <c r="A26" s="2222">
        <v>23</v>
      </c>
      <c r="B26" s="2223">
        <v>44327</v>
      </c>
      <c r="C26" s="2222">
        <v>1</v>
      </c>
      <c r="D26" s="2222">
        <v>1</v>
      </c>
      <c r="E26" s="2222">
        <v>61</v>
      </c>
      <c r="F26" s="2222">
        <v>13</v>
      </c>
      <c r="G26" s="2222">
        <v>1</v>
      </c>
      <c r="H26" s="2224" t="s">
        <v>722</v>
      </c>
      <c r="I26" s="2222">
        <v>3</v>
      </c>
      <c r="J26" s="2224" t="s">
        <v>3</v>
      </c>
      <c r="K26" s="2222">
        <v>15</v>
      </c>
      <c r="L26" s="2222">
        <v>0</v>
      </c>
      <c r="M26" s="2222">
        <v>0</v>
      </c>
      <c r="N26" s="2222">
        <v>0</v>
      </c>
      <c r="O26" s="2222">
        <v>0</v>
      </c>
      <c r="P26" s="2222">
        <v>0</v>
      </c>
      <c r="Q26" s="2222">
        <v>0</v>
      </c>
      <c r="R26" s="2222">
        <v>0</v>
      </c>
      <c r="S26" s="2222">
        <v>0</v>
      </c>
      <c r="T26" s="2222">
        <v>0</v>
      </c>
      <c r="U26" s="2222">
        <v>0</v>
      </c>
      <c r="V26" s="2224" t="s">
        <v>3</v>
      </c>
      <c r="W26" s="2222" t="s">
        <v>3</v>
      </c>
    </row>
    <row r="27" spans="1:23" x14ac:dyDescent="0.25">
      <c r="A27" s="2222">
        <v>24</v>
      </c>
      <c r="B27" s="2223">
        <v>44327</v>
      </c>
      <c r="C27" s="2222">
        <v>1</v>
      </c>
      <c r="D27" s="2222">
        <v>2</v>
      </c>
      <c r="E27" s="2222">
        <v>61</v>
      </c>
      <c r="F27" s="2222">
        <v>13</v>
      </c>
      <c r="G27" s="2222">
        <v>1</v>
      </c>
      <c r="H27" s="2224" t="s">
        <v>723</v>
      </c>
      <c r="I27" s="2222">
        <v>3</v>
      </c>
      <c r="J27" s="2224" t="s">
        <v>3</v>
      </c>
      <c r="K27" s="2222">
        <v>15</v>
      </c>
      <c r="L27" s="2222">
        <v>1</v>
      </c>
      <c r="M27" s="2222">
        <v>0</v>
      </c>
      <c r="N27" s="2222">
        <v>0</v>
      </c>
      <c r="O27" s="2222">
        <v>0</v>
      </c>
      <c r="P27" s="2222">
        <v>0</v>
      </c>
      <c r="Q27" s="2222">
        <v>0</v>
      </c>
      <c r="R27" s="2222">
        <v>0</v>
      </c>
      <c r="S27" s="2222">
        <v>0</v>
      </c>
      <c r="T27" s="2222">
        <v>0</v>
      </c>
      <c r="U27" s="2222">
        <v>0</v>
      </c>
      <c r="V27" s="2224" t="s">
        <v>3</v>
      </c>
      <c r="W27" s="2222" t="s">
        <v>3</v>
      </c>
    </row>
    <row r="28" spans="1:23" x14ac:dyDescent="0.25">
      <c r="A28" s="2222">
        <v>25</v>
      </c>
      <c r="B28" s="2223">
        <v>44328</v>
      </c>
      <c r="C28" s="2222">
        <v>4</v>
      </c>
      <c r="D28" s="2222">
        <v>1</v>
      </c>
      <c r="E28" s="2222">
        <v>61</v>
      </c>
      <c r="F28" s="2222">
        <v>11</v>
      </c>
      <c r="G28" s="2222">
        <v>1</v>
      </c>
      <c r="H28" s="2224" t="s">
        <v>724</v>
      </c>
      <c r="I28" s="2222">
        <v>4</v>
      </c>
      <c r="J28" s="2224" t="s">
        <v>3</v>
      </c>
      <c r="K28" s="2222">
        <v>15</v>
      </c>
      <c r="L28" s="2222">
        <v>0</v>
      </c>
      <c r="M28" s="2222">
        <v>0</v>
      </c>
      <c r="N28" s="2222">
        <v>0</v>
      </c>
      <c r="O28" s="2222">
        <v>0</v>
      </c>
      <c r="P28" s="2222">
        <v>0</v>
      </c>
      <c r="Q28" s="2222">
        <v>0</v>
      </c>
      <c r="R28" s="2222">
        <v>0</v>
      </c>
      <c r="S28" s="2222">
        <v>0</v>
      </c>
      <c r="T28" s="2222">
        <v>0</v>
      </c>
      <c r="U28" s="2222">
        <v>0</v>
      </c>
      <c r="V28" s="2224" t="s">
        <v>3</v>
      </c>
      <c r="W28" s="2222" t="s">
        <v>3</v>
      </c>
    </row>
    <row r="29" spans="1:23" x14ac:dyDescent="0.25">
      <c r="A29" s="2222">
        <v>26</v>
      </c>
      <c r="B29" s="2223">
        <v>44328</v>
      </c>
      <c r="C29" s="2222">
        <v>4</v>
      </c>
      <c r="D29" s="2222">
        <v>2</v>
      </c>
      <c r="E29" s="2222">
        <v>61</v>
      </c>
      <c r="F29" s="2222">
        <v>11</v>
      </c>
      <c r="G29" s="2222">
        <v>1</v>
      </c>
      <c r="H29" s="2224" t="s">
        <v>725</v>
      </c>
      <c r="I29" s="2222">
        <v>4</v>
      </c>
      <c r="J29" s="2224" t="s">
        <v>3</v>
      </c>
      <c r="K29" s="2222">
        <v>15</v>
      </c>
      <c r="L29" s="2222">
        <v>0</v>
      </c>
      <c r="M29" s="2222">
        <v>0</v>
      </c>
      <c r="N29" s="2222">
        <v>0</v>
      </c>
      <c r="O29" s="2222">
        <v>0</v>
      </c>
      <c r="P29" s="2222">
        <v>0</v>
      </c>
      <c r="Q29" s="2222">
        <v>0</v>
      </c>
      <c r="R29" s="2222">
        <v>0</v>
      </c>
      <c r="S29" s="2222">
        <v>0</v>
      </c>
      <c r="T29" s="2222">
        <v>0</v>
      </c>
      <c r="U29" s="2222">
        <v>0</v>
      </c>
      <c r="V29" s="2224" t="s">
        <v>3</v>
      </c>
      <c r="W29" s="2222" t="s">
        <v>3</v>
      </c>
    </row>
    <row r="30" spans="1:23" x14ac:dyDescent="0.25">
      <c r="A30" s="2222">
        <v>27</v>
      </c>
      <c r="B30" s="2223">
        <v>44329</v>
      </c>
      <c r="C30" s="2222">
        <v>3</v>
      </c>
      <c r="D30" s="2222">
        <v>1</v>
      </c>
      <c r="E30" s="2222">
        <v>60</v>
      </c>
      <c r="F30" s="2222">
        <v>13</v>
      </c>
      <c r="G30" s="2222">
        <v>1</v>
      </c>
      <c r="H30" s="2224" t="s">
        <v>652</v>
      </c>
      <c r="I30" s="2222">
        <v>4</v>
      </c>
      <c r="J30" s="2224" t="s">
        <v>3</v>
      </c>
      <c r="K30" s="2222">
        <v>15</v>
      </c>
      <c r="L30" s="2222">
        <v>0</v>
      </c>
      <c r="M30" s="2222">
        <v>0</v>
      </c>
      <c r="N30" s="2222">
        <v>0</v>
      </c>
      <c r="O30" s="2222">
        <v>0</v>
      </c>
      <c r="P30" s="2222">
        <v>0</v>
      </c>
      <c r="Q30" s="2222">
        <v>0</v>
      </c>
      <c r="R30" s="2222">
        <v>0</v>
      </c>
      <c r="S30" s="2222">
        <v>0</v>
      </c>
      <c r="T30" s="2222">
        <v>0</v>
      </c>
      <c r="U30" s="2222">
        <v>0</v>
      </c>
      <c r="V30" s="2224" t="s">
        <v>3</v>
      </c>
      <c r="W30" s="2222" t="s">
        <v>3</v>
      </c>
    </row>
    <row r="31" spans="1:23" x14ac:dyDescent="0.25">
      <c r="A31" s="2222">
        <v>28</v>
      </c>
      <c r="B31" s="2223">
        <v>44329</v>
      </c>
      <c r="C31" s="2222">
        <v>3</v>
      </c>
      <c r="D31" s="2222">
        <v>2</v>
      </c>
      <c r="E31" s="2222">
        <v>60</v>
      </c>
      <c r="F31" s="2222">
        <v>13</v>
      </c>
      <c r="G31" s="2222">
        <v>1</v>
      </c>
      <c r="H31" s="2224" t="s">
        <v>763</v>
      </c>
      <c r="I31" s="2222">
        <v>4</v>
      </c>
      <c r="J31" s="2224" t="s">
        <v>3</v>
      </c>
      <c r="K31" s="2222">
        <v>15</v>
      </c>
      <c r="L31" s="2222">
        <v>0</v>
      </c>
      <c r="M31" s="2222">
        <v>0</v>
      </c>
      <c r="N31" s="2222">
        <v>0</v>
      </c>
      <c r="O31" s="2222">
        <v>0</v>
      </c>
      <c r="P31" s="2222">
        <v>0</v>
      </c>
      <c r="Q31" s="2222">
        <v>0</v>
      </c>
      <c r="R31" s="2222">
        <v>0</v>
      </c>
      <c r="S31" s="2222">
        <v>0</v>
      </c>
      <c r="T31" s="2222">
        <v>0</v>
      </c>
      <c r="U31" s="2222">
        <v>0</v>
      </c>
      <c r="V31" s="2224" t="s">
        <v>3</v>
      </c>
      <c r="W31" s="2222" t="s">
        <v>3</v>
      </c>
    </row>
    <row r="32" spans="1:23" x14ac:dyDescent="0.25">
      <c r="A32" s="2222">
        <v>29</v>
      </c>
      <c r="B32" s="2223">
        <v>44330</v>
      </c>
      <c r="C32" s="2222">
        <v>2</v>
      </c>
      <c r="D32" s="2222">
        <v>1</v>
      </c>
      <c r="E32" s="2222">
        <v>58</v>
      </c>
      <c r="F32" s="2222">
        <v>15</v>
      </c>
      <c r="G32" s="2222">
        <v>1</v>
      </c>
      <c r="H32" s="2224" t="s">
        <v>656</v>
      </c>
      <c r="I32" s="2222">
        <v>4</v>
      </c>
      <c r="J32" s="2224" t="s">
        <v>3</v>
      </c>
      <c r="K32" s="2222">
        <v>15</v>
      </c>
      <c r="L32" s="2222">
        <v>0</v>
      </c>
      <c r="M32" s="2222">
        <v>0</v>
      </c>
      <c r="N32" s="2222">
        <v>0</v>
      </c>
      <c r="O32" s="2222">
        <v>0</v>
      </c>
      <c r="P32" s="2222">
        <v>0</v>
      </c>
      <c r="Q32" s="2222">
        <v>0</v>
      </c>
      <c r="R32" s="2222">
        <v>0</v>
      </c>
      <c r="S32" s="2222">
        <v>0</v>
      </c>
      <c r="T32" s="2222">
        <v>0</v>
      </c>
      <c r="U32" s="2222">
        <v>0</v>
      </c>
      <c r="V32" s="2224" t="s">
        <v>3</v>
      </c>
      <c r="W32" s="2222" t="s">
        <v>3</v>
      </c>
    </row>
    <row r="33" spans="1:23" x14ac:dyDescent="0.25">
      <c r="A33" s="2222">
        <v>30</v>
      </c>
      <c r="B33" s="2223">
        <v>44330</v>
      </c>
      <c r="C33" s="2222">
        <v>2</v>
      </c>
      <c r="D33" s="2222">
        <v>2</v>
      </c>
      <c r="E33" s="2222">
        <v>58</v>
      </c>
      <c r="F33" s="2222">
        <v>15</v>
      </c>
      <c r="G33" s="2222">
        <v>1</v>
      </c>
      <c r="H33" s="2224" t="s">
        <v>764</v>
      </c>
      <c r="I33" s="2222">
        <v>4</v>
      </c>
      <c r="J33" s="2224" t="s">
        <v>765</v>
      </c>
      <c r="K33" s="2222">
        <v>15</v>
      </c>
      <c r="L33" s="2222">
        <v>0</v>
      </c>
      <c r="M33" s="2222">
        <v>0</v>
      </c>
      <c r="N33" s="2222">
        <v>0</v>
      </c>
      <c r="O33" s="2222">
        <v>0</v>
      </c>
      <c r="P33" s="2222">
        <v>0</v>
      </c>
      <c r="Q33" s="2222">
        <v>0</v>
      </c>
      <c r="R33" s="2222">
        <v>1</v>
      </c>
      <c r="S33" s="2222">
        <v>0</v>
      </c>
      <c r="T33" s="2222">
        <v>0</v>
      </c>
      <c r="U33" s="2222">
        <v>0</v>
      </c>
      <c r="V33" s="2224" t="s">
        <v>3</v>
      </c>
      <c r="W33" s="2222" t="s">
        <v>3</v>
      </c>
    </row>
    <row r="34" spans="1:23" x14ac:dyDescent="0.25">
      <c r="A34" s="2222">
        <v>31</v>
      </c>
      <c r="B34" s="2223">
        <v>44330</v>
      </c>
      <c r="C34" s="2222">
        <v>1</v>
      </c>
      <c r="D34" s="2222">
        <v>1</v>
      </c>
      <c r="E34" s="2222">
        <v>58</v>
      </c>
      <c r="F34" s="2222">
        <v>15</v>
      </c>
      <c r="G34" s="2222">
        <v>1</v>
      </c>
      <c r="H34" s="2224" t="s">
        <v>656</v>
      </c>
      <c r="I34" s="2222">
        <v>4</v>
      </c>
      <c r="J34" s="2224" t="s">
        <v>766</v>
      </c>
      <c r="K34" s="2222">
        <v>15</v>
      </c>
      <c r="L34" s="2222">
        <v>0</v>
      </c>
      <c r="M34" s="2222">
        <v>0</v>
      </c>
      <c r="N34" s="2222">
        <v>0</v>
      </c>
      <c r="O34" s="2222">
        <v>0</v>
      </c>
      <c r="P34" s="2222">
        <v>0</v>
      </c>
      <c r="Q34" s="2222">
        <v>0</v>
      </c>
      <c r="R34" s="2222">
        <v>0</v>
      </c>
      <c r="S34" s="2222">
        <v>0</v>
      </c>
      <c r="T34" s="2222">
        <v>0</v>
      </c>
      <c r="U34" s="2222">
        <v>0</v>
      </c>
      <c r="V34" s="2224" t="s">
        <v>3</v>
      </c>
      <c r="W34" s="2222" t="s">
        <v>3</v>
      </c>
    </row>
    <row r="35" spans="1:23" x14ac:dyDescent="0.25">
      <c r="A35" s="2222">
        <v>32</v>
      </c>
      <c r="B35" s="2223">
        <v>44330</v>
      </c>
      <c r="C35" s="2222">
        <v>1</v>
      </c>
      <c r="D35" s="2222">
        <v>2</v>
      </c>
      <c r="E35" s="2222">
        <v>58</v>
      </c>
      <c r="F35" s="2222">
        <v>15</v>
      </c>
      <c r="G35" s="2222">
        <v>1</v>
      </c>
      <c r="H35" s="2224" t="s">
        <v>764</v>
      </c>
      <c r="I35" s="2222">
        <v>4</v>
      </c>
      <c r="J35" s="2224" t="s">
        <v>767</v>
      </c>
      <c r="K35" s="2222">
        <v>15</v>
      </c>
      <c r="L35" s="2222">
        <v>0</v>
      </c>
      <c r="M35" s="2222">
        <v>0</v>
      </c>
      <c r="N35" s="2222">
        <v>0</v>
      </c>
      <c r="O35" s="2222">
        <v>0</v>
      </c>
      <c r="P35" s="2222">
        <v>0</v>
      </c>
      <c r="Q35" s="2222">
        <v>0</v>
      </c>
      <c r="R35" s="2222">
        <v>0</v>
      </c>
      <c r="S35" s="2222">
        <v>0</v>
      </c>
      <c r="T35" s="2222">
        <v>0</v>
      </c>
      <c r="U35" s="2222">
        <v>0</v>
      </c>
      <c r="V35" s="2224" t="s">
        <v>3</v>
      </c>
      <c r="W35" s="2222" t="s">
        <v>3</v>
      </c>
    </row>
    <row r="36" spans="1:23" x14ac:dyDescent="0.25">
      <c r="A36" s="2222">
        <v>33</v>
      </c>
      <c r="B36" s="2223">
        <v>44331</v>
      </c>
      <c r="C36" s="2222">
        <v>4</v>
      </c>
      <c r="D36" s="2222">
        <v>1</v>
      </c>
      <c r="E36" s="2222">
        <v>56</v>
      </c>
      <c r="F36" s="2222">
        <v>14</v>
      </c>
      <c r="G36" s="2222">
        <v>2</v>
      </c>
      <c r="H36" s="2224" t="s">
        <v>768</v>
      </c>
      <c r="I36" s="2222">
        <v>5</v>
      </c>
      <c r="J36" s="2224" t="s">
        <v>3</v>
      </c>
      <c r="K36" s="2222">
        <v>15</v>
      </c>
      <c r="L36" s="2222">
        <v>0</v>
      </c>
      <c r="M36" s="2222">
        <v>0</v>
      </c>
      <c r="N36" s="2222">
        <v>0</v>
      </c>
      <c r="O36" s="2222">
        <v>0</v>
      </c>
      <c r="P36" s="2222">
        <v>0</v>
      </c>
      <c r="Q36" s="2222">
        <v>0</v>
      </c>
      <c r="R36" s="2222">
        <v>0</v>
      </c>
      <c r="S36" s="2222">
        <v>0</v>
      </c>
      <c r="T36" s="2222">
        <v>0</v>
      </c>
      <c r="U36" s="2222">
        <v>0</v>
      </c>
      <c r="V36" s="2224" t="s">
        <v>3</v>
      </c>
      <c r="W36" s="2222" t="s">
        <v>3</v>
      </c>
    </row>
    <row r="37" spans="1:23" x14ac:dyDescent="0.25">
      <c r="A37" s="2222">
        <v>34</v>
      </c>
      <c r="B37" s="2223">
        <v>44331</v>
      </c>
      <c r="C37" s="2222">
        <v>4</v>
      </c>
      <c r="D37" s="2222">
        <v>2</v>
      </c>
      <c r="E37" s="2222">
        <v>56</v>
      </c>
      <c r="F37" s="2222">
        <v>14</v>
      </c>
      <c r="G37" s="2222">
        <v>2</v>
      </c>
      <c r="H37" s="2224" t="s">
        <v>656</v>
      </c>
      <c r="I37" s="2222">
        <v>5</v>
      </c>
      <c r="J37" s="2224" t="s">
        <v>3</v>
      </c>
      <c r="K37" s="2222">
        <v>15</v>
      </c>
      <c r="L37" s="2222">
        <v>0</v>
      </c>
      <c r="M37" s="2222">
        <v>0</v>
      </c>
      <c r="N37" s="2222">
        <v>0</v>
      </c>
      <c r="O37" s="2222">
        <v>0</v>
      </c>
      <c r="P37" s="2222">
        <v>0</v>
      </c>
      <c r="Q37" s="2222">
        <v>0</v>
      </c>
      <c r="R37" s="2222">
        <v>0</v>
      </c>
      <c r="S37" s="2222">
        <v>0</v>
      </c>
      <c r="T37" s="2222">
        <v>0</v>
      </c>
      <c r="U37" s="2222">
        <v>0</v>
      </c>
      <c r="V37" s="2224" t="s">
        <v>3</v>
      </c>
      <c r="W37" s="2222" t="s">
        <v>3</v>
      </c>
    </row>
    <row r="38" spans="1:23" x14ac:dyDescent="0.25">
      <c r="A38" s="2222">
        <v>35</v>
      </c>
      <c r="B38" s="2223">
        <v>44332</v>
      </c>
      <c r="C38" s="2222">
        <v>3</v>
      </c>
      <c r="D38" s="2222">
        <v>1</v>
      </c>
      <c r="E38" s="2222">
        <v>55</v>
      </c>
      <c r="F38" s="2222">
        <v>14</v>
      </c>
      <c r="G38" s="2222">
        <v>1</v>
      </c>
      <c r="H38" s="2224" t="s">
        <v>768</v>
      </c>
      <c r="I38" s="2222">
        <v>5</v>
      </c>
      <c r="J38" s="2224" t="s">
        <v>3</v>
      </c>
      <c r="K38" s="2222">
        <v>15</v>
      </c>
      <c r="L38" s="2222">
        <v>0</v>
      </c>
      <c r="M38" s="2222">
        <v>1</v>
      </c>
      <c r="N38" s="2222">
        <v>0</v>
      </c>
      <c r="O38" s="2222">
        <v>0</v>
      </c>
      <c r="P38" s="2222">
        <v>0</v>
      </c>
      <c r="Q38" s="2222">
        <v>0</v>
      </c>
      <c r="R38" s="2222">
        <v>0</v>
      </c>
      <c r="S38" s="2222">
        <v>0</v>
      </c>
      <c r="T38" s="2222">
        <v>0</v>
      </c>
      <c r="U38" s="2222">
        <v>0</v>
      </c>
      <c r="V38" s="2224" t="s">
        <v>3</v>
      </c>
      <c r="W38" s="2222" t="s">
        <v>3</v>
      </c>
    </row>
    <row r="39" spans="1:23" x14ac:dyDescent="0.25">
      <c r="A39" s="2222">
        <v>36</v>
      </c>
      <c r="B39" s="2223">
        <v>44332</v>
      </c>
      <c r="C39" s="2222">
        <v>3</v>
      </c>
      <c r="D39" s="2222">
        <v>2</v>
      </c>
      <c r="E39" s="2222">
        <v>55</v>
      </c>
      <c r="F39" s="2222">
        <v>14</v>
      </c>
      <c r="G39" s="2222">
        <v>1</v>
      </c>
      <c r="H39" s="2224" t="s">
        <v>656</v>
      </c>
      <c r="I39" s="2222">
        <v>5</v>
      </c>
      <c r="J39" s="2224" t="s">
        <v>3</v>
      </c>
      <c r="K39" s="2222">
        <v>15</v>
      </c>
      <c r="L39" s="2222">
        <v>0</v>
      </c>
      <c r="M39" s="2222">
        <v>0</v>
      </c>
      <c r="N39" s="2222">
        <v>0</v>
      </c>
      <c r="O39" s="2222">
        <v>0</v>
      </c>
      <c r="P39" s="2222">
        <v>0</v>
      </c>
      <c r="Q39" s="2222">
        <v>0</v>
      </c>
      <c r="R39" s="2222">
        <v>0</v>
      </c>
      <c r="S39" s="2222">
        <v>0</v>
      </c>
      <c r="T39" s="2222">
        <v>0</v>
      </c>
      <c r="U39" s="2222">
        <v>0</v>
      </c>
      <c r="V39" s="2224" t="s">
        <v>3</v>
      </c>
      <c r="W39" s="2222" t="s">
        <v>3</v>
      </c>
    </row>
    <row r="40" spans="1:23" x14ac:dyDescent="0.25">
      <c r="A40" s="2222">
        <v>37</v>
      </c>
      <c r="B40" s="2223">
        <v>44333</v>
      </c>
      <c r="C40" s="2222">
        <v>2</v>
      </c>
      <c r="D40" s="2222">
        <v>1</v>
      </c>
      <c r="E40" s="2222">
        <v>56</v>
      </c>
      <c r="F40" s="2222">
        <v>15</v>
      </c>
      <c r="G40" s="2222">
        <v>1</v>
      </c>
      <c r="H40" s="2224" t="s">
        <v>769</v>
      </c>
      <c r="I40" s="2222">
        <v>5</v>
      </c>
      <c r="J40" s="2224" t="s">
        <v>3</v>
      </c>
      <c r="K40" s="2222">
        <v>15</v>
      </c>
      <c r="L40" s="2222">
        <v>0</v>
      </c>
      <c r="M40" s="2222">
        <v>0</v>
      </c>
      <c r="N40" s="2222">
        <v>0</v>
      </c>
      <c r="O40" s="2222">
        <v>0</v>
      </c>
      <c r="P40" s="2222">
        <v>0</v>
      </c>
      <c r="Q40" s="2222">
        <v>1</v>
      </c>
      <c r="R40" s="2222">
        <v>1</v>
      </c>
      <c r="S40" s="2222">
        <v>0</v>
      </c>
      <c r="T40" s="2222">
        <v>0</v>
      </c>
      <c r="U40" s="2222">
        <v>0</v>
      </c>
      <c r="V40" s="2224" t="s">
        <v>3</v>
      </c>
      <c r="W40" s="2222" t="s">
        <v>3</v>
      </c>
    </row>
    <row r="41" spans="1:23" x14ac:dyDescent="0.25">
      <c r="A41" s="2222">
        <v>38</v>
      </c>
      <c r="B41" s="2223">
        <v>44333</v>
      </c>
      <c r="C41" s="2222">
        <v>2</v>
      </c>
      <c r="D41" s="2222">
        <v>2</v>
      </c>
      <c r="E41" s="2222">
        <v>56</v>
      </c>
      <c r="F41" s="2222">
        <v>15</v>
      </c>
      <c r="G41" s="2222">
        <v>1</v>
      </c>
      <c r="H41" s="2224" t="s">
        <v>770</v>
      </c>
      <c r="I41" s="2222">
        <v>5</v>
      </c>
      <c r="J41" s="2224" t="s">
        <v>771</v>
      </c>
      <c r="K41" s="2222">
        <v>15</v>
      </c>
      <c r="L41" s="2222">
        <v>0</v>
      </c>
      <c r="M41" s="2222">
        <v>1</v>
      </c>
      <c r="N41" s="2222">
        <v>0</v>
      </c>
      <c r="O41" s="2222">
        <v>0</v>
      </c>
      <c r="P41" s="2222">
        <v>0</v>
      </c>
      <c r="Q41" s="2222">
        <v>0</v>
      </c>
      <c r="R41" s="2222">
        <v>0</v>
      </c>
      <c r="S41" s="2222">
        <v>0</v>
      </c>
      <c r="T41" s="2222">
        <v>0</v>
      </c>
      <c r="U41" s="2222">
        <v>0</v>
      </c>
      <c r="V41" s="2224" t="s">
        <v>3</v>
      </c>
      <c r="W41" s="2222" t="s">
        <v>3</v>
      </c>
    </row>
    <row r="42" spans="1:23" x14ac:dyDescent="0.25">
      <c r="A42" s="2222">
        <v>39</v>
      </c>
      <c r="B42" s="2223">
        <v>44333</v>
      </c>
      <c r="C42" s="2222">
        <v>1</v>
      </c>
      <c r="D42" s="2222">
        <v>1</v>
      </c>
      <c r="E42" s="2222">
        <v>56</v>
      </c>
      <c r="F42" s="2222">
        <v>15</v>
      </c>
      <c r="G42" s="2222">
        <v>1</v>
      </c>
      <c r="H42" s="2224" t="s">
        <v>659</v>
      </c>
      <c r="I42" s="2222">
        <v>5</v>
      </c>
      <c r="J42" s="2224" t="s">
        <v>772</v>
      </c>
      <c r="K42" s="2222">
        <v>15</v>
      </c>
      <c r="L42" s="2222">
        <v>0</v>
      </c>
      <c r="M42" s="2222">
        <v>0</v>
      </c>
      <c r="N42" s="2222">
        <v>0</v>
      </c>
      <c r="O42" s="2222">
        <v>0</v>
      </c>
      <c r="P42" s="2222">
        <v>0</v>
      </c>
      <c r="Q42" s="2222">
        <v>0</v>
      </c>
      <c r="R42" s="2222">
        <v>0</v>
      </c>
      <c r="S42" s="2222">
        <v>0</v>
      </c>
      <c r="T42" s="2222">
        <v>0</v>
      </c>
      <c r="U42" s="2222">
        <v>0</v>
      </c>
      <c r="V42" s="2224" t="s">
        <v>3</v>
      </c>
      <c r="W42" s="2222" t="s">
        <v>3</v>
      </c>
    </row>
    <row r="43" spans="1:23" x14ac:dyDescent="0.25">
      <c r="A43" s="2222">
        <v>40</v>
      </c>
      <c r="B43" s="2223">
        <v>44333</v>
      </c>
      <c r="C43" s="2222">
        <v>1</v>
      </c>
      <c r="D43" s="2222">
        <v>2</v>
      </c>
      <c r="E43" s="2222">
        <v>56</v>
      </c>
      <c r="F43" s="2222">
        <v>15</v>
      </c>
      <c r="G43" s="2222">
        <v>1</v>
      </c>
      <c r="H43" s="2224" t="s">
        <v>770</v>
      </c>
      <c r="I43" s="2222">
        <v>5</v>
      </c>
      <c r="J43" s="2224" t="s">
        <v>773</v>
      </c>
      <c r="K43" s="2222">
        <v>15</v>
      </c>
      <c r="L43" s="2222">
        <v>0</v>
      </c>
      <c r="M43" s="2222">
        <v>0</v>
      </c>
      <c r="N43" s="2222">
        <v>0</v>
      </c>
      <c r="O43" s="2222">
        <v>0</v>
      </c>
      <c r="P43" s="2222">
        <v>0</v>
      </c>
      <c r="Q43" s="2222">
        <v>0</v>
      </c>
      <c r="R43" s="2222">
        <v>0</v>
      </c>
      <c r="S43" s="2222">
        <v>0</v>
      </c>
      <c r="T43" s="2222">
        <v>0</v>
      </c>
      <c r="U43" s="2222">
        <v>0</v>
      </c>
      <c r="V43" s="2224" t="s">
        <v>3</v>
      </c>
      <c r="W43" s="2222" t="s">
        <v>3</v>
      </c>
    </row>
    <row r="44" spans="1:23" x14ac:dyDescent="0.25">
      <c r="A44" s="2222">
        <v>41</v>
      </c>
      <c r="B44" s="2223">
        <v>44334</v>
      </c>
      <c r="C44" s="2222">
        <v>4</v>
      </c>
      <c r="D44" s="2222">
        <v>1</v>
      </c>
      <c r="E44" s="2222">
        <v>57</v>
      </c>
      <c r="F44" s="2222">
        <v>10</v>
      </c>
      <c r="G44" s="2222">
        <v>1</v>
      </c>
      <c r="H44" s="2224" t="s">
        <v>652</v>
      </c>
      <c r="I44" s="2222">
        <v>6</v>
      </c>
      <c r="J44" s="2224" t="s">
        <v>774</v>
      </c>
      <c r="K44" s="2222">
        <v>15</v>
      </c>
      <c r="L44" s="2222">
        <v>0</v>
      </c>
      <c r="M44" s="2222">
        <v>0</v>
      </c>
      <c r="N44" s="2222">
        <v>0</v>
      </c>
      <c r="O44" s="2222">
        <v>0</v>
      </c>
      <c r="P44" s="2222">
        <v>0</v>
      </c>
      <c r="Q44" s="2222">
        <v>0</v>
      </c>
      <c r="R44" s="2222">
        <v>0</v>
      </c>
      <c r="S44" s="2222">
        <v>0</v>
      </c>
      <c r="T44" s="2222">
        <v>0</v>
      </c>
      <c r="U44" s="2222">
        <v>0</v>
      </c>
      <c r="V44" s="2224" t="s">
        <v>3</v>
      </c>
      <c r="W44" s="2222" t="s">
        <v>3</v>
      </c>
    </row>
    <row r="45" spans="1:23" x14ac:dyDescent="0.25">
      <c r="A45" s="2222">
        <v>42</v>
      </c>
      <c r="B45" s="2223">
        <v>44334</v>
      </c>
      <c r="C45" s="2222">
        <v>4</v>
      </c>
      <c r="D45" s="2222">
        <v>2</v>
      </c>
      <c r="E45" s="2222">
        <v>57</v>
      </c>
      <c r="F45" s="2222">
        <v>10</v>
      </c>
      <c r="G45" s="2222">
        <v>1</v>
      </c>
      <c r="H45" s="2224" t="s">
        <v>775</v>
      </c>
      <c r="I45" s="2222">
        <v>6</v>
      </c>
      <c r="J45" s="2224" t="s">
        <v>3</v>
      </c>
      <c r="K45" s="2222">
        <v>15</v>
      </c>
      <c r="L45" s="2222">
        <v>0</v>
      </c>
      <c r="M45" s="2222">
        <v>0</v>
      </c>
      <c r="N45" s="2222">
        <v>0</v>
      </c>
      <c r="O45" s="2222">
        <v>0</v>
      </c>
      <c r="P45" s="2222">
        <v>0</v>
      </c>
      <c r="Q45" s="2222">
        <v>0</v>
      </c>
      <c r="R45" s="2222">
        <v>1</v>
      </c>
      <c r="S45" s="2222">
        <v>0</v>
      </c>
      <c r="T45" s="2222">
        <v>0</v>
      </c>
      <c r="U45" s="2222">
        <v>0</v>
      </c>
      <c r="V45" s="2224" t="s">
        <v>3</v>
      </c>
      <c r="W45" s="2222" t="s">
        <v>3</v>
      </c>
    </row>
    <row r="46" spans="1:23" x14ac:dyDescent="0.25">
      <c r="A46" s="2222">
        <v>43</v>
      </c>
      <c r="B46" s="2223">
        <v>44335</v>
      </c>
      <c r="C46" s="2222">
        <v>3</v>
      </c>
      <c r="D46" s="2222">
        <v>1</v>
      </c>
      <c r="E46" s="2222">
        <v>57</v>
      </c>
      <c r="F46" s="2222">
        <v>15</v>
      </c>
      <c r="G46" s="2222">
        <v>1</v>
      </c>
      <c r="H46" s="2224" t="s">
        <v>660</v>
      </c>
      <c r="I46" s="2222">
        <v>6</v>
      </c>
      <c r="J46" s="2224" t="s">
        <v>3</v>
      </c>
      <c r="K46" s="2222">
        <v>15</v>
      </c>
      <c r="L46" s="2222">
        <v>0</v>
      </c>
      <c r="M46" s="2222">
        <v>1</v>
      </c>
      <c r="N46" s="2222">
        <v>1</v>
      </c>
      <c r="O46" s="2222">
        <v>0</v>
      </c>
      <c r="P46" s="2222">
        <v>0</v>
      </c>
      <c r="Q46" s="2222">
        <v>0</v>
      </c>
      <c r="R46" s="2222">
        <v>0</v>
      </c>
      <c r="S46" s="2222">
        <v>0</v>
      </c>
      <c r="T46" s="2222">
        <v>0</v>
      </c>
      <c r="U46" s="2222">
        <v>0</v>
      </c>
      <c r="V46" s="2224" t="s">
        <v>3</v>
      </c>
      <c r="W46" s="2222" t="s">
        <v>3</v>
      </c>
    </row>
    <row r="47" spans="1:23" x14ac:dyDescent="0.25">
      <c r="A47" s="2222">
        <v>44</v>
      </c>
      <c r="B47" s="2223">
        <v>44335</v>
      </c>
      <c r="C47" s="2222">
        <v>3</v>
      </c>
      <c r="D47" s="2222">
        <v>2</v>
      </c>
      <c r="E47" s="2222">
        <v>57</v>
      </c>
      <c r="F47" s="2222">
        <v>15</v>
      </c>
      <c r="G47" s="2222">
        <v>1</v>
      </c>
      <c r="H47" s="2224" t="s">
        <v>722</v>
      </c>
      <c r="I47" s="2222">
        <v>6</v>
      </c>
      <c r="J47" s="2224" t="s">
        <v>3</v>
      </c>
      <c r="K47" s="2222">
        <v>15</v>
      </c>
      <c r="L47" s="2222">
        <v>0</v>
      </c>
      <c r="M47" s="2222">
        <v>0</v>
      </c>
      <c r="N47" s="2222">
        <v>0</v>
      </c>
      <c r="O47" s="2222">
        <v>0</v>
      </c>
      <c r="P47" s="2222">
        <v>0</v>
      </c>
      <c r="Q47" s="2222">
        <v>1</v>
      </c>
      <c r="R47" s="2222">
        <v>0</v>
      </c>
      <c r="S47" s="2222">
        <v>0</v>
      </c>
      <c r="T47" s="2222">
        <v>0</v>
      </c>
      <c r="U47" s="2222">
        <v>0</v>
      </c>
      <c r="V47" s="2224" t="s">
        <v>3</v>
      </c>
      <c r="W47" s="2222" t="s">
        <v>3</v>
      </c>
    </row>
    <row r="48" spans="1:23" x14ac:dyDescent="0.25">
      <c r="A48" s="2222">
        <v>45</v>
      </c>
      <c r="B48" s="2223">
        <v>44336</v>
      </c>
      <c r="C48" s="2222">
        <v>2</v>
      </c>
      <c r="D48" s="2222">
        <v>1</v>
      </c>
      <c r="E48" s="2222">
        <v>55</v>
      </c>
      <c r="F48" s="2222">
        <v>15</v>
      </c>
      <c r="G48" s="2222">
        <v>1</v>
      </c>
      <c r="H48" s="2224" t="s">
        <v>839</v>
      </c>
      <c r="I48" s="2222">
        <v>6</v>
      </c>
      <c r="J48" s="2224" t="s">
        <v>3</v>
      </c>
      <c r="K48" s="2222">
        <v>15</v>
      </c>
      <c r="L48" s="2222">
        <v>1</v>
      </c>
      <c r="M48" s="2222">
        <v>0</v>
      </c>
      <c r="N48" s="2222">
        <v>0</v>
      </c>
      <c r="O48" s="2222">
        <v>0</v>
      </c>
      <c r="P48" s="2222">
        <v>0</v>
      </c>
      <c r="Q48" s="2222">
        <v>0</v>
      </c>
      <c r="R48" s="2222">
        <v>0</v>
      </c>
      <c r="S48" s="2222">
        <v>0</v>
      </c>
      <c r="T48" s="2222">
        <v>0</v>
      </c>
      <c r="U48" s="2222">
        <v>0</v>
      </c>
      <c r="V48" s="2224" t="s">
        <v>3</v>
      </c>
      <c r="W48" s="2222" t="s">
        <v>3</v>
      </c>
    </row>
    <row r="49" spans="1:23" x14ac:dyDescent="0.25">
      <c r="A49" s="2222">
        <v>46</v>
      </c>
      <c r="B49" s="2223">
        <v>44336</v>
      </c>
      <c r="C49" s="2222">
        <v>2</v>
      </c>
      <c r="D49" s="2222">
        <v>2</v>
      </c>
      <c r="E49" s="2222">
        <v>55</v>
      </c>
      <c r="F49" s="2222">
        <v>15</v>
      </c>
      <c r="G49" s="2222">
        <v>1</v>
      </c>
      <c r="H49" s="2224" t="s">
        <v>840</v>
      </c>
      <c r="I49" s="2222">
        <v>6</v>
      </c>
      <c r="J49" s="2224" t="s">
        <v>3</v>
      </c>
      <c r="K49" s="2222">
        <v>15</v>
      </c>
      <c r="L49" s="2222">
        <v>0</v>
      </c>
      <c r="M49" s="2222">
        <v>0</v>
      </c>
      <c r="N49" s="2222">
        <v>0</v>
      </c>
      <c r="O49" s="2222">
        <v>0</v>
      </c>
      <c r="P49" s="2222">
        <v>0</v>
      </c>
      <c r="Q49" s="2222">
        <v>0</v>
      </c>
      <c r="R49" s="2222">
        <v>0</v>
      </c>
      <c r="S49" s="2222">
        <v>0</v>
      </c>
      <c r="T49" s="2222">
        <v>0</v>
      </c>
      <c r="U49" s="2222">
        <v>0</v>
      </c>
      <c r="V49" s="2224" t="s">
        <v>3</v>
      </c>
      <c r="W49" s="2222" t="s">
        <v>3</v>
      </c>
    </row>
    <row r="50" spans="1:23" x14ac:dyDescent="0.25">
      <c r="A50" s="2222">
        <v>47</v>
      </c>
      <c r="B50" s="2223">
        <v>44336</v>
      </c>
      <c r="C50" s="2222">
        <v>1</v>
      </c>
      <c r="D50" s="2222">
        <v>1</v>
      </c>
      <c r="E50" s="2222">
        <v>55</v>
      </c>
      <c r="F50" s="2222">
        <v>15</v>
      </c>
      <c r="G50" s="2222">
        <v>1</v>
      </c>
      <c r="H50" s="2224" t="s">
        <v>839</v>
      </c>
      <c r="I50" s="2222">
        <v>6</v>
      </c>
      <c r="J50" s="2224" t="s">
        <v>3</v>
      </c>
      <c r="K50" s="2222">
        <v>15</v>
      </c>
      <c r="L50" s="2222">
        <v>0</v>
      </c>
      <c r="M50" s="2222">
        <v>0</v>
      </c>
      <c r="N50" s="2222">
        <v>0</v>
      </c>
      <c r="O50" s="2222">
        <v>0</v>
      </c>
      <c r="P50" s="2222">
        <v>0</v>
      </c>
      <c r="Q50" s="2222">
        <v>0</v>
      </c>
      <c r="R50" s="2222">
        <v>0</v>
      </c>
      <c r="S50" s="2222">
        <v>0</v>
      </c>
      <c r="T50" s="2222">
        <v>0</v>
      </c>
      <c r="U50" s="2222">
        <v>0</v>
      </c>
      <c r="V50" s="2224" t="s">
        <v>3</v>
      </c>
      <c r="W50" s="2222" t="s">
        <v>3</v>
      </c>
    </row>
    <row r="51" spans="1:23" x14ac:dyDescent="0.25">
      <c r="A51" s="2222">
        <v>48</v>
      </c>
      <c r="B51" s="2223">
        <v>44336</v>
      </c>
      <c r="C51" s="2222">
        <v>1</v>
      </c>
      <c r="D51" s="2222">
        <v>2</v>
      </c>
      <c r="E51" s="2222">
        <v>55</v>
      </c>
      <c r="F51" s="2222">
        <v>15</v>
      </c>
      <c r="G51" s="2222">
        <v>1</v>
      </c>
      <c r="H51" s="2224" t="s">
        <v>840</v>
      </c>
      <c r="I51" s="2222">
        <v>6</v>
      </c>
      <c r="J51" s="2224" t="s">
        <v>3</v>
      </c>
      <c r="K51" s="2222">
        <v>15</v>
      </c>
      <c r="L51" s="2222">
        <v>0</v>
      </c>
      <c r="M51" s="2222">
        <v>0</v>
      </c>
      <c r="N51" s="2222">
        <v>0</v>
      </c>
      <c r="O51" s="2222">
        <v>0</v>
      </c>
      <c r="P51" s="2222">
        <v>0</v>
      </c>
      <c r="Q51" s="2222">
        <v>0</v>
      </c>
      <c r="R51" s="2222">
        <v>0</v>
      </c>
      <c r="S51" s="2222">
        <v>0</v>
      </c>
      <c r="T51" s="2222">
        <v>0</v>
      </c>
      <c r="U51" s="2222">
        <v>0</v>
      </c>
      <c r="V51" s="2224" t="s">
        <v>3</v>
      </c>
      <c r="W51" s="2222" t="s">
        <v>3</v>
      </c>
    </row>
    <row r="52" spans="1:23" x14ac:dyDescent="0.25">
      <c r="A52" s="2222">
        <v>49</v>
      </c>
      <c r="B52" s="2223">
        <v>44337</v>
      </c>
      <c r="C52" s="2222">
        <v>4</v>
      </c>
      <c r="D52" s="2222">
        <v>1</v>
      </c>
      <c r="E52" s="2222">
        <v>55</v>
      </c>
      <c r="F52" s="2222">
        <v>15</v>
      </c>
      <c r="G52" s="2222">
        <v>2</v>
      </c>
      <c r="H52" s="2224" t="s">
        <v>841</v>
      </c>
      <c r="I52" s="2222">
        <v>7</v>
      </c>
      <c r="J52" s="2224" t="s">
        <v>3</v>
      </c>
      <c r="K52" s="2222">
        <v>15</v>
      </c>
      <c r="L52" s="2222">
        <v>0</v>
      </c>
      <c r="M52" s="2222">
        <v>0</v>
      </c>
      <c r="N52" s="2222">
        <v>0</v>
      </c>
      <c r="O52" s="2222">
        <v>0</v>
      </c>
      <c r="P52" s="2222">
        <v>0</v>
      </c>
      <c r="Q52" s="2222">
        <v>0</v>
      </c>
      <c r="R52" s="2222">
        <v>0</v>
      </c>
      <c r="S52" s="2222">
        <v>0</v>
      </c>
      <c r="T52" s="2222">
        <v>0</v>
      </c>
      <c r="U52" s="2222">
        <v>0</v>
      </c>
      <c r="V52" s="2224" t="s">
        <v>3</v>
      </c>
      <c r="W52" s="2222" t="s">
        <v>3</v>
      </c>
    </row>
    <row r="53" spans="1:23" x14ac:dyDescent="0.25">
      <c r="A53" s="2222">
        <v>50</v>
      </c>
      <c r="B53" s="2223">
        <v>44337</v>
      </c>
      <c r="C53" s="2222">
        <v>4</v>
      </c>
      <c r="D53" s="2222">
        <v>2</v>
      </c>
      <c r="E53" s="2222">
        <v>55</v>
      </c>
      <c r="F53" s="2222">
        <v>15</v>
      </c>
      <c r="G53" s="2222">
        <v>2</v>
      </c>
      <c r="H53" s="2224" t="s">
        <v>842</v>
      </c>
      <c r="I53" s="2222">
        <v>7</v>
      </c>
      <c r="J53" s="2224" t="s">
        <v>3</v>
      </c>
      <c r="K53" s="2222">
        <v>15</v>
      </c>
      <c r="L53" s="2222">
        <v>0</v>
      </c>
      <c r="M53" s="2222">
        <v>0</v>
      </c>
      <c r="N53" s="2222">
        <v>0</v>
      </c>
      <c r="O53" s="2222">
        <v>0</v>
      </c>
      <c r="P53" s="2222">
        <v>0</v>
      </c>
      <c r="Q53" s="2222">
        <v>0</v>
      </c>
      <c r="R53" s="2222">
        <v>0</v>
      </c>
      <c r="S53" s="2222">
        <v>0</v>
      </c>
      <c r="T53" s="2222">
        <v>0</v>
      </c>
      <c r="U53" s="2222">
        <v>0</v>
      </c>
      <c r="V53" s="2224" t="s">
        <v>3</v>
      </c>
      <c r="W53" s="2222" t="s">
        <v>3</v>
      </c>
    </row>
    <row r="54" spans="1:23" x14ac:dyDescent="0.25">
      <c r="A54" s="2222">
        <v>51</v>
      </c>
      <c r="B54" s="2223">
        <v>44338</v>
      </c>
      <c r="C54" s="2222">
        <v>3</v>
      </c>
      <c r="D54" s="2222">
        <v>1</v>
      </c>
      <c r="E54" s="2222">
        <v>55</v>
      </c>
      <c r="F54" s="2222">
        <v>15</v>
      </c>
      <c r="G54" s="2222">
        <v>2</v>
      </c>
      <c r="H54" s="2224" t="s">
        <v>768</v>
      </c>
      <c r="I54" s="2222">
        <v>7</v>
      </c>
      <c r="J54" s="2224" t="s">
        <v>843</v>
      </c>
      <c r="K54" s="2222">
        <v>15</v>
      </c>
      <c r="L54" s="2222">
        <v>0</v>
      </c>
      <c r="M54" s="2222">
        <v>0</v>
      </c>
      <c r="N54" s="2222">
        <v>0</v>
      </c>
      <c r="O54" s="2222">
        <v>0</v>
      </c>
      <c r="P54" s="2222">
        <v>0</v>
      </c>
      <c r="Q54" s="2222">
        <v>0</v>
      </c>
      <c r="R54" s="2222">
        <v>0</v>
      </c>
      <c r="S54" s="2222">
        <v>0</v>
      </c>
      <c r="T54" s="2222">
        <v>0</v>
      </c>
      <c r="U54" s="2222">
        <v>0</v>
      </c>
      <c r="V54" s="2224" t="s">
        <v>3</v>
      </c>
      <c r="W54" s="2222" t="s">
        <v>3</v>
      </c>
    </row>
    <row r="55" spans="1:23" x14ac:dyDescent="0.25">
      <c r="A55" s="2222">
        <v>52</v>
      </c>
      <c r="B55" s="2223">
        <v>44338</v>
      </c>
      <c r="C55" s="2222">
        <v>3</v>
      </c>
      <c r="D55" s="2222">
        <v>2</v>
      </c>
      <c r="E55" s="2222">
        <v>55</v>
      </c>
      <c r="F55" s="2222">
        <v>15</v>
      </c>
      <c r="G55" s="2222">
        <v>2</v>
      </c>
      <c r="H55" s="2224" t="s">
        <v>656</v>
      </c>
      <c r="I55" s="2222">
        <v>7</v>
      </c>
      <c r="J55" s="2224" t="s">
        <v>3</v>
      </c>
      <c r="K55" s="2222">
        <v>15</v>
      </c>
      <c r="L55" s="2222">
        <v>0</v>
      </c>
      <c r="M55" s="2222">
        <v>0</v>
      </c>
      <c r="N55" s="2222">
        <v>0</v>
      </c>
      <c r="O55" s="2222">
        <v>0</v>
      </c>
      <c r="P55" s="2222">
        <v>0</v>
      </c>
      <c r="Q55" s="2222">
        <v>0</v>
      </c>
      <c r="R55" s="2222">
        <v>0</v>
      </c>
      <c r="S55" s="2222">
        <v>0</v>
      </c>
      <c r="T55" s="2222">
        <v>0</v>
      </c>
      <c r="U55" s="2222">
        <v>0</v>
      </c>
      <c r="V55" s="2224" t="s">
        <v>3</v>
      </c>
      <c r="W55" s="2222" t="s">
        <v>3</v>
      </c>
    </row>
    <row r="56" spans="1:23" x14ac:dyDescent="0.25">
      <c r="A56" s="2222">
        <v>53</v>
      </c>
      <c r="B56" s="2223">
        <v>44339</v>
      </c>
      <c r="C56" s="2222">
        <v>2</v>
      </c>
      <c r="D56" s="2222">
        <v>1</v>
      </c>
      <c r="E56" s="2222">
        <v>55</v>
      </c>
      <c r="F56" s="2222">
        <v>15</v>
      </c>
      <c r="G56" s="2222">
        <v>1</v>
      </c>
      <c r="H56" s="2224" t="s">
        <v>768</v>
      </c>
      <c r="I56" s="2222">
        <v>7</v>
      </c>
      <c r="J56" s="2224" t="s">
        <v>3</v>
      </c>
      <c r="K56" s="2222">
        <v>15</v>
      </c>
      <c r="L56" s="2222">
        <v>0</v>
      </c>
      <c r="M56" s="2222">
        <v>0</v>
      </c>
      <c r="N56" s="2222">
        <v>0</v>
      </c>
      <c r="O56" s="2222">
        <v>0</v>
      </c>
      <c r="P56" s="2222">
        <v>0</v>
      </c>
      <c r="Q56" s="2222">
        <v>0</v>
      </c>
      <c r="R56" s="2222">
        <v>0</v>
      </c>
      <c r="S56" s="2222">
        <v>0</v>
      </c>
      <c r="T56" s="2222">
        <v>0</v>
      </c>
      <c r="U56" s="2222">
        <v>0</v>
      </c>
      <c r="V56" s="2224" t="s">
        <v>3</v>
      </c>
      <c r="W56" s="2222" t="s">
        <v>3</v>
      </c>
    </row>
    <row r="57" spans="1:23" x14ac:dyDescent="0.25">
      <c r="A57" s="2222">
        <v>54</v>
      </c>
      <c r="B57" s="2223">
        <v>44339</v>
      </c>
      <c r="C57" s="2222">
        <v>2</v>
      </c>
      <c r="D57" s="2222">
        <v>2</v>
      </c>
      <c r="E57" s="2222">
        <v>55</v>
      </c>
      <c r="F57" s="2222">
        <v>15</v>
      </c>
      <c r="G57" s="2222">
        <v>1</v>
      </c>
      <c r="H57" s="2224" t="s">
        <v>656</v>
      </c>
      <c r="I57" s="2222">
        <v>7</v>
      </c>
      <c r="J57" s="2224" t="s">
        <v>3</v>
      </c>
      <c r="K57" s="2222">
        <v>15</v>
      </c>
      <c r="L57" s="2222">
        <v>1</v>
      </c>
      <c r="M57" s="2222">
        <v>1</v>
      </c>
      <c r="N57" s="2222">
        <v>0</v>
      </c>
      <c r="O57" s="2222">
        <v>0</v>
      </c>
      <c r="P57" s="2222">
        <v>0</v>
      </c>
      <c r="Q57" s="2222">
        <v>0</v>
      </c>
      <c r="R57" s="2222">
        <v>1</v>
      </c>
      <c r="S57" s="2222">
        <v>0</v>
      </c>
      <c r="T57" s="2222">
        <v>0</v>
      </c>
      <c r="U57" s="2222">
        <v>0</v>
      </c>
      <c r="V57" s="2224" t="s">
        <v>3</v>
      </c>
      <c r="W57" s="2222" t="s">
        <v>3</v>
      </c>
    </row>
    <row r="58" spans="1:23" x14ac:dyDescent="0.25">
      <c r="A58" s="2222">
        <v>55</v>
      </c>
      <c r="B58" s="2223">
        <v>44339</v>
      </c>
      <c r="C58" s="2222">
        <v>1</v>
      </c>
      <c r="D58" s="2222">
        <v>1</v>
      </c>
      <c r="E58" s="2222">
        <v>55</v>
      </c>
      <c r="F58" s="2222">
        <v>15</v>
      </c>
      <c r="G58" s="2222">
        <v>1</v>
      </c>
      <c r="H58" s="2224" t="s">
        <v>768</v>
      </c>
      <c r="I58" s="2222">
        <v>7</v>
      </c>
      <c r="J58" s="2224" t="s">
        <v>844</v>
      </c>
      <c r="K58" s="2222">
        <v>15</v>
      </c>
      <c r="L58" s="2222">
        <v>0</v>
      </c>
      <c r="M58" s="2222">
        <v>0</v>
      </c>
      <c r="N58" s="2222">
        <v>0</v>
      </c>
      <c r="O58" s="2222">
        <v>0</v>
      </c>
      <c r="P58" s="2222">
        <v>0</v>
      </c>
      <c r="Q58" s="2222">
        <v>0</v>
      </c>
      <c r="R58" s="2222">
        <v>0</v>
      </c>
      <c r="S58" s="2222">
        <v>0</v>
      </c>
      <c r="T58" s="2222">
        <v>0</v>
      </c>
      <c r="U58" s="2222">
        <v>0</v>
      </c>
      <c r="V58" s="2224" t="s">
        <v>3</v>
      </c>
      <c r="W58" s="2222" t="s">
        <v>3</v>
      </c>
    </row>
    <row r="59" spans="1:23" x14ac:dyDescent="0.25">
      <c r="A59" s="2222">
        <v>56</v>
      </c>
      <c r="B59" s="2223">
        <v>44339</v>
      </c>
      <c r="C59" s="2222">
        <v>1</v>
      </c>
      <c r="D59" s="2222">
        <v>2</v>
      </c>
      <c r="E59" s="2222">
        <v>55</v>
      </c>
      <c r="F59" s="2222">
        <v>15</v>
      </c>
      <c r="G59" s="2222">
        <v>1</v>
      </c>
      <c r="H59" s="2224" t="s">
        <v>656</v>
      </c>
      <c r="I59" s="2222">
        <v>7</v>
      </c>
      <c r="J59" s="2224" t="s">
        <v>3</v>
      </c>
      <c r="K59" s="2222">
        <v>15</v>
      </c>
      <c r="L59" s="2222">
        <v>0</v>
      </c>
      <c r="M59" s="2222">
        <v>0</v>
      </c>
      <c r="N59" s="2222">
        <v>0</v>
      </c>
      <c r="O59" s="2222">
        <v>0</v>
      </c>
      <c r="P59" s="2222">
        <v>0</v>
      </c>
      <c r="Q59" s="2222">
        <v>0</v>
      </c>
      <c r="R59" s="2222">
        <v>0</v>
      </c>
      <c r="S59" s="2222">
        <v>0</v>
      </c>
      <c r="T59" s="2222">
        <v>0</v>
      </c>
      <c r="U59" s="2222">
        <v>0</v>
      </c>
      <c r="V59" s="2224" t="s">
        <v>3</v>
      </c>
      <c r="W59" s="2222" t="s">
        <v>3</v>
      </c>
    </row>
    <row r="60" spans="1:23" x14ac:dyDescent="0.25">
      <c r="A60" s="2222">
        <v>57</v>
      </c>
      <c r="B60" s="2223">
        <v>44340</v>
      </c>
      <c r="C60" s="2222">
        <v>4</v>
      </c>
      <c r="D60" s="2222">
        <v>1</v>
      </c>
      <c r="E60" s="2222">
        <v>57</v>
      </c>
      <c r="F60" s="2222">
        <v>15</v>
      </c>
      <c r="G60" s="2222">
        <v>1</v>
      </c>
      <c r="H60" s="2224" t="s">
        <v>660</v>
      </c>
      <c r="I60" s="2222">
        <v>8</v>
      </c>
      <c r="J60" s="2224" t="s">
        <v>3</v>
      </c>
      <c r="K60" s="2222">
        <v>15</v>
      </c>
      <c r="L60" s="2222">
        <v>0</v>
      </c>
      <c r="M60" s="2222">
        <v>0</v>
      </c>
      <c r="N60" s="2222">
        <v>0</v>
      </c>
      <c r="O60" s="2222">
        <v>0</v>
      </c>
      <c r="P60" s="2222">
        <v>0</v>
      </c>
      <c r="Q60" s="2222">
        <v>0</v>
      </c>
      <c r="R60" s="2222">
        <v>0</v>
      </c>
      <c r="S60" s="2222">
        <v>0</v>
      </c>
      <c r="T60" s="2222">
        <v>0</v>
      </c>
      <c r="U60" s="2222">
        <v>0</v>
      </c>
      <c r="V60" s="2224" t="s">
        <v>3</v>
      </c>
      <c r="W60" s="2222" t="s">
        <v>3</v>
      </c>
    </row>
    <row r="61" spans="1:23" x14ac:dyDescent="0.25">
      <c r="A61" s="2222">
        <v>58</v>
      </c>
      <c r="B61" s="2223">
        <v>44340</v>
      </c>
      <c r="C61" s="2222">
        <v>4</v>
      </c>
      <c r="D61" s="2222">
        <v>2</v>
      </c>
      <c r="E61" s="2222">
        <v>57</v>
      </c>
      <c r="F61" s="2222">
        <v>15</v>
      </c>
      <c r="G61" s="2222">
        <v>1</v>
      </c>
      <c r="H61" s="2224" t="s">
        <v>845</v>
      </c>
      <c r="I61" s="2222">
        <v>8</v>
      </c>
      <c r="J61" s="2224" t="s">
        <v>3</v>
      </c>
      <c r="K61" s="2222">
        <v>15</v>
      </c>
      <c r="L61" s="2222">
        <v>0</v>
      </c>
      <c r="M61" s="2222">
        <v>0</v>
      </c>
      <c r="N61" s="2222">
        <v>0</v>
      </c>
      <c r="O61" s="2222">
        <v>0</v>
      </c>
      <c r="P61" s="2222">
        <v>0</v>
      </c>
      <c r="Q61" s="2222">
        <v>0</v>
      </c>
      <c r="R61" s="2222">
        <v>1</v>
      </c>
      <c r="S61" s="2222">
        <v>0</v>
      </c>
      <c r="T61" s="2222">
        <v>0</v>
      </c>
      <c r="U61" s="2222">
        <v>0</v>
      </c>
      <c r="V61" s="2224" t="s">
        <v>3</v>
      </c>
      <c r="W61" s="2222" t="s">
        <v>3</v>
      </c>
    </row>
    <row r="62" spans="1:23" x14ac:dyDescent="0.25">
      <c r="A62" s="2222">
        <v>59</v>
      </c>
      <c r="B62" s="2223">
        <v>44341</v>
      </c>
      <c r="C62" s="2222">
        <v>3</v>
      </c>
      <c r="D62" s="2222">
        <v>1</v>
      </c>
      <c r="E62" s="2222">
        <v>56</v>
      </c>
      <c r="F62" s="2222">
        <v>15</v>
      </c>
      <c r="G62" s="2222">
        <v>1</v>
      </c>
      <c r="H62" s="2224" t="s">
        <v>846</v>
      </c>
      <c r="I62" s="2222">
        <v>8</v>
      </c>
      <c r="J62" s="2224" t="s">
        <v>3</v>
      </c>
      <c r="K62" s="2222">
        <v>15</v>
      </c>
      <c r="L62" s="2222">
        <v>0</v>
      </c>
      <c r="M62" s="2222">
        <v>1</v>
      </c>
      <c r="N62" s="2222">
        <v>0</v>
      </c>
      <c r="O62" s="2222">
        <v>0</v>
      </c>
      <c r="P62" s="2222">
        <v>0</v>
      </c>
      <c r="Q62" s="2222">
        <v>0</v>
      </c>
      <c r="R62" s="2222">
        <v>0</v>
      </c>
      <c r="S62" s="2222">
        <v>0</v>
      </c>
      <c r="T62" s="2222">
        <v>0</v>
      </c>
      <c r="U62" s="2222">
        <v>0</v>
      </c>
      <c r="V62" s="2224" t="s">
        <v>3</v>
      </c>
      <c r="W62" s="2222" t="s">
        <v>3</v>
      </c>
    </row>
    <row r="63" spans="1:23" x14ac:dyDescent="0.25">
      <c r="A63" s="2222">
        <v>60</v>
      </c>
      <c r="B63" s="2223">
        <v>44341</v>
      </c>
      <c r="C63" s="2222">
        <v>3</v>
      </c>
      <c r="D63" s="2222">
        <v>2</v>
      </c>
      <c r="E63" s="2222">
        <v>56</v>
      </c>
      <c r="F63" s="2222">
        <v>15</v>
      </c>
      <c r="G63" s="2222">
        <v>1</v>
      </c>
      <c r="H63" s="2224" t="s">
        <v>722</v>
      </c>
      <c r="I63" s="2222">
        <v>8</v>
      </c>
      <c r="J63" s="2224" t="s">
        <v>3</v>
      </c>
      <c r="K63" s="2222">
        <v>15</v>
      </c>
      <c r="L63" s="2222">
        <v>0</v>
      </c>
      <c r="M63" s="2222">
        <v>0</v>
      </c>
      <c r="N63" s="2222">
        <v>0</v>
      </c>
      <c r="O63" s="2222">
        <v>0</v>
      </c>
      <c r="P63" s="2222">
        <v>0</v>
      </c>
      <c r="Q63" s="2222">
        <v>0</v>
      </c>
      <c r="R63" s="2222">
        <v>0</v>
      </c>
      <c r="S63" s="2222">
        <v>0</v>
      </c>
      <c r="T63" s="2222">
        <v>0</v>
      </c>
      <c r="U63" s="2222">
        <v>0</v>
      </c>
      <c r="V63" s="2224" t="s">
        <v>3</v>
      </c>
      <c r="W63" s="2222" t="s">
        <v>3</v>
      </c>
    </row>
    <row r="64" spans="1:23" x14ac:dyDescent="0.25">
      <c r="A64" s="2222">
        <v>61</v>
      </c>
      <c r="B64" s="2223">
        <v>44342</v>
      </c>
      <c r="C64" s="2222">
        <v>2</v>
      </c>
      <c r="D64" s="2222">
        <v>1</v>
      </c>
      <c r="E64" s="2222">
        <v>55</v>
      </c>
      <c r="F64" s="2222">
        <v>15</v>
      </c>
      <c r="G64" s="2222">
        <v>1</v>
      </c>
      <c r="H64" s="2224" t="s">
        <v>847</v>
      </c>
      <c r="I64" s="2222">
        <v>8</v>
      </c>
      <c r="J64" s="2224" t="s">
        <v>3</v>
      </c>
      <c r="K64" s="2222">
        <v>15</v>
      </c>
      <c r="L64" s="2222">
        <v>0</v>
      </c>
      <c r="M64" s="2222">
        <v>1</v>
      </c>
      <c r="N64" s="2222">
        <v>0</v>
      </c>
      <c r="O64" s="2222">
        <v>0</v>
      </c>
      <c r="P64" s="2222">
        <v>0</v>
      </c>
      <c r="Q64" s="2222">
        <v>0</v>
      </c>
      <c r="R64" s="2222">
        <v>1</v>
      </c>
      <c r="S64" s="2222">
        <v>0</v>
      </c>
      <c r="T64" s="2222">
        <v>0</v>
      </c>
      <c r="U64" s="2222">
        <v>0</v>
      </c>
      <c r="V64" s="2224" t="s">
        <v>3</v>
      </c>
      <c r="W64" s="2222" t="s">
        <v>3</v>
      </c>
    </row>
    <row r="65" spans="1:23" x14ac:dyDescent="0.25">
      <c r="A65" s="2222">
        <v>62</v>
      </c>
      <c r="B65" s="2223">
        <v>44342</v>
      </c>
      <c r="C65" s="2222">
        <v>2</v>
      </c>
      <c r="D65" s="2222">
        <v>2</v>
      </c>
      <c r="E65" s="2222">
        <v>55</v>
      </c>
      <c r="F65" s="2222">
        <v>15</v>
      </c>
      <c r="G65" s="2222">
        <v>1</v>
      </c>
      <c r="H65" s="2224" t="s">
        <v>725</v>
      </c>
      <c r="I65" s="2222">
        <v>8</v>
      </c>
      <c r="J65" s="2224" t="s">
        <v>848</v>
      </c>
      <c r="K65" s="2222">
        <v>15</v>
      </c>
      <c r="L65" s="2222">
        <v>0</v>
      </c>
      <c r="M65" s="2222">
        <v>0</v>
      </c>
      <c r="N65" s="2222">
        <v>0</v>
      </c>
      <c r="O65" s="2222">
        <v>0</v>
      </c>
      <c r="P65" s="2222">
        <v>0</v>
      </c>
      <c r="Q65" s="2222">
        <v>0</v>
      </c>
      <c r="R65" s="2222">
        <v>0</v>
      </c>
      <c r="S65" s="2222">
        <v>0</v>
      </c>
      <c r="T65" s="2222">
        <v>0</v>
      </c>
      <c r="U65" s="2222">
        <v>0</v>
      </c>
      <c r="V65" s="2224" t="s">
        <v>3</v>
      </c>
      <c r="W65" s="2222" t="s">
        <v>3</v>
      </c>
    </row>
    <row r="66" spans="1:23" x14ac:dyDescent="0.25">
      <c r="A66" s="2222">
        <v>63</v>
      </c>
      <c r="B66" s="2223">
        <v>44342</v>
      </c>
      <c r="C66" s="2222">
        <v>1</v>
      </c>
      <c r="D66" s="2222">
        <v>1</v>
      </c>
      <c r="E66" s="2222">
        <v>55</v>
      </c>
      <c r="F66" s="2222">
        <v>15</v>
      </c>
      <c r="G66" s="2222">
        <v>1</v>
      </c>
      <c r="H66" s="2224" t="s">
        <v>847</v>
      </c>
      <c r="I66" s="2222">
        <v>9</v>
      </c>
      <c r="J66" s="2224" t="s">
        <v>3</v>
      </c>
      <c r="K66" s="2222">
        <v>15</v>
      </c>
      <c r="L66" s="2222">
        <v>0</v>
      </c>
      <c r="M66" s="2222">
        <v>0</v>
      </c>
      <c r="N66" s="2222">
        <v>0</v>
      </c>
      <c r="O66" s="2222">
        <v>0</v>
      </c>
      <c r="P66" s="2222">
        <v>0</v>
      </c>
      <c r="Q66" s="2222">
        <v>0</v>
      </c>
      <c r="R66" s="2222">
        <v>0</v>
      </c>
      <c r="S66" s="2222">
        <v>0</v>
      </c>
      <c r="T66" s="2222">
        <v>0</v>
      </c>
      <c r="U66" s="2222">
        <v>0</v>
      </c>
      <c r="V66" s="2224" t="s">
        <v>3</v>
      </c>
      <c r="W66" s="2222" t="s">
        <v>3</v>
      </c>
    </row>
    <row r="67" spans="1:23" x14ac:dyDescent="0.25">
      <c r="A67" s="2222">
        <v>64</v>
      </c>
      <c r="B67" s="2223">
        <v>44342</v>
      </c>
      <c r="C67" s="2222">
        <v>1</v>
      </c>
      <c r="D67" s="2222">
        <v>2</v>
      </c>
      <c r="E67" s="2222">
        <v>55</v>
      </c>
      <c r="F67" s="2222">
        <v>15</v>
      </c>
      <c r="G67" s="2222">
        <v>1</v>
      </c>
      <c r="H67" s="2224" t="s">
        <v>653</v>
      </c>
      <c r="I67" s="2222">
        <v>8</v>
      </c>
      <c r="J67" s="2224" t="s">
        <v>3</v>
      </c>
      <c r="K67" s="2222">
        <v>15</v>
      </c>
      <c r="L67" s="2222">
        <v>0</v>
      </c>
      <c r="M67" s="2222">
        <v>0</v>
      </c>
      <c r="N67" s="2222">
        <v>0</v>
      </c>
      <c r="O67" s="2222">
        <v>0</v>
      </c>
      <c r="P67" s="2222">
        <v>0</v>
      </c>
      <c r="Q67" s="2222">
        <v>0</v>
      </c>
      <c r="R67" s="2222">
        <v>1</v>
      </c>
      <c r="S67" s="2222">
        <v>0</v>
      </c>
      <c r="T67" s="2222">
        <v>0</v>
      </c>
      <c r="U67" s="2222">
        <v>0</v>
      </c>
      <c r="V67" s="2224" t="s">
        <v>3</v>
      </c>
      <c r="W67" s="2222" t="s">
        <v>3</v>
      </c>
    </row>
    <row r="6614" spans="15:15" x14ac:dyDescent="0.25">
      <c r="O6614" t="s">
        <v>174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W3991"/>
  <sheetViews>
    <sheetView topLeftCell="A55" workbookViewId="0">
      <selection activeCell="A3" sqref="A3:Y86"/>
    </sheetView>
  </sheetViews>
  <sheetFormatPr defaultRowHeight="12.5" x14ac:dyDescent="0.25"/>
  <cols>
    <col min="27" max="27" width="13.26953125" customWidth="1"/>
    <col min="28" max="28" width="19.26953125" customWidth="1"/>
  </cols>
  <sheetData>
    <row r="1" spans="1:16377" ht="15.5" x14ac:dyDescent="0.35">
      <c r="A1" s="383"/>
      <c r="B1" s="398" t="s">
        <v>171</v>
      </c>
      <c r="C1" s="398"/>
      <c r="D1" s="398"/>
      <c r="E1" s="398"/>
      <c r="F1" s="398"/>
      <c r="G1" s="398"/>
      <c r="H1" s="398"/>
      <c r="I1" s="398"/>
      <c r="J1" s="398"/>
      <c r="K1" s="398"/>
      <c r="L1" s="398"/>
      <c r="M1" s="398"/>
      <c r="N1" s="398"/>
      <c r="O1" s="398"/>
      <c r="P1" s="383"/>
      <c r="Q1" s="383"/>
      <c r="R1" s="383"/>
      <c r="S1" s="383"/>
      <c r="T1" s="383"/>
      <c r="U1" s="383"/>
      <c r="V1" s="383"/>
      <c r="W1" s="383"/>
      <c r="X1" s="383"/>
      <c r="Y1" s="383"/>
      <c r="Z1" s="383"/>
      <c r="AA1" s="2295" t="s">
        <v>465</v>
      </c>
      <c r="AB1" s="2296"/>
      <c r="AC1" s="383"/>
      <c r="AD1" s="1320" t="s">
        <v>466</v>
      </c>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c r="HQ1" s="383"/>
      <c r="HR1" s="383"/>
      <c r="HS1" s="383"/>
      <c r="HT1" s="383"/>
      <c r="HU1" s="383"/>
      <c r="HV1" s="383"/>
      <c r="HW1" s="383"/>
      <c r="HX1" s="383"/>
      <c r="HY1" s="383"/>
      <c r="HZ1" s="383"/>
      <c r="IA1" s="383"/>
      <c r="IB1" s="383"/>
      <c r="IC1" s="383"/>
      <c r="ID1" s="383"/>
      <c r="IE1" s="383"/>
      <c r="IF1" s="383"/>
      <c r="IG1" s="383"/>
      <c r="IH1" s="383"/>
      <c r="II1" s="383"/>
      <c r="IJ1" s="383"/>
      <c r="IK1" s="383"/>
      <c r="IL1" s="383"/>
      <c r="IM1" s="383"/>
      <c r="IN1" s="383"/>
      <c r="IO1" s="383"/>
      <c r="IP1" s="383"/>
      <c r="IQ1" s="383"/>
      <c r="IR1" s="383"/>
      <c r="IS1" s="383"/>
      <c r="IT1" s="383"/>
      <c r="IU1" s="383"/>
      <c r="IV1" s="383"/>
      <c r="IW1" s="383"/>
      <c r="IX1" s="383"/>
      <c r="IY1" s="383"/>
      <c r="IZ1" s="383"/>
      <c r="JA1" s="383"/>
      <c r="JB1" s="383"/>
      <c r="JC1" s="383"/>
      <c r="JD1" s="383"/>
      <c r="JE1" s="383"/>
      <c r="JF1" s="383"/>
      <c r="JG1" s="383"/>
      <c r="JH1" s="383"/>
      <c r="JI1" s="383"/>
      <c r="JJ1" s="383"/>
      <c r="JK1" s="383"/>
      <c r="JL1" s="383"/>
      <c r="JM1" s="383"/>
      <c r="JN1" s="383"/>
      <c r="JO1" s="383"/>
      <c r="JP1" s="383"/>
      <c r="JQ1" s="383"/>
      <c r="JR1" s="383"/>
      <c r="JS1" s="383"/>
      <c r="JT1" s="383"/>
      <c r="JU1" s="383"/>
      <c r="JV1" s="383"/>
      <c r="JW1" s="383"/>
      <c r="JX1" s="383"/>
      <c r="JY1" s="383"/>
      <c r="JZ1" s="383"/>
      <c r="KA1" s="383"/>
      <c r="KB1" s="383"/>
      <c r="KC1" s="383"/>
      <c r="KD1" s="383"/>
      <c r="KE1" s="383"/>
      <c r="KF1" s="383"/>
      <c r="KG1" s="383"/>
      <c r="KH1" s="383"/>
      <c r="KI1" s="383"/>
      <c r="KJ1" s="383"/>
      <c r="KK1" s="383"/>
      <c r="KL1" s="383"/>
      <c r="KM1" s="383"/>
      <c r="KN1" s="383"/>
      <c r="KO1" s="383"/>
      <c r="KP1" s="383"/>
      <c r="KQ1" s="383"/>
      <c r="KR1" s="383"/>
      <c r="KS1" s="383"/>
      <c r="KT1" s="383"/>
      <c r="KU1" s="383"/>
      <c r="KV1" s="383"/>
      <c r="KW1" s="383"/>
      <c r="KX1" s="383"/>
      <c r="KY1" s="383"/>
      <c r="KZ1" s="383"/>
      <c r="LA1" s="383"/>
      <c r="LB1" s="383"/>
      <c r="LC1" s="383"/>
      <c r="LD1" s="383"/>
      <c r="LE1" s="383"/>
      <c r="LF1" s="383"/>
      <c r="LG1" s="383"/>
      <c r="LH1" s="383"/>
      <c r="LI1" s="383"/>
      <c r="LJ1" s="383"/>
      <c r="LK1" s="383"/>
      <c r="LL1" s="383"/>
      <c r="LM1" s="383"/>
      <c r="LN1" s="383"/>
      <c r="LO1" s="383"/>
      <c r="LP1" s="383"/>
      <c r="LQ1" s="383"/>
      <c r="LR1" s="383"/>
      <c r="LS1" s="383"/>
      <c r="LT1" s="383"/>
      <c r="LU1" s="383"/>
      <c r="LV1" s="383"/>
      <c r="LW1" s="383"/>
      <c r="LX1" s="383"/>
      <c r="LY1" s="383"/>
      <c r="LZ1" s="383"/>
      <c r="MA1" s="383"/>
      <c r="MB1" s="383"/>
      <c r="MC1" s="383"/>
      <c r="MD1" s="383"/>
      <c r="ME1" s="383"/>
      <c r="MF1" s="383"/>
      <c r="MG1" s="383"/>
      <c r="MH1" s="383"/>
      <c r="MI1" s="383"/>
      <c r="MJ1" s="383"/>
      <c r="MK1" s="383"/>
      <c r="ML1" s="383"/>
      <c r="MM1" s="383"/>
      <c r="MN1" s="383"/>
      <c r="MO1" s="383"/>
      <c r="MP1" s="383"/>
      <c r="MQ1" s="383"/>
      <c r="MR1" s="383"/>
      <c r="MS1" s="383"/>
      <c r="MT1" s="383"/>
      <c r="MU1" s="383"/>
      <c r="MV1" s="383"/>
      <c r="MW1" s="383"/>
      <c r="MX1" s="383"/>
      <c r="MY1" s="383"/>
      <c r="MZ1" s="383"/>
      <c r="NA1" s="383"/>
      <c r="NB1" s="383"/>
      <c r="NC1" s="383"/>
      <c r="ND1" s="383"/>
      <c r="NE1" s="383"/>
      <c r="NF1" s="383"/>
      <c r="NG1" s="383"/>
      <c r="NH1" s="383"/>
      <c r="NI1" s="383"/>
      <c r="NJ1" s="383"/>
      <c r="NK1" s="383"/>
      <c r="NL1" s="383"/>
      <c r="NM1" s="383"/>
      <c r="NN1" s="383"/>
      <c r="NO1" s="383"/>
      <c r="NP1" s="383"/>
      <c r="NQ1" s="383"/>
      <c r="NR1" s="383"/>
      <c r="NS1" s="383"/>
      <c r="NT1" s="383"/>
      <c r="NU1" s="383"/>
      <c r="NV1" s="383"/>
      <c r="NW1" s="383"/>
      <c r="NX1" s="383"/>
      <c r="NY1" s="383"/>
      <c r="NZ1" s="383"/>
      <c r="OA1" s="383"/>
      <c r="OB1" s="383"/>
      <c r="OC1" s="383"/>
      <c r="OD1" s="383"/>
      <c r="OE1" s="383"/>
      <c r="OF1" s="383"/>
      <c r="OG1" s="383"/>
      <c r="OH1" s="383"/>
      <c r="OI1" s="383"/>
      <c r="OJ1" s="383"/>
      <c r="OK1" s="383"/>
      <c r="OL1" s="383"/>
      <c r="OM1" s="383"/>
      <c r="ON1" s="383"/>
      <c r="OO1" s="383"/>
      <c r="OP1" s="383"/>
      <c r="OQ1" s="383"/>
      <c r="OR1" s="383"/>
      <c r="OS1" s="383"/>
      <c r="OT1" s="383"/>
      <c r="OU1" s="383"/>
      <c r="OV1" s="383"/>
      <c r="OW1" s="383"/>
      <c r="OX1" s="383"/>
      <c r="OY1" s="383"/>
      <c r="OZ1" s="383"/>
      <c r="PA1" s="383"/>
      <c r="PB1" s="383"/>
      <c r="PC1" s="383"/>
      <c r="PD1" s="383"/>
      <c r="PE1" s="383"/>
      <c r="PF1" s="383"/>
      <c r="PG1" s="383"/>
      <c r="PH1" s="383"/>
      <c r="PI1" s="383"/>
      <c r="PJ1" s="383"/>
      <c r="PK1" s="383"/>
      <c r="PL1" s="383"/>
      <c r="PM1" s="383"/>
      <c r="PN1" s="383"/>
      <c r="PO1" s="383"/>
      <c r="PP1" s="383"/>
      <c r="PQ1" s="383"/>
      <c r="PR1" s="383"/>
      <c r="PS1" s="383"/>
      <c r="PT1" s="383"/>
      <c r="PU1" s="383"/>
      <c r="PV1" s="383"/>
      <c r="PW1" s="383"/>
      <c r="PX1" s="383"/>
      <c r="PY1" s="383"/>
      <c r="PZ1" s="383"/>
      <c r="QA1" s="383"/>
      <c r="QB1" s="383"/>
      <c r="QC1" s="383"/>
      <c r="QD1" s="383"/>
      <c r="QE1" s="383"/>
      <c r="QF1" s="383"/>
      <c r="QG1" s="383"/>
      <c r="QH1" s="383"/>
      <c r="QI1" s="383"/>
      <c r="QJ1" s="383"/>
      <c r="QK1" s="383"/>
      <c r="QL1" s="383"/>
      <c r="QM1" s="383"/>
      <c r="QN1" s="383"/>
      <c r="QO1" s="383"/>
      <c r="QP1" s="383"/>
      <c r="QQ1" s="383"/>
      <c r="QR1" s="383"/>
      <c r="QS1" s="383"/>
      <c r="QT1" s="383"/>
      <c r="QU1" s="383"/>
      <c r="QV1" s="383"/>
      <c r="QW1" s="383"/>
      <c r="QX1" s="383"/>
      <c r="QY1" s="383"/>
      <c r="QZ1" s="383"/>
      <c r="RA1" s="383"/>
      <c r="RB1" s="383"/>
      <c r="RC1" s="383"/>
      <c r="RD1" s="383"/>
      <c r="RE1" s="383"/>
      <c r="RF1" s="383"/>
      <c r="RG1" s="383"/>
      <c r="RH1" s="383"/>
      <c r="RI1" s="383"/>
      <c r="RJ1" s="383"/>
      <c r="RK1" s="383"/>
      <c r="RL1" s="383"/>
      <c r="RM1" s="383"/>
      <c r="RN1" s="383"/>
      <c r="RO1" s="383"/>
      <c r="RP1" s="383"/>
      <c r="RQ1" s="383"/>
      <c r="RR1" s="383"/>
      <c r="RS1" s="383"/>
      <c r="RT1" s="383"/>
      <c r="RU1" s="383"/>
      <c r="RV1" s="383"/>
      <c r="RW1" s="383"/>
      <c r="RX1" s="383"/>
      <c r="RY1" s="383"/>
      <c r="RZ1" s="383"/>
      <c r="SA1" s="383"/>
      <c r="SB1" s="383"/>
      <c r="SC1" s="383"/>
      <c r="SD1" s="383"/>
      <c r="SE1" s="383"/>
      <c r="SF1" s="383"/>
      <c r="SG1" s="383"/>
      <c r="SH1" s="383"/>
      <c r="SI1" s="383"/>
      <c r="SJ1" s="383"/>
      <c r="SK1" s="383"/>
      <c r="SL1" s="383"/>
      <c r="SM1" s="383"/>
      <c r="SN1" s="383"/>
      <c r="SO1" s="383"/>
      <c r="SP1" s="383"/>
      <c r="SQ1" s="383"/>
      <c r="SR1" s="383"/>
      <c r="SS1" s="383"/>
      <c r="ST1" s="383"/>
      <c r="SU1" s="383"/>
      <c r="SV1" s="383"/>
      <c r="SW1" s="383"/>
      <c r="SX1" s="383"/>
      <c r="SY1" s="383"/>
      <c r="SZ1" s="383"/>
      <c r="TA1" s="383"/>
      <c r="TB1" s="383"/>
      <c r="TC1" s="383"/>
      <c r="TD1" s="383"/>
      <c r="TE1" s="383"/>
      <c r="TF1" s="383"/>
      <c r="TG1" s="383"/>
      <c r="TH1" s="383"/>
      <c r="TI1" s="383"/>
      <c r="TJ1" s="383"/>
      <c r="TK1" s="383"/>
      <c r="TL1" s="383"/>
      <c r="TM1" s="383"/>
      <c r="TN1" s="383"/>
      <c r="TO1" s="383"/>
      <c r="TP1" s="383"/>
      <c r="TQ1" s="383"/>
      <c r="TR1" s="383"/>
      <c r="TS1" s="383"/>
      <c r="TT1" s="383"/>
      <c r="TU1" s="383"/>
      <c r="TV1" s="383"/>
      <c r="TW1" s="383"/>
      <c r="TX1" s="383"/>
      <c r="TY1" s="383"/>
      <c r="TZ1" s="383"/>
      <c r="UA1" s="383"/>
      <c r="UB1" s="383"/>
      <c r="UC1" s="383"/>
      <c r="UD1" s="383"/>
      <c r="UE1" s="383"/>
      <c r="UF1" s="383"/>
      <c r="UG1" s="383"/>
      <c r="UH1" s="383"/>
      <c r="UI1" s="383"/>
      <c r="UJ1" s="383"/>
      <c r="UK1" s="383"/>
      <c r="UL1" s="383"/>
      <c r="UM1" s="383"/>
      <c r="UN1" s="383"/>
      <c r="UO1" s="383"/>
      <c r="UP1" s="383"/>
      <c r="UQ1" s="383"/>
      <c r="UR1" s="383"/>
      <c r="US1" s="383"/>
      <c r="UT1" s="383"/>
      <c r="UU1" s="383"/>
      <c r="UV1" s="383"/>
      <c r="UW1" s="383"/>
      <c r="UX1" s="383"/>
      <c r="UY1" s="383"/>
      <c r="UZ1" s="383"/>
      <c r="VA1" s="383"/>
      <c r="VB1" s="383"/>
      <c r="VC1" s="383"/>
      <c r="VD1" s="383"/>
      <c r="VE1" s="383"/>
      <c r="VF1" s="383"/>
      <c r="VG1" s="383"/>
      <c r="VH1" s="383"/>
      <c r="VI1" s="383"/>
      <c r="VJ1" s="383"/>
      <c r="VK1" s="383"/>
      <c r="VL1" s="383"/>
      <c r="VM1" s="383"/>
      <c r="VN1" s="383"/>
      <c r="VO1" s="383"/>
      <c r="VP1" s="383"/>
      <c r="VQ1" s="383"/>
      <c r="VR1" s="383"/>
      <c r="VS1" s="383"/>
      <c r="VT1" s="383"/>
      <c r="VU1" s="383"/>
      <c r="VV1" s="383"/>
      <c r="VW1" s="383"/>
      <c r="VX1" s="383"/>
      <c r="VY1" s="383"/>
      <c r="VZ1" s="383"/>
      <c r="WA1" s="383"/>
      <c r="WB1" s="383"/>
      <c r="WC1" s="383"/>
      <c r="WD1" s="383"/>
      <c r="WE1" s="383"/>
      <c r="WF1" s="383"/>
      <c r="WG1" s="383"/>
      <c r="WH1" s="383"/>
      <c r="WI1" s="383"/>
      <c r="WJ1" s="383"/>
      <c r="WK1" s="383"/>
      <c r="WL1" s="383"/>
      <c r="WM1" s="383"/>
      <c r="WN1" s="383"/>
      <c r="WO1" s="383"/>
      <c r="WP1" s="383"/>
      <c r="WQ1" s="383"/>
      <c r="WR1" s="383"/>
      <c r="WS1" s="383"/>
      <c r="WT1" s="383"/>
      <c r="WU1" s="383"/>
      <c r="WV1" s="383"/>
      <c r="WW1" s="383"/>
      <c r="WX1" s="383"/>
      <c r="WY1" s="383"/>
      <c r="WZ1" s="383"/>
      <c r="XA1" s="383"/>
      <c r="XB1" s="383"/>
      <c r="XC1" s="383"/>
      <c r="XD1" s="383"/>
      <c r="XE1" s="383"/>
      <c r="XF1" s="383"/>
      <c r="XG1" s="383"/>
      <c r="XH1" s="383"/>
      <c r="XI1" s="383"/>
      <c r="XJ1" s="383"/>
      <c r="XK1" s="383"/>
      <c r="XL1" s="383"/>
      <c r="XM1" s="383"/>
      <c r="XN1" s="383"/>
      <c r="XO1" s="383"/>
      <c r="XP1" s="383"/>
      <c r="XQ1" s="383"/>
      <c r="XR1" s="383"/>
      <c r="XS1" s="383"/>
      <c r="XT1" s="383"/>
      <c r="XU1" s="383"/>
      <c r="XV1" s="383"/>
      <c r="XW1" s="383"/>
      <c r="XX1" s="383"/>
      <c r="XY1" s="383"/>
      <c r="XZ1" s="383"/>
      <c r="YA1" s="383"/>
      <c r="YB1" s="383"/>
      <c r="YC1" s="383"/>
      <c r="YD1" s="383"/>
      <c r="YE1" s="383"/>
      <c r="YF1" s="383"/>
      <c r="YG1" s="383"/>
      <c r="YH1" s="383"/>
      <c r="YI1" s="383"/>
      <c r="YJ1" s="383"/>
      <c r="YK1" s="383"/>
      <c r="YL1" s="383"/>
      <c r="YM1" s="383"/>
      <c r="YN1" s="383"/>
      <c r="YO1" s="383"/>
      <c r="YP1" s="383"/>
      <c r="YQ1" s="383"/>
      <c r="YR1" s="383"/>
      <c r="YS1" s="383"/>
      <c r="YT1" s="383"/>
      <c r="YU1" s="383"/>
      <c r="YV1" s="383"/>
      <c r="YW1" s="383"/>
      <c r="YX1" s="383"/>
      <c r="YY1" s="383"/>
      <c r="YZ1" s="383"/>
      <c r="ZA1" s="383"/>
      <c r="ZB1" s="383"/>
      <c r="ZC1" s="383"/>
      <c r="ZD1" s="383"/>
      <c r="ZE1" s="383"/>
      <c r="ZF1" s="383"/>
      <c r="ZG1" s="383"/>
      <c r="ZH1" s="383"/>
      <c r="ZI1" s="383"/>
      <c r="ZJ1" s="383"/>
      <c r="ZK1" s="383"/>
      <c r="ZL1" s="383"/>
      <c r="ZM1" s="383"/>
      <c r="ZN1" s="383"/>
      <c r="ZO1" s="383"/>
      <c r="ZP1" s="383"/>
      <c r="ZQ1" s="383"/>
      <c r="ZR1" s="383"/>
      <c r="ZS1" s="383"/>
      <c r="ZT1" s="383"/>
      <c r="ZU1" s="383"/>
      <c r="ZV1" s="383"/>
      <c r="ZW1" s="383"/>
      <c r="ZX1" s="383"/>
      <c r="ZY1" s="383"/>
      <c r="ZZ1" s="383"/>
      <c r="AAA1" s="383"/>
      <c r="AAB1" s="383"/>
      <c r="AAC1" s="383"/>
      <c r="AAD1" s="383"/>
      <c r="AAE1" s="383"/>
      <c r="AAF1" s="383"/>
      <c r="AAG1" s="383"/>
      <c r="AAH1" s="383"/>
      <c r="AAI1" s="383"/>
      <c r="AAJ1" s="383"/>
      <c r="AAK1" s="383"/>
      <c r="AAL1" s="383"/>
      <c r="AAM1" s="383"/>
      <c r="AAN1" s="383"/>
      <c r="AAO1" s="383"/>
      <c r="AAP1" s="383"/>
      <c r="AAQ1" s="383"/>
      <c r="AAR1" s="383"/>
      <c r="AAS1" s="383"/>
      <c r="AAT1" s="383"/>
      <c r="AAU1" s="383"/>
      <c r="AAV1" s="383"/>
      <c r="AAW1" s="383"/>
      <c r="AAX1" s="383"/>
      <c r="AAY1" s="383"/>
      <c r="AAZ1" s="383"/>
      <c r="ABA1" s="383"/>
      <c r="ABB1" s="383"/>
      <c r="ABC1" s="383"/>
      <c r="ABD1" s="383"/>
      <c r="ABE1" s="383"/>
      <c r="ABF1" s="383"/>
      <c r="ABG1" s="383"/>
      <c r="ABH1" s="383"/>
      <c r="ABI1" s="383"/>
      <c r="ABJ1" s="383"/>
      <c r="ABK1" s="383"/>
      <c r="ABL1" s="383"/>
      <c r="ABM1" s="383"/>
      <c r="ABN1" s="383"/>
      <c r="ABO1" s="383"/>
      <c r="ABP1" s="383"/>
      <c r="ABQ1" s="383"/>
      <c r="ABR1" s="383"/>
      <c r="ABS1" s="383"/>
      <c r="ABT1" s="383"/>
      <c r="ABU1" s="383"/>
      <c r="ABV1" s="383"/>
      <c r="ABW1" s="383"/>
      <c r="ABX1" s="383"/>
      <c r="ABY1" s="383"/>
      <c r="ABZ1" s="383"/>
      <c r="ACA1" s="383"/>
      <c r="ACB1" s="383"/>
      <c r="ACC1" s="383"/>
      <c r="ACD1" s="383"/>
      <c r="ACE1" s="383"/>
      <c r="ACF1" s="383"/>
      <c r="ACG1" s="383"/>
      <c r="ACH1" s="383"/>
      <c r="ACI1" s="383"/>
      <c r="ACJ1" s="383"/>
      <c r="ACK1" s="383"/>
      <c r="ACL1" s="383"/>
      <c r="ACM1" s="383"/>
      <c r="ACN1" s="383"/>
      <c r="ACO1" s="383"/>
      <c r="ACP1" s="383"/>
      <c r="ACQ1" s="383"/>
      <c r="ACR1" s="383"/>
      <c r="ACS1" s="383"/>
      <c r="ACT1" s="383"/>
      <c r="ACU1" s="383"/>
      <c r="ACV1" s="383"/>
      <c r="ACW1" s="383"/>
      <c r="ACX1" s="383"/>
      <c r="ACY1" s="383"/>
      <c r="ACZ1" s="383"/>
      <c r="ADA1" s="383"/>
      <c r="ADB1" s="383"/>
      <c r="ADC1" s="383"/>
      <c r="ADD1" s="383"/>
      <c r="ADE1" s="383"/>
      <c r="ADF1" s="383"/>
      <c r="ADG1" s="383"/>
      <c r="ADH1" s="383"/>
      <c r="ADI1" s="383"/>
      <c r="ADJ1" s="383"/>
      <c r="ADK1" s="383"/>
      <c r="ADL1" s="383"/>
      <c r="ADM1" s="383"/>
      <c r="ADN1" s="383"/>
      <c r="ADO1" s="383"/>
      <c r="ADP1" s="383"/>
      <c r="ADQ1" s="383"/>
      <c r="ADR1" s="383"/>
      <c r="ADS1" s="383"/>
      <c r="ADT1" s="383"/>
      <c r="ADU1" s="383"/>
      <c r="ADV1" s="383"/>
      <c r="ADW1" s="383"/>
      <c r="ADX1" s="383"/>
      <c r="ADY1" s="383"/>
      <c r="ADZ1" s="383"/>
      <c r="AEA1" s="383"/>
      <c r="AEB1" s="383"/>
      <c r="AEC1" s="383"/>
      <c r="AED1" s="383"/>
      <c r="AEE1" s="383"/>
      <c r="AEF1" s="383"/>
      <c r="AEG1" s="383"/>
      <c r="AEH1" s="383"/>
      <c r="AEI1" s="383"/>
      <c r="AEJ1" s="383"/>
      <c r="AEK1" s="383"/>
      <c r="AEL1" s="383"/>
      <c r="AEM1" s="383"/>
      <c r="AEN1" s="383"/>
      <c r="AEO1" s="383"/>
      <c r="AEP1" s="383"/>
      <c r="AEQ1" s="383"/>
      <c r="AER1" s="383"/>
      <c r="AES1" s="383"/>
      <c r="AET1" s="383"/>
      <c r="AEU1" s="383"/>
      <c r="AEV1" s="383"/>
      <c r="AEW1" s="383"/>
      <c r="AEX1" s="383"/>
      <c r="AEY1" s="383"/>
      <c r="AEZ1" s="383"/>
      <c r="AFA1" s="383"/>
      <c r="AFB1" s="383"/>
      <c r="AFC1" s="383"/>
      <c r="AFD1" s="383"/>
      <c r="AFE1" s="383"/>
      <c r="AFF1" s="383"/>
      <c r="AFG1" s="383"/>
      <c r="AFH1" s="383"/>
      <c r="AFI1" s="383"/>
      <c r="AFJ1" s="383"/>
      <c r="AFK1" s="383"/>
      <c r="AFL1" s="383"/>
      <c r="AFM1" s="383"/>
      <c r="AFN1" s="383"/>
      <c r="AFO1" s="383"/>
      <c r="AFP1" s="383"/>
      <c r="AFQ1" s="383"/>
      <c r="AFR1" s="383"/>
      <c r="AFS1" s="383"/>
      <c r="AFT1" s="383"/>
      <c r="AFU1" s="383"/>
      <c r="AFV1" s="383"/>
      <c r="AFW1" s="383"/>
      <c r="AFX1" s="383"/>
      <c r="AFY1" s="383"/>
      <c r="AFZ1" s="383"/>
      <c r="AGA1" s="383"/>
      <c r="AGB1" s="383"/>
      <c r="AGC1" s="383"/>
      <c r="AGD1" s="383"/>
      <c r="AGE1" s="383"/>
      <c r="AGF1" s="383"/>
      <c r="AGG1" s="383"/>
      <c r="AGH1" s="383"/>
      <c r="AGI1" s="383"/>
      <c r="AGJ1" s="383"/>
      <c r="AGK1" s="383"/>
      <c r="AGL1" s="383"/>
      <c r="AGM1" s="383"/>
      <c r="AGN1" s="383"/>
      <c r="AGO1" s="383"/>
      <c r="AGP1" s="383"/>
      <c r="AGQ1" s="383"/>
      <c r="AGR1" s="383"/>
      <c r="AGS1" s="383"/>
      <c r="AGT1" s="383"/>
      <c r="AGU1" s="383"/>
      <c r="AGV1" s="383"/>
      <c r="AGW1" s="383"/>
      <c r="AGX1" s="383"/>
      <c r="AGY1" s="383"/>
      <c r="AGZ1" s="383"/>
      <c r="AHA1" s="383"/>
      <c r="AHB1" s="383"/>
      <c r="AHC1" s="383"/>
      <c r="AHD1" s="383"/>
      <c r="AHE1" s="383"/>
      <c r="AHF1" s="383"/>
      <c r="AHG1" s="383"/>
      <c r="AHH1" s="383"/>
      <c r="AHI1" s="383"/>
      <c r="AHJ1" s="383"/>
      <c r="AHK1" s="383"/>
      <c r="AHL1" s="383"/>
      <c r="AHM1" s="383"/>
      <c r="AHN1" s="383"/>
      <c r="AHO1" s="383"/>
      <c r="AHP1" s="383"/>
      <c r="AHQ1" s="383"/>
      <c r="AHR1" s="383"/>
      <c r="AHS1" s="383"/>
      <c r="AHT1" s="383"/>
      <c r="AHU1" s="383"/>
      <c r="AHV1" s="383"/>
      <c r="AHW1" s="383"/>
      <c r="AHX1" s="383"/>
      <c r="AHY1" s="383"/>
      <c r="AHZ1" s="383"/>
      <c r="AIA1" s="383"/>
      <c r="AIB1" s="383"/>
      <c r="AIC1" s="383"/>
      <c r="AID1" s="383"/>
      <c r="AIE1" s="383"/>
      <c r="AIF1" s="383"/>
      <c r="AIG1" s="383"/>
      <c r="AIH1" s="383"/>
      <c r="AII1" s="383"/>
      <c r="AIJ1" s="383"/>
      <c r="AIK1" s="383"/>
      <c r="AIL1" s="383"/>
      <c r="AIM1" s="383"/>
      <c r="AIN1" s="383"/>
      <c r="AIO1" s="383"/>
      <c r="AIP1" s="383"/>
      <c r="AIQ1" s="383"/>
      <c r="AIR1" s="383"/>
      <c r="AIS1" s="383"/>
      <c r="AIT1" s="383"/>
      <c r="AIU1" s="383"/>
      <c r="AIV1" s="383"/>
      <c r="AIW1" s="383"/>
      <c r="AIX1" s="383"/>
      <c r="AIY1" s="383"/>
      <c r="AIZ1" s="383"/>
      <c r="AJA1" s="383"/>
      <c r="AJB1" s="383"/>
      <c r="AJC1" s="383"/>
      <c r="AJD1" s="383"/>
      <c r="AJE1" s="383"/>
      <c r="AJF1" s="383"/>
      <c r="AJG1" s="383"/>
      <c r="AJH1" s="383"/>
      <c r="AJI1" s="383"/>
      <c r="AJJ1" s="383"/>
      <c r="AJK1" s="383"/>
      <c r="AJL1" s="383"/>
      <c r="AJM1" s="383"/>
      <c r="AJN1" s="383"/>
      <c r="AJO1" s="383"/>
      <c r="AJP1" s="383"/>
      <c r="AJQ1" s="383"/>
      <c r="AJR1" s="383"/>
      <c r="AJS1" s="383"/>
      <c r="AJT1" s="383"/>
      <c r="AJU1" s="383"/>
      <c r="AJV1" s="383"/>
      <c r="AJW1" s="383"/>
      <c r="AJX1" s="383"/>
      <c r="AJY1" s="383"/>
      <c r="AJZ1" s="383"/>
      <c r="AKA1" s="383"/>
      <c r="AKB1" s="383"/>
      <c r="AKC1" s="383"/>
      <c r="AKD1" s="383"/>
      <c r="AKE1" s="383"/>
      <c r="AKF1" s="383"/>
      <c r="AKG1" s="383"/>
      <c r="AKH1" s="383"/>
      <c r="AKI1" s="383"/>
      <c r="AKJ1" s="383"/>
      <c r="AKK1" s="383"/>
      <c r="AKL1" s="383"/>
      <c r="AKM1" s="383"/>
      <c r="AKN1" s="383"/>
      <c r="AKO1" s="383"/>
      <c r="AKP1" s="383"/>
      <c r="AKQ1" s="383"/>
      <c r="AKR1" s="383"/>
      <c r="AKS1" s="383"/>
      <c r="AKT1" s="383"/>
      <c r="AKU1" s="383"/>
      <c r="AKV1" s="383"/>
      <c r="AKW1" s="383"/>
      <c r="AKX1" s="383"/>
      <c r="AKY1" s="383"/>
      <c r="AKZ1" s="383"/>
      <c r="ALA1" s="383"/>
      <c r="ALB1" s="383"/>
      <c r="ALC1" s="383"/>
      <c r="ALD1" s="383"/>
      <c r="ALE1" s="383"/>
      <c r="ALF1" s="383"/>
      <c r="ALG1" s="383"/>
      <c r="ALH1" s="383"/>
      <c r="ALI1" s="383"/>
      <c r="ALJ1" s="383"/>
      <c r="ALK1" s="383"/>
      <c r="ALL1" s="383"/>
      <c r="ALM1" s="383"/>
      <c r="ALN1" s="383"/>
      <c r="ALO1" s="383"/>
      <c r="ALP1" s="383"/>
      <c r="ALQ1" s="383"/>
      <c r="ALR1" s="383"/>
      <c r="ALS1" s="383"/>
      <c r="ALT1" s="383"/>
      <c r="ALU1" s="383"/>
      <c r="ALV1" s="383"/>
      <c r="ALW1" s="383"/>
      <c r="ALX1" s="383"/>
      <c r="ALY1" s="383"/>
      <c r="ALZ1" s="383"/>
      <c r="AMA1" s="383"/>
      <c r="AMB1" s="383"/>
      <c r="AMC1" s="383"/>
      <c r="AMD1" s="383"/>
      <c r="AME1" s="383"/>
      <c r="AMF1" s="383"/>
      <c r="AMG1" s="383"/>
      <c r="AMH1" s="383"/>
      <c r="AMI1" s="383"/>
      <c r="AMJ1" s="383"/>
      <c r="AMK1" s="383"/>
      <c r="AML1" s="383"/>
      <c r="AMM1" s="383"/>
      <c r="AMN1" s="383"/>
      <c r="AMO1" s="383"/>
      <c r="AMP1" s="383"/>
      <c r="AMQ1" s="383"/>
      <c r="AMR1" s="383"/>
      <c r="AMS1" s="383"/>
      <c r="AMT1" s="383"/>
      <c r="AMU1" s="383"/>
      <c r="AMV1" s="383"/>
      <c r="AMW1" s="383"/>
      <c r="AMX1" s="383"/>
      <c r="AMY1" s="383"/>
      <c r="AMZ1" s="383"/>
      <c r="ANA1" s="383"/>
      <c r="ANB1" s="383"/>
      <c r="ANC1" s="383"/>
      <c r="AND1" s="383"/>
      <c r="ANE1" s="383"/>
      <c r="ANF1" s="383"/>
      <c r="ANG1" s="383"/>
      <c r="ANH1" s="383"/>
      <c r="ANI1" s="383"/>
      <c r="ANJ1" s="383"/>
      <c r="ANK1" s="383"/>
      <c r="ANL1" s="383"/>
      <c r="ANM1" s="383"/>
      <c r="ANN1" s="383"/>
      <c r="ANO1" s="383"/>
      <c r="ANP1" s="383"/>
      <c r="ANQ1" s="383"/>
      <c r="ANR1" s="383"/>
      <c r="ANS1" s="383"/>
      <c r="ANT1" s="383"/>
      <c r="ANU1" s="383"/>
      <c r="ANV1" s="383"/>
      <c r="ANW1" s="383"/>
      <c r="ANX1" s="383"/>
      <c r="ANY1" s="383"/>
      <c r="ANZ1" s="383"/>
      <c r="AOA1" s="383"/>
      <c r="AOB1" s="383"/>
      <c r="AOC1" s="383"/>
      <c r="AOD1" s="383"/>
      <c r="AOE1" s="383"/>
      <c r="AOF1" s="383"/>
      <c r="AOG1" s="383"/>
      <c r="AOH1" s="383"/>
      <c r="AOI1" s="383"/>
      <c r="AOJ1" s="383"/>
      <c r="AOK1" s="383"/>
      <c r="AOL1" s="383"/>
      <c r="AOM1" s="383"/>
      <c r="AON1" s="383"/>
      <c r="AOO1" s="383"/>
      <c r="AOP1" s="383"/>
      <c r="AOQ1" s="383"/>
      <c r="AOR1" s="383"/>
      <c r="AOS1" s="383"/>
      <c r="AOT1" s="383"/>
      <c r="AOU1" s="383"/>
      <c r="AOV1" s="383"/>
      <c r="AOW1" s="383"/>
      <c r="AOX1" s="383"/>
      <c r="AOY1" s="383"/>
      <c r="AOZ1" s="383"/>
      <c r="APA1" s="383"/>
      <c r="APB1" s="383"/>
      <c r="APC1" s="383"/>
      <c r="APD1" s="383"/>
      <c r="APE1" s="383"/>
      <c r="APF1" s="383"/>
      <c r="APG1" s="383"/>
      <c r="APH1" s="383"/>
      <c r="API1" s="383"/>
      <c r="APJ1" s="383"/>
      <c r="APK1" s="383"/>
      <c r="APL1" s="383"/>
      <c r="APM1" s="383"/>
      <c r="APN1" s="383"/>
      <c r="APO1" s="383"/>
      <c r="APP1" s="383"/>
      <c r="APQ1" s="383"/>
      <c r="APR1" s="383"/>
      <c r="APS1" s="383"/>
      <c r="APT1" s="383"/>
      <c r="APU1" s="383"/>
      <c r="APV1" s="383"/>
      <c r="APW1" s="383"/>
      <c r="APX1" s="383"/>
      <c r="APY1" s="383"/>
      <c r="APZ1" s="383"/>
      <c r="AQA1" s="383"/>
      <c r="AQB1" s="383"/>
      <c r="AQC1" s="383"/>
      <c r="AQD1" s="383"/>
      <c r="AQE1" s="383"/>
      <c r="AQF1" s="383"/>
      <c r="AQG1" s="383"/>
      <c r="AQH1" s="383"/>
      <c r="AQI1" s="383"/>
      <c r="AQJ1" s="383"/>
      <c r="AQK1" s="383"/>
      <c r="AQL1" s="383"/>
      <c r="AQM1" s="383"/>
      <c r="AQN1" s="383"/>
      <c r="AQO1" s="383"/>
      <c r="AQP1" s="383"/>
      <c r="AQQ1" s="383"/>
      <c r="AQR1" s="383"/>
      <c r="AQS1" s="383"/>
      <c r="AQT1" s="383"/>
      <c r="AQU1" s="383"/>
      <c r="AQV1" s="383"/>
      <c r="AQW1" s="383"/>
      <c r="AQX1" s="383"/>
      <c r="AQY1" s="383"/>
      <c r="AQZ1" s="383"/>
      <c r="ARA1" s="383"/>
      <c r="ARB1" s="383"/>
      <c r="ARC1" s="383"/>
      <c r="ARD1" s="383"/>
      <c r="ARE1" s="383"/>
      <c r="ARF1" s="383"/>
      <c r="ARG1" s="383"/>
      <c r="ARH1" s="383"/>
      <c r="ARI1" s="383"/>
      <c r="ARJ1" s="383"/>
      <c r="ARK1" s="383"/>
      <c r="ARL1" s="383"/>
      <c r="ARM1" s="383"/>
      <c r="ARN1" s="383"/>
      <c r="ARO1" s="383"/>
      <c r="ARP1" s="383"/>
      <c r="ARQ1" s="383"/>
      <c r="ARR1" s="383"/>
      <c r="ARS1" s="383"/>
      <c r="ART1" s="383"/>
      <c r="ARU1" s="383"/>
      <c r="ARV1" s="383"/>
      <c r="ARW1" s="383"/>
      <c r="ARX1" s="383"/>
      <c r="ARY1" s="383"/>
      <c r="ARZ1" s="383"/>
      <c r="ASA1" s="383"/>
      <c r="ASB1" s="383"/>
      <c r="ASC1" s="383"/>
      <c r="ASD1" s="383"/>
      <c r="ASE1" s="383"/>
      <c r="ASF1" s="383"/>
      <c r="ASG1" s="383"/>
      <c r="ASH1" s="383"/>
      <c r="ASI1" s="383"/>
      <c r="ASJ1" s="383"/>
      <c r="ASK1" s="383"/>
      <c r="ASL1" s="383"/>
      <c r="ASM1" s="383"/>
      <c r="ASN1" s="383"/>
      <c r="ASO1" s="383"/>
      <c r="ASP1" s="383"/>
      <c r="ASQ1" s="383"/>
      <c r="ASR1" s="383"/>
      <c r="ASS1" s="383"/>
      <c r="AST1" s="383"/>
      <c r="ASU1" s="383"/>
      <c r="ASV1" s="383"/>
      <c r="ASW1" s="383"/>
      <c r="ASX1" s="383"/>
      <c r="ASY1" s="383"/>
      <c r="ASZ1" s="383"/>
      <c r="ATA1" s="383"/>
      <c r="ATB1" s="383"/>
      <c r="ATC1" s="383"/>
      <c r="ATD1" s="383"/>
      <c r="ATE1" s="383"/>
      <c r="ATF1" s="383"/>
      <c r="ATG1" s="383"/>
      <c r="ATH1" s="383"/>
      <c r="ATI1" s="383"/>
      <c r="ATJ1" s="383"/>
      <c r="ATK1" s="383"/>
      <c r="ATL1" s="383"/>
      <c r="ATM1" s="383"/>
      <c r="ATN1" s="383"/>
      <c r="ATO1" s="383"/>
      <c r="ATP1" s="383"/>
      <c r="ATQ1" s="383"/>
      <c r="ATR1" s="383"/>
      <c r="ATS1" s="383"/>
      <c r="ATT1" s="383"/>
      <c r="ATU1" s="383"/>
      <c r="ATV1" s="383"/>
      <c r="ATW1" s="383"/>
      <c r="ATX1" s="383"/>
      <c r="ATY1" s="383"/>
      <c r="ATZ1" s="383"/>
      <c r="AUA1" s="383"/>
      <c r="AUB1" s="383"/>
      <c r="AUC1" s="383"/>
      <c r="AUD1" s="383"/>
      <c r="AUE1" s="383"/>
      <c r="AUF1" s="383"/>
      <c r="AUG1" s="383"/>
      <c r="AUH1" s="383"/>
      <c r="AUI1" s="383"/>
      <c r="AUJ1" s="383"/>
      <c r="AUK1" s="383"/>
      <c r="AUL1" s="383"/>
      <c r="AUM1" s="383"/>
      <c r="AUN1" s="383"/>
      <c r="AUO1" s="383"/>
      <c r="AUP1" s="383"/>
      <c r="AUQ1" s="383"/>
      <c r="AUR1" s="383"/>
      <c r="AUS1" s="383"/>
      <c r="AUT1" s="383"/>
      <c r="AUU1" s="383"/>
      <c r="AUV1" s="383"/>
      <c r="AUW1" s="383"/>
      <c r="AUX1" s="383"/>
      <c r="AUY1" s="383"/>
      <c r="AUZ1" s="383"/>
      <c r="AVA1" s="383"/>
      <c r="AVB1" s="383"/>
      <c r="AVC1" s="383"/>
      <c r="AVD1" s="383"/>
      <c r="AVE1" s="383"/>
      <c r="AVF1" s="383"/>
      <c r="AVG1" s="383"/>
      <c r="AVH1" s="383"/>
      <c r="AVI1" s="383"/>
      <c r="AVJ1" s="383"/>
      <c r="AVK1" s="383"/>
      <c r="AVL1" s="383"/>
      <c r="AVM1" s="383"/>
      <c r="AVN1" s="383"/>
      <c r="AVO1" s="383"/>
      <c r="AVP1" s="383"/>
      <c r="AVQ1" s="383"/>
      <c r="AVR1" s="383"/>
      <c r="AVS1" s="383"/>
      <c r="AVT1" s="383"/>
      <c r="AVU1" s="383"/>
      <c r="AVV1" s="383"/>
      <c r="AVW1" s="383"/>
      <c r="AVX1" s="383"/>
      <c r="AVY1" s="383"/>
      <c r="AVZ1" s="383"/>
      <c r="AWA1" s="383"/>
      <c r="AWB1" s="383"/>
      <c r="AWC1" s="383"/>
      <c r="AWD1" s="383"/>
      <c r="AWE1" s="383"/>
      <c r="AWF1" s="383"/>
      <c r="AWG1" s="383"/>
      <c r="AWH1" s="383"/>
      <c r="AWI1" s="383"/>
      <c r="AWJ1" s="383"/>
      <c r="AWK1" s="383"/>
      <c r="AWL1" s="383"/>
      <c r="AWM1" s="383"/>
      <c r="AWN1" s="383"/>
      <c r="AWO1" s="383"/>
      <c r="AWP1" s="383"/>
      <c r="AWQ1" s="383"/>
      <c r="AWR1" s="383"/>
      <c r="AWS1" s="383"/>
      <c r="AWT1" s="383"/>
      <c r="AWU1" s="383"/>
      <c r="AWV1" s="383"/>
      <c r="AWW1" s="383"/>
      <c r="AWX1" s="383"/>
      <c r="AWY1" s="383"/>
      <c r="AWZ1" s="383"/>
      <c r="AXA1" s="383"/>
      <c r="AXB1" s="383"/>
      <c r="AXC1" s="383"/>
      <c r="AXD1" s="383"/>
      <c r="AXE1" s="383"/>
      <c r="AXF1" s="383"/>
      <c r="AXG1" s="383"/>
      <c r="AXH1" s="383"/>
      <c r="AXI1" s="383"/>
      <c r="AXJ1" s="383"/>
      <c r="AXK1" s="383"/>
      <c r="AXL1" s="383"/>
      <c r="AXM1" s="383"/>
      <c r="AXN1" s="383"/>
      <c r="AXO1" s="383"/>
      <c r="AXP1" s="383"/>
      <c r="AXQ1" s="383"/>
      <c r="AXR1" s="383"/>
      <c r="AXS1" s="383"/>
      <c r="AXT1" s="383"/>
      <c r="AXU1" s="383"/>
      <c r="AXV1" s="383"/>
      <c r="AXW1" s="383"/>
      <c r="AXX1" s="383"/>
      <c r="AXY1" s="383"/>
      <c r="AXZ1" s="383"/>
      <c r="AYA1" s="383"/>
      <c r="AYB1" s="383"/>
      <c r="AYC1" s="383"/>
      <c r="AYD1" s="383"/>
      <c r="AYE1" s="383"/>
      <c r="AYF1" s="383"/>
      <c r="AYG1" s="383"/>
      <c r="AYH1" s="383"/>
      <c r="AYI1" s="383"/>
      <c r="AYJ1" s="383"/>
      <c r="AYK1" s="383"/>
      <c r="AYL1" s="383"/>
      <c r="AYM1" s="383"/>
      <c r="AYN1" s="383"/>
      <c r="AYO1" s="383"/>
      <c r="AYP1" s="383"/>
      <c r="AYQ1" s="383"/>
      <c r="AYR1" s="383"/>
      <c r="AYS1" s="383"/>
      <c r="AYT1" s="383"/>
      <c r="AYU1" s="383"/>
      <c r="AYV1" s="383"/>
      <c r="AYW1" s="383"/>
      <c r="AYX1" s="383"/>
      <c r="AYY1" s="383"/>
      <c r="AYZ1" s="383"/>
      <c r="AZA1" s="383"/>
      <c r="AZB1" s="383"/>
      <c r="AZC1" s="383"/>
      <c r="AZD1" s="383"/>
      <c r="AZE1" s="383"/>
      <c r="AZF1" s="383"/>
      <c r="AZG1" s="383"/>
      <c r="AZH1" s="383"/>
      <c r="AZI1" s="383"/>
      <c r="AZJ1" s="383"/>
      <c r="AZK1" s="383"/>
      <c r="AZL1" s="383"/>
      <c r="AZM1" s="383"/>
      <c r="AZN1" s="383"/>
      <c r="AZO1" s="383"/>
      <c r="AZP1" s="383"/>
      <c r="AZQ1" s="383"/>
      <c r="AZR1" s="383"/>
      <c r="AZS1" s="383"/>
      <c r="AZT1" s="383"/>
      <c r="AZU1" s="383"/>
      <c r="AZV1" s="383"/>
      <c r="AZW1" s="383"/>
      <c r="AZX1" s="383"/>
      <c r="AZY1" s="383"/>
      <c r="AZZ1" s="383"/>
      <c r="BAA1" s="383"/>
      <c r="BAB1" s="383"/>
      <c r="BAC1" s="383"/>
      <c r="BAD1" s="383"/>
      <c r="BAE1" s="383"/>
      <c r="BAF1" s="383"/>
      <c r="BAG1" s="383"/>
      <c r="BAH1" s="383"/>
      <c r="BAI1" s="383"/>
      <c r="BAJ1" s="383"/>
      <c r="BAK1" s="383"/>
      <c r="BAL1" s="383"/>
      <c r="BAM1" s="383"/>
      <c r="BAN1" s="383"/>
      <c r="BAO1" s="383"/>
      <c r="BAP1" s="383"/>
      <c r="BAQ1" s="383"/>
      <c r="BAR1" s="383"/>
      <c r="BAS1" s="383"/>
      <c r="BAT1" s="383"/>
      <c r="BAU1" s="383"/>
      <c r="BAV1" s="383"/>
      <c r="BAW1" s="383"/>
      <c r="BAX1" s="383"/>
      <c r="BAY1" s="383"/>
      <c r="BAZ1" s="383"/>
      <c r="BBA1" s="383"/>
      <c r="BBB1" s="383"/>
      <c r="BBC1" s="383"/>
      <c r="BBD1" s="383"/>
      <c r="BBE1" s="383"/>
      <c r="BBF1" s="383"/>
      <c r="BBG1" s="383"/>
      <c r="BBH1" s="383"/>
      <c r="BBI1" s="383"/>
      <c r="BBJ1" s="383"/>
      <c r="BBK1" s="383"/>
      <c r="BBL1" s="383"/>
      <c r="BBM1" s="383"/>
      <c r="BBN1" s="383"/>
      <c r="BBO1" s="383"/>
      <c r="BBP1" s="383"/>
      <c r="BBQ1" s="383"/>
      <c r="BBR1" s="383"/>
      <c r="BBS1" s="383"/>
      <c r="BBT1" s="383"/>
      <c r="BBU1" s="383"/>
      <c r="BBV1" s="383"/>
      <c r="BBW1" s="383"/>
      <c r="BBX1" s="383"/>
      <c r="BBY1" s="383"/>
      <c r="BBZ1" s="383"/>
      <c r="BCA1" s="383"/>
      <c r="BCB1" s="383"/>
      <c r="BCC1" s="383"/>
      <c r="BCD1" s="383"/>
      <c r="BCE1" s="383"/>
      <c r="BCF1" s="383"/>
      <c r="BCG1" s="383"/>
      <c r="BCH1" s="383"/>
      <c r="BCI1" s="383"/>
      <c r="BCJ1" s="383"/>
      <c r="BCK1" s="383"/>
      <c r="BCL1" s="383"/>
      <c r="BCM1" s="383"/>
      <c r="BCN1" s="383"/>
      <c r="BCO1" s="383"/>
      <c r="BCP1" s="383"/>
      <c r="BCQ1" s="383"/>
      <c r="BCR1" s="383"/>
      <c r="BCS1" s="383"/>
      <c r="BCT1" s="383"/>
      <c r="BCU1" s="383"/>
      <c r="BCV1" s="383"/>
      <c r="BCW1" s="383"/>
      <c r="BCX1" s="383"/>
      <c r="BCY1" s="383"/>
      <c r="BCZ1" s="383"/>
      <c r="BDA1" s="383"/>
      <c r="BDB1" s="383"/>
      <c r="BDC1" s="383"/>
      <c r="BDD1" s="383"/>
      <c r="BDE1" s="383"/>
      <c r="BDF1" s="383"/>
      <c r="BDG1" s="383"/>
      <c r="BDH1" s="383"/>
      <c r="BDI1" s="383"/>
      <c r="BDJ1" s="383"/>
      <c r="BDK1" s="383"/>
      <c r="BDL1" s="383"/>
      <c r="BDM1" s="383"/>
      <c r="BDN1" s="383"/>
      <c r="BDO1" s="383"/>
      <c r="BDP1" s="383"/>
      <c r="BDQ1" s="383"/>
      <c r="BDR1" s="383"/>
      <c r="BDS1" s="383"/>
      <c r="BDT1" s="383"/>
      <c r="BDU1" s="383"/>
      <c r="BDV1" s="383"/>
      <c r="BDW1" s="383"/>
      <c r="BDX1" s="383"/>
      <c r="BDY1" s="383"/>
      <c r="BDZ1" s="383"/>
      <c r="BEA1" s="383"/>
      <c r="BEB1" s="383"/>
      <c r="BEC1" s="383"/>
      <c r="BED1" s="383"/>
      <c r="BEE1" s="383"/>
      <c r="BEF1" s="383"/>
      <c r="BEG1" s="383"/>
      <c r="BEH1" s="383"/>
      <c r="BEI1" s="383"/>
      <c r="BEJ1" s="383"/>
      <c r="BEK1" s="383"/>
      <c r="BEL1" s="383"/>
      <c r="BEM1" s="383"/>
      <c r="BEN1" s="383"/>
      <c r="BEO1" s="383"/>
      <c r="BEP1" s="383"/>
      <c r="BEQ1" s="383"/>
      <c r="BER1" s="383"/>
      <c r="BES1" s="383"/>
      <c r="BET1" s="383"/>
      <c r="BEU1" s="383"/>
      <c r="BEV1" s="383"/>
      <c r="BEW1" s="383"/>
      <c r="BEX1" s="383"/>
      <c r="BEY1" s="383"/>
      <c r="BEZ1" s="383"/>
      <c r="BFA1" s="383"/>
      <c r="BFB1" s="383"/>
      <c r="BFC1" s="383"/>
      <c r="BFD1" s="383"/>
      <c r="BFE1" s="383"/>
      <c r="BFF1" s="383"/>
      <c r="BFG1" s="383"/>
      <c r="BFH1" s="383"/>
      <c r="BFI1" s="383"/>
      <c r="BFJ1" s="383"/>
      <c r="BFK1" s="383"/>
      <c r="BFL1" s="383"/>
      <c r="BFM1" s="383"/>
      <c r="BFN1" s="383"/>
      <c r="BFO1" s="383"/>
      <c r="BFP1" s="383"/>
      <c r="BFQ1" s="383"/>
      <c r="BFR1" s="383"/>
      <c r="BFS1" s="383"/>
      <c r="BFT1" s="383"/>
      <c r="BFU1" s="383"/>
      <c r="BFV1" s="383"/>
      <c r="BFW1" s="383"/>
      <c r="BFX1" s="383"/>
      <c r="BFY1" s="383"/>
      <c r="BFZ1" s="383"/>
      <c r="BGA1" s="383"/>
      <c r="BGB1" s="383"/>
      <c r="BGC1" s="383"/>
      <c r="BGD1" s="383"/>
      <c r="BGE1" s="383"/>
      <c r="BGF1" s="383"/>
      <c r="BGG1" s="383"/>
      <c r="BGH1" s="383"/>
      <c r="BGI1" s="383"/>
      <c r="BGJ1" s="383"/>
      <c r="BGK1" s="383"/>
      <c r="BGL1" s="383"/>
      <c r="BGM1" s="383"/>
      <c r="BGN1" s="383"/>
      <c r="BGO1" s="383"/>
      <c r="BGP1" s="383"/>
      <c r="BGQ1" s="383"/>
      <c r="BGR1" s="383"/>
      <c r="BGS1" s="383"/>
      <c r="BGT1" s="383"/>
      <c r="BGU1" s="383"/>
      <c r="BGV1" s="383"/>
      <c r="BGW1" s="383"/>
      <c r="BGX1" s="383"/>
      <c r="BGY1" s="383"/>
      <c r="BGZ1" s="383"/>
      <c r="BHA1" s="383"/>
      <c r="BHB1" s="383"/>
      <c r="BHC1" s="383"/>
      <c r="BHD1" s="383"/>
      <c r="BHE1" s="383"/>
      <c r="BHF1" s="383"/>
      <c r="BHG1" s="383"/>
      <c r="BHH1" s="383"/>
      <c r="BHI1" s="383"/>
      <c r="BHJ1" s="383"/>
      <c r="BHK1" s="383"/>
      <c r="BHL1" s="383"/>
      <c r="BHM1" s="383"/>
      <c r="BHN1" s="383"/>
      <c r="BHO1" s="383"/>
      <c r="BHP1" s="383"/>
      <c r="BHQ1" s="383"/>
      <c r="BHR1" s="383"/>
      <c r="BHS1" s="383"/>
      <c r="BHT1" s="383"/>
      <c r="BHU1" s="383"/>
      <c r="BHV1" s="383"/>
      <c r="BHW1" s="383"/>
      <c r="BHX1" s="383"/>
      <c r="BHY1" s="383"/>
      <c r="BHZ1" s="383"/>
      <c r="BIA1" s="383"/>
      <c r="BIB1" s="383"/>
      <c r="BIC1" s="383"/>
      <c r="BID1" s="383"/>
      <c r="BIE1" s="383"/>
      <c r="BIF1" s="383"/>
      <c r="BIG1" s="383"/>
      <c r="BIH1" s="383"/>
      <c r="BII1" s="383"/>
      <c r="BIJ1" s="383"/>
      <c r="BIK1" s="383"/>
      <c r="BIL1" s="383"/>
      <c r="BIM1" s="383"/>
      <c r="BIN1" s="383"/>
      <c r="BIO1" s="383"/>
      <c r="BIP1" s="383"/>
      <c r="BIQ1" s="383"/>
      <c r="BIR1" s="383"/>
      <c r="BIS1" s="383"/>
      <c r="BIT1" s="383"/>
      <c r="BIU1" s="383"/>
      <c r="BIV1" s="383"/>
      <c r="BIW1" s="383"/>
      <c r="BIX1" s="383"/>
      <c r="BIY1" s="383"/>
      <c r="BIZ1" s="383"/>
      <c r="BJA1" s="383"/>
      <c r="BJB1" s="383"/>
      <c r="BJC1" s="383"/>
      <c r="BJD1" s="383"/>
      <c r="BJE1" s="383"/>
      <c r="BJF1" s="383"/>
      <c r="BJG1" s="383"/>
      <c r="BJH1" s="383"/>
      <c r="BJI1" s="383"/>
      <c r="BJJ1" s="383"/>
      <c r="BJK1" s="383"/>
      <c r="BJL1" s="383"/>
      <c r="BJM1" s="383"/>
      <c r="BJN1" s="383"/>
      <c r="BJO1" s="383"/>
      <c r="BJP1" s="383"/>
      <c r="BJQ1" s="383"/>
      <c r="BJR1" s="383"/>
      <c r="BJS1" s="383"/>
      <c r="BJT1" s="383"/>
      <c r="BJU1" s="383"/>
      <c r="BJV1" s="383"/>
      <c r="BJW1" s="383"/>
      <c r="BJX1" s="383"/>
      <c r="BJY1" s="383"/>
      <c r="BJZ1" s="383"/>
      <c r="BKA1" s="383"/>
      <c r="BKB1" s="383"/>
      <c r="BKC1" s="383"/>
      <c r="BKD1" s="383"/>
      <c r="BKE1" s="383"/>
      <c r="BKF1" s="383"/>
      <c r="BKG1" s="383"/>
      <c r="BKH1" s="383"/>
      <c r="BKI1" s="383"/>
      <c r="BKJ1" s="383"/>
      <c r="BKK1" s="383"/>
      <c r="BKL1" s="383"/>
      <c r="BKM1" s="383"/>
      <c r="BKN1" s="383"/>
      <c r="BKO1" s="383"/>
      <c r="BKP1" s="383"/>
      <c r="BKQ1" s="383"/>
      <c r="BKR1" s="383"/>
      <c r="BKS1" s="383"/>
      <c r="BKT1" s="383"/>
      <c r="BKU1" s="383"/>
      <c r="BKV1" s="383"/>
      <c r="BKW1" s="383"/>
      <c r="BKX1" s="383"/>
      <c r="BKY1" s="383"/>
      <c r="BKZ1" s="383"/>
      <c r="BLA1" s="383"/>
      <c r="BLB1" s="383"/>
      <c r="BLC1" s="383"/>
      <c r="BLD1" s="383"/>
      <c r="BLE1" s="383"/>
      <c r="BLF1" s="383"/>
      <c r="BLG1" s="383"/>
      <c r="BLH1" s="383"/>
      <c r="BLI1" s="383"/>
      <c r="BLJ1" s="383"/>
      <c r="BLK1" s="383"/>
      <c r="BLL1" s="383"/>
      <c r="BLM1" s="383"/>
      <c r="BLN1" s="383"/>
      <c r="BLO1" s="383"/>
      <c r="BLP1" s="383"/>
      <c r="BLQ1" s="383"/>
      <c r="BLR1" s="383"/>
      <c r="BLS1" s="383"/>
      <c r="BLT1" s="383"/>
      <c r="BLU1" s="383"/>
      <c r="BLV1" s="383"/>
      <c r="BLW1" s="383"/>
      <c r="BLX1" s="383"/>
      <c r="BLY1" s="383"/>
      <c r="BLZ1" s="383"/>
      <c r="BMA1" s="383"/>
      <c r="BMB1" s="383"/>
      <c r="BMC1" s="383"/>
      <c r="BMD1" s="383"/>
      <c r="BME1" s="383"/>
      <c r="BMF1" s="383"/>
      <c r="BMG1" s="383"/>
      <c r="BMH1" s="383"/>
      <c r="BMI1" s="383"/>
      <c r="BMJ1" s="383"/>
      <c r="BMK1" s="383"/>
      <c r="BML1" s="383"/>
      <c r="BMM1" s="383"/>
      <c r="BMN1" s="383"/>
      <c r="BMO1" s="383"/>
      <c r="BMP1" s="383"/>
      <c r="BMQ1" s="383"/>
      <c r="BMR1" s="383"/>
      <c r="BMS1" s="383"/>
      <c r="BMT1" s="383"/>
      <c r="BMU1" s="383"/>
      <c r="BMV1" s="383"/>
      <c r="BMW1" s="383"/>
      <c r="BMX1" s="383"/>
      <c r="BMY1" s="383"/>
      <c r="BMZ1" s="383"/>
      <c r="BNA1" s="383"/>
      <c r="BNB1" s="383"/>
      <c r="BNC1" s="383"/>
      <c r="BND1" s="383"/>
      <c r="BNE1" s="383"/>
      <c r="BNF1" s="383"/>
      <c r="BNG1" s="383"/>
      <c r="BNH1" s="383"/>
      <c r="BNI1" s="383"/>
      <c r="BNJ1" s="383"/>
      <c r="BNK1" s="383"/>
      <c r="BNL1" s="383"/>
      <c r="BNM1" s="383"/>
      <c r="BNN1" s="383"/>
      <c r="BNO1" s="383"/>
      <c r="BNP1" s="383"/>
      <c r="BNQ1" s="383"/>
      <c r="BNR1" s="383"/>
      <c r="BNS1" s="383"/>
      <c r="BNT1" s="383"/>
      <c r="BNU1" s="383"/>
      <c r="BNV1" s="383"/>
      <c r="BNW1" s="383"/>
      <c r="BNX1" s="383"/>
      <c r="BNY1" s="383"/>
      <c r="BNZ1" s="383"/>
      <c r="BOA1" s="383"/>
      <c r="BOB1" s="383"/>
      <c r="BOC1" s="383"/>
      <c r="BOD1" s="383"/>
      <c r="BOE1" s="383"/>
      <c r="BOF1" s="383"/>
      <c r="BOG1" s="383"/>
      <c r="BOH1" s="383"/>
      <c r="BOI1" s="383"/>
      <c r="BOJ1" s="383"/>
      <c r="BOK1" s="383"/>
      <c r="BOL1" s="383"/>
      <c r="BOM1" s="383"/>
      <c r="BON1" s="383"/>
      <c r="BOO1" s="383"/>
      <c r="BOP1" s="383"/>
      <c r="BOQ1" s="383"/>
      <c r="BOR1" s="383"/>
      <c r="BOS1" s="383"/>
      <c r="BOT1" s="383"/>
      <c r="BOU1" s="383"/>
      <c r="BOV1" s="383"/>
      <c r="BOW1" s="383"/>
      <c r="BOX1" s="383"/>
      <c r="BOY1" s="383"/>
      <c r="BOZ1" s="383"/>
      <c r="BPA1" s="383"/>
      <c r="BPB1" s="383"/>
      <c r="BPC1" s="383"/>
      <c r="BPD1" s="383"/>
      <c r="BPE1" s="383"/>
      <c r="BPF1" s="383"/>
      <c r="BPG1" s="383"/>
      <c r="BPH1" s="383"/>
      <c r="BPI1" s="383"/>
      <c r="BPJ1" s="383"/>
      <c r="BPK1" s="383"/>
      <c r="BPL1" s="383"/>
      <c r="BPM1" s="383"/>
      <c r="BPN1" s="383"/>
      <c r="BPO1" s="383"/>
      <c r="BPP1" s="383"/>
      <c r="BPQ1" s="383"/>
      <c r="BPR1" s="383"/>
      <c r="BPS1" s="383"/>
      <c r="BPT1" s="383"/>
      <c r="BPU1" s="383"/>
      <c r="BPV1" s="383"/>
      <c r="BPW1" s="383"/>
      <c r="BPX1" s="383"/>
      <c r="BPY1" s="383"/>
      <c r="BPZ1" s="383"/>
      <c r="BQA1" s="383"/>
      <c r="BQB1" s="383"/>
      <c r="BQC1" s="383"/>
      <c r="BQD1" s="383"/>
      <c r="BQE1" s="383"/>
      <c r="BQF1" s="383"/>
      <c r="BQG1" s="383"/>
      <c r="BQH1" s="383"/>
      <c r="BQI1" s="383"/>
      <c r="BQJ1" s="383"/>
      <c r="BQK1" s="383"/>
      <c r="BQL1" s="383"/>
      <c r="BQM1" s="383"/>
      <c r="BQN1" s="383"/>
      <c r="BQO1" s="383"/>
      <c r="BQP1" s="383"/>
      <c r="BQQ1" s="383"/>
      <c r="BQR1" s="383"/>
      <c r="BQS1" s="383"/>
      <c r="BQT1" s="383"/>
      <c r="BQU1" s="383"/>
      <c r="BQV1" s="383"/>
      <c r="BQW1" s="383"/>
      <c r="BQX1" s="383"/>
      <c r="BQY1" s="383"/>
      <c r="BQZ1" s="383"/>
      <c r="BRA1" s="383"/>
      <c r="BRB1" s="383"/>
      <c r="BRC1" s="383"/>
      <c r="BRD1" s="383"/>
      <c r="BRE1" s="383"/>
      <c r="BRF1" s="383"/>
      <c r="BRG1" s="383"/>
      <c r="BRH1" s="383"/>
      <c r="BRI1" s="383"/>
      <c r="BRJ1" s="383"/>
      <c r="BRK1" s="383"/>
      <c r="BRL1" s="383"/>
      <c r="BRM1" s="383"/>
      <c r="BRN1" s="383"/>
      <c r="BRO1" s="383"/>
      <c r="BRP1" s="383"/>
      <c r="BRQ1" s="383"/>
      <c r="BRR1" s="383"/>
      <c r="BRS1" s="383"/>
      <c r="BRT1" s="383"/>
      <c r="BRU1" s="383"/>
      <c r="BRV1" s="383"/>
      <c r="BRW1" s="383"/>
      <c r="BRX1" s="383"/>
      <c r="BRY1" s="383"/>
      <c r="BRZ1" s="383"/>
      <c r="BSA1" s="383"/>
      <c r="BSB1" s="383"/>
      <c r="BSC1" s="383"/>
      <c r="BSD1" s="383"/>
      <c r="BSE1" s="383"/>
      <c r="BSF1" s="383"/>
      <c r="BSG1" s="383"/>
      <c r="BSH1" s="383"/>
      <c r="BSI1" s="383"/>
      <c r="BSJ1" s="383"/>
      <c r="BSK1" s="383"/>
      <c r="BSL1" s="383"/>
      <c r="BSM1" s="383"/>
      <c r="BSN1" s="383"/>
      <c r="BSO1" s="383"/>
      <c r="BSP1" s="383"/>
      <c r="BSQ1" s="383"/>
      <c r="BSR1" s="383"/>
      <c r="BSS1" s="383"/>
      <c r="BST1" s="383"/>
      <c r="BSU1" s="383"/>
      <c r="BSV1" s="383"/>
      <c r="BSW1" s="383"/>
      <c r="BSX1" s="383"/>
      <c r="BSY1" s="383"/>
      <c r="BSZ1" s="383"/>
      <c r="BTA1" s="383"/>
      <c r="BTB1" s="383"/>
      <c r="BTC1" s="383"/>
      <c r="BTD1" s="383"/>
      <c r="BTE1" s="383"/>
      <c r="BTF1" s="383"/>
      <c r="BTG1" s="383"/>
      <c r="BTH1" s="383"/>
      <c r="BTI1" s="383"/>
      <c r="BTJ1" s="383"/>
      <c r="BTK1" s="383"/>
      <c r="BTL1" s="383"/>
      <c r="BTM1" s="383"/>
      <c r="BTN1" s="383"/>
      <c r="BTO1" s="383"/>
      <c r="BTP1" s="383"/>
      <c r="BTQ1" s="383"/>
      <c r="BTR1" s="383"/>
      <c r="BTS1" s="383"/>
      <c r="BTT1" s="383"/>
      <c r="BTU1" s="383"/>
      <c r="BTV1" s="383"/>
      <c r="BTW1" s="383"/>
      <c r="BTX1" s="383"/>
      <c r="BTY1" s="383"/>
      <c r="BTZ1" s="383"/>
      <c r="BUA1" s="383"/>
      <c r="BUB1" s="383"/>
      <c r="BUC1" s="383"/>
      <c r="BUD1" s="383"/>
      <c r="BUE1" s="383"/>
      <c r="BUF1" s="383"/>
      <c r="BUG1" s="383"/>
      <c r="BUH1" s="383"/>
      <c r="BUI1" s="383"/>
      <c r="BUJ1" s="383"/>
      <c r="BUK1" s="383"/>
      <c r="BUL1" s="383"/>
      <c r="BUM1" s="383"/>
      <c r="BUN1" s="383"/>
      <c r="BUO1" s="383"/>
      <c r="BUP1" s="383"/>
      <c r="BUQ1" s="383"/>
      <c r="BUR1" s="383"/>
      <c r="BUS1" s="383"/>
      <c r="BUT1" s="383"/>
      <c r="BUU1" s="383"/>
      <c r="BUV1" s="383"/>
      <c r="BUW1" s="383"/>
      <c r="BUX1" s="383"/>
      <c r="BUY1" s="383"/>
      <c r="BUZ1" s="383"/>
      <c r="BVA1" s="383"/>
      <c r="BVB1" s="383"/>
      <c r="BVC1" s="383"/>
      <c r="BVD1" s="383"/>
      <c r="BVE1" s="383"/>
      <c r="BVF1" s="383"/>
      <c r="BVG1" s="383"/>
      <c r="BVH1" s="383"/>
      <c r="BVI1" s="383"/>
      <c r="BVJ1" s="383"/>
      <c r="BVK1" s="383"/>
      <c r="BVL1" s="383"/>
      <c r="BVM1" s="383"/>
      <c r="BVN1" s="383"/>
      <c r="BVO1" s="383"/>
      <c r="BVP1" s="383"/>
      <c r="BVQ1" s="383"/>
      <c r="BVR1" s="383"/>
      <c r="BVS1" s="383"/>
      <c r="BVT1" s="383"/>
      <c r="BVU1" s="383"/>
      <c r="BVV1" s="383"/>
      <c r="BVW1" s="383"/>
      <c r="BVX1" s="383"/>
      <c r="BVY1" s="383"/>
      <c r="BVZ1" s="383"/>
      <c r="BWA1" s="383"/>
      <c r="BWB1" s="383"/>
      <c r="BWC1" s="383"/>
      <c r="BWD1" s="383"/>
      <c r="BWE1" s="383"/>
      <c r="BWF1" s="383"/>
      <c r="BWG1" s="383"/>
      <c r="BWH1" s="383"/>
      <c r="BWI1" s="383"/>
      <c r="BWJ1" s="383"/>
      <c r="BWK1" s="383"/>
      <c r="BWL1" s="383"/>
      <c r="BWM1" s="383"/>
      <c r="BWN1" s="383"/>
      <c r="BWO1" s="383"/>
      <c r="BWP1" s="383"/>
      <c r="BWQ1" s="383"/>
      <c r="BWR1" s="383"/>
      <c r="BWS1" s="383"/>
      <c r="BWT1" s="383"/>
      <c r="BWU1" s="383"/>
      <c r="BWV1" s="383"/>
      <c r="BWW1" s="383"/>
      <c r="BWX1" s="383"/>
      <c r="BWY1" s="383"/>
      <c r="BWZ1" s="383"/>
      <c r="BXA1" s="383"/>
      <c r="BXB1" s="383"/>
      <c r="BXC1" s="383"/>
      <c r="BXD1" s="383"/>
      <c r="BXE1" s="383"/>
      <c r="BXF1" s="383"/>
      <c r="BXG1" s="383"/>
      <c r="BXH1" s="383"/>
      <c r="BXI1" s="383"/>
      <c r="BXJ1" s="383"/>
      <c r="BXK1" s="383"/>
      <c r="BXL1" s="383"/>
      <c r="BXM1" s="383"/>
      <c r="BXN1" s="383"/>
      <c r="BXO1" s="383"/>
      <c r="BXP1" s="383"/>
      <c r="BXQ1" s="383"/>
      <c r="BXR1" s="383"/>
      <c r="BXS1" s="383"/>
      <c r="BXT1" s="383"/>
      <c r="BXU1" s="383"/>
      <c r="BXV1" s="383"/>
      <c r="BXW1" s="383"/>
      <c r="BXX1" s="383"/>
      <c r="BXY1" s="383"/>
      <c r="BXZ1" s="383"/>
      <c r="BYA1" s="383"/>
      <c r="BYB1" s="383"/>
      <c r="BYC1" s="383"/>
      <c r="BYD1" s="383"/>
      <c r="BYE1" s="383"/>
      <c r="BYF1" s="383"/>
      <c r="BYG1" s="383"/>
      <c r="BYH1" s="383"/>
      <c r="BYI1" s="383"/>
      <c r="BYJ1" s="383"/>
      <c r="BYK1" s="383"/>
      <c r="BYL1" s="383"/>
      <c r="BYM1" s="383"/>
      <c r="BYN1" s="383"/>
      <c r="BYO1" s="383"/>
      <c r="BYP1" s="383"/>
      <c r="BYQ1" s="383"/>
      <c r="BYR1" s="383"/>
      <c r="BYS1" s="383"/>
      <c r="BYT1" s="383"/>
      <c r="BYU1" s="383"/>
      <c r="BYV1" s="383"/>
      <c r="BYW1" s="383"/>
      <c r="BYX1" s="383"/>
      <c r="BYY1" s="383"/>
      <c r="BYZ1" s="383"/>
      <c r="BZA1" s="383"/>
      <c r="BZB1" s="383"/>
      <c r="BZC1" s="383"/>
      <c r="BZD1" s="383"/>
      <c r="BZE1" s="383"/>
      <c r="BZF1" s="383"/>
      <c r="BZG1" s="383"/>
      <c r="BZH1" s="383"/>
      <c r="BZI1" s="383"/>
      <c r="BZJ1" s="383"/>
      <c r="BZK1" s="383"/>
      <c r="BZL1" s="383"/>
      <c r="BZM1" s="383"/>
      <c r="BZN1" s="383"/>
      <c r="BZO1" s="383"/>
      <c r="BZP1" s="383"/>
      <c r="BZQ1" s="383"/>
      <c r="BZR1" s="383"/>
      <c r="BZS1" s="383"/>
      <c r="BZT1" s="383"/>
      <c r="BZU1" s="383"/>
      <c r="BZV1" s="383"/>
      <c r="BZW1" s="383"/>
      <c r="BZX1" s="383"/>
      <c r="BZY1" s="383"/>
      <c r="BZZ1" s="383"/>
      <c r="CAA1" s="383"/>
      <c r="CAB1" s="383"/>
      <c r="CAC1" s="383"/>
      <c r="CAD1" s="383"/>
      <c r="CAE1" s="383"/>
      <c r="CAF1" s="383"/>
      <c r="CAG1" s="383"/>
      <c r="CAH1" s="383"/>
      <c r="CAI1" s="383"/>
      <c r="CAJ1" s="383"/>
      <c r="CAK1" s="383"/>
      <c r="CAL1" s="383"/>
      <c r="CAM1" s="383"/>
      <c r="CAN1" s="383"/>
      <c r="CAO1" s="383"/>
      <c r="CAP1" s="383"/>
      <c r="CAQ1" s="383"/>
      <c r="CAR1" s="383"/>
      <c r="CAS1" s="383"/>
      <c r="CAT1" s="383"/>
      <c r="CAU1" s="383"/>
      <c r="CAV1" s="383"/>
      <c r="CAW1" s="383"/>
      <c r="CAX1" s="383"/>
      <c r="CAY1" s="383"/>
      <c r="CAZ1" s="383"/>
      <c r="CBA1" s="383"/>
      <c r="CBB1" s="383"/>
      <c r="CBC1" s="383"/>
      <c r="CBD1" s="383"/>
      <c r="CBE1" s="383"/>
      <c r="CBF1" s="383"/>
      <c r="CBG1" s="383"/>
      <c r="CBH1" s="383"/>
      <c r="CBI1" s="383"/>
      <c r="CBJ1" s="383"/>
      <c r="CBK1" s="383"/>
      <c r="CBL1" s="383"/>
      <c r="CBM1" s="383"/>
      <c r="CBN1" s="383"/>
      <c r="CBO1" s="383"/>
      <c r="CBP1" s="383"/>
      <c r="CBQ1" s="383"/>
      <c r="CBR1" s="383"/>
      <c r="CBS1" s="383"/>
      <c r="CBT1" s="383"/>
      <c r="CBU1" s="383"/>
      <c r="CBV1" s="383"/>
      <c r="CBW1" s="383"/>
      <c r="CBX1" s="383"/>
      <c r="CBY1" s="383"/>
      <c r="CBZ1" s="383"/>
      <c r="CCA1" s="383"/>
      <c r="CCB1" s="383"/>
      <c r="CCC1" s="383"/>
      <c r="CCD1" s="383"/>
      <c r="CCE1" s="383"/>
      <c r="CCF1" s="383"/>
      <c r="CCG1" s="383"/>
      <c r="CCH1" s="383"/>
      <c r="CCI1" s="383"/>
      <c r="CCJ1" s="383"/>
      <c r="CCK1" s="383"/>
      <c r="CCL1" s="383"/>
      <c r="CCM1" s="383"/>
      <c r="CCN1" s="383"/>
      <c r="CCO1" s="383"/>
      <c r="CCP1" s="383"/>
      <c r="CCQ1" s="383"/>
      <c r="CCR1" s="383"/>
      <c r="CCS1" s="383"/>
      <c r="CCT1" s="383"/>
      <c r="CCU1" s="383"/>
      <c r="CCV1" s="383"/>
      <c r="CCW1" s="383"/>
      <c r="CCX1" s="383"/>
      <c r="CCY1" s="383"/>
      <c r="CCZ1" s="383"/>
      <c r="CDA1" s="383"/>
      <c r="CDB1" s="383"/>
      <c r="CDC1" s="383"/>
      <c r="CDD1" s="383"/>
      <c r="CDE1" s="383"/>
      <c r="CDF1" s="383"/>
      <c r="CDG1" s="383"/>
      <c r="CDH1" s="383"/>
      <c r="CDI1" s="383"/>
      <c r="CDJ1" s="383"/>
      <c r="CDK1" s="383"/>
      <c r="CDL1" s="383"/>
      <c r="CDM1" s="383"/>
      <c r="CDN1" s="383"/>
      <c r="CDO1" s="383"/>
      <c r="CDP1" s="383"/>
      <c r="CDQ1" s="383"/>
      <c r="CDR1" s="383"/>
      <c r="CDS1" s="383"/>
      <c r="CDT1" s="383"/>
      <c r="CDU1" s="383"/>
      <c r="CDV1" s="383"/>
      <c r="CDW1" s="383"/>
      <c r="CDX1" s="383"/>
      <c r="CDY1" s="383"/>
      <c r="CDZ1" s="383"/>
      <c r="CEA1" s="383"/>
      <c r="CEB1" s="383"/>
      <c r="CEC1" s="383"/>
      <c r="CED1" s="383"/>
      <c r="CEE1" s="383"/>
      <c r="CEF1" s="383"/>
      <c r="CEG1" s="383"/>
      <c r="CEH1" s="383"/>
      <c r="CEI1" s="383"/>
      <c r="CEJ1" s="383"/>
      <c r="CEK1" s="383"/>
      <c r="CEL1" s="383"/>
      <c r="CEM1" s="383"/>
      <c r="CEN1" s="383"/>
      <c r="CEO1" s="383"/>
      <c r="CEP1" s="383"/>
      <c r="CEQ1" s="383"/>
      <c r="CER1" s="383"/>
      <c r="CES1" s="383"/>
      <c r="CET1" s="383"/>
      <c r="CEU1" s="383"/>
      <c r="CEV1" s="383"/>
      <c r="CEW1" s="383"/>
      <c r="CEX1" s="383"/>
      <c r="CEY1" s="383"/>
      <c r="CEZ1" s="383"/>
      <c r="CFA1" s="383"/>
      <c r="CFB1" s="383"/>
      <c r="CFC1" s="383"/>
      <c r="CFD1" s="383"/>
      <c r="CFE1" s="383"/>
      <c r="CFF1" s="383"/>
      <c r="CFG1" s="383"/>
      <c r="CFH1" s="383"/>
      <c r="CFI1" s="383"/>
      <c r="CFJ1" s="383"/>
      <c r="CFK1" s="383"/>
      <c r="CFL1" s="383"/>
      <c r="CFM1" s="383"/>
      <c r="CFN1" s="383"/>
      <c r="CFO1" s="383"/>
      <c r="CFP1" s="383"/>
      <c r="CFQ1" s="383"/>
      <c r="CFR1" s="383"/>
      <c r="CFS1" s="383"/>
      <c r="CFT1" s="383"/>
      <c r="CFU1" s="383"/>
      <c r="CFV1" s="383"/>
      <c r="CFW1" s="383"/>
      <c r="CFX1" s="383"/>
      <c r="CFY1" s="383"/>
      <c r="CFZ1" s="383"/>
      <c r="CGA1" s="383"/>
      <c r="CGB1" s="383"/>
      <c r="CGC1" s="383"/>
      <c r="CGD1" s="383"/>
      <c r="CGE1" s="383"/>
      <c r="CGF1" s="383"/>
      <c r="CGG1" s="383"/>
      <c r="CGH1" s="383"/>
      <c r="CGI1" s="383"/>
      <c r="CGJ1" s="383"/>
      <c r="CGK1" s="383"/>
      <c r="CGL1" s="383"/>
      <c r="CGM1" s="383"/>
      <c r="CGN1" s="383"/>
      <c r="CGO1" s="383"/>
      <c r="CGP1" s="383"/>
      <c r="CGQ1" s="383"/>
      <c r="CGR1" s="383"/>
      <c r="CGS1" s="383"/>
      <c r="CGT1" s="383"/>
      <c r="CGU1" s="383"/>
      <c r="CGV1" s="383"/>
      <c r="CGW1" s="383"/>
      <c r="CGX1" s="383"/>
      <c r="CGY1" s="383"/>
      <c r="CGZ1" s="383"/>
      <c r="CHA1" s="383"/>
      <c r="CHB1" s="383"/>
      <c r="CHC1" s="383"/>
      <c r="CHD1" s="383"/>
      <c r="CHE1" s="383"/>
      <c r="CHF1" s="383"/>
      <c r="CHG1" s="383"/>
      <c r="CHH1" s="383"/>
      <c r="CHI1" s="383"/>
      <c r="CHJ1" s="383"/>
      <c r="CHK1" s="383"/>
      <c r="CHL1" s="383"/>
      <c r="CHM1" s="383"/>
      <c r="CHN1" s="383"/>
      <c r="CHO1" s="383"/>
      <c r="CHP1" s="383"/>
      <c r="CHQ1" s="383"/>
      <c r="CHR1" s="383"/>
      <c r="CHS1" s="383"/>
      <c r="CHT1" s="383"/>
      <c r="CHU1" s="383"/>
      <c r="CHV1" s="383"/>
      <c r="CHW1" s="383"/>
      <c r="CHX1" s="383"/>
      <c r="CHY1" s="383"/>
      <c r="CHZ1" s="383"/>
      <c r="CIA1" s="383"/>
      <c r="CIB1" s="383"/>
      <c r="CIC1" s="383"/>
      <c r="CID1" s="383"/>
      <c r="CIE1" s="383"/>
      <c r="CIF1" s="383"/>
      <c r="CIG1" s="383"/>
      <c r="CIH1" s="383"/>
      <c r="CII1" s="383"/>
      <c r="CIJ1" s="383"/>
      <c r="CIK1" s="383"/>
      <c r="CIL1" s="383"/>
      <c r="CIM1" s="383"/>
      <c r="CIN1" s="383"/>
      <c r="CIO1" s="383"/>
      <c r="CIP1" s="383"/>
      <c r="CIQ1" s="383"/>
      <c r="CIR1" s="383"/>
      <c r="CIS1" s="383"/>
      <c r="CIT1" s="383"/>
      <c r="CIU1" s="383"/>
      <c r="CIV1" s="383"/>
      <c r="CIW1" s="383"/>
      <c r="CIX1" s="383"/>
      <c r="CIY1" s="383"/>
      <c r="CIZ1" s="383"/>
      <c r="CJA1" s="383"/>
      <c r="CJB1" s="383"/>
      <c r="CJC1" s="383"/>
      <c r="CJD1" s="383"/>
      <c r="CJE1" s="383"/>
      <c r="CJF1" s="383"/>
      <c r="CJG1" s="383"/>
      <c r="CJH1" s="383"/>
      <c r="CJI1" s="383"/>
      <c r="CJJ1" s="383"/>
      <c r="CJK1" s="383"/>
      <c r="CJL1" s="383"/>
      <c r="CJM1" s="383"/>
      <c r="CJN1" s="383"/>
      <c r="CJO1" s="383"/>
      <c r="CJP1" s="383"/>
      <c r="CJQ1" s="383"/>
      <c r="CJR1" s="383"/>
      <c r="CJS1" s="383"/>
      <c r="CJT1" s="383"/>
      <c r="CJU1" s="383"/>
      <c r="CJV1" s="383"/>
      <c r="CJW1" s="383"/>
      <c r="CJX1" s="383"/>
      <c r="CJY1" s="383"/>
      <c r="CJZ1" s="383"/>
      <c r="CKA1" s="383"/>
      <c r="CKB1" s="383"/>
      <c r="CKC1" s="383"/>
      <c r="CKD1" s="383"/>
      <c r="CKE1" s="383"/>
      <c r="CKF1" s="383"/>
      <c r="CKG1" s="383"/>
      <c r="CKH1" s="383"/>
      <c r="CKI1" s="383"/>
      <c r="CKJ1" s="383"/>
      <c r="CKK1" s="383"/>
      <c r="CKL1" s="383"/>
      <c r="CKM1" s="383"/>
      <c r="CKN1" s="383"/>
      <c r="CKO1" s="383"/>
      <c r="CKP1" s="383"/>
      <c r="CKQ1" s="383"/>
      <c r="CKR1" s="383"/>
      <c r="CKS1" s="383"/>
      <c r="CKT1" s="383"/>
      <c r="CKU1" s="383"/>
      <c r="CKV1" s="383"/>
      <c r="CKW1" s="383"/>
      <c r="CKX1" s="383"/>
      <c r="CKY1" s="383"/>
      <c r="CKZ1" s="383"/>
      <c r="CLA1" s="383"/>
      <c r="CLB1" s="383"/>
      <c r="CLC1" s="383"/>
      <c r="CLD1" s="383"/>
      <c r="CLE1" s="383"/>
      <c r="CLF1" s="383"/>
      <c r="CLG1" s="383"/>
      <c r="CLH1" s="383"/>
      <c r="CLI1" s="383"/>
      <c r="CLJ1" s="383"/>
      <c r="CLK1" s="383"/>
      <c r="CLL1" s="383"/>
      <c r="CLM1" s="383"/>
      <c r="CLN1" s="383"/>
      <c r="CLO1" s="383"/>
      <c r="CLP1" s="383"/>
      <c r="CLQ1" s="383"/>
      <c r="CLR1" s="383"/>
      <c r="CLS1" s="383"/>
      <c r="CLT1" s="383"/>
      <c r="CLU1" s="383"/>
      <c r="CLV1" s="383"/>
      <c r="CLW1" s="383"/>
      <c r="CLX1" s="383"/>
      <c r="CLY1" s="383"/>
      <c r="CLZ1" s="383"/>
      <c r="CMA1" s="383"/>
      <c r="CMB1" s="383"/>
      <c r="CMC1" s="383"/>
      <c r="CMD1" s="383"/>
      <c r="CME1" s="383"/>
      <c r="CMF1" s="383"/>
      <c r="CMG1" s="383"/>
      <c r="CMH1" s="383"/>
      <c r="CMI1" s="383"/>
      <c r="CMJ1" s="383"/>
      <c r="CMK1" s="383"/>
      <c r="CML1" s="383"/>
      <c r="CMM1" s="383"/>
      <c r="CMN1" s="383"/>
      <c r="CMO1" s="383"/>
      <c r="CMP1" s="383"/>
      <c r="CMQ1" s="383"/>
      <c r="CMR1" s="383"/>
      <c r="CMS1" s="383"/>
      <c r="CMT1" s="383"/>
      <c r="CMU1" s="383"/>
      <c r="CMV1" s="383"/>
      <c r="CMW1" s="383"/>
      <c r="CMX1" s="383"/>
      <c r="CMY1" s="383"/>
      <c r="CMZ1" s="383"/>
      <c r="CNA1" s="383"/>
      <c r="CNB1" s="383"/>
      <c r="CNC1" s="383"/>
      <c r="CND1" s="383"/>
      <c r="CNE1" s="383"/>
      <c r="CNF1" s="383"/>
      <c r="CNG1" s="383"/>
      <c r="CNH1" s="383"/>
      <c r="CNI1" s="383"/>
      <c r="CNJ1" s="383"/>
      <c r="CNK1" s="383"/>
      <c r="CNL1" s="383"/>
      <c r="CNM1" s="383"/>
      <c r="CNN1" s="383"/>
      <c r="CNO1" s="383"/>
      <c r="CNP1" s="383"/>
      <c r="CNQ1" s="383"/>
      <c r="CNR1" s="383"/>
      <c r="CNS1" s="383"/>
      <c r="CNT1" s="383"/>
      <c r="CNU1" s="383"/>
      <c r="CNV1" s="383"/>
      <c r="CNW1" s="383"/>
      <c r="CNX1" s="383"/>
      <c r="CNY1" s="383"/>
      <c r="CNZ1" s="383"/>
      <c r="COA1" s="383"/>
      <c r="COB1" s="383"/>
      <c r="COC1" s="383"/>
      <c r="COD1" s="383"/>
      <c r="COE1" s="383"/>
      <c r="COF1" s="383"/>
      <c r="COG1" s="383"/>
      <c r="COH1" s="383"/>
      <c r="COI1" s="383"/>
      <c r="COJ1" s="383"/>
      <c r="COK1" s="383"/>
      <c r="COL1" s="383"/>
      <c r="COM1" s="383"/>
      <c r="CON1" s="383"/>
      <c r="COO1" s="383"/>
      <c r="COP1" s="383"/>
      <c r="COQ1" s="383"/>
      <c r="COR1" s="383"/>
      <c r="COS1" s="383"/>
      <c r="COT1" s="383"/>
      <c r="COU1" s="383"/>
      <c r="COV1" s="383"/>
      <c r="COW1" s="383"/>
      <c r="COX1" s="383"/>
      <c r="COY1" s="383"/>
      <c r="COZ1" s="383"/>
      <c r="CPA1" s="383"/>
      <c r="CPB1" s="383"/>
      <c r="CPC1" s="383"/>
      <c r="CPD1" s="383"/>
      <c r="CPE1" s="383"/>
      <c r="CPF1" s="383"/>
      <c r="CPG1" s="383"/>
      <c r="CPH1" s="383"/>
      <c r="CPI1" s="383"/>
      <c r="CPJ1" s="383"/>
      <c r="CPK1" s="383"/>
      <c r="CPL1" s="383"/>
      <c r="CPM1" s="383"/>
      <c r="CPN1" s="383"/>
      <c r="CPO1" s="383"/>
      <c r="CPP1" s="383"/>
      <c r="CPQ1" s="383"/>
      <c r="CPR1" s="383"/>
      <c r="CPS1" s="383"/>
      <c r="CPT1" s="383"/>
      <c r="CPU1" s="383"/>
      <c r="CPV1" s="383"/>
      <c r="CPW1" s="383"/>
      <c r="CPX1" s="383"/>
      <c r="CPY1" s="383"/>
      <c r="CPZ1" s="383"/>
      <c r="CQA1" s="383"/>
      <c r="CQB1" s="383"/>
      <c r="CQC1" s="383"/>
      <c r="CQD1" s="383"/>
      <c r="CQE1" s="383"/>
      <c r="CQF1" s="383"/>
      <c r="CQG1" s="383"/>
      <c r="CQH1" s="383"/>
      <c r="CQI1" s="383"/>
      <c r="CQJ1" s="383"/>
      <c r="CQK1" s="383"/>
      <c r="CQL1" s="383"/>
      <c r="CQM1" s="383"/>
      <c r="CQN1" s="383"/>
      <c r="CQO1" s="383"/>
      <c r="CQP1" s="383"/>
      <c r="CQQ1" s="383"/>
      <c r="CQR1" s="383"/>
      <c r="CQS1" s="383"/>
      <c r="CQT1" s="383"/>
      <c r="CQU1" s="383"/>
      <c r="CQV1" s="383"/>
      <c r="CQW1" s="383"/>
      <c r="CQX1" s="383"/>
      <c r="CQY1" s="383"/>
      <c r="CQZ1" s="383"/>
      <c r="CRA1" s="383"/>
      <c r="CRB1" s="383"/>
      <c r="CRC1" s="383"/>
      <c r="CRD1" s="383"/>
      <c r="CRE1" s="383"/>
      <c r="CRF1" s="383"/>
      <c r="CRG1" s="383"/>
      <c r="CRH1" s="383"/>
      <c r="CRI1" s="383"/>
      <c r="CRJ1" s="383"/>
      <c r="CRK1" s="383"/>
      <c r="CRL1" s="383"/>
      <c r="CRM1" s="383"/>
      <c r="CRN1" s="383"/>
      <c r="CRO1" s="383"/>
      <c r="CRP1" s="383"/>
      <c r="CRQ1" s="383"/>
      <c r="CRR1" s="383"/>
      <c r="CRS1" s="383"/>
      <c r="CRT1" s="383"/>
      <c r="CRU1" s="383"/>
      <c r="CRV1" s="383"/>
      <c r="CRW1" s="383"/>
      <c r="CRX1" s="383"/>
      <c r="CRY1" s="383"/>
      <c r="CRZ1" s="383"/>
      <c r="CSA1" s="383"/>
      <c r="CSB1" s="383"/>
      <c r="CSC1" s="383"/>
      <c r="CSD1" s="383"/>
      <c r="CSE1" s="383"/>
      <c r="CSF1" s="383"/>
      <c r="CSG1" s="383"/>
      <c r="CSH1" s="383"/>
      <c r="CSI1" s="383"/>
      <c r="CSJ1" s="383"/>
      <c r="CSK1" s="383"/>
      <c r="CSL1" s="383"/>
      <c r="CSM1" s="383"/>
      <c r="CSN1" s="383"/>
      <c r="CSO1" s="383"/>
      <c r="CSP1" s="383"/>
      <c r="CSQ1" s="383"/>
      <c r="CSR1" s="383"/>
      <c r="CSS1" s="383"/>
      <c r="CST1" s="383"/>
      <c r="CSU1" s="383"/>
      <c r="CSV1" s="383"/>
      <c r="CSW1" s="383"/>
      <c r="CSX1" s="383"/>
      <c r="CSY1" s="383"/>
      <c r="CSZ1" s="383"/>
      <c r="CTA1" s="383"/>
      <c r="CTB1" s="383"/>
      <c r="CTC1" s="383"/>
      <c r="CTD1" s="383"/>
      <c r="CTE1" s="383"/>
      <c r="CTF1" s="383"/>
      <c r="CTG1" s="383"/>
      <c r="CTH1" s="383"/>
      <c r="CTI1" s="383"/>
      <c r="CTJ1" s="383"/>
      <c r="CTK1" s="383"/>
      <c r="CTL1" s="383"/>
      <c r="CTM1" s="383"/>
      <c r="CTN1" s="383"/>
      <c r="CTO1" s="383"/>
      <c r="CTP1" s="383"/>
      <c r="CTQ1" s="383"/>
      <c r="CTR1" s="383"/>
      <c r="CTS1" s="383"/>
      <c r="CTT1" s="383"/>
      <c r="CTU1" s="383"/>
      <c r="CTV1" s="383"/>
      <c r="CTW1" s="383"/>
      <c r="CTX1" s="383"/>
      <c r="CTY1" s="383"/>
      <c r="CTZ1" s="383"/>
      <c r="CUA1" s="383"/>
      <c r="CUB1" s="383"/>
      <c r="CUC1" s="383"/>
      <c r="CUD1" s="383"/>
      <c r="CUE1" s="383"/>
      <c r="CUF1" s="383"/>
      <c r="CUG1" s="383"/>
      <c r="CUH1" s="383"/>
      <c r="CUI1" s="383"/>
      <c r="CUJ1" s="383"/>
      <c r="CUK1" s="383"/>
      <c r="CUL1" s="383"/>
      <c r="CUM1" s="383"/>
      <c r="CUN1" s="383"/>
      <c r="CUO1" s="383"/>
      <c r="CUP1" s="383"/>
      <c r="CUQ1" s="383"/>
      <c r="CUR1" s="383"/>
      <c r="CUS1" s="383"/>
      <c r="CUT1" s="383"/>
      <c r="CUU1" s="383"/>
      <c r="CUV1" s="383"/>
      <c r="CUW1" s="383"/>
      <c r="CUX1" s="383"/>
      <c r="CUY1" s="383"/>
      <c r="CUZ1" s="383"/>
      <c r="CVA1" s="383"/>
      <c r="CVB1" s="383"/>
      <c r="CVC1" s="383"/>
      <c r="CVD1" s="383"/>
      <c r="CVE1" s="383"/>
      <c r="CVF1" s="383"/>
      <c r="CVG1" s="383"/>
      <c r="CVH1" s="383"/>
      <c r="CVI1" s="383"/>
      <c r="CVJ1" s="383"/>
      <c r="CVK1" s="383"/>
      <c r="CVL1" s="383"/>
      <c r="CVM1" s="383"/>
      <c r="CVN1" s="383"/>
      <c r="CVO1" s="383"/>
      <c r="CVP1" s="383"/>
      <c r="CVQ1" s="383"/>
      <c r="CVR1" s="383"/>
      <c r="CVS1" s="383"/>
      <c r="CVT1" s="383"/>
      <c r="CVU1" s="383"/>
      <c r="CVV1" s="383"/>
      <c r="CVW1" s="383"/>
      <c r="CVX1" s="383"/>
      <c r="CVY1" s="383"/>
      <c r="CVZ1" s="383"/>
      <c r="CWA1" s="383"/>
      <c r="CWB1" s="383"/>
      <c r="CWC1" s="383"/>
      <c r="CWD1" s="383"/>
      <c r="CWE1" s="383"/>
      <c r="CWF1" s="383"/>
      <c r="CWG1" s="383"/>
      <c r="CWH1" s="383"/>
      <c r="CWI1" s="383"/>
      <c r="CWJ1" s="383"/>
      <c r="CWK1" s="383"/>
      <c r="CWL1" s="383"/>
      <c r="CWM1" s="383"/>
      <c r="CWN1" s="383"/>
      <c r="CWO1" s="383"/>
      <c r="CWP1" s="383"/>
      <c r="CWQ1" s="383"/>
      <c r="CWR1" s="383"/>
      <c r="CWS1" s="383"/>
      <c r="CWT1" s="383"/>
      <c r="CWU1" s="383"/>
      <c r="CWV1" s="383"/>
      <c r="CWW1" s="383"/>
      <c r="CWX1" s="383"/>
      <c r="CWY1" s="383"/>
      <c r="CWZ1" s="383"/>
      <c r="CXA1" s="383"/>
      <c r="CXB1" s="383"/>
      <c r="CXC1" s="383"/>
      <c r="CXD1" s="383"/>
      <c r="CXE1" s="383"/>
      <c r="CXF1" s="383"/>
      <c r="CXG1" s="383"/>
      <c r="CXH1" s="383"/>
      <c r="CXI1" s="383"/>
      <c r="CXJ1" s="383"/>
      <c r="CXK1" s="383"/>
      <c r="CXL1" s="383"/>
      <c r="CXM1" s="383"/>
      <c r="CXN1" s="383"/>
      <c r="CXO1" s="383"/>
      <c r="CXP1" s="383"/>
      <c r="CXQ1" s="383"/>
      <c r="CXR1" s="383"/>
      <c r="CXS1" s="383"/>
      <c r="CXT1" s="383"/>
      <c r="CXU1" s="383"/>
      <c r="CXV1" s="383"/>
      <c r="CXW1" s="383"/>
      <c r="CXX1" s="383"/>
      <c r="CXY1" s="383"/>
      <c r="CXZ1" s="383"/>
      <c r="CYA1" s="383"/>
      <c r="CYB1" s="383"/>
      <c r="CYC1" s="383"/>
      <c r="CYD1" s="383"/>
      <c r="CYE1" s="383"/>
      <c r="CYF1" s="383"/>
      <c r="CYG1" s="383"/>
      <c r="CYH1" s="383"/>
      <c r="CYI1" s="383"/>
      <c r="CYJ1" s="383"/>
      <c r="CYK1" s="383"/>
      <c r="CYL1" s="383"/>
      <c r="CYM1" s="383"/>
      <c r="CYN1" s="383"/>
      <c r="CYO1" s="383"/>
      <c r="CYP1" s="383"/>
      <c r="CYQ1" s="383"/>
      <c r="CYR1" s="383"/>
      <c r="CYS1" s="383"/>
      <c r="CYT1" s="383"/>
      <c r="CYU1" s="383"/>
      <c r="CYV1" s="383"/>
      <c r="CYW1" s="383"/>
      <c r="CYX1" s="383"/>
      <c r="CYY1" s="383"/>
      <c r="CYZ1" s="383"/>
      <c r="CZA1" s="383"/>
      <c r="CZB1" s="383"/>
      <c r="CZC1" s="383"/>
      <c r="CZD1" s="383"/>
      <c r="CZE1" s="383"/>
      <c r="CZF1" s="383"/>
      <c r="CZG1" s="383"/>
      <c r="CZH1" s="383"/>
      <c r="CZI1" s="383"/>
      <c r="CZJ1" s="383"/>
      <c r="CZK1" s="383"/>
      <c r="CZL1" s="383"/>
      <c r="CZM1" s="383"/>
      <c r="CZN1" s="383"/>
      <c r="CZO1" s="383"/>
      <c r="CZP1" s="383"/>
      <c r="CZQ1" s="383"/>
      <c r="CZR1" s="383"/>
      <c r="CZS1" s="383"/>
      <c r="CZT1" s="383"/>
      <c r="CZU1" s="383"/>
      <c r="CZV1" s="383"/>
      <c r="CZW1" s="383"/>
      <c r="CZX1" s="383"/>
      <c r="CZY1" s="383"/>
      <c r="CZZ1" s="383"/>
      <c r="DAA1" s="383"/>
      <c r="DAB1" s="383"/>
      <c r="DAC1" s="383"/>
      <c r="DAD1" s="383"/>
      <c r="DAE1" s="383"/>
      <c r="DAF1" s="383"/>
      <c r="DAG1" s="383"/>
      <c r="DAH1" s="383"/>
      <c r="DAI1" s="383"/>
      <c r="DAJ1" s="383"/>
      <c r="DAK1" s="383"/>
      <c r="DAL1" s="383"/>
      <c r="DAM1" s="383"/>
      <c r="DAN1" s="383"/>
      <c r="DAO1" s="383"/>
      <c r="DAP1" s="383"/>
      <c r="DAQ1" s="383"/>
      <c r="DAR1" s="383"/>
      <c r="DAS1" s="383"/>
      <c r="DAT1" s="383"/>
      <c r="DAU1" s="383"/>
      <c r="DAV1" s="383"/>
      <c r="DAW1" s="383"/>
      <c r="DAX1" s="383"/>
      <c r="DAY1" s="383"/>
      <c r="DAZ1" s="383"/>
      <c r="DBA1" s="383"/>
      <c r="DBB1" s="383"/>
      <c r="DBC1" s="383"/>
      <c r="DBD1" s="383"/>
      <c r="DBE1" s="383"/>
      <c r="DBF1" s="383"/>
      <c r="DBG1" s="383"/>
      <c r="DBH1" s="383"/>
      <c r="DBI1" s="383"/>
      <c r="DBJ1" s="383"/>
      <c r="DBK1" s="383"/>
      <c r="DBL1" s="383"/>
      <c r="DBM1" s="383"/>
      <c r="DBN1" s="383"/>
      <c r="DBO1" s="383"/>
      <c r="DBP1" s="383"/>
      <c r="DBQ1" s="383"/>
      <c r="DBR1" s="383"/>
      <c r="DBS1" s="383"/>
      <c r="DBT1" s="383"/>
      <c r="DBU1" s="383"/>
      <c r="DBV1" s="383"/>
      <c r="DBW1" s="383"/>
      <c r="DBX1" s="383"/>
      <c r="DBY1" s="383"/>
      <c r="DBZ1" s="383"/>
      <c r="DCA1" s="383"/>
      <c r="DCB1" s="383"/>
      <c r="DCC1" s="383"/>
      <c r="DCD1" s="383"/>
      <c r="DCE1" s="383"/>
      <c r="DCF1" s="383"/>
      <c r="DCG1" s="383"/>
      <c r="DCH1" s="383"/>
      <c r="DCI1" s="383"/>
      <c r="DCJ1" s="383"/>
      <c r="DCK1" s="383"/>
      <c r="DCL1" s="383"/>
      <c r="DCM1" s="383"/>
      <c r="DCN1" s="383"/>
      <c r="DCO1" s="383"/>
      <c r="DCP1" s="383"/>
      <c r="DCQ1" s="383"/>
      <c r="DCR1" s="383"/>
      <c r="DCS1" s="383"/>
      <c r="DCT1" s="383"/>
      <c r="DCU1" s="383"/>
      <c r="DCV1" s="383"/>
      <c r="DCW1" s="383"/>
      <c r="DCX1" s="383"/>
      <c r="DCY1" s="383"/>
      <c r="DCZ1" s="383"/>
      <c r="DDA1" s="383"/>
      <c r="DDB1" s="383"/>
      <c r="DDC1" s="383"/>
      <c r="DDD1" s="383"/>
      <c r="DDE1" s="383"/>
      <c r="DDF1" s="383"/>
      <c r="DDG1" s="383"/>
      <c r="DDH1" s="383"/>
      <c r="DDI1" s="383"/>
      <c r="DDJ1" s="383"/>
      <c r="DDK1" s="383"/>
      <c r="DDL1" s="383"/>
      <c r="DDM1" s="383"/>
      <c r="DDN1" s="383"/>
      <c r="DDO1" s="383"/>
      <c r="DDP1" s="383"/>
      <c r="DDQ1" s="383"/>
      <c r="DDR1" s="383"/>
      <c r="DDS1" s="383"/>
      <c r="DDT1" s="383"/>
      <c r="DDU1" s="383"/>
      <c r="DDV1" s="383"/>
      <c r="DDW1" s="383"/>
      <c r="DDX1" s="383"/>
      <c r="DDY1" s="383"/>
      <c r="DDZ1" s="383"/>
      <c r="DEA1" s="383"/>
      <c r="DEB1" s="383"/>
      <c r="DEC1" s="383"/>
      <c r="DED1" s="383"/>
      <c r="DEE1" s="383"/>
      <c r="DEF1" s="383"/>
      <c r="DEG1" s="383"/>
      <c r="DEH1" s="383"/>
      <c r="DEI1" s="383"/>
      <c r="DEJ1" s="383"/>
      <c r="DEK1" s="383"/>
      <c r="DEL1" s="383"/>
      <c r="DEM1" s="383"/>
      <c r="DEN1" s="383"/>
      <c r="DEO1" s="383"/>
      <c r="DEP1" s="383"/>
      <c r="DEQ1" s="383"/>
      <c r="DER1" s="383"/>
      <c r="DES1" s="383"/>
      <c r="DET1" s="383"/>
      <c r="DEU1" s="383"/>
      <c r="DEV1" s="383"/>
      <c r="DEW1" s="383"/>
      <c r="DEX1" s="383"/>
      <c r="DEY1" s="383"/>
      <c r="DEZ1" s="383"/>
      <c r="DFA1" s="383"/>
      <c r="DFB1" s="383"/>
      <c r="DFC1" s="383"/>
      <c r="DFD1" s="383"/>
      <c r="DFE1" s="383"/>
      <c r="DFF1" s="383"/>
      <c r="DFG1" s="383"/>
      <c r="DFH1" s="383"/>
      <c r="DFI1" s="383"/>
      <c r="DFJ1" s="383"/>
      <c r="DFK1" s="383"/>
      <c r="DFL1" s="383"/>
      <c r="DFM1" s="383"/>
      <c r="DFN1" s="383"/>
      <c r="DFO1" s="383"/>
      <c r="DFP1" s="383"/>
      <c r="DFQ1" s="383"/>
      <c r="DFR1" s="383"/>
      <c r="DFS1" s="383"/>
      <c r="DFT1" s="383"/>
      <c r="DFU1" s="383"/>
      <c r="DFV1" s="383"/>
      <c r="DFW1" s="383"/>
      <c r="DFX1" s="383"/>
      <c r="DFY1" s="383"/>
      <c r="DFZ1" s="383"/>
      <c r="DGA1" s="383"/>
      <c r="DGB1" s="383"/>
      <c r="DGC1" s="383"/>
      <c r="DGD1" s="383"/>
      <c r="DGE1" s="383"/>
      <c r="DGF1" s="383"/>
      <c r="DGG1" s="383"/>
      <c r="DGH1" s="383"/>
      <c r="DGI1" s="383"/>
      <c r="DGJ1" s="383"/>
      <c r="DGK1" s="383"/>
      <c r="DGL1" s="383"/>
      <c r="DGM1" s="383"/>
      <c r="DGN1" s="383"/>
      <c r="DGO1" s="383"/>
      <c r="DGP1" s="383"/>
      <c r="DGQ1" s="383"/>
      <c r="DGR1" s="383"/>
      <c r="DGS1" s="383"/>
      <c r="DGT1" s="383"/>
      <c r="DGU1" s="383"/>
      <c r="DGV1" s="383"/>
      <c r="DGW1" s="383"/>
      <c r="DGX1" s="383"/>
      <c r="DGY1" s="383"/>
      <c r="DGZ1" s="383"/>
      <c r="DHA1" s="383"/>
      <c r="DHB1" s="383"/>
      <c r="DHC1" s="383"/>
      <c r="DHD1" s="383"/>
      <c r="DHE1" s="383"/>
      <c r="DHF1" s="383"/>
      <c r="DHG1" s="383"/>
      <c r="DHH1" s="383"/>
      <c r="DHI1" s="383"/>
      <c r="DHJ1" s="383"/>
      <c r="DHK1" s="383"/>
      <c r="DHL1" s="383"/>
      <c r="DHM1" s="383"/>
      <c r="DHN1" s="383"/>
      <c r="DHO1" s="383"/>
      <c r="DHP1" s="383"/>
      <c r="DHQ1" s="383"/>
      <c r="DHR1" s="383"/>
      <c r="DHS1" s="383"/>
      <c r="DHT1" s="383"/>
      <c r="DHU1" s="383"/>
      <c r="DHV1" s="383"/>
      <c r="DHW1" s="383"/>
      <c r="DHX1" s="383"/>
      <c r="DHY1" s="383"/>
      <c r="DHZ1" s="383"/>
      <c r="DIA1" s="383"/>
      <c r="DIB1" s="383"/>
      <c r="DIC1" s="383"/>
      <c r="DID1" s="383"/>
      <c r="DIE1" s="383"/>
      <c r="DIF1" s="383"/>
      <c r="DIG1" s="383"/>
      <c r="DIH1" s="383"/>
      <c r="DII1" s="383"/>
      <c r="DIJ1" s="383"/>
      <c r="DIK1" s="383"/>
      <c r="DIL1" s="383"/>
      <c r="DIM1" s="383"/>
      <c r="DIN1" s="383"/>
      <c r="DIO1" s="383"/>
      <c r="DIP1" s="383"/>
      <c r="DIQ1" s="383"/>
      <c r="DIR1" s="383"/>
      <c r="DIS1" s="383"/>
      <c r="DIT1" s="383"/>
      <c r="DIU1" s="383"/>
      <c r="DIV1" s="383"/>
      <c r="DIW1" s="383"/>
      <c r="DIX1" s="383"/>
      <c r="DIY1" s="383"/>
      <c r="DIZ1" s="383"/>
      <c r="DJA1" s="383"/>
      <c r="DJB1" s="383"/>
      <c r="DJC1" s="383"/>
      <c r="DJD1" s="383"/>
      <c r="DJE1" s="383"/>
      <c r="DJF1" s="383"/>
      <c r="DJG1" s="383"/>
      <c r="DJH1" s="383"/>
      <c r="DJI1" s="383"/>
      <c r="DJJ1" s="383"/>
      <c r="DJK1" s="383"/>
      <c r="DJL1" s="383"/>
      <c r="DJM1" s="383"/>
      <c r="DJN1" s="383"/>
      <c r="DJO1" s="383"/>
      <c r="DJP1" s="383"/>
      <c r="DJQ1" s="383"/>
      <c r="DJR1" s="383"/>
      <c r="DJS1" s="383"/>
      <c r="DJT1" s="383"/>
      <c r="DJU1" s="383"/>
      <c r="DJV1" s="383"/>
      <c r="DJW1" s="383"/>
      <c r="DJX1" s="383"/>
      <c r="DJY1" s="383"/>
      <c r="DJZ1" s="383"/>
      <c r="DKA1" s="383"/>
      <c r="DKB1" s="383"/>
      <c r="DKC1" s="383"/>
      <c r="DKD1" s="383"/>
      <c r="DKE1" s="383"/>
      <c r="DKF1" s="383"/>
      <c r="DKG1" s="383"/>
      <c r="DKH1" s="383"/>
      <c r="DKI1" s="383"/>
      <c r="DKJ1" s="383"/>
      <c r="DKK1" s="383"/>
      <c r="DKL1" s="383"/>
      <c r="DKM1" s="383"/>
      <c r="DKN1" s="383"/>
      <c r="DKO1" s="383"/>
      <c r="DKP1" s="383"/>
      <c r="DKQ1" s="383"/>
      <c r="DKR1" s="383"/>
      <c r="DKS1" s="383"/>
      <c r="DKT1" s="383"/>
      <c r="DKU1" s="383"/>
      <c r="DKV1" s="383"/>
      <c r="DKW1" s="383"/>
      <c r="DKX1" s="383"/>
      <c r="DKY1" s="383"/>
      <c r="DKZ1" s="383"/>
      <c r="DLA1" s="383"/>
      <c r="DLB1" s="383"/>
      <c r="DLC1" s="383"/>
      <c r="DLD1" s="383"/>
      <c r="DLE1" s="383"/>
      <c r="DLF1" s="383"/>
      <c r="DLG1" s="383"/>
      <c r="DLH1" s="383"/>
      <c r="DLI1" s="383"/>
      <c r="DLJ1" s="383"/>
      <c r="DLK1" s="383"/>
      <c r="DLL1" s="383"/>
      <c r="DLM1" s="383"/>
      <c r="DLN1" s="383"/>
      <c r="DLO1" s="383"/>
      <c r="DLP1" s="383"/>
      <c r="DLQ1" s="383"/>
      <c r="DLR1" s="383"/>
      <c r="DLS1" s="383"/>
      <c r="DLT1" s="383"/>
      <c r="DLU1" s="383"/>
      <c r="DLV1" s="383"/>
      <c r="DLW1" s="383"/>
      <c r="DLX1" s="383"/>
      <c r="DLY1" s="383"/>
      <c r="DLZ1" s="383"/>
      <c r="DMA1" s="383"/>
      <c r="DMB1" s="383"/>
      <c r="DMC1" s="383"/>
      <c r="DMD1" s="383"/>
      <c r="DME1" s="383"/>
      <c r="DMF1" s="383"/>
      <c r="DMG1" s="383"/>
      <c r="DMH1" s="383"/>
      <c r="DMI1" s="383"/>
      <c r="DMJ1" s="383"/>
      <c r="DMK1" s="383"/>
      <c r="DML1" s="383"/>
      <c r="DMM1" s="383"/>
      <c r="DMN1" s="383"/>
      <c r="DMO1" s="383"/>
      <c r="DMP1" s="383"/>
      <c r="DMQ1" s="383"/>
      <c r="DMR1" s="383"/>
      <c r="DMS1" s="383"/>
      <c r="DMT1" s="383"/>
      <c r="DMU1" s="383"/>
      <c r="DMV1" s="383"/>
      <c r="DMW1" s="383"/>
      <c r="DMX1" s="383"/>
      <c r="DMY1" s="383"/>
      <c r="DMZ1" s="383"/>
      <c r="DNA1" s="383"/>
      <c r="DNB1" s="383"/>
      <c r="DNC1" s="383"/>
      <c r="DND1" s="383"/>
      <c r="DNE1" s="383"/>
      <c r="DNF1" s="383"/>
      <c r="DNG1" s="383"/>
      <c r="DNH1" s="383"/>
      <c r="DNI1" s="383"/>
      <c r="DNJ1" s="383"/>
      <c r="DNK1" s="383"/>
      <c r="DNL1" s="383"/>
      <c r="DNM1" s="383"/>
      <c r="DNN1" s="383"/>
      <c r="DNO1" s="383"/>
      <c r="DNP1" s="383"/>
      <c r="DNQ1" s="383"/>
      <c r="DNR1" s="383"/>
      <c r="DNS1" s="383"/>
      <c r="DNT1" s="383"/>
      <c r="DNU1" s="383"/>
      <c r="DNV1" s="383"/>
      <c r="DNW1" s="383"/>
      <c r="DNX1" s="383"/>
      <c r="DNY1" s="383"/>
      <c r="DNZ1" s="383"/>
      <c r="DOA1" s="383"/>
      <c r="DOB1" s="383"/>
      <c r="DOC1" s="383"/>
      <c r="DOD1" s="383"/>
      <c r="DOE1" s="383"/>
      <c r="DOF1" s="383"/>
      <c r="DOG1" s="383"/>
      <c r="DOH1" s="383"/>
      <c r="DOI1" s="383"/>
      <c r="DOJ1" s="383"/>
      <c r="DOK1" s="383"/>
      <c r="DOL1" s="383"/>
      <c r="DOM1" s="383"/>
      <c r="DON1" s="383"/>
      <c r="DOO1" s="383"/>
      <c r="DOP1" s="383"/>
      <c r="DOQ1" s="383"/>
      <c r="DOR1" s="383"/>
      <c r="DOS1" s="383"/>
      <c r="DOT1" s="383"/>
      <c r="DOU1" s="383"/>
      <c r="DOV1" s="383"/>
      <c r="DOW1" s="383"/>
      <c r="DOX1" s="383"/>
      <c r="DOY1" s="383"/>
      <c r="DOZ1" s="383"/>
      <c r="DPA1" s="383"/>
      <c r="DPB1" s="383"/>
      <c r="DPC1" s="383"/>
      <c r="DPD1" s="383"/>
      <c r="DPE1" s="383"/>
      <c r="DPF1" s="383"/>
      <c r="DPG1" s="383"/>
      <c r="DPH1" s="383"/>
      <c r="DPI1" s="383"/>
      <c r="DPJ1" s="383"/>
      <c r="DPK1" s="383"/>
      <c r="DPL1" s="383"/>
      <c r="DPM1" s="383"/>
      <c r="DPN1" s="383"/>
      <c r="DPO1" s="383"/>
      <c r="DPP1" s="383"/>
      <c r="DPQ1" s="383"/>
      <c r="DPR1" s="383"/>
      <c r="DPS1" s="383"/>
      <c r="DPT1" s="383"/>
      <c r="DPU1" s="383"/>
      <c r="DPV1" s="383"/>
      <c r="DPW1" s="383"/>
      <c r="DPX1" s="383"/>
      <c r="DPY1" s="383"/>
      <c r="DPZ1" s="383"/>
      <c r="DQA1" s="383"/>
      <c r="DQB1" s="383"/>
      <c r="DQC1" s="383"/>
      <c r="DQD1" s="383"/>
      <c r="DQE1" s="383"/>
      <c r="DQF1" s="383"/>
      <c r="DQG1" s="383"/>
      <c r="DQH1" s="383"/>
      <c r="DQI1" s="383"/>
      <c r="DQJ1" s="383"/>
      <c r="DQK1" s="383"/>
      <c r="DQL1" s="383"/>
      <c r="DQM1" s="383"/>
      <c r="DQN1" s="383"/>
      <c r="DQO1" s="383"/>
      <c r="DQP1" s="383"/>
      <c r="DQQ1" s="383"/>
      <c r="DQR1" s="383"/>
      <c r="DQS1" s="383"/>
      <c r="DQT1" s="383"/>
      <c r="DQU1" s="383"/>
      <c r="DQV1" s="383"/>
      <c r="DQW1" s="383"/>
      <c r="DQX1" s="383"/>
      <c r="DQY1" s="383"/>
      <c r="DQZ1" s="383"/>
      <c r="DRA1" s="383"/>
      <c r="DRB1" s="383"/>
      <c r="DRC1" s="383"/>
      <c r="DRD1" s="383"/>
      <c r="DRE1" s="383"/>
      <c r="DRF1" s="383"/>
      <c r="DRG1" s="383"/>
      <c r="DRH1" s="383"/>
      <c r="DRI1" s="383"/>
      <c r="DRJ1" s="383"/>
      <c r="DRK1" s="383"/>
      <c r="DRL1" s="383"/>
      <c r="DRM1" s="383"/>
      <c r="DRN1" s="383"/>
      <c r="DRO1" s="383"/>
      <c r="DRP1" s="383"/>
      <c r="DRQ1" s="383"/>
      <c r="DRR1" s="383"/>
      <c r="DRS1" s="383"/>
      <c r="DRT1" s="383"/>
      <c r="DRU1" s="383"/>
      <c r="DRV1" s="383"/>
      <c r="DRW1" s="383"/>
      <c r="DRX1" s="383"/>
      <c r="DRY1" s="383"/>
      <c r="DRZ1" s="383"/>
      <c r="DSA1" s="383"/>
      <c r="DSB1" s="383"/>
      <c r="DSC1" s="383"/>
      <c r="DSD1" s="383"/>
      <c r="DSE1" s="383"/>
      <c r="DSF1" s="383"/>
      <c r="DSG1" s="383"/>
      <c r="DSH1" s="383"/>
      <c r="DSI1" s="383"/>
      <c r="DSJ1" s="383"/>
      <c r="DSK1" s="383"/>
      <c r="DSL1" s="383"/>
      <c r="DSM1" s="383"/>
      <c r="DSN1" s="383"/>
      <c r="DSO1" s="383"/>
      <c r="DSP1" s="383"/>
      <c r="DSQ1" s="383"/>
      <c r="DSR1" s="383"/>
      <c r="DSS1" s="383"/>
      <c r="DST1" s="383"/>
      <c r="DSU1" s="383"/>
      <c r="DSV1" s="383"/>
      <c r="DSW1" s="383"/>
      <c r="DSX1" s="383"/>
      <c r="DSY1" s="383"/>
      <c r="DSZ1" s="383"/>
      <c r="DTA1" s="383"/>
      <c r="DTB1" s="383"/>
      <c r="DTC1" s="383"/>
      <c r="DTD1" s="383"/>
      <c r="DTE1" s="383"/>
      <c r="DTF1" s="383"/>
      <c r="DTG1" s="383"/>
      <c r="DTH1" s="383"/>
      <c r="DTI1" s="383"/>
      <c r="DTJ1" s="383"/>
      <c r="DTK1" s="383"/>
      <c r="DTL1" s="383"/>
      <c r="DTM1" s="383"/>
      <c r="DTN1" s="383"/>
      <c r="DTO1" s="383"/>
      <c r="DTP1" s="383"/>
      <c r="DTQ1" s="383"/>
      <c r="DTR1" s="383"/>
      <c r="DTS1" s="383"/>
      <c r="DTT1" s="383"/>
      <c r="DTU1" s="383"/>
      <c r="DTV1" s="383"/>
      <c r="DTW1" s="383"/>
      <c r="DTX1" s="383"/>
      <c r="DTY1" s="383"/>
      <c r="DTZ1" s="383"/>
      <c r="DUA1" s="383"/>
      <c r="DUB1" s="383"/>
      <c r="DUC1" s="383"/>
      <c r="DUD1" s="383"/>
      <c r="DUE1" s="383"/>
      <c r="DUF1" s="383"/>
      <c r="DUG1" s="383"/>
      <c r="DUH1" s="383"/>
      <c r="DUI1" s="383"/>
      <c r="DUJ1" s="383"/>
      <c r="DUK1" s="383"/>
      <c r="DUL1" s="383"/>
      <c r="DUM1" s="383"/>
      <c r="DUN1" s="383"/>
      <c r="DUO1" s="383"/>
      <c r="DUP1" s="383"/>
      <c r="DUQ1" s="383"/>
      <c r="DUR1" s="383"/>
      <c r="DUS1" s="383"/>
      <c r="DUT1" s="383"/>
      <c r="DUU1" s="383"/>
      <c r="DUV1" s="383"/>
      <c r="DUW1" s="383"/>
      <c r="DUX1" s="383"/>
      <c r="DUY1" s="383"/>
      <c r="DUZ1" s="383"/>
      <c r="DVA1" s="383"/>
      <c r="DVB1" s="383"/>
      <c r="DVC1" s="383"/>
      <c r="DVD1" s="383"/>
      <c r="DVE1" s="383"/>
      <c r="DVF1" s="383"/>
      <c r="DVG1" s="383"/>
      <c r="DVH1" s="383"/>
      <c r="DVI1" s="383"/>
      <c r="DVJ1" s="383"/>
      <c r="DVK1" s="383"/>
      <c r="DVL1" s="383"/>
      <c r="DVM1" s="383"/>
      <c r="DVN1" s="383"/>
      <c r="DVO1" s="383"/>
      <c r="DVP1" s="383"/>
      <c r="DVQ1" s="383"/>
      <c r="DVR1" s="383"/>
      <c r="DVS1" s="383"/>
      <c r="DVT1" s="383"/>
      <c r="DVU1" s="383"/>
      <c r="DVV1" s="383"/>
      <c r="DVW1" s="383"/>
      <c r="DVX1" s="383"/>
      <c r="DVY1" s="383"/>
      <c r="DVZ1" s="383"/>
      <c r="DWA1" s="383"/>
      <c r="DWB1" s="383"/>
      <c r="DWC1" s="383"/>
      <c r="DWD1" s="383"/>
      <c r="DWE1" s="383"/>
      <c r="DWF1" s="383"/>
      <c r="DWG1" s="383"/>
      <c r="DWH1" s="383"/>
      <c r="DWI1" s="383"/>
      <c r="DWJ1" s="383"/>
      <c r="DWK1" s="383"/>
      <c r="DWL1" s="383"/>
      <c r="DWM1" s="383"/>
      <c r="DWN1" s="383"/>
      <c r="DWO1" s="383"/>
      <c r="DWP1" s="383"/>
      <c r="DWQ1" s="383"/>
      <c r="DWR1" s="383"/>
      <c r="DWS1" s="383"/>
      <c r="DWT1" s="383"/>
      <c r="DWU1" s="383"/>
      <c r="DWV1" s="383"/>
      <c r="DWW1" s="383"/>
      <c r="DWX1" s="383"/>
      <c r="DWY1" s="383"/>
      <c r="DWZ1" s="383"/>
      <c r="DXA1" s="383"/>
      <c r="DXB1" s="383"/>
      <c r="DXC1" s="383"/>
      <c r="DXD1" s="383"/>
      <c r="DXE1" s="383"/>
      <c r="DXF1" s="383"/>
      <c r="DXG1" s="383"/>
      <c r="DXH1" s="383"/>
      <c r="DXI1" s="383"/>
      <c r="DXJ1" s="383"/>
      <c r="DXK1" s="383"/>
      <c r="DXL1" s="383"/>
      <c r="DXM1" s="383"/>
      <c r="DXN1" s="383"/>
      <c r="DXO1" s="383"/>
      <c r="DXP1" s="383"/>
      <c r="DXQ1" s="383"/>
      <c r="DXR1" s="383"/>
      <c r="DXS1" s="383"/>
      <c r="DXT1" s="383"/>
      <c r="DXU1" s="383"/>
      <c r="DXV1" s="383"/>
      <c r="DXW1" s="383"/>
      <c r="DXX1" s="383"/>
      <c r="DXY1" s="383"/>
      <c r="DXZ1" s="383"/>
      <c r="DYA1" s="383"/>
      <c r="DYB1" s="383"/>
      <c r="DYC1" s="383"/>
      <c r="DYD1" s="383"/>
      <c r="DYE1" s="383"/>
      <c r="DYF1" s="383"/>
      <c r="DYG1" s="383"/>
      <c r="DYH1" s="383"/>
      <c r="DYI1" s="383"/>
      <c r="DYJ1" s="383"/>
      <c r="DYK1" s="383"/>
      <c r="DYL1" s="383"/>
      <c r="DYM1" s="383"/>
      <c r="DYN1" s="383"/>
      <c r="DYO1" s="383"/>
      <c r="DYP1" s="383"/>
      <c r="DYQ1" s="383"/>
      <c r="DYR1" s="383"/>
      <c r="DYS1" s="383"/>
      <c r="DYT1" s="383"/>
      <c r="DYU1" s="383"/>
      <c r="DYV1" s="383"/>
      <c r="DYW1" s="383"/>
      <c r="DYX1" s="383"/>
      <c r="DYY1" s="383"/>
      <c r="DYZ1" s="383"/>
      <c r="DZA1" s="383"/>
      <c r="DZB1" s="383"/>
      <c r="DZC1" s="383"/>
      <c r="DZD1" s="383"/>
      <c r="DZE1" s="383"/>
      <c r="DZF1" s="383"/>
      <c r="DZG1" s="383"/>
      <c r="DZH1" s="383"/>
      <c r="DZI1" s="383"/>
      <c r="DZJ1" s="383"/>
      <c r="DZK1" s="383"/>
      <c r="DZL1" s="383"/>
      <c r="DZM1" s="383"/>
      <c r="DZN1" s="383"/>
      <c r="DZO1" s="383"/>
      <c r="DZP1" s="383"/>
      <c r="DZQ1" s="383"/>
      <c r="DZR1" s="383"/>
      <c r="DZS1" s="383"/>
      <c r="DZT1" s="383"/>
      <c r="DZU1" s="383"/>
      <c r="DZV1" s="383"/>
      <c r="DZW1" s="383"/>
      <c r="DZX1" s="383"/>
      <c r="DZY1" s="383"/>
      <c r="DZZ1" s="383"/>
      <c r="EAA1" s="383"/>
      <c r="EAB1" s="383"/>
      <c r="EAC1" s="383"/>
      <c r="EAD1" s="383"/>
      <c r="EAE1" s="383"/>
      <c r="EAF1" s="383"/>
      <c r="EAG1" s="383"/>
      <c r="EAH1" s="383"/>
      <c r="EAI1" s="383"/>
      <c r="EAJ1" s="383"/>
      <c r="EAK1" s="383"/>
      <c r="EAL1" s="383"/>
      <c r="EAM1" s="383"/>
      <c r="EAN1" s="383"/>
      <c r="EAO1" s="383"/>
      <c r="EAP1" s="383"/>
      <c r="EAQ1" s="383"/>
      <c r="EAR1" s="383"/>
      <c r="EAS1" s="383"/>
      <c r="EAT1" s="383"/>
      <c r="EAU1" s="383"/>
      <c r="EAV1" s="383"/>
      <c r="EAW1" s="383"/>
      <c r="EAX1" s="383"/>
      <c r="EAY1" s="383"/>
      <c r="EAZ1" s="383"/>
      <c r="EBA1" s="383"/>
      <c r="EBB1" s="383"/>
      <c r="EBC1" s="383"/>
      <c r="EBD1" s="383"/>
      <c r="EBE1" s="383"/>
      <c r="EBF1" s="383"/>
      <c r="EBG1" s="383"/>
      <c r="EBH1" s="383"/>
      <c r="EBI1" s="383"/>
      <c r="EBJ1" s="383"/>
      <c r="EBK1" s="383"/>
      <c r="EBL1" s="383"/>
      <c r="EBM1" s="383"/>
      <c r="EBN1" s="383"/>
      <c r="EBO1" s="383"/>
      <c r="EBP1" s="383"/>
      <c r="EBQ1" s="383"/>
      <c r="EBR1" s="383"/>
      <c r="EBS1" s="383"/>
      <c r="EBT1" s="383"/>
      <c r="EBU1" s="383"/>
      <c r="EBV1" s="383"/>
      <c r="EBW1" s="383"/>
      <c r="EBX1" s="383"/>
      <c r="EBY1" s="383"/>
      <c r="EBZ1" s="383"/>
      <c r="ECA1" s="383"/>
      <c r="ECB1" s="383"/>
      <c r="ECC1" s="383"/>
      <c r="ECD1" s="383"/>
      <c r="ECE1" s="383"/>
      <c r="ECF1" s="383"/>
      <c r="ECG1" s="383"/>
      <c r="ECH1" s="383"/>
      <c r="ECI1" s="383"/>
      <c r="ECJ1" s="383"/>
      <c r="ECK1" s="383"/>
      <c r="ECL1" s="383"/>
      <c r="ECM1" s="383"/>
      <c r="ECN1" s="383"/>
      <c r="ECO1" s="383"/>
      <c r="ECP1" s="383"/>
      <c r="ECQ1" s="383"/>
      <c r="ECR1" s="383"/>
      <c r="ECS1" s="383"/>
      <c r="ECT1" s="383"/>
      <c r="ECU1" s="383"/>
      <c r="ECV1" s="383"/>
      <c r="ECW1" s="383"/>
      <c r="ECX1" s="383"/>
      <c r="ECY1" s="383"/>
      <c r="ECZ1" s="383"/>
      <c r="EDA1" s="383"/>
      <c r="EDB1" s="383"/>
      <c r="EDC1" s="383"/>
      <c r="EDD1" s="383"/>
      <c r="EDE1" s="383"/>
      <c r="EDF1" s="383"/>
      <c r="EDG1" s="383"/>
      <c r="EDH1" s="383"/>
      <c r="EDI1" s="383"/>
      <c r="EDJ1" s="383"/>
      <c r="EDK1" s="383"/>
      <c r="EDL1" s="383"/>
      <c r="EDM1" s="383"/>
      <c r="EDN1" s="383"/>
      <c r="EDO1" s="383"/>
      <c r="EDP1" s="383"/>
      <c r="EDQ1" s="383"/>
      <c r="EDR1" s="383"/>
      <c r="EDS1" s="383"/>
      <c r="EDT1" s="383"/>
      <c r="EDU1" s="383"/>
      <c r="EDV1" s="383"/>
      <c r="EDW1" s="383"/>
      <c r="EDX1" s="383"/>
      <c r="EDY1" s="383"/>
      <c r="EDZ1" s="383"/>
      <c r="EEA1" s="383"/>
      <c r="EEB1" s="383"/>
      <c r="EEC1" s="383"/>
      <c r="EED1" s="383"/>
      <c r="EEE1" s="383"/>
      <c r="EEF1" s="383"/>
      <c r="EEG1" s="383"/>
      <c r="EEH1" s="383"/>
      <c r="EEI1" s="383"/>
      <c r="EEJ1" s="383"/>
      <c r="EEK1" s="383"/>
      <c r="EEL1" s="383"/>
      <c r="EEM1" s="383"/>
      <c r="EEN1" s="383"/>
      <c r="EEO1" s="383"/>
      <c r="EEP1" s="383"/>
      <c r="EEQ1" s="383"/>
      <c r="EER1" s="383"/>
      <c r="EES1" s="383"/>
      <c r="EET1" s="383"/>
      <c r="EEU1" s="383"/>
      <c r="EEV1" s="383"/>
      <c r="EEW1" s="383"/>
      <c r="EEX1" s="383"/>
      <c r="EEY1" s="383"/>
      <c r="EEZ1" s="383"/>
      <c r="EFA1" s="383"/>
      <c r="EFB1" s="383"/>
      <c r="EFC1" s="383"/>
      <c r="EFD1" s="383"/>
      <c r="EFE1" s="383"/>
      <c r="EFF1" s="383"/>
      <c r="EFG1" s="383"/>
      <c r="EFH1" s="383"/>
      <c r="EFI1" s="383"/>
      <c r="EFJ1" s="383"/>
      <c r="EFK1" s="383"/>
      <c r="EFL1" s="383"/>
      <c r="EFM1" s="383"/>
      <c r="EFN1" s="383"/>
      <c r="EFO1" s="383"/>
      <c r="EFP1" s="383"/>
      <c r="EFQ1" s="383"/>
      <c r="EFR1" s="383"/>
      <c r="EFS1" s="383"/>
      <c r="EFT1" s="383"/>
      <c r="EFU1" s="383"/>
      <c r="EFV1" s="383"/>
      <c r="EFW1" s="383"/>
      <c r="EFX1" s="383"/>
      <c r="EFY1" s="383"/>
      <c r="EFZ1" s="383"/>
      <c r="EGA1" s="383"/>
      <c r="EGB1" s="383"/>
      <c r="EGC1" s="383"/>
      <c r="EGD1" s="383"/>
      <c r="EGE1" s="383"/>
      <c r="EGF1" s="383"/>
      <c r="EGG1" s="383"/>
      <c r="EGH1" s="383"/>
      <c r="EGI1" s="383"/>
      <c r="EGJ1" s="383"/>
      <c r="EGK1" s="383"/>
      <c r="EGL1" s="383"/>
      <c r="EGM1" s="383"/>
      <c r="EGN1" s="383"/>
      <c r="EGO1" s="383"/>
      <c r="EGP1" s="383"/>
      <c r="EGQ1" s="383"/>
      <c r="EGR1" s="383"/>
      <c r="EGS1" s="383"/>
      <c r="EGT1" s="383"/>
      <c r="EGU1" s="383"/>
      <c r="EGV1" s="383"/>
      <c r="EGW1" s="383"/>
      <c r="EGX1" s="383"/>
      <c r="EGY1" s="383"/>
      <c r="EGZ1" s="383"/>
      <c r="EHA1" s="383"/>
      <c r="EHB1" s="383"/>
      <c r="EHC1" s="383"/>
      <c r="EHD1" s="383"/>
      <c r="EHE1" s="383"/>
      <c r="EHF1" s="383"/>
      <c r="EHG1" s="383"/>
      <c r="EHH1" s="383"/>
      <c r="EHI1" s="383"/>
      <c r="EHJ1" s="383"/>
      <c r="EHK1" s="383"/>
      <c r="EHL1" s="383"/>
      <c r="EHM1" s="383"/>
      <c r="EHN1" s="383"/>
      <c r="EHO1" s="383"/>
      <c r="EHP1" s="383"/>
      <c r="EHQ1" s="383"/>
      <c r="EHR1" s="383"/>
      <c r="EHS1" s="383"/>
      <c r="EHT1" s="383"/>
      <c r="EHU1" s="383"/>
      <c r="EHV1" s="383"/>
      <c r="EHW1" s="383"/>
      <c r="EHX1" s="383"/>
      <c r="EHY1" s="383"/>
      <c r="EHZ1" s="383"/>
      <c r="EIA1" s="383"/>
      <c r="EIB1" s="383"/>
      <c r="EIC1" s="383"/>
      <c r="EID1" s="383"/>
      <c r="EIE1" s="383"/>
      <c r="EIF1" s="383"/>
      <c r="EIG1" s="383"/>
      <c r="EIH1" s="383"/>
      <c r="EII1" s="383"/>
      <c r="EIJ1" s="383"/>
      <c r="EIK1" s="383"/>
      <c r="EIL1" s="383"/>
      <c r="EIM1" s="383"/>
      <c r="EIN1" s="383"/>
      <c r="EIO1" s="383"/>
      <c r="EIP1" s="383"/>
      <c r="EIQ1" s="383"/>
      <c r="EIR1" s="383"/>
      <c r="EIS1" s="383"/>
      <c r="EIT1" s="383"/>
      <c r="EIU1" s="383"/>
      <c r="EIV1" s="383"/>
      <c r="EIW1" s="383"/>
      <c r="EIX1" s="383"/>
      <c r="EIY1" s="383"/>
      <c r="EIZ1" s="383"/>
      <c r="EJA1" s="383"/>
      <c r="EJB1" s="383"/>
      <c r="EJC1" s="383"/>
      <c r="EJD1" s="383"/>
      <c r="EJE1" s="383"/>
      <c r="EJF1" s="383"/>
      <c r="EJG1" s="383"/>
      <c r="EJH1" s="383"/>
      <c r="EJI1" s="383"/>
      <c r="EJJ1" s="383"/>
      <c r="EJK1" s="383"/>
      <c r="EJL1" s="383"/>
      <c r="EJM1" s="383"/>
      <c r="EJN1" s="383"/>
      <c r="EJO1" s="383"/>
      <c r="EJP1" s="383"/>
      <c r="EJQ1" s="383"/>
      <c r="EJR1" s="383"/>
      <c r="EJS1" s="383"/>
      <c r="EJT1" s="383"/>
      <c r="EJU1" s="383"/>
      <c r="EJV1" s="383"/>
      <c r="EJW1" s="383"/>
      <c r="EJX1" s="383"/>
      <c r="EJY1" s="383"/>
      <c r="EJZ1" s="383"/>
      <c r="EKA1" s="383"/>
      <c r="EKB1" s="383"/>
      <c r="EKC1" s="383"/>
      <c r="EKD1" s="383"/>
      <c r="EKE1" s="383"/>
      <c r="EKF1" s="383"/>
      <c r="EKG1" s="383"/>
      <c r="EKH1" s="383"/>
      <c r="EKI1" s="383"/>
      <c r="EKJ1" s="383"/>
      <c r="EKK1" s="383"/>
      <c r="EKL1" s="383"/>
      <c r="EKM1" s="383"/>
      <c r="EKN1" s="383"/>
      <c r="EKO1" s="383"/>
      <c r="EKP1" s="383"/>
      <c r="EKQ1" s="383"/>
      <c r="EKR1" s="383"/>
      <c r="EKS1" s="383"/>
      <c r="EKT1" s="383"/>
      <c r="EKU1" s="383"/>
      <c r="EKV1" s="383"/>
      <c r="EKW1" s="383"/>
      <c r="EKX1" s="383"/>
      <c r="EKY1" s="383"/>
      <c r="EKZ1" s="383"/>
      <c r="ELA1" s="383"/>
      <c r="ELB1" s="383"/>
      <c r="ELC1" s="383"/>
      <c r="ELD1" s="383"/>
      <c r="ELE1" s="383"/>
      <c r="ELF1" s="383"/>
      <c r="ELG1" s="383"/>
      <c r="ELH1" s="383"/>
      <c r="ELI1" s="383"/>
      <c r="ELJ1" s="383"/>
      <c r="ELK1" s="383"/>
      <c r="ELL1" s="383"/>
      <c r="ELM1" s="383"/>
      <c r="ELN1" s="383"/>
      <c r="ELO1" s="383"/>
      <c r="ELP1" s="383"/>
      <c r="ELQ1" s="383"/>
      <c r="ELR1" s="383"/>
      <c r="ELS1" s="383"/>
      <c r="ELT1" s="383"/>
      <c r="ELU1" s="383"/>
      <c r="ELV1" s="383"/>
      <c r="ELW1" s="383"/>
      <c r="ELX1" s="383"/>
      <c r="ELY1" s="383"/>
      <c r="ELZ1" s="383"/>
      <c r="EMA1" s="383"/>
      <c r="EMB1" s="383"/>
      <c r="EMC1" s="383"/>
      <c r="EMD1" s="383"/>
      <c r="EME1" s="383"/>
      <c r="EMF1" s="383"/>
      <c r="EMG1" s="383"/>
      <c r="EMH1" s="383"/>
      <c r="EMI1" s="383"/>
      <c r="EMJ1" s="383"/>
      <c r="EMK1" s="383"/>
      <c r="EML1" s="383"/>
      <c r="EMM1" s="383"/>
      <c r="EMN1" s="383"/>
      <c r="EMO1" s="383"/>
      <c r="EMP1" s="383"/>
      <c r="EMQ1" s="383"/>
      <c r="EMR1" s="383"/>
      <c r="EMS1" s="383"/>
      <c r="EMT1" s="383"/>
      <c r="EMU1" s="383"/>
      <c r="EMV1" s="383"/>
      <c r="EMW1" s="383"/>
      <c r="EMX1" s="383"/>
      <c r="EMY1" s="383"/>
      <c r="EMZ1" s="383"/>
      <c r="ENA1" s="383"/>
      <c r="ENB1" s="383"/>
      <c r="ENC1" s="383"/>
      <c r="END1" s="383"/>
      <c r="ENE1" s="383"/>
      <c r="ENF1" s="383"/>
      <c r="ENG1" s="383"/>
      <c r="ENH1" s="383"/>
      <c r="ENI1" s="383"/>
      <c r="ENJ1" s="383"/>
      <c r="ENK1" s="383"/>
      <c r="ENL1" s="383"/>
      <c r="ENM1" s="383"/>
      <c r="ENN1" s="383"/>
      <c r="ENO1" s="383"/>
      <c r="ENP1" s="383"/>
      <c r="ENQ1" s="383"/>
      <c r="ENR1" s="383"/>
      <c r="ENS1" s="383"/>
      <c r="ENT1" s="383"/>
      <c r="ENU1" s="383"/>
      <c r="ENV1" s="383"/>
      <c r="ENW1" s="383"/>
      <c r="ENX1" s="383"/>
      <c r="ENY1" s="383"/>
      <c r="ENZ1" s="383"/>
      <c r="EOA1" s="383"/>
      <c r="EOB1" s="383"/>
      <c r="EOC1" s="383"/>
      <c r="EOD1" s="383"/>
      <c r="EOE1" s="383"/>
      <c r="EOF1" s="383"/>
      <c r="EOG1" s="383"/>
      <c r="EOH1" s="383"/>
      <c r="EOI1" s="383"/>
      <c r="EOJ1" s="383"/>
      <c r="EOK1" s="383"/>
      <c r="EOL1" s="383"/>
      <c r="EOM1" s="383"/>
      <c r="EON1" s="383"/>
      <c r="EOO1" s="383"/>
      <c r="EOP1" s="383"/>
      <c r="EOQ1" s="383"/>
      <c r="EOR1" s="383"/>
      <c r="EOS1" s="383"/>
      <c r="EOT1" s="383"/>
      <c r="EOU1" s="383"/>
      <c r="EOV1" s="383"/>
      <c r="EOW1" s="383"/>
      <c r="EOX1" s="383"/>
      <c r="EOY1" s="383"/>
      <c r="EOZ1" s="383"/>
      <c r="EPA1" s="383"/>
      <c r="EPB1" s="383"/>
      <c r="EPC1" s="383"/>
      <c r="EPD1" s="383"/>
      <c r="EPE1" s="383"/>
      <c r="EPF1" s="383"/>
      <c r="EPG1" s="383"/>
      <c r="EPH1" s="383"/>
      <c r="EPI1" s="383"/>
      <c r="EPJ1" s="383"/>
      <c r="EPK1" s="383"/>
      <c r="EPL1" s="383"/>
      <c r="EPM1" s="383"/>
      <c r="EPN1" s="383"/>
      <c r="EPO1" s="383"/>
      <c r="EPP1" s="383"/>
      <c r="EPQ1" s="383"/>
      <c r="EPR1" s="383"/>
      <c r="EPS1" s="383"/>
      <c r="EPT1" s="383"/>
      <c r="EPU1" s="383"/>
      <c r="EPV1" s="383"/>
      <c r="EPW1" s="383"/>
      <c r="EPX1" s="383"/>
      <c r="EPY1" s="383"/>
      <c r="EPZ1" s="383"/>
      <c r="EQA1" s="383"/>
      <c r="EQB1" s="383"/>
      <c r="EQC1" s="383"/>
      <c r="EQD1" s="383"/>
      <c r="EQE1" s="383"/>
      <c r="EQF1" s="383"/>
      <c r="EQG1" s="383"/>
      <c r="EQH1" s="383"/>
      <c r="EQI1" s="383"/>
      <c r="EQJ1" s="383"/>
      <c r="EQK1" s="383"/>
      <c r="EQL1" s="383"/>
      <c r="EQM1" s="383"/>
      <c r="EQN1" s="383"/>
      <c r="EQO1" s="383"/>
      <c r="EQP1" s="383"/>
      <c r="EQQ1" s="383"/>
      <c r="EQR1" s="383"/>
      <c r="EQS1" s="383"/>
      <c r="EQT1" s="383"/>
      <c r="EQU1" s="383"/>
      <c r="EQV1" s="383"/>
      <c r="EQW1" s="383"/>
      <c r="EQX1" s="383"/>
      <c r="EQY1" s="383"/>
      <c r="EQZ1" s="383"/>
      <c r="ERA1" s="383"/>
      <c r="ERB1" s="383"/>
      <c r="ERC1" s="383"/>
      <c r="ERD1" s="383"/>
      <c r="ERE1" s="383"/>
      <c r="ERF1" s="383"/>
      <c r="ERG1" s="383"/>
      <c r="ERH1" s="383"/>
      <c r="ERI1" s="383"/>
      <c r="ERJ1" s="383"/>
      <c r="ERK1" s="383"/>
      <c r="ERL1" s="383"/>
      <c r="ERM1" s="383"/>
      <c r="ERN1" s="383"/>
      <c r="ERO1" s="383"/>
      <c r="ERP1" s="383"/>
      <c r="ERQ1" s="383"/>
      <c r="ERR1" s="383"/>
      <c r="ERS1" s="383"/>
      <c r="ERT1" s="383"/>
      <c r="ERU1" s="383"/>
      <c r="ERV1" s="383"/>
      <c r="ERW1" s="383"/>
      <c r="ERX1" s="383"/>
      <c r="ERY1" s="383"/>
      <c r="ERZ1" s="383"/>
      <c r="ESA1" s="383"/>
      <c r="ESB1" s="383"/>
      <c r="ESC1" s="383"/>
      <c r="ESD1" s="383"/>
      <c r="ESE1" s="383"/>
      <c r="ESF1" s="383"/>
      <c r="ESG1" s="383"/>
      <c r="ESH1" s="383"/>
      <c r="ESI1" s="383"/>
      <c r="ESJ1" s="383"/>
      <c r="ESK1" s="383"/>
      <c r="ESL1" s="383"/>
      <c r="ESM1" s="383"/>
      <c r="ESN1" s="383"/>
      <c r="ESO1" s="383"/>
      <c r="ESP1" s="383"/>
      <c r="ESQ1" s="383"/>
      <c r="ESR1" s="383"/>
      <c r="ESS1" s="383"/>
      <c r="EST1" s="383"/>
      <c r="ESU1" s="383"/>
      <c r="ESV1" s="383"/>
      <c r="ESW1" s="383"/>
      <c r="ESX1" s="383"/>
      <c r="ESY1" s="383"/>
      <c r="ESZ1" s="383"/>
      <c r="ETA1" s="383"/>
      <c r="ETB1" s="383"/>
      <c r="ETC1" s="383"/>
      <c r="ETD1" s="383"/>
      <c r="ETE1" s="383"/>
      <c r="ETF1" s="383"/>
      <c r="ETG1" s="383"/>
      <c r="ETH1" s="383"/>
      <c r="ETI1" s="383"/>
      <c r="ETJ1" s="383"/>
      <c r="ETK1" s="383"/>
      <c r="ETL1" s="383"/>
      <c r="ETM1" s="383"/>
      <c r="ETN1" s="383"/>
      <c r="ETO1" s="383"/>
      <c r="ETP1" s="383"/>
      <c r="ETQ1" s="383"/>
      <c r="ETR1" s="383"/>
      <c r="ETS1" s="383"/>
      <c r="ETT1" s="383"/>
      <c r="ETU1" s="383"/>
      <c r="ETV1" s="383"/>
      <c r="ETW1" s="383"/>
      <c r="ETX1" s="383"/>
      <c r="ETY1" s="383"/>
      <c r="ETZ1" s="383"/>
      <c r="EUA1" s="383"/>
      <c r="EUB1" s="383"/>
      <c r="EUC1" s="383"/>
      <c r="EUD1" s="383"/>
      <c r="EUE1" s="383"/>
      <c r="EUF1" s="383"/>
      <c r="EUG1" s="383"/>
      <c r="EUH1" s="383"/>
      <c r="EUI1" s="383"/>
      <c r="EUJ1" s="383"/>
      <c r="EUK1" s="383"/>
      <c r="EUL1" s="383"/>
      <c r="EUM1" s="383"/>
      <c r="EUN1" s="383"/>
      <c r="EUO1" s="383"/>
      <c r="EUP1" s="383"/>
      <c r="EUQ1" s="383"/>
      <c r="EUR1" s="383"/>
      <c r="EUS1" s="383"/>
      <c r="EUT1" s="383"/>
      <c r="EUU1" s="383"/>
      <c r="EUV1" s="383"/>
      <c r="EUW1" s="383"/>
      <c r="EUX1" s="383"/>
      <c r="EUY1" s="383"/>
      <c r="EUZ1" s="383"/>
      <c r="EVA1" s="383"/>
      <c r="EVB1" s="383"/>
      <c r="EVC1" s="383"/>
      <c r="EVD1" s="383"/>
      <c r="EVE1" s="383"/>
      <c r="EVF1" s="383"/>
      <c r="EVG1" s="383"/>
      <c r="EVH1" s="383"/>
      <c r="EVI1" s="383"/>
      <c r="EVJ1" s="383"/>
      <c r="EVK1" s="383"/>
      <c r="EVL1" s="383"/>
      <c r="EVM1" s="383"/>
      <c r="EVN1" s="383"/>
      <c r="EVO1" s="383"/>
      <c r="EVP1" s="383"/>
      <c r="EVQ1" s="383"/>
      <c r="EVR1" s="383"/>
      <c r="EVS1" s="383"/>
      <c r="EVT1" s="383"/>
      <c r="EVU1" s="383"/>
      <c r="EVV1" s="383"/>
      <c r="EVW1" s="383"/>
      <c r="EVX1" s="383"/>
      <c r="EVY1" s="383"/>
      <c r="EVZ1" s="383"/>
      <c r="EWA1" s="383"/>
      <c r="EWB1" s="383"/>
      <c r="EWC1" s="383"/>
      <c r="EWD1" s="383"/>
      <c r="EWE1" s="383"/>
      <c r="EWF1" s="383"/>
      <c r="EWG1" s="383"/>
      <c r="EWH1" s="383"/>
      <c r="EWI1" s="383"/>
      <c r="EWJ1" s="383"/>
      <c r="EWK1" s="383"/>
      <c r="EWL1" s="383"/>
      <c r="EWM1" s="383"/>
      <c r="EWN1" s="383"/>
      <c r="EWO1" s="383"/>
      <c r="EWP1" s="383"/>
      <c r="EWQ1" s="383"/>
      <c r="EWR1" s="383"/>
      <c r="EWS1" s="383"/>
      <c r="EWT1" s="383"/>
      <c r="EWU1" s="383"/>
      <c r="EWV1" s="383"/>
      <c r="EWW1" s="383"/>
      <c r="EWX1" s="383"/>
      <c r="EWY1" s="383"/>
      <c r="EWZ1" s="383"/>
      <c r="EXA1" s="383"/>
      <c r="EXB1" s="383"/>
      <c r="EXC1" s="383"/>
      <c r="EXD1" s="383"/>
      <c r="EXE1" s="383"/>
      <c r="EXF1" s="383"/>
      <c r="EXG1" s="383"/>
      <c r="EXH1" s="383"/>
      <c r="EXI1" s="383"/>
      <c r="EXJ1" s="383"/>
      <c r="EXK1" s="383"/>
      <c r="EXL1" s="383"/>
      <c r="EXM1" s="383"/>
      <c r="EXN1" s="383"/>
      <c r="EXO1" s="383"/>
      <c r="EXP1" s="383"/>
      <c r="EXQ1" s="383"/>
      <c r="EXR1" s="383"/>
      <c r="EXS1" s="383"/>
      <c r="EXT1" s="383"/>
      <c r="EXU1" s="383"/>
      <c r="EXV1" s="383"/>
      <c r="EXW1" s="383"/>
      <c r="EXX1" s="383"/>
      <c r="EXY1" s="383"/>
      <c r="EXZ1" s="383"/>
      <c r="EYA1" s="383"/>
      <c r="EYB1" s="383"/>
      <c r="EYC1" s="383"/>
      <c r="EYD1" s="383"/>
      <c r="EYE1" s="383"/>
      <c r="EYF1" s="383"/>
      <c r="EYG1" s="383"/>
      <c r="EYH1" s="383"/>
      <c r="EYI1" s="383"/>
      <c r="EYJ1" s="383"/>
      <c r="EYK1" s="383"/>
      <c r="EYL1" s="383"/>
      <c r="EYM1" s="383"/>
      <c r="EYN1" s="383"/>
      <c r="EYO1" s="383"/>
      <c r="EYP1" s="383"/>
      <c r="EYQ1" s="383"/>
      <c r="EYR1" s="383"/>
      <c r="EYS1" s="383"/>
      <c r="EYT1" s="383"/>
      <c r="EYU1" s="383"/>
      <c r="EYV1" s="383"/>
      <c r="EYW1" s="383"/>
      <c r="EYX1" s="383"/>
      <c r="EYY1" s="383"/>
      <c r="EYZ1" s="383"/>
      <c r="EZA1" s="383"/>
      <c r="EZB1" s="383"/>
      <c r="EZC1" s="383"/>
      <c r="EZD1" s="383"/>
      <c r="EZE1" s="383"/>
      <c r="EZF1" s="383"/>
      <c r="EZG1" s="383"/>
      <c r="EZH1" s="383"/>
      <c r="EZI1" s="383"/>
      <c r="EZJ1" s="383"/>
      <c r="EZK1" s="383"/>
      <c r="EZL1" s="383"/>
      <c r="EZM1" s="383"/>
      <c r="EZN1" s="383"/>
      <c r="EZO1" s="383"/>
      <c r="EZP1" s="383"/>
      <c r="EZQ1" s="383"/>
      <c r="EZR1" s="383"/>
      <c r="EZS1" s="383"/>
      <c r="EZT1" s="383"/>
      <c r="EZU1" s="383"/>
      <c r="EZV1" s="383"/>
      <c r="EZW1" s="383"/>
      <c r="EZX1" s="383"/>
      <c r="EZY1" s="383"/>
      <c r="EZZ1" s="383"/>
      <c r="FAA1" s="383"/>
      <c r="FAB1" s="383"/>
      <c r="FAC1" s="383"/>
      <c r="FAD1" s="383"/>
      <c r="FAE1" s="383"/>
      <c r="FAF1" s="383"/>
      <c r="FAG1" s="383"/>
      <c r="FAH1" s="383"/>
      <c r="FAI1" s="383"/>
      <c r="FAJ1" s="383"/>
      <c r="FAK1" s="383"/>
      <c r="FAL1" s="383"/>
      <c r="FAM1" s="383"/>
      <c r="FAN1" s="383"/>
      <c r="FAO1" s="383"/>
      <c r="FAP1" s="383"/>
      <c r="FAQ1" s="383"/>
      <c r="FAR1" s="383"/>
      <c r="FAS1" s="383"/>
      <c r="FAT1" s="383"/>
      <c r="FAU1" s="383"/>
      <c r="FAV1" s="383"/>
      <c r="FAW1" s="383"/>
      <c r="FAX1" s="383"/>
      <c r="FAY1" s="383"/>
      <c r="FAZ1" s="383"/>
      <c r="FBA1" s="383"/>
      <c r="FBB1" s="383"/>
      <c r="FBC1" s="383"/>
      <c r="FBD1" s="383"/>
      <c r="FBE1" s="383"/>
      <c r="FBF1" s="383"/>
      <c r="FBG1" s="383"/>
      <c r="FBH1" s="383"/>
      <c r="FBI1" s="383"/>
      <c r="FBJ1" s="383"/>
      <c r="FBK1" s="383"/>
      <c r="FBL1" s="383"/>
      <c r="FBM1" s="383"/>
      <c r="FBN1" s="383"/>
      <c r="FBO1" s="383"/>
      <c r="FBP1" s="383"/>
      <c r="FBQ1" s="383"/>
      <c r="FBR1" s="383"/>
      <c r="FBS1" s="383"/>
      <c r="FBT1" s="383"/>
      <c r="FBU1" s="383"/>
      <c r="FBV1" s="383"/>
      <c r="FBW1" s="383"/>
      <c r="FBX1" s="383"/>
      <c r="FBY1" s="383"/>
      <c r="FBZ1" s="383"/>
      <c r="FCA1" s="383"/>
      <c r="FCB1" s="383"/>
      <c r="FCC1" s="383"/>
      <c r="FCD1" s="383"/>
      <c r="FCE1" s="383"/>
      <c r="FCF1" s="383"/>
      <c r="FCG1" s="383"/>
      <c r="FCH1" s="383"/>
      <c r="FCI1" s="383"/>
      <c r="FCJ1" s="383"/>
      <c r="FCK1" s="383"/>
      <c r="FCL1" s="383"/>
      <c r="FCM1" s="383"/>
      <c r="FCN1" s="383"/>
      <c r="FCO1" s="383"/>
      <c r="FCP1" s="383"/>
      <c r="FCQ1" s="383"/>
      <c r="FCR1" s="383"/>
      <c r="FCS1" s="383"/>
      <c r="FCT1" s="383"/>
      <c r="FCU1" s="383"/>
      <c r="FCV1" s="383"/>
      <c r="FCW1" s="383"/>
      <c r="FCX1" s="383"/>
      <c r="FCY1" s="383"/>
      <c r="FCZ1" s="383"/>
      <c r="FDA1" s="383"/>
      <c r="FDB1" s="383"/>
      <c r="FDC1" s="383"/>
      <c r="FDD1" s="383"/>
      <c r="FDE1" s="383"/>
      <c r="FDF1" s="383"/>
      <c r="FDG1" s="383"/>
      <c r="FDH1" s="383"/>
      <c r="FDI1" s="383"/>
      <c r="FDJ1" s="383"/>
      <c r="FDK1" s="383"/>
      <c r="FDL1" s="383"/>
      <c r="FDM1" s="383"/>
      <c r="FDN1" s="383"/>
      <c r="FDO1" s="383"/>
      <c r="FDP1" s="383"/>
      <c r="FDQ1" s="383"/>
      <c r="FDR1" s="383"/>
      <c r="FDS1" s="383"/>
      <c r="FDT1" s="383"/>
      <c r="FDU1" s="383"/>
      <c r="FDV1" s="383"/>
      <c r="FDW1" s="383"/>
      <c r="FDX1" s="383"/>
      <c r="FDY1" s="383"/>
      <c r="FDZ1" s="383"/>
      <c r="FEA1" s="383"/>
      <c r="FEB1" s="383"/>
      <c r="FEC1" s="383"/>
      <c r="FED1" s="383"/>
      <c r="FEE1" s="383"/>
      <c r="FEF1" s="383"/>
      <c r="FEG1" s="383"/>
      <c r="FEH1" s="383"/>
      <c r="FEI1" s="383"/>
      <c r="FEJ1" s="383"/>
      <c r="FEK1" s="383"/>
      <c r="FEL1" s="383"/>
      <c r="FEM1" s="383"/>
      <c r="FEN1" s="383"/>
      <c r="FEO1" s="383"/>
      <c r="FEP1" s="383"/>
      <c r="FEQ1" s="383"/>
      <c r="FER1" s="383"/>
      <c r="FES1" s="383"/>
      <c r="FET1" s="383"/>
      <c r="FEU1" s="383"/>
      <c r="FEV1" s="383"/>
      <c r="FEW1" s="383"/>
      <c r="FEX1" s="383"/>
      <c r="FEY1" s="383"/>
      <c r="FEZ1" s="383"/>
      <c r="FFA1" s="383"/>
      <c r="FFB1" s="383"/>
      <c r="FFC1" s="383"/>
      <c r="FFD1" s="383"/>
      <c r="FFE1" s="383"/>
      <c r="FFF1" s="383"/>
      <c r="FFG1" s="383"/>
      <c r="FFH1" s="383"/>
      <c r="FFI1" s="383"/>
      <c r="FFJ1" s="383"/>
      <c r="FFK1" s="383"/>
      <c r="FFL1" s="383"/>
      <c r="FFM1" s="383"/>
      <c r="FFN1" s="383"/>
      <c r="FFO1" s="383"/>
      <c r="FFP1" s="383"/>
      <c r="FFQ1" s="383"/>
      <c r="FFR1" s="383"/>
      <c r="FFS1" s="383"/>
      <c r="FFT1" s="383"/>
      <c r="FFU1" s="383"/>
      <c r="FFV1" s="383"/>
      <c r="FFW1" s="383"/>
      <c r="FFX1" s="383"/>
      <c r="FFY1" s="383"/>
      <c r="FFZ1" s="383"/>
      <c r="FGA1" s="383"/>
      <c r="FGB1" s="383"/>
      <c r="FGC1" s="383"/>
      <c r="FGD1" s="383"/>
      <c r="FGE1" s="383"/>
      <c r="FGF1" s="383"/>
      <c r="FGG1" s="383"/>
      <c r="FGH1" s="383"/>
      <c r="FGI1" s="383"/>
      <c r="FGJ1" s="383"/>
      <c r="FGK1" s="383"/>
      <c r="FGL1" s="383"/>
      <c r="FGM1" s="383"/>
      <c r="FGN1" s="383"/>
      <c r="FGO1" s="383"/>
      <c r="FGP1" s="383"/>
      <c r="FGQ1" s="383"/>
      <c r="FGR1" s="383"/>
      <c r="FGS1" s="383"/>
      <c r="FGT1" s="383"/>
      <c r="FGU1" s="383"/>
      <c r="FGV1" s="383"/>
      <c r="FGW1" s="383"/>
      <c r="FGX1" s="383"/>
      <c r="FGY1" s="383"/>
      <c r="FGZ1" s="383"/>
      <c r="FHA1" s="383"/>
      <c r="FHB1" s="383"/>
      <c r="FHC1" s="383"/>
      <c r="FHD1" s="383"/>
      <c r="FHE1" s="383"/>
      <c r="FHF1" s="383"/>
      <c r="FHG1" s="383"/>
      <c r="FHH1" s="383"/>
      <c r="FHI1" s="383"/>
      <c r="FHJ1" s="383"/>
      <c r="FHK1" s="383"/>
      <c r="FHL1" s="383"/>
      <c r="FHM1" s="383"/>
      <c r="FHN1" s="383"/>
      <c r="FHO1" s="383"/>
      <c r="FHP1" s="383"/>
      <c r="FHQ1" s="383"/>
      <c r="FHR1" s="383"/>
      <c r="FHS1" s="383"/>
      <c r="FHT1" s="383"/>
      <c r="FHU1" s="383"/>
      <c r="FHV1" s="383"/>
      <c r="FHW1" s="383"/>
      <c r="FHX1" s="383"/>
      <c r="FHY1" s="383"/>
      <c r="FHZ1" s="383"/>
      <c r="FIA1" s="383"/>
      <c r="FIB1" s="383"/>
      <c r="FIC1" s="383"/>
      <c r="FID1" s="383"/>
      <c r="FIE1" s="383"/>
      <c r="FIF1" s="383"/>
      <c r="FIG1" s="383"/>
      <c r="FIH1" s="383"/>
      <c r="FII1" s="383"/>
      <c r="FIJ1" s="383"/>
      <c r="FIK1" s="383"/>
      <c r="FIL1" s="383"/>
      <c r="FIM1" s="383"/>
      <c r="FIN1" s="383"/>
      <c r="FIO1" s="383"/>
      <c r="FIP1" s="383"/>
      <c r="FIQ1" s="383"/>
      <c r="FIR1" s="383"/>
      <c r="FIS1" s="383"/>
      <c r="FIT1" s="383"/>
      <c r="FIU1" s="383"/>
      <c r="FIV1" s="383"/>
      <c r="FIW1" s="383"/>
      <c r="FIX1" s="383"/>
      <c r="FIY1" s="383"/>
      <c r="FIZ1" s="383"/>
      <c r="FJA1" s="383"/>
      <c r="FJB1" s="383"/>
      <c r="FJC1" s="383"/>
      <c r="FJD1" s="383"/>
      <c r="FJE1" s="383"/>
      <c r="FJF1" s="383"/>
      <c r="FJG1" s="383"/>
      <c r="FJH1" s="383"/>
      <c r="FJI1" s="383"/>
      <c r="FJJ1" s="383"/>
      <c r="FJK1" s="383"/>
      <c r="FJL1" s="383"/>
      <c r="FJM1" s="383"/>
      <c r="FJN1" s="383"/>
      <c r="FJO1" s="383"/>
      <c r="FJP1" s="383"/>
      <c r="FJQ1" s="383"/>
      <c r="FJR1" s="383"/>
      <c r="FJS1" s="383"/>
      <c r="FJT1" s="383"/>
      <c r="FJU1" s="383"/>
      <c r="FJV1" s="383"/>
      <c r="FJW1" s="383"/>
      <c r="FJX1" s="383"/>
      <c r="FJY1" s="383"/>
      <c r="FJZ1" s="383"/>
      <c r="FKA1" s="383"/>
      <c r="FKB1" s="383"/>
      <c r="FKC1" s="383"/>
      <c r="FKD1" s="383"/>
      <c r="FKE1" s="383"/>
      <c r="FKF1" s="383"/>
      <c r="FKG1" s="383"/>
      <c r="FKH1" s="383"/>
      <c r="FKI1" s="383"/>
      <c r="FKJ1" s="383"/>
      <c r="FKK1" s="383"/>
      <c r="FKL1" s="383"/>
      <c r="FKM1" s="383"/>
      <c r="FKN1" s="383"/>
      <c r="FKO1" s="383"/>
      <c r="FKP1" s="383"/>
      <c r="FKQ1" s="383"/>
      <c r="FKR1" s="383"/>
      <c r="FKS1" s="383"/>
      <c r="FKT1" s="383"/>
      <c r="FKU1" s="383"/>
      <c r="FKV1" s="383"/>
      <c r="FKW1" s="383"/>
      <c r="FKX1" s="383"/>
      <c r="FKY1" s="383"/>
      <c r="FKZ1" s="383"/>
      <c r="FLA1" s="383"/>
      <c r="FLB1" s="383"/>
      <c r="FLC1" s="383"/>
      <c r="FLD1" s="383"/>
      <c r="FLE1" s="383"/>
      <c r="FLF1" s="383"/>
      <c r="FLG1" s="383"/>
      <c r="FLH1" s="383"/>
      <c r="FLI1" s="383"/>
      <c r="FLJ1" s="383"/>
      <c r="FLK1" s="383"/>
      <c r="FLL1" s="383"/>
      <c r="FLM1" s="383"/>
      <c r="FLN1" s="383"/>
      <c r="FLO1" s="383"/>
      <c r="FLP1" s="383"/>
      <c r="FLQ1" s="383"/>
      <c r="FLR1" s="383"/>
      <c r="FLS1" s="383"/>
      <c r="FLT1" s="383"/>
      <c r="FLU1" s="383"/>
      <c r="FLV1" s="383"/>
      <c r="FLW1" s="383"/>
      <c r="FLX1" s="383"/>
      <c r="FLY1" s="383"/>
      <c r="FLZ1" s="383"/>
      <c r="FMA1" s="383"/>
      <c r="FMB1" s="383"/>
      <c r="FMC1" s="383"/>
      <c r="FMD1" s="383"/>
      <c r="FME1" s="383"/>
      <c r="FMF1" s="383"/>
      <c r="FMG1" s="383"/>
      <c r="FMH1" s="383"/>
      <c r="FMI1" s="383"/>
      <c r="FMJ1" s="383"/>
      <c r="FMK1" s="383"/>
      <c r="FML1" s="383"/>
      <c r="FMM1" s="383"/>
      <c r="FMN1" s="383"/>
      <c r="FMO1" s="383"/>
      <c r="FMP1" s="383"/>
      <c r="FMQ1" s="383"/>
      <c r="FMR1" s="383"/>
      <c r="FMS1" s="383"/>
      <c r="FMT1" s="383"/>
      <c r="FMU1" s="383"/>
      <c r="FMV1" s="383"/>
      <c r="FMW1" s="383"/>
      <c r="FMX1" s="383"/>
      <c r="FMY1" s="383"/>
      <c r="FMZ1" s="383"/>
      <c r="FNA1" s="383"/>
      <c r="FNB1" s="383"/>
      <c r="FNC1" s="383"/>
      <c r="FND1" s="383"/>
      <c r="FNE1" s="383"/>
      <c r="FNF1" s="383"/>
      <c r="FNG1" s="383"/>
      <c r="FNH1" s="383"/>
      <c r="FNI1" s="383"/>
      <c r="FNJ1" s="383"/>
      <c r="FNK1" s="383"/>
      <c r="FNL1" s="383"/>
      <c r="FNM1" s="383"/>
      <c r="FNN1" s="383"/>
      <c r="FNO1" s="383"/>
      <c r="FNP1" s="383"/>
      <c r="FNQ1" s="383"/>
      <c r="FNR1" s="383"/>
      <c r="FNS1" s="383"/>
      <c r="FNT1" s="383"/>
      <c r="FNU1" s="383"/>
      <c r="FNV1" s="383"/>
      <c r="FNW1" s="383"/>
      <c r="FNX1" s="383"/>
      <c r="FNY1" s="383"/>
      <c r="FNZ1" s="383"/>
      <c r="FOA1" s="383"/>
      <c r="FOB1" s="383"/>
      <c r="FOC1" s="383"/>
      <c r="FOD1" s="383"/>
      <c r="FOE1" s="383"/>
      <c r="FOF1" s="383"/>
      <c r="FOG1" s="383"/>
      <c r="FOH1" s="383"/>
      <c r="FOI1" s="383"/>
      <c r="FOJ1" s="383"/>
      <c r="FOK1" s="383"/>
      <c r="FOL1" s="383"/>
      <c r="FOM1" s="383"/>
      <c r="FON1" s="383"/>
      <c r="FOO1" s="383"/>
      <c r="FOP1" s="383"/>
      <c r="FOQ1" s="383"/>
      <c r="FOR1" s="383"/>
      <c r="FOS1" s="383"/>
      <c r="FOT1" s="383"/>
      <c r="FOU1" s="383"/>
      <c r="FOV1" s="383"/>
      <c r="FOW1" s="383"/>
      <c r="FOX1" s="383"/>
      <c r="FOY1" s="383"/>
      <c r="FOZ1" s="383"/>
      <c r="FPA1" s="383"/>
      <c r="FPB1" s="383"/>
      <c r="FPC1" s="383"/>
      <c r="FPD1" s="383"/>
      <c r="FPE1" s="383"/>
      <c r="FPF1" s="383"/>
      <c r="FPG1" s="383"/>
      <c r="FPH1" s="383"/>
      <c r="FPI1" s="383"/>
      <c r="FPJ1" s="383"/>
      <c r="FPK1" s="383"/>
      <c r="FPL1" s="383"/>
      <c r="FPM1" s="383"/>
      <c r="FPN1" s="383"/>
      <c r="FPO1" s="383"/>
      <c r="FPP1" s="383"/>
      <c r="FPQ1" s="383"/>
      <c r="FPR1" s="383"/>
      <c r="FPS1" s="383"/>
      <c r="FPT1" s="383"/>
      <c r="FPU1" s="383"/>
      <c r="FPV1" s="383"/>
      <c r="FPW1" s="383"/>
      <c r="FPX1" s="383"/>
      <c r="FPY1" s="383"/>
      <c r="FPZ1" s="383"/>
      <c r="FQA1" s="383"/>
      <c r="FQB1" s="383"/>
      <c r="FQC1" s="383"/>
      <c r="FQD1" s="383"/>
      <c r="FQE1" s="383"/>
      <c r="FQF1" s="383"/>
      <c r="FQG1" s="383"/>
      <c r="FQH1" s="383"/>
      <c r="FQI1" s="383"/>
      <c r="FQJ1" s="383"/>
      <c r="FQK1" s="383"/>
      <c r="FQL1" s="383"/>
      <c r="FQM1" s="383"/>
      <c r="FQN1" s="383"/>
      <c r="FQO1" s="383"/>
      <c r="FQP1" s="383"/>
      <c r="FQQ1" s="383"/>
      <c r="FQR1" s="383"/>
      <c r="FQS1" s="383"/>
      <c r="FQT1" s="383"/>
      <c r="FQU1" s="383"/>
      <c r="FQV1" s="383"/>
      <c r="FQW1" s="383"/>
      <c r="FQX1" s="383"/>
      <c r="FQY1" s="383"/>
      <c r="FQZ1" s="383"/>
      <c r="FRA1" s="383"/>
      <c r="FRB1" s="383"/>
      <c r="FRC1" s="383"/>
      <c r="FRD1" s="383"/>
      <c r="FRE1" s="383"/>
      <c r="FRF1" s="383"/>
      <c r="FRG1" s="383"/>
      <c r="FRH1" s="383"/>
      <c r="FRI1" s="383"/>
      <c r="FRJ1" s="383"/>
      <c r="FRK1" s="383"/>
      <c r="FRL1" s="383"/>
      <c r="FRM1" s="383"/>
      <c r="FRN1" s="383"/>
      <c r="FRO1" s="383"/>
      <c r="FRP1" s="383"/>
      <c r="FRQ1" s="383"/>
      <c r="FRR1" s="383"/>
      <c r="FRS1" s="383"/>
      <c r="FRT1" s="383"/>
      <c r="FRU1" s="383"/>
      <c r="FRV1" s="383"/>
      <c r="FRW1" s="383"/>
      <c r="FRX1" s="383"/>
      <c r="FRY1" s="383"/>
      <c r="FRZ1" s="383"/>
      <c r="FSA1" s="383"/>
      <c r="FSB1" s="383"/>
      <c r="FSC1" s="383"/>
      <c r="FSD1" s="383"/>
      <c r="FSE1" s="383"/>
      <c r="FSF1" s="383"/>
      <c r="FSG1" s="383"/>
      <c r="FSH1" s="383"/>
      <c r="FSI1" s="383"/>
      <c r="FSJ1" s="383"/>
      <c r="FSK1" s="383"/>
      <c r="FSL1" s="383"/>
      <c r="FSM1" s="383"/>
      <c r="FSN1" s="383"/>
      <c r="FSO1" s="383"/>
      <c r="FSP1" s="383"/>
      <c r="FSQ1" s="383"/>
      <c r="FSR1" s="383"/>
      <c r="FSS1" s="383"/>
      <c r="FST1" s="383"/>
      <c r="FSU1" s="383"/>
      <c r="FSV1" s="383"/>
      <c r="FSW1" s="383"/>
      <c r="FSX1" s="383"/>
      <c r="FSY1" s="383"/>
      <c r="FSZ1" s="383"/>
      <c r="FTA1" s="383"/>
      <c r="FTB1" s="383"/>
      <c r="FTC1" s="383"/>
      <c r="FTD1" s="383"/>
      <c r="FTE1" s="383"/>
      <c r="FTF1" s="383"/>
      <c r="FTG1" s="383"/>
      <c r="FTH1" s="383"/>
      <c r="FTI1" s="383"/>
      <c r="FTJ1" s="383"/>
      <c r="FTK1" s="383"/>
      <c r="FTL1" s="383"/>
      <c r="FTM1" s="383"/>
      <c r="FTN1" s="383"/>
      <c r="FTO1" s="383"/>
      <c r="FTP1" s="383"/>
      <c r="FTQ1" s="383"/>
      <c r="FTR1" s="383"/>
      <c r="FTS1" s="383"/>
      <c r="FTT1" s="383"/>
      <c r="FTU1" s="383"/>
      <c r="FTV1" s="383"/>
      <c r="FTW1" s="383"/>
      <c r="FTX1" s="383"/>
      <c r="FTY1" s="383"/>
      <c r="FTZ1" s="383"/>
      <c r="FUA1" s="383"/>
      <c r="FUB1" s="383"/>
      <c r="FUC1" s="383"/>
      <c r="FUD1" s="383"/>
      <c r="FUE1" s="383"/>
      <c r="FUF1" s="383"/>
      <c r="FUG1" s="383"/>
      <c r="FUH1" s="383"/>
      <c r="FUI1" s="383"/>
      <c r="FUJ1" s="383"/>
      <c r="FUK1" s="383"/>
      <c r="FUL1" s="383"/>
      <c r="FUM1" s="383"/>
      <c r="FUN1" s="383"/>
      <c r="FUO1" s="383"/>
      <c r="FUP1" s="383"/>
      <c r="FUQ1" s="383"/>
      <c r="FUR1" s="383"/>
      <c r="FUS1" s="383"/>
      <c r="FUT1" s="383"/>
      <c r="FUU1" s="383"/>
      <c r="FUV1" s="383"/>
      <c r="FUW1" s="383"/>
      <c r="FUX1" s="383"/>
      <c r="FUY1" s="383"/>
      <c r="FUZ1" s="383"/>
      <c r="FVA1" s="383"/>
      <c r="FVB1" s="383"/>
      <c r="FVC1" s="383"/>
      <c r="FVD1" s="383"/>
      <c r="FVE1" s="383"/>
      <c r="FVF1" s="383"/>
      <c r="FVG1" s="383"/>
      <c r="FVH1" s="383"/>
      <c r="FVI1" s="383"/>
      <c r="FVJ1" s="383"/>
      <c r="FVK1" s="383"/>
      <c r="FVL1" s="383"/>
      <c r="FVM1" s="383"/>
      <c r="FVN1" s="383"/>
      <c r="FVO1" s="383"/>
      <c r="FVP1" s="383"/>
      <c r="FVQ1" s="383"/>
      <c r="FVR1" s="383"/>
      <c r="FVS1" s="383"/>
      <c r="FVT1" s="383"/>
      <c r="FVU1" s="383"/>
      <c r="FVV1" s="383"/>
      <c r="FVW1" s="383"/>
      <c r="FVX1" s="383"/>
      <c r="FVY1" s="383"/>
      <c r="FVZ1" s="383"/>
      <c r="FWA1" s="383"/>
      <c r="FWB1" s="383"/>
      <c r="FWC1" s="383"/>
      <c r="FWD1" s="383"/>
      <c r="FWE1" s="383"/>
      <c r="FWF1" s="383"/>
      <c r="FWG1" s="383"/>
      <c r="FWH1" s="383"/>
      <c r="FWI1" s="383"/>
      <c r="FWJ1" s="383"/>
      <c r="FWK1" s="383"/>
      <c r="FWL1" s="383"/>
      <c r="FWM1" s="383"/>
      <c r="FWN1" s="383"/>
      <c r="FWO1" s="383"/>
      <c r="FWP1" s="383"/>
      <c r="FWQ1" s="383"/>
      <c r="FWR1" s="383"/>
      <c r="FWS1" s="383"/>
      <c r="FWT1" s="383"/>
      <c r="FWU1" s="383"/>
      <c r="FWV1" s="383"/>
      <c r="FWW1" s="383"/>
      <c r="FWX1" s="383"/>
      <c r="FWY1" s="383"/>
      <c r="FWZ1" s="383"/>
      <c r="FXA1" s="383"/>
      <c r="FXB1" s="383"/>
      <c r="FXC1" s="383"/>
      <c r="FXD1" s="383"/>
      <c r="FXE1" s="383"/>
      <c r="FXF1" s="383"/>
      <c r="FXG1" s="383"/>
      <c r="FXH1" s="383"/>
      <c r="FXI1" s="383"/>
      <c r="FXJ1" s="383"/>
      <c r="FXK1" s="383"/>
      <c r="FXL1" s="383"/>
      <c r="FXM1" s="383"/>
      <c r="FXN1" s="383"/>
      <c r="FXO1" s="383"/>
      <c r="FXP1" s="383"/>
      <c r="FXQ1" s="383"/>
      <c r="FXR1" s="383"/>
      <c r="FXS1" s="383"/>
      <c r="FXT1" s="383"/>
      <c r="FXU1" s="383"/>
      <c r="FXV1" s="383"/>
      <c r="FXW1" s="383"/>
      <c r="FXX1" s="383"/>
      <c r="FXY1" s="383"/>
      <c r="FXZ1" s="383"/>
      <c r="FYA1" s="383"/>
      <c r="FYB1" s="383"/>
      <c r="FYC1" s="383"/>
      <c r="FYD1" s="383"/>
      <c r="FYE1" s="383"/>
      <c r="FYF1" s="383"/>
      <c r="FYG1" s="383"/>
      <c r="FYH1" s="383"/>
      <c r="FYI1" s="383"/>
      <c r="FYJ1" s="383"/>
      <c r="FYK1" s="383"/>
      <c r="FYL1" s="383"/>
      <c r="FYM1" s="383"/>
      <c r="FYN1" s="383"/>
      <c r="FYO1" s="383"/>
      <c r="FYP1" s="383"/>
      <c r="FYQ1" s="383"/>
      <c r="FYR1" s="383"/>
      <c r="FYS1" s="383"/>
      <c r="FYT1" s="383"/>
      <c r="FYU1" s="383"/>
      <c r="FYV1" s="383"/>
      <c r="FYW1" s="383"/>
      <c r="FYX1" s="383"/>
      <c r="FYY1" s="383"/>
      <c r="FYZ1" s="383"/>
      <c r="FZA1" s="383"/>
      <c r="FZB1" s="383"/>
      <c r="FZC1" s="383"/>
      <c r="FZD1" s="383"/>
      <c r="FZE1" s="383"/>
      <c r="FZF1" s="383"/>
      <c r="FZG1" s="383"/>
      <c r="FZH1" s="383"/>
      <c r="FZI1" s="383"/>
      <c r="FZJ1" s="383"/>
      <c r="FZK1" s="383"/>
      <c r="FZL1" s="383"/>
      <c r="FZM1" s="383"/>
      <c r="FZN1" s="383"/>
      <c r="FZO1" s="383"/>
      <c r="FZP1" s="383"/>
      <c r="FZQ1" s="383"/>
      <c r="FZR1" s="383"/>
      <c r="FZS1" s="383"/>
      <c r="FZT1" s="383"/>
      <c r="FZU1" s="383"/>
      <c r="FZV1" s="383"/>
      <c r="FZW1" s="383"/>
      <c r="FZX1" s="383"/>
      <c r="FZY1" s="383"/>
      <c r="FZZ1" s="383"/>
      <c r="GAA1" s="383"/>
      <c r="GAB1" s="383"/>
      <c r="GAC1" s="383"/>
      <c r="GAD1" s="383"/>
      <c r="GAE1" s="383"/>
      <c r="GAF1" s="383"/>
      <c r="GAG1" s="383"/>
      <c r="GAH1" s="383"/>
      <c r="GAI1" s="383"/>
      <c r="GAJ1" s="383"/>
      <c r="GAK1" s="383"/>
      <c r="GAL1" s="383"/>
      <c r="GAM1" s="383"/>
      <c r="GAN1" s="383"/>
      <c r="GAO1" s="383"/>
      <c r="GAP1" s="383"/>
      <c r="GAQ1" s="383"/>
      <c r="GAR1" s="383"/>
      <c r="GAS1" s="383"/>
      <c r="GAT1" s="383"/>
      <c r="GAU1" s="383"/>
      <c r="GAV1" s="383"/>
      <c r="GAW1" s="383"/>
      <c r="GAX1" s="383"/>
      <c r="GAY1" s="383"/>
      <c r="GAZ1" s="383"/>
      <c r="GBA1" s="383"/>
      <c r="GBB1" s="383"/>
      <c r="GBC1" s="383"/>
      <c r="GBD1" s="383"/>
      <c r="GBE1" s="383"/>
      <c r="GBF1" s="383"/>
      <c r="GBG1" s="383"/>
      <c r="GBH1" s="383"/>
      <c r="GBI1" s="383"/>
      <c r="GBJ1" s="383"/>
      <c r="GBK1" s="383"/>
      <c r="GBL1" s="383"/>
      <c r="GBM1" s="383"/>
      <c r="GBN1" s="383"/>
      <c r="GBO1" s="383"/>
      <c r="GBP1" s="383"/>
      <c r="GBQ1" s="383"/>
      <c r="GBR1" s="383"/>
      <c r="GBS1" s="383"/>
      <c r="GBT1" s="383"/>
      <c r="GBU1" s="383"/>
      <c r="GBV1" s="383"/>
      <c r="GBW1" s="383"/>
      <c r="GBX1" s="383"/>
      <c r="GBY1" s="383"/>
      <c r="GBZ1" s="383"/>
      <c r="GCA1" s="383"/>
      <c r="GCB1" s="383"/>
      <c r="GCC1" s="383"/>
      <c r="GCD1" s="383"/>
      <c r="GCE1" s="383"/>
      <c r="GCF1" s="383"/>
      <c r="GCG1" s="383"/>
      <c r="GCH1" s="383"/>
      <c r="GCI1" s="383"/>
      <c r="GCJ1" s="383"/>
      <c r="GCK1" s="383"/>
      <c r="GCL1" s="383"/>
      <c r="GCM1" s="383"/>
      <c r="GCN1" s="383"/>
      <c r="GCO1" s="383"/>
      <c r="GCP1" s="383"/>
      <c r="GCQ1" s="383"/>
      <c r="GCR1" s="383"/>
      <c r="GCS1" s="383"/>
      <c r="GCT1" s="383"/>
      <c r="GCU1" s="383"/>
      <c r="GCV1" s="383"/>
      <c r="GCW1" s="383"/>
      <c r="GCX1" s="383"/>
      <c r="GCY1" s="383"/>
      <c r="GCZ1" s="383"/>
      <c r="GDA1" s="383"/>
      <c r="GDB1" s="383"/>
      <c r="GDC1" s="383"/>
      <c r="GDD1" s="383"/>
      <c r="GDE1" s="383"/>
      <c r="GDF1" s="383"/>
      <c r="GDG1" s="383"/>
      <c r="GDH1" s="383"/>
      <c r="GDI1" s="383"/>
      <c r="GDJ1" s="383"/>
      <c r="GDK1" s="383"/>
      <c r="GDL1" s="383"/>
      <c r="GDM1" s="383"/>
      <c r="GDN1" s="383"/>
      <c r="GDO1" s="383"/>
      <c r="GDP1" s="383"/>
      <c r="GDQ1" s="383"/>
      <c r="GDR1" s="383"/>
      <c r="GDS1" s="383"/>
      <c r="GDT1" s="383"/>
      <c r="GDU1" s="383"/>
      <c r="GDV1" s="383"/>
      <c r="GDW1" s="383"/>
      <c r="GDX1" s="383"/>
      <c r="GDY1" s="383"/>
      <c r="GDZ1" s="383"/>
      <c r="GEA1" s="383"/>
      <c r="GEB1" s="383"/>
      <c r="GEC1" s="383"/>
      <c r="GED1" s="383"/>
      <c r="GEE1" s="383"/>
      <c r="GEF1" s="383"/>
      <c r="GEG1" s="383"/>
      <c r="GEH1" s="383"/>
      <c r="GEI1" s="383"/>
      <c r="GEJ1" s="383"/>
      <c r="GEK1" s="383"/>
      <c r="GEL1" s="383"/>
      <c r="GEM1" s="383"/>
      <c r="GEN1" s="383"/>
      <c r="GEO1" s="383"/>
      <c r="GEP1" s="383"/>
      <c r="GEQ1" s="383"/>
      <c r="GER1" s="383"/>
      <c r="GES1" s="383"/>
      <c r="GET1" s="383"/>
      <c r="GEU1" s="383"/>
      <c r="GEV1" s="383"/>
      <c r="GEW1" s="383"/>
      <c r="GEX1" s="383"/>
      <c r="GEY1" s="383"/>
      <c r="GEZ1" s="383"/>
      <c r="GFA1" s="383"/>
      <c r="GFB1" s="383"/>
      <c r="GFC1" s="383"/>
      <c r="GFD1" s="383"/>
      <c r="GFE1" s="383"/>
      <c r="GFF1" s="383"/>
      <c r="GFG1" s="383"/>
      <c r="GFH1" s="383"/>
      <c r="GFI1" s="383"/>
      <c r="GFJ1" s="383"/>
      <c r="GFK1" s="383"/>
      <c r="GFL1" s="383"/>
      <c r="GFM1" s="383"/>
      <c r="GFN1" s="383"/>
      <c r="GFO1" s="383"/>
      <c r="GFP1" s="383"/>
      <c r="GFQ1" s="383"/>
      <c r="GFR1" s="383"/>
      <c r="GFS1" s="383"/>
      <c r="GFT1" s="383"/>
      <c r="GFU1" s="383"/>
      <c r="GFV1" s="383"/>
      <c r="GFW1" s="383"/>
      <c r="GFX1" s="383"/>
      <c r="GFY1" s="383"/>
      <c r="GFZ1" s="383"/>
      <c r="GGA1" s="383"/>
      <c r="GGB1" s="383"/>
      <c r="GGC1" s="383"/>
      <c r="GGD1" s="383"/>
      <c r="GGE1" s="383"/>
      <c r="GGF1" s="383"/>
      <c r="GGG1" s="383"/>
      <c r="GGH1" s="383"/>
      <c r="GGI1" s="383"/>
      <c r="GGJ1" s="383"/>
      <c r="GGK1" s="383"/>
      <c r="GGL1" s="383"/>
      <c r="GGM1" s="383"/>
      <c r="GGN1" s="383"/>
      <c r="GGO1" s="383"/>
      <c r="GGP1" s="383"/>
      <c r="GGQ1" s="383"/>
      <c r="GGR1" s="383"/>
      <c r="GGS1" s="383"/>
      <c r="GGT1" s="383"/>
      <c r="GGU1" s="383"/>
      <c r="GGV1" s="383"/>
      <c r="GGW1" s="383"/>
      <c r="GGX1" s="383"/>
      <c r="GGY1" s="383"/>
      <c r="GGZ1" s="383"/>
      <c r="GHA1" s="383"/>
      <c r="GHB1" s="383"/>
      <c r="GHC1" s="383"/>
      <c r="GHD1" s="383"/>
      <c r="GHE1" s="383"/>
      <c r="GHF1" s="383"/>
      <c r="GHG1" s="383"/>
      <c r="GHH1" s="383"/>
      <c r="GHI1" s="383"/>
      <c r="GHJ1" s="383"/>
      <c r="GHK1" s="383"/>
      <c r="GHL1" s="383"/>
      <c r="GHM1" s="383"/>
      <c r="GHN1" s="383"/>
      <c r="GHO1" s="383"/>
      <c r="GHP1" s="383"/>
      <c r="GHQ1" s="383"/>
      <c r="GHR1" s="383"/>
      <c r="GHS1" s="383"/>
      <c r="GHT1" s="383"/>
      <c r="GHU1" s="383"/>
      <c r="GHV1" s="383"/>
      <c r="GHW1" s="383"/>
      <c r="GHX1" s="383"/>
      <c r="GHY1" s="383"/>
      <c r="GHZ1" s="383"/>
      <c r="GIA1" s="383"/>
      <c r="GIB1" s="383"/>
      <c r="GIC1" s="383"/>
      <c r="GID1" s="383"/>
      <c r="GIE1" s="383"/>
      <c r="GIF1" s="383"/>
      <c r="GIG1" s="383"/>
      <c r="GIH1" s="383"/>
      <c r="GII1" s="383"/>
      <c r="GIJ1" s="383"/>
      <c r="GIK1" s="383"/>
      <c r="GIL1" s="383"/>
      <c r="GIM1" s="383"/>
      <c r="GIN1" s="383"/>
      <c r="GIO1" s="383"/>
      <c r="GIP1" s="383"/>
      <c r="GIQ1" s="383"/>
      <c r="GIR1" s="383"/>
      <c r="GIS1" s="383"/>
      <c r="GIT1" s="383"/>
      <c r="GIU1" s="383"/>
      <c r="GIV1" s="383"/>
      <c r="GIW1" s="383"/>
      <c r="GIX1" s="383"/>
      <c r="GIY1" s="383"/>
      <c r="GIZ1" s="383"/>
      <c r="GJA1" s="383"/>
      <c r="GJB1" s="383"/>
      <c r="GJC1" s="383"/>
      <c r="GJD1" s="383"/>
      <c r="GJE1" s="383"/>
      <c r="GJF1" s="383"/>
      <c r="GJG1" s="383"/>
      <c r="GJH1" s="383"/>
      <c r="GJI1" s="383"/>
      <c r="GJJ1" s="383"/>
      <c r="GJK1" s="383"/>
      <c r="GJL1" s="383"/>
      <c r="GJM1" s="383"/>
      <c r="GJN1" s="383"/>
      <c r="GJO1" s="383"/>
      <c r="GJP1" s="383"/>
      <c r="GJQ1" s="383"/>
      <c r="GJR1" s="383"/>
      <c r="GJS1" s="383"/>
      <c r="GJT1" s="383"/>
      <c r="GJU1" s="383"/>
      <c r="GJV1" s="383"/>
      <c r="GJW1" s="383"/>
      <c r="GJX1" s="383"/>
      <c r="GJY1" s="383"/>
      <c r="GJZ1" s="383"/>
      <c r="GKA1" s="383"/>
      <c r="GKB1" s="383"/>
      <c r="GKC1" s="383"/>
      <c r="GKD1" s="383"/>
      <c r="GKE1" s="383"/>
      <c r="GKF1" s="383"/>
      <c r="GKG1" s="383"/>
      <c r="GKH1" s="383"/>
      <c r="GKI1" s="383"/>
      <c r="GKJ1" s="383"/>
      <c r="GKK1" s="383"/>
      <c r="GKL1" s="383"/>
      <c r="GKM1" s="383"/>
      <c r="GKN1" s="383"/>
      <c r="GKO1" s="383"/>
      <c r="GKP1" s="383"/>
      <c r="GKQ1" s="383"/>
      <c r="GKR1" s="383"/>
      <c r="GKS1" s="383"/>
      <c r="GKT1" s="383"/>
      <c r="GKU1" s="383"/>
      <c r="GKV1" s="383"/>
      <c r="GKW1" s="383"/>
      <c r="GKX1" s="383"/>
      <c r="GKY1" s="383"/>
      <c r="GKZ1" s="383"/>
      <c r="GLA1" s="383"/>
      <c r="GLB1" s="383"/>
      <c r="GLC1" s="383"/>
      <c r="GLD1" s="383"/>
      <c r="GLE1" s="383"/>
      <c r="GLF1" s="383"/>
      <c r="GLG1" s="383"/>
      <c r="GLH1" s="383"/>
      <c r="GLI1" s="383"/>
      <c r="GLJ1" s="383"/>
      <c r="GLK1" s="383"/>
      <c r="GLL1" s="383"/>
      <c r="GLM1" s="383"/>
      <c r="GLN1" s="383"/>
      <c r="GLO1" s="383"/>
      <c r="GLP1" s="383"/>
      <c r="GLQ1" s="383"/>
      <c r="GLR1" s="383"/>
      <c r="GLS1" s="383"/>
      <c r="GLT1" s="383"/>
      <c r="GLU1" s="383"/>
      <c r="GLV1" s="383"/>
      <c r="GLW1" s="383"/>
      <c r="GLX1" s="383"/>
      <c r="GLY1" s="383"/>
      <c r="GLZ1" s="383"/>
      <c r="GMA1" s="383"/>
      <c r="GMB1" s="383"/>
      <c r="GMC1" s="383"/>
      <c r="GMD1" s="383"/>
      <c r="GME1" s="383"/>
      <c r="GMF1" s="383"/>
      <c r="GMG1" s="383"/>
      <c r="GMH1" s="383"/>
      <c r="GMI1" s="383"/>
      <c r="GMJ1" s="383"/>
      <c r="GMK1" s="383"/>
      <c r="GML1" s="383"/>
      <c r="GMM1" s="383"/>
      <c r="GMN1" s="383"/>
      <c r="GMO1" s="383"/>
      <c r="GMP1" s="383"/>
      <c r="GMQ1" s="383"/>
      <c r="GMR1" s="383"/>
      <c r="GMS1" s="383"/>
      <c r="GMT1" s="383"/>
      <c r="GMU1" s="383"/>
      <c r="GMV1" s="383"/>
      <c r="GMW1" s="383"/>
      <c r="GMX1" s="383"/>
      <c r="GMY1" s="383"/>
      <c r="GMZ1" s="383"/>
      <c r="GNA1" s="383"/>
      <c r="GNB1" s="383"/>
      <c r="GNC1" s="383"/>
      <c r="GND1" s="383"/>
      <c r="GNE1" s="383"/>
      <c r="GNF1" s="383"/>
      <c r="GNG1" s="383"/>
      <c r="GNH1" s="383"/>
      <c r="GNI1" s="383"/>
      <c r="GNJ1" s="383"/>
      <c r="GNK1" s="383"/>
      <c r="GNL1" s="383"/>
      <c r="GNM1" s="383"/>
      <c r="GNN1" s="383"/>
      <c r="GNO1" s="383"/>
      <c r="GNP1" s="383"/>
      <c r="GNQ1" s="383"/>
      <c r="GNR1" s="383"/>
      <c r="GNS1" s="383"/>
      <c r="GNT1" s="383"/>
      <c r="GNU1" s="383"/>
      <c r="GNV1" s="383"/>
      <c r="GNW1" s="383"/>
      <c r="GNX1" s="383"/>
      <c r="GNY1" s="383"/>
      <c r="GNZ1" s="383"/>
      <c r="GOA1" s="383"/>
      <c r="GOB1" s="383"/>
      <c r="GOC1" s="383"/>
      <c r="GOD1" s="383"/>
      <c r="GOE1" s="383"/>
      <c r="GOF1" s="383"/>
      <c r="GOG1" s="383"/>
      <c r="GOH1" s="383"/>
      <c r="GOI1" s="383"/>
      <c r="GOJ1" s="383"/>
      <c r="GOK1" s="383"/>
      <c r="GOL1" s="383"/>
      <c r="GOM1" s="383"/>
      <c r="GON1" s="383"/>
      <c r="GOO1" s="383"/>
      <c r="GOP1" s="383"/>
      <c r="GOQ1" s="383"/>
      <c r="GOR1" s="383"/>
      <c r="GOS1" s="383"/>
      <c r="GOT1" s="383"/>
      <c r="GOU1" s="383"/>
      <c r="GOV1" s="383"/>
      <c r="GOW1" s="383"/>
      <c r="GOX1" s="383"/>
      <c r="GOY1" s="383"/>
      <c r="GOZ1" s="383"/>
      <c r="GPA1" s="383"/>
      <c r="GPB1" s="383"/>
      <c r="GPC1" s="383"/>
      <c r="GPD1" s="383"/>
      <c r="GPE1" s="383"/>
      <c r="GPF1" s="383"/>
      <c r="GPG1" s="383"/>
      <c r="GPH1" s="383"/>
      <c r="GPI1" s="383"/>
      <c r="GPJ1" s="383"/>
      <c r="GPK1" s="383"/>
      <c r="GPL1" s="383"/>
      <c r="GPM1" s="383"/>
      <c r="GPN1" s="383"/>
      <c r="GPO1" s="383"/>
      <c r="GPP1" s="383"/>
      <c r="GPQ1" s="383"/>
      <c r="GPR1" s="383"/>
      <c r="GPS1" s="383"/>
      <c r="GPT1" s="383"/>
      <c r="GPU1" s="383"/>
      <c r="GPV1" s="383"/>
      <c r="GPW1" s="383"/>
      <c r="GPX1" s="383"/>
      <c r="GPY1" s="383"/>
      <c r="GPZ1" s="383"/>
      <c r="GQA1" s="383"/>
      <c r="GQB1" s="383"/>
      <c r="GQC1" s="383"/>
      <c r="GQD1" s="383"/>
      <c r="GQE1" s="383"/>
      <c r="GQF1" s="383"/>
      <c r="GQG1" s="383"/>
      <c r="GQH1" s="383"/>
      <c r="GQI1" s="383"/>
      <c r="GQJ1" s="383"/>
      <c r="GQK1" s="383"/>
      <c r="GQL1" s="383"/>
      <c r="GQM1" s="383"/>
      <c r="GQN1" s="383"/>
      <c r="GQO1" s="383"/>
      <c r="GQP1" s="383"/>
      <c r="GQQ1" s="383"/>
      <c r="GQR1" s="383"/>
      <c r="GQS1" s="383"/>
      <c r="GQT1" s="383"/>
      <c r="GQU1" s="383"/>
      <c r="GQV1" s="383"/>
      <c r="GQW1" s="383"/>
      <c r="GQX1" s="383"/>
      <c r="GQY1" s="383"/>
      <c r="GQZ1" s="383"/>
      <c r="GRA1" s="383"/>
      <c r="GRB1" s="383"/>
      <c r="GRC1" s="383"/>
      <c r="GRD1" s="383"/>
      <c r="GRE1" s="383"/>
      <c r="GRF1" s="383"/>
      <c r="GRG1" s="383"/>
      <c r="GRH1" s="383"/>
      <c r="GRI1" s="383"/>
      <c r="GRJ1" s="383"/>
      <c r="GRK1" s="383"/>
      <c r="GRL1" s="383"/>
      <c r="GRM1" s="383"/>
      <c r="GRN1" s="383"/>
      <c r="GRO1" s="383"/>
      <c r="GRP1" s="383"/>
      <c r="GRQ1" s="383"/>
      <c r="GRR1" s="383"/>
      <c r="GRS1" s="383"/>
      <c r="GRT1" s="383"/>
      <c r="GRU1" s="383"/>
      <c r="GRV1" s="383"/>
      <c r="GRW1" s="383"/>
      <c r="GRX1" s="383"/>
      <c r="GRY1" s="383"/>
      <c r="GRZ1" s="383"/>
      <c r="GSA1" s="383"/>
      <c r="GSB1" s="383"/>
      <c r="GSC1" s="383"/>
      <c r="GSD1" s="383"/>
      <c r="GSE1" s="383"/>
      <c r="GSF1" s="383"/>
      <c r="GSG1" s="383"/>
      <c r="GSH1" s="383"/>
      <c r="GSI1" s="383"/>
      <c r="GSJ1" s="383"/>
      <c r="GSK1" s="383"/>
      <c r="GSL1" s="383"/>
      <c r="GSM1" s="383"/>
      <c r="GSN1" s="383"/>
      <c r="GSO1" s="383"/>
      <c r="GSP1" s="383"/>
      <c r="GSQ1" s="383"/>
      <c r="GSR1" s="383"/>
      <c r="GSS1" s="383"/>
      <c r="GST1" s="383"/>
      <c r="GSU1" s="383"/>
      <c r="GSV1" s="383"/>
      <c r="GSW1" s="383"/>
      <c r="GSX1" s="383"/>
      <c r="GSY1" s="383"/>
      <c r="GSZ1" s="383"/>
      <c r="GTA1" s="383"/>
      <c r="GTB1" s="383"/>
      <c r="GTC1" s="383"/>
      <c r="GTD1" s="383"/>
      <c r="GTE1" s="383"/>
      <c r="GTF1" s="383"/>
      <c r="GTG1" s="383"/>
      <c r="GTH1" s="383"/>
      <c r="GTI1" s="383"/>
      <c r="GTJ1" s="383"/>
      <c r="GTK1" s="383"/>
      <c r="GTL1" s="383"/>
      <c r="GTM1" s="383"/>
      <c r="GTN1" s="383"/>
      <c r="GTO1" s="383"/>
      <c r="GTP1" s="383"/>
      <c r="GTQ1" s="383"/>
      <c r="GTR1" s="383"/>
      <c r="GTS1" s="383"/>
      <c r="GTT1" s="383"/>
      <c r="GTU1" s="383"/>
      <c r="GTV1" s="383"/>
      <c r="GTW1" s="383"/>
      <c r="GTX1" s="383"/>
      <c r="GTY1" s="383"/>
      <c r="GTZ1" s="383"/>
      <c r="GUA1" s="383"/>
      <c r="GUB1" s="383"/>
      <c r="GUC1" s="383"/>
      <c r="GUD1" s="383"/>
      <c r="GUE1" s="383"/>
      <c r="GUF1" s="383"/>
      <c r="GUG1" s="383"/>
      <c r="GUH1" s="383"/>
      <c r="GUI1" s="383"/>
      <c r="GUJ1" s="383"/>
      <c r="GUK1" s="383"/>
      <c r="GUL1" s="383"/>
      <c r="GUM1" s="383"/>
      <c r="GUN1" s="383"/>
      <c r="GUO1" s="383"/>
      <c r="GUP1" s="383"/>
      <c r="GUQ1" s="383"/>
      <c r="GUR1" s="383"/>
      <c r="GUS1" s="383"/>
      <c r="GUT1" s="383"/>
      <c r="GUU1" s="383"/>
      <c r="GUV1" s="383"/>
      <c r="GUW1" s="383"/>
      <c r="GUX1" s="383"/>
      <c r="GUY1" s="383"/>
      <c r="GUZ1" s="383"/>
      <c r="GVA1" s="383"/>
      <c r="GVB1" s="383"/>
      <c r="GVC1" s="383"/>
      <c r="GVD1" s="383"/>
      <c r="GVE1" s="383"/>
      <c r="GVF1" s="383"/>
      <c r="GVG1" s="383"/>
      <c r="GVH1" s="383"/>
      <c r="GVI1" s="383"/>
      <c r="GVJ1" s="383"/>
      <c r="GVK1" s="383"/>
      <c r="GVL1" s="383"/>
      <c r="GVM1" s="383"/>
      <c r="GVN1" s="383"/>
      <c r="GVO1" s="383"/>
      <c r="GVP1" s="383"/>
      <c r="GVQ1" s="383"/>
      <c r="GVR1" s="383"/>
      <c r="GVS1" s="383"/>
      <c r="GVT1" s="383"/>
      <c r="GVU1" s="383"/>
      <c r="GVV1" s="383"/>
      <c r="GVW1" s="383"/>
      <c r="GVX1" s="383"/>
      <c r="GVY1" s="383"/>
      <c r="GVZ1" s="383"/>
      <c r="GWA1" s="383"/>
      <c r="GWB1" s="383"/>
      <c r="GWC1" s="383"/>
      <c r="GWD1" s="383"/>
      <c r="GWE1" s="383"/>
      <c r="GWF1" s="383"/>
      <c r="GWG1" s="383"/>
      <c r="GWH1" s="383"/>
      <c r="GWI1" s="383"/>
      <c r="GWJ1" s="383"/>
      <c r="GWK1" s="383"/>
      <c r="GWL1" s="383"/>
      <c r="GWM1" s="383"/>
      <c r="GWN1" s="383"/>
      <c r="GWO1" s="383"/>
      <c r="GWP1" s="383"/>
      <c r="GWQ1" s="383"/>
      <c r="GWR1" s="383"/>
      <c r="GWS1" s="383"/>
      <c r="GWT1" s="383"/>
      <c r="GWU1" s="383"/>
      <c r="GWV1" s="383"/>
      <c r="GWW1" s="383"/>
      <c r="GWX1" s="383"/>
      <c r="GWY1" s="383"/>
      <c r="GWZ1" s="383"/>
      <c r="GXA1" s="383"/>
      <c r="GXB1" s="383"/>
      <c r="GXC1" s="383"/>
      <c r="GXD1" s="383"/>
      <c r="GXE1" s="383"/>
      <c r="GXF1" s="383"/>
      <c r="GXG1" s="383"/>
      <c r="GXH1" s="383"/>
      <c r="GXI1" s="383"/>
      <c r="GXJ1" s="383"/>
      <c r="GXK1" s="383"/>
      <c r="GXL1" s="383"/>
      <c r="GXM1" s="383"/>
      <c r="GXN1" s="383"/>
      <c r="GXO1" s="383"/>
      <c r="GXP1" s="383"/>
      <c r="GXQ1" s="383"/>
      <c r="GXR1" s="383"/>
      <c r="GXS1" s="383"/>
      <c r="GXT1" s="383"/>
      <c r="GXU1" s="383"/>
      <c r="GXV1" s="383"/>
      <c r="GXW1" s="383"/>
      <c r="GXX1" s="383"/>
      <c r="GXY1" s="383"/>
      <c r="GXZ1" s="383"/>
      <c r="GYA1" s="383"/>
      <c r="GYB1" s="383"/>
      <c r="GYC1" s="383"/>
      <c r="GYD1" s="383"/>
      <c r="GYE1" s="383"/>
      <c r="GYF1" s="383"/>
      <c r="GYG1" s="383"/>
      <c r="GYH1" s="383"/>
      <c r="GYI1" s="383"/>
      <c r="GYJ1" s="383"/>
      <c r="GYK1" s="383"/>
      <c r="GYL1" s="383"/>
      <c r="GYM1" s="383"/>
      <c r="GYN1" s="383"/>
      <c r="GYO1" s="383"/>
      <c r="GYP1" s="383"/>
      <c r="GYQ1" s="383"/>
      <c r="GYR1" s="383"/>
      <c r="GYS1" s="383"/>
      <c r="GYT1" s="383"/>
      <c r="GYU1" s="383"/>
      <c r="GYV1" s="383"/>
      <c r="GYW1" s="383"/>
      <c r="GYX1" s="383"/>
      <c r="GYY1" s="383"/>
      <c r="GYZ1" s="383"/>
      <c r="GZA1" s="383"/>
      <c r="GZB1" s="383"/>
      <c r="GZC1" s="383"/>
      <c r="GZD1" s="383"/>
      <c r="GZE1" s="383"/>
      <c r="GZF1" s="383"/>
      <c r="GZG1" s="383"/>
      <c r="GZH1" s="383"/>
      <c r="GZI1" s="383"/>
      <c r="GZJ1" s="383"/>
      <c r="GZK1" s="383"/>
      <c r="GZL1" s="383"/>
      <c r="GZM1" s="383"/>
      <c r="GZN1" s="383"/>
      <c r="GZO1" s="383"/>
      <c r="GZP1" s="383"/>
      <c r="GZQ1" s="383"/>
      <c r="GZR1" s="383"/>
      <c r="GZS1" s="383"/>
      <c r="GZT1" s="383"/>
      <c r="GZU1" s="383"/>
      <c r="GZV1" s="383"/>
      <c r="GZW1" s="383"/>
      <c r="GZX1" s="383"/>
      <c r="GZY1" s="383"/>
      <c r="GZZ1" s="383"/>
      <c r="HAA1" s="383"/>
      <c r="HAB1" s="383"/>
      <c r="HAC1" s="383"/>
      <c r="HAD1" s="383"/>
      <c r="HAE1" s="383"/>
      <c r="HAF1" s="383"/>
      <c r="HAG1" s="383"/>
      <c r="HAH1" s="383"/>
      <c r="HAI1" s="383"/>
      <c r="HAJ1" s="383"/>
      <c r="HAK1" s="383"/>
      <c r="HAL1" s="383"/>
      <c r="HAM1" s="383"/>
      <c r="HAN1" s="383"/>
      <c r="HAO1" s="383"/>
      <c r="HAP1" s="383"/>
      <c r="HAQ1" s="383"/>
      <c r="HAR1" s="383"/>
      <c r="HAS1" s="383"/>
      <c r="HAT1" s="383"/>
      <c r="HAU1" s="383"/>
      <c r="HAV1" s="383"/>
      <c r="HAW1" s="383"/>
      <c r="HAX1" s="383"/>
      <c r="HAY1" s="383"/>
      <c r="HAZ1" s="383"/>
      <c r="HBA1" s="383"/>
      <c r="HBB1" s="383"/>
      <c r="HBC1" s="383"/>
      <c r="HBD1" s="383"/>
      <c r="HBE1" s="383"/>
      <c r="HBF1" s="383"/>
      <c r="HBG1" s="383"/>
      <c r="HBH1" s="383"/>
      <c r="HBI1" s="383"/>
      <c r="HBJ1" s="383"/>
      <c r="HBK1" s="383"/>
      <c r="HBL1" s="383"/>
      <c r="HBM1" s="383"/>
      <c r="HBN1" s="383"/>
      <c r="HBO1" s="383"/>
      <c r="HBP1" s="383"/>
      <c r="HBQ1" s="383"/>
      <c r="HBR1" s="383"/>
      <c r="HBS1" s="383"/>
      <c r="HBT1" s="383"/>
      <c r="HBU1" s="383"/>
      <c r="HBV1" s="383"/>
      <c r="HBW1" s="383"/>
      <c r="HBX1" s="383"/>
      <c r="HBY1" s="383"/>
      <c r="HBZ1" s="383"/>
      <c r="HCA1" s="383"/>
      <c r="HCB1" s="383"/>
      <c r="HCC1" s="383"/>
      <c r="HCD1" s="383"/>
      <c r="HCE1" s="383"/>
      <c r="HCF1" s="383"/>
      <c r="HCG1" s="383"/>
      <c r="HCH1" s="383"/>
      <c r="HCI1" s="383"/>
      <c r="HCJ1" s="383"/>
      <c r="HCK1" s="383"/>
      <c r="HCL1" s="383"/>
      <c r="HCM1" s="383"/>
      <c r="HCN1" s="383"/>
      <c r="HCO1" s="383"/>
      <c r="HCP1" s="383"/>
      <c r="HCQ1" s="383"/>
      <c r="HCR1" s="383"/>
      <c r="HCS1" s="383"/>
      <c r="HCT1" s="383"/>
      <c r="HCU1" s="383"/>
      <c r="HCV1" s="383"/>
      <c r="HCW1" s="383"/>
      <c r="HCX1" s="383"/>
      <c r="HCY1" s="383"/>
      <c r="HCZ1" s="383"/>
      <c r="HDA1" s="383"/>
      <c r="HDB1" s="383"/>
      <c r="HDC1" s="383"/>
      <c r="HDD1" s="383"/>
      <c r="HDE1" s="383"/>
      <c r="HDF1" s="383"/>
      <c r="HDG1" s="383"/>
      <c r="HDH1" s="383"/>
      <c r="HDI1" s="383"/>
      <c r="HDJ1" s="383"/>
      <c r="HDK1" s="383"/>
      <c r="HDL1" s="383"/>
      <c r="HDM1" s="383"/>
      <c r="HDN1" s="383"/>
      <c r="HDO1" s="383"/>
      <c r="HDP1" s="383"/>
      <c r="HDQ1" s="383"/>
      <c r="HDR1" s="383"/>
      <c r="HDS1" s="383"/>
      <c r="HDT1" s="383"/>
      <c r="HDU1" s="383"/>
      <c r="HDV1" s="383"/>
      <c r="HDW1" s="383"/>
      <c r="HDX1" s="383"/>
      <c r="HDY1" s="383"/>
      <c r="HDZ1" s="383"/>
      <c r="HEA1" s="383"/>
      <c r="HEB1" s="383"/>
      <c r="HEC1" s="383"/>
      <c r="HED1" s="383"/>
      <c r="HEE1" s="383"/>
      <c r="HEF1" s="383"/>
      <c r="HEG1" s="383"/>
      <c r="HEH1" s="383"/>
      <c r="HEI1" s="383"/>
      <c r="HEJ1" s="383"/>
      <c r="HEK1" s="383"/>
      <c r="HEL1" s="383"/>
      <c r="HEM1" s="383"/>
      <c r="HEN1" s="383"/>
      <c r="HEO1" s="383"/>
      <c r="HEP1" s="383"/>
      <c r="HEQ1" s="383"/>
      <c r="HER1" s="383"/>
      <c r="HES1" s="383"/>
      <c r="HET1" s="383"/>
      <c r="HEU1" s="383"/>
      <c r="HEV1" s="383"/>
      <c r="HEW1" s="383"/>
      <c r="HEX1" s="383"/>
      <c r="HEY1" s="383"/>
      <c r="HEZ1" s="383"/>
      <c r="HFA1" s="383"/>
      <c r="HFB1" s="383"/>
      <c r="HFC1" s="383"/>
      <c r="HFD1" s="383"/>
      <c r="HFE1" s="383"/>
      <c r="HFF1" s="383"/>
      <c r="HFG1" s="383"/>
      <c r="HFH1" s="383"/>
      <c r="HFI1" s="383"/>
      <c r="HFJ1" s="383"/>
      <c r="HFK1" s="383"/>
      <c r="HFL1" s="383"/>
      <c r="HFM1" s="383"/>
      <c r="HFN1" s="383"/>
      <c r="HFO1" s="383"/>
      <c r="HFP1" s="383"/>
      <c r="HFQ1" s="383"/>
      <c r="HFR1" s="383"/>
      <c r="HFS1" s="383"/>
      <c r="HFT1" s="383"/>
      <c r="HFU1" s="383"/>
      <c r="HFV1" s="383"/>
      <c r="HFW1" s="383"/>
      <c r="HFX1" s="383"/>
      <c r="HFY1" s="383"/>
      <c r="HFZ1" s="383"/>
      <c r="HGA1" s="383"/>
      <c r="HGB1" s="383"/>
      <c r="HGC1" s="383"/>
      <c r="HGD1" s="383"/>
      <c r="HGE1" s="383"/>
      <c r="HGF1" s="383"/>
      <c r="HGG1" s="383"/>
      <c r="HGH1" s="383"/>
      <c r="HGI1" s="383"/>
      <c r="HGJ1" s="383"/>
      <c r="HGK1" s="383"/>
      <c r="HGL1" s="383"/>
      <c r="HGM1" s="383"/>
      <c r="HGN1" s="383"/>
      <c r="HGO1" s="383"/>
      <c r="HGP1" s="383"/>
      <c r="HGQ1" s="383"/>
      <c r="HGR1" s="383"/>
      <c r="HGS1" s="383"/>
      <c r="HGT1" s="383"/>
      <c r="HGU1" s="383"/>
      <c r="HGV1" s="383"/>
      <c r="HGW1" s="383"/>
      <c r="HGX1" s="383"/>
      <c r="HGY1" s="383"/>
      <c r="HGZ1" s="383"/>
      <c r="HHA1" s="383"/>
      <c r="HHB1" s="383"/>
      <c r="HHC1" s="383"/>
      <c r="HHD1" s="383"/>
      <c r="HHE1" s="383"/>
      <c r="HHF1" s="383"/>
      <c r="HHG1" s="383"/>
      <c r="HHH1" s="383"/>
      <c r="HHI1" s="383"/>
      <c r="HHJ1" s="383"/>
      <c r="HHK1" s="383"/>
      <c r="HHL1" s="383"/>
      <c r="HHM1" s="383"/>
      <c r="HHN1" s="383"/>
      <c r="HHO1" s="383"/>
      <c r="HHP1" s="383"/>
      <c r="HHQ1" s="383"/>
      <c r="HHR1" s="383"/>
      <c r="HHS1" s="383"/>
      <c r="HHT1" s="383"/>
      <c r="HHU1" s="383"/>
      <c r="HHV1" s="383"/>
      <c r="HHW1" s="383"/>
      <c r="HHX1" s="383"/>
      <c r="HHY1" s="383"/>
      <c r="HHZ1" s="383"/>
      <c r="HIA1" s="383"/>
      <c r="HIB1" s="383"/>
      <c r="HIC1" s="383"/>
      <c r="HID1" s="383"/>
      <c r="HIE1" s="383"/>
      <c r="HIF1" s="383"/>
      <c r="HIG1" s="383"/>
      <c r="HIH1" s="383"/>
      <c r="HII1" s="383"/>
      <c r="HIJ1" s="383"/>
      <c r="HIK1" s="383"/>
      <c r="HIL1" s="383"/>
      <c r="HIM1" s="383"/>
      <c r="HIN1" s="383"/>
      <c r="HIO1" s="383"/>
      <c r="HIP1" s="383"/>
      <c r="HIQ1" s="383"/>
      <c r="HIR1" s="383"/>
      <c r="HIS1" s="383"/>
      <c r="HIT1" s="383"/>
      <c r="HIU1" s="383"/>
      <c r="HIV1" s="383"/>
      <c r="HIW1" s="383"/>
      <c r="HIX1" s="383"/>
      <c r="HIY1" s="383"/>
      <c r="HIZ1" s="383"/>
      <c r="HJA1" s="383"/>
      <c r="HJB1" s="383"/>
      <c r="HJC1" s="383"/>
      <c r="HJD1" s="383"/>
      <c r="HJE1" s="383"/>
      <c r="HJF1" s="383"/>
      <c r="HJG1" s="383"/>
      <c r="HJH1" s="383"/>
      <c r="HJI1" s="383"/>
      <c r="HJJ1" s="383"/>
      <c r="HJK1" s="383"/>
      <c r="HJL1" s="383"/>
      <c r="HJM1" s="383"/>
      <c r="HJN1" s="383"/>
      <c r="HJO1" s="383"/>
      <c r="HJP1" s="383"/>
      <c r="HJQ1" s="383"/>
      <c r="HJR1" s="383"/>
      <c r="HJS1" s="383"/>
      <c r="HJT1" s="383"/>
      <c r="HJU1" s="383"/>
      <c r="HJV1" s="383"/>
      <c r="HJW1" s="383"/>
      <c r="HJX1" s="383"/>
      <c r="HJY1" s="383"/>
      <c r="HJZ1" s="383"/>
      <c r="HKA1" s="383"/>
      <c r="HKB1" s="383"/>
      <c r="HKC1" s="383"/>
      <c r="HKD1" s="383"/>
      <c r="HKE1" s="383"/>
      <c r="HKF1" s="383"/>
      <c r="HKG1" s="383"/>
      <c r="HKH1" s="383"/>
      <c r="HKI1" s="383"/>
      <c r="HKJ1" s="383"/>
      <c r="HKK1" s="383"/>
      <c r="HKL1" s="383"/>
      <c r="HKM1" s="383"/>
      <c r="HKN1" s="383"/>
      <c r="HKO1" s="383"/>
      <c r="HKP1" s="383"/>
      <c r="HKQ1" s="383"/>
      <c r="HKR1" s="383"/>
      <c r="HKS1" s="383"/>
      <c r="HKT1" s="383"/>
      <c r="HKU1" s="383"/>
      <c r="HKV1" s="383"/>
      <c r="HKW1" s="383"/>
      <c r="HKX1" s="383"/>
      <c r="HKY1" s="383"/>
      <c r="HKZ1" s="383"/>
      <c r="HLA1" s="383"/>
      <c r="HLB1" s="383"/>
      <c r="HLC1" s="383"/>
      <c r="HLD1" s="383"/>
      <c r="HLE1" s="383"/>
      <c r="HLF1" s="383"/>
      <c r="HLG1" s="383"/>
      <c r="HLH1" s="383"/>
      <c r="HLI1" s="383"/>
      <c r="HLJ1" s="383"/>
      <c r="HLK1" s="383"/>
      <c r="HLL1" s="383"/>
      <c r="HLM1" s="383"/>
      <c r="HLN1" s="383"/>
      <c r="HLO1" s="383"/>
      <c r="HLP1" s="383"/>
      <c r="HLQ1" s="383"/>
      <c r="HLR1" s="383"/>
      <c r="HLS1" s="383"/>
      <c r="HLT1" s="383"/>
      <c r="HLU1" s="383"/>
      <c r="HLV1" s="383"/>
      <c r="HLW1" s="383"/>
      <c r="HLX1" s="383"/>
      <c r="HLY1" s="383"/>
      <c r="HLZ1" s="383"/>
      <c r="HMA1" s="383"/>
      <c r="HMB1" s="383"/>
      <c r="HMC1" s="383"/>
      <c r="HMD1" s="383"/>
      <c r="HME1" s="383"/>
      <c r="HMF1" s="383"/>
      <c r="HMG1" s="383"/>
      <c r="HMH1" s="383"/>
      <c r="HMI1" s="383"/>
      <c r="HMJ1" s="383"/>
      <c r="HMK1" s="383"/>
      <c r="HML1" s="383"/>
      <c r="HMM1" s="383"/>
      <c r="HMN1" s="383"/>
      <c r="HMO1" s="383"/>
      <c r="HMP1" s="383"/>
      <c r="HMQ1" s="383"/>
      <c r="HMR1" s="383"/>
      <c r="HMS1" s="383"/>
      <c r="HMT1" s="383"/>
      <c r="HMU1" s="383"/>
      <c r="HMV1" s="383"/>
      <c r="HMW1" s="383"/>
      <c r="HMX1" s="383"/>
      <c r="HMY1" s="383"/>
      <c r="HMZ1" s="383"/>
      <c r="HNA1" s="383"/>
      <c r="HNB1" s="383"/>
      <c r="HNC1" s="383"/>
      <c r="HND1" s="383"/>
      <c r="HNE1" s="383"/>
      <c r="HNF1" s="383"/>
      <c r="HNG1" s="383"/>
      <c r="HNH1" s="383"/>
      <c r="HNI1" s="383"/>
      <c r="HNJ1" s="383"/>
      <c r="HNK1" s="383"/>
      <c r="HNL1" s="383"/>
      <c r="HNM1" s="383"/>
      <c r="HNN1" s="383"/>
      <c r="HNO1" s="383"/>
      <c r="HNP1" s="383"/>
      <c r="HNQ1" s="383"/>
      <c r="HNR1" s="383"/>
      <c r="HNS1" s="383"/>
      <c r="HNT1" s="383"/>
      <c r="HNU1" s="383"/>
      <c r="HNV1" s="383"/>
      <c r="HNW1" s="383"/>
      <c r="HNX1" s="383"/>
      <c r="HNY1" s="383"/>
      <c r="HNZ1" s="383"/>
      <c r="HOA1" s="383"/>
      <c r="HOB1" s="383"/>
      <c r="HOC1" s="383"/>
      <c r="HOD1" s="383"/>
      <c r="HOE1" s="383"/>
      <c r="HOF1" s="383"/>
      <c r="HOG1" s="383"/>
      <c r="HOH1" s="383"/>
      <c r="HOI1" s="383"/>
      <c r="HOJ1" s="383"/>
      <c r="HOK1" s="383"/>
      <c r="HOL1" s="383"/>
      <c r="HOM1" s="383"/>
      <c r="HON1" s="383"/>
      <c r="HOO1" s="383"/>
      <c r="HOP1" s="383"/>
      <c r="HOQ1" s="383"/>
      <c r="HOR1" s="383"/>
      <c r="HOS1" s="383"/>
      <c r="HOT1" s="383"/>
      <c r="HOU1" s="383"/>
      <c r="HOV1" s="383"/>
      <c r="HOW1" s="383"/>
      <c r="HOX1" s="383"/>
      <c r="HOY1" s="383"/>
      <c r="HOZ1" s="383"/>
      <c r="HPA1" s="383"/>
      <c r="HPB1" s="383"/>
      <c r="HPC1" s="383"/>
      <c r="HPD1" s="383"/>
      <c r="HPE1" s="383"/>
      <c r="HPF1" s="383"/>
      <c r="HPG1" s="383"/>
      <c r="HPH1" s="383"/>
      <c r="HPI1" s="383"/>
      <c r="HPJ1" s="383"/>
      <c r="HPK1" s="383"/>
      <c r="HPL1" s="383"/>
      <c r="HPM1" s="383"/>
      <c r="HPN1" s="383"/>
      <c r="HPO1" s="383"/>
      <c r="HPP1" s="383"/>
      <c r="HPQ1" s="383"/>
      <c r="HPR1" s="383"/>
      <c r="HPS1" s="383"/>
      <c r="HPT1" s="383"/>
      <c r="HPU1" s="383"/>
      <c r="HPV1" s="383"/>
      <c r="HPW1" s="383"/>
      <c r="HPX1" s="383"/>
      <c r="HPY1" s="383"/>
      <c r="HPZ1" s="383"/>
      <c r="HQA1" s="383"/>
      <c r="HQB1" s="383"/>
      <c r="HQC1" s="383"/>
      <c r="HQD1" s="383"/>
      <c r="HQE1" s="383"/>
      <c r="HQF1" s="383"/>
      <c r="HQG1" s="383"/>
      <c r="HQH1" s="383"/>
      <c r="HQI1" s="383"/>
      <c r="HQJ1" s="383"/>
      <c r="HQK1" s="383"/>
      <c r="HQL1" s="383"/>
      <c r="HQM1" s="383"/>
      <c r="HQN1" s="383"/>
      <c r="HQO1" s="383"/>
      <c r="HQP1" s="383"/>
      <c r="HQQ1" s="383"/>
      <c r="HQR1" s="383"/>
      <c r="HQS1" s="383"/>
      <c r="HQT1" s="383"/>
      <c r="HQU1" s="383"/>
      <c r="HQV1" s="383"/>
      <c r="HQW1" s="383"/>
      <c r="HQX1" s="383"/>
      <c r="HQY1" s="383"/>
      <c r="HQZ1" s="383"/>
      <c r="HRA1" s="383"/>
      <c r="HRB1" s="383"/>
      <c r="HRC1" s="383"/>
      <c r="HRD1" s="383"/>
      <c r="HRE1" s="383"/>
      <c r="HRF1" s="383"/>
      <c r="HRG1" s="383"/>
      <c r="HRH1" s="383"/>
      <c r="HRI1" s="383"/>
      <c r="HRJ1" s="383"/>
      <c r="HRK1" s="383"/>
      <c r="HRL1" s="383"/>
      <c r="HRM1" s="383"/>
      <c r="HRN1" s="383"/>
      <c r="HRO1" s="383"/>
      <c r="HRP1" s="383"/>
      <c r="HRQ1" s="383"/>
      <c r="HRR1" s="383"/>
      <c r="HRS1" s="383"/>
      <c r="HRT1" s="383"/>
      <c r="HRU1" s="383"/>
      <c r="HRV1" s="383"/>
      <c r="HRW1" s="383"/>
      <c r="HRX1" s="383"/>
      <c r="HRY1" s="383"/>
      <c r="HRZ1" s="383"/>
      <c r="HSA1" s="383"/>
      <c r="HSB1" s="383"/>
      <c r="HSC1" s="383"/>
      <c r="HSD1" s="383"/>
      <c r="HSE1" s="383"/>
      <c r="HSF1" s="383"/>
      <c r="HSG1" s="383"/>
      <c r="HSH1" s="383"/>
      <c r="HSI1" s="383"/>
      <c r="HSJ1" s="383"/>
      <c r="HSK1" s="383"/>
      <c r="HSL1" s="383"/>
      <c r="HSM1" s="383"/>
      <c r="HSN1" s="383"/>
      <c r="HSO1" s="383"/>
      <c r="HSP1" s="383"/>
      <c r="HSQ1" s="383"/>
      <c r="HSR1" s="383"/>
      <c r="HSS1" s="383"/>
      <c r="HST1" s="383"/>
      <c r="HSU1" s="383"/>
      <c r="HSV1" s="383"/>
      <c r="HSW1" s="383"/>
      <c r="HSX1" s="383"/>
      <c r="HSY1" s="383"/>
      <c r="HSZ1" s="383"/>
      <c r="HTA1" s="383"/>
      <c r="HTB1" s="383"/>
      <c r="HTC1" s="383"/>
      <c r="HTD1" s="383"/>
      <c r="HTE1" s="383"/>
      <c r="HTF1" s="383"/>
      <c r="HTG1" s="383"/>
      <c r="HTH1" s="383"/>
      <c r="HTI1" s="383"/>
      <c r="HTJ1" s="383"/>
      <c r="HTK1" s="383"/>
      <c r="HTL1" s="383"/>
      <c r="HTM1" s="383"/>
      <c r="HTN1" s="383"/>
      <c r="HTO1" s="383"/>
      <c r="HTP1" s="383"/>
      <c r="HTQ1" s="383"/>
      <c r="HTR1" s="383"/>
      <c r="HTS1" s="383"/>
      <c r="HTT1" s="383"/>
      <c r="HTU1" s="383"/>
      <c r="HTV1" s="383"/>
      <c r="HTW1" s="383"/>
      <c r="HTX1" s="383"/>
      <c r="HTY1" s="383"/>
      <c r="HTZ1" s="383"/>
      <c r="HUA1" s="383"/>
      <c r="HUB1" s="383"/>
      <c r="HUC1" s="383"/>
      <c r="HUD1" s="383"/>
      <c r="HUE1" s="383"/>
      <c r="HUF1" s="383"/>
      <c r="HUG1" s="383"/>
      <c r="HUH1" s="383"/>
      <c r="HUI1" s="383"/>
      <c r="HUJ1" s="383"/>
      <c r="HUK1" s="383"/>
      <c r="HUL1" s="383"/>
      <c r="HUM1" s="383"/>
      <c r="HUN1" s="383"/>
      <c r="HUO1" s="383"/>
      <c r="HUP1" s="383"/>
      <c r="HUQ1" s="383"/>
      <c r="HUR1" s="383"/>
      <c r="HUS1" s="383"/>
      <c r="HUT1" s="383"/>
      <c r="HUU1" s="383"/>
      <c r="HUV1" s="383"/>
      <c r="HUW1" s="383"/>
      <c r="HUX1" s="383"/>
      <c r="HUY1" s="383"/>
      <c r="HUZ1" s="383"/>
      <c r="HVA1" s="383"/>
      <c r="HVB1" s="383"/>
      <c r="HVC1" s="383"/>
      <c r="HVD1" s="383"/>
      <c r="HVE1" s="383"/>
      <c r="HVF1" s="383"/>
      <c r="HVG1" s="383"/>
      <c r="HVH1" s="383"/>
      <c r="HVI1" s="383"/>
      <c r="HVJ1" s="383"/>
      <c r="HVK1" s="383"/>
      <c r="HVL1" s="383"/>
      <c r="HVM1" s="383"/>
      <c r="HVN1" s="383"/>
      <c r="HVO1" s="383"/>
      <c r="HVP1" s="383"/>
      <c r="HVQ1" s="383"/>
      <c r="HVR1" s="383"/>
      <c r="HVS1" s="383"/>
      <c r="HVT1" s="383"/>
      <c r="HVU1" s="383"/>
      <c r="HVV1" s="383"/>
      <c r="HVW1" s="383"/>
      <c r="HVX1" s="383"/>
      <c r="HVY1" s="383"/>
      <c r="HVZ1" s="383"/>
      <c r="HWA1" s="383"/>
      <c r="HWB1" s="383"/>
      <c r="HWC1" s="383"/>
      <c r="HWD1" s="383"/>
      <c r="HWE1" s="383"/>
      <c r="HWF1" s="383"/>
      <c r="HWG1" s="383"/>
      <c r="HWH1" s="383"/>
      <c r="HWI1" s="383"/>
      <c r="HWJ1" s="383"/>
      <c r="HWK1" s="383"/>
      <c r="HWL1" s="383"/>
      <c r="HWM1" s="383"/>
      <c r="HWN1" s="383"/>
      <c r="HWO1" s="383"/>
      <c r="HWP1" s="383"/>
      <c r="HWQ1" s="383"/>
      <c r="HWR1" s="383"/>
      <c r="HWS1" s="383"/>
      <c r="HWT1" s="383"/>
      <c r="HWU1" s="383"/>
      <c r="HWV1" s="383"/>
      <c r="HWW1" s="383"/>
      <c r="HWX1" s="383"/>
      <c r="HWY1" s="383"/>
      <c r="HWZ1" s="383"/>
      <c r="HXA1" s="383"/>
      <c r="HXB1" s="383"/>
      <c r="HXC1" s="383"/>
      <c r="HXD1" s="383"/>
      <c r="HXE1" s="383"/>
      <c r="HXF1" s="383"/>
      <c r="HXG1" s="383"/>
      <c r="HXH1" s="383"/>
      <c r="HXI1" s="383"/>
      <c r="HXJ1" s="383"/>
      <c r="HXK1" s="383"/>
      <c r="HXL1" s="383"/>
      <c r="HXM1" s="383"/>
      <c r="HXN1" s="383"/>
      <c r="HXO1" s="383"/>
      <c r="HXP1" s="383"/>
      <c r="HXQ1" s="383"/>
      <c r="HXR1" s="383"/>
      <c r="HXS1" s="383"/>
      <c r="HXT1" s="383"/>
      <c r="HXU1" s="383"/>
      <c r="HXV1" s="383"/>
      <c r="HXW1" s="383"/>
      <c r="HXX1" s="383"/>
      <c r="HXY1" s="383"/>
      <c r="HXZ1" s="383"/>
      <c r="HYA1" s="383"/>
      <c r="HYB1" s="383"/>
      <c r="HYC1" s="383"/>
      <c r="HYD1" s="383"/>
      <c r="HYE1" s="383"/>
      <c r="HYF1" s="383"/>
      <c r="HYG1" s="383"/>
      <c r="HYH1" s="383"/>
      <c r="HYI1" s="383"/>
      <c r="HYJ1" s="383"/>
      <c r="HYK1" s="383"/>
      <c r="HYL1" s="383"/>
      <c r="HYM1" s="383"/>
      <c r="HYN1" s="383"/>
      <c r="HYO1" s="383"/>
      <c r="HYP1" s="383"/>
      <c r="HYQ1" s="383"/>
      <c r="HYR1" s="383"/>
      <c r="HYS1" s="383"/>
      <c r="HYT1" s="383"/>
      <c r="HYU1" s="383"/>
      <c r="HYV1" s="383"/>
      <c r="HYW1" s="383"/>
      <c r="HYX1" s="383"/>
      <c r="HYY1" s="383"/>
      <c r="HYZ1" s="383"/>
      <c r="HZA1" s="383"/>
      <c r="HZB1" s="383"/>
      <c r="HZC1" s="383"/>
      <c r="HZD1" s="383"/>
      <c r="HZE1" s="383"/>
      <c r="HZF1" s="383"/>
      <c r="HZG1" s="383"/>
      <c r="HZH1" s="383"/>
      <c r="HZI1" s="383"/>
      <c r="HZJ1" s="383"/>
      <c r="HZK1" s="383"/>
      <c r="HZL1" s="383"/>
      <c r="HZM1" s="383"/>
      <c r="HZN1" s="383"/>
      <c r="HZO1" s="383"/>
      <c r="HZP1" s="383"/>
      <c r="HZQ1" s="383"/>
      <c r="HZR1" s="383"/>
      <c r="HZS1" s="383"/>
      <c r="HZT1" s="383"/>
      <c r="HZU1" s="383"/>
      <c r="HZV1" s="383"/>
      <c r="HZW1" s="383"/>
      <c r="HZX1" s="383"/>
      <c r="HZY1" s="383"/>
      <c r="HZZ1" s="383"/>
      <c r="IAA1" s="383"/>
      <c r="IAB1" s="383"/>
      <c r="IAC1" s="383"/>
      <c r="IAD1" s="383"/>
      <c r="IAE1" s="383"/>
      <c r="IAF1" s="383"/>
      <c r="IAG1" s="383"/>
      <c r="IAH1" s="383"/>
      <c r="IAI1" s="383"/>
      <c r="IAJ1" s="383"/>
      <c r="IAK1" s="383"/>
      <c r="IAL1" s="383"/>
      <c r="IAM1" s="383"/>
      <c r="IAN1" s="383"/>
      <c r="IAO1" s="383"/>
      <c r="IAP1" s="383"/>
      <c r="IAQ1" s="383"/>
      <c r="IAR1" s="383"/>
      <c r="IAS1" s="383"/>
      <c r="IAT1" s="383"/>
      <c r="IAU1" s="383"/>
      <c r="IAV1" s="383"/>
      <c r="IAW1" s="383"/>
      <c r="IAX1" s="383"/>
      <c r="IAY1" s="383"/>
      <c r="IAZ1" s="383"/>
      <c r="IBA1" s="383"/>
      <c r="IBB1" s="383"/>
      <c r="IBC1" s="383"/>
      <c r="IBD1" s="383"/>
      <c r="IBE1" s="383"/>
      <c r="IBF1" s="383"/>
      <c r="IBG1" s="383"/>
      <c r="IBH1" s="383"/>
      <c r="IBI1" s="383"/>
      <c r="IBJ1" s="383"/>
      <c r="IBK1" s="383"/>
      <c r="IBL1" s="383"/>
      <c r="IBM1" s="383"/>
      <c r="IBN1" s="383"/>
      <c r="IBO1" s="383"/>
      <c r="IBP1" s="383"/>
      <c r="IBQ1" s="383"/>
      <c r="IBR1" s="383"/>
      <c r="IBS1" s="383"/>
      <c r="IBT1" s="383"/>
      <c r="IBU1" s="383"/>
      <c r="IBV1" s="383"/>
      <c r="IBW1" s="383"/>
      <c r="IBX1" s="383"/>
      <c r="IBY1" s="383"/>
      <c r="IBZ1" s="383"/>
      <c r="ICA1" s="383"/>
      <c r="ICB1" s="383"/>
      <c r="ICC1" s="383"/>
      <c r="ICD1" s="383"/>
      <c r="ICE1" s="383"/>
      <c r="ICF1" s="383"/>
      <c r="ICG1" s="383"/>
      <c r="ICH1" s="383"/>
      <c r="ICI1" s="383"/>
      <c r="ICJ1" s="383"/>
      <c r="ICK1" s="383"/>
      <c r="ICL1" s="383"/>
      <c r="ICM1" s="383"/>
      <c r="ICN1" s="383"/>
      <c r="ICO1" s="383"/>
      <c r="ICP1" s="383"/>
      <c r="ICQ1" s="383"/>
      <c r="ICR1" s="383"/>
      <c r="ICS1" s="383"/>
      <c r="ICT1" s="383"/>
      <c r="ICU1" s="383"/>
      <c r="ICV1" s="383"/>
      <c r="ICW1" s="383"/>
      <c r="ICX1" s="383"/>
      <c r="ICY1" s="383"/>
      <c r="ICZ1" s="383"/>
      <c r="IDA1" s="383"/>
      <c r="IDB1" s="383"/>
      <c r="IDC1" s="383"/>
      <c r="IDD1" s="383"/>
      <c r="IDE1" s="383"/>
      <c r="IDF1" s="383"/>
      <c r="IDG1" s="383"/>
      <c r="IDH1" s="383"/>
      <c r="IDI1" s="383"/>
      <c r="IDJ1" s="383"/>
      <c r="IDK1" s="383"/>
      <c r="IDL1" s="383"/>
      <c r="IDM1" s="383"/>
      <c r="IDN1" s="383"/>
      <c r="IDO1" s="383"/>
      <c r="IDP1" s="383"/>
      <c r="IDQ1" s="383"/>
      <c r="IDR1" s="383"/>
      <c r="IDS1" s="383"/>
      <c r="IDT1" s="383"/>
      <c r="IDU1" s="383"/>
      <c r="IDV1" s="383"/>
      <c r="IDW1" s="383"/>
      <c r="IDX1" s="383"/>
      <c r="IDY1" s="383"/>
      <c r="IDZ1" s="383"/>
      <c r="IEA1" s="383"/>
      <c r="IEB1" s="383"/>
      <c r="IEC1" s="383"/>
      <c r="IED1" s="383"/>
      <c r="IEE1" s="383"/>
      <c r="IEF1" s="383"/>
      <c r="IEG1" s="383"/>
      <c r="IEH1" s="383"/>
      <c r="IEI1" s="383"/>
      <c r="IEJ1" s="383"/>
      <c r="IEK1" s="383"/>
      <c r="IEL1" s="383"/>
      <c r="IEM1" s="383"/>
      <c r="IEN1" s="383"/>
      <c r="IEO1" s="383"/>
      <c r="IEP1" s="383"/>
      <c r="IEQ1" s="383"/>
      <c r="IER1" s="383"/>
      <c r="IES1" s="383"/>
      <c r="IET1" s="383"/>
      <c r="IEU1" s="383"/>
      <c r="IEV1" s="383"/>
      <c r="IEW1" s="383"/>
      <c r="IEX1" s="383"/>
      <c r="IEY1" s="383"/>
      <c r="IEZ1" s="383"/>
      <c r="IFA1" s="383"/>
      <c r="IFB1" s="383"/>
      <c r="IFC1" s="383"/>
      <c r="IFD1" s="383"/>
      <c r="IFE1" s="383"/>
      <c r="IFF1" s="383"/>
      <c r="IFG1" s="383"/>
      <c r="IFH1" s="383"/>
      <c r="IFI1" s="383"/>
      <c r="IFJ1" s="383"/>
      <c r="IFK1" s="383"/>
      <c r="IFL1" s="383"/>
      <c r="IFM1" s="383"/>
      <c r="IFN1" s="383"/>
      <c r="IFO1" s="383"/>
      <c r="IFP1" s="383"/>
      <c r="IFQ1" s="383"/>
      <c r="IFR1" s="383"/>
      <c r="IFS1" s="383"/>
      <c r="IFT1" s="383"/>
      <c r="IFU1" s="383"/>
      <c r="IFV1" s="383"/>
      <c r="IFW1" s="383"/>
      <c r="IFX1" s="383"/>
      <c r="IFY1" s="383"/>
      <c r="IFZ1" s="383"/>
      <c r="IGA1" s="383"/>
      <c r="IGB1" s="383"/>
      <c r="IGC1" s="383"/>
      <c r="IGD1" s="383"/>
      <c r="IGE1" s="383"/>
      <c r="IGF1" s="383"/>
      <c r="IGG1" s="383"/>
      <c r="IGH1" s="383"/>
      <c r="IGI1" s="383"/>
      <c r="IGJ1" s="383"/>
      <c r="IGK1" s="383"/>
      <c r="IGL1" s="383"/>
      <c r="IGM1" s="383"/>
      <c r="IGN1" s="383"/>
      <c r="IGO1" s="383"/>
      <c r="IGP1" s="383"/>
      <c r="IGQ1" s="383"/>
      <c r="IGR1" s="383"/>
      <c r="IGS1" s="383"/>
      <c r="IGT1" s="383"/>
      <c r="IGU1" s="383"/>
      <c r="IGV1" s="383"/>
      <c r="IGW1" s="383"/>
      <c r="IGX1" s="383"/>
      <c r="IGY1" s="383"/>
      <c r="IGZ1" s="383"/>
      <c r="IHA1" s="383"/>
      <c r="IHB1" s="383"/>
      <c r="IHC1" s="383"/>
      <c r="IHD1" s="383"/>
      <c r="IHE1" s="383"/>
      <c r="IHF1" s="383"/>
      <c r="IHG1" s="383"/>
      <c r="IHH1" s="383"/>
      <c r="IHI1" s="383"/>
      <c r="IHJ1" s="383"/>
      <c r="IHK1" s="383"/>
      <c r="IHL1" s="383"/>
      <c r="IHM1" s="383"/>
      <c r="IHN1" s="383"/>
      <c r="IHO1" s="383"/>
      <c r="IHP1" s="383"/>
      <c r="IHQ1" s="383"/>
      <c r="IHR1" s="383"/>
      <c r="IHS1" s="383"/>
      <c r="IHT1" s="383"/>
      <c r="IHU1" s="383"/>
      <c r="IHV1" s="383"/>
      <c r="IHW1" s="383"/>
      <c r="IHX1" s="383"/>
      <c r="IHY1" s="383"/>
      <c r="IHZ1" s="383"/>
      <c r="IIA1" s="383"/>
      <c r="IIB1" s="383"/>
      <c r="IIC1" s="383"/>
      <c r="IID1" s="383"/>
      <c r="IIE1" s="383"/>
      <c r="IIF1" s="383"/>
      <c r="IIG1" s="383"/>
      <c r="IIH1" s="383"/>
      <c r="III1" s="383"/>
      <c r="IIJ1" s="383"/>
      <c r="IIK1" s="383"/>
      <c r="IIL1" s="383"/>
      <c r="IIM1" s="383"/>
      <c r="IIN1" s="383"/>
      <c r="IIO1" s="383"/>
      <c r="IIP1" s="383"/>
      <c r="IIQ1" s="383"/>
      <c r="IIR1" s="383"/>
      <c r="IIS1" s="383"/>
      <c r="IIT1" s="383"/>
      <c r="IIU1" s="383"/>
      <c r="IIV1" s="383"/>
      <c r="IIW1" s="383"/>
      <c r="IIX1" s="383"/>
      <c r="IIY1" s="383"/>
      <c r="IIZ1" s="383"/>
      <c r="IJA1" s="383"/>
      <c r="IJB1" s="383"/>
      <c r="IJC1" s="383"/>
      <c r="IJD1" s="383"/>
      <c r="IJE1" s="383"/>
      <c r="IJF1" s="383"/>
      <c r="IJG1" s="383"/>
      <c r="IJH1" s="383"/>
      <c r="IJI1" s="383"/>
      <c r="IJJ1" s="383"/>
      <c r="IJK1" s="383"/>
      <c r="IJL1" s="383"/>
      <c r="IJM1" s="383"/>
      <c r="IJN1" s="383"/>
      <c r="IJO1" s="383"/>
      <c r="IJP1" s="383"/>
      <c r="IJQ1" s="383"/>
      <c r="IJR1" s="383"/>
      <c r="IJS1" s="383"/>
      <c r="IJT1" s="383"/>
      <c r="IJU1" s="383"/>
      <c r="IJV1" s="383"/>
      <c r="IJW1" s="383"/>
      <c r="IJX1" s="383"/>
      <c r="IJY1" s="383"/>
      <c r="IJZ1" s="383"/>
      <c r="IKA1" s="383"/>
      <c r="IKB1" s="383"/>
      <c r="IKC1" s="383"/>
      <c r="IKD1" s="383"/>
      <c r="IKE1" s="383"/>
      <c r="IKF1" s="383"/>
      <c r="IKG1" s="383"/>
      <c r="IKH1" s="383"/>
      <c r="IKI1" s="383"/>
      <c r="IKJ1" s="383"/>
      <c r="IKK1" s="383"/>
      <c r="IKL1" s="383"/>
      <c r="IKM1" s="383"/>
      <c r="IKN1" s="383"/>
      <c r="IKO1" s="383"/>
      <c r="IKP1" s="383"/>
      <c r="IKQ1" s="383"/>
      <c r="IKR1" s="383"/>
      <c r="IKS1" s="383"/>
      <c r="IKT1" s="383"/>
      <c r="IKU1" s="383"/>
      <c r="IKV1" s="383"/>
      <c r="IKW1" s="383"/>
      <c r="IKX1" s="383"/>
      <c r="IKY1" s="383"/>
      <c r="IKZ1" s="383"/>
      <c r="ILA1" s="383"/>
      <c r="ILB1" s="383"/>
      <c r="ILC1" s="383"/>
      <c r="ILD1" s="383"/>
      <c r="ILE1" s="383"/>
      <c r="ILF1" s="383"/>
      <c r="ILG1" s="383"/>
      <c r="ILH1" s="383"/>
      <c r="ILI1" s="383"/>
      <c r="ILJ1" s="383"/>
      <c r="ILK1" s="383"/>
      <c r="ILL1" s="383"/>
      <c r="ILM1" s="383"/>
      <c r="ILN1" s="383"/>
      <c r="ILO1" s="383"/>
      <c r="ILP1" s="383"/>
      <c r="ILQ1" s="383"/>
      <c r="ILR1" s="383"/>
      <c r="ILS1" s="383"/>
      <c r="ILT1" s="383"/>
      <c r="ILU1" s="383"/>
      <c r="ILV1" s="383"/>
      <c r="ILW1" s="383"/>
      <c r="ILX1" s="383"/>
      <c r="ILY1" s="383"/>
      <c r="ILZ1" s="383"/>
      <c r="IMA1" s="383"/>
      <c r="IMB1" s="383"/>
      <c r="IMC1" s="383"/>
      <c r="IMD1" s="383"/>
      <c r="IME1" s="383"/>
      <c r="IMF1" s="383"/>
      <c r="IMG1" s="383"/>
      <c r="IMH1" s="383"/>
      <c r="IMI1" s="383"/>
      <c r="IMJ1" s="383"/>
      <c r="IMK1" s="383"/>
      <c r="IML1" s="383"/>
      <c r="IMM1" s="383"/>
      <c r="IMN1" s="383"/>
      <c r="IMO1" s="383"/>
      <c r="IMP1" s="383"/>
      <c r="IMQ1" s="383"/>
      <c r="IMR1" s="383"/>
      <c r="IMS1" s="383"/>
      <c r="IMT1" s="383"/>
      <c r="IMU1" s="383"/>
      <c r="IMV1" s="383"/>
      <c r="IMW1" s="383"/>
      <c r="IMX1" s="383"/>
      <c r="IMY1" s="383"/>
      <c r="IMZ1" s="383"/>
      <c r="INA1" s="383"/>
      <c r="INB1" s="383"/>
      <c r="INC1" s="383"/>
      <c r="IND1" s="383"/>
      <c r="INE1" s="383"/>
      <c r="INF1" s="383"/>
      <c r="ING1" s="383"/>
      <c r="INH1" s="383"/>
      <c r="INI1" s="383"/>
      <c r="INJ1" s="383"/>
      <c r="INK1" s="383"/>
      <c r="INL1" s="383"/>
      <c r="INM1" s="383"/>
      <c r="INN1" s="383"/>
      <c r="INO1" s="383"/>
      <c r="INP1" s="383"/>
      <c r="INQ1" s="383"/>
      <c r="INR1" s="383"/>
      <c r="INS1" s="383"/>
      <c r="INT1" s="383"/>
      <c r="INU1" s="383"/>
      <c r="INV1" s="383"/>
      <c r="INW1" s="383"/>
      <c r="INX1" s="383"/>
      <c r="INY1" s="383"/>
      <c r="INZ1" s="383"/>
      <c r="IOA1" s="383"/>
      <c r="IOB1" s="383"/>
      <c r="IOC1" s="383"/>
      <c r="IOD1" s="383"/>
      <c r="IOE1" s="383"/>
      <c r="IOF1" s="383"/>
      <c r="IOG1" s="383"/>
      <c r="IOH1" s="383"/>
      <c r="IOI1" s="383"/>
      <c r="IOJ1" s="383"/>
      <c r="IOK1" s="383"/>
      <c r="IOL1" s="383"/>
      <c r="IOM1" s="383"/>
      <c r="ION1" s="383"/>
      <c r="IOO1" s="383"/>
      <c r="IOP1" s="383"/>
      <c r="IOQ1" s="383"/>
      <c r="IOR1" s="383"/>
      <c r="IOS1" s="383"/>
      <c r="IOT1" s="383"/>
      <c r="IOU1" s="383"/>
      <c r="IOV1" s="383"/>
      <c r="IOW1" s="383"/>
      <c r="IOX1" s="383"/>
      <c r="IOY1" s="383"/>
      <c r="IOZ1" s="383"/>
      <c r="IPA1" s="383"/>
      <c r="IPB1" s="383"/>
      <c r="IPC1" s="383"/>
      <c r="IPD1" s="383"/>
      <c r="IPE1" s="383"/>
      <c r="IPF1" s="383"/>
      <c r="IPG1" s="383"/>
      <c r="IPH1" s="383"/>
      <c r="IPI1" s="383"/>
      <c r="IPJ1" s="383"/>
      <c r="IPK1" s="383"/>
      <c r="IPL1" s="383"/>
      <c r="IPM1" s="383"/>
      <c r="IPN1" s="383"/>
      <c r="IPO1" s="383"/>
      <c r="IPP1" s="383"/>
      <c r="IPQ1" s="383"/>
      <c r="IPR1" s="383"/>
      <c r="IPS1" s="383"/>
      <c r="IPT1" s="383"/>
      <c r="IPU1" s="383"/>
      <c r="IPV1" s="383"/>
      <c r="IPW1" s="383"/>
      <c r="IPX1" s="383"/>
      <c r="IPY1" s="383"/>
      <c r="IPZ1" s="383"/>
      <c r="IQA1" s="383"/>
      <c r="IQB1" s="383"/>
      <c r="IQC1" s="383"/>
      <c r="IQD1" s="383"/>
      <c r="IQE1" s="383"/>
      <c r="IQF1" s="383"/>
      <c r="IQG1" s="383"/>
      <c r="IQH1" s="383"/>
      <c r="IQI1" s="383"/>
      <c r="IQJ1" s="383"/>
      <c r="IQK1" s="383"/>
      <c r="IQL1" s="383"/>
      <c r="IQM1" s="383"/>
      <c r="IQN1" s="383"/>
      <c r="IQO1" s="383"/>
      <c r="IQP1" s="383"/>
      <c r="IQQ1" s="383"/>
      <c r="IQR1" s="383"/>
      <c r="IQS1" s="383"/>
      <c r="IQT1" s="383"/>
      <c r="IQU1" s="383"/>
      <c r="IQV1" s="383"/>
      <c r="IQW1" s="383"/>
      <c r="IQX1" s="383"/>
      <c r="IQY1" s="383"/>
      <c r="IQZ1" s="383"/>
      <c r="IRA1" s="383"/>
      <c r="IRB1" s="383"/>
      <c r="IRC1" s="383"/>
      <c r="IRD1" s="383"/>
      <c r="IRE1" s="383"/>
      <c r="IRF1" s="383"/>
      <c r="IRG1" s="383"/>
      <c r="IRH1" s="383"/>
      <c r="IRI1" s="383"/>
      <c r="IRJ1" s="383"/>
      <c r="IRK1" s="383"/>
      <c r="IRL1" s="383"/>
      <c r="IRM1" s="383"/>
      <c r="IRN1" s="383"/>
      <c r="IRO1" s="383"/>
      <c r="IRP1" s="383"/>
      <c r="IRQ1" s="383"/>
      <c r="IRR1" s="383"/>
      <c r="IRS1" s="383"/>
      <c r="IRT1" s="383"/>
      <c r="IRU1" s="383"/>
      <c r="IRV1" s="383"/>
      <c r="IRW1" s="383"/>
      <c r="IRX1" s="383"/>
      <c r="IRY1" s="383"/>
      <c r="IRZ1" s="383"/>
      <c r="ISA1" s="383"/>
      <c r="ISB1" s="383"/>
      <c r="ISC1" s="383"/>
      <c r="ISD1" s="383"/>
      <c r="ISE1" s="383"/>
      <c r="ISF1" s="383"/>
      <c r="ISG1" s="383"/>
      <c r="ISH1" s="383"/>
      <c r="ISI1" s="383"/>
      <c r="ISJ1" s="383"/>
      <c r="ISK1" s="383"/>
      <c r="ISL1" s="383"/>
      <c r="ISM1" s="383"/>
      <c r="ISN1" s="383"/>
      <c r="ISO1" s="383"/>
      <c r="ISP1" s="383"/>
      <c r="ISQ1" s="383"/>
      <c r="ISR1" s="383"/>
      <c r="ISS1" s="383"/>
      <c r="IST1" s="383"/>
      <c r="ISU1" s="383"/>
      <c r="ISV1" s="383"/>
      <c r="ISW1" s="383"/>
      <c r="ISX1" s="383"/>
      <c r="ISY1" s="383"/>
      <c r="ISZ1" s="383"/>
      <c r="ITA1" s="383"/>
      <c r="ITB1" s="383"/>
      <c r="ITC1" s="383"/>
      <c r="ITD1" s="383"/>
      <c r="ITE1" s="383"/>
      <c r="ITF1" s="383"/>
      <c r="ITG1" s="383"/>
      <c r="ITH1" s="383"/>
      <c r="ITI1" s="383"/>
      <c r="ITJ1" s="383"/>
      <c r="ITK1" s="383"/>
      <c r="ITL1" s="383"/>
      <c r="ITM1" s="383"/>
      <c r="ITN1" s="383"/>
      <c r="ITO1" s="383"/>
      <c r="ITP1" s="383"/>
      <c r="ITQ1" s="383"/>
      <c r="ITR1" s="383"/>
      <c r="ITS1" s="383"/>
      <c r="ITT1" s="383"/>
      <c r="ITU1" s="383"/>
      <c r="ITV1" s="383"/>
      <c r="ITW1" s="383"/>
      <c r="ITX1" s="383"/>
      <c r="ITY1" s="383"/>
      <c r="ITZ1" s="383"/>
      <c r="IUA1" s="383"/>
      <c r="IUB1" s="383"/>
      <c r="IUC1" s="383"/>
      <c r="IUD1" s="383"/>
      <c r="IUE1" s="383"/>
      <c r="IUF1" s="383"/>
      <c r="IUG1" s="383"/>
      <c r="IUH1" s="383"/>
      <c r="IUI1" s="383"/>
      <c r="IUJ1" s="383"/>
      <c r="IUK1" s="383"/>
      <c r="IUL1" s="383"/>
      <c r="IUM1" s="383"/>
      <c r="IUN1" s="383"/>
      <c r="IUO1" s="383"/>
      <c r="IUP1" s="383"/>
      <c r="IUQ1" s="383"/>
      <c r="IUR1" s="383"/>
      <c r="IUS1" s="383"/>
      <c r="IUT1" s="383"/>
      <c r="IUU1" s="383"/>
      <c r="IUV1" s="383"/>
      <c r="IUW1" s="383"/>
      <c r="IUX1" s="383"/>
      <c r="IUY1" s="383"/>
      <c r="IUZ1" s="383"/>
      <c r="IVA1" s="383"/>
      <c r="IVB1" s="383"/>
      <c r="IVC1" s="383"/>
      <c r="IVD1" s="383"/>
      <c r="IVE1" s="383"/>
      <c r="IVF1" s="383"/>
      <c r="IVG1" s="383"/>
      <c r="IVH1" s="383"/>
      <c r="IVI1" s="383"/>
      <c r="IVJ1" s="383"/>
      <c r="IVK1" s="383"/>
      <c r="IVL1" s="383"/>
      <c r="IVM1" s="383"/>
      <c r="IVN1" s="383"/>
      <c r="IVO1" s="383"/>
      <c r="IVP1" s="383"/>
      <c r="IVQ1" s="383"/>
      <c r="IVR1" s="383"/>
      <c r="IVS1" s="383"/>
      <c r="IVT1" s="383"/>
      <c r="IVU1" s="383"/>
      <c r="IVV1" s="383"/>
      <c r="IVW1" s="383"/>
      <c r="IVX1" s="383"/>
      <c r="IVY1" s="383"/>
      <c r="IVZ1" s="383"/>
      <c r="IWA1" s="383"/>
      <c r="IWB1" s="383"/>
      <c r="IWC1" s="383"/>
      <c r="IWD1" s="383"/>
      <c r="IWE1" s="383"/>
      <c r="IWF1" s="383"/>
      <c r="IWG1" s="383"/>
      <c r="IWH1" s="383"/>
      <c r="IWI1" s="383"/>
      <c r="IWJ1" s="383"/>
      <c r="IWK1" s="383"/>
      <c r="IWL1" s="383"/>
      <c r="IWM1" s="383"/>
      <c r="IWN1" s="383"/>
      <c r="IWO1" s="383"/>
      <c r="IWP1" s="383"/>
      <c r="IWQ1" s="383"/>
      <c r="IWR1" s="383"/>
      <c r="IWS1" s="383"/>
      <c r="IWT1" s="383"/>
      <c r="IWU1" s="383"/>
      <c r="IWV1" s="383"/>
      <c r="IWW1" s="383"/>
      <c r="IWX1" s="383"/>
      <c r="IWY1" s="383"/>
      <c r="IWZ1" s="383"/>
      <c r="IXA1" s="383"/>
      <c r="IXB1" s="383"/>
      <c r="IXC1" s="383"/>
      <c r="IXD1" s="383"/>
      <c r="IXE1" s="383"/>
      <c r="IXF1" s="383"/>
      <c r="IXG1" s="383"/>
      <c r="IXH1" s="383"/>
      <c r="IXI1" s="383"/>
      <c r="IXJ1" s="383"/>
      <c r="IXK1" s="383"/>
      <c r="IXL1" s="383"/>
      <c r="IXM1" s="383"/>
      <c r="IXN1" s="383"/>
      <c r="IXO1" s="383"/>
      <c r="IXP1" s="383"/>
      <c r="IXQ1" s="383"/>
      <c r="IXR1" s="383"/>
      <c r="IXS1" s="383"/>
      <c r="IXT1" s="383"/>
      <c r="IXU1" s="383"/>
      <c r="IXV1" s="383"/>
      <c r="IXW1" s="383"/>
      <c r="IXX1" s="383"/>
      <c r="IXY1" s="383"/>
      <c r="IXZ1" s="383"/>
      <c r="IYA1" s="383"/>
      <c r="IYB1" s="383"/>
      <c r="IYC1" s="383"/>
      <c r="IYD1" s="383"/>
      <c r="IYE1" s="383"/>
      <c r="IYF1" s="383"/>
      <c r="IYG1" s="383"/>
      <c r="IYH1" s="383"/>
      <c r="IYI1" s="383"/>
      <c r="IYJ1" s="383"/>
      <c r="IYK1" s="383"/>
      <c r="IYL1" s="383"/>
      <c r="IYM1" s="383"/>
      <c r="IYN1" s="383"/>
      <c r="IYO1" s="383"/>
      <c r="IYP1" s="383"/>
      <c r="IYQ1" s="383"/>
      <c r="IYR1" s="383"/>
      <c r="IYS1" s="383"/>
      <c r="IYT1" s="383"/>
      <c r="IYU1" s="383"/>
      <c r="IYV1" s="383"/>
      <c r="IYW1" s="383"/>
      <c r="IYX1" s="383"/>
      <c r="IYY1" s="383"/>
      <c r="IYZ1" s="383"/>
      <c r="IZA1" s="383"/>
      <c r="IZB1" s="383"/>
      <c r="IZC1" s="383"/>
      <c r="IZD1" s="383"/>
      <c r="IZE1" s="383"/>
      <c r="IZF1" s="383"/>
      <c r="IZG1" s="383"/>
      <c r="IZH1" s="383"/>
      <c r="IZI1" s="383"/>
      <c r="IZJ1" s="383"/>
      <c r="IZK1" s="383"/>
      <c r="IZL1" s="383"/>
      <c r="IZM1" s="383"/>
      <c r="IZN1" s="383"/>
      <c r="IZO1" s="383"/>
      <c r="IZP1" s="383"/>
      <c r="IZQ1" s="383"/>
      <c r="IZR1" s="383"/>
      <c r="IZS1" s="383"/>
      <c r="IZT1" s="383"/>
      <c r="IZU1" s="383"/>
      <c r="IZV1" s="383"/>
      <c r="IZW1" s="383"/>
      <c r="IZX1" s="383"/>
      <c r="IZY1" s="383"/>
      <c r="IZZ1" s="383"/>
      <c r="JAA1" s="383"/>
      <c r="JAB1" s="383"/>
      <c r="JAC1" s="383"/>
      <c r="JAD1" s="383"/>
      <c r="JAE1" s="383"/>
      <c r="JAF1" s="383"/>
      <c r="JAG1" s="383"/>
      <c r="JAH1" s="383"/>
      <c r="JAI1" s="383"/>
      <c r="JAJ1" s="383"/>
      <c r="JAK1" s="383"/>
      <c r="JAL1" s="383"/>
      <c r="JAM1" s="383"/>
      <c r="JAN1" s="383"/>
      <c r="JAO1" s="383"/>
      <c r="JAP1" s="383"/>
      <c r="JAQ1" s="383"/>
      <c r="JAR1" s="383"/>
      <c r="JAS1" s="383"/>
      <c r="JAT1" s="383"/>
      <c r="JAU1" s="383"/>
      <c r="JAV1" s="383"/>
      <c r="JAW1" s="383"/>
      <c r="JAX1" s="383"/>
      <c r="JAY1" s="383"/>
      <c r="JAZ1" s="383"/>
      <c r="JBA1" s="383"/>
      <c r="JBB1" s="383"/>
      <c r="JBC1" s="383"/>
      <c r="JBD1" s="383"/>
      <c r="JBE1" s="383"/>
      <c r="JBF1" s="383"/>
      <c r="JBG1" s="383"/>
      <c r="JBH1" s="383"/>
      <c r="JBI1" s="383"/>
      <c r="JBJ1" s="383"/>
      <c r="JBK1" s="383"/>
      <c r="JBL1" s="383"/>
      <c r="JBM1" s="383"/>
      <c r="JBN1" s="383"/>
      <c r="JBO1" s="383"/>
      <c r="JBP1" s="383"/>
      <c r="JBQ1" s="383"/>
      <c r="JBR1" s="383"/>
      <c r="JBS1" s="383"/>
      <c r="JBT1" s="383"/>
      <c r="JBU1" s="383"/>
      <c r="JBV1" s="383"/>
      <c r="JBW1" s="383"/>
      <c r="JBX1" s="383"/>
      <c r="JBY1" s="383"/>
      <c r="JBZ1" s="383"/>
      <c r="JCA1" s="383"/>
      <c r="JCB1" s="383"/>
      <c r="JCC1" s="383"/>
      <c r="JCD1" s="383"/>
      <c r="JCE1" s="383"/>
      <c r="JCF1" s="383"/>
      <c r="JCG1" s="383"/>
      <c r="JCH1" s="383"/>
      <c r="JCI1" s="383"/>
      <c r="JCJ1" s="383"/>
      <c r="JCK1" s="383"/>
      <c r="JCL1" s="383"/>
      <c r="JCM1" s="383"/>
      <c r="JCN1" s="383"/>
      <c r="JCO1" s="383"/>
      <c r="JCP1" s="383"/>
      <c r="JCQ1" s="383"/>
      <c r="JCR1" s="383"/>
      <c r="JCS1" s="383"/>
      <c r="JCT1" s="383"/>
      <c r="JCU1" s="383"/>
      <c r="JCV1" s="383"/>
      <c r="JCW1" s="383"/>
      <c r="JCX1" s="383"/>
      <c r="JCY1" s="383"/>
      <c r="JCZ1" s="383"/>
      <c r="JDA1" s="383"/>
      <c r="JDB1" s="383"/>
      <c r="JDC1" s="383"/>
      <c r="JDD1" s="383"/>
      <c r="JDE1" s="383"/>
      <c r="JDF1" s="383"/>
      <c r="JDG1" s="383"/>
      <c r="JDH1" s="383"/>
      <c r="JDI1" s="383"/>
      <c r="JDJ1" s="383"/>
      <c r="JDK1" s="383"/>
      <c r="JDL1" s="383"/>
      <c r="JDM1" s="383"/>
      <c r="JDN1" s="383"/>
      <c r="JDO1" s="383"/>
      <c r="JDP1" s="383"/>
      <c r="JDQ1" s="383"/>
      <c r="JDR1" s="383"/>
      <c r="JDS1" s="383"/>
      <c r="JDT1" s="383"/>
      <c r="JDU1" s="383"/>
      <c r="JDV1" s="383"/>
      <c r="JDW1" s="383"/>
      <c r="JDX1" s="383"/>
      <c r="JDY1" s="383"/>
      <c r="JDZ1" s="383"/>
      <c r="JEA1" s="383"/>
      <c r="JEB1" s="383"/>
      <c r="JEC1" s="383"/>
      <c r="JED1" s="383"/>
      <c r="JEE1" s="383"/>
      <c r="JEF1" s="383"/>
      <c r="JEG1" s="383"/>
      <c r="JEH1" s="383"/>
      <c r="JEI1" s="383"/>
      <c r="JEJ1" s="383"/>
      <c r="JEK1" s="383"/>
      <c r="JEL1" s="383"/>
      <c r="JEM1" s="383"/>
      <c r="JEN1" s="383"/>
      <c r="JEO1" s="383"/>
      <c r="JEP1" s="383"/>
      <c r="JEQ1" s="383"/>
      <c r="JER1" s="383"/>
      <c r="JES1" s="383"/>
      <c r="JET1" s="383"/>
      <c r="JEU1" s="383"/>
      <c r="JEV1" s="383"/>
      <c r="JEW1" s="383"/>
      <c r="JEX1" s="383"/>
      <c r="JEY1" s="383"/>
      <c r="JEZ1" s="383"/>
      <c r="JFA1" s="383"/>
      <c r="JFB1" s="383"/>
      <c r="JFC1" s="383"/>
      <c r="JFD1" s="383"/>
      <c r="JFE1" s="383"/>
      <c r="JFF1" s="383"/>
      <c r="JFG1" s="383"/>
      <c r="JFH1" s="383"/>
      <c r="JFI1" s="383"/>
      <c r="JFJ1" s="383"/>
      <c r="JFK1" s="383"/>
      <c r="JFL1" s="383"/>
      <c r="JFM1" s="383"/>
      <c r="JFN1" s="383"/>
      <c r="JFO1" s="383"/>
      <c r="JFP1" s="383"/>
      <c r="JFQ1" s="383"/>
      <c r="JFR1" s="383"/>
      <c r="JFS1" s="383"/>
      <c r="JFT1" s="383"/>
      <c r="JFU1" s="383"/>
      <c r="JFV1" s="383"/>
      <c r="JFW1" s="383"/>
      <c r="JFX1" s="383"/>
      <c r="JFY1" s="383"/>
      <c r="JFZ1" s="383"/>
      <c r="JGA1" s="383"/>
      <c r="JGB1" s="383"/>
      <c r="JGC1" s="383"/>
      <c r="JGD1" s="383"/>
      <c r="JGE1" s="383"/>
      <c r="JGF1" s="383"/>
      <c r="JGG1" s="383"/>
      <c r="JGH1" s="383"/>
      <c r="JGI1" s="383"/>
      <c r="JGJ1" s="383"/>
      <c r="JGK1" s="383"/>
      <c r="JGL1" s="383"/>
      <c r="JGM1" s="383"/>
      <c r="JGN1" s="383"/>
      <c r="JGO1" s="383"/>
      <c r="JGP1" s="383"/>
      <c r="JGQ1" s="383"/>
      <c r="JGR1" s="383"/>
      <c r="JGS1" s="383"/>
      <c r="JGT1" s="383"/>
      <c r="JGU1" s="383"/>
      <c r="JGV1" s="383"/>
      <c r="JGW1" s="383"/>
      <c r="JGX1" s="383"/>
      <c r="JGY1" s="383"/>
      <c r="JGZ1" s="383"/>
      <c r="JHA1" s="383"/>
      <c r="JHB1" s="383"/>
      <c r="JHC1" s="383"/>
      <c r="JHD1" s="383"/>
      <c r="JHE1" s="383"/>
      <c r="JHF1" s="383"/>
      <c r="JHG1" s="383"/>
      <c r="JHH1" s="383"/>
      <c r="JHI1" s="383"/>
      <c r="JHJ1" s="383"/>
      <c r="JHK1" s="383"/>
      <c r="JHL1" s="383"/>
      <c r="JHM1" s="383"/>
      <c r="JHN1" s="383"/>
      <c r="JHO1" s="383"/>
      <c r="JHP1" s="383"/>
      <c r="JHQ1" s="383"/>
      <c r="JHR1" s="383"/>
      <c r="JHS1" s="383"/>
      <c r="JHT1" s="383"/>
      <c r="JHU1" s="383"/>
      <c r="JHV1" s="383"/>
      <c r="JHW1" s="383"/>
      <c r="JHX1" s="383"/>
      <c r="JHY1" s="383"/>
      <c r="JHZ1" s="383"/>
      <c r="JIA1" s="383"/>
      <c r="JIB1" s="383"/>
      <c r="JIC1" s="383"/>
      <c r="JID1" s="383"/>
      <c r="JIE1" s="383"/>
      <c r="JIF1" s="383"/>
      <c r="JIG1" s="383"/>
      <c r="JIH1" s="383"/>
      <c r="JII1" s="383"/>
      <c r="JIJ1" s="383"/>
      <c r="JIK1" s="383"/>
      <c r="JIL1" s="383"/>
      <c r="JIM1" s="383"/>
      <c r="JIN1" s="383"/>
      <c r="JIO1" s="383"/>
      <c r="JIP1" s="383"/>
      <c r="JIQ1" s="383"/>
      <c r="JIR1" s="383"/>
      <c r="JIS1" s="383"/>
      <c r="JIT1" s="383"/>
      <c r="JIU1" s="383"/>
      <c r="JIV1" s="383"/>
      <c r="JIW1" s="383"/>
      <c r="JIX1" s="383"/>
      <c r="JIY1" s="383"/>
      <c r="JIZ1" s="383"/>
      <c r="JJA1" s="383"/>
      <c r="JJB1" s="383"/>
      <c r="JJC1" s="383"/>
      <c r="JJD1" s="383"/>
      <c r="JJE1" s="383"/>
      <c r="JJF1" s="383"/>
      <c r="JJG1" s="383"/>
      <c r="JJH1" s="383"/>
      <c r="JJI1" s="383"/>
      <c r="JJJ1" s="383"/>
      <c r="JJK1" s="383"/>
      <c r="JJL1" s="383"/>
      <c r="JJM1" s="383"/>
      <c r="JJN1" s="383"/>
      <c r="JJO1" s="383"/>
      <c r="JJP1" s="383"/>
      <c r="JJQ1" s="383"/>
      <c r="JJR1" s="383"/>
      <c r="JJS1" s="383"/>
      <c r="JJT1" s="383"/>
      <c r="JJU1" s="383"/>
      <c r="JJV1" s="383"/>
      <c r="JJW1" s="383"/>
      <c r="JJX1" s="383"/>
      <c r="JJY1" s="383"/>
      <c r="JJZ1" s="383"/>
      <c r="JKA1" s="383"/>
      <c r="JKB1" s="383"/>
      <c r="JKC1" s="383"/>
      <c r="JKD1" s="383"/>
      <c r="JKE1" s="383"/>
      <c r="JKF1" s="383"/>
      <c r="JKG1" s="383"/>
      <c r="JKH1" s="383"/>
      <c r="JKI1" s="383"/>
      <c r="JKJ1" s="383"/>
      <c r="JKK1" s="383"/>
      <c r="JKL1" s="383"/>
      <c r="JKM1" s="383"/>
      <c r="JKN1" s="383"/>
      <c r="JKO1" s="383"/>
      <c r="JKP1" s="383"/>
      <c r="JKQ1" s="383"/>
      <c r="JKR1" s="383"/>
      <c r="JKS1" s="383"/>
      <c r="JKT1" s="383"/>
      <c r="JKU1" s="383"/>
      <c r="JKV1" s="383"/>
      <c r="JKW1" s="383"/>
      <c r="JKX1" s="383"/>
      <c r="JKY1" s="383"/>
      <c r="JKZ1" s="383"/>
      <c r="JLA1" s="383"/>
      <c r="JLB1" s="383"/>
      <c r="JLC1" s="383"/>
      <c r="JLD1" s="383"/>
      <c r="JLE1" s="383"/>
      <c r="JLF1" s="383"/>
      <c r="JLG1" s="383"/>
      <c r="JLH1" s="383"/>
      <c r="JLI1" s="383"/>
      <c r="JLJ1" s="383"/>
      <c r="JLK1" s="383"/>
      <c r="JLL1" s="383"/>
      <c r="JLM1" s="383"/>
      <c r="JLN1" s="383"/>
      <c r="JLO1" s="383"/>
      <c r="JLP1" s="383"/>
      <c r="JLQ1" s="383"/>
      <c r="JLR1" s="383"/>
      <c r="JLS1" s="383"/>
      <c r="JLT1" s="383"/>
      <c r="JLU1" s="383"/>
      <c r="JLV1" s="383"/>
      <c r="JLW1" s="383"/>
      <c r="JLX1" s="383"/>
      <c r="JLY1" s="383"/>
      <c r="JLZ1" s="383"/>
      <c r="JMA1" s="383"/>
      <c r="JMB1" s="383"/>
      <c r="JMC1" s="383"/>
      <c r="JMD1" s="383"/>
      <c r="JME1" s="383"/>
      <c r="JMF1" s="383"/>
      <c r="JMG1" s="383"/>
      <c r="JMH1" s="383"/>
      <c r="JMI1" s="383"/>
      <c r="JMJ1" s="383"/>
      <c r="JMK1" s="383"/>
      <c r="JML1" s="383"/>
      <c r="JMM1" s="383"/>
      <c r="JMN1" s="383"/>
      <c r="JMO1" s="383"/>
      <c r="JMP1" s="383"/>
      <c r="JMQ1" s="383"/>
      <c r="JMR1" s="383"/>
      <c r="JMS1" s="383"/>
      <c r="JMT1" s="383"/>
      <c r="JMU1" s="383"/>
      <c r="JMV1" s="383"/>
      <c r="JMW1" s="383"/>
      <c r="JMX1" s="383"/>
      <c r="JMY1" s="383"/>
      <c r="JMZ1" s="383"/>
      <c r="JNA1" s="383"/>
      <c r="JNB1" s="383"/>
      <c r="JNC1" s="383"/>
      <c r="JND1" s="383"/>
      <c r="JNE1" s="383"/>
      <c r="JNF1" s="383"/>
      <c r="JNG1" s="383"/>
      <c r="JNH1" s="383"/>
      <c r="JNI1" s="383"/>
      <c r="JNJ1" s="383"/>
      <c r="JNK1" s="383"/>
      <c r="JNL1" s="383"/>
      <c r="JNM1" s="383"/>
      <c r="JNN1" s="383"/>
      <c r="JNO1" s="383"/>
      <c r="JNP1" s="383"/>
      <c r="JNQ1" s="383"/>
      <c r="JNR1" s="383"/>
      <c r="JNS1" s="383"/>
      <c r="JNT1" s="383"/>
      <c r="JNU1" s="383"/>
      <c r="JNV1" s="383"/>
      <c r="JNW1" s="383"/>
      <c r="JNX1" s="383"/>
      <c r="JNY1" s="383"/>
      <c r="JNZ1" s="383"/>
      <c r="JOA1" s="383"/>
      <c r="JOB1" s="383"/>
      <c r="JOC1" s="383"/>
      <c r="JOD1" s="383"/>
      <c r="JOE1" s="383"/>
      <c r="JOF1" s="383"/>
      <c r="JOG1" s="383"/>
      <c r="JOH1" s="383"/>
      <c r="JOI1" s="383"/>
      <c r="JOJ1" s="383"/>
      <c r="JOK1" s="383"/>
      <c r="JOL1" s="383"/>
      <c r="JOM1" s="383"/>
      <c r="JON1" s="383"/>
      <c r="JOO1" s="383"/>
      <c r="JOP1" s="383"/>
      <c r="JOQ1" s="383"/>
      <c r="JOR1" s="383"/>
      <c r="JOS1" s="383"/>
      <c r="JOT1" s="383"/>
      <c r="JOU1" s="383"/>
      <c r="JOV1" s="383"/>
      <c r="JOW1" s="383"/>
      <c r="JOX1" s="383"/>
      <c r="JOY1" s="383"/>
      <c r="JOZ1" s="383"/>
      <c r="JPA1" s="383"/>
      <c r="JPB1" s="383"/>
      <c r="JPC1" s="383"/>
      <c r="JPD1" s="383"/>
      <c r="JPE1" s="383"/>
      <c r="JPF1" s="383"/>
      <c r="JPG1" s="383"/>
      <c r="JPH1" s="383"/>
      <c r="JPI1" s="383"/>
      <c r="JPJ1" s="383"/>
      <c r="JPK1" s="383"/>
      <c r="JPL1" s="383"/>
      <c r="JPM1" s="383"/>
      <c r="JPN1" s="383"/>
      <c r="JPO1" s="383"/>
      <c r="JPP1" s="383"/>
      <c r="JPQ1" s="383"/>
      <c r="JPR1" s="383"/>
      <c r="JPS1" s="383"/>
      <c r="JPT1" s="383"/>
      <c r="JPU1" s="383"/>
      <c r="JPV1" s="383"/>
      <c r="JPW1" s="383"/>
      <c r="JPX1" s="383"/>
      <c r="JPY1" s="383"/>
      <c r="JPZ1" s="383"/>
      <c r="JQA1" s="383"/>
      <c r="JQB1" s="383"/>
      <c r="JQC1" s="383"/>
      <c r="JQD1" s="383"/>
      <c r="JQE1" s="383"/>
      <c r="JQF1" s="383"/>
      <c r="JQG1" s="383"/>
      <c r="JQH1" s="383"/>
      <c r="JQI1" s="383"/>
      <c r="JQJ1" s="383"/>
      <c r="JQK1" s="383"/>
      <c r="JQL1" s="383"/>
      <c r="JQM1" s="383"/>
      <c r="JQN1" s="383"/>
      <c r="JQO1" s="383"/>
      <c r="JQP1" s="383"/>
      <c r="JQQ1" s="383"/>
      <c r="JQR1" s="383"/>
      <c r="JQS1" s="383"/>
      <c r="JQT1" s="383"/>
      <c r="JQU1" s="383"/>
      <c r="JQV1" s="383"/>
      <c r="JQW1" s="383"/>
      <c r="JQX1" s="383"/>
      <c r="JQY1" s="383"/>
      <c r="JQZ1" s="383"/>
      <c r="JRA1" s="383"/>
      <c r="JRB1" s="383"/>
      <c r="JRC1" s="383"/>
      <c r="JRD1" s="383"/>
      <c r="JRE1" s="383"/>
      <c r="JRF1" s="383"/>
      <c r="JRG1" s="383"/>
      <c r="JRH1" s="383"/>
      <c r="JRI1" s="383"/>
      <c r="JRJ1" s="383"/>
      <c r="JRK1" s="383"/>
      <c r="JRL1" s="383"/>
      <c r="JRM1" s="383"/>
      <c r="JRN1" s="383"/>
      <c r="JRO1" s="383"/>
      <c r="JRP1" s="383"/>
      <c r="JRQ1" s="383"/>
      <c r="JRR1" s="383"/>
      <c r="JRS1" s="383"/>
      <c r="JRT1" s="383"/>
      <c r="JRU1" s="383"/>
      <c r="JRV1" s="383"/>
      <c r="JRW1" s="383"/>
      <c r="JRX1" s="383"/>
      <c r="JRY1" s="383"/>
      <c r="JRZ1" s="383"/>
      <c r="JSA1" s="383"/>
      <c r="JSB1" s="383"/>
      <c r="JSC1" s="383"/>
      <c r="JSD1" s="383"/>
      <c r="JSE1" s="383"/>
      <c r="JSF1" s="383"/>
      <c r="JSG1" s="383"/>
      <c r="JSH1" s="383"/>
      <c r="JSI1" s="383"/>
      <c r="JSJ1" s="383"/>
      <c r="JSK1" s="383"/>
      <c r="JSL1" s="383"/>
      <c r="JSM1" s="383"/>
      <c r="JSN1" s="383"/>
      <c r="JSO1" s="383"/>
      <c r="JSP1" s="383"/>
      <c r="JSQ1" s="383"/>
      <c r="JSR1" s="383"/>
      <c r="JSS1" s="383"/>
      <c r="JST1" s="383"/>
      <c r="JSU1" s="383"/>
      <c r="JSV1" s="383"/>
      <c r="JSW1" s="383"/>
      <c r="JSX1" s="383"/>
      <c r="JSY1" s="383"/>
      <c r="JSZ1" s="383"/>
      <c r="JTA1" s="383"/>
      <c r="JTB1" s="383"/>
      <c r="JTC1" s="383"/>
      <c r="JTD1" s="383"/>
      <c r="JTE1" s="383"/>
      <c r="JTF1" s="383"/>
      <c r="JTG1" s="383"/>
      <c r="JTH1" s="383"/>
      <c r="JTI1" s="383"/>
      <c r="JTJ1" s="383"/>
      <c r="JTK1" s="383"/>
      <c r="JTL1" s="383"/>
      <c r="JTM1" s="383"/>
      <c r="JTN1" s="383"/>
      <c r="JTO1" s="383"/>
      <c r="JTP1" s="383"/>
      <c r="JTQ1" s="383"/>
      <c r="JTR1" s="383"/>
      <c r="JTS1" s="383"/>
      <c r="JTT1" s="383"/>
      <c r="JTU1" s="383"/>
      <c r="JTV1" s="383"/>
      <c r="JTW1" s="383"/>
      <c r="JTX1" s="383"/>
      <c r="JTY1" s="383"/>
      <c r="JTZ1" s="383"/>
      <c r="JUA1" s="383"/>
      <c r="JUB1" s="383"/>
      <c r="JUC1" s="383"/>
      <c r="JUD1" s="383"/>
      <c r="JUE1" s="383"/>
      <c r="JUF1" s="383"/>
      <c r="JUG1" s="383"/>
      <c r="JUH1" s="383"/>
      <c r="JUI1" s="383"/>
      <c r="JUJ1" s="383"/>
      <c r="JUK1" s="383"/>
      <c r="JUL1" s="383"/>
      <c r="JUM1" s="383"/>
      <c r="JUN1" s="383"/>
      <c r="JUO1" s="383"/>
      <c r="JUP1" s="383"/>
      <c r="JUQ1" s="383"/>
      <c r="JUR1" s="383"/>
      <c r="JUS1" s="383"/>
      <c r="JUT1" s="383"/>
      <c r="JUU1" s="383"/>
      <c r="JUV1" s="383"/>
      <c r="JUW1" s="383"/>
      <c r="JUX1" s="383"/>
      <c r="JUY1" s="383"/>
      <c r="JUZ1" s="383"/>
      <c r="JVA1" s="383"/>
      <c r="JVB1" s="383"/>
      <c r="JVC1" s="383"/>
      <c r="JVD1" s="383"/>
      <c r="JVE1" s="383"/>
      <c r="JVF1" s="383"/>
      <c r="JVG1" s="383"/>
      <c r="JVH1" s="383"/>
      <c r="JVI1" s="383"/>
      <c r="JVJ1" s="383"/>
      <c r="JVK1" s="383"/>
      <c r="JVL1" s="383"/>
      <c r="JVM1" s="383"/>
      <c r="JVN1" s="383"/>
      <c r="JVO1" s="383"/>
      <c r="JVP1" s="383"/>
      <c r="JVQ1" s="383"/>
      <c r="JVR1" s="383"/>
      <c r="JVS1" s="383"/>
      <c r="JVT1" s="383"/>
      <c r="JVU1" s="383"/>
      <c r="JVV1" s="383"/>
      <c r="JVW1" s="383"/>
      <c r="JVX1" s="383"/>
      <c r="JVY1" s="383"/>
      <c r="JVZ1" s="383"/>
      <c r="JWA1" s="383"/>
      <c r="JWB1" s="383"/>
      <c r="JWC1" s="383"/>
      <c r="JWD1" s="383"/>
      <c r="JWE1" s="383"/>
      <c r="JWF1" s="383"/>
      <c r="JWG1" s="383"/>
      <c r="JWH1" s="383"/>
      <c r="JWI1" s="383"/>
      <c r="JWJ1" s="383"/>
      <c r="JWK1" s="383"/>
      <c r="JWL1" s="383"/>
      <c r="JWM1" s="383"/>
      <c r="JWN1" s="383"/>
      <c r="JWO1" s="383"/>
      <c r="JWP1" s="383"/>
      <c r="JWQ1" s="383"/>
      <c r="JWR1" s="383"/>
      <c r="JWS1" s="383"/>
      <c r="JWT1" s="383"/>
      <c r="JWU1" s="383"/>
      <c r="JWV1" s="383"/>
      <c r="JWW1" s="383"/>
      <c r="JWX1" s="383"/>
      <c r="JWY1" s="383"/>
      <c r="JWZ1" s="383"/>
      <c r="JXA1" s="383"/>
      <c r="JXB1" s="383"/>
      <c r="JXC1" s="383"/>
      <c r="JXD1" s="383"/>
      <c r="JXE1" s="383"/>
      <c r="JXF1" s="383"/>
      <c r="JXG1" s="383"/>
      <c r="JXH1" s="383"/>
      <c r="JXI1" s="383"/>
      <c r="JXJ1" s="383"/>
      <c r="JXK1" s="383"/>
      <c r="JXL1" s="383"/>
      <c r="JXM1" s="383"/>
      <c r="JXN1" s="383"/>
      <c r="JXO1" s="383"/>
      <c r="JXP1" s="383"/>
      <c r="JXQ1" s="383"/>
      <c r="JXR1" s="383"/>
      <c r="JXS1" s="383"/>
      <c r="JXT1" s="383"/>
      <c r="JXU1" s="383"/>
      <c r="JXV1" s="383"/>
      <c r="JXW1" s="383"/>
      <c r="JXX1" s="383"/>
      <c r="JXY1" s="383"/>
      <c r="JXZ1" s="383"/>
      <c r="JYA1" s="383"/>
      <c r="JYB1" s="383"/>
      <c r="JYC1" s="383"/>
      <c r="JYD1" s="383"/>
      <c r="JYE1" s="383"/>
      <c r="JYF1" s="383"/>
      <c r="JYG1" s="383"/>
      <c r="JYH1" s="383"/>
      <c r="JYI1" s="383"/>
      <c r="JYJ1" s="383"/>
      <c r="JYK1" s="383"/>
      <c r="JYL1" s="383"/>
      <c r="JYM1" s="383"/>
      <c r="JYN1" s="383"/>
      <c r="JYO1" s="383"/>
      <c r="JYP1" s="383"/>
      <c r="JYQ1" s="383"/>
      <c r="JYR1" s="383"/>
      <c r="JYS1" s="383"/>
      <c r="JYT1" s="383"/>
      <c r="JYU1" s="383"/>
      <c r="JYV1" s="383"/>
      <c r="JYW1" s="383"/>
      <c r="JYX1" s="383"/>
      <c r="JYY1" s="383"/>
      <c r="JYZ1" s="383"/>
      <c r="JZA1" s="383"/>
      <c r="JZB1" s="383"/>
      <c r="JZC1" s="383"/>
      <c r="JZD1" s="383"/>
      <c r="JZE1" s="383"/>
      <c r="JZF1" s="383"/>
      <c r="JZG1" s="383"/>
      <c r="JZH1" s="383"/>
      <c r="JZI1" s="383"/>
      <c r="JZJ1" s="383"/>
      <c r="JZK1" s="383"/>
      <c r="JZL1" s="383"/>
      <c r="JZM1" s="383"/>
      <c r="JZN1" s="383"/>
      <c r="JZO1" s="383"/>
      <c r="JZP1" s="383"/>
      <c r="JZQ1" s="383"/>
      <c r="JZR1" s="383"/>
      <c r="JZS1" s="383"/>
      <c r="JZT1" s="383"/>
      <c r="JZU1" s="383"/>
      <c r="JZV1" s="383"/>
      <c r="JZW1" s="383"/>
      <c r="JZX1" s="383"/>
      <c r="JZY1" s="383"/>
      <c r="JZZ1" s="383"/>
      <c r="KAA1" s="383"/>
      <c r="KAB1" s="383"/>
      <c r="KAC1" s="383"/>
      <c r="KAD1" s="383"/>
      <c r="KAE1" s="383"/>
      <c r="KAF1" s="383"/>
      <c r="KAG1" s="383"/>
      <c r="KAH1" s="383"/>
      <c r="KAI1" s="383"/>
      <c r="KAJ1" s="383"/>
      <c r="KAK1" s="383"/>
      <c r="KAL1" s="383"/>
      <c r="KAM1" s="383"/>
      <c r="KAN1" s="383"/>
      <c r="KAO1" s="383"/>
      <c r="KAP1" s="383"/>
      <c r="KAQ1" s="383"/>
      <c r="KAR1" s="383"/>
      <c r="KAS1" s="383"/>
      <c r="KAT1" s="383"/>
      <c r="KAU1" s="383"/>
      <c r="KAV1" s="383"/>
      <c r="KAW1" s="383"/>
      <c r="KAX1" s="383"/>
      <c r="KAY1" s="383"/>
      <c r="KAZ1" s="383"/>
      <c r="KBA1" s="383"/>
      <c r="KBB1" s="383"/>
      <c r="KBC1" s="383"/>
      <c r="KBD1" s="383"/>
      <c r="KBE1" s="383"/>
      <c r="KBF1" s="383"/>
      <c r="KBG1" s="383"/>
      <c r="KBH1" s="383"/>
      <c r="KBI1" s="383"/>
      <c r="KBJ1" s="383"/>
      <c r="KBK1" s="383"/>
      <c r="KBL1" s="383"/>
      <c r="KBM1" s="383"/>
      <c r="KBN1" s="383"/>
      <c r="KBO1" s="383"/>
      <c r="KBP1" s="383"/>
      <c r="KBQ1" s="383"/>
      <c r="KBR1" s="383"/>
      <c r="KBS1" s="383"/>
      <c r="KBT1" s="383"/>
      <c r="KBU1" s="383"/>
      <c r="KBV1" s="383"/>
      <c r="KBW1" s="383"/>
      <c r="KBX1" s="383"/>
      <c r="KBY1" s="383"/>
      <c r="KBZ1" s="383"/>
      <c r="KCA1" s="383"/>
      <c r="KCB1" s="383"/>
      <c r="KCC1" s="383"/>
      <c r="KCD1" s="383"/>
      <c r="KCE1" s="383"/>
      <c r="KCF1" s="383"/>
      <c r="KCG1" s="383"/>
      <c r="KCH1" s="383"/>
      <c r="KCI1" s="383"/>
      <c r="KCJ1" s="383"/>
      <c r="KCK1" s="383"/>
      <c r="KCL1" s="383"/>
      <c r="KCM1" s="383"/>
      <c r="KCN1" s="383"/>
      <c r="KCO1" s="383"/>
      <c r="KCP1" s="383"/>
      <c r="KCQ1" s="383"/>
      <c r="KCR1" s="383"/>
      <c r="KCS1" s="383"/>
      <c r="KCT1" s="383"/>
      <c r="KCU1" s="383"/>
      <c r="KCV1" s="383"/>
      <c r="KCW1" s="383"/>
      <c r="KCX1" s="383"/>
      <c r="KCY1" s="383"/>
      <c r="KCZ1" s="383"/>
      <c r="KDA1" s="383"/>
      <c r="KDB1" s="383"/>
      <c r="KDC1" s="383"/>
      <c r="KDD1" s="383"/>
      <c r="KDE1" s="383"/>
      <c r="KDF1" s="383"/>
      <c r="KDG1" s="383"/>
      <c r="KDH1" s="383"/>
      <c r="KDI1" s="383"/>
      <c r="KDJ1" s="383"/>
      <c r="KDK1" s="383"/>
      <c r="KDL1" s="383"/>
      <c r="KDM1" s="383"/>
      <c r="KDN1" s="383"/>
      <c r="KDO1" s="383"/>
      <c r="KDP1" s="383"/>
      <c r="KDQ1" s="383"/>
      <c r="KDR1" s="383"/>
      <c r="KDS1" s="383"/>
      <c r="KDT1" s="383"/>
      <c r="KDU1" s="383"/>
      <c r="KDV1" s="383"/>
      <c r="KDW1" s="383"/>
      <c r="KDX1" s="383"/>
      <c r="KDY1" s="383"/>
      <c r="KDZ1" s="383"/>
      <c r="KEA1" s="383"/>
      <c r="KEB1" s="383"/>
      <c r="KEC1" s="383"/>
      <c r="KED1" s="383"/>
      <c r="KEE1" s="383"/>
      <c r="KEF1" s="383"/>
      <c r="KEG1" s="383"/>
      <c r="KEH1" s="383"/>
      <c r="KEI1" s="383"/>
      <c r="KEJ1" s="383"/>
      <c r="KEK1" s="383"/>
      <c r="KEL1" s="383"/>
      <c r="KEM1" s="383"/>
      <c r="KEN1" s="383"/>
      <c r="KEO1" s="383"/>
      <c r="KEP1" s="383"/>
      <c r="KEQ1" s="383"/>
      <c r="KER1" s="383"/>
      <c r="KES1" s="383"/>
      <c r="KET1" s="383"/>
      <c r="KEU1" s="383"/>
      <c r="KEV1" s="383"/>
      <c r="KEW1" s="383"/>
      <c r="KEX1" s="383"/>
      <c r="KEY1" s="383"/>
      <c r="KEZ1" s="383"/>
      <c r="KFA1" s="383"/>
      <c r="KFB1" s="383"/>
      <c r="KFC1" s="383"/>
      <c r="KFD1" s="383"/>
      <c r="KFE1" s="383"/>
      <c r="KFF1" s="383"/>
      <c r="KFG1" s="383"/>
      <c r="KFH1" s="383"/>
      <c r="KFI1" s="383"/>
      <c r="KFJ1" s="383"/>
      <c r="KFK1" s="383"/>
      <c r="KFL1" s="383"/>
      <c r="KFM1" s="383"/>
      <c r="KFN1" s="383"/>
      <c r="KFO1" s="383"/>
      <c r="KFP1" s="383"/>
      <c r="KFQ1" s="383"/>
      <c r="KFR1" s="383"/>
      <c r="KFS1" s="383"/>
      <c r="KFT1" s="383"/>
      <c r="KFU1" s="383"/>
      <c r="KFV1" s="383"/>
      <c r="KFW1" s="383"/>
      <c r="KFX1" s="383"/>
      <c r="KFY1" s="383"/>
      <c r="KFZ1" s="383"/>
      <c r="KGA1" s="383"/>
      <c r="KGB1" s="383"/>
      <c r="KGC1" s="383"/>
      <c r="KGD1" s="383"/>
      <c r="KGE1" s="383"/>
      <c r="KGF1" s="383"/>
      <c r="KGG1" s="383"/>
      <c r="KGH1" s="383"/>
      <c r="KGI1" s="383"/>
      <c r="KGJ1" s="383"/>
      <c r="KGK1" s="383"/>
      <c r="KGL1" s="383"/>
      <c r="KGM1" s="383"/>
      <c r="KGN1" s="383"/>
      <c r="KGO1" s="383"/>
      <c r="KGP1" s="383"/>
      <c r="KGQ1" s="383"/>
      <c r="KGR1" s="383"/>
      <c r="KGS1" s="383"/>
      <c r="KGT1" s="383"/>
      <c r="KGU1" s="383"/>
      <c r="KGV1" s="383"/>
      <c r="KGW1" s="383"/>
      <c r="KGX1" s="383"/>
      <c r="KGY1" s="383"/>
      <c r="KGZ1" s="383"/>
      <c r="KHA1" s="383"/>
      <c r="KHB1" s="383"/>
      <c r="KHC1" s="383"/>
      <c r="KHD1" s="383"/>
      <c r="KHE1" s="383"/>
      <c r="KHF1" s="383"/>
      <c r="KHG1" s="383"/>
      <c r="KHH1" s="383"/>
      <c r="KHI1" s="383"/>
      <c r="KHJ1" s="383"/>
      <c r="KHK1" s="383"/>
      <c r="KHL1" s="383"/>
      <c r="KHM1" s="383"/>
      <c r="KHN1" s="383"/>
      <c r="KHO1" s="383"/>
      <c r="KHP1" s="383"/>
      <c r="KHQ1" s="383"/>
      <c r="KHR1" s="383"/>
      <c r="KHS1" s="383"/>
      <c r="KHT1" s="383"/>
      <c r="KHU1" s="383"/>
      <c r="KHV1" s="383"/>
      <c r="KHW1" s="383"/>
      <c r="KHX1" s="383"/>
      <c r="KHY1" s="383"/>
      <c r="KHZ1" s="383"/>
      <c r="KIA1" s="383"/>
      <c r="KIB1" s="383"/>
      <c r="KIC1" s="383"/>
      <c r="KID1" s="383"/>
      <c r="KIE1" s="383"/>
      <c r="KIF1" s="383"/>
      <c r="KIG1" s="383"/>
      <c r="KIH1" s="383"/>
      <c r="KII1" s="383"/>
      <c r="KIJ1" s="383"/>
      <c r="KIK1" s="383"/>
      <c r="KIL1" s="383"/>
      <c r="KIM1" s="383"/>
      <c r="KIN1" s="383"/>
      <c r="KIO1" s="383"/>
      <c r="KIP1" s="383"/>
      <c r="KIQ1" s="383"/>
      <c r="KIR1" s="383"/>
      <c r="KIS1" s="383"/>
      <c r="KIT1" s="383"/>
      <c r="KIU1" s="383"/>
      <c r="KIV1" s="383"/>
      <c r="KIW1" s="383"/>
      <c r="KIX1" s="383"/>
      <c r="KIY1" s="383"/>
      <c r="KIZ1" s="383"/>
      <c r="KJA1" s="383"/>
      <c r="KJB1" s="383"/>
      <c r="KJC1" s="383"/>
      <c r="KJD1" s="383"/>
      <c r="KJE1" s="383"/>
      <c r="KJF1" s="383"/>
      <c r="KJG1" s="383"/>
      <c r="KJH1" s="383"/>
      <c r="KJI1" s="383"/>
      <c r="KJJ1" s="383"/>
      <c r="KJK1" s="383"/>
      <c r="KJL1" s="383"/>
      <c r="KJM1" s="383"/>
      <c r="KJN1" s="383"/>
      <c r="KJO1" s="383"/>
      <c r="KJP1" s="383"/>
      <c r="KJQ1" s="383"/>
      <c r="KJR1" s="383"/>
      <c r="KJS1" s="383"/>
      <c r="KJT1" s="383"/>
      <c r="KJU1" s="383"/>
      <c r="KJV1" s="383"/>
      <c r="KJW1" s="383"/>
      <c r="KJX1" s="383"/>
      <c r="KJY1" s="383"/>
      <c r="KJZ1" s="383"/>
      <c r="KKA1" s="383"/>
      <c r="KKB1" s="383"/>
      <c r="KKC1" s="383"/>
      <c r="KKD1" s="383"/>
      <c r="KKE1" s="383"/>
      <c r="KKF1" s="383"/>
      <c r="KKG1" s="383"/>
      <c r="KKH1" s="383"/>
      <c r="KKI1" s="383"/>
      <c r="KKJ1" s="383"/>
      <c r="KKK1" s="383"/>
      <c r="KKL1" s="383"/>
      <c r="KKM1" s="383"/>
      <c r="KKN1" s="383"/>
      <c r="KKO1" s="383"/>
      <c r="KKP1" s="383"/>
      <c r="KKQ1" s="383"/>
      <c r="KKR1" s="383"/>
      <c r="KKS1" s="383"/>
      <c r="KKT1" s="383"/>
      <c r="KKU1" s="383"/>
      <c r="KKV1" s="383"/>
      <c r="KKW1" s="383"/>
      <c r="KKX1" s="383"/>
      <c r="KKY1" s="383"/>
      <c r="KKZ1" s="383"/>
      <c r="KLA1" s="383"/>
      <c r="KLB1" s="383"/>
      <c r="KLC1" s="383"/>
      <c r="KLD1" s="383"/>
      <c r="KLE1" s="383"/>
      <c r="KLF1" s="383"/>
      <c r="KLG1" s="383"/>
      <c r="KLH1" s="383"/>
      <c r="KLI1" s="383"/>
      <c r="KLJ1" s="383"/>
      <c r="KLK1" s="383"/>
      <c r="KLL1" s="383"/>
      <c r="KLM1" s="383"/>
      <c r="KLN1" s="383"/>
      <c r="KLO1" s="383"/>
      <c r="KLP1" s="383"/>
      <c r="KLQ1" s="383"/>
      <c r="KLR1" s="383"/>
      <c r="KLS1" s="383"/>
      <c r="KLT1" s="383"/>
      <c r="KLU1" s="383"/>
      <c r="KLV1" s="383"/>
      <c r="KLW1" s="383"/>
      <c r="KLX1" s="383"/>
      <c r="KLY1" s="383"/>
      <c r="KLZ1" s="383"/>
      <c r="KMA1" s="383"/>
      <c r="KMB1" s="383"/>
      <c r="KMC1" s="383"/>
      <c r="KMD1" s="383"/>
      <c r="KME1" s="383"/>
      <c r="KMF1" s="383"/>
      <c r="KMG1" s="383"/>
      <c r="KMH1" s="383"/>
      <c r="KMI1" s="383"/>
      <c r="KMJ1" s="383"/>
      <c r="KMK1" s="383"/>
      <c r="KML1" s="383"/>
      <c r="KMM1" s="383"/>
      <c r="KMN1" s="383"/>
      <c r="KMO1" s="383"/>
      <c r="KMP1" s="383"/>
      <c r="KMQ1" s="383"/>
      <c r="KMR1" s="383"/>
      <c r="KMS1" s="383"/>
      <c r="KMT1" s="383"/>
      <c r="KMU1" s="383"/>
      <c r="KMV1" s="383"/>
      <c r="KMW1" s="383"/>
      <c r="KMX1" s="383"/>
      <c r="KMY1" s="383"/>
      <c r="KMZ1" s="383"/>
      <c r="KNA1" s="383"/>
      <c r="KNB1" s="383"/>
      <c r="KNC1" s="383"/>
      <c r="KND1" s="383"/>
      <c r="KNE1" s="383"/>
      <c r="KNF1" s="383"/>
      <c r="KNG1" s="383"/>
      <c r="KNH1" s="383"/>
      <c r="KNI1" s="383"/>
      <c r="KNJ1" s="383"/>
      <c r="KNK1" s="383"/>
      <c r="KNL1" s="383"/>
      <c r="KNM1" s="383"/>
      <c r="KNN1" s="383"/>
      <c r="KNO1" s="383"/>
      <c r="KNP1" s="383"/>
      <c r="KNQ1" s="383"/>
      <c r="KNR1" s="383"/>
      <c r="KNS1" s="383"/>
      <c r="KNT1" s="383"/>
      <c r="KNU1" s="383"/>
      <c r="KNV1" s="383"/>
      <c r="KNW1" s="383"/>
      <c r="KNX1" s="383"/>
      <c r="KNY1" s="383"/>
      <c r="KNZ1" s="383"/>
      <c r="KOA1" s="383"/>
      <c r="KOB1" s="383"/>
      <c r="KOC1" s="383"/>
      <c r="KOD1" s="383"/>
      <c r="KOE1" s="383"/>
      <c r="KOF1" s="383"/>
      <c r="KOG1" s="383"/>
      <c r="KOH1" s="383"/>
      <c r="KOI1" s="383"/>
      <c r="KOJ1" s="383"/>
      <c r="KOK1" s="383"/>
      <c r="KOL1" s="383"/>
      <c r="KOM1" s="383"/>
      <c r="KON1" s="383"/>
      <c r="KOO1" s="383"/>
      <c r="KOP1" s="383"/>
      <c r="KOQ1" s="383"/>
      <c r="KOR1" s="383"/>
      <c r="KOS1" s="383"/>
      <c r="KOT1" s="383"/>
      <c r="KOU1" s="383"/>
      <c r="KOV1" s="383"/>
      <c r="KOW1" s="383"/>
      <c r="KOX1" s="383"/>
      <c r="KOY1" s="383"/>
      <c r="KOZ1" s="383"/>
      <c r="KPA1" s="383"/>
      <c r="KPB1" s="383"/>
      <c r="KPC1" s="383"/>
      <c r="KPD1" s="383"/>
      <c r="KPE1" s="383"/>
      <c r="KPF1" s="383"/>
      <c r="KPG1" s="383"/>
      <c r="KPH1" s="383"/>
      <c r="KPI1" s="383"/>
      <c r="KPJ1" s="383"/>
      <c r="KPK1" s="383"/>
      <c r="KPL1" s="383"/>
      <c r="KPM1" s="383"/>
      <c r="KPN1" s="383"/>
      <c r="KPO1" s="383"/>
      <c r="KPP1" s="383"/>
      <c r="KPQ1" s="383"/>
      <c r="KPR1" s="383"/>
      <c r="KPS1" s="383"/>
      <c r="KPT1" s="383"/>
      <c r="KPU1" s="383"/>
      <c r="KPV1" s="383"/>
      <c r="KPW1" s="383"/>
      <c r="KPX1" s="383"/>
      <c r="KPY1" s="383"/>
      <c r="KPZ1" s="383"/>
      <c r="KQA1" s="383"/>
      <c r="KQB1" s="383"/>
      <c r="KQC1" s="383"/>
      <c r="KQD1" s="383"/>
      <c r="KQE1" s="383"/>
      <c r="KQF1" s="383"/>
      <c r="KQG1" s="383"/>
      <c r="KQH1" s="383"/>
      <c r="KQI1" s="383"/>
      <c r="KQJ1" s="383"/>
      <c r="KQK1" s="383"/>
      <c r="KQL1" s="383"/>
      <c r="KQM1" s="383"/>
      <c r="KQN1" s="383"/>
      <c r="KQO1" s="383"/>
      <c r="KQP1" s="383"/>
      <c r="KQQ1" s="383"/>
      <c r="KQR1" s="383"/>
      <c r="KQS1" s="383"/>
      <c r="KQT1" s="383"/>
      <c r="KQU1" s="383"/>
      <c r="KQV1" s="383"/>
      <c r="KQW1" s="383"/>
      <c r="KQX1" s="383"/>
      <c r="KQY1" s="383"/>
      <c r="KQZ1" s="383"/>
      <c r="KRA1" s="383"/>
      <c r="KRB1" s="383"/>
      <c r="KRC1" s="383"/>
      <c r="KRD1" s="383"/>
      <c r="KRE1" s="383"/>
      <c r="KRF1" s="383"/>
      <c r="KRG1" s="383"/>
      <c r="KRH1" s="383"/>
      <c r="KRI1" s="383"/>
      <c r="KRJ1" s="383"/>
      <c r="KRK1" s="383"/>
      <c r="KRL1" s="383"/>
      <c r="KRM1" s="383"/>
      <c r="KRN1" s="383"/>
      <c r="KRO1" s="383"/>
      <c r="KRP1" s="383"/>
      <c r="KRQ1" s="383"/>
      <c r="KRR1" s="383"/>
      <c r="KRS1" s="383"/>
      <c r="KRT1" s="383"/>
      <c r="KRU1" s="383"/>
      <c r="KRV1" s="383"/>
      <c r="KRW1" s="383"/>
      <c r="KRX1" s="383"/>
      <c r="KRY1" s="383"/>
      <c r="KRZ1" s="383"/>
      <c r="KSA1" s="383"/>
      <c r="KSB1" s="383"/>
      <c r="KSC1" s="383"/>
      <c r="KSD1" s="383"/>
      <c r="KSE1" s="383"/>
      <c r="KSF1" s="383"/>
      <c r="KSG1" s="383"/>
      <c r="KSH1" s="383"/>
      <c r="KSI1" s="383"/>
      <c r="KSJ1" s="383"/>
      <c r="KSK1" s="383"/>
      <c r="KSL1" s="383"/>
      <c r="KSM1" s="383"/>
      <c r="KSN1" s="383"/>
      <c r="KSO1" s="383"/>
      <c r="KSP1" s="383"/>
      <c r="KSQ1" s="383"/>
      <c r="KSR1" s="383"/>
      <c r="KSS1" s="383"/>
      <c r="KST1" s="383"/>
      <c r="KSU1" s="383"/>
      <c r="KSV1" s="383"/>
      <c r="KSW1" s="383"/>
      <c r="KSX1" s="383"/>
      <c r="KSY1" s="383"/>
      <c r="KSZ1" s="383"/>
      <c r="KTA1" s="383"/>
      <c r="KTB1" s="383"/>
      <c r="KTC1" s="383"/>
      <c r="KTD1" s="383"/>
      <c r="KTE1" s="383"/>
      <c r="KTF1" s="383"/>
      <c r="KTG1" s="383"/>
      <c r="KTH1" s="383"/>
      <c r="KTI1" s="383"/>
      <c r="KTJ1" s="383"/>
      <c r="KTK1" s="383"/>
      <c r="KTL1" s="383"/>
      <c r="KTM1" s="383"/>
      <c r="KTN1" s="383"/>
      <c r="KTO1" s="383"/>
      <c r="KTP1" s="383"/>
      <c r="KTQ1" s="383"/>
      <c r="KTR1" s="383"/>
      <c r="KTS1" s="383"/>
      <c r="KTT1" s="383"/>
      <c r="KTU1" s="383"/>
      <c r="KTV1" s="383"/>
      <c r="KTW1" s="383"/>
      <c r="KTX1" s="383"/>
      <c r="KTY1" s="383"/>
      <c r="KTZ1" s="383"/>
      <c r="KUA1" s="383"/>
      <c r="KUB1" s="383"/>
      <c r="KUC1" s="383"/>
      <c r="KUD1" s="383"/>
      <c r="KUE1" s="383"/>
      <c r="KUF1" s="383"/>
      <c r="KUG1" s="383"/>
      <c r="KUH1" s="383"/>
      <c r="KUI1" s="383"/>
      <c r="KUJ1" s="383"/>
      <c r="KUK1" s="383"/>
      <c r="KUL1" s="383"/>
      <c r="KUM1" s="383"/>
      <c r="KUN1" s="383"/>
      <c r="KUO1" s="383"/>
      <c r="KUP1" s="383"/>
      <c r="KUQ1" s="383"/>
      <c r="KUR1" s="383"/>
      <c r="KUS1" s="383"/>
      <c r="KUT1" s="383"/>
      <c r="KUU1" s="383"/>
      <c r="KUV1" s="383"/>
      <c r="KUW1" s="383"/>
      <c r="KUX1" s="383"/>
      <c r="KUY1" s="383"/>
      <c r="KUZ1" s="383"/>
      <c r="KVA1" s="383"/>
      <c r="KVB1" s="383"/>
      <c r="KVC1" s="383"/>
      <c r="KVD1" s="383"/>
      <c r="KVE1" s="383"/>
      <c r="KVF1" s="383"/>
      <c r="KVG1" s="383"/>
      <c r="KVH1" s="383"/>
      <c r="KVI1" s="383"/>
      <c r="KVJ1" s="383"/>
      <c r="KVK1" s="383"/>
      <c r="KVL1" s="383"/>
      <c r="KVM1" s="383"/>
      <c r="KVN1" s="383"/>
      <c r="KVO1" s="383"/>
      <c r="KVP1" s="383"/>
      <c r="KVQ1" s="383"/>
      <c r="KVR1" s="383"/>
      <c r="KVS1" s="383"/>
      <c r="KVT1" s="383"/>
      <c r="KVU1" s="383"/>
      <c r="KVV1" s="383"/>
      <c r="KVW1" s="383"/>
      <c r="KVX1" s="383"/>
      <c r="KVY1" s="383"/>
      <c r="KVZ1" s="383"/>
      <c r="KWA1" s="383"/>
      <c r="KWB1" s="383"/>
      <c r="KWC1" s="383"/>
      <c r="KWD1" s="383"/>
      <c r="KWE1" s="383"/>
      <c r="KWF1" s="383"/>
      <c r="KWG1" s="383"/>
      <c r="KWH1" s="383"/>
      <c r="KWI1" s="383"/>
      <c r="KWJ1" s="383"/>
      <c r="KWK1" s="383"/>
      <c r="KWL1" s="383"/>
      <c r="KWM1" s="383"/>
      <c r="KWN1" s="383"/>
      <c r="KWO1" s="383"/>
      <c r="KWP1" s="383"/>
      <c r="KWQ1" s="383"/>
      <c r="KWR1" s="383"/>
      <c r="KWS1" s="383"/>
      <c r="KWT1" s="383"/>
      <c r="KWU1" s="383"/>
      <c r="KWV1" s="383"/>
      <c r="KWW1" s="383"/>
      <c r="KWX1" s="383"/>
      <c r="KWY1" s="383"/>
      <c r="KWZ1" s="383"/>
      <c r="KXA1" s="383"/>
      <c r="KXB1" s="383"/>
      <c r="KXC1" s="383"/>
      <c r="KXD1" s="383"/>
      <c r="KXE1" s="383"/>
      <c r="KXF1" s="383"/>
      <c r="KXG1" s="383"/>
      <c r="KXH1" s="383"/>
      <c r="KXI1" s="383"/>
      <c r="KXJ1" s="383"/>
      <c r="KXK1" s="383"/>
      <c r="KXL1" s="383"/>
      <c r="KXM1" s="383"/>
      <c r="KXN1" s="383"/>
      <c r="KXO1" s="383"/>
      <c r="KXP1" s="383"/>
      <c r="KXQ1" s="383"/>
      <c r="KXR1" s="383"/>
      <c r="KXS1" s="383"/>
      <c r="KXT1" s="383"/>
      <c r="KXU1" s="383"/>
      <c r="KXV1" s="383"/>
      <c r="KXW1" s="383"/>
      <c r="KXX1" s="383"/>
      <c r="KXY1" s="383"/>
      <c r="KXZ1" s="383"/>
      <c r="KYA1" s="383"/>
      <c r="KYB1" s="383"/>
      <c r="KYC1" s="383"/>
      <c r="KYD1" s="383"/>
      <c r="KYE1" s="383"/>
      <c r="KYF1" s="383"/>
      <c r="KYG1" s="383"/>
      <c r="KYH1" s="383"/>
      <c r="KYI1" s="383"/>
      <c r="KYJ1" s="383"/>
      <c r="KYK1" s="383"/>
      <c r="KYL1" s="383"/>
      <c r="KYM1" s="383"/>
      <c r="KYN1" s="383"/>
      <c r="KYO1" s="383"/>
      <c r="KYP1" s="383"/>
      <c r="KYQ1" s="383"/>
      <c r="KYR1" s="383"/>
      <c r="KYS1" s="383"/>
      <c r="KYT1" s="383"/>
      <c r="KYU1" s="383"/>
      <c r="KYV1" s="383"/>
      <c r="KYW1" s="383"/>
      <c r="KYX1" s="383"/>
      <c r="KYY1" s="383"/>
      <c r="KYZ1" s="383"/>
      <c r="KZA1" s="383"/>
      <c r="KZB1" s="383"/>
      <c r="KZC1" s="383"/>
      <c r="KZD1" s="383"/>
      <c r="KZE1" s="383"/>
      <c r="KZF1" s="383"/>
      <c r="KZG1" s="383"/>
      <c r="KZH1" s="383"/>
      <c r="KZI1" s="383"/>
      <c r="KZJ1" s="383"/>
      <c r="KZK1" s="383"/>
      <c r="KZL1" s="383"/>
      <c r="KZM1" s="383"/>
      <c r="KZN1" s="383"/>
      <c r="KZO1" s="383"/>
      <c r="KZP1" s="383"/>
      <c r="KZQ1" s="383"/>
      <c r="KZR1" s="383"/>
      <c r="KZS1" s="383"/>
      <c r="KZT1" s="383"/>
      <c r="KZU1" s="383"/>
      <c r="KZV1" s="383"/>
      <c r="KZW1" s="383"/>
      <c r="KZX1" s="383"/>
      <c r="KZY1" s="383"/>
      <c r="KZZ1" s="383"/>
      <c r="LAA1" s="383"/>
      <c r="LAB1" s="383"/>
      <c r="LAC1" s="383"/>
      <c r="LAD1" s="383"/>
      <c r="LAE1" s="383"/>
      <c r="LAF1" s="383"/>
      <c r="LAG1" s="383"/>
      <c r="LAH1" s="383"/>
      <c r="LAI1" s="383"/>
      <c r="LAJ1" s="383"/>
      <c r="LAK1" s="383"/>
      <c r="LAL1" s="383"/>
      <c r="LAM1" s="383"/>
      <c r="LAN1" s="383"/>
      <c r="LAO1" s="383"/>
      <c r="LAP1" s="383"/>
      <c r="LAQ1" s="383"/>
      <c r="LAR1" s="383"/>
      <c r="LAS1" s="383"/>
      <c r="LAT1" s="383"/>
      <c r="LAU1" s="383"/>
      <c r="LAV1" s="383"/>
      <c r="LAW1" s="383"/>
      <c r="LAX1" s="383"/>
      <c r="LAY1" s="383"/>
      <c r="LAZ1" s="383"/>
      <c r="LBA1" s="383"/>
      <c r="LBB1" s="383"/>
      <c r="LBC1" s="383"/>
      <c r="LBD1" s="383"/>
      <c r="LBE1" s="383"/>
      <c r="LBF1" s="383"/>
      <c r="LBG1" s="383"/>
      <c r="LBH1" s="383"/>
      <c r="LBI1" s="383"/>
      <c r="LBJ1" s="383"/>
      <c r="LBK1" s="383"/>
      <c r="LBL1" s="383"/>
      <c r="LBM1" s="383"/>
      <c r="LBN1" s="383"/>
      <c r="LBO1" s="383"/>
      <c r="LBP1" s="383"/>
      <c r="LBQ1" s="383"/>
      <c r="LBR1" s="383"/>
      <c r="LBS1" s="383"/>
      <c r="LBT1" s="383"/>
      <c r="LBU1" s="383"/>
      <c r="LBV1" s="383"/>
      <c r="LBW1" s="383"/>
      <c r="LBX1" s="383"/>
      <c r="LBY1" s="383"/>
      <c r="LBZ1" s="383"/>
      <c r="LCA1" s="383"/>
      <c r="LCB1" s="383"/>
      <c r="LCC1" s="383"/>
      <c r="LCD1" s="383"/>
      <c r="LCE1" s="383"/>
      <c r="LCF1" s="383"/>
      <c r="LCG1" s="383"/>
      <c r="LCH1" s="383"/>
      <c r="LCI1" s="383"/>
      <c r="LCJ1" s="383"/>
      <c r="LCK1" s="383"/>
      <c r="LCL1" s="383"/>
      <c r="LCM1" s="383"/>
      <c r="LCN1" s="383"/>
      <c r="LCO1" s="383"/>
      <c r="LCP1" s="383"/>
      <c r="LCQ1" s="383"/>
      <c r="LCR1" s="383"/>
      <c r="LCS1" s="383"/>
      <c r="LCT1" s="383"/>
      <c r="LCU1" s="383"/>
      <c r="LCV1" s="383"/>
      <c r="LCW1" s="383"/>
      <c r="LCX1" s="383"/>
      <c r="LCY1" s="383"/>
      <c r="LCZ1" s="383"/>
      <c r="LDA1" s="383"/>
      <c r="LDB1" s="383"/>
      <c r="LDC1" s="383"/>
      <c r="LDD1" s="383"/>
      <c r="LDE1" s="383"/>
      <c r="LDF1" s="383"/>
      <c r="LDG1" s="383"/>
      <c r="LDH1" s="383"/>
      <c r="LDI1" s="383"/>
      <c r="LDJ1" s="383"/>
      <c r="LDK1" s="383"/>
      <c r="LDL1" s="383"/>
      <c r="LDM1" s="383"/>
      <c r="LDN1" s="383"/>
      <c r="LDO1" s="383"/>
      <c r="LDP1" s="383"/>
      <c r="LDQ1" s="383"/>
      <c r="LDR1" s="383"/>
      <c r="LDS1" s="383"/>
      <c r="LDT1" s="383"/>
      <c r="LDU1" s="383"/>
      <c r="LDV1" s="383"/>
      <c r="LDW1" s="383"/>
      <c r="LDX1" s="383"/>
      <c r="LDY1" s="383"/>
      <c r="LDZ1" s="383"/>
      <c r="LEA1" s="383"/>
      <c r="LEB1" s="383"/>
      <c r="LEC1" s="383"/>
      <c r="LED1" s="383"/>
      <c r="LEE1" s="383"/>
      <c r="LEF1" s="383"/>
      <c r="LEG1" s="383"/>
      <c r="LEH1" s="383"/>
      <c r="LEI1" s="383"/>
      <c r="LEJ1" s="383"/>
      <c r="LEK1" s="383"/>
      <c r="LEL1" s="383"/>
      <c r="LEM1" s="383"/>
      <c r="LEN1" s="383"/>
      <c r="LEO1" s="383"/>
      <c r="LEP1" s="383"/>
      <c r="LEQ1" s="383"/>
      <c r="LER1" s="383"/>
      <c r="LES1" s="383"/>
      <c r="LET1" s="383"/>
      <c r="LEU1" s="383"/>
      <c r="LEV1" s="383"/>
      <c r="LEW1" s="383"/>
      <c r="LEX1" s="383"/>
      <c r="LEY1" s="383"/>
      <c r="LEZ1" s="383"/>
      <c r="LFA1" s="383"/>
      <c r="LFB1" s="383"/>
      <c r="LFC1" s="383"/>
      <c r="LFD1" s="383"/>
      <c r="LFE1" s="383"/>
      <c r="LFF1" s="383"/>
      <c r="LFG1" s="383"/>
      <c r="LFH1" s="383"/>
      <c r="LFI1" s="383"/>
      <c r="LFJ1" s="383"/>
      <c r="LFK1" s="383"/>
      <c r="LFL1" s="383"/>
      <c r="LFM1" s="383"/>
      <c r="LFN1" s="383"/>
      <c r="LFO1" s="383"/>
      <c r="LFP1" s="383"/>
      <c r="LFQ1" s="383"/>
      <c r="LFR1" s="383"/>
      <c r="LFS1" s="383"/>
      <c r="LFT1" s="383"/>
      <c r="LFU1" s="383"/>
      <c r="LFV1" s="383"/>
      <c r="LFW1" s="383"/>
      <c r="LFX1" s="383"/>
      <c r="LFY1" s="383"/>
      <c r="LFZ1" s="383"/>
      <c r="LGA1" s="383"/>
      <c r="LGB1" s="383"/>
      <c r="LGC1" s="383"/>
      <c r="LGD1" s="383"/>
      <c r="LGE1" s="383"/>
      <c r="LGF1" s="383"/>
      <c r="LGG1" s="383"/>
      <c r="LGH1" s="383"/>
      <c r="LGI1" s="383"/>
      <c r="LGJ1" s="383"/>
      <c r="LGK1" s="383"/>
      <c r="LGL1" s="383"/>
      <c r="LGM1" s="383"/>
      <c r="LGN1" s="383"/>
      <c r="LGO1" s="383"/>
      <c r="LGP1" s="383"/>
      <c r="LGQ1" s="383"/>
      <c r="LGR1" s="383"/>
      <c r="LGS1" s="383"/>
      <c r="LGT1" s="383"/>
      <c r="LGU1" s="383"/>
      <c r="LGV1" s="383"/>
      <c r="LGW1" s="383"/>
      <c r="LGX1" s="383"/>
      <c r="LGY1" s="383"/>
      <c r="LGZ1" s="383"/>
      <c r="LHA1" s="383"/>
      <c r="LHB1" s="383"/>
      <c r="LHC1" s="383"/>
      <c r="LHD1" s="383"/>
      <c r="LHE1" s="383"/>
      <c r="LHF1" s="383"/>
      <c r="LHG1" s="383"/>
      <c r="LHH1" s="383"/>
      <c r="LHI1" s="383"/>
      <c r="LHJ1" s="383"/>
      <c r="LHK1" s="383"/>
      <c r="LHL1" s="383"/>
      <c r="LHM1" s="383"/>
      <c r="LHN1" s="383"/>
      <c r="LHO1" s="383"/>
      <c r="LHP1" s="383"/>
      <c r="LHQ1" s="383"/>
      <c r="LHR1" s="383"/>
      <c r="LHS1" s="383"/>
      <c r="LHT1" s="383"/>
      <c r="LHU1" s="383"/>
      <c r="LHV1" s="383"/>
      <c r="LHW1" s="383"/>
      <c r="LHX1" s="383"/>
      <c r="LHY1" s="383"/>
      <c r="LHZ1" s="383"/>
      <c r="LIA1" s="383"/>
      <c r="LIB1" s="383"/>
      <c r="LIC1" s="383"/>
      <c r="LID1" s="383"/>
      <c r="LIE1" s="383"/>
      <c r="LIF1" s="383"/>
      <c r="LIG1" s="383"/>
      <c r="LIH1" s="383"/>
      <c r="LII1" s="383"/>
      <c r="LIJ1" s="383"/>
      <c r="LIK1" s="383"/>
      <c r="LIL1" s="383"/>
      <c r="LIM1" s="383"/>
      <c r="LIN1" s="383"/>
      <c r="LIO1" s="383"/>
      <c r="LIP1" s="383"/>
      <c r="LIQ1" s="383"/>
      <c r="LIR1" s="383"/>
      <c r="LIS1" s="383"/>
      <c r="LIT1" s="383"/>
      <c r="LIU1" s="383"/>
      <c r="LIV1" s="383"/>
      <c r="LIW1" s="383"/>
      <c r="LIX1" s="383"/>
      <c r="LIY1" s="383"/>
      <c r="LIZ1" s="383"/>
      <c r="LJA1" s="383"/>
      <c r="LJB1" s="383"/>
      <c r="LJC1" s="383"/>
      <c r="LJD1" s="383"/>
      <c r="LJE1" s="383"/>
      <c r="LJF1" s="383"/>
      <c r="LJG1" s="383"/>
      <c r="LJH1" s="383"/>
      <c r="LJI1" s="383"/>
      <c r="LJJ1" s="383"/>
      <c r="LJK1" s="383"/>
      <c r="LJL1" s="383"/>
      <c r="LJM1" s="383"/>
      <c r="LJN1" s="383"/>
      <c r="LJO1" s="383"/>
      <c r="LJP1" s="383"/>
      <c r="LJQ1" s="383"/>
      <c r="LJR1" s="383"/>
      <c r="LJS1" s="383"/>
      <c r="LJT1" s="383"/>
      <c r="LJU1" s="383"/>
      <c r="LJV1" s="383"/>
      <c r="LJW1" s="383"/>
      <c r="LJX1" s="383"/>
      <c r="LJY1" s="383"/>
      <c r="LJZ1" s="383"/>
      <c r="LKA1" s="383"/>
      <c r="LKB1" s="383"/>
      <c r="LKC1" s="383"/>
      <c r="LKD1" s="383"/>
      <c r="LKE1" s="383"/>
      <c r="LKF1" s="383"/>
      <c r="LKG1" s="383"/>
      <c r="LKH1" s="383"/>
      <c r="LKI1" s="383"/>
      <c r="LKJ1" s="383"/>
      <c r="LKK1" s="383"/>
      <c r="LKL1" s="383"/>
      <c r="LKM1" s="383"/>
      <c r="LKN1" s="383"/>
      <c r="LKO1" s="383"/>
      <c r="LKP1" s="383"/>
      <c r="LKQ1" s="383"/>
      <c r="LKR1" s="383"/>
      <c r="LKS1" s="383"/>
      <c r="LKT1" s="383"/>
      <c r="LKU1" s="383"/>
      <c r="LKV1" s="383"/>
      <c r="LKW1" s="383"/>
      <c r="LKX1" s="383"/>
      <c r="LKY1" s="383"/>
      <c r="LKZ1" s="383"/>
      <c r="LLA1" s="383"/>
      <c r="LLB1" s="383"/>
      <c r="LLC1" s="383"/>
      <c r="LLD1" s="383"/>
      <c r="LLE1" s="383"/>
      <c r="LLF1" s="383"/>
      <c r="LLG1" s="383"/>
      <c r="LLH1" s="383"/>
      <c r="LLI1" s="383"/>
      <c r="LLJ1" s="383"/>
      <c r="LLK1" s="383"/>
      <c r="LLL1" s="383"/>
      <c r="LLM1" s="383"/>
      <c r="LLN1" s="383"/>
      <c r="LLO1" s="383"/>
      <c r="LLP1" s="383"/>
      <c r="LLQ1" s="383"/>
      <c r="LLR1" s="383"/>
      <c r="LLS1" s="383"/>
      <c r="LLT1" s="383"/>
      <c r="LLU1" s="383"/>
      <c r="LLV1" s="383"/>
      <c r="LLW1" s="383"/>
      <c r="LLX1" s="383"/>
      <c r="LLY1" s="383"/>
      <c r="LLZ1" s="383"/>
      <c r="LMA1" s="383"/>
      <c r="LMB1" s="383"/>
      <c r="LMC1" s="383"/>
      <c r="LMD1" s="383"/>
      <c r="LME1" s="383"/>
      <c r="LMF1" s="383"/>
      <c r="LMG1" s="383"/>
      <c r="LMH1" s="383"/>
      <c r="LMI1" s="383"/>
      <c r="LMJ1" s="383"/>
      <c r="LMK1" s="383"/>
      <c r="LML1" s="383"/>
      <c r="LMM1" s="383"/>
      <c r="LMN1" s="383"/>
      <c r="LMO1" s="383"/>
      <c r="LMP1" s="383"/>
      <c r="LMQ1" s="383"/>
      <c r="LMR1" s="383"/>
      <c r="LMS1" s="383"/>
      <c r="LMT1" s="383"/>
      <c r="LMU1" s="383"/>
      <c r="LMV1" s="383"/>
      <c r="LMW1" s="383"/>
      <c r="LMX1" s="383"/>
      <c r="LMY1" s="383"/>
      <c r="LMZ1" s="383"/>
      <c r="LNA1" s="383"/>
      <c r="LNB1" s="383"/>
      <c r="LNC1" s="383"/>
      <c r="LND1" s="383"/>
      <c r="LNE1" s="383"/>
      <c r="LNF1" s="383"/>
      <c r="LNG1" s="383"/>
      <c r="LNH1" s="383"/>
      <c r="LNI1" s="383"/>
      <c r="LNJ1" s="383"/>
      <c r="LNK1" s="383"/>
      <c r="LNL1" s="383"/>
      <c r="LNM1" s="383"/>
      <c r="LNN1" s="383"/>
      <c r="LNO1" s="383"/>
      <c r="LNP1" s="383"/>
      <c r="LNQ1" s="383"/>
      <c r="LNR1" s="383"/>
      <c r="LNS1" s="383"/>
      <c r="LNT1" s="383"/>
      <c r="LNU1" s="383"/>
      <c r="LNV1" s="383"/>
      <c r="LNW1" s="383"/>
      <c r="LNX1" s="383"/>
      <c r="LNY1" s="383"/>
      <c r="LNZ1" s="383"/>
      <c r="LOA1" s="383"/>
      <c r="LOB1" s="383"/>
      <c r="LOC1" s="383"/>
      <c r="LOD1" s="383"/>
      <c r="LOE1" s="383"/>
      <c r="LOF1" s="383"/>
      <c r="LOG1" s="383"/>
      <c r="LOH1" s="383"/>
      <c r="LOI1" s="383"/>
      <c r="LOJ1" s="383"/>
      <c r="LOK1" s="383"/>
      <c r="LOL1" s="383"/>
      <c r="LOM1" s="383"/>
      <c r="LON1" s="383"/>
      <c r="LOO1" s="383"/>
      <c r="LOP1" s="383"/>
      <c r="LOQ1" s="383"/>
      <c r="LOR1" s="383"/>
      <c r="LOS1" s="383"/>
      <c r="LOT1" s="383"/>
      <c r="LOU1" s="383"/>
      <c r="LOV1" s="383"/>
      <c r="LOW1" s="383"/>
      <c r="LOX1" s="383"/>
      <c r="LOY1" s="383"/>
      <c r="LOZ1" s="383"/>
      <c r="LPA1" s="383"/>
      <c r="LPB1" s="383"/>
      <c r="LPC1" s="383"/>
      <c r="LPD1" s="383"/>
      <c r="LPE1" s="383"/>
      <c r="LPF1" s="383"/>
      <c r="LPG1" s="383"/>
      <c r="LPH1" s="383"/>
      <c r="LPI1" s="383"/>
      <c r="LPJ1" s="383"/>
      <c r="LPK1" s="383"/>
      <c r="LPL1" s="383"/>
      <c r="LPM1" s="383"/>
      <c r="LPN1" s="383"/>
      <c r="LPO1" s="383"/>
      <c r="LPP1" s="383"/>
      <c r="LPQ1" s="383"/>
      <c r="LPR1" s="383"/>
      <c r="LPS1" s="383"/>
      <c r="LPT1" s="383"/>
      <c r="LPU1" s="383"/>
      <c r="LPV1" s="383"/>
      <c r="LPW1" s="383"/>
      <c r="LPX1" s="383"/>
      <c r="LPY1" s="383"/>
      <c r="LPZ1" s="383"/>
      <c r="LQA1" s="383"/>
      <c r="LQB1" s="383"/>
      <c r="LQC1" s="383"/>
      <c r="LQD1" s="383"/>
      <c r="LQE1" s="383"/>
      <c r="LQF1" s="383"/>
      <c r="LQG1" s="383"/>
      <c r="LQH1" s="383"/>
      <c r="LQI1" s="383"/>
      <c r="LQJ1" s="383"/>
      <c r="LQK1" s="383"/>
      <c r="LQL1" s="383"/>
      <c r="LQM1" s="383"/>
      <c r="LQN1" s="383"/>
      <c r="LQO1" s="383"/>
      <c r="LQP1" s="383"/>
      <c r="LQQ1" s="383"/>
      <c r="LQR1" s="383"/>
      <c r="LQS1" s="383"/>
      <c r="LQT1" s="383"/>
      <c r="LQU1" s="383"/>
      <c r="LQV1" s="383"/>
      <c r="LQW1" s="383"/>
      <c r="LQX1" s="383"/>
      <c r="LQY1" s="383"/>
      <c r="LQZ1" s="383"/>
      <c r="LRA1" s="383"/>
      <c r="LRB1" s="383"/>
      <c r="LRC1" s="383"/>
      <c r="LRD1" s="383"/>
      <c r="LRE1" s="383"/>
      <c r="LRF1" s="383"/>
      <c r="LRG1" s="383"/>
      <c r="LRH1" s="383"/>
      <c r="LRI1" s="383"/>
      <c r="LRJ1" s="383"/>
      <c r="LRK1" s="383"/>
      <c r="LRL1" s="383"/>
      <c r="LRM1" s="383"/>
      <c r="LRN1" s="383"/>
      <c r="LRO1" s="383"/>
      <c r="LRP1" s="383"/>
      <c r="LRQ1" s="383"/>
      <c r="LRR1" s="383"/>
      <c r="LRS1" s="383"/>
      <c r="LRT1" s="383"/>
      <c r="LRU1" s="383"/>
      <c r="LRV1" s="383"/>
      <c r="LRW1" s="383"/>
      <c r="LRX1" s="383"/>
      <c r="LRY1" s="383"/>
      <c r="LRZ1" s="383"/>
      <c r="LSA1" s="383"/>
      <c r="LSB1" s="383"/>
      <c r="LSC1" s="383"/>
      <c r="LSD1" s="383"/>
      <c r="LSE1" s="383"/>
      <c r="LSF1" s="383"/>
      <c r="LSG1" s="383"/>
      <c r="LSH1" s="383"/>
      <c r="LSI1" s="383"/>
      <c r="LSJ1" s="383"/>
      <c r="LSK1" s="383"/>
      <c r="LSL1" s="383"/>
      <c r="LSM1" s="383"/>
      <c r="LSN1" s="383"/>
      <c r="LSO1" s="383"/>
      <c r="LSP1" s="383"/>
      <c r="LSQ1" s="383"/>
      <c r="LSR1" s="383"/>
      <c r="LSS1" s="383"/>
      <c r="LST1" s="383"/>
      <c r="LSU1" s="383"/>
      <c r="LSV1" s="383"/>
      <c r="LSW1" s="383"/>
      <c r="LSX1" s="383"/>
      <c r="LSY1" s="383"/>
      <c r="LSZ1" s="383"/>
      <c r="LTA1" s="383"/>
      <c r="LTB1" s="383"/>
      <c r="LTC1" s="383"/>
      <c r="LTD1" s="383"/>
      <c r="LTE1" s="383"/>
      <c r="LTF1" s="383"/>
      <c r="LTG1" s="383"/>
      <c r="LTH1" s="383"/>
      <c r="LTI1" s="383"/>
      <c r="LTJ1" s="383"/>
      <c r="LTK1" s="383"/>
      <c r="LTL1" s="383"/>
      <c r="LTM1" s="383"/>
      <c r="LTN1" s="383"/>
      <c r="LTO1" s="383"/>
      <c r="LTP1" s="383"/>
      <c r="LTQ1" s="383"/>
      <c r="LTR1" s="383"/>
      <c r="LTS1" s="383"/>
      <c r="LTT1" s="383"/>
      <c r="LTU1" s="383"/>
      <c r="LTV1" s="383"/>
      <c r="LTW1" s="383"/>
      <c r="LTX1" s="383"/>
      <c r="LTY1" s="383"/>
      <c r="LTZ1" s="383"/>
      <c r="LUA1" s="383"/>
      <c r="LUB1" s="383"/>
      <c r="LUC1" s="383"/>
      <c r="LUD1" s="383"/>
      <c r="LUE1" s="383"/>
      <c r="LUF1" s="383"/>
      <c r="LUG1" s="383"/>
      <c r="LUH1" s="383"/>
      <c r="LUI1" s="383"/>
      <c r="LUJ1" s="383"/>
      <c r="LUK1" s="383"/>
      <c r="LUL1" s="383"/>
      <c r="LUM1" s="383"/>
      <c r="LUN1" s="383"/>
      <c r="LUO1" s="383"/>
      <c r="LUP1" s="383"/>
      <c r="LUQ1" s="383"/>
      <c r="LUR1" s="383"/>
      <c r="LUS1" s="383"/>
      <c r="LUT1" s="383"/>
      <c r="LUU1" s="383"/>
      <c r="LUV1" s="383"/>
      <c r="LUW1" s="383"/>
      <c r="LUX1" s="383"/>
      <c r="LUY1" s="383"/>
      <c r="LUZ1" s="383"/>
      <c r="LVA1" s="383"/>
      <c r="LVB1" s="383"/>
      <c r="LVC1" s="383"/>
      <c r="LVD1" s="383"/>
      <c r="LVE1" s="383"/>
      <c r="LVF1" s="383"/>
      <c r="LVG1" s="383"/>
      <c r="LVH1" s="383"/>
      <c r="LVI1" s="383"/>
      <c r="LVJ1" s="383"/>
      <c r="LVK1" s="383"/>
      <c r="LVL1" s="383"/>
      <c r="LVM1" s="383"/>
      <c r="LVN1" s="383"/>
      <c r="LVO1" s="383"/>
      <c r="LVP1" s="383"/>
      <c r="LVQ1" s="383"/>
      <c r="LVR1" s="383"/>
      <c r="LVS1" s="383"/>
      <c r="LVT1" s="383"/>
      <c r="LVU1" s="383"/>
      <c r="LVV1" s="383"/>
      <c r="LVW1" s="383"/>
      <c r="LVX1" s="383"/>
      <c r="LVY1" s="383"/>
      <c r="LVZ1" s="383"/>
      <c r="LWA1" s="383"/>
      <c r="LWB1" s="383"/>
      <c r="LWC1" s="383"/>
      <c r="LWD1" s="383"/>
      <c r="LWE1" s="383"/>
      <c r="LWF1" s="383"/>
      <c r="LWG1" s="383"/>
      <c r="LWH1" s="383"/>
      <c r="LWI1" s="383"/>
      <c r="LWJ1" s="383"/>
      <c r="LWK1" s="383"/>
      <c r="LWL1" s="383"/>
      <c r="LWM1" s="383"/>
      <c r="LWN1" s="383"/>
      <c r="LWO1" s="383"/>
      <c r="LWP1" s="383"/>
      <c r="LWQ1" s="383"/>
      <c r="LWR1" s="383"/>
      <c r="LWS1" s="383"/>
      <c r="LWT1" s="383"/>
      <c r="LWU1" s="383"/>
      <c r="LWV1" s="383"/>
      <c r="LWW1" s="383"/>
      <c r="LWX1" s="383"/>
      <c r="LWY1" s="383"/>
      <c r="LWZ1" s="383"/>
      <c r="LXA1" s="383"/>
      <c r="LXB1" s="383"/>
      <c r="LXC1" s="383"/>
      <c r="LXD1" s="383"/>
      <c r="LXE1" s="383"/>
      <c r="LXF1" s="383"/>
      <c r="LXG1" s="383"/>
      <c r="LXH1" s="383"/>
      <c r="LXI1" s="383"/>
      <c r="LXJ1" s="383"/>
      <c r="LXK1" s="383"/>
      <c r="LXL1" s="383"/>
      <c r="LXM1" s="383"/>
      <c r="LXN1" s="383"/>
      <c r="LXO1" s="383"/>
      <c r="LXP1" s="383"/>
      <c r="LXQ1" s="383"/>
      <c r="LXR1" s="383"/>
      <c r="LXS1" s="383"/>
      <c r="LXT1" s="383"/>
      <c r="LXU1" s="383"/>
      <c r="LXV1" s="383"/>
      <c r="LXW1" s="383"/>
      <c r="LXX1" s="383"/>
      <c r="LXY1" s="383"/>
      <c r="LXZ1" s="383"/>
      <c r="LYA1" s="383"/>
      <c r="LYB1" s="383"/>
      <c r="LYC1" s="383"/>
      <c r="LYD1" s="383"/>
      <c r="LYE1" s="383"/>
      <c r="LYF1" s="383"/>
      <c r="LYG1" s="383"/>
      <c r="LYH1" s="383"/>
      <c r="LYI1" s="383"/>
      <c r="LYJ1" s="383"/>
      <c r="LYK1" s="383"/>
      <c r="LYL1" s="383"/>
      <c r="LYM1" s="383"/>
      <c r="LYN1" s="383"/>
      <c r="LYO1" s="383"/>
      <c r="LYP1" s="383"/>
      <c r="LYQ1" s="383"/>
      <c r="LYR1" s="383"/>
      <c r="LYS1" s="383"/>
      <c r="LYT1" s="383"/>
      <c r="LYU1" s="383"/>
      <c r="LYV1" s="383"/>
      <c r="LYW1" s="383"/>
      <c r="LYX1" s="383"/>
      <c r="LYY1" s="383"/>
      <c r="LYZ1" s="383"/>
      <c r="LZA1" s="383"/>
      <c r="LZB1" s="383"/>
      <c r="LZC1" s="383"/>
      <c r="LZD1" s="383"/>
      <c r="LZE1" s="383"/>
      <c r="LZF1" s="383"/>
      <c r="LZG1" s="383"/>
      <c r="LZH1" s="383"/>
      <c r="LZI1" s="383"/>
      <c r="LZJ1" s="383"/>
      <c r="LZK1" s="383"/>
      <c r="LZL1" s="383"/>
      <c r="LZM1" s="383"/>
      <c r="LZN1" s="383"/>
      <c r="LZO1" s="383"/>
      <c r="LZP1" s="383"/>
      <c r="LZQ1" s="383"/>
      <c r="LZR1" s="383"/>
      <c r="LZS1" s="383"/>
      <c r="LZT1" s="383"/>
      <c r="LZU1" s="383"/>
      <c r="LZV1" s="383"/>
      <c r="LZW1" s="383"/>
      <c r="LZX1" s="383"/>
      <c r="LZY1" s="383"/>
      <c r="LZZ1" s="383"/>
      <c r="MAA1" s="383"/>
      <c r="MAB1" s="383"/>
      <c r="MAC1" s="383"/>
      <c r="MAD1" s="383"/>
      <c r="MAE1" s="383"/>
      <c r="MAF1" s="383"/>
      <c r="MAG1" s="383"/>
      <c r="MAH1" s="383"/>
      <c r="MAI1" s="383"/>
      <c r="MAJ1" s="383"/>
      <c r="MAK1" s="383"/>
      <c r="MAL1" s="383"/>
      <c r="MAM1" s="383"/>
      <c r="MAN1" s="383"/>
      <c r="MAO1" s="383"/>
      <c r="MAP1" s="383"/>
      <c r="MAQ1" s="383"/>
      <c r="MAR1" s="383"/>
      <c r="MAS1" s="383"/>
      <c r="MAT1" s="383"/>
      <c r="MAU1" s="383"/>
      <c r="MAV1" s="383"/>
      <c r="MAW1" s="383"/>
      <c r="MAX1" s="383"/>
      <c r="MAY1" s="383"/>
      <c r="MAZ1" s="383"/>
      <c r="MBA1" s="383"/>
      <c r="MBB1" s="383"/>
      <c r="MBC1" s="383"/>
      <c r="MBD1" s="383"/>
      <c r="MBE1" s="383"/>
      <c r="MBF1" s="383"/>
      <c r="MBG1" s="383"/>
      <c r="MBH1" s="383"/>
      <c r="MBI1" s="383"/>
      <c r="MBJ1" s="383"/>
      <c r="MBK1" s="383"/>
      <c r="MBL1" s="383"/>
      <c r="MBM1" s="383"/>
      <c r="MBN1" s="383"/>
      <c r="MBO1" s="383"/>
      <c r="MBP1" s="383"/>
      <c r="MBQ1" s="383"/>
      <c r="MBR1" s="383"/>
      <c r="MBS1" s="383"/>
      <c r="MBT1" s="383"/>
      <c r="MBU1" s="383"/>
      <c r="MBV1" s="383"/>
      <c r="MBW1" s="383"/>
      <c r="MBX1" s="383"/>
      <c r="MBY1" s="383"/>
      <c r="MBZ1" s="383"/>
      <c r="MCA1" s="383"/>
      <c r="MCB1" s="383"/>
      <c r="MCC1" s="383"/>
      <c r="MCD1" s="383"/>
      <c r="MCE1" s="383"/>
      <c r="MCF1" s="383"/>
      <c r="MCG1" s="383"/>
      <c r="MCH1" s="383"/>
      <c r="MCI1" s="383"/>
      <c r="MCJ1" s="383"/>
      <c r="MCK1" s="383"/>
      <c r="MCL1" s="383"/>
      <c r="MCM1" s="383"/>
      <c r="MCN1" s="383"/>
      <c r="MCO1" s="383"/>
      <c r="MCP1" s="383"/>
      <c r="MCQ1" s="383"/>
      <c r="MCR1" s="383"/>
      <c r="MCS1" s="383"/>
      <c r="MCT1" s="383"/>
      <c r="MCU1" s="383"/>
      <c r="MCV1" s="383"/>
      <c r="MCW1" s="383"/>
      <c r="MCX1" s="383"/>
      <c r="MCY1" s="383"/>
      <c r="MCZ1" s="383"/>
      <c r="MDA1" s="383"/>
      <c r="MDB1" s="383"/>
      <c r="MDC1" s="383"/>
      <c r="MDD1" s="383"/>
      <c r="MDE1" s="383"/>
      <c r="MDF1" s="383"/>
      <c r="MDG1" s="383"/>
      <c r="MDH1" s="383"/>
      <c r="MDI1" s="383"/>
      <c r="MDJ1" s="383"/>
      <c r="MDK1" s="383"/>
      <c r="MDL1" s="383"/>
      <c r="MDM1" s="383"/>
      <c r="MDN1" s="383"/>
      <c r="MDO1" s="383"/>
      <c r="MDP1" s="383"/>
      <c r="MDQ1" s="383"/>
      <c r="MDR1" s="383"/>
      <c r="MDS1" s="383"/>
      <c r="MDT1" s="383"/>
      <c r="MDU1" s="383"/>
      <c r="MDV1" s="383"/>
      <c r="MDW1" s="383"/>
      <c r="MDX1" s="383"/>
      <c r="MDY1" s="383"/>
      <c r="MDZ1" s="383"/>
      <c r="MEA1" s="383"/>
      <c r="MEB1" s="383"/>
      <c r="MEC1" s="383"/>
      <c r="MED1" s="383"/>
      <c r="MEE1" s="383"/>
      <c r="MEF1" s="383"/>
      <c r="MEG1" s="383"/>
      <c r="MEH1" s="383"/>
      <c r="MEI1" s="383"/>
      <c r="MEJ1" s="383"/>
      <c r="MEK1" s="383"/>
      <c r="MEL1" s="383"/>
      <c r="MEM1" s="383"/>
      <c r="MEN1" s="383"/>
      <c r="MEO1" s="383"/>
      <c r="MEP1" s="383"/>
      <c r="MEQ1" s="383"/>
      <c r="MER1" s="383"/>
      <c r="MES1" s="383"/>
      <c r="MET1" s="383"/>
      <c r="MEU1" s="383"/>
      <c r="MEV1" s="383"/>
      <c r="MEW1" s="383"/>
      <c r="MEX1" s="383"/>
      <c r="MEY1" s="383"/>
      <c r="MEZ1" s="383"/>
      <c r="MFA1" s="383"/>
      <c r="MFB1" s="383"/>
      <c r="MFC1" s="383"/>
      <c r="MFD1" s="383"/>
      <c r="MFE1" s="383"/>
      <c r="MFF1" s="383"/>
      <c r="MFG1" s="383"/>
      <c r="MFH1" s="383"/>
      <c r="MFI1" s="383"/>
      <c r="MFJ1" s="383"/>
      <c r="MFK1" s="383"/>
      <c r="MFL1" s="383"/>
      <c r="MFM1" s="383"/>
      <c r="MFN1" s="383"/>
      <c r="MFO1" s="383"/>
      <c r="MFP1" s="383"/>
      <c r="MFQ1" s="383"/>
      <c r="MFR1" s="383"/>
      <c r="MFS1" s="383"/>
      <c r="MFT1" s="383"/>
      <c r="MFU1" s="383"/>
      <c r="MFV1" s="383"/>
      <c r="MFW1" s="383"/>
      <c r="MFX1" s="383"/>
      <c r="MFY1" s="383"/>
      <c r="MFZ1" s="383"/>
      <c r="MGA1" s="383"/>
      <c r="MGB1" s="383"/>
      <c r="MGC1" s="383"/>
      <c r="MGD1" s="383"/>
      <c r="MGE1" s="383"/>
      <c r="MGF1" s="383"/>
      <c r="MGG1" s="383"/>
      <c r="MGH1" s="383"/>
      <c r="MGI1" s="383"/>
      <c r="MGJ1" s="383"/>
      <c r="MGK1" s="383"/>
      <c r="MGL1" s="383"/>
      <c r="MGM1" s="383"/>
      <c r="MGN1" s="383"/>
      <c r="MGO1" s="383"/>
      <c r="MGP1" s="383"/>
      <c r="MGQ1" s="383"/>
      <c r="MGR1" s="383"/>
      <c r="MGS1" s="383"/>
      <c r="MGT1" s="383"/>
      <c r="MGU1" s="383"/>
      <c r="MGV1" s="383"/>
      <c r="MGW1" s="383"/>
      <c r="MGX1" s="383"/>
      <c r="MGY1" s="383"/>
      <c r="MGZ1" s="383"/>
      <c r="MHA1" s="383"/>
      <c r="MHB1" s="383"/>
      <c r="MHC1" s="383"/>
      <c r="MHD1" s="383"/>
      <c r="MHE1" s="383"/>
      <c r="MHF1" s="383"/>
      <c r="MHG1" s="383"/>
      <c r="MHH1" s="383"/>
      <c r="MHI1" s="383"/>
      <c r="MHJ1" s="383"/>
      <c r="MHK1" s="383"/>
      <c r="MHL1" s="383"/>
      <c r="MHM1" s="383"/>
      <c r="MHN1" s="383"/>
      <c r="MHO1" s="383"/>
      <c r="MHP1" s="383"/>
      <c r="MHQ1" s="383"/>
      <c r="MHR1" s="383"/>
      <c r="MHS1" s="383"/>
      <c r="MHT1" s="383"/>
      <c r="MHU1" s="383"/>
      <c r="MHV1" s="383"/>
      <c r="MHW1" s="383"/>
      <c r="MHX1" s="383"/>
      <c r="MHY1" s="383"/>
      <c r="MHZ1" s="383"/>
      <c r="MIA1" s="383"/>
      <c r="MIB1" s="383"/>
      <c r="MIC1" s="383"/>
      <c r="MID1" s="383"/>
      <c r="MIE1" s="383"/>
      <c r="MIF1" s="383"/>
      <c r="MIG1" s="383"/>
      <c r="MIH1" s="383"/>
      <c r="MII1" s="383"/>
      <c r="MIJ1" s="383"/>
      <c r="MIK1" s="383"/>
      <c r="MIL1" s="383"/>
      <c r="MIM1" s="383"/>
      <c r="MIN1" s="383"/>
      <c r="MIO1" s="383"/>
      <c r="MIP1" s="383"/>
      <c r="MIQ1" s="383"/>
      <c r="MIR1" s="383"/>
      <c r="MIS1" s="383"/>
      <c r="MIT1" s="383"/>
      <c r="MIU1" s="383"/>
      <c r="MIV1" s="383"/>
      <c r="MIW1" s="383"/>
      <c r="MIX1" s="383"/>
      <c r="MIY1" s="383"/>
      <c r="MIZ1" s="383"/>
      <c r="MJA1" s="383"/>
      <c r="MJB1" s="383"/>
      <c r="MJC1" s="383"/>
      <c r="MJD1" s="383"/>
      <c r="MJE1" s="383"/>
      <c r="MJF1" s="383"/>
      <c r="MJG1" s="383"/>
      <c r="MJH1" s="383"/>
      <c r="MJI1" s="383"/>
      <c r="MJJ1" s="383"/>
      <c r="MJK1" s="383"/>
      <c r="MJL1" s="383"/>
      <c r="MJM1" s="383"/>
      <c r="MJN1" s="383"/>
      <c r="MJO1" s="383"/>
      <c r="MJP1" s="383"/>
      <c r="MJQ1" s="383"/>
      <c r="MJR1" s="383"/>
      <c r="MJS1" s="383"/>
      <c r="MJT1" s="383"/>
      <c r="MJU1" s="383"/>
      <c r="MJV1" s="383"/>
      <c r="MJW1" s="383"/>
      <c r="MJX1" s="383"/>
      <c r="MJY1" s="383"/>
      <c r="MJZ1" s="383"/>
      <c r="MKA1" s="383"/>
      <c r="MKB1" s="383"/>
      <c r="MKC1" s="383"/>
      <c r="MKD1" s="383"/>
      <c r="MKE1" s="383"/>
      <c r="MKF1" s="383"/>
      <c r="MKG1" s="383"/>
      <c r="MKH1" s="383"/>
      <c r="MKI1" s="383"/>
      <c r="MKJ1" s="383"/>
      <c r="MKK1" s="383"/>
      <c r="MKL1" s="383"/>
      <c r="MKM1" s="383"/>
      <c r="MKN1" s="383"/>
      <c r="MKO1" s="383"/>
      <c r="MKP1" s="383"/>
      <c r="MKQ1" s="383"/>
      <c r="MKR1" s="383"/>
      <c r="MKS1" s="383"/>
      <c r="MKT1" s="383"/>
      <c r="MKU1" s="383"/>
      <c r="MKV1" s="383"/>
      <c r="MKW1" s="383"/>
      <c r="MKX1" s="383"/>
      <c r="MKY1" s="383"/>
      <c r="MKZ1" s="383"/>
      <c r="MLA1" s="383"/>
      <c r="MLB1" s="383"/>
      <c r="MLC1" s="383"/>
      <c r="MLD1" s="383"/>
      <c r="MLE1" s="383"/>
      <c r="MLF1" s="383"/>
      <c r="MLG1" s="383"/>
      <c r="MLH1" s="383"/>
      <c r="MLI1" s="383"/>
      <c r="MLJ1" s="383"/>
      <c r="MLK1" s="383"/>
      <c r="MLL1" s="383"/>
      <c r="MLM1" s="383"/>
      <c r="MLN1" s="383"/>
      <c r="MLO1" s="383"/>
      <c r="MLP1" s="383"/>
      <c r="MLQ1" s="383"/>
      <c r="MLR1" s="383"/>
      <c r="MLS1" s="383"/>
      <c r="MLT1" s="383"/>
      <c r="MLU1" s="383"/>
      <c r="MLV1" s="383"/>
      <c r="MLW1" s="383"/>
      <c r="MLX1" s="383"/>
      <c r="MLY1" s="383"/>
      <c r="MLZ1" s="383"/>
      <c r="MMA1" s="383"/>
      <c r="MMB1" s="383"/>
      <c r="MMC1" s="383"/>
      <c r="MMD1" s="383"/>
      <c r="MME1" s="383"/>
      <c r="MMF1" s="383"/>
      <c r="MMG1" s="383"/>
      <c r="MMH1" s="383"/>
      <c r="MMI1" s="383"/>
      <c r="MMJ1" s="383"/>
      <c r="MMK1" s="383"/>
      <c r="MML1" s="383"/>
      <c r="MMM1" s="383"/>
      <c r="MMN1" s="383"/>
      <c r="MMO1" s="383"/>
      <c r="MMP1" s="383"/>
      <c r="MMQ1" s="383"/>
      <c r="MMR1" s="383"/>
      <c r="MMS1" s="383"/>
      <c r="MMT1" s="383"/>
      <c r="MMU1" s="383"/>
      <c r="MMV1" s="383"/>
      <c r="MMW1" s="383"/>
      <c r="MMX1" s="383"/>
      <c r="MMY1" s="383"/>
      <c r="MMZ1" s="383"/>
      <c r="MNA1" s="383"/>
      <c r="MNB1" s="383"/>
      <c r="MNC1" s="383"/>
      <c r="MND1" s="383"/>
      <c r="MNE1" s="383"/>
      <c r="MNF1" s="383"/>
      <c r="MNG1" s="383"/>
      <c r="MNH1" s="383"/>
      <c r="MNI1" s="383"/>
      <c r="MNJ1" s="383"/>
      <c r="MNK1" s="383"/>
      <c r="MNL1" s="383"/>
      <c r="MNM1" s="383"/>
      <c r="MNN1" s="383"/>
      <c r="MNO1" s="383"/>
      <c r="MNP1" s="383"/>
      <c r="MNQ1" s="383"/>
      <c r="MNR1" s="383"/>
      <c r="MNS1" s="383"/>
      <c r="MNT1" s="383"/>
      <c r="MNU1" s="383"/>
      <c r="MNV1" s="383"/>
      <c r="MNW1" s="383"/>
      <c r="MNX1" s="383"/>
      <c r="MNY1" s="383"/>
      <c r="MNZ1" s="383"/>
      <c r="MOA1" s="383"/>
      <c r="MOB1" s="383"/>
      <c r="MOC1" s="383"/>
      <c r="MOD1" s="383"/>
      <c r="MOE1" s="383"/>
      <c r="MOF1" s="383"/>
      <c r="MOG1" s="383"/>
      <c r="MOH1" s="383"/>
      <c r="MOI1" s="383"/>
      <c r="MOJ1" s="383"/>
      <c r="MOK1" s="383"/>
      <c r="MOL1" s="383"/>
      <c r="MOM1" s="383"/>
      <c r="MON1" s="383"/>
      <c r="MOO1" s="383"/>
      <c r="MOP1" s="383"/>
      <c r="MOQ1" s="383"/>
      <c r="MOR1" s="383"/>
      <c r="MOS1" s="383"/>
      <c r="MOT1" s="383"/>
      <c r="MOU1" s="383"/>
      <c r="MOV1" s="383"/>
      <c r="MOW1" s="383"/>
      <c r="MOX1" s="383"/>
      <c r="MOY1" s="383"/>
      <c r="MOZ1" s="383"/>
      <c r="MPA1" s="383"/>
      <c r="MPB1" s="383"/>
      <c r="MPC1" s="383"/>
      <c r="MPD1" s="383"/>
      <c r="MPE1" s="383"/>
      <c r="MPF1" s="383"/>
      <c r="MPG1" s="383"/>
      <c r="MPH1" s="383"/>
      <c r="MPI1" s="383"/>
      <c r="MPJ1" s="383"/>
      <c r="MPK1" s="383"/>
      <c r="MPL1" s="383"/>
      <c r="MPM1" s="383"/>
      <c r="MPN1" s="383"/>
      <c r="MPO1" s="383"/>
      <c r="MPP1" s="383"/>
      <c r="MPQ1" s="383"/>
      <c r="MPR1" s="383"/>
      <c r="MPS1" s="383"/>
      <c r="MPT1" s="383"/>
      <c r="MPU1" s="383"/>
      <c r="MPV1" s="383"/>
      <c r="MPW1" s="383"/>
      <c r="MPX1" s="383"/>
      <c r="MPY1" s="383"/>
      <c r="MPZ1" s="383"/>
      <c r="MQA1" s="383"/>
      <c r="MQB1" s="383"/>
      <c r="MQC1" s="383"/>
      <c r="MQD1" s="383"/>
      <c r="MQE1" s="383"/>
      <c r="MQF1" s="383"/>
      <c r="MQG1" s="383"/>
      <c r="MQH1" s="383"/>
      <c r="MQI1" s="383"/>
      <c r="MQJ1" s="383"/>
      <c r="MQK1" s="383"/>
      <c r="MQL1" s="383"/>
      <c r="MQM1" s="383"/>
      <c r="MQN1" s="383"/>
      <c r="MQO1" s="383"/>
      <c r="MQP1" s="383"/>
      <c r="MQQ1" s="383"/>
      <c r="MQR1" s="383"/>
      <c r="MQS1" s="383"/>
      <c r="MQT1" s="383"/>
      <c r="MQU1" s="383"/>
      <c r="MQV1" s="383"/>
      <c r="MQW1" s="383"/>
      <c r="MQX1" s="383"/>
      <c r="MQY1" s="383"/>
      <c r="MQZ1" s="383"/>
      <c r="MRA1" s="383"/>
      <c r="MRB1" s="383"/>
      <c r="MRC1" s="383"/>
      <c r="MRD1" s="383"/>
      <c r="MRE1" s="383"/>
      <c r="MRF1" s="383"/>
      <c r="MRG1" s="383"/>
      <c r="MRH1" s="383"/>
      <c r="MRI1" s="383"/>
      <c r="MRJ1" s="383"/>
      <c r="MRK1" s="383"/>
      <c r="MRL1" s="383"/>
      <c r="MRM1" s="383"/>
      <c r="MRN1" s="383"/>
      <c r="MRO1" s="383"/>
      <c r="MRP1" s="383"/>
      <c r="MRQ1" s="383"/>
      <c r="MRR1" s="383"/>
      <c r="MRS1" s="383"/>
      <c r="MRT1" s="383"/>
      <c r="MRU1" s="383"/>
      <c r="MRV1" s="383"/>
      <c r="MRW1" s="383"/>
      <c r="MRX1" s="383"/>
      <c r="MRY1" s="383"/>
      <c r="MRZ1" s="383"/>
      <c r="MSA1" s="383"/>
      <c r="MSB1" s="383"/>
      <c r="MSC1" s="383"/>
      <c r="MSD1" s="383"/>
      <c r="MSE1" s="383"/>
      <c r="MSF1" s="383"/>
      <c r="MSG1" s="383"/>
      <c r="MSH1" s="383"/>
      <c r="MSI1" s="383"/>
      <c r="MSJ1" s="383"/>
      <c r="MSK1" s="383"/>
      <c r="MSL1" s="383"/>
      <c r="MSM1" s="383"/>
      <c r="MSN1" s="383"/>
      <c r="MSO1" s="383"/>
      <c r="MSP1" s="383"/>
      <c r="MSQ1" s="383"/>
      <c r="MSR1" s="383"/>
      <c r="MSS1" s="383"/>
      <c r="MST1" s="383"/>
      <c r="MSU1" s="383"/>
      <c r="MSV1" s="383"/>
      <c r="MSW1" s="383"/>
      <c r="MSX1" s="383"/>
      <c r="MSY1" s="383"/>
      <c r="MSZ1" s="383"/>
      <c r="MTA1" s="383"/>
      <c r="MTB1" s="383"/>
      <c r="MTC1" s="383"/>
      <c r="MTD1" s="383"/>
      <c r="MTE1" s="383"/>
      <c r="MTF1" s="383"/>
      <c r="MTG1" s="383"/>
      <c r="MTH1" s="383"/>
      <c r="MTI1" s="383"/>
      <c r="MTJ1" s="383"/>
      <c r="MTK1" s="383"/>
      <c r="MTL1" s="383"/>
      <c r="MTM1" s="383"/>
      <c r="MTN1" s="383"/>
      <c r="MTO1" s="383"/>
      <c r="MTP1" s="383"/>
      <c r="MTQ1" s="383"/>
      <c r="MTR1" s="383"/>
      <c r="MTS1" s="383"/>
      <c r="MTT1" s="383"/>
      <c r="MTU1" s="383"/>
      <c r="MTV1" s="383"/>
      <c r="MTW1" s="383"/>
      <c r="MTX1" s="383"/>
      <c r="MTY1" s="383"/>
      <c r="MTZ1" s="383"/>
      <c r="MUA1" s="383"/>
      <c r="MUB1" s="383"/>
      <c r="MUC1" s="383"/>
      <c r="MUD1" s="383"/>
      <c r="MUE1" s="383"/>
      <c r="MUF1" s="383"/>
      <c r="MUG1" s="383"/>
      <c r="MUH1" s="383"/>
      <c r="MUI1" s="383"/>
      <c r="MUJ1" s="383"/>
      <c r="MUK1" s="383"/>
      <c r="MUL1" s="383"/>
      <c r="MUM1" s="383"/>
      <c r="MUN1" s="383"/>
      <c r="MUO1" s="383"/>
      <c r="MUP1" s="383"/>
      <c r="MUQ1" s="383"/>
      <c r="MUR1" s="383"/>
      <c r="MUS1" s="383"/>
      <c r="MUT1" s="383"/>
      <c r="MUU1" s="383"/>
      <c r="MUV1" s="383"/>
      <c r="MUW1" s="383"/>
      <c r="MUX1" s="383"/>
      <c r="MUY1" s="383"/>
      <c r="MUZ1" s="383"/>
      <c r="MVA1" s="383"/>
      <c r="MVB1" s="383"/>
      <c r="MVC1" s="383"/>
      <c r="MVD1" s="383"/>
      <c r="MVE1" s="383"/>
      <c r="MVF1" s="383"/>
      <c r="MVG1" s="383"/>
      <c r="MVH1" s="383"/>
      <c r="MVI1" s="383"/>
      <c r="MVJ1" s="383"/>
      <c r="MVK1" s="383"/>
      <c r="MVL1" s="383"/>
      <c r="MVM1" s="383"/>
      <c r="MVN1" s="383"/>
      <c r="MVO1" s="383"/>
      <c r="MVP1" s="383"/>
      <c r="MVQ1" s="383"/>
      <c r="MVR1" s="383"/>
      <c r="MVS1" s="383"/>
      <c r="MVT1" s="383"/>
      <c r="MVU1" s="383"/>
      <c r="MVV1" s="383"/>
      <c r="MVW1" s="383"/>
      <c r="MVX1" s="383"/>
      <c r="MVY1" s="383"/>
      <c r="MVZ1" s="383"/>
      <c r="MWA1" s="383"/>
      <c r="MWB1" s="383"/>
      <c r="MWC1" s="383"/>
      <c r="MWD1" s="383"/>
      <c r="MWE1" s="383"/>
      <c r="MWF1" s="383"/>
      <c r="MWG1" s="383"/>
      <c r="MWH1" s="383"/>
      <c r="MWI1" s="383"/>
      <c r="MWJ1" s="383"/>
      <c r="MWK1" s="383"/>
      <c r="MWL1" s="383"/>
      <c r="MWM1" s="383"/>
      <c r="MWN1" s="383"/>
      <c r="MWO1" s="383"/>
      <c r="MWP1" s="383"/>
      <c r="MWQ1" s="383"/>
      <c r="MWR1" s="383"/>
      <c r="MWS1" s="383"/>
      <c r="MWT1" s="383"/>
      <c r="MWU1" s="383"/>
      <c r="MWV1" s="383"/>
      <c r="MWW1" s="383"/>
      <c r="MWX1" s="383"/>
      <c r="MWY1" s="383"/>
      <c r="MWZ1" s="383"/>
      <c r="MXA1" s="383"/>
      <c r="MXB1" s="383"/>
      <c r="MXC1" s="383"/>
      <c r="MXD1" s="383"/>
      <c r="MXE1" s="383"/>
      <c r="MXF1" s="383"/>
      <c r="MXG1" s="383"/>
      <c r="MXH1" s="383"/>
      <c r="MXI1" s="383"/>
      <c r="MXJ1" s="383"/>
      <c r="MXK1" s="383"/>
      <c r="MXL1" s="383"/>
      <c r="MXM1" s="383"/>
      <c r="MXN1" s="383"/>
      <c r="MXO1" s="383"/>
      <c r="MXP1" s="383"/>
      <c r="MXQ1" s="383"/>
      <c r="MXR1" s="383"/>
      <c r="MXS1" s="383"/>
      <c r="MXT1" s="383"/>
      <c r="MXU1" s="383"/>
      <c r="MXV1" s="383"/>
      <c r="MXW1" s="383"/>
      <c r="MXX1" s="383"/>
      <c r="MXY1" s="383"/>
      <c r="MXZ1" s="383"/>
      <c r="MYA1" s="383"/>
      <c r="MYB1" s="383"/>
      <c r="MYC1" s="383"/>
      <c r="MYD1" s="383"/>
      <c r="MYE1" s="383"/>
      <c r="MYF1" s="383"/>
      <c r="MYG1" s="383"/>
      <c r="MYH1" s="383"/>
      <c r="MYI1" s="383"/>
      <c r="MYJ1" s="383"/>
      <c r="MYK1" s="383"/>
      <c r="MYL1" s="383"/>
      <c r="MYM1" s="383"/>
      <c r="MYN1" s="383"/>
      <c r="MYO1" s="383"/>
      <c r="MYP1" s="383"/>
      <c r="MYQ1" s="383"/>
      <c r="MYR1" s="383"/>
      <c r="MYS1" s="383"/>
      <c r="MYT1" s="383"/>
      <c r="MYU1" s="383"/>
      <c r="MYV1" s="383"/>
      <c r="MYW1" s="383"/>
      <c r="MYX1" s="383"/>
      <c r="MYY1" s="383"/>
      <c r="MYZ1" s="383"/>
      <c r="MZA1" s="383"/>
      <c r="MZB1" s="383"/>
      <c r="MZC1" s="383"/>
      <c r="MZD1" s="383"/>
      <c r="MZE1" s="383"/>
      <c r="MZF1" s="383"/>
      <c r="MZG1" s="383"/>
      <c r="MZH1" s="383"/>
      <c r="MZI1" s="383"/>
      <c r="MZJ1" s="383"/>
      <c r="MZK1" s="383"/>
      <c r="MZL1" s="383"/>
      <c r="MZM1" s="383"/>
      <c r="MZN1" s="383"/>
      <c r="MZO1" s="383"/>
      <c r="MZP1" s="383"/>
      <c r="MZQ1" s="383"/>
      <c r="MZR1" s="383"/>
      <c r="MZS1" s="383"/>
      <c r="MZT1" s="383"/>
      <c r="MZU1" s="383"/>
      <c r="MZV1" s="383"/>
      <c r="MZW1" s="383"/>
      <c r="MZX1" s="383"/>
      <c r="MZY1" s="383"/>
      <c r="MZZ1" s="383"/>
      <c r="NAA1" s="383"/>
      <c r="NAB1" s="383"/>
      <c r="NAC1" s="383"/>
      <c r="NAD1" s="383"/>
      <c r="NAE1" s="383"/>
      <c r="NAF1" s="383"/>
      <c r="NAG1" s="383"/>
      <c r="NAH1" s="383"/>
      <c r="NAI1" s="383"/>
      <c r="NAJ1" s="383"/>
      <c r="NAK1" s="383"/>
      <c r="NAL1" s="383"/>
      <c r="NAM1" s="383"/>
      <c r="NAN1" s="383"/>
      <c r="NAO1" s="383"/>
      <c r="NAP1" s="383"/>
      <c r="NAQ1" s="383"/>
      <c r="NAR1" s="383"/>
      <c r="NAS1" s="383"/>
      <c r="NAT1" s="383"/>
      <c r="NAU1" s="383"/>
      <c r="NAV1" s="383"/>
      <c r="NAW1" s="383"/>
      <c r="NAX1" s="383"/>
      <c r="NAY1" s="383"/>
      <c r="NAZ1" s="383"/>
      <c r="NBA1" s="383"/>
      <c r="NBB1" s="383"/>
      <c r="NBC1" s="383"/>
      <c r="NBD1" s="383"/>
      <c r="NBE1" s="383"/>
      <c r="NBF1" s="383"/>
      <c r="NBG1" s="383"/>
      <c r="NBH1" s="383"/>
      <c r="NBI1" s="383"/>
      <c r="NBJ1" s="383"/>
      <c r="NBK1" s="383"/>
      <c r="NBL1" s="383"/>
      <c r="NBM1" s="383"/>
      <c r="NBN1" s="383"/>
      <c r="NBO1" s="383"/>
      <c r="NBP1" s="383"/>
      <c r="NBQ1" s="383"/>
      <c r="NBR1" s="383"/>
      <c r="NBS1" s="383"/>
      <c r="NBT1" s="383"/>
      <c r="NBU1" s="383"/>
      <c r="NBV1" s="383"/>
      <c r="NBW1" s="383"/>
      <c r="NBX1" s="383"/>
      <c r="NBY1" s="383"/>
      <c r="NBZ1" s="383"/>
      <c r="NCA1" s="383"/>
      <c r="NCB1" s="383"/>
      <c r="NCC1" s="383"/>
      <c r="NCD1" s="383"/>
      <c r="NCE1" s="383"/>
      <c r="NCF1" s="383"/>
      <c r="NCG1" s="383"/>
      <c r="NCH1" s="383"/>
      <c r="NCI1" s="383"/>
      <c r="NCJ1" s="383"/>
      <c r="NCK1" s="383"/>
      <c r="NCL1" s="383"/>
      <c r="NCM1" s="383"/>
      <c r="NCN1" s="383"/>
      <c r="NCO1" s="383"/>
      <c r="NCP1" s="383"/>
      <c r="NCQ1" s="383"/>
      <c r="NCR1" s="383"/>
      <c r="NCS1" s="383"/>
      <c r="NCT1" s="383"/>
      <c r="NCU1" s="383"/>
      <c r="NCV1" s="383"/>
      <c r="NCW1" s="383"/>
      <c r="NCX1" s="383"/>
      <c r="NCY1" s="383"/>
      <c r="NCZ1" s="383"/>
      <c r="NDA1" s="383"/>
      <c r="NDB1" s="383"/>
      <c r="NDC1" s="383"/>
      <c r="NDD1" s="383"/>
      <c r="NDE1" s="383"/>
      <c r="NDF1" s="383"/>
      <c r="NDG1" s="383"/>
      <c r="NDH1" s="383"/>
      <c r="NDI1" s="383"/>
      <c r="NDJ1" s="383"/>
      <c r="NDK1" s="383"/>
      <c r="NDL1" s="383"/>
      <c r="NDM1" s="383"/>
      <c r="NDN1" s="383"/>
      <c r="NDO1" s="383"/>
      <c r="NDP1" s="383"/>
      <c r="NDQ1" s="383"/>
      <c r="NDR1" s="383"/>
      <c r="NDS1" s="383"/>
      <c r="NDT1" s="383"/>
      <c r="NDU1" s="383"/>
      <c r="NDV1" s="383"/>
      <c r="NDW1" s="383"/>
      <c r="NDX1" s="383"/>
      <c r="NDY1" s="383"/>
      <c r="NDZ1" s="383"/>
      <c r="NEA1" s="383"/>
      <c r="NEB1" s="383"/>
      <c r="NEC1" s="383"/>
      <c r="NED1" s="383"/>
      <c r="NEE1" s="383"/>
      <c r="NEF1" s="383"/>
      <c r="NEG1" s="383"/>
      <c r="NEH1" s="383"/>
      <c r="NEI1" s="383"/>
      <c r="NEJ1" s="383"/>
      <c r="NEK1" s="383"/>
      <c r="NEL1" s="383"/>
      <c r="NEM1" s="383"/>
      <c r="NEN1" s="383"/>
      <c r="NEO1" s="383"/>
      <c r="NEP1" s="383"/>
      <c r="NEQ1" s="383"/>
      <c r="NER1" s="383"/>
      <c r="NES1" s="383"/>
      <c r="NET1" s="383"/>
      <c r="NEU1" s="383"/>
      <c r="NEV1" s="383"/>
      <c r="NEW1" s="383"/>
      <c r="NEX1" s="383"/>
      <c r="NEY1" s="383"/>
      <c r="NEZ1" s="383"/>
      <c r="NFA1" s="383"/>
      <c r="NFB1" s="383"/>
      <c r="NFC1" s="383"/>
      <c r="NFD1" s="383"/>
      <c r="NFE1" s="383"/>
      <c r="NFF1" s="383"/>
      <c r="NFG1" s="383"/>
      <c r="NFH1" s="383"/>
      <c r="NFI1" s="383"/>
      <c r="NFJ1" s="383"/>
      <c r="NFK1" s="383"/>
      <c r="NFL1" s="383"/>
      <c r="NFM1" s="383"/>
      <c r="NFN1" s="383"/>
      <c r="NFO1" s="383"/>
      <c r="NFP1" s="383"/>
      <c r="NFQ1" s="383"/>
      <c r="NFR1" s="383"/>
      <c r="NFS1" s="383"/>
      <c r="NFT1" s="383"/>
      <c r="NFU1" s="383"/>
      <c r="NFV1" s="383"/>
      <c r="NFW1" s="383"/>
      <c r="NFX1" s="383"/>
      <c r="NFY1" s="383"/>
      <c r="NFZ1" s="383"/>
      <c r="NGA1" s="383"/>
      <c r="NGB1" s="383"/>
      <c r="NGC1" s="383"/>
      <c r="NGD1" s="383"/>
      <c r="NGE1" s="383"/>
      <c r="NGF1" s="383"/>
      <c r="NGG1" s="383"/>
      <c r="NGH1" s="383"/>
      <c r="NGI1" s="383"/>
      <c r="NGJ1" s="383"/>
      <c r="NGK1" s="383"/>
      <c r="NGL1" s="383"/>
      <c r="NGM1" s="383"/>
      <c r="NGN1" s="383"/>
      <c r="NGO1" s="383"/>
      <c r="NGP1" s="383"/>
      <c r="NGQ1" s="383"/>
      <c r="NGR1" s="383"/>
      <c r="NGS1" s="383"/>
      <c r="NGT1" s="383"/>
      <c r="NGU1" s="383"/>
      <c r="NGV1" s="383"/>
      <c r="NGW1" s="383"/>
      <c r="NGX1" s="383"/>
      <c r="NGY1" s="383"/>
      <c r="NGZ1" s="383"/>
      <c r="NHA1" s="383"/>
      <c r="NHB1" s="383"/>
      <c r="NHC1" s="383"/>
      <c r="NHD1" s="383"/>
      <c r="NHE1" s="383"/>
      <c r="NHF1" s="383"/>
      <c r="NHG1" s="383"/>
      <c r="NHH1" s="383"/>
      <c r="NHI1" s="383"/>
      <c r="NHJ1" s="383"/>
      <c r="NHK1" s="383"/>
      <c r="NHL1" s="383"/>
      <c r="NHM1" s="383"/>
      <c r="NHN1" s="383"/>
      <c r="NHO1" s="383"/>
      <c r="NHP1" s="383"/>
      <c r="NHQ1" s="383"/>
      <c r="NHR1" s="383"/>
      <c r="NHS1" s="383"/>
      <c r="NHT1" s="383"/>
      <c r="NHU1" s="383"/>
      <c r="NHV1" s="383"/>
      <c r="NHW1" s="383"/>
      <c r="NHX1" s="383"/>
      <c r="NHY1" s="383"/>
      <c r="NHZ1" s="383"/>
      <c r="NIA1" s="383"/>
      <c r="NIB1" s="383"/>
      <c r="NIC1" s="383"/>
      <c r="NID1" s="383"/>
      <c r="NIE1" s="383"/>
      <c r="NIF1" s="383"/>
      <c r="NIG1" s="383"/>
      <c r="NIH1" s="383"/>
      <c r="NII1" s="383"/>
      <c r="NIJ1" s="383"/>
      <c r="NIK1" s="383"/>
      <c r="NIL1" s="383"/>
      <c r="NIM1" s="383"/>
      <c r="NIN1" s="383"/>
      <c r="NIO1" s="383"/>
      <c r="NIP1" s="383"/>
      <c r="NIQ1" s="383"/>
      <c r="NIR1" s="383"/>
      <c r="NIS1" s="383"/>
      <c r="NIT1" s="383"/>
      <c r="NIU1" s="383"/>
      <c r="NIV1" s="383"/>
      <c r="NIW1" s="383"/>
      <c r="NIX1" s="383"/>
      <c r="NIY1" s="383"/>
      <c r="NIZ1" s="383"/>
      <c r="NJA1" s="383"/>
      <c r="NJB1" s="383"/>
      <c r="NJC1" s="383"/>
      <c r="NJD1" s="383"/>
      <c r="NJE1" s="383"/>
      <c r="NJF1" s="383"/>
      <c r="NJG1" s="383"/>
      <c r="NJH1" s="383"/>
      <c r="NJI1" s="383"/>
      <c r="NJJ1" s="383"/>
      <c r="NJK1" s="383"/>
      <c r="NJL1" s="383"/>
      <c r="NJM1" s="383"/>
      <c r="NJN1" s="383"/>
      <c r="NJO1" s="383"/>
      <c r="NJP1" s="383"/>
      <c r="NJQ1" s="383"/>
      <c r="NJR1" s="383"/>
      <c r="NJS1" s="383"/>
      <c r="NJT1" s="383"/>
      <c r="NJU1" s="383"/>
      <c r="NJV1" s="383"/>
      <c r="NJW1" s="383"/>
      <c r="NJX1" s="383"/>
      <c r="NJY1" s="383"/>
      <c r="NJZ1" s="383"/>
      <c r="NKA1" s="383"/>
      <c r="NKB1" s="383"/>
      <c r="NKC1" s="383"/>
      <c r="NKD1" s="383"/>
      <c r="NKE1" s="383"/>
      <c r="NKF1" s="383"/>
      <c r="NKG1" s="383"/>
      <c r="NKH1" s="383"/>
      <c r="NKI1" s="383"/>
      <c r="NKJ1" s="383"/>
      <c r="NKK1" s="383"/>
      <c r="NKL1" s="383"/>
      <c r="NKM1" s="383"/>
      <c r="NKN1" s="383"/>
      <c r="NKO1" s="383"/>
      <c r="NKP1" s="383"/>
      <c r="NKQ1" s="383"/>
      <c r="NKR1" s="383"/>
      <c r="NKS1" s="383"/>
      <c r="NKT1" s="383"/>
      <c r="NKU1" s="383"/>
      <c r="NKV1" s="383"/>
      <c r="NKW1" s="383"/>
      <c r="NKX1" s="383"/>
      <c r="NKY1" s="383"/>
      <c r="NKZ1" s="383"/>
      <c r="NLA1" s="383"/>
      <c r="NLB1" s="383"/>
      <c r="NLC1" s="383"/>
      <c r="NLD1" s="383"/>
      <c r="NLE1" s="383"/>
      <c r="NLF1" s="383"/>
      <c r="NLG1" s="383"/>
      <c r="NLH1" s="383"/>
      <c r="NLI1" s="383"/>
      <c r="NLJ1" s="383"/>
      <c r="NLK1" s="383"/>
      <c r="NLL1" s="383"/>
      <c r="NLM1" s="383"/>
      <c r="NLN1" s="383"/>
      <c r="NLO1" s="383"/>
      <c r="NLP1" s="383"/>
      <c r="NLQ1" s="383"/>
      <c r="NLR1" s="383"/>
      <c r="NLS1" s="383"/>
      <c r="NLT1" s="383"/>
      <c r="NLU1" s="383"/>
      <c r="NLV1" s="383"/>
      <c r="NLW1" s="383"/>
      <c r="NLX1" s="383"/>
      <c r="NLY1" s="383"/>
      <c r="NLZ1" s="383"/>
      <c r="NMA1" s="383"/>
      <c r="NMB1" s="383"/>
      <c r="NMC1" s="383"/>
      <c r="NMD1" s="383"/>
      <c r="NME1" s="383"/>
      <c r="NMF1" s="383"/>
      <c r="NMG1" s="383"/>
      <c r="NMH1" s="383"/>
      <c r="NMI1" s="383"/>
      <c r="NMJ1" s="383"/>
      <c r="NMK1" s="383"/>
      <c r="NML1" s="383"/>
      <c r="NMM1" s="383"/>
      <c r="NMN1" s="383"/>
      <c r="NMO1" s="383"/>
      <c r="NMP1" s="383"/>
      <c r="NMQ1" s="383"/>
      <c r="NMR1" s="383"/>
      <c r="NMS1" s="383"/>
      <c r="NMT1" s="383"/>
      <c r="NMU1" s="383"/>
      <c r="NMV1" s="383"/>
      <c r="NMW1" s="383"/>
      <c r="NMX1" s="383"/>
      <c r="NMY1" s="383"/>
      <c r="NMZ1" s="383"/>
      <c r="NNA1" s="383"/>
      <c r="NNB1" s="383"/>
      <c r="NNC1" s="383"/>
      <c r="NND1" s="383"/>
      <c r="NNE1" s="383"/>
      <c r="NNF1" s="383"/>
      <c r="NNG1" s="383"/>
      <c r="NNH1" s="383"/>
      <c r="NNI1" s="383"/>
      <c r="NNJ1" s="383"/>
      <c r="NNK1" s="383"/>
      <c r="NNL1" s="383"/>
      <c r="NNM1" s="383"/>
      <c r="NNN1" s="383"/>
      <c r="NNO1" s="383"/>
      <c r="NNP1" s="383"/>
      <c r="NNQ1" s="383"/>
      <c r="NNR1" s="383"/>
      <c r="NNS1" s="383"/>
      <c r="NNT1" s="383"/>
      <c r="NNU1" s="383"/>
      <c r="NNV1" s="383"/>
      <c r="NNW1" s="383"/>
      <c r="NNX1" s="383"/>
      <c r="NNY1" s="383"/>
      <c r="NNZ1" s="383"/>
      <c r="NOA1" s="383"/>
      <c r="NOB1" s="383"/>
      <c r="NOC1" s="383"/>
      <c r="NOD1" s="383"/>
      <c r="NOE1" s="383"/>
      <c r="NOF1" s="383"/>
      <c r="NOG1" s="383"/>
      <c r="NOH1" s="383"/>
      <c r="NOI1" s="383"/>
      <c r="NOJ1" s="383"/>
      <c r="NOK1" s="383"/>
      <c r="NOL1" s="383"/>
      <c r="NOM1" s="383"/>
      <c r="NON1" s="383"/>
      <c r="NOO1" s="383"/>
      <c r="NOP1" s="383"/>
      <c r="NOQ1" s="383"/>
      <c r="NOR1" s="383"/>
      <c r="NOS1" s="383"/>
      <c r="NOT1" s="383"/>
      <c r="NOU1" s="383"/>
      <c r="NOV1" s="383"/>
      <c r="NOW1" s="383"/>
      <c r="NOX1" s="383"/>
      <c r="NOY1" s="383"/>
      <c r="NOZ1" s="383"/>
      <c r="NPA1" s="383"/>
      <c r="NPB1" s="383"/>
      <c r="NPC1" s="383"/>
      <c r="NPD1" s="383"/>
      <c r="NPE1" s="383"/>
      <c r="NPF1" s="383"/>
      <c r="NPG1" s="383"/>
      <c r="NPH1" s="383"/>
      <c r="NPI1" s="383"/>
      <c r="NPJ1" s="383"/>
      <c r="NPK1" s="383"/>
      <c r="NPL1" s="383"/>
      <c r="NPM1" s="383"/>
      <c r="NPN1" s="383"/>
      <c r="NPO1" s="383"/>
      <c r="NPP1" s="383"/>
      <c r="NPQ1" s="383"/>
      <c r="NPR1" s="383"/>
      <c r="NPS1" s="383"/>
      <c r="NPT1" s="383"/>
      <c r="NPU1" s="383"/>
      <c r="NPV1" s="383"/>
      <c r="NPW1" s="383"/>
      <c r="NPX1" s="383"/>
      <c r="NPY1" s="383"/>
      <c r="NPZ1" s="383"/>
      <c r="NQA1" s="383"/>
      <c r="NQB1" s="383"/>
      <c r="NQC1" s="383"/>
      <c r="NQD1" s="383"/>
      <c r="NQE1" s="383"/>
      <c r="NQF1" s="383"/>
      <c r="NQG1" s="383"/>
      <c r="NQH1" s="383"/>
      <c r="NQI1" s="383"/>
      <c r="NQJ1" s="383"/>
      <c r="NQK1" s="383"/>
      <c r="NQL1" s="383"/>
      <c r="NQM1" s="383"/>
      <c r="NQN1" s="383"/>
      <c r="NQO1" s="383"/>
      <c r="NQP1" s="383"/>
      <c r="NQQ1" s="383"/>
      <c r="NQR1" s="383"/>
      <c r="NQS1" s="383"/>
      <c r="NQT1" s="383"/>
      <c r="NQU1" s="383"/>
      <c r="NQV1" s="383"/>
      <c r="NQW1" s="383"/>
      <c r="NQX1" s="383"/>
      <c r="NQY1" s="383"/>
      <c r="NQZ1" s="383"/>
      <c r="NRA1" s="383"/>
      <c r="NRB1" s="383"/>
      <c r="NRC1" s="383"/>
      <c r="NRD1" s="383"/>
      <c r="NRE1" s="383"/>
      <c r="NRF1" s="383"/>
      <c r="NRG1" s="383"/>
      <c r="NRH1" s="383"/>
      <c r="NRI1" s="383"/>
      <c r="NRJ1" s="383"/>
      <c r="NRK1" s="383"/>
      <c r="NRL1" s="383"/>
      <c r="NRM1" s="383"/>
      <c r="NRN1" s="383"/>
      <c r="NRO1" s="383"/>
      <c r="NRP1" s="383"/>
      <c r="NRQ1" s="383"/>
      <c r="NRR1" s="383"/>
      <c r="NRS1" s="383"/>
      <c r="NRT1" s="383"/>
      <c r="NRU1" s="383"/>
      <c r="NRV1" s="383"/>
      <c r="NRW1" s="383"/>
      <c r="NRX1" s="383"/>
      <c r="NRY1" s="383"/>
      <c r="NRZ1" s="383"/>
      <c r="NSA1" s="383"/>
      <c r="NSB1" s="383"/>
      <c r="NSC1" s="383"/>
      <c r="NSD1" s="383"/>
      <c r="NSE1" s="383"/>
      <c r="NSF1" s="383"/>
      <c r="NSG1" s="383"/>
      <c r="NSH1" s="383"/>
      <c r="NSI1" s="383"/>
      <c r="NSJ1" s="383"/>
      <c r="NSK1" s="383"/>
      <c r="NSL1" s="383"/>
      <c r="NSM1" s="383"/>
      <c r="NSN1" s="383"/>
      <c r="NSO1" s="383"/>
      <c r="NSP1" s="383"/>
      <c r="NSQ1" s="383"/>
      <c r="NSR1" s="383"/>
      <c r="NSS1" s="383"/>
      <c r="NST1" s="383"/>
      <c r="NSU1" s="383"/>
      <c r="NSV1" s="383"/>
      <c r="NSW1" s="383"/>
      <c r="NSX1" s="383"/>
      <c r="NSY1" s="383"/>
      <c r="NSZ1" s="383"/>
      <c r="NTA1" s="383"/>
      <c r="NTB1" s="383"/>
      <c r="NTC1" s="383"/>
      <c r="NTD1" s="383"/>
      <c r="NTE1" s="383"/>
      <c r="NTF1" s="383"/>
      <c r="NTG1" s="383"/>
      <c r="NTH1" s="383"/>
      <c r="NTI1" s="383"/>
      <c r="NTJ1" s="383"/>
      <c r="NTK1" s="383"/>
      <c r="NTL1" s="383"/>
      <c r="NTM1" s="383"/>
      <c r="NTN1" s="383"/>
      <c r="NTO1" s="383"/>
      <c r="NTP1" s="383"/>
      <c r="NTQ1" s="383"/>
      <c r="NTR1" s="383"/>
      <c r="NTS1" s="383"/>
      <c r="NTT1" s="383"/>
      <c r="NTU1" s="383"/>
      <c r="NTV1" s="383"/>
      <c r="NTW1" s="383"/>
      <c r="NTX1" s="383"/>
      <c r="NTY1" s="383"/>
      <c r="NTZ1" s="383"/>
      <c r="NUA1" s="383"/>
      <c r="NUB1" s="383"/>
      <c r="NUC1" s="383"/>
      <c r="NUD1" s="383"/>
      <c r="NUE1" s="383"/>
      <c r="NUF1" s="383"/>
      <c r="NUG1" s="383"/>
      <c r="NUH1" s="383"/>
      <c r="NUI1" s="383"/>
      <c r="NUJ1" s="383"/>
      <c r="NUK1" s="383"/>
      <c r="NUL1" s="383"/>
      <c r="NUM1" s="383"/>
      <c r="NUN1" s="383"/>
      <c r="NUO1" s="383"/>
      <c r="NUP1" s="383"/>
      <c r="NUQ1" s="383"/>
      <c r="NUR1" s="383"/>
      <c r="NUS1" s="383"/>
      <c r="NUT1" s="383"/>
      <c r="NUU1" s="383"/>
      <c r="NUV1" s="383"/>
      <c r="NUW1" s="383"/>
      <c r="NUX1" s="383"/>
      <c r="NUY1" s="383"/>
      <c r="NUZ1" s="383"/>
      <c r="NVA1" s="383"/>
      <c r="NVB1" s="383"/>
      <c r="NVC1" s="383"/>
      <c r="NVD1" s="383"/>
      <c r="NVE1" s="383"/>
      <c r="NVF1" s="383"/>
      <c r="NVG1" s="383"/>
      <c r="NVH1" s="383"/>
      <c r="NVI1" s="383"/>
      <c r="NVJ1" s="383"/>
      <c r="NVK1" s="383"/>
      <c r="NVL1" s="383"/>
      <c r="NVM1" s="383"/>
      <c r="NVN1" s="383"/>
      <c r="NVO1" s="383"/>
      <c r="NVP1" s="383"/>
      <c r="NVQ1" s="383"/>
      <c r="NVR1" s="383"/>
      <c r="NVS1" s="383"/>
      <c r="NVT1" s="383"/>
      <c r="NVU1" s="383"/>
      <c r="NVV1" s="383"/>
      <c r="NVW1" s="383"/>
      <c r="NVX1" s="383"/>
      <c r="NVY1" s="383"/>
      <c r="NVZ1" s="383"/>
      <c r="NWA1" s="383"/>
      <c r="NWB1" s="383"/>
      <c r="NWC1" s="383"/>
      <c r="NWD1" s="383"/>
      <c r="NWE1" s="383"/>
      <c r="NWF1" s="383"/>
      <c r="NWG1" s="383"/>
      <c r="NWH1" s="383"/>
      <c r="NWI1" s="383"/>
      <c r="NWJ1" s="383"/>
      <c r="NWK1" s="383"/>
      <c r="NWL1" s="383"/>
      <c r="NWM1" s="383"/>
      <c r="NWN1" s="383"/>
      <c r="NWO1" s="383"/>
      <c r="NWP1" s="383"/>
      <c r="NWQ1" s="383"/>
      <c r="NWR1" s="383"/>
      <c r="NWS1" s="383"/>
      <c r="NWT1" s="383"/>
      <c r="NWU1" s="383"/>
      <c r="NWV1" s="383"/>
      <c r="NWW1" s="383"/>
      <c r="NWX1" s="383"/>
      <c r="NWY1" s="383"/>
      <c r="NWZ1" s="383"/>
      <c r="NXA1" s="383"/>
      <c r="NXB1" s="383"/>
      <c r="NXC1" s="383"/>
      <c r="NXD1" s="383"/>
      <c r="NXE1" s="383"/>
      <c r="NXF1" s="383"/>
      <c r="NXG1" s="383"/>
      <c r="NXH1" s="383"/>
      <c r="NXI1" s="383"/>
      <c r="NXJ1" s="383"/>
      <c r="NXK1" s="383"/>
      <c r="NXL1" s="383"/>
      <c r="NXM1" s="383"/>
      <c r="NXN1" s="383"/>
      <c r="NXO1" s="383"/>
      <c r="NXP1" s="383"/>
      <c r="NXQ1" s="383"/>
      <c r="NXR1" s="383"/>
      <c r="NXS1" s="383"/>
      <c r="NXT1" s="383"/>
      <c r="NXU1" s="383"/>
      <c r="NXV1" s="383"/>
      <c r="NXW1" s="383"/>
      <c r="NXX1" s="383"/>
      <c r="NXY1" s="383"/>
      <c r="NXZ1" s="383"/>
      <c r="NYA1" s="383"/>
      <c r="NYB1" s="383"/>
      <c r="NYC1" s="383"/>
      <c r="NYD1" s="383"/>
      <c r="NYE1" s="383"/>
      <c r="NYF1" s="383"/>
      <c r="NYG1" s="383"/>
      <c r="NYH1" s="383"/>
      <c r="NYI1" s="383"/>
      <c r="NYJ1" s="383"/>
      <c r="NYK1" s="383"/>
      <c r="NYL1" s="383"/>
      <c r="NYM1" s="383"/>
      <c r="NYN1" s="383"/>
      <c r="NYO1" s="383"/>
      <c r="NYP1" s="383"/>
      <c r="NYQ1" s="383"/>
      <c r="NYR1" s="383"/>
      <c r="NYS1" s="383"/>
      <c r="NYT1" s="383"/>
      <c r="NYU1" s="383"/>
      <c r="NYV1" s="383"/>
      <c r="NYW1" s="383"/>
      <c r="NYX1" s="383"/>
      <c r="NYY1" s="383"/>
      <c r="NYZ1" s="383"/>
      <c r="NZA1" s="383"/>
      <c r="NZB1" s="383"/>
      <c r="NZC1" s="383"/>
      <c r="NZD1" s="383"/>
      <c r="NZE1" s="383"/>
      <c r="NZF1" s="383"/>
      <c r="NZG1" s="383"/>
      <c r="NZH1" s="383"/>
      <c r="NZI1" s="383"/>
      <c r="NZJ1" s="383"/>
      <c r="NZK1" s="383"/>
      <c r="NZL1" s="383"/>
      <c r="NZM1" s="383"/>
      <c r="NZN1" s="383"/>
      <c r="NZO1" s="383"/>
      <c r="NZP1" s="383"/>
      <c r="NZQ1" s="383"/>
      <c r="NZR1" s="383"/>
      <c r="NZS1" s="383"/>
      <c r="NZT1" s="383"/>
      <c r="NZU1" s="383"/>
      <c r="NZV1" s="383"/>
      <c r="NZW1" s="383"/>
      <c r="NZX1" s="383"/>
      <c r="NZY1" s="383"/>
      <c r="NZZ1" s="383"/>
      <c r="OAA1" s="383"/>
      <c r="OAB1" s="383"/>
      <c r="OAC1" s="383"/>
      <c r="OAD1" s="383"/>
      <c r="OAE1" s="383"/>
      <c r="OAF1" s="383"/>
      <c r="OAG1" s="383"/>
      <c r="OAH1" s="383"/>
      <c r="OAI1" s="383"/>
      <c r="OAJ1" s="383"/>
      <c r="OAK1" s="383"/>
      <c r="OAL1" s="383"/>
      <c r="OAM1" s="383"/>
      <c r="OAN1" s="383"/>
      <c r="OAO1" s="383"/>
      <c r="OAP1" s="383"/>
      <c r="OAQ1" s="383"/>
      <c r="OAR1" s="383"/>
      <c r="OAS1" s="383"/>
      <c r="OAT1" s="383"/>
      <c r="OAU1" s="383"/>
      <c r="OAV1" s="383"/>
      <c r="OAW1" s="383"/>
      <c r="OAX1" s="383"/>
      <c r="OAY1" s="383"/>
      <c r="OAZ1" s="383"/>
      <c r="OBA1" s="383"/>
      <c r="OBB1" s="383"/>
      <c r="OBC1" s="383"/>
      <c r="OBD1" s="383"/>
      <c r="OBE1" s="383"/>
      <c r="OBF1" s="383"/>
      <c r="OBG1" s="383"/>
      <c r="OBH1" s="383"/>
      <c r="OBI1" s="383"/>
      <c r="OBJ1" s="383"/>
      <c r="OBK1" s="383"/>
      <c r="OBL1" s="383"/>
      <c r="OBM1" s="383"/>
      <c r="OBN1" s="383"/>
      <c r="OBO1" s="383"/>
      <c r="OBP1" s="383"/>
      <c r="OBQ1" s="383"/>
      <c r="OBR1" s="383"/>
      <c r="OBS1" s="383"/>
      <c r="OBT1" s="383"/>
      <c r="OBU1" s="383"/>
      <c r="OBV1" s="383"/>
      <c r="OBW1" s="383"/>
      <c r="OBX1" s="383"/>
      <c r="OBY1" s="383"/>
      <c r="OBZ1" s="383"/>
      <c r="OCA1" s="383"/>
      <c r="OCB1" s="383"/>
      <c r="OCC1" s="383"/>
      <c r="OCD1" s="383"/>
      <c r="OCE1" s="383"/>
      <c r="OCF1" s="383"/>
      <c r="OCG1" s="383"/>
      <c r="OCH1" s="383"/>
      <c r="OCI1" s="383"/>
      <c r="OCJ1" s="383"/>
      <c r="OCK1" s="383"/>
      <c r="OCL1" s="383"/>
      <c r="OCM1" s="383"/>
      <c r="OCN1" s="383"/>
      <c r="OCO1" s="383"/>
      <c r="OCP1" s="383"/>
      <c r="OCQ1" s="383"/>
      <c r="OCR1" s="383"/>
      <c r="OCS1" s="383"/>
      <c r="OCT1" s="383"/>
      <c r="OCU1" s="383"/>
      <c r="OCV1" s="383"/>
      <c r="OCW1" s="383"/>
      <c r="OCX1" s="383"/>
      <c r="OCY1" s="383"/>
      <c r="OCZ1" s="383"/>
      <c r="ODA1" s="383"/>
      <c r="ODB1" s="383"/>
      <c r="ODC1" s="383"/>
      <c r="ODD1" s="383"/>
      <c r="ODE1" s="383"/>
      <c r="ODF1" s="383"/>
      <c r="ODG1" s="383"/>
      <c r="ODH1" s="383"/>
      <c r="ODI1" s="383"/>
      <c r="ODJ1" s="383"/>
      <c r="ODK1" s="383"/>
      <c r="ODL1" s="383"/>
      <c r="ODM1" s="383"/>
      <c r="ODN1" s="383"/>
      <c r="ODO1" s="383"/>
      <c r="ODP1" s="383"/>
      <c r="ODQ1" s="383"/>
      <c r="ODR1" s="383"/>
      <c r="ODS1" s="383"/>
      <c r="ODT1" s="383"/>
      <c r="ODU1" s="383"/>
      <c r="ODV1" s="383"/>
      <c r="ODW1" s="383"/>
      <c r="ODX1" s="383"/>
      <c r="ODY1" s="383"/>
      <c r="ODZ1" s="383"/>
      <c r="OEA1" s="383"/>
      <c r="OEB1" s="383"/>
      <c r="OEC1" s="383"/>
      <c r="OED1" s="383"/>
      <c r="OEE1" s="383"/>
      <c r="OEF1" s="383"/>
      <c r="OEG1" s="383"/>
      <c r="OEH1" s="383"/>
      <c r="OEI1" s="383"/>
      <c r="OEJ1" s="383"/>
      <c r="OEK1" s="383"/>
      <c r="OEL1" s="383"/>
      <c r="OEM1" s="383"/>
      <c r="OEN1" s="383"/>
      <c r="OEO1" s="383"/>
      <c r="OEP1" s="383"/>
      <c r="OEQ1" s="383"/>
      <c r="OER1" s="383"/>
      <c r="OES1" s="383"/>
      <c r="OET1" s="383"/>
      <c r="OEU1" s="383"/>
      <c r="OEV1" s="383"/>
      <c r="OEW1" s="383"/>
      <c r="OEX1" s="383"/>
      <c r="OEY1" s="383"/>
      <c r="OEZ1" s="383"/>
      <c r="OFA1" s="383"/>
      <c r="OFB1" s="383"/>
      <c r="OFC1" s="383"/>
      <c r="OFD1" s="383"/>
      <c r="OFE1" s="383"/>
      <c r="OFF1" s="383"/>
      <c r="OFG1" s="383"/>
      <c r="OFH1" s="383"/>
      <c r="OFI1" s="383"/>
      <c r="OFJ1" s="383"/>
      <c r="OFK1" s="383"/>
      <c r="OFL1" s="383"/>
      <c r="OFM1" s="383"/>
      <c r="OFN1" s="383"/>
      <c r="OFO1" s="383"/>
      <c r="OFP1" s="383"/>
      <c r="OFQ1" s="383"/>
      <c r="OFR1" s="383"/>
      <c r="OFS1" s="383"/>
      <c r="OFT1" s="383"/>
      <c r="OFU1" s="383"/>
      <c r="OFV1" s="383"/>
      <c r="OFW1" s="383"/>
      <c r="OFX1" s="383"/>
      <c r="OFY1" s="383"/>
      <c r="OFZ1" s="383"/>
      <c r="OGA1" s="383"/>
      <c r="OGB1" s="383"/>
      <c r="OGC1" s="383"/>
      <c r="OGD1" s="383"/>
      <c r="OGE1" s="383"/>
      <c r="OGF1" s="383"/>
      <c r="OGG1" s="383"/>
      <c r="OGH1" s="383"/>
      <c r="OGI1" s="383"/>
      <c r="OGJ1" s="383"/>
      <c r="OGK1" s="383"/>
      <c r="OGL1" s="383"/>
      <c r="OGM1" s="383"/>
      <c r="OGN1" s="383"/>
      <c r="OGO1" s="383"/>
      <c r="OGP1" s="383"/>
      <c r="OGQ1" s="383"/>
      <c r="OGR1" s="383"/>
      <c r="OGS1" s="383"/>
      <c r="OGT1" s="383"/>
      <c r="OGU1" s="383"/>
      <c r="OGV1" s="383"/>
      <c r="OGW1" s="383"/>
      <c r="OGX1" s="383"/>
      <c r="OGY1" s="383"/>
      <c r="OGZ1" s="383"/>
      <c r="OHA1" s="383"/>
      <c r="OHB1" s="383"/>
      <c r="OHC1" s="383"/>
      <c r="OHD1" s="383"/>
      <c r="OHE1" s="383"/>
      <c r="OHF1" s="383"/>
      <c r="OHG1" s="383"/>
      <c r="OHH1" s="383"/>
      <c r="OHI1" s="383"/>
      <c r="OHJ1" s="383"/>
      <c r="OHK1" s="383"/>
      <c r="OHL1" s="383"/>
      <c r="OHM1" s="383"/>
      <c r="OHN1" s="383"/>
      <c r="OHO1" s="383"/>
      <c r="OHP1" s="383"/>
      <c r="OHQ1" s="383"/>
      <c r="OHR1" s="383"/>
      <c r="OHS1" s="383"/>
      <c r="OHT1" s="383"/>
      <c r="OHU1" s="383"/>
      <c r="OHV1" s="383"/>
      <c r="OHW1" s="383"/>
      <c r="OHX1" s="383"/>
      <c r="OHY1" s="383"/>
      <c r="OHZ1" s="383"/>
      <c r="OIA1" s="383"/>
      <c r="OIB1" s="383"/>
      <c r="OIC1" s="383"/>
      <c r="OID1" s="383"/>
      <c r="OIE1" s="383"/>
      <c r="OIF1" s="383"/>
      <c r="OIG1" s="383"/>
      <c r="OIH1" s="383"/>
      <c r="OII1" s="383"/>
      <c r="OIJ1" s="383"/>
      <c r="OIK1" s="383"/>
      <c r="OIL1" s="383"/>
      <c r="OIM1" s="383"/>
      <c r="OIN1" s="383"/>
      <c r="OIO1" s="383"/>
      <c r="OIP1" s="383"/>
      <c r="OIQ1" s="383"/>
      <c r="OIR1" s="383"/>
      <c r="OIS1" s="383"/>
      <c r="OIT1" s="383"/>
      <c r="OIU1" s="383"/>
      <c r="OIV1" s="383"/>
      <c r="OIW1" s="383"/>
      <c r="OIX1" s="383"/>
      <c r="OIY1" s="383"/>
      <c r="OIZ1" s="383"/>
      <c r="OJA1" s="383"/>
      <c r="OJB1" s="383"/>
      <c r="OJC1" s="383"/>
      <c r="OJD1" s="383"/>
      <c r="OJE1" s="383"/>
      <c r="OJF1" s="383"/>
      <c r="OJG1" s="383"/>
      <c r="OJH1" s="383"/>
      <c r="OJI1" s="383"/>
      <c r="OJJ1" s="383"/>
      <c r="OJK1" s="383"/>
      <c r="OJL1" s="383"/>
      <c r="OJM1" s="383"/>
      <c r="OJN1" s="383"/>
      <c r="OJO1" s="383"/>
      <c r="OJP1" s="383"/>
      <c r="OJQ1" s="383"/>
      <c r="OJR1" s="383"/>
      <c r="OJS1" s="383"/>
      <c r="OJT1" s="383"/>
      <c r="OJU1" s="383"/>
      <c r="OJV1" s="383"/>
      <c r="OJW1" s="383"/>
      <c r="OJX1" s="383"/>
      <c r="OJY1" s="383"/>
      <c r="OJZ1" s="383"/>
      <c r="OKA1" s="383"/>
      <c r="OKB1" s="383"/>
      <c r="OKC1" s="383"/>
      <c r="OKD1" s="383"/>
      <c r="OKE1" s="383"/>
      <c r="OKF1" s="383"/>
      <c r="OKG1" s="383"/>
      <c r="OKH1" s="383"/>
      <c r="OKI1" s="383"/>
      <c r="OKJ1" s="383"/>
      <c r="OKK1" s="383"/>
      <c r="OKL1" s="383"/>
      <c r="OKM1" s="383"/>
      <c r="OKN1" s="383"/>
      <c r="OKO1" s="383"/>
      <c r="OKP1" s="383"/>
      <c r="OKQ1" s="383"/>
      <c r="OKR1" s="383"/>
      <c r="OKS1" s="383"/>
      <c r="OKT1" s="383"/>
      <c r="OKU1" s="383"/>
      <c r="OKV1" s="383"/>
      <c r="OKW1" s="383"/>
      <c r="OKX1" s="383"/>
      <c r="OKY1" s="383"/>
      <c r="OKZ1" s="383"/>
      <c r="OLA1" s="383"/>
      <c r="OLB1" s="383"/>
      <c r="OLC1" s="383"/>
      <c r="OLD1" s="383"/>
      <c r="OLE1" s="383"/>
      <c r="OLF1" s="383"/>
      <c r="OLG1" s="383"/>
      <c r="OLH1" s="383"/>
      <c r="OLI1" s="383"/>
      <c r="OLJ1" s="383"/>
      <c r="OLK1" s="383"/>
      <c r="OLL1" s="383"/>
      <c r="OLM1" s="383"/>
      <c r="OLN1" s="383"/>
      <c r="OLO1" s="383"/>
      <c r="OLP1" s="383"/>
      <c r="OLQ1" s="383"/>
      <c r="OLR1" s="383"/>
      <c r="OLS1" s="383"/>
      <c r="OLT1" s="383"/>
      <c r="OLU1" s="383"/>
      <c r="OLV1" s="383"/>
      <c r="OLW1" s="383"/>
      <c r="OLX1" s="383"/>
      <c r="OLY1" s="383"/>
      <c r="OLZ1" s="383"/>
      <c r="OMA1" s="383"/>
      <c r="OMB1" s="383"/>
      <c r="OMC1" s="383"/>
      <c r="OMD1" s="383"/>
      <c r="OME1" s="383"/>
      <c r="OMF1" s="383"/>
      <c r="OMG1" s="383"/>
      <c r="OMH1" s="383"/>
      <c r="OMI1" s="383"/>
      <c r="OMJ1" s="383"/>
      <c r="OMK1" s="383"/>
      <c r="OML1" s="383"/>
      <c r="OMM1" s="383"/>
      <c r="OMN1" s="383"/>
      <c r="OMO1" s="383"/>
      <c r="OMP1" s="383"/>
      <c r="OMQ1" s="383"/>
      <c r="OMR1" s="383"/>
      <c r="OMS1" s="383"/>
      <c r="OMT1" s="383"/>
      <c r="OMU1" s="383"/>
      <c r="OMV1" s="383"/>
      <c r="OMW1" s="383"/>
      <c r="OMX1" s="383"/>
      <c r="OMY1" s="383"/>
      <c r="OMZ1" s="383"/>
      <c r="ONA1" s="383"/>
      <c r="ONB1" s="383"/>
      <c r="ONC1" s="383"/>
      <c r="OND1" s="383"/>
      <c r="ONE1" s="383"/>
      <c r="ONF1" s="383"/>
      <c r="ONG1" s="383"/>
      <c r="ONH1" s="383"/>
      <c r="ONI1" s="383"/>
      <c r="ONJ1" s="383"/>
      <c r="ONK1" s="383"/>
      <c r="ONL1" s="383"/>
      <c r="ONM1" s="383"/>
      <c r="ONN1" s="383"/>
      <c r="ONO1" s="383"/>
      <c r="ONP1" s="383"/>
      <c r="ONQ1" s="383"/>
      <c r="ONR1" s="383"/>
      <c r="ONS1" s="383"/>
      <c r="ONT1" s="383"/>
      <c r="ONU1" s="383"/>
      <c r="ONV1" s="383"/>
      <c r="ONW1" s="383"/>
      <c r="ONX1" s="383"/>
      <c r="ONY1" s="383"/>
      <c r="ONZ1" s="383"/>
      <c r="OOA1" s="383"/>
      <c r="OOB1" s="383"/>
      <c r="OOC1" s="383"/>
      <c r="OOD1" s="383"/>
      <c r="OOE1" s="383"/>
      <c r="OOF1" s="383"/>
      <c r="OOG1" s="383"/>
      <c r="OOH1" s="383"/>
      <c r="OOI1" s="383"/>
      <c r="OOJ1" s="383"/>
      <c r="OOK1" s="383"/>
      <c r="OOL1" s="383"/>
      <c r="OOM1" s="383"/>
      <c r="OON1" s="383"/>
      <c r="OOO1" s="383"/>
      <c r="OOP1" s="383"/>
      <c r="OOQ1" s="383"/>
      <c r="OOR1" s="383"/>
      <c r="OOS1" s="383"/>
      <c r="OOT1" s="383"/>
      <c r="OOU1" s="383"/>
      <c r="OOV1" s="383"/>
      <c r="OOW1" s="383"/>
      <c r="OOX1" s="383"/>
      <c r="OOY1" s="383"/>
      <c r="OOZ1" s="383"/>
      <c r="OPA1" s="383"/>
      <c r="OPB1" s="383"/>
      <c r="OPC1" s="383"/>
      <c r="OPD1" s="383"/>
      <c r="OPE1" s="383"/>
      <c r="OPF1" s="383"/>
      <c r="OPG1" s="383"/>
      <c r="OPH1" s="383"/>
      <c r="OPI1" s="383"/>
      <c r="OPJ1" s="383"/>
      <c r="OPK1" s="383"/>
      <c r="OPL1" s="383"/>
      <c r="OPM1" s="383"/>
      <c r="OPN1" s="383"/>
      <c r="OPO1" s="383"/>
      <c r="OPP1" s="383"/>
      <c r="OPQ1" s="383"/>
      <c r="OPR1" s="383"/>
      <c r="OPS1" s="383"/>
      <c r="OPT1" s="383"/>
      <c r="OPU1" s="383"/>
      <c r="OPV1" s="383"/>
      <c r="OPW1" s="383"/>
      <c r="OPX1" s="383"/>
      <c r="OPY1" s="383"/>
      <c r="OPZ1" s="383"/>
      <c r="OQA1" s="383"/>
      <c r="OQB1" s="383"/>
      <c r="OQC1" s="383"/>
      <c r="OQD1" s="383"/>
      <c r="OQE1" s="383"/>
      <c r="OQF1" s="383"/>
      <c r="OQG1" s="383"/>
      <c r="OQH1" s="383"/>
      <c r="OQI1" s="383"/>
      <c r="OQJ1" s="383"/>
      <c r="OQK1" s="383"/>
      <c r="OQL1" s="383"/>
      <c r="OQM1" s="383"/>
      <c r="OQN1" s="383"/>
      <c r="OQO1" s="383"/>
      <c r="OQP1" s="383"/>
      <c r="OQQ1" s="383"/>
      <c r="OQR1" s="383"/>
      <c r="OQS1" s="383"/>
      <c r="OQT1" s="383"/>
      <c r="OQU1" s="383"/>
      <c r="OQV1" s="383"/>
      <c r="OQW1" s="383"/>
      <c r="OQX1" s="383"/>
      <c r="OQY1" s="383"/>
      <c r="OQZ1" s="383"/>
      <c r="ORA1" s="383"/>
      <c r="ORB1" s="383"/>
      <c r="ORC1" s="383"/>
      <c r="ORD1" s="383"/>
      <c r="ORE1" s="383"/>
      <c r="ORF1" s="383"/>
      <c r="ORG1" s="383"/>
      <c r="ORH1" s="383"/>
      <c r="ORI1" s="383"/>
      <c r="ORJ1" s="383"/>
      <c r="ORK1" s="383"/>
      <c r="ORL1" s="383"/>
      <c r="ORM1" s="383"/>
      <c r="ORN1" s="383"/>
      <c r="ORO1" s="383"/>
      <c r="ORP1" s="383"/>
      <c r="ORQ1" s="383"/>
      <c r="ORR1" s="383"/>
      <c r="ORS1" s="383"/>
      <c r="ORT1" s="383"/>
      <c r="ORU1" s="383"/>
      <c r="ORV1" s="383"/>
      <c r="ORW1" s="383"/>
      <c r="ORX1" s="383"/>
      <c r="ORY1" s="383"/>
      <c r="ORZ1" s="383"/>
      <c r="OSA1" s="383"/>
      <c r="OSB1" s="383"/>
      <c r="OSC1" s="383"/>
      <c r="OSD1" s="383"/>
      <c r="OSE1" s="383"/>
      <c r="OSF1" s="383"/>
      <c r="OSG1" s="383"/>
      <c r="OSH1" s="383"/>
      <c r="OSI1" s="383"/>
      <c r="OSJ1" s="383"/>
      <c r="OSK1" s="383"/>
      <c r="OSL1" s="383"/>
      <c r="OSM1" s="383"/>
      <c r="OSN1" s="383"/>
      <c r="OSO1" s="383"/>
      <c r="OSP1" s="383"/>
      <c r="OSQ1" s="383"/>
      <c r="OSR1" s="383"/>
      <c r="OSS1" s="383"/>
      <c r="OST1" s="383"/>
      <c r="OSU1" s="383"/>
      <c r="OSV1" s="383"/>
      <c r="OSW1" s="383"/>
      <c r="OSX1" s="383"/>
      <c r="OSY1" s="383"/>
      <c r="OSZ1" s="383"/>
      <c r="OTA1" s="383"/>
      <c r="OTB1" s="383"/>
      <c r="OTC1" s="383"/>
      <c r="OTD1" s="383"/>
      <c r="OTE1" s="383"/>
      <c r="OTF1" s="383"/>
      <c r="OTG1" s="383"/>
      <c r="OTH1" s="383"/>
      <c r="OTI1" s="383"/>
      <c r="OTJ1" s="383"/>
      <c r="OTK1" s="383"/>
      <c r="OTL1" s="383"/>
      <c r="OTM1" s="383"/>
      <c r="OTN1" s="383"/>
      <c r="OTO1" s="383"/>
      <c r="OTP1" s="383"/>
      <c r="OTQ1" s="383"/>
      <c r="OTR1" s="383"/>
      <c r="OTS1" s="383"/>
      <c r="OTT1" s="383"/>
      <c r="OTU1" s="383"/>
      <c r="OTV1" s="383"/>
      <c r="OTW1" s="383"/>
      <c r="OTX1" s="383"/>
      <c r="OTY1" s="383"/>
      <c r="OTZ1" s="383"/>
      <c r="OUA1" s="383"/>
      <c r="OUB1" s="383"/>
      <c r="OUC1" s="383"/>
      <c r="OUD1" s="383"/>
      <c r="OUE1" s="383"/>
      <c r="OUF1" s="383"/>
      <c r="OUG1" s="383"/>
      <c r="OUH1" s="383"/>
      <c r="OUI1" s="383"/>
      <c r="OUJ1" s="383"/>
      <c r="OUK1" s="383"/>
      <c r="OUL1" s="383"/>
      <c r="OUM1" s="383"/>
      <c r="OUN1" s="383"/>
      <c r="OUO1" s="383"/>
      <c r="OUP1" s="383"/>
      <c r="OUQ1" s="383"/>
      <c r="OUR1" s="383"/>
      <c r="OUS1" s="383"/>
      <c r="OUT1" s="383"/>
      <c r="OUU1" s="383"/>
      <c r="OUV1" s="383"/>
      <c r="OUW1" s="383"/>
      <c r="OUX1" s="383"/>
      <c r="OUY1" s="383"/>
      <c r="OUZ1" s="383"/>
      <c r="OVA1" s="383"/>
      <c r="OVB1" s="383"/>
      <c r="OVC1" s="383"/>
      <c r="OVD1" s="383"/>
      <c r="OVE1" s="383"/>
      <c r="OVF1" s="383"/>
      <c r="OVG1" s="383"/>
      <c r="OVH1" s="383"/>
      <c r="OVI1" s="383"/>
      <c r="OVJ1" s="383"/>
      <c r="OVK1" s="383"/>
      <c r="OVL1" s="383"/>
      <c r="OVM1" s="383"/>
      <c r="OVN1" s="383"/>
      <c r="OVO1" s="383"/>
      <c r="OVP1" s="383"/>
      <c r="OVQ1" s="383"/>
      <c r="OVR1" s="383"/>
      <c r="OVS1" s="383"/>
      <c r="OVT1" s="383"/>
      <c r="OVU1" s="383"/>
      <c r="OVV1" s="383"/>
      <c r="OVW1" s="383"/>
      <c r="OVX1" s="383"/>
      <c r="OVY1" s="383"/>
      <c r="OVZ1" s="383"/>
      <c r="OWA1" s="383"/>
      <c r="OWB1" s="383"/>
      <c r="OWC1" s="383"/>
      <c r="OWD1" s="383"/>
      <c r="OWE1" s="383"/>
      <c r="OWF1" s="383"/>
      <c r="OWG1" s="383"/>
      <c r="OWH1" s="383"/>
      <c r="OWI1" s="383"/>
      <c r="OWJ1" s="383"/>
      <c r="OWK1" s="383"/>
      <c r="OWL1" s="383"/>
      <c r="OWM1" s="383"/>
      <c r="OWN1" s="383"/>
      <c r="OWO1" s="383"/>
      <c r="OWP1" s="383"/>
      <c r="OWQ1" s="383"/>
      <c r="OWR1" s="383"/>
      <c r="OWS1" s="383"/>
      <c r="OWT1" s="383"/>
      <c r="OWU1" s="383"/>
      <c r="OWV1" s="383"/>
      <c r="OWW1" s="383"/>
      <c r="OWX1" s="383"/>
      <c r="OWY1" s="383"/>
      <c r="OWZ1" s="383"/>
      <c r="OXA1" s="383"/>
      <c r="OXB1" s="383"/>
      <c r="OXC1" s="383"/>
      <c r="OXD1" s="383"/>
      <c r="OXE1" s="383"/>
      <c r="OXF1" s="383"/>
      <c r="OXG1" s="383"/>
      <c r="OXH1" s="383"/>
      <c r="OXI1" s="383"/>
      <c r="OXJ1" s="383"/>
      <c r="OXK1" s="383"/>
      <c r="OXL1" s="383"/>
      <c r="OXM1" s="383"/>
      <c r="OXN1" s="383"/>
      <c r="OXO1" s="383"/>
      <c r="OXP1" s="383"/>
      <c r="OXQ1" s="383"/>
      <c r="OXR1" s="383"/>
      <c r="OXS1" s="383"/>
      <c r="OXT1" s="383"/>
      <c r="OXU1" s="383"/>
      <c r="OXV1" s="383"/>
      <c r="OXW1" s="383"/>
      <c r="OXX1" s="383"/>
      <c r="OXY1" s="383"/>
      <c r="OXZ1" s="383"/>
      <c r="OYA1" s="383"/>
      <c r="OYB1" s="383"/>
      <c r="OYC1" s="383"/>
      <c r="OYD1" s="383"/>
      <c r="OYE1" s="383"/>
      <c r="OYF1" s="383"/>
      <c r="OYG1" s="383"/>
      <c r="OYH1" s="383"/>
      <c r="OYI1" s="383"/>
      <c r="OYJ1" s="383"/>
      <c r="OYK1" s="383"/>
      <c r="OYL1" s="383"/>
      <c r="OYM1" s="383"/>
      <c r="OYN1" s="383"/>
      <c r="OYO1" s="383"/>
      <c r="OYP1" s="383"/>
      <c r="OYQ1" s="383"/>
      <c r="OYR1" s="383"/>
      <c r="OYS1" s="383"/>
      <c r="OYT1" s="383"/>
      <c r="OYU1" s="383"/>
      <c r="OYV1" s="383"/>
      <c r="OYW1" s="383"/>
      <c r="OYX1" s="383"/>
      <c r="OYY1" s="383"/>
      <c r="OYZ1" s="383"/>
      <c r="OZA1" s="383"/>
      <c r="OZB1" s="383"/>
      <c r="OZC1" s="383"/>
      <c r="OZD1" s="383"/>
      <c r="OZE1" s="383"/>
      <c r="OZF1" s="383"/>
      <c r="OZG1" s="383"/>
      <c r="OZH1" s="383"/>
      <c r="OZI1" s="383"/>
      <c r="OZJ1" s="383"/>
      <c r="OZK1" s="383"/>
      <c r="OZL1" s="383"/>
      <c r="OZM1" s="383"/>
      <c r="OZN1" s="383"/>
      <c r="OZO1" s="383"/>
      <c r="OZP1" s="383"/>
      <c r="OZQ1" s="383"/>
      <c r="OZR1" s="383"/>
      <c r="OZS1" s="383"/>
      <c r="OZT1" s="383"/>
      <c r="OZU1" s="383"/>
      <c r="OZV1" s="383"/>
      <c r="OZW1" s="383"/>
      <c r="OZX1" s="383"/>
      <c r="OZY1" s="383"/>
      <c r="OZZ1" s="383"/>
      <c r="PAA1" s="383"/>
      <c r="PAB1" s="383"/>
      <c r="PAC1" s="383"/>
      <c r="PAD1" s="383"/>
      <c r="PAE1" s="383"/>
      <c r="PAF1" s="383"/>
      <c r="PAG1" s="383"/>
      <c r="PAH1" s="383"/>
      <c r="PAI1" s="383"/>
      <c r="PAJ1" s="383"/>
      <c r="PAK1" s="383"/>
      <c r="PAL1" s="383"/>
      <c r="PAM1" s="383"/>
      <c r="PAN1" s="383"/>
      <c r="PAO1" s="383"/>
      <c r="PAP1" s="383"/>
      <c r="PAQ1" s="383"/>
      <c r="PAR1" s="383"/>
      <c r="PAS1" s="383"/>
      <c r="PAT1" s="383"/>
      <c r="PAU1" s="383"/>
      <c r="PAV1" s="383"/>
      <c r="PAW1" s="383"/>
      <c r="PAX1" s="383"/>
      <c r="PAY1" s="383"/>
      <c r="PAZ1" s="383"/>
      <c r="PBA1" s="383"/>
      <c r="PBB1" s="383"/>
      <c r="PBC1" s="383"/>
      <c r="PBD1" s="383"/>
      <c r="PBE1" s="383"/>
      <c r="PBF1" s="383"/>
      <c r="PBG1" s="383"/>
      <c r="PBH1" s="383"/>
      <c r="PBI1" s="383"/>
      <c r="PBJ1" s="383"/>
      <c r="PBK1" s="383"/>
      <c r="PBL1" s="383"/>
      <c r="PBM1" s="383"/>
      <c r="PBN1" s="383"/>
      <c r="PBO1" s="383"/>
      <c r="PBP1" s="383"/>
      <c r="PBQ1" s="383"/>
      <c r="PBR1" s="383"/>
      <c r="PBS1" s="383"/>
      <c r="PBT1" s="383"/>
      <c r="PBU1" s="383"/>
      <c r="PBV1" s="383"/>
      <c r="PBW1" s="383"/>
      <c r="PBX1" s="383"/>
      <c r="PBY1" s="383"/>
      <c r="PBZ1" s="383"/>
      <c r="PCA1" s="383"/>
      <c r="PCB1" s="383"/>
      <c r="PCC1" s="383"/>
      <c r="PCD1" s="383"/>
      <c r="PCE1" s="383"/>
      <c r="PCF1" s="383"/>
      <c r="PCG1" s="383"/>
      <c r="PCH1" s="383"/>
      <c r="PCI1" s="383"/>
      <c r="PCJ1" s="383"/>
      <c r="PCK1" s="383"/>
      <c r="PCL1" s="383"/>
      <c r="PCM1" s="383"/>
      <c r="PCN1" s="383"/>
      <c r="PCO1" s="383"/>
      <c r="PCP1" s="383"/>
      <c r="PCQ1" s="383"/>
      <c r="PCR1" s="383"/>
      <c r="PCS1" s="383"/>
      <c r="PCT1" s="383"/>
      <c r="PCU1" s="383"/>
      <c r="PCV1" s="383"/>
      <c r="PCW1" s="383"/>
      <c r="PCX1" s="383"/>
      <c r="PCY1" s="383"/>
      <c r="PCZ1" s="383"/>
      <c r="PDA1" s="383"/>
      <c r="PDB1" s="383"/>
      <c r="PDC1" s="383"/>
      <c r="PDD1" s="383"/>
      <c r="PDE1" s="383"/>
      <c r="PDF1" s="383"/>
      <c r="PDG1" s="383"/>
      <c r="PDH1" s="383"/>
      <c r="PDI1" s="383"/>
      <c r="PDJ1" s="383"/>
      <c r="PDK1" s="383"/>
      <c r="PDL1" s="383"/>
      <c r="PDM1" s="383"/>
      <c r="PDN1" s="383"/>
      <c r="PDO1" s="383"/>
      <c r="PDP1" s="383"/>
      <c r="PDQ1" s="383"/>
      <c r="PDR1" s="383"/>
      <c r="PDS1" s="383"/>
      <c r="PDT1" s="383"/>
      <c r="PDU1" s="383"/>
      <c r="PDV1" s="383"/>
      <c r="PDW1" s="383"/>
      <c r="PDX1" s="383"/>
      <c r="PDY1" s="383"/>
      <c r="PDZ1" s="383"/>
      <c r="PEA1" s="383"/>
      <c r="PEB1" s="383"/>
      <c r="PEC1" s="383"/>
      <c r="PED1" s="383"/>
      <c r="PEE1" s="383"/>
      <c r="PEF1" s="383"/>
      <c r="PEG1" s="383"/>
      <c r="PEH1" s="383"/>
      <c r="PEI1" s="383"/>
      <c r="PEJ1" s="383"/>
      <c r="PEK1" s="383"/>
      <c r="PEL1" s="383"/>
      <c r="PEM1" s="383"/>
      <c r="PEN1" s="383"/>
      <c r="PEO1" s="383"/>
      <c r="PEP1" s="383"/>
      <c r="PEQ1" s="383"/>
      <c r="PER1" s="383"/>
      <c r="PES1" s="383"/>
      <c r="PET1" s="383"/>
      <c r="PEU1" s="383"/>
      <c r="PEV1" s="383"/>
      <c r="PEW1" s="383"/>
      <c r="PEX1" s="383"/>
      <c r="PEY1" s="383"/>
      <c r="PEZ1" s="383"/>
      <c r="PFA1" s="383"/>
      <c r="PFB1" s="383"/>
      <c r="PFC1" s="383"/>
      <c r="PFD1" s="383"/>
      <c r="PFE1" s="383"/>
      <c r="PFF1" s="383"/>
      <c r="PFG1" s="383"/>
      <c r="PFH1" s="383"/>
      <c r="PFI1" s="383"/>
      <c r="PFJ1" s="383"/>
      <c r="PFK1" s="383"/>
      <c r="PFL1" s="383"/>
      <c r="PFM1" s="383"/>
      <c r="PFN1" s="383"/>
      <c r="PFO1" s="383"/>
      <c r="PFP1" s="383"/>
      <c r="PFQ1" s="383"/>
      <c r="PFR1" s="383"/>
      <c r="PFS1" s="383"/>
      <c r="PFT1" s="383"/>
      <c r="PFU1" s="383"/>
      <c r="PFV1" s="383"/>
      <c r="PFW1" s="383"/>
      <c r="PFX1" s="383"/>
      <c r="PFY1" s="383"/>
      <c r="PFZ1" s="383"/>
      <c r="PGA1" s="383"/>
      <c r="PGB1" s="383"/>
      <c r="PGC1" s="383"/>
      <c r="PGD1" s="383"/>
      <c r="PGE1" s="383"/>
      <c r="PGF1" s="383"/>
      <c r="PGG1" s="383"/>
      <c r="PGH1" s="383"/>
      <c r="PGI1" s="383"/>
      <c r="PGJ1" s="383"/>
      <c r="PGK1" s="383"/>
      <c r="PGL1" s="383"/>
      <c r="PGM1" s="383"/>
      <c r="PGN1" s="383"/>
      <c r="PGO1" s="383"/>
      <c r="PGP1" s="383"/>
      <c r="PGQ1" s="383"/>
      <c r="PGR1" s="383"/>
      <c r="PGS1" s="383"/>
      <c r="PGT1" s="383"/>
      <c r="PGU1" s="383"/>
      <c r="PGV1" s="383"/>
      <c r="PGW1" s="383"/>
      <c r="PGX1" s="383"/>
      <c r="PGY1" s="383"/>
      <c r="PGZ1" s="383"/>
      <c r="PHA1" s="383"/>
      <c r="PHB1" s="383"/>
      <c r="PHC1" s="383"/>
      <c r="PHD1" s="383"/>
      <c r="PHE1" s="383"/>
      <c r="PHF1" s="383"/>
      <c r="PHG1" s="383"/>
      <c r="PHH1" s="383"/>
      <c r="PHI1" s="383"/>
      <c r="PHJ1" s="383"/>
      <c r="PHK1" s="383"/>
      <c r="PHL1" s="383"/>
      <c r="PHM1" s="383"/>
      <c r="PHN1" s="383"/>
      <c r="PHO1" s="383"/>
      <c r="PHP1" s="383"/>
      <c r="PHQ1" s="383"/>
      <c r="PHR1" s="383"/>
      <c r="PHS1" s="383"/>
      <c r="PHT1" s="383"/>
      <c r="PHU1" s="383"/>
      <c r="PHV1" s="383"/>
      <c r="PHW1" s="383"/>
      <c r="PHX1" s="383"/>
      <c r="PHY1" s="383"/>
      <c r="PHZ1" s="383"/>
      <c r="PIA1" s="383"/>
      <c r="PIB1" s="383"/>
      <c r="PIC1" s="383"/>
      <c r="PID1" s="383"/>
      <c r="PIE1" s="383"/>
      <c r="PIF1" s="383"/>
      <c r="PIG1" s="383"/>
      <c r="PIH1" s="383"/>
      <c r="PII1" s="383"/>
      <c r="PIJ1" s="383"/>
      <c r="PIK1" s="383"/>
      <c r="PIL1" s="383"/>
      <c r="PIM1" s="383"/>
      <c r="PIN1" s="383"/>
      <c r="PIO1" s="383"/>
      <c r="PIP1" s="383"/>
      <c r="PIQ1" s="383"/>
      <c r="PIR1" s="383"/>
      <c r="PIS1" s="383"/>
      <c r="PIT1" s="383"/>
      <c r="PIU1" s="383"/>
      <c r="PIV1" s="383"/>
      <c r="PIW1" s="383"/>
      <c r="PIX1" s="383"/>
      <c r="PIY1" s="383"/>
      <c r="PIZ1" s="383"/>
      <c r="PJA1" s="383"/>
      <c r="PJB1" s="383"/>
      <c r="PJC1" s="383"/>
      <c r="PJD1" s="383"/>
      <c r="PJE1" s="383"/>
      <c r="PJF1" s="383"/>
      <c r="PJG1" s="383"/>
      <c r="PJH1" s="383"/>
      <c r="PJI1" s="383"/>
      <c r="PJJ1" s="383"/>
      <c r="PJK1" s="383"/>
      <c r="PJL1" s="383"/>
      <c r="PJM1" s="383"/>
      <c r="PJN1" s="383"/>
      <c r="PJO1" s="383"/>
      <c r="PJP1" s="383"/>
      <c r="PJQ1" s="383"/>
      <c r="PJR1" s="383"/>
      <c r="PJS1" s="383"/>
      <c r="PJT1" s="383"/>
      <c r="PJU1" s="383"/>
      <c r="PJV1" s="383"/>
      <c r="PJW1" s="383"/>
      <c r="PJX1" s="383"/>
      <c r="PJY1" s="383"/>
      <c r="PJZ1" s="383"/>
      <c r="PKA1" s="383"/>
      <c r="PKB1" s="383"/>
      <c r="PKC1" s="383"/>
      <c r="PKD1" s="383"/>
      <c r="PKE1" s="383"/>
      <c r="PKF1" s="383"/>
      <c r="PKG1" s="383"/>
      <c r="PKH1" s="383"/>
      <c r="PKI1" s="383"/>
      <c r="PKJ1" s="383"/>
      <c r="PKK1" s="383"/>
      <c r="PKL1" s="383"/>
      <c r="PKM1" s="383"/>
      <c r="PKN1" s="383"/>
      <c r="PKO1" s="383"/>
      <c r="PKP1" s="383"/>
      <c r="PKQ1" s="383"/>
      <c r="PKR1" s="383"/>
      <c r="PKS1" s="383"/>
      <c r="PKT1" s="383"/>
      <c r="PKU1" s="383"/>
      <c r="PKV1" s="383"/>
      <c r="PKW1" s="383"/>
      <c r="PKX1" s="383"/>
      <c r="PKY1" s="383"/>
      <c r="PKZ1" s="383"/>
      <c r="PLA1" s="383"/>
      <c r="PLB1" s="383"/>
      <c r="PLC1" s="383"/>
      <c r="PLD1" s="383"/>
      <c r="PLE1" s="383"/>
      <c r="PLF1" s="383"/>
      <c r="PLG1" s="383"/>
      <c r="PLH1" s="383"/>
      <c r="PLI1" s="383"/>
      <c r="PLJ1" s="383"/>
      <c r="PLK1" s="383"/>
      <c r="PLL1" s="383"/>
      <c r="PLM1" s="383"/>
      <c r="PLN1" s="383"/>
      <c r="PLO1" s="383"/>
      <c r="PLP1" s="383"/>
      <c r="PLQ1" s="383"/>
      <c r="PLR1" s="383"/>
      <c r="PLS1" s="383"/>
      <c r="PLT1" s="383"/>
      <c r="PLU1" s="383"/>
      <c r="PLV1" s="383"/>
      <c r="PLW1" s="383"/>
      <c r="PLX1" s="383"/>
      <c r="PLY1" s="383"/>
      <c r="PLZ1" s="383"/>
      <c r="PMA1" s="383"/>
      <c r="PMB1" s="383"/>
      <c r="PMC1" s="383"/>
      <c r="PMD1" s="383"/>
      <c r="PME1" s="383"/>
      <c r="PMF1" s="383"/>
      <c r="PMG1" s="383"/>
      <c r="PMH1" s="383"/>
      <c r="PMI1" s="383"/>
      <c r="PMJ1" s="383"/>
      <c r="PMK1" s="383"/>
      <c r="PML1" s="383"/>
      <c r="PMM1" s="383"/>
      <c r="PMN1" s="383"/>
      <c r="PMO1" s="383"/>
      <c r="PMP1" s="383"/>
      <c r="PMQ1" s="383"/>
      <c r="PMR1" s="383"/>
      <c r="PMS1" s="383"/>
      <c r="PMT1" s="383"/>
      <c r="PMU1" s="383"/>
      <c r="PMV1" s="383"/>
      <c r="PMW1" s="383"/>
      <c r="PMX1" s="383"/>
      <c r="PMY1" s="383"/>
      <c r="PMZ1" s="383"/>
      <c r="PNA1" s="383"/>
      <c r="PNB1" s="383"/>
      <c r="PNC1" s="383"/>
      <c r="PND1" s="383"/>
      <c r="PNE1" s="383"/>
      <c r="PNF1" s="383"/>
      <c r="PNG1" s="383"/>
      <c r="PNH1" s="383"/>
      <c r="PNI1" s="383"/>
      <c r="PNJ1" s="383"/>
      <c r="PNK1" s="383"/>
      <c r="PNL1" s="383"/>
      <c r="PNM1" s="383"/>
      <c r="PNN1" s="383"/>
      <c r="PNO1" s="383"/>
      <c r="PNP1" s="383"/>
      <c r="PNQ1" s="383"/>
      <c r="PNR1" s="383"/>
      <c r="PNS1" s="383"/>
      <c r="PNT1" s="383"/>
      <c r="PNU1" s="383"/>
      <c r="PNV1" s="383"/>
      <c r="PNW1" s="383"/>
      <c r="PNX1" s="383"/>
      <c r="PNY1" s="383"/>
      <c r="PNZ1" s="383"/>
      <c r="POA1" s="383"/>
      <c r="POB1" s="383"/>
      <c r="POC1" s="383"/>
      <c r="POD1" s="383"/>
      <c r="POE1" s="383"/>
      <c r="POF1" s="383"/>
      <c r="POG1" s="383"/>
      <c r="POH1" s="383"/>
      <c r="POI1" s="383"/>
      <c r="POJ1" s="383"/>
      <c r="POK1" s="383"/>
      <c r="POL1" s="383"/>
      <c r="POM1" s="383"/>
      <c r="PON1" s="383"/>
      <c r="POO1" s="383"/>
      <c r="POP1" s="383"/>
      <c r="POQ1" s="383"/>
      <c r="POR1" s="383"/>
      <c r="POS1" s="383"/>
      <c r="POT1" s="383"/>
      <c r="POU1" s="383"/>
      <c r="POV1" s="383"/>
      <c r="POW1" s="383"/>
      <c r="POX1" s="383"/>
      <c r="POY1" s="383"/>
      <c r="POZ1" s="383"/>
      <c r="PPA1" s="383"/>
      <c r="PPB1" s="383"/>
      <c r="PPC1" s="383"/>
      <c r="PPD1" s="383"/>
      <c r="PPE1" s="383"/>
      <c r="PPF1" s="383"/>
      <c r="PPG1" s="383"/>
      <c r="PPH1" s="383"/>
      <c r="PPI1" s="383"/>
      <c r="PPJ1" s="383"/>
      <c r="PPK1" s="383"/>
      <c r="PPL1" s="383"/>
      <c r="PPM1" s="383"/>
      <c r="PPN1" s="383"/>
      <c r="PPO1" s="383"/>
      <c r="PPP1" s="383"/>
      <c r="PPQ1" s="383"/>
      <c r="PPR1" s="383"/>
      <c r="PPS1" s="383"/>
      <c r="PPT1" s="383"/>
      <c r="PPU1" s="383"/>
      <c r="PPV1" s="383"/>
      <c r="PPW1" s="383"/>
      <c r="PPX1" s="383"/>
      <c r="PPY1" s="383"/>
      <c r="PPZ1" s="383"/>
      <c r="PQA1" s="383"/>
      <c r="PQB1" s="383"/>
      <c r="PQC1" s="383"/>
      <c r="PQD1" s="383"/>
      <c r="PQE1" s="383"/>
      <c r="PQF1" s="383"/>
      <c r="PQG1" s="383"/>
      <c r="PQH1" s="383"/>
      <c r="PQI1" s="383"/>
      <c r="PQJ1" s="383"/>
      <c r="PQK1" s="383"/>
      <c r="PQL1" s="383"/>
      <c r="PQM1" s="383"/>
      <c r="PQN1" s="383"/>
      <c r="PQO1" s="383"/>
      <c r="PQP1" s="383"/>
      <c r="PQQ1" s="383"/>
      <c r="PQR1" s="383"/>
      <c r="PQS1" s="383"/>
      <c r="PQT1" s="383"/>
      <c r="PQU1" s="383"/>
      <c r="PQV1" s="383"/>
      <c r="PQW1" s="383"/>
      <c r="PQX1" s="383"/>
      <c r="PQY1" s="383"/>
      <c r="PQZ1" s="383"/>
      <c r="PRA1" s="383"/>
      <c r="PRB1" s="383"/>
      <c r="PRC1" s="383"/>
      <c r="PRD1" s="383"/>
      <c r="PRE1" s="383"/>
      <c r="PRF1" s="383"/>
      <c r="PRG1" s="383"/>
      <c r="PRH1" s="383"/>
      <c r="PRI1" s="383"/>
      <c r="PRJ1" s="383"/>
      <c r="PRK1" s="383"/>
      <c r="PRL1" s="383"/>
      <c r="PRM1" s="383"/>
      <c r="PRN1" s="383"/>
      <c r="PRO1" s="383"/>
      <c r="PRP1" s="383"/>
      <c r="PRQ1" s="383"/>
      <c r="PRR1" s="383"/>
      <c r="PRS1" s="383"/>
      <c r="PRT1" s="383"/>
      <c r="PRU1" s="383"/>
      <c r="PRV1" s="383"/>
      <c r="PRW1" s="383"/>
      <c r="PRX1" s="383"/>
      <c r="PRY1" s="383"/>
      <c r="PRZ1" s="383"/>
      <c r="PSA1" s="383"/>
      <c r="PSB1" s="383"/>
      <c r="PSC1" s="383"/>
      <c r="PSD1" s="383"/>
      <c r="PSE1" s="383"/>
      <c r="PSF1" s="383"/>
      <c r="PSG1" s="383"/>
      <c r="PSH1" s="383"/>
      <c r="PSI1" s="383"/>
      <c r="PSJ1" s="383"/>
      <c r="PSK1" s="383"/>
      <c r="PSL1" s="383"/>
      <c r="PSM1" s="383"/>
      <c r="PSN1" s="383"/>
      <c r="PSO1" s="383"/>
      <c r="PSP1" s="383"/>
      <c r="PSQ1" s="383"/>
      <c r="PSR1" s="383"/>
      <c r="PSS1" s="383"/>
      <c r="PST1" s="383"/>
      <c r="PSU1" s="383"/>
      <c r="PSV1" s="383"/>
      <c r="PSW1" s="383"/>
      <c r="PSX1" s="383"/>
      <c r="PSY1" s="383"/>
      <c r="PSZ1" s="383"/>
      <c r="PTA1" s="383"/>
      <c r="PTB1" s="383"/>
      <c r="PTC1" s="383"/>
      <c r="PTD1" s="383"/>
      <c r="PTE1" s="383"/>
      <c r="PTF1" s="383"/>
      <c r="PTG1" s="383"/>
      <c r="PTH1" s="383"/>
      <c r="PTI1" s="383"/>
      <c r="PTJ1" s="383"/>
      <c r="PTK1" s="383"/>
      <c r="PTL1" s="383"/>
      <c r="PTM1" s="383"/>
      <c r="PTN1" s="383"/>
      <c r="PTO1" s="383"/>
      <c r="PTP1" s="383"/>
      <c r="PTQ1" s="383"/>
      <c r="PTR1" s="383"/>
      <c r="PTS1" s="383"/>
      <c r="PTT1" s="383"/>
      <c r="PTU1" s="383"/>
      <c r="PTV1" s="383"/>
      <c r="PTW1" s="383"/>
      <c r="PTX1" s="383"/>
      <c r="PTY1" s="383"/>
      <c r="PTZ1" s="383"/>
      <c r="PUA1" s="383"/>
      <c r="PUB1" s="383"/>
      <c r="PUC1" s="383"/>
      <c r="PUD1" s="383"/>
      <c r="PUE1" s="383"/>
      <c r="PUF1" s="383"/>
      <c r="PUG1" s="383"/>
      <c r="PUH1" s="383"/>
      <c r="PUI1" s="383"/>
      <c r="PUJ1" s="383"/>
      <c r="PUK1" s="383"/>
      <c r="PUL1" s="383"/>
      <c r="PUM1" s="383"/>
      <c r="PUN1" s="383"/>
      <c r="PUO1" s="383"/>
      <c r="PUP1" s="383"/>
      <c r="PUQ1" s="383"/>
      <c r="PUR1" s="383"/>
      <c r="PUS1" s="383"/>
      <c r="PUT1" s="383"/>
      <c r="PUU1" s="383"/>
      <c r="PUV1" s="383"/>
      <c r="PUW1" s="383"/>
      <c r="PUX1" s="383"/>
      <c r="PUY1" s="383"/>
      <c r="PUZ1" s="383"/>
      <c r="PVA1" s="383"/>
      <c r="PVB1" s="383"/>
      <c r="PVC1" s="383"/>
      <c r="PVD1" s="383"/>
      <c r="PVE1" s="383"/>
      <c r="PVF1" s="383"/>
      <c r="PVG1" s="383"/>
      <c r="PVH1" s="383"/>
      <c r="PVI1" s="383"/>
      <c r="PVJ1" s="383"/>
      <c r="PVK1" s="383"/>
      <c r="PVL1" s="383"/>
      <c r="PVM1" s="383"/>
      <c r="PVN1" s="383"/>
      <c r="PVO1" s="383"/>
      <c r="PVP1" s="383"/>
      <c r="PVQ1" s="383"/>
      <c r="PVR1" s="383"/>
      <c r="PVS1" s="383"/>
      <c r="PVT1" s="383"/>
      <c r="PVU1" s="383"/>
      <c r="PVV1" s="383"/>
      <c r="PVW1" s="383"/>
      <c r="PVX1" s="383"/>
      <c r="PVY1" s="383"/>
      <c r="PVZ1" s="383"/>
      <c r="PWA1" s="383"/>
      <c r="PWB1" s="383"/>
      <c r="PWC1" s="383"/>
      <c r="PWD1" s="383"/>
      <c r="PWE1" s="383"/>
      <c r="PWF1" s="383"/>
      <c r="PWG1" s="383"/>
      <c r="PWH1" s="383"/>
      <c r="PWI1" s="383"/>
      <c r="PWJ1" s="383"/>
      <c r="PWK1" s="383"/>
      <c r="PWL1" s="383"/>
      <c r="PWM1" s="383"/>
      <c r="PWN1" s="383"/>
      <c r="PWO1" s="383"/>
      <c r="PWP1" s="383"/>
      <c r="PWQ1" s="383"/>
      <c r="PWR1" s="383"/>
      <c r="PWS1" s="383"/>
      <c r="PWT1" s="383"/>
      <c r="PWU1" s="383"/>
      <c r="PWV1" s="383"/>
      <c r="PWW1" s="383"/>
      <c r="PWX1" s="383"/>
      <c r="PWY1" s="383"/>
      <c r="PWZ1" s="383"/>
      <c r="PXA1" s="383"/>
      <c r="PXB1" s="383"/>
      <c r="PXC1" s="383"/>
      <c r="PXD1" s="383"/>
      <c r="PXE1" s="383"/>
      <c r="PXF1" s="383"/>
      <c r="PXG1" s="383"/>
      <c r="PXH1" s="383"/>
      <c r="PXI1" s="383"/>
      <c r="PXJ1" s="383"/>
      <c r="PXK1" s="383"/>
      <c r="PXL1" s="383"/>
      <c r="PXM1" s="383"/>
      <c r="PXN1" s="383"/>
      <c r="PXO1" s="383"/>
      <c r="PXP1" s="383"/>
      <c r="PXQ1" s="383"/>
      <c r="PXR1" s="383"/>
      <c r="PXS1" s="383"/>
      <c r="PXT1" s="383"/>
      <c r="PXU1" s="383"/>
      <c r="PXV1" s="383"/>
      <c r="PXW1" s="383"/>
      <c r="PXX1" s="383"/>
      <c r="PXY1" s="383"/>
      <c r="PXZ1" s="383"/>
      <c r="PYA1" s="383"/>
      <c r="PYB1" s="383"/>
      <c r="PYC1" s="383"/>
      <c r="PYD1" s="383"/>
      <c r="PYE1" s="383"/>
      <c r="PYF1" s="383"/>
      <c r="PYG1" s="383"/>
      <c r="PYH1" s="383"/>
      <c r="PYI1" s="383"/>
      <c r="PYJ1" s="383"/>
      <c r="PYK1" s="383"/>
      <c r="PYL1" s="383"/>
      <c r="PYM1" s="383"/>
      <c r="PYN1" s="383"/>
      <c r="PYO1" s="383"/>
      <c r="PYP1" s="383"/>
      <c r="PYQ1" s="383"/>
      <c r="PYR1" s="383"/>
      <c r="PYS1" s="383"/>
      <c r="PYT1" s="383"/>
      <c r="PYU1" s="383"/>
      <c r="PYV1" s="383"/>
      <c r="PYW1" s="383"/>
      <c r="PYX1" s="383"/>
      <c r="PYY1" s="383"/>
      <c r="PYZ1" s="383"/>
      <c r="PZA1" s="383"/>
      <c r="PZB1" s="383"/>
      <c r="PZC1" s="383"/>
      <c r="PZD1" s="383"/>
      <c r="PZE1" s="383"/>
      <c r="PZF1" s="383"/>
      <c r="PZG1" s="383"/>
      <c r="PZH1" s="383"/>
      <c r="PZI1" s="383"/>
      <c r="PZJ1" s="383"/>
      <c r="PZK1" s="383"/>
      <c r="PZL1" s="383"/>
      <c r="PZM1" s="383"/>
      <c r="PZN1" s="383"/>
      <c r="PZO1" s="383"/>
      <c r="PZP1" s="383"/>
      <c r="PZQ1" s="383"/>
      <c r="PZR1" s="383"/>
      <c r="PZS1" s="383"/>
      <c r="PZT1" s="383"/>
      <c r="PZU1" s="383"/>
      <c r="PZV1" s="383"/>
      <c r="PZW1" s="383"/>
      <c r="PZX1" s="383"/>
      <c r="PZY1" s="383"/>
      <c r="PZZ1" s="383"/>
      <c r="QAA1" s="383"/>
      <c r="QAB1" s="383"/>
      <c r="QAC1" s="383"/>
      <c r="QAD1" s="383"/>
      <c r="QAE1" s="383"/>
      <c r="QAF1" s="383"/>
      <c r="QAG1" s="383"/>
      <c r="QAH1" s="383"/>
      <c r="QAI1" s="383"/>
      <c r="QAJ1" s="383"/>
      <c r="QAK1" s="383"/>
      <c r="QAL1" s="383"/>
      <c r="QAM1" s="383"/>
      <c r="QAN1" s="383"/>
      <c r="QAO1" s="383"/>
      <c r="QAP1" s="383"/>
      <c r="QAQ1" s="383"/>
      <c r="QAR1" s="383"/>
      <c r="QAS1" s="383"/>
      <c r="QAT1" s="383"/>
      <c r="QAU1" s="383"/>
      <c r="QAV1" s="383"/>
      <c r="QAW1" s="383"/>
      <c r="QAX1" s="383"/>
      <c r="QAY1" s="383"/>
      <c r="QAZ1" s="383"/>
      <c r="QBA1" s="383"/>
      <c r="QBB1" s="383"/>
      <c r="QBC1" s="383"/>
      <c r="QBD1" s="383"/>
      <c r="QBE1" s="383"/>
      <c r="QBF1" s="383"/>
      <c r="QBG1" s="383"/>
      <c r="QBH1" s="383"/>
      <c r="QBI1" s="383"/>
      <c r="QBJ1" s="383"/>
      <c r="QBK1" s="383"/>
      <c r="QBL1" s="383"/>
      <c r="QBM1" s="383"/>
      <c r="QBN1" s="383"/>
      <c r="QBO1" s="383"/>
      <c r="QBP1" s="383"/>
      <c r="QBQ1" s="383"/>
      <c r="QBR1" s="383"/>
      <c r="QBS1" s="383"/>
      <c r="QBT1" s="383"/>
      <c r="QBU1" s="383"/>
      <c r="QBV1" s="383"/>
      <c r="QBW1" s="383"/>
      <c r="QBX1" s="383"/>
      <c r="QBY1" s="383"/>
      <c r="QBZ1" s="383"/>
      <c r="QCA1" s="383"/>
      <c r="QCB1" s="383"/>
      <c r="QCC1" s="383"/>
      <c r="QCD1" s="383"/>
      <c r="QCE1" s="383"/>
      <c r="QCF1" s="383"/>
      <c r="QCG1" s="383"/>
      <c r="QCH1" s="383"/>
      <c r="QCI1" s="383"/>
      <c r="QCJ1" s="383"/>
      <c r="QCK1" s="383"/>
      <c r="QCL1" s="383"/>
      <c r="QCM1" s="383"/>
      <c r="QCN1" s="383"/>
      <c r="QCO1" s="383"/>
      <c r="QCP1" s="383"/>
      <c r="QCQ1" s="383"/>
      <c r="QCR1" s="383"/>
      <c r="QCS1" s="383"/>
      <c r="QCT1" s="383"/>
      <c r="QCU1" s="383"/>
      <c r="QCV1" s="383"/>
      <c r="QCW1" s="383"/>
      <c r="QCX1" s="383"/>
      <c r="QCY1" s="383"/>
      <c r="QCZ1" s="383"/>
      <c r="QDA1" s="383"/>
      <c r="QDB1" s="383"/>
      <c r="QDC1" s="383"/>
      <c r="QDD1" s="383"/>
      <c r="QDE1" s="383"/>
      <c r="QDF1" s="383"/>
      <c r="QDG1" s="383"/>
      <c r="QDH1" s="383"/>
      <c r="QDI1" s="383"/>
      <c r="QDJ1" s="383"/>
      <c r="QDK1" s="383"/>
      <c r="QDL1" s="383"/>
      <c r="QDM1" s="383"/>
      <c r="QDN1" s="383"/>
      <c r="QDO1" s="383"/>
      <c r="QDP1" s="383"/>
      <c r="QDQ1" s="383"/>
      <c r="QDR1" s="383"/>
      <c r="QDS1" s="383"/>
      <c r="QDT1" s="383"/>
      <c r="QDU1" s="383"/>
      <c r="QDV1" s="383"/>
      <c r="QDW1" s="383"/>
      <c r="QDX1" s="383"/>
      <c r="QDY1" s="383"/>
      <c r="QDZ1" s="383"/>
      <c r="QEA1" s="383"/>
      <c r="QEB1" s="383"/>
      <c r="QEC1" s="383"/>
      <c r="QED1" s="383"/>
      <c r="QEE1" s="383"/>
      <c r="QEF1" s="383"/>
      <c r="QEG1" s="383"/>
      <c r="QEH1" s="383"/>
      <c r="QEI1" s="383"/>
      <c r="QEJ1" s="383"/>
      <c r="QEK1" s="383"/>
      <c r="QEL1" s="383"/>
      <c r="QEM1" s="383"/>
      <c r="QEN1" s="383"/>
      <c r="QEO1" s="383"/>
      <c r="QEP1" s="383"/>
      <c r="QEQ1" s="383"/>
      <c r="QER1" s="383"/>
      <c r="QES1" s="383"/>
      <c r="QET1" s="383"/>
      <c r="QEU1" s="383"/>
      <c r="QEV1" s="383"/>
      <c r="QEW1" s="383"/>
      <c r="QEX1" s="383"/>
      <c r="QEY1" s="383"/>
      <c r="QEZ1" s="383"/>
      <c r="QFA1" s="383"/>
      <c r="QFB1" s="383"/>
      <c r="QFC1" s="383"/>
      <c r="QFD1" s="383"/>
      <c r="QFE1" s="383"/>
      <c r="QFF1" s="383"/>
      <c r="QFG1" s="383"/>
      <c r="QFH1" s="383"/>
      <c r="QFI1" s="383"/>
      <c r="QFJ1" s="383"/>
      <c r="QFK1" s="383"/>
      <c r="QFL1" s="383"/>
      <c r="QFM1" s="383"/>
      <c r="QFN1" s="383"/>
      <c r="QFO1" s="383"/>
      <c r="QFP1" s="383"/>
      <c r="QFQ1" s="383"/>
      <c r="QFR1" s="383"/>
      <c r="QFS1" s="383"/>
      <c r="QFT1" s="383"/>
      <c r="QFU1" s="383"/>
      <c r="QFV1" s="383"/>
      <c r="QFW1" s="383"/>
      <c r="QFX1" s="383"/>
      <c r="QFY1" s="383"/>
      <c r="QFZ1" s="383"/>
      <c r="QGA1" s="383"/>
      <c r="QGB1" s="383"/>
      <c r="QGC1" s="383"/>
      <c r="QGD1" s="383"/>
      <c r="QGE1" s="383"/>
      <c r="QGF1" s="383"/>
      <c r="QGG1" s="383"/>
      <c r="QGH1" s="383"/>
      <c r="QGI1" s="383"/>
      <c r="QGJ1" s="383"/>
      <c r="QGK1" s="383"/>
      <c r="QGL1" s="383"/>
      <c r="QGM1" s="383"/>
      <c r="QGN1" s="383"/>
      <c r="QGO1" s="383"/>
      <c r="QGP1" s="383"/>
      <c r="QGQ1" s="383"/>
      <c r="QGR1" s="383"/>
      <c r="QGS1" s="383"/>
      <c r="QGT1" s="383"/>
      <c r="QGU1" s="383"/>
      <c r="QGV1" s="383"/>
      <c r="QGW1" s="383"/>
      <c r="QGX1" s="383"/>
      <c r="QGY1" s="383"/>
      <c r="QGZ1" s="383"/>
      <c r="QHA1" s="383"/>
      <c r="QHB1" s="383"/>
      <c r="QHC1" s="383"/>
      <c r="QHD1" s="383"/>
      <c r="QHE1" s="383"/>
      <c r="QHF1" s="383"/>
      <c r="QHG1" s="383"/>
      <c r="QHH1" s="383"/>
      <c r="QHI1" s="383"/>
      <c r="QHJ1" s="383"/>
      <c r="QHK1" s="383"/>
      <c r="QHL1" s="383"/>
      <c r="QHM1" s="383"/>
      <c r="QHN1" s="383"/>
      <c r="QHO1" s="383"/>
      <c r="QHP1" s="383"/>
      <c r="QHQ1" s="383"/>
      <c r="QHR1" s="383"/>
      <c r="QHS1" s="383"/>
      <c r="QHT1" s="383"/>
      <c r="QHU1" s="383"/>
      <c r="QHV1" s="383"/>
      <c r="QHW1" s="383"/>
      <c r="QHX1" s="383"/>
      <c r="QHY1" s="383"/>
      <c r="QHZ1" s="383"/>
      <c r="QIA1" s="383"/>
      <c r="QIB1" s="383"/>
      <c r="QIC1" s="383"/>
      <c r="QID1" s="383"/>
      <c r="QIE1" s="383"/>
      <c r="QIF1" s="383"/>
      <c r="QIG1" s="383"/>
      <c r="QIH1" s="383"/>
      <c r="QII1" s="383"/>
      <c r="QIJ1" s="383"/>
      <c r="QIK1" s="383"/>
      <c r="QIL1" s="383"/>
      <c r="QIM1" s="383"/>
      <c r="QIN1" s="383"/>
      <c r="QIO1" s="383"/>
      <c r="QIP1" s="383"/>
      <c r="QIQ1" s="383"/>
      <c r="QIR1" s="383"/>
      <c r="QIS1" s="383"/>
      <c r="QIT1" s="383"/>
      <c r="QIU1" s="383"/>
      <c r="QIV1" s="383"/>
      <c r="QIW1" s="383"/>
      <c r="QIX1" s="383"/>
      <c r="QIY1" s="383"/>
      <c r="QIZ1" s="383"/>
      <c r="QJA1" s="383"/>
      <c r="QJB1" s="383"/>
      <c r="QJC1" s="383"/>
      <c r="QJD1" s="383"/>
      <c r="QJE1" s="383"/>
      <c r="QJF1" s="383"/>
      <c r="QJG1" s="383"/>
      <c r="QJH1" s="383"/>
      <c r="QJI1" s="383"/>
      <c r="QJJ1" s="383"/>
      <c r="QJK1" s="383"/>
      <c r="QJL1" s="383"/>
      <c r="QJM1" s="383"/>
      <c r="QJN1" s="383"/>
      <c r="QJO1" s="383"/>
      <c r="QJP1" s="383"/>
      <c r="QJQ1" s="383"/>
      <c r="QJR1" s="383"/>
      <c r="QJS1" s="383"/>
      <c r="QJT1" s="383"/>
      <c r="QJU1" s="383"/>
      <c r="QJV1" s="383"/>
      <c r="QJW1" s="383"/>
      <c r="QJX1" s="383"/>
      <c r="QJY1" s="383"/>
      <c r="QJZ1" s="383"/>
      <c r="QKA1" s="383"/>
      <c r="QKB1" s="383"/>
      <c r="QKC1" s="383"/>
      <c r="QKD1" s="383"/>
      <c r="QKE1" s="383"/>
      <c r="QKF1" s="383"/>
      <c r="QKG1" s="383"/>
      <c r="QKH1" s="383"/>
      <c r="QKI1" s="383"/>
      <c r="QKJ1" s="383"/>
      <c r="QKK1" s="383"/>
      <c r="QKL1" s="383"/>
      <c r="QKM1" s="383"/>
      <c r="QKN1" s="383"/>
      <c r="QKO1" s="383"/>
      <c r="QKP1" s="383"/>
      <c r="QKQ1" s="383"/>
      <c r="QKR1" s="383"/>
      <c r="QKS1" s="383"/>
      <c r="QKT1" s="383"/>
      <c r="QKU1" s="383"/>
      <c r="QKV1" s="383"/>
      <c r="QKW1" s="383"/>
      <c r="QKX1" s="383"/>
      <c r="QKY1" s="383"/>
      <c r="QKZ1" s="383"/>
      <c r="QLA1" s="383"/>
      <c r="QLB1" s="383"/>
      <c r="QLC1" s="383"/>
      <c r="QLD1" s="383"/>
      <c r="QLE1" s="383"/>
      <c r="QLF1" s="383"/>
      <c r="QLG1" s="383"/>
      <c r="QLH1" s="383"/>
      <c r="QLI1" s="383"/>
      <c r="QLJ1" s="383"/>
      <c r="QLK1" s="383"/>
      <c r="QLL1" s="383"/>
      <c r="QLM1" s="383"/>
      <c r="QLN1" s="383"/>
      <c r="QLO1" s="383"/>
      <c r="QLP1" s="383"/>
      <c r="QLQ1" s="383"/>
      <c r="QLR1" s="383"/>
      <c r="QLS1" s="383"/>
      <c r="QLT1" s="383"/>
      <c r="QLU1" s="383"/>
      <c r="QLV1" s="383"/>
      <c r="QLW1" s="383"/>
      <c r="QLX1" s="383"/>
      <c r="QLY1" s="383"/>
      <c r="QLZ1" s="383"/>
      <c r="QMA1" s="383"/>
      <c r="QMB1" s="383"/>
      <c r="QMC1" s="383"/>
      <c r="QMD1" s="383"/>
      <c r="QME1" s="383"/>
      <c r="QMF1" s="383"/>
      <c r="QMG1" s="383"/>
      <c r="QMH1" s="383"/>
      <c r="QMI1" s="383"/>
      <c r="QMJ1" s="383"/>
      <c r="QMK1" s="383"/>
      <c r="QML1" s="383"/>
      <c r="QMM1" s="383"/>
      <c r="QMN1" s="383"/>
      <c r="QMO1" s="383"/>
      <c r="QMP1" s="383"/>
      <c r="QMQ1" s="383"/>
      <c r="QMR1" s="383"/>
      <c r="QMS1" s="383"/>
      <c r="QMT1" s="383"/>
      <c r="QMU1" s="383"/>
      <c r="QMV1" s="383"/>
      <c r="QMW1" s="383"/>
      <c r="QMX1" s="383"/>
      <c r="QMY1" s="383"/>
      <c r="QMZ1" s="383"/>
      <c r="QNA1" s="383"/>
      <c r="QNB1" s="383"/>
      <c r="QNC1" s="383"/>
      <c r="QND1" s="383"/>
      <c r="QNE1" s="383"/>
      <c r="QNF1" s="383"/>
      <c r="QNG1" s="383"/>
      <c r="QNH1" s="383"/>
      <c r="QNI1" s="383"/>
      <c r="QNJ1" s="383"/>
      <c r="QNK1" s="383"/>
      <c r="QNL1" s="383"/>
      <c r="QNM1" s="383"/>
      <c r="QNN1" s="383"/>
      <c r="QNO1" s="383"/>
      <c r="QNP1" s="383"/>
      <c r="QNQ1" s="383"/>
      <c r="QNR1" s="383"/>
      <c r="QNS1" s="383"/>
      <c r="QNT1" s="383"/>
      <c r="QNU1" s="383"/>
      <c r="QNV1" s="383"/>
      <c r="QNW1" s="383"/>
      <c r="QNX1" s="383"/>
      <c r="QNY1" s="383"/>
      <c r="QNZ1" s="383"/>
      <c r="QOA1" s="383"/>
      <c r="QOB1" s="383"/>
      <c r="QOC1" s="383"/>
      <c r="QOD1" s="383"/>
      <c r="QOE1" s="383"/>
      <c r="QOF1" s="383"/>
      <c r="QOG1" s="383"/>
      <c r="QOH1" s="383"/>
      <c r="QOI1" s="383"/>
      <c r="QOJ1" s="383"/>
      <c r="QOK1" s="383"/>
      <c r="QOL1" s="383"/>
      <c r="QOM1" s="383"/>
      <c r="QON1" s="383"/>
      <c r="QOO1" s="383"/>
      <c r="QOP1" s="383"/>
      <c r="QOQ1" s="383"/>
      <c r="QOR1" s="383"/>
      <c r="QOS1" s="383"/>
      <c r="QOT1" s="383"/>
      <c r="QOU1" s="383"/>
      <c r="QOV1" s="383"/>
      <c r="QOW1" s="383"/>
      <c r="QOX1" s="383"/>
      <c r="QOY1" s="383"/>
      <c r="QOZ1" s="383"/>
      <c r="QPA1" s="383"/>
      <c r="QPB1" s="383"/>
      <c r="QPC1" s="383"/>
      <c r="QPD1" s="383"/>
      <c r="QPE1" s="383"/>
      <c r="QPF1" s="383"/>
      <c r="QPG1" s="383"/>
      <c r="QPH1" s="383"/>
      <c r="QPI1" s="383"/>
      <c r="QPJ1" s="383"/>
      <c r="QPK1" s="383"/>
      <c r="QPL1" s="383"/>
      <c r="QPM1" s="383"/>
      <c r="QPN1" s="383"/>
      <c r="QPO1" s="383"/>
      <c r="QPP1" s="383"/>
      <c r="QPQ1" s="383"/>
      <c r="QPR1" s="383"/>
      <c r="QPS1" s="383"/>
      <c r="QPT1" s="383"/>
      <c r="QPU1" s="383"/>
      <c r="QPV1" s="383"/>
      <c r="QPW1" s="383"/>
      <c r="QPX1" s="383"/>
      <c r="QPY1" s="383"/>
      <c r="QPZ1" s="383"/>
      <c r="QQA1" s="383"/>
      <c r="QQB1" s="383"/>
      <c r="QQC1" s="383"/>
      <c r="QQD1" s="383"/>
      <c r="QQE1" s="383"/>
      <c r="QQF1" s="383"/>
      <c r="QQG1" s="383"/>
      <c r="QQH1" s="383"/>
      <c r="QQI1" s="383"/>
      <c r="QQJ1" s="383"/>
      <c r="QQK1" s="383"/>
      <c r="QQL1" s="383"/>
      <c r="QQM1" s="383"/>
      <c r="QQN1" s="383"/>
      <c r="QQO1" s="383"/>
      <c r="QQP1" s="383"/>
      <c r="QQQ1" s="383"/>
      <c r="QQR1" s="383"/>
      <c r="QQS1" s="383"/>
      <c r="QQT1" s="383"/>
      <c r="QQU1" s="383"/>
      <c r="QQV1" s="383"/>
      <c r="QQW1" s="383"/>
      <c r="QQX1" s="383"/>
      <c r="QQY1" s="383"/>
      <c r="QQZ1" s="383"/>
      <c r="QRA1" s="383"/>
      <c r="QRB1" s="383"/>
      <c r="QRC1" s="383"/>
      <c r="QRD1" s="383"/>
      <c r="QRE1" s="383"/>
      <c r="QRF1" s="383"/>
      <c r="QRG1" s="383"/>
      <c r="QRH1" s="383"/>
      <c r="QRI1" s="383"/>
      <c r="QRJ1" s="383"/>
      <c r="QRK1" s="383"/>
      <c r="QRL1" s="383"/>
      <c r="QRM1" s="383"/>
      <c r="QRN1" s="383"/>
      <c r="QRO1" s="383"/>
      <c r="QRP1" s="383"/>
      <c r="QRQ1" s="383"/>
      <c r="QRR1" s="383"/>
      <c r="QRS1" s="383"/>
      <c r="QRT1" s="383"/>
      <c r="QRU1" s="383"/>
      <c r="QRV1" s="383"/>
      <c r="QRW1" s="383"/>
      <c r="QRX1" s="383"/>
      <c r="QRY1" s="383"/>
      <c r="QRZ1" s="383"/>
      <c r="QSA1" s="383"/>
      <c r="QSB1" s="383"/>
      <c r="QSC1" s="383"/>
      <c r="QSD1" s="383"/>
      <c r="QSE1" s="383"/>
      <c r="QSF1" s="383"/>
      <c r="QSG1" s="383"/>
      <c r="QSH1" s="383"/>
      <c r="QSI1" s="383"/>
      <c r="QSJ1" s="383"/>
      <c r="QSK1" s="383"/>
      <c r="QSL1" s="383"/>
      <c r="QSM1" s="383"/>
      <c r="QSN1" s="383"/>
      <c r="QSO1" s="383"/>
      <c r="QSP1" s="383"/>
      <c r="QSQ1" s="383"/>
      <c r="QSR1" s="383"/>
      <c r="QSS1" s="383"/>
      <c r="QST1" s="383"/>
      <c r="QSU1" s="383"/>
      <c r="QSV1" s="383"/>
      <c r="QSW1" s="383"/>
      <c r="QSX1" s="383"/>
      <c r="QSY1" s="383"/>
      <c r="QSZ1" s="383"/>
      <c r="QTA1" s="383"/>
      <c r="QTB1" s="383"/>
      <c r="QTC1" s="383"/>
      <c r="QTD1" s="383"/>
      <c r="QTE1" s="383"/>
      <c r="QTF1" s="383"/>
      <c r="QTG1" s="383"/>
      <c r="QTH1" s="383"/>
      <c r="QTI1" s="383"/>
      <c r="QTJ1" s="383"/>
      <c r="QTK1" s="383"/>
      <c r="QTL1" s="383"/>
      <c r="QTM1" s="383"/>
      <c r="QTN1" s="383"/>
      <c r="QTO1" s="383"/>
      <c r="QTP1" s="383"/>
      <c r="QTQ1" s="383"/>
      <c r="QTR1" s="383"/>
      <c r="QTS1" s="383"/>
      <c r="QTT1" s="383"/>
      <c r="QTU1" s="383"/>
      <c r="QTV1" s="383"/>
      <c r="QTW1" s="383"/>
      <c r="QTX1" s="383"/>
      <c r="QTY1" s="383"/>
      <c r="QTZ1" s="383"/>
      <c r="QUA1" s="383"/>
      <c r="QUB1" s="383"/>
      <c r="QUC1" s="383"/>
      <c r="QUD1" s="383"/>
      <c r="QUE1" s="383"/>
      <c r="QUF1" s="383"/>
      <c r="QUG1" s="383"/>
      <c r="QUH1" s="383"/>
      <c r="QUI1" s="383"/>
      <c r="QUJ1" s="383"/>
      <c r="QUK1" s="383"/>
      <c r="QUL1" s="383"/>
      <c r="QUM1" s="383"/>
      <c r="QUN1" s="383"/>
      <c r="QUO1" s="383"/>
      <c r="QUP1" s="383"/>
      <c r="QUQ1" s="383"/>
      <c r="QUR1" s="383"/>
      <c r="QUS1" s="383"/>
      <c r="QUT1" s="383"/>
      <c r="QUU1" s="383"/>
      <c r="QUV1" s="383"/>
      <c r="QUW1" s="383"/>
      <c r="QUX1" s="383"/>
      <c r="QUY1" s="383"/>
      <c r="QUZ1" s="383"/>
      <c r="QVA1" s="383"/>
      <c r="QVB1" s="383"/>
      <c r="QVC1" s="383"/>
      <c r="QVD1" s="383"/>
      <c r="QVE1" s="383"/>
      <c r="QVF1" s="383"/>
      <c r="QVG1" s="383"/>
      <c r="QVH1" s="383"/>
      <c r="QVI1" s="383"/>
      <c r="QVJ1" s="383"/>
      <c r="QVK1" s="383"/>
      <c r="QVL1" s="383"/>
      <c r="QVM1" s="383"/>
      <c r="QVN1" s="383"/>
      <c r="QVO1" s="383"/>
      <c r="QVP1" s="383"/>
      <c r="QVQ1" s="383"/>
      <c r="QVR1" s="383"/>
      <c r="QVS1" s="383"/>
      <c r="QVT1" s="383"/>
      <c r="QVU1" s="383"/>
      <c r="QVV1" s="383"/>
      <c r="QVW1" s="383"/>
      <c r="QVX1" s="383"/>
      <c r="QVY1" s="383"/>
      <c r="QVZ1" s="383"/>
      <c r="QWA1" s="383"/>
      <c r="QWB1" s="383"/>
      <c r="QWC1" s="383"/>
      <c r="QWD1" s="383"/>
      <c r="QWE1" s="383"/>
      <c r="QWF1" s="383"/>
      <c r="QWG1" s="383"/>
      <c r="QWH1" s="383"/>
      <c r="QWI1" s="383"/>
      <c r="QWJ1" s="383"/>
      <c r="QWK1" s="383"/>
      <c r="QWL1" s="383"/>
      <c r="QWM1" s="383"/>
      <c r="QWN1" s="383"/>
      <c r="QWO1" s="383"/>
      <c r="QWP1" s="383"/>
      <c r="QWQ1" s="383"/>
      <c r="QWR1" s="383"/>
      <c r="QWS1" s="383"/>
      <c r="QWT1" s="383"/>
      <c r="QWU1" s="383"/>
      <c r="QWV1" s="383"/>
      <c r="QWW1" s="383"/>
      <c r="QWX1" s="383"/>
      <c r="QWY1" s="383"/>
      <c r="QWZ1" s="383"/>
      <c r="QXA1" s="383"/>
      <c r="QXB1" s="383"/>
      <c r="QXC1" s="383"/>
      <c r="QXD1" s="383"/>
      <c r="QXE1" s="383"/>
      <c r="QXF1" s="383"/>
      <c r="QXG1" s="383"/>
      <c r="QXH1" s="383"/>
      <c r="QXI1" s="383"/>
      <c r="QXJ1" s="383"/>
      <c r="QXK1" s="383"/>
      <c r="QXL1" s="383"/>
      <c r="QXM1" s="383"/>
      <c r="QXN1" s="383"/>
      <c r="QXO1" s="383"/>
      <c r="QXP1" s="383"/>
      <c r="QXQ1" s="383"/>
      <c r="QXR1" s="383"/>
      <c r="QXS1" s="383"/>
      <c r="QXT1" s="383"/>
      <c r="QXU1" s="383"/>
      <c r="QXV1" s="383"/>
      <c r="QXW1" s="383"/>
      <c r="QXX1" s="383"/>
      <c r="QXY1" s="383"/>
      <c r="QXZ1" s="383"/>
      <c r="QYA1" s="383"/>
      <c r="QYB1" s="383"/>
      <c r="QYC1" s="383"/>
      <c r="QYD1" s="383"/>
      <c r="QYE1" s="383"/>
      <c r="QYF1" s="383"/>
      <c r="QYG1" s="383"/>
      <c r="QYH1" s="383"/>
      <c r="QYI1" s="383"/>
      <c r="QYJ1" s="383"/>
      <c r="QYK1" s="383"/>
      <c r="QYL1" s="383"/>
      <c r="QYM1" s="383"/>
      <c r="QYN1" s="383"/>
      <c r="QYO1" s="383"/>
      <c r="QYP1" s="383"/>
      <c r="QYQ1" s="383"/>
      <c r="QYR1" s="383"/>
      <c r="QYS1" s="383"/>
      <c r="QYT1" s="383"/>
      <c r="QYU1" s="383"/>
      <c r="QYV1" s="383"/>
      <c r="QYW1" s="383"/>
      <c r="QYX1" s="383"/>
      <c r="QYY1" s="383"/>
      <c r="QYZ1" s="383"/>
      <c r="QZA1" s="383"/>
      <c r="QZB1" s="383"/>
      <c r="QZC1" s="383"/>
      <c r="QZD1" s="383"/>
      <c r="QZE1" s="383"/>
      <c r="QZF1" s="383"/>
      <c r="QZG1" s="383"/>
      <c r="QZH1" s="383"/>
      <c r="QZI1" s="383"/>
      <c r="QZJ1" s="383"/>
      <c r="QZK1" s="383"/>
      <c r="QZL1" s="383"/>
      <c r="QZM1" s="383"/>
      <c r="QZN1" s="383"/>
      <c r="QZO1" s="383"/>
      <c r="QZP1" s="383"/>
      <c r="QZQ1" s="383"/>
      <c r="QZR1" s="383"/>
      <c r="QZS1" s="383"/>
      <c r="QZT1" s="383"/>
      <c r="QZU1" s="383"/>
      <c r="QZV1" s="383"/>
      <c r="QZW1" s="383"/>
      <c r="QZX1" s="383"/>
      <c r="QZY1" s="383"/>
      <c r="QZZ1" s="383"/>
      <c r="RAA1" s="383"/>
      <c r="RAB1" s="383"/>
      <c r="RAC1" s="383"/>
      <c r="RAD1" s="383"/>
      <c r="RAE1" s="383"/>
      <c r="RAF1" s="383"/>
      <c r="RAG1" s="383"/>
      <c r="RAH1" s="383"/>
      <c r="RAI1" s="383"/>
      <c r="RAJ1" s="383"/>
      <c r="RAK1" s="383"/>
      <c r="RAL1" s="383"/>
      <c r="RAM1" s="383"/>
      <c r="RAN1" s="383"/>
      <c r="RAO1" s="383"/>
      <c r="RAP1" s="383"/>
      <c r="RAQ1" s="383"/>
      <c r="RAR1" s="383"/>
      <c r="RAS1" s="383"/>
      <c r="RAT1" s="383"/>
      <c r="RAU1" s="383"/>
      <c r="RAV1" s="383"/>
      <c r="RAW1" s="383"/>
      <c r="RAX1" s="383"/>
      <c r="RAY1" s="383"/>
      <c r="RAZ1" s="383"/>
      <c r="RBA1" s="383"/>
      <c r="RBB1" s="383"/>
      <c r="RBC1" s="383"/>
      <c r="RBD1" s="383"/>
      <c r="RBE1" s="383"/>
      <c r="RBF1" s="383"/>
      <c r="RBG1" s="383"/>
      <c r="RBH1" s="383"/>
      <c r="RBI1" s="383"/>
      <c r="RBJ1" s="383"/>
      <c r="RBK1" s="383"/>
      <c r="RBL1" s="383"/>
      <c r="RBM1" s="383"/>
      <c r="RBN1" s="383"/>
      <c r="RBO1" s="383"/>
      <c r="RBP1" s="383"/>
      <c r="RBQ1" s="383"/>
      <c r="RBR1" s="383"/>
      <c r="RBS1" s="383"/>
      <c r="RBT1" s="383"/>
      <c r="RBU1" s="383"/>
      <c r="RBV1" s="383"/>
      <c r="RBW1" s="383"/>
      <c r="RBX1" s="383"/>
      <c r="RBY1" s="383"/>
      <c r="RBZ1" s="383"/>
      <c r="RCA1" s="383"/>
      <c r="RCB1" s="383"/>
      <c r="RCC1" s="383"/>
      <c r="RCD1" s="383"/>
      <c r="RCE1" s="383"/>
      <c r="RCF1" s="383"/>
      <c r="RCG1" s="383"/>
      <c r="RCH1" s="383"/>
      <c r="RCI1" s="383"/>
      <c r="RCJ1" s="383"/>
      <c r="RCK1" s="383"/>
      <c r="RCL1" s="383"/>
      <c r="RCM1" s="383"/>
      <c r="RCN1" s="383"/>
      <c r="RCO1" s="383"/>
      <c r="RCP1" s="383"/>
      <c r="RCQ1" s="383"/>
      <c r="RCR1" s="383"/>
      <c r="RCS1" s="383"/>
      <c r="RCT1" s="383"/>
      <c r="RCU1" s="383"/>
      <c r="RCV1" s="383"/>
      <c r="RCW1" s="383"/>
      <c r="RCX1" s="383"/>
      <c r="RCY1" s="383"/>
      <c r="RCZ1" s="383"/>
      <c r="RDA1" s="383"/>
      <c r="RDB1" s="383"/>
      <c r="RDC1" s="383"/>
      <c r="RDD1" s="383"/>
      <c r="RDE1" s="383"/>
      <c r="RDF1" s="383"/>
      <c r="RDG1" s="383"/>
      <c r="RDH1" s="383"/>
      <c r="RDI1" s="383"/>
      <c r="RDJ1" s="383"/>
      <c r="RDK1" s="383"/>
      <c r="RDL1" s="383"/>
      <c r="RDM1" s="383"/>
      <c r="RDN1" s="383"/>
      <c r="RDO1" s="383"/>
      <c r="RDP1" s="383"/>
      <c r="RDQ1" s="383"/>
      <c r="RDR1" s="383"/>
      <c r="RDS1" s="383"/>
      <c r="RDT1" s="383"/>
      <c r="RDU1" s="383"/>
      <c r="RDV1" s="383"/>
      <c r="RDW1" s="383"/>
      <c r="RDX1" s="383"/>
      <c r="RDY1" s="383"/>
      <c r="RDZ1" s="383"/>
      <c r="REA1" s="383"/>
      <c r="REB1" s="383"/>
      <c r="REC1" s="383"/>
      <c r="RED1" s="383"/>
      <c r="REE1" s="383"/>
      <c r="REF1" s="383"/>
      <c r="REG1" s="383"/>
      <c r="REH1" s="383"/>
      <c r="REI1" s="383"/>
      <c r="REJ1" s="383"/>
      <c r="REK1" s="383"/>
      <c r="REL1" s="383"/>
      <c r="REM1" s="383"/>
      <c r="REN1" s="383"/>
      <c r="REO1" s="383"/>
      <c r="REP1" s="383"/>
      <c r="REQ1" s="383"/>
      <c r="RER1" s="383"/>
      <c r="RES1" s="383"/>
      <c r="RET1" s="383"/>
      <c r="REU1" s="383"/>
      <c r="REV1" s="383"/>
      <c r="REW1" s="383"/>
      <c r="REX1" s="383"/>
      <c r="REY1" s="383"/>
      <c r="REZ1" s="383"/>
      <c r="RFA1" s="383"/>
      <c r="RFB1" s="383"/>
      <c r="RFC1" s="383"/>
      <c r="RFD1" s="383"/>
      <c r="RFE1" s="383"/>
      <c r="RFF1" s="383"/>
      <c r="RFG1" s="383"/>
      <c r="RFH1" s="383"/>
      <c r="RFI1" s="383"/>
      <c r="RFJ1" s="383"/>
      <c r="RFK1" s="383"/>
      <c r="RFL1" s="383"/>
      <c r="RFM1" s="383"/>
      <c r="RFN1" s="383"/>
      <c r="RFO1" s="383"/>
      <c r="RFP1" s="383"/>
      <c r="RFQ1" s="383"/>
      <c r="RFR1" s="383"/>
      <c r="RFS1" s="383"/>
      <c r="RFT1" s="383"/>
      <c r="RFU1" s="383"/>
      <c r="RFV1" s="383"/>
      <c r="RFW1" s="383"/>
      <c r="RFX1" s="383"/>
      <c r="RFY1" s="383"/>
      <c r="RFZ1" s="383"/>
      <c r="RGA1" s="383"/>
      <c r="RGB1" s="383"/>
      <c r="RGC1" s="383"/>
      <c r="RGD1" s="383"/>
      <c r="RGE1" s="383"/>
      <c r="RGF1" s="383"/>
      <c r="RGG1" s="383"/>
      <c r="RGH1" s="383"/>
      <c r="RGI1" s="383"/>
      <c r="RGJ1" s="383"/>
      <c r="RGK1" s="383"/>
      <c r="RGL1" s="383"/>
      <c r="RGM1" s="383"/>
      <c r="RGN1" s="383"/>
      <c r="RGO1" s="383"/>
      <c r="RGP1" s="383"/>
      <c r="RGQ1" s="383"/>
      <c r="RGR1" s="383"/>
      <c r="RGS1" s="383"/>
      <c r="RGT1" s="383"/>
      <c r="RGU1" s="383"/>
      <c r="RGV1" s="383"/>
      <c r="RGW1" s="383"/>
      <c r="RGX1" s="383"/>
      <c r="RGY1" s="383"/>
      <c r="RGZ1" s="383"/>
      <c r="RHA1" s="383"/>
      <c r="RHB1" s="383"/>
      <c r="RHC1" s="383"/>
      <c r="RHD1" s="383"/>
      <c r="RHE1" s="383"/>
      <c r="RHF1" s="383"/>
      <c r="RHG1" s="383"/>
      <c r="RHH1" s="383"/>
      <c r="RHI1" s="383"/>
      <c r="RHJ1" s="383"/>
      <c r="RHK1" s="383"/>
      <c r="RHL1" s="383"/>
      <c r="RHM1" s="383"/>
      <c r="RHN1" s="383"/>
      <c r="RHO1" s="383"/>
      <c r="RHP1" s="383"/>
      <c r="RHQ1" s="383"/>
      <c r="RHR1" s="383"/>
      <c r="RHS1" s="383"/>
      <c r="RHT1" s="383"/>
      <c r="RHU1" s="383"/>
      <c r="RHV1" s="383"/>
      <c r="RHW1" s="383"/>
      <c r="RHX1" s="383"/>
      <c r="RHY1" s="383"/>
      <c r="RHZ1" s="383"/>
      <c r="RIA1" s="383"/>
      <c r="RIB1" s="383"/>
      <c r="RIC1" s="383"/>
      <c r="RID1" s="383"/>
      <c r="RIE1" s="383"/>
      <c r="RIF1" s="383"/>
      <c r="RIG1" s="383"/>
      <c r="RIH1" s="383"/>
      <c r="RII1" s="383"/>
      <c r="RIJ1" s="383"/>
      <c r="RIK1" s="383"/>
      <c r="RIL1" s="383"/>
      <c r="RIM1" s="383"/>
      <c r="RIN1" s="383"/>
      <c r="RIO1" s="383"/>
      <c r="RIP1" s="383"/>
      <c r="RIQ1" s="383"/>
      <c r="RIR1" s="383"/>
      <c r="RIS1" s="383"/>
      <c r="RIT1" s="383"/>
      <c r="RIU1" s="383"/>
      <c r="RIV1" s="383"/>
      <c r="RIW1" s="383"/>
      <c r="RIX1" s="383"/>
      <c r="RIY1" s="383"/>
      <c r="RIZ1" s="383"/>
      <c r="RJA1" s="383"/>
      <c r="RJB1" s="383"/>
      <c r="RJC1" s="383"/>
      <c r="RJD1" s="383"/>
      <c r="RJE1" s="383"/>
      <c r="RJF1" s="383"/>
      <c r="RJG1" s="383"/>
      <c r="RJH1" s="383"/>
      <c r="RJI1" s="383"/>
      <c r="RJJ1" s="383"/>
      <c r="RJK1" s="383"/>
      <c r="RJL1" s="383"/>
      <c r="RJM1" s="383"/>
      <c r="RJN1" s="383"/>
      <c r="RJO1" s="383"/>
      <c r="RJP1" s="383"/>
      <c r="RJQ1" s="383"/>
      <c r="RJR1" s="383"/>
      <c r="RJS1" s="383"/>
      <c r="RJT1" s="383"/>
      <c r="RJU1" s="383"/>
      <c r="RJV1" s="383"/>
      <c r="RJW1" s="383"/>
      <c r="RJX1" s="383"/>
      <c r="RJY1" s="383"/>
      <c r="RJZ1" s="383"/>
      <c r="RKA1" s="383"/>
      <c r="RKB1" s="383"/>
      <c r="RKC1" s="383"/>
      <c r="RKD1" s="383"/>
      <c r="RKE1" s="383"/>
      <c r="RKF1" s="383"/>
      <c r="RKG1" s="383"/>
      <c r="RKH1" s="383"/>
      <c r="RKI1" s="383"/>
      <c r="RKJ1" s="383"/>
      <c r="RKK1" s="383"/>
      <c r="RKL1" s="383"/>
      <c r="RKM1" s="383"/>
      <c r="RKN1" s="383"/>
      <c r="RKO1" s="383"/>
      <c r="RKP1" s="383"/>
      <c r="RKQ1" s="383"/>
      <c r="RKR1" s="383"/>
      <c r="RKS1" s="383"/>
      <c r="RKT1" s="383"/>
      <c r="RKU1" s="383"/>
      <c r="RKV1" s="383"/>
      <c r="RKW1" s="383"/>
      <c r="RKX1" s="383"/>
      <c r="RKY1" s="383"/>
      <c r="RKZ1" s="383"/>
      <c r="RLA1" s="383"/>
      <c r="RLB1" s="383"/>
      <c r="RLC1" s="383"/>
      <c r="RLD1" s="383"/>
      <c r="RLE1" s="383"/>
      <c r="RLF1" s="383"/>
      <c r="RLG1" s="383"/>
      <c r="RLH1" s="383"/>
      <c r="RLI1" s="383"/>
      <c r="RLJ1" s="383"/>
      <c r="RLK1" s="383"/>
      <c r="RLL1" s="383"/>
      <c r="RLM1" s="383"/>
      <c r="RLN1" s="383"/>
      <c r="RLO1" s="383"/>
      <c r="RLP1" s="383"/>
      <c r="RLQ1" s="383"/>
      <c r="RLR1" s="383"/>
      <c r="RLS1" s="383"/>
      <c r="RLT1" s="383"/>
      <c r="RLU1" s="383"/>
      <c r="RLV1" s="383"/>
      <c r="RLW1" s="383"/>
      <c r="RLX1" s="383"/>
      <c r="RLY1" s="383"/>
      <c r="RLZ1" s="383"/>
      <c r="RMA1" s="383"/>
      <c r="RMB1" s="383"/>
      <c r="RMC1" s="383"/>
      <c r="RMD1" s="383"/>
      <c r="RME1" s="383"/>
      <c r="RMF1" s="383"/>
      <c r="RMG1" s="383"/>
      <c r="RMH1" s="383"/>
      <c r="RMI1" s="383"/>
      <c r="RMJ1" s="383"/>
      <c r="RMK1" s="383"/>
      <c r="RML1" s="383"/>
      <c r="RMM1" s="383"/>
      <c r="RMN1" s="383"/>
      <c r="RMO1" s="383"/>
      <c r="RMP1" s="383"/>
      <c r="RMQ1" s="383"/>
      <c r="RMR1" s="383"/>
      <c r="RMS1" s="383"/>
      <c r="RMT1" s="383"/>
      <c r="RMU1" s="383"/>
      <c r="RMV1" s="383"/>
      <c r="RMW1" s="383"/>
      <c r="RMX1" s="383"/>
      <c r="RMY1" s="383"/>
      <c r="RMZ1" s="383"/>
      <c r="RNA1" s="383"/>
      <c r="RNB1" s="383"/>
      <c r="RNC1" s="383"/>
      <c r="RND1" s="383"/>
      <c r="RNE1" s="383"/>
      <c r="RNF1" s="383"/>
      <c r="RNG1" s="383"/>
      <c r="RNH1" s="383"/>
      <c r="RNI1" s="383"/>
      <c r="RNJ1" s="383"/>
      <c r="RNK1" s="383"/>
      <c r="RNL1" s="383"/>
      <c r="RNM1" s="383"/>
      <c r="RNN1" s="383"/>
      <c r="RNO1" s="383"/>
      <c r="RNP1" s="383"/>
      <c r="RNQ1" s="383"/>
      <c r="RNR1" s="383"/>
      <c r="RNS1" s="383"/>
      <c r="RNT1" s="383"/>
      <c r="RNU1" s="383"/>
      <c r="RNV1" s="383"/>
      <c r="RNW1" s="383"/>
      <c r="RNX1" s="383"/>
      <c r="RNY1" s="383"/>
      <c r="RNZ1" s="383"/>
      <c r="ROA1" s="383"/>
      <c r="ROB1" s="383"/>
      <c r="ROC1" s="383"/>
      <c r="ROD1" s="383"/>
      <c r="ROE1" s="383"/>
      <c r="ROF1" s="383"/>
      <c r="ROG1" s="383"/>
      <c r="ROH1" s="383"/>
      <c r="ROI1" s="383"/>
      <c r="ROJ1" s="383"/>
      <c r="ROK1" s="383"/>
      <c r="ROL1" s="383"/>
      <c r="ROM1" s="383"/>
      <c r="RON1" s="383"/>
      <c r="ROO1" s="383"/>
      <c r="ROP1" s="383"/>
      <c r="ROQ1" s="383"/>
      <c r="ROR1" s="383"/>
      <c r="ROS1" s="383"/>
      <c r="ROT1" s="383"/>
      <c r="ROU1" s="383"/>
      <c r="ROV1" s="383"/>
      <c r="ROW1" s="383"/>
      <c r="ROX1" s="383"/>
      <c r="ROY1" s="383"/>
      <c r="ROZ1" s="383"/>
      <c r="RPA1" s="383"/>
      <c r="RPB1" s="383"/>
      <c r="RPC1" s="383"/>
      <c r="RPD1" s="383"/>
      <c r="RPE1" s="383"/>
      <c r="RPF1" s="383"/>
      <c r="RPG1" s="383"/>
      <c r="RPH1" s="383"/>
      <c r="RPI1" s="383"/>
      <c r="RPJ1" s="383"/>
      <c r="RPK1" s="383"/>
      <c r="RPL1" s="383"/>
      <c r="RPM1" s="383"/>
      <c r="RPN1" s="383"/>
      <c r="RPO1" s="383"/>
      <c r="RPP1" s="383"/>
      <c r="RPQ1" s="383"/>
      <c r="RPR1" s="383"/>
      <c r="RPS1" s="383"/>
      <c r="RPT1" s="383"/>
      <c r="RPU1" s="383"/>
      <c r="RPV1" s="383"/>
      <c r="RPW1" s="383"/>
      <c r="RPX1" s="383"/>
      <c r="RPY1" s="383"/>
      <c r="RPZ1" s="383"/>
      <c r="RQA1" s="383"/>
      <c r="RQB1" s="383"/>
      <c r="RQC1" s="383"/>
      <c r="RQD1" s="383"/>
      <c r="RQE1" s="383"/>
      <c r="RQF1" s="383"/>
      <c r="RQG1" s="383"/>
      <c r="RQH1" s="383"/>
      <c r="RQI1" s="383"/>
      <c r="RQJ1" s="383"/>
      <c r="RQK1" s="383"/>
      <c r="RQL1" s="383"/>
      <c r="RQM1" s="383"/>
      <c r="RQN1" s="383"/>
      <c r="RQO1" s="383"/>
      <c r="RQP1" s="383"/>
      <c r="RQQ1" s="383"/>
      <c r="RQR1" s="383"/>
      <c r="RQS1" s="383"/>
      <c r="RQT1" s="383"/>
      <c r="RQU1" s="383"/>
      <c r="RQV1" s="383"/>
      <c r="RQW1" s="383"/>
      <c r="RQX1" s="383"/>
      <c r="RQY1" s="383"/>
      <c r="RQZ1" s="383"/>
      <c r="RRA1" s="383"/>
      <c r="RRB1" s="383"/>
      <c r="RRC1" s="383"/>
      <c r="RRD1" s="383"/>
      <c r="RRE1" s="383"/>
      <c r="RRF1" s="383"/>
      <c r="RRG1" s="383"/>
      <c r="RRH1" s="383"/>
      <c r="RRI1" s="383"/>
      <c r="RRJ1" s="383"/>
      <c r="RRK1" s="383"/>
      <c r="RRL1" s="383"/>
      <c r="RRM1" s="383"/>
      <c r="RRN1" s="383"/>
      <c r="RRO1" s="383"/>
      <c r="RRP1" s="383"/>
      <c r="RRQ1" s="383"/>
      <c r="RRR1" s="383"/>
      <c r="RRS1" s="383"/>
      <c r="RRT1" s="383"/>
      <c r="RRU1" s="383"/>
      <c r="RRV1" s="383"/>
      <c r="RRW1" s="383"/>
      <c r="RRX1" s="383"/>
      <c r="RRY1" s="383"/>
      <c r="RRZ1" s="383"/>
      <c r="RSA1" s="383"/>
      <c r="RSB1" s="383"/>
      <c r="RSC1" s="383"/>
      <c r="RSD1" s="383"/>
      <c r="RSE1" s="383"/>
      <c r="RSF1" s="383"/>
      <c r="RSG1" s="383"/>
      <c r="RSH1" s="383"/>
      <c r="RSI1" s="383"/>
      <c r="RSJ1" s="383"/>
      <c r="RSK1" s="383"/>
      <c r="RSL1" s="383"/>
      <c r="RSM1" s="383"/>
      <c r="RSN1" s="383"/>
      <c r="RSO1" s="383"/>
      <c r="RSP1" s="383"/>
      <c r="RSQ1" s="383"/>
      <c r="RSR1" s="383"/>
      <c r="RSS1" s="383"/>
      <c r="RST1" s="383"/>
      <c r="RSU1" s="383"/>
      <c r="RSV1" s="383"/>
      <c r="RSW1" s="383"/>
      <c r="RSX1" s="383"/>
      <c r="RSY1" s="383"/>
      <c r="RSZ1" s="383"/>
      <c r="RTA1" s="383"/>
      <c r="RTB1" s="383"/>
      <c r="RTC1" s="383"/>
      <c r="RTD1" s="383"/>
      <c r="RTE1" s="383"/>
      <c r="RTF1" s="383"/>
      <c r="RTG1" s="383"/>
      <c r="RTH1" s="383"/>
      <c r="RTI1" s="383"/>
      <c r="RTJ1" s="383"/>
      <c r="RTK1" s="383"/>
      <c r="RTL1" s="383"/>
      <c r="RTM1" s="383"/>
      <c r="RTN1" s="383"/>
      <c r="RTO1" s="383"/>
      <c r="RTP1" s="383"/>
      <c r="RTQ1" s="383"/>
      <c r="RTR1" s="383"/>
      <c r="RTS1" s="383"/>
      <c r="RTT1" s="383"/>
      <c r="RTU1" s="383"/>
      <c r="RTV1" s="383"/>
      <c r="RTW1" s="383"/>
      <c r="RTX1" s="383"/>
      <c r="RTY1" s="383"/>
      <c r="RTZ1" s="383"/>
      <c r="RUA1" s="383"/>
      <c r="RUB1" s="383"/>
      <c r="RUC1" s="383"/>
      <c r="RUD1" s="383"/>
      <c r="RUE1" s="383"/>
      <c r="RUF1" s="383"/>
      <c r="RUG1" s="383"/>
      <c r="RUH1" s="383"/>
      <c r="RUI1" s="383"/>
      <c r="RUJ1" s="383"/>
      <c r="RUK1" s="383"/>
      <c r="RUL1" s="383"/>
      <c r="RUM1" s="383"/>
      <c r="RUN1" s="383"/>
      <c r="RUO1" s="383"/>
      <c r="RUP1" s="383"/>
      <c r="RUQ1" s="383"/>
      <c r="RUR1" s="383"/>
      <c r="RUS1" s="383"/>
      <c r="RUT1" s="383"/>
      <c r="RUU1" s="383"/>
      <c r="RUV1" s="383"/>
      <c r="RUW1" s="383"/>
      <c r="RUX1" s="383"/>
      <c r="RUY1" s="383"/>
      <c r="RUZ1" s="383"/>
      <c r="RVA1" s="383"/>
      <c r="RVB1" s="383"/>
      <c r="RVC1" s="383"/>
      <c r="RVD1" s="383"/>
      <c r="RVE1" s="383"/>
      <c r="RVF1" s="383"/>
      <c r="RVG1" s="383"/>
      <c r="RVH1" s="383"/>
      <c r="RVI1" s="383"/>
      <c r="RVJ1" s="383"/>
      <c r="RVK1" s="383"/>
      <c r="RVL1" s="383"/>
      <c r="RVM1" s="383"/>
      <c r="RVN1" s="383"/>
      <c r="RVO1" s="383"/>
      <c r="RVP1" s="383"/>
      <c r="RVQ1" s="383"/>
      <c r="RVR1" s="383"/>
      <c r="RVS1" s="383"/>
      <c r="RVT1" s="383"/>
      <c r="RVU1" s="383"/>
      <c r="RVV1" s="383"/>
      <c r="RVW1" s="383"/>
      <c r="RVX1" s="383"/>
      <c r="RVY1" s="383"/>
      <c r="RVZ1" s="383"/>
      <c r="RWA1" s="383"/>
      <c r="RWB1" s="383"/>
      <c r="RWC1" s="383"/>
      <c r="RWD1" s="383"/>
      <c r="RWE1" s="383"/>
      <c r="RWF1" s="383"/>
      <c r="RWG1" s="383"/>
      <c r="RWH1" s="383"/>
      <c r="RWI1" s="383"/>
      <c r="RWJ1" s="383"/>
      <c r="RWK1" s="383"/>
      <c r="RWL1" s="383"/>
      <c r="RWM1" s="383"/>
      <c r="RWN1" s="383"/>
      <c r="RWO1" s="383"/>
      <c r="RWP1" s="383"/>
      <c r="RWQ1" s="383"/>
      <c r="RWR1" s="383"/>
      <c r="RWS1" s="383"/>
      <c r="RWT1" s="383"/>
      <c r="RWU1" s="383"/>
      <c r="RWV1" s="383"/>
      <c r="RWW1" s="383"/>
      <c r="RWX1" s="383"/>
      <c r="RWY1" s="383"/>
      <c r="RWZ1" s="383"/>
      <c r="RXA1" s="383"/>
      <c r="RXB1" s="383"/>
      <c r="RXC1" s="383"/>
      <c r="RXD1" s="383"/>
      <c r="RXE1" s="383"/>
      <c r="RXF1" s="383"/>
      <c r="RXG1" s="383"/>
      <c r="RXH1" s="383"/>
      <c r="RXI1" s="383"/>
      <c r="RXJ1" s="383"/>
      <c r="RXK1" s="383"/>
      <c r="RXL1" s="383"/>
      <c r="RXM1" s="383"/>
      <c r="RXN1" s="383"/>
      <c r="RXO1" s="383"/>
      <c r="RXP1" s="383"/>
      <c r="RXQ1" s="383"/>
      <c r="RXR1" s="383"/>
      <c r="RXS1" s="383"/>
      <c r="RXT1" s="383"/>
      <c r="RXU1" s="383"/>
      <c r="RXV1" s="383"/>
      <c r="RXW1" s="383"/>
      <c r="RXX1" s="383"/>
      <c r="RXY1" s="383"/>
      <c r="RXZ1" s="383"/>
      <c r="RYA1" s="383"/>
      <c r="RYB1" s="383"/>
      <c r="RYC1" s="383"/>
      <c r="RYD1" s="383"/>
      <c r="RYE1" s="383"/>
      <c r="RYF1" s="383"/>
      <c r="RYG1" s="383"/>
      <c r="RYH1" s="383"/>
      <c r="RYI1" s="383"/>
      <c r="RYJ1" s="383"/>
      <c r="RYK1" s="383"/>
      <c r="RYL1" s="383"/>
      <c r="RYM1" s="383"/>
      <c r="RYN1" s="383"/>
      <c r="RYO1" s="383"/>
      <c r="RYP1" s="383"/>
      <c r="RYQ1" s="383"/>
      <c r="RYR1" s="383"/>
      <c r="RYS1" s="383"/>
      <c r="RYT1" s="383"/>
      <c r="RYU1" s="383"/>
      <c r="RYV1" s="383"/>
      <c r="RYW1" s="383"/>
      <c r="RYX1" s="383"/>
      <c r="RYY1" s="383"/>
      <c r="RYZ1" s="383"/>
      <c r="RZA1" s="383"/>
      <c r="RZB1" s="383"/>
      <c r="RZC1" s="383"/>
      <c r="RZD1" s="383"/>
      <c r="RZE1" s="383"/>
      <c r="RZF1" s="383"/>
      <c r="RZG1" s="383"/>
      <c r="RZH1" s="383"/>
      <c r="RZI1" s="383"/>
      <c r="RZJ1" s="383"/>
      <c r="RZK1" s="383"/>
      <c r="RZL1" s="383"/>
      <c r="RZM1" s="383"/>
      <c r="RZN1" s="383"/>
      <c r="RZO1" s="383"/>
      <c r="RZP1" s="383"/>
      <c r="RZQ1" s="383"/>
      <c r="RZR1" s="383"/>
      <c r="RZS1" s="383"/>
      <c r="RZT1" s="383"/>
      <c r="RZU1" s="383"/>
      <c r="RZV1" s="383"/>
      <c r="RZW1" s="383"/>
      <c r="RZX1" s="383"/>
      <c r="RZY1" s="383"/>
      <c r="RZZ1" s="383"/>
      <c r="SAA1" s="383"/>
      <c r="SAB1" s="383"/>
      <c r="SAC1" s="383"/>
      <c r="SAD1" s="383"/>
      <c r="SAE1" s="383"/>
      <c r="SAF1" s="383"/>
      <c r="SAG1" s="383"/>
      <c r="SAH1" s="383"/>
      <c r="SAI1" s="383"/>
      <c r="SAJ1" s="383"/>
      <c r="SAK1" s="383"/>
      <c r="SAL1" s="383"/>
      <c r="SAM1" s="383"/>
      <c r="SAN1" s="383"/>
      <c r="SAO1" s="383"/>
      <c r="SAP1" s="383"/>
      <c r="SAQ1" s="383"/>
      <c r="SAR1" s="383"/>
      <c r="SAS1" s="383"/>
      <c r="SAT1" s="383"/>
      <c r="SAU1" s="383"/>
      <c r="SAV1" s="383"/>
      <c r="SAW1" s="383"/>
      <c r="SAX1" s="383"/>
      <c r="SAY1" s="383"/>
      <c r="SAZ1" s="383"/>
      <c r="SBA1" s="383"/>
      <c r="SBB1" s="383"/>
      <c r="SBC1" s="383"/>
      <c r="SBD1" s="383"/>
      <c r="SBE1" s="383"/>
      <c r="SBF1" s="383"/>
      <c r="SBG1" s="383"/>
      <c r="SBH1" s="383"/>
      <c r="SBI1" s="383"/>
      <c r="SBJ1" s="383"/>
      <c r="SBK1" s="383"/>
      <c r="SBL1" s="383"/>
      <c r="SBM1" s="383"/>
      <c r="SBN1" s="383"/>
      <c r="SBO1" s="383"/>
      <c r="SBP1" s="383"/>
      <c r="SBQ1" s="383"/>
      <c r="SBR1" s="383"/>
      <c r="SBS1" s="383"/>
      <c r="SBT1" s="383"/>
      <c r="SBU1" s="383"/>
      <c r="SBV1" s="383"/>
      <c r="SBW1" s="383"/>
      <c r="SBX1" s="383"/>
      <c r="SBY1" s="383"/>
      <c r="SBZ1" s="383"/>
      <c r="SCA1" s="383"/>
      <c r="SCB1" s="383"/>
      <c r="SCC1" s="383"/>
      <c r="SCD1" s="383"/>
      <c r="SCE1" s="383"/>
      <c r="SCF1" s="383"/>
      <c r="SCG1" s="383"/>
      <c r="SCH1" s="383"/>
      <c r="SCI1" s="383"/>
      <c r="SCJ1" s="383"/>
      <c r="SCK1" s="383"/>
      <c r="SCL1" s="383"/>
      <c r="SCM1" s="383"/>
      <c r="SCN1" s="383"/>
      <c r="SCO1" s="383"/>
      <c r="SCP1" s="383"/>
      <c r="SCQ1" s="383"/>
      <c r="SCR1" s="383"/>
      <c r="SCS1" s="383"/>
      <c r="SCT1" s="383"/>
      <c r="SCU1" s="383"/>
      <c r="SCV1" s="383"/>
      <c r="SCW1" s="383"/>
      <c r="SCX1" s="383"/>
      <c r="SCY1" s="383"/>
      <c r="SCZ1" s="383"/>
      <c r="SDA1" s="383"/>
      <c r="SDB1" s="383"/>
      <c r="SDC1" s="383"/>
      <c r="SDD1" s="383"/>
      <c r="SDE1" s="383"/>
      <c r="SDF1" s="383"/>
      <c r="SDG1" s="383"/>
      <c r="SDH1" s="383"/>
      <c r="SDI1" s="383"/>
      <c r="SDJ1" s="383"/>
      <c r="SDK1" s="383"/>
      <c r="SDL1" s="383"/>
      <c r="SDM1" s="383"/>
      <c r="SDN1" s="383"/>
      <c r="SDO1" s="383"/>
      <c r="SDP1" s="383"/>
      <c r="SDQ1" s="383"/>
      <c r="SDR1" s="383"/>
      <c r="SDS1" s="383"/>
      <c r="SDT1" s="383"/>
      <c r="SDU1" s="383"/>
      <c r="SDV1" s="383"/>
      <c r="SDW1" s="383"/>
      <c r="SDX1" s="383"/>
      <c r="SDY1" s="383"/>
      <c r="SDZ1" s="383"/>
      <c r="SEA1" s="383"/>
      <c r="SEB1" s="383"/>
      <c r="SEC1" s="383"/>
      <c r="SED1" s="383"/>
      <c r="SEE1" s="383"/>
      <c r="SEF1" s="383"/>
      <c r="SEG1" s="383"/>
      <c r="SEH1" s="383"/>
      <c r="SEI1" s="383"/>
      <c r="SEJ1" s="383"/>
      <c r="SEK1" s="383"/>
      <c r="SEL1" s="383"/>
      <c r="SEM1" s="383"/>
      <c r="SEN1" s="383"/>
      <c r="SEO1" s="383"/>
      <c r="SEP1" s="383"/>
      <c r="SEQ1" s="383"/>
      <c r="SER1" s="383"/>
      <c r="SES1" s="383"/>
      <c r="SET1" s="383"/>
      <c r="SEU1" s="383"/>
      <c r="SEV1" s="383"/>
      <c r="SEW1" s="383"/>
      <c r="SEX1" s="383"/>
      <c r="SEY1" s="383"/>
      <c r="SEZ1" s="383"/>
      <c r="SFA1" s="383"/>
      <c r="SFB1" s="383"/>
      <c r="SFC1" s="383"/>
      <c r="SFD1" s="383"/>
      <c r="SFE1" s="383"/>
      <c r="SFF1" s="383"/>
      <c r="SFG1" s="383"/>
      <c r="SFH1" s="383"/>
      <c r="SFI1" s="383"/>
      <c r="SFJ1" s="383"/>
      <c r="SFK1" s="383"/>
      <c r="SFL1" s="383"/>
      <c r="SFM1" s="383"/>
      <c r="SFN1" s="383"/>
      <c r="SFO1" s="383"/>
      <c r="SFP1" s="383"/>
      <c r="SFQ1" s="383"/>
      <c r="SFR1" s="383"/>
      <c r="SFS1" s="383"/>
      <c r="SFT1" s="383"/>
      <c r="SFU1" s="383"/>
      <c r="SFV1" s="383"/>
      <c r="SFW1" s="383"/>
      <c r="SFX1" s="383"/>
      <c r="SFY1" s="383"/>
      <c r="SFZ1" s="383"/>
      <c r="SGA1" s="383"/>
      <c r="SGB1" s="383"/>
      <c r="SGC1" s="383"/>
      <c r="SGD1" s="383"/>
      <c r="SGE1" s="383"/>
      <c r="SGF1" s="383"/>
      <c r="SGG1" s="383"/>
      <c r="SGH1" s="383"/>
      <c r="SGI1" s="383"/>
      <c r="SGJ1" s="383"/>
      <c r="SGK1" s="383"/>
      <c r="SGL1" s="383"/>
      <c r="SGM1" s="383"/>
      <c r="SGN1" s="383"/>
      <c r="SGO1" s="383"/>
      <c r="SGP1" s="383"/>
      <c r="SGQ1" s="383"/>
      <c r="SGR1" s="383"/>
      <c r="SGS1" s="383"/>
      <c r="SGT1" s="383"/>
      <c r="SGU1" s="383"/>
      <c r="SGV1" s="383"/>
      <c r="SGW1" s="383"/>
      <c r="SGX1" s="383"/>
      <c r="SGY1" s="383"/>
      <c r="SGZ1" s="383"/>
      <c r="SHA1" s="383"/>
      <c r="SHB1" s="383"/>
      <c r="SHC1" s="383"/>
      <c r="SHD1" s="383"/>
      <c r="SHE1" s="383"/>
      <c r="SHF1" s="383"/>
      <c r="SHG1" s="383"/>
      <c r="SHH1" s="383"/>
      <c r="SHI1" s="383"/>
      <c r="SHJ1" s="383"/>
      <c r="SHK1" s="383"/>
      <c r="SHL1" s="383"/>
      <c r="SHM1" s="383"/>
      <c r="SHN1" s="383"/>
      <c r="SHO1" s="383"/>
      <c r="SHP1" s="383"/>
      <c r="SHQ1" s="383"/>
      <c r="SHR1" s="383"/>
      <c r="SHS1" s="383"/>
      <c r="SHT1" s="383"/>
      <c r="SHU1" s="383"/>
      <c r="SHV1" s="383"/>
      <c r="SHW1" s="383"/>
      <c r="SHX1" s="383"/>
      <c r="SHY1" s="383"/>
      <c r="SHZ1" s="383"/>
      <c r="SIA1" s="383"/>
      <c r="SIB1" s="383"/>
      <c r="SIC1" s="383"/>
      <c r="SID1" s="383"/>
      <c r="SIE1" s="383"/>
      <c r="SIF1" s="383"/>
      <c r="SIG1" s="383"/>
      <c r="SIH1" s="383"/>
      <c r="SII1" s="383"/>
      <c r="SIJ1" s="383"/>
      <c r="SIK1" s="383"/>
      <c r="SIL1" s="383"/>
      <c r="SIM1" s="383"/>
      <c r="SIN1" s="383"/>
      <c r="SIO1" s="383"/>
      <c r="SIP1" s="383"/>
      <c r="SIQ1" s="383"/>
      <c r="SIR1" s="383"/>
      <c r="SIS1" s="383"/>
      <c r="SIT1" s="383"/>
      <c r="SIU1" s="383"/>
      <c r="SIV1" s="383"/>
      <c r="SIW1" s="383"/>
      <c r="SIX1" s="383"/>
      <c r="SIY1" s="383"/>
      <c r="SIZ1" s="383"/>
      <c r="SJA1" s="383"/>
      <c r="SJB1" s="383"/>
      <c r="SJC1" s="383"/>
      <c r="SJD1" s="383"/>
      <c r="SJE1" s="383"/>
      <c r="SJF1" s="383"/>
      <c r="SJG1" s="383"/>
      <c r="SJH1" s="383"/>
      <c r="SJI1" s="383"/>
      <c r="SJJ1" s="383"/>
      <c r="SJK1" s="383"/>
      <c r="SJL1" s="383"/>
      <c r="SJM1" s="383"/>
      <c r="SJN1" s="383"/>
      <c r="SJO1" s="383"/>
      <c r="SJP1" s="383"/>
      <c r="SJQ1" s="383"/>
      <c r="SJR1" s="383"/>
      <c r="SJS1" s="383"/>
      <c r="SJT1" s="383"/>
      <c r="SJU1" s="383"/>
      <c r="SJV1" s="383"/>
      <c r="SJW1" s="383"/>
      <c r="SJX1" s="383"/>
      <c r="SJY1" s="383"/>
      <c r="SJZ1" s="383"/>
      <c r="SKA1" s="383"/>
      <c r="SKB1" s="383"/>
      <c r="SKC1" s="383"/>
      <c r="SKD1" s="383"/>
      <c r="SKE1" s="383"/>
      <c r="SKF1" s="383"/>
      <c r="SKG1" s="383"/>
      <c r="SKH1" s="383"/>
      <c r="SKI1" s="383"/>
      <c r="SKJ1" s="383"/>
      <c r="SKK1" s="383"/>
      <c r="SKL1" s="383"/>
      <c r="SKM1" s="383"/>
      <c r="SKN1" s="383"/>
      <c r="SKO1" s="383"/>
      <c r="SKP1" s="383"/>
      <c r="SKQ1" s="383"/>
      <c r="SKR1" s="383"/>
      <c r="SKS1" s="383"/>
      <c r="SKT1" s="383"/>
      <c r="SKU1" s="383"/>
      <c r="SKV1" s="383"/>
      <c r="SKW1" s="383"/>
      <c r="SKX1" s="383"/>
      <c r="SKY1" s="383"/>
      <c r="SKZ1" s="383"/>
      <c r="SLA1" s="383"/>
      <c r="SLB1" s="383"/>
      <c r="SLC1" s="383"/>
      <c r="SLD1" s="383"/>
      <c r="SLE1" s="383"/>
      <c r="SLF1" s="383"/>
      <c r="SLG1" s="383"/>
      <c r="SLH1" s="383"/>
      <c r="SLI1" s="383"/>
      <c r="SLJ1" s="383"/>
      <c r="SLK1" s="383"/>
      <c r="SLL1" s="383"/>
      <c r="SLM1" s="383"/>
      <c r="SLN1" s="383"/>
      <c r="SLO1" s="383"/>
      <c r="SLP1" s="383"/>
      <c r="SLQ1" s="383"/>
      <c r="SLR1" s="383"/>
      <c r="SLS1" s="383"/>
      <c r="SLT1" s="383"/>
      <c r="SLU1" s="383"/>
      <c r="SLV1" s="383"/>
      <c r="SLW1" s="383"/>
      <c r="SLX1" s="383"/>
      <c r="SLY1" s="383"/>
      <c r="SLZ1" s="383"/>
      <c r="SMA1" s="383"/>
      <c r="SMB1" s="383"/>
      <c r="SMC1" s="383"/>
      <c r="SMD1" s="383"/>
      <c r="SME1" s="383"/>
      <c r="SMF1" s="383"/>
      <c r="SMG1" s="383"/>
      <c r="SMH1" s="383"/>
      <c r="SMI1" s="383"/>
      <c r="SMJ1" s="383"/>
      <c r="SMK1" s="383"/>
      <c r="SML1" s="383"/>
      <c r="SMM1" s="383"/>
      <c r="SMN1" s="383"/>
      <c r="SMO1" s="383"/>
      <c r="SMP1" s="383"/>
      <c r="SMQ1" s="383"/>
      <c r="SMR1" s="383"/>
      <c r="SMS1" s="383"/>
      <c r="SMT1" s="383"/>
      <c r="SMU1" s="383"/>
      <c r="SMV1" s="383"/>
      <c r="SMW1" s="383"/>
      <c r="SMX1" s="383"/>
      <c r="SMY1" s="383"/>
      <c r="SMZ1" s="383"/>
      <c r="SNA1" s="383"/>
      <c r="SNB1" s="383"/>
      <c r="SNC1" s="383"/>
      <c r="SND1" s="383"/>
      <c r="SNE1" s="383"/>
      <c r="SNF1" s="383"/>
      <c r="SNG1" s="383"/>
      <c r="SNH1" s="383"/>
      <c r="SNI1" s="383"/>
      <c r="SNJ1" s="383"/>
      <c r="SNK1" s="383"/>
      <c r="SNL1" s="383"/>
      <c r="SNM1" s="383"/>
      <c r="SNN1" s="383"/>
      <c r="SNO1" s="383"/>
      <c r="SNP1" s="383"/>
      <c r="SNQ1" s="383"/>
      <c r="SNR1" s="383"/>
      <c r="SNS1" s="383"/>
      <c r="SNT1" s="383"/>
      <c r="SNU1" s="383"/>
      <c r="SNV1" s="383"/>
      <c r="SNW1" s="383"/>
      <c r="SNX1" s="383"/>
      <c r="SNY1" s="383"/>
      <c r="SNZ1" s="383"/>
      <c r="SOA1" s="383"/>
      <c r="SOB1" s="383"/>
      <c r="SOC1" s="383"/>
      <c r="SOD1" s="383"/>
      <c r="SOE1" s="383"/>
      <c r="SOF1" s="383"/>
      <c r="SOG1" s="383"/>
      <c r="SOH1" s="383"/>
      <c r="SOI1" s="383"/>
      <c r="SOJ1" s="383"/>
      <c r="SOK1" s="383"/>
      <c r="SOL1" s="383"/>
      <c r="SOM1" s="383"/>
      <c r="SON1" s="383"/>
      <c r="SOO1" s="383"/>
      <c r="SOP1" s="383"/>
      <c r="SOQ1" s="383"/>
      <c r="SOR1" s="383"/>
      <c r="SOS1" s="383"/>
      <c r="SOT1" s="383"/>
      <c r="SOU1" s="383"/>
      <c r="SOV1" s="383"/>
      <c r="SOW1" s="383"/>
      <c r="SOX1" s="383"/>
      <c r="SOY1" s="383"/>
      <c r="SOZ1" s="383"/>
      <c r="SPA1" s="383"/>
      <c r="SPB1" s="383"/>
      <c r="SPC1" s="383"/>
      <c r="SPD1" s="383"/>
      <c r="SPE1" s="383"/>
      <c r="SPF1" s="383"/>
      <c r="SPG1" s="383"/>
      <c r="SPH1" s="383"/>
      <c r="SPI1" s="383"/>
      <c r="SPJ1" s="383"/>
      <c r="SPK1" s="383"/>
      <c r="SPL1" s="383"/>
      <c r="SPM1" s="383"/>
      <c r="SPN1" s="383"/>
      <c r="SPO1" s="383"/>
      <c r="SPP1" s="383"/>
      <c r="SPQ1" s="383"/>
      <c r="SPR1" s="383"/>
      <c r="SPS1" s="383"/>
      <c r="SPT1" s="383"/>
      <c r="SPU1" s="383"/>
      <c r="SPV1" s="383"/>
      <c r="SPW1" s="383"/>
      <c r="SPX1" s="383"/>
      <c r="SPY1" s="383"/>
      <c r="SPZ1" s="383"/>
      <c r="SQA1" s="383"/>
      <c r="SQB1" s="383"/>
      <c r="SQC1" s="383"/>
      <c r="SQD1" s="383"/>
      <c r="SQE1" s="383"/>
      <c r="SQF1" s="383"/>
      <c r="SQG1" s="383"/>
      <c r="SQH1" s="383"/>
      <c r="SQI1" s="383"/>
      <c r="SQJ1" s="383"/>
      <c r="SQK1" s="383"/>
      <c r="SQL1" s="383"/>
      <c r="SQM1" s="383"/>
      <c r="SQN1" s="383"/>
      <c r="SQO1" s="383"/>
      <c r="SQP1" s="383"/>
      <c r="SQQ1" s="383"/>
      <c r="SQR1" s="383"/>
      <c r="SQS1" s="383"/>
      <c r="SQT1" s="383"/>
      <c r="SQU1" s="383"/>
      <c r="SQV1" s="383"/>
      <c r="SQW1" s="383"/>
      <c r="SQX1" s="383"/>
      <c r="SQY1" s="383"/>
      <c r="SQZ1" s="383"/>
      <c r="SRA1" s="383"/>
      <c r="SRB1" s="383"/>
      <c r="SRC1" s="383"/>
      <c r="SRD1" s="383"/>
      <c r="SRE1" s="383"/>
      <c r="SRF1" s="383"/>
      <c r="SRG1" s="383"/>
      <c r="SRH1" s="383"/>
      <c r="SRI1" s="383"/>
      <c r="SRJ1" s="383"/>
      <c r="SRK1" s="383"/>
      <c r="SRL1" s="383"/>
      <c r="SRM1" s="383"/>
      <c r="SRN1" s="383"/>
      <c r="SRO1" s="383"/>
      <c r="SRP1" s="383"/>
      <c r="SRQ1" s="383"/>
      <c r="SRR1" s="383"/>
      <c r="SRS1" s="383"/>
      <c r="SRT1" s="383"/>
      <c r="SRU1" s="383"/>
      <c r="SRV1" s="383"/>
      <c r="SRW1" s="383"/>
      <c r="SRX1" s="383"/>
      <c r="SRY1" s="383"/>
      <c r="SRZ1" s="383"/>
      <c r="SSA1" s="383"/>
      <c r="SSB1" s="383"/>
      <c r="SSC1" s="383"/>
      <c r="SSD1" s="383"/>
      <c r="SSE1" s="383"/>
      <c r="SSF1" s="383"/>
      <c r="SSG1" s="383"/>
      <c r="SSH1" s="383"/>
      <c r="SSI1" s="383"/>
      <c r="SSJ1" s="383"/>
      <c r="SSK1" s="383"/>
      <c r="SSL1" s="383"/>
      <c r="SSM1" s="383"/>
      <c r="SSN1" s="383"/>
      <c r="SSO1" s="383"/>
      <c r="SSP1" s="383"/>
      <c r="SSQ1" s="383"/>
      <c r="SSR1" s="383"/>
      <c r="SSS1" s="383"/>
      <c r="SST1" s="383"/>
      <c r="SSU1" s="383"/>
      <c r="SSV1" s="383"/>
      <c r="SSW1" s="383"/>
      <c r="SSX1" s="383"/>
      <c r="SSY1" s="383"/>
      <c r="SSZ1" s="383"/>
      <c r="STA1" s="383"/>
      <c r="STB1" s="383"/>
      <c r="STC1" s="383"/>
      <c r="STD1" s="383"/>
      <c r="STE1" s="383"/>
      <c r="STF1" s="383"/>
      <c r="STG1" s="383"/>
      <c r="STH1" s="383"/>
      <c r="STI1" s="383"/>
      <c r="STJ1" s="383"/>
      <c r="STK1" s="383"/>
      <c r="STL1" s="383"/>
      <c r="STM1" s="383"/>
      <c r="STN1" s="383"/>
      <c r="STO1" s="383"/>
      <c r="STP1" s="383"/>
      <c r="STQ1" s="383"/>
      <c r="STR1" s="383"/>
      <c r="STS1" s="383"/>
      <c r="STT1" s="383"/>
      <c r="STU1" s="383"/>
      <c r="STV1" s="383"/>
      <c r="STW1" s="383"/>
      <c r="STX1" s="383"/>
      <c r="STY1" s="383"/>
      <c r="STZ1" s="383"/>
      <c r="SUA1" s="383"/>
      <c r="SUB1" s="383"/>
      <c r="SUC1" s="383"/>
      <c r="SUD1" s="383"/>
      <c r="SUE1" s="383"/>
      <c r="SUF1" s="383"/>
      <c r="SUG1" s="383"/>
      <c r="SUH1" s="383"/>
      <c r="SUI1" s="383"/>
      <c r="SUJ1" s="383"/>
      <c r="SUK1" s="383"/>
      <c r="SUL1" s="383"/>
      <c r="SUM1" s="383"/>
      <c r="SUN1" s="383"/>
      <c r="SUO1" s="383"/>
      <c r="SUP1" s="383"/>
      <c r="SUQ1" s="383"/>
      <c r="SUR1" s="383"/>
      <c r="SUS1" s="383"/>
      <c r="SUT1" s="383"/>
      <c r="SUU1" s="383"/>
      <c r="SUV1" s="383"/>
      <c r="SUW1" s="383"/>
      <c r="SUX1" s="383"/>
      <c r="SUY1" s="383"/>
      <c r="SUZ1" s="383"/>
      <c r="SVA1" s="383"/>
      <c r="SVB1" s="383"/>
      <c r="SVC1" s="383"/>
      <c r="SVD1" s="383"/>
      <c r="SVE1" s="383"/>
      <c r="SVF1" s="383"/>
      <c r="SVG1" s="383"/>
      <c r="SVH1" s="383"/>
      <c r="SVI1" s="383"/>
      <c r="SVJ1" s="383"/>
      <c r="SVK1" s="383"/>
      <c r="SVL1" s="383"/>
      <c r="SVM1" s="383"/>
      <c r="SVN1" s="383"/>
      <c r="SVO1" s="383"/>
      <c r="SVP1" s="383"/>
      <c r="SVQ1" s="383"/>
      <c r="SVR1" s="383"/>
      <c r="SVS1" s="383"/>
      <c r="SVT1" s="383"/>
      <c r="SVU1" s="383"/>
      <c r="SVV1" s="383"/>
      <c r="SVW1" s="383"/>
      <c r="SVX1" s="383"/>
      <c r="SVY1" s="383"/>
      <c r="SVZ1" s="383"/>
      <c r="SWA1" s="383"/>
      <c r="SWB1" s="383"/>
      <c r="SWC1" s="383"/>
      <c r="SWD1" s="383"/>
      <c r="SWE1" s="383"/>
      <c r="SWF1" s="383"/>
      <c r="SWG1" s="383"/>
      <c r="SWH1" s="383"/>
      <c r="SWI1" s="383"/>
      <c r="SWJ1" s="383"/>
      <c r="SWK1" s="383"/>
      <c r="SWL1" s="383"/>
      <c r="SWM1" s="383"/>
      <c r="SWN1" s="383"/>
      <c r="SWO1" s="383"/>
      <c r="SWP1" s="383"/>
      <c r="SWQ1" s="383"/>
      <c r="SWR1" s="383"/>
      <c r="SWS1" s="383"/>
      <c r="SWT1" s="383"/>
      <c r="SWU1" s="383"/>
      <c r="SWV1" s="383"/>
      <c r="SWW1" s="383"/>
      <c r="SWX1" s="383"/>
      <c r="SWY1" s="383"/>
      <c r="SWZ1" s="383"/>
      <c r="SXA1" s="383"/>
      <c r="SXB1" s="383"/>
      <c r="SXC1" s="383"/>
      <c r="SXD1" s="383"/>
      <c r="SXE1" s="383"/>
      <c r="SXF1" s="383"/>
      <c r="SXG1" s="383"/>
      <c r="SXH1" s="383"/>
      <c r="SXI1" s="383"/>
      <c r="SXJ1" s="383"/>
      <c r="SXK1" s="383"/>
      <c r="SXL1" s="383"/>
      <c r="SXM1" s="383"/>
      <c r="SXN1" s="383"/>
      <c r="SXO1" s="383"/>
      <c r="SXP1" s="383"/>
      <c r="SXQ1" s="383"/>
      <c r="SXR1" s="383"/>
      <c r="SXS1" s="383"/>
      <c r="SXT1" s="383"/>
      <c r="SXU1" s="383"/>
      <c r="SXV1" s="383"/>
      <c r="SXW1" s="383"/>
      <c r="SXX1" s="383"/>
      <c r="SXY1" s="383"/>
      <c r="SXZ1" s="383"/>
      <c r="SYA1" s="383"/>
      <c r="SYB1" s="383"/>
      <c r="SYC1" s="383"/>
      <c r="SYD1" s="383"/>
      <c r="SYE1" s="383"/>
      <c r="SYF1" s="383"/>
      <c r="SYG1" s="383"/>
      <c r="SYH1" s="383"/>
      <c r="SYI1" s="383"/>
      <c r="SYJ1" s="383"/>
      <c r="SYK1" s="383"/>
      <c r="SYL1" s="383"/>
      <c r="SYM1" s="383"/>
      <c r="SYN1" s="383"/>
      <c r="SYO1" s="383"/>
      <c r="SYP1" s="383"/>
      <c r="SYQ1" s="383"/>
      <c r="SYR1" s="383"/>
      <c r="SYS1" s="383"/>
      <c r="SYT1" s="383"/>
      <c r="SYU1" s="383"/>
      <c r="SYV1" s="383"/>
      <c r="SYW1" s="383"/>
      <c r="SYX1" s="383"/>
      <c r="SYY1" s="383"/>
      <c r="SYZ1" s="383"/>
      <c r="SZA1" s="383"/>
      <c r="SZB1" s="383"/>
      <c r="SZC1" s="383"/>
      <c r="SZD1" s="383"/>
      <c r="SZE1" s="383"/>
      <c r="SZF1" s="383"/>
      <c r="SZG1" s="383"/>
      <c r="SZH1" s="383"/>
      <c r="SZI1" s="383"/>
      <c r="SZJ1" s="383"/>
      <c r="SZK1" s="383"/>
      <c r="SZL1" s="383"/>
      <c r="SZM1" s="383"/>
      <c r="SZN1" s="383"/>
      <c r="SZO1" s="383"/>
      <c r="SZP1" s="383"/>
      <c r="SZQ1" s="383"/>
      <c r="SZR1" s="383"/>
      <c r="SZS1" s="383"/>
      <c r="SZT1" s="383"/>
      <c r="SZU1" s="383"/>
      <c r="SZV1" s="383"/>
      <c r="SZW1" s="383"/>
      <c r="SZX1" s="383"/>
      <c r="SZY1" s="383"/>
      <c r="SZZ1" s="383"/>
      <c r="TAA1" s="383"/>
      <c r="TAB1" s="383"/>
      <c r="TAC1" s="383"/>
      <c r="TAD1" s="383"/>
      <c r="TAE1" s="383"/>
      <c r="TAF1" s="383"/>
      <c r="TAG1" s="383"/>
      <c r="TAH1" s="383"/>
      <c r="TAI1" s="383"/>
      <c r="TAJ1" s="383"/>
      <c r="TAK1" s="383"/>
      <c r="TAL1" s="383"/>
      <c r="TAM1" s="383"/>
      <c r="TAN1" s="383"/>
      <c r="TAO1" s="383"/>
      <c r="TAP1" s="383"/>
      <c r="TAQ1" s="383"/>
      <c r="TAR1" s="383"/>
      <c r="TAS1" s="383"/>
      <c r="TAT1" s="383"/>
      <c r="TAU1" s="383"/>
      <c r="TAV1" s="383"/>
      <c r="TAW1" s="383"/>
      <c r="TAX1" s="383"/>
      <c r="TAY1" s="383"/>
      <c r="TAZ1" s="383"/>
      <c r="TBA1" s="383"/>
      <c r="TBB1" s="383"/>
      <c r="TBC1" s="383"/>
      <c r="TBD1" s="383"/>
      <c r="TBE1" s="383"/>
      <c r="TBF1" s="383"/>
      <c r="TBG1" s="383"/>
      <c r="TBH1" s="383"/>
      <c r="TBI1" s="383"/>
      <c r="TBJ1" s="383"/>
      <c r="TBK1" s="383"/>
      <c r="TBL1" s="383"/>
      <c r="TBM1" s="383"/>
      <c r="TBN1" s="383"/>
      <c r="TBO1" s="383"/>
      <c r="TBP1" s="383"/>
      <c r="TBQ1" s="383"/>
      <c r="TBR1" s="383"/>
      <c r="TBS1" s="383"/>
      <c r="TBT1" s="383"/>
      <c r="TBU1" s="383"/>
      <c r="TBV1" s="383"/>
      <c r="TBW1" s="383"/>
      <c r="TBX1" s="383"/>
      <c r="TBY1" s="383"/>
      <c r="TBZ1" s="383"/>
      <c r="TCA1" s="383"/>
      <c r="TCB1" s="383"/>
      <c r="TCC1" s="383"/>
      <c r="TCD1" s="383"/>
      <c r="TCE1" s="383"/>
      <c r="TCF1" s="383"/>
      <c r="TCG1" s="383"/>
      <c r="TCH1" s="383"/>
      <c r="TCI1" s="383"/>
      <c r="TCJ1" s="383"/>
      <c r="TCK1" s="383"/>
      <c r="TCL1" s="383"/>
      <c r="TCM1" s="383"/>
      <c r="TCN1" s="383"/>
      <c r="TCO1" s="383"/>
      <c r="TCP1" s="383"/>
      <c r="TCQ1" s="383"/>
      <c r="TCR1" s="383"/>
      <c r="TCS1" s="383"/>
      <c r="TCT1" s="383"/>
      <c r="TCU1" s="383"/>
      <c r="TCV1" s="383"/>
      <c r="TCW1" s="383"/>
      <c r="TCX1" s="383"/>
      <c r="TCY1" s="383"/>
      <c r="TCZ1" s="383"/>
      <c r="TDA1" s="383"/>
      <c r="TDB1" s="383"/>
      <c r="TDC1" s="383"/>
      <c r="TDD1" s="383"/>
      <c r="TDE1" s="383"/>
      <c r="TDF1" s="383"/>
      <c r="TDG1" s="383"/>
      <c r="TDH1" s="383"/>
      <c r="TDI1" s="383"/>
      <c r="TDJ1" s="383"/>
      <c r="TDK1" s="383"/>
      <c r="TDL1" s="383"/>
      <c r="TDM1" s="383"/>
      <c r="TDN1" s="383"/>
      <c r="TDO1" s="383"/>
      <c r="TDP1" s="383"/>
      <c r="TDQ1" s="383"/>
      <c r="TDR1" s="383"/>
      <c r="TDS1" s="383"/>
      <c r="TDT1" s="383"/>
      <c r="TDU1" s="383"/>
      <c r="TDV1" s="383"/>
      <c r="TDW1" s="383"/>
      <c r="TDX1" s="383"/>
      <c r="TDY1" s="383"/>
      <c r="TDZ1" s="383"/>
      <c r="TEA1" s="383"/>
      <c r="TEB1" s="383"/>
      <c r="TEC1" s="383"/>
      <c r="TED1" s="383"/>
      <c r="TEE1" s="383"/>
      <c r="TEF1" s="383"/>
      <c r="TEG1" s="383"/>
      <c r="TEH1" s="383"/>
      <c r="TEI1" s="383"/>
      <c r="TEJ1" s="383"/>
      <c r="TEK1" s="383"/>
      <c r="TEL1" s="383"/>
      <c r="TEM1" s="383"/>
      <c r="TEN1" s="383"/>
      <c r="TEO1" s="383"/>
      <c r="TEP1" s="383"/>
      <c r="TEQ1" s="383"/>
      <c r="TER1" s="383"/>
      <c r="TES1" s="383"/>
      <c r="TET1" s="383"/>
      <c r="TEU1" s="383"/>
      <c r="TEV1" s="383"/>
      <c r="TEW1" s="383"/>
      <c r="TEX1" s="383"/>
      <c r="TEY1" s="383"/>
      <c r="TEZ1" s="383"/>
      <c r="TFA1" s="383"/>
      <c r="TFB1" s="383"/>
      <c r="TFC1" s="383"/>
      <c r="TFD1" s="383"/>
      <c r="TFE1" s="383"/>
      <c r="TFF1" s="383"/>
      <c r="TFG1" s="383"/>
      <c r="TFH1" s="383"/>
      <c r="TFI1" s="383"/>
      <c r="TFJ1" s="383"/>
      <c r="TFK1" s="383"/>
      <c r="TFL1" s="383"/>
      <c r="TFM1" s="383"/>
      <c r="TFN1" s="383"/>
      <c r="TFO1" s="383"/>
      <c r="TFP1" s="383"/>
      <c r="TFQ1" s="383"/>
      <c r="TFR1" s="383"/>
      <c r="TFS1" s="383"/>
      <c r="TFT1" s="383"/>
      <c r="TFU1" s="383"/>
      <c r="TFV1" s="383"/>
      <c r="TFW1" s="383"/>
      <c r="TFX1" s="383"/>
      <c r="TFY1" s="383"/>
      <c r="TFZ1" s="383"/>
      <c r="TGA1" s="383"/>
      <c r="TGB1" s="383"/>
      <c r="TGC1" s="383"/>
      <c r="TGD1" s="383"/>
      <c r="TGE1" s="383"/>
      <c r="TGF1" s="383"/>
      <c r="TGG1" s="383"/>
      <c r="TGH1" s="383"/>
      <c r="TGI1" s="383"/>
      <c r="TGJ1" s="383"/>
      <c r="TGK1" s="383"/>
      <c r="TGL1" s="383"/>
      <c r="TGM1" s="383"/>
      <c r="TGN1" s="383"/>
      <c r="TGO1" s="383"/>
      <c r="TGP1" s="383"/>
      <c r="TGQ1" s="383"/>
      <c r="TGR1" s="383"/>
      <c r="TGS1" s="383"/>
      <c r="TGT1" s="383"/>
      <c r="TGU1" s="383"/>
      <c r="TGV1" s="383"/>
      <c r="TGW1" s="383"/>
      <c r="TGX1" s="383"/>
      <c r="TGY1" s="383"/>
      <c r="TGZ1" s="383"/>
      <c r="THA1" s="383"/>
      <c r="THB1" s="383"/>
      <c r="THC1" s="383"/>
      <c r="THD1" s="383"/>
      <c r="THE1" s="383"/>
      <c r="THF1" s="383"/>
      <c r="THG1" s="383"/>
      <c r="THH1" s="383"/>
      <c r="THI1" s="383"/>
      <c r="THJ1" s="383"/>
      <c r="THK1" s="383"/>
      <c r="THL1" s="383"/>
      <c r="THM1" s="383"/>
      <c r="THN1" s="383"/>
      <c r="THO1" s="383"/>
      <c r="THP1" s="383"/>
      <c r="THQ1" s="383"/>
      <c r="THR1" s="383"/>
      <c r="THS1" s="383"/>
      <c r="THT1" s="383"/>
      <c r="THU1" s="383"/>
      <c r="THV1" s="383"/>
      <c r="THW1" s="383"/>
      <c r="THX1" s="383"/>
      <c r="THY1" s="383"/>
      <c r="THZ1" s="383"/>
      <c r="TIA1" s="383"/>
      <c r="TIB1" s="383"/>
      <c r="TIC1" s="383"/>
      <c r="TID1" s="383"/>
      <c r="TIE1" s="383"/>
      <c r="TIF1" s="383"/>
      <c r="TIG1" s="383"/>
      <c r="TIH1" s="383"/>
      <c r="TII1" s="383"/>
      <c r="TIJ1" s="383"/>
      <c r="TIK1" s="383"/>
      <c r="TIL1" s="383"/>
      <c r="TIM1" s="383"/>
      <c r="TIN1" s="383"/>
      <c r="TIO1" s="383"/>
      <c r="TIP1" s="383"/>
      <c r="TIQ1" s="383"/>
      <c r="TIR1" s="383"/>
      <c r="TIS1" s="383"/>
      <c r="TIT1" s="383"/>
      <c r="TIU1" s="383"/>
      <c r="TIV1" s="383"/>
      <c r="TIW1" s="383"/>
      <c r="TIX1" s="383"/>
      <c r="TIY1" s="383"/>
      <c r="TIZ1" s="383"/>
      <c r="TJA1" s="383"/>
      <c r="TJB1" s="383"/>
      <c r="TJC1" s="383"/>
      <c r="TJD1" s="383"/>
      <c r="TJE1" s="383"/>
      <c r="TJF1" s="383"/>
      <c r="TJG1" s="383"/>
      <c r="TJH1" s="383"/>
      <c r="TJI1" s="383"/>
      <c r="TJJ1" s="383"/>
      <c r="TJK1" s="383"/>
      <c r="TJL1" s="383"/>
      <c r="TJM1" s="383"/>
      <c r="TJN1" s="383"/>
      <c r="TJO1" s="383"/>
      <c r="TJP1" s="383"/>
      <c r="TJQ1" s="383"/>
      <c r="TJR1" s="383"/>
      <c r="TJS1" s="383"/>
      <c r="TJT1" s="383"/>
      <c r="TJU1" s="383"/>
      <c r="TJV1" s="383"/>
      <c r="TJW1" s="383"/>
      <c r="TJX1" s="383"/>
      <c r="TJY1" s="383"/>
      <c r="TJZ1" s="383"/>
      <c r="TKA1" s="383"/>
      <c r="TKB1" s="383"/>
      <c r="TKC1" s="383"/>
      <c r="TKD1" s="383"/>
      <c r="TKE1" s="383"/>
      <c r="TKF1" s="383"/>
      <c r="TKG1" s="383"/>
      <c r="TKH1" s="383"/>
      <c r="TKI1" s="383"/>
      <c r="TKJ1" s="383"/>
      <c r="TKK1" s="383"/>
      <c r="TKL1" s="383"/>
      <c r="TKM1" s="383"/>
      <c r="TKN1" s="383"/>
      <c r="TKO1" s="383"/>
      <c r="TKP1" s="383"/>
      <c r="TKQ1" s="383"/>
      <c r="TKR1" s="383"/>
      <c r="TKS1" s="383"/>
      <c r="TKT1" s="383"/>
      <c r="TKU1" s="383"/>
      <c r="TKV1" s="383"/>
      <c r="TKW1" s="383"/>
      <c r="TKX1" s="383"/>
      <c r="TKY1" s="383"/>
      <c r="TKZ1" s="383"/>
      <c r="TLA1" s="383"/>
      <c r="TLB1" s="383"/>
      <c r="TLC1" s="383"/>
      <c r="TLD1" s="383"/>
      <c r="TLE1" s="383"/>
      <c r="TLF1" s="383"/>
      <c r="TLG1" s="383"/>
      <c r="TLH1" s="383"/>
      <c r="TLI1" s="383"/>
      <c r="TLJ1" s="383"/>
      <c r="TLK1" s="383"/>
      <c r="TLL1" s="383"/>
      <c r="TLM1" s="383"/>
      <c r="TLN1" s="383"/>
      <c r="TLO1" s="383"/>
      <c r="TLP1" s="383"/>
      <c r="TLQ1" s="383"/>
      <c r="TLR1" s="383"/>
      <c r="TLS1" s="383"/>
      <c r="TLT1" s="383"/>
      <c r="TLU1" s="383"/>
      <c r="TLV1" s="383"/>
      <c r="TLW1" s="383"/>
      <c r="TLX1" s="383"/>
      <c r="TLY1" s="383"/>
      <c r="TLZ1" s="383"/>
      <c r="TMA1" s="383"/>
      <c r="TMB1" s="383"/>
      <c r="TMC1" s="383"/>
      <c r="TMD1" s="383"/>
      <c r="TME1" s="383"/>
      <c r="TMF1" s="383"/>
      <c r="TMG1" s="383"/>
      <c r="TMH1" s="383"/>
      <c r="TMI1" s="383"/>
      <c r="TMJ1" s="383"/>
      <c r="TMK1" s="383"/>
      <c r="TML1" s="383"/>
      <c r="TMM1" s="383"/>
      <c r="TMN1" s="383"/>
      <c r="TMO1" s="383"/>
      <c r="TMP1" s="383"/>
      <c r="TMQ1" s="383"/>
      <c r="TMR1" s="383"/>
      <c r="TMS1" s="383"/>
      <c r="TMT1" s="383"/>
      <c r="TMU1" s="383"/>
      <c r="TMV1" s="383"/>
      <c r="TMW1" s="383"/>
      <c r="TMX1" s="383"/>
      <c r="TMY1" s="383"/>
      <c r="TMZ1" s="383"/>
      <c r="TNA1" s="383"/>
      <c r="TNB1" s="383"/>
      <c r="TNC1" s="383"/>
      <c r="TND1" s="383"/>
      <c r="TNE1" s="383"/>
      <c r="TNF1" s="383"/>
      <c r="TNG1" s="383"/>
      <c r="TNH1" s="383"/>
      <c r="TNI1" s="383"/>
      <c r="TNJ1" s="383"/>
      <c r="TNK1" s="383"/>
      <c r="TNL1" s="383"/>
      <c r="TNM1" s="383"/>
      <c r="TNN1" s="383"/>
      <c r="TNO1" s="383"/>
      <c r="TNP1" s="383"/>
      <c r="TNQ1" s="383"/>
      <c r="TNR1" s="383"/>
      <c r="TNS1" s="383"/>
      <c r="TNT1" s="383"/>
      <c r="TNU1" s="383"/>
      <c r="TNV1" s="383"/>
      <c r="TNW1" s="383"/>
      <c r="TNX1" s="383"/>
      <c r="TNY1" s="383"/>
      <c r="TNZ1" s="383"/>
      <c r="TOA1" s="383"/>
      <c r="TOB1" s="383"/>
      <c r="TOC1" s="383"/>
      <c r="TOD1" s="383"/>
      <c r="TOE1" s="383"/>
      <c r="TOF1" s="383"/>
      <c r="TOG1" s="383"/>
      <c r="TOH1" s="383"/>
      <c r="TOI1" s="383"/>
      <c r="TOJ1" s="383"/>
      <c r="TOK1" s="383"/>
      <c r="TOL1" s="383"/>
      <c r="TOM1" s="383"/>
      <c r="TON1" s="383"/>
      <c r="TOO1" s="383"/>
      <c r="TOP1" s="383"/>
      <c r="TOQ1" s="383"/>
      <c r="TOR1" s="383"/>
      <c r="TOS1" s="383"/>
      <c r="TOT1" s="383"/>
      <c r="TOU1" s="383"/>
      <c r="TOV1" s="383"/>
      <c r="TOW1" s="383"/>
      <c r="TOX1" s="383"/>
      <c r="TOY1" s="383"/>
      <c r="TOZ1" s="383"/>
      <c r="TPA1" s="383"/>
      <c r="TPB1" s="383"/>
      <c r="TPC1" s="383"/>
      <c r="TPD1" s="383"/>
      <c r="TPE1" s="383"/>
      <c r="TPF1" s="383"/>
      <c r="TPG1" s="383"/>
      <c r="TPH1" s="383"/>
      <c r="TPI1" s="383"/>
      <c r="TPJ1" s="383"/>
      <c r="TPK1" s="383"/>
      <c r="TPL1" s="383"/>
      <c r="TPM1" s="383"/>
      <c r="TPN1" s="383"/>
      <c r="TPO1" s="383"/>
      <c r="TPP1" s="383"/>
      <c r="TPQ1" s="383"/>
      <c r="TPR1" s="383"/>
      <c r="TPS1" s="383"/>
      <c r="TPT1" s="383"/>
      <c r="TPU1" s="383"/>
      <c r="TPV1" s="383"/>
      <c r="TPW1" s="383"/>
      <c r="TPX1" s="383"/>
      <c r="TPY1" s="383"/>
      <c r="TPZ1" s="383"/>
      <c r="TQA1" s="383"/>
      <c r="TQB1" s="383"/>
      <c r="TQC1" s="383"/>
      <c r="TQD1" s="383"/>
      <c r="TQE1" s="383"/>
      <c r="TQF1" s="383"/>
      <c r="TQG1" s="383"/>
      <c r="TQH1" s="383"/>
      <c r="TQI1" s="383"/>
      <c r="TQJ1" s="383"/>
      <c r="TQK1" s="383"/>
      <c r="TQL1" s="383"/>
      <c r="TQM1" s="383"/>
      <c r="TQN1" s="383"/>
      <c r="TQO1" s="383"/>
      <c r="TQP1" s="383"/>
      <c r="TQQ1" s="383"/>
      <c r="TQR1" s="383"/>
      <c r="TQS1" s="383"/>
      <c r="TQT1" s="383"/>
      <c r="TQU1" s="383"/>
      <c r="TQV1" s="383"/>
      <c r="TQW1" s="383"/>
      <c r="TQX1" s="383"/>
      <c r="TQY1" s="383"/>
      <c r="TQZ1" s="383"/>
      <c r="TRA1" s="383"/>
      <c r="TRB1" s="383"/>
      <c r="TRC1" s="383"/>
      <c r="TRD1" s="383"/>
      <c r="TRE1" s="383"/>
      <c r="TRF1" s="383"/>
      <c r="TRG1" s="383"/>
      <c r="TRH1" s="383"/>
      <c r="TRI1" s="383"/>
      <c r="TRJ1" s="383"/>
      <c r="TRK1" s="383"/>
      <c r="TRL1" s="383"/>
      <c r="TRM1" s="383"/>
      <c r="TRN1" s="383"/>
      <c r="TRO1" s="383"/>
      <c r="TRP1" s="383"/>
      <c r="TRQ1" s="383"/>
      <c r="TRR1" s="383"/>
      <c r="TRS1" s="383"/>
      <c r="TRT1" s="383"/>
      <c r="TRU1" s="383"/>
      <c r="TRV1" s="383"/>
      <c r="TRW1" s="383"/>
      <c r="TRX1" s="383"/>
      <c r="TRY1" s="383"/>
      <c r="TRZ1" s="383"/>
      <c r="TSA1" s="383"/>
      <c r="TSB1" s="383"/>
      <c r="TSC1" s="383"/>
      <c r="TSD1" s="383"/>
      <c r="TSE1" s="383"/>
      <c r="TSF1" s="383"/>
      <c r="TSG1" s="383"/>
      <c r="TSH1" s="383"/>
      <c r="TSI1" s="383"/>
      <c r="TSJ1" s="383"/>
      <c r="TSK1" s="383"/>
      <c r="TSL1" s="383"/>
      <c r="TSM1" s="383"/>
      <c r="TSN1" s="383"/>
      <c r="TSO1" s="383"/>
      <c r="TSP1" s="383"/>
      <c r="TSQ1" s="383"/>
      <c r="TSR1" s="383"/>
      <c r="TSS1" s="383"/>
      <c r="TST1" s="383"/>
      <c r="TSU1" s="383"/>
      <c r="TSV1" s="383"/>
      <c r="TSW1" s="383"/>
      <c r="TSX1" s="383"/>
      <c r="TSY1" s="383"/>
      <c r="TSZ1" s="383"/>
      <c r="TTA1" s="383"/>
      <c r="TTB1" s="383"/>
      <c r="TTC1" s="383"/>
      <c r="TTD1" s="383"/>
      <c r="TTE1" s="383"/>
      <c r="TTF1" s="383"/>
      <c r="TTG1" s="383"/>
      <c r="TTH1" s="383"/>
      <c r="TTI1" s="383"/>
      <c r="TTJ1" s="383"/>
      <c r="TTK1" s="383"/>
      <c r="TTL1" s="383"/>
      <c r="TTM1" s="383"/>
      <c r="TTN1" s="383"/>
      <c r="TTO1" s="383"/>
      <c r="TTP1" s="383"/>
      <c r="TTQ1" s="383"/>
      <c r="TTR1" s="383"/>
      <c r="TTS1" s="383"/>
      <c r="TTT1" s="383"/>
      <c r="TTU1" s="383"/>
      <c r="TTV1" s="383"/>
      <c r="TTW1" s="383"/>
      <c r="TTX1" s="383"/>
      <c r="TTY1" s="383"/>
      <c r="TTZ1" s="383"/>
      <c r="TUA1" s="383"/>
      <c r="TUB1" s="383"/>
      <c r="TUC1" s="383"/>
      <c r="TUD1" s="383"/>
      <c r="TUE1" s="383"/>
      <c r="TUF1" s="383"/>
      <c r="TUG1" s="383"/>
      <c r="TUH1" s="383"/>
      <c r="TUI1" s="383"/>
      <c r="TUJ1" s="383"/>
      <c r="TUK1" s="383"/>
      <c r="TUL1" s="383"/>
      <c r="TUM1" s="383"/>
      <c r="TUN1" s="383"/>
      <c r="TUO1" s="383"/>
      <c r="TUP1" s="383"/>
      <c r="TUQ1" s="383"/>
      <c r="TUR1" s="383"/>
      <c r="TUS1" s="383"/>
      <c r="TUT1" s="383"/>
      <c r="TUU1" s="383"/>
      <c r="TUV1" s="383"/>
      <c r="TUW1" s="383"/>
      <c r="TUX1" s="383"/>
      <c r="TUY1" s="383"/>
      <c r="TUZ1" s="383"/>
      <c r="TVA1" s="383"/>
      <c r="TVB1" s="383"/>
      <c r="TVC1" s="383"/>
      <c r="TVD1" s="383"/>
      <c r="TVE1" s="383"/>
      <c r="TVF1" s="383"/>
      <c r="TVG1" s="383"/>
      <c r="TVH1" s="383"/>
      <c r="TVI1" s="383"/>
      <c r="TVJ1" s="383"/>
      <c r="TVK1" s="383"/>
      <c r="TVL1" s="383"/>
      <c r="TVM1" s="383"/>
      <c r="TVN1" s="383"/>
      <c r="TVO1" s="383"/>
      <c r="TVP1" s="383"/>
      <c r="TVQ1" s="383"/>
      <c r="TVR1" s="383"/>
      <c r="TVS1" s="383"/>
      <c r="TVT1" s="383"/>
      <c r="TVU1" s="383"/>
      <c r="TVV1" s="383"/>
      <c r="TVW1" s="383"/>
      <c r="TVX1" s="383"/>
      <c r="TVY1" s="383"/>
      <c r="TVZ1" s="383"/>
      <c r="TWA1" s="383"/>
      <c r="TWB1" s="383"/>
      <c r="TWC1" s="383"/>
      <c r="TWD1" s="383"/>
      <c r="TWE1" s="383"/>
      <c r="TWF1" s="383"/>
      <c r="TWG1" s="383"/>
      <c r="TWH1" s="383"/>
      <c r="TWI1" s="383"/>
      <c r="TWJ1" s="383"/>
      <c r="TWK1" s="383"/>
      <c r="TWL1" s="383"/>
      <c r="TWM1" s="383"/>
      <c r="TWN1" s="383"/>
      <c r="TWO1" s="383"/>
      <c r="TWP1" s="383"/>
      <c r="TWQ1" s="383"/>
      <c r="TWR1" s="383"/>
      <c r="TWS1" s="383"/>
      <c r="TWT1" s="383"/>
      <c r="TWU1" s="383"/>
      <c r="TWV1" s="383"/>
      <c r="TWW1" s="383"/>
      <c r="TWX1" s="383"/>
      <c r="TWY1" s="383"/>
      <c r="TWZ1" s="383"/>
      <c r="TXA1" s="383"/>
      <c r="TXB1" s="383"/>
      <c r="TXC1" s="383"/>
      <c r="TXD1" s="383"/>
      <c r="TXE1" s="383"/>
      <c r="TXF1" s="383"/>
      <c r="TXG1" s="383"/>
      <c r="TXH1" s="383"/>
      <c r="TXI1" s="383"/>
      <c r="TXJ1" s="383"/>
      <c r="TXK1" s="383"/>
      <c r="TXL1" s="383"/>
      <c r="TXM1" s="383"/>
      <c r="TXN1" s="383"/>
      <c r="TXO1" s="383"/>
      <c r="TXP1" s="383"/>
      <c r="TXQ1" s="383"/>
      <c r="TXR1" s="383"/>
      <c r="TXS1" s="383"/>
      <c r="TXT1" s="383"/>
      <c r="TXU1" s="383"/>
      <c r="TXV1" s="383"/>
      <c r="TXW1" s="383"/>
      <c r="TXX1" s="383"/>
      <c r="TXY1" s="383"/>
      <c r="TXZ1" s="383"/>
      <c r="TYA1" s="383"/>
      <c r="TYB1" s="383"/>
      <c r="TYC1" s="383"/>
      <c r="TYD1" s="383"/>
      <c r="TYE1" s="383"/>
      <c r="TYF1" s="383"/>
      <c r="TYG1" s="383"/>
      <c r="TYH1" s="383"/>
      <c r="TYI1" s="383"/>
      <c r="TYJ1" s="383"/>
      <c r="TYK1" s="383"/>
      <c r="TYL1" s="383"/>
      <c r="TYM1" s="383"/>
      <c r="TYN1" s="383"/>
      <c r="TYO1" s="383"/>
      <c r="TYP1" s="383"/>
      <c r="TYQ1" s="383"/>
      <c r="TYR1" s="383"/>
      <c r="TYS1" s="383"/>
      <c r="TYT1" s="383"/>
      <c r="TYU1" s="383"/>
      <c r="TYV1" s="383"/>
      <c r="TYW1" s="383"/>
      <c r="TYX1" s="383"/>
      <c r="TYY1" s="383"/>
      <c r="TYZ1" s="383"/>
      <c r="TZA1" s="383"/>
      <c r="TZB1" s="383"/>
      <c r="TZC1" s="383"/>
      <c r="TZD1" s="383"/>
      <c r="TZE1" s="383"/>
      <c r="TZF1" s="383"/>
      <c r="TZG1" s="383"/>
      <c r="TZH1" s="383"/>
      <c r="TZI1" s="383"/>
      <c r="TZJ1" s="383"/>
      <c r="TZK1" s="383"/>
      <c r="TZL1" s="383"/>
      <c r="TZM1" s="383"/>
      <c r="TZN1" s="383"/>
      <c r="TZO1" s="383"/>
      <c r="TZP1" s="383"/>
      <c r="TZQ1" s="383"/>
      <c r="TZR1" s="383"/>
      <c r="TZS1" s="383"/>
      <c r="TZT1" s="383"/>
      <c r="TZU1" s="383"/>
      <c r="TZV1" s="383"/>
      <c r="TZW1" s="383"/>
      <c r="TZX1" s="383"/>
      <c r="TZY1" s="383"/>
      <c r="TZZ1" s="383"/>
      <c r="UAA1" s="383"/>
      <c r="UAB1" s="383"/>
      <c r="UAC1" s="383"/>
      <c r="UAD1" s="383"/>
      <c r="UAE1" s="383"/>
      <c r="UAF1" s="383"/>
      <c r="UAG1" s="383"/>
      <c r="UAH1" s="383"/>
      <c r="UAI1" s="383"/>
      <c r="UAJ1" s="383"/>
      <c r="UAK1" s="383"/>
      <c r="UAL1" s="383"/>
      <c r="UAM1" s="383"/>
      <c r="UAN1" s="383"/>
      <c r="UAO1" s="383"/>
      <c r="UAP1" s="383"/>
      <c r="UAQ1" s="383"/>
      <c r="UAR1" s="383"/>
      <c r="UAS1" s="383"/>
      <c r="UAT1" s="383"/>
      <c r="UAU1" s="383"/>
      <c r="UAV1" s="383"/>
      <c r="UAW1" s="383"/>
      <c r="UAX1" s="383"/>
      <c r="UAY1" s="383"/>
      <c r="UAZ1" s="383"/>
      <c r="UBA1" s="383"/>
      <c r="UBB1" s="383"/>
      <c r="UBC1" s="383"/>
      <c r="UBD1" s="383"/>
      <c r="UBE1" s="383"/>
      <c r="UBF1" s="383"/>
      <c r="UBG1" s="383"/>
      <c r="UBH1" s="383"/>
      <c r="UBI1" s="383"/>
      <c r="UBJ1" s="383"/>
      <c r="UBK1" s="383"/>
      <c r="UBL1" s="383"/>
      <c r="UBM1" s="383"/>
      <c r="UBN1" s="383"/>
      <c r="UBO1" s="383"/>
      <c r="UBP1" s="383"/>
      <c r="UBQ1" s="383"/>
      <c r="UBR1" s="383"/>
      <c r="UBS1" s="383"/>
      <c r="UBT1" s="383"/>
      <c r="UBU1" s="383"/>
      <c r="UBV1" s="383"/>
      <c r="UBW1" s="383"/>
      <c r="UBX1" s="383"/>
      <c r="UBY1" s="383"/>
      <c r="UBZ1" s="383"/>
      <c r="UCA1" s="383"/>
      <c r="UCB1" s="383"/>
      <c r="UCC1" s="383"/>
      <c r="UCD1" s="383"/>
      <c r="UCE1" s="383"/>
      <c r="UCF1" s="383"/>
      <c r="UCG1" s="383"/>
      <c r="UCH1" s="383"/>
      <c r="UCI1" s="383"/>
      <c r="UCJ1" s="383"/>
      <c r="UCK1" s="383"/>
      <c r="UCL1" s="383"/>
      <c r="UCM1" s="383"/>
      <c r="UCN1" s="383"/>
      <c r="UCO1" s="383"/>
      <c r="UCP1" s="383"/>
      <c r="UCQ1" s="383"/>
      <c r="UCR1" s="383"/>
      <c r="UCS1" s="383"/>
      <c r="UCT1" s="383"/>
      <c r="UCU1" s="383"/>
      <c r="UCV1" s="383"/>
      <c r="UCW1" s="383"/>
      <c r="UCX1" s="383"/>
      <c r="UCY1" s="383"/>
      <c r="UCZ1" s="383"/>
      <c r="UDA1" s="383"/>
      <c r="UDB1" s="383"/>
      <c r="UDC1" s="383"/>
      <c r="UDD1" s="383"/>
      <c r="UDE1" s="383"/>
      <c r="UDF1" s="383"/>
      <c r="UDG1" s="383"/>
      <c r="UDH1" s="383"/>
      <c r="UDI1" s="383"/>
      <c r="UDJ1" s="383"/>
      <c r="UDK1" s="383"/>
      <c r="UDL1" s="383"/>
      <c r="UDM1" s="383"/>
      <c r="UDN1" s="383"/>
      <c r="UDO1" s="383"/>
      <c r="UDP1" s="383"/>
      <c r="UDQ1" s="383"/>
      <c r="UDR1" s="383"/>
      <c r="UDS1" s="383"/>
      <c r="UDT1" s="383"/>
      <c r="UDU1" s="383"/>
      <c r="UDV1" s="383"/>
      <c r="UDW1" s="383"/>
      <c r="UDX1" s="383"/>
      <c r="UDY1" s="383"/>
      <c r="UDZ1" s="383"/>
      <c r="UEA1" s="383"/>
      <c r="UEB1" s="383"/>
      <c r="UEC1" s="383"/>
      <c r="UED1" s="383"/>
      <c r="UEE1" s="383"/>
      <c r="UEF1" s="383"/>
      <c r="UEG1" s="383"/>
      <c r="UEH1" s="383"/>
      <c r="UEI1" s="383"/>
      <c r="UEJ1" s="383"/>
      <c r="UEK1" s="383"/>
      <c r="UEL1" s="383"/>
      <c r="UEM1" s="383"/>
      <c r="UEN1" s="383"/>
      <c r="UEO1" s="383"/>
      <c r="UEP1" s="383"/>
      <c r="UEQ1" s="383"/>
      <c r="UER1" s="383"/>
      <c r="UES1" s="383"/>
      <c r="UET1" s="383"/>
      <c r="UEU1" s="383"/>
      <c r="UEV1" s="383"/>
      <c r="UEW1" s="383"/>
      <c r="UEX1" s="383"/>
      <c r="UEY1" s="383"/>
      <c r="UEZ1" s="383"/>
      <c r="UFA1" s="383"/>
      <c r="UFB1" s="383"/>
      <c r="UFC1" s="383"/>
      <c r="UFD1" s="383"/>
      <c r="UFE1" s="383"/>
      <c r="UFF1" s="383"/>
      <c r="UFG1" s="383"/>
      <c r="UFH1" s="383"/>
      <c r="UFI1" s="383"/>
      <c r="UFJ1" s="383"/>
      <c r="UFK1" s="383"/>
      <c r="UFL1" s="383"/>
      <c r="UFM1" s="383"/>
      <c r="UFN1" s="383"/>
      <c r="UFO1" s="383"/>
      <c r="UFP1" s="383"/>
      <c r="UFQ1" s="383"/>
      <c r="UFR1" s="383"/>
      <c r="UFS1" s="383"/>
      <c r="UFT1" s="383"/>
      <c r="UFU1" s="383"/>
      <c r="UFV1" s="383"/>
      <c r="UFW1" s="383"/>
      <c r="UFX1" s="383"/>
      <c r="UFY1" s="383"/>
      <c r="UFZ1" s="383"/>
      <c r="UGA1" s="383"/>
      <c r="UGB1" s="383"/>
      <c r="UGC1" s="383"/>
      <c r="UGD1" s="383"/>
      <c r="UGE1" s="383"/>
      <c r="UGF1" s="383"/>
      <c r="UGG1" s="383"/>
      <c r="UGH1" s="383"/>
      <c r="UGI1" s="383"/>
      <c r="UGJ1" s="383"/>
      <c r="UGK1" s="383"/>
      <c r="UGL1" s="383"/>
      <c r="UGM1" s="383"/>
      <c r="UGN1" s="383"/>
      <c r="UGO1" s="383"/>
      <c r="UGP1" s="383"/>
      <c r="UGQ1" s="383"/>
      <c r="UGR1" s="383"/>
      <c r="UGS1" s="383"/>
      <c r="UGT1" s="383"/>
      <c r="UGU1" s="383"/>
      <c r="UGV1" s="383"/>
      <c r="UGW1" s="383"/>
      <c r="UGX1" s="383"/>
      <c r="UGY1" s="383"/>
      <c r="UGZ1" s="383"/>
      <c r="UHA1" s="383"/>
      <c r="UHB1" s="383"/>
      <c r="UHC1" s="383"/>
      <c r="UHD1" s="383"/>
      <c r="UHE1" s="383"/>
      <c r="UHF1" s="383"/>
      <c r="UHG1" s="383"/>
      <c r="UHH1" s="383"/>
      <c r="UHI1" s="383"/>
      <c r="UHJ1" s="383"/>
      <c r="UHK1" s="383"/>
      <c r="UHL1" s="383"/>
      <c r="UHM1" s="383"/>
      <c r="UHN1" s="383"/>
      <c r="UHO1" s="383"/>
      <c r="UHP1" s="383"/>
      <c r="UHQ1" s="383"/>
      <c r="UHR1" s="383"/>
      <c r="UHS1" s="383"/>
      <c r="UHT1" s="383"/>
      <c r="UHU1" s="383"/>
      <c r="UHV1" s="383"/>
      <c r="UHW1" s="383"/>
      <c r="UHX1" s="383"/>
      <c r="UHY1" s="383"/>
      <c r="UHZ1" s="383"/>
      <c r="UIA1" s="383"/>
      <c r="UIB1" s="383"/>
      <c r="UIC1" s="383"/>
      <c r="UID1" s="383"/>
      <c r="UIE1" s="383"/>
      <c r="UIF1" s="383"/>
      <c r="UIG1" s="383"/>
      <c r="UIH1" s="383"/>
      <c r="UII1" s="383"/>
      <c r="UIJ1" s="383"/>
      <c r="UIK1" s="383"/>
      <c r="UIL1" s="383"/>
      <c r="UIM1" s="383"/>
      <c r="UIN1" s="383"/>
      <c r="UIO1" s="383"/>
      <c r="UIP1" s="383"/>
      <c r="UIQ1" s="383"/>
      <c r="UIR1" s="383"/>
      <c r="UIS1" s="383"/>
      <c r="UIT1" s="383"/>
      <c r="UIU1" s="383"/>
      <c r="UIV1" s="383"/>
      <c r="UIW1" s="383"/>
      <c r="UIX1" s="383"/>
      <c r="UIY1" s="383"/>
      <c r="UIZ1" s="383"/>
      <c r="UJA1" s="383"/>
      <c r="UJB1" s="383"/>
      <c r="UJC1" s="383"/>
      <c r="UJD1" s="383"/>
      <c r="UJE1" s="383"/>
      <c r="UJF1" s="383"/>
      <c r="UJG1" s="383"/>
      <c r="UJH1" s="383"/>
      <c r="UJI1" s="383"/>
      <c r="UJJ1" s="383"/>
      <c r="UJK1" s="383"/>
      <c r="UJL1" s="383"/>
      <c r="UJM1" s="383"/>
      <c r="UJN1" s="383"/>
      <c r="UJO1" s="383"/>
      <c r="UJP1" s="383"/>
      <c r="UJQ1" s="383"/>
      <c r="UJR1" s="383"/>
      <c r="UJS1" s="383"/>
      <c r="UJT1" s="383"/>
      <c r="UJU1" s="383"/>
      <c r="UJV1" s="383"/>
      <c r="UJW1" s="383"/>
      <c r="UJX1" s="383"/>
      <c r="UJY1" s="383"/>
      <c r="UJZ1" s="383"/>
      <c r="UKA1" s="383"/>
      <c r="UKB1" s="383"/>
      <c r="UKC1" s="383"/>
      <c r="UKD1" s="383"/>
      <c r="UKE1" s="383"/>
      <c r="UKF1" s="383"/>
      <c r="UKG1" s="383"/>
      <c r="UKH1" s="383"/>
      <c r="UKI1" s="383"/>
      <c r="UKJ1" s="383"/>
      <c r="UKK1" s="383"/>
      <c r="UKL1" s="383"/>
      <c r="UKM1" s="383"/>
      <c r="UKN1" s="383"/>
      <c r="UKO1" s="383"/>
      <c r="UKP1" s="383"/>
      <c r="UKQ1" s="383"/>
      <c r="UKR1" s="383"/>
      <c r="UKS1" s="383"/>
      <c r="UKT1" s="383"/>
      <c r="UKU1" s="383"/>
      <c r="UKV1" s="383"/>
      <c r="UKW1" s="383"/>
      <c r="UKX1" s="383"/>
      <c r="UKY1" s="383"/>
      <c r="UKZ1" s="383"/>
      <c r="ULA1" s="383"/>
      <c r="ULB1" s="383"/>
      <c r="ULC1" s="383"/>
      <c r="ULD1" s="383"/>
      <c r="ULE1" s="383"/>
      <c r="ULF1" s="383"/>
      <c r="ULG1" s="383"/>
      <c r="ULH1" s="383"/>
      <c r="ULI1" s="383"/>
      <c r="ULJ1" s="383"/>
      <c r="ULK1" s="383"/>
      <c r="ULL1" s="383"/>
      <c r="ULM1" s="383"/>
      <c r="ULN1" s="383"/>
      <c r="ULO1" s="383"/>
      <c r="ULP1" s="383"/>
      <c r="ULQ1" s="383"/>
      <c r="ULR1" s="383"/>
      <c r="ULS1" s="383"/>
      <c r="ULT1" s="383"/>
      <c r="ULU1" s="383"/>
      <c r="ULV1" s="383"/>
      <c r="ULW1" s="383"/>
      <c r="ULX1" s="383"/>
      <c r="ULY1" s="383"/>
      <c r="ULZ1" s="383"/>
      <c r="UMA1" s="383"/>
      <c r="UMB1" s="383"/>
      <c r="UMC1" s="383"/>
      <c r="UMD1" s="383"/>
      <c r="UME1" s="383"/>
      <c r="UMF1" s="383"/>
      <c r="UMG1" s="383"/>
      <c r="UMH1" s="383"/>
      <c r="UMI1" s="383"/>
      <c r="UMJ1" s="383"/>
      <c r="UMK1" s="383"/>
      <c r="UML1" s="383"/>
      <c r="UMM1" s="383"/>
      <c r="UMN1" s="383"/>
      <c r="UMO1" s="383"/>
      <c r="UMP1" s="383"/>
      <c r="UMQ1" s="383"/>
      <c r="UMR1" s="383"/>
      <c r="UMS1" s="383"/>
      <c r="UMT1" s="383"/>
      <c r="UMU1" s="383"/>
      <c r="UMV1" s="383"/>
      <c r="UMW1" s="383"/>
      <c r="UMX1" s="383"/>
      <c r="UMY1" s="383"/>
      <c r="UMZ1" s="383"/>
      <c r="UNA1" s="383"/>
      <c r="UNB1" s="383"/>
      <c r="UNC1" s="383"/>
      <c r="UND1" s="383"/>
      <c r="UNE1" s="383"/>
      <c r="UNF1" s="383"/>
      <c r="UNG1" s="383"/>
      <c r="UNH1" s="383"/>
      <c r="UNI1" s="383"/>
      <c r="UNJ1" s="383"/>
      <c r="UNK1" s="383"/>
      <c r="UNL1" s="383"/>
      <c r="UNM1" s="383"/>
      <c r="UNN1" s="383"/>
      <c r="UNO1" s="383"/>
      <c r="UNP1" s="383"/>
      <c r="UNQ1" s="383"/>
      <c r="UNR1" s="383"/>
      <c r="UNS1" s="383"/>
      <c r="UNT1" s="383"/>
      <c r="UNU1" s="383"/>
      <c r="UNV1" s="383"/>
      <c r="UNW1" s="383"/>
      <c r="UNX1" s="383"/>
      <c r="UNY1" s="383"/>
      <c r="UNZ1" s="383"/>
      <c r="UOA1" s="383"/>
      <c r="UOB1" s="383"/>
      <c r="UOC1" s="383"/>
      <c r="UOD1" s="383"/>
      <c r="UOE1" s="383"/>
      <c r="UOF1" s="383"/>
      <c r="UOG1" s="383"/>
      <c r="UOH1" s="383"/>
      <c r="UOI1" s="383"/>
      <c r="UOJ1" s="383"/>
      <c r="UOK1" s="383"/>
      <c r="UOL1" s="383"/>
      <c r="UOM1" s="383"/>
      <c r="UON1" s="383"/>
      <c r="UOO1" s="383"/>
      <c r="UOP1" s="383"/>
      <c r="UOQ1" s="383"/>
      <c r="UOR1" s="383"/>
      <c r="UOS1" s="383"/>
      <c r="UOT1" s="383"/>
      <c r="UOU1" s="383"/>
      <c r="UOV1" s="383"/>
      <c r="UOW1" s="383"/>
      <c r="UOX1" s="383"/>
      <c r="UOY1" s="383"/>
      <c r="UOZ1" s="383"/>
      <c r="UPA1" s="383"/>
      <c r="UPB1" s="383"/>
      <c r="UPC1" s="383"/>
      <c r="UPD1" s="383"/>
      <c r="UPE1" s="383"/>
      <c r="UPF1" s="383"/>
      <c r="UPG1" s="383"/>
      <c r="UPH1" s="383"/>
      <c r="UPI1" s="383"/>
      <c r="UPJ1" s="383"/>
      <c r="UPK1" s="383"/>
      <c r="UPL1" s="383"/>
      <c r="UPM1" s="383"/>
      <c r="UPN1" s="383"/>
      <c r="UPO1" s="383"/>
      <c r="UPP1" s="383"/>
      <c r="UPQ1" s="383"/>
      <c r="UPR1" s="383"/>
      <c r="UPS1" s="383"/>
      <c r="UPT1" s="383"/>
      <c r="UPU1" s="383"/>
      <c r="UPV1" s="383"/>
      <c r="UPW1" s="383"/>
      <c r="UPX1" s="383"/>
      <c r="UPY1" s="383"/>
      <c r="UPZ1" s="383"/>
      <c r="UQA1" s="383"/>
      <c r="UQB1" s="383"/>
      <c r="UQC1" s="383"/>
      <c r="UQD1" s="383"/>
      <c r="UQE1" s="383"/>
      <c r="UQF1" s="383"/>
      <c r="UQG1" s="383"/>
      <c r="UQH1" s="383"/>
      <c r="UQI1" s="383"/>
      <c r="UQJ1" s="383"/>
      <c r="UQK1" s="383"/>
      <c r="UQL1" s="383"/>
      <c r="UQM1" s="383"/>
      <c r="UQN1" s="383"/>
      <c r="UQO1" s="383"/>
      <c r="UQP1" s="383"/>
      <c r="UQQ1" s="383"/>
      <c r="UQR1" s="383"/>
      <c r="UQS1" s="383"/>
      <c r="UQT1" s="383"/>
      <c r="UQU1" s="383"/>
      <c r="UQV1" s="383"/>
      <c r="UQW1" s="383"/>
      <c r="UQX1" s="383"/>
      <c r="UQY1" s="383"/>
      <c r="UQZ1" s="383"/>
      <c r="URA1" s="383"/>
      <c r="URB1" s="383"/>
      <c r="URC1" s="383"/>
      <c r="URD1" s="383"/>
      <c r="URE1" s="383"/>
      <c r="URF1" s="383"/>
      <c r="URG1" s="383"/>
      <c r="URH1" s="383"/>
      <c r="URI1" s="383"/>
      <c r="URJ1" s="383"/>
      <c r="URK1" s="383"/>
      <c r="URL1" s="383"/>
      <c r="URM1" s="383"/>
      <c r="URN1" s="383"/>
      <c r="URO1" s="383"/>
      <c r="URP1" s="383"/>
      <c r="URQ1" s="383"/>
      <c r="URR1" s="383"/>
      <c r="URS1" s="383"/>
      <c r="URT1" s="383"/>
      <c r="URU1" s="383"/>
      <c r="URV1" s="383"/>
      <c r="URW1" s="383"/>
      <c r="URX1" s="383"/>
      <c r="URY1" s="383"/>
      <c r="URZ1" s="383"/>
      <c r="USA1" s="383"/>
      <c r="USB1" s="383"/>
      <c r="USC1" s="383"/>
      <c r="USD1" s="383"/>
      <c r="USE1" s="383"/>
      <c r="USF1" s="383"/>
      <c r="USG1" s="383"/>
      <c r="USH1" s="383"/>
      <c r="USI1" s="383"/>
      <c r="USJ1" s="383"/>
      <c r="USK1" s="383"/>
      <c r="USL1" s="383"/>
      <c r="USM1" s="383"/>
      <c r="USN1" s="383"/>
      <c r="USO1" s="383"/>
      <c r="USP1" s="383"/>
      <c r="USQ1" s="383"/>
      <c r="USR1" s="383"/>
      <c r="USS1" s="383"/>
      <c r="UST1" s="383"/>
      <c r="USU1" s="383"/>
      <c r="USV1" s="383"/>
      <c r="USW1" s="383"/>
      <c r="USX1" s="383"/>
      <c r="USY1" s="383"/>
      <c r="USZ1" s="383"/>
      <c r="UTA1" s="383"/>
      <c r="UTB1" s="383"/>
      <c r="UTC1" s="383"/>
      <c r="UTD1" s="383"/>
      <c r="UTE1" s="383"/>
      <c r="UTF1" s="383"/>
      <c r="UTG1" s="383"/>
      <c r="UTH1" s="383"/>
      <c r="UTI1" s="383"/>
      <c r="UTJ1" s="383"/>
      <c r="UTK1" s="383"/>
      <c r="UTL1" s="383"/>
      <c r="UTM1" s="383"/>
      <c r="UTN1" s="383"/>
      <c r="UTO1" s="383"/>
      <c r="UTP1" s="383"/>
      <c r="UTQ1" s="383"/>
      <c r="UTR1" s="383"/>
      <c r="UTS1" s="383"/>
      <c r="UTT1" s="383"/>
      <c r="UTU1" s="383"/>
      <c r="UTV1" s="383"/>
      <c r="UTW1" s="383"/>
      <c r="UTX1" s="383"/>
      <c r="UTY1" s="383"/>
      <c r="UTZ1" s="383"/>
      <c r="UUA1" s="383"/>
      <c r="UUB1" s="383"/>
      <c r="UUC1" s="383"/>
      <c r="UUD1" s="383"/>
      <c r="UUE1" s="383"/>
      <c r="UUF1" s="383"/>
      <c r="UUG1" s="383"/>
      <c r="UUH1" s="383"/>
      <c r="UUI1" s="383"/>
      <c r="UUJ1" s="383"/>
      <c r="UUK1" s="383"/>
      <c r="UUL1" s="383"/>
      <c r="UUM1" s="383"/>
      <c r="UUN1" s="383"/>
      <c r="UUO1" s="383"/>
      <c r="UUP1" s="383"/>
      <c r="UUQ1" s="383"/>
      <c r="UUR1" s="383"/>
      <c r="UUS1" s="383"/>
      <c r="UUT1" s="383"/>
      <c r="UUU1" s="383"/>
      <c r="UUV1" s="383"/>
      <c r="UUW1" s="383"/>
      <c r="UUX1" s="383"/>
      <c r="UUY1" s="383"/>
      <c r="UUZ1" s="383"/>
      <c r="UVA1" s="383"/>
      <c r="UVB1" s="383"/>
      <c r="UVC1" s="383"/>
      <c r="UVD1" s="383"/>
      <c r="UVE1" s="383"/>
      <c r="UVF1" s="383"/>
      <c r="UVG1" s="383"/>
      <c r="UVH1" s="383"/>
      <c r="UVI1" s="383"/>
      <c r="UVJ1" s="383"/>
      <c r="UVK1" s="383"/>
      <c r="UVL1" s="383"/>
      <c r="UVM1" s="383"/>
      <c r="UVN1" s="383"/>
      <c r="UVO1" s="383"/>
      <c r="UVP1" s="383"/>
      <c r="UVQ1" s="383"/>
      <c r="UVR1" s="383"/>
      <c r="UVS1" s="383"/>
      <c r="UVT1" s="383"/>
      <c r="UVU1" s="383"/>
      <c r="UVV1" s="383"/>
      <c r="UVW1" s="383"/>
      <c r="UVX1" s="383"/>
      <c r="UVY1" s="383"/>
      <c r="UVZ1" s="383"/>
      <c r="UWA1" s="383"/>
      <c r="UWB1" s="383"/>
      <c r="UWC1" s="383"/>
      <c r="UWD1" s="383"/>
      <c r="UWE1" s="383"/>
      <c r="UWF1" s="383"/>
      <c r="UWG1" s="383"/>
      <c r="UWH1" s="383"/>
      <c r="UWI1" s="383"/>
      <c r="UWJ1" s="383"/>
      <c r="UWK1" s="383"/>
      <c r="UWL1" s="383"/>
      <c r="UWM1" s="383"/>
      <c r="UWN1" s="383"/>
      <c r="UWO1" s="383"/>
      <c r="UWP1" s="383"/>
      <c r="UWQ1" s="383"/>
      <c r="UWR1" s="383"/>
      <c r="UWS1" s="383"/>
      <c r="UWT1" s="383"/>
      <c r="UWU1" s="383"/>
      <c r="UWV1" s="383"/>
      <c r="UWW1" s="383"/>
      <c r="UWX1" s="383"/>
      <c r="UWY1" s="383"/>
      <c r="UWZ1" s="383"/>
      <c r="UXA1" s="383"/>
      <c r="UXB1" s="383"/>
      <c r="UXC1" s="383"/>
      <c r="UXD1" s="383"/>
      <c r="UXE1" s="383"/>
      <c r="UXF1" s="383"/>
      <c r="UXG1" s="383"/>
      <c r="UXH1" s="383"/>
      <c r="UXI1" s="383"/>
      <c r="UXJ1" s="383"/>
      <c r="UXK1" s="383"/>
      <c r="UXL1" s="383"/>
      <c r="UXM1" s="383"/>
      <c r="UXN1" s="383"/>
      <c r="UXO1" s="383"/>
      <c r="UXP1" s="383"/>
      <c r="UXQ1" s="383"/>
      <c r="UXR1" s="383"/>
      <c r="UXS1" s="383"/>
      <c r="UXT1" s="383"/>
      <c r="UXU1" s="383"/>
      <c r="UXV1" s="383"/>
      <c r="UXW1" s="383"/>
      <c r="UXX1" s="383"/>
      <c r="UXY1" s="383"/>
      <c r="UXZ1" s="383"/>
      <c r="UYA1" s="383"/>
      <c r="UYB1" s="383"/>
      <c r="UYC1" s="383"/>
      <c r="UYD1" s="383"/>
      <c r="UYE1" s="383"/>
      <c r="UYF1" s="383"/>
      <c r="UYG1" s="383"/>
      <c r="UYH1" s="383"/>
      <c r="UYI1" s="383"/>
      <c r="UYJ1" s="383"/>
      <c r="UYK1" s="383"/>
      <c r="UYL1" s="383"/>
      <c r="UYM1" s="383"/>
      <c r="UYN1" s="383"/>
      <c r="UYO1" s="383"/>
      <c r="UYP1" s="383"/>
      <c r="UYQ1" s="383"/>
      <c r="UYR1" s="383"/>
      <c r="UYS1" s="383"/>
      <c r="UYT1" s="383"/>
      <c r="UYU1" s="383"/>
      <c r="UYV1" s="383"/>
      <c r="UYW1" s="383"/>
      <c r="UYX1" s="383"/>
      <c r="UYY1" s="383"/>
      <c r="UYZ1" s="383"/>
      <c r="UZA1" s="383"/>
      <c r="UZB1" s="383"/>
      <c r="UZC1" s="383"/>
      <c r="UZD1" s="383"/>
      <c r="UZE1" s="383"/>
      <c r="UZF1" s="383"/>
      <c r="UZG1" s="383"/>
      <c r="UZH1" s="383"/>
      <c r="UZI1" s="383"/>
      <c r="UZJ1" s="383"/>
      <c r="UZK1" s="383"/>
      <c r="UZL1" s="383"/>
      <c r="UZM1" s="383"/>
      <c r="UZN1" s="383"/>
      <c r="UZO1" s="383"/>
      <c r="UZP1" s="383"/>
      <c r="UZQ1" s="383"/>
      <c r="UZR1" s="383"/>
      <c r="UZS1" s="383"/>
      <c r="UZT1" s="383"/>
      <c r="UZU1" s="383"/>
      <c r="UZV1" s="383"/>
      <c r="UZW1" s="383"/>
      <c r="UZX1" s="383"/>
      <c r="UZY1" s="383"/>
      <c r="UZZ1" s="383"/>
      <c r="VAA1" s="383"/>
      <c r="VAB1" s="383"/>
      <c r="VAC1" s="383"/>
      <c r="VAD1" s="383"/>
      <c r="VAE1" s="383"/>
      <c r="VAF1" s="383"/>
      <c r="VAG1" s="383"/>
      <c r="VAH1" s="383"/>
      <c r="VAI1" s="383"/>
      <c r="VAJ1" s="383"/>
      <c r="VAK1" s="383"/>
      <c r="VAL1" s="383"/>
      <c r="VAM1" s="383"/>
      <c r="VAN1" s="383"/>
      <c r="VAO1" s="383"/>
      <c r="VAP1" s="383"/>
      <c r="VAQ1" s="383"/>
      <c r="VAR1" s="383"/>
      <c r="VAS1" s="383"/>
      <c r="VAT1" s="383"/>
      <c r="VAU1" s="383"/>
      <c r="VAV1" s="383"/>
      <c r="VAW1" s="383"/>
      <c r="VAX1" s="383"/>
      <c r="VAY1" s="383"/>
      <c r="VAZ1" s="383"/>
      <c r="VBA1" s="383"/>
      <c r="VBB1" s="383"/>
      <c r="VBC1" s="383"/>
      <c r="VBD1" s="383"/>
      <c r="VBE1" s="383"/>
      <c r="VBF1" s="383"/>
      <c r="VBG1" s="383"/>
      <c r="VBH1" s="383"/>
      <c r="VBI1" s="383"/>
      <c r="VBJ1" s="383"/>
      <c r="VBK1" s="383"/>
      <c r="VBL1" s="383"/>
      <c r="VBM1" s="383"/>
      <c r="VBN1" s="383"/>
      <c r="VBO1" s="383"/>
      <c r="VBP1" s="383"/>
      <c r="VBQ1" s="383"/>
      <c r="VBR1" s="383"/>
      <c r="VBS1" s="383"/>
      <c r="VBT1" s="383"/>
      <c r="VBU1" s="383"/>
      <c r="VBV1" s="383"/>
      <c r="VBW1" s="383"/>
      <c r="VBX1" s="383"/>
      <c r="VBY1" s="383"/>
      <c r="VBZ1" s="383"/>
      <c r="VCA1" s="383"/>
      <c r="VCB1" s="383"/>
      <c r="VCC1" s="383"/>
      <c r="VCD1" s="383"/>
      <c r="VCE1" s="383"/>
      <c r="VCF1" s="383"/>
      <c r="VCG1" s="383"/>
      <c r="VCH1" s="383"/>
      <c r="VCI1" s="383"/>
      <c r="VCJ1" s="383"/>
      <c r="VCK1" s="383"/>
      <c r="VCL1" s="383"/>
      <c r="VCM1" s="383"/>
      <c r="VCN1" s="383"/>
      <c r="VCO1" s="383"/>
      <c r="VCP1" s="383"/>
      <c r="VCQ1" s="383"/>
      <c r="VCR1" s="383"/>
      <c r="VCS1" s="383"/>
      <c r="VCT1" s="383"/>
      <c r="VCU1" s="383"/>
      <c r="VCV1" s="383"/>
      <c r="VCW1" s="383"/>
      <c r="VCX1" s="383"/>
      <c r="VCY1" s="383"/>
      <c r="VCZ1" s="383"/>
      <c r="VDA1" s="383"/>
      <c r="VDB1" s="383"/>
      <c r="VDC1" s="383"/>
      <c r="VDD1" s="383"/>
      <c r="VDE1" s="383"/>
      <c r="VDF1" s="383"/>
      <c r="VDG1" s="383"/>
      <c r="VDH1" s="383"/>
      <c r="VDI1" s="383"/>
      <c r="VDJ1" s="383"/>
      <c r="VDK1" s="383"/>
      <c r="VDL1" s="383"/>
      <c r="VDM1" s="383"/>
      <c r="VDN1" s="383"/>
      <c r="VDO1" s="383"/>
      <c r="VDP1" s="383"/>
      <c r="VDQ1" s="383"/>
      <c r="VDR1" s="383"/>
      <c r="VDS1" s="383"/>
      <c r="VDT1" s="383"/>
      <c r="VDU1" s="383"/>
      <c r="VDV1" s="383"/>
      <c r="VDW1" s="383"/>
      <c r="VDX1" s="383"/>
      <c r="VDY1" s="383"/>
      <c r="VDZ1" s="383"/>
      <c r="VEA1" s="383"/>
      <c r="VEB1" s="383"/>
      <c r="VEC1" s="383"/>
      <c r="VED1" s="383"/>
      <c r="VEE1" s="383"/>
      <c r="VEF1" s="383"/>
      <c r="VEG1" s="383"/>
      <c r="VEH1" s="383"/>
      <c r="VEI1" s="383"/>
      <c r="VEJ1" s="383"/>
      <c r="VEK1" s="383"/>
      <c r="VEL1" s="383"/>
      <c r="VEM1" s="383"/>
      <c r="VEN1" s="383"/>
      <c r="VEO1" s="383"/>
      <c r="VEP1" s="383"/>
      <c r="VEQ1" s="383"/>
      <c r="VER1" s="383"/>
      <c r="VES1" s="383"/>
      <c r="VET1" s="383"/>
      <c r="VEU1" s="383"/>
      <c r="VEV1" s="383"/>
      <c r="VEW1" s="383"/>
      <c r="VEX1" s="383"/>
      <c r="VEY1" s="383"/>
      <c r="VEZ1" s="383"/>
      <c r="VFA1" s="383"/>
      <c r="VFB1" s="383"/>
      <c r="VFC1" s="383"/>
      <c r="VFD1" s="383"/>
      <c r="VFE1" s="383"/>
      <c r="VFF1" s="383"/>
      <c r="VFG1" s="383"/>
      <c r="VFH1" s="383"/>
      <c r="VFI1" s="383"/>
      <c r="VFJ1" s="383"/>
      <c r="VFK1" s="383"/>
      <c r="VFL1" s="383"/>
      <c r="VFM1" s="383"/>
      <c r="VFN1" s="383"/>
      <c r="VFO1" s="383"/>
      <c r="VFP1" s="383"/>
      <c r="VFQ1" s="383"/>
      <c r="VFR1" s="383"/>
      <c r="VFS1" s="383"/>
      <c r="VFT1" s="383"/>
      <c r="VFU1" s="383"/>
      <c r="VFV1" s="383"/>
      <c r="VFW1" s="383"/>
      <c r="VFX1" s="383"/>
      <c r="VFY1" s="383"/>
      <c r="VFZ1" s="383"/>
      <c r="VGA1" s="383"/>
      <c r="VGB1" s="383"/>
      <c r="VGC1" s="383"/>
      <c r="VGD1" s="383"/>
      <c r="VGE1" s="383"/>
      <c r="VGF1" s="383"/>
      <c r="VGG1" s="383"/>
      <c r="VGH1" s="383"/>
      <c r="VGI1" s="383"/>
      <c r="VGJ1" s="383"/>
      <c r="VGK1" s="383"/>
      <c r="VGL1" s="383"/>
      <c r="VGM1" s="383"/>
      <c r="VGN1" s="383"/>
      <c r="VGO1" s="383"/>
      <c r="VGP1" s="383"/>
      <c r="VGQ1" s="383"/>
      <c r="VGR1" s="383"/>
      <c r="VGS1" s="383"/>
      <c r="VGT1" s="383"/>
      <c r="VGU1" s="383"/>
      <c r="VGV1" s="383"/>
      <c r="VGW1" s="383"/>
      <c r="VGX1" s="383"/>
      <c r="VGY1" s="383"/>
      <c r="VGZ1" s="383"/>
      <c r="VHA1" s="383"/>
      <c r="VHB1" s="383"/>
      <c r="VHC1" s="383"/>
      <c r="VHD1" s="383"/>
      <c r="VHE1" s="383"/>
      <c r="VHF1" s="383"/>
      <c r="VHG1" s="383"/>
      <c r="VHH1" s="383"/>
      <c r="VHI1" s="383"/>
      <c r="VHJ1" s="383"/>
      <c r="VHK1" s="383"/>
      <c r="VHL1" s="383"/>
      <c r="VHM1" s="383"/>
      <c r="VHN1" s="383"/>
      <c r="VHO1" s="383"/>
      <c r="VHP1" s="383"/>
      <c r="VHQ1" s="383"/>
      <c r="VHR1" s="383"/>
      <c r="VHS1" s="383"/>
      <c r="VHT1" s="383"/>
      <c r="VHU1" s="383"/>
      <c r="VHV1" s="383"/>
      <c r="VHW1" s="383"/>
      <c r="VHX1" s="383"/>
      <c r="VHY1" s="383"/>
      <c r="VHZ1" s="383"/>
      <c r="VIA1" s="383"/>
      <c r="VIB1" s="383"/>
      <c r="VIC1" s="383"/>
      <c r="VID1" s="383"/>
      <c r="VIE1" s="383"/>
      <c r="VIF1" s="383"/>
      <c r="VIG1" s="383"/>
      <c r="VIH1" s="383"/>
      <c r="VII1" s="383"/>
      <c r="VIJ1" s="383"/>
      <c r="VIK1" s="383"/>
      <c r="VIL1" s="383"/>
      <c r="VIM1" s="383"/>
      <c r="VIN1" s="383"/>
      <c r="VIO1" s="383"/>
      <c r="VIP1" s="383"/>
      <c r="VIQ1" s="383"/>
      <c r="VIR1" s="383"/>
      <c r="VIS1" s="383"/>
      <c r="VIT1" s="383"/>
      <c r="VIU1" s="383"/>
      <c r="VIV1" s="383"/>
      <c r="VIW1" s="383"/>
      <c r="VIX1" s="383"/>
      <c r="VIY1" s="383"/>
      <c r="VIZ1" s="383"/>
      <c r="VJA1" s="383"/>
      <c r="VJB1" s="383"/>
      <c r="VJC1" s="383"/>
      <c r="VJD1" s="383"/>
      <c r="VJE1" s="383"/>
      <c r="VJF1" s="383"/>
      <c r="VJG1" s="383"/>
      <c r="VJH1" s="383"/>
      <c r="VJI1" s="383"/>
      <c r="VJJ1" s="383"/>
      <c r="VJK1" s="383"/>
      <c r="VJL1" s="383"/>
      <c r="VJM1" s="383"/>
      <c r="VJN1" s="383"/>
      <c r="VJO1" s="383"/>
      <c r="VJP1" s="383"/>
      <c r="VJQ1" s="383"/>
      <c r="VJR1" s="383"/>
      <c r="VJS1" s="383"/>
      <c r="VJT1" s="383"/>
      <c r="VJU1" s="383"/>
      <c r="VJV1" s="383"/>
      <c r="VJW1" s="383"/>
      <c r="VJX1" s="383"/>
      <c r="VJY1" s="383"/>
      <c r="VJZ1" s="383"/>
      <c r="VKA1" s="383"/>
      <c r="VKB1" s="383"/>
      <c r="VKC1" s="383"/>
      <c r="VKD1" s="383"/>
      <c r="VKE1" s="383"/>
      <c r="VKF1" s="383"/>
      <c r="VKG1" s="383"/>
      <c r="VKH1" s="383"/>
      <c r="VKI1" s="383"/>
      <c r="VKJ1" s="383"/>
      <c r="VKK1" s="383"/>
      <c r="VKL1" s="383"/>
      <c r="VKM1" s="383"/>
      <c r="VKN1" s="383"/>
      <c r="VKO1" s="383"/>
      <c r="VKP1" s="383"/>
      <c r="VKQ1" s="383"/>
      <c r="VKR1" s="383"/>
      <c r="VKS1" s="383"/>
      <c r="VKT1" s="383"/>
      <c r="VKU1" s="383"/>
      <c r="VKV1" s="383"/>
      <c r="VKW1" s="383"/>
      <c r="VKX1" s="383"/>
      <c r="VKY1" s="383"/>
      <c r="VKZ1" s="383"/>
      <c r="VLA1" s="383"/>
      <c r="VLB1" s="383"/>
      <c r="VLC1" s="383"/>
      <c r="VLD1" s="383"/>
      <c r="VLE1" s="383"/>
      <c r="VLF1" s="383"/>
      <c r="VLG1" s="383"/>
      <c r="VLH1" s="383"/>
      <c r="VLI1" s="383"/>
      <c r="VLJ1" s="383"/>
      <c r="VLK1" s="383"/>
      <c r="VLL1" s="383"/>
      <c r="VLM1" s="383"/>
      <c r="VLN1" s="383"/>
      <c r="VLO1" s="383"/>
      <c r="VLP1" s="383"/>
      <c r="VLQ1" s="383"/>
      <c r="VLR1" s="383"/>
      <c r="VLS1" s="383"/>
      <c r="VLT1" s="383"/>
      <c r="VLU1" s="383"/>
      <c r="VLV1" s="383"/>
      <c r="VLW1" s="383"/>
      <c r="VLX1" s="383"/>
      <c r="VLY1" s="383"/>
      <c r="VLZ1" s="383"/>
      <c r="VMA1" s="383"/>
      <c r="VMB1" s="383"/>
      <c r="VMC1" s="383"/>
      <c r="VMD1" s="383"/>
      <c r="VME1" s="383"/>
      <c r="VMF1" s="383"/>
      <c r="VMG1" s="383"/>
      <c r="VMH1" s="383"/>
      <c r="VMI1" s="383"/>
      <c r="VMJ1" s="383"/>
      <c r="VMK1" s="383"/>
      <c r="VML1" s="383"/>
      <c r="VMM1" s="383"/>
      <c r="VMN1" s="383"/>
      <c r="VMO1" s="383"/>
      <c r="VMP1" s="383"/>
      <c r="VMQ1" s="383"/>
      <c r="VMR1" s="383"/>
      <c r="VMS1" s="383"/>
      <c r="VMT1" s="383"/>
      <c r="VMU1" s="383"/>
      <c r="VMV1" s="383"/>
      <c r="VMW1" s="383"/>
      <c r="VMX1" s="383"/>
      <c r="VMY1" s="383"/>
      <c r="VMZ1" s="383"/>
      <c r="VNA1" s="383"/>
      <c r="VNB1" s="383"/>
      <c r="VNC1" s="383"/>
      <c r="VND1" s="383"/>
      <c r="VNE1" s="383"/>
      <c r="VNF1" s="383"/>
      <c r="VNG1" s="383"/>
      <c r="VNH1" s="383"/>
      <c r="VNI1" s="383"/>
      <c r="VNJ1" s="383"/>
      <c r="VNK1" s="383"/>
      <c r="VNL1" s="383"/>
      <c r="VNM1" s="383"/>
      <c r="VNN1" s="383"/>
      <c r="VNO1" s="383"/>
      <c r="VNP1" s="383"/>
      <c r="VNQ1" s="383"/>
      <c r="VNR1" s="383"/>
      <c r="VNS1" s="383"/>
      <c r="VNT1" s="383"/>
      <c r="VNU1" s="383"/>
      <c r="VNV1" s="383"/>
      <c r="VNW1" s="383"/>
      <c r="VNX1" s="383"/>
      <c r="VNY1" s="383"/>
      <c r="VNZ1" s="383"/>
      <c r="VOA1" s="383"/>
      <c r="VOB1" s="383"/>
      <c r="VOC1" s="383"/>
      <c r="VOD1" s="383"/>
      <c r="VOE1" s="383"/>
      <c r="VOF1" s="383"/>
      <c r="VOG1" s="383"/>
      <c r="VOH1" s="383"/>
      <c r="VOI1" s="383"/>
      <c r="VOJ1" s="383"/>
      <c r="VOK1" s="383"/>
      <c r="VOL1" s="383"/>
      <c r="VOM1" s="383"/>
      <c r="VON1" s="383"/>
      <c r="VOO1" s="383"/>
      <c r="VOP1" s="383"/>
      <c r="VOQ1" s="383"/>
      <c r="VOR1" s="383"/>
      <c r="VOS1" s="383"/>
      <c r="VOT1" s="383"/>
      <c r="VOU1" s="383"/>
      <c r="VOV1" s="383"/>
      <c r="VOW1" s="383"/>
      <c r="VOX1" s="383"/>
      <c r="VOY1" s="383"/>
      <c r="VOZ1" s="383"/>
      <c r="VPA1" s="383"/>
      <c r="VPB1" s="383"/>
      <c r="VPC1" s="383"/>
      <c r="VPD1" s="383"/>
      <c r="VPE1" s="383"/>
      <c r="VPF1" s="383"/>
      <c r="VPG1" s="383"/>
      <c r="VPH1" s="383"/>
      <c r="VPI1" s="383"/>
      <c r="VPJ1" s="383"/>
      <c r="VPK1" s="383"/>
      <c r="VPL1" s="383"/>
      <c r="VPM1" s="383"/>
      <c r="VPN1" s="383"/>
      <c r="VPO1" s="383"/>
      <c r="VPP1" s="383"/>
      <c r="VPQ1" s="383"/>
      <c r="VPR1" s="383"/>
      <c r="VPS1" s="383"/>
      <c r="VPT1" s="383"/>
      <c r="VPU1" s="383"/>
      <c r="VPV1" s="383"/>
      <c r="VPW1" s="383"/>
      <c r="VPX1" s="383"/>
      <c r="VPY1" s="383"/>
      <c r="VPZ1" s="383"/>
      <c r="VQA1" s="383"/>
      <c r="VQB1" s="383"/>
      <c r="VQC1" s="383"/>
      <c r="VQD1" s="383"/>
      <c r="VQE1" s="383"/>
      <c r="VQF1" s="383"/>
      <c r="VQG1" s="383"/>
      <c r="VQH1" s="383"/>
      <c r="VQI1" s="383"/>
      <c r="VQJ1" s="383"/>
      <c r="VQK1" s="383"/>
      <c r="VQL1" s="383"/>
      <c r="VQM1" s="383"/>
      <c r="VQN1" s="383"/>
      <c r="VQO1" s="383"/>
      <c r="VQP1" s="383"/>
      <c r="VQQ1" s="383"/>
      <c r="VQR1" s="383"/>
      <c r="VQS1" s="383"/>
      <c r="VQT1" s="383"/>
      <c r="VQU1" s="383"/>
      <c r="VQV1" s="383"/>
      <c r="VQW1" s="383"/>
      <c r="VQX1" s="383"/>
      <c r="VQY1" s="383"/>
      <c r="VQZ1" s="383"/>
      <c r="VRA1" s="383"/>
      <c r="VRB1" s="383"/>
      <c r="VRC1" s="383"/>
      <c r="VRD1" s="383"/>
      <c r="VRE1" s="383"/>
      <c r="VRF1" s="383"/>
      <c r="VRG1" s="383"/>
      <c r="VRH1" s="383"/>
      <c r="VRI1" s="383"/>
      <c r="VRJ1" s="383"/>
      <c r="VRK1" s="383"/>
      <c r="VRL1" s="383"/>
      <c r="VRM1" s="383"/>
      <c r="VRN1" s="383"/>
      <c r="VRO1" s="383"/>
      <c r="VRP1" s="383"/>
      <c r="VRQ1" s="383"/>
      <c r="VRR1" s="383"/>
      <c r="VRS1" s="383"/>
      <c r="VRT1" s="383"/>
      <c r="VRU1" s="383"/>
      <c r="VRV1" s="383"/>
      <c r="VRW1" s="383"/>
      <c r="VRX1" s="383"/>
      <c r="VRY1" s="383"/>
      <c r="VRZ1" s="383"/>
      <c r="VSA1" s="383"/>
      <c r="VSB1" s="383"/>
      <c r="VSC1" s="383"/>
      <c r="VSD1" s="383"/>
      <c r="VSE1" s="383"/>
      <c r="VSF1" s="383"/>
      <c r="VSG1" s="383"/>
      <c r="VSH1" s="383"/>
      <c r="VSI1" s="383"/>
      <c r="VSJ1" s="383"/>
      <c r="VSK1" s="383"/>
      <c r="VSL1" s="383"/>
      <c r="VSM1" s="383"/>
      <c r="VSN1" s="383"/>
      <c r="VSO1" s="383"/>
      <c r="VSP1" s="383"/>
      <c r="VSQ1" s="383"/>
      <c r="VSR1" s="383"/>
      <c r="VSS1" s="383"/>
      <c r="VST1" s="383"/>
      <c r="VSU1" s="383"/>
      <c r="VSV1" s="383"/>
      <c r="VSW1" s="383"/>
      <c r="VSX1" s="383"/>
      <c r="VSY1" s="383"/>
      <c r="VSZ1" s="383"/>
      <c r="VTA1" s="383"/>
      <c r="VTB1" s="383"/>
      <c r="VTC1" s="383"/>
      <c r="VTD1" s="383"/>
      <c r="VTE1" s="383"/>
      <c r="VTF1" s="383"/>
      <c r="VTG1" s="383"/>
      <c r="VTH1" s="383"/>
      <c r="VTI1" s="383"/>
      <c r="VTJ1" s="383"/>
      <c r="VTK1" s="383"/>
      <c r="VTL1" s="383"/>
      <c r="VTM1" s="383"/>
      <c r="VTN1" s="383"/>
      <c r="VTO1" s="383"/>
      <c r="VTP1" s="383"/>
      <c r="VTQ1" s="383"/>
      <c r="VTR1" s="383"/>
      <c r="VTS1" s="383"/>
      <c r="VTT1" s="383"/>
      <c r="VTU1" s="383"/>
      <c r="VTV1" s="383"/>
      <c r="VTW1" s="383"/>
      <c r="VTX1" s="383"/>
      <c r="VTY1" s="383"/>
      <c r="VTZ1" s="383"/>
      <c r="VUA1" s="383"/>
      <c r="VUB1" s="383"/>
      <c r="VUC1" s="383"/>
      <c r="VUD1" s="383"/>
      <c r="VUE1" s="383"/>
      <c r="VUF1" s="383"/>
      <c r="VUG1" s="383"/>
      <c r="VUH1" s="383"/>
      <c r="VUI1" s="383"/>
      <c r="VUJ1" s="383"/>
      <c r="VUK1" s="383"/>
      <c r="VUL1" s="383"/>
      <c r="VUM1" s="383"/>
      <c r="VUN1" s="383"/>
      <c r="VUO1" s="383"/>
      <c r="VUP1" s="383"/>
      <c r="VUQ1" s="383"/>
      <c r="VUR1" s="383"/>
      <c r="VUS1" s="383"/>
      <c r="VUT1" s="383"/>
      <c r="VUU1" s="383"/>
      <c r="VUV1" s="383"/>
      <c r="VUW1" s="383"/>
      <c r="VUX1" s="383"/>
      <c r="VUY1" s="383"/>
      <c r="VUZ1" s="383"/>
      <c r="VVA1" s="383"/>
      <c r="VVB1" s="383"/>
      <c r="VVC1" s="383"/>
      <c r="VVD1" s="383"/>
      <c r="VVE1" s="383"/>
      <c r="VVF1" s="383"/>
      <c r="VVG1" s="383"/>
      <c r="VVH1" s="383"/>
      <c r="VVI1" s="383"/>
      <c r="VVJ1" s="383"/>
      <c r="VVK1" s="383"/>
      <c r="VVL1" s="383"/>
      <c r="VVM1" s="383"/>
      <c r="VVN1" s="383"/>
      <c r="VVO1" s="383"/>
      <c r="VVP1" s="383"/>
      <c r="VVQ1" s="383"/>
      <c r="VVR1" s="383"/>
      <c r="VVS1" s="383"/>
      <c r="VVT1" s="383"/>
      <c r="VVU1" s="383"/>
      <c r="VVV1" s="383"/>
      <c r="VVW1" s="383"/>
      <c r="VVX1" s="383"/>
      <c r="VVY1" s="383"/>
      <c r="VVZ1" s="383"/>
      <c r="VWA1" s="383"/>
      <c r="VWB1" s="383"/>
      <c r="VWC1" s="383"/>
      <c r="VWD1" s="383"/>
      <c r="VWE1" s="383"/>
      <c r="VWF1" s="383"/>
      <c r="VWG1" s="383"/>
      <c r="VWH1" s="383"/>
      <c r="VWI1" s="383"/>
      <c r="VWJ1" s="383"/>
      <c r="VWK1" s="383"/>
      <c r="VWL1" s="383"/>
      <c r="VWM1" s="383"/>
      <c r="VWN1" s="383"/>
      <c r="VWO1" s="383"/>
      <c r="VWP1" s="383"/>
      <c r="VWQ1" s="383"/>
      <c r="VWR1" s="383"/>
      <c r="VWS1" s="383"/>
      <c r="VWT1" s="383"/>
      <c r="VWU1" s="383"/>
      <c r="VWV1" s="383"/>
      <c r="VWW1" s="383"/>
      <c r="VWX1" s="383"/>
      <c r="VWY1" s="383"/>
      <c r="VWZ1" s="383"/>
      <c r="VXA1" s="383"/>
      <c r="VXB1" s="383"/>
      <c r="VXC1" s="383"/>
      <c r="VXD1" s="383"/>
      <c r="VXE1" s="383"/>
      <c r="VXF1" s="383"/>
      <c r="VXG1" s="383"/>
      <c r="VXH1" s="383"/>
      <c r="VXI1" s="383"/>
      <c r="VXJ1" s="383"/>
      <c r="VXK1" s="383"/>
      <c r="VXL1" s="383"/>
      <c r="VXM1" s="383"/>
      <c r="VXN1" s="383"/>
      <c r="VXO1" s="383"/>
      <c r="VXP1" s="383"/>
      <c r="VXQ1" s="383"/>
      <c r="VXR1" s="383"/>
      <c r="VXS1" s="383"/>
      <c r="VXT1" s="383"/>
      <c r="VXU1" s="383"/>
      <c r="VXV1" s="383"/>
      <c r="VXW1" s="383"/>
      <c r="VXX1" s="383"/>
      <c r="VXY1" s="383"/>
      <c r="VXZ1" s="383"/>
      <c r="VYA1" s="383"/>
      <c r="VYB1" s="383"/>
      <c r="VYC1" s="383"/>
      <c r="VYD1" s="383"/>
      <c r="VYE1" s="383"/>
      <c r="VYF1" s="383"/>
      <c r="VYG1" s="383"/>
      <c r="VYH1" s="383"/>
      <c r="VYI1" s="383"/>
      <c r="VYJ1" s="383"/>
      <c r="VYK1" s="383"/>
      <c r="VYL1" s="383"/>
      <c r="VYM1" s="383"/>
      <c r="VYN1" s="383"/>
      <c r="VYO1" s="383"/>
      <c r="VYP1" s="383"/>
      <c r="VYQ1" s="383"/>
      <c r="VYR1" s="383"/>
      <c r="VYS1" s="383"/>
      <c r="VYT1" s="383"/>
      <c r="VYU1" s="383"/>
      <c r="VYV1" s="383"/>
      <c r="VYW1" s="383"/>
      <c r="VYX1" s="383"/>
      <c r="VYY1" s="383"/>
      <c r="VYZ1" s="383"/>
      <c r="VZA1" s="383"/>
      <c r="VZB1" s="383"/>
      <c r="VZC1" s="383"/>
      <c r="VZD1" s="383"/>
      <c r="VZE1" s="383"/>
      <c r="VZF1" s="383"/>
      <c r="VZG1" s="383"/>
      <c r="VZH1" s="383"/>
      <c r="VZI1" s="383"/>
      <c r="VZJ1" s="383"/>
      <c r="VZK1" s="383"/>
      <c r="VZL1" s="383"/>
      <c r="VZM1" s="383"/>
      <c r="VZN1" s="383"/>
      <c r="VZO1" s="383"/>
      <c r="VZP1" s="383"/>
      <c r="VZQ1" s="383"/>
      <c r="VZR1" s="383"/>
      <c r="VZS1" s="383"/>
      <c r="VZT1" s="383"/>
      <c r="VZU1" s="383"/>
      <c r="VZV1" s="383"/>
      <c r="VZW1" s="383"/>
      <c r="VZX1" s="383"/>
      <c r="VZY1" s="383"/>
      <c r="VZZ1" s="383"/>
      <c r="WAA1" s="383"/>
      <c r="WAB1" s="383"/>
      <c r="WAC1" s="383"/>
      <c r="WAD1" s="383"/>
      <c r="WAE1" s="383"/>
      <c r="WAF1" s="383"/>
      <c r="WAG1" s="383"/>
      <c r="WAH1" s="383"/>
      <c r="WAI1" s="383"/>
      <c r="WAJ1" s="383"/>
      <c r="WAK1" s="383"/>
      <c r="WAL1" s="383"/>
      <c r="WAM1" s="383"/>
      <c r="WAN1" s="383"/>
      <c r="WAO1" s="383"/>
      <c r="WAP1" s="383"/>
      <c r="WAQ1" s="383"/>
      <c r="WAR1" s="383"/>
      <c r="WAS1" s="383"/>
      <c r="WAT1" s="383"/>
      <c r="WAU1" s="383"/>
      <c r="WAV1" s="383"/>
      <c r="WAW1" s="383"/>
      <c r="WAX1" s="383"/>
      <c r="WAY1" s="383"/>
      <c r="WAZ1" s="383"/>
      <c r="WBA1" s="383"/>
      <c r="WBB1" s="383"/>
      <c r="WBC1" s="383"/>
      <c r="WBD1" s="383"/>
      <c r="WBE1" s="383"/>
      <c r="WBF1" s="383"/>
      <c r="WBG1" s="383"/>
      <c r="WBH1" s="383"/>
      <c r="WBI1" s="383"/>
      <c r="WBJ1" s="383"/>
      <c r="WBK1" s="383"/>
      <c r="WBL1" s="383"/>
      <c r="WBM1" s="383"/>
      <c r="WBN1" s="383"/>
      <c r="WBO1" s="383"/>
      <c r="WBP1" s="383"/>
      <c r="WBQ1" s="383"/>
      <c r="WBR1" s="383"/>
      <c r="WBS1" s="383"/>
      <c r="WBT1" s="383"/>
      <c r="WBU1" s="383"/>
      <c r="WBV1" s="383"/>
      <c r="WBW1" s="383"/>
      <c r="WBX1" s="383"/>
      <c r="WBY1" s="383"/>
      <c r="WBZ1" s="383"/>
      <c r="WCA1" s="383"/>
      <c r="WCB1" s="383"/>
      <c r="WCC1" s="383"/>
      <c r="WCD1" s="383"/>
      <c r="WCE1" s="383"/>
      <c r="WCF1" s="383"/>
      <c r="WCG1" s="383"/>
      <c r="WCH1" s="383"/>
      <c r="WCI1" s="383"/>
      <c r="WCJ1" s="383"/>
      <c r="WCK1" s="383"/>
      <c r="WCL1" s="383"/>
      <c r="WCM1" s="383"/>
      <c r="WCN1" s="383"/>
      <c r="WCO1" s="383"/>
      <c r="WCP1" s="383"/>
      <c r="WCQ1" s="383"/>
      <c r="WCR1" s="383"/>
      <c r="WCS1" s="383"/>
      <c r="WCT1" s="383"/>
      <c r="WCU1" s="383"/>
      <c r="WCV1" s="383"/>
      <c r="WCW1" s="383"/>
      <c r="WCX1" s="383"/>
      <c r="WCY1" s="383"/>
      <c r="WCZ1" s="383"/>
      <c r="WDA1" s="383"/>
      <c r="WDB1" s="383"/>
      <c r="WDC1" s="383"/>
      <c r="WDD1" s="383"/>
      <c r="WDE1" s="383"/>
      <c r="WDF1" s="383"/>
      <c r="WDG1" s="383"/>
      <c r="WDH1" s="383"/>
      <c r="WDI1" s="383"/>
      <c r="WDJ1" s="383"/>
      <c r="WDK1" s="383"/>
      <c r="WDL1" s="383"/>
      <c r="WDM1" s="383"/>
      <c r="WDN1" s="383"/>
      <c r="WDO1" s="383"/>
      <c r="WDP1" s="383"/>
      <c r="WDQ1" s="383"/>
      <c r="WDR1" s="383"/>
      <c r="WDS1" s="383"/>
      <c r="WDT1" s="383"/>
      <c r="WDU1" s="383"/>
      <c r="WDV1" s="383"/>
      <c r="WDW1" s="383"/>
      <c r="WDX1" s="383"/>
      <c r="WDY1" s="383"/>
      <c r="WDZ1" s="383"/>
      <c r="WEA1" s="383"/>
      <c r="WEB1" s="383"/>
      <c r="WEC1" s="383"/>
      <c r="WED1" s="383"/>
      <c r="WEE1" s="383"/>
      <c r="WEF1" s="383"/>
      <c r="WEG1" s="383"/>
      <c r="WEH1" s="383"/>
      <c r="WEI1" s="383"/>
      <c r="WEJ1" s="383"/>
      <c r="WEK1" s="383"/>
      <c r="WEL1" s="383"/>
      <c r="WEM1" s="383"/>
      <c r="WEN1" s="383"/>
      <c r="WEO1" s="383"/>
      <c r="WEP1" s="383"/>
      <c r="WEQ1" s="383"/>
      <c r="WER1" s="383"/>
      <c r="WES1" s="383"/>
      <c r="WET1" s="383"/>
      <c r="WEU1" s="383"/>
      <c r="WEV1" s="383"/>
      <c r="WEW1" s="383"/>
      <c r="WEX1" s="383"/>
      <c r="WEY1" s="383"/>
      <c r="WEZ1" s="383"/>
      <c r="WFA1" s="383"/>
      <c r="WFB1" s="383"/>
      <c r="WFC1" s="383"/>
      <c r="WFD1" s="383"/>
      <c r="WFE1" s="383"/>
      <c r="WFF1" s="383"/>
      <c r="WFG1" s="383"/>
      <c r="WFH1" s="383"/>
      <c r="WFI1" s="383"/>
      <c r="WFJ1" s="383"/>
      <c r="WFK1" s="383"/>
      <c r="WFL1" s="383"/>
      <c r="WFM1" s="383"/>
      <c r="WFN1" s="383"/>
      <c r="WFO1" s="383"/>
      <c r="WFP1" s="383"/>
      <c r="WFQ1" s="383"/>
      <c r="WFR1" s="383"/>
      <c r="WFS1" s="383"/>
      <c r="WFT1" s="383"/>
      <c r="WFU1" s="383"/>
      <c r="WFV1" s="383"/>
      <c r="WFW1" s="383"/>
      <c r="WFX1" s="383"/>
      <c r="WFY1" s="383"/>
      <c r="WFZ1" s="383"/>
      <c r="WGA1" s="383"/>
      <c r="WGB1" s="383"/>
      <c r="WGC1" s="383"/>
      <c r="WGD1" s="383"/>
      <c r="WGE1" s="383"/>
      <c r="WGF1" s="383"/>
      <c r="WGG1" s="383"/>
      <c r="WGH1" s="383"/>
      <c r="WGI1" s="383"/>
      <c r="WGJ1" s="383"/>
      <c r="WGK1" s="383"/>
      <c r="WGL1" s="383"/>
      <c r="WGM1" s="383"/>
      <c r="WGN1" s="383"/>
      <c r="WGO1" s="383"/>
      <c r="WGP1" s="383"/>
      <c r="WGQ1" s="383"/>
      <c r="WGR1" s="383"/>
      <c r="WGS1" s="383"/>
      <c r="WGT1" s="383"/>
      <c r="WGU1" s="383"/>
      <c r="WGV1" s="383"/>
      <c r="WGW1" s="383"/>
      <c r="WGX1" s="383"/>
      <c r="WGY1" s="383"/>
      <c r="WGZ1" s="383"/>
      <c r="WHA1" s="383"/>
      <c r="WHB1" s="383"/>
      <c r="WHC1" s="383"/>
      <c r="WHD1" s="383"/>
      <c r="WHE1" s="383"/>
      <c r="WHF1" s="383"/>
      <c r="WHG1" s="383"/>
      <c r="WHH1" s="383"/>
      <c r="WHI1" s="383"/>
      <c r="WHJ1" s="383"/>
      <c r="WHK1" s="383"/>
      <c r="WHL1" s="383"/>
      <c r="WHM1" s="383"/>
      <c r="WHN1" s="383"/>
      <c r="WHO1" s="383"/>
      <c r="WHP1" s="383"/>
      <c r="WHQ1" s="383"/>
      <c r="WHR1" s="383"/>
      <c r="WHS1" s="383"/>
      <c r="WHT1" s="383"/>
      <c r="WHU1" s="383"/>
      <c r="WHV1" s="383"/>
      <c r="WHW1" s="383"/>
      <c r="WHX1" s="383"/>
      <c r="WHY1" s="383"/>
      <c r="WHZ1" s="383"/>
      <c r="WIA1" s="383"/>
      <c r="WIB1" s="383"/>
      <c r="WIC1" s="383"/>
      <c r="WID1" s="383"/>
      <c r="WIE1" s="383"/>
      <c r="WIF1" s="383"/>
      <c r="WIG1" s="383"/>
      <c r="WIH1" s="383"/>
      <c r="WII1" s="383"/>
      <c r="WIJ1" s="383"/>
      <c r="WIK1" s="383"/>
      <c r="WIL1" s="383"/>
      <c r="WIM1" s="383"/>
      <c r="WIN1" s="383"/>
      <c r="WIO1" s="383"/>
      <c r="WIP1" s="383"/>
      <c r="WIQ1" s="383"/>
      <c r="WIR1" s="383"/>
      <c r="WIS1" s="383"/>
      <c r="WIT1" s="383"/>
      <c r="WIU1" s="383"/>
      <c r="WIV1" s="383"/>
      <c r="WIW1" s="383"/>
      <c r="WIX1" s="383"/>
      <c r="WIY1" s="383"/>
      <c r="WIZ1" s="383"/>
      <c r="WJA1" s="383"/>
      <c r="WJB1" s="383"/>
      <c r="WJC1" s="383"/>
      <c r="WJD1" s="383"/>
      <c r="WJE1" s="383"/>
      <c r="WJF1" s="383"/>
      <c r="WJG1" s="383"/>
      <c r="WJH1" s="383"/>
      <c r="WJI1" s="383"/>
      <c r="WJJ1" s="383"/>
      <c r="WJK1" s="383"/>
      <c r="WJL1" s="383"/>
      <c r="WJM1" s="383"/>
      <c r="WJN1" s="383"/>
      <c r="WJO1" s="383"/>
      <c r="WJP1" s="383"/>
      <c r="WJQ1" s="383"/>
      <c r="WJR1" s="383"/>
      <c r="WJS1" s="383"/>
      <c r="WJT1" s="383"/>
      <c r="WJU1" s="383"/>
      <c r="WJV1" s="383"/>
      <c r="WJW1" s="383"/>
      <c r="WJX1" s="383"/>
      <c r="WJY1" s="383"/>
      <c r="WJZ1" s="383"/>
      <c r="WKA1" s="383"/>
      <c r="WKB1" s="383"/>
      <c r="WKC1" s="383"/>
      <c r="WKD1" s="383"/>
      <c r="WKE1" s="383"/>
      <c r="WKF1" s="383"/>
      <c r="WKG1" s="383"/>
      <c r="WKH1" s="383"/>
      <c r="WKI1" s="383"/>
      <c r="WKJ1" s="383"/>
      <c r="WKK1" s="383"/>
      <c r="WKL1" s="383"/>
      <c r="WKM1" s="383"/>
      <c r="WKN1" s="383"/>
      <c r="WKO1" s="383"/>
      <c r="WKP1" s="383"/>
      <c r="WKQ1" s="383"/>
      <c r="WKR1" s="383"/>
      <c r="WKS1" s="383"/>
      <c r="WKT1" s="383"/>
      <c r="WKU1" s="383"/>
      <c r="WKV1" s="383"/>
      <c r="WKW1" s="383"/>
      <c r="WKX1" s="383"/>
      <c r="WKY1" s="383"/>
      <c r="WKZ1" s="383"/>
      <c r="WLA1" s="383"/>
      <c r="WLB1" s="383"/>
      <c r="WLC1" s="383"/>
      <c r="WLD1" s="383"/>
      <c r="WLE1" s="383"/>
      <c r="WLF1" s="383"/>
      <c r="WLG1" s="383"/>
      <c r="WLH1" s="383"/>
      <c r="WLI1" s="383"/>
      <c r="WLJ1" s="383"/>
      <c r="WLK1" s="383"/>
      <c r="WLL1" s="383"/>
      <c r="WLM1" s="383"/>
      <c r="WLN1" s="383"/>
      <c r="WLO1" s="383"/>
      <c r="WLP1" s="383"/>
      <c r="WLQ1" s="383"/>
      <c r="WLR1" s="383"/>
      <c r="WLS1" s="383"/>
      <c r="WLT1" s="383"/>
      <c r="WLU1" s="383"/>
      <c r="WLV1" s="383"/>
      <c r="WLW1" s="383"/>
      <c r="WLX1" s="383"/>
      <c r="WLY1" s="383"/>
      <c r="WLZ1" s="383"/>
      <c r="WMA1" s="383"/>
      <c r="WMB1" s="383"/>
      <c r="WMC1" s="383"/>
      <c r="WMD1" s="383"/>
      <c r="WME1" s="383"/>
      <c r="WMF1" s="383"/>
      <c r="WMG1" s="383"/>
      <c r="WMH1" s="383"/>
      <c r="WMI1" s="383"/>
      <c r="WMJ1" s="383"/>
      <c r="WMK1" s="383"/>
      <c r="WML1" s="383"/>
      <c r="WMM1" s="383"/>
      <c r="WMN1" s="383"/>
      <c r="WMO1" s="383"/>
      <c r="WMP1" s="383"/>
      <c r="WMQ1" s="383"/>
      <c r="WMR1" s="383"/>
      <c r="WMS1" s="383"/>
      <c r="WMT1" s="383"/>
      <c r="WMU1" s="383"/>
      <c r="WMV1" s="383"/>
      <c r="WMW1" s="383"/>
      <c r="WMX1" s="383"/>
      <c r="WMY1" s="383"/>
      <c r="WMZ1" s="383"/>
      <c r="WNA1" s="383"/>
      <c r="WNB1" s="383"/>
      <c r="WNC1" s="383"/>
      <c r="WND1" s="383"/>
      <c r="WNE1" s="383"/>
      <c r="WNF1" s="383"/>
      <c r="WNG1" s="383"/>
      <c r="WNH1" s="383"/>
      <c r="WNI1" s="383"/>
      <c r="WNJ1" s="383"/>
      <c r="WNK1" s="383"/>
      <c r="WNL1" s="383"/>
      <c r="WNM1" s="383"/>
      <c r="WNN1" s="383"/>
      <c r="WNO1" s="383"/>
      <c r="WNP1" s="383"/>
      <c r="WNQ1" s="383"/>
      <c r="WNR1" s="383"/>
      <c r="WNS1" s="383"/>
      <c r="WNT1" s="383"/>
      <c r="WNU1" s="383"/>
      <c r="WNV1" s="383"/>
      <c r="WNW1" s="383"/>
      <c r="WNX1" s="383"/>
      <c r="WNY1" s="383"/>
      <c r="WNZ1" s="383"/>
      <c r="WOA1" s="383"/>
      <c r="WOB1" s="383"/>
      <c r="WOC1" s="383"/>
      <c r="WOD1" s="383"/>
      <c r="WOE1" s="383"/>
      <c r="WOF1" s="383"/>
      <c r="WOG1" s="383"/>
      <c r="WOH1" s="383"/>
      <c r="WOI1" s="383"/>
      <c r="WOJ1" s="383"/>
      <c r="WOK1" s="383"/>
      <c r="WOL1" s="383"/>
      <c r="WOM1" s="383"/>
      <c r="WON1" s="383"/>
      <c r="WOO1" s="383"/>
      <c r="WOP1" s="383"/>
      <c r="WOQ1" s="383"/>
      <c r="WOR1" s="383"/>
      <c r="WOS1" s="383"/>
      <c r="WOT1" s="383"/>
      <c r="WOU1" s="383"/>
      <c r="WOV1" s="383"/>
      <c r="WOW1" s="383"/>
      <c r="WOX1" s="383"/>
      <c r="WOY1" s="383"/>
      <c r="WOZ1" s="383"/>
      <c r="WPA1" s="383"/>
      <c r="WPB1" s="383"/>
      <c r="WPC1" s="383"/>
      <c r="WPD1" s="383"/>
      <c r="WPE1" s="383"/>
      <c r="WPF1" s="383"/>
      <c r="WPG1" s="383"/>
      <c r="WPH1" s="383"/>
      <c r="WPI1" s="383"/>
      <c r="WPJ1" s="383"/>
      <c r="WPK1" s="383"/>
      <c r="WPL1" s="383"/>
      <c r="WPM1" s="383"/>
      <c r="WPN1" s="383"/>
      <c r="WPO1" s="383"/>
      <c r="WPP1" s="383"/>
      <c r="WPQ1" s="383"/>
      <c r="WPR1" s="383"/>
      <c r="WPS1" s="383"/>
      <c r="WPT1" s="383"/>
      <c r="WPU1" s="383"/>
      <c r="WPV1" s="383"/>
      <c r="WPW1" s="383"/>
      <c r="WPX1" s="383"/>
      <c r="WPY1" s="383"/>
      <c r="WPZ1" s="383"/>
      <c r="WQA1" s="383"/>
      <c r="WQB1" s="383"/>
      <c r="WQC1" s="383"/>
      <c r="WQD1" s="383"/>
      <c r="WQE1" s="383"/>
      <c r="WQF1" s="383"/>
      <c r="WQG1" s="383"/>
      <c r="WQH1" s="383"/>
      <c r="WQI1" s="383"/>
      <c r="WQJ1" s="383"/>
      <c r="WQK1" s="383"/>
      <c r="WQL1" s="383"/>
      <c r="WQM1" s="383"/>
      <c r="WQN1" s="383"/>
      <c r="WQO1" s="383"/>
      <c r="WQP1" s="383"/>
      <c r="WQQ1" s="383"/>
      <c r="WQR1" s="383"/>
      <c r="WQS1" s="383"/>
      <c r="WQT1" s="383"/>
      <c r="WQU1" s="383"/>
      <c r="WQV1" s="383"/>
      <c r="WQW1" s="383"/>
      <c r="WQX1" s="383"/>
      <c r="WQY1" s="383"/>
      <c r="WQZ1" s="383"/>
      <c r="WRA1" s="383"/>
      <c r="WRB1" s="383"/>
      <c r="WRC1" s="383"/>
      <c r="WRD1" s="383"/>
      <c r="WRE1" s="383"/>
      <c r="WRF1" s="383"/>
      <c r="WRG1" s="383"/>
      <c r="WRH1" s="383"/>
      <c r="WRI1" s="383"/>
      <c r="WRJ1" s="383"/>
      <c r="WRK1" s="383"/>
      <c r="WRL1" s="383"/>
      <c r="WRM1" s="383"/>
      <c r="WRN1" s="383"/>
      <c r="WRO1" s="383"/>
      <c r="WRP1" s="383"/>
      <c r="WRQ1" s="383"/>
      <c r="WRR1" s="383"/>
      <c r="WRS1" s="383"/>
      <c r="WRT1" s="383"/>
      <c r="WRU1" s="383"/>
      <c r="WRV1" s="383"/>
      <c r="WRW1" s="383"/>
      <c r="WRX1" s="383"/>
      <c r="WRY1" s="383"/>
      <c r="WRZ1" s="383"/>
      <c r="WSA1" s="383"/>
      <c r="WSB1" s="383"/>
      <c r="WSC1" s="383"/>
      <c r="WSD1" s="383"/>
      <c r="WSE1" s="383"/>
      <c r="WSF1" s="383"/>
      <c r="WSG1" s="383"/>
      <c r="WSH1" s="383"/>
      <c r="WSI1" s="383"/>
      <c r="WSJ1" s="383"/>
      <c r="WSK1" s="383"/>
      <c r="WSL1" s="383"/>
      <c r="WSM1" s="383"/>
      <c r="WSN1" s="383"/>
      <c r="WSO1" s="383"/>
      <c r="WSP1" s="383"/>
      <c r="WSQ1" s="383"/>
      <c r="WSR1" s="383"/>
      <c r="WSS1" s="383"/>
      <c r="WST1" s="383"/>
      <c r="WSU1" s="383"/>
      <c r="WSV1" s="383"/>
      <c r="WSW1" s="383"/>
      <c r="WSX1" s="383"/>
      <c r="WSY1" s="383"/>
      <c r="WSZ1" s="383"/>
      <c r="WTA1" s="383"/>
      <c r="WTB1" s="383"/>
      <c r="WTC1" s="383"/>
      <c r="WTD1" s="383"/>
      <c r="WTE1" s="383"/>
      <c r="WTF1" s="383"/>
      <c r="WTG1" s="383"/>
      <c r="WTH1" s="383"/>
      <c r="WTI1" s="383"/>
      <c r="WTJ1" s="383"/>
      <c r="WTK1" s="383"/>
      <c r="WTL1" s="383"/>
      <c r="WTM1" s="383"/>
      <c r="WTN1" s="383"/>
      <c r="WTO1" s="383"/>
      <c r="WTP1" s="383"/>
      <c r="WTQ1" s="383"/>
      <c r="WTR1" s="383"/>
      <c r="WTS1" s="383"/>
      <c r="WTT1" s="383"/>
      <c r="WTU1" s="383"/>
      <c r="WTV1" s="383"/>
      <c r="WTW1" s="383"/>
      <c r="WTX1" s="383"/>
      <c r="WTY1" s="383"/>
      <c r="WTZ1" s="383"/>
      <c r="WUA1" s="383"/>
      <c r="WUB1" s="383"/>
      <c r="WUC1" s="383"/>
      <c r="WUD1" s="383"/>
      <c r="WUE1" s="383"/>
      <c r="WUF1" s="383"/>
      <c r="WUG1" s="383"/>
      <c r="WUH1" s="383"/>
      <c r="WUI1" s="383"/>
      <c r="WUJ1" s="383"/>
      <c r="WUK1" s="383"/>
      <c r="WUL1" s="383"/>
      <c r="WUM1" s="383"/>
      <c r="WUN1" s="383"/>
      <c r="WUO1" s="383"/>
      <c r="WUP1" s="383"/>
      <c r="WUQ1" s="383"/>
      <c r="WUR1" s="383"/>
      <c r="WUS1" s="383"/>
      <c r="WUT1" s="383"/>
      <c r="WUU1" s="383"/>
      <c r="WUV1" s="383"/>
      <c r="WUW1" s="383"/>
      <c r="WUX1" s="383"/>
      <c r="WUY1" s="383"/>
      <c r="WUZ1" s="383"/>
      <c r="WVA1" s="383"/>
      <c r="WVB1" s="383"/>
      <c r="WVC1" s="383"/>
      <c r="WVD1" s="383"/>
      <c r="WVE1" s="383"/>
      <c r="WVF1" s="383"/>
      <c r="WVG1" s="383"/>
      <c r="WVH1" s="383"/>
      <c r="WVI1" s="383"/>
      <c r="WVJ1" s="383"/>
      <c r="WVK1" s="383"/>
      <c r="WVL1" s="383"/>
      <c r="WVM1" s="383"/>
      <c r="WVN1" s="383"/>
      <c r="WVO1" s="383"/>
      <c r="WVP1" s="383"/>
      <c r="WVQ1" s="383"/>
      <c r="WVR1" s="383"/>
      <c r="WVS1" s="383"/>
      <c r="WVT1" s="383"/>
      <c r="WVU1" s="383"/>
      <c r="WVV1" s="383"/>
      <c r="WVW1" s="383"/>
      <c r="WVX1" s="383"/>
      <c r="WVY1" s="383"/>
      <c r="WVZ1" s="383"/>
      <c r="WWA1" s="383"/>
      <c r="WWB1" s="383"/>
      <c r="WWC1" s="383"/>
      <c r="WWD1" s="383"/>
      <c r="WWE1" s="383"/>
      <c r="WWF1" s="383"/>
      <c r="WWG1" s="383"/>
      <c r="WWH1" s="383"/>
      <c r="WWI1" s="383"/>
      <c r="WWJ1" s="383"/>
      <c r="WWK1" s="383"/>
      <c r="WWL1" s="383"/>
      <c r="WWM1" s="383"/>
      <c r="WWN1" s="383"/>
      <c r="WWO1" s="383"/>
      <c r="WWP1" s="383"/>
      <c r="WWQ1" s="383"/>
      <c r="WWR1" s="383"/>
      <c r="WWS1" s="383"/>
      <c r="WWT1" s="383"/>
      <c r="WWU1" s="383"/>
      <c r="WWV1" s="383"/>
      <c r="WWW1" s="383"/>
      <c r="WWX1" s="383"/>
      <c r="WWY1" s="383"/>
      <c r="WWZ1" s="383"/>
      <c r="WXA1" s="383"/>
      <c r="WXB1" s="383"/>
      <c r="WXC1" s="383"/>
      <c r="WXD1" s="383"/>
      <c r="WXE1" s="383"/>
      <c r="WXF1" s="383"/>
      <c r="WXG1" s="383"/>
      <c r="WXH1" s="383"/>
      <c r="WXI1" s="383"/>
      <c r="WXJ1" s="383"/>
      <c r="WXK1" s="383"/>
      <c r="WXL1" s="383"/>
      <c r="WXM1" s="383"/>
      <c r="WXN1" s="383"/>
      <c r="WXO1" s="383"/>
      <c r="WXP1" s="383"/>
      <c r="WXQ1" s="383"/>
      <c r="WXR1" s="383"/>
      <c r="WXS1" s="383"/>
      <c r="WXT1" s="383"/>
      <c r="WXU1" s="383"/>
      <c r="WXV1" s="383"/>
      <c r="WXW1" s="383"/>
      <c r="WXX1" s="383"/>
      <c r="WXY1" s="383"/>
      <c r="WXZ1" s="383"/>
      <c r="WYA1" s="383"/>
      <c r="WYB1" s="383"/>
      <c r="WYC1" s="383"/>
      <c r="WYD1" s="383"/>
      <c r="WYE1" s="383"/>
      <c r="WYF1" s="383"/>
      <c r="WYG1" s="383"/>
      <c r="WYH1" s="383"/>
      <c r="WYI1" s="383"/>
      <c r="WYJ1" s="383"/>
      <c r="WYK1" s="383"/>
      <c r="WYL1" s="383"/>
      <c r="WYM1" s="383"/>
      <c r="WYN1" s="383"/>
      <c r="WYO1" s="383"/>
      <c r="WYP1" s="383"/>
      <c r="WYQ1" s="383"/>
      <c r="WYR1" s="383"/>
      <c r="WYS1" s="383"/>
      <c r="WYT1" s="383"/>
      <c r="WYU1" s="383"/>
      <c r="WYV1" s="383"/>
      <c r="WYW1" s="383"/>
      <c r="WYX1" s="383"/>
      <c r="WYY1" s="383"/>
      <c r="WYZ1" s="383"/>
      <c r="WZA1" s="383"/>
      <c r="WZB1" s="383"/>
      <c r="WZC1" s="383"/>
      <c r="WZD1" s="383"/>
      <c r="WZE1" s="383"/>
      <c r="WZF1" s="383"/>
      <c r="WZG1" s="383"/>
      <c r="WZH1" s="383"/>
      <c r="WZI1" s="383"/>
      <c r="WZJ1" s="383"/>
      <c r="WZK1" s="383"/>
      <c r="WZL1" s="383"/>
      <c r="WZM1" s="383"/>
      <c r="WZN1" s="383"/>
      <c r="WZO1" s="383"/>
      <c r="WZP1" s="383"/>
      <c r="WZQ1" s="383"/>
      <c r="WZR1" s="383"/>
      <c r="WZS1" s="383"/>
      <c r="WZT1" s="383"/>
      <c r="WZU1" s="383"/>
      <c r="WZV1" s="383"/>
      <c r="WZW1" s="383"/>
      <c r="WZX1" s="383"/>
      <c r="WZY1" s="383"/>
      <c r="WZZ1" s="383"/>
      <c r="XAA1" s="383"/>
      <c r="XAB1" s="383"/>
      <c r="XAC1" s="383"/>
      <c r="XAD1" s="383"/>
      <c r="XAE1" s="383"/>
      <c r="XAF1" s="383"/>
      <c r="XAG1" s="383"/>
      <c r="XAH1" s="383"/>
      <c r="XAI1" s="383"/>
      <c r="XAJ1" s="383"/>
      <c r="XAK1" s="383"/>
      <c r="XAL1" s="383"/>
      <c r="XAM1" s="383"/>
      <c r="XAN1" s="383"/>
      <c r="XAO1" s="383"/>
      <c r="XAP1" s="383"/>
      <c r="XAQ1" s="383"/>
      <c r="XAR1" s="383"/>
      <c r="XAS1" s="383"/>
      <c r="XAT1" s="383"/>
      <c r="XAU1" s="383"/>
      <c r="XAV1" s="383"/>
      <c r="XAW1" s="383"/>
      <c r="XAX1" s="383"/>
      <c r="XAY1" s="383"/>
      <c r="XAZ1" s="383"/>
      <c r="XBA1" s="383"/>
      <c r="XBB1" s="383"/>
      <c r="XBC1" s="383"/>
      <c r="XBD1" s="383"/>
      <c r="XBE1" s="383"/>
      <c r="XBF1" s="383"/>
      <c r="XBG1" s="383"/>
      <c r="XBH1" s="383"/>
      <c r="XBI1" s="383"/>
      <c r="XBJ1" s="383"/>
      <c r="XBK1" s="383"/>
      <c r="XBL1" s="383"/>
      <c r="XBM1" s="383"/>
      <c r="XBN1" s="383"/>
      <c r="XBO1" s="383"/>
      <c r="XBP1" s="383"/>
      <c r="XBQ1" s="383"/>
      <c r="XBR1" s="383"/>
      <c r="XBS1" s="383"/>
      <c r="XBT1" s="383"/>
      <c r="XBU1" s="383"/>
      <c r="XBV1" s="383"/>
      <c r="XBW1" s="383"/>
      <c r="XBX1" s="383"/>
      <c r="XBY1" s="383"/>
      <c r="XBZ1" s="383"/>
      <c r="XCA1" s="383"/>
      <c r="XCB1" s="383"/>
      <c r="XCC1" s="383"/>
      <c r="XCD1" s="383"/>
      <c r="XCE1" s="383"/>
      <c r="XCF1" s="383"/>
      <c r="XCG1" s="383"/>
      <c r="XCH1" s="383"/>
      <c r="XCI1" s="383"/>
      <c r="XCJ1" s="383"/>
      <c r="XCK1" s="383"/>
      <c r="XCL1" s="383"/>
      <c r="XCM1" s="383"/>
      <c r="XCN1" s="383"/>
      <c r="XCO1" s="383"/>
      <c r="XCP1" s="383"/>
      <c r="XCQ1" s="383"/>
      <c r="XCR1" s="383"/>
      <c r="XCS1" s="383"/>
      <c r="XCT1" s="383"/>
      <c r="XCU1" s="383"/>
      <c r="XCV1" s="383"/>
      <c r="XCW1" s="383"/>
      <c r="XCX1" s="383"/>
      <c r="XCY1" s="383"/>
      <c r="XCZ1" s="383"/>
      <c r="XDA1" s="383"/>
      <c r="XDB1" s="383"/>
      <c r="XDC1" s="383"/>
      <c r="XDD1" s="383"/>
      <c r="XDE1" s="383"/>
      <c r="XDF1" s="383"/>
      <c r="XDG1" s="383"/>
      <c r="XDH1" s="383"/>
      <c r="XDI1" s="383"/>
      <c r="XDJ1" s="383"/>
      <c r="XDK1" s="383"/>
      <c r="XDL1" s="383"/>
      <c r="XDM1" s="383"/>
      <c r="XDN1" s="383"/>
      <c r="XDO1" s="383"/>
      <c r="XDP1" s="383"/>
      <c r="XDQ1" s="383"/>
      <c r="XDR1" s="383"/>
      <c r="XDS1" s="383"/>
      <c r="XDT1" s="383"/>
      <c r="XDU1" s="383"/>
      <c r="XDV1" s="383"/>
      <c r="XDW1" s="383"/>
      <c r="XDX1" s="383"/>
      <c r="XDY1" s="383"/>
      <c r="XDZ1" s="383"/>
      <c r="XEA1" s="383"/>
      <c r="XEB1" s="383"/>
      <c r="XEC1" s="383"/>
      <c r="XED1" s="383"/>
      <c r="XEE1" s="383"/>
      <c r="XEF1" s="383"/>
      <c r="XEG1" s="383"/>
      <c r="XEH1" s="383"/>
      <c r="XEI1" s="383"/>
      <c r="XEJ1" s="383"/>
      <c r="XEK1" s="383"/>
      <c r="XEL1" s="383"/>
      <c r="XEM1" s="383"/>
      <c r="XEN1" s="383"/>
      <c r="XEO1" s="383"/>
      <c r="XEP1" s="383"/>
      <c r="XEQ1" s="383"/>
      <c r="XER1" s="383"/>
      <c r="XES1" s="383"/>
      <c r="XET1" s="383"/>
      <c r="XEU1" s="383"/>
      <c r="XEV1" s="383"/>
      <c r="XEW1" s="383"/>
    </row>
    <row r="2" spans="1:16377" ht="15.5" x14ac:dyDescent="0.25">
      <c r="A2" s="1409" t="s">
        <v>521</v>
      </c>
      <c r="B2" s="928"/>
      <c r="C2" s="929"/>
      <c r="D2" s="928"/>
      <c r="E2" s="929"/>
      <c r="F2" s="929"/>
      <c r="G2" s="929"/>
      <c r="H2" s="928"/>
      <c r="I2" s="929"/>
      <c r="J2" s="928"/>
      <c r="K2" s="928"/>
      <c r="L2" s="929"/>
      <c r="M2" s="928"/>
      <c r="N2" s="928"/>
      <c r="O2" s="929"/>
      <c r="P2" s="930"/>
      <c r="Q2" s="929"/>
      <c r="R2" s="929"/>
      <c r="S2" s="929"/>
      <c r="T2" s="929"/>
      <c r="U2" s="929"/>
      <c r="V2" s="928"/>
      <c r="W2" s="929"/>
      <c r="AA2" s="1404"/>
      <c r="AB2" s="1405"/>
      <c r="AD2" s="1320" t="s">
        <v>467</v>
      </c>
    </row>
    <row r="3" spans="1:16377" ht="15.5" x14ac:dyDescent="0.25">
      <c r="A3" s="2225" t="s">
        <v>123</v>
      </c>
      <c r="B3" s="2225" t="s">
        <v>124</v>
      </c>
      <c r="C3" s="2225" t="s">
        <v>125</v>
      </c>
      <c r="D3" s="2225" t="s">
        <v>126</v>
      </c>
      <c r="E3" s="2225" t="s">
        <v>127</v>
      </c>
      <c r="F3" s="2225" t="s">
        <v>128</v>
      </c>
      <c r="G3" s="2225" t="s">
        <v>129</v>
      </c>
      <c r="H3" s="2225" t="s">
        <v>130</v>
      </c>
      <c r="I3" s="2225" t="s">
        <v>131</v>
      </c>
      <c r="J3" s="2225" t="s">
        <v>132</v>
      </c>
      <c r="K3" s="2225" t="s">
        <v>133</v>
      </c>
      <c r="L3" s="2225" t="s">
        <v>134</v>
      </c>
      <c r="M3" s="2225" t="s">
        <v>104</v>
      </c>
      <c r="N3" s="2225" t="s">
        <v>135</v>
      </c>
      <c r="O3" s="2225" t="s">
        <v>136</v>
      </c>
      <c r="P3" s="2225" t="s">
        <v>0</v>
      </c>
      <c r="Q3" s="2225" t="s">
        <v>29</v>
      </c>
      <c r="R3" s="2225" t="s">
        <v>99</v>
      </c>
      <c r="S3" s="2225" t="s">
        <v>98</v>
      </c>
      <c r="T3" s="2225" t="s">
        <v>21</v>
      </c>
      <c r="U3" s="2225" t="s">
        <v>137</v>
      </c>
      <c r="V3" s="2225" t="s">
        <v>138</v>
      </c>
      <c r="W3" s="2225" t="s">
        <v>139</v>
      </c>
      <c r="X3" s="2225" t="s">
        <v>140</v>
      </c>
      <c r="Y3" s="2225" t="s">
        <v>141</v>
      </c>
      <c r="AA3" s="1406">
        <v>0</v>
      </c>
      <c r="AB3" s="1407" t="s">
        <v>464</v>
      </c>
      <c r="AD3" s="1320" t="s">
        <v>469</v>
      </c>
    </row>
    <row r="4" spans="1:16377" x14ac:dyDescent="0.25">
      <c r="A4" s="2226" t="s">
        <v>164</v>
      </c>
      <c r="B4" s="2226" t="s">
        <v>661</v>
      </c>
      <c r="C4" s="2227">
        <v>0</v>
      </c>
      <c r="D4" s="2226" t="s">
        <v>144</v>
      </c>
      <c r="E4" s="2227">
        <v>488</v>
      </c>
      <c r="F4" s="2227">
        <v>1</v>
      </c>
      <c r="G4" s="2227">
        <v>0</v>
      </c>
      <c r="H4" s="2226" t="s">
        <v>143</v>
      </c>
      <c r="I4" s="2227">
        <v>285</v>
      </c>
      <c r="J4" s="2226" t="s">
        <v>3</v>
      </c>
      <c r="K4" s="2226" t="s">
        <v>662</v>
      </c>
      <c r="L4" s="2227">
        <v>6</v>
      </c>
      <c r="M4" s="2226" t="s">
        <v>3</v>
      </c>
      <c r="N4" s="2226" t="s">
        <v>3</v>
      </c>
      <c r="O4" s="2227">
        <v>1</v>
      </c>
      <c r="P4" s="2228">
        <v>44319</v>
      </c>
      <c r="Q4" s="2227">
        <v>4</v>
      </c>
      <c r="R4" s="2227">
        <v>2</v>
      </c>
      <c r="S4" s="2227">
        <v>2</v>
      </c>
      <c r="T4" s="2227">
        <v>1</v>
      </c>
      <c r="U4" s="2227">
        <v>1</v>
      </c>
      <c r="V4" s="2226" t="s">
        <v>3</v>
      </c>
      <c r="W4" s="2227">
        <v>0</v>
      </c>
      <c r="X4" s="2227">
        <v>0</v>
      </c>
      <c r="Y4" s="2227">
        <v>0</v>
      </c>
    </row>
    <row r="5" spans="1:16377" x14ac:dyDescent="0.25">
      <c r="A5" s="2226" t="s">
        <v>145</v>
      </c>
      <c r="B5" s="2226" t="s">
        <v>146</v>
      </c>
      <c r="C5" s="2227">
        <v>1</v>
      </c>
      <c r="D5" s="2226" t="s">
        <v>144</v>
      </c>
      <c r="E5" s="2227">
        <v>775</v>
      </c>
      <c r="F5" s="2227">
        <v>0</v>
      </c>
      <c r="G5" s="2227">
        <v>0</v>
      </c>
      <c r="H5" s="2226" t="s">
        <v>143</v>
      </c>
      <c r="I5" s="2227">
        <v>297</v>
      </c>
      <c r="J5" s="2226" t="s">
        <v>663</v>
      </c>
      <c r="K5" s="2226" t="s">
        <v>664</v>
      </c>
      <c r="L5" s="2227">
        <v>4</v>
      </c>
      <c r="M5" s="2226" t="s">
        <v>3</v>
      </c>
      <c r="N5" s="2226" t="s">
        <v>3</v>
      </c>
      <c r="O5" s="2227">
        <v>1</v>
      </c>
      <c r="P5" s="2228">
        <v>44321</v>
      </c>
      <c r="Q5" s="2227">
        <v>2</v>
      </c>
      <c r="R5" s="2227">
        <v>1</v>
      </c>
      <c r="S5" s="2227">
        <v>5</v>
      </c>
      <c r="T5" s="2227">
        <v>1</v>
      </c>
      <c r="U5" s="2227">
        <v>2</v>
      </c>
      <c r="V5" s="2226" t="s">
        <v>3</v>
      </c>
      <c r="W5" s="2227">
        <v>0</v>
      </c>
      <c r="X5" s="2227">
        <v>0</v>
      </c>
      <c r="Y5" s="2227">
        <v>0</v>
      </c>
    </row>
    <row r="6" spans="1:16377" x14ac:dyDescent="0.25">
      <c r="A6" s="2226" t="s">
        <v>145</v>
      </c>
      <c r="B6" s="2226" t="s">
        <v>150</v>
      </c>
      <c r="C6" s="2227">
        <v>0</v>
      </c>
      <c r="D6" s="2226" t="s">
        <v>144</v>
      </c>
      <c r="E6" s="2227">
        <v>885</v>
      </c>
      <c r="F6" s="2227">
        <v>1</v>
      </c>
      <c r="G6" s="2227">
        <v>1</v>
      </c>
      <c r="H6" s="2226" t="s">
        <v>147</v>
      </c>
      <c r="I6" s="2227">
        <v>297</v>
      </c>
      <c r="J6" s="2226" t="s">
        <v>3</v>
      </c>
      <c r="K6" s="2226" t="s">
        <v>665</v>
      </c>
      <c r="L6" s="2227">
        <v>7</v>
      </c>
      <c r="M6" s="2226" t="s">
        <v>3</v>
      </c>
      <c r="N6" s="2226" t="s">
        <v>3</v>
      </c>
      <c r="O6" s="2227">
        <v>1</v>
      </c>
      <c r="P6" s="2228">
        <v>44321</v>
      </c>
      <c r="Q6" s="2227">
        <v>2</v>
      </c>
      <c r="R6" s="2227">
        <v>2</v>
      </c>
      <c r="S6" s="2227">
        <v>6</v>
      </c>
      <c r="T6" s="2227">
        <v>1</v>
      </c>
      <c r="U6" s="2227">
        <v>3</v>
      </c>
      <c r="V6" s="2226" t="s">
        <v>3</v>
      </c>
      <c r="W6" s="2227">
        <v>0</v>
      </c>
      <c r="X6" s="2227">
        <v>0</v>
      </c>
      <c r="Y6" s="2227">
        <v>0</v>
      </c>
    </row>
    <row r="7" spans="1:16377" x14ac:dyDescent="0.25">
      <c r="A7" s="2226" t="s">
        <v>145</v>
      </c>
      <c r="B7" s="2226" t="s">
        <v>666</v>
      </c>
      <c r="C7" s="2227">
        <v>1</v>
      </c>
      <c r="D7" s="2226" t="s">
        <v>144</v>
      </c>
      <c r="E7" s="2227">
        <v>739</v>
      </c>
      <c r="F7" s="2227">
        <v>1</v>
      </c>
      <c r="G7" s="2227">
        <v>0</v>
      </c>
      <c r="H7" s="2226" t="s">
        <v>147</v>
      </c>
      <c r="I7" s="2227">
        <v>298</v>
      </c>
      <c r="J7" s="2226" t="s">
        <v>3</v>
      </c>
      <c r="K7" s="2226" t="s">
        <v>667</v>
      </c>
      <c r="L7" s="2227">
        <v>4</v>
      </c>
      <c r="M7" s="2226" t="s">
        <v>3</v>
      </c>
      <c r="N7" s="2226" t="s">
        <v>3</v>
      </c>
      <c r="O7" s="2227">
        <v>1</v>
      </c>
      <c r="P7" s="2228">
        <v>44321</v>
      </c>
      <c r="Q7" s="2227">
        <v>2</v>
      </c>
      <c r="R7" s="2227">
        <v>2</v>
      </c>
      <c r="S7" s="2227">
        <v>6</v>
      </c>
      <c r="T7" s="2227">
        <v>1</v>
      </c>
      <c r="U7" s="2227">
        <v>4</v>
      </c>
      <c r="V7" s="2226" t="s">
        <v>3</v>
      </c>
      <c r="W7" s="2227">
        <v>0</v>
      </c>
      <c r="X7" s="2227">
        <v>0</v>
      </c>
      <c r="Y7" s="2227">
        <v>0</v>
      </c>
    </row>
    <row r="8" spans="1:16377" x14ac:dyDescent="0.25">
      <c r="A8" s="2226" t="s">
        <v>145</v>
      </c>
      <c r="B8" s="2226" t="s">
        <v>668</v>
      </c>
      <c r="C8" s="2227">
        <v>1</v>
      </c>
      <c r="D8" s="2226" t="s">
        <v>144</v>
      </c>
      <c r="E8" s="2227">
        <v>748</v>
      </c>
      <c r="F8" s="2227">
        <v>0</v>
      </c>
      <c r="G8" s="2227">
        <v>0</v>
      </c>
      <c r="H8" s="2226" t="s">
        <v>143</v>
      </c>
      <c r="I8" s="2227">
        <v>299</v>
      </c>
      <c r="J8" s="2226" t="s">
        <v>669</v>
      </c>
      <c r="K8" s="2226" t="s">
        <v>670</v>
      </c>
      <c r="L8" s="2227">
        <v>4</v>
      </c>
      <c r="M8" s="2226" t="s">
        <v>3</v>
      </c>
      <c r="N8" s="2226" t="s">
        <v>3</v>
      </c>
      <c r="O8" s="2227">
        <v>1</v>
      </c>
      <c r="P8" s="2228">
        <v>44321</v>
      </c>
      <c r="Q8" s="2227">
        <v>1</v>
      </c>
      <c r="R8" s="2227">
        <v>1</v>
      </c>
      <c r="S8" s="2227">
        <v>7</v>
      </c>
      <c r="T8" s="2227">
        <v>1</v>
      </c>
      <c r="U8" s="2227">
        <v>5</v>
      </c>
      <c r="V8" s="2226" t="s">
        <v>3</v>
      </c>
      <c r="W8" s="2227">
        <v>0</v>
      </c>
      <c r="X8" s="2227">
        <v>0</v>
      </c>
      <c r="Y8" s="2227">
        <v>0</v>
      </c>
    </row>
    <row r="9" spans="1:16377" x14ac:dyDescent="0.25">
      <c r="A9" s="2226" t="s">
        <v>145</v>
      </c>
      <c r="B9" s="2226" t="s">
        <v>671</v>
      </c>
      <c r="C9" s="2227">
        <v>0</v>
      </c>
      <c r="D9" s="2226" t="s">
        <v>142</v>
      </c>
      <c r="E9" s="2227">
        <v>810</v>
      </c>
      <c r="F9" s="2227">
        <v>0</v>
      </c>
      <c r="G9" s="2227">
        <v>0</v>
      </c>
      <c r="H9" s="2226" t="s">
        <v>147</v>
      </c>
      <c r="I9" s="2227">
        <v>299</v>
      </c>
      <c r="J9" s="2226" t="s">
        <v>672</v>
      </c>
      <c r="K9" s="2226" t="s">
        <v>673</v>
      </c>
      <c r="L9" s="2227">
        <v>7</v>
      </c>
      <c r="M9" s="2226" t="s">
        <v>3</v>
      </c>
      <c r="N9" s="2226" t="s">
        <v>3</v>
      </c>
      <c r="O9" s="2227">
        <v>1</v>
      </c>
      <c r="P9" s="2228">
        <v>44321</v>
      </c>
      <c r="Q9" s="2227">
        <v>1</v>
      </c>
      <c r="R9" s="2227">
        <v>2</v>
      </c>
      <c r="S9" s="2227">
        <v>8</v>
      </c>
      <c r="T9" s="2227">
        <v>1</v>
      </c>
      <c r="U9" s="2227">
        <v>6</v>
      </c>
      <c r="V9" s="2226" t="s">
        <v>3</v>
      </c>
      <c r="W9" s="2227">
        <v>0</v>
      </c>
      <c r="X9" s="2227">
        <v>0</v>
      </c>
      <c r="Y9" s="2227">
        <v>0</v>
      </c>
    </row>
    <row r="10" spans="1:16377" x14ac:dyDescent="0.25">
      <c r="A10" s="2226" t="s">
        <v>145</v>
      </c>
      <c r="B10" s="2226" t="s">
        <v>674</v>
      </c>
      <c r="C10" s="2227">
        <v>0</v>
      </c>
      <c r="D10" s="2226" t="s">
        <v>142</v>
      </c>
      <c r="E10" s="2227">
        <v>961</v>
      </c>
      <c r="F10" s="2227">
        <v>0</v>
      </c>
      <c r="G10" s="2227">
        <v>0</v>
      </c>
      <c r="H10" s="2226" t="s">
        <v>147</v>
      </c>
      <c r="I10" s="2227">
        <v>276</v>
      </c>
      <c r="J10" s="2226" t="s">
        <v>675</v>
      </c>
      <c r="K10" s="2226" t="s">
        <v>676</v>
      </c>
      <c r="L10" s="2227">
        <v>7</v>
      </c>
      <c r="M10" s="2226" t="s">
        <v>3</v>
      </c>
      <c r="N10" s="2226" t="s">
        <v>3</v>
      </c>
      <c r="O10" s="2227">
        <v>1</v>
      </c>
      <c r="P10" s="2228">
        <v>44322</v>
      </c>
      <c r="Q10" s="2227">
        <v>4</v>
      </c>
      <c r="R10" s="2227">
        <v>1</v>
      </c>
      <c r="S10" s="2227">
        <v>9</v>
      </c>
      <c r="T10" s="2227">
        <v>2</v>
      </c>
      <c r="U10" s="2227">
        <v>7</v>
      </c>
      <c r="V10" s="2226" t="s">
        <v>3</v>
      </c>
      <c r="W10" s="2227">
        <v>0</v>
      </c>
      <c r="X10" s="2227">
        <v>0</v>
      </c>
      <c r="Y10" s="2227">
        <v>0</v>
      </c>
    </row>
    <row r="11" spans="1:16377" x14ac:dyDescent="0.25">
      <c r="A11" s="2226" t="s">
        <v>164</v>
      </c>
      <c r="B11" s="2226" t="s">
        <v>677</v>
      </c>
      <c r="C11" s="2227">
        <v>0</v>
      </c>
      <c r="D11" s="2226" t="s">
        <v>142</v>
      </c>
      <c r="E11" s="2227">
        <v>485</v>
      </c>
      <c r="F11" s="2227">
        <v>1</v>
      </c>
      <c r="G11" s="2227">
        <v>1</v>
      </c>
      <c r="H11" s="2226" t="s">
        <v>143</v>
      </c>
      <c r="I11" s="2227">
        <v>286</v>
      </c>
      <c r="J11" s="2226" t="s">
        <v>3</v>
      </c>
      <c r="K11" s="2226" t="s">
        <v>678</v>
      </c>
      <c r="L11" s="2227">
        <v>6</v>
      </c>
      <c r="M11" s="2226" t="s">
        <v>3</v>
      </c>
      <c r="N11" s="2226" t="s">
        <v>3</v>
      </c>
      <c r="O11" s="2227">
        <v>1</v>
      </c>
      <c r="P11" s="2228">
        <v>44322</v>
      </c>
      <c r="Q11" s="2227">
        <v>4</v>
      </c>
      <c r="R11" s="2227">
        <v>2</v>
      </c>
      <c r="S11" s="2227">
        <v>10</v>
      </c>
      <c r="T11" s="2227">
        <v>2</v>
      </c>
      <c r="U11" s="2227">
        <v>8</v>
      </c>
      <c r="V11" s="2226" t="s">
        <v>3</v>
      </c>
      <c r="W11" s="2227">
        <v>0</v>
      </c>
      <c r="X11" s="2227">
        <v>0</v>
      </c>
      <c r="Y11" s="2227">
        <v>0</v>
      </c>
    </row>
    <row r="12" spans="1:16377" x14ac:dyDescent="0.25">
      <c r="A12" s="2226" t="s">
        <v>145</v>
      </c>
      <c r="B12" s="2226" t="s">
        <v>679</v>
      </c>
      <c r="C12" s="2227">
        <v>1</v>
      </c>
      <c r="D12" s="2226" t="s">
        <v>142</v>
      </c>
      <c r="E12" s="2227">
        <v>929</v>
      </c>
      <c r="F12" s="2227">
        <v>0</v>
      </c>
      <c r="G12" s="2227">
        <v>0</v>
      </c>
      <c r="H12" s="2226" t="s">
        <v>147</v>
      </c>
      <c r="I12" s="2227">
        <v>290</v>
      </c>
      <c r="J12" s="2226" t="s">
        <v>680</v>
      </c>
      <c r="K12" s="2226" t="s">
        <v>681</v>
      </c>
      <c r="L12" s="2227">
        <v>4</v>
      </c>
      <c r="M12" s="2226" t="s">
        <v>3</v>
      </c>
      <c r="N12" s="2226" t="s">
        <v>3</v>
      </c>
      <c r="O12" s="2227">
        <v>1</v>
      </c>
      <c r="P12" s="2228">
        <v>44323</v>
      </c>
      <c r="Q12" s="2227">
        <v>3</v>
      </c>
      <c r="R12" s="2227">
        <v>1</v>
      </c>
      <c r="S12" s="2227">
        <v>11</v>
      </c>
      <c r="T12" s="2227">
        <v>2</v>
      </c>
      <c r="U12" s="2227">
        <v>9</v>
      </c>
      <c r="V12" s="2226" t="s">
        <v>3</v>
      </c>
      <c r="W12" s="2227">
        <v>0</v>
      </c>
      <c r="X12" s="2227">
        <v>0</v>
      </c>
      <c r="Y12" s="2227">
        <v>0</v>
      </c>
    </row>
    <row r="13" spans="1:16377" x14ac:dyDescent="0.25">
      <c r="A13" s="2226" t="s">
        <v>145</v>
      </c>
      <c r="B13" s="2226" t="s">
        <v>682</v>
      </c>
      <c r="C13" s="2227">
        <v>1</v>
      </c>
      <c r="D13" s="2226" t="s">
        <v>144</v>
      </c>
      <c r="E13" s="2227">
        <v>753</v>
      </c>
      <c r="F13" s="2227">
        <v>0</v>
      </c>
      <c r="G13" s="2227">
        <v>1</v>
      </c>
      <c r="H13" s="2226" t="s">
        <v>143</v>
      </c>
      <c r="I13" s="2227">
        <v>294</v>
      </c>
      <c r="J13" s="2226" t="s">
        <v>683</v>
      </c>
      <c r="K13" s="2226" t="s">
        <v>684</v>
      </c>
      <c r="L13" s="2227">
        <v>4</v>
      </c>
      <c r="M13" s="2226" t="s">
        <v>3</v>
      </c>
      <c r="N13" s="2226" t="s">
        <v>3</v>
      </c>
      <c r="O13" s="2227">
        <v>1</v>
      </c>
      <c r="P13" s="2228">
        <v>44323</v>
      </c>
      <c r="Q13" s="2227">
        <v>3</v>
      </c>
      <c r="R13" s="2227">
        <v>1</v>
      </c>
      <c r="S13" s="2227">
        <v>11</v>
      </c>
      <c r="T13" s="2227">
        <v>2</v>
      </c>
      <c r="U13" s="2227">
        <v>10</v>
      </c>
      <c r="V13" s="2226" t="s">
        <v>3</v>
      </c>
      <c r="W13" s="2227">
        <v>0</v>
      </c>
      <c r="X13" s="2227">
        <v>0</v>
      </c>
      <c r="Y13" s="2227">
        <v>0</v>
      </c>
    </row>
    <row r="14" spans="1:16377" x14ac:dyDescent="0.25">
      <c r="A14" s="2226" t="s">
        <v>145</v>
      </c>
      <c r="B14" s="2226" t="s">
        <v>685</v>
      </c>
      <c r="C14" s="2227">
        <v>1</v>
      </c>
      <c r="D14" s="2226" t="s">
        <v>142</v>
      </c>
      <c r="E14" s="2227">
        <v>850</v>
      </c>
      <c r="F14" s="2227">
        <v>0</v>
      </c>
      <c r="G14" s="2227">
        <v>0</v>
      </c>
      <c r="H14" s="2226" t="s">
        <v>143</v>
      </c>
      <c r="I14" s="2227">
        <v>289</v>
      </c>
      <c r="J14" s="2226" t="s">
        <v>686</v>
      </c>
      <c r="K14" s="2226" t="s">
        <v>687</v>
      </c>
      <c r="L14" s="2227">
        <v>4</v>
      </c>
      <c r="M14" s="2226" t="s">
        <v>3</v>
      </c>
      <c r="N14" s="2226" t="s">
        <v>3</v>
      </c>
      <c r="O14" s="2227">
        <v>1</v>
      </c>
      <c r="P14" s="2228">
        <v>44323</v>
      </c>
      <c r="Q14" s="2227">
        <v>3</v>
      </c>
      <c r="R14" s="2227">
        <v>2</v>
      </c>
      <c r="S14" s="2227">
        <v>12</v>
      </c>
      <c r="T14" s="2227">
        <v>2</v>
      </c>
      <c r="U14" s="2227">
        <v>11</v>
      </c>
      <c r="V14" s="2226" t="s">
        <v>3</v>
      </c>
      <c r="W14" s="2227">
        <v>0</v>
      </c>
      <c r="X14" s="2227">
        <v>0</v>
      </c>
      <c r="Y14" s="2227">
        <v>0</v>
      </c>
    </row>
    <row r="15" spans="1:16377" x14ac:dyDescent="0.25">
      <c r="A15" s="2226" t="s">
        <v>145</v>
      </c>
      <c r="B15" s="2226" t="s">
        <v>688</v>
      </c>
      <c r="C15" s="2227">
        <v>0</v>
      </c>
      <c r="D15" s="2226" t="s">
        <v>144</v>
      </c>
      <c r="E15" s="2227">
        <v>810</v>
      </c>
      <c r="F15" s="2227">
        <v>0</v>
      </c>
      <c r="G15" s="2227">
        <v>0</v>
      </c>
      <c r="H15" s="2226" t="s">
        <v>147</v>
      </c>
      <c r="I15" s="2227">
        <v>295</v>
      </c>
      <c r="J15" s="2226" t="s">
        <v>689</v>
      </c>
      <c r="K15" s="2226" t="s">
        <v>690</v>
      </c>
      <c r="L15" s="2227">
        <v>17</v>
      </c>
      <c r="M15" s="2226" t="s">
        <v>3</v>
      </c>
      <c r="N15" s="2226" t="s">
        <v>3</v>
      </c>
      <c r="O15" s="2227">
        <v>1</v>
      </c>
      <c r="P15" s="2228">
        <v>44323</v>
      </c>
      <c r="Q15" s="2227">
        <v>3</v>
      </c>
      <c r="R15" s="2227">
        <v>2</v>
      </c>
      <c r="S15" s="2227">
        <v>12</v>
      </c>
      <c r="T15" s="2227">
        <v>2</v>
      </c>
      <c r="U15" s="2227">
        <v>12</v>
      </c>
      <c r="V15" s="2226" t="s">
        <v>3</v>
      </c>
      <c r="W15" s="2227">
        <v>0</v>
      </c>
      <c r="X15" s="2227">
        <v>0</v>
      </c>
      <c r="Y15" s="2227">
        <v>0</v>
      </c>
    </row>
    <row r="16" spans="1:16377" x14ac:dyDescent="0.25">
      <c r="A16" s="2226" t="s">
        <v>164</v>
      </c>
      <c r="B16" s="2226" t="s">
        <v>691</v>
      </c>
      <c r="C16" s="2227">
        <v>0</v>
      </c>
      <c r="D16" s="2226" t="s">
        <v>142</v>
      </c>
      <c r="E16" s="2227">
        <v>430</v>
      </c>
      <c r="F16" s="2227">
        <v>1</v>
      </c>
      <c r="G16" s="2227">
        <v>1</v>
      </c>
      <c r="H16" s="2226" t="s">
        <v>143</v>
      </c>
      <c r="I16" s="2227">
        <v>290</v>
      </c>
      <c r="J16" s="2226" t="s">
        <v>3</v>
      </c>
      <c r="K16" s="2226" t="s">
        <v>692</v>
      </c>
      <c r="L16" s="2227">
        <v>6</v>
      </c>
      <c r="M16" s="2226" t="s">
        <v>3</v>
      </c>
      <c r="N16" s="2226" t="s">
        <v>3</v>
      </c>
      <c r="O16" s="2227">
        <v>1</v>
      </c>
      <c r="P16" s="2228">
        <v>44323</v>
      </c>
      <c r="Q16" s="2227">
        <v>3</v>
      </c>
      <c r="R16" s="2227">
        <v>2</v>
      </c>
      <c r="S16" s="2227">
        <v>12</v>
      </c>
      <c r="T16" s="2227">
        <v>2</v>
      </c>
      <c r="U16" s="2227">
        <v>13</v>
      </c>
      <c r="V16" s="2226" t="s">
        <v>3</v>
      </c>
      <c r="W16" s="2227">
        <v>0</v>
      </c>
      <c r="X16" s="2227">
        <v>0</v>
      </c>
      <c r="Y16" s="2227">
        <v>0</v>
      </c>
    </row>
    <row r="17" spans="1:25" x14ac:dyDescent="0.25">
      <c r="A17" s="2226" t="s">
        <v>145</v>
      </c>
      <c r="B17" s="2226" t="s">
        <v>693</v>
      </c>
      <c r="C17" s="2227">
        <v>0</v>
      </c>
      <c r="D17" s="2226" t="s">
        <v>142</v>
      </c>
      <c r="E17" s="2227">
        <v>850</v>
      </c>
      <c r="F17" s="2227">
        <v>0</v>
      </c>
      <c r="G17" s="2227">
        <v>0</v>
      </c>
      <c r="H17" s="2226" t="s">
        <v>143</v>
      </c>
      <c r="I17" s="2227">
        <v>296</v>
      </c>
      <c r="J17" s="2226" t="s">
        <v>694</v>
      </c>
      <c r="K17" s="2226" t="s">
        <v>695</v>
      </c>
      <c r="L17" s="2227">
        <v>7</v>
      </c>
      <c r="M17" s="2226" t="s">
        <v>3</v>
      </c>
      <c r="N17" s="2226" t="s">
        <v>3</v>
      </c>
      <c r="O17" s="2227">
        <v>1</v>
      </c>
      <c r="P17" s="2228">
        <v>44324</v>
      </c>
      <c r="Q17" s="2227">
        <v>2</v>
      </c>
      <c r="R17" s="2227">
        <v>1</v>
      </c>
      <c r="S17" s="2227">
        <v>13</v>
      </c>
      <c r="T17" s="2227">
        <v>2</v>
      </c>
      <c r="U17" s="2227">
        <v>14</v>
      </c>
      <c r="V17" s="2226" t="s">
        <v>3</v>
      </c>
      <c r="W17" s="2227">
        <v>0</v>
      </c>
      <c r="X17" s="2227">
        <v>0</v>
      </c>
      <c r="Y17" s="2227">
        <v>0</v>
      </c>
    </row>
    <row r="18" spans="1:25" x14ac:dyDescent="0.25">
      <c r="A18" s="2226" t="s">
        <v>145</v>
      </c>
      <c r="B18" s="2226" t="s">
        <v>696</v>
      </c>
      <c r="C18" s="2227">
        <v>1</v>
      </c>
      <c r="D18" s="2226" t="s">
        <v>144</v>
      </c>
      <c r="E18" s="2227">
        <v>787</v>
      </c>
      <c r="F18" s="2227">
        <v>0</v>
      </c>
      <c r="G18" s="2227">
        <v>1</v>
      </c>
      <c r="H18" s="2226" t="s">
        <v>143</v>
      </c>
      <c r="I18" s="2227">
        <v>296.5</v>
      </c>
      <c r="J18" s="2226" t="s">
        <v>697</v>
      </c>
      <c r="K18" s="2226" t="s">
        <v>698</v>
      </c>
      <c r="L18" s="2227">
        <v>4</v>
      </c>
      <c r="M18" s="2226" t="s">
        <v>3</v>
      </c>
      <c r="N18" s="2226" t="s">
        <v>3</v>
      </c>
      <c r="O18" s="2227">
        <v>1</v>
      </c>
      <c r="P18" s="2228">
        <v>44324</v>
      </c>
      <c r="Q18" s="2227">
        <v>2</v>
      </c>
      <c r="R18" s="2227">
        <v>2</v>
      </c>
      <c r="S18" s="2227">
        <v>14</v>
      </c>
      <c r="T18" s="2227">
        <v>2</v>
      </c>
      <c r="U18" s="2227">
        <v>16</v>
      </c>
      <c r="V18" s="2226" t="s">
        <v>3</v>
      </c>
      <c r="W18" s="2227">
        <v>0</v>
      </c>
      <c r="X18" s="2227">
        <v>0</v>
      </c>
      <c r="Y18" s="2227">
        <v>0</v>
      </c>
    </row>
    <row r="19" spans="1:25" x14ac:dyDescent="0.25">
      <c r="A19" s="2226" t="s">
        <v>145</v>
      </c>
      <c r="B19" s="2226" t="s">
        <v>699</v>
      </c>
      <c r="C19" s="2227">
        <v>0</v>
      </c>
      <c r="D19" s="2226" t="s">
        <v>142</v>
      </c>
      <c r="E19" s="2227">
        <v>884</v>
      </c>
      <c r="F19" s="2227">
        <v>0</v>
      </c>
      <c r="G19" s="2227">
        <v>0</v>
      </c>
      <c r="H19" s="2226" t="s">
        <v>143</v>
      </c>
      <c r="I19" s="2227">
        <v>297</v>
      </c>
      <c r="J19" s="2226" t="s">
        <v>700</v>
      </c>
      <c r="K19" s="2226" t="s">
        <v>701</v>
      </c>
      <c r="L19" s="2227">
        <v>17</v>
      </c>
      <c r="M19" s="2226" t="s">
        <v>3</v>
      </c>
      <c r="N19" s="2226" t="s">
        <v>3</v>
      </c>
      <c r="O19" s="2227">
        <v>1</v>
      </c>
      <c r="P19" s="2228">
        <v>44324</v>
      </c>
      <c r="Q19" s="2227">
        <v>2</v>
      </c>
      <c r="R19" s="2227">
        <v>2</v>
      </c>
      <c r="S19" s="2227">
        <v>14</v>
      </c>
      <c r="T19" s="2227">
        <v>2</v>
      </c>
      <c r="U19" s="2227">
        <v>17</v>
      </c>
      <c r="V19" s="2226" t="s">
        <v>3</v>
      </c>
      <c r="W19" s="2227">
        <v>0</v>
      </c>
      <c r="X19" s="2227">
        <v>0</v>
      </c>
      <c r="Y19" s="2227">
        <v>0</v>
      </c>
    </row>
    <row r="20" spans="1:25" x14ac:dyDescent="0.25">
      <c r="A20" s="2226" t="s">
        <v>145</v>
      </c>
      <c r="B20" s="2226" t="s">
        <v>702</v>
      </c>
      <c r="C20" s="2227">
        <v>1</v>
      </c>
      <c r="D20" s="2226" t="s">
        <v>142</v>
      </c>
      <c r="E20" s="2227">
        <v>876</v>
      </c>
      <c r="F20" s="2227">
        <v>0</v>
      </c>
      <c r="G20" s="2227">
        <v>0</v>
      </c>
      <c r="H20" s="2226" t="s">
        <v>147</v>
      </c>
      <c r="I20" s="2227">
        <v>298</v>
      </c>
      <c r="J20" s="2226" t="s">
        <v>703</v>
      </c>
      <c r="K20" s="2226" t="s">
        <v>704</v>
      </c>
      <c r="L20" s="2227">
        <v>4</v>
      </c>
      <c r="M20" s="2226" t="s">
        <v>3</v>
      </c>
      <c r="N20" s="2226" t="s">
        <v>3</v>
      </c>
      <c r="O20" s="2227">
        <v>1</v>
      </c>
      <c r="P20" s="2228">
        <v>44324</v>
      </c>
      <c r="Q20" s="2227">
        <v>1</v>
      </c>
      <c r="R20" s="2227">
        <v>1</v>
      </c>
      <c r="S20" s="2227">
        <v>15</v>
      </c>
      <c r="T20" s="2227">
        <v>2</v>
      </c>
      <c r="U20" s="2227">
        <v>18</v>
      </c>
      <c r="V20" s="2226" t="s">
        <v>3</v>
      </c>
      <c r="W20" s="2227">
        <v>0</v>
      </c>
      <c r="X20" s="2227">
        <v>0</v>
      </c>
      <c r="Y20" s="2227">
        <v>0</v>
      </c>
    </row>
    <row r="21" spans="1:25" x14ac:dyDescent="0.25">
      <c r="A21" s="2226" t="s">
        <v>145</v>
      </c>
      <c r="B21" s="2226" t="s">
        <v>705</v>
      </c>
      <c r="C21" s="2227">
        <v>0</v>
      </c>
      <c r="D21" s="2226" t="s">
        <v>142</v>
      </c>
      <c r="E21" s="2227">
        <v>849</v>
      </c>
      <c r="F21" s="2227">
        <v>0</v>
      </c>
      <c r="G21" s="2227">
        <v>0</v>
      </c>
      <c r="H21" s="2226" t="s">
        <v>147</v>
      </c>
      <c r="I21" s="2227">
        <v>299</v>
      </c>
      <c r="J21" s="2226" t="s">
        <v>706</v>
      </c>
      <c r="K21" s="2226" t="s">
        <v>707</v>
      </c>
      <c r="L21" s="2227">
        <v>7</v>
      </c>
      <c r="M21" s="2226" t="s">
        <v>3</v>
      </c>
      <c r="N21" s="2226" t="s">
        <v>3</v>
      </c>
      <c r="O21" s="2227">
        <v>1</v>
      </c>
      <c r="P21" s="2228">
        <v>44324</v>
      </c>
      <c r="Q21" s="2227">
        <v>1</v>
      </c>
      <c r="R21" s="2227">
        <v>1</v>
      </c>
      <c r="S21" s="2227">
        <v>15</v>
      </c>
      <c r="T21" s="2227">
        <v>2</v>
      </c>
      <c r="U21" s="2227">
        <v>19</v>
      </c>
      <c r="V21" s="2226" t="s">
        <v>3</v>
      </c>
      <c r="W21" s="2227">
        <v>0</v>
      </c>
      <c r="X21" s="2227">
        <v>0</v>
      </c>
      <c r="Y21" s="2227">
        <v>0</v>
      </c>
    </row>
    <row r="22" spans="1:25" x14ac:dyDescent="0.25">
      <c r="A22" s="2226" t="s">
        <v>164</v>
      </c>
      <c r="B22" s="2226" t="s">
        <v>708</v>
      </c>
      <c r="C22" s="2227">
        <v>0</v>
      </c>
      <c r="D22" s="2226" t="s">
        <v>144</v>
      </c>
      <c r="E22" s="2227">
        <v>431</v>
      </c>
      <c r="F22" s="2227">
        <v>1</v>
      </c>
      <c r="G22" s="2227">
        <v>0</v>
      </c>
      <c r="H22" s="2226" t="s">
        <v>147</v>
      </c>
      <c r="I22" s="2227">
        <v>295</v>
      </c>
      <c r="J22" s="2226" t="s">
        <v>3</v>
      </c>
      <c r="K22" s="2226" t="s">
        <v>709</v>
      </c>
      <c r="L22" s="2227">
        <v>6</v>
      </c>
      <c r="M22" s="2226" t="s">
        <v>3</v>
      </c>
      <c r="N22" s="2226" t="s">
        <v>3</v>
      </c>
      <c r="O22" s="2227">
        <v>1</v>
      </c>
      <c r="P22" s="2228">
        <v>44326</v>
      </c>
      <c r="Q22" s="2227">
        <v>3</v>
      </c>
      <c r="R22" s="2227">
        <v>1</v>
      </c>
      <c r="S22" s="2227">
        <v>19</v>
      </c>
      <c r="T22" s="2227">
        <v>3</v>
      </c>
      <c r="U22" s="2227">
        <v>20</v>
      </c>
      <c r="V22" s="2226" t="s">
        <v>3</v>
      </c>
      <c r="W22" s="2227">
        <v>0</v>
      </c>
      <c r="X22" s="2227">
        <v>0</v>
      </c>
      <c r="Y22" s="2227">
        <v>0</v>
      </c>
    </row>
    <row r="23" spans="1:25" x14ac:dyDescent="0.25">
      <c r="A23" s="2226" t="s">
        <v>164</v>
      </c>
      <c r="B23" s="2226" t="s">
        <v>710</v>
      </c>
      <c r="C23" s="2227">
        <v>0</v>
      </c>
      <c r="D23" s="2226" t="s">
        <v>142</v>
      </c>
      <c r="E23" s="2227">
        <v>459</v>
      </c>
      <c r="F23" s="2227">
        <v>1</v>
      </c>
      <c r="G23" s="2227">
        <v>0</v>
      </c>
      <c r="H23" s="2226" t="s">
        <v>143</v>
      </c>
      <c r="I23" s="2227">
        <v>296</v>
      </c>
      <c r="J23" s="2226" t="s">
        <v>3</v>
      </c>
      <c r="K23" s="2226" t="s">
        <v>711</v>
      </c>
      <c r="L23" s="2227">
        <v>6</v>
      </c>
      <c r="M23" s="2226" t="s">
        <v>3</v>
      </c>
      <c r="N23" s="2226" t="s">
        <v>3</v>
      </c>
      <c r="O23" s="2227">
        <v>1</v>
      </c>
      <c r="P23" s="2228">
        <v>44326</v>
      </c>
      <c r="Q23" s="2227">
        <v>3</v>
      </c>
      <c r="R23" s="2227">
        <v>1</v>
      </c>
      <c r="S23" s="2227">
        <v>19</v>
      </c>
      <c r="T23" s="2227">
        <v>3</v>
      </c>
      <c r="U23" s="2227">
        <v>21</v>
      </c>
      <c r="V23" s="2226" t="s">
        <v>3</v>
      </c>
      <c r="W23" s="2227">
        <v>0</v>
      </c>
      <c r="X23" s="2227">
        <v>0</v>
      </c>
      <c r="Y23" s="2227">
        <v>0</v>
      </c>
    </row>
    <row r="24" spans="1:25" x14ac:dyDescent="0.25">
      <c r="A24" s="2226" t="s">
        <v>145</v>
      </c>
      <c r="B24" s="2226" t="s">
        <v>712</v>
      </c>
      <c r="C24" s="2227">
        <v>1</v>
      </c>
      <c r="D24" s="2226" t="s">
        <v>144</v>
      </c>
      <c r="E24" s="2227">
        <v>746</v>
      </c>
      <c r="F24" s="2227">
        <v>0</v>
      </c>
      <c r="G24" s="2227">
        <v>0</v>
      </c>
      <c r="H24" s="2226" t="s">
        <v>147</v>
      </c>
      <c r="I24" s="2227">
        <v>294</v>
      </c>
      <c r="J24" s="2226" t="s">
        <v>713</v>
      </c>
      <c r="K24" s="2226" t="s">
        <v>714</v>
      </c>
      <c r="L24" s="2227">
        <v>4</v>
      </c>
      <c r="M24" s="2226" t="s">
        <v>3</v>
      </c>
      <c r="N24" s="2226" t="s">
        <v>3</v>
      </c>
      <c r="O24" s="2227">
        <v>1</v>
      </c>
      <c r="P24" s="2228">
        <v>44326</v>
      </c>
      <c r="Q24" s="2227">
        <v>3</v>
      </c>
      <c r="R24" s="2227">
        <v>2</v>
      </c>
      <c r="S24" s="2227">
        <v>20</v>
      </c>
      <c r="T24" s="2227">
        <v>3</v>
      </c>
      <c r="U24" s="2227">
        <v>22</v>
      </c>
      <c r="V24" s="2226" t="s">
        <v>3</v>
      </c>
      <c r="W24" s="2227">
        <v>0</v>
      </c>
      <c r="X24" s="2227">
        <v>0</v>
      </c>
      <c r="Y24" s="2227">
        <v>0</v>
      </c>
    </row>
    <row r="25" spans="1:25" x14ac:dyDescent="0.25">
      <c r="A25" s="2226" t="s">
        <v>145</v>
      </c>
      <c r="B25" s="2226" t="s">
        <v>726</v>
      </c>
      <c r="C25" s="2227">
        <v>0</v>
      </c>
      <c r="D25" s="2226" t="s">
        <v>142</v>
      </c>
      <c r="E25" s="2227">
        <v>908</v>
      </c>
      <c r="F25" s="2227">
        <v>0</v>
      </c>
      <c r="G25" s="2227">
        <v>0</v>
      </c>
      <c r="H25" s="2226" t="s">
        <v>143</v>
      </c>
      <c r="I25" s="2227">
        <v>296</v>
      </c>
      <c r="J25" s="2226" t="s">
        <v>727</v>
      </c>
      <c r="K25" s="2226" t="s">
        <v>728</v>
      </c>
      <c r="L25" s="2227">
        <v>17</v>
      </c>
      <c r="M25" s="2226" t="s">
        <v>3</v>
      </c>
      <c r="N25" s="2226" t="s">
        <v>3</v>
      </c>
      <c r="O25" s="2227">
        <v>1</v>
      </c>
      <c r="P25" s="2228">
        <v>44327</v>
      </c>
      <c r="Q25" s="2227">
        <v>2</v>
      </c>
      <c r="R25" s="2227">
        <v>1</v>
      </c>
      <c r="S25" s="2227">
        <v>21</v>
      </c>
      <c r="T25" s="2227">
        <v>3</v>
      </c>
      <c r="U25" s="2227">
        <v>23</v>
      </c>
      <c r="V25" s="2226" t="s">
        <v>3</v>
      </c>
      <c r="W25" s="2227">
        <v>0</v>
      </c>
      <c r="X25" s="2227">
        <v>0</v>
      </c>
      <c r="Y25" s="2227">
        <v>0</v>
      </c>
    </row>
    <row r="26" spans="1:25" x14ac:dyDescent="0.25">
      <c r="A26" s="2226" t="s">
        <v>145</v>
      </c>
      <c r="B26" s="2226" t="s">
        <v>729</v>
      </c>
      <c r="C26" s="2227">
        <v>0</v>
      </c>
      <c r="D26" s="2226" t="s">
        <v>142</v>
      </c>
      <c r="E26" s="2227">
        <v>680</v>
      </c>
      <c r="F26" s="2227">
        <v>0</v>
      </c>
      <c r="G26" s="2227">
        <v>0</v>
      </c>
      <c r="H26" s="2226" t="s">
        <v>143</v>
      </c>
      <c r="I26" s="2227">
        <v>296</v>
      </c>
      <c r="J26" s="2226" t="s">
        <v>730</v>
      </c>
      <c r="K26" s="2226" t="s">
        <v>728</v>
      </c>
      <c r="L26" s="2227">
        <v>7</v>
      </c>
      <c r="M26" s="2226" t="s">
        <v>3</v>
      </c>
      <c r="N26" s="2226" t="s">
        <v>3</v>
      </c>
      <c r="O26" s="2227">
        <v>1</v>
      </c>
      <c r="P26" s="2228">
        <v>44327</v>
      </c>
      <c r="Q26" s="2227">
        <v>2</v>
      </c>
      <c r="R26" s="2227">
        <v>1</v>
      </c>
      <c r="S26" s="2227">
        <v>21</v>
      </c>
      <c r="T26" s="2227">
        <v>3</v>
      </c>
      <c r="U26" s="2227">
        <v>24</v>
      </c>
      <c r="V26" s="2226" t="s">
        <v>3</v>
      </c>
      <c r="W26" s="2227">
        <v>0</v>
      </c>
      <c r="X26" s="2227">
        <v>0</v>
      </c>
      <c r="Y26" s="2227">
        <v>0</v>
      </c>
    </row>
    <row r="27" spans="1:25" x14ac:dyDescent="0.25">
      <c r="A27" s="2226" t="s">
        <v>145</v>
      </c>
      <c r="B27" s="2226" t="s">
        <v>731</v>
      </c>
      <c r="C27" s="2227">
        <v>0</v>
      </c>
      <c r="D27" s="2226" t="s">
        <v>142</v>
      </c>
      <c r="E27" s="2227">
        <v>897</v>
      </c>
      <c r="F27" s="2227">
        <v>0</v>
      </c>
      <c r="G27" s="2227">
        <v>0</v>
      </c>
      <c r="H27" s="2226" t="s">
        <v>147</v>
      </c>
      <c r="I27" s="2227">
        <v>296.5</v>
      </c>
      <c r="J27" s="2226" t="s">
        <v>732</v>
      </c>
      <c r="K27" s="2226" t="s">
        <v>733</v>
      </c>
      <c r="L27" s="2227">
        <v>7</v>
      </c>
      <c r="M27" s="2226" t="s">
        <v>3</v>
      </c>
      <c r="N27" s="2226" t="s">
        <v>3</v>
      </c>
      <c r="O27" s="2227">
        <v>1</v>
      </c>
      <c r="P27" s="2228">
        <v>44327</v>
      </c>
      <c r="Q27" s="2227">
        <v>2</v>
      </c>
      <c r="R27" s="2227">
        <v>2</v>
      </c>
      <c r="S27" s="2227">
        <v>22</v>
      </c>
      <c r="T27" s="2227">
        <v>3</v>
      </c>
      <c r="U27" s="2227">
        <v>25</v>
      </c>
      <c r="V27" s="2226" t="s">
        <v>3</v>
      </c>
      <c r="W27" s="2227">
        <v>0</v>
      </c>
      <c r="X27" s="2227">
        <v>0</v>
      </c>
      <c r="Y27" s="2227">
        <v>0</v>
      </c>
    </row>
    <row r="28" spans="1:25" x14ac:dyDescent="0.25">
      <c r="A28" s="2226" t="s">
        <v>145</v>
      </c>
      <c r="B28" s="2226" t="s">
        <v>734</v>
      </c>
      <c r="C28" s="2227">
        <v>0</v>
      </c>
      <c r="D28" s="2226" t="s">
        <v>144</v>
      </c>
      <c r="E28" s="2227">
        <v>750</v>
      </c>
      <c r="F28" s="2227">
        <v>0</v>
      </c>
      <c r="G28" s="2227">
        <v>0</v>
      </c>
      <c r="H28" s="2226" t="s">
        <v>147</v>
      </c>
      <c r="I28" s="2227">
        <v>299</v>
      </c>
      <c r="J28" s="2226" t="s">
        <v>735</v>
      </c>
      <c r="K28" s="2226" t="s">
        <v>736</v>
      </c>
      <c r="L28" s="2227">
        <v>17</v>
      </c>
      <c r="M28" s="2226" t="s">
        <v>3</v>
      </c>
      <c r="N28" s="2226" t="s">
        <v>3</v>
      </c>
      <c r="O28" s="2227">
        <v>1</v>
      </c>
      <c r="P28" s="2228">
        <v>44327</v>
      </c>
      <c r="Q28" s="2227">
        <v>1</v>
      </c>
      <c r="R28" s="2227">
        <v>1</v>
      </c>
      <c r="S28" s="2227">
        <v>23</v>
      </c>
      <c r="T28" s="2227">
        <v>3</v>
      </c>
      <c r="U28" s="2227">
        <v>26</v>
      </c>
      <c r="V28" s="2226" t="s">
        <v>3</v>
      </c>
      <c r="W28" s="2227">
        <v>0</v>
      </c>
      <c r="X28" s="2227">
        <v>0</v>
      </c>
      <c r="Y28" s="2227">
        <v>0</v>
      </c>
    </row>
    <row r="29" spans="1:25" x14ac:dyDescent="0.25">
      <c r="A29" s="2226" t="s">
        <v>145</v>
      </c>
      <c r="B29" s="2226" t="s">
        <v>737</v>
      </c>
      <c r="C29" s="2227">
        <v>1</v>
      </c>
      <c r="D29" s="2226" t="s">
        <v>142</v>
      </c>
      <c r="E29" s="2227">
        <v>1065</v>
      </c>
      <c r="F29" s="2227">
        <v>0</v>
      </c>
      <c r="G29" s="2227">
        <v>1</v>
      </c>
      <c r="H29" s="2226" t="s">
        <v>143</v>
      </c>
      <c r="I29" s="2227">
        <v>300</v>
      </c>
      <c r="J29" s="2226" t="s">
        <v>738</v>
      </c>
      <c r="K29" s="2226" t="s">
        <v>739</v>
      </c>
      <c r="L29" s="2227">
        <v>4</v>
      </c>
      <c r="M29" s="2226" t="s">
        <v>3</v>
      </c>
      <c r="N29" s="2226" t="s">
        <v>3</v>
      </c>
      <c r="O29" s="2227">
        <v>1</v>
      </c>
      <c r="P29" s="2228">
        <v>44327</v>
      </c>
      <c r="Q29" s="2227">
        <v>1</v>
      </c>
      <c r="R29" s="2227">
        <v>1</v>
      </c>
      <c r="S29" s="2227">
        <v>23</v>
      </c>
      <c r="T29" s="2227">
        <v>3</v>
      </c>
      <c r="U29" s="2227">
        <v>27</v>
      </c>
      <c r="V29" s="2226" t="s">
        <v>3</v>
      </c>
      <c r="W29" s="2227">
        <v>0</v>
      </c>
      <c r="X29" s="2227">
        <v>0</v>
      </c>
      <c r="Y29" s="2227">
        <v>0</v>
      </c>
    </row>
    <row r="30" spans="1:25" x14ac:dyDescent="0.25">
      <c r="A30" s="2226" t="s">
        <v>145</v>
      </c>
      <c r="B30" s="2226" t="s">
        <v>740</v>
      </c>
      <c r="C30" s="2227">
        <v>0</v>
      </c>
      <c r="D30" s="2226" t="s">
        <v>142</v>
      </c>
      <c r="E30" s="2227">
        <v>865</v>
      </c>
      <c r="F30" s="2227">
        <v>0</v>
      </c>
      <c r="G30" s="2227">
        <v>0</v>
      </c>
      <c r="H30" s="2226" t="s">
        <v>143</v>
      </c>
      <c r="I30" s="2227">
        <v>300</v>
      </c>
      <c r="J30" s="2226" t="s">
        <v>741</v>
      </c>
      <c r="K30" s="2226" t="s">
        <v>742</v>
      </c>
      <c r="L30" s="2227">
        <v>7</v>
      </c>
      <c r="M30" s="2226" t="s">
        <v>3</v>
      </c>
      <c r="N30" s="2226" t="s">
        <v>3</v>
      </c>
      <c r="O30" s="2227">
        <v>1</v>
      </c>
      <c r="P30" s="2228">
        <v>44327</v>
      </c>
      <c r="Q30" s="2227">
        <v>1</v>
      </c>
      <c r="R30" s="2227">
        <v>1</v>
      </c>
      <c r="S30" s="2227">
        <v>23</v>
      </c>
      <c r="T30" s="2227">
        <v>3</v>
      </c>
      <c r="U30" s="2227">
        <v>28</v>
      </c>
      <c r="V30" s="2226" t="s">
        <v>3</v>
      </c>
      <c r="W30" s="2227">
        <v>0</v>
      </c>
      <c r="X30" s="2227">
        <v>0</v>
      </c>
      <c r="Y30" s="2227">
        <v>0</v>
      </c>
    </row>
    <row r="31" spans="1:25" x14ac:dyDescent="0.25">
      <c r="A31" s="2226" t="s">
        <v>145</v>
      </c>
      <c r="B31" s="2226" t="s">
        <v>743</v>
      </c>
      <c r="C31" s="2227">
        <v>0</v>
      </c>
      <c r="D31" s="2226" t="s">
        <v>142</v>
      </c>
      <c r="E31" s="2227">
        <v>828</v>
      </c>
      <c r="F31" s="2227">
        <v>0</v>
      </c>
      <c r="G31" s="2227">
        <v>0</v>
      </c>
      <c r="H31" s="2226" t="s">
        <v>147</v>
      </c>
      <c r="I31" s="2227">
        <v>298</v>
      </c>
      <c r="J31" s="2226" t="s">
        <v>744</v>
      </c>
      <c r="K31" s="2226" t="s">
        <v>745</v>
      </c>
      <c r="L31" s="2227">
        <v>7</v>
      </c>
      <c r="M31" s="2226" t="s">
        <v>3</v>
      </c>
      <c r="N31" s="2226" t="s">
        <v>3</v>
      </c>
      <c r="O31" s="2227">
        <v>1</v>
      </c>
      <c r="P31" s="2228">
        <v>44327</v>
      </c>
      <c r="Q31" s="2227">
        <v>1</v>
      </c>
      <c r="R31" s="2227">
        <v>2</v>
      </c>
      <c r="S31" s="2227">
        <v>24</v>
      </c>
      <c r="T31" s="2227">
        <v>3</v>
      </c>
      <c r="U31" s="2227">
        <v>29</v>
      </c>
      <c r="V31" s="2226" t="s">
        <v>3</v>
      </c>
      <c r="W31" s="2227">
        <v>0</v>
      </c>
      <c r="X31" s="2227">
        <v>0</v>
      </c>
      <c r="Y31" s="2227">
        <v>0</v>
      </c>
    </row>
    <row r="32" spans="1:25" x14ac:dyDescent="0.25">
      <c r="A32" s="2226" t="s">
        <v>145</v>
      </c>
      <c r="B32" s="2226" t="s">
        <v>746</v>
      </c>
      <c r="C32" s="2227">
        <v>0</v>
      </c>
      <c r="D32" s="2226" t="s">
        <v>142</v>
      </c>
      <c r="E32" s="2227">
        <v>970</v>
      </c>
      <c r="F32" s="2227">
        <v>0</v>
      </c>
      <c r="G32" s="2227">
        <v>0</v>
      </c>
      <c r="H32" s="2226" t="s">
        <v>143</v>
      </c>
      <c r="I32" s="2227">
        <v>299</v>
      </c>
      <c r="J32" s="2226" t="s">
        <v>747</v>
      </c>
      <c r="K32" s="2226" t="s">
        <v>748</v>
      </c>
      <c r="L32" s="2227">
        <v>7</v>
      </c>
      <c r="M32" s="2226" t="s">
        <v>3</v>
      </c>
      <c r="N32" s="2226" t="s">
        <v>3</v>
      </c>
      <c r="O32" s="2227">
        <v>1</v>
      </c>
      <c r="P32" s="2228">
        <v>44327</v>
      </c>
      <c r="Q32" s="2227">
        <v>1</v>
      </c>
      <c r="R32" s="2227">
        <v>2</v>
      </c>
      <c r="S32" s="2227">
        <v>24</v>
      </c>
      <c r="T32" s="2227">
        <v>3</v>
      </c>
      <c r="U32" s="2227">
        <v>30</v>
      </c>
      <c r="V32" s="2226" t="s">
        <v>3</v>
      </c>
      <c r="W32" s="2227">
        <v>0</v>
      </c>
      <c r="X32" s="2227">
        <v>0</v>
      </c>
      <c r="Y32" s="2227">
        <v>0</v>
      </c>
    </row>
    <row r="33" spans="1:25" x14ac:dyDescent="0.25">
      <c r="A33" s="2226" t="s">
        <v>145</v>
      </c>
      <c r="B33" s="2226" t="s">
        <v>749</v>
      </c>
      <c r="C33" s="2227">
        <v>0</v>
      </c>
      <c r="D33" s="2226" t="s">
        <v>144</v>
      </c>
      <c r="E33" s="2227">
        <v>781</v>
      </c>
      <c r="F33" s="2227">
        <v>0</v>
      </c>
      <c r="G33" s="2227">
        <v>0</v>
      </c>
      <c r="H33" s="2226" t="s">
        <v>143</v>
      </c>
      <c r="I33" s="2227">
        <v>299</v>
      </c>
      <c r="J33" s="2226" t="s">
        <v>750</v>
      </c>
      <c r="K33" s="2226" t="s">
        <v>673</v>
      </c>
      <c r="L33" s="2227">
        <v>7</v>
      </c>
      <c r="M33" s="2226" t="s">
        <v>3</v>
      </c>
      <c r="N33" s="2226" t="s">
        <v>3</v>
      </c>
      <c r="O33" s="2227">
        <v>1</v>
      </c>
      <c r="P33" s="2228">
        <v>44327</v>
      </c>
      <c r="Q33" s="2227">
        <v>1</v>
      </c>
      <c r="R33" s="2227">
        <v>2</v>
      </c>
      <c r="S33" s="2227">
        <v>24</v>
      </c>
      <c r="T33" s="2227">
        <v>3</v>
      </c>
      <c r="U33" s="2227">
        <v>31</v>
      </c>
      <c r="V33" s="2226" t="s">
        <v>3</v>
      </c>
      <c r="W33" s="2227">
        <v>0</v>
      </c>
      <c r="X33" s="2227">
        <v>0</v>
      </c>
      <c r="Y33" s="2227">
        <v>0</v>
      </c>
    </row>
    <row r="34" spans="1:25" x14ac:dyDescent="0.25">
      <c r="A34" s="2226" t="s">
        <v>145</v>
      </c>
      <c r="B34" s="2226" t="s">
        <v>751</v>
      </c>
      <c r="C34" s="2227">
        <v>0</v>
      </c>
      <c r="D34" s="2226" t="s">
        <v>144</v>
      </c>
      <c r="E34" s="2227">
        <v>660</v>
      </c>
      <c r="F34" s="2227">
        <v>0</v>
      </c>
      <c r="G34" s="2227">
        <v>0</v>
      </c>
      <c r="H34" s="2226" t="s">
        <v>147</v>
      </c>
      <c r="I34" s="2227">
        <v>287</v>
      </c>
      <c r="J34" s="2226" t="s">
        <v>752</v>
      </c>
      <c r="K34" s="2226" t="s">
        <v>753</v>
      </c>
      <c r="L34" s="2227">
        <v>17</v>
      </c>
      <c r="M34" s="2226" t="s">
        <v>3</v>
      </c>
      <c r="N34" s="2226" t="s">
        <v>3</v>
      </c>
      <c r="O34" s="2227">
        <v>1</v>
      </c>
      <c r="P34" s="2228">
        <v>44328</v>
      </c>
      <c r="Q34" s="2227">
        <v>4</v>
      </c>
      <c r="R34" s="2227">
        <v>2</v>
      </c>
      <c r="S34" s="2227">
        <v>26</v>
      </c>
      <c r="T34" s="2227">
        <v>4</v>
      </c>
      <c r="U34" s="2227">
        <v>32</v>
      </c>
      <c r="V34" s="2226" t="s">
        <v>3</v>
      </c>
      <c r="W34" s="2227">
        <v>0</v>
      </c>
      <c r="X34" s="2227">
        <v>0</v>
      </c>
      <c r="Y34" s="2227">
        <v>0</v>
      </c>
    </row>
    <row r="35" spans="1:25" x14ac:dyDescent="0.25">
      <c r="A35" s="2226" t="s">
        <v>145</v>
      </c>
      <c r="B35" s="2226" t="s">
        <v>776</v>
      </c>
      <c r="C35" s="2227">
        <v>0</v>
      </c>
      <c r="D35" s="2226" t="s">
        <v>144</v>
      </c>
      <c r="E35" s="2227">
        <v>741</v>
      </c>
      <c r="F35" s="2227">
        <v>0</v>
      </c>
      <c r="G35" s="2227">
        <v>0</v>
      </c>
      <c r="H35" s="2226" t="s">
        <v>147</v>
      </c>
      <c r="I35" s="2227">
        <v>292</v>
      </c>
      <c r="J35" s="2226" t="s">
        <v>777</v>
      </c>
      <c r="K35" s="2226" t="s">
        <v>778</v>
      </c>
      <c r="L35" s="2227">
        <v>7</v>
      </c>
      <c r="M35" s="2226" t="s">
        <v>3</v>
      </c>
      <c r="N35" s="2226" t="s">
        <v>3</v>
      </c>
      <c r="O35" s="2227">
        <v>1</v>
      </c>
      <c r="P35" s="2228">
        <v>44329</v>
      </c>
      <c r="Q35" s="2227">
        <v>3</v>
      </c>
      <c r="R35" s="2227">
        <v>1</v>
      </c>
      <c r="S35" s="2227">
        <v>27</v>
      </c>
      <c r="T35" s="2227">
        <v>4</v>
      </c>
      <c r="U35" s="2227">
        <v>33</v>
      </c>
      <c r="V35" s="2226" t="s">
        <v>3</v>
      </c>
      <c r="W35" s="2227">
        <v>0</v>
      </c>
      <c r="X35" s="2227">
        <v>0</v>
      </c>
      <c r="Y35" s="2227">
        <v>0</v>
      </c>
    </row>
    <row r="36" spans="1:25" x14ac:dyDescent="0.25">
      <c r="A36" s="2226" t="s">
        <v>145</v>
      </c>
      <c r="B36" s="2226" t="s">
        <v>779</v>
      </c>
      <c r="C36" s="2227">
        <v>1</v>
      </c>
      <c r="D36" s="2226" t="s">
        <v>144</v>
      </c>
      <c r="E36" s="2227">
        <v>739</v>
      </c>
      <c r="F36" s="2227">
        <v>0</v>
      </c>
      <c r="G36" s="2227">
        <v>1</v>
      </c>
      <c r="H36" s="2226" t="s">
        <v>143</v>
      </c>
      <c r="I36" s="2227">
        <v>295</v>
      </c>
      <c r="J36" s="2226" t="s">
        <v>780</v>
      </c>
      <c r="K36" s="2226" t="s">
        <v>781</v>
      </c>
      <c r="L36" s="2227">
        <v>4</v>
      </c>
      <c r="M36" s="2226" t="s">
        <v>3</v>
      </c>
      <c r="N36" s="2226" t="s">
        <v>3</v>
      </c>
      <c r="O36" s="2227">
        <v>1</v>
      </c>
      <c r="P36" s="2228">
        <v>44329</v>
      </c>
      <c r="Q36" s="2227">
        <v>3</v>
      </c>
      <c r="R36" s="2227">
        <v>1</v>
      </c>
      <c r="S36" s="2227">
        <v>27</v>
      </c>
      <c r="T36" s="2227">
        <v>4</v>
      </c>
      <c r="U36" s="2227">
        <v>34</v>
      </c>
      <c r="V36" s="2226" t="s">
        <v>3</v>
      </c>
      <c r="W36" s="2227">
        <v>0</v>
      </c>
      <c r="X36" s="2227">
        <v>0</v>
      </c>
      <c r="Y36" s="2227">
        <v>0</v>
      </c>
    </row>
    <row r="37" spans="1:25" x14ac:dyDescent="0.25">
      <c r="A37" s="2226" t="s">
        <v>145</v>
      </c>
      <c r="B37" s="2226" t="s">
        <v>782</v>
      </c>
      <c r="C37" s="2227">
        <v>1</v>
      </c>
      <c r="D37" s="2226" t="s">
        <v>142</v>
      </c>
      <c r="E37" s="2227">
        <v>978</v>
      </c>
      <c r="F37" s="2227">
        <v>0</v>
      </c>
      <c r="G37" s="2227">
        <v>0</v>
      </c>
      <c r="H37" s="2226" t="s">
        <v>147</v>
      </c>
      <c r="I37" s="2227">
        <v>298</v>
      </c>
      <c r="J37" s="2226" t="s">
        <v>783</v>
      </c>
      <c r="K37" s="2226" t="s">
        <v>784</v>
      </c>
      <c r="L37" s="2227">
        <v>4</v>
      </c>
      <c r="M37" s="2226" t="s">
        <v>3</v>
      </c>
      <c r="N37" s="2226" t="s">
        <v>3</v>
      </c>
      <c r="O37" s="2227">
        <v>1</v>
      </c>
      <c r="P37" s="2228">
        <v>44330</v>
      </c>
      <c r="Q37" s="2227">
        <v>2</v>
      </c>
      <c r="R37" s="2227">
        <v>1</v>
      </c>
      <c r="S37" s="2227">
        <v>29</v>
      </c>
      <c r="T37" s="2227">
        <v>4</v>
      </c>
      <c r="U37" s="2227">
        <v>35</v>
      </c>
      <c r="V37" s="2226" t="s">
        <v>3</v>
      </c>
      <c r="W37" s="2227">
        <v>0</v>
      </c>
      <c r="X37" s="2227">
        <v>0</v>
      </c>
      <c r="Y37" s="2227">
        <v>0</v>
      </c>
    </row>
    <row r="38" spans="1:25" x14ac:dyDescent="0.25">
      <c r="A38" s="2226" t="s">
        <v>145</v>
      </c>
      <c r="B38" s="2226" t="s">
        <v>785</v>
      </c>
      <c r="C38" s="2227">
        <v>1</v>
      </c>
      <c r="D38" s="2226" t="s">
        <v>144</v>
      </c>
      <c r="E38" s="2227">
        <v>691</v>
      </c>
      <c r="F38" s="2227">
        <v>1</v>
      </c>
      <c r="G38" s="2227">
        <v>1</v>
      </c>
      <c r="H38" s="2226" t="s">
        <v>143</v>
      </c>
      <c r="I38" s="2227">
        <v>296.5</v>
      </c>
      <c r="J38" s="2226" t="s">
        <v>3</v>
      </c>
      <c r="K38" s="2226" t="s">
        <v>786</v>
      </c>
      <c r="L38" s="2227">
        <v>4</v>
      </c>
      <c r="M38" s="2226" t="s">
        <v>3</v>
      </c>
      <c r="N38" s="2226" t="s">
        <v>3</v>
      </c>
      <c r="O38" s="2227">
        <v>1</v>
      </c>
      <c r="P38" s="2228">
        <v>44330</v>
      </c>
      <c r="Q38" s="2227">
        <v>2</v>
      </c>
      <c r="R38" s="2227">
        <v>2</v>
      </c>
      <c r="S38" s="2227">
        <v>30</v>
      </c>
      <c r="T38" s="2227">
        <v>4</v>
      </c>
      <c r="U38" s="2227">
        <v>36</v>
      </c>
      <c r="V38" s="2226" t="s">
        <v>3</v>
      </c>
      <c r="W38" s="2227">
        <v>0</v>
      </c>
      <c r="X38" s="2227">
        <v>0</v>
      </c>
      <c r="Y38" s="2227">
        <v>0</v>
      </c>
    </row>
    <row r="39" spans="1:25" x14ac:dyDescent="0.25">
      <c r="A39" s="2226" t="s">
        <v>145</v>
      </c>
      <c r="B39" s="2226" t="s">
        <v>787</v>
      </c>
      <c r="C39" s="2227">
        <v>0</v>
      </c>
      <c r="D39" s="2226" t="s">
        <v>142</v>
      </c>
      <c r="E39" s="2227">
        <v>910</v>
      </c>
      <c r="F39" s="2227">
        <v>0</v>
      </c>
      <c r="G39" s="2227">
        <v>0</v>
      </c>
      <c r="H39" s="2226" t="s">
        <v>147</v>
      </c>
      <c r="I39" s="2227">
        <v>300</v>
      </c>
      <c r="J39" s="2226" t="s">
        <v>788</v>
      </c>
      <c r="K39" s="2226" t="s">
        <v>739</v>
      </c>
      <c r="L39" s="2227">
        <v>7</v>
      </c>
      <c r="M39" s="2226" t="s">
        <v>3</v>
      </c>
      <c r="N39" s="2226" t="s">
        <v>3</v>
      </c>
      <c r="O39" s="2227">
        <v>1</v>
      </c>
      <c r="P39" s="2228">
        <v>44330</v>
      </c>
      <c r="Q39" s="2227">
        <v>1</v>
      </c>
      <c r="R39" s="2227">
        <v>1</v>
      </c>
      <c r="S39" s="2227">
        <v>31</v>
      </c>
      <c r="T39" s="2227">
        <v>4</v>
      </c>
      <c r="U39" s="2227">
        <v>37</v>
      </c>
      <c r="V39" s="2226" t="s">
        <v>3</v>
      </c>
      <c r="W39" s="2227">
        <v>0</v>
      </c>
      <c r="X39" s="2227">
        <v>0</v>
      </c>
      <c r="Y39" s="2227">
        <v>0</v>
      </c>
    </row>
    <row r="40" spans="1:25" x14ac:dyDescent="0.25">
      <c r="A40" s="2226" t="s">
        <v>145</v>
      </c>
      <c r="B40" s="2226" t="s">
        <v>789</v>
      </c>
      <c r="C40" s="2227">
        <v>1</v>
      </c>
      <c r="D40" s="2226" t="s">
        <v>144</v>
      </c>
      <c r="E40" s="2227">
        <v>814</v>
      </c>
      <c r="F40" s="2227">
        <v>0</v>
      </c>
      <c r="G40" s="2227">
        <v>0</v>
      </c>
      <c r="H40" s="2226" t="s">
        <v>147</v>
      </c>
      <c r="I40" s="2227">
        <v>301</v>
      </c>
      <c r="J40" s="2226" t="s">
        <v>790</v>
      </c>
      <c r="K40" s="2226" t="s">
        <v>791</v>
      </c>
      <c r="L40" s="2227">
        <v>4</v>
      </c>
      <c r="M40" s="2226" t="s">
        <v>3</v>
      </c>
      <c r="N40" s="2226" t="s">
        <v>3</v>
      </c>
      <c r="O40" s="2227">
        <v>1</v>
      </c>
      <c r="P40" s="2228">
        <v>44330</v>
      </c>
      <c r="Q40" s="2227">
        <v>1</v>
      </c>
      <c r="R40" s="2227">
        <v>1</v>
      </c>
      <c r="S40" s="2227">
        <v>31</v>
      </c>
      <c r="T40" s="2227">
        <v>4</v>
      </c>
      <c r="U40" s="2227">
        <v>38</v>
      </c>
      <c r="V40" s="2226" t="s">
        <v>3</v>
      </c>
      <c r="W40" s="2227">
        <v>0</v>
      </c>
      <c r="X40" s="2227">
        <v>0</v>
      </c>
      <c r="Y40" s="2227">
        <v>0</v>
      </c>
    </row>
    <row r="41" spans="1:25" x14ac:dyDescent="0.25">
      <c r="A41" s="2226" t="s">
        <v>145</v>
      </c>
      <c r="B41" s="2226" t="s">
        <v>792</v>
      </c>
      <c r="C41" s="2227">
        <v>0</v>
      </c>
      <c r="D41" s="2226" t="s">
        <v>144</v>
      </c>
      <c r="E41" s="2227">
        <v>723</v>
      </c>
      <c r="F41" s="2227">
        <v>0</v>
      </c>
      <c r="G41" s="2227">
        <v>0</v>
      </c>
      <c r="H41" s="2226" t="s">
        <v>147</v>
      </c>
      <c r="I41" s="2227">
        <v>298</v>
      </c>
      <c r="J41" s="2226" t="s">
        <v>793</v>
      </c>
      <c r="K41" s="2226" t="s">
        <v>794</v>
      </c>
      <c r="L41" s="2227">
        <v>17</v>
      </c>
      <c r="M41" s="2226" t="s">
        <v>3</v>
      </c>
      <c r="N41" s="2226" t="s">
        <v>795</v>
      </c>
      <c r="O41" s="2227">
        <v>1</v>
      </c>
      <c r="P41" s="2228">
        <v>44330</v>
      </c>
      <c r="Q41" s="2227">
        <v>1</v>
      </c>
      <c r="R41" s="2227">
        <v>2</v>
      </c>
      <c r="S41" s="2227">
        <v>32</v>
      </c>
      <c r="T41" s="2227">
        <v>4</v>
      </c>
      <c r="U41" s="2227">
        <v>39</v>
      </c>
      <c r="V41" s="2226" t="s">
        <v>3</v>
      </c>
      <c r="W41" s="2227">
        <v>0</v>
      </c>
      <c r="X41" s="2227">
        <v>0</v>
      </c>
      <c r="Y41" s="2227">
        <v>0</v>
      </c>
    </row>
    <row r="42" spans="1:25" x14ac:dyDescent="0.25">
      <c r="A42" s="2226" t="s">
        <v>145</v>
      </c>
      <c r="B42" s="2226" t="s">
        <v>796</v>
      </c>
      <c r="C42" s="2227">
        <v>0</v>
      </c>
      <c r="D42" s="2226" t="s">
        <v>142</v>
      </c>
      <c r="E42" s="2227">
        <v>804</v>
      </c>
      <c r="F42" s="2227">
        <v>0</v>
      </c>
      <c r="G42" s="2227">
        <v>1</v>
      </c>
      <c r="H42" s="2226" t="s">
        <v>143</v>
      </c>
      <c r="I42" s="2227">
        <v>299</v>
      </c>
      <c r="J42" s="2226" t="s">
        <v>797</v>
      </c>
      <c r="K42" s="2226" t="s">
        <v>748</v>
      </c>
      <c r="L42" s="2227">
        <v>1</v>
      </c>
      <c r="M42" s="2226" t="s">
        <v>3</v>
      </c>
      <c r="N42" s="2226" t="s">
        <v>3</v>
      </c>
      <c r="O42" s="2227">
        <v>1</v>
      </c>
      <c r="P42" s="2228">
        <v>44330</v>
      </c>
      <c r="Q42" s="2227">
        <v>1</v>
      </c>
      <c r="R42" s="2227">
        <v>2</v>
      </c>
      <c r="S42" s="2227">
        <v>32</v>
      </c>
      <c r="T42" s="2227">
        <v>4</v>
      </c>
      <c r="U42" s="2227">
        <v>40</v>
      </c>
      <c r="V42" s="2226" t="s">
        <v>3</v>
      </c>
      <c r="W42" s="2227">
        <v>0</v>
      </c>
      <c r="X42" s="2227">
        <v>0</v>
      </c>
      <c r="Y42" s="2227">
        <v>0</v>
      </c>
    </row>
    <row r="43" spans="1:25" x14ac:dyDescent="0.25">
      <c r="A43" s="2226" t="s">
        <v>145</v>
      </c>
      <c r="B43" s="2226" t="s">
        <v>798</v>
      </c>
      <c r="C43" s="2227">
        <v>0</v>
      </c>
      <c r="D43" s="2226" t="s">
        <v>144</v>
      </c>
      <c r="E43" s="2227">
        <v>721</v>
      </c>
      <c r="F43" s="2227">
        <v>0</v>
      </c>
      <c r="G43" s="2227">
        <v>0</v>
      </c>
      <c r="H43" s="2226" t="s">
        <v>147</v>
      </c>
      <c r="I43" s="2227">
        <v>300</v>
      </c>
      <c r="J43" s="2226" t="s">
        <v>799</v>
      </c>
      <c r="K43" s="2226" t="s">
        <v>800</v>
      </c>
      <c r="L43" s="2227">
        <v>7</v>
      </c>
      <c r="M43" s="2226" t="s">
        <v>3</v>
      </c>
      <c r="N43" s="2226" t="s">
        <v>801</v>
      </c>
      <c r="O43" s="2227">
        <v>1</v>
      </c>
      <c r="P43" s="2228">
        <v>44330</v>
      </c>
      <c r="Q43" s="2227">
        <v>1</v>
      </c>
      <c r="R43" s="2227">
        <v>2</v>
      </c>
      <c r="S43" s="2227">
        <v>32</v>
      </c>
      <c r="T43" s="2227">
        <v>4</v>
      </c>
      <c r="U43" s="2227">
        <v>41</v>
      </c>
      <c r="V43" s="2226" t="s">
        <v>3</v>
      </c>
      <c r="W43" s="2227">
        <v>0</v>
      </c>
      <c r="X43" s="2227">
        <v>0</v>
      </c>
      <c r="Y43" s="2227">
        <v>0</v>
      </c>
    </row>
    <row r="44" spans="1:25" x14ac:dyDescent="0.25">
      <c r="A44" s="2226" t="s">
        <v>145</v>
      </c>
      <c r="B44" s="2226" t="s">
        <v>802</v>
      </c>
      <c r="C44" s="2227">
        <v>1</v>
      </c>
      <c r="D44" s="2226" t="s">
        <v>142</v>
      </c>
      <c r="E44" s="2227">
        <v>840</v>
      </c>
      <c r="F44" s="2227">
        <v>1</v>
      </c>
      <c r="G44" s="2227">
        <v>1</v>
      </c>
      <c r="H44" s="2226" t="s">
        <v>143</v>
      </c>
      <c r="I44" s="2227">
        <v>299</v>
      </c>
      <c r="J44" s="2226" t="s">
        <v>3</v>
      </c>
      <c r="K44" s="2226" t="s">
        <v>803</v>
      </c>
      <c r="L44" s="2227">
        <v>3</v>
      </c>
      <c r="M44" s="2226" t="s">
        <v>3</v>
      </c>
      <c r="N44" s="2226" t="s">
        <v>3</v>
      </c>
      <c r="O44" s="2227">
        <v>1</v>
      </c>
      <c r="P44" s="2228">
        <v>44330</v>
      </c>
      <c r="Q44" s="2227">
        <v>1</v>
      </c>
      <c r="R44" s="2227">
        <v>2</v>
      </c>
      <c r="S44" s="2227">
        <v>32</v>
      </c>
      <c r="T44" s="2227">
        <v>4</v>
      </c>
      <c r="U44" s="2227">
        <v>42</v>
      </c>
      <c r="V44" s="2226" t="s">
        <v>3</v>
      </c>
      <c r="W44" s="2227">
        <v>0</v>
      </c>
      <c r="X44" s="2227">
        <v>0</v>
      </c>
      <c r="Y44" s="2227">
        <v>0</v>
      </c>
    </row>
    <row r="45" spans="1:25" x14ac:dyDescent="0.25">
      <c r="A45" s="2226" t="s">
        <v>145</v>
      </c>
      <c r="B45" s="2226" t="s">
        <v>804</v>
      </c>
      <c r="C45" s="2227">
        <v>1</v>
      </c>
      <c r="D45" s="2226" t="s">
        <v>142</v>
      </c>
      <c r="E45" s="2227">
        <v>897</v>
      </c>
      <c r="F45" s="2227">
        <v>0</v>
      </c>
      <c r="G45" s="2227">
        <v>0</v>
      </c>
      <c r="H45" s="2226" t="s">
        <v>143</v>
      </c>
      <c r="I45" s="2227">
        <v>282</v>
      </c>
      <c r="J45" s="2226" t="s">
        <v>805</v>
      </c>
      <c r="K45" s="2226" t="s">
        <v>806</v>
      </c>
      <c r="L45" s="2227">
        <v>4</v>
      </c>
      <c r="M45" s="2226" t="s">
        <v>3</v>
      </c>
      <c r="N45" s="2226" t="s">
        <v>3</v>
      </c>
      <c r="O45" s="2227">
        <v>1</v>
      </c>
      <c r="P45" s="2228">
        <v>44331</v>
      </c>
      <c r="Q45" s="2227">
        <v>4</v>
      </c>
      <c r="R45" s="2227">
        <v>1</v>
      </c>
      <c r="S45" s="2227">
        <v>33</v>
      </c>
      <c r="T45" s="2227">
        <v>5</v>
      </c>
      <c r="U45" s="2227">
        <v>43</v>
      </c>
      <c r="V45" s="2226" t="s">
        <v>3</v>
      </c>
      <c r="W45" s="2227">
        <v>0</v>
      </c>
      <c r="X45" s="2227">
        <v>0</v>
      </c>
      <c r="Y45" s="2227">
        <v>0</v>
      </c>
    </row>
    <row r="46" spans="1:25" x14ac:dyDescent="0.25">
      <c r="A46" s="2226" t="s">
        <v>145</v>
      </c>
      <c r="B46" s="2226" t="s">
        <v>807</v>
      </c>
      <c r="C46" s="2227">
        <v>0</v>
      </c>
      <c r="D46" s="2226" t="s">
        <v>144</v>
      </c>
      <c r="E46" s="2227">
        <v>738</v>
      </c>
      <c r="F46" s="2227">
        <v>0</v>
      </c>
      <c r="G46" s="2227">
        <v>0</v>
      </c>
      <c r="H46" s="2226" t="s">
        <v>147</v>
      </c>
      <c r="I46" s="2227">
        <v>288</v>
      </c>
      <c r="J46" s="2226" t="s">
        <v>91</v>
      </c>
      <c r="K46" s="2226" t="s">
        <v>753</v>
      </c>
      <c r="L46" s="2227">
        <v>7</v>
      </c>
      <c r="M46" s="2226" t="s">
        <v>3</v>
      </c>
      <c r="N46" s="2226" t="s">
        <v>3</v>
      </c>
      <c r="O46" s="2227">
        <v>1</v>
      </c>
      <c r="P46" s="2228">
        <v>44331</v>
      </c>
      <c r="Q46" s="2227">
        <v>4</v>
      </c>
      <c r="R46" s="2227">
        <v>2</v>
      </c>
      <c r="S46" s="2227">
        <v>34</v>
      </c>
      <c r="T46" s="2227">
        <v>5</v>
      </c>
      <c r="U46" s="2227">
        <v>44</v>
      </c>
      <c r="V46" s="2226" t="s">
        <v>3</v>
      </c>
      <c r="W46" s="2227">
        <v>0</v>
      </c>
      <c r="X46" s="2227">
        <v>0</v>
      </c>
      <c r="Y46" s="2227">
        <v>0</v>
      </c>
    </row>
    <row r="47" spans="1:25" x14ac:dyDescent="0.25">
      <c r="A47" s="2226" t="s">
        <v>145</v>
      </c>
      <c r="B47" s="2226" t="s">
        <v>808</v>
      </c>
      <c r="C47" s="2227">
        <v>0</v>
      </c>
      <c r="D47" s="2226" t="s">
        <v>142</v>
      </c>
      <c r="E47" s="2227">
        <v>860</v>
      </c>
      <c r="F47" s="2227">
        <v>0</v>
      </c>
      <c r="G47" s="2227">
        <v>0</v>
      </c>
      <c r="H47" s="2226" t="s">
        <v>143</v>
      </c>
      <c r="I47" s="2227">
        <v>295</v>
      </c>
      <c r="J47" s="2226" t="s">
        <v>809</v>
      </c>
      <c r="K47" s="2226" t="s">
        <v>810</v>
      </c>
      <c r="L47" s="2227">
        <v>17</v>
      </c>
      <c r="M47" s="2226" t="s">
        <v>3</v>
      </c>
      <c r="N47" s="2226" t="s">
        <v>3</v>
      </c>
      <c r="O47" s="2227">
        <v>1</v>
      </c>
      <c r="P47" s="2228">
        <v>44332</v>
      </c>
      <c r="Q47" s="2227">
        <v>3</v>
      </c>
      <c r="R47" s="2227">
        <v>1</v>
      </c>
      <c r="S47" s="2227">
        <v>35</v>
      </c>
      <c r="T47" s="2227">
        <v>5</v>
      </c>
      <c r="U47" s="2227">
        <v>45</v>
      </c>
      <c r="V47" s="2226" t="s">
        <v>3</v>
      </c>
      <c r="W47" s="2227">
        <v>0</v>
      </c>
      <c r="X47" s="2227">
        <v>0</v>
      </c>
      <c r="Y47" s="2227">
        <v>0</v>
      </c>
    </row>
    <row r="48" spans="1:25" x14ac:dyDescent="0.25">
      <c r="A48" s="2226" t="s">
        <v>145</v>
      </c>
      <c r="B48" s="2226" t="s">
        <v>811</v>
      </c>
      <c r="C48" s="2227">
        <v>1</v>
      </c>
      <c r="D48" s="2226" t="s">
        <v>144</v>
      </c>
      <c r="E48" s="2227">
        <v>810</v>
      </c>
      <c r="F48" s="2227">
        <v>0</v>
      </c>
      <c r="G48" s="2227">
        <v>0</v>
      </c>
      <c r="H48" s="2226" t="s">
        <v>147</v>
      </c>
      <c r="I48" s="2227">
        <v>297</v>
      </c>
      <c r="J48" s="2226" t="s">
        <v>812</v>
      </c>
      <c r="K48" s="2226" t="s">
        <v>813</v>
      </c>
      <c r="L48" s="2227">
        <v>4</v>
      </c>
      <c r="M48" s="2226" t="s">
        <v>3</v>
      </c>
      <c r="N48" s="2226" t="s">
        <v>3</v>
      </c>
      <c r="O48" s="2227">
        <v>1</v>
      </c>
      <c r="P48" s="2228">
        <v>44333</v>
      </c>
      <c r="Q48" s="2227">
        <v>2</v>
      </c>
      <c r="R48" s="2227">
        <v>1</v>
      </c>
      <c r="S48" s="2227">
        <v>37</v>
      </c>
      <c r="T48" s="2227">
        <v>5</v>
      </c>
      <c r="U48" s="2227">
        <v>46</v>
      </c>
      <c r="V48" s="2226" t="s">
        <v>3</v>
      </c>
      <c r="W48" s="2227">
        <v>0</v>
      </c>
      <c r="X48" s="2227">
        <v>0</v>
      </c>
      <c r="Y48" s="2227">
        <v>0</v>
      </c>
    </row>
    <row r="49" spans="1:25" x14ac:dyDescent="0.25">
      <c r="A49" s="2226" t="s">
        <v>145</v>
      </c>
      <c r="B49" s="2226" t="s">
        <v>814</v>
      </c>
      <c r="C49" s="2227">
        <v>0</v>
      </c>
      <c r="D49" s="2226" t="s">
        <v>144</v>
      </c>
      <c r="E49" s="2227">
        <v>740</v>
      </c>
      <c r="F49" s="2227">
        <v>1</v>
      </c>
      <c r="G49" s="2227">
        <v>0</v>
      </c>
      <c r="H49" s="2226" t="s">
        <v>147</v>
      </c>
      <c r="I49" s="2227">
        <v>298</v>
      </c>
      <c r="J49" s="2226" t="s">
        <v>3</v>
      </c>
      <c r="K49" s="2226" t="s">
        <v>784</v>
      </c>
      <c r="L49" s="2227">
        <v>7</v>
      </c>
      <c r="M49" s="2226" t="s">
        <v>3</v>
      </c>
      <c r="N49" s="2226" t="s">
        <v>3</v>
      </c>
      <c r="O49" s="2227">
        <v>1</v>
      </c>
      <c r="P49" s="2228">
        <v>44333</v>
      </c>
      <c r="Q49" s="2227">
        <v>2</v>
      </c>
      <c r="R49" s="2227">
        <v>1</v>
      </c>
      <c r="S49" s="2227">
        <v>37</v>
      </c>
      <c r="T49" s="2227">
        <v>5</v>
      </c>
      <c r="U49" s="2227">
        <v>47</v>
      </c>
      <c r="V49" s="2226" t="s">
        <v>3</v>
      </c>
      <c r="W49" s="2227">
        <v>0</v>
      </c>
      <c r="X49" s="2227">
        <v>0</v>
      </c>
      <c r="Y49" s="2227">
        <v>0</v>
      </c>
    </row>
    <row r="50" spans="1:25" x14ac:dyDescent="0.25">
      <c r="A50" s="2226" t="s">
        <v>145</v>
      </c>
      <c r="B50" s="2226" t="s">
        <v>815</v>
      </c>
      <c r="C50" s="2227">
        <v>0</v>
      </c>
      <c r="D50" s="2226" t="s">
        <v>144</v>
      </c>
      <c r="E50" s="2227">
        <v>755</v>
      </c>
      <c r="F50" s="2227">
        <v>0</v>
      </c>
      <c r="G50" s="2227">
        <v>0</v>
      </c>
      <c r="H50" s="2226" t="s">
        <v>143</v>
      </c>
      <c r="I50" s="2227">
        <v>296.5</v>
      </c>
      <c r="J50" s="2226" t="s">
        <v>92</v>
      </c>
      <c r="K50" s="2226" t="s">
        <v>816</v>
      </c>
      <c r="L50" s="2227">
        <v>7</v>
      </c>
      <c r="M50" s="2226" t="s">
        <v>3</v>
      </c>
      <c r="N50" s="2226" t="s">
        <v>3</v>
      </c>
      <c r="O50" s="2227">
        <v>1</v>
      </c>
      <c r="P50" s="2228">
        <v>44333</v>
      </c>
      <c r="Q50" s="2227">
        <v>2</v>
      </c>
      <c r="R50" s="2227">
        <v>2</v>
      </c>
      <c r="S50" s="2227">
        <v>38</v>
      </c>
      <c r="T50" s="2227">
        <v>5</v>
      </c>
      <c r="U50" s="2227">
        <v>48</v>
      </c>
      <c r="V50" s="2226" t="s">
        <v>3</v>
      </c>
      <c r="W50" s="2227">
        <v>0</v>
      </c>
      <c r="X50" s="2227">
        <v>0</v>
      </c>
      <c r="Y50" s="2227">
        <v>0</v>
      </c>
    </row>
    <row r="51" spans="1:25" x14ac:dyDescent="0.25">
      <c r="A51" s="2226" t="s">
        <v>145</v>
      </c>
      <c r="B51" s="2226" t="s">
        <v>817</v>
      </c>
      <c r="C51" s="2227">
        <v>1</v>
      </c>
      <c r="D51" s="2226" t="s">
        <v>142</v>
      </c>
      <c r="E51" s="2227">
        <v>977</v>
      </c>
      <c r="F51" s="2227">
        <v>0</v>
      </c>
      <c r="G51" s="2227">
        <v>1</v>
      </c>
      <c r="H51" s="2226" t="s">
        <v>143</v>
      </c>
      <c r="I51" s="2227">
        <v>296.5</v>
      </c>
      <c r="J51" s="2226" t="s">
        <v>93</v>
      </c>
      <c r="K51" s="2226" t="s">
        <v>818</v>
      </c>
      <c r="L51" s="2227">
        <v>4</v>
      </c>
      <c r="M51" s="2226" t="s">
        <v>3</v>
      </c>
      <c r="N51" s="2226" t="s">
        <v>3</v>
      </c>
      <c r="O51" s="2227">
        <v>1</v>
      </c>
      <c r="P51" s="2228">
        <v>44333</v>
      </c>
      <c r="Q51" s="2227">
        <v>2</v>
      </c>
      <c r="R51" s="2227">
        <v>2</v>
      </c>
      <c r="S51" s="2227">
        <v>38</v>
      </c>
      <c r="T51" s="2227">
        <v>5</v>
      </c>
      <c r="U51" s="2227">
        <v>49</v>
      </c>
      <c r="V51" s="2226" t="s">
        <v>3</v>
      </c>
      <c r="W51" s="2227">
        <v>0</v>
      </c>
      <c r="X51" s="2227">
        <v>0</v>
      </c>
      <c r="Y51" s="2227">
        <v>0</v>
      </c>
    </row>
    <row r="52" spans="1:25" x14ac:dyDescent="0.25">
      <c r="A52" s="2226" t="s">
        <v>145</v>
      </c>
      <c r="B52" s="2226" t="s">
        <v>819</v>
      </c>
      <c r="C52" s="2227">
        <v>0</v>
      </c>
      <c r="D52" s="2226" t="s">
        <v>144</v>
      </c>
      <c r="E52" s="2227">
        <v>784</v>
      </c>
      <c r="F52" s="2227">
        <v>0</v>
      </c>
      <c r="G52" s="2227">
        <v>0</v>
      </c>
      <c r="H52" s="2226" t="s">
        <v>147</v>
      </c>
      <c r="I52" s="2227">
        <v>296.5</v>
      </c>
      <c r="J52" s="2226" t="s">
        <v>94</v>
      </c>
      <c r="K52" s="2226" t="s">
        <v>698</v>
      </c>
      <c r="L52" s="2227">
        <v>7</v>
      </c>
      <c r="M52" s="2226" t="s">
        <v>3</v>
      </c>
      <c r="N52" s="2226" t="s">
        <v>3</v>
      </c>
      <c r="O52" s="2227">
        <v>1</v>
      </c>
      <c r="P52" s="2228">
        <v>44333</v>
      </c>
      <c r="Q52" s="2227">
        <v>2</v>
      </c>
      <c r="R52" s="2227">
        <v>2</v>
      </c>
      <c r="S52" s="2227">
        <v>38</v>
      </c>
      <c r="T52" s="2227">
        <v>5</v>
      </c>
      <c r="U52" s="2227">
        <v>50</v>
      </c>
      <c r="V52" s="2226" t="s">
        <v>3</v>
      </c>
      <c r="W52" s="2227">
        <v>0</v>
      </c>
      <c r="X52" s="2227">
        <v>0</v>
      </c>
      <c r="Y52" s="2227">
        <v>0</v>
      </c>
    </row>
    <row r="53" spans="1:25" x14ac:dyDescent="0.25">
      <c r="A53" s="2226" t="s">
        <v>145</v>
      </c>
      <c r="B53" s="2226" t="s">
        <v>820</v>
      </c>
      <c r="C53" s="2227">
        <v>0</v>
      </c>
      <c r="D53" s="2226" t="s">
        <v>142</v>
      </c>
      <c r="E53" s="2227">
        <v>870</v>
      </c>
      <c r="F53" s="2227">
        <v>1</v>
      </c>
      <c r="G53" s="2227">
        <v>0</v>
      </c>
      <c r="H53" s="2226" t="s">
        <v>143</v>
      </c>
      <c r="I53" s="2227">
        <v>296.5</v>
      </c>
      <c r="J53" s="2226" t="s">
        <v>3</v>
      </c>
      <c r="K53" s="2226" t="s">
        <v>821</v>
      </c>
      <c r="L53" s="2227">
        <v>7</v>
      </c>
      <c r="M53" s="2226" t="s">
        <v>3</v>
      </c>
      <c r="N53" s="2226" t="s">
        <v>3</v>
      </c>
      <c r="O53" s="2227">
        <v>1</v>
      </c>
      <c r="P53" s="2228">
        <v>44333</v>
      </c>
      <c r="Q53" s="2227">
        <v>2</v>
      </c>
      <c r="R53" s="2227">
        <v>2</v>
      </c>
      <c r="S53" s="2227">
        <v>38</v>
      </c>
      <c r="T53" s="2227">
        <v>5</v>
      </c>
      <c r="U53" s="2227">
        <v>51</v>
      </c>
      <c r="V53" s="2226" t="s">
        <v>3</v>
      </c>
      <c r="W53" s="2227">
        <v>0</v>
      </c>
      <c r="X53" s="2227">
        <v>0</v>
      </c>
      <c r="Y53" s="2227">
        <v>0</v>
      </c>
    </row>
    <row r="54" spans="1:25" x14ac:dyDescent="0.25">
      <c r="A54" s="2226" t="s">
        <v>145</v>
      </c>
      <c r="B54" s="2226" t="s">
        <v>822</v>
      </c>
      <c r="C54" s="2227">
        <v>1</v>
      </c>
      <c r="D54" s="2226" t="s">
        <v>144</v>
      </c>
      <c r="E54" s="2227">
        <v>824</v>
      </c>
      <c r="F54" s="2227">
        <v>1</v>
      </c>
      <c r="G54" s="2227">
        <v>0</v>
      </c>
      <c r="H54" s="2226" t="s">
        <v>147</v>
      </c>
      <c r="I54" s="2227">
        <v>300</v>
      </c>
      <c r="J54" s="2226" t="s">
        <v>3</v>
      </c>
      <c r="K54" s="2226" t="s">
        <v>823</v>
      </c>
      <c r="L54" s="2227">
        <v>4</v>
      </c>
      <c r="M54" s="2226" t="s">
        <v>3</v>
      </c>
      <c r="N54" s="2226" t="s">
        <v>3</v>
      </c>
      <c r="O54" s="2227">
        <v>1</v>
      </c>
      <c r="P54" s="2228">
        <v>44333</v>
      </c>
      <c r="Q54" s="2227">
        <v>1</v>
      </c>
      <c r="R54" s="2227">
        <v>1</v>
      </c>
      <c r="S54" s="2227">
        <v>39</v>
      </c>
      <c r="T54" s="2227">
        <v>5</v>
      </c>
      <c r="U54" s="2227">
        <v>52</v>
      </c>
      <c r="V54" s="2226" t="s">
        <v>3</v>
      </c>
      <c r="W54" s="2227">
        <v>0</v>
      </c>
      <c r="X54" s="2227">
        <v>0</v>
      </c>
      <c r="Y54" s="2227">
        <v>0</v>
      </c>
    </row>
    <row r="55" spans="1:25" x14ac:dyDescent="0.25">
      <c r="A55" s="2226" t="s">
        <v>145</v>
      </c>
      <c r="B55" s="2226" t="s">
        <v>824</v>
      </c>
      <c r="C55" s="2227">
        <v>1</v>
      </c>
      <c r="D55" s="2226" t="s">
        <v>142</v>
      </c>
      <c r="E55" s="2227">
        <v>808</v>
      </c>
      <c r="F55" s="2227">
        <v>1</v>
      </c>
      <c r="G55" s="2227">
        <v>1</v>
      </c>
      <c r="H55" s="2226" t="s">
        <v>143</v>
      </c>
      <c r="I55" s="2227">
        <v>301</v>
      </c>
      <c r="J55" s="2226" t="s">
        <v>3</v>
      </c>
      <c r="K55" s="2226" t="s">
        <v>825</v>
      </c>
      <c r="L55" s="2227">
        <v>4</v>
      </c>
      <c r="M55" s="2226" t="s">
        <v>3</v>
      </c>
      <c r="N55" s="2226" t="s">
        <v>3</v>
      </c>
      <c r="O55" s="2227">
        <v>1</v>
      </c>
      <c r="P55" s="2228">
        <v>44333</v>
      </c>
      <c r="Q55" s="2227">
        <v>1</v>
      </c>
      <c r="R55" s="2227">
        <v>1</v>
      </c>
      <c r="S55" s="2227">
        <v>39</v>
      </c>
      <c r="T55" s="2227">
        <v>5</v>
      </c>
      <c r="U55" s="2227">
        <v>53</v>
      </c>
      <c r="V55" s="2226" t="s">
        <v>3</v>
      </c>
      <c r="W55" s="2227">
        <v>0</v>
      </c>
      <c r="X55" s="2227">
        <v>0</v>
      </c>
      <c r="Y55" s="2227">
        <v>0</v>
      </c>
    </row>
    <row r="56" spans="1:25" x14ac:dyDescent="0.25">
      <c r="A56" s="2226" t="s">
        <v>145</v>
      </c>
      <c r="B56" s="2226" t="s">
        <v>826</v>
      </c>
      <c r="C56" s="2227">
        <v>0</v>
      </c>
      <c r="D56" s="2226" t="s">
        <v>144</v>
      </c>
      <c r="E56" s="2227">
        <v>865</v>
      </c>
      <c r="F56" s="2227">
        <v>0</v>
      </c>
      <c r="G56" s="2227">
        <v>1</v>
      </c>
      <c r="H56" s="2226" t="s">
        <v>147</v>
      </c>
      <c r="I56" s="2227">
        <v>295</v>
      </c>
      <c r="J56" s="2226" t="s">
        <v>827</v>
      </c>
      <c r="K56" s="2226" t="s">
        <v>828</v>
      </c>
      <c r="L56" s="2227">
        <v>7</v>
      </c>
      <c r="M56" s="2226" t="s">
        <v>849</v>
      </c>
      <c r="N56" s="2226" t="s">
        <v>3</v>
      </c>
      <c r="O56" s="2227">
        <v>1</v>
      </c>
      <c r="P56" s="2228">
        <v>44335</v>
      </c>
      <c r="Q56" s="2227">
        <v>3</v>
      </c>
      <c r="R56" s="2227">
        <v>1</v>
      </c>
      <c r="S56" s="2227">
        <v>43</v>
      </c>
      <c r="T56" s="2227">
        <v>6</v>
      </c>
      <c r="U56" s="2227">
        <v>54</v>
      </c>
      <c r="V56" s="2226" t="s">
        <v>3</v>
      </c>
      <c r="W56" s="2227">
        <v>0</v>
      </c>
      <c r="X56" s="2227">
        <v>0</v>
      </c>
      <c r="Y56" s="2227">
        <v>0</v>
      </c>
    </row>
    <row r="57" spans="1:25" x14ac:dyDescent="0.25">
      <c r="A57" s="2226" t="s">
        <v>145</v>
      </c>
      <c r="B57" s="2226" t="s">
        <v>829</v>
      </c>
      <c r="C57" s="2227">
        <v>0</v>
      </c>
      <c r="D57" s="2226" t="s">
        <v>142</v>
      </c>
      <c r="E57" s="2227">
        <v>842</v>
      </c>
      <c r="F57" s="2227">
        <v>0</v>
      </c>
      <c r="G57" s="2227">
        <v>0</v>
      </c>
      <c r="H57" s="2226" t="s">
        <v>143</v>
      </c>
      <c r="I57" s="2227">
        <v>295</v>
      </c>
      <c r="J57" s="2226" t="s">
        <v>830</v>
      </c>
      <c r="K57" s="2226" t="s">
        <v>831</v>
      </c>
      <c r="L57" s="2227">
        <v>7</v>
      </c>
      <c r="M57" s="2226" t="s">
        <v>3</v>
      </c>
      <c r="N57" s="2226" t="s">
        <v>3</v>
      </c>
      <c r="O57" s="2227">
        <v>1</v>
      </c>
      <c r="P57" s="2228">
        <v>44335</v>
      </c>
      <c r="Q57" s="2227">
        <v>3</v>
      </c>
      <c r="R57" s="2227">
        <v>1</v>
      </c>
      <c r="S57" s="2227">
        <v>43</v>
      </c>
      <c r="T57" s="2227">
        <v>6</v>
      </c>
      <c r="U57" s="2227">
        <v>55</v>
      </c>
      <c r="V57" s="2226" t="s">
        <v>3</v>
      </c>
      <c r="W57" s="2227">
        <v>0</v>
      </c>
      <c r="X57" s="2227">
        <v>0</v>
      </c>
      <c r="Y57" s="2227">
        <v>0</v>
      </c>
    </row>
    <row r="58" spans="1:25" x14ac:dyDescent="0.25">
      <c r="A58" s="2226" t="s">
        <v>145</v>
      </c>
      <c r="B58" s="2226" t="s">
        <v>832</v>
      </c>
      <c r="C58" s="2227">
        <v>1</v>
      </c>
      <c r="D58" s="2226" t="s">
        <v>144</v>
      </c>
      <c r="E58" s="2227">
        <v>742</v>
      </c>
      <c r="F58" s="2227">
        <v>0</v>
      </c>
      <c r="G58" s="2227">
        <v>1</v>
      </c>
      <c r="H58" s="2226" t="s">
        <v>143</v>
      </c>
      <c r="I58" s="2227">
        <v>295</v>
      </c>
      <c r="J58" s="2226" t="s">
        <v>833</v>
      </c>
      <c r="K58" s="2226" t="s">
        <v>834</v>
      </c>
      <c r="L58" s="2227">
        <v>3</v>
      </c>
      <c r="M58" s="2226" t="s">
        <v>3</v>
      </c>
      <c r="N58" s="2226" t="s">
        <v>3</v>
      </c>
      <c r="O58" s="2227">
        <v>1</v>
      </c>
      <c r="P58" s="2228">
        <v>44335</v>
      </c>
      <c r="Q58" s="2227">
        <v>3</v>
      </c>
      <c r="R58" s="2227">
        <v>1</v>
      </c>
      <c r="S58" s="2227">
        <v>43</v>
      </c>
      <c r="T58" s="2227">
        <v>6</v>
      </c>
      <c r="U58" s="2227">
        <v>56</v>
      </c>
      <c r="V58" s="2226" t="s">
        <v>3</v>
      </c>
      <c r="W58" s="2227">
        <v>0</v>
      </c>
      <c r="X58" s="2227">
        <v>0</v>
      </c>
      <c r="Y58" s="2227">
        <v>0</v>
      </c>
    </row>
    <row r="59" spans="1:25" x14ac:dyDescent="0.25">
      <c r="A59" s="2226" t="s">
        <v>145</v>
      </c>
      <c r="B59" s="2226" t="s">
        <v>835</v>
      </c>
      <c r="C59" s="2227">
        <v>0</v>
      </c>
      <c r="D59" s="2226" t="s">
        <v>144</v>
      </c>
      <c r="E59" s="2227">
        <v>693</v>
      </c>
      <c r="F59" s="2227">
        <v>0</v>
      </c>
      <c r="G59" s="2227">
        <v>0</v>
      </c>
      <c r="H59" s="2226" t="s">
        <v>143</v>
      </c>
      <c r="I59" s="2227">
        <v>295</v>
      </c>
      <c r="J59" s="2226" t="s">
        <v>836</v>
      </c>
      <c r="K59" s="2226" t="s">
        <v>837</v>
      </c>
      <c r="L59" s="2227">
        <v>7</v>
      </c>
      <c r="M59" s="2226" t="s">
        <v>3</v>
      </c>
      <c r="N59" s="2226" t="s">
        <v>3</v>
      </c>
      <c r="O59" s="2227">
        <v>1</v>
      </c>
      <c r="P59" s="2228">
        <v>44335</v>
      </c>
      <c r="Q59" s="2227">
        <v>3</v>
      </c>
      <c r="R59" s="2227">
        <v>1</v>
      </c>
      <c r="S59" s="2227">
        <v>43</v>
      </c>
      <c r="T59" s="2227">
        <v>6</v>
      </c>
      <c r="U59" s="2227">
        <v>57</v>
      </c>
      <c r="V59" s="2226" t="s">
        <v>3</v>
      </c>
      <c r="W59" s="2227">
        <v>0</v>
      </c>
      <c r="X59" s="2227">
        <v>0</v>
      </c>
      <c r="Y59" s="2227">
        <v>0</v>
      </c>
    </row>
    <row r="60" spans="1:25" x14ac:dyDescent="0.25">
      <c r="A60" s="2226" t="s">
        <v>145</v>
      </c>
      <c r="B60" s="2226" t="s">
        <v>850</v>
      </c>
      <c r="C60" s="2227">
        <v>0</v>
      </c>
      <c r="D60" s="2226" t="s">
        <v>142</v>
      </c>
      <c r="E60" s="2227">
        <v>821</v>
      </c>
      <c r="F60" s="2227">
        <v>0</v>
      </c>
      <c r="G60" s="2227">
        <v>0</v>
      </c>
      <c r="H60" s="2226" t="s">
        <v>143</v>
      </c>
      <c r="I60" s="2227">
        <v>297</v>
      </c>
      <c r="J60" s="2226" t="s">
        <v>851</v>
      </c>
      <c r="K60" s="2226" t="s">
        <v>852</v>
      </c>
      <c r="L60" s="2227">
        <v>7</v>
      </c>
      <c r="M60" s="2226" t="s">
        <v>3</v>
      </c>
      <c r="N60" s="2226" t="s">
        <v>3</v>
      </c>
      <c r="O60" s="2227">
        <v>1</v>
      </c>
      <c r="P60" s="2228">
        <v>44336</v>
      </c>
      <c r="Q60" s="2227">
        <v>2</v>
      </c>
      <c r="R60" s="2227">
        <v>1</v>
      </c>
      <c r="S60" s="2227">
        <v>45</v>
      </c>
      <c r="T60" s="2227">
        <v>6</v>
      </c>
      <c r="U60" s="2227">
        <v>58</v>
      </c>
      <c r="V60" s="2226" t="s">
        <v>3</v>
      </c>
      <c r="W60" s="2227">
        <v>0</v>
      </c>
      <c r="X60" s="2227">
        <v>0</v>
      </c>
      <c r="Y60" s="2227">
        <v>0</v>
      </c>
    </row>
    <row r="61" spans="1:25" x14ac:dyDescent="0.25">
      <c r="A61" s="2226" t="s">
        <v>145</v>
      </c>
      <c r="B61" s="2226" t="s">
        <v>853</v>
      </c>
      <c r="C61" s="2227">
        <v>0</v>
      </c>
      <c r="D61" s="2226" t="s">
        <v>144</v>
      </c>
      <c r="E61" s="2227">
        <v>735</v>
      </c>
      <c r="F61" s="2227">
        <v>0</v>
      </c>
      <c r="G61" s="2227">
        <v>0</v>
      </c>
      <c r="H61" s="2226" t="s">
        <v>143</v>
      </c>
      <c r="I61" s="2227">
        <v>297</v>
      </c>
      <c r="J61" s="2226" t="s">
        <v>854</v>
      </c>
      <c r="K61" s="2226" t="s">
        <v>855</v>
      </c>
      <c r="L61" s="2227">
        <v>17</v>
      </c>
      <c r="M61" s="2226" t="s">
        <v>3</v>
      </c>
      <c r="N61" s="2226" t="s">
        <v>3</v>
      </c>
      <c r="O61" s="2227">
        <v>1</v>
      </c>
      <c r="P61" s="2228">
        <v>44336</v>
      </c>
      <c r="Q61" s="2227">
        <v>2</v>
      </c>
      <c r="R61" s="2227">
        <v>2</v>
      </c>
      <c r="S61" s="2227">
        <v>46</v>
      </c>
      <c r="T61" s="2227">
        <v>6</v>
      </c>
      <c r="U61" s="2227">
        <v>59</v>
      </c>
      <c r="V61" s="2226" t="s">
        <v>3</v>
      </c>
      <c r="W61" s="2227">
        <v>0</v>
      </c>
      <c r="X61" s="2227">
        <v>0</v>
      </c>
      <c r="Y61" s="2227">
        <v>0</v>
      </c>
    </row>
    <row r="62" spans="1:25" x14ac:dyDescent="0.25">
      <c r="A62" s="2226" t="s">
        <v>145</v>
      </c>
      <c r="B62" s="2226" t="s">
        <v>856</v>
      </c>
      <c r="C62" s="2227">
        <v>0</v>
      </c>
      <c r="D62" s="2226" t="s">
        <v>144</v>
      </c>
      <c r="E62" s="2227">
        <v>769</v>
      </c>
      <c r="F62" s="2227">
        <v>0</v>
      </c>
      <c r="G62" s="2227">
        <v>0</v>
      </c>
      <c r="H62" s="2226" t="s">
        <v>147</v>
      </c>
      <c r="I62" s="2227">
        <v>300</v>
      </c>
      <c r="J62" s="2226" t="s">
        <v>857</v>
      </c>
      <c r="K62" s="2226" t="s">
        <v>858</v>
      </c>
      <c r="L62" s="2227">
        <v>7</v>
      </c>
      <c r="M62" s="2226" t="s">
        <v>3</v>
      </c>
      <c r="N62" s="2226" t="s">
        <v>3</v>
      </c>
      <c r="O62" s="2227">
        <v>1</v>
      </c>
      <c r="P62" s="2228">
        <v>44336</v>
      </c>
      <c r="Q62" s="2227">
        <v>1</v>
      </c>
      <c r="R62" s="2227">
        <v>1</v>
      </c>
      <c r="S62" s="2227">
        <v>47</v>
      </c>
      <c r="T62" s="2227">
        <v>6</v>
      </c>
      <c r="U62" s="2227">
        <v>60</v>
      </c>
      <c r="V62" s="2226" t="s">
        <v>3</v>
      </c>
      <c r="W62" s="2227">
        <v>0</v>
      </c>
      <c r="X62" s="2227">
        <v>0</v>
      </c>
      <c r="Y62" s="2227">
        <v>0</v>
      </c>
    </row>
    <row r="63" spans="1:25" x14ac:dyDescent="0.25">
      <c r="A63" s="2226" t="s">
        <v>145</v>
      </c>
      <c r="B63" s="2226" t="s">
        <v>859</v>
      </c>
      <c r="C63" s="2227">
        <v>0</v>
      </c>
      <c r="D63" s="2226" t="s">
        <v>144</v>
      </c>
      <c r="E63" s="2227">
        <v>758</v>
      </c>
      <c r="F63" s="2227">
        <v>0</v>
      </c>
      <c r="G63" s="2227">
        <v>0</v>
      </c>
      <c r="H63" s="2226" t="s">
        <v>147</v>
      </c>
      <c r="I63" s="2227">
        <v>299</v>
      </c>
      <c r="J63" s="2226" t="s">
        <v>860</v>
      </c>
      <c r="K63" s="2226" t="s">
        <v>861</v>
      </c>
      <c r="L63" s="2227">
        <v>17</v>
      </c>
      <c r="M63" s="2226" t="s">
        <v>3</v>
      </c>
      <c r="N63" s="2226" t="s">
        <v>3</v>
      </c>
      <c r="O63" s="2227">
        <v>1</v>
      </c>
      <c r="P63" s="2228">
        <v>44336</v>
      </c>
      <c r="Q63" s="2227">
        <v>1</v>
      </c>
      <c r="R63" s="2227">
        <v>2</v>
      </c>
      <c r="S63" s="2227">
        <v>48</v>
      </c>
      <c r="T63" s="2227">
        <v>6</v>
      </c>
      <c r="U63" s="2227">
        <v>61</v>
      </c>
      <c r="V63" s="2226" t="s">
        <v>3</v>
      </c>
      <c r="W63" s="2227">
        <v>0</v>
      </c>
      <c r="X63" s="2227">
        <v>0</v>
      </c>
      <c r="Y63" s="2227">
        <v>0</v>
      </c>
    </row>
    <row r="64" spans="1:25" x14ac:dyDescent="0.25">
      <c r="A64" s="2226" t="s">
        <v>145</v>
      </c>
      <c r="B64" s="2226" t="s">
        <v>862</v>
      </c>
      <c r="C64" s="2227">
        <v>0</v>
      </c>
      <c r="D64" s="2226" t="s">
        <v>142</v>
      </c>
      <c r="E64" s="2227">
        <v>921</v>
      </c>
      <c r="F64" s="2227">
        <v>1</v>
      </c>
      <c r="G64" s="2227">
        <v>0</v>
      </c>
      <c r="H64" s="2226" t="s">
        <v>143</v>
      </c>
      <c r="I64" s="2227">
        <v>300</v>
      </c>
      <c r="J64" s="2226" t="s">
        <v>3</v>
      </c>
      <c r="K64" s="2226" t="s">
        <v>863</v>
      </c>
      <c r="L64" s="2227">
        <v>7</v>
      </c>
      <c r="M64" s="2226" t="s">
        <v>3</v>
      </c>
      <c r="N64" s="2226" t="s">
        <v>3</v>
      </c>
      <c r="O64" s="2227">
        <v>1</v>
      </c>
      <c r="P64" s="2228">
        <v>44336</v>
      </c>
      <c r="Q64" s="2227">
        <v>1</v>
      </c>
      <c r="R64" s="2227">
        <v>2</v>
      </c>
      <c r="S64" s="2227">
        <v>48</v>
      </c>
      <c r="T64" s="2227">
        <v>6</v>
      </c>
      <c r="U64" s="2227">
        <v>62</v>
      </c>
      <c r="V64" s="2226" t="s">
        <v>3</v>
      </c>
      <c r="W64" s="2227">
        <v>0</v>
      </c>
      <c r="X64" s="2227">
        <v>0</v>
      </c>
      <c r="Y64" s="2227">
        <v>0</v>
      </c>
    </row>
    <row r="65" spans="1:25" x14ac:dyDescent="0.25">
      <c r="A65" s="2226" t="s">
        <v>145</v>
      </c>
      <c r="B65" s="2226" t="s">
        <v>864</v>
      </c>
      <c r="C65" s="2227">
        <v>0</v>
      </c>
      <c r="D65" s="2226" t="s">
        <v>144</v>
      </c>
      <c r="E65" s="2227">
        <v>746</v>
      </c>
      <c r="F65" s="2227">
        <v>1</v>
      </c>
      <c r="G65" s="2227">
        <v>0</v>
      </c>
      <c r="H65" s="2226" t="s">
        <v>147</v>
      </c>
      <c r="I65" s="2227">
        <v>292</v>
      </c>
      <c r="J65" s="2226" t="s">
        <v>3</v>
      </c>
      <c r="K65" s="2226" t="s">
        <v>865</v>
      </c>
      <c r="L65" s="2227">
        <v>20</v>
      </c>
      <c r="M65" s="2226" t="s">
        <v>3</v>
      </c>
      <c r="N65" s="2226" t="s">
        <v>3</v>
      </c>
      <c r="O65" s="2227">
        <v>1</v>
      </c>
      <c r="P65" s="2228">
        <v>44338</v>
      </c>
      <c r="Q65" s="2227">
        <v>3</v>
      </c>
      <c r="R65" s="2227">
        <v>1</v>
      </c>
      <c r="S65" s="2227">
        <v>51</v>
      </c>
      <c r="T65" s="2227">
        <v>7</v>
      </c>
      <c r="U65" s="2227">
        <v>63</v>
      </c>
      <c r="V65" s="2226" t="s">
        <v>3</v>
      </c>
      <c r="W65" s="2227">
        <v>0</v>
      </c>
      <c r="X65" s="2227">
        <v>0</v>
      </c>
      <c r="Y65" s="2227">
        <v>0</v>
      </c>
    </row>
    <row r="66" spans="1:25" x14ac:dyDescent="0.25">
      <c r="A66" s="2226" t="s">
        <v>145</v>
      </c>
      <c r="B66" s="2226" t="s">
        <v>866</v>
      </c>
      <c r="C66" s="2227">
        <v>0</v>
      </c>
      <c r="D66" s="2226" t="s">
        <v>142</v>
      </c>
      <c r="E66" s="2227">
        <v>9999</v>
      </c>
      <c r="F66" s="2227">
        <v>1</v>
      </c>
      <c r="G66" s="2227">
        <v>0</v>
      </c>
      <c r="H66" s="2226" t="s">
        <v>147</v>
      </c>
      <c r="I66" s="2227">
        <v>292</v>
      </c>
      <c r="J66" s="2226" t="s">
        <v>3</v>
      </c>
      <c r="K66" s="2226" t="s">
        <v>867</v>
      </c>
      <c r="L66" s="2227">
        <v>7</v>
      </c>
      <c r="M66" s="2226" t="s">
        <v>3</v>
      </c>
      <c r="N66" s="2226" t="s">
        <v>3</v>
      </c>
      <c r="O66" s="2227">
        <v>1</v>
      </c>
      <c r="P66" s="2228">
        <v>44338</v>
      </c>
      <c r="Q66" s="2227">
        <v>3</v>
      </c>
      <c r="R66" s="2227">
        <v>2</v>
      </c>
      <c r="S66" s="2227">
        <v>52</v>
      </c>
      <c r="T66" s="2227">
        <v>7</v>
      </c>
      <c r="U66" s="2227">
        <v>64</v>
      </c>
      <c r="V66" s="2226" t="s">
        <v>3</v>
      </c>
      <c r="W66" s="2227">
        <v>0</v>
      </c>
      <c r="X66" s="2227">
        <v>0</v>
      </c>
      <c r="Y66" s="2227">
        <v>0</v>
      </c>
    </row>
    <row r="67" spans="1:25" x14ac:dyDescent="0.25">
      <c r="A67" s="2226" t="s">
        <v>145</v>
      </c>
      <c r="B67" s="2226" t="s">
        <v>868</v>
      </c>
      <c r="C67" s="2227">
        <v>1</v>
      </c>
      <c r="D67" s="2226" t="s">
        <v>142</v>
      </c>
      <c r="E67" s="2227">
        <v>831</v>
      </c>
      <c r="F67" s="2227">
        <v>0</v>
      </c>
      <c r="G67" s="2227">
        <v>0</v>
      </c>
      <c r="H67" s="2226" t="s">
        <v>147</v>
      </c>
      <c r="I67" s="2227">
        <v>294</v>
      </c>
      <c r="J67" s="2226" t="s">
        <v>688</v>
      </c>
      <c r="K67" s="2226" t="s">
        <v>869</v>
      </c>
      <c r="L67" s="2227">
        <v>4</v>
      </c>
      <c r="M67" s="2226" t="s">
        <v>3</v>
      </c>
      <c r="N67" s="2226" t="s">
        <v>3</v>
      </c>
      <c r="O67" s="2227">
        <v>1</v>
      </c>
      <c r="P67" s="2228">
        <v>44338</v>
      </c>
      <c r="Q67" s="2227">
        <v>3</v>
      </c>
      <c r="R67" s="2227">
        <v>2</v>
      </c>
      <c r="S67" s="2227">
        <v>52</v>
      </c>
      <c r="T67" s="2227">
        <v>7</v>
      </c>
      <c r="U67" s="2227">
        <v>65</v>
      </c>
      <c r="V67" s="2226" t="s">
        <v>3</v>
      </c>
      <c r="W67" s="2227">
        <v>0</v>
      </c>
      <c r="X67" s="2227">
        <v>0</v>
      </c>
      <c r="Y67" s="2227">
        <v>0</v>
      </c>
    </row>
    <row r="68" spans="1:25" x14ac:dyDescent="0.25">
      <c r="A68" s="2226" t="s">
        <v>145</v>
      </c>
      <c r="B68" s="2226" t="s">
        <v>870</v>
      </c>
      <c r="C68" s="2227">
        <v>0</v>
      </c>
      <c r="D68" s="2226" t="s">
        <v>142</v>
      </c>
      <c r="E68" s="2227">
        <v>743</v>
      </c>
      <c r="F68" s="2227">
        <v>0</v>
      </c>
      <c r="G68" s="2227">
        <v>0</v>
      </c>
      <c r="H68" s="2226" t="s">
        <v>147</v>
      </c>
      <c r="I68" s="2227">
        <v>297</v>
      </c>
      <c r="J68" s="2226" t="s">
        <v>871</v>
      </c>
      <c r="K68" s="2226" t="s">
        <v>872</v>
      </c>
      <c r="L68" s="2227">
        <v>17</v>
      </c>
      <c r="M68" s="2226" t="s">
        <v>3</v>
      </c>
      <c r="N68" s="2226" t="s">
        <v>873</v>
      </c>
      <c r="O68" s="2227">
        <v>1</v>
      </c>
      <c r="P68" s="2228">
        <v>44339</v>
      </c>
      <c r="Q68" s="2227">
        <v>2</v>
      </c>
      <c r="R68" s="2227">
        <v>1</v>
      </c>
      <c r="S68" s="2227">
        <v>53</v>
      </c>
      <c r="T68" s="2227">
        <v>7</v>
      </c>
      <c r="U68" s="2227">
        <v>66</v>
      </c>
      <c r="V68" s="2226" t="s">
        <v>3</v>
      </c>
      <c r="W68" s="2227">
        <v>0</v>
      </c>
      <c r="X68" s="2227">
        <v>0</v>
      </c>
      <c r="Y68" s="2227">
        <v>0</v>
      </c>
    </row>
    <row r="69" spans="1:25" x14ac:dyDescent="0.25">
      <c r="A69" s="2226" t="s">
        <v>145</v>
      </c>
      <c r="B69" s="2226" t="s">
        <v>874</v>
      </c>
      <c r="C69" s="2227">
        <v>0</v>
      </c>
      <c r="D69" s="2226" t="s">
        <v>142</v>
      </c>
      <c r="E69" s="2227">
        <v>968</v>
      </c>
      <c r="F69" s="2227">
        <v>0</v>
      </c>
      <c r="G69" s="2227">
        <v>0</v>
      </c>
      <c r="H69" s="2226" t="s">
        <v>147</v>
      </c>
      <c r="I69" s="2227">
        <v>298</v>
      </c>
      <c r="J69" s="2226" t="s">
        <v>696</v>
      </c>
      <c r="K69" s="2226" t="s">
        <v>875</v>
      </c>
      <c r="L69" s="2227">
        <v>7</v>
      </c>
      <c r="M69" s="2226" t="s">
        <v>3</v>
      </c>
      <c r="N69" s="2226" t="s">
        <v>3</v>
      </c>
      <c r="O69" s="2227">
        <v>1</v>
      </c>
      <c r="P69" s="2228">
        <v>44339</v>
      </c>
      <c r="Q69" s="2227">
        <v>2</v>
      </c>
      <c r="R69" s="2227">
        <v>2</v>
      </c>
      <c r="S69" s="2227">
        <v>54</v>
      </c>
      <c r="T69" s="2227">
        <v>7</v>
      </c>
      <c r="U69" s="2227">
        <v>67</v>
      </c>
      <c r="V69" s="2226" t="s">
        <v>3</v>
      </c>
      <c r="W69" s="2227">
        <v>0</v>
      </c>
      <c r="X69" s="2227">
        <v>0</v>
      </c>
      <c r="Y69" s="2227">
        <v>0</v>
      </c>
    </row>
    <row r="70" spans="1:25" x14ac:dyDescent="0.25">
      <c r="A70" s="2226" t="s">
        <v>145</v>
      </c>
      <c r="B70" s="2226" t="s">
        <v>876</v>
      </c>
      <c r="C70" s="2227">
        <v>0</v>
      </c>
      <c r="D70" s="2226" t="s">
        <v>144</v>
      </c>
      <c r="E70" s="2227">
        <v>701</v>
      </c>
      <c r="F70" s="2227">
        <v>0</v>
      </c>
      <c r="G70" s="2227">
        <v>0</v>
      </c>
      <c r="H70" s="2226" t="s">
        <v>143</v>
      </c>
      <c r="I70" s="2227">
        <v>298</v>
      </c>
      <c r="J70" s="2226" t="s">
        <v>877</v>
      </c>
      <c r="K70" s="2226" t="s">
        <v>878</v>
      </c>
      <c r="L70" s="2227">
        <v>17</v>
      </c>
      <c r="M70" s="2226" t="s">
        <v>3</v>
      </c>
      <c r="N70" s="2226" t="s">
        <v>3</v>
      </c>
      <c r="O70" s="2227">
        <v>1</v>
      </c>
      <c r="P70" s="2228">
        <v>44339</v>
      </c>
      <c r="Q70" s="2227">
        <v>1</v>
      </c>
      <c r="R70" s="2227">
        <v>1</v>
      </c>
      <c r="S70" s="2227">
        <v>55</v>
      </c>
      <c r="T70" s="2227">
        <v>7</v>
      </c>
      <c r="U70" s="2227">
        <v>68</v>
      </c>
      <c r="V70" s="2226" t="s">
        <v>3</v>
      </c>
      <c r="W70" s="2227">
        <v>0</v>
      </c>
      <c r="X70" s="2227">
        <v>0</v>
      </c>
      <c r="Y70" s="2227">
        <v>0</v>
      </c>
    </row>
    <row r="71" spans="1:25" x14ac:dyDescent="0.25">
      <c r="A71" s="2226" t="s">
        <v>145</v>
      </c>
      <c r="B71" s="2226" t="s">
        <v>879</v>
      </c>
      <c r="C71" s="2227">
        <v>1</v>
      </c>
      <c r="D71" s="2226" t="s">
        <v>144</v>
      </c>
      <c r="E71" s="2227">
        <v>804</v>
      </c>
      <c r="F71" s="2227">
        <v>0</v>
      </c>
      <c r="G71" s="2227">
        <v>0</v>
      </c>
      <c r="H71" s="2226" t="s">
        <v>147</v>
      </c>
      <c r="I71" s="2227">
        <v>299</v>
      </c>
      <c r="J71" s="2226" t="s">
        <v>699</v>
      </c>
      <c r="K71" s="2226" t="s">
        <v>880</v>
      </c>
      <c r="L71" s="2227">
        <v>4</v>
      </c>
      <c r="M71" s="2226" t="s">
        <v>3</v>
      </c>
      <c r="N71" s="2226" t="s">
        <v>3</v>
      </c>
      <c r="O71" s="2227">
        <v>1</v>
      </c>
      <c r="P71" s="2228">
        <v>44339</v>
      </c>
      <c r="Q71" s="2227">
        <v>1</v>
      </c>
      <c r="R71" s="2227">
        <v>2</v>
      </c>
      <c r="S71" s="2227">
        <v>56</v>
      </c>
      <c r="T71" s="2227">
        <v>7</v>
      </c>
      <c r="U71" s="2227">
        <v>69</v>
      </c>
      <c r="V71" s="2226" t="s">
        <v>3</v>
      </c>
      <c r="W71" s="2227">
        <v>0</v>
      </c>
      <c r="X71" s="2227">
        <v>0</v>
      </c>
      <c r="Y71" s="2227">
        <v>0</v>
      </c>
    </row>
    <row r="72" spans="1:25" x14ac:dyDescent="0.25">
      <c r="A72" s="2226" t="s">
        <v>145</v>
      </c>
      <c r="B72" s="2226" t="s">
        <v>881</v>
      </c>
      <c r="C72" s="2227">
        <v>1</v>
      </c>
      <c r="D72" s="2226" t="s">
        <v>144</v>
      </c>
      <c r="E72" s="2227">
        <v>800</v>
      </c>
      <c r="F72" s="2227">
        <v>0</v>
      </c>
      <c r="G72" s="2227">
        <v>0</v>
      </c>
      <c r="H72" s="2226" t="s">
        <v>143</v>
      </c>
      <c r="I72" s="2227">
        <v>300</v>
      </c>
      <c r="J72" s="2226" t="s">
        <v>726</v>
      </c>
      <c r="K72" s="2226" t="s">
        <v>882</v>
      </c>
      <c r="L72" s="2227">
        <v>4</v>
      </c>
      <c r="M72" s="2226" t="s">
        <v>3</v>
      </c>
      <c r="N72" s="2226" t="s">
        <v>3</v>
      </c>
      <c r="O72" s="2227">
        <v>1</v>
      </c>
      <c r="P72" s="2228">
        <v>44339</v>
      </c>
      <c r="Q72" s="2227">
        <v>1</v>
      </c>
      <c r="R72" s="2227">
        <v>2</v>
      </c>
      <c r="S72" s="2227">
        <v>56</v>
      </c>
      <c r="T72" s="2227">
        <v>7</v>
      </c>
      <c r="U72" s="2227">
        <v>70</v>
      </c>
      <c r="V72" s="2226" t="s">
        <v>3</v>
      </c>
      <c r="W72" s="2227">
        <v>0</v>
      </c>
      <c r="X72" s="2227">
        <v>0</v>
      </c>
      <c r="Y72" s="2227">
        <v>0</v>
      </c>
    </row>
    <row r="73" spans="1:25" x14ac:dyDescent="0.25">
      <c r="A73" s="2226" t="s">
        <v>145</v>
      </c>
      <c r="B73" s="2226" t="s">
        <v>883</v>
      </c>
      <c r="C73" s="2227">
        <v>0</v>
      </c>
      <c r="D73" s="2226" t="s">
        <v>144</v>
      </c>
      <c r="E73" s="2227">
        <v>764</v>
      </c>
      <c r="F73" s="2227">
        <v>0</v>
      </c>
      <c r="G73" s="2227">
        <v>0</v>
      </c>
      <c r="H73" s="2226" t="s">
        <v>147</v>
      </c>
      <c r="I73" s="2227">
        <v>295</v>
      </c>
      <c r="J73" s="2226" t="s">
        <v>884</v>
      </c>
      <c r="K73" s="2226" t="s">
        <v>831</v>
      </c>
      <c r="L73" s="2227">
        <v>7</v>
      </c>
      <c r="M73" s="2226" t="s">
        <v>3</v>
      </c>
      <c r="N73" s="2226" t="s">
        <v>3</v>
      </c>
      <c r="O73" s="2227">
        <v>1</v>
      </c>
      <c r="P73" s="2228">
        <v>44341</v>
      </c>
      <c r="Q73" s="2227">
        <v>3</v>
      </c>
      <c r="R73" s="2227">
        <v>1</v>
      </c>
      <c r="S73" s="2227">
        <v>59</v>
      </c>
      <c r="T73" s="2227">
        <v>8</v>
      </c>
      <c r="U73" s="2227">
        <v>71</v>
      </c>
      <c r="V73" s="2226" t="s">
        <v>3</v>
      </c>
      <c r="W73" s="2227">
        <v>0</v>
      </c>
      <c r="X73" s="2227">
        <v>0</v>
      </c>
      <c r="Y73" s="2227">
        <v>0</v>
      </c>
    </row>
    <row r="74" spans="1:25" x14ac:dyDescent="0.25">
      <c r="A74" s="2226" t="s">
        <v>145</v>
      </c>
      <c r="B74" s="2226" t="s">
        <v>885</v>
      </c>
      <c r="C74" s="2227">
        <v>1</v>
      </c>
      <c r="D74" s="2226" t="s">
        <v>142</v>
      </c>
      <c r="E74" s="2227">
        <v>993</v>
      </c>
      <c r="F74" s="2227">
        <v>1</v>
      </c>
      <c r="G74" s="2227">
        <v>1</v>
      </c>
      <c r="H74" s="2226" t="s">
        <v>143</v>
      </c>
      <c r="I74" s="2227">
        <v>289</v>
      </c>
      <c r="J74" s="2226" t="s">
        <v>3</v>
      </c>
      <c r="K74" s="2226" t="s">
        <v>165</v>
      </c>
      <c r="L74" s="2227">
        <v>4</v>
      </c>
      <c r="M74" s="2226" t="s">
        <v>3</v>
      </c>
      <c r="N74" s="2226" t="s">
        <v>3</v>
      </c>
      <c r="O74" s="2227">
        <v>1</v>
      </c>
      <c r="P74" s="2228">
        <v>44341</v>
      </c>
      <c r="Q74" s="2227">
        <v>3</v>
      </c>
      <c r="R74" s="2227">
        <v>2</v>
      </c>
      <c r="S74" s="2227">
        <v>60</v>
      </c>
      <c r="T74" s="2227">
        <v>8</v>
      </c>
      <c r="U74" s="2227">
        <v>72</v>
      </c>
      <c r="V74" s="2226" t="s">
        <v>3</v>
      </c>
      <c r="W74" s="2227">
        <v>0</v>
      </c>
      <c r="X74" s="2227">
        <v>0</v>
      </c>
      <c r="Y74" s="2227">
        <v>0</v>
      </c>
    </row>
    <row r="75" spans="1:25" x14ac:dyDescent="0.25">
      <c r="A75" s="2226" t="s">
        <v>145</v>
      </c>
      <c r="B75" s="2226" t="s">
        <v>886</v>
      </c>
      <c r="C75" s="2227">
        <v>0</v>
      </c>
      <c r="D75" s="2226" t="s">
        <v>144</v>
      </c>
      <c r="E75" s="2227">
        <v>911</v>
      </c>
      <c r="F75" s="2227">
        <v>0</v>
      </c>
      <c r="G75" s="2227">
        <v>1</v>
      </c>
      <c r="H75" s="2226" t="s">
        <v>143</v>
      </c>
      <c r="I75" s="2227">
        <v>291</v>
      </c>
      <c r="J75" s="2226" t="s">
        <v>887</v>
      </c>
      <c r="K75" s="2226" t="s">
        <v>888</v>
      </c>
      <c r="L75" s="2227">
        <v>7</v>
      </c>
      <c r="M75" s="2226" t="s">
        <v>3</v>
      </c>
      <c r="N75" s="2226" t="s">
        <v>3</v>
      </c>
      <c r="O75" s="2227">
        <v>1</v>
      </c>
      <c r="P75" s="2228">
        <v>44341</v>
      </c>
      <c r="Q75" s="2227">
        <v>3</v>
      </c>
      <c r="R75" s="2227">
        <v>2</v>
      </c>
      <c r="S75" s="2227">
        <v>60</v>
      </c>
      <c r="T75" s="2227">
        <v>8</v>
      </c>
      <c r="U75" s="2227">
        <v>73</v>
      </c>
      <c r="V75" s="2226" t="s">
        <v>3</v>
      </c>
      <c r="W75" s="2227">
        <v>0</v>
      </c>
      <c r="X75" s="2227">
        <v>0</v>
      </c>
      <c r="Y75" s="2227">
        <v>0</v>
      </c>
    </row>
    <row r="76" spans="1:25" x14ac:dyDescent="0.25">
      <c r="A76" s="2226" t="s">
        <v>145</v>
      </c>
      <c r="B76" s="2226" t="s">
        <v>889</v>
      </c>
      <c r="C76" s="2227">
        <v>0</v>
      </c>
      <c r="D76" s="2226" t="s">
        <v>144</v>
      </c>
      <c r="E76" s="2227">
        <v>825</v>
      </c>
      <c r="F76" s="2227">
        <v>0</v>
      </c>
      <c r="G76" s="2227">
        <v>1</v>
      </c>
      <c r="H76" s="2226" t="s">
        <v>143</v>
      </c>
      <c r="I76" s="2227">
        <v>293</v>
      </c>
      <c r="J76" s="2226" t="s">
        <v>890</v>
      </c>
      <c r="K76" s="2226" t="s">
        <v>891</v>
      </c>
      <c r="L76" s="2227">
        <v>7</v>
      </c>
      <c r="M76" s="2226" t="s">
        <v>3</v>
      </c>
      <c r="N76" s="2226" t="s">
        <v>3</v>
      </c>
      <c r="O76" s="2227">
        <v>1</v>
      </c>
      <c r="P76" s="2228">
        <v>44341</v>
      </c>
      <c r="Q76" s="2227">
        <v>3</v>
      </c>
      <c r="R76" s="2227">
        <v>2</v>
      </c>
      <c r="S76" s="2227">
        <v>60</v>
      </c>
      <c r="T76" s="2227">
        <v>8</v>
      </c>
      <c r="U76" s="2227">
        <v>74</v>
      </c>
      <c r="V76" s="2226" t="s">
        <v>3</v>
      </c>
      <c r="W76" s="2227">
        <v>0</v>
      </c>
      <c r="X76" s="2227">
        <v>0</v>
      </c>
      <c r="Y76" s="2227">
        <v>0</v>
      </c>
    </row>
    <row r="77" spans="1:25" x14ac:dyDescent="0.25">
      <c r="A77" s="2226" t="s">
        <v>145</v>
      </c>
      <c r="B77" s="2226" t="s">
        <v>892</v>
      </c>
      <c r="C77" s="2227">
        <v>0</v>
      </c>
      <c r="D77" s="2226" t="s">
        <v>144</v>
      </c>
      <c r="E77" s="2227">
        <v>701</v>
      </c>
      <c r="F77" s="2227">
        <v>0</v>
      </c>
      <c r="G77" s="2227">
        <v>1</v>
      </c>
      <c r="H77" s="2226" t="s">
        <v>147</v>
      </c>
      <c r="I77" s="2227">
        <v>294</v>
      </c>
      <c r="J77" s="2226" t="s">
        <v>893</v>
      </c>
      <c r="K77" s="2226" t="s">
        <v>894</v>
      </c>
      <c r="L77" s="2227">
        <v>7</v>
      </c>
      <c r="M77" s="2226" t="s">
        <v>3</v>
      </c>
      <c r="N77" s="2226" t="s">
        <v>3</v>
      </c>
      <c r="O77" s="2227">
        <v>1</v>
      </c>
      <c r="P77" s="2228">
        <v>44341</v>
      </c>
      <c r="Q77" s="2227">
        <v>3</v>
      </c>
      <c r="R77" s="2227">
        <v>2</v>
      </c>
      <c r="S77" s="2227">
        <v>60</v>
      </c>
      <c r="T77" s="2227">
        <v>8</v>
      </c>
      <c r="U77" s="2227">
        <v>75</v>
      </c>
      <c r="V77" s="2226" t="s">
        <v>3</v>
      </c>
      <c r="W77" s="2227">
        <v>0</v>
      </c>
      <c r="X77" s="2227">
        <v>0</v>
      </c>
      <c r="Y77" s="2227">
        <v>0</v>
      </c>
    </row>
    <row r="78" spans="1:25" x14ac:dyDescent="0.25">
      <c r="A78" s="2226" t="s">
        <v>145</v>
      </c>
      <c r="B78" s="2226" t="s">
        <v>830</v>
      </c>
      <c r="C78" s="2227">
        <v>0</v>
      </c>
      <c r="D78" s="2226" t="s">
        <v>144</v>
      </c>
      <c r="E78" s="2227">
        <v>799</v>
      </c>
      <c r="F78" s="2227">
        <v>0</v>
      </c>
      <c r="G78" s="2227">
        <v>0</v>
      </c>
      <c r="H78" s="2226" t="s">
        <v>147</v>
      </c>
      <c r="I78" s="2227">
        <v>296.5</v>
      </c>
      <c r="J78" s="2226" t="s">
        <v>895</v>
      </c>
      <c r="K78" s="2226" t="s">
        <v>786</v>
      </c>
      <c r="L78" s="2227">
        <v>7</v>
      </c>
      <c r="M78" s="2226" t="s">
        <v>3</v>
      </c>
      <c r="N78" s="2226" t="s">
        <v>3</v>
      </c>
      <c r="O78" s="2227">
        <v>1</v>
      </c>
      <c r="P78" s="2228">
        <v>44342</v>
      </c>
      <c r="Q78" s="2227">
        <v>2</v>
      </c>
      <c r="R78" s="2227">
        <v>1</v>
      </c>
      <c r="S78" s="2227">
        <v>61</v>
      </c>
      <c r="T78" s="2227">
        <v>8</v>
      </c>
      <c r="U78" s="2227">
        <v>76</v>
      </c>
      <c r="V78" s="2226" t="s">
        <v>3</v>
      </c>
      <c r="W78" s="2227">
        <v>0</v>
      </c>
      <c r="X78" s="2227">
        <v>0</v>
      </c>
      <c r="Y78" s="2227">
        <v>0</v>
      </c>
    </row>
    <row r="79" spans="1:25" x14ac:dyDescent="0.25">
      <c r="A79" s="2226" t="s">
        <v>145</v>
      </c>
      <c r="B79" s="2226" t="s">
        <v>833</v>
      </c>
      <c r="C79" s="2227">
        <v>0</v>
      </c>
      <c r="D79" s="2226" t="s">
        <v>144</v>
      </c>
      <c r="E79" s="2227">
        <v>842</v>
      </c>
      <c r="F79" s="2227">
        <v>0</v>
      </c>
      <c r="G79" s="2227">
        <v>0</v>
      </c>
      <c r="H79" s="2226" t="s">
        <v>147</v>
      </c>
      <c r="I79" s="2227">
        <v>297</v>
      </c>
      <c r="J79" s="2226" t="s">
        <v>896</v>
      </c>
      <c r="K79" s="2226" t="s">
        <v>897</v>
      </c>
      <c r="L79" s="2227">
        <v>7</v>
      </c>
      <c r="M79" s="2226" t="s">
        <v>3</v>
      </c>
      <c r="N79" s="2226" t="s">
        <v>3</v>
      </c>
      <c r="O79" s="2227">
        <v>1</v>
      </c>
      <c r="P79" s="2228">
        <v>44342</v>
      </c>
      <c r="Q79" s="2227">
        <v>2</v>
      </c>
      <c r="R79" s="2227">
        <v>1</v>
      </c>
      <c r="S79" s="2227">
        <v>61</v>
      </c>
      <c r="T79" s="2227">
        <v>8</v>
      </c>
      <c r="U79" s="2227">
        <v>77</v>
      </c>
      <c r="V79" s="2226" t="s">
        <v>3</v>
      </c>
      <c r="W79" s="2227">
        <v>0</v>
      </c>
      <c r="X79" s="2227">
        <v>0</v>
      </c>
      <c r="Y79" s="2227">
        <v>0</v>
      </c>
    </row>
    <row r="80" spans="1:25" x14ac:dyDescent="0.25">
      <c r="A80" s="2226" t="s">
        <v>145</v>
      </c>
      <c r="B80" s="2226" t="s">
        <v>898</v>
      </c>
      <c r="C80" s="2227">
        <v>0</v>
      </c>
      <c r="D80" s="2226" t="s">
        <v>142</v>
      </c>
      <c r="E80" s="2227">
        <v>851</v>
      </c>
      <c r="F80" s="2227">
        <v>0</v>
      </c>
      <c r="G80" s="2227">
        <v>1</v>
      </c>
      <c r="H80" s="2226" t="s">
        <v>143</v>
      </c>
      <c r="I80" s="2227">
        <v>296.5</v>
      </c>
      <c r="J80" s="2226" t="s">
        <v>899</v>
      </c>
      <c r="K80" s="2226" t="s">
        <v>900</v>
      </c>
      <c r="L80" s="2227">
        <v>17</v>
      </c>
      <c r="M80" s="2226" t="s">
        <v>3</v>
      </c>
      <c r="N80" s="2226" t="s">
        <v>3</v>
      </c>
      <c r="O80" s="2227">
        <v>1</v>
      </c>
      <c r="P80" s="2228">
        <v>44342</v>
      </c>
      <c r="Q80" s="2227">
        <v>2</v>
      </c>
      <c r="R80" s="2227">
        <v>2</v>
      </c>
      <c r="S80" s="2227">
        <v>62</v>
      </c>
      <c r="T80" s="2227">
        <v>8</v>
      </c>
      <c r="U80" s="2227">
        <v>78</v>
      </c>
      <c r="V80" s="2226" t="s">
        <v>3</v>
      </c>
      <c r="W80" s="2227">
        <v>0</v>
      </c>
      <c r="X80" s="2227">
        <v>0</v>
      </c>
      <c r="Y80" s="2227">
        <v>0</v>
      </c>
    </row>
    <row r="81" spans="1:25" x14ac:dyDescent="0.25">
      <c r="A81" s="2226" t="s">
        <v>145</v>
      </c>
      <c r="B81" s="2226" t="s">
        <v>901</v>
      </c>
      <c r="C81" s="2227">
        <v>0</v>
      </c>
      <c r="D81" s="2226" t="s">
        <v>144</v>
      </c>
      <c r="E81" s="2227">
        <v>722</v>
      </c>
      <c r="F81" s="2227">
        <v>0</v>
      </c>
      <c r="G81" s="2227">
        <v>0</v>
      </c>
      <c r="H81" s="2226" t="s">
        <v>147</v>
      </c>
      <c r="I81" s="2227">
        <v>297</v>
      </c>
      <c r="J81" s="2226" t="s">
        <v>902</v>
      </c>
      <c r="K81" s="2226" t="s">
        <v>903</v>
      </c>
      <c r="L81" s="2227">
        <v>7</v>
      </c>
      <c r="M81" s="2226" t="s">
        <v>3</v>
      </c>
      <c r="N81" s="2226" t="s">
        <v>3</v>
      </c>
      <c r="O81" s="2227">
        <v>1</v>
      </c>
      <c r="P81" s="2228">
        <v>44342</v>
      </c>
      <c r="Q81" s="2227">
        <v>2</v>
      </c>
      <c r="R81" s="2227">
        <v>2</v>
      </c>
      <c r="S81" s="2227">
        <v>62</v>
      </c>
      <c r="T81" s="2227">
        <v>8</v>
      </c>
      <c r="U81" s="2227">
        <v>79</v>
      </c>
      <c r="V81" s="2226" t="s">
        <v>3</v>
      </c>
      <c r="W81" s="2227">
        <v>0</v>
      </c>
      <c r="X81" s="2227">
        <v>0</v>
      </c>
      <c r="Y81" s="2227">
        <v>0</v>
      </c>
    </row>
    <row r="82" spans="1:25" x14ac:dyDescent="0.25">
      <c r="A82" s="2226" t="s">
        <v>145</v>
      </c>
      <c r="B82" s="2226" t="s">
        <v>904</v>
      </c>
      <c r="C82" s="2227">
        <v>0</v>
      </c>
      <c r="D82" s="2226" t="s">
        <v>144</v>
      </c>
      <c r="E82" s="2227">
        <v>752</v>
      </c>
      <c r="F82" s="2227">
        <v>0</v>
      </c>
      <c r="G82" s="2227">
        <v>1</v>
      </c>
      <c r="H82" s="2226" t="s">
        <v>147</v>
      </c>
      <c r="I82" s="2227">
        <v>297</v>
      </c>
      <c r="J82" s="2226" t="s">
        <v>905</v>
      </c>
      <c r="K82" s="2226" t="s">
        <v>906</v>
      </c>
      <c r="L82" s="2227">
        <v>7</v>
      </c>
      <c r="M82" s="2226" t="s">
        <v>3</v>
      </c>
      <c r="N82" s="2226" t="s">
        <v>3</v>
      </c>
      <c r="O82" s="2227">
        <v>1</v>
      </c>
      <c r="P82" s="2228">
        <v>44342</v>
      </c>
      <c r="Q82" s="2227">
        <v>2</v>
      </c>
      <c r="R82" s="2227">
        <v>2</v>
      </c>
      <c r="S82" s="2227">
        <v>62</v>
      </c>
      <c r="T82" s="2227">
        <v>8</v>
      </c>
      <c r="U82" s="2227">
        <v>80</v>
      </c>
      <c r="V82" s="2226" t="s">
        <v>3</v>
      </c>
      <c r="W82" s="2227">
        <v>0</v>
      </c>
      <c r="X82" s="2227">
        <v>0</v>
      </c>
      <c r="Y82" s="2227">
        <v>0</v>
      </c>
    </row>
    <row r="83" spans="1:25" x14ac:dyDescent="0.25">
      <c r="A83" s="2226" t="s">
        <v>145</v>
      </c>
      <c r="B83" s="2226" t="s">
        <v>907</v>
      </c>
      <c r="C83" s="2227">
        <v>0</v>
      </c>
      <c r="D83" s="2226" t="s">
        <v>144</v>
      </c>
      <c r="E83" s="2227">
        <v>794</v>
      </c>
      <c r="F83" s="2227">
        <v>0</v>
      </c>
      <c r="G83" s="2227">
        <v>0</v>
      </c>
      <c r="H83" s="2226" t="s">
        <v>143</v>
      </c>
      <c r="I83" s="2227">
        <v>297</v>
      </c>
      <c r="J83" s="2226" t="s">
        <v>908</v>
      </c>
      <c r="K83" s="2226" t="s">
        <v>701</v>
      </c>
      <c r="L83" s="2227">
        <v>7</v>
      </c>
      <c r="M83" s="2226" t="s">
        <v>3</v>
      </c>
      <c r="N83" s="2226" t="s">
        <v>3</v>
      </c>
      <c r="O83" s="2227">
        <v>1</v>
      </c>
      <c r="P83" s="2228">
        <v>44342</v>
      </c>
      <c r="Q83" s="2227">
        <v>2</v>
      </c>
      <c r="R83" s="2227">
        <v>2</v>
      </c>
      <c r="S83" s="2227">
        <v>62</v>
      </c>
      <c r="T83" s="2227">
        <v>8</v>
      </c>
      <c r="U83" s="2227">
        <v>81</v>
      </c>
      <c r="V83" s="2226" t="s">
        <v>3</v>
      </c>
      <c r="W83" s="2227">
        <v>0</v>
      </c>
      <c r="X83" s="2227">
        <v>0</v>
      </c>
      <c r="Y83" s="2227">
        <v>0</v>
      </c>
    </row>
    <row r="84" spans="1:25" x14ac:dyDescent="0.25">
      <c r="A84" s="2226" t="s">
        <v>145</v>
      </c>
      <c r="B84" s="2226" t="s">
        <v>836</v>
      </c>
      <c r="C84" s="2227">
        <v>0</v>
      </c>
      <c r="D84" s="2226" t="s">
        <v>144</v>
      </c>
      <c r="E84" s="2227">
        <v>764</v>
      </c>
      <c r="F84" s="2227">
        <v>0</v>
      </c>
      <c r="G84" s="2227">
        <v>0</v>
      </c>
      <c r="H84" s="2226" t="s">
        <v>143</v>
      </c>
      <c r="I84" s="2227">
        <v>300</v>
      </c>
      <c r="J84" s="2226" t="s">
        <v>909</v>
      </c>
      <c r="K84" s="2226" t="s">
        <v>910</v>
      </c>
      <c r="L84" s="2227">
        <v>7</v>
      </c>
      <c r="M84" s="2226" t="s">
        <v>3</v>
      </c>
      <c r="N84" s="2226" t="s">
        <v>3</v>
      </c>
      <c r="O84" s="2227">
        <v>1</v>
      </c>
      <c r="P84" s="2228">
        <v>44342</v>
      </c>
      <c r="Q84" s="2227">
        <v>1</v>
      </c>
      <c r="R84" s="2227">
        <v>1</v>
      </c>
      <c r="S84" s="2227">
        <v>63</v>
      </c>
      <c r="T84" s="2227">
        <v>9</v>
      </c>
      <c r="U84" s="2227">
        <v>82</v>
      </c>
      <c r="V84" s="2226" t="s">
        <v>3</v>
      </c>
      <c r="W84" s="2227">
        <v>0</v>
      </c>
      <c r="X84" s="2227">
        <v>0</v>
      </c>
      <c r="Y84" s="2227">
        <v>0</v>
      </c>
    </row>
    <row r="85" spans="1:25" x14ac:dyDescent="0.25">
      <c r="A85" s="2226" t="s">
        <v>145</v>
      </c>
      <c r="B85" s="2226" t="s">
        <v>911</v>
      </c>
      <c r="C85" s="2227">
        <v>1</v>
      </c>
      <c r="D85" s="2226" t="s">
        <v>144</v>
      </c>
      <c r="E85" s="2227">
        <v>819</v>
      </c>
      <c r="F85" s="2227">
        <v>1</v>
      </c>
      <c r="G85" s="2227">
        <v>1</v>
      </c>
      <c r="H85" s="2226" t="s">
        <v>147</v>
      </c>
      <c r="I85" s="2227">
        <v>300</v>
      </c>
      <c r="J85" s="2226" t="s">
        <v>3</v>
      </c>
      <c r="K85" s="2226" t="s">
        <v>912</v>
      </c>
      <c r="L85" s="2227">
        <v>4</v>
      </c>
      <c r="M85" s="2226" t="s">
        <v>3</v>
      </c>
      <c r="N85" s="2226" t="s">
        <v>3</v>
      </c>
      <c r="O85" s="2227">
        <v>1</v>
      </c>
      <c r="P85" s="2228">
        <v>44342</v>
      </c>
      <c r="Q85" s="2227">
        <v>1</v>
      </c>
      <c r="R85" s="2227">
        <v>2</v>
      </c>
      <c r="S85" s="2227">
        <v>64</v>
      </c>
      <c r="T85" s="2227">
        <v>8</v>
      </c>
      <c r="U85" s="2227">
        <v>83</v>
      </c>
      <c r="V85" s="2226" t="s">
        <v>3</v>
      </c>
      <c r="W85" s="2227">
        <v>0</v>
      </c>
      <c r="X85" s="2227">
        <v>0</v>
      </c>
      <c r="Y85" s="2227">
        <v>0</v>
      </c>
    </row>
    <row r="86" spans="1:25" x14ac:dyDescent="0.25">
      <c r="A86" s="2226" t="s">
        <v>145</v>
      </c>
      <c r="B86" s="2226" t="s">
        <v>913</v>
      </c>
      <c r="C86" s="2227">
        <v>1</v>
      </c>
      <c r="D86" s="2226" t="s">
        <v>144</v>
      </c>
      <c r="E86" s="2227">
        <v>778</v>
      </c>
      <c r="F86" s="2227">
        <v>0</v>
      </c>
      <c r="G86" s="2227">
        <v>0</v>
      </c>
      <c r="H86" s="2226" t="s">
        <v>143</v>
      </c>
      <c r="I86" s="2227">
        <v>301</v>
      </c>
      <c r="J86" s="2226" t="s">
        <v>914</v>
      </c>
      <c r="K86" s="2226" t="s">
        <v>915</v>
      </c>
      <c r="L86" s="2227">
        <v>4</v>
      </c>
      <c r="M86" s="2226" t="s">
        <v>3</v>
      </c>
      <c r="N86" s="2226" t="s">
        <v>3</v>
      </c>
      <c r="O86" s="2227">
        <v>1</v>
      </c>
      <c r="P86" s="2228">
        <v>44342</v>
      </c>
      <c r="Q86" s="2227">
        <v>1</v>
      </c>
      <c r="R86" s="2227">
        <v>2</v>
      </c>
      <c r="S86" s="2227">
        <v>64</v>
      </c>
      <c r="T86" s="2227">
        <v>8</v>
      </c>
      <c r="U86" s="2227">
        <v>84</v>
      </c>
      <c r="V86" s="2226" t="s">
        <v>3</v>
      </c>
      <c r="W86" s="2227">
        <v>0</v>
      </c>
      <c r="X86" s="2227">
        <v>0</v>
      </c>
      <c r="Y86" s="2227">
        <v>0</v>
      </c>
    </row>
    <row r="3991" spans="15:15" x14ac:dyDescent="0.25">
      <c r="O3991" t="s">
        <v>174</v>
      </c>
    </row>
  </sheetData>
  <mergeCells count="1">
    <mergeCell ref="AA1:AB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7003"/>
  <sheetViews>
    <sheetView zoomScale="85" zoomScaleNormal="85" workbookViewId="0"/>
  </sheetViews>
  <sheetFormatPr defaultColWidth="9.1796875" defaultRowHeight="12.5" x14ac:dyDescent="0.25"/>
  <cols>
    <col min="1" max="16384" width="9.1796875" style="363"/>
  </cols>
  <sheetData>
    <row r="1" spans="1:31" ht="13" thickBot="1" x14ac:dyDescent="0.3"/>
    <row r="2" spans="1:31" ht="13" x14ac:dyDescent="0.3">
      <c r="A2" s="395" t="s">
        <v>172</v>
      </c>
      <c r="B2" s="389"/>
      <c r="C2" s="389"/>
      <c r="D2" s="389"/>
      <c r="E2" s="389"/>
      <c r="F2" s="389"/>
      <c r="G2" s="389"/>
      <c r="H2" s="371"/>
      <c r="I2" s="371"/>
      <c r="J2" s="371"/>
      <c r="K2" s="371"/>
      <c r="L2" s="371"/>
      <c r="M2" s="371"/>
      <c r="N2" s="371"/>
      <c r="O2" s="371"/>
      <c r="P2" s="371"/>
      <c r="Q2" s="371"/>
      <c r="R2" s="371"/>
      <c r="S2" s="371"/>
      <c r="T2" s="371"/>
      <c r="U2" s="371"/>
      <c r="V2" s="371"/>
      <c r="W2" s="371"/>
      <c r="X2" s="371"/>
      <c r="Y2" s="371"/>
      <c r="Z2" s="371"/>
      <c r="AA2" s="371"/>
      <c r="AB2" s="371"/>
      <c r="AC2" s="371"/>
      <c r="AD2" s="371"/>
      <c r="AE2" s="370"/>
    </row>
    <row r="3" spans="1:31" x14ac:dyDescent="0.25">
      <c r="A3" s="382" t="s">
        <v>98</v>
      </c>
      <c r="B3" s="381" t="s">
        <v>0</v>
      </c>
      <c r="C3" s="381" t="s">
        <v>29</v>
      </c>
      <c r="D3" s="381" t="s">
        <v>99</v>
      </c>
      <c r="E3" s="381" t="s">
        <v>100</v>
      </c>
      <c r="F3" s="381" t="s">
        <v>101</v>
      </c>
      <c r="G3" s="381" t="s">
        <v>102</v>
      </c>
      <c r="H3" s="381" t="s">
        <v>103</v>
      </c>
      <c r="I3" s="381" t="s">
        <v>21</v>
      </c>
      <c r="J3" s="381" t="s">
        <v>104</v>
      </c>
      <c r="K3" s="381" t="s">
        <v>105</v>
      </c>
      <c r="L3" s="381" t="s">
        <v>106</v>
      </c>
      <c r="M3" s="381" t="s">
        <v>107</v>
      </c>
      <c r="N3" s="381" t="s">
        <v>108</v>
      </c>
      <c r="O3" s="381" t="s">
        <v>109</v>
      </c>
      <c r="P3" s="381" t="s">
        <v>110</v>
      </c>
      <c r="Q3" s="381" t="s">
        <v>111</v>
      </c>
      <c r="R3" s="381" t="s">
        <v>112</v>
      </c>
      <c r="S3" s="381" t="s">
        <v>113</v>
      </c>
      <c r="T3" s="381" t="s">
        <v>114</v>
      </c>
      <c r="U3" s="381" t="s">
        <v>115</v>
      </c>
      <c r="V3" s="381" t="s">
        <v>116</v>
      </c>
      <c r="W3" s="381" t="s">
        <v>117</v>
      </c>
      <c r="X3" s="365"/>
      <c r="Y3" s="365"/>
      <c r="Z3" s="365"/>
      <c r="AA3" s="365"/>
      <c r="AB3" s="365"/>
      <c r="AC3" s="365"/>
      <c r="AD3" s="365"/>
      <c r="AE3" s="364"/>
    </row>
    <row r="4" spans="1:31" x14ac:dyDescent="0.25">
      <c r="A4" s="380">
        <v>1</v>
      </c>
      <c r="B4" s="379">
        <v>42856</v>
      </c>
      <c r="C4" s="377">
        <v>4</v>
      </c>
      <c r="D4" s="377">
        <v>1</v>
      </c>
      <c r="E4" s="377">
        <v>54</v>
      </c>
      <c r="F4" s="377">
        <v>3.5</v>
      </c>
      <c r="G4" s="377">
        <v>1</v>
      </c>
      <c r="H4" s="378" t="s">
        <v>118</v>
      </c>
      <c r="I4" s="377">
        <v>1</v>
      </c>
      <c r="J4" s="378" t="s">
        <v>3</v>
      </c>
      <c r="K4" s="377">
        <v>3</v>
      </c>
      <c r="L4" s="377">
        <v>0</v>
      </c>
      <c r="M4" s="377">
        <v>0</v>
      </c>
      <c r="N4" s="377">
        <v>0</v>
      </c>
      <c r="O4" s="377">
        <v>0</v>
      </c>
      <c r="P4" s="377">
        <v>0</v>
      </c>
      <c r="Q4" s="377">
        <v>0</v>
      </c>
      <c r="R4" s="377">
        <v>0</v>
      </c>
      <c r="S4" s="377">
        <v>0</v>
      </c>
      <c r="T4" s="377">
        <v>0</v>
      </c>
      <c r="U4" s="377">
        <v>0</v>
      </c>
      <c r="V4" s="378" t="s">
        <v>3</v>
      </c>
      <c r="W4" s="377" t="s">
        <v>3</v>
      </c>
      <c r="X4" s="365"/>
      <c r="Y4" s="365"/>
      <c r="Z4" s="365"/>
      <c r="AA4" s="365"/>
      <c r="AB4" s="365"/>
      <c r="AC4" s="365"/>
      <c r="AD4" s="365"/>
      <c r="AE4" s="364"/>
    </row>
    <row r="5" spans="1:31" x14ac:dyDescent="0.25">
      <c r="A5" s="380">
        <v>2</v>
      </c>
      <c r="B5" s="379">
        <v>42856</v>
      </c>
      <c r="C5" s="377">
        <v>4</v>
      </c>
      <c r="D5" s="377">
        <v>2</v>
      </c>
      <c r="E5" s="377">
        <v>54</v>
      </c>
      <c r="F5" s="377">
        <v>3.5</v>
      </c>
      <c r="G5" s="377">
        <v>1</v>
      </c>
      <c r="H5" s="378" t="s">
        <v>119</v>
      </c>
      <c r="I5" s="377">
        <v>1</v>
      </c>
      <c r="J5" s="378" t="s">
        <v>3</v>
      </c>
      <c r="K5" s="377">
        <v>7</v>
      </c>
      <c r="L5" s="377">
        <v>0</v>
      </c>
      <c r="M5" s="377">
        <v>0</v>
      </c>
      <c r="N5" s="377">
        <v>0</v>
      </c>
      <c r="O5" s="377">
        <v>0</v>
      </c>
      <c r="P5" s="377">
        <v>0</v>
      </c>
      <c r="Q5" s="377">
        <v>0</v>
      </c>
      <c r="R5" s="377">
        <v>0</v>
      </c>
      <c r="S5" s="377">
        <v>0</v>
      </c>
      <c r="T5" s="377">
        <v>0</v>
      </c>
      <c r="U5" s="377">
        <v>0</v>
      </c>
      <c r="V5" s="378" t="s">
        <v>3</v>
      </c>
      <c r="W5" s="377" t="s">
        <v>3</v>
      </c>
      <c r="X5" s="365"/>
      <c r="Y5" s="365"/>
      <c r="Z5" s="365"/>
      <c r="AA5" s="365"/>
      <c r="AB5" s="365"/>
      <c r="AC5" s="365"/>
      <c r="AD5" s="365"/>
      <c r="AE5" s="364"/>
    </row>
    <row r="6" spans="1:31" x14ac:dyDescent="0.25">
      <c r="A6" s="380">
        <v>3</v>
      </c>
      <c r="B6" s="379">
        <v>42857</v>
      </c>
      <c r="C6" s="377">
        <v>3</v>
      </c>
      <c r="D6" s="377">
        <v>1</v>
      </c>
      <c r="E6" s="377">
        <v>52</v>
      </c>
      <c r="F6" s="377">
        <v>2.5</v>
      </c>
      <c r="G6" s="377">
        <v>1</v>
      </c>
      <c r="H6" s="378" t="s">
        <v>120</v>
      </c>
      <c r="I6" s="377">
        <v>1</v>
      </c>
      <c r="J6" s="378" t="s">
        <v>170</v>
      </c>
      <c r="K6" s="377">
        <v>3</v>
      </c>
      <c r="L6" s="377">
        <v>0</v>
      </c>
      <c r="M6" s="377">
        <v>0</v>
      </c>
      <c r="N6" s="377">
        <v>0</v>
      </c>
      <c r="O6" s="377">
        <v>0</v>
      </c>
      <c r="P6" s="377">
        <v>0</v>
      </c>
      <c r="Q6" s="377">
        <v>0</v>
      </c>
      <c r="R6" s="377">
        <v>0</v>
      </c>
      <c r="S6" s="377">
        <v>0</v>
      </c>
      <c r="T6" s="377">
        <v>0</v>
      </c>
      <c r="U6" s="377">
        <v>0</v>
      </c>
      <c r="V6" s="378" t="s">
        <v>3</v>
      </c>
      <c r="W6" s="377" t="s">
        <v>3</v>
      </c>
      <c r="X6" s="365"/>
      <c r="Y6" s="365"/>
      <c r="Z6" s="365"/>
      <c r="AA6" s="365"/>
      <c r="AB6" s="365"/>
      <c r="AC6" s="365"/>
      <c r="AD6" s="365"/>
      <c r="AE6" s="364"/>
    </row>
    <row r="7" spans="1:31" x14ac:dyDescent="0.25">
      <c r="A7" s="380">
        <v>4</v>
      </c>
      <c r="B7" s="379">
        <v>42857</v>
      </c>
      <c r="C7" s="377">
        <v>3</v>
      </c>
      <c r="D7" s="377">
        <v>2</v>
      </c>
      <c r="E7" s="377">
        <v>52</v>
      </c>
      <c r="F7" s="377">
        <v>2.5</v>
      </c>
      <c r="G7" s="377">
        <v>1</v>
      </c>
      <c r="H7" s="378" t="s">
        <v>121</v>
      </c>
      <c r="I7" s="377">
        <v>1</v>
      </c>
      <c r="J7" s="378"/>
      <c r="K7" s="377">
        <v>8</v>
      </c>
      <c r="L7" s="377">
        <v>0</v>
      </c>
      <c r="M7" s="377">
        <v>0</v>
      </c>
      <c r="N7" s="377">
        <v>0</v>
      </c>
      <c r="O7" s="377">
        <v>0</v>
      </c>
      <c r="P7" s="377">
        <v>0</v>
      </c>
      <c r="Q7" s="377">
        <v>0</v>
      </c>
      <c r="R7" s="377">
        <v>0</v>
      </c>
      <c r="S7" s="377">
        <v>0</v>
      </c>
      <c r="T7" s="377">
        <v>0</v>
      </c>
      <c r="U7" s="377">
        <v>0</v>
      </c>
      <c r="V7" s="378" t="s">
        <v>3</v>
      </c>
      <c r="W7" s="377" t="s">
        <v>3</v>
      </c>
      <c r="X7" s="365"/>
      <c r="Y7" s="365"/>
      <c r="Z7" s="365"/>
      <c r="AA7" s="365"/>
      <c r="AB7" s="365"/>
      <c r="AC7" s="365"/>
      <c r="AD7" s="365"/>
      <c r="AE7" s="364"/>
    </row>
    <row r="8" spans="1:31" x14ac:dyDescent="0.25">
      <c r="A8" s="380">
        <v>5</v>
      </c>
      <c r="B8" s="379">
        <v>42858</v>
      </c>
      <c r="C8" s="377">
        <v>2</v>
      </c>
      <c r="D8" s="377">
        <v>1</v>
      </c>
      <c r="E8" s="377">
        <v>55</v>
      </c>
      <c r="F8" s="377">
        <v>2.5</v>
      </c>
      <c r="G8" s="377">
        <v>1</v>
      </c>
      <c r="H8" s="378" t="s">
        <v>122</v>
      </c>
      <c r="I8" s="377">
        <v>1</v>
      </c>
      <c r="J8" s="378" t="s">
        <v>3</v>
      </c>
      <c r="K8" s="377">
        <v>8</v>
      </c>
      <c r="L8" s="377">
        <v>0</v>
      </c>
      <c r="M8" s="377">
        <v>0</v>
      </c>
      <c r="N8" s="377">
        <v>0</v>
      </c>
      <c r="O8" s="377">
        <v>0</v>
      </c>
      <c r="P8" s="377">
        <v>0</v>
      </c>
      <c r="Q8" s="377"/>
      <c r="R8" s="377">
        <v>0</v>
      </c>
      <c r="S8" s="377">
        <v>0</v>
      </c>
      <c r="T8" s="377">
        <v>0</v>
      </c>
      <c r="U8" s="377">
        <v>0</v>
      </c>
      <c r="V8" s="378" t="s">
        <v>3</v>
      </c>
      <c r="W8" s="377" t="s">
        <v>3</v>
      </c>
      <c r="X8" s="365"/>
      <c r="Y8" s="365"/>
      <c r="Z8" s="365"/>
      <c r="AA8" s="365"/>
      <c r="AB8" s="365"/>
      <c r="AC8" s="365"/>
      <c r="AD8" s="365"/>
      <c r="AE8" s="364"/>
    </row>
    <row r="9" spans="1:31" x14ac:dyDescent="0.25">
      <c r="A9" s="366"/>
      <c r="B9" s="365"/>
      <c r="C9" s="365"/>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4"/>
    </row>
    <row r="10" spans="1:31" ht="17.5" x14ac:dyDescent="0.25">
      <c r="A10" s="384" t="s">
        <v>169</v>
      </c>
      <c r="B10" s="385"/>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6"/>
    </row>
    <row r="11" spans="1:31" x14ac:dyDescent="0.25">
      <c r="A11" s="387" t="s">
        <v>152</v>
      </c>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6"/>
    </row>
    <row r="12" spans="1:31" x14ac:dyDescent="0.25">
      <c r="A12" s="387" t="s">
        <v>151</v>
      </c>
      <c r="B12" s="385"/>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6"/>
    </row>
    <row r="13" spans="1:31" x14ac:dyDescent="0.25">
      <c r="A13" s="387" t="s">
        <v>153</v>
      </c>
      <c r="B13" s="385"/>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6"/>
    </row>
    <row r="14" spans="1:31" x14ac:dyDescent="0.25">
      <c r="A14" s="387" t="s">
        <v>154</v>
      </c>
      <c r="B14" s="385"/>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6"/>
    </row>
    <row r="15" spans="1:31" x14ac:dyDescent="0.25">
      <c r="A15" s="387" t="s">
        <v>158</v>
      </c>
      <c r="B15" s="385"/>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6"/>
    </row>
    <row r="16" spans="1:31" ht="13" thickBot="1" x14ac:dyDescent="0.3">
      <c r="A16" s="376"/>
      <c r="B16" s="375"/>
      <c r="C16" s="375"/>
      <c r="D16" s="375"/>
      <c r="E16" s="375"/>
      <c r="F16" s="375"/>
      <c r="G16" s="375"/>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4"/>
    </row>
    <row r="17" spans="1:38" x14ac:dyDescent="0.25">
      <c r="A17" s="365"/>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row>
    <row r="19" spans="1:38" ht="13.5" thickBot="1" x14ac:dyDescent="0.35">
      <c r="A19" s="396" t="s">
        <v>173</v>
      </c>
      <c r="B19" s="397"/>
      <c r="C19" s="397"/>
      <c r="D19" s="397"/>
      <c r="E19" s="397"/>
      <c r="F19" s="397"/>
      <c r="G19" s="397"/>
    </row>
    <row r="20" spans="1:38" x14ac:dyDescent="0.25">
      <c r="A20" s="373" t="s">
        <v>123</v>
      </c>
      <c r="B20" s="372" t="s">
        <v>124</v>
      </c>
      <c r="C20" s="372" t="s">
        <v>125</v>
      </c>
      <c r="D20" s="372" t="s">
        <v>126</v>
      </c>
      <c r="E20" s="372" t="s">
        <v>127</v>
      </c>
      <c r="F20" s="372" t="s">
        <v>128</v>
      </c>
      <c r="G20" s="372" t="s">
        <v>129</v>
      </c>
      <c r="H20" s="372" t="s">
        <v>130</v>
      </c>
      <c r="I20" s="372" t="s">
        <v>131</v>
      </c>
      <c r="J20" s="372" t="s">
        <v>132</v>
      </c>
      <c r="K20" s="372" t="s">
        <v>133</v>
      </c>
      <c r="L20" s="372" t="s">
        <v>134</v>
      </c>
      <c r="M20" s="372" t="s">
        <v>104</v>
      </c>
      <c r="N20" s="372" t="s">
        <v>135</v>
      </c>
      <c r="O20" s="372" t="s">
        <v>136</v>
      </c>
      <c r="P20" s="372" t="s">
        <v>0</v>
      </c>
      <c r="Q20" s="372" t="s">
        <v>29</v>
      </c>
      <c r="R20" s="372" t="s">
        <v>99</v>
      </c>
      <c r="S20" s="372" t="s">
        <v>98</v>
      </c>
      <c r="T20" s="372" t="s">
        <v>21</v>
      </c>
      <c r="U20" s="372" t="s">
        <v>137</v>
      </c>
      <c r="V20" s="372" t="s">
        <v>138</v>
      </c>
      <c r="W20" s="372" t="s">
        <v>139</v>
      </c>
      <c r="X20" s="372" t="s">
        <v>140</v>
      </c>
      <c r="Y20" s="372" t="s">
        <v>141</v>
      </c>
      <c r="Z20" s="371"/>
      <c r="AA20" s="371"/>
      <c r="AB20" s="371"/>
      <c r="AC20" s="371"/>
      <c r="AD20" s="371"/>
      <c r="AE20" s="371"/>
      <c r="AF20" s="371"/>
      <c r="AG20" s="371"/>
      <c r="AH20" s="371"/>
      <c r="AI20" s="371"/>
      <c r="AJ20" s="371"/>
      <c r="AK20" s="371"/>
      <c r="AL20" s="370"/>
    </row>
    <row r="21" spans="1:38" x14ac:dyDescent="0.25">
      <c r="A21" s="369" t="s">
        <v>164</v>
      </c>
      <c r="B21" s="367" t="s">
        <v>168</v>
      </c>
      <c r="C21" s="362">
        <v>0</v>
      </c>
      <c r="D21" s="367" t="s">
        <v>142</v>
      </c>
      <c r="E21" s="362">
        <v>523</v>
      </c>
      <c r="F21" s="362">
        <v>1</v>
      </c>
      <c r="G21" s="362">
        <v>1</v>
      </c>
      <c r="H21" s="367" t="s">
        <v>143</v>
      </c>
      <c r="I21" s="362">
        <v>294</v>
      </c>
      <c r="J21" s="367" t="s">
        <v>3</v>
      </c>
      <c r="K21" s="367" t="s">
        <v>167</v>
      </c>
      <c r="L21" s="362">
        <v>9</v>
      </c>
      <c r="M21" s="367" t="s">
        <v>162</v>
      </c>
      <c r="N21" s="367" t="s">
        <v>3</v>
      </c>
      <c r="O21" s="362">
        <v>1</v>
      </c>
      <c r="P21" s="368">
        <v>42863</v>
      </c>
      <c r="Q21" s="362">
        <v>3</v>
      </c>
      <c r="R21" s="362">
        <v>2</v>
      </c>
      <c r="S21" s="362">
        <v>20</v>
      </c>
      <c r="T21" s="362">
        <v>3</v>
      </c>
      <c r="U21" s="362">
        <v>4</v>
      </c>
      <c r="V21" s="367" t="s">
        <v>3</v>
      </c>
      <c r="W21" s="362">
        <v>0</v>
      </c>
      <c r="X21" s="362">
        <v>0</v>
      </c>
      <c r="Y21" s="362">
        <v>0</v>
      </c>
      <c r="Z21" s="365"/>
      <c r="AA21" s="365"/>
      <c r="AB21" s="365"/>
      <c r="AC21" s="365"/>
      <c r="AD21" s="365"/>
      <c r="AE21" s="365"/>
      <c r="AF21" s="365"/>
      <c r="AG21" s="365"/>
      <c r="AH21" s="365"/>
      <c r="AI21" s="365"/>
      <c r="AJ21" s="365"/>
      <c r="AK21" s="365"/>
      <c r="AL21" s="364"/>
    </row>
    <row r="22" spans="1:38" x14ac:dyDescent="0.25">
      <c r="A22" s="369" t="s">
        <v>164</v>
      </c>
      <c r="B22" s="367" t="s">
        <v>166</v>
      </c>
      <c r="C22" s="362">
        <v>0</v>
      </c>
      <c r="D22" s="367" t="s">
        <v>144</v>
      </c>
      <c r="E22" s="362">
        <v>451</v>
      </c>
      <c r="F22" s="362">
        <v>1</v>
      </c>
      <c r="G22" s="362">
        <v>1</v>
      </c>
      <c r="H22" s="367" t="s">
        <v>143</v>
      </c>
      <c r="I22" s="362">
        <v>289</v>
      </c>
      <c r="J22" s="367" t="s">
        <v>3</v>
      </c>
      <c r="K22" s="367" t="s">
        <v>165</v>
      </c>
      <c r="L22" s="362">
        <v>9</v>
      </c>
      <c r="M22" s="367" t="s">
        <v>162</v>
      </c>
      <c r="N22" s="367" t="s">
        <v>3</v>
      </c>
      <c r="O22" s="362">
        <v>1</v>
      </c>
      <c r="P22" s="368">
        <v>42863</v>
      </c>
      <c r="Q22" s="362">
        <v>3</v>
      </c>
      <c r="R22" s="362">
        <v>2</v>
      </c>
      <c r="S22" s="362">
        <v>20</v>
      </c>
      <c r="T22" s="362">
        <v>3</v>
      </c>
      <c r="U22" s="362">
        <v>3</v>
      </c>
      <c r="V22" s="367" t="s">
        <v>3</v>
      </c>
      <c r="W22" s="362">
        <v>0</v>
      </c>
      <c r="X22" s="362">
        <v>0</v>
      </c>
      <c r="Y22" s="362">
        <v>0</v>
      </c>
      <c r="Z22" s="365"/>
      <c r="AA22" s="365"/>
      <c r="AB22" s="365"/>
      <c r="AC22" s="365"/>
      <c r="AD22" s="365"/>
      <c r="AE22" s="365"/>
      <c r="AF22" s="365"/>
      <c r="AG22" s="365"/>
      <c r="AH22" s="365"/>
      <c r="AI22" s="365"/>
      <c r="AJ22" s="365"/>
      <c r="AK22" s="365"/>
      <c r="AL22" s="364"/>
    </row>
    <row r="23" spans="1:38" x14ac:dyDescent="0.25">
      <c r="A23" s="369" t="s">
        <v>145</v>
      </c>
      <c r="B23" s="367" t="s">
        <v>146</v>
      </c>
      <c r="C23" s="362">
        <v>1</v>
      </c>
      <c r="D23" s="367" t="s">
        <v>144</v>
      </c>
      <c r="E23" s="362">
        <v>740</v>
      </c>
      <c r="F23" s="362">
        <v>0</v>
      </c>
      <c r="G23" s="362">
        <v>0</v>
      </c>
      <c r="H23" s="367" t="s">
        <v>147</v>
      </c>
      <c r="I23" s="362">
        <v>295</v>
      </c>
      <c r="J23" s="367" t="s">
        <v>148</v>
      </c>
      <c r="K23" s="367" t="s">
        <v>149</v>
      </c>
      <c r="L23" s="362">
        <v>10</v>
      </c>
      <c r="M23" s="367" t="s">
        <v>3</v>
      </c>
      <c r="N23" s="367" t="s">
        <v>3</v>
      </c>
      <c r="O23" s="362">
        <v>1</v>
      </c>
      <c r="P23" s="368">
        <v>42857</v>
      </c>
      <c r="Q23" s="362">
        <v>3</v>
      </c>
      <c r="R23" s="362">
        <v>1</v>
      </c>
      <c r="S23" s="362">
        <v>3</v>
      </c>
      <c r="T23" s="362">
        <v>1</v>
      </c>
      <c r="U23" s="362">
        <v>2</v>
      </c>
      <c r="V23" s="367" t="s">
        <v>3</v>
      </c>
      <c r="W23" s="362">
        <v>0</v>
      </c>
      <c r="X23" s="362">
        <v>0</v>
      </c>
      <c r="Y23" s="362">
        <v>0</v>
      </c>
      <c r="Z23" s="365"/>
      <c r="AA23" s="365"/>
      <c r="AB23" s="365"/>
      <c r="AC23" s="365"/>
      <c r="AD23" s="365"/>
      <c r="AE23" s="365"/>
      <c r="AF23" s="365"/>
      <c r="AG23" s="365"/>
      <c r="AH23" s="365"/>
      <c r="AI23" s="365"/>
      <c r="AJ23" s="365"/>
      <c r="AK23" s="365"/>
      <c r="AL23" s="364"/>
    </row>
    <row r="24" spans="1:38" x14ac:dyDescent="0.25">
      <c r="A24" s="369" t="s">
        <v>164</v>
      </c>
      <c r="B24" s="367" t="s">
        <v>150</v>
      </c>
      <c r="C24" s="362">
        <v>0</v>
      </c>
      <c r="D24" s="367" t="s">
        <v>144</v>
      </c>
      <c r="E24" s="362">
        <v>390</v>
      </c>
      <c r="F24" s="362">
        <v>1</v>
      </c>
      <c r="G24" s="362">
        <v>1</v>
      </c>
      <c r="H24" s="367" t="s">
        <v>143</v>
      </c>
      <c r="I24" s="362">
        <v>281</v>
      </c>
      <c r="J24" s="367" t="s">
        <v>3</v>
      </c>
      <c r="K24" s="367" t="s">
        <v>163</v>
      </c>
      <c r="L24" s="362">
        <v>7</v>
      </c>
      <c r="M24" s="367" t="s">
        <v>162</v>
      </c>
      <c r="N24" s="367" t="s">
        <v>3</v>
      </c>
      <c r="O24" s="362">
        <v>1</v>
      </c>
      <c r="P24" s="368">
        <v>42856</v>
      </c>
      <c r="Q24" s="362">
        <v>4</v>
      </c>
      <c r="R24" s="362">
        <v>2</v>
      </c>
      <c r="S24" s="362">
        <v>2</v>
      </c>
      <c r="T24" s="362">
        <v>1</v>
      </c>
      <c r="U24" s="362">
        <v>1</v>
      </c>
      <c r="V24" s="367" t="s">
        <v>3</v>
      </c>
      <c r="W24" s="362">
        <v>0</v>
      </c>
      <c r="X24" s="362">
        <v>0</v>
      </c>
      <c r="Y24" s="362">
        <v>0</v>
      </c>
      <c r="Z24" s="365"/>
      <c r="AA24" s="365"/>
      <c r="AB24" s="365"/>
      <c r="AC24" s="365"/>
      <c r="AD24" s="365"/>
      <c r="AE24" s="365"/>
      <c r="AF24" s="365"/>
      <c r="AG24" s="365"/>
      <c r="AH24" s="365"/>
      <c r="AI24" s="365"/>
      <c r="AJ24" s="365"/>
      <c r="AK24" s="365"/>
      <c r="AL24" s="364"/>
    </row>
    <row r="25" spans="1:38" ht="13" thickBot="1" x14ac:dyDescent="0.3">
      <c r="A25" s="366"/>
      <c r="B25" s="365"/>
      <c r="C25" s="365"/>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4"/>
    </row>
    <row r="26" spans="1:38" ht="17.5" x14ac:dyDescent="0.25">
      <c r="A26" s="388" t="s">
        <v>175</v>
      </c>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90"/>
    </row>
    <row r="27" spans="1:38" x14ac:dyDescent="0.25">
      <c r="A27" s="391" t="s">
        <v>161</v>
      </c>
      <c r="B27" s="385"/>
      <c r="C27" s="385"/>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6"/>
    </row>
    <row r="28" spans="1:38" x14ac:dyDescent="0.25">
      <c r="A28" s="391" t="s">
        <v>507</v>
      </c>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6"/>
    </row>
    <row r="29" spans="1:38" x14ac:dyDescent="0.25">
      <c r="A29" s="387" t="s">
        <v>155</v>
      </c>
      <c r="B29" s="385"/>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6"/>
    </row>
    <row r="30" spans="1:38" x14ac:dyDescent="0.25">
      <c r="A30" s="387" t="s">
        <v>508</v>
      </c>
      <c r="B30" s="385"/>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6"/>
    </row>
    <row r="31" spans="1:38" x14ac:dyDescent="0.25">
      <c r="A31" s="387" t="s">
        <v>509</v>
      </c>
      <c r="B31" s="385"/>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6"/>
    </row>
    <row r="32" spans="1:38" x14ac:dyDescent="0.25">
      <c r="A32" s="387" t="s">
        <v>510</v>
      </c>
      <c r="B32" s="385"/>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6"/>
    </row>
    <row r="33" spans="1:38" x14ac:dyDescent="0.25">
      <c r="A33" s="387" t="s">
        <v>511</v>
      </c>
      <c r="B33" s="385"/>
      <c r="C33" s="385"/>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6"/>
    </row>
    <row r="34" spans="1:38" x14ac:dyDescent="0.25">
      <c r="A34" s="387" t="s">
        <v>512</v>
      </c>
      <c r="B34" s="385"/>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6"/>
    </row>
    <row r="35" spans="1:38" x14ac:dyDescent="0.25">
      <c r="A35" s="387" t="s">
        <v>513</v>
      </c>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6"/>
    </row>
    <row r="36" spans="1:38" x14ac:dyDescent="0.25">
      <c r="A36" s="387" t="s">
        <v>514</v>
      </c>
      <c r="B36" s="385"/>
      <c r="C36" s="385"/>
      <c r="D36" s="385"/>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6"/>
    </row>
    <row r="37" spans="1:38" x14ac:dyDescent="0.25">
      <c r="A37" s="387" t="s">
        <v>515</v>
      </c>
      <c r="B37" s="385"/>
      <c r="C37" s="385"/>
      <c r="D37" s="385"/>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6"/>
    </row>
    <row r="38" spans="1:38" x14ac:dyDescent="0.25">
      <c r="A38" s="387" t="s">
        <v>156</v>
      </c>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6"/>
    </row>
    <row r="39" spans="1:38" x14ac:dyDescent="0.25">
      <c r="A39" s="387" t="s">
        <v>516</v>
      </c>
      <c r="B39" s="385"/>
      <c r="C39" s="385"/>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6"/>
    </row>
    <row r="40" spans="1:38" x14ac:dyDescent="0.25">
      <c r="A40" s="387" t="s">
        <v>517</v>
      </c>
      <c r="B40" s="385"/>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6"/>
    </row>
    <row r="41" spans="1:38" x14ac:dyDescent="0.25">
      <c r="A41" s="387" t="s">
        <v>518</v>
      </c>
      <c r="B41" s="385"/>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6"/>
    </row>
    <row r="42" spans="1:38" x14ac:dyDescent="0.25">
      <c r="A42" s="387" t="s">
        <v>506</v>
      </c>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6"/>
    </row>
    <row r="43" spans="1:38" x14ac:dyDescent="0.25">
      <c r="A43" s="387" t="s">
        <v>519</v>
      </c>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6"/>
    </row>
    <row r="44" spans="1:38" x14ac:dyDescent="0.25">
      <c r="A44" s="387" t="s">
        <v>151</v>
      </c>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6"/>
    </row>
    <row r="45" spans="1:38" x14ac:dyDescent="0.25">
      <c r="A45" s="387" t="s">
        <v>157</v>
      </c>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6"/>
    </row>
    <row r="46" spans="1:38" x14ac:dyDescent="0.25">
      <c r="A46" s="387" t="s">
        <v>160</v>
      </c>
      <c r="B46" s="385"/>
      <c r="C46" s="385"/>
      <c r="D46" s="385"/>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6"/>
    </row>
    <row r="47" spans="1:38" x14ac:dyDescent="0.25">
      <c r="A47" s="387" t="s">
        <v>159</v>
      </c>
      <c r="B47" s="385"/>
      <c r="C47" s="385"/>
      <c r="D47" s="385"/>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6"/>
    </row>
    <row r="48" spans="1:38" ht="13" thickBot="1" x14ac:dyDescent="0.3">
      <c r="A48" s="392"/>
      <c r="B48" s="393"/>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c r="AD48" s="393"/>
      <c r="AE48" s="393"/>
      <c r="AF48" s="393"/>
      <c r="AG48" s="393"/>
      <c r="AH48" s="393"/>
      <c r="AI48" s="393"/>
      <c r="AJ48" s="393"/>
      <c r="AK48" s="393"/>
      <c r="AL48" s="394"/>
    </row>
    <row r="7003" spans="15:15" x14ac:dyDescent="0.25">
      <c r="O7003" s="363" t="s">
        <v>174</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6995"/>
  <sheetViews>
    <sheetView workbookViewId="0">
      <pane ySplit="1" topLeftCell="A2713" activePane="bottomLeft" state="frozen"/>
      <selection activeCell="O7000" sqref="O7000"/>
      <selection pane="bottomLeft" activeCell="A2745" sqref="A2745:D2755"/>
    </sheetView>
  </sheetViews>
  <sheetFormatPr defaultColWidth="9.1796875" defaultRowHeight="12.5" x14ac:dyDescent="0.25"/>
  <cols>
    <col min="1" max="2" width="9.1796875" style="81"/>
    <col min="3" max="3" width="14.81640625" style="81" customWidth="1"/>
    <col min="4" max="4" width="17.26953125" style="81" customWidth="1"/>
    <col min="5" max="8" width="9.1796875" style="70"/>
    <col min="9" max="9" width="12.7265625" style="70" customWidth="1"/>
    <col min="10" max="10" width="14" style="70" customWidth="1"/>
    <col min="11" max="16384" width="9.1796875" style="70"/>
  </cols>
  <sheetData>
    <row r="1" spans="1:21" ht="15.5" x14ac:dyDescent="0.3">
      <c r="A1" s="916" t="s">
        <v>0</v>
      </c>
      <c r="B1" s="918" t="s">
        <v>43</v>
      </c>
      <c r="C1" s="918" t="s">
        <v>385</v>
      </c>
      <c r="D1" s="918" t="s">
        <v>96</v>
      </c>
      <c r="M1" s="1360" t="s">
        <v>466</v>
      </c>
      <c r="N1" s="1203"/>
      <c r="O1" s="1203"/>
      <c r="P1" s="1203"/>
      <c r="Q1" s="1203"/>
      <c r="R1" s="1203"/>
      <c r="S1" s="1203"/>
      <c r="T1" s="1203"/>
      <c r="U1" s="1203"/>
    </row>
    <row r="2" spans="1:21" x14ac:dyDescent="0.25">
      <c r="A2" s="917">
        <v>38470</v>
      </c>
      <c r="B2" s="920">
        <v>4</v>
      </c>
      <c r="C2" s="920">
        <v>0</v>
      </c>
      <c r="D2" s="920">
        <v>0</v>
      </c>
    </row>
    <row r="3" spans="1:21" x14ac:dyDescent="0.25">
      <c r="A3" s="917">
        <v>38471</v>
      </c>
      <c r="B3" s="920">
        <v>3</v>
      </c>
      <c r="C3" s="920">
        <v>3</v>
      </c>
      <c r="D3" s="920">
        <v>1</v>
      </c>
    </row>
    <row r="4" spans="1:21" x14ac:dyDescent="0.25">
      <c r="A4" s="917">
        <v>38472</v>
      </c>
      <c r="B4" s="920">
        <v>2</v>
      </c>
      <c r="C4" s="920">
        <v>4</v>
      </c>
      <c r="D4" s="920">
        <v>3</v>
      </c>
    </row>
    <row r="5" spans="1:21" x14ac:dyDescent="0.25">
      <c r="A5" s="917">
        <v>38472</v>
      </c>
      <c r="B5" s="920">
        <v>1</v>
      </c>
      <c r="C5" s="920">
        <v>2</v>
      </c>
      <c r="D5" s="920">
        <v>2</v>
      </c>
    </row>
    <row r="6" spans="1:21" x14ac:dyDescent="0.25">
      <c r="A6" s="917">
        <v>38473</v>
      </c>
      <c r="B6" s="920">
        <v>4</v>
      </c>
      <c r="C6" s="920">
        <v>1</v>
      </c>
      <c r="D6" s="920">
        <v>1</v>
      </c>
    </row>
    <row r="7" spans="1:21" x14ac:dyDescent="0.25">
      <c r="A7" s="917">
        <v>38474</v>
      </c>
      <c r="B7" s="920">
        <v>3</v>
      </c>
      <c r="C7" s="920">
        <v>2</v>
      </c>
      <c r="D7" s="920">
        <v>0</v>
      </c>
    </row>
    <row r="8" spans="1:21" x14ac:dyDescent="0.25">
      <c r="A8" s="917">
        <v>38475</v>
      </c>
      <c r="B8" s="920">
        <v>2</v>
      </c>
      <c r="C8" s="920">
        <v>4</v>
      </c>
      <c r="D8" s="920">
        <v>1</v>
      </c>
    </row>
    <row r="9" spans="1:21" x14ac:dyDescent="0.25">
      <c r="A9" s="917">
        <v>38475</v>
      </c>
      <c r="B9" s="920">
        <v>1</v>
      </c>
      <c r="C9" s="920">
        <v>2</v>
      </c>
      <c r="D9" s="920">
        <v>1</v>
      </c>
    </row>
    <row r="10" spans="1:21" x14ac:dyDescent="0.25">
      <c r="A10" s="917">
        <v>38476</v>
      </c>
      <c r="B10" s="920">
        <v>4</v>
      </c>
      <c r="C10" s="920">
        <v>1</v>
      </c>
      <c r="D10" s="920">
        <v>0</v>
      </c>
    </row>
    <row r="11" spans="1:21" x14ac:dyDescent="0.25">
      <c r="A11" s="917">
        <v>38477</v>
      </c>
      <c r="B11" s="920">
        <v>3</v>
      </c>
      <c r="C11" s="920">
        <v>2</v>
      </c>
      <c r="D11" s="920">
        <v>2</v>
      </c>
    </row>
    <row r="12" spans="1:21" x14ac:dyDescent="0.25">
      <c r="A12" s="917">
        <v>38478</v>
      </c>
      <c r="B12" s="920">
        <v>2</v>
      </c>
      <c r="C12" s="920">
        <v>3</v>
      </c>
      <c r="D12" s="920">
        <v>2</v>
      </c>
    </row>
    <row r="13" spans="1:21" x14ac:dyDescent="0.25">
      <c r="A13" s="917">
        <v>38478</v>
      </c>
      <c r="B13" s="920">
        <v>1</v>
      </c>
      <c r="C13" s="920">
        <v>1</v>
      </c>
      <c r="D13" s="920">
        <v>0</v>
      </c>
    </row>
    <row r="14" spans="1:21" x14ac:dyDescent="0.25">
      <c r="A14" s="917">
        <v>38479</v>
      </c>
      <c r="B14" s="920">
        <v>4</v>
      </c>
      <c r="C14" s="920">
        <v>0</v>
      </c>
      <c r="D14" s="920">
        <v>0</v>
      </c>
    </row>
    <row r="15" spans="1:21" x14ac:dyDescent="0.25">
      <c r="A15" s="917">
        <v>38480</v>
      </c>
      <c r="B15" s="920">
        <v>3</v>
      </c>
      <c r="C15" s="920">
        <v>5</v>
      </c>
      <c r="D15" s="920">
        <v>3</v>
      </c>
    </row>
    <row r="16" spans="1:21" x14ac:dyDescent="0.25">
      <c r="A16" s="917">
        <v>38481</v>
      </c>
      <c r="B16" s="920">
        <v>2</v>
      </c>
      <c r="C16" s="920">
        <v>2</v>
      </c>
      <c r="D16" s="920">
        <v>1</v>
      </c>
    </row>
    <row r="17" spans="1:4" x14ac:dyDescent="0.25">
      <c r="A17" s="917">
        <v>38481</v>
      </c>
      <c r="B17" s="920">
        <v>1</v>
      </c>
      <c r="C17" s="920">
        <v>1</v>
      </c>
      <c r="D17" s="920">
        <v>0</v>
      </c>
    </row>
    <row r="18" spans="1:4" x14ac:dyDescent="0.25">
      <c r="A18" s="917">
        <v>38482</v>
      </c>
      <c r="B18" s="920">
        <v>4</v>
      </c>
      <c r="C18" s="920">
        <v>0</v>
      </c>
      <c r="D18" s="920">
        <v>0</v>
      </c>
    </row>
    <row r="19" spans="1:4" x14ac:dyDescent="0.25">
      <c r="A19" s="917">
        <v>38483</v>
      </c>
      <c r="B19" s="920">
        <v>3</v>
      </c>
      <c r="C19" s="920">
        <v>1</v>
      </c>
      <c r="D19" s="920">
        <v>1</v>
      </c>
    </row>
    <row r="20" spans="1:4" x14ac:dyDescent="0.25">
      <c r="A20" s="917">
        <v>38483</v>
      </c>
      <c r="B20" s="920">
        <v>1</v>
      </c>
      <c r="C20" s="920">
        <v>0</v>
      </c>
      <c r="D20" s="920">
        <v>0</v>
      </c>
    </row>
    <row r="21" spans="1:4" x14ac:dyDescent="0.25">
      <c r="A21" s="917">
        <v>38484</v>
      </c>
      <c r="B21" s="920">
        <v>2</v>
      </c>
      <c r="C21" s="920">
        <v>2</v>
      </c>
      <c r="D21" s="920">
        <v>1</v>
      </c>
    </row>
    <row r="22" spans="1:4" x14ac:dyDescent="0.25">
      <c r="A22" s="917">
        <v>38484</v>
      </c>
      <c r="B22" s="920">
        <v>1</v>
      </c>
      <c r="C22" s="920">
        <v>3</v>
      </c>
      <c r="D22" s="920">
        <v>3</v>
      </c>
    </row>
    <row r="23" spans="1:4" x14ac:dyDescent="0.25">
      <c r="A23" s="917">
        <v>38485</v>
      </c>
      <c r="B23" s="920">
        <v>4</v>
      </c>
      <c r="C23" s="920">
        <v>3</v>
      </c>
      <c r="D23" s="920">
        <v>0</v>
      </c>
    </row>
    <row r="24" spans="1:4" x14ac:dyDescent="0.25">
      <c r="A24" s="917">
        <v>38486</v>
      </c>
      <c r="B24" s="920">
        <v>3</v>
      </c>
      <c r="C24" s="920">
        <v>1</v>
      </c>
      <c r="D24" s="920">
        <v>1</v>
      </c>
    </row>
    <row r="25" spans="1:4" x14ac:dyDescent="0.25">
      <c r="A25" s="917">
        <v>38487</v>
      </c>
      <c r="B25" s="920">
        <v>2</v>
      </c>
      <c r="C25" s="920">
        <v>5</v>
      </c>
      <c r="D25" s="920">
        <v>4</v>
      </c>
    </row>
    <row r="26" spans="1:4" x14ac:dyDescent="0.25">
      <c r="A26" s="917">
        <v>38487</v>
      </c>
      <c r="B26" s="920">
        <v>1</v>
      </c>
      <c r="C26" s="920">
        <v>1</v>
      </c>
      <c r="D26" s="920">
        <v>1</v>
      </c>
    </row>
    <row r="27" spans="1:4" x14ac:dyDescent="0.25">
      <c r="A27" s="917">
        <v>38488</v>
      </c>
      <c r="B27" s="920">
        <v>4</v>
      </c>
      <c r="C27" s="920">
        <v>0</v>
      </c>
      <c r="D27" s="920">
        <v>0</v>
      </c>
    </row>
    <row r="28" spans="1:4" x14ac:dyDescent="0.25">
      <c r="A28" s="917">
        <v>38489</v>
      </c>
      <c r="B28" s="920">
        <v>3</v>
      </c>
      <c r="C28" s="920">
        <v>1</v>
      </c>
      <c r="D28" s="920">
        <v>0</v>
      </c>
    </row>
    <row r="29" spans="1:4" x14ac:dyDescent="0.25">
      <c r="A29" s="917">
        <v>38490</v>
      </c>
      <c r="B29" s="920">
        <v>2</v>
      </c>
      <c r="C29" s="920">
        <v>1</v>
      </c>
      <c r="D29" s="920">
        <v>0</v>
      </c>
    </row>
    <row r="30" spans="1:4" x14ac:dyDescent="0.25">
      <c r="A30" s="917">
        <v>38490</v>
      </c>
      <c r="B30" s="920">
        <v>1</v>
      </c>
      <c r="C30" s="920">
        <v>0</v>
      </c>
      <c r="D30" s="920">
        <v>0</v>
      </c>
    </row>
    <row r="31" spans="1:4" x14ac:dyDescent="0.25">
      <c r="A31" s="917">
        <v>38491</v>
      </c>
      <c r="B31" s="920">
        <v>4</v>
      </c>
      <c r="C31" s="920">
        <v>1</v>
      </c>
      <c r="D31" s="920">
        <v>0</v>
      </c>
    </row>
    <row r="32" spans="1:4" x14ac:dyDescent="0.25">
      <c r="A32" s="917">
        <v>38492</v>
      </c>
      <c r="B32" s="920">
        <v>3</v>
      </c>
      <c r="C32" s="920">
        <v>2</v>
      </c>
      <c r="D32" s="920">
        <v>2</v>
      </c>
    </row>
    <row r="33" spans="1:4" x14ac:dyDescent="0.25">
      <c r="A33" s="917">
        <v>38493</v>
      </c>
      <c r="B33" s="920">
        <v>2</v>
      </c>
      <c r="C33" s="920">
        <v>7</v>
      </c>
      <c r="D33" s="920">
        <v>4</v>
      </c>
    </row>
    <row r="34" spans="1:4" x14ac:dyDescent="0.25">
      <c r="A34" s="917">
        <v>38493</v>
      </c>
      <c r="B34" s="920">
        <v>1</v>
      </c>
      <c r="C34" s="920">
        <v>1</v>
      </c>
      <c r="D34" s="920">
        <v>1</v>
      </c>
    </row>
    <row r="35" spans="1:4" x14ac:dyDescent="0.25">
      <c r="A35" s="917">
        <v>38494</v>
      </c>
      <c r="B35" s="920">
        <v>4</v>
      </c>
      <c r="C35" s="920">
        <v>3</v>
      </c>
      <c r="D35" s="920">
        <v>0</v>
      </c>
    </row>
    <row r="36" spans="1:4" x14ac:dyDescent="0.25">
      <c r="A36" s="917">
        <v>38495</v>
      </c>
      <c r="B36" s="920">
        <v>3</v>
      </c>
      <c r="C36" s="920">
        <v>9</v>
      </c>
      <c r="D36" s="920">
        <v>7</v>
      </c>
    </row>
    <row r="37" spans="1:4" x14ac:dyDescent="0.25">
      <c r="A37" s="917">
        <v>38496</v>
      </c>
      <c r="B37" s="920">
        <v>2</v>
      </c>
      <c r="C37" s="920">
        <v>10</v>
      </c>
      <c r="D37" s="920">
        <v>7</v>
      </c>
    </row>
    <row r="38" spans="1:4" x14ac:dyDescent="0.25">
      <c r="A38" s="917">
        <v>38496</v>
      </c>
      <c r="B38" s="920">
        <v>1</v>
      </c>
      <c r="C38" s="920">
        <v>7</v>
      </c>
      <c r="D38" s="920">
        <v>6</v>
      </c>
    </row>
    <row r="39" spans="1:4" x14ac:dyDescent="0.25">
      <c r="A39" s="917">
        <v>38497</v>
      </c>
      <c r="B39" s="920">
        <v>4</v>
      </c>
      <c r="C39" s="920">
        <v>0</v>
      </c>
      <c r="D39" s="920">
        <v>0</v>
      </c>
    </row>
    <row r="40" spans="1:4" x14ac:dyDescent="0.25">
      <c r="A40" s="917">
        <v>38498</v>
      </c>
      <c r="B40" s="920">
        <v>3</v>
      </c>
      <c r="C40" s="920">
        <v>8</v>
      </c>
      <c r="D40" s="920">
        <v>3</v>
      </c>
    </row>
    <row r="41" spans="1:4" x14ac:dyDescent="0.25">
      <c r="A41" s="917">
        <v>38499</v>
      </c>
      <c r="B41" s="920">
        <v>2</v>
      </c>
      <c r="C41" s="920">
        <v>17</v>
      </c>
      <c r="D41" s="920">
        <v>10</v>
      </c>
    </row>
    <row r="42" spans="1:4" x14ac:dyDescent="0.25">
      <c r="A42" s="917">
        <v>38499</v>
      </c>
      <c r="B42" s="920">
        <v>1</v>
      </c>
      <c r="C42" s="920">
        <v>4</v>
      </c>
      <c r="D42" s="920">
        <v>2</v>
      </c>
    </row>
    <row r="43" spans="1:4" x14ac:dyDescent="0.25">
      <c r="A43" s="917">
        <v>38500</v>
      </c>
      <c r="B43" s="920">
        <v>4</v>
      </c>
      <c r="C43" s="920">
        <v>2</v>
      </c>
      <c r="D43" s="920">
        <v>2</v>
      </c>
    </row>
    <row r="44" spans="1:4" x14ac:dyDescent="0.25">
      <c r="A44" s="917">
        <v>38501</v>
      </c>
      <c r="B44" s="920">
        <v>3</v>
      </c>
      <c r="C44" s="920">
        <v>10</v>
      </c>
      <c r="D44" s="920">
        <v>2</v>
      </c>
    </row>
    <row r="45" spans="1:4" x14ac:dyDescent="0.25">
      <c r="A45" s="917">
        <v>38502</v>
      </c>
      <c r="B45" s="920">
        <v>2</v>
      </c>
      <c r="C45" s="920">
        <v>20</v>
      </c>
      <c r="D45" s="920">
        <v>12</v>
      </c>
    </row>
    <row r="46" spans="1:4" x14ac:dyDescent="0.25">
      <c r="A46" s="917">
        <v>38502</v>
      </c>
      <c r="B46" s="920">
        <v>1</v>
      </c>
      <c r="C46" s="920">
        <v>5</v>
      </c>
      <c r="D46" s="920">
        <v>3</v>
      </c>
    </row>
    <row r="47" spans="1:4" x14ac:dyDescent="0.25">
      <c r="A47" s="917">
        <v>38503</v>
      </c>
      <c r="B47" s="920">
        <v>4</v>
      </c>
      <c r="C47" s="920">
        <v>2</v>
      </c>
      <c r="D47" s="920">
        <v>1</v>
      </c>
    </row>
    <row r="48" spans="1:4" x14ac:dyDescent="0.25">
      <c r="A48" s="917">
        <v>38504</v>
      </c>
      <c r="B48" s="920">
        <v>3</v>
      </c>
      <c r="C48" s="920">
        <v>13</v>
      </c>
      <c r="D48" s="920">
        <v>7</v>
      </c>
    </row>
    <row r="49" spans="1:4" x14ac:dyDescent="0.25">
      <c r="A49" s="917">
        <v>38505</v>
      </c>
      <c r="B49" s="920">
        <v>2</v>
      </c>
      <c r="C49" s="920">
        <v>18</v>
      </c>
      <c r="D49" s="920">
        <v>10</v>
      </c>
    </row>
    <row r="50" spans="1:4" x14ac:dyDescent="0.25">
      <c r="A50" s="917">
        <v>38505</v>
      </c>
      <c r="B50" s="920">
        <v>1</v>
      </c>
      <c r="C50" s="920">
        <v>14</v>
      </c>
      <c r="D50" s="920">
        <v>10</v>
      </c>
    </row>
    <row r="51" spans="1:4" x14ac:dyDescent="0.25">
      <c r="A51" s="917">
        <v>38506</v>
      </c>
      <c r="B51" s="920">
        <v>4</v>
      </c>
      <c r="C51" s="920">
        <v>6</v>
      </c>
      <c r="D51" s="920">
        <v>0</v>
      </c>
    </row>
    <row r="52" spans="1:4" x14ac:dyDescent="0.25">
      <c r="A52" s="917">
        <v>38507</v>
      </c>
      <c r="B52" s="920">
        <v>3</v>
      </c>
      <c r="C52" s="920">
        <v>22</v>
      </c>
      <c r="D52" s="920">
        <v>6</v>
      </c>
    </row>
    <row r="53" spans="1:4" x14ac:dyDescent="0.25">
      <c r="A53" s="917">
        <v>38508</v>
      </c>
      <c r="B53" s="920">
        <v>2</v>
      </c>
      <c r="C53" s="920">
        <v>28</v>
      </c>
      <c r="D53" s="920">
        <v>15</v>
      </c>
    </row>
    <row r="54" spans="1:4" x14ac:dyDescent="0.25">
      <c r="A54" s="917">
        <v>38508</v>
      </c>
      <c r="B54" s="920">
        <v>1</v>
      </c>
      <c r="C54" s="920">
        <v>19</v>
      </c>
      <c r="D54" s="920">
        <v>12</v>
      </c>
    </row>
    <row r="55" spans="1:4" x14ac:dyDescent="0.25">
      <c r="A55" s="917">
        <v>38509</v>
      </c>
      <c r="B55" s="920">
        <v>4</v>
      </c>
      <c r="C55" s="920">
        <v>5</v>
      </c>
      <c r="D55" s="920">
        <v>2</v>
      </c>
    </row>
    <row r="56" spans="1:4" x14ac:dyDescent="0.25">
      <c r="A56" s="917">
        <v>38510</v>
      </c>
      <c r="B56" s="920">
        <v>3</v>
      </c>
      <c r="C56" s="920">
        <v>20</v>
      </c>
      <c r="D56" s="920">
        <v>7</v>
      </c>
    </row>
    <row r="57" spans="1:4" x14ac:dyDescent="0.25">
      <c r="A57" s="917">
        <v>38511</v>
      </c>
      <c r="B57" s="920">
        <v>2</v>
      </c>
      <c r="C57" s="920">
        <v>34</v>
      </c>
      <c r="D57" s="920">
        <v>18</v>
      </c>
    </row>
    <row r="58" spans="1:4" x14ac:dyDescent="0.25">
      <c r="A58" s="917">
        <v>38511</v>
      </c>
      <c r="B58" s="920">
        <v>1</v>
      </c>
      <c r="C58" s="920">
        <v>25</v>
      </c>
      <c r="D58" s="920">
        <v>17</v>
      </c>
    </row>
    <row r="59" spans="1:4" x14ac:dyDescent="0.25">
      <c r="A59" s="917">
        <v>38512</v>
      </c>
      <c r="B59" s="920">
        <v>4</v>
      </c>
      <c r="C59" s="920">
        <v>6</v>
      </c>
      <c r="D59" s="920">
        <v>0</v>
      </c>
    </row>
    <row r="60" spans="1:4" x14ac:dyDescent="0.25">
      <c r="A60" s="917">
        <v>38513</v>
      </c>
      <c r="B60" s="920">
        <v>3</v>
      </c>
      <c r="C60" s="920">
        <v>26</v>
      </c>
      <c r="D60" s="920">
        <v>10</v>
      </c>
    </row>
    <row r="61" spans="1:4" x14ac:dyDescent="0.25">
      <c r="A61" s="917">
        <v>38514</v>
      </c>
      <c r="B61" s="920">
        <v>2</v>
      </c>
      <c r="C61" s="920">
        <v>79</v>
      </c>
      <c r="D61" s="920">
        <v>59</v>
      </c>
    </row>
    <row r="62" spans="1:4" x14ac:dyDescent="0.25">
      <c r="A62" s="917">
        <v>38514</v>
      </c>
      <c r="B62" s="920">
        <v>1</v>
      </c>
      <c r="C62" s="920">
        <v>32</v>
      </c>
      <c r="D62" s="920">
        <v>26</v>
      </c>
    </row>
    <row r="63" spans="1:4" x14ac:dyDescent="0.25">
      <c r="A63" s="917">
        <v>38515</v>
      </c>
      <c r="B63" s="920">
        <v>4</v>
      </c>
      <c r="C63" s="920">
        <v>7</v>
      </c>
      <c r="D63" s="920">
        <v>3</v>
      </c>
    </row>
    <row r="64" spans="1:4" x14ac:dyDescent="0.25">
      <c r="A64" s="917">
        <v>38516</v>
      </c>
      <c r="B64" s="920">
        <v>3</v>
      </c>
      <c r="C64" s="920">
        <v>48</v>
      </c>
      <c r="D64" s="920">
        <v>17</v>
      </c>
    </row>
    <row r="65" spans="1:4" x14ac:dyDescent="0.25">
      <c r="A65" s="917">
        <v>38517</v>
      </c>
      <c r="B65" s="920">
        <v>2</v>
      </c>
      <c r="C65" s="920">
        <v>93</v>
      </c>
      <c r="D65" s="920">
        <v>67</v>
      </c>
    </row>
    <row r="66" spans="1:4" x14ac:dyDescent="0.25">
      <c r="A66" s="917">
        <v>38517</v>
      </c>
      <c r="B66" s="920">
        <v>1</v>
      </c>
      <c r="C66" s="920">
        <v>52</v>
      </c>
      <c r="D66" s="920">
        <v>39</v>
      </c>
    </row>
    <row r="67" spans="1:4" x14ac:dyDescent="0.25">
      <c r="A67" s="917">
        <v>38518</v>
      </c>
      <c r="B67" s="920">
        <v>4</v>
      </c>
      <c r="C67" s="920">
        <v>9</v>
      </c>
      <c r="D67" s="920">
        <v>1</v>
      </c>
    </row>
    <row r="68" spans="1:4" x14ac:dyDescent="0.25">
      <c r="A68" s="917">
        <v>38519</v>
      </c>
      <c r="B68" s="920">
        <v>3</v>
      </c>
      <c r="C68" s="920">
        <v>59</v>
      </c>
      <c r="D68" s="920">
        <v>21</v>
      </c>
    </row>
    <row r="69" spans="1:4" x14ac:dyDescent="0.25">
      <c r="A69" s="917">
        <v>38520</v>
      </c>
      <c r="B69" s="920">
        <v>2</v>
      </c>
      <c r="C69" s="920">
        <v>98</v>
      </c>
      <c r="D69" s="920">
        <v>67</v>
      </c>
    </row>
    <row r="70" spans="1:4" x14ac:dyDescent="0.25">
      <c r="A70" s="917">
        <v>38520</v>
      </c>
      <c r="B70" s="920">
        <v>1</v>
      </c>
      <c r="C70" s="920">
        <v>56</v>
      </c>
      <c r="D70" s="920">
        <v>40</v>
      </c>
    </row>
    <row r="71" spans="1:4" x14ac:dyDescent="0.25">
      <c r="A71" s="917">
        <v>38521</v>
      </c>
      <c r="B71" s="920">
        <v>4</v>
      </c>
      <c r="C71" s="920">
        <v>21</v>
      </c>
      <c r="D71" s="920">
        <v>8</v>
      </c>
    </row>
    <row r="72" spans="1:4" x14ac:dyDescent="0.25">
      <c r="A72" s="917">
        <v>38522</v>
      </c>
      <c r="B72" s="920">
        <v>3</v>
      </c>
      <c r="C72" s="920">
        <v>64</v>
      </c>
      <c r="D72" s="920">
        <v>31</v>
      </c>
    </row>
    <row r="73" spans="1:4" x14ac:dyDescent="0.25">
      <c r="A73" s="917">
        <v>38523</v>
      </c>
      <c r="B73" s="920">
        <v>2</v>
      </c>
      <c r="C73" s="920">
        <v>174</v>
      </c>
      <c r="D73" s="920">
        <v>119</v>
      </c>
    </row>
    <row r="74" spans="1:4" x14ac:dyDescent="0.25">
      <c r="A74" s="917">
        <v>38523</v>
      </c>
      <c r="B74" s="920">
        <v>1</v>
      </c>
      <c r="C74" s="920">
        <v>104</v>
      </c>
      <c r="D74" s="920">
        <v>85</v>
      </c>
    </row>
    <row r="75" spans="1:4" x14ac:dyDescent="0.25">
      <c r="A75" s="917">
        <v>38524</v>
      </c>
      <c r="B75" s="920">
        <v>4</v>
      </c>
      <c r="C75" s="920">
        <v>18</v>
      </c>
      <c r="D75" s="920">
        <v>5</v>
      </c>
    </row>
    <row r="76" spans="1:4" x14ac:dyDescent="0.25">
      <c r="A76" s="917">
        <v>38525</v>
      </c>
      <c r="B76" s="920">
        <v>3</v>
      </c>
      <c r="C76" s="920">
        <v>101</v>
      </c>
      <c r="D76" s="920">
        <v>48</v>
      </c>
    </row>
    <row r="77" spans="1:4" x14ac:dyDescent="0.25">
      <c r="A77" s="917">
        <v>38526</v>
      </c>
      <c r="B77" s="920">
        <v>2</v>
      </c>
      <c r="C77" s="920">
        <v>182</v>
      </c>
      <c r="D77" s="920">
        <v>134</v>
      </c>
    </row>
    <row r="78" spans="1:4" x14ac:dyDescent="0.25">
      <c r="A78" s="917">
        <v>38526</v>
      </c>
      <c r="B78" s="920">
        <v>1</v>
      </c>
      <c r="C78" s="920">
        <v>66</v>
      </c>
      <c r="D78" s="920">
        <v>53</v>
      </c>
    </row>
    <row r="79" spans="1:4" x14ac:dyDescent="0.25">
      <c r="A79" s="917">
        <v>38527</v>
      </c>
      <c r="B79" s="920">
        <v>4</v>
      </c>
      <c r="C79" s="920">
        <v>21</v>
      </c>
      <c r="D79" s="920">
        <v>7</v>
      </c>
    </row>
    <row r="80" spans="1:4" x14ac:dyDescent="0.25">
      <c r="A80" s="917">
        <v>38528</v>
      </c>
      <c r="B80" s="920">
        <v>3</v>
      </c>
      <c r="C80" s="920">
        <v>92</v>
      </c>
      <c r="D80" s="920">
        <v>45</v>
      </c>
    </row>
    <row r="81" spans="1:4" x14ac:dyDescent="0.25">
      <c r="A81" s="917">
        <v>38529</v>
      </c>
      <c r="B81" s="920">
        <v>2</v>
      </c>
      <c r="C81" s="920">
        <v>239</v>
      </c>
      <c r="D81" s="920">
        <v>192</v>
      </c>
    </row>
    <row r="82" spans="1:4" x14ac:dyDescent="0.25">
      <c r="A82" s="917">
        <v>38529</v>
      </c>
      <c r="B82" s="920">
        <v>1</v>
      </c>
      <c r="C82" s="920">
        <v>106</v>
      </c>
      <c r="D82" s="920">
        <v>78</v>
      </c>
    </row>
    <row r="83" spans="1:4" x14ac:dyDescent="0.25">
      <c r="A83" s="917">
        <v>38530</v>
      </c>
      <c r="B83" s="920">
        <v>4</v>
      </c>
      <c r="C83" s="920">
        <v>26</v>
      </c>
      <c r="D83" s="920">
        <v>9</v>
      </c>
    </row>
    <row r="84" spans="1:4" x14ac:dyDescent="0.25">
      <c r="A84" s="917">
        <v>38531</v>
      </c>
      <c r="B84" s="920">
        <v>3</v>
      </c>
      <c r="C84" s="920">
        <v>108</v>
      </c>
      <c r="D84" s="920">
        <v>62</v>
      </c>
    </row>
    <row r="85" spans="1:4" x14ac:dyDescent="0.25">
      <c r="A85" s="917">
        <v>38532</v>
      </c>
      <c r="B85" s="920">
        <v>2</v>
      </c>
      <c r="C85" s="920">
        <v>305</v>
      </c>
      <c r="D85" s="920">
        <v>234</v>
      </c>
    </row>
    <row r="86" spans="1:4" x14ac:dyDescent="0.25">
      <c r="A86" s="917">
        <v>38532</v>
      </c>
      <c r="B86" s="920">
        <v>1</v>
      </c>
      <c r="C86" s="920">
        <v>77</v>
      </c>
      <c r="D86" s="920">
        <v>62</v>
      </c>
    </row>
    <row r="87" spans="1:4" x14ac:dyDescent="0.25">
      <c r="A87" s="917">
        <v>38533</v>
      </c>
      <c r="B87" s="920">
        <v>4</v>
      </c>
      <c r="C87" s="920">
        <v>22</v>
      </c>
      <c r="D87" s="920">
        <v>7</v>
      </c>
    </row>
    <row r="88" spans="1:4" x14ac:dyDescent="0.25">
      <c r="A88" s="917">
        <v>38534</v>
      </c>
      <c r="B88" s="920">
        <v>3</v>
      </c>
      <c r="C88" s="920">
        <v>160</v>
      </c>
      <c r="D88" s="920">
        <v>86</v>
      </c>
    </row>
    <row r="89" spans="1:4" x14ac:dyDescent="0.25">
      <c r="A89" s="917">
        <v>38535</v>
      </c>
      <c r="B89" s="920">
        <v>2</v>
      </c>
      <c r="C89" s="920">
        <v>286</v>
      </c>
      <c r="D89" s="920">
        <v>218</v>
      </c>
    </row>
    <row r="90" spans="1:4" x14ac:dyDescent="0.25">
      <c r="A90" s="917">
        <v>38535</v>
      </c>
      <c r="B90" s="920">
        <v>1</v>
      </c>
      <c r="C90" s="920">
        <v>92</v>
      </c>
      <c r="D90" s="920">
        <v>76</v>
      </c>
    </row>
    <row r="91" spans="1:4" x14ac:dyDescent="0.25">
      <c r="A91" s="917">
        <v>38536</v>
      </c>
      <c r="B91" s="920">
        <v>4</v>
      </c>
      <c r="C91" s="920">
        <v>25</v>
      </c>
      <c r="D91" s="920">
        <v>6</v>
      </c>
    </row>
    <row r="92" spans="1:4" x14ac:dyDescent="0.25">
      <c r="A92" s="917">
        <v>38537</v>
      </c>
      <c r="B92" s="920">
        <v>3</v>
      </c>
      <c r="C92" s="920">
        <v>155</v>
      </c>
      <c r="D92" s="920">
        <v>79</v>
      </c>
    </row>
    <row r="93" spans="1:4" x14ac:dyDescent="0.25">
      <c r="A93" s="917">
        <v>38538</v>
      </c>
      <c r="B93" s="920">
        <v>2</v>
      </c>
      <c r="C93" s="920">
        <v>238</v>
      </c>
      <c r="D93" s="920">
        <v>194</v>
      </c>
    </row>
    <row r="94" spans="1:4" x14ac:dyDescent="0.25">
      <c r="A94" s="917">
        <v>38538</v>
      </c>
      <c r="B94" s="920">
        <v>1</v>
      </c>
      <c r="C94" s="920">
        <v>115</v>
      </c>
      <c r="D94" s="920">
        <v>102</v>
      </c>
    </row>
    <row r="95" spans="1:4" x14ac:dyDescent="0.25">
      <c r="A95" s="917">
        <v>38539</v>
      </c>
      <c r="B95" s="920">
        <v>4</v>
      </c>
      <c r="C95" s="920">
        <v>24</v>
      </c>
      <c r="D95" s="920">
        <v>4</v>
      </c>
    </row>
    <row r="96" spans="1:4" x14ac:dyDescent="0.25">
      <c r="A96" s="917">
        <v>38540</v>
      </c>
      <c r="B96" s="920">
        <v>3</v>
      </c>
      <c r="C96" s="920">
        <v>132</v>
      </c>
      <c r="D96" s="920">
        <v>77</v>
      </c>
    </row>
    <row r="97" spans="1:4" x14ac:dyDescent="0.25">
      <c r="A97" s="917">
        <v>38541</v>
      </c>
      <c r="B97" s="920">
        <v>2</v>
      </c>
      <c r="C97" s="920">
        <v>222</v>
      </c>
      <c r="D97" s="920">
        <v>180</v>
      </c>
    </row>
    <row r="98" spans="1:4" x14ac:dyDescent="0.25">
      <c r="A98" s="917">
        <v>38541</v>
      </c>
      <c r="B98" s="920">
        <v>1</v>
      </c>
      <c r="C98" s="920">
        <v>118</v>
      </c>
      <c r="D98" s="920">
        <v>100</v>
      </c>
    </row>
    <row r="99" spans="1:4" x14ac:dyDescent="0.25">
      <c r="A99" s="917">
        <v>38542</v>
      </c>
      <c r="B99" s="920">
        <v>4</v>
      </c>
      <c r="C99" s="920">
        <v>32</v>
      </c>
      <c r="D99" s="920">
        <v>6</v>
      </c>
    </row>
    <row r="100" spans="1:4" x14ac:dyDescent="0.25">
      <c r="A100" s="917">
        <v>38543</v>
      </c>
      <c r="B100" s="920">
        <v>3</v>
      </c>
      <c r="C100" s="920">
        <v>166</v>
      </c>
      <c r="D100" s="920">
        <v>91</v>
      </c>
    </row>
    <row r="101" spans="1:4" x14ac:dyDescent="0.25">
      <c r="A101" s="917">
        <v>38544</v>
      </c>
      <c r="B101" s="920">
        <v>2</v>
      </c>
      <c r="C101" s="920">
        <v>270</v>
      </c>
      <c r="D101" s="920">
        <v>212</v>
      </c>
    </row>
    <row r="102" spans="1:4" x14ac:dyDescent="0.25">
      <c r="A102" s="917">
        <v>38544</v>
      </c>
      <c r="B102" s="920">
        <v>1</v>
      </c>
      <c r="C102" s="920">
        <v>98</v>
      </c>
      <c r="D102" s="920">
        <v>85</v>
      </c>
    </row>
    <row r="103" spans="1:4" x14ac:dyDescent="0.25">
      <c r="A103" s="917">
        <v>38545</v>
      </c>
      <c r="B103" s="920">
        <v>4</v>
      </c>
      <c r="C103" s="920">
        <v>30</v>
      </c>
      <c r="D103" s="920">
        <v>8</v>
      </c>
    </row>
    <row r="104" spans="1:4" x14ac:dyDescent="0.25">
      <c r="A104" s="917">
        <v>38546</v>
      </c>
      <c r="B104" s="920">
        <v>3</v>
      </c>
      <c r="C104" s="920">
        <v>125</v>
      </c>
      <c r="D104" s="920">
        <v>89</v>
      </c>
    </row>
    <row r="105" spans="1:4" x14ac:dyDescent="0.25">
      <c r="A105" s="917">
        <v>38547</v>
      </c>
      <c r="B105" s="920">
        <v>2</v>
      </c>
      <c r="C105" s="920">
        <v>230</v>
      </c>
      <c r="D105" s="920">
        <v>186</v>
      </c>
    </row>
    <row r="106" spans="1:4" x14ac:dyDescent="0.25">
      <c r="A106" s="917">
        <v>38547</v>
      </c>
      <c r="B106" s="920">
        <v>1</v>
      </c>
      <c r="C106" s="920">
        <v>81</v>
      </c>
      <c r="D106" s="920">
        <v>66</v>
      </c>
    </row>
    <row r="107" spans="1:4" x14ac:dyDescent="0.25">
      <c r="A107" s="917">
        <v>38548</v>
      </c>
      <c r="B107" s="920">
        <v>4</v>
      </c>
      <c r="C107" s="920">
        <v>29</v>
      </c>
      <c r="D107" s="920">
        <v>7</v>
      </c>
    </row>
    <row r="108" spans="1:4" x14ac:dyDescent="0.25">
      <c r="A108" s="917">
        <v>38549</v>
      </c>
      <c r="B108" s="920">
        <v>3</v>
      </c>
      <c r="C108" s="920">
        <v>206</v>
      </c>
      <c r="D108" s="920">
        <v>132</v>
      </c>
    </row>
    <row r="109" spans="1:4" x14ac:dyDescent="0.25">
      <c r="A109" s="917">
        <v>38550</v>
      </c>
      <c r="B109" s="920">
        <v>2</v>
      </c>
      <c r="C109" s="920">
        <v>171</v>
      </c>
      <c r="D109" s="920">
        <v>147</v>
      </c>
    </row>
    <row r="110" spans="1:4" x14ac:dyDescent="0.25">
      <c r="A110" s="917">
        <v>38550</v>
      </c>
      <c r="B110" s="920">
        <v>1</v>
      </c>
      <c r="C110" s="920">
        <v>184</v>
      </c>
      <c r="D110" s="920">
        <v>155</v>
      </c>
    </row>
    <row r="111" spans="1:4" x14ac:dyDescent="0.25">
      <c r="A111" s="917">
        <v>38551</v>
      </c>
      <c r="B111" s="920">
        <v>4</v>
      </c>
      <c r="C111" s="920">
        <v>17</v>
      </c>
      <c r="D111" s="920">
        <v>4</v>
      </c>
    </row>
    <row r="112" spans="1:4" x14ac:dyDescent="0.25">
      <c r="A112" s="917">
        <v>38552</v>
      </c>
      <c r="B112" s="920">
        <v>3</v>
      </c>
      <c r="C112" s="920">
        <v>153</v>
      </c>
      <c r="D112" s="920">
        <v>101</v>
      </c>
    </row>
    <row r="113" spans="1:4" x14ac:dyDescent="0.25">
      <c r="A113" s="917">
        <v>38553</v>
      </c>
      <c r="B113" s="920">
        <v>2</v>
      </c>
      <c r="C113" s="920">
        <v>150</v>
      </c>
      <c r="D113" s="920">
        <v>127</v>
      </c>
    </row>
    <row r="114" spans="1:4" x14ac:dyDescent="0.25">
      <c r="A114" s="917">
        <v>38553</v>
      </c>
      <c r="B114" s="920">
        <v>1</v>
      </c>
      <c r="C114" s="920">
        <v>160</v>
      </c>
      <c r="D114" s="920">
        <v>145</v>
      </c>
    </row>
    <row r="115" spans="1:4" x14ac:dyDescent="0.25">
      <c r="A115" s="917">
        <v>38554</v>
      </c>
      <c r="B115" s="920">
        <v>4</v>
      </c>
      <c r="C115" s="920">
        <v>29</v>
      </c>
      <c r="D115" s="920">
        <v>6</v>
      </c>
    </row>
    <row r="116" spans="1:4" x14ac:dyDescent="0.25">
      <c r="A116" s="917">
        <v>38555</v>
      </c>
      <c r="B116" s="920">
        <v>3</v>
      </c>
      <c r="C116" s="920">
        <v>158</v>
      </c>
      <c r="D116" s="920">
        <v>106</v>
      </c>
    </row>
    <row r="117" spans="1:4" x14ac:dyDescent="0.25">
      <c r="A117" s="917">
        <v>38556</v>
      </c>
      <c r="B117" s="920">
        <v>2</v>
      </c>
      <c r="C117" s="920">
        <v>209</v>
      </c>
      <c r="D117" s="920">
        <v>180</v>
      </c>
    </row>
    <row r="118" spans="1:4" x14ac:dyDescent="0.25">
      <c r="A118" s="917">
        <v>38556</v>
      </c>
      <c r="B118" s="920">
        <v>1</v>
      </c>
      <c r="C118" s="920">
        <v>173</v>
      </c>
      <c r="D118" s="920">
        <v>162</v>
      </c>
    </row>
    <row r="119" spans="1:4" x14ac:dyDescent="0.25">
      <c r="A119" s="917">
        <v>38557</v>
      </c>
      <c r="B119" s="920">
        <v>4</v>
      </c>
      <c r="C119" s="920">
        <v>24</v>
      </c>
      <c r="D119" s="920">
        <v>5</v>
      </c>
    </row>
    <row r="120" spans="1:4" x14ac:dyDescent="0.25">
      <c r="A120" s="917">
        <v>38558</v>
      </c>
      <c r="B120" s="920">
        <v>3</v>
      </c>
      <c r="C120" s="920">
        <v>148</v>
      </c>
      <c r="D120" s="920">
        <v>95</v>
      </c>
    </row>
    <row r="121" spans="1:4" x14ac:dyDescent="0.25">
      <c r="A121" s="917">
        <v>38559</v>
      </c>
      <c r="B121" s="920">
        <v>2</v>
      </c>
      <c r="C121" s="920">
        <v>216</v>
      </c>
      <c r="D121" s="920">
        <v>191</v>
      </c>
    </row>
    <row r="122" spans="1:4" x14ac:dyDescent="0.25">
      <c r="A122" s="917">
        <v>38559</v>
      </c>
      <c r="B122" s="920">
        <v>1</v>
      </c>
      <c r="C122" s="920">
        <v>98</v>
      </c>
      <c r="D122" s="920">
        <v>90</v>
      </c>
    </row>
    <row r="123" spans="1:4" x14ac:dyDescent="0.25">
      <c r="A123" s="917">
        <v>38560</v>
      </c>
      <c r="B123" s="920">
        <v>4</v>
      </c>
      <c r="C123" s="920">
        <v>16</v>
      </c>
      <c r="D123" s="920">
        <v>7</v>
      </c>
    </row>
    <row r="124" spans="1:4" x14ac:dyDescent="0.25">
      <c r="A124" s="917">
        <v>38561</v>
      </c>
      <c r="B124" s="920">
        <v>3</v>
      </c>
      <c r="C124" s="920">
        <v>66</v>
      </c>
      <c r="D124" s="920">
        <v>46</v>
      </c>
    </row>
    <row r="125" spans="1:4" x14ac:dyDescent="0.25">
      <c r="A125" s="917">
        <v>38562</v>
      </c>
      <c r="B125" s="920">
        <v>2</v>
      </c>
      <c r="C125" s="920">
        <v>107</v>
      </c>
      <c r="D125" s="920">
        <v>102</v>
      </c>
    </row>
    <row r="126" spans="1:4" x14ac:dyDescent="0.25">
      <c r="A126" s="917">
        <v>38562</v>
      </c>
      <c r="B126" s="920">
        <v>1</v>
      </c>
      <c r="C126" s="920">
        <v>162</v>
      </c>
      <c r="D126" s="920">
        <v>152</v>
      </c>
    </row>
    <row r="127" spans="1:4" x14ac:dyDescent="0.25">
      <c r="A127" s="917">
        <v>38563</v>
      </c>
      <c r="B127" s="920">
        <v>4</v>
      </c>
      <c r="C127" s="920">
        <v>20</v>
      </c>
      <c r="D127" s="920">
        <v>5</v>
      </c>
    </row>
    <row r="128" spans="1:4" x14ac:dyDescent="0.25">
      <c r="A128" s="917">
        <v>38564</v>
      </c>
      <c r="B128" s="920">
        <v>3</v>
      </c>
      <c r="C128" s="920">
        <v>90</v>
      </c>
      <c r="D128" s="920">
        <v>67</v>
      </c>
    </row>
    <row r="129" spans="1:4" x14ac:dyDescent="0.25">
      <c r="A129" s="917">
        <v>38565</v>
      </c>
      <c r="B129" s="920">
        <v>2</v>
      </c>
      <c r="C129" s="920">
        <v>89</v>
      </c>
      <c r="D129" s="920">
        <v>83</v>
      </c>
    </row>
    <row r="130" spans="1:4" x14ac:dyDescent="0.25">
      <c r="A130" s="917">
        <v>38565</v>
      </c>
      <c r="B130" s="920">
        <v>1</v>
      </c>
      <c r="C130" s="920">
        <v>124</v>
      </c>
      <c r="D130" s="920">
        <v>119</v>
      </c>
    </row>
    <row r="131" spans="1:4" x14ac:dyDescent="0.25">
      <c r="A131" s="917">
        <v>38566</v>
      </c>
      <c r="B131" s="920">
        <v>4</v>
      </c>
      <c r="C131" s="920">
        <v>8</v>
      </c>
      <c r="D131" s="920">
        <v>2</v>
      </c>
    </row>
    <row r="132" spans="1:4" x14ac:dyDescent="0.25">
      <c r="A132" s="917">
        <v>38567</v>
      </c>
      <c r="B132" s="920">
        <v>3</v>
      </c>
      <c r="C132" s="920">
        <v>34</v>
      </c>
      <c r="D132" s="920">
        <v>27</v>
      </c>
    </row>
    <row r="133" spans="1:4" x14ac:dyDescent="0.25">
      <c r="A133" s="917">
        <v>38568</v>
      </c>
      <c r="B133" s="920">
        <v>2</v>
      </c>
      <c r="C133" s="920">
        <v>94</v>
      </c>
      <c r="D133" s="920">
        <v>84</v>
      </c>
    </row>
    <row r="134" spans="1:4" x14ac:dyDescent="0.25">
      <c r="A134" s="917">
        <v>38568</v>
      </c>
      <c r="B134" s="920">
        <v>1</v>
      </c>
      <c r="C134" s="920">
        <v>78</v>
      </c>
      <c r="D134" s="920">
        <v>73</v>
      </c>
    </row>
    <row r="135" spans="1:4" x14ac:dyDescent="0.25">
      <c r="A135" s="917">
        <v>38569</v>
      </c>
      <c r="B135" s="920">
        <v>4</v>
      </c>
      <c r="C135" s="920">
        <v>2</v>
      </c>
      <c r="D135" s="920">
        <v>0</v>
      </c>
    </row>
    <row r="136" spans="1:4" x14ac:dyDescent="0.25">
      <c r="A136" s="917">
        <v>38570</v>
      </c>
      <c r="B136" s="920">
        <v>3</v>
      </c>
      <c r="C136" s="920">
        <v>32</v>
      </c>
      <c r="D136" s="920">
        <v>24</v>
      </c>
    </row>
    <row r="137" spans="1:4" x14ac:dyDescent="0.25">
      <c r="A137" s="917">
        <v>38571</v>
      </c>
      <c r="B137" s="920">
        <v>2</v>
      </c>
      <c r="C137" s="920">
        <v>52</v>
      </c>
      <c r="D137" s="920">
        <v>46</v>
      </c>
    </row>
    <row r="138" spans="1:4" x14ac:dyDescent="0.25">
      <c r="A138" s="917">
        <v>38571</v>
      </c>
      <c r="B138" s="920">
        <v>1</v>
      </c>
      <c r="C138" s="920">
        <v>67</v>
      </c>
      <c r="D138" s="920">
        <v>63</v>
      </c>
    </row>
    <row r="139" spans="1:4" x14ac:dyDescent="0.25">
      <c r="A139" s="917">
        <v>38572</v>
      </c>
      <c r="B139" s="920">
        <v>4</v>
      </c>
      <c r="C139" s="920">
        <v>4</v>
      </c>
      <c r="D139" s="920">
        <v>3</v>
      </c>
    </row>
    <row r="140" spans="1:4" x14ac:dyDescent="0.25">
      <c r="A140" s="917">
        <v>38573</v>
      </c>
      <c r="B140" s="920">
        <v>3</v>
      </c>
      <c r="C140" s="920">
        <v>43</v>
      </c>
      <c r="D140" s="920">
        <v>33</v>
      </c>
    </row>
    <row r="141" spans="1:4" x14ac:dyDescent="0.25">
      <c r="A141" s="917">
        <v>38574</v>
      </c>
      <c r="B141" s="920">
        <v>2</v>
      </c>
      <c r="C141" s="920">
        <v>31</v>
      </c>
      <c r="D141" s="920">
        <v>31</v>
      </c>
    </row>
    <row r="142" spans="1:4" x14ac:dyDescent="0.25">
      <c r="A142" s="917">
        <v>38574</v>
      </c>
      <c r="B142" s="920">
        <v>1</v>
      </c>
      <c r="C142" s="920">
        <v>46</v>
      </c>
      <c r="D142" s="920">
        <v>41</v>
      </c>
    </row>
    <row r="143" spans="1:4" x14ac:dyDescent="0.25">
      <c r="A143" s="917">
        <v>38575</v>
      </c>
      <c r="B143" s="920">
        <v>4</v>
      </c>
      <c r="C143" s="920">
        <v>4</v>
      </c>
      <c r="D143" s="920">
        <v>2</v>
      </c>
    </row>
    <row r="144" spans="1:4" x14ac:dyDescent="0.25">
      <c r="A144" s="917">
        <v>38576</v>
      </c>
      <c r="B144" s="920">
        <v>3</v>
      </c>
      <c r="C144" s="920">
        <v>18</v>
      </c>
      <c r="D144" s="920">
        <v>15</v>
      </c>
    </row>
    <row r="145" spans="1:4" x14ac:dyDescent="0.25">
      <c r="A145" s="917">
        <v>38577</v>
      </c>
      <c r="B145" s="920">
        <v>2</v>
      </c>
      <c r="C145" s="920">
        <v>16</v>
      </c>
      <c r="D145" s="920">
        <v>15</v>
      </c>
    </row>
    <row r="146" spans="1:4" x14ac:dyDescent="0.25">
      <c r="A146" s="917">
        <v>38577</v>
      </c>
      <c r="B146" s="920">
        <v>1</v>
      </c>
      <c r="C146" s="920">
        <v>36</v>
      </c>
      <c r="D146" s="920">
        <v>34</v>
      </c>
    </row>
    <row r="147" spans="1:4" x14ac:dyDescent="0.25">
      <c r="A147" s="917">
        <v>38578</v>
      </c>
      <c r="B147" s="920">
        <v>4</v>
      </c>
      <c r="C147" s="920">
        <v>1</v>
      </c>
      <c r="D147" s="920">
        <v>0</v>
      </c>
    </row>
    <row r="148" spans="1:4" x14ac:dyDescent="0.25">
      <c r="A148" s="917">
        <v>38579</v>
      </c>
      <c r="B148" s="920">
        <v>3</v>
      </c>
      <c r="C148" s="920">
        <v>7</v>
      </c>
      <c r="D148" s="920">
        <v>7</v>
      </c>
    </row>
    <row r="149" spans="1:4" x14ac:dyDescent="0.25">
      <c r="A149" s="917">
        <v>38580</v>
      </c>
      <c r="B149" s="920">
        <v>2</v>
      </c>
      <c r="C149" s="920">
        <v>20</v>
      </c>
      <c r="D149" s="920">
        <v>19</v>
      </c>
    </row>
    <row r="150" spans="1:4" x14ac:dyDescent="0.25">
      <c r="A150" s="917">
        <v>38580</v>
      </c>
      <c r="B150" s="920">
        <v>1</v>
      </c>
      <c r="C150" s="920">
        <v>38</v>
      </c>
      <c r="D150" s="920">
        <v>37</v>
      </c>
    </row>
    <row r="151" spans="1:4" x14ac:dyDescent="0.25">
      <c r="A151" s="917">
        <v>38581</v>
      </c>
      <c r="B151" s="920">
        <v>4</v>
      </c>
      <c r="C151" s="920">
        <v>1</v>
      </c>
      <c r="D151" s="920">
        <v>0</v>
      </c>
    </row>
    <row r="152" spans="1:4" x14ac:dyDescent="0.25">
      <c r="A152" s="917">
        <v>38582</v>
      </c>
      <c r="B152" s="920">
        <v>3</v>
      </c>
      <c r="C152" s="920">
        <v>7</v>
      </c>
      <c r="D152" s="920">
        <v>7</v>
      </c>
    </row>
    <row r="153" spans="1:4" x14ac:dyDescent="0.25">
      <c r="A153" s="917">
        <v>38583</v>
      </c>
      <c r="B153" s="920">
        <v>2</v>
      </c>
      <c r="C153" s="920">
        <v>10</v>
      </c>
      <c r="D153" s="920">
        <v>10</v>
      </c>
    </row>
    <row r="154" spans="1:4" x14ac:dyDescent="0.25">
      <c r="A154" s="917">
        <v>38583</v>
      </c>
      <c r="B154" s="920">
        <v>1</v>
      </c>
      <c r="C154" s="920">
        <v>8</v>
      </c>
      <c r="D154" s="920">
        <v>7</v>
      </c>
    </row>
    <row r="155" spans="1:4" x14ac:dyDescent="0.25">
      <c r="A155" s="917">
        <v>38584</v>
      </c>
      <c r="B155" s="920">
        <v>4</v>
      </c>
      <c r="C155" s="920">
        <v>1</v>
      </c>
      <c r="D155" s="920">
        <v>1</v>
      </c>
    </row>
    <row r="156" spans="1:4" x14ac:dyDescent="0.25">
      <c r="A156" s="917">
        <v>38585</v>
      </c>
      <c r="B156" s="920">
        <v>3</v>
      </c>
      <c r="C156" s="920">
        <v>4</v>
      </c>
      <c r="D156" s="920">
        <v>3</v>
      </c>
    </row>
    <row r="157" spans="1:4" x14ac:dyDescent="0.25">
      <c r="A157" s="917">
        <v>38586</v>
      </c>
      <c r="B157" s="920">
        <v>2</v>
      </c>
      <c r="C157" s="920">
        <v>10</v>
      </c>
      <c r="D157" s="920">
        <v>10</v>
      </c>
    </row>
    <row r="158" spans="1:4" x14ac:dyDescent="0.25">
      <c r="A158" s="917">
        <v>38586</v>
      </c>
      <c r="B158" s="920">
        <v>1</v>
      </c>
      <c r="C158" s="920">
        <v>16</v>
      </c>
      <c r="D158" s="920">
        <v>16</v>
      </c>
    </row>
    <row r="159" spans="1:4" x14ac:dyDescent="0.25">
      <c r="A159" s="917">
        <v>38587</v>
      </c>
      <c r="B159" s="920">
        <v>4</v>
      </c>
      <c r="C159" s="920">
        <v>0</v>
      </c>
      <c r="D159" s="920">
        <v>0</v>
      </c>
    </row>
    <row r="160" spans="1:4" x14ac:dyDescent="0.25">
      <c r="A160" s="917">
        <v>38588</v>
      </c>
      <c r="B160" s="920">
        <v>3</v>
      </c>
      <c r="C160" s="920">
        <v>11</v>
      </c>
      <c r="D160" s="920">
        <v>11</v>
      </c>
    </row>
    <row r="161" spans="1:5" x14ac:dyDescent="0.25">
      <c r="A161" s="917">
        <v>38589</v>
      </c>
      <c r="B161" s="920">
        <v>2</v>
      </c>
      <c r="C161" s="920">
        <v>4</v>
      </c>
      <c r="D161" s="920">
        <v>4</v>
      </c>
    </row>
    <row r="162" spans="1:5" x14ac:dyDescent="0.25">
      <c r="A162" s="917">
        <v>38589</v>
      </c>
      <c r="B162" s="920">
        <v>1</v>
      </c>
      <c r="C162" s="920">
        <v>1</v>
      </c>
      <c r="D162" s="920">
        <v>1</v>
      </c>
    </row>
    <row r="163" spans="1:5" x14ac:dyDescent="0.25">
      <c r="A163" s="917">
        <v>38590</v>
      </c>
      <c r="B163" s="920">
        <v>4</v>
      </c>
      <c r="C163" s="920">
        <v>0</v>
      </c>
      <c r="D163" s="920">
        <v>0</v>
      </c>
    </row>
    <row r="164" spans="1:5" x14ac:dyDescent="0.25">
      <c r="A164" s="917">
        <v>38591</v>
      </c>
      <c r="B164" s="920">
        <v>3</v>
      </c>
      <c r="C164" s="920">
        <v>0</v>
      </c>
      <c r="D164" s="920">
        <v>0</v>
      </c>
    </row>
    <row r="165" spans="1:5" x14ac:dyDescent="0.25">
      <c r="A165" s="917">
        <v>38592</v>
      </c>
      <c r="B165" s="920">
        <v>2</v>
      </c>
      <c r="C165" s="920">
        <v>1</v>
      </c>
      <c r="D165" s="920">
        <v>1</v>
      </c>
    </row>
    <row r="166" spans="1:5" x14ac:dyDescent="0.25">
      <c r="A166" s="917">
        <v>38592</v>
      </c>
      <c r="B166" s="920">
        <v>1</v>
      </c>
      <c r="C166" s="920">
        <v>10</v>
      </c>
      <c r="D166" s="920">
        <v>9</v>
      </c>
    </row>
    <row r="167" spans="1:5" x14ac:dyDescent="0.25">
      <c r="A167" s="917">
        <v>38593</v>
      </c>
      <c r="B167" s="920">
        <v>4</v>
      </c>
      <c r="C167" s="920">
        <v>0</v>
      </c>
      <c r="D167" s="920">
        <v>0</v>
      </c>
    </row>
    <row r="168" spans="1:5" x14ac:dyDescent="0.25">
      <c r="A168" s="917">
        <v>38594</v>
      </c>
      <c r="B168" s="920">
        <v>3</v>
      </c>
      <c r="C168" s="920">
        <v>0</v>
      </c>
      <c r="D168" s="920">
        <v>0</v>
      </c>
    </row>
    <row r="169" spans="1:5" x14ac:dyDescent="0.25">
      <c r="A169" s="917">
        <v>38595</v>
      </c>
      <c r="B169" s="920">
        <v>2</v>
      </c>
      <c r="C169" s="920">
        <v>1</v>
      </c>
      <c r="D169" s="920">
        <v>1</v>
      </c>
    </row>
    <row r="170" spans="1:5" x14ac:dyDescent="0.25">
      <c r="A170" s="917">
        <v>38595</v>
      </c>
      <c r="B170" s="920">
        <v>1</v>
      </c>
      <c r="C170" s="920">
        <v>1</v>
      </c>
      <c r="D170" s="920">
        <v>1</v>
      </c>
    </row>
    <row r="171" spans="1:5" x14ac:dyDescent="0.25">
      <c r="A171" s="917">
        <v>38596</v>
      </c>
      <c r="B171" s="920">
        <v>4</v>
      </c>
      <c r="C171" s="920">
        <v>0</v>
      </c>
      <c r="D171" s="920">
        <v>0</v>
      </c>
    </row>
    <row r="172" spans="1:5" x14ac:dyDescent="0.25">
      <c r="A172" s="917">
        <v>38596</v>
      </c>
      <c r="B172" s="920">
        <v>3</v>
      </c>
      <c r="C172" s="920">
        <v>0</v>
      </c>
      <c r="D172" s="920">
        <v>0</v>
      </c>
    </row>
    <row r="173" spans="1:5" x14ac:dyDescent="0.25">
      <c r="A173" s="917">
        <v>38597</v>
      </c>
      <c r="B173" s="920">
        <v>2</v>
      </c>
      <c r="C173" s="920">
        <v>1</v>
      </c>
      <c r="D173" s="920">
        <v>1</v>
      </c>
    </row>
    <row r="174" spans="1:5" x14ac:dyDescent="0.25">
      <c r="A174" s="919">
        <v>38597</v>
      </c>
      <c r="B174" s="927">
        <v>1</v>
      </c>
      <c r="C174" s="927">
        <v>1</v>
      </c>
      <c r="D174" s="927">
        <v>1</v>
      </c>
      <c r="E174" s="70">
        <f>SUM(D2:D174)</f>
        <v>6462</v>
      </c>
    </row>
    <row r="175" spans="1:5" x14ac:dyDescent="0.25">
      <c r="A175" s="917">
        <v>38838</v>
      </c>
      <c r="B175" s="923">
        <v>4</v>
      </c>
      <c r="C175" s="923">
        <v>0</v>
      </c>
      <c r="D175" s="924">
        <v>0</v>
      </c>
    </row>
    <row r="176" spans="1:5" x14ac:dyDescent="0.25">
      <c r="A176" s="917">
        <v>38839</v>
      </c>
      <c r="B176" s="923">
        <v>3</v>
      </c>
      <c r="C176" s="923">
        <v>2</v>
      </c>
      <c r="D176" s="924">
        <v>0</v>
      </c>
    </row>
    <row r="177" spans="1:4" x14ac:dyDescent="0.25">
      <c r="A177" s="917">
        <v>38840</v>
      </c>
      <c r="B177" s="923">
        <v>2</v>
      </c>
      <c r="C177" s="923">
        <v>5</v>
      </c>
      <c r="D177" s="924">
        <v>0</v>
      </c>
    </row>
    <row r="178" spans="1:4" x14ac:dyDescent="0.25">
      <c r="A178" s="917">
        <v>38840</v>
      </c>
      <c r="B178" s="923">
        <v>1</v>
      </c>
      <c r="C178" s="923">
        <v>2</v>
      </c>
      <c r="D178" s="924">
        <v>1</v>
      </c>
    </row>
    <row r="179" spans="1:4" x14ac:dyDescent="0.25">
      <c r="A179" s="917">
        <v>38841</v>
      </c>
      <c r="B179" s="923">
        <v>4</v>
      </c>
      <c r="C179" s="923">
        <v>6</v>
      </c>
      <c r="D179" s="924">
        <v>0</v>
      </c>
    </row>
    <row r="180" spans="1:4" x14ac:dyDescent="0.25">
      <c r="A180" s="917">
        <v>38842</v>
      </c>
      <c r="B180" s="923">
        <v>3</v>
      </c>
      <c r="C180" s="923">
        <v>7</v>
      </c>
      <c r="D180" s="924">
        <v>4</v>
      </c>
    </row>
    <row r="181" spans="1:4" x14ac:dyDescent="0.25">
      <c r="A181" s="917">
        <v>38843</v>
      </c>
      <c r="B181" s="923">
        <v>2</v>
      </c>
      <c r="C181" s="923">
        <v>7</v>
      </c>
      <c r="D181" s="924">
        <v>3</v>
      </c>
    </row>
    <row r="182" spans="1:4" x14ac:dyDescent="0.25">
      <c r="A182" s="917">
        <v>38843</v>
      </c>
      <c r="B182" s="923">
        <v>1</v>
      </c>
      <c r="C182" s="923">
        <v>2</v>
      </c>
      <c r="D182" s="924">
        <v>1</v>
      </c>
    </row>
    <row r="183" spans="1:4" x14ac:dyDescent="0.25">
      <c r="A183" s="917">
        <v>38844</v>
      </c>
      <c r="B183" s="923">
        <v>4</v>
      </c>
      <c r="C183" s="923">
        <v>0</v>
      </c>
      <c r="D183" s="924">
        <v>0</v>
      </c>
    </row>
    <row r="184" spans="1:4" x14ac:dyDescent="0.25">
      <c r="A184" s="917">
        <v>38845</v>
      </c>
      <c r="B184" s="923">
        <v>3</v>
      </c>
      <c r="C184" s="923">
        <v>3</v>
      </c>
      <c r="D184" s="924">
        <v>0</v>
      </c>
    </row>
    <row r="185" spans="1:4" x14ac:dyDescent="0.25">
      <c r="A185" s="917">
        <v>38846</v>
      </c>
      <c r="B185" s="923">
        <v>2</v>
      </c>
      <c r="C185" s="923">
        <v>2</v>
      </c>
      <c r="D185" s="924">
        <v>0</v>
      </c>
    </row>
    <row r="186" spans="1:4" x14ac:dyDescent="0.25">
      <c r="A186" s="917">
        <v>38846</v>
      </c>
      <c r="B186" s="923">
        <v>1</v>
      </c>
      <c r="C186" s="923">
        <v>2</v>
      </c>
      <c r="D186" s="924">
        <v>1</v>
      </c>
    </row>
    <row r="187" spans="1:4" x14ac:dyDescent="0.25">
      <c r="A187" s="917">
        <v>38847</v>
      </c>
      <c r="B187" s="923">
        <v>4</v>
      </c>
      <c r="C187" s="923">
        <v>2</v>
      </c>
      <c r="D187" s="924">
        <v>1</v>
      </c>
    </row>
    <row r="188" spans="1:4" x14ac:dyDescent="0.25">
      <c r="A188" s="917">
        <v>38848</v>
      </c>
      <c r="B188" s="923">
        <v>3</v>
      </c>
      <c r="C188" s="923">
        <v>8</v>
      </c>
      <c r="D188" s="924">
        <v>2</v>
      </c>
    </row>
    <row r="189" spans="1:4" x14ac:dyDescent="0.25">
      <c r="A189" s="917">
        <v>38849</v>
      </c>
      <c r="B189" s="923">
        <v>2</v>
      </c>
      <c r="C189" s="923">
        <v>7</v>
      </c>
      <c r="D189" s="924">
        <v>3</v>
      </c>
    </row>
    <row r="190" spans="1:4" x14ac:dyDescent="0.25">
      <c r="A190" s="917">
        <v>38849</v>
      </c>
      <c r="B190" s="923">
        <v>1</v>
      </c>
      <c r="C190" s="923">
        <v>1</v>
      </c>
      <c r="D190" s="924">
        <v>0</v>
      </c>
    </row>
    <row r="191" spans="1:4" x14ac:dyDescent="0.25">
      <c r="A191" s="917">
        <v>38850</v>
      </c>
      <c r="B191" s="923">
        <v>4</v>
      </c>
      <c r="C191" s="923">
        <v>6</v>
      </c>
      <c r="D191" s="924">
        <v>2</v>
      </c>
    </row>
    <row r="192" spans="1:4" x14ac:dyDescent="0.25">
      <c r="A192" s="917">
        <v>38851</v>
      </c>
      <c r="B192" s="923">
        <v>3</v>
      </c>
      <c r="C192" s="923">
        <v>9</v>
      </c>
      <c r="D192" s="924">
        <v>2</v>
      </c>
    </row>
    <row r="193" spans="1:4" x14ac:dyDescent="0.25">
      <c r="A193" s="917">
        <v>38852</v>
      </c>
      <c r="B193" s="923">
        <v>2</v>
      </c>
      <c r="C193" s="923">
        <v>11</v>
      </c>
      <c r="D193" s="924">
        <v>3</v>
      </c>
    </row>
    <row r="194" spans="1:4" x14ac:dyDescent="0.25">
      <c r="A194" s="917">
        <v>38852</v>
      </c>
      <c r="B194" s="923">
        <v>1</v>
      </c>
      <c r="C194" s="923">
        <v>3</v>
      </c>
      <c r="D194" s="924">
        <v>1</v>
      </c>
    </row>
    <row r="195" spans="1:4" x14ac:dyDescent="0.25">
      <c r="A195" s="917">
        <v>38853</v>
      </c>
      <c r="B195" s="923">
        <v>4</v>
      </c>
      <c r="C195" s="923">
        <v>5</v>
      </c>
      <c r="D195" s="924">
        <v>0</v>
      </c>
    </row>
    <row r="196" spans="1:4" x14ac:dyDescent="0.25">
      <c r="A196" s="917">
        <v>38854</v>
      </c>
      <c r="B196" s="923">
        <v>3</v>
      </c>
      <c r="C196" s="923">
        <v>11</v>
      </c>
      <c r="D196" s="924">
        <v>3</v>
      </c>
    </row>
    <row r="197" spans="1:4" x14ac:dyDescent="0.25">
      <c r="A197" s="917">
        <v>38855</v>
      </c>
      <c r="B197" s="923">
        <v>2</v>
      </c>
      <c r="C197" s="923">
        <v>7</v>
      </c>
      <c r="D197" s="924">
        <v>6</v>
      </c>
    </row>
    <row r="198" spans="1:4" x14ac:dyDescent="0.25">
      <c r="A198" s="917">
        <v>38855</v>
      </c>
      <c r="B198" s="923">
        <v>1</v>
      </c>
      <c r="C198" s="923">
        <v>4</v>
      </c>
      <c r="D198" s="924">
        <v>3</v>
      </c>
    </row>
    <row r="199" spans="1:4" x14ac:dyDescent="0.25">
      <c r="A199" s="917">
        <v>38856</v>
      </c>
      <c r="B199" s="923">
        <v>4</v>
      </c>
      <c r="C199" s="923">
        <v>1</v>
      </c>
      <c r="D199" s="924">
        <v>0</v>
      </c>
    </row>
    <row r="200" spans="1:4" x14ac:dyDescent="0.25">
      <c r="A200" s="917">
        <v>38857</v>
      </c>
      <c r="B200" s="923">
        <v>3</v>
      </c>
      <c r="C200" s="923">
        <v>10</v>
      </c>
      <c r="D200" s="924">
        <v>2</v>
      </c>
    </row>
    <row r="201" spans="1:4" x14ac:dyDescent="0.25">
      <c r="A201" s="917">
        <v>38858</v>
      </c>
      <c r="B201" s="923">
        <v>2</v>
      </c>
      <c r="C201" s="923">
        <v>17</v>
      </c>
      <c r="D201" s="924">
        <v>10</v>
      </c>
    </row>
    <row r="202" spans="1:4" x14ac:dyDescent="0.25">
      <c r="A202" s="917">
        <v>38858</v>
      </c>
      <c r="B202" s="923">
        <v>1</v>
      </c>
      <c r="C202" s="923">
        <v>6</v>
      </c>
      <c r="D202" s="924">
        <v>2</v>
      </c>
    </row>
    <row r="203" spans="1:4" x14ac:dyDescent="0.25">
      <c r="A203" s="917">
        <v>38859</v>
      </c>
      <c r="B203" s="923">
        <v>4</v>
      </c>
      <c r="C203" s="923">
        <v>3</v>
      </c>
      <c r="D203" s="924">
        <v>0</v>
      </c>
    </row>
    <row r="204" spans="1:4" x14ac:dyDescent="0.25">
      <c r="A204" s="917">
        <v>38860</v>
      </c>
      <c r="B204" s="923">
        <v>3</v>
      </c>
      <c r="C204" s="923">
        <v>7</v>
      </c>
      <c r="D204" s="924">
        <v>2</v>
      </c>
    </row>
    <row r="205" spans="1:4" x14ac:dyDescent="0.25">
      <c r="A205" s="917">
        <v>38861</v>
      </c>
      <c r="B205" s="923">
        <v>2</v>
      </c>
      <c r="C205" s="923">
        <v>17</v>
      </c>
      <c r="D205" s="924">
        <v>10</v>
      </c>
    </row>
    <row r="206" spans="1:4" x14ac:dyDescent="0.25">
      <c r="A206" s="917">
        <v>38861</v>
      </c>
      <c r="B206" s="923">
        <v>1</v>
      </c>
      <c r="C206" s="923">
        <v>18</v>
      </c>
      <c r="D206" s="924">
        <v>9</v>
      </c>
    </row>
    <row r="207" spans="1:4" x14ac:dyDescent="0.25">
      <c r="A207" s="917">
        <v>38862</v>
      </c>
      <c r="B207" s="923">
        <v>4</v>
      </c>
      <c r="C207" s="923">
        <v>1</v>
      </c>
      <c r="D207" s="924">
        <v>1</v>
      </c>
    </row>
    <row r="208" spans="1:4" x14ac:dyDescent="0.25">
      <c r="A208" s="917">
        <v>38863</v>
      </c>
      <c r="B208" s="923">
        <v>3</v>
      </c>
      <c r="C208" s="923">
        <v>13</v>
      </c>
      <c r="D208" s="924">
        <v>3</v>
      </c>
    </row>
    <row r="209" spans="1:4" x14ac:dyDescent="0.25">
      <c r="A209" s="917">
        <v>38864</v>
      </c>
      <c r="B209" s="923">
        <v>2</v>
      </c>
      <c r="C209" s="923">
        <v>30</v>
      </c>
      <c r="D209" s="924">
        <v>15</v>
      </c>
    </row>
    <row r="210" spans="1:4" x14ac:dyDescent="0.25">
      <c r="A210" s="917">
        <v>38864</v>
      </c>
      <c r="B210" s="923">
        <v>1</v>
      </c>
      <c r="C210" s="923">
        <v>14</v>
      </c>
      <c r="D210" s="924">
        <v>8</v>
      </c>
    </row>
    <row r="211" spans="1:4" x14ac:dyDescent="0.25">
      <c r="A211" s="917">
        <v>38865</v>
      </c>
      <c r="B211" s="923">
        <v>4</v>
      </c>
      <c r="C211" s="923">
        <v>5</v>
      </c>
      <c r="D211" s="924">
        <v>0</v>
      </c>
    </row>
    <row r="212" spans="1:4" x14ac:dyDescent="0.25">
      <c r="A212" s="917">
        <v>38866</v>
      </c>
      <c r="B212" s="923">
        <v>3</v>
      </c>
      <c r="C212" s="923">
        <v>13</v>
      </c>
      <c r="D212" s="924">
        <v>6</v>
      </c>
    </row>
    <row r="213" spans="1:4" x14ac:dyDescent="0.25">
      <c r="A213" s="917">
        <v>38867</v>
      </c>
      <c r="B213" s="923">
        <v>2</v>
      </c>
      <c r="C213" s="923">
        <v>27</v>
      </c>
      <c r="D213" s="924">
        <v>11</v>
      </c>
    </row>
    <row r="214" spans="1:4" x14ac:dyDescent="0.25">
      <c r="A214" s="917">
        <v>38867</v>
      </c>
      <c r="B214" s="923">
        <v>1</v>
      </c>
      <c r="C214" s="923">
        <v>13</v>
      </c>
      <c r="D214" s="924">
        <v>6</v>
      </c>
    </row>
    <row r="215" spans="1:4" x14ac:dyDescent="0.25">
      <c r="A215" s="917">
        <v>38868</v>
      </c>
      <c r="B215" s="923">
        <v>4</v>
      </c>
      <c r="C215" s="923">
        <v>10</v>
      </c>
      <c r="D215" s="924">
        <v>1</v>
      </c>
    </row>
    <row r="216" spans="1:4" x14ac:dyDescent="0.25">
      <c r="A216" s="917">
        <v>38869</v>
      </c>
      <c r="B216" s="923">
        <v>3</v>
      </c>
      <c r="C216" s="923">
        <v>19</v>
      </c>
      <c r="D216" s="924">
        <v>8</v>
      </c>
    </row>
    <row r="217" spans="1:4" x14ac:dyDescent="0.25">
      <c r="A217" s="917">
        <v>38870</v>
      </c>
      <c r="B217" s="923">
        <v>2</v>
      </c>
      <c r="C217" s="923">
        <v>50</v>
      </c>
      <c r="D217" s="924">
        <v>22</v>
      </c>
    </row>
    <row r="218" spans="1:4" x14ac:dyDescent="0.25">
      <c r="A218" s="917">
        <v>38870</v>
      </c>
      <c r="B218" s="923">
        <v>1</v>
      </c>
      <c r="C218" s="923">
        <v>23</v>
      </c>
      <c r="D218" s="924">
        <v>8</v>
      </c>
    </row>
    <row r="219" spans="1:4" x14ac:dyDescent="0.25">
      <c r="A219" s="917">
        <v>38871</v>
      </c>
      <c r="B219" s="923">
        <v>4</v>
      </c>
      <c r="C219" s="923">
        <v>4</v>
      </c>
      <c r="D219" s="924">
        <v>0</v>
      </c>
    </row>
    <row r="220" spans="1:4" x14ac:dyDescent="0.25">
      <c r="A220" s="917">
        <v>38872</v>
      </c>
      <c r="B220" s="923">
        <v>3</v>
      </c>
      <c r="C220" s="923">
        <v>21</v>
      </c>
      <c r="D220" s="924">
        <v>6</v>
      </c>
    </row>
    <row r="221" spans="1:4" x14ac:dyDescent="0.25">
      <c r="A221" s="917">
        <v>38873</v>
      </c>
      <c r="B221" s="923">
        <v>2</v>
      </c>
      <c r="C221" s="923">
        <v>67</v>
      </c>
      <c r="D221" s="924">
        <v>30</v>
      </c>
    </row>
    <row r="222" spans="1:4" x14ac:dyDescent="0.25">
      <c r="A222" s="917">
        <v>38873</v>
      </c>
      <c r="B222" s="923">
        <v>1</v>
      </c>
      <c r="C222" s="923">
        <v>22</v>
      </c>
      <c r="D222" s="924">
        <v>10</v>
      </c>
    </row>
    <row r="223" spans="1:4" x14ac:dyDescent="0.25">
      <c r="A223" s="917">
        <v>38874</v>
      </c>
      <c r="B223" s="923">
        <v>4</v>
      </c>
      <c r="C223" s="923">
        <v>17</v>
      </c>
      <c r="D223" s="924">
        <v>4</v>
      </c>
    </row>
    <row r="224" spans="1:4" x14ac:dyDescent="0.25">
      <c r="A224" s="917">
        <v>38875</v>
      </c>
      <c r="B224" s="923">
        <v>3</v>
      </c>
      <c r="C224" s="923">
        <v>59</v>
      </c>
      <c r="D224" s="924">
        <v>22</v>
      </c>
    </row>
    <row r="225" spans="1:4" x14ac:dyDescent="0.25">
      <c r="A225" s="917">
        <v>38876</v>
      </c>
      <c r="B225" s="923">
        <v>2</v>
      </c>
      <c r="C225" s="923">
        <v>89</v>
      </c>
      <c r="D225" s="924">
        <v>42</v>
      </c>
    </row>
    <row r="226" spans="1:4" x14ac:dyDescent="0.25">
      <c r="A226" s="917">
        <v>38876</v>
      </c>
      <c r="B226" s="923">
        <v>1</v>
      </c>
      <c r="C226" s="923">
        <v>37</v>
      </c>
      <c r="D226" s="924">
        <v>19</v>
      </c>
    </row>
    <row r="227" spans="1:4" x14ac:dyDescent="0.25">
      <c r="A227" s="917">
        <v>38877</v>
      </c>
      <c r="B227" s="923">
        <v>4</v>
      </c>
      <c r="C227" s="923">
        <v>7</v>
      </c>
      <c r="D227" s="924">
        <v>0</v>
      </c>
    </row>
    <row r="228" spans="1:4" x14ac:dyDescent="0.25">
      <c r="A228" s="917">
        <v>38878</v>
      </c>
      <c r="B228" s="923">
        <v>3</v>
      </c>
      <c r="C228" s="923">
        <v>40</v>
      </c>
      <c r="D228" s="924">
        <v>11</v>
      </c>
    </row>
    <row r="229" spans="1:4" x14ac:dyDescent="0.25">
      <c r="A229" s="917">
        <v>38879</v>
      </c>
      <c r="B229" s="923">
        <v>2</v>
      </c>
      <c r="C229" s="923">
        <v>85</v>
      </c>
      <c r="D229" s="924">
        <v>37</v>
      </c>
    </row>
    <row r="230" spans="1:4" x14ac:dyDescent="0.25">
      <c r="A230" s="917">
        <v>38879</v>
      </c>
      <c r="B230" s="923">
        <v>1</v>
      </c>
      <c r="C230" s="923">
        <v>34</v>
      </c>
      <c r="D230" s="924">
        <v>14</v>
      </c>
    </row>
    <row r="231" spans="1:4" x14ac:dyDescent="0.25">
      <c r="A231" s="917">
        <v>38880</v>
      </c>
      <c r="B231" s="923">
        <v>4</v>
      </c>
      <c r="C231" s="923">
        <v>16</v>
      </c>
      <c r="D231" s="924">
        <v>1</v>
      </c>
    </row>
    <row r="232" spans="1:4" x14ac:dyDescent="0.25">
      <c r="A232" s="917">
        <v>38881</v>
      </c>
      <c r="B232" s="923">
        <v>3</v>
      </c>
      <c r="C232" s="923">
        <v>79</v>
      </c>
      <c r="D232" s="924">
        <v>24</v>
      </c>
    </row>
    <row r="233" spans="1:4" x14ac:dyDescent="0.25">
      <c r="A233" s="917">
        <v>38882</v>
      </c>
      <c r="B233" s="923">
        <v>2</v>
      </c>
      <c r="C233" s="923">
        <v>145</v>
      </c>
      <c r="D233" s="924">
        <v>69</v>
      </c>
    </row>
    <row r="234" spans="1:4" x14ac:dyDescent="0.25">
      <c r="A234" s="917">
        <v>38882</v>
      </c>
      <c r="B234" s="923">
        <v>1</v>
      </c>
      <c r="C234" s="923">
        <v>74</v>
      </c>
      <c r="D234" s="924">
        <v>42</v>
      </c>
    </row>
    <row r="235" spans="1:4" x14ac:dyDescent="0.25">
      <c r="A235" s="917">
        <v>38883</v>
      </c>
      <c r="B235" s="923">
        <v>4</v>
      </c>
      <c r="C235" s="923">
        <v>17</v>
      </c>
      <c r="D235" s="924">
        <v>2</v>
      </c>
    </row>
    <row r="236" spans="1:4" x14ac:dyDescent="0.25">
      <c r="A236" s="917">
        <v>38884</v>
      </c>
      <c r="B236" s="923">
        <v>3</v>
      </c>
      <c r="C236" s="923">
        <v>81</v>
      </c>
      <c r="D236" s="924">
        <v>23</v>
      </c>
    </row>
    <row r="237" spans="1:4" x14ac:dyDescent="0.25">
      <c r="A237" s="917">
        <v>38885</v>
      </c>
      <c r="B237" s="923">
        <v>2</v>
      </c>
      <c r="C237" s="923">
        <v>78</v>
      </c>
      <c r="D237" s="924">
        <v>39</v>
      </c>
    </row>
    <row r="238" spans="1:4" x14ac:dyDescent="0.25">
      <c r="A238" s="917">
        <v>38885</v>
      </c>
      <c r="B238" s="923">
        <v>1</v>
      </c>
      <c r="C238" s="923">
        <v>39</v>
      </c>
      <c r="D238" s="924">
        <v>16</v>
      </c>
    </row>
    <row r="239" spans="1:4" x14ac:dyDescent="0.25">
      <c r="A239" s="917">
        <v>38886</v>
      </c>
      <c r="B239" s="923">
        <v>4</v>
      </c>
      <c r="C239" s="923">
        <v>20</v>
      </c>
      <c r="D239" s="924">
        <v>3</v>
      </c>
    </row>
    <row r="240" spans="1:4" x14ac:dyDescent="0.25">
      <c r="A240" s="917">
        <v>38887</v>
      </c>
      <c r="B240" s="923">
        <v>3</v>
      </c>
      <c r="C240" s="923">
        <v>59</v>
      </c>
      <c r="D240" s="924">
        <v>29</v>
      </c>
    </row>
    <row r="241" spans="1:4" x14ac:dyDescent="0.25">
      <c r="A241" s="917">
        <v>38888</v>
      </c>
      <c r="B241" s="923">
        <v>2</v>
      </c>
      <c r="C241" s="923">
        <v>166</v>
      </c>
      <c r="D241" s="924">
        <v>87</v>
      </c>
    </row>
    <row r="242" spans="1:4" x14ac:dyDescent="0.25">
      <c r="A242" s="917">
        <v>38888</v>
      </c>
      <c r="B242" s="923">
        <v>1</v>
      </c>
      <c r="C242" s="923">
        <v>71</v>
      </c>
      <c r="D242" s="924">
        <v>33</v>
      </c>
    </row>
    <row r="243" spans="1:4" x14ac:dyDescent="0.25">
      <c r="A243" s="917">
        <v>38889</v>
      </c>
      <c r="B243" s="923">
        <v>4</v>
      </c>
      <c r="C243" s="923">
        <v>19</v>
      </c>
      <c r="D243" s="924">
        <v>2</v>
      </c>
    </row>
    <row r="244" spans="1:4" x14ac:dyDescent="0.25">
      <c r="A244" s="917">
        <v>38890</v>
      </c>
      <c r="B244" s="923">
        <v>3</v>
      </c>
      <c r="C244" s="923">
        <v>92</v>
      </c>
      <c r="D244" s="924">
        <v>32</v>
      </c>
    </row>
    <row r="245" spans="1:4" x14ac:dyDescent="0.25">
      <c r="A245" s="917">
        <v>38891</v>
      </c>
      <c r="B245" s="923">
        <v>2</v>
      </c>
      <c r="C245" s="923">
        <v>155</v>
      </c>
      <c r="D245" s="924">
        <v>89</v>
      </c>
    </row>
    <row r="246" spans="1:4" x14ac:dyDescent="0.25">
      <c r="A246" s="917">
        <v>38891</v>
      </c>
      <c r="B246" s="923">
        <v>1</v>
      </c>
      <c r="C246" s="923">
        <v>56</v>
      </c>
      <c r="D246" s="924">
        <v>28</v>
      </c>
    </row>
    <row r="247" spans="1:4" x14ac:dyDescent="0.25">
      <c r="A247" s="917">
        <v>38892</v>
      </c>
      <c r="B247" s="923">
        <v>4</v>
      </c>
      <c r="C247" s="923">
        <v>6</v>
      </c>
      <c r="D247" s="924">
        <v>0</v>
      </c>
    </row>
    <row r="248" spans="1:4" x14ac:dyDescent="0.25">
      <c r="A248" s="917">
        <v>38893</v>
      </c>
      <c r="B248" s="923">
        <v>3</v>
      </c>
      <c r="C248" s="923">
        <v>92</v>
      </c>
      <c r="D248" s="924">
        <v>40</v>
      </c>
    </row>
    <row r="249" spans="1:4" x14ac:dyDescent="0.25">
      <c r="A249" s="917">
        <v>38894</v>
      </c>
      <c r="B249" s="923">
        <v>2</v>
      </c>
      <c r="C249" s="923">
        <v>157</v>
      </c>
      <c r="D249" s="924">
        <v>78</v>
      </c>
    </row>
    <row r="250" spans="1:4" x14ac:dyDescent="0.25">
      <c r="A250" s="917">
        <v>38894</v>
      </c>
      <c r="B250" s="923">
        <v>1</v>
      </c>
      <c r="C250" s="923">
        <v>85</v>
      </c>
      <c r="D250" s="924">
        <v>46</v>
      </c>
    </row>
    <row r="251" spans="1:4" x14ac:dyDescent="0.25">
      <c r="A251" s="917">
        <v>38895</v>
      </c>
      <c r="B251" s="923">
        <v>4</v>
      </c>
      <c r="C251" s="923">
        <v>33</v>
      </c>
      <c r="D251" s="924">
        <v>7</v>
      </c>
    </row>
    <row r="252" spans="1:4" x14ac:dyDescent="0.25">
      <c r="A252" s="917">
        <v>38896</v>
      </c>
      <c r="B252" s="923">
        <v>3</v>
      </c>
      <c r="C252" s="923">
        <v>135</v>
      </c>
      <c r="D252" s="924">
        <v>50</v>
      </c>
    </row>
    <row r="253" spans="1:4" x14ac:dyDescent="0.25">
      <c r="A253" s="917">
        <v>38897</v>
      </c>
      <c r="B253" s="923">
        <v>2</v>
      </c>
      <c r="C253" s="923">
        <v>204</v>
      </c>
      <c r="D253" s="924">
        <v>111</v>
      </c>
    </row>
    <row r="254" spans="1:4" x14ac:dyDescent="0.25">
      <c r="A254" s="917">
        <v>38897</v>
      </c>
      <c r="B254" s="923">
        <v>1</v>
      </c>
      <c r="C254" s="923">
        <v>102</v>
      </c>
      <c r="D254" s="924">
        <v>51</v>
      </c>
    </row>
    <row r="255" spans="1:4" x14ac:dyDescent="0.25">
      <c r="A255" s="917">
        <v>38898</v>
      </c>
      <c r="B255" s="923">
        <v>4</v>
      </c>
      <c r="C255" s="923">
        <v>21</v>
      </c>
      <c r="D255" s="924">
        <v>5</v>
      </c>
    </row>
    <row r="256" spans="1:4" x14ac:dyDescent="0.25">
      <c r="A256" s="917">
        <v>38899</v>
      </c>
      <c r="B256" s="923">
        <v>3</v>
      </c>
      <c r="C256" s="923">
        <v>151</v>
      </c>
      <c r="D256" s="924">
        <v>62</v>
      </c>
    </row>
    <row r="257" spans="1:4" x14ac:dyDescent="0.25">
      <c r="A257" s="917">
        <v>38900</v>
      </c>
      <c r="B257" s="923">
        <v>2</v>
      </c>
      <c r="C257" s="923">
        <v>220</v>
      </c>
      <c r="D257" s="924">
        <v>126</v>
      </c>
    </row>
    <row r="258" spans="1:4" x14ac:dyDescent="0.25">
      <c r="A258" s="917">
        <v>38900</v>
      </c>
      <c r="B258" s="923">
        <v>1</v>
      </c>
      <c r="C258" s="923">
        <v>134</v>
      </c>
      <c r="D258" s="924">
        <v>77</v>
      </c>
    </row>
    <row r="259" spans="1:4" x14ac:dyDescent="0.25">
      <c r="A259" s="917">
        <v>38901</v>
      </c>
      <c r="B259" s="923">
        <v>4</v>
      </c>
      <c r="C259" s="923">
        <v>11</v>
      </c>
      <c r="D259" s="924">
        <v>2</v>
      </c>
    </row>
    <row r="260" spans="1:4" x14ac:dyDescent="0.25">
      <c r="A260" s="917">
        <v>38902</v>
      </c>
      <c r="B260" s="923">
        <v>3</v>
      </c>
      <c r="C260" s="923">
        <v>117</v>
      </c>
      <c r="D260" s="924">
        <v>59</v>
      </c>
    </row>
    <row r="261" spans="1:4" x14ac:dyDescent="0.25">
      <c r="A261" s="917">
        <v>38903</v>
      </c>
      <c r="B261" s="923">
        <v>2</v>
      </c>
      <c r="C261" s="923">
        <v>267</v>
      </c>
      <c r="D261" s="924">
        <v>159</v>
      </c>
    </row>
    <row r="262" spans="1:4" x14ac:dyDescent="0.25">
      <c r="A262" s="917">
        <v>38903</v>
      </c>
      <c r="B262" s="923">
        <v>1</v>
      </c>
      <c r="C262" s="923">
        <v>111</v>
      </c>
      <c r="D262" s="924">
        <v>71</v>
      </c>
    </row>
    <row r="263" spans="1:4" x14ac:dyDescent="0.25">
      <c r="A263" s="917">
        <v>38904</v>
      </c>
      <c r="B263" s="923">
        <v>4</v>
      </c>
      <c r="C263" s="923">
        <v>34</v>
      </c>
      <c r="D263" s="924">
        <v>10</v>
      </c>
    </row>
    <row r="264" spans="1:4" x14ac:dyDescent="0.25">
      <c r="A264" s="917">
        <v>38905</v>
      </c>
      <c r="B264" s="923">
        <v>3</v>
      </c>
      <c r="C264" s="923">
        <v>132</v>
      </c>
      <c r="D264" s="924">
        <v>56</v>
      </c>
    </row>
    <row r="265" spans="1:4" x14ac:dyDescent="0.25">
      <c r="A265" s="917">
        <v>38906</v>
      </c>
      <c r="B265" s="923">
        <v>2</v>
      </c>
      <c r="C265" s="923">
        <v>245</v>
      </c>
      <c r="D265" s="924">
        <v>154</v>
      </c>
    </row>
    <row r="266" spans="1:4" x14ac:dyDescent="0.25">
      <c r="A266" s="917">
        <v>38906</v>
      </c>
      <c r="B266" s="923">
        <v>1</v>
      </c>
      <c r="C266" s="923">
        <v>109</v>
      </c>
      <c r="D266" s="924">
        <v>91</v>
      </c>
    </row>
    <row r="267" spans="1:4" x14ac:dyDescent="0.25">
      <c r="A267" s="917">
        <v>38907</v>
      </c>
      <c r="B267" s="923">
        <v>4</v>
      </c>
      <c r="C267" s="923">
        <v>26</v>
      </c>
      <c r="D267" s="924">
        <v>8</v>
      </c>
    </row>
    <row r="268" spans="1:4" x14ac:dyDescent="0.25">
      <c r="A268" s="917">
        <v>38908</v>
      </c>
      <c r="B268" s="923">
        <v>3</v>
      </c>
      <c r="C268" s="923">
        <v>148</v>
      </c>
      <c r="D268" s="924">
        <v>76</v>
      </c>
    </row>
    <row r="269" spans="1:4" x14ac:dyDescent="0.25">
      <c r="A269" s="917">
        <v>38909</v>
      </c>
      <c r="B269" s="923">
        <v>2</v>
      </c>
      <c r="C269" s="923">
        <v>298</v>
      </c>
      <c r="D269" s="924">
        <v>188</v>
      </c>
    </row>
    <row r="270" spans="1:4" x14ac:dyDescent="0.25">
      <c r="A270" s="917">
        <v>38909</v>
      </c>
      <c r="B270" s="923">
        <v>1</v>
      </c>
      <c r="C270" s="923">
        <v>117</v>
      </c>
      <c r="D270" s="924">
        <v>73</v>
      </c>
    </row>
    <row r="271" spans="1:4" x14ac:dyDescent="0.25">
      <c r="A271" s="917">
        <v>38910</v>
      </c>
      <c r="B271" s="923">
        <v>4</v>
      </c>
      <c r="C271" s="923">
        <v>30</v>
      </c>
      <c r="D271" s="924">
        <v>14</v>
      </c>
    </row>
    <row r="272" spans="1:4" x14ac:dyDescent="0.25">
      <c r="A272" s="917">
        <v>38911</v>
      </c>
      <c r="B272" s="923">
        <v>3</v>
      </c>
      <c r="C272" s="923">
        <v>169</v>
      </c>
      <c r="D272" s="924">
        <v>87</v>
      </c>
    </row>
    <row r="273" spans="1:4" x14ac:dyDescent="0.25">
      <c r="A273" s="917">
        <v>38912</v>
      </c>
      <c r="B273" s="923">
        <v>2</v>
      </c>
      <c r="C273" s="923">
        <v>277</v>
      </c>
      <c r="D273" s="924">
        <v>181</v>
      </c>
    </row>
    <row r="274" spans="1:4" x14ac:dyDescent="0.25">
      <c r="A274" s="917">
        <v>38912</v>
      </c>
      <c r="B274" s="923">
        <v>1</v>
      </c>
      <c r="C274" s="923">
        <v>139</v>
      </c>
      <c r="D274" s="924">
        <v>108</v>
      </c>
    </row>
    <row r="275" spans="1:4" x14ac:dyDescent="0.25">
      <c r="A275" s="917">
        <v>38913</v>
      </c>
      <c r="B275" s="923">
        <v>4</v>
      </c>
      <c r="C275" s="923">
        <v>35</v>
      </c>
      <c r="D275" s="924">
        <v>12</v>
      </c>
    </row>
    <row r="276" spans="1:4" x14ac:dyDescent="0.25">
      <c r="A276" s="917">
        <v>38914</v>
      </c>
      <c r="B276" s="923">
        <v>3</v>
      </c>
      <c r="C276" s="923">
        <v>112</v>
      </c>
      <c r="D276" s="924">
        <v>59</v>
      </c>
    </row>
    <row r="277" spans="1:4" x14ac:dyDescent="0.25">
      <c r="A277" s="917">
        <v>38915</v>
      </c>
      <c r="B277" s="923">
        <v>2</v>
      </c>
      <c r="C277" s="923">
        <v>213</v>
      </c>
      <c r="D277" s="924">
        <v>137</v>
      </c>
    </row>
    <row r="278" spans="1:4" x14ac:dyDescent="0.25">
      <c r="A278" s="917">
        <v>38915</v>
      </c>
      <c r="B278" s="923">
        <v>1</v>
      </c>
      <c r="C278" s="923">
        <v>99</v>
      </c>
      <c r="D278" s="924">
        <v>72</v>
      </c>
    </row>
    <row r="279" spans="1:4" x14ac:dyDescent="0.25">
      <c r="A279" s="917">
        <v>38916</v>
      </c>
      <c r="B279" s="923">
        <v>4</v>
      </c>
      <c r="C279" s="923">
        <v>28</v>
      </c>
      <c r="D279" s="924">
        <v>6</v>
      </c>
    </row>
    <row r="280" spans="1:4" x14ac:dyDescent="0.25">
      <c r="A280" s="917">
        <v>38917</v>
      </c>
      <c r="B280" s="923">
        <v>3</v>
      </c>
      <c r="C280" s="923">
        <v>123</v>
      </c>
      <c r="D280" s="924">
        <v>69</v>
      </c>
    </row>
    <row r="281" spans="1:4" x14ac:dyDescent="0.25">
      <c r="A281" s="917">
        <v>38918</v>
      </c>
      <c r="B281" s="923">
        <v>2</v>
      </c>
      <c r="C281" s="923">
        <v>132</v>
      </c>
      <c r="D281" s="924">
        <v>89</v>
      </c>
    </row>
    <row r="282" spans="1:4" x14ac:dyDescent="0.25">
      <c r="A282" s="917">
        <v>38918</v>
      </c>
      <c r="B282" s="923">
        <v>1</v>
      </c>
      <c r="C282" s="923">
        <v>116</v>
      </c>
      <c r="D282" s="924">
        <v>86</v>
      </c>
    </row>
    <row r="283" spans="1:4" x14ac:dyDescent="0.25">
      <c r="A283" s="917">
        <v>38919</v>
      </c>
      <c r="B283" s="923">
        <v>4</v>
      </c>
      <c r="C283" s="923">
        <v>15</v>
      </c>
      <c r="D283" s="924">
        <v>4</v>
      </c>
    </row>
    <row r="284" spans="1:4" x14ac:dyDescent="0.25">
      <c r="A284" s="917">
        <v>38920</v>
      </c>
      <c r="B284" s="923">
        <v>3</v>
      </c>
      <c r="C284" s="923">
        <v>75</v>
      </c>
      <c r="D284" s="924">
        <v>43</v>
      </c>
    </row>
    <row r="285" spans="1:4" x14ac:dyDescent="0.25">
      <c r="A285" s="917">
        <v>38921</v>
      </c>
      <c r="B285" s="923">
        <v>2</v>
      </c>
      <c r="C285" s="923">
        <v>136</v>
      </c>
      <c r="D285" s="924">
        <v>95</v>
      </c>
    </row>
    <row r="286" spans="1:4" x14ac:dyDescent="0.25">
      <c r="A286" s="917">
        <v>38921</v>
      </c>
      <c r="B286" s="923">
        <v>1</v>
      </c>
      <c r="C286" s="923">
        <v>94</v>
      </c>
      <c r="D286" s="924">
        <v>69</v>
      </c>
    </row>
    <row r="287" spans="1:4" x14ac:dyDescent="0.25">
      <c r="A287" s="917">
        <v>38922</v>
      </c>
      <c r="B287" s="923">
        <v>4</v>
      </c>
      <c r="C287" s="923">
        <v>8</v>
      </c>
      <c r="D287" s="924">
        <v>3</v>
      </c>
    </row>
    <row r="288" spans="1:4" x14ac:dyDescent="0.25">
      <c r="A288" s="917">
        <v>38923</v>
      </c>
      <c r="B288" s="923">
        <v>3</v>
      </c>
      <c r="C288" s="923">
        <v>85</v>
      </c>
      <c r="D288" s="924">
        <v>42</v>
      </c>
    </row>
    <row r="289" spans="1:4" x14ac:dyDescent="0.25">
      <c r="A289" s="917">
        <v>38924</v>
      </c>
      <c r="B289" s="923">
        <v>2</v>
      </c>
      <c r="C289" s="923">
        <v>101</v>
      </c>
      <c r="D289" s="924">
        <v>73</v>
      </c>
    </row>
    <row r="290" spans="1:4" x14ac:dyDescent="0.25">
      <c r="A290" s="917">
        <v>38924</v>
      </c>
      <c r="B290" s="923">
        <v>1</v>
      </c>
      <c r="C290" s="923">
        <v>52</v>
      </c>
      <c r="D290" s="924">
        <v>37</v>
      </c>
    </row>
    <row r="291" spans="1:4" x14ac:dyDescent="0.25">
      <c r="A291" s="917">
        <v>38925</v>
      </c>
      <c r="B291" s="923">
        <v>4</v>
      </c>
      <c r="C291" s="923">
        <v>7</v>
      </c>
      <c r="D291" s="924">
        <v>4</v>
      </c>
    </row>
    <row r="292" spans="1:4" x14ac:dyDescent="0.25">
      <c r="A292" s="917">
        <v>38926</v>
      </c>
      <c r="B292" s="923">
        <v>3</v>
      </c>
      <c r="C292" s="923">
        <v>51</v>
      </c>
      <c r="D292" s="924">
        <v>35</v>
      </c>
    </row>
    <row r="293" spans="1:4" x14ac:dyDescent="0.25">
      <c r="A293" s="917">
        <v>38927</v>
      </c>
      <c r="B293" s="923">
        <v>2</v>
      </c>
      <c r="C293" s="923">
        <v>67</v>
      </c>
      <c r="D293" s="924">
        <v>49</v>
      </c>
    </row>
    <row r="294" spans="1:4" x14ac:dyDescent="0.25">
      <c r="A294" s="917">
        <v>38927</v>
      </c>
      <c r="B294" s="923">
        <v>1</v>
      </c>
      <c r="C294" s="923">
        <v>53</v>
      </c>
      <c r="D294" s="924">
        <v>38</v>
      </c>
    </row>
    <row r="295" spans="1:4" x14ac:dyDescent="0.25">
      <c r="A295" s="917">
        <v>38928</v>
      </c>
      <c r="B295" s="923">
        <v>4</v>
      </c>
      <c r="C295" s="923">
        <v>11</v>
      </c>
      <c r="D295" s="924">
        <v>8</v>
      </c>
    </row>
    <row r="296" spans="1:4" x14ac:dyDescent="0.25">
      <c r="A296" s="917">
        <v>38929</v>
      </c>
      <c r="B296" s="923">
        <v>3</v>
      </c>
      <c r="C296" s="923">
        <v>32</v>
      </c>
      <c r="D296" s="924">
        <v>19</v>
      </c>
    </row>
    <row r="297" spans="1:4" x14ac:dyDescent="0.25">
      <c r="A297" s="917">
        <v>38930</v>
      </c>
      <c r="B297" s="923">
        <v>2</v>
      </c>
      <c r="C297" s="923">
        <v>63</v>
      </c>
      <c r="D297" s="924">
        <v>39</v>
      </c>
    </row>
    <row r="298" spans="1:4" x14ac:dyDescent="0.25">
      <c r="A298" s="917">
        <v>38930</v>
      </c>
      <c r="B298" s="923">
        <v>1</v>
      </c>
      <c r="C298" s="923">
        <v>45</v>
      </c>
      <c r="D298" s="924">
        <v>28</v>
      </c>
    </row>
    <row r="299" spans="1:4" x14ac:dyDescent="0.25">
      <c r="A299" s="917">
        <v>38931</v>
      </c>
      <c r="B299" s="923">
        <v>4</v>
      </c>
      <c r="C299" s="923">
        <v>3</v>
      </c>
      <c r="D299" s="924">
        <v>1</v>
      </c>
    </row>
    <row r="300" spans="1:4" x14ac:dyDescent="0.25">
      <c r="A300" s="917">
        <v>38932</v>
      </c>
      <c r="B300" s="923">
        <v>3</v>
      </c>
      <c r="C300" s="923">
        <v>31</v>
      </c>
      <c r="D300" s="924">
        <v>24</v>
      </c>
    </row>
    <row r="301" spans="1:4" x14ac:dyDescent="0.25">
      <c r="A301" s="917">
        <v>38933</v>
      </c>
      <c r="B301" s="923">
        <v>2</v>
      </c>
      <c r="C301" s="923">
        <v>39</v>
      </c>
      <c r="D301" s="924">
        <v>29</v>
      </c>
    </row>
    <row r="302" spans="1:4" x14ac:dyDescent="0.25">
      <c r="A302" s="917">
        <v>38933</v>
      </c>
      <c r="B302" s="923">
        <v>1</v>
      </c>
      <c r="C302" s="923">
        <v>33</v>
      </c>
      <c r="D302" s="924">
        <v>19</v>
      </c>
    </row>
    <row r="303" spans="1:4" x14ac:dyDescent="0.25">
      <c r="A303" s="917">
        <v>38934</v>
      </c>
      <c r="B303" s="923">
        <v>4</v>
      </c>
      <c r="C303" s="923">
        <v>7</v>
      </c>
      <c r="D303" s="924">
        <v>2</v>
      </c>
    </row>
    <row r="304" spans="1:4" x14ac:dyDescent="0.25">
      <c r="A304" s="917">
        <v>38935</v>
      </c>
      <c r="B304" s="923">
        <v>3</v>
      </c>
      <c r="C304" s="923">
        <v>19</v>
      </c>
      <c r="D304" s="924">
        <v>11</v>
      </c>
    </row>
    <row r="305" spans="1:4" x14ac:dyDescent="0.25">
      <c r="A305" s="917">
        <v>38936</v>
      </c>
      <c r="B305" s="923">
        <v>2</v>
      </c>
      <c r="C305" s="923">
        <v>20</v>
      </c>
      <c r="D305" s="924">
        <v>9</v>
      </c>
    </row>
    <row r="306" spans="1:4" x14ac:dyDescent="0.25">
      <c r="A306" s="917">
        <v>38936</v>
      </c>
      <c r="B306" s="923">
        <v>1</v>
      </c>
      <c r="C306" s="923">
        <v>25</v>
      </c>
      <c r="D306" s="924">
        <v>20</v>
      </c>
    </row>
    <row r="307" spans="1:4" x14ac:dyDescent="0.25">
      <c r="A307" s="917">
        <v>38937</v>
      </c>
      <c r="B307" s="923">
        <v>4</v>
      </c>
      <c r="C307" s="923">
        <v>1</v>
      </c>
      <c r="D307" s="924">
        <v>0</v>
      </c>
    </row>
    <row r="308" spans="1:4" x14ac:dyDescent="0.25">
      <c r="A308" s="917">
        <v>38938</v>
      </c>
      <c r="B308" s="923">
        <v>3</v>
      </c>
      <c r="C308" s="923">
        <v>12</v>
      </c>
      <c r="D308" s="924">
        <v>8</v>
      </c>
    </row>
    <row r="309" spans="1:4" x14ac:dyDescent="0.25">
      <c r="A309" s="917">
        <v>38939</v>
      </c>
      <c r="B309" s="923">
        <v>2</v>
      </c>
      <c r="C309" s="923">
        <v>18</v>
      </c>
      <c r="D309" s="924">
        <v>14</v>
      </c>
    </row>
    <row r="310" spans="1:4" x14ac:dyDescent="0.25">
      <c r="A310" s="917">
        <v>38939</v>
      </c>
      <c r="B310" s="923">
        <v>1</v>
      </c>
      <c r="C310" s="923">
        <v>10</v>
      </c>
      <c r="D310" s="924">
        <v>9</v>
      </c>
    </row>
    <row r="311" spans="1:4" x14ac:dyDescent="0.25">
      <c r="A311" s="917">
        <v>38940</v>
      </c>
      <c r="B311" s="923">
        <v>4</v>
      </c>
      <c r="C311" s="923">
        <v>1</v>
      </c>
      <c r="D311" s="924">
        <v>1</v>
      </c>
    </row>
    <row r="312" spans="1:4" x14ac:dyDescent="0.25">
      <c r="A312" s="917">
        <v>38941</v>
      </c>
      <c r="B312" s="923">
        <v>3</v>
      </c>
      <c r="C312" s="923">
        <v>8</v>
      </c>
      <c r="D312" s="924">
        <v>5</v>
      </c>
    </row>
    <row r="313" spans="1:4" x14ac:dyDescent="0.25">
      <c r="A313" s="917">
        <v>38942</v>
      </c>
      <c r="B313" s="923">
        <v>2</v>
      </c>
      <c r="C313" s="923">
        <v>7</v>
      </c>
      <c r="D313" s="924">
        <v>4</v>
      </c>
    </row>
    <row r="314" spans="1:4" x14ac:dyDescent="0.25">
      <c r="A314" s="917">
        <v>38942</v>
      </c>
      <c r="B314" s="923">
        <v>1</v>
      </c>
      <c r="C314" s="923">
        <v>19</v>
      </c>
      <c r="D314" s="924">
        <v>13</v>
      </c>
    </row>
    <row r="315" spans="1:4" x14ac:dyDescent="0.25">
      <c r="A315" s="917">
        <v>38943</v>
      </c>
      <c r="B315" s="923">
        <v>4</v>
      </c>
      <c r="C315" s="923">
        <v>2</v>
      </c>
      <c r="D315" s="924">
        <v>1</v>
      </c>
    </row>
    <row r="316" spans="1:4" x14ac:dyDescent="0.25">
      <c r="A316" s="917">
        <v>38944</v>
      </c>
      <c r="B316" s="923">
        <v>3</v>
      </c>
      <c r="C316" s="923">
        <v>2</v>
      </c>
      <c r="D316" s="924">
        <v>1</v>
      </c>
    </row>
    <row r="317" spans="1:4" x14ac:dyDescent="0.25">
      <c r="A317" s="917">
        <v>38945</v>
      </c>
      <c r="B317" s="923">
        <v>2</v>
      </c>
      <c r="C317" s="923">
        <v>11</v>
      </c>
      <c r="D317" s="924">
        <v>6</v>
      </c>
    </row>
    <row r="318" spans="1:4" x14ac:dyDescent="0.25">
      <c r="A318" s="917">
        <v>38945</v>
      </c>
      <c r="B318" s="923">
        <v>1</v>
      </c>
      <c r="C318" s="923">
        <v>11</v>
      </c>
      <c r="D318" s="924">
        <v>6</v>
      </c>
    </row>
    <row r="319" spans="1:4" x14ac:dyDescent="0.25">
      <c r="A319" s="917">
        <v>38946</v>
      </c>
      <c r="B319" s="923">
        <v>4</v>
      </c>
      <c r="C319" s="923">
        <v>0</v>
      </c>
      <c r="D319" s="924">
        <v>0</v>
      </c>
    </row>
    <row r="320" spans="1:4" x14ac:dyDescent="0.25">
      <c r="A320" s="917">
        <v>38947</v>
      </c>
      <c r="B320" s="923">
        <v>3</v>
      </c>
      <c r="C320" s="923">
        <v>2</v>
      </c>
      <c r="D320" s="924">
        <v>2</v>
      </c>
    </row>
    <row r="321" spans="1:5" x14ac:dyDescent="0.25">
      <c r="A321" s="917">
        <v>38948</v>
      </c>
      <c r="B321" s="923">
        <v>2</v>
      </c>
      <c r="C321" s="923">
        <v>2</v>
      </c>
      <c r="D321" s="924">
        <v>1</v>
      </c>
    </row>
    <row r="322" spans="1:5" x14ac:dyDescent="0.25">
      <c r="A322" s="917">
        <v>38948</v>
      </c>
      <c r="B322" s="923">
        <v>1</v>
      </c>
      <c r="C322" s="923">
        <v>5</v>
      </c>
      <c r="D322" s="924">
        <v>3</v>
      </c>
    </row>
    <row r="323" spans="1:5" x14ac:dyDescent="0.25">
      <c r="A323" s="917">
        <v>38949</v>
      </c>
      <c r="B323" s="923">
        <v>4</v>
      </c>
      <c r="C323" s="923">
        <v>0</v>
      </c>
      <c r="D323" s="924">
        <v>0</v>
      </c>
    </row>
    <row r="324" spans="1:5" x14ac:dyDescent="0.25">
      <c r="A324" s="917">
        <v>38950</v>
      </c>
      <c r="B324" s="923">
        <v>3</v>
      </c>
      <c r="C324" s="923">
        <v>2</v>
      </c>
      <c r="D324" s="924">
        <v>1</v>
      </c>
    </row>
    <row r="325" spans="1:5" x14ac:dyDescent="0.25">
      <c r="A325" s="917">
        <v>38951</v>
      </c>
      <c r="B325" s="923">
        <v>2</v>
      </c>
      <c r="C325" s="923">
        <v>5</v>
      </c>
      <c r="D325" s="924">
        <v>5</v>
      </c>
    </row>
    <row r="326" spans="1:5" x14ac:dyDescent="0.25">
      <c r="A326" s="917">
        <v>38951</v>
      </c>
      <c r="B326" s="923">
        <v>1</v>
      </c>
      <c r="C326" s="923">
        <v>6</v>
      </c>
      <c r="D326" s="924">
        <v>1</v>
      </c>
    </row>
    <row r="327" spans="1:5" x14ac:dyDescent="0.25">
      <c r="A327" s="917">
        <v>38952</v>
      </c>
      <c r="B327" s="923">
        <v>4</v>
      </c>
      <c r="C327" s="923">
        <v>0</v>
      </c>
      <c r="D327" s="924">
        <v>0</v>
      </c>
    </row>
    <row r="328" spans="1:5" x14ac:dyDescent="0.25">
      <c r="A328" s="917">
        <v>38953</v>
      </c>
      <c r="B328" s="923">
        <v>3</v>
      </c>
      <c r="C328" s="923">
        <v>0</v>
      </c>
      <c r="D328" s="924">
        <v>0</v>
      </c>
    </row>
    <row r="329" spans="1:5" x14ac:dyDescent="0.25">
      <c r="A329" s="917">
        <v>38954</v>
      </c>
      <c r="B329" s="923">
        <v>2</v>
      </c>
      <c r="C329" s="923">
        <v>7</v>
      </c>
      <c r="D329" s="924">
        <v>5</v>
      </c>
    </row>
    <row r="330" spans="1:5" x14ac:dyDescent="0.25">
      <c r="A330" s="919">
        <v>38954</v>
      </c>
      <c r="B330" s="921">
        <v>1</v>
      </c>
      <c r="C330" s="921">
        <v>9</v>
      </c>
      <c r="D330" s="922">
        <v>9</v>
      </c>
      <c r="E330" s="915">
        <f>SUM(D175:D330)</f>
        <v>4190</v>
      </c>
    </row>
    <row r="331" spans="1:5" x14ac:dyDescent="0.25">
      <c r="A331" s="917">
        <v>39203</v>
      </c>
      <c r="B331" s="926">
        <v>4</v>
      </c>
      <c r="C331" s="926">
        <v>1</v>
      </c>
      <c r="D331" s="924">
        <v>0</v>
      </c>
    </row>
    <row r="332" spans="1:5" x14ac:dyDescent="0.25">
      <c r="A332" s="917">
        <v>39204</v>
      </c>
      <c r="B332" s="926">
        <v>3</v>
      </c>
      <c r="C332" s="926">
        <v>0</v>
      </c>
      <c r="D332" s="924">
        <v>0</v>
      </c>
    </row>
    <row r="333" spans="1:5" x14ac:dyDescent="0.25">
      <c r="A333" s="917">
        <v>39205</v>
      </c>
      <c r="B333" s="926">
        <v>2</v>
      </c>
      <c r="C333" s="926">
        <v>0</v>
      </c>
      <c r="D333" s="924">
        <v>0</v>
      </c>
    </row>
    <row r="334" spans="1:5" x14ac:dyDescent="0.25">
      <c r="A334" s="917">
        <v>39205</v>
      </c>
      <c r="B334" s="926">
        <v>1</v>
      </c>
      <c r="C334" s="926">
        <v>1</v>
      </c>
      <c r="D334" s="924">
        <v>0</v>
      </c>
    </row>
    <row r="335" spans="1:5" x14ac:dyDescent="0.25">
      <c r="A335" s="917">
        <v>39206</v>
      </c>
      <c r="B335" s="926">
        <v>4</v>
      </c>
      <c r="C335" s="926">
        <v>0</v>
      </c>
      <c r="D335" s="924">
        <v>0</v>
      </c>
    </row>
    <row r="336" spans="1:5" x14ac:dyDescent="0.25">
      <c r="A336" s="917">
        <v>39207</v>
      </c>
      <c r="B336" s="926">
        <v>3</v>
      </c>
      <c r="C336" s="926">
        <v>2</v>
      </c>
      <c r="D336" s="924">
        <v>0</v>
      </c>
    </row>
    <row r="337" spans="1:4" x14ac:dyDescent="0.25">
      <c r="A337" s="917">
        <v>39208</v>
      </c>
      <c r="B337" s="926">
        <v>2</v>
      </c>
      <c r="C337" s="926">
        <v>2</v>
      </c>
      <c r="D337" s="924">
        <v>2</v>
      </c>
    </row>
    <row r="338" spans="1:4" x14ac:dyDescent="0.25">
      <c r="A338" s="917">
        <v>39208</v>
      </c>
      <c r="B338" s="926">
        <v>1</v>
      </c>
      <c r="C338" s="926">
        <v>0</v>
      </c>
      <c r="D338" s="924">
        <v>0</v>
      </c>
    </row>
    <row r="339" spans="1:4" x14ac:dyDescent="0.25">
      <c r="A339" s="917">
        <v>39209</v>
      </c>
      <c r="B339" s="926">
        <v>4</v>
      </c>
      <c r="C339" s="926">
        <v>0</v>
      </c>
      <c r="D339" s="924">
        <v>0</v>
      </c>
    </row>
    <row r="340" spans="1:4" x14ac:dyDescent="0.25">
      <c r="A340" s="917">
        <v>39210</v>
      </c>
      <c r="B340" s="926">
        <v>3</v>
      </c>
      <c r="C340" s="926">
        <v>3</v>
      </c>
      <c r="D340" s="924">
        <v>0</v>
      </c>
    </row>
    <row r="341" spans="1:4" x14ac:dyDescent="0.25">
      <c r="A341" s="917">
        <v>39211</v>
      </c>
      <c r="B341" s="926">
        <v>2</v>
      </c>
      <c r="C341" s="926">
        <v>1</v>
      </c>
      <c r="D341" s="924">
        <v>0</v>
      </c>
    </row>
    <row r="342" spans="1:4" x14ac:dyDescent="0.25">
      <c r="A342" s="917">
        <v>39211</v>
      </c>
      <c r="B342" s="926">
        <v>1</v>
      </c>
      <c r="C342" s="926">
        <v>3</v>
      </c>
      <c r="D342" s="924">
        <v>1</v>
      </c>
    </row>
    <row r="343" spans="1:4" x14ac:dyDescent="0.25">
      <c r="A343" s="917">
        <v>39212</v>
      </c>
      <c r="B343" s="926">
        <v>4</v>
      </c>
      <c r="C343" s="926">
        <v>0</v>
      </c>
      <c r="D343" s="924">
        <v>0</v>
      </c>
    </row>
    <row r="344" spans="1:4" x14ac:dyDescent="0.25">
      <c r="A344" s="917">
        <v>39213</v>
      </c>
      <c r="B344" s="926">
        <v>3</v>
      </c>
      <c r="C344" s="926">
        <v>3</v>
      </c>
      <c r="D344" s="924">
        <v>1</v>
      </c>
    </row>
    <row r="345" spans="1:4" x14ac:dyDescent="0.25">
      <c r="A345" s="917">
        <v>39214</v>
      </c>
      <c r="B345" s="926">
        <v>2</v>
      </c>
      <c r="C345" s="926">
        <v>4</v>
      </c>
      <c r="D345" s="924">
        <v>1</v>
      </c>
    </row>
    <row r="346" spans="1:4" x14ac:dyDescent="0.25">
      <c r="A346" s="917">
        <v>39214</v>
      </c>
      <c r="B346" s="926">
        <v>1</v>
      </c>
      <c r="C346" s="926">
        <v>3</v>
      </c>
      <c r="D346" s="924">
        <v>1</v>
      </c>
    </row>
    <row r="347" spans="1:4" x14ac:dyDescent="0.25">
      <c r="A347" s="917">
        <v>39215</v>
      </c>
      <c r="B347" s="926">
        <v>4</v>
      </c>
      <c r="C347" s="926">
        <v>0</v>
      </c>
      <c r="D347" s="924">
        <v>0</v>
      </c>
    </row>
    <row r="348" spans="1:4" x14ac:dyDescent="0.25">
      <c r="A348" s="917">
        <v>39216</v>
      </c>
      <c r="B348" s="926">
        <v>3</v>
      </c>
      <c r="C348" s="926">
        <v>2</v>
      </c>
      <c r="D348" s="924">
        <v>2</v>
      </c>
    </row>
    <row r="349" spans="1:4" x14ac:dyDescent="0.25">
      <c r="A349" s="917">
        <v>39217</v>
      </c>
      <c r="B349" s="926">
        <v>2</v>
      </c>
      <c r="C349" s="926">
        <v>5</v>
      </c>
      <c r="D349" s="924">
        <v>2</v>
      </c>
    </row>
    <row r="350" spans="1:4" x14ac:dyDescent="0.25">
      <c r="A350" s="917">
        <v>39217</v>
      </c>
      <c r="B350" s="926">
        <v>1</v>
      </c>
      <c r="C350" s="926">
        <v>4</v>
      </c>
      <c r="D350" s="924">
        <v>2</v>
      </c>
    </row>
    <row r="351" spans="1:4" x14ac:dyDescent="0.25">
      <c r="A351" s="917">
        <v>39218</v>
      </c>
      <c r="B351" s="926">
        <v>4</v>
      </c>
      <c r="C351" s="926">
        <v>1</v>
      </c>
      <c r="D351" s="924">
        <v>0</v>
      </c>
    </row>
    <row r="352" spans="1:4" x14ac:dyDescent="0.25">
      <c r="A352" s="917">
        <v>39219</v>
      </c>
      <c r="B352" s="926">
        <v>3</v>
      </c>
      <c r="C352" s="926">
        <v>3</v>
      </c>
      <c r="D352" s="924">
        <v>0</v>
      </c>
    </row>
    <row r="353" spans="1:4" x14ac:dyDescent="0.25">
      <c r="A353" s="917">
        <v>39220</v>
      </c>
      <c r="B353" s="926">
        <v>2</v>
      </c>
      <c r="C353" s="926">
        <v>6</v>
      </c>
      <c r="D353" s="924">
        <v>0</v>
      </c>
    </row>
    <row r="354" spans="1:4" x14ac:dyDescent="0.25">
      <c r="A354" s="917">
        <v>39220</v>
      </c>
      <c r="B354" s="926">
        <v>1</v>
      </c>
      <c r="C354" s="926">
        <v>4</v>
      </c>
      <c r="D354" s="924">
        <v>2</v>
      </c>
    </row>
    <row r="355" spans="1:4" x14ac:dyDescent="0.25">
      <c r="A355" s="917">
        <v>39221</v>
      </c>
      <c r="B355" s="926">
        <v>4</v>
      </c>
      <c r="C355" s="926">
        <v>0</v>
      </c>
      <c r="D355" s="924">
        <v>0</v>
      </c>
    </row>
    <row r="356" spans="1:4" x14ac:dyDescent="0.25">
      <c r="A356" s="917">
        <v>39222</v>
      </c>
      <c r="B356" s="926">
        <v>3</v>
      </c>
      <c r="C356" s="926">
        <v>0</v>
      </c>
      <c r="D356" s="924">
        <v>0</v>
      </c>
    </row>
    <row r="357" spans="1:4" x14ac:dyDescent="0.25">
      <c r="A357" s="917">
        <v>39223</v>
      </c>
      <c r="B357" s="926">
        <v>2</v>
      </c>
      <c r="C357" s="926">
        <v>6</v>
      </c>
      <c r="D357" s="924">
        <v>2</v>
      </c>
    </row>
    <row r="358" spans="1:4" x14ac:dyDescent="0.25">
      <c r="A358" s="917">
        <v>39223</v>
      </c>
      <c r="B358" s="926">
        <v>1</v>
      </c>
      <c r="C358" s="926">
        <v>4</v>
      </c>
      <c r="D358" s="924">
        <v>2</v>
      </c>
    </row>
    <row r="359" spans="1:4" x14ac:dyDescent="0.25">
      <c r="A359" s="917">
        <v>39224</v>
      </c>
      <c r="B359" s="926">
        <v>4</v>
      </c>
      <c r="C359" s="926">
        <v>2</v>
      </c>
      <c r="D359" s="924">
        <v>0</v>
      </c>
    </row>
    <row r="360" spans="1:4" x14ac:dyDescent="0.25">
      <c r="A360" s="917">
        <v>39225</v>
      </c>
      <c r="B360" s="926">
        <v>3</v>
      </c>
      <c r="C360" s="926">
        <v>1</v>
      </c>
      <c r="D360" s="924">
        <v>1</v>
      </c>
    </row>
    <row r="361" spans="1:4" x14ac:dyDescent="0.25">
      <c r="A361" s="917">
        <v>39226</v>
      </c>
      <c r="B361" s="926">
        <v>2</v>
      </c>
      <c r="C361" s="926">
        <v>12</v>
      </c>
      <c r="D361" s="924">
        <v>4</v>
      </c>
    </row>
    <row r="362" spans="1:4" x14ac:dyDescent="0.25">
      <c r="A362" s="917">
        <v>39226</v>
      </c>
      <c r="B362" s="926">
        <v>1</v>
      </c>
      <c r="C362" s="926">
        <v>2</v>
      </c>
      <c r="D362" s="924">
        <v>1</v>
      </c>
    </row>
    <row r="363" spans="1:4" x14ac:dyDescent="0.25">
      <c r="A363" s="917">
        <v>39227</v>
      </c>
      <c r="B363" s="926">
        <v>4</v>
      </c>
      <c r="C363" s="926">
        <v>1</v>
      </c>
      <c r="D363" s="924">
        <v>1</v>
      </c>
    </row>
    <row r="364" spans="1:4" x14ac:dyDescent="0.25">
      <c r="A364" s="917">
        <v>39228</v>
      </c>
      <c r="B364" s="926">
        <v>3</v>
      </c>
      <c r="C364" s="926">
        <v>2</v>
      </c>
      <c r="D364" s="924">
        <v>1</v>
      </c>
    </row>
    <row r="365" spans="1:4" x14ac:dyDescent="0.25">
      <c r="A365" s="917">
        <v>39229</v>
      </c>
      <c r="B365" s="926">
        <v>2</v>
      </c>
      <c r="C365" s="926">
        <v>5</v>
      </c>
      <c r="D365" s="924">
        <v>2</v>
      </c>
    </row>
    <row r="366" spans="1:4" x14ac:dyDescent="0.25">
      <c r="A366" s="917">
        <v>39229</v>
      </c>
      <c r="B366" s="926">
        <v>1</v>
      </c>
      <c r="C366" s="926">
        <v>6</v>
      </c>
      <c r="D366" s="924">
        <v>4</v>
      </c>
    </row>
    <row r="367" spans="1:4" x14ac:dyDescent="0.25">
      <c r="A367" s="917">
        <v>39230</v>
      </c>
      <c r="B367" s="926">
        <v>4</v>
      </c>
      <c r="C367" s="926">
        <v>0</v>
      </c>
      <c r="D367" s="924">
        <v>0</v>
      </c>
    </row>
    <row r="368" spans="1:4" x14ac:dyDescent="0.25">
      <c r="A368" s="917">
        <v>39231</v>
      </c>
      <c r="B368" s="926">
        <v>3</v>
      </c>
      <c r="C368" s="926">
        <v>1</v>
      </c>
      <c r="D368" s="924">
        <v>0</v>
      </c>
    </row>
    <row r="369" spans="1:4" x14ac:dyDescent="0.25">
      <c r="A369" s="917">
        <v>39232</v>
      </c>
      <c r="B369" s="926">
        <v>2</v>
      </c>
      <c r="C369" s="926">
        <v>4</v>
      </c>
      <c r="D369" s="924">
        <v>3</v>
      </c>
    </row>
    <row r="370" spans="1:4" x14ac:dyDescent="0.25">
      <c r="A370" s="917">
        <v>39232</v>
      </c>
      <c r="B370" s="926">
        <v>1</v>
      </c>
      <c r="C370" s="926">
        <v>6</v>
      </c>
      <c r="D370" s="924">
        <v>2</v>
      </c>
    </row>
    <row r="371" spans="1:4" x14ac:dyDescent="0.25">
      <c r="A371" s="917">
        <v>39233</v>
      </c>
      <c r="B371" s="926">
        <v>4</v>
      </c>
      <c r="C371" s="926">
        <v>3</v>
      </c>
      <c r="D371" s="924">
        <v>0</v>
      </c>
    </row>
    <row r="372" spans="1:4" x14ac:dyDescent="0.25">
      <c r="A372" s="917">
        <v>39234</v>
      </c>
      <c r="B372" s="926">
        <v>3</v>
      </c>
      <c r="C372" s="926">
        <v>4</v>
      </c>
      <c r="D372" s="924">
        <v>1</v>
      </c>
    </row>
    <row r="373" spans="1:4" x14ac:dyDescent="0.25">
      <c r="A373" s="917">
        <v>39235</v>
      </c>
      <c r="B373" s="926">
        <v>2</v>
      </c>
      <c r="C373" s="926">
        <v>9</v>
      </c>
      <c r="D373" s="924">
        <v>2</v>
      </c>
    </row>
    <row r="374" spans="1:4" x14ac:dyDescent="0.25">
      <c r="A374" s="917">
        <v>39235</v>
      </c>
      <c r="B374" s="926">
        <v>1</v>
      </c>
      <c r="C374" s="926">
        <v>7</v>
      </c>
      <c r="D374" s="924">
        <v>3</v>
      </c>
    </row>
    <row r="375" spans="1:4" x14ac:dyDescent="0.25">
      <c r="A375" s="917">
        <v>39236</v>
      </c>
      <c r="B375" s="926">
        <v>4</v>
      </c>
      <c r="C375" s="926">
        <v>1</v>
      </c>
      <c r="D375" s="924">
        <v>0</v>
      </c>
    </row>
    <row r="376" spans="1:4" x14ac:dyDescent="0.25">
      <c r="A376" s="917">
        <v>39237</v>
      </c>
      <c r="B376" s="926">
        <v>3</v>
      </c>
      <c r="C376" s="926">
        <v>4</v>
      </c>
      <c r="D376" s="924">
        <v>1</v>
      </c>
    </row>
    <row r="377" spans="1:4" x14ac:dyDescent="0.25">
      <c r="A377" s="917">
        <v>39238</v>
      </c>
      <c r="B377" s="926">
        <v>2</v>
      </c>
      <c r="C377" s="926">
        <v>6</v>
      </c>
      <c r="D377" s="924">
        <v>3</v>
      </c>
    </row>
    <row r="378" spans="1:4" x14ac:dyDescent="0.25">
      <c r="A378" s="917">
        <v>39238</v>
      </c>
      <c r="B378" s="926">
        <v>1</v>
      </c>
      <c r="C378" s="926">
        <v>3</v>
      </c>
      <c r="D378" s="924">
        <v>1</v>
      </c>
    </row>
    <row r="379" spans="1:4" x14ac:dyDescent="0.25">
      <c r="A379" s="917">
        <v>39239</v>
      </c>
      <c r="B379" s="926">
        <v>4</v>
      </c>
      <c r="C379" s="926">
        <v>0</v>
      </c>
      <c r="D379" s="924">
        <v>0</v>
      </c>
    </row>
    <row r="380" spans="1:4" x14ac:dyDescent="0.25">
      <c r="A380" s="917">
        <v>39240</v>
      </c>
      <c r="B380" s="926">
        <v>3</v>
      </c>
      <c r="C380" s="926">
        <v>5</v>
      </c>
      <c r="D380" s="924">
        <v>1</v>
      </c>
    </row>
    <row r="381" spans="1:4" x14ac:dyDescent="0.25">
      <c r="A381" s="917">
        <v>39241</v>
      </c>
      <c r="B381" s="926">
        <v>2</v>
      </c>
      <c r="C381" s="926">
        <v>8</v>
      </c>
      <c r="D381" s="924">
        <v>4</v>
      </c>
    </row>
    <row r="382" spans="1:4" x14ac:dyDescent="0.25">
      <c r="A382" s="917">
        <v>39241</v>
      </c>
      <c r="B382" s="926">
        <v>1</v>
      </c>
      <c r="C382" s="926">
        <v>8</v>
      </c>
      <c r="D382" s="924">
        <v>4</v>
      </c>
    </row>
    <row r="383" spans="1:4" x14ac:dyDescent="0.25">
      <c r="A383" s="917">
        <v>39242</v>
      </c>
      <c r="B383" s="926">
        <v>4</v>
      </c>
      <c r="C383" s="926">
        <v>2</v>
      </c>
      <c r="D383" s="924">
        <v>0</v>
      </c>
    </row>
    <row r="384" spans="1:4" x14ac:dyDescent="0.25">
      <c r="A384" s="917">
        <v>39243</v>
      </c>
      <c r="B384" s="926">
        <v>3</v>
      </c>
      <c r="C384" s="926">
        <v>7</v>
      </c>
      <c r="D384" s="924">
        <v>1</v>
      </c>
    </row>
    <row r="385" spans="1:4" x14ac:dyDescent="0.25">
      <c r="A385" s="917">
        <v>39244</v>
      </c>
      <c r="B385" s="926">
        <v>2</v>
      </c>
      <c r="C385" s="926">
        <v>8</v>
      </c>
      <c r="D385" s="924">
        <v>3</v>
      </c>
    </row>
    <row r="386" spans="1:4" x14ac:dyDescent="0.25">
      <c r="A386" s="917">
        <v>39244</v>
      </c>
      <c r="B386" s="926">
        <v>1</v>
      </c>
      <c r="C386" s="926">
        <v>9</v>
      </c>
      <c r="D386" s="924">
        <v>3</v>
      </c>
    </row>
    <row r="387" spans="1:4" x14ac:dyDescent="0.25">
      <c r="A387" s="917">
        <v>39245</v>
      </c>
      <c r="B387" s="926">
        <v>4</v>
      </c>
      <c r="C387" s="926">
        <v>1</v>
      </c>
      <c r="D387" s="924">
        <v>0</v>
      </c>
    </row>
    <row r="388" spans="1:4" x14ac:dyDescent="0.25">
      <c r="A388" s="917">
        <v>39246</v>
      </c>
      <c r="B388" s="926">
        <v>3</v>
      </c>
      <c r="C388" s="926">
        <v>5</v>
      </c>
      <c r="D388" s="924">
        <v>1</v>
      </c>
    </row>
    <row r="389" spans="1:4" x14ac:dyDescent="0.25">
      <c r="A389" s="917">
        <v>39247</v>
      </c>
      <c r="B389" s="926">
        <v>2</v>
      </c>
      <c r="C389" s="926">
        <v>8</v>
      </c>
      <c r="D389" s="924">
        <v>2</v>
      </c>
    </row>
    <row r="390" spans="1:4" x14ac:dyDescent="0.25">
      <c r="A390" s="917">
        <v>39247</v>
      </c>
      <c r="B390" s="926">
        <v>1</v>
      </c>
      <c r="C390" s="926">
        <v>6</v>
      </c>
      <c r="D390" s="924">
        <v>1</v>
      </c>
    </row>
    <row r="391" spans="1:4" x14ac:dyDescent="0.25">
      <c r="A391" s="917">
        <v>39248</v>
      </c>
      <c r="B391" s="926">
        <v>4</v>
      </c>
      <c r="C391" s="926">
        <v>0</v>
      </c>
      <c r="D391" s="924">
        <v>0</v>
      </c>
    </row>
    <row r="392" spans="1:4" x14ac:dyDescent="0.25">
      <c r="A392" s="917">
        <v>39249</v>
      </c>
      <c r="B392" s="926">
        <v>3</v>
      </c>
      <c r="C392" s="926">
        <v>5</v>
      </c>
      <c r="D392" s="924">
        <v>1</v>
      </c>
    </row>
    <row r="393" spans="1:4" x14ac:dyDescent="0.25">
      <c r="A393" s="917">
        <v>39250</v>
      </c>
      <c r="B393" s="926">
        <v>2</v>
      </c>
      <c r="C393" s="926">
        <v>24</v>
      </c>
      <c r="D393" s="924">
        <v>11</v>
      </c>
    </row>
    <row r="394" spans="1:4" x14ac:dyDescent="0.25">
      <c r="A394" s="917">
        <v>39250</v>
      </c>
      <c r="B394" s="926">
        <v>1</v>
      </c>
      <c r="C394" s="926">
        <v>8</v>
      </c>
      <c r="D394" s="924">
        <v>4</v>
      </c>
    </row>
    <row r="395" spans="1:4" x14ac:dyDescent="0.25">
      <c r="A395" s="917">
        <v>39251</v>
      </c>
      <c r="B395" s="926">
        <v>4</v>
      </c>
      <c r="C395" s="926">
        <v>3</v>
      </c>
      <c r="D395" s="924">
        <v>0</v>
      </c>
    </row>
    <row r="396" spans="1:4" x14ac:dyDescent="0.25">
      <c r="A396" s="917">
        <v>39252</v>
      </c>
      <c r="B396" s="926">
        <v>3</v>
      </c>
      <c r="C396" s="926">
        <v>10</v>
      </c>
      <c r="D396" s="924">
        <v>2</v>
      </c>
    </row>
    <row r="397" spans="1:4" x14ac:dyDescent="0.25">
      <c r="A397" s="917">
        <v>39253</v>
      </c>
      <c r="B397" s="926">
        <v>2</v>
      </c>
      <c r="C397" s="926">
        <v>32</v>
      </c>
      <c r="D397" s="924">
        <v>17</v>
      </c>
    </row>
    <row r="398" spans="1:4" x14ac:dyDescent="0.25">
      <c r="A398" s="917">
        <v>39253</v>
      </c>
      <c r="B398" s="926">
        <v>1</v>
      </c>
      <c r="C398" s="926">
        <v>14</v>
      </c>
      <c r="D398" s="924">
        <v>5</v>
      </c>
    </row>
    <row r="399" spans="1:4" x14ac:dyDescent="0.25">
      <c r="A399" s="917">
        <v>39254</v>
      </c>
      <c r="B399" s="926">
        <v>4</v>
      </c>
      <c r="C399" s="926">
        <v>4</v>
      </c>
      <c r="D399" s="924">
        <v>0</v>
      </c>
    </row>
    <row r="400" spans="1:4" x14ac:dyDescent="0.25">
      <c r="A400" s="917">
        <v>39255</v>
      </c>
      <c r="B400" s="926">
        <v>3</v>
      </c>
      <c r="C400" s="926">
        <v>16</v>
      </c>
      <c r="D400" s="924">
        <v>1</v>
      </c>
    </row>
    <row r="401" spans="1:4" x14ac:dyDescent="0.25">
      <c r="A401" s="917">
        <v>39256</v>
      </c>
      <c r="B401" s="926">
        <v>2</v>
      </c>
      <c r="C401" s="926">
        <v>17</v>
      </c>
      <c r="D401" s="924">
        <v>13</v>
      </c>
    </row>
    <row r="402" spans="1:4" x14ac:dyDescent="0.25">
      <c r="A402" s="917">
        <v>39256</v>
      </c>
      <c r="B402" s="926">
        <v>1</v>
      </c>
      <c r="C402" s="926">
        <v>14</v>
      </c>
      <c r="D402" s="924">
        <v>9</v>
      </c>
    </row>
    <row r="403" spans="1:4" x14ac:dyDescent="0.25">
      <c r="A403" s="917">
        <v>39257</v>
      </c>
      <c r="B403" s="926">
        <v>4</v>
      </c>
      <c r="C403" s="926">
        <v>1</v>
      </c>
      <c r="D403" s="924">
        <v>0</v>
      </c>
    </row>
    <row r="404" spans="1:4" x14ac:dyDescent="0.25">
      <c r="A404" s="917">
        <v>39258</v>
      </c>
      <c r="B404" s="926">
        <v>3</v>
      </c>
      <c r="C404" s="926">
        <v>13</v>
      </c>
      <c r="D404" s="924">
        <v>6</v>
      </c>
    </row>
    <row r="405" spans="1:4" x14ac:dyDescent="0.25">
      <c r="A405" s="917">
        <v>39259</v>
      </c>
      <c r="B405" s="926">
        <v>2</v>
      </c>
      <c r="C405" s="926">
        <v>21</v>
      </c>
      <c r="D405" s="924">
        <v>12</v>
      </c>
    </row>
    <row r="406" spans="1:4" x14ac:dyDescent="0.25">
      <c r="A406" s="917">
        <v>39259</v>
      </c>
      <c r="B406" s="926">
        <v>1</v>
      </c>
      <c r="C406" s="926">
        <v>16</v>
      </c>
      <c r="D406" s="924">
        <v>7</v>
      </c>
    </row>
    <row r="407" spans="1:4" x14ac:dyDescent="0.25">
      <c r="A407" s="917">
        <v>39260</v>
      </c>
      <c r="B407" s="926">
        <v>4</v>
      </c>
      <c r="C407" s="926">
        <v>2</v>
      </c>
      <c r="D407" s="924">
        <v>1</v>
      </c>
    </row>
    <row r="408" spans="1:4" x14ac:dyDescent="0.25">
      <c r="A408" s="917">
        <v>39261</v>
      </c>
      <c r="B408" s="926">
        <v>3</v>
      </c>
      <c r="C408" s="926">
        <v>12</v>
      </c>
      <c r="D408" s="924">
        <v>6</v>
      </c>
    </row>
    <row r="409" spans="1:4" x14ac:dyDescent="0.25">
      <c r="A409" s="917">
        <v>39262</v>
      </c>
      <c r="B409" s="926">
        <v>2</v>
      </c>
      <c r="C409" s="926">
        <v>23</v>
      </c>
      <c r="D409" s="924">
        <v>14</v>
      </c>
    </row>
    <row r="410" spans="1:4" x14ac:dyDescent="0.25">
      <c r="A410" s="917">
        <v>39262</v>
      </c>
      <c r="B410" s="926">
        <v>1</v>
      </c>
      <c r="C410" s="926">
        <v>23</v>
      </c>
      <c r="D410" s="924">
        <v>14</v>
      </c>
    </row>
    <row r="411" spans="1:4" x14ac:dyDescent="0.25">
      <c r="A411" s="917">
        <v>39263</v>
      </c>
      <c r="B411" s="926">
        <v>4</v>
      </c>
      <c r="C411" s="926">
        <v>2</v>
      </c>
      <c r="D411" s="924">
        <v>0</v>
      </c>
    </row>
    <row r="412" spans="1:4" x14ac:dyDescent="0.25">
      <c r="A412" s="917">
        <v>39264</v>
      </c>
      <c r="B412" s="926">
        <v>3</v>
      </c>
      <c r="C412" s="926">
        <v>11</v>
      </c>
      <c r="D412" s="924">
        <v>4</v>
      </c>
    </row>
    <row r="413" spans="1:4" x14ac:dyDescent="0.25">
      <c r="A413" s="917">
        <v>39265</v>
      </c>
      <c r="B413" s="926">
        <v>2</v>
      </c>
      <c r="C413" s="926">
        <v>41</v>
      </c>
      <c r="D413" s="924">
        <v>19</v>
      </c>
    </row>
    <row r="414" spans="1:4" x14ac:dyDescent="0.25">
      <c r="A414" s="917">
        <v>39265</v>
      </c>
      <c r="B414" s="926">
        <v>1</v>
      </c>
      <c r="C414" s="926">
        <v>20</v>
      </c>
      <c r="D414" s="924">
        <v>14</v>
      </c>
    </row>
    <row r="415" spans="1:4" x14ac:dyDescent="0.25">
      <c r="A415" s="917">
        <v>39266</v>
      </c>
      <c r="B415" s="926">
        <v>4</v>
      </c>
      <c r="C415" s="926">
        <v>2</v>
      </c>
      <c r="D415" s="924">
        <v>0</v>
      </c>
    </row>
    <row r="416" spans="1:4" x14ac:dyDescent="0.25">
      <c r="A416" s="917">
        <v>39267</v>
      </c>
      <c r="B416" s="926">
        <v>3</v>
      </c>
      <c r="C416" s="926">
        <v>34</v>
      </c>
      <c r="D416" s="924">
        <v>14</v>
      </c>
    </row>
    <row r="417" spans="1:4" x14ac:dyDescent="0.25">
      <c r="A417" s="917">
        <v>39268</v>
      </c>
      <c r="B417" s="926">
        <v>2</v>
      </c>
      <c r="C417" s="926">
        <v>43</v>
      </c>
      <c r="D417" s="924">
        <v>19</v>
      </c>
    </row>
    <row r="418" spans="1:4" x14ac:dyDescent="0.25">
      <c r="A418" s="917">
        <v>39268</v>
      </c>
      <c r="B418" s="926">
        <v>1</v>
      </c>
      <c r="C418" s="926">
        <v>33</v>
      </c>
      <c r="D418" s="924">
        <v>20</v>
      </c>
    </row>
    <row r="419" spans="1:4" x14ac:dyDescent="0.25">
      <c r="A419" s="917">
        <v>39269</v>
      </c>
      <c r="B419" s="926">
        <v>4</v>
      </c>
      <c r="C419" s="926">
        <v>5</v>
      </c>
      <c r="D419" s="924">
        <v>1</v>
      </c>
    </row>
    <row r="420" spans="1:4" x14ac:dyDescent="0.25">
      <c r="A420" s="917">
        <v>39270</v>
      </c>
      <c r="B420" s="926">
        <v>3</v>
      </c>
      <c r="C420" s="926">
        <v>20</v>
      </c>
      <c r="D420" s="924">
        <v>9</v>
      </c>
    </row>
    <row r="421" spans="1:4" x14ac:dyDescent="0.25">
      <c r="A421" s="917">
        <v>39271</v>
      </c>
      <c r="B421" s="926">
        <v>2</v>
      </c>
      <c r="C421" s="926">
        <v>54</v>
      </c>
      <c r="D421" s="924">
        <v>34</v>
      </c>
    </row>
    <row r="422" spans="1:4" x14ac:dyDescent="0.25">
      <c r="A422" s="917">
        <v>39271</v>
      </c>
      <c r="B422" s="926">
        <v>1</v>
      </c>
      <c r="C422" s="926">
        <v>20</v>
      </c>
      <c r="D422" s="924">
        <v>7</v>
      </c>
    </row>
    <row r="423" spans="1:4" x14ac:dyDescent="0.25">
      <c r="A423" s="917">
        <v>39272</v>
      </c>
      <c r="B423" s="926">
        <v>4</v>
      </c>
      <c r="C423" s="926">
        <v>2</v>
      </c>
      <c r="D423" s="924">
        <v>0</v>
      </c>
    </row>
    <row r="424" spans="1:4" x14ac:dyDescent="0.25">
      <c r="A424" s="917">
        <v>39273</v>
      </c>
      <c r="B424" s="926">
        <v>3</v>
      </c>
      <c r="C424" s="926">
        <v>24</v>
      </c>
      <c r="D424" s="924">
        <v>8</v>
      </c>
    </row>
    <row r="425" spans="1:4" x14ac:dyDescent="0.25">
      <c r="A425" s="917">
        <v>39274</v>
      </c>
      <c r="B425" s="926">
        <v>2</v>
      </c>
      <c r="C425" s="926">
        <v>71</v>
      </c>
      <c r="D425" s="924">
        <v>42</v>
      </c>
    </row>
    <row r="426" spans="1:4" x14ac:dyDescent="0.25">
      <c r="A426" s="917">
        <v>39274</v>
      </c>
      <c r="B426" s="926">
        <v>1</v>
      </c>
      <c r="C426" s="926">
        <v>20</v>
      </c>
      <c r="D426" s="924">
        <v>8</v>
      </c>
    </row>
    <row r="427" spans="1:4" x14ac:dyDescent="0.25">
      <c r="A427" s="917">
        <v>39275</v>
      </c>
      <c r="B427" s="926">
        <v>4</v>
      </c>
      <c r="C427" s="926">
        <v>1</v>
      </c>
      <c r="D427" s="924">
        <v>1</v>
      </c>
    </row>
    <row r="428" spans="1:4" x14ac:dyDescent="0.25">
      <c r="A428" s="917">
        <v>39276</v>
      </c>
      <c r="B428" s="926">
        <v>3</v>
      </c>
      <c r="C428" s="926">
        <v>20</v>
      </c>
      <c r="D428" s="924">
        <v>7</v>
      </c>
    </row>
    <row r="429" spans="1:4" x14ac:dyDescent="0.25">
      <c r="A429" s="917">
        <v>39277</v>
      </c>
      <c r="B429" s="926">
        <v>2</v>
      </c>
      <c r="C429" s="926">
        <v>77</v>
      </c>
      <c r="D429" s="924">
        <v>44</v>
      </c>
    </row>
    <row r="430" spans="1:4" x14ac:dyDescent="0.25">
      <c r="A430" s="917">
        <v>39277</v>
      </c>
      <c r="B430" s="926">
        <v>1</v>
      </c>
      <c r="C430" s="926">
        <v>31</v>
      </c>
      <c r="D430" s="924">
        <v>19</v>
      </c>
    </row>
    <row r="431" spans="1:4" x14ac:dyDescent="0.25">
      <c r="A431" s="917">
        <v>39278</v>
      </c>
      <c r="B431" s="926">
        <v>4</v>
      </c>
      <c r="C431" s="926">
        <v>3</v>
      </c>
      <c r="D431" s="924">
        <v>1</v>
      </c>
    </row>
    <row r="432" spans="1:4" x14ac:dyDescent="0.25">
      <c r="A432" s="917">
        <v>39279</v>
      </c>
      <c r="B432" s="926">
        <v>3</v>
      </c>
      <c r="C432" s="926">
        <v>24</v>
      </c>
      <c r="D432" s="924">
        <v>11</v>
      </c>
    </row>
    <row r="433" spans="1:4" x14ac:dyDescent="0.25">
      <c r="A433" s="917">
        <v>39280</v>
      </c>
      <c r="B433" s="926">
        <v>2</v>
      </c>
      <c r="C433" s="926">
        <v>67</v>
      </c>
      <c r="D433" s="924">
        <v>41</v>
      </c>
    </row>
    <row r="434" spans="1:4" x14ac:dyDescent="0.25">
      <c r="A434" s="917">
        <v>39280</v>
      </c>
      <c r="B434" s="926">
        <v>1</v>
      </c>
      <c r="C434" s="926">
        <v>38</v>
      </c>
      <c r="D434" s="924">
        <v>24</v>
      </c>
    </row>
    <row r="435" spans="1:4" x14ac:dyDescent="0.25">
      <c r="A435" s="917">
        <v>39281</v>
      </c>
      <c r="B435" s="926">
        <v>4</v>
      </c>
      <c r="C435" s="926">
        <v>0</v>
      </c>
      <c r="D435" s="924">
        <v>0</v>
      </c>
    </row>
    <row r="436" spans="1:4" x14ac:dyDescent="0.25">
      <c r="A436" s="917">
        <v>39282</v>
      </c>
      <c r="B436" s="926">
        <v>3</v>
      </c>
      <c r="C436" s="926">
        <v>1</v>
      </c>
      <c r="D436" s="924">
        <v>0</v>
      </c>
    </row>
    <row r="437" spans="1:4" x14ac:dyDescent="0.25">
      <c r="A437" s="917">
        <v>39283</v>
      </c>
      <c r="B437" s="926">
        <v>2</v>
      </c>
      <c r="C437" s="926">
        <v>48</v>
      </c>
      <c r="D437" s="924">
        <v>34</v>
      </c>
    </row>
    <row r="438" spans="1:4" x14ac:dyDescent="0.25">
      <c r="A438" s="917">
        <v>39283</v>
      </c>
      <c r="B438" s="926">
        <v>1</v>
      </c>
      <c r="C438" s="926">
        <v>31</v>
      </c>
      <c r="D438" s="924">
        <v>20</v>
      </c>
    </row>
    <row r="439" spans="1:4" x14ac:dyDescent="0.25">
      <c r="A439" s="917">
        <v>39284</v>
      </c>
      <c r="B439" s="926">
        <v>4</v>
      </c>
      <c r="C439" s="926">
        <v>2</v>
      </c>
      <c r="D439" s="924">
        <v>0</v>
      </c>
    </row>
    <row r="440" spans="1:4" x14ac:dyDescent="0.25">
      <c r="A440" s="917">
        <v>39285</v>
      </c>
      <c r="B440" s="926">
        <v>3</v>
      </c>
      <c r="C440" s="926">
        <v>30</v>
      </c>
      <c r="D440" s="924">
        <v>13</v>
      </c>
    </row>
    <row r="441" spans="1:4" x14ac:dyDescent="0.25">
      <c r="A441" s="917">
        <v>39286</v>
      </c>
      <c r="B441" s="926">
        <v>2</v>
      </c>
      <c r="C441" s="926">
        <v>44</v>
      </c>
      <c r="D441" s="924">
        <v>26</v>
      </c>
    </row>
    <row r="442" spans="1:4" x14ac:dyDescent="0.25">
      <c r="A442" s="917">
        <v>39286</v>
      </c>
      <c r="B442" s="926">
        <v>1</v>
      </c>
      <c r="C442" s="926">
        <v>18</v>
      </c>
      <c r="D442" s="924">
        <v>10</v>
      </c>
    </row>
    <row r="443" spans="1:4" x14ac:dyDescent="0.25">
      <c r="A443" s="917">
        <v>39287</v>
      </c>
      <c r="B443" s="926">
        <v>4</v>
      </c>
      <c r="C443" s="926">
        <v>1</v>
      </c>
      <c r="D443" s="924">
        <v>0</v>
      </c>
    </row>
    <row r="444" spans="1:4" x14ac:dyDescent="0.25">
      <c r="A444" s="917">
        <v>39288</v>
      </c>
      <c r="B444" s="926">
        <v>3</v>
      </c>
      <c r="C444" s="926">
        <v>13</v>
      </c>
      <c r="D444" s="924">
        <v>5</v>
      </c>
    </row>
    <row r="445" spans="1:4" x14ac:dyDescent="0.25">
      <c r="A445" s="917">
        <v>39289</v>
      </c>
      <c r="B445" s="926">
        <v>2</v>
      </c>
      <c r="C445" s="926">
        <v>36</v>
      </c>
      <c r="D445" s="924">
        <v>16</v>
      </c>
    </row>
    <row r="446" spans="1:4" x14ac:dyDescent="0.25">
      <c r="A446" s="917">
        <v>39289</v>
      </c>
      <c r="B446" s="926">
        <v>1</v>
      </c>
      <c r="C446" s="926">
        <v>24</v>
      </c>
      <c r="D446" s="924">
        <v>13</v>
      </c>
    </row>
    <row r="447" spans="1:4" x14ac:dyDescent="0.25">
      <c r="A447" s="917">
        <v>39290</v>
      </c>
      <c r="B447" s="926">
        <v>4</v>
      </c>
      <c r="C447" s="926">
        <v>1</v>
      </c>
      <c r="D447" s="924">
        <v>1</v>
      </c>
    </row>
    <row r="448" spans="1:4" x14ac:dyDescent="0.25">
      <c r="A448" s="917">
        <v>39291</v>
      </c>
      <c r="B448" s="926">
        <v>3</v>
      </c>
      <c r="C448" s="926">
        <v>13</v>
      </c>
      <c r="D448" s="924">
        <v>8</v>
      </c>
    </row>
    <row r="449" spans="1:4" x14ac:dyDescent="0.25">
      <c r="A449" s="917">
        <v>39292</v>
      </c>
      <c r="B449" s="926">
        <v>2</v>
      </c>
      <c r="C449" s="926">
        <v>42</v>
      </c>
      <c r="D449" s="924">
        <v>28</v>
      </c>
    </row>
    <row r="450" spans="1:4" x14ac:dyDescent="0.25">
      <c r="A450" s="917">
        <v>39292</v>
      </c>
      <c r="B450" s="926">
        <v>1</v>
      </c>
      <c r="C450" s="926">
        <v>17</v>
      </c>
      <c r="D450" s="924">
        <v>9</v>
      </c>
    </row>
    <row r="451" spans="1:4" x14ac:dyDescent="0.25">
      <c r="A451" s="917">
        <v>39293</v>
      </c>
      <c r="B451" s="926">
        <v>4</v>
      </c>
      <c r="C451" s="926">
        <v>0</v>
      </c>
      <c r="D451" s="924">
        <v>0</v>
      </c>
    </row>
    <row r="452" spans="1:4" x14ac:dyDescent="0.25">
      <c r="A452" s="917">
        <v>39294</v>
      </c>
      <c r="B452" s="926">
        <v>3</v>
      </c>
      <c r="C452" s="926">
        <v>13</v>
      </c>
      <c r="D452" s="924">
        <v>8</v>
      </c>
    </row>
    <row r="453" spans="1:4" x14ac:dyDescent="0.25">
      <c r="A453" s="917">
        <v>39295</v>
      </c>
      <c r="B453" s="926">
        <v>2</v>
      </c>
      <c r="C453" s="926">
        <v>27</v>
      </c>
      <c r="D453" s="924">
        <v>16</v>
      </c>
    </row>
    <row r="454" spans="1:4" x14ac:dyDescent="0.25">
      <c r="A454" s="917">
        <v>39295</v>
      </c>
      <c r="B454" s="926">
        <v>1</v>
      </c>
      <c r="C454" s="926">
        <v>8</v>
      </c>
      <c r="D454" s="924">
        <v>6</v>
      </c>
    </row>
    <row r="455" spans="1:4" x14ac:dyDescent="0.25">
      <c r="A455" s="917">
        <v>39296</v>
      </c>
      <c r="B455" s="926">
        <v>4</v>
      </c>
      <c r="C455" s="926">
        <v>0</v>
      </c>
      <c r="D455" s="924">
        <v>0</v>
      </c>
    </row>
    <row r="456" spans="1:4" x14ac:dyDescent="0.25">
      <c r="A456" s="917">
        <v>39297</v>
      </c>
      <c r="B456" s="926">
        <v>3</v>
      </c>
      <c r="C456" s="926">
        <v>6</v>
      </c>
      <c r="D456" s="924">
        <v>6</v>
      </c>
    </row>
    <row r="457" spans="1:4" x14ac:dyDescent="0.25">
      <c r="A457" s="917">
        <v>39298</v>
      </c>
      <c r="B457" s="926">
        <v>2</v>
      </c>
      <c r="C457" s="926">
        <v>14</v>
      </c>
      <c r="D457" s="924">
        <v>9</v>
      </c>
    </row>
    <row r="458" spans="1:4" x14ac:dyDescent="0.25">
      <c r="A458" s="917">
        <v>39298</v>
      </c>
      <c r="B458" s="926">
        <v>1</v>
      </c>
      <c r="C458" s="926">
        <v>14</v>
      </c>
      <c r="D458" s="924">
        <v>10</v>
      </c>
    </row>
    <row r="459" spans="1:4" x14ac:dyDescent="0.25">
      <c r="A459" s="917">
        <v>39299</v>
      </c>
      <c r="B459" s="926">
        <v>4</v>
      </c>
      <c r="C459" s="926">
        <v>0</v>
      </c>
      <c r="D459" s="924">
        <v>0</v>
      </c>
    </row>
    <row r="460" spans="1:4" x14ac:dyDescent="0.25">
      <c r="A460" s="917">
        <v>39300</v>
      </c>
      <c r="B460" s="926">
        <v>3</v>
      </c>
      <c r="C460" s="926">
        <v>5</v>
      </c>
      <c r="D460" s="924">
        <v>3</v>
      </c>
    </row>
    <row r="461" spans="1:4" x14ac:dyDescent="0.25">
      <c r="A461" s="917">
        <v>39301</v>
      </c>
      <c r="B461" s="926">
        <v>2</v>
      </c>
      <c r="C461" s="926">
        <v>8</v>
      </c>
      <c r="D461" s="924">
        <v>5</v>
      </c>
    </row>
    <row r="462" spans="1:4" x14ac:dyDescent="0.25">
      <c r="A462" s="917">
        <v>39301</v>
      </c>
      <c r="B462" s="926">
        <v>1</v>
      </c>
      <c r="C462" s="926">
        <v>5</v>
      </c>
      <c r="D462" s="924">
        <v>4</v>
      </c>
    </row>
    <row r="463" spans="1:4" x14ac:dyDescent="0.25">
      <c r="A463" s="917">
        <v>39302</v>
      </c>
      <c r="B463" s="926">
        <v>4</v>
      </c>
      <c r="C463" s="926">
        <v>0</v>
      </c>
      <c r="D463" s="924">
        <v>0</v>
      </c>
    </row>
    <row r="464" spans="1:4" x14ac:dyDescent="0.25">
      <c r="A464" s="917">
        <v>39303</v>
      </c>
      <c r="B464" s="926">
        <v>3</v>
      </c>
      <c r="C464" s="926">
        <v>6</v>
      </c>
      <c r="D464" s="924">
        <v>3</v>
      </c>
    </row>
    <row r="465" spans="1:4" x14ac:dyDescent="0.25">
      <c r="A465" s="917">
        <v>39304</v>
      </c>
      <c r="B465" s="926">
        <v>2</v>
      </c>
      <c r="C465" s="926">
        <v>4</v>
      </c>
      <c r="D465" s="924">
        <v>2</v>
      </c>
    </row>
    <row r="466" spans="1:4" x14ac:dyDescent="0.25">
      <c r="A466" s="917">
        <v>39304</v>
      </c>
      <c r="B466" s="926">
        <v>1</v>
      </c>
      <c r="C466" s="926">
        <v>4</v>
      </c>
      <c r="D466" s="924">
        <v>3</v>
      </c>
    </row>
    <row r="467" spans="1:4" x14ac:dyDescent="0.25">
      <c r="A467" s="917">
        <v>39305</v>
      </c>
      <c r="B467" s="926">
        <v>4</v>
      </c>
      <c r="C467" s="926">
        <v>1</v>
      </c>
      <c r="D467" s="924">
        <v>1</v>
      </c>
    </row>
    <row r="468" spans="1:4" x14ac:dyDescent="0.25">
      <c r="A468" s="917">
        <v>39306</v>
      </c>
      <c r="B468" s="926">
        <v>3</v>
      </c>
      <c r="C468" s="926">
        <v>1</v>
      </c>
      <c r="D468" s="924">
        <v>0</v>
      </c>
    </row>
    <row r="469" spans="1:4" x14ac:dyDescent="0.25">
      <c r="A469" s="917">
        <v>39307</v>
      </c>
      <c r="B469" s="926">
        <v>2</v>
      </c>
      <c r="C469" s="926">
        <v>3</v>
      </c>
      <c r="D469" s="924">
        <v>3</v>
      </c>
    </row>
    <row r="470" spans="1:4" x14ac:dyDescent="0.25">
      <c r="A470" s="917">
        <v>39307</v>
      </c>
      <c r="B470" s="926">
        <v>1</v>
      </c>
      <c r="C470" s="926">
        <v>4</v>
      </c>
      <c r="D470" s="924">
        <v>4</v>
      </c>
    </row>
    <row r="471" spans="1:4" x14ac:dyDescent="0.25">
      <c r="A471" s="917">
        <v>39308</v>
      </c>
      <c r="B471" s="926">
        <v>4</v>
      </c>
      <c r="C471" s="926">
        <v>0</v>
      </c>
      <c r="D471" s="924">
        <v>0</v>
      </c>
    </row>
    <row r="472" spans="1:4" x14ac:dyDescent="0.25">
      <c r="A472" s="917">
        <v>39309</v>
      </c>
      <c r="B472" s="926">
        <v>3</v>
      </c>
      <c r="C472" s="926">
        <v>0</v>
      </c>
      <c r="D472" s="924">
        <v>0</v>
      </c>
    </row>
    <row r="473" spans="1:4" x14ac:dyDescent="0.25">
      <c r="A473" s="917">
        <v>39310</v>
      </c>
      <c r="B473" s="926">
        <v>2</v>
      </c>
      <c r="C473" s="926">
        <v>0</v>
      </c>
      <c r="D473" s="924">
        <v>0</v>
      </c>
    </row>
    <row r="474" spans="1:4" x14ac:dyDescent="0.25">
      <c r="A474" s="917">
        <v>39310</v>
      </c>
      <c r="B474" s="926">
        <v>1</v>
      </c>
      <c r="C474" s="926">
        <v>3</v>
      </c>
      <c r="D474" s="924">
        <v>2</v>
      </c>
    </row>
    <row r="475" spans="1:4" x14ac:dyDescent="0.25">
      <c r="A475" s="917">
        <v>39311</v>
      </c>
      <c r="B475" s="926">
        <v>4</v>
      </c>
      <c r="C475" s="926">
        <v>0</v>
      </c>
      <c r="D475" s="924">
        <v>0</v>
      </c>
    </row>
    <row r="476" spans="1:4" x14ac:dyDescent="0.25">
      <c r="A476" s="917">
        <v>39312</v>
      </c>
      <c r="B476" s="926">
        <v>3</v>
      </c>
      <c r="C476" s="926">
        <v>2</v>
      </c>
      <c r="D476" s="924">
        <v>1</v>
      </c>
    </row>
    <row r="477" spans="1:4" x14ac:dyDescent="0.25">
      <c r="A477" s="917">
        <v>39313</v>
      </c>
      <c r="B477" s="926">
        <v>2</v>
      </c>
      <c r="C477" s="926">
        <v>0</v>
      </c>
      <c r="D477" s="924">
        <v>0</v>
      </c>
    </row>
    <row r="478" spans="1:4" x14ac:dyDescent="0.25">
      <c r="A478" s="917">
        <v>39313</v>
      </c>
      <c r="B478" s="926">
        <v>1</v>
      </c>
      <c r="C478" s="926">
        <v>1</v>
      </c>
      <c r="D478" s="924">
        <v>1</v>
      </c>
    </row>
    <row r="479" spans="1:4" x14ac:dyDescent="0.25">
      <c r="A479" s="917">
        <v>39314</v>
      </c>
      <c r="B479" s="926">
        <v>4</v>
      </c>
      <c r="C479" s="926">
        <v>0</v>
      </c>
      <c r="D479" s="924">
        <v>0</v>
      </c>
    </row>
    <row r="480" spans="1:4" x14ac:dyDescent="0.25">
      <c r="A480" s="917">
        <v>39315</v>
      </c>
      <c r="B480" s="926">
        <v>3</v>
      </c>
      <c r="C480" s="926">
        <v>1</v>
      </c>
      <c r="D480" s="924">
        <v>1</v>
      </c>
    </row>
    <row r="481" spans="1:5" x14ac:dyDescent="0.25">
      <c r="A481" s="917">
        <v>39316</v>
      </c>
      <c r="B481" s="926">
        <v>2</v>
      </c>
      <c r="C481" s="926">
        <v>1</v>
      </c>
      <c r="D481" s="924">
        <v>0</v>
      </c>
    </row>
    <row r="482" spans="1:5" x14ac:dyDescent="0.25">
      <c r="A482" s="917">
        <v>39316</v>
      </c>
      <c r="B482" s="926">
        <v>1</v>
      </c>
      <c r="C482" s="926">
        <v>0</v>
      </c>
      <c r="D482" s="924">
        <v>0</v>
      </c>
    </row>
    <row r="483" spans="1:5" x14ac:dyDescent="0.25">
      <c r="A483" s="917">
        <v>39317</v>
      </c>
      <c r="B483" s="926">
        <v>4</v>
      </c>
      <c r="C483" s="926">
        <v>0</v>
      </c>
      <c r="D483" s="924">
        <v>0</v>
      </c>
    </row>
    <row r="484" spans="1:5" x14ac:dyDescent="0.25">
      <c r="A484" s="917">
        <v>39317</v>
      </c>
      <c r="B484" s="926">
        <v>3</v>
      </c>
      <c r="C484" s="926">
        <v>0</v>
      </c>
      <c r="D484" s="924">
        <v>0</v>
      </c>
    </row>
    <row r="485" spans="1:5" x14ac:dyDescent="0.25">
      <c r="A485" s="917">
        <v>39318</v>
      </c>
      <c r="B485" s="926">
        <v>3</v>
      </c>
      <c r="C485" s="926">
        <v>1</v>
      </c>
      <c r="D485" s="924">
        <v>1</v>
      </c>
    </row>
    <row r="486" spans="1:5" x14ac:dyDescent="0.25">
      <c r="A486" s="917">
        <v>39318</v>
      </c>
      <c r="B486" s="926">
        <v>2</v>
      </c>
      <c r="C486" s="926">
        <v>2</v>
      </c>
      <c r="D486" s="924">
        <v>2</v>
      </c>
    </row>
    <row r="487" spans="1:5" x14ac:dyDescent="0.25">
      <c r="A487" s="919">
        <v>39318</v>
      </c>
      <c r="B487" s="925">
        <v>1</v>
      </c>
      <c r="C487" s="925">
        <v>1</v>
      </c>
      <c r="D487" s="922">
        <v>0</v>
      </c>
      <c r="E487" s="70">
        <f>SUM(D331:D487)</f>
        <v>812</v>
      </c>
    </row>
    <row r="488" spans="1:5" x14ac:dyDescent="0.25">
      <c r="A488" s="917">
        <v>39569</v>
      </c>
      <c r="B488" s="926">
        <v>4</v>
      </c>
      <c r="C488" s="926">
        <v>0</v>
      </c>
      <c r="D488" s="924">
        <v>0</v>
      </c>
    </row>
    <row r="489" spans="1:5" x14ac:dyDescent="0.25">
      <c r="A489" s="917">
        <v>39570</v>
      </c>
      <c r="B489" s="926">
        <v>3</v>
      </c>
      <c r="C489" s="926">
        <v>0</v>
      </c>
      <c r="D489" s="924">
        <v>0</v>
      </c>
    </row>
    <row r="490" spans="1:5" x14ac:dyDescent="0.25">
      <c r="A490" s="917">
        <v>39571</v>
      </c>
      <c r="B490" s="926">
        <v>2</v>
      </c>
      <c r="C490" s="926">
        <v>2</v>
      </c>
      <c r="D490" s="924">
        <v>1</v>
      </c>
    </row>
    <row r="491" spans="1:5" x14ac:dyDescent="0.25">
      <c r="A491" s="917">
        <v>39571</v>
      </c>
      <c r="B491" s="926">
        <v>1</v>
      </c>
      <c r="C491" s="926">
        <v>0</v>
      </c>
      <c r="D491" s="924">
        <v>0</v>
      </c>
    </row>
    <row r="492" spans="1:5" x14ac:dyDescent="0.25">
      <c r="A492" s="917">
        <v>39572</v>
      </c>
      <c r="B492" s="926">
        <v>4</v>
      </c>
      <c r="C492" s="926">
        <v>0</v>
      </c>
      <c r="D492" s="924">
        <v>0</v>
      </c>
    </row>
    <row r="493" spans="1:5" x14ac:dyDescent="0.25">
      <c r="A493" s="917">
        <v>39573</v>
      </c>
      <c r="B493" s="926">
        <v>3</v>
      </c>
      <c r="C493" s="926">
        <v>0</v>
      </c>
      <c r="D493" s="924">
        <v>0</v>
      </c>
    </row>
    <row r="494" spans="1:5" x14ac:dyDescent="0.25">
      <c r="A494" s="917">
        <v>39574</v>
      </c>
      <c r="B494" s="926">
        <v>2</v>
      </c>
      <c r="C494" s="926">
        <v>5</v>
      </c>
      <c r="D494" s="924">
        <v>4</v>
      </c>
    </row>
    <row r="495" spans="1:5" x14ac:dyDescent="0.25">
      <c r="A495" s="917">
        <v>39574</v>
      </c>
      <c r="B495" s="926">
        <v>1</v>
      </c>
      <c r="C495" s="926">
        <v>0</v>
      </c>
      <c r="D495" s="924">
        <v>0</v>
      </c>
    </row>
    <row r="496" spans="1:5" x14ac:dyDescent="0.25">
      <c r="A496" s="917">
        <v>39575</v>
      </c>
      <c r="B496" s="926">
        <v>4</v>
      </c>
      <c r="C496" s="926">
        <v>1</v>
      </c>
      <c r="D496" s="924">
        <v>1</v>
      </c>
    </row>
    <row r="497" spans="1:4" x14ac:dyDescent="0.25">
      <c r="A497" s="917">
        <v>39576</v>
      </c>
      <c r="B497" s="926">
        <v>3</v>
      </c>
      <c r="C497" s="926">
        <v>0</v>
      </c>
      <c r="D497" s="924">
        <v>0</v>
      </c>
    </row>
    <row r="498" spans="1:4" x14ac:dyDescent="0.25">
      <c r="A498" s="917">
        <v>39577</v>
      </c>
      <c r="B498" s="926">
        <v>2</v>
      </c>
      <c r="C498" s="926">
        <v>1</v>
      </c>
      <c r="D498" s="924">
        <v>1</v>
      </c>
    </row>
    <row r="499" spans="1:4" x14ac:dyDescent="0.25">
      <c r="A499" s="917">
        <v>39577</v>
      </c>
      <c r="B499" s="926">
        <v>1</v>
      </c>
      <c r="C499" s="926">
        <v>0</v>
      </c>
      <c r="D499" s="924">
        <v>0</v>
      </c>
    </row>
    <row r="500" spans="1:4" x14ac:dyDescent="0.25">
      <c r="A500" s="917">
        <v>39578</v>
      </c>
      <c r="B500" s="926">
        <v>4</v>
      </c>
      <c r="C500" s="926">
        <v>0</v>
      </c>
      <c r="D500" s="924">
        <v>0</v>
      </c>
    </row>
    <row r="501" spans="1:4" x14ac:dyDescent="0.25">
      <c r="A501" s="917">
        <v>39579</v>
      </c>
      <c r="B501" s="926">
        <v>3</v>
      </c>
      <c r="C501" s="926">
        <v>0</v>
      </c>
      <c r="D501" s="924">
        <v>0</v>
      </c>
    </row>
    <row r="502" spans="1:4" x14ac:dyDescent="0.25">
      <c r="A502" s="917">
        <v>39580</v>
      </c>
      <c r="B502" s="926">
        <v>2</v>
      </c>
      <c r="C502" s="926">
        <v>0</v>
      </c>
      <c r="D502" s="924">
        <v>0</v>
      </c>
    </row>
    <row r="503" spans="1:4" x14ac:dyDescent="0.25">
      <c r="A503" s="917">
        <v>39580</v>
      </c>
      <c r="B503" s="926">
        <v>1</v>
      </c>
      <c r="C503" s="926">
        <v>0</v>
      </c>
      <c r="D503" s="924">
        <v>0</v>
      </c>
    </row>
    <row r="504" spans="1:4" x14ac:dyDescent="0.25">
      <c r="A504" s="917">
        <v>39581</v>
      </c>
      <c r="B504" s="926">
        <v>4</v>
      </c>
      <c r="C504" s="926">
        <v>0</v>
      </c>
      <c r="D504" s="924">
        <v>0</v>
      </c>
    </row>
    <row r="505" spans="1:4" x14ac:dyDescent="0.25">
      <c r="A505" s="917">
        <v>39582</v>
      </c>
      <c r="B505" s="926">
        <v>3</v>
      </c>
      <c r="C505" s="926">
        <v>0</v>
      </c>
      <c r="D505" s="924">
        <v>0</v>
      </c>
    </row>
    <row r="506" spans="1:4" x14ac:dyDescent="0.25">
      <c r="A506" s="917">
        <v>39583</v>
      </c>
      <c r="B506" s="926">
        <v>3</v>
      </c>
      <c r="C506" s="926">
        <v>0</v>
      </c>
      <c r="D506" s="924">
        <v>0</v>
      </c>
    </row>
    <row r="507" spans="1:4" x14ac:dyDescent="0.25">
      <c r="A507" s="917">
        <v>39583</v>
      </c>
      <c r="B507" s="926">
        <v>2</v>
      </c>
      <c r="C507" s="926">
        <v>4</v>
      </c>
      <c r="D507" s="924">
        <v>1</v>
      </c>
    </row>
    <row r="508" spans="1:4" x14ac:dyDescent="0.25">
      <c r="A508" s="917">
        <v>39583</v>
      </c>
      <c r="B508" s="926">
        <v>1</v>
      </c>
      <c r="C508" s="926">
        <v>0</v>
      </c>
      <c r="D508" s="924">
        <v>0</v>
      </c>
    </row>
    <row r="509" spans="1:4" x14ac:dyDescent="0.25">
      <c r="A509" s="917">
        <v>39584</v>
      </c>
      <c r="B509" s="926">
        <v>4</v>
      </c>
      <c r="C509" s="926">
        <v>1</v>
      </c>
      <c r="D509" s="924">
        <v>0</v>
      </c>
    </row>
    <row r="510" spans="1:4" x14ac:dyDescent="0.25">
      <c r="A510" s="917">
        <v>39585</v>
      </c>
      <c r="B510" s="926">
        <v>3</v>
      </c>
      <c r="C510" s="926">
        <v>0</v>
      </c>
      <c r="D510" s="924">
        <v>0</v>
      </c>
    </row>
    <row r="511" spans="1:4" x14ac:dyDescent="0.25">
      <c r="A511" s="917">
        <v>39586</v>
      </c>
      <c r="B511" s="926">
        <v>3</v>
      </c>
      <c r="C511" s="926">
        <v>1</v>
      </c>
      <c r="D511" s="924">
        <v>0</v>
      </c>
    </row>
    <row r="512" spans="1:4" x14ac:dyDescent="0.25">
      <c r="A512" s="917">
        <v>39586</v>
      </c>
      <c r="B512" s="926">
        <v>2</v>
      </c>
      <c r="C512" s="926">
        <v>8</v>
      </c>
      <c r="D512" s="924">
        <v>2</v>
      </c>
    </row>
    <row r="513" spans="1:4" x14ac:dyDescent="0.25">
      <c r="A513" s="917">
        <v>39586</v>
      </c>
      <c r="B513" s="926">
        <v>1</v>
      </c>
      <c r="C513" s="926">
        <v>2</v>
      </c>
      <c r="D513" s="924">
        <v>2</v>
      </c>
    </row>
    <row r="514" spans="1:4" x14ac:dyDescent="0.25">
      <c r="A514" s="917">
        <v>39587</v>
      </c>
      <c r="B514" s="926">
        <v>4</v>
      </c>
      <c r="C514" s="926">
        <v>1</v>
      </c>
      <c r="D514" s="924">
        <v>1</v>
      </c>
    </row>
    <row r="515" spans="1:4" x14ac:dyDescent="0.25">
      <c r="A515" s="917">
        <v>39588</v>
      </c>
      <c r="B515" s="926">
        <v>3</v>
      </c>
      <c r="C515" s="926">
        <v>1</v>
      </c>
      <c r="D515" s="924">
        <v>0</v>
      </c>
    </row>
    <row r="516" spans="1:4" x14ac:dyDescent="0.25">
      <c r="A516" s="917">
        <v>39589</v>
      </c>
      <c r="B516" s="926">
        <v>2</v>
      </c>
      <c r="C516" s="926">
        <v>4</v>
      </c>
      <c r="D516" s="924">
        <v>4</v>
      </c>
    </row>
    <row r="517" spans="1:4" x14ac:dyDescent="0.25">
      <c r="A517" s="917">
        <v>39589</v>
      </c>
      <c r="B517" s="926">
        <v>1</v>
      </c>
      <c r="C517" s="926">
        <v>0</v>
      </c>
      <c r="D517" s="924">
        <v>0</v>
      </c>
    </row>
    <row r="518" spans="1:4" x14ac:dyDescent="0.25">
      <c r="A518" s="917">
        <v>39590</v>
      </c>
      <c r="B518" s="926">
        <v>4</v>
      </c>
      <c r="C518" s="926">
        <v>0</v>
      </c>
      <c r="D518" s="924">
        <v>0</v>
      </c>
    </row>
    <row r="519" spans="1:4" x14ac:dyDescent="0.25">
      <c r="A519" s="917">
        <v>39591</v>
      </c>
      <c r="B519" s="926">
        <v>3</v>
      </c>
      <c r="C519" s="926">
        <v>0</v>
      </c>
      <c r="D519" s="924">
        <v>0</v>
      </c>
    </row>
    <row r="520" spans="1:4" x14ac:dyDescent="0.25">
      <c r="A520" s="917">
        <v>39592</v>
      </c>
      <c r="B520" s="926">
        <v>2</v>
      </c>
      <c r="C520" s="926">
        <v>1</v>
      </c>
      <c r="D520" s="924">
        <v>1</v>
      </c>
    </row>
    <row r="521" spans="1:4" x14ac:dyDescent="0.25">
      <c r="A521" s="917">
        <v>39592</v>
      </c>
      <c r="B521" s="926">
        <v>1</v>
      </c>
      <c r="C521" s="926">
        <v>1</v>
      </c>
      <c r="D521" s="924">
        <v>0</v>
      </c>
    </row>
    <row r="522" spans="1:4" x14ac:dyDescent="0.25">
      <c r="A522" s="917">
        <v>39593</v>
      </c>
      <c r="B522" s="926">
        <v>4</v>
      </c>
      <c r="C522" s="926">
        <v>0</v>
      </c>
      <c r="D522" s="924">
        <v>0</v>
      </c>
    </row>
    <row r="523" spans="1:4" x14ac:dyDescent="0.25">
      <c r="A523" s="917">
        <v>39594</v>
      </c>
      <c r="B523" s="926">
        <v>3</v>
      </c>
      <c r="C523" s="926">
        <v>3</v>
      </c>
      <c r="D523" s="924">
        <v>1</v>
      </c>
    </row>
    <row r="524" spans="1:4" x14ac:dyDescent="0.25">
      <c r="A524" s="917">
        <v>39595</v>
      </c>
      <c r="B524" s="926">
        <v>2</v>
      </c>
      <c r="C524" s="926">
        <v>10</v>
      </c>
      <c r="D524" s="924">
        <v>2</v>
      </c>
    </row>
    <row r="525" spans="1:4" x14ac:dyDescent="0.25">
      <c r="A525" s="917">
        <v>39595</v>
      </c>
      <c r="B525" s="926">
        <v>1</v>
      </c>
      <c r="C525" s="926">
        <v>2</v>
      </c>
      <c r="D525" s="924">
        <v>1</v>
      </c>
    </row>
    <row r="526" spans="1:4" x14ac:dyDescent="0.25">
      <c r="A526" s="917">
        <v>39596</v>
      </c>
      <c r="B526" s="926">
        <v>4</v>
      </c>
      <c r="C526" s="926">
        <v>0</v>
      </c>
      <c r="D526" s="924">
        <v>0</v>
      </c>
    </row>
    <row r="527" spans="1:4" x14ac:dyDescent="0.25">
      <c r="A527" s="917">
        <v>39597</v>
      </c>
      <c r="B527" s="926">
        <v>3</v>
      </c>
      <c r="C527" s="926">
        <v>1</v>
      </c>
      <c r="D527" s="924">
        <v>0</v>
      </c>
    </row>
    <row r="528" spans="1:4" x14ac:dyDescent="0.25">
      <c r="A528" s="917">
        <v>39598</v>
      </c>
      <c r="B528" s="926">
        <v>2</v>
      </c>
      <c r="C528" s="926">
        <v>4</v>
      </c>
      <c r="D528" s="924">
        <v>1</v>
      </c>
    </row>
    <row r="529" spans="1:4" x14ac:dyDescent="0.25">
      <c r="A529" s="917">
        <v>39598</v>
      </c>
      <c r="B529" s="926">
        <v>1</v>
      </c>
      <c r="C529" s="926">
        <v>2</v>
      </c>
      <c r="D529" s="924">
        <v>1</v>
      </c>
    </row>
    <row r="530" spans="1:4" x14ac:dyDescent="0.25">
      <c r="A530" s="917">
        <v>39599</v>
      </c>
      <c r="B530" s="926">
        <v>4</v>
      </c>
      <c r="C530" s="926">
        <v>2</v>
      </c>
      <c r="D530" s="924">
        <v>0</v>
      </c>
    </row>
    <row r="531" spans="1:4" x14ac:dyDescent="0.25">
      <c r="A531" s="917">
        <v>39600</v>
      </c>
      <c r="B531" s="926">
        <v>3</v>
      </c>
      <c r="C531" s="926">
        <v>1</v>
      </c>
      <c r="D531" s="924">
        <v>0</v>
      </c>
    </row>
    <row r="532" spans="1:4" x14ac:dyDescent="0.25">
      <c r="A532" s="917">
        <v>39601</v>
      </c>
      <c r="B532" s="926">
        <v>2</v>
      </c>
      <c r="C532" s="926">
        <v>9</v>
      </c>
      <c r="D532" s="924">
        <v>3</v>
      </c>
    </row>
    <row r="533" spans="1:4" x14ac:dyDescent="0.25">
      <c r="A533" s="917">
        <v>39601</v>
      </c>
      <c r="B533" s="926">
        <v>1</v>
      </c>
      <c r="C533" s="926">
        <v>2</v>
      </c>
      <c r="D533" s="924">
        <v>0</v>
      </c>
    </row>
    <row r="534" spans="1:4" x14ac:dyDescent="0.25">
      <c r="A534" s="917">
        <v>39602</v>
      </c>
      <c r="B534" s="926">
        <v>4</v>
      </c>
      <c r="C534" s="926">
        <v>0</v>
      </c>
      <c r="D534" s="924">
        <v>0</v>
      </c>
    </row>
    <row r="535" spans="1:4" x14ac:dyDescent="0.25">
      <c r="A535" s="917">
        <v>39603</v>
      </c>
      <c r="B535" s="926">
        <v>3</v>
      </c>
      <c r="C535" s="926">
        <v>2</v>
      </c>
      <c r="D535" s="924">
        <v>1</v>
      </c>
    </row>
    <row r="536" spans="1:4" x14ac:dyDescent="0.25">
      <c r="A536" s="917">
        <v>39604</v>
      </c>
      <c r="B536" s="926">
        <v>2</v>
      </c>
      <c r="C536" s="926">
        <v>6</v>
      </c>
      <c r="D536" s="924">
        <v>2</v>
      </c>
    </row>
    <row r="537" spans="1:4" x14ac:dyDescent="0.25">
      <c r="A537" s="917">
        <v>39604</v>
      </c>
      <c r="B537" s="926">
        <v>1</v>
      </c>
      <c r="C537" s="926">
        <v>2</v>
      </c>
      <c r="D537" s="924">
        <v>2</v>
      </c>
    </row>
    <row r="538" spans="1:4" x14ac:dyDescent="0.25">
      <c r="A538" s="917">
        <v>39605</v>
      </c>
      <c r="B538" s="926">
        <v>4</v>
      </c>
      <c r="C538" s="926">
        <v>0</v>
      </c>
      <c r="D538" s="924">
        <v>0</v>
      </c>
    </row>
    <row r="539" spans="1:4" x14ac:dyDescent="0.25">
      <c r="A539" s="917">
        <v>39606</v>
      </c>
      <c r="B539" s="926">
        <v>3</v>
      </c>
      <c r="C539" s="926">
        <v>3</v>
      </c>
      <c r="D539" s="924">
        <v>0</v>
      </c>
    </row>
    <row r="540" spans="1:4" x14ac:dyDescent="0.25">
      <c r="A540" s="917">
        <v>39607</v>
      </c>
      <c r="B540" s="926">
        <v>2</v>
      </c>
      <c r="C540" s="926">
        <v>17</v>
      </c>
      <c r="D540" s="924">
        <v>10</v>
      </c>
    </row>
    <row r="541" spans="1:4" x14ac:dyDescent="0.25">
      <c r="A541" s="917">
        <v>39607</v>
      </c>
      <c r="B541" s="926">
        <v>1</v>
      </c>
      <c r="C541" s="926">
        <v>4</v>
      </c>
      <c r="D541" s="924">
        <v>2</v>
      </c>
    </row>
    <row r="542" spans="1:4" x14ac:dyDescent="0.25">
      <c r="A542" s="917">
        <v>39608</v>
      </c>
      <c r="B542" s="926">
        <v>4</v>
      </c>
      <c r="C542" s="926">
        <v>1</v>
      </c>
      <c r="D542" s="924">
        <v>0</v>
      </c>
    </row>
    <row r="543" spans="1:4" x14ac:dyDescent="0.25">
      <c r="A543" s="917">
        <v>39609</v>
      </c>
      <c r="B543" s="926">
        <v>3</v>
      </c>
      <c r="C543" s="926">
        <v>5</v>
      </c>
      <c r="D543" s="924">
        <v>0</v>
      </c>
    </row>
    <row r="544" spans="1:4" x14ac:dyDescent="0.25">
      <c r="A544" s="917">
        <v>39610</v>
      </c>
      <c r="B544" s="926">
        <v>2</v>
      </c>
      <c r="C544" s="926">
        <v>24</v>
      </c>
      <c r="D544" s="924">
        <v>10</v>
      </c>
    </row>
    <row r="545" spans="1:4" x14ac:dyDescent="0.25">
      <c r="A545" s="917">
        <v>39610</v>
      </c>
      <c r="B545" s="926">
        <v>1</v>
      </c>
      <c r="C545" s="926">
        <v>7</v>
      </c>
      <c r="D545" s="924">
        <v>4</v>
      </c>
    </row>
    <row r="546" spans="1:4" x14ac:dyDescent="0.25">
      <c r="A546" s="917">
        <v>39611</v>
      </c>
      <c r="B546" s="926">
        <v>4</v>
      </c>
      <c r="C546" s="926">
        <v>0</v>
      </c>
      <c r="D546" s="924">
        <v>0</v>
      </c>
    </row>
    <row r="547" spans="1:4" x14ac:dyDescent="0.25">
      <c r="A547" s="917">
        <v>39612</v>
      </c>
      <c r="B547" s="926">
        <v>3</v>
      </c>
      <c r="C547" s="926">
        <v>10</v>
      </c>
      <c r="D547" s="924">
        <v>2</v>
      </c>
    </row>
    <row r="548" spans="1:4" x14ac:dyDescent="0.25">
      <c r="A548" s="917">
        <v>39613</v>
      </c>
      <c r="B548" s="926">
        <v>2</v>
      </c>
      <c r="C548" s="926">
        <v>28</v>
      </c>
      <c r="D548" s="924">
        <v>18</v>
      </c>
    </row>
    <row r="549" spans="1:4" x14ac:dyDescent="0.25">
      <c r="A549" s="917">
        <v>39613</v>
      </c>
      <c r="B549" s="926">
        <v>1</v>
      </c>
      <c r="C549" s="926">
        <v>12</v>
      </c>
      <c r="D549" s="924">
        <v>9</v>
      </c>
    </row>
    <row r="550" spans="1:4" x14ac:dyDescent="0.25">
      <c r="A550" s="917">
        <v>39614</v>
      </c>
      <c r="B550" s="926">
        <v>4</v>
      </c>
      <c r="C550" s="926">
        <v>1</v>
      </c>
      <c r="D550" s="924">
        <v>0</v>
      </c>
    </row>
    <row r="551" spans="1:4" x14ac:dyDescent="0.25">
      <c r="A551" s="917">
        <v>39615</v>
      </c>
      <c r="B551" s="926">
        <v>3</v>
      </c>
      <c r="C551" s="926">
        <v>18</v>
      </c>
      <c r="D551" s="924">
        <v>6</v>
      </c>
    </row>
    <row r="552" spans="1:4" x14ac:dyDescent="0.25">
      <c r="A552" s="917">
        <v>39616</v>
      </c>
      <c r="B552" s="926">
        <v>2</v>
      </c>
      <c r="C552" s="926">
        <v>26</v>
      </c>
      <c r="D552" s="924">
        <v>16</v>
      </c>
    </row>
    <row r="553" spans="1:4" x14ac:dyDescent="0.25">
      <c r="A553" s="917">
        <v>39616</v>
      </c>
      <c r="B553" s="926">
        <v>1</v>
      </c>
      <c r="C553" s="926">
        <v>16</v>
      </c>
      <c r="D553" s="924">
        <v>6</v>
      </c>
    </row>
    <row r="554" spans="1:4" x14ac:dyDescent="0.25">
      <c r="A554" s="917">
        <v>39617</v>
      </c>
      <c r="B554" s="926">
        <v>4</v>
      </c>
      <c r="C554" s="926">
        <v>1</v>
      </c>
      <c r="D554" s="924">
        <v>0</v>
      </c>
    </row>
    <row r="555" spans="1:4" x14ac:dyDescent="0.25">
      <c r="A555" s="917">
        <v>39618</v>
      </c>
      <c r="B555" s="926">
        <v>3</v>
      </c>
      <c r="C555" s="926">
        <v>7</v>
      </c>
      <c r="D555" s="924">
        <v>3</v>
      </c>
    </row>
    <row r="556" spans="1:4" x14ac:dyDescent="0.25">
      <c r="A556" s="917">
        <v>39619</v>
      </c>
      <c r="B556" s="926">
        <v>2</v>
      </c>
      <c r="C556" s="926">
        <v>27</v>
      </c>
      <c r="D556" s="924">
        <v>11</v>
      </c>
    </row>
    <row r="557" spans="1:4" x14ac:dyDescent="0.25">
      <c r="A557" s="917">
        <v>39619</v>
      </c>
      <c r="B557" s="926">
        <v>1</v>
      </c>
      <c r="C557" s="926">
        <v>8</v>
      </c>
      <c r="D557" s="924">
        <v>2</v>
      </c>
    </row>
    <row r="558" spans="1:4" x14ac:dyDescent="0.25">
      <c r="A558" s="917">
        <v>39620</v>
      </c>
      <c r="B558" s="926">
        <v>4</v>
      </c>
      <c r="C558" s="926">
        <v>0</v>
      </c>
      <c r="D558" s="924">
        <v>0</v>
      </c>
    </row>
    <row r="559" spans="1:4" x14ac:dyDescent="0.25">
      <c r="A559" s="917">
        <v>39621</v>
      </c>
      <c r="B559" s="926">
        <v>3</v>
      </c>
      <c r="C559" s="926">
        <v>20</v>
      </c>
      <c r="D559" s="924">
        <v>8</v>
      </c>
    </row>
    <row r="560" spans="1:4" x14ac:dyDescent="0.25">
      <c r="A560" s="917">
        <v>39622</v>
      </c>
      <c r="B560" s="926">
        <v>2</v>
      </c>
      <c r="C560" s="926">
        <v>44</v>
      </c>
      <c r="D560" s="924">
        <v>20</v>
      </c>
    </row>
    <row r="561" spans="1:4" x14ac:dyDescent="0.25">
      <c r="A561" s="917">
        <v>39622</v>
      </c>
      <c r="B561" s="926">
        <v>1</v>
      </c>
      <c r="C561" s="926">
        <v>19</v>
      </c>
      <c r="D561" s="924">
        <v>11</v>
      </c>
    </row>
    <row r="562" spans="1:4" x14ac:dyDescent="0.25">
      <c r="A562" s="917">
        <v>39623</v>
      </c>
      <c r="B562" s="926">
        <v>4</v>
      </c>
      <c r="C562" s="926">
        <v>5</v>
      </c>
      <c r="D562" s="924">
        <v>3</v>
      </c>
    </row>
    <row r="563" spans="1:4" x14ac:dyDescent="0.25">
      <c r="A563" s="917">
        <v>39624</v>
      </c>
      <c r="B563" s="926">
        <v>3</v>
      </c>
      <c r="C563" s="926">
        <v>30</v>
      </c>
      <c r="D563" s="924">
        <v>6</v>
      </c>
    </row>
    <row r="564" spans="1:4" x14ac:dyDescent="0.25">
      <c r="A564" s="917">
        <v>39625</v>
      </c>
      <c r="B564" s="926">
        <v>2</v>
      </c>
      <c r="C564" s="926">
        <v>54</v>
      </c>
      <c r="D564" s="924">
        <v>40</v>
      </c>
    </row>
    <row r="565" spans="1:4" x14ac:dyDescent="0.25">
      <c r="A565" s="917">
        <v>39625</v>
      </c>
      <c r="B565" s="926">
        <v>1</v>
      </c>
      <c r="C565" s="926">
        <v>29</v>
      </c>
      <c r="D565" s="924">
        <v>15</v>
      </c>
    </row>
    <row r="566" spans="1:4" x14ac:dyDescent="0.25">
      <c r="A566" s="917">
        <v>39626</v>
      </c>
      <c r="B566" s="926">
        <v>4</v>
      </c>
      <c r="C566" s="926">
        <v>1</v>
      </c>
      <c r="D566" s="924">
        <v>0</v>
      </c>
    </row>
    <row r="567" spans="1:4" x14ac:dyDescent="0.25">
      <c r="A567" s="917">
        <v>39627</v>
      </c>
      <c r="B567" s="926">
        <v>3</v>
      </c>
      <c r="C567" s="926">
        <v>20</v>
      </c>
      <c r="D567" s="924">
        <v>7</v>
      </c>
    </row>
    <row r="568" spans="1:4" x14ac:dyDescent="0.25">
      <c r="A568" s="917">
        <v>39628</v>
      </c>
      <c r="B568" s="926">
        <v>2</v>
      </c>
      <c r="C568" s="926">
        <v>45</v>
      </c>
      <c r="D568" s="924">
        <v>21</v>
      </c>
    </row>
    <row r="569" spans="1:4" x14ac:dyDescent="0.25">
      <c r="A569" s="917">
        <v>39628</v>
      </c>
      <c r="B569" s="926">
        <v>1</v>
      </c>
      <c r="C569" s="926">
        <v>30</v>
      </c>
      <c r="D569" s="924">
        <v>19</v>
      </c>
    </row>
    <row r="570" spans="1:4" x14ac:dyDescent="0.25">
      <c r="A570" s="917">
        <v>39629</v>
      </c>
      <c r="B570" s="926">
        <v>4</v>
      </c>
      <c r="C570" s="926">
        <v>4</v>
      </c>
      <c r="D570" s="924">
        <v>1</v>
      </c>
    </row>
    <row r="571" spans="1:4" x14ac:dyDescent="0.25">
      <c r="A571" s="917">
        <v>39630</v>
      </c>
      <c r="B571" s="926">
        <v>3</v>
      </c>
      <c r="C571" s="926">
        <v>34</v>
      </c>
      <c r="D571" s="924">
        <v>8</v>
      </c>
    </row>
    <row r="572" spans="1:4" x14ac:dyDescent="0.25">
      <c r="A572" s="917">
        <v>39631</v>
      </c>
      <c r="B572" s="926">
        <v>2</v>
      </c>
      <c r="C572" s="926">
        <v>69</v>
      </c>
      <c r="D572" s="924">
        <v>34</v>
      </c>
    </row>
    <row r="573" spans="1:4" x14ac:dyDescent="0.25">
      <c r="A573" s="917">
        <v>39631</v>
      </c>
      <c r="B573" s="926">
        <v>1</v>
      </c>
      <c r="C573" s="926">
        <v>25</v>
      </c>
      <c r="D573" s="924">
        <v>15</v>
      </c>
    </row>
    <row r="574" spans="1:4" x14ac:dyDescent="0.25">
      <c r="A574" s="917">
        <v>39632</v>
      </c>
      <c r="B574" s="926">
        <v>4</v>
      </c>
      <c r="C574" s="926">
        <v>2</v>
      </c>
      <c r="D574" s="924">
        <v>0</v>
      </c>
    </row>
    <row r="575" spans="1:4" x14ac:dyDescent="0.25">
      <c r="A575" s="917">
        <v>39633</v>
      </c>
      <c r="B575" s="926">
        <v>3</v>
      </c>
      <c r="C575" s="926">
        <v>29</v>
      </c>
      <c r="D575" s="924">
        <v>13</v>
      </c>
    </row>
    <row r="576" spans="1:4" x14ac:dyDescent="0.25">
      <c r="A576" s="917">
        <v>39634</v>
      </c>
      <c r="B576" s="926">
        <v>2</v>
      </c>
      <c r="C576" s="926">
        <v>76</v>
      </c>
      <c r="D576" s="924">
        <v>42</v>
      </c>
    </row>
    <row r="577" spans="1:4" x14ac:dyDescent="0.25">
      <c r="A577" s="917">
        <v>39634</v>
      </c>
      <c r="B577" s="926">
        <v>1</v>
      </c>
      <c r="C577" s="926">
        <v>47</v>
      </c>
      <c r="D577" s="924">
        <v>26</v>
      </c>
    </row>
    <row r="578" spans="1:4" x14ac:dyDescent="0.25">
      <c r="A578" s="917">
        <v>39635</v>
      </c>
      <c r="B578" s="926">
        <v>4</v>
      </c>
      <c r="C578" s="926">
        <v>4</v>
      </c>
      <c r="D578" s="924">
        <v>1</v>
      </c>
    </row>
    <row r="579" spans="1:4" x14ac:dyDescent="0.25">
      <c r="A579" s="917">
        <v>39636</v>
      </c>
      <c r="B579" s="926">
        <v>3</v>
      </c>
      <c r="C579" s="926">
        <v>23</v>
      </c>
      <c r="D579" s="924">
        <v>12</v>
      </c>
    </row>
    <row r="580" spans="1:4" x14ac:dyDescent="0.25">
      <c r="A580" s="917">
        <v>39637</v>
      </c>
      <c r="B580" s="926">
        <v>2</v>
      </c>
      <c r="C580" s="926">
        <v>27</v>
      </c>
      <c r="D580" s="924">
        <v>14</v>
      </c>
    </row>
    <row r="581" spans="1:4" x14ac:dyDescent="0.25">
      <c r="A581" s="917">
        <v>39637</v>
      </c>
      <c r="B581" s="926">
        <v>1</v>
      </c>
      <c r="C581" s="926">
        <v>21</v>
      </c>
      <c r="D581" s="924">
        <v>11</v>
      </c>
    </row>
    <row r="582" spans="1:4" x14ac:dyDescent="0.25">
      <c r="A582" s="917">
        <v>39638</v>
      </c>
      <c r="B582" s="926">
        <v>4</v>
      </c>
      <c r="C582" s="926">
        <v>0</v>
      </c>
      <c r="D582" s="924">
        <v>0</v>
      </c>
    </row>
    <row r="583" spans="1:4" x14ac:dyDescent="0.25">
      <c r="A583" s="917">
        <v>39639</v>
      </c>
      <c r="B583" s="926">
        <v>3</v>
      </c>
      <c r="C583" s="926">
        <v>11</v>
      </c>
      <c r="D583" s="924">
        <v>5</v>
      </c>
    </row>
    <row r="584" spans="1:4" x14ac:dyDescent="0.25">
      <c r="A584" s="917">
        <v>39640</v>
      </c>
      <c r="B584" s="926">
        <v>2</v>
      </c>
      <c r="C584" s="926">
        <v>41</v>
      </c>
      <c r="D584" s="924">
        <v>24</v>
      </c>
    </row>
    <row r="585" spans="1:4" x14ac:dyDescent="0.25">
      <c r="A585" s="917">
        <v>39640</v>
      </c>
      <c r="B585" s="926">
        <v>1</v>
      </c>
      <c r="C585" s="926">
        <v>22</v>
      </c>
      <c r="D585" s="924">
        <v>7</v>
      </c>
    </row>
    <row r="586" spans="1:4" x14ac:dyDescent="0.25">
      <c r="A586" s="917">
        <v>39641</v>
      </c>
      <c r="B586" s="926">
        <v>4</v>
      </c>
      <c r="C586" s="926">
        <v>0</v>
      </c>
      <c r="D586" s="924">
        <v>0</v>
      </c>
    </row>
    <row r="587" spans="1:4" x14ac:dyDescent="0.25">
      <c r="A587" s="917">
        <v>39642</v>
      </c>
      <c r="B587" s="926">
        <v>3</v>
      </c>
      <c r="C587" s="926">
        <v>16</v>
      </c>
      <c r="D587" s="924">
        <v>9</v>
      </c>
    </row>
    <row r="588" spans="1:4" x14ac:dyDescent="0.25">
      <c r="A588" s="917">
        <v>39643</v>
      </c>
      <c r="B588" s="926">
        <v>2</v>
      </c>
      <c r="C588" s="926">
        <v>44</v>
      </c>
      <c r="D588" s="924">
        <v>25</v>
      </c>
    </row>
    <row r="589" spans="1:4" x14ac:dyDescent="0.25">
      <c r="A589" s="917">
        <v>39643</v>
      </c>
      <c r="B589" s="926">
        <v>1</v>
      </c>
      <c r="C589" s="926">
        <v>26</v>
      </c>
      <c r="D589" s="924">
        <v>19</v>
      </c>
    </row>
    <row r="590" spans="1:4" x14ac:dyDescent="0.25">
      <c r="A590" s="917">
        <v>39644</v>
      </c>
      <c r="B590" s="926">
        <v>4</v>
      </c>
      <c r="C590" s="926">
        <v>0</v>
      </c>
      <c r="D590" s="924">
        <v>0</v>
      </c>
    </row>
    <row r="591" spans="1:4" x14ac:dyDescent="0.25">
      <c r="A591" s="917">
        <v>39645</v>
      </c>
      <c r="B591" s="926">
        <v>3</v>
      </c>
      <c r="C591" s="926">
        <v>11</v>
      </c>
      <c r="D591" s="924">
        <v>5</v>
      </c>
    </row>
    <row r="592" spans="1:4" x14ac:dyDescent="0.25">
      <c r="A592" s="917">
        <v>39646</v>
      </c>
      <c r="B592" s="926">
        <v>2</v>
      </c>
      <c r="C592" s="926">
        <v>29</v>
      </c>
      <c r="D592" s="924">
        <v>19</v>
      </c>
    </row>
    <row r="593" spans="1:4" x14ac:dyDescent="0.25">
      <c r="A593" s="917">
        <v>39646</v>
      </c>
      <c r="B593" s="926">
        <v>1</v>
      </c>
      <c r="C593" s="926">
        <v>22</v>
      </c>
      <c r="D593" s="924">
        <v>13</v>
      </c>
    </row>
    <row r="594" spans="1:4" x14ac:dyDescent="0.25">
      <c r="A594" s="917">
        <v>39647</v>
      </c>
      <c r="B594" s="926">
        <v>4</v>
      </c>
      <c r="C594" s="926">
        <v>3</v>
      </c>
      <c r="D594" s="924">
        <v>1</v>
      </c>
    </row>
    <row r="595" spans="1:4" x14ac:dyDescent="0.25">
      <c r="A595" s="917">
        <v>39648</v>
      </c>
      <c r="B595" s="926">
        <v>3</v>
      </c>
      <c r="C595" s="926">
        <v>12</v>
      </c>
      <c r="D595" s="924">
        <v>4</v>
      </c>
    </row>
    <row r="596" spans="1:4" x14ac:dyDescent="0.25">
      <c r="A596" s="917">
        <v>39649</v>
      </c>
      <c r="B596" s="926">
        <v>2</v>
      </c>
      <c r="C596" s="926">
        <v>29</v>
      </c>
      <c r="D596" s="924">
        <v>15</v>
      </c>
    </row>
    <row r="597" spans="1:4" x14ac:dyDescent="0.25">
      <c r="A597" s="917">
        <v>39649</v>
      </c>
      <c r="B597" s="926">
        <v>1</v>
      </c>
      <c r="C597" s="926">
        <v>16</v>
      </c>
      <c r="D597" s="924">
        <v>8</v>
      </c>
    </row>
    <row r="598" spans="1:4" x14ac:dyDescent="0.25">
      <c r="A598" s="917">
        <v>39650</v>
      </c>
      <c r="B598" s="926">
        <v>4</v>
      </c>
      <c r="C598" s="926">
        <v>1</v>
      </c>
      <c r="D598" s="924">
        <v>1</v>
      </c>
    </row>
    <row r="599" spans="1:4" x14ac:dyDescent="0.25">
      <c r="A599" s="917">
        <v>39651</v>
      </c>
      <c r="B599" s="926">
        <v>3</v>
      </c>
      <c r="C599" s="926">
        <v>6</v>
      </c>
      <c r="D599" s="924">
        <v>4</v>
      </c>
    </row>
    <row r="600" spans="1:4" x14ac:dyDescent="0.25">
      <c r="A600" s="917">
        <v>39652</v>
      </c>
      <c r="B600" s="926">
        <v>2</v>
      </c>
      <c r="C600" s="926">
        <v>13</v>
      </c>
      <c r="D600" s="924">
        <v>12</v>
      </c>
    </row>
    <row r="601" spans="1:4" x14ac:dyDescent="0.25">
      <c r="A601" s="917">
        <v>39652</v>
      </c>
      <c r="B601" s="926">
        <v>1</v>
      </c>
      <c r="C601" s="926">
        <v>12</v>
      </c>
      <c r="D601" s="924">
        <v>9</v>
      </c>
    </row>
    <row r="602" spans="1:4" x14ac:dyDescent="0.25">
      <c r="A602" s="917">
        <v>39653</v>
      </c>
      <c r="B602" s="926">
        <v>4</v>
      </c>
      <c r="C602" s="926">
        <v>0</v>
      </c>
      <c r="D602" s="924">
        <v>0</v>
      </c>
    </row>
    <row r="603" spans="1:4" x14ac:dyDescent="0.25">
      <c r="A603" s="917">
        <v>39654</v>
      </c>
      <c r="B603" s="926">
        <v>3</v>
      </c>
      <c r="C603" s="926">
        <v>9</v>
      </c>
      <c r="D603" s="924">
        <v>1</v>
      </c>
    </row>
    <row r="604" spans="1:4" x14ac:dyDescent="0.25">
      <c r="A604" s="917">
        <v>39655</v>
      </c>
      <c r="B604" s="926">
        <v>2</v>
      </c>
      <c r="C604" s="926">
        <v>19</v>
      </c>
      <c r="D604" s="924">
        <v>16</v>
      </c>
    </row>
    <row r="605" spans="1:4" x14ac:dyDescent="0.25">
      <c r="A605" s="917">
        <v>39655</v>
      </c>
      <c r="B605" s="926">
        <v>1</v>
      </c>
      <c r="C605" s="926">
        <v>11</v>
      </c>
      <c r="D605" s="924">
        <v>8</v>
      </c>
    </row>
    <row r="606" spans="1:4" x14ac:dyDescent="0.25">
      <c r="A606" s="917">
        <v>39656</v>
      </c>
      <c r="B606" s="926">
        <v>4</v>
      </c>
      <c r="C606" s="926">
        <v>0</v>
      </c>
      <c r="D606" s="924">
        <v>0</v>
      </c>
    </row>
    <row r="607" spans="1:4" x14ac:dyDescent="0.25">
      <c r="A607" s="917">
        <v>39657</v>
      </c>
      <c r="B607" s="926">
        <v>3</v>
      </c>
      <c r="C607" s="926">
        <v>3</v>
      </c>
      <c r="D607" s="924">
        <v>1</v>
      </c>
    </row>
    <row r="608" spans="1:4" x14ac:dyDescent="0.25">
      <c r="A608" s="917">
        <v>39658</v>
      </c>
      <c r="B608" s="926">
        <v>2</v>
      </c>
      <c r="C608" s="926">
        <v>15</v>
      </c>
      <c r="D608" s="924">
        <v>9</v>
      </c>
    </row>
    <row r="609" spans="1:4" x14ac:dyDescent="0.25">
      <c r="A609" s="917">
        <v>39658</v>
      </c>
      <c r="B609" s="926">
        <v>1</v>
      </c>
      <c r="C609" s="926">
        <v>25</v>
      </c>
      <c r="D609" s="924">
        <v>19</v>
      </c>
    </row>
    <row r="610" spans="1:4" x14ac:dyDescent="0.25">
      <c r="A610" s="917">
        <v>39659</v>
      </c>
      <c r="B610" s="926">
        <v>4</v>
      </c>
      <c r="C610" s="926">
        <v>0</v>
      </c>
      <c r="D610" s="924">
        <v>0</v>
      </c>
    </row>
    <row r="611" spans="1:4" x14ac:dyDescent="0.25">
      <c r="A611" s="917">
        <v>39660</v>
      </c>
      <c r="B611" s="926">
        <v>3</v>
      </c>
      <c r="C611" s="926">
        <v>5</v>
      </c>
      <c r="D611" s="924">
        <v>3</v>
      </c>
    </row>
    <row r="612" spans="1:4" x14ac:dyDescent="0.25">
      <c r="A612" s="917">
        <v>39661</v>
      </c>
      <c r="B612" s="926">
        <v>2</v>
      </c>
      <c r="C612" s="926">
        <v>10</v>
      </c>
      <c r="D612" s="924">
        <v>6</v>
      </c>
    </row>
    <row r="613" spans="1:4" x14ac:dyDescent="0.25">
      <c r="A613" s="917">
        <v>39661</v>
      </c>
      <c r="B613" s="926">
        <v>1</v>
      </c>
      <c r="C613" s="926">
        <v>9</v>
      </c>
      <c r="D613" s="924">
        <v>6</v>
      </c>
    </row>
    <row r="614" spans="1:4" x14ac:dyDescent="0.25">
      <c r="A614" s="917">
        <v>39662</v>
      </c>
      <c r="B614" s="926">
        <v>4</v>
      </c>
      <c r="C614" s="926">
        <v>0</v>
      </c>
      <c r="D614" s="924">
        <v>0</v>
      </c>
    </row>
    <row r="615" spans="1:4" x14ac:dyDescent="0.25">
      <c r="A615" s="917">
        <v>39663</v>
      </c>
      <c r="B615" s="926">
        <v>3</v>
      </c>
      <c r="C615" s="926">
        <v>4</v>
      </c>
      <c r="D615" s="924">
        <v>1</v>
      </c>
    </row>
    <row r="616" spans="1:4" x14ac:dyDescent="0.25">
      <c r="A616" s="917">
        <v>39664</v>
      </c>
      <c r="B616" s="926">
        <v>2</v>
      </c>
      <c r="C616" s="926">
        <v>3</v>
      </c>
      <c r="D616" s="924">
        <v>3</v>
      </c>
    </row>
    <row r="617" spans="1:4" x14ac:dyDescent="0.25">
      <c r="A617" s="917">
        <v>39664</v>
      </c>
      <c r="B617" s="926">
        <v>1</v>
      </c>
      <c r="C617" s="926">
        <v>8</v>
      </c>
      <c r="D617" s="924">
        <v>7</v>
      </c>
    </row>
    <row r="618" spans="1:4" x14ac:dyDescent="0.25">
      <c r="A618" s="917">
        <v>39665</v>
      </c>
      <c r="B618" s="926">
        <v>4</v>
      </c>
      <c r="C618" s="926">
        <v>0</v>
      </c>
      <c r="D618" s="924">
        <v>0</v>
      </c>
    </row>
    <row r="619" spans="1:4" x14ac:dyDescent="0.25">
      <c r="A619" s="917">
        <v>39666</v>
      </c>
      <c r="B619" s="926">
        <v>3</v>
      </c>
      <c r="C619" s="926">
        <v>0</v>
      </c>
      <c r="D619" s="924">
        <v>0</v>
      </c>
    </row>
    <row r="620" spans="1:4" x14ac:dyDescent="0.25">
      <c r="A620" s="917">
        <v>39667</v>
      </c>
      <c r="B620" s="926">
        <v>2</v>
      </c>
      <c r="C620" s="926">
        <v>3</v>
      </c>
      <c r="D620" s="924">
        <v>2</v>
      </c>
    </row>
    <row r="621" spans="1:4" x14ac:dyDescent="0.25">
      <c r="A621" s="917">
        <v>39667</v>
      </c>
      <c r="B621" s="926">
        <v>1</v>
      </c>
      <c r="C621" s="926">
        <v>3</v>
      </c>
      <c r="D621" s="924">
        <v>3</v>
      </c>
    </row>
    <row r="622" spans="1:4" x14ac:dyDescent="0.25">
      <c r="A622" s="917">
        <v>39668</v>
      </c>
      <c r="B622" s="926">
        <v>4</v>
      </c>
      <c r="C622" s="926">
        <v>0</v>
      </c>
      <c r="D622" s="924">
        <v>0</v>
      </c>
    </row>
    <row r="623" spans="1:4" x14ac:dyDescent="0.25">
      <c r="A623" s="917">
        <v>39669</v>
      </c>
      <c r="B623" s="926">
        <v>3</v>
      </c>
      <c r="C623" s="926">
        <v>0</v>
      </c>
      <c r="D623" s="924">
        <v>0</v>
      </c>
    </row>
    <row r="624" spans="1:4" x14ac:dyDescent="0.25">
      <c r="A624" s="917">
        <v>39670</v>
      </c>
      <c r="B624" s="926">
        <v>2</v>
      </c>
      <c r="C624" s="926">
        <v>4</v>
      </c>
      <c r="D624" s="924">
        <v>4</v>
      </c>
    </row>
    <row r="625" spans="1:4" x14ac:dyDescent="0.25">
      <c r="A625" s="917">
        <v>39670</v>
      </c>
      <c r="B625" s="926">
        <v>1</v>
      </c>
      <c r="C625" s="926">
        <v>1</v>
      </c>
      <c r="D625" s="924">
        <v>1</v>
      </c>
    </row>
    <row r="626" spans="1:4" x14ac:dyDescent="0.25">
      <c r="A626" s="917">
        <v>39671</v>
      </c>
      <c r="B626" s="926">
        <v>4</v>
      </c>
      <c r="C626" s="926">
        <v>0</v>
      </c>
      <c r="D626" s="924">
        <v>0</v>
      </c>
    </row>
    <row r="627" spans="1:4" x14ac:dyDescent="0.25">
      <c r="A627" s="917">
        <v>39672</v>
      </c>
      <c r="B627" s="926">
        <v>3</v>
      </c>
      <c r="C627" s="926">
        <v>3</v>
      </c>
      <c r="D627" s="924">
        <v>3</v>
      </c>
    </row>
    <row r="628" spans="1:4" x14ac:dyDescent="0.25">
      <c r="A628" s="917">
        <v>39673</v>
      </c>
      <c r="B628" s="926">
        <v>2</v>
      </c>
      <c r="C628" s="926">
        <v>2</v>
      </c>
      <c r="D628" s="924">
        <v>2</v>
      </c>
    </row>
    <row r="629" spans="1:4" x14ac:dyDescent="0.25">
      <c r="A629" s="917">
        <v>39673</v>
      </c>
      <c r="B629" s="926">
        <v>1</v>
      </c>
      <c r="C629" s="926">
        <v>1</v>
      </c>
      <c r="D629" s="924">
        <v>1</v>
      </c>
    </row>
    <row r="630" spans="1:4" x14ac:dyDescent="0.25">
      <c r="A630" s="917">
        <v>39674</v>
      </c>
      <c r="B630" s="926">
        <v>4</v>
      </c>
      <c r="C630" s="926">
        <v>0</v>
      </c>
      <c r="D630" s="924">
        <v>0</v>
      </c>
    </row>
    <row r="631" spans="1:4" x14ac:dyDescent="0.25">
      <c r="A631" s="917">
        <v>39675</v>
      </c>
      <c r="B631" s="926">
        <v>3</v>
      </c>
      <c r="C631" s="926">
        <v>0</v>
      </c>
      <c r="D631" s="924">
        <v>0</v>
      </c>
    </row>
    <row r="632" spans="1:4" x14ac:dyDescent="0.25">
      <c r="A632" s="917">
        <v>39676</v>
      </c>
      <c r="B632" s="926">
        <v>2</v>
      </c>
      <c r="C632" s="926">
        <v>0</v>
      </c>
      <c r="D632" s="924">
        <v>0</v>
      </c>
    </row>
    <row r="633" spans="1:4" x14ac:dyDescent="0.25">
      <c r="A633" s="917">
        <v>39676</v>
      </c>
      <c r="B633" s="926">
        <v>1</v>
      </c>
      <c r="C633" s="926">
        <v>4</v>
      </c>
      <c r="D633" s="924">
        <v>3</v>
      </c>
    </row>
    <row r="634" spans="1:4" x14ac:dyDescent="0.25">
      <c r="A634" s="917">
        <v>39677</v>
      </c>
      <c r="B634" s="926">
        <v>4</v>
      </c>
      <c r="C634" s="926">
        <v>0</v>
      </c>
      <c r="D634" s="924">
        <v>0</v>
      </c>
    </row>
    <row r="635" spans="1:4" x14ac:dyDescent="0.25">
      <c r="A635" s="917">
        <v>39678</v>
      </c>
      <c r="B635" s="926">
        <v>3</v>
      </c>
      <c r="C635" s="926">
        <v>0</v>
      </c>
      <c r="D635" s="924">
        <v>0</v>
      </c>
    </row>
    <row r="636" spans="1:4" x14ac:dyDescent="0.25">
      <c r="A636" s="917">
        <v>39679</v>
      </c>
      <c r="B636" s="926">
        <v>2</v>
      </c>
      <c r="C636" s="926">
        <v>0</v>
      </c>
      <c r="D636" s="924">
        <v>0</v>
      </c>
    </row>
    <row r="637" spans="1:4" x14ac:dyDescent="0.25">
      <c r="A637" s="917">
        <v>39679</v>
      </c>
      <c r="B637" s="926">
        <v>1</v>
      </c>
      <c r="C637" s="926">
        <v>1</v>
      </c>
      <c r="D637" s="924">
        <v>0</v>
      </c>
    </row>
    <row r="638" spans="1:4" x14ac:dyDescent="0.25">
      <c r="A638" s="917">
        <v>39680</v>
      </c>
      <c r="B638" s="926">
        <v>4</v>
      </c>
      <c r="C638" s="926">
        <v>0</v>
      </c>
      <c r="D638" s="924">
        <v>0</v>
      </c>
    </row>
    <row r="639" spans="1:4" x14ac:dyDescent="0.25">
      <c r="A639" s="917">
        <v>39681</v>
      </c>
      <c r="B639" s="926">
        <v>3</v>
      </c>
      <c r="C639" s="926">
        <v>0</v>
      </c>
      <c r="D639" s="924">
        <v>0</v>
      </c>
    </row>
    <row r="640" spans="1:4" x14ac:dyDescent="0.25">
      <c r="A640" s="917">
        <v>39682</v>
      </c>
      <c r="B640" s="926">
        <v>2</v>
      </c>
      <c r="C640" s="926">
        <v>0</v>
      </c>
      <c r="D640" s="924">
        <v>0</v>
      </c>
    </row>
    <row r="641" spans="1:5" x14ac:dyDescent="0.25">
      <c r="A641" s="919">
        <v>39682</v>
      </c>
      <c r="B641" s="925">
        <v>1</v>
      </c>
      <c r="C641" s="925">
        <v>0</v>
      </c>
      <c r="D641" s="922">
        <v>0</v>
      </c>
      <c r="E641" s="70">
        <f>SUM(D488:D641)</f>
        <v>737</v>
      </c>
    </row>
    <row r="642" spans="1:5" x14ac:dyDescent="0.25">
      <c r="A642" s="917">
        <v>39937</v>
      </c>
      <c r="B642" s="926">
        <v>4</v>
      </c>
      <c r="C642" s="926">
        <v>0</v>
      </c>
      <c r="D642" s="924">
        <v>0</v>
      </c>
    </row>
    <row r="643" spans="1:5" x14ac:dyDescent="0.25">
      <c r="A643" s="917">
        <v>39938</v>
      </c>
      <c r="B643" s="926">
        <v>3</v>
      </c>
      <c r="C643" s="926">
        <v>0</v>
      </c>
      <c r="D643" s="924">
        <v>0</v>
      </c>
    </row>
    <row r="644" spans="1:5" x14ac:dyDescent="0.25">
      <c r="A644" s="917">
        <v>39939</v>
      </c>
      <c r="B644" s="926">
        <v>2</v>
      </c>
      <c r="C644" s="926">
        <v>1</v>
      </c>
      <c r="D644" s="924">
        <v>0</v>
      </c>
    </row>
    <row r="645" spans="1:5" x14ac:dyDescent="0.25">
      <c r="A645" s="917">
        <v>39939</v>
      </c>
      <c r="B645" s="926">
        <v>1</v>
      </c>
      <c r="C645" s="926">
        <v>1</v>
      </c>
      <c r="D645" s="924">
        <v>0</v>
      </c>
    </row>
    <row r="646" spans="1:5" x14ac:dyDescent="0.25">
      <c r="A646" s="917">
        <v>39940</v>
      </c>
      <c r="B646" s="926">
        <v>4</v>
      </c>
      <c r="C646" s="926">
        <v>0</v>
      </c>
      <c r="D646" s="924">
        <v>0</v>
      </c>
    </row>
    <row r="647" spans="1:5" x14ac:dyDescent="0.25">
      <c r="A647" s="917">
        <v>39941</v>
      </c>
      <c r="B647" s="926">
        <v>3</v>
      </c>
      <c r="C647" s="926">
        <v>1</v>
      </c>
      <c r="D647" s="924">
        <v>1</v>
      </c>
    </row>
    <row r="648" spans="1:5" x14ac:dyDescent="0.25">
      <c r="A648" s="917">
        <v>39942</v>
      </c>
      <c r="B648" s="926">
        <v>2</v>
      </c>
      <c r="C648" s="926">
        <v>0</v>
      </c>
      <c r="D648" s="924">
        <v>0</v>
      </c>
    </row>
    <row r="649" spans="1:5" x14ac:dyDescent="0.25">
      <c r="A649" s="917">
        <v>39942</v>
      </c>
      <c r="B649" s="926">
        <v>1</v>
      </c>
      <c r="C649" s="926">
        <v>1</v>
      </c>
      <c r="D649" s="924">
        <v>1</v>
      </c>
    </row>
    <row r="650" spans="1:5" x14ac:dyDescent="0.25">
      <c r="A650" s="917">
        <v>39943</v>
      </c>
      <c r="B650" s="926">
        <v>4</v>
      </c>
      <c r="C650" s="926">
        <v>0</v>
      </c>
      <c r="D650" s="924">
        <v>0</v>
      </c>
    </row>
    <row r="651" spans="1:5" x14ac:dyDescent="0.25">
      <c r="A651" s="917">
        <v>39944</v>
      </c>
      <c r="B651" s="926">
        <v>3</v>
      </c>
      <c r="C651" s="926">
        <v>1</v>
      </c>
      <c r="D651" s="924">
        <v>0</v>
      </c>
    </row>
    <row r="652" spans="1:5" x14ac:dyDescent="0.25">
      <c r="A652" s="917">
        <v>39945</v>
      </c>
      <c r="B652" s="926">
        <v>2</v>
      </c>
      <c r="C652" s="926">
        <v>1</v>
      </c>
      <c r="D652" s="924">
        <v>0</v>
      </c>
    </row>
    <row r="653" spans="1:5" x14ac:dyDescent="0.25">
      <c r="A653" s="917">
        <v>39945</v>
      </c>
      <c r="B653" s="926">
        <v>1</v>
      </c>
      <c r="C653" s="926">
        <v>0</v>
      </c>
      <c r="D653" s="924">
        <v>0</v>
      </c>
    </row>
    <row r="654" spans="1:5" x14ac:dyDescent="0.25">
      <c r="A654" s="917">
        <v>39946</v>
      </c>
      <c r="B654" s="926">
        <v>4</v>
      </c>
      <c r="C654" s="926">
        <v>0</v>
      </c>
      <c r="D654" s="924">
        <v>0</v>
      </c>
    </row>
    <row r="655" spans="1:5" x14ac:dyDescent="0.25">
      <c r="A655" s="917">
        <v>39947</v>
      </c>
      <c r="B655" s="926">
        <v>3</v>
      </c>
      <c r="C655" s="926">
        <v>0</v>
      </c>
      <c r="D655" s="924">
        <v>0</v>
      </c>
    </row>
    <row r="656" spans="1:5" x14ac:dyDescent="0.25">
      <c r="A656" s="917">
        <v>39948</v>
      </c>
      <c r="B656" s="926">
        <v>2</v>
      </c>
      <c r="C656" s="926">
        <v>2</v>
      </c>
      <c r="D656" s="924">
        <v>2</v>
      </c>
    </row>
    <row r="657" spans="1:4" x14ac:dyDescent="0.25">
      <c r="A657" s="917">
        <v>39948</v>
      </c>
      <c r="B657" s="926">
        <v>1</v>
      </c>
      <c r="C657" s="926">
        <v>0</v>
      </c>
      <c r="D657" s="924">
        <v>0</v>
      </c>
    </row>
    <row r="658" spans="1:4" x14ac:dyDescent="0.25">
      <c r="A658" s="917">
        <v>39949</v>
      </c>
      <c r="B658" s="926">
        <v>4</v>
      </c>
      <c r="C658" s="926">
        <v>0</v>
      </c>
      <c r="D658" s="924">
        <v>0</v>
      </c>
    </row>
    <row r="659" spans="1:4" x14ac:dyDescent="0.25">
      <c r="A659" s="917">
        <v>39950</v>
      </c>
      <c r="B659" s="926">
        <v>3</v>
      </c>
      <c r="C659" s="926">
        <v>1</v>
      </c>
      <c r="D659" s="924">
        <v>0</v>
      </c>
    </row>
    <row r="660" spans="1:4" x14ac:dyDescent="0.25">
      <c r="A660" s="917">
        <v>39951</v>
      </c>
      <c r="B660" s="926">
        <v>2</v>
      </c>
      <c r="C660" s="926">
        <v>1</v>
      </c>
      <c r="D660" s="924">
        <v>0</v>
      </c>
    </row>
    <row r="661" spans="1:4" x14ac:dyDescent="0.25">
      <c r="A661" s="917">
        <v>39951</v>
      </c>
      <c r="B661" s="926">
        <v>1</v>
      </c>
      <c r="C661" s="926">
        <v>0</v>
      </c>
      <c r="D661" s="924">
        <v>0</v>
      </c>
    </row>
    <row r="662" spans="1:4" x14ac:dyDescent="0.25">
      <c r="A662" s="917">
        <v>39952</v>
      </c>
      <c r="B662" s="926">
        <v>4</v>
      </c>
      <c r="C662" s="926">
        <v>0</v>
      </c>
      <c r="D662" s="924">
        <v>0</v>
      </c>
    </row>
    <row r="663" spans="1:4" x14ac:dyDescent="0.25">
      <c r="A663" s="917">
        <v>39953</v>
      </c>
      <c r="B663" s="926">
        <v>3</v>
      </c>
      <c r="C663" s="926">
        <v>1</v>
      </c>
      <c r="D663" s="924">
        <v>0</v>
      </c>
    </row>
    <row r="664" spans="1:4" x14ac:dyDescent="0.25">
      <c r="A664" s="917">
        <v>39954</v>
      </c>
      <c r="B664" s="926">
        <v>2</v>
      </c>
      <c r="C664" s="926">
        <v>3</v>
      </c>
      <c r="D664" s="924">
        <v>2</v>
      </c>
    </row>
    <row r="665" spans="1:4" x14ac:dyDescent="0.25">
      <c r="A665" s="917">
        <v>39954</v>
      </c>
      <c r="B665" s="926">
        <v>1</v>
      </c>
      <c r="C665" s="926">
        <v>0</v>
      </c>
      <c r="D665" s="924">
        <v>0</v>
      </c>
    </row>
    <row r="666" spans="1:4" x14ac:dyDescent="0.25">
      <c r="A666" s="917">
        <v>39955</v>
      </c>
      <c r="B666" s="926">
        <v>4</v>
      </c>
      <c r="C666" s="926">
        <v>1</v>
      </c>
      <c r="D666" s="924">
        <v>0</v>
      </c>
    </row>
    <row r="667" spans="1:4" x14ac:dyDescent="0.25">
      <c r="A667" s="917">
        <v>39956</v>
      </c>
      <c r="B667" s="926">
        <v>3</v>
      </c>
      <c r="C667" s="926">
        <v>2</v>
      </c>
      <c r="D667" s="924">
        <v>0</v>
      </c>
    </row>
    <row r="668" spans="1:4" x14ac:dyDescent="0.25">
      <c r="A668" s="917">
        <v>39957</v>
      </c>
      <c r="B668" s="926">
        <v>2</v>
      </c>
      <c r="C668" s="926">
        <v>0</v>
      </c>
      <c r="D668" s="924">
        <v>0</v>
      </c>
    </row>
    <row r="669" spans="1:4" x14ac:dyDescent="0.25">
      <c r="A669" s="917">
        <v>39957</v>
      </c>
      <c r="B669" s="926">
        <v>1</v>
      </c>
      <c r="C669" s="926">
        <v>0</v>
      </c>
      <c r="D669" s="924">
        <v>0</v>
      </c>
    </row>
    <row r="670" spans="1:4" x14ac:dyDescent="0.25">
      <c r="A670" s="917">
        <v>39958</v>
      </c>
      <c r="B670" s="926">
        <v>4</v>
      </c>
      <c r="C670" s="926">
        <v>0</v>
      </c>
      <c r="D670" s="924">
        <v>0</v>
      </c>
    </row>
    <row r="671" spans="1:4" x14ac:dyDescent="0.25">
      <c r="A671" s="917">
        <v>39959</v>
      </c>
      <c r="B671" s="926">
        <v>3</v>
      </c>
      <c r="C671" s="926">
        <v>1</v>
      </c>
      <c r="D671" s="924">
        <v>1</v>
      </c>
    </row>
    <row r="672" spans="1:4" x14ac:dyDescent="0.25">
      <c r="A672" s="917">
        <v>39960</v>
      </c>
      <c r="B672" s="926">
        <v>2</v>
      </c>
      <c r="C672" s="926">
        <v>2</v>
      </c>
      <c r="D672" s="924">
        <v>1</v>
      </c>
    </row>
    <row r="673" spans="1:4" x14ac:dyDescent="0.25">
      <c r="A673" s="917">
        <v>39960</v>
      </c>
      <c r="B673" s="926">
        <v>1</v>
      </c>
      <c r="C673" s="926">
        <v>2</v>
      </c>
      <c r="D673" s="924">
        <v>1</v>
      </c>
    </row>
    <row r="674" spans="1:4" x14ac:dyDescent="0.25">
      <c r="A674" s="917">
        <v>39961</v>
      </c>
      <c r="B674" s="926">
        <v>4</v>
      </c>
      <c r="C674" s="926">
        <v>0</v>
      </c>
      <c r="D674" s="924">
        <v>0</v>
      </c>
    </row>
    <row r="675" spans="1:4" x14ac:dyDescent="0.25">
      <c r="A675" s="917">
        <v>39962</v>
      </c>
      <c r="B675" s="926">
        <v>3</v>
      </c>
      <c r="C675" s="926">
        <v>2</v>
      </c>
      <c r="D675" s="924">
        <v>1</v>
      </c>
    </row>
    <row r="676" spans="1:4" x14ac:dyDescent="0.25">
      <c r="A676" s="917">
        <v>39963</v>
      </c>
      <c r="B676" s="926">
        <v>2</v>
      </c>
      <c r="C676" s="926">
        <v>2</v>
      </c>
      <c r="D676" s="924">
        <v>0</v>
      </c>
    </row>
    <row r="677" spans="1:4" x14ac:dyDescent="0.25">
      <c r="A677" s="917">
        <v>39963</v>
      </c>
      <c r="B677" s="926">
        <v>1</v>
      </c>
      <c r="C677" s="926">
        <v>4</v>
      </c>
      <c r="D677" s="924">
        <v>0</v>
      </c>
    </row>
    <row r="678" spans="1:4" x14ac:dyDescent="0.25">
      <c r="A678" s="917">
        <v>39964</v>
      </c>
      <c r="B678" s="926">
        <v>4</v>
      </c>
      <c r="C678" s="926">
        <v>0</v>
      </c>
      <c r="D678" s="924">
        <v>0</v>
      </c>
    </row>
    <row r="679" spans="1:4" x14ac:dyDescent="0.25">
      <c r="A679" s="917">
        <v>39965</v>
      </c>
      <c r="B679" s="926">
        <v>3</v>
      </c>
      <c r="C679" s="926">
        <v>3</v>
      </c>
      <c r="D679" s="924">
        <v>1</v>
      </c>
    </row>
    <row r="680" spans="1:4" x14ac:dyDescent="0.25">
      <c r="A680" s="917">
        <v>39966</v>
      </c>
      <c r="B680" s="926">
        <v>2</v>
      </c>
      <c r="C680" s="926">
        <v>14</v>
      </c>
      <c r="D680" s="924">
        <v>8</v>
      </c>
    </row>
    <row r="681" spans="1:4" x14ac:dyDescent="0.25">
      <c r="A681" s="917">
        <v>39966</v>
      </c>
      <c r="B681" s="926">
        <v>1</v>
      </c>
      <c r="C681" s="926">
        <v>9</v>
      </c>
      <c r="D681" s="924">
        <v>6</v>
      </c>
    </row>
    <row r="682" spans="1:4" x14ac:dyDescent="0.25">
      <c r="A682" s="917">
        <v>39967</v>
      </c>
      <c r="B682" s="926">
        <v>4</v>
      </c>
      <c r="C682" s="926">
        <v>0</v>
      </c>
      <c r="D682" s="924">
        <v>0</v>
      </c>
    </row>
    <row r="683" spans="1:4" x14ac:dyDescent="0.25">
      <c r="A683" s="917">
        <v>39968</v>
      </c>
      <c r="B683" s="926">
        <v>3</v>
      </c>
      <c r="C683" s="926">
        <v>2</v>
      </c>
      <c r="D683" s="924">
        <v>0</v>
      </c>
    </row>
    <row r="684" spans="1:4" x14ac:dyDescent="0.25">
      <c r="A684" s="917">
        <v>39969</v>
      </c>
      <c r="B684" s="926">
        <v>2</v>
      </c>
      <c r="C684" s="926">
        <v>8</v>
      </c>
      <c r="D684" s="924">
        <v>2</v>
      </c>
    </row>
    <row r="685" spans="1:4" x14ac:dyDescent="0.25">
      <c r="A685" s="917">
        <v>39969</v>
      </c>
      <c r="B685" s="926">
        <v>1</v>
      </c>
      <c r="C685" s="926">
        <v>4</v>
      </c>
      <c r="D685" s="924">
        <v>4</v>
      </c>
    </row>
    <row r="686" spans="1:4" x14ac:dyDescent="0.25">
      <c r="A686" s="917">
        <v>39970</v>
      </c>
      <c r="B686" s="926">
        <v>4</v>
      </c>
      <c r="C686" s="926">
        <v>2</v>
      </c>
      <c r="D686" s="924">
        <v>0</v>
      </c>
    </row>
    <row r="687" spans="1:4" x14ac:dyDescent="0.25">
      <c r="A687" s="917">
        <v>39971</v>
      </c>
      <c r="B687" s="926">
        <v>3</v>
      </c>
      <c r="C687" s="926">
        <v>4</v>
      </c>
      <c r="D687" s="924">
        <v>0</v>
      </c>
    </row>
    <row r="688" spans="1:4" x14ac:dyDescent="0.25">
      <c r="A688" s="917">
        <v>39972</v>
      </c>
      <c r="B688" s="926">
        <v>2</v>
      </c>
      <c r="C688" s="926">
        <v>10</v>
      </c>
      <c r="D688" s="924">
        <v>9</v>
      </c>
    </row>
    <row r="689" spans="1:4" x14ac:dyDescent="0.25">
      <c r="A689" s="917">
        <v>39972</v>
      </c>
      <c r="B689" s="926">
        <v>1</v>
      </c>
      <c r="C689" s="926">
        <v>13</v>
      </c>
      <c r="D689" s="924">
        <v>7</v>
      </c>
    </row>
    <row r="690" spans="1:4" x14ac:dyDescent="0.25">
      <c r="A690" s="917">
        <v>39973</v>
      </c>
      <c r="B690" s="926">
        <v>4</v>
      </c>
      <c r="C690" s="926">
        <v>1</v>
      </c>
      <c r="D690" s="924">
        <v>0</v>
      </c>
    </row>
    <row r="691" spans="1:4" x14ac:dyDescent="0.25">
      <c r="A691" s="917">
        <v>39974</v>
      </c>
      <c r="B691" s="926">
        <v>3</v>
      </c>
      <c r="C691" s="926">
        <v>8</v>
      </c>
      <c r="D691" s="924">
        <v>1</v>
      </c>
    </row>
    <row r="692" spans="1:4" x14ac:dyDescent="0.25">
      <c r="A692" s="917">
        <v>39975</v>
      </c>
      <c r="B692" s="926">
        <v>2</v>
      </c>
      <c r="C692" s="926">
        <v>16</v>
      </c>
      <c r="D692" s="924">
        <v>8</v>
      </c>
    </row>
    <row r="693" spans="1:4" x14ac:dyDescent="0.25">
      <c r="A693" s="917">
        <v>39975</v>
      </c>
      <c r="B693" s="926">
        <v>1</v>
      </c>
      <c r="C693" s="926">
        <v>9</v>
      </c>
      <c r="D693" s="924">
        <v>4</v>
      </c>
    </row>
    <row r="694" spans="1:4" x14ac:dyDescent="0.25">
      <c r="A694" s="917">
        <v>39976</v>
      </c>
      <c r="B694" s="926">
        <v>4</v>
      </c>
      <c r="C694" s="926">
        <v>0</v>
      </c>
      <c r="D694" s="924">
        <v>0</v>
      </c>
    </row>
    <row r="695" spans="1:4" x14ac:dyDescent="0.25">
      <c r="A695" s="917">
        <v>39977</v>
      </c>
      <c r="B695" s="926">
        <v>3</v>
      </c>
      <c r="C695" s="926">
        <v>14</v>
      </c>
      <c r="D695" s="924">
        <v>6</v>
      </c>
    </row>
    <row r="696" spans="1:4" x14ac:dyDescent="0.25">
      <c r="A696" s="917">
        <v>39978</v>
      </c>
      <c r="B696" s="926">
        <v>2</v>
      </c>
      <c r="C696" s="926">
        <v>22</v>
      </c>
      <c r="D696" s="924">
        <v>13</v>
      </c>
    </row>
    <row r="697" spans="1:4" x14ac:dyDescent="0.25">
      <c r="A697" s="917">
        <v>39978</v>
      </c>
      <c r="B697" s="926">
        <v>1</v>
      </c>
      <c r="C697" s="926">
        <v>13</v>
      </c>
      <c r="D697" s="924">
        <v>5</v>
      </c>
    </row>
    <row r="698" spans="1:4" x14ac:dyDescent="0.25">
      <c r="A698" s="917">
        <v>39979</v>
      </c>
      <c r="B698" s="926">
        <v>4</v>
      </c>
      <c r="C698" s="926">
        <v>6</v>
      </c>
      <c r="D698" s="924">
        <v>0</v>
      </c>
    </row>
    <row r="699" spans="1:4" x14ac:dyDescent="0.25">
      <c r="A699" s="917">
        <v>39980</v>
      </c>
      <c r="B699" s="926">
        <v>3</v>
      </c>
      <c r="C699" s="926">
        <v>19</v>
      </c>
      <c r="D699" s="924">
        <v>8</v>
      </c>
    </row>
    <row r="700" spans="1:4" x14ac:dyDescent="0.25">
      <c r="A700" s="917">
        <v>39981</v>
      </c>
      <c r="B700" s="926">
        <v>2</v>
      </c>
      <c r="C700" s="926">
        <v>48</v>
      </c>
      <c r="D700" s="924">
        <v>36</v>
      </c>
    </row>
    <row r="701" spans="1:4" x14ac:dyDescent="0.25">
      <c r="A701" s="917">
        <v>39981</v>
      </c>
      <c r="B701" s="926">
        <v>1</v>
      </c>
      <c r="C701" s="926">
        <v>30</v>
      </c>
      <c r="D701" s="924">
        <v>16</v>
      </c>
    </row>
    <row r="702" spans="1:4" x14ac:dyDescent="0.25">
      <c r="A702" s="917">
        <v>39982</v>
      </c>
      <c r="B702" s="926">
        <v>4</v>
      </c>
      <c r="C702" s="926">
        <v>3</v>
      </c>
      <c r="D702" s="924">
        <v>0</v>
      </c>
    </row>
    <row r="703" spans="1:4" x14ac:dyDescent="0.25">
      <c r="A703" s="917">
        <v>39983</v>
      </c>
      <c r="B703" s="926">
        <v>3</v>
      </c>
      <c r="C703" s="926">
        <v>34</v>
      </c>
      <c r="D703" s="924">
        <v>11</v>
      </c>
    </row>
    <row r="704" spans="1:4" x14ac:dyDescent="0.25">
      <c r="A704" s="917">
        <v>39984</v>
      </c>
      <c r="B704" s="926">
        <v>2</v>
      </c>
      <c r="C704" s="926">
        <v>29</v>
      </c>
      <c r="D704" s="924">
        <v>16</v>
      </c>
    </row>
    <row r="705" spans="1:4" x14ac:dyDescent="0.25">
      <c r="A705" s="917">
        <v>39984</v>
      </c>
      <c r="B705" s="926">
        <v>1</v>
      </c>
      <c r="C705" s="926">
        <v>22</v>
      </c>
      <c r="D705" s="924">
        <v>12</v>
      </c>
    </row>
    <row r="706" spans="1:4" x14ac:dyDescent="0.25">
      <c r="A706" s="917">
        <v>39985</v>
      </c>
      <c r="B706" s="926">
        <v>4</v>
      </c>
      <c r="C706" s="926">
        <v>2</v>
      </c>
      <c r="D706" s="924">
        <v>0</v>
      </c>
    </row>
    <row r="707" spans="1:4" x14ac:dyDescent="0.25">
      <c r="A707" s="917">
        <v>39986</v>
      </c>
      <c r="B707" s="926">
        <v>3</v>
      </c>
      <c r="C707" s="926">
        <v>31</v>
      </c>
      <c r="D707" s="924">
        <v>10</v>
      </c>
    </row>
    <row r="708" spans="1:4" x14ac:dyDescent="0.25">
      <c r="A708" s="917">
        <v>39987</v>
      </c>
      <c r="B708" s="926">
        <v>2</v>
      </c>
      <c r="C708" s="926">
        <v>75</v>
      </c>
      <c r="D708" s="924">
        <v>52</v>
      </c>
    </row>
    <row r="709" spans="1:4" x14ac:dyDescent="0.25">
      <c r="A709" s="917">
        <v>39987</v>
      </c>
      <c r="B709" s="926">
        <v>1</v>
      </c>
      <c r="C709" s="926">
        <v>45</v>
      </c>
      <c r="D709" s="924">
        <v>32</v>
      </c>
    </row>
    <row r="710" spans="1:4" x14ac:dyDescent="0.25">
      <c r="A710" s="917">
        <v>39988</v>
      </c>
      <c r="B710" s="926">
        <v>4</v>
      </c>
      <c r="C710" s="926">
        <v>3</v>
      </c>
      <c r="D710" s="924">
        <v>0</v>
      </c>
    </row>
    <row r="711" spans="1:4" x14ac:dyDescent="0.25">
      <c r="A711" s="917">
        <v>39989</v>
      </c>
      <c r="B711" s="926">
        <v>3</v>
      </c>
      <c r="C711" s="926">
        <v>47</v>
      </c>
      <c r="D711" s="924">
        <v>21</v>
      </c>
    </row>
    <row r="712" spans="1:4" x14ac:dyDescent="0.25">
      <c r="A712" s="917">
        <v>39990</v>
      </c>
      <c r="B712" s="926">
        <v>2</v>
      </c>
      <c r="C712" s="926">
        <v>46</v>
      </c>
      <c r="D712" s="924">
        <v>26</v>
      </c>
    </row>
    <row r="713" spans="1:4" x14ac:dyDescent="0.25">
      <c r="A713" s="917">
        <v>39990</v>
      </c>
      <c r="B713" s="926">
        <v>1</v>
      </c>
      <c r="C713" s="926">
        <v>36</v>
      </c>
      <c r="D713" s="924">
        <v>30</v>
      </c>
    </row>
    <row r="714" spans="1:4" x14ac:dyDescent="0.25">
      <c r="A714" s="917">
        <v>39991</v>
      </c>
      <c r="B714" s="926">
        <v>4</v>
      </c>
      <c r="C714" s="926">
        <v>4</v>
      </c>
      <c r="D714" s="924">
        <v>0</v>
      </c>
    </row>
    <row r="715" spans="1:4" x14ac:dyDescent="0.25">
      <c r="A715" s="917">
        <v>39992</v>
      </c>
      <c r="B715" s="926">
        <v>3</v>
      </c>
      <c r="C715" s="926">
        <v>37</v>
      </c>
      <c r="D715" s="924">
        <v>19</v>
      </c>
    </row>
    <row r="716" spans="1:4" x14ac:dyDescent="0.25">
      <c r="A716" s="917">
        <v>39993</v>
      </c>
      <c r="B716" s="926">
        <v>2</v>
      </c>
      <c r="C716" s="926">
        <v>70</v>
      </c>
      <c r="D716" s="924">
        <v>57</v>
      </c>
    </row>
    <row r="717" spans="1:4" x14ac:dyDescent="0.25">
      <c r="A717" s="917">
        <v>39993</v>
      </c>
      <c r="B717" s="926">
        <v>1</v>
      </c>
      <c r="C717" s="926">
        <v>52</v>
      </c>
      <c r="D717" s="924">
        <v>41</v>
      </c>
    </row>
    <row r="718" spans="1:4" x14ac:dyDescent="0.25">
      <c r="A718" s="917">
        <v>39994</v>
      </c>
      <c r="B718" s="926">
        <v>4</v>
      </c>
      <c r="C718" s="926">
        <v>4</v>
      </c>
      <c r="D718" s="924">
        <v>0</v>
      </c>
    </row>
    <row r="719" spans="1:4" x14ac:dyDescent="0.25">
      <c r="A719" s="917">
        <v>39995</v>
      </c>
      <c r="B719" s="926">
        <v>3</v>
      </c>
      <c r="C719" s="926">
        <v>45</v>
      </c>
      <c r="D719" s="924">
        <v>21</v>
      </c>
    </row>
    <row r="720" spans="1:4" x14ac:dyDescent="0.25">
      <c r="A720" s="917">
        <v>39996</v>
      </c>
      <c r="B720" s="926">
        <v>2</v>
      </c>
      <c r="C720" s="926">
        <v>60</v>
      </c>
      <c r="D720" s="924">
        <v>38</v>
      </c>
    </row>
    <row r="721" spans="1:4" x14ac:dyDescent="0.25">
      <c r="A721" s="917">
        <v>39996</v>
      </c>
      <c r="B721" s="926">
        <v>1</v>
      </c>
      <c r="C721" s="926">
        <v>60</v>
      </c>
      <c r="D721" s="924">
        <v>45</v>
      </c>
    </row>
    <row r="722" spans="1:4" x14ac:dyDescent="0.25">
      <c r="A722" s="917">
        <v>39997</v>
      </c>
      <c r="B722" s="926">
        <v>4</v>
      </c>
      <c r="C722" s="926">
        <v>8</v>
      </c>
      <c r="D722" s="924">
        <v>2</v>
      </c>
    </row>
    <row r="723" spans="1:4" x14ac:dyDescent="0.25">
      <c r="A723" s="917">
        <v>39998</v>
      </c>
      <c r="B723" s="926">
        <v>3</v>
      </c>
      <c r="C723" s="926">
        <v>39</v>
      </c>
      <c r="D723" s="924">
        <v>16</v>
      </c>
    </row>
    <row r="724" spans="1:4" x14ac:dyDescent="0.25">
      <c r="A724" s="917">
        <v>39999</v>
      </c>
      <c r="B724" s="926">
        <v>2</v>
      </c>
      <c r="C724" s="926">
        <v>85</v>
      </c>
      <c r="D724" s="924">
        <v>58</v>
      </c>
    </row>
    <row r="725" spans="1:4" x14ac:dyDescent="0.25">
      <c r="A725" s="917">
        <v>39999</v>
      </c>
      <c r="B725" s="926">
        <v>1</v>
      </c>
      <c r="C725" s="926">
        <v>60</v>
      </c>
      <c r="D725" s="924">
        <v>41</v>
      </c>
    </row>
    <row r="726" spans="1:4" x14ac:dyDescent="0.25">
      <c r="A726" s="917">
        <v>40000</v>
      </c>
      <c r="B726" s="926">
        <v>4</v>
      </c>
      <c r="C726" s="926">
        <v>4</v>
      </c>
      <c r="D726" s="924">
        <v>0</v>
      </c>
    </row>
    <row r="727" spans="1:4" x14ac:dyDescent="0.25">
      <c r="A727" s="917">
        <v>40001</v>
      </c>
      <c r="B727" s="926">
        <v>3</v>
      </c>
      <c r="C727" s="926">
        <v>33</v>
      </c>
      <c r="D727" s="924">
        <v>15</v>
      </c>
    </row>
    <row r="728" spans="1:4" x14ac:dyDescent="0.25">
      <c r="A728" s="917">
        <v>40002</v>
      </c>
      <c r="B728" s="926">
        <v>2</v>
      </c>
      <c r="C728" s="926">
        <v>52</v>
      </c>
      <c r="D728" s="924">
        <v>40</v>
      </c>
    </row>
    <row r="729" spans="1:4" x14ac:dyDescent="0.25">
      <c r="A729" s="917">
        <v>40002</v>
      </c>
      <c r="B729" s="926">
        <v>1</v>
      </c>
      <c r="C729" s="926">
        <v>40</v>
      </c>
      <c r="D729" s="924">
        <v>31</v>
      </c>
    </row>
    <row r="730" spans="1:4" x14ac:dyDescent="0.25">
      <c r="A730" s="917">
        <v>40003</v>
      </c>
      <c r="B730" s="926">
        <v>4</v>
      </c>
      <c r="C730" s="926">
        <v>1</v>
      </c>
      <c r="D730" s="924">
        <v>0</v>
      </c>
    </row>
    <row r="731" spans="1:4" x14ac:dyDescent="0.25">
      <c r="A731" s="917">
        <v>40004</v>
      </c>
      <c r="B731" s="926">
        <v>3</v>
      </c>
      <c r="C731" s="926">
        <v>42</v>
      </c>
      <c r="D731" s="924">
        <v>28</v>
      </c>
    </row>
    <row r="732" spans="1:4" x14ac:dyDescent="0.25">
      <c r="A732" s="917">
        <v>40005</v>
      </c>
      <c r="B732" s="926">
        <v>2</v>
      </c>
      <c r="C732" s="926">
        <v>73</v>
      </c>
      <c r="D732" s="924">
        <v>57</v>
      </c>
    </row>
    <row r="733" spans="1:4" x14ac:dyDescent="0.25">
      <c r="A733" s="917">
        <v>40005</v>
      </c>
      <c r="B733" s="926">
        <v>1</v>
      </c>
      <c r="C733" s="926">
        <v>50</v>
      </c>
      <c r="D733" s="924">
        <v>38</v>
      </c>
    </row>
    <row r="734" spans="1:4" x14ac:dyDescent="0.25">
      <c r="A734" s="917">
        <v>40006</v>
      </c>
      <c r="B734" s="926">
        <v>4</v>
      </c>
      <c r="C734" s="926">
        <v>3</v>
      </c>
      <c r="D734" s="924">
        <v>2</v>
      </c>
    </row>
    <row r="735" spans="1:4" x14ac:dyDescent="0.25">
      <c r="A735" s="917">
        <v>40007</v>
      </c>
      <c r="B735" s="926">
        <v>3</v>
      </c>
      <c r="C735" s="926">
        <v>22</v>
      </c>
      <c r="D735" s="924">
        <v>15</v>
      </c>
    </row>
    <row r="736" spans="1:4" x14ac:dyDescent="0.25">
      <c r="A736" s="917">
        <v>40008</v>
      </c>
      <c r="B736" s="926">
        <v>2</v>
      </c>
      <c r="C736" s="926">
        <v>26</v>
      </c>
      <c r="D736" s="924">
        <v>19</v>
      </c>
    </row>
    <row r="737" spans="1:4" x14ac:dyDescent="0.25">
      <c r="A737" s="917">
        <v>40008</v>
      </c>
      <c r="B737" s="926">
        <v>1</v>
      </c>
      <c r="C737" s="926">
        <v>25</v>
      </c>
      <c r="D737" s="924">
        <v>19</v>
      </c>
    </row>
    <row r="738" spans="1:4" x14ac:dyDescent="0.25">
      <c r="A738" s="917">
        <v>40009</v>
      </c>
      <c r="B738" s="926">
        <v>4</v>
      </c>
      <c r="C738" s="926">
        <v>0</v>
      </c>
      <c r="D738" s="924">
        <v>0</v>
      </c>
    </row>
    <row r="739" spans="1:4" x14ac:dyDescent="0.25">
      <c r="A739" s="917">
        <v>40010</v>
      </c>
      <c r="B739" s="926">
        <v>3</v>
      </c>
      <c r="C739" s="926">
        <v>19</v>
      </c>
      <c r="D739" s="924">
        <v>10</v>
      </c>
    </row>
    <row r="740" spans="1:4" x14ac:dyDescent="0.25">
      <c r="A740" s="917">
        <v>40011</v>
      </c>
      <c r="B740" s="926">
        <v>2</v>
      </c>
      <c r="C740" s="926">
        <v>27</v>
      </c>
      <c r="D740" s="924">
        <v>26</v>
      </c>
    </row>
    <row r="741" spans="1:4" x14ac:dyDescent="0.25">
      <c r="A741" s="917">
        <v>40011</v>
      </c>
      <c r="B741" s="926">
        <v>1</v>
      </c>
      <c r="C741" s="926">
        <v>12</v>
      </c>
      <c r="D741" s="924">
        <v>10</v>
      </c>
    </row>
    <row r="742" spans="1:4" x14ac:dyDescent="0.25">
      <c r="A742" s="917">
        <v>40012</v>
      </c>
      <c r="B742" s="926">
        <v>4</v>
      </c>
      <c r="C742" s="926">
        <v>1</v>
      </c>
      <c r="D742" s="924">
        <v>0</v>
      </c>
    </row>
    <row r="743" spans="1:4" x14ac:dyDescent="0.25">
      <c r="A743" s="917">
        <v>40013</v>
      </c>
      <c r="B743" s="926">
        <v>3</v>
      </c>
      <c r="C743" s="926">
        <v>24</v>
      </c>
      <c r="D743" s="924">
        <v>14</v>
      </c>
    </row>
    <row r="744" spans="1:4" x14ac:dyDescent="0.25">
      <c r="A744" s="917">
        <v>40014</v>
      </c>
      <c r="B744" s="926">
        <v>2</v>
      </c>
      <c r="C744" s="926">
        <v>42</v>
      </c>
      <c r="D744" s="924">
        <v>30</v>
      </c>
    </row>
    <row r="745" spans="1:4" x14ac:dyDescent="0.25">
      <c r="A745" s="917">
        <v>40014</v>
      </c>
      <c r="B745" s="926">
        <v>1</v>
      </c>
      <c r="C745" s="926">
        <v>25</v>
      </c>
      <c r="D745" s="924">
        <v>22</v>
      </c>
    </row>
    <row r="746" spans="1:4" x14ac:dyDescent="0.25">
      <c r="A746" s="917">
        <v>40015</v>
      </c>
      <c r="B746" s="926">
        <v>4</v>
      </c>
      <c r="C746" s="926">
        <v>1</v>
      </c>
      <c r="D746" s="924">
        <v>0</v>
      </c>
    </row>
    <row r="747" spans="1:4" x14ac:dyDescent="0.25">
      <c r="A747" s="917">
        <v>40016</v>
      </c>
      <c r="B747" s="926">
        <v>3</v>
      </c>
      <c r="C747" s="926">
        <v>9</v>
      </c>
      <c r="D747" s="924">
        <v>4</v>
      </c>
    </row>
    <row r="748" spans="1:4" x14ac:dyDescent="0.25">
      <c r="A748" s="917">
        <v>40017</v>
      </c>
      <c r="B748" s="926">
        <v>2</v>
      </c>
      <c r="C748" s="926">
        <v>36</v>
      </c>
      <c r="D748" s="924">
        <v>31</v>
      </c>
    </row>
    <row r="749" spans="1:4" x14ac:dyDescent="0.25">
      <c r="A749" s="917">
        <v>40017</v>
      </c>
      <c r="B749" s="926">
        <v>1</v>
      </c>
      <c r="C749" s="926">
        <v>27</v>
      </c>
      <c r="D749" s="924">
        <v>23</v>
      </c>
    </row>
    <row r="750" spans="1:4" x14ac:dyDescent="0.25">
      <c r="A750" s="917">
        <v>40018</v>
      </c>
      <c r="B750" s="926">
        <v>4</v>
      </c>
      <c r="C750" s="926">
        <v>0</v>
      </c>
      <c r="D750" s="924">
        <v>0</v>
      </c>
    </row>
    <row r="751" spans="1:4" x14ac:dyDescent="0.25">
      <c r="A751" s="917">
        <v>40019</v>
      </c>
      <c r="B751" s="926">
        <v>3</v>
      </c>
      <c r="C751" s="926">
        <v>7</v>
      </c>
      <c r="D751" s="924">
        <v>3</v>
      </c>
    </row>
    <row r="752" spans="1:4" x14ac:dyDescent="0.25">
      <c r="A752" s="917">
        <v>40020</v>
      </c>
      <c r="B752" s="926">
        <v>2</v>
      </c>
      <c r="C752" s="926">
        <v>8</v>
      </c>
      <c r="D752" s="924">
        <v>7</v>
      </c>
    </row>
    <row r="753" spans="1:4" x14ac:dyDescent="0.25">
      <c r="A753" s="917">
        <v>40020</v>
      </c>
      <c r="B753" s="926">
        <v>1</v>
      </c>
      <c r="C753" s="926">
        <v>12</v>
      </c>
      <c r="D753" s="924">
        <v>11</v>
      </c>
    </row>
    <row r="754" spans="1:4" x14ac:dyDescent="0.25">
      <c r="A754" s="917">
        <v>40021</v>
      </c>
      <c r="B754" s="926">
        <v>4</v>
      </c>
      <c r="C754" s="926">
        <v>0</v>
      </c>
      <c r="D754" s="924">
        <v>0</v>
      </c>
    </row>
    <row r="755" spans="1:4" x14ac:dyDescent="0.25">
      <c r="A755" s="917">
        <v>40022</v>
      </c>
      <c r="B755" s="926">
        <v>3</v>
      </c>
      <c r="C755" s="926">
        <v>1</v>
      </c>
      <c r="D755" s="924">
        <v>1</v>
      </c>
    </row>
    <row r="756" spans="1:4" x14ac:dyDescent="0.25">
      <c r="A756" s="917">
        <v>40023</v>
      </c>
      <c r="B756" s="926">
        <v>2</v>
      </c>
      <c r="C756" s="926">
        <v>10</v>
      </c>
      <c r="D756" s="924">
        <v>9</v>
      </c>
    </row>
    <row r="757" spans="1:4" x14ac:dyDescent="0.25">
      <c r="A757" s="917">
        <v>40023</v>
      </c>
      <c r="B757" s="926">
        <v>1</v>
      </c>
      <c r="C757" s="926">
        <v>14</v>
      </c>
      <c r="D757" s="924">
        <v>10</v>
      </c>
    </row>
    <row r="758" spans="1:4" x14ac:dyDescent="0.25">
      <c r="A758" s="917">
        <v>40024</v>
      </c>
      <c r="B758" s="926">
        <v>4</v>
      </c>
      <c r="C758" s="926">
        <v>0</v>
      </c>
      <c r="D758" s="924">
        <v>0</v>
      </c>
    </row>
    <row r="759" spans="1:4" x14ac:dyDescent="0.25">
      <c r="A759" s="917">
        <v>40025</v>
      </c>
      <c r="B759" s="926">
        <v>3</v>
      </c>
      <c r="C759" s="926">
        <v>7</v>
      </c>
      <c r="D759" s="924">
        <v>5</v>
      </c>
    </row>
    <row r="760" spans="1:4" x14ac:dyDescent="0.25">
      <c r="A760" s="917">
        <v>40026</v>
      </c>
      <c r="B760" s="926">
        <v>2</v>
      </c>
      <c r="C760" s="926">
        <v>12</v>
      </c>
      <c r="D760" s="924">
        <v>9</v>
      </c>
    </row>
    <row r="761" spans="1:4" x14ac:dyDescent="0.25">
      <c r="A761" s="917">
        <v>40026</v>
      </c>
      <c r="B761" s="926">
        <v>1</v>
      </c>
      <c r="C761" s="926">
        <v>13</v>
      </c>
      <c r="D761" s="924">
        <v>12</v>
      </c>
    </row>
    <row r="762" spans="1:4" x14ac:dyDescent="0.25">
      <c r="A762" s="917">
        <v>40027</v>
      </c>
      <c r="B762" s="926">
        <v>4</v>
      </c>
      <c r="C762" s="926">
        <v>0</v>
      </c>
      <c r="D762" s="924">
        <v>0</v>
      </c>
    </row>
    <row r="763" spans="1:4" x14ac:dyDescent="0.25">
      <c r="A763" s="917">
        <v>40028</v>
      </c>
      <c r="B763" s="926">
        <v>3</v>
      </c>
      <c r="C763" s="926">
        <v>0</v>
      </c>
      <c r="D763" s="924">
        <v>0</v>
      </c>
    </row>
    <row r="764" spans="1:4" x14ac:dyDescent="0.25">
      <c r="A764" s="917">
        <v>40029</v>
      </c>
      <c r="B764" s="926">
        <v>2</v>
      </c>
      <c r="C764" s="926">
        <v>9</v>
      </c>
      <c r="D764" s="924">
        <v>8</v>
      </c>
    </row>
    <row r="765" spans="1:4" x14ac:dyDescent="0.25">
      <c r="A765" s="917">
        <v>40029</v>
      </c>
      <c r="B765" s="926">
        <v>1</v>
      </c>
      <c r="C765" s="926">
        <v>10</v>
      </c>
      <c r="D765" s="924">
        <v>7</v>
      </c>
    </row>
    <row r="766" spans="1:4" x14ac:dyDescent="0.25">
      <c r="A766" s="917">
        <v>40030</v>
      </c>
      <c r="B766" s="926">
        <v>4</v>
      </c>
      <c r="C766" s="926">
        <v>0</v>
      </c>
      <c r="D766" s="924">
        <v>0</v>
      </c>
    </row>
    <row r="767" spans="1:4" x14ac:dyDescent="0.25">
      <c r="A767" s="917">
        <v>40031</v>
      </c>
      <c r="B767" s="926">
        <v>3</v>
      </c>
      <c r="C767" s="926">
        <v>4</v>
      </c>
      <c r="D767" s="924">
        <v>3</v>
      </c>
    </row>
    <row r="768" spans="1:4" x14ac:dyDescent="0.25">
      <c r="A768" s="917">
        <v>40032</v>
      </c>
      <c r="B768" s="926">
        <v>2</v>
      </c>
      <c r="C768" s="926">
        <v>3</v>
      </c>
      <c r="D768" s="924">
        <v>3</v>
      </c>
    </row>
    <row r="769" spans="1:4" x14ac:dyDescent="0.25">
      <c r="A769" s="917">
        <v>40032</v>
      </c>
      <c r="B769" s="926">
        <v>1</v>
      </c>
      <c r="C769" s="926">
        <v>1</v>
      </c>
      <c r="D769" s="924">
        <v>1</v>
      </c>
    </row>
    <row r="770" spans="1:4" x14ac:dyDescent="0.25">
      <c r="A770" s="917">
        <v>40033</v>
      </c>
      <c r="B770" s="926">
        <v>4</v>
      </c>
      <c r="C770" s="926">
        <v>1</v>
      </c>
      <c r="D770" s="924">
        <v>0</v>
      </c>
    </row>
    <row r="771" spans="1:4" x14ac:dyDescent="0.25">
      <c r="A771" s="917">
        <v>40034</v>
      </c>
      <c r="B771" s="926">
        <v>3</v>
      </c>
      <c r="C771" s="926">
        <v>2</v>
      </c>
      <c r="D771" s="924">
        <v>2</v>
      </c>
    </row>
    <row r="772" spans="1:4" x14ac:dyDescent="0.25">
      <c r="A772" s="917">
        <v>40035</v>
      </c>
      <c r="B772" s="926">
        <v>2</v>
      </c>
      <c r="C772" s="926">
        <v>2</v>
      </c>
      <c r="D772" s="924">
        <v>2</v>
      </c>
    </row>
    <row r="773" spans="1:4" x14ac:dyDescent="0.25">
      <c r="A773" s="917">
        <v>40035</v>
      </c>
      <c r="B773" s="926">
        <v>1</v>
      </c>
      <c r="C773" s="926">
        <v>8</v>
      </c>
      <c r="D773" s="924">
        <v>6</v>
      </c>
    </row>
    <row r="774" spans="1:4" x14ac:dyDescent="0.25">
      <c r="A774" s="917">
        <v>40036</v>
      </c>
      <c r="B774" s="926">
        <v>4</v>
      </c>
      <c r="C774" s="926">
        <v>0</v>
      </c>
      <c r="D774" s="924">
        <v>0</v>
      </c>
    </row>
    <row r="775" spans="1:4" x14ac:dyDescent="0.25">
      <c r="A775" s="917">
        <v>40037</v>
      </c>
      <c r="B775" s="926">
        <v>3</v>
      </c>
      <c r="C775" s="926">
        <v>0</v>
      </c>
      <c r="D775" s="924">
        <v>0</v>
      </c>
    </row>
    <row r="776" spans="1:4" x14ac:dyDescent="0.25">
      <c r="A776" s="917">
        <v>40038</v>
      </c>
      <c r="B776" s="926">
        <v>2</v>
      </c>
      <c r="C776" s="926">
        <v>0</v>
      </c>
      <c r="D776" s="924">
        <v>0</v>
      </c>
    </row>
    <row r="777" spans="1:4" x14ac:dyDescent="0.25">
      <c r="A777" s="917">
        <v>40038</v>
      </c>
      <c r="B777" s="926">
        <v>1</v>
      </c>
      <c r="C777" s="926">
        <v>1</v>
      </c>
      <c r="D777" s="924">
        <v>1</v>
      </c>
    </row>
    <row r="778" spans="1:4" x14ac:dyDescent="0.25">
      <c r="A778" s="917">
        <v>40039</v>
      </c>
      <c r="B778" s="926">
        <v>4</v>
      </c>
      <c r="C778" s="926">
        <v>0</v>
      </c>
      <c r="D778" s="924">
        <v>0</v>
      </c>
    </row>
    <row r="779" spans="1:4" x14ac:dyDescent="0.25">
      <c r="A779" s="917">
        <v>40040</v>
      </c>
      <c r="B779" s="926">
        <v>3</v>
      </c>
      <c r="C779" s="926">
        <v>0</v>
      </c>
      <c r="D779" s="924">
        <v>0</v>
      </c>
    </row>
    <row r="780" spans="1:4" x14ac:dyDescent="0.25">
      <c r="A780" s="917">
        <v>40041</v>
      </c>
      <c r="B780" s="926">
        <v>2</v>
      </c>
      <c r="C780" s="926">
        <v>0</v>
      </c>
      <c r="D780" s="924">
        <v>0</v>
      </c>
    </row>
    <row r="781" spans="1:4" x14ac:dyDescent="0.25">
      <c r="A781" s="917">
        <v>40041</v>
      </c>
      <c r="B781" s="926">
        <v>1</v>
      </c>
      <c r="C781" s="926">
        <v>1</v>
      </c>
      <c r="D781" s="924">
        <v>1</v>
      </c>
    </row>
    <row r="782" spans="1:4" x14ac:dyDescent="0.25">
      <c r="A782" s="917">
        <v>40042</v>
      </c>
      <c r="B782" s="926">
        <v>4</v>
      </c>
      <c r="C782" s="926">
        <v>0</v>
      </c>
      <c r="D782" s="924">
        <v>0</v>
      </c>
    </row>
    <row r="783" spans="1:4" x14ac:dyDescent="0.25">
      <c r="A783" s="917">
        <v>40043</v>
      </c>
      <c r="B783" s="926">
        <v>3</v>
      </c>
      <c r="C783" s="926">
        <v>0</v>
      </c>
      <c r="D783" s="924">
        <v>0</v>
      </c>
    </row>
    <row r="784" spans="1:4" x14ac:dyDescent="0.25">
      <c r="A784" s="917">
        <v>40044</v>
      </c>
      <c r="B784" s="926">
        <v>2</v>
      </c>
      <c r="C784" s="926">
        <v>1</v>
      </c>
      <c r="D784" s="924">
        <v>1</v>
      </c>
    </row>
    <row r="785" spans="1:5" x14ac:dyDescent="0.25">
      <c r="A785" s="917">
        <v>40044</v>
      </c>
      <c r="B785" s="926">
        <v>1</v>
      </c>
      <c r="C785" s="926">
        <v>1</v>
      </c>
      <c r="D785" s="924">
        <v>0</v>
      </c>
    </row>
    <row r="786" spans="1:5" x14ac:dyDescent="0.25">
      <c r="A786" s="917">
        <v>40045</v>
      </c>
      <c r="B786" s="926">
        <v>4</v>
      </c>
      <c r="C786" s="926">
        <v>0</v>
      </c>
      <c r="D786" s="924">
        <v>0</v>
      </c>
    </row>
    <row r="787" spans="1:5" x14ac:dyDescent="0.25">
      <c r="A787" s="917">
        <v>40046</v>
      </c>
      <c r="B787" s="926">
        <v>3</v>
      </c>
      <c r="C787" s="926">
        <v>0</v>
      </c>
      <c r="D787" s="924">
        <v>0</v>
      </c>
    </row>
    <row r="788" spans="1:5" x14ac:dyDescent="0.25">
      <c r="A788" s="917">
        <v>40047</v>
      </c>
      <c r="B788" s="926">
        <v>2</v>
      </c>
      <c r="C788" s="926">
        <v>0</v>
      </c>
      <c r="D788" s="924">
        <v>0</v>
      </c>
    </row>
    <row r="789" spans="1:5" x14ac:dyDescent="0.25">
      <c r="A789" s="917">
        <v>40047</v>
      </c>
      <c r="B789" s="926">
        <v>1</v>
      </c>
      <c r="C789" s="926">
        <v>0</v>
      </c>
      <c r="D789" s="924">
        <v>0</v>
      </c>
    </row>
    <row r="790" spans="1:5" x14ac:dyDescent="0.25">
      <c r="A790" s="917">
        <v>40048</v>
      </c>
      <c r="B790" s="926">
        <v>4</v>
      </c>
      <c r="C790" s="926">
        <v>0</v>
      </c>
      <c r="D790" s="924">
        <v>0</v>
      </c>
    </row>
    <row r="791" spans="1:5" x14ac:dyDescent="0.25">
      <c r="A791" s="917">
        <v>40049</v>
      </c>
      <c r="B791" s="926">
        <v>3</v>
      </c>
      <c r="C791" s="926">
        <v>0</v>
      </c>
      <c r="D791" s="924">
        <v>0</v>
      </c>
    </row>
    <row r="792" spans="1:5" x14ac:dyDescent="0.25">
      <c r="A792" s="917">
        <v>40050</v>
      </c>
      <c r="B792" s="926">
        <v>2</v>
      </c>
      <c r="C792" s="926">
        <v>0</v>
      </c>
      <c r="D792" s="924">
        <v>0</v>
      </c>
    </row>
    <row r="793" spans="1:5" x14ac:dyDescent="0.25">
      <c r="A793" s="917">
        <v>40050</v>
      </c>
      <c r="B793" s="926">
        <v>1</v>
      </c>
      <c r="C793" s="926">
        <v>0</v>
      </c>
      <c r="D793" s="924">
        <v>0</v>
      </c>
    </row>
    <row r="794" spans="1:5" x14ac:dyDescent="0.25">
      <c r="A794" s="917">
        <v>40051</v>
      </c>
      <c r="B794" s="926">
        <v>4</v>
      </c>
      <c r="C794" s="926">
        <v>0</v>
      </c>
      <c r="D794" s="924">
        <v>0</v>
      </c>
    </row>
    <row r="795" spans="1:5" x14ac:dyDescent="0.25">
      <c r="A795" s="917">
        <v>40052</v>
      </c>
      <c r="B795" s="926">
        <v>3</v>
      </c>
      <c r="C795" s="926">
        <v>0</v>
      </c>
      <c r="D795" s="924">
        <v>0</v>
      </c>
    </row>
    <row r="796" spans="1:5" x14ac:dyDescent="0.25">
      <c r="A796" s="917">
        <v>40053</v>
      </c>
      <c r="B796" s="926">
        <v>2</v>
      </c>
      <c r="C796" s="926">
        <v>0</v>
      </c>
      <c r="D796" s="924">
        <v>0</v>
      </c>
    </row>
    <row r="797" spans="1:5" x14ac:dyDescent="0.25">
      <c r="A797" s="919">
        <v>40053</v>
      </c>
      <c r="B797" s="925">
        <v>1</v>
      </c>
      <c r="C797" s="925">
        <v>0</v>
      </c>
      <c r="D797" s="922">
        <v>0</v>
      </c>
      <c r="E797" s="70">
        <f>SUM(D642:D797)</f>
        <v>1228</v>
      </c>
    </row>
    <row r="798" spans="1:5" x14ac:dyDescent="0.25">
      <c r="A798" s="917">
        <v>40301</v>
      </c>
      <c r="B798" s="926">
        <v>4</v>
      </c>
      <c r="C798" s="926">
        <v>0</v>
      </c>
      <c r="D798" s="924">
        <v>0</v>
      </c>
    </row>
    <row r="799" spans="1:5" x14ac:dyDescent="0.25">
      <c r="A799" s="917">
        <v>40302</v>
      </c>
      <c r="B799" s="926">
        <v>3</v>
      </c>
      <c r="C799" s="926">
        <v>2</v>
      </c>
      <c r="D799" s="924">
        <v>0</v>
      </c>
    </row>
    <row r="800" spans="1:5" x14ac:dyDescent="0.25">
      <c r="A800" s="917">
        <v>40303</v>
      </c>
      <c r="B800" s="926">
        <v>2</v>
      </c>
      <c r="C800" s="926">
        <v>3</v>
      </c>
      <c r="D800" s="924">
        <v>1</v>
      </c>
    </row>
    <row r="801" spans="1:4" x14ac:dyDescent="0.25">
      <c r="A801" s="917">
        <v>40303</v>
      </c>
      <c r="B801" s="926">
        <v>1</v>
      </c>
      <c r="C801" s="926">
        <v>1</v>
      </c>
      <c r="D801" s="924">
        <v>1</v>
      </c>
    </row>
    <row r="802" spans="1:4" x14ac:dyDescent="0.25">
      <c r="A802" s="917">
        <v>40304</v>
      </c>
      <c r="B802" s="926">
        <v>4</v>
      </c>
      <c r="C802" s="926">
        <v>0</v>
      </c>
      <c r="D802" s="924">
        <v>0</v>
      </c>
    </row>
    <row r="803" spans="1:4" x14ac:dyDescent="0.25">
      <c r="A803" s="917">
        <v>40305</v>
      </c>
      <c r="B803" s="926">
        <v>3</v>
      </c>
      <c r="C803" s="926">
        <v>2</v>
      </c>
      <c r="D803" s="924">
        <v>1</v>
      </c>
    </row>
    <row r="804" spans="1:4" x14ac:dyDescent="0.25">
      <c r="A804" s="917">
        <v>40306</v>
      </c>
      <c r="B804" s="926">
        <v>2</v>
      </c>
      <c r="C804" s="926">
        <v>1</v>
      </c>
      <c r="D804" s="924">
        <v>1</v>
      </c>
    </row>
    <row r="805" spans="1:4" x14ac:dyDescent="0.25">
      <c r="A805" s="917">
        <v>40306</v>
      </c>
      <c r="B805" s="926">
        <v>1</v>
      </c>
      <c r="C805" s="926">
        <v>1</v>
      </c>
      <c r="D805" s="924">
        <v>1</v>
      </c>
    </row>
    <row r="806" spans="1:4" x14ac:dyDescent="0.25">
      <c r="A806" s="917">
        <v>40307</v>
      </c>
      <c r="B806" s="926">
        <v>4</v>
      </c>
      <c r="C806" s="926">
        <v>0</v>
      </c>
      <c r="D806" s="924">
        <v>0</v>
      </c>
    </row>
    <row r="807" spans="1:4" x14ac:dyDescent="0.25">
      <c r="A807" s="917">
        <v>40308</v>
      </c>
      <c r="B807" s="926">
        <v>3</v>
      </c>
      <c r="C807" s="926">
        <v>3</v>
      </c>
      <c r="D807" s="924">
        <v>0</v>
      </c>
    </row>
    <row r="808" spans="1:4" x14ac:dyDescent="0.25">
      <c r="A808" s="917">
        <v>40309</v>
      </c>
      <c r="B808" s="926">
        <v>2</v>
      </c>
      <c r="C808" s="926">
        <v>0</v>
      </c>
      <c r="D808" s="924">
        <v>0</v>
      </c>
    </row>
    <row r="809" spans="1:4" x14ac:dyDescent="0.25">
      <c r="A809" s="917">
        <v>40309</v>
      </c>
      <c r="B809" s="926">
        <v>1</v>
      </c>
      <c r="C809" s="926">
        <v>3</v>
      </c>
      <c r="D809" s="924">
        <v>2</v>
      </c>
    </row>
    <row r="810" spans="1:4" x14ac:dyDescent="0.25">
      <c r="A810" s="917">
        <v>40310</v>
      </c>
      <c r="B810" s="926">
        <v>4</v>
      </c>
      <c r="C810" s="926">
        <v>0</v>
      </c>
      <c r="D810" s="924">
        <v>0</v>
      </c>
    </row>
    <row r="811" spans="1:4" x14ac:dyDescent="0.25">
      <c r="A811" s="917">
        <v>40311</v>
      </c>
      <c r="B811" s="926">
        <v>3</v>
      </c>
      <c r="C811" s="926">
        <v>5</v>
      </c>
      <c r="D811" s="924">
        <v>3</v>
      </c>
    </row>
    <row r="812" spans="1:4" x14ac:dyDescent="0.25">
      <c r="A812" s="917">
        <v>40312</v>
      </c>
      <c r="B812" s="926">
        <v>2</v>
      </c>
      <c r="C812" s="926">
        <v>4</v>
      </c>
      <c r="D812" s="924">
        <v>3</v>
      </c>
    </row>
    <row r="813" spans="1:4" x14ac:dyDescent="0.25">
      <c r="A813" s="917">
        <v>40312</v>
      </c>
      <c r="B813" s="926">
        <v>1</v>
      </c>
      <c r="C813" s="926">
        <v>2</v>
      </c>
      <c r="D813" s="924">
        <v>2</v>
      </c>
    </row>
    <row r="814" spans="1:4" x14ac:dyDescent="0.25">
      <c r="A814" s="917">
        <v>40313</v>
      </c>
      <c r="B814" s="926">
        <v>4</v>
      </c>
      <c r="C814" s="926">
        <v>1</v>
      </c>
      <c r="D814" s="924">
        <v>0</v>
      </c>
    </row>
    <row r="815" spans="1:4" x14ac:dyDescent="0.25">
      <c r="A815" s="917">
        <v>40314</v>
      </c>
      <c r="B815" s="926">
        <v>3</v>
      </c>
      <c r="C815" s="926">
        <v>1</v>
      </c>
      <c r="D815" s="924">
        <v>0</v>
      </c>
    </row>
    <row r="816" spans="1:4" x14ac:dyDescent="0.25">
      <c r="A816" s="917">
        <v>40315</v>
      </c>
      <c r="B816" s="926">
        <v>2</v>
      </c>
      <c r="C816" s="926">
        <v>2</v>
      </c>
      <c r="D816" s="924">
        <v>1</v>
      </c>
    </row>
    <row r="817" spans="1:4" x14ac:dyDescent="0.25">
      <c r="A817" s="917">
        <v>40315</v>
      </c>
      <c r="B817" s="926">
        <v>1</v>
      </c>
      <c r="C817" s="926">
        <v>4</v>
      </c>
      <c r="D817" s="924">
        <v>1</v>
      </c>
    </row>
    <row r="818" spans="1:4" x14ac:dyDescent="0.25">
      <c r="A818" s="917">
        <v>40316</v>
      </c>
      <c r="B818" s="926">
        <v>4</v>
      </c>
      <c r="C818" s="926">
        <v>0</v>
      </c>
      <c r="D818" s="924">
        <v>0</v>
      </c>
    </row>
    <row r="819" spans="1:4" x14ac:dyDescent="0.25">
      <c r="A819" s="917">
        <v>40317</v>
      </c>
      <c r="B819" s="926">
        <v>3</v>
      </c>
      <c r="C819" s="926">
        <v>3</v>
      </c>
      <c r="D819" s="924">
        <v>0</v>
      </c>
    </row>
    <row r="820" spans="1:4" x14ac:dyDescent="0.25">
      <c r="A820" s="917">
        <v>40318</v>
      </c>
      <c r="B820" s="926">
        <v>2</v>
      </c>
      <c r="C820" s="926">
        <v>1</v>
      </c>
      <c r="D820" s="924">
        <v>1</v>
      </c>
    </row>
    <row r="821" spans="1:4" x14ac:dyDescent="0.25">
      <c r="A821" s="917">
        <v>40318</v>
      </c>
      <c r="B821" s="926">
        <v>1</v>
      </c>
      <c r="C821" s="926">
        <v>1</v>
      </c>
      <c r="D821" s="924">
        <v>0</v>
      </c>
    </row>
    <row r="822" spans="1:4" x14ac:dyDescent="0.25">
      <c r="A822" s="917">
        <v>40319</v>
      </c>
      <c r="B822" s="926">
        <v>4</v>
      </c>
      <c r="C822" s="926">
        <v>0</v>
      </c>
      <c r="D822" s="924">
        <v>0</v>
      </c>
    </row>
    <row r="823" spans="1:4" x14ac:dyDescent="0.25">
      <c r="A823" s="917">
        <v>40320</v>
      </c>
      <c r="B823" s="926">
        <v>3</v>
      </c>
      <c r="C823" s="926">
        <v>5</v>
      </c>
      <c r="D823" s="924">
        <v>2</v>
      </c>
    </row>
    <row r="824" spans="1:4" x14ac:dyDescent="0.25">
      <c r="A824" s="917">
        <v>40321</v>
      </c>
      <c r="B824" s="926">
        <v>2</v>
      </c>
      <c r="C824" s="926">
        <v>2</v>
      </c>
      <c r="D824" s="924">
        <v>2</v>
      </c>
    </row>
    <row r="825" spans="1:4" x14ac:dyDescent="0.25">
      <c r="A825" s="917">
        <v>40321</v>
      </c>
      <c r="B825" s="926">
        <v>1</v>
      </c>
      <c r="C825" s="926">
        <v>8</v>
      </c>
      <c r="D825" s="924">
        <v>6</v>
      </c>
    </row>
    <row r="826" spans="1:4" x14ac:dyDescent="0.25">
      <c r="A826" s="917">
        <v>40322</v>
      </c>
      <c r="B826" s="926">
        <v>4</v>
      </c>
      <c r="C826" s="926">
        <v>1</v>
      </c>
      <c r="D826" s="924">
        <v>0</v>
      </c>
    </row>
    <row r="827" spans="1:4" x14ac:dyDescent="0.25">
      <c r="A827" s="917">
        <v>40323</v>
      </c>
      <c r="B827" s="926">
        <v>3</v>
      </c>
      <c r="C827" s="926">
        <v>4</v>
      </c>
      <c r="D827" s="924">
        <v>2</v>
      </c>
    </row>
    <row r="828" spans="1:4" x14ac:dyDescent="0.25">
      <c r="A828" s="917">
        <v>40324</v>
      </c>
      <c r="B828" s="926">
        <v>2</v>
      </c>
      <c r="C828" s="926">
        <v>4</v>
      </c>
      <c r="D828" s="924">
        <v>0</v>
      </c>
    </row>
    <row r="829" spans="1:4" x14ac:dyDescent="0.25">
      <c r="A829" s="917">
        <v>40324</v>
      </c>
      <c r="B829" s="926">
        <v>1</v>
      </c>
      <c r="C829" s="926">
        <v>3</v>
      </c>
      <c r="D829" s="924">
        <v>1</v>
      </c>
    </row>
    <row r="830" spans="1:4" x14ac:dyDescent="0.25">
      <c r="A830" s="917">
        <v>40325</v>
      </c>
      <c r="B830" s="926">
        <v>4</v>
      </c>
      <c r="C830" s="926">
        <v>0</v>
      </c>
      <c r="D830" s="924">
        <v>0</v>
      </c>
    </row>
    <row r="831" spans="1:4" x14ac:dyDescent="0.25">
      <c r="A831" s="917">
        <v>40326</v>
      </c>
      <c r="B831" s="926">
        <v>3</v>
      </c>
      <c r="C831" s="926">
        <v>2</v>
      </c>
      <c r="D831" s="924">
        <v>1</v>
      </c>
    </row>
    <row r="832" spans="1:4" x14ac:dyDescent="0.25">
      <c r="A832" s="917">
        <v>40327</v>
      </c>
      <c r="B832" s="926">
        <v>2</v>
      </c>
      <c r="C832" s="926">
        <v>0</v>
      </c>
      <c r="D832" s="924">
        <v>0</v>
      </c>
    </row>
    <row r="833" spans="1:4" x14ac:dyDescent="0.25">
      <c r="A833" s="917">
        <v>40327</v>
      </c>
      <c r="B833" s="926">
        <v>1</v>
      </c>
      <c r="C833" s="926">
        <v>0</v>
      </c>
      <c r="D833" s="924">
        <v>0</v>
      </c>
    </row>
    <row r="834" spans="1:4" x14ac:dyDescent="0.25">
      <c r="A834" s="917">
        <v>40328</v>
      </c>
      <c r="B834" s="926">
        <v>4</v>
      </c>
      <c r="C834" s="926">
        <v>0</v>
      </c>
      <c r="D834" s="924">
        <v>0</v>
      </c>
    </row>
    <row r="835" spans="1:4" x14ac:dyDescent="0.25">
      <c r="A835" s="917">
        <v>40329</v>
      </c>
      <c r="B835" s="926">
        <v>3</v>
      </c>
      <c r="C835" s="926">
        <v>3</v>
      </c>
      <c r="D835" s="924">
        <v>1</v>
      </c>
    </row>
    <row r="836" spans="1:4" x14ac:dyDescent="0.25">
      <c r="A836" s="917">
        <v>40330</v>
      </c>
      <c r="B836" s="926">
        <v>2</v>
      </c>
      <c r="C836" s="926">
        <v>7</v>
      </c>
      <c r="D836" s="924">
        <v>7</v>
      </c>
    </row>
    <row r="837" spans="1:4" x14ac:dyDescent="0.25">
      <c r="A837" s="917">
        <v>40330</v>
      </c>
      <c r="B837" s="926">
        <v>1</v>
      </c>
      <c r="C837" s="926">
        <v>6</v>
      </c>
      <c r="D837" s="924">
        <v>6</v>
      </c>
    </row>
    <row r="838" spans="1:4" x14ac:dyDescent="0.25">
      <c r="A838" s="917">
        <v>40331</v>
      </c>
      <c r="B838" s="926">
        <v>4</v>
      </c>
      <c r="C838" s="926">
        <v>0</v>
      </c>
      <c r="D838" s="924">
        <v>0</v>
      </c>
    </row>
    <row r="839" spans="1:4" x14ac:dyDescent="0.25">
      <c r="A839" s="917">
        <v>40332</v>
      </c>
      <c r="B839" s="926">
        <v>3</v>
      </c>
      <c r="C839" s="926">
        <v>2</v>
      </c>
      <c r="D839" s="924">
        <v>1</v>
      </c>
    </row>
    <row r="840" spans="1:4" x14ac:dyDescent="0.25">
      <c r="A840" s="917">
        <v>40333</v>
      </c>
      <c r="B840" s="926">
        <v>2</v>
      </c>
      <c r="C840" s="926">
        <v>5</v>
      </c>
      <c r="D840" s="924">
        <v>3</v>
      </c>
    </row>
    <row r="841" spans="1:4" x14ac:dyDescent="0.25">
      <c r="A841" s="917">
        <v>40333</v>
      </c>
      <c r="B841" s="926">
        <v>1</v>
      </c>
      <c r="C841" s="926">
        <v>2</v>
      </c>
      <c r="D841" s="924">
        <v>1</v>
      </c>
    </row>
    <row r="842" spans="1:4" x14ac:dyDescent="0.25">
      <c r="A842" s="917">
        <v>40334</v>
      </c>
      <c r="B842" s="926">
        <v>4</v>
      </c>
      <c r="C842" s="926">
        <v>0</v>
      </c>
      <c r="D842" s="924">
        <v>0</v>
      </c>
    </row>
    <row r="843" spans="1:4" x14ac:dyDescent="0.25">
      <c r="A843" s="917">
        <v>40335</v>
      </c>
      <c r="B843" s="926">
        <v>3</v>
      </c>
      <c r="C843" s="926">
        <v>6</v>
      </c>
      <c r="D843" s="924">
        <v>1</v>
      </c>
    </row>
    <row r="844" spans="1:4" x14ac:dyDescent="0.25">
      <c r="A844" s="917">
        <v>40336</v>
      </c>
      <c r="B844" s="926">
        <v>2</v>
      </c>
      <c r="C844" s="926">
        <v>8</v>
      </c>
      <c r="D844" s="924">
        <v>6</v>
      </c>
    </row>
    <row r="845" spans="1:4" x14ac:dyDescent="0.25">
      <c r="A845" s="917">
        <v>40336</v>
      </c>
      <c r="B845" s="926">
        <v>1</v>
      </c>
      <c r="C845" s="926">
        <v>5</v>
      </c>
      <c r="D845" s="924">
        <v>5</v>
      </c>
    </row>
    <row r="846" spans="1:4" x14ac:dyDescent="0.25">
      <c r="A846" s="917">
        <v>40337</v>
      </c>
      <c r="B846" s="926">
        <v>4</v>
      </c>
      <c r="C846" s="926">
        <v>2</v>
      </c>
      <c r="D846" s="924">
        <v>0</v>
      </c>
    </row>
    <row r="847" spans="1:4" x14ac:dyDescent="0.25">
      <c r="A847" s="917">
        <v>40338</v>
      </c>
      <c r="B847" s="926">
        <v>3</v>
      </c>
      <c r="C847" s="926">
        <v>3</v>
      </c>
      <c r="D847" s="924">
        <v>2</v>
      </c>
    </row>
    <row r="848" spans="1:4" x14ac:dyDescent="0.25">
      <c r="A848" s="917">
        <v>40339</v>
      </c>
      <c r="B848" s="926">
        <v>2</v>
      </c>
      <c r="C848" s="926">
        <v>8</v>
      </c>
      <c r="D848" s="924">
        <v>8</v>
      </c>
    </row>
    <row r="849" spans="1:4" x14ac:dyDescent="0.25">
      <c r="A849" s="917">
        <v>40339</v>
      </c>
      <c r="B849" s="926">
        <v>1</v>
      </c>
      <c r="C849" s="926">
        <v>5</v>
      </c>
      <c r="D849" s="924">
        <v>4</v>
      </c>
    </row>
    <row r="850" spans="1:4" x14ac:dyDescent="0.25">
      <c r="A850" s="917">
        <v>40340</v>
      </c>
      <c r="B850" s="926">
        <v>4</v>
      </c>
      <c r="C850" s="926">
        <v>2</v>
      </c>
      <c r="D850" s="924">
        <v>0</v>
      </c>
    </row>
    <row r="851" spans="1:4" x14ac:dyDescent="0.25">
      <c r="A851" s="917">
        <v>40341</v>
      </c>
      <c r="B851" s="926">
        <v>3</v>
      </c>
      <c r="C851" s="926">
        <v>10</v>
      </c>
      <c r="D851" s="924">
        <v>8</v>
      </c>
    </row>
    <row r="852" spans="1:4" x14ac:dyDescent="0.25">
      <c r="A852" s="917">
        <v>40342</v>
      </c>
      <c r="B852" s="926">
        <v>2</v>
      </c>
      <c r="C852" s="926">
        <v>12</v>
      </c>
      <c r="D852" s="924">
        <v>10</v>
      </c>
    </row>
    <row r="853" spans="1:4" x14ac:dyDescent="0.25">
      <c r="A853" s="917">
        <v>40342</v>
      </c>
      <c r="B853" s="926">
        <v>1</v>
      </c>
      <c r="C853" s="926">
        <v>12</v>
      </c>
      <c r="D853" s="924">
        <v>7</v>
      </c>
    </row>
    <row r="854" spans="1:4" x14ac:dyDescent="0.25">
      <c r="A854" s="917">
        <v>40343</v>
      </c>
      <c r="B854" s="926">
        <v>4</v>
      </c>
      <c r="C854" s="926">
        <v>1</v>
      </c>
      <c r="D854" s="924">
        <v>0</v>
      </c>
    </row>
    <row r="855" spans="1:4" x14ac:dyDescent="0.25">
      <c r="A855" s="917">
        <v>40344</v>
      </c>
      <c r="B855" s="926">
        <v>3</v>
      </c>
      <c r="C855" s="926">
        <v>5</v>
      </c>
      <c r="D855" s="924">
        <v>3</v>
      </c>
    </row>
    <row r="856" spans="1:4" x14ac:dyDescent="0.25">
      <c r="A856" s="917">
        <v>40345</v>
      </c>
      <c r="B856" s="926">
        <v>2</v>
      </c>
      <c r="C856" s="926">
        <v>6</v>
      </c>
      <c r="D856" s="924">
        <v>5</v>
      </c>
    </row>
    <row r="857" spans="1:4" x14ac:dyDescent="0.25">
      <c r="A857" s="917">
        <v>40345</v>
      </c>
      <c r="B857" s="926">
        <v>1</v>
      </c>
      <c r="C857" s="926">
        <v>7</v>
      </c>
      <c r="D857" s="924">
        <v>6</v>
      </c>
    </row>
    <row r="858" spans="1:4" x14ac:dyDescent="0.25">
      <c r="A858" s="917">
        <v>40346</v>
      </c>
      <c r="B858" s="926">
        <v>4</v>
      </c>
      <c r="C858" s="926">
        <v>1</v>
      </c>
      <c r="D858" s="924">
        <v>0</v>
      </c>
    </row>
    <row r="859" spans="1:4" x14ac:dyDescent="0.25">
      <c r="A859" s="917">
        <v>40347</v>
      </c>
      <c r="B859" s="926">
        <v>3</v>
      </c>
      <c r="C859" s="926">
        <v>8</v>
      </c>
      <c r="D859" s="924">
        <v>2</v>
      </c>
    </row>
    <row r="860" spans="1:4" x14ac:dyDescent="0.25">
      <c r="A860" s="917">
        <v>40348</v>
      </c>
      <c r="B860" s="926">
        <v>2</v>
      </c>
      <c r="C860" s="926">
        <v>12</v>
      </c>
      <c r="D860" s="924">
        <v>10</v>
      </c>
    </row>
    <row r="861" spans="1:4" x14ac:dyDescent="0.25">
      <c r="A861" s="917">
        <v>40348</v>
      </c>
      <c r="B861" s="926">
        <v>1</v>
      </c>
      <c r="C861" s="926">
        <v>9</v>
      </c>
      <c r="D861" s="924">
        <v>6</v>
      </c>
    </row>
    <row r="862" spans="1:4" x14ac:dyDescent="0.25">
      <c r="A862" s="917">
        <v>40349</v>
      </c>
      <c r="B862" s="926">
        <v>4</v>
      </c>
      <c r="C862" s="926">
        <v>1</v>
      </c>
      <c r="D862" s="924">
        <v>0</v>
      </c>
    </row>
    <row r="863" spans="1:4" x14ac:dyDescent="0.25">
      <c r="A863" s="917">
        <v>40350</v>
      </c>
      <c r="B863" s="926">
        <v>3</v>
      </c>
      <c r="C863" s="926">
        <v>9</v>
      </c>
      <c r="D863" s="924">
        <v>3</v>
      </c>
    </row>
    <row r="864" spans="1:4" x14ac:dyDescent="0.25">
      <c r="A864" s="917">
        <v>40351</v>
      </c>
      <c r="B864" s="926">
        <v>2</v>
      </c>
      <c r="C864" s="926">
        <v>7</v>
      </c>
      <c r="D864" s="924">
        <v>7</v>
      </c>
    </row>
    <row r="865" spans="1:4" x14ac:dyDescent="0.25">
      <c r="A865" s="917">
        <v>40351</v>
      </c>
      <c r="B865" s="926">
        <v>1</v>
      </c>
      <c r="C865" s="926">
        <v>14</v>
      </c>
      <c r="D865" s="924">
        <v>12</v>
      </c>
    </row>
    <row r="866" spans="1:4" x14ac:dyDescent="0.25">
      <c r="A866" s="917">
        <v>40352</v>
      </c>
      <c r="B866" s="926">
        <v>4</v>
      </c>
      <c r="C866" s="926">
        <v>4</v>
      </c>
      <c r="D866" s="924">
        <v>2</v>
      </c>
    </row>
    <row r="867" spans="1:4" x14ac:dyDescent="0.25">
      <c r="A867" s="917">
        <v>40353</v>
      </c>
      <c r="B867" s="926">
        <v>3</v>
      </c>
      <c r="C867" s="926">
        <v>10</v>
      </c>
      <c r="D867" s="924">
        <v>7</v>
      </c>
    </row>
    <row r="868" spans="1:4" x14ac:dyDescent="0.25">
      <c r="A868" s="917">
        <v>40354</v>
      </c>
      <c r="B868" s="926">
        <v>2</v>
      </c>
      <c r="C868" s="926">
        <v>11</v>
      </c>
      <c r="D868" s="924">
        <v>8</v>
      </c>
    </row>
    <row r="869" spans="1:4" x14ac:dyDescent="0.25">
      <c r="A869" s="917">
        <v>40354</v>
      </c>
      <c r="B869" s="926">
        <v>1</v>
      </c>
      <c r="C869" s="926">
        <v>8</v>
      </c>
      <c r="D869" s="924">
        <v>6</v>
      </c>
    </row>
    <row r="870" spans="1:4" x14ac:dyDescent="0.25">
      <c r="A870" s="917">
        <v>40355</v>
      </c>
      <c r="B870" s="926">
        <v>4</v>
      </c>
      <c r="C870" s="926">
        <v>0</v>
      </c>
      <c r="D870" s="924">
        <v>0</v>
      </c>
    </row>
    <row r="871" spans="1:4" x14ac:dyDescent="0.25">
      <c r="A871" s="917">
        <v>40356</v>
      </c>
      <c r="B871" s="926">
        <v>3</v>
      </c>
      <c r="C871" s="926">
        <v>17</v>
      </c>
      <c r="D871" s="924">
        <v>10</v>
      </c>
    </row>
    <row r="872" spans="1:4" x14ac:dyDescent="0.25">
      <c r="A872" s="917">
        <v>40357</v>
      </c>
      <c r="B872" s="926">
        <v>2</v>
      </c>
      <c r="C872" s="926">
        <v>13</v>
      </c>
      <c r="D872" s="924">
        <v>12</v>
      </c>
    </row>
    <row r="873" spans="1:4" x14ac:dyDescent="0.25">
      <c r="A873" s="917">
        <v>40357</v>
      </c>
      <c r="B873" s="926">
        <v>1</v>
      </c>
      <c r="C873" s="926">
        <v>16</v>
      </c>
      <c r="D873" s="924">
        <v>13</v>
      </c>
    </row>
    <row r="874" spans="1:4" x14ac:dyDescent="0.25">
      <c r="A874" s="917">
        <v>40358</v>
      </c>
      <c r="B874" s="926">
        <v>4</v>
      </c>
      <c r="C874" s="926">
        <v>1</v>
      </c>
      <c r="D874" s="924">
        <v>0</v>
      </c>
    </row>
    <row r="875" spans="1:4" x14ac:dyDescent="0.25">
      <c r="A875" s="917">
        <v>40359</v>
      </c>
      <c r="B875" s="926">
        <v>3</v>
      </c>
      <c r="C875" s="926">
        <v>18</v>
      </c>
      <c r="D875" s="924">
        <v>12</v>
      </c>
    </row>
    <row r="876" spans="1:4" x14ac:dyDescent="0.25">
      <c r="A876" s="917">
        <v>40360</v>
      </c>
      <c r="B876" s="926">
        <v>2</v>
      </c>
      <c r="C876" s="926">
        <v>19</v>
      </c>
      <c r="D876" s="924">
        <v>16</v>
      </c>
    </row>
    <row r="877" spans="1:4" x14ac:dyDescent="0.25">
      <c r="A877" s="917">
        <v>40360</v>
      </c>
      <c r="B877" s="926">
        <v>1</v>
      </c>
      <c r="C877" s="926">
        <v>25</v>
      </c>
      <c r="D877" s="924">
        <v>22</v>
      </c>
    </row>
    <row r="878" spans="1:4" x14ac:dyDescent="0.25">
      <c r="A878" s="917">
        <v>40361</v>
      </c>
      <c r="B878" s="926">
        <v>4</v>
      </c>
      <c r="C878" s="926">
        <v>4</v>
      </c>
      <c r="D878" s="924">
        <v>0</v>
      </c>
    </row>
    <row r="879" spans="1:4" x14ac:dyDescent="0.25">
      <c r="A879" s="917">
        <v>40362</v>
      </c>
      <c r="B879" s="926">
        <v>3</v>
      </c>
      <c r="C879" s="926">
        <v>12</v>
      </c>
      <c r="D879" s="924">
        <v>3</v>
      </c>
    </row>
    <row r="880" spans="1:4" x14ac:dyDescent="0.25">
      <c r="A880" s="917">
        <v>40363</v>
      </c>
      <c r="B880" s="926">
        <v>2</v>
      </c>
      <c r="C880" s="926">
        <v>33</v>
      </c>
      <c r="D880" s="924">
        <v>25</v>
      </c>
    </row>
    <row r="881" spans="1:4" x14ac:dyDescent="0.25">
      <c r="A881" s="917">
        <v>40363</v>
      </c>
      <c r="B881" s="926">
        <v>1</v>
      </c>
      <c r="C881" s="926">
        <v>27</v>
      </c>
      <c r="D881" s="924">
        <v>26</v>
      </c>
    </row>
    <row r="882" spans="1:4" x14ac:dyDescent="0.25">
      <c r="A882" s="917">
        <v>40364</v>
      </c>
      <c r="B882" s="926">
        <v>4</v>
      </c>
      <c r="C882" s="926">
        <v>5</v>
      </c>
      <c r="D882" s="924">
        <v>0</v>
      </c>
    </row>
    <row r="883" spans="1:4" x14ac:dyDescent="0.25">
      <c r="A883" s="917">
        <v>40365</v>
      </c>
      <c r="B883" s="926">
        <v>3</v>
      </c>
      <c r="C883" s="926">
        <v>14</v>
      </c>
      <c r="D883" s="924">
        <v>9</v>
      </c>
    </row>
    <row r="884" spans="1:4" x14ac:dyDescent="0.25">
      <c r="A884" s="917">
        <v>40366</v>
      </c>
      <c r="B884" s="926">
        <v>2</v>
      </c>
      <c r="C884" s="926">
        <v>22</v>
      </c>
      <c r="D884" s="924">
        <v>15</v>
      </c>
    </row>
    <row r="885" spans="1:4" x14ac:dyDescent="0.25">
      <c r="A885" s="917">
        <v>40366</v>
      </c>
      <c r="B885" s="926">
        <v>1</v>
      </c>
      <c r="C885" s="926">
        <v>25</v>
      </c>
      <c r="D885" s="924">
        <v>25</v>
      </c>
    </row>
    <row r="886" spans="1:4" x14ac:dyDescent="0.25">
      <c r="A886" s="917">
        <v>40367</v>
      </c>
      <c r="B886" s="926">
        <v>4</v>
      </c>
      <c r="C886" s="926">
        <v>1</v>
      </c>
      <c r="D886" s="924">
        <v>0</v>
      </c>
    </row>
    <row r="887" spans="1:4" x14ac:dyDescent="0.25">
      <c r="A887" s="917">
        <v>40368</v>
      </c>
      <c r="B887" s="926">
        <v>3</v>
      </c>
      <c r="C887" s="926">
        <v>14</v>
      </c>
      <c r="D887" s="924">
        <v>11</v>
      </c>
    </row>
    <row r="888" spans="1:4" x14ac:dyDescent="0.25">
      <c r="A888" s="917">
        <v>40369</v>
      </c>
      <c r="B888" s="926">
        <v>2</v>
      </c>
      <c r="C888" s="926">
        <v>16</v>
      </c>
      <c r="D888" s="924">
        <v>13</v>
      </c>
    </row>
    <row r="889" spans="1:4" x14ac:dyDescent="0.25">
      <c r="A889" s="917">
        <v>40369</v>
      </c>
      <c r="B889" s="926">
        <v>1</v>
      </c>
      <c r="C889" s="926">
        <v>24</v>
      </c>
      <c r="D889" s="924">
        <v>21</v>
      </c>
    </row>
    <row r="890" spans="1:4" x14ac:dyDescent="0.25">
      <c r="A890" s="917">
        <v>40370</v>
      </c>
      <c r="B890" s="926">
        <v>4</v>
      </c>
      <c r="C890" s="926">
        <v>1</v>
      </c>
      <c r="D890" s="924">
        <v>0</v>
      </c>
    </row>
    <row r="891" spans="1:4" x14ac:dyDescent="0.25">
      <c r="A891" s="917">
        <v>40371</v>
      </c>
      <c r="B891" s="926">
        <v>3</v>
      </c>
      <c r="C891" s="926">
        <v>9</v>
      </c>
      <c r="D891" s="924">
        <v>4</v>
      </c>
    </row>
    <row r="892" spans="1:4" x14ac:dyDescent="0.25">
      <c r="A892" s="917">
        <v>40372</v>
      </c>
      <c r="B892" s="926">
        <v>2</v>
      </c>
      <c r="C892" s="926">
        <v>18</v>
      </c>
      <c r="D892" s="924">
        <v>15</v>
      </c>
    </row>
    <row r="893" spans="1:4" x14ac:dyDescent="0.25">
      <c r="A893" s="917">
        <v>40372</v>
      </c>
      <c r="B893" s="926">
        <v>1</v>
      </c>
      <c r="C893" s="926">
        <v>21</v>
      </c>
      <c r="D893" s="924">
        <v>17</v>
      </c>
    </row>
    <row r="894" spans="1:4" x14ac:dyDescent="0.25">
      <c r="A894" s="917">
        <v>40373</v>
      </c>
      <c r="B894" s="926">
        <v>4</v>
      </c>
      <c r="C894" s="926">
        <v>2</v>
      </c>
      <c r="D894" s="924">
        <v>1</v>
      </c>
    </row>
    <row r="895" spans="1:4" x14ac:dyDescent="0.25">
      <c r="A895" s="917">
        <v>40374</v>
      </c>
      <c r="B895" s="926">
        <v>3</v>
      </c>
      <c r="C895" s="926">
        <v>10</v>
      </c>
      <c r="D895" s="924">
        <v>3</v>
      </c>
    </row>
    <row r="896" spans="1:4" x14ac:dyDescent="0.25">
      <c r="A896" s="917">
        <v>40375</v>
      </c>
      <c r="B896" s="926">
        <v>2</v>
      </c>
      <c r="C896" s="926">
        <v>13</v>
      </c>
      <c r="D896" s="924">
        <v>9</v>
      </c>
    </row>
    <row r="897" spans="1:4" x14ac:dyDescent="0.25">
      <c r="A897" s="917">
        <v>40375</v>
      </c>
      <c r="B897" s="926">
        <v>1</v>
      </c>
      <c r="C897" s="926">
        <v>24</v>
      </c>
      <c r="D897" s="924">
        <v>22</v>
      </c>
    </row>
    <row r="898" spans="1:4" x14ac:dyDescent="0.25">
      <c r="A898" s="917">
        <v>40376</v>
      </c>
      <c r="B898" s="926">
        <v>4</v>
      </c>
      <c r="C898" s="926">
        <v>0</v>
      </c>
      <c r="D898" s="924">
        <v>0</v>
      </c>
    </row>
    <row r="899" spans="1:4" x14ac:dyDescent="0.25">
      <c r="A899" s="917">
        <v>40377</v>
      </c>
      <c r="B899" s="926">
        <v>3</v>
      </c>
      <c r="C899" s="926">
        <v>9</v>
      </c>
      <c r="D899" s="924">
        <v>5</v>
      </c>
    </row>
    <row r="900" spans="1:4" x14ac:dyDescent="0.25">
      <c r="A900" s="917">
        <v>40378</v>
      </c>
      <c r="B900" s="926">
        <v>2</v>
      </c>
      <c r="C900" s="926">
        <v>13</v>
      </c>
      <c r="D900" s="924">
        <v>10</v>
      </c>
    </row>
    <row r="901" spans="1:4" x14ac:dyDescent="0.25">
      <c r="A901" s="917">
        <v>40378</v>
      </c>
      <c r="B901" s="926">
        <v>1</v>
      </c>
      <c r="C901" s="926">
        <v>18</v>
      </c>
      <c r="D901" s="924">
        <v>16</v>
      </c>
    </row>
    <row r="902" spans="1:4" x14ac:dyDescent="0.25">
      <c r="A902" s="917">
        <v>40379</v>
      </c>
      <c r="B902" s="926">
        <v>4</v>
      </c>
      <c r="C902" s="926">
        <v>2</v>
      </c>
      <c r="D902" s="924">
        <v>0</v>
      </c>
    </row>
    <row r="903" spans="1:4" x14ac:dyDescent="0.25">
      <c r="A903" s="917">
        <v>40380</v>
      </c>
      <c r="B903" s="926">
        <v>3</v>
      </c>
      <c r="C903" s="926">
        <v>6</v>
      </c>
      <c r="D903" s="924">
        <v>4</v>
      </c>
    </row>
    <row r="904" spans="1:4" x14ac:dyDescent="0.25">
      <c r="A904" s="917">
        <v>40381</v>
      </c>
      <c r="B904" s="926">
        <v>2</v>
      </c>
      <c r="C904" s="926">
        <v>18</v>
      </c>
      <c r="D904" s="924">
        <v>17</v>
      </c>
    </row>
    <row r="905" spans="1:4" x14ac:dyDescent="0.25">
      <c r="A905" s="917">
        <v>40381</v>
      </c>
      <c r="B905" s="926">
        <v>1</v>
      </c>
      <c r="C905" s="926">
        <v>14</v>
      </c>
      <c r="D905" s="924">
        <v>12</v>
      </c>
    </row>
    <row r="906" spans="1:4" x14ac:dyDescent="0.25">
      <c r="A906" s="917">
        <v>40382</v>
      </c>
      <c r="B906" s="926">
        <v>4</v>
      </c>
      <c r="C906" s="926">
        <v>1</v>
      </c>
      <c r="D906" s="924">
        <v>0</v>
      </c>
    </row>
    <row r="907" spans="1:4" x14ac:dyDescent="0.25">
      <c r="A907" s="917">
        <v>40383</v>
      </c>
      <c r="B907" s="926">
        <v>3</v>
      </c>
      <c r="C907" s="926">
        <v>6</v>
      </c>
      <c r="D907" s="924">
        <v>6</v>
      </c>
    </row>
    <row r="908" spans="1:4" x14ac:dyDescent="0.25">
      <c r="A908" s="917">
        <v>40384</v>
      </c>
      <c r="B908" s="926">
        <v>2</v>
      </c>
      <c r="C908" s="926">
        <v>12</v>
      </c>
      <c r="D908" s="924">
        <v>10</v>
      </c>
    </row>
    <row r="909" spans="1:4" x14ac:dyDescent="0.25">
      <c r="A909" s="917">
        <v>40384</v>
      </c>
      <c r="B909" s="926">
        <v>1</v>
      </c>
      <c r="C909" s="926">
        <v>15</v>
      </c>
      <c r="D909" s="924">
        <v>13</v>
      </c>
    </row>
    <row r="910" spans="1:4" x14ac:dyDescent="0.25">
      <c r="A910" s="917">
        <v>40385</v>
      </c>
      <c r="B910" s="926">
        <v>4</v>
      </c>
      <c r="C910" s="926">
        <v>1</v>
      </c>
      <c r="D910" s="924">
        <v>0</v>
      </c>
    </row>
    <row r="911" spans="1:4" x14ac:dyDescent="0.25">
      <c r="A911" s="917">
        <v>40386</v>
      </c>
      <c r="B911" s="926">
        <v>3</v>
      </c>
      <c r="C911" s="926">
        <v>9</v>
      </c>
      <c r="D911" s="924">
        <v>4</v>
      </c>
    </row>
    <row r="912" spans="1:4" x14ac:dyDescent="0.25">
      <c r="A912" s="917">
        <v>40387</v>
      </c>
      <c r="B912" s="926">
        <v>2</v>
      </c>
      <c r="C912" s="926">
        <v>7</v>
      </c>
      <c r="D912" s="924">
        <v>7</v>
      </c>
    </row>
    <row r="913" spans="1:4" x14ac:dyDescent="0.25">
      <c r="A913" s="917">
        <v>40387</v>
      </c>
      <c r="B913" s="926">
        <v>1</v>
      </c>
      <c r="C913" s="926">
        <v>4</v>
      </c>
      <c r="D913" s="924">
        <v>4</v>
      </c>
    </row>
    <row r="914" spans="1:4" x14ac:dyDescent="0.25">
      <c r="A914" s="917">
        <v>40388</v>
      </c>
      <c r="B914" s="926">
        <v>4</v>
      </c>
      <c r="C914" s="926">
        <v>0</v>
      </c>
      <c r="D914" s="924">
        <v>0</v>
      </c>
    </row>
    <row r="915" spans="1:4" x14ac:dyDescent="0.25">
      <c r="A915" s="917">
        <v>40389</v>
      </c>
      <c r="B915" s="926">
        <v>3</v>
      </c>
      <c r="C915" s="926">
        <v>5</v>
      </c>
      <c r="D915" s="924">
        <v>4</v>
      </c>
    </row>
    <row r="916" spans="1:4" x14ac:dyDescent="0.25">
      <c r="A916" s="917">
        <v>40390</v>
      </c>
      <c r="B916" s="926">
        <v>2</v>
      </c>
      <c r="C916" s="926">
        <v>5</v>
      </c>
      <c r="D916" s="924">
        <v>4</v>
      </c>
    </row>
    <row r="917" spans="1:4" x14ac:dyDescent="0.25">
      <c r="A917" s="917">
        <v>40390</v>
      </c>
      <c r="B917" s="926">
        <v>1</v>
      </c>
      <c r="C917" s="926">
        <v>13</v>
      </c>
      <c r="D917" s="924">
        <v>10</v>
      </c>
    </row>
    <row r="918" spans="1:4" x14ac:dyDescent="0.25">
      <c r="A918" s="917">
        <v>40391</v>
      </c>
      <c r="B918" s="926">
        <v>4</v>
      </c>
      <c r="C918" s="926">
        <v>3</v>
      </c>
      <c r="D918" s="924">
        <v>1</v>
      </c>
    </row>
    <row r="919" spans="1:4" x14ac:dyDescent="0.25">
      <c r="A919" s="917">
        <v>40392</v>
      </c>
      <c r="B919" s="926">
        <v>3</v>
      </c>
      <c r="C919" s="926">
        <v>2</v>
      </c>
      <c r="D919" s="924">
        <v>1</v>
      </c>
    </row>
    <row r="920" spans="1:4" x14ac:dyDescent="0.25">
      <c r="A920" s="917">
        <v>40393</v>
      </c>
      <c r="B920" s="926">
        <v>2</v>
      </c>
      <c r="C920" s="926">
        <v>9</v>
      </c>
      <c r="D920" s="924">
        <v>9</v>
      </c>
    </row>
    <row r="921" spans="1:4" x14ac:dyDescent="0.25">
      <c r="A921" s="917">
        <v>40393</v>
      </c>
      <c r="B921" s="926">
        <v>1</v>
      </c>
      <c r="C921" s="926">
        <v>4</v>
      </c>
      <c r="D921" s="924">
        <v>4</v>
      </c>
    </row>
    <row r="922" spans="1:4" x14ac:dyDescent="0.25">
      <c r="A922" s="917">
        <v>40394</v>
      </c>
      <c r="B922" s="926">
        <v>4</v>
      </c>
      <c r="C922" s="926">
        <v>2</v>
      </c>
      <c r="D922" s="924">
        <v>0</v>
      </c>
    </row>
    <row r="923" spans="1:4" x14ac:dyDescent="0.25">
      <c r="A923" s="917">
        <v>40395</v>
      </c>
      <c r="B923" s="926">
        <v>3</v>
      </c>
      <c r="C923" s="926">
        <v>3</v>
      </c>
      <c r="D923" s="924">
        <v>2</v>
      </c>
    </row>
    <row r="924" spans="1:4" x14ac:dyDescent="0.25">
      <c r="A924" s="917">
        <v>40396</v>
      </c>
      <c r="B924" s="926">
        <v>2</v>
      </c>
      <c r="C924" s="926">
        <v>3</v>
      </c>
      <c r="D924" s="924">
        <v>3</v>
      </c>
    </row>
    <row r="925" spans="1:4" x14ac:dyDescent="0.25">
      <c r="A925" s="917">
        <v>40396</v>
      </c>
      <c r="B925" s="926">
        <v>1</v>
      </c>
      <c r="C925" s="926">
        <v>5</v>
      </c>
      <c r="D925" s="924">
        <v>4</v>
      </c>
    </row>
    <row r="926" spans="1:4" x14ac:dyDescent="0.25">
      <c r="A926" s="917">
        <v>40397</v>
      </c>
      <c r="B926" s="926">
        <v>4</v>
      </c>
      <c r="C926" s="926">
        <v>1</v>
      </c>
      <c r="D926" s="924">
        <v>1</v>
      </c>
    </row>
    <row r="927" spans="1:4" x14ac:dyDescent="0.25">
      <c r="A927" s="917">
        <v>40398</v>
      </c>
      <c r="B927" s="926">
        <v>3</v>
      </c>
      <c r="C927" s="926">
        <v>2</v>
      </c>
      <c r="D927" s="924">
        <v>1</v>
      </c>
    </row>
    <row r="928" spans="1:4" x14ac:dyDescent="0.25">
      <c r="A928" s="917">
        <v>40399</v>
      </c>
      <c r="B928" s="926">
        <v>2</v>
      </c>
      <c r="C928" s="926">
        <v>7</v>
      </c>
      <c r="D928" s="924">
        <v>5</v>
      </c>
    </row>
    <row r="929" spans="1:4" x14ac:dyDescent="0.25">
      <c r="A929" s="917">
        <v>40399</v>
      </c>
      <c r="B929" s="926">
        <v>1</v>
      </c>
      <c r="C929" s="926">
        <v>1</v>
      </c>
      <c r="D929" s="924">
        <v>1</v>
      </c>
    </row>
    <row r="930" spans="1:4" x14ac:dyDescent="0.25">
      <c r="A930" s="917">
        <v>40400</v>
      </c>
      <c r="B930" s="926">
        <v>4</v>
      </c>
      <c r="C930" s="926">
        <v>0</v>
      </c>
      <c r="D930" s="924">
        <v>0</v>
      </c>
    </row>
    <row r="931" spans="1:4" x14ac:dyDescent="0.25">
      <c r="A931" s="917">
        <v>40401</v>
      </c>
      <c r="B931" s="926">
        <v>3</v>
      </c>
      <c r="C931" s="926">
        <v>3</v>
      </c>
      <c r="D931" s="924">
        <v>2</v>
      </c>
    </row>
    <row r="932" spans="1:4" x14ac:dyDescent="0.25">
      <c r="A932" s="917">
        <v>40402</v>
      </c>
      <c r="B932" s="926">
        <v>2</v>
      </c>
      <c r="C932" s="926">
        <v>2</v>
      </c>
      <c r="D932" s="924">
        <v>2</v>
      </c>
    </row>
    <row r="933" spans="1:4" x14ac:dyDescent="0.25">
      <c r="A933" s="917">
        <v>40402</v>
      </c>
      <c r="B933" s="926">
        <v>1</v>
      </c>
      <c r="C933" s="926">
        <v>1</v>
      </c>
      <c r="D933" s="924">
        <v>1</v>
      </c>
    </row>
    <row r="934" spans="1:4" x14ac:dyDescent="0.25">
      <c r="A934" s="917">
        <v>40403</v>
      </c>
      <c r="B934" s="926">
        <v>4</v>
      </c>
      <c r="C934" s="926">
        <v>0</v>
      </c>
      <c r="D934" s="924">
        <v>0</v>
      </c>
    </row>
    <row r="935" spans="1:4" x14ac:dyDescent="0.25">
      <c r="A935" s="917">
        <v>40404</v>
      </c>
      <c r="B935" s="926">
        <v>3</v>
      </c>
      <c r="C935" s="926">
        <v>0</v>
      </c>
      <c r="D935" s="924">
        <v>0</v>
      </c>
    </row>
    <row r="936" spans="1:4" x14ac:dyDescent="0.25">
      <c r="A936" s="917">
        <v>40405</v>
      </c>
      <c r="B936" s="926">
        <v>2</v>
      </c>
      <c r="C936" s="926">
        <v>2</v>
      </c>
      <c r="D936" s="924">
        <v>2</v>
      </c>
    </row>
    <row r="937" spans="1:4" x14ac:dyDescent="0.25">
      <c r="A937" s="917">
        <v>40405</v>
      </c>
      <c r="B937" s="926">
        <v>1</v>
      </c>
      <c r="C937" s="926">
        <v>2</v>
      </c>
      <c r="D937" s="924">
        <v>2</v>
      </c>
    </row>
    <row r="938" spans="1:4" x14ac:dyDescent="0.25">
      <c r="A938" s="917">
        <v>40406</v>
      </c>
      <c r="B938" s="926">
        <v>4</v>
      </c>
      <c r="C938" s="926">
        <v>0</v>
      </c>
      <c r="D938" s="924">
        <v>0</v>
      </c>
    </row>
    <row r="939" spans="1:4" x14ac:dyDescent="0.25">
      <c r="A939" s="917">
        <v>40407</v>
      </c>
      <c r="B939" s="926">
        <v>3</v>
      </c>
      <c r="C939" s="926">
        <v>2</v>
      </c>
      <c r="D939" s="924">
        <v>0</v>
      </c>
    </row>
    <row r="940" spans="1:4" x14ac:dyDescent="0.25">
      <c r="A940" s="917">
        <v>40408</v>
      </c>
      <c r="B940" s="926">
        <v>2</v>
      </c>
      <c r="C940" s="926">
        <v>2</v>
      </c>
      <c r="D940" s="924">
        <v>1</v>
      </c>
    </row>
    <row r="941" spans="1:4" x14ac:dyDescent="0.25">
      <c r="A941" s="917">
        <v>40408</v>
      </c>
      <c r="B941" s="926">
        <v>1</v>
      </c>
      <c r="C941" s="926">
        <v>2</v>
      </c>
      <c r="D941" s="924">
        <v>2</v>
      </c>
    </row>
    <row r="942" spans="1:4" x14ac:dyDescent="0.25">
      <c r="A942" s="917">
        <v>40409</v>
      </c>
      <c r="B942" s="926">
        <v>4</v>
      </c>
      <c r="C942" s="926">
        <v>0</v>
      </c>
      <c r="D942" s="924">
        <v>0</v>
      </c>
    </row>
    <row r="943" spans="1:4" x14ac:dyDescent="0.25">
      <c r="A943" s="917">
        <v>40410</v>
      </c>
      <c r="B943" s="926">
        <v>3</v>
      </c>
      <c r="C943" s="926">
        <v>2</v>
      </c>
      <c r="D943" s="924">
        <v>1</v>
      </c>
    </row>
    <row r="944" spans="1:4" x14ac:dyDescent="0.25">
      <c r="A944" s="917">
        <v>40411</v>
      </c>
      <c r="B944" s="926">
        <v>2</v>
      </c>
      <c r="C944" s="926">
        <v>0</v>
      </c>
      <c r="D944" s="924">
        <v>0</v>
      </c>
    </row>
    <row r="945" spans="1:5" x14ac:dyDescent="0.25">
      <c r="A945" s="917">
        <v>40411</v>
      </c>
      <c r="B945" s="926">
        <v>1</v>
      </c>
      <c r="C945" s="926">
        <v>2</v>
      </c>
      <c r="D945" s="924">
        <v>0</v>
      </c>
    </row>
    <row r="946" spans="1:5" x14ac:dyDescent="0.25">
      <c r="A946" s="917">
        <v>40412</v>
      </c>
      <c r="B946" s="926">
        <v>4</v>
      </c>
      <c r="C946" s="926">
        <v>0</v>
      </c>
      <c r="D946" s="924">
        <v>0</v>
      </c>
    </row>
    <row r="947" spans="1:5" x14ac:dyDescent="0.25">
      <c r="A947" s="917">
        <v>40413</v>
      </c>
      <c r="B947" s="926">
        <v>3</v>
      </c>
      <c r="C947" s="926">
        <v>0</v>
      </c>
      <c r="D947" s="924">
        <v>0</v>
      </c>
    </row>
    <row r="948" spans="1:5" x14ac:dyDescent="0.25">
      <c r="A948" s="917">
        <v>40414</v>
      </c>
      <c r="B948" s="926">
        <v>2</v>
      </c>
      <c r="C948" s="926">
        <v>0</v>
      </c>
      <c r="D948" s="924">
        <v>0</v>
      </c>
    </row>
    <row r="949" spans="1:5" x14ac:dyDescent="0.25">
      <c r="A949" s="917">
        <v>40414</v>
      </c>
      <c r="B949" s="926">
        <v>1</v>
      </c>
      <c r="C949" s="926">
        <v>2</v>
      </c>
      <c r="D949" s="924">
        <v>2</v>
      </c>
    </row>
    <row r="950" spans="1:5" x14ac:dyDescent="0.25">
      <c r="A950" s="917">
        <v>40415</v>
      </c>
      <c r="B950" s="926">
        <v>4</v>
      </c>
      <c r="C950" s="926">
        <v>0</v>
      </c>
      <c r="D950" s="924">
        <v>0</v>
      </c>
    </row>
    <row r="951" spans="1:5" x14ac:dyDescent="0.25">
      <c r="A951" s="917">
        <v>40416</v>
      </c>
      <c r="B951" s="926">
        <v>3</v>
      </c>
      <c r="C951" s="926">
        <v>0</v>
      </c>
      <c r="D951" s="924">
        <v>0</v>
      </c>
    </row>
    <row r="952" spans="1:5" x14ac:dyDescent="0.25">
      <c r="A952" s="917">
        <v>40417</v>
      </c>
      <c r="B952" s="926">
        <v>2</v>
      </c>
      <c r="C952" s="926">
        <v>1</v>
      </c>
      <c r="D952" s="924">
        <v>1</v>
      </c>
    </row>
    <row r="953" spans="1:5" x14ac:dyDescent="0.25">
      <c r="A953" s="919">
        <v>40417</v>
      </c>
      <c r="B953" s="925">
        <v>1</v>
      </c>
      <c r="C953" s="925">
        <v>1</v>
      </c>
      <c r="D953" s="922">
        <v>1</v>
      </c>
      <c r="E953" s="70">
        <f>SUM(D798:D953)</f>
        <v>658</v>
      </c>
    </row>
    <row r="954" spans="1:5" x14ac:dyDescent="0.25">
      <c r="A954" s="917">
        <v>40665</v>
      </c>
      <c r="B954" s="926">
        <v>4</v>
      </c>
      <c r="C954" s="926">
        <v>0</v>
      </c>
      <c r="D954" s="924">
        <v>0</v>
      </c>
    </row>
    <row r="955" spans="1:5" x14ac:dyDescent="0.25">
      <c r="A955" s="917">
        <v>40666</v>
      </c>
      <c r="B955" s="926">
        <v>3</v>
      </c>
      <c r="C955" s="926">
        <v>0</v>
      </c>
      <c r="D955" s="924">
        <v>0</v>
      </c>
    </row>
    <row r="956" spans="1:5" x14ac:dyDescent="0.25">
      <c r="A956" s="917">
        <v>40667</v>
      </c>
      <c r="B956" s="926">
        <v>2</v>
      </c>
      <c r="C956" s="926">
        <v>1</v>
      </c>
      <c r="D956" s="924">
        <v>1</v>
      </c>
    </row>
    <row r="957" spans="1:5" x14ac:dyDescent="0.25">
      <c r="A957" s="917">
        <v>40667</v>
      </c>
      <c r="B957" s="926">
        <v>1</v>
      </c>
      <c r="C957" s="926">
        <v>0</v>
      </c>
      <c r="D957" s="924">
        <v>0</v>
      </c>
    </row>
    <row r="958" spans="1:5" x14ac:dyDescent="0.25">
      <c r="A958" s="917">
        <v>40668</v>
      </c>
      <c r="B958" s="926">
        <v>4</v>
      </c>
      <c r="C958" s="926">
        <v>0</v>
      </c>
      <c r="D958" s="924">
        <v>0</v>
      </c>
    </row>
    <row r="959" spans="1:5" x14ac:dyDescent="0.25">
      <c r="A959" s="917">
        <v>40669</v>
      </c>
      <c r="B959" s="926">
        <v>3</v>
      </c>
      <c r="C959" s="926">
        <v>2</v>
      </c>
      <c r="D959" s="924">
        <v>1</v>
      </c>
    </row>
    <row r="960" spans="1:5" x14ac:dyDescent="0.25">
      <c r="A960" s="917">
        <v>40670</v>
      </c>
      <c r="B960" s="926">
        <v>2</v>
      </c>
      <c r="C960" s="926">
        <v>0</v>
      </c>
      <c r="D960" s="924">
        <v>0</v>
      </c>
    </row>
    <row r="961" spans="1:4" x14ac:dyDescent="0.25">
      <c r="A961" s="917">
        <v>40670</v>
      </c>
      <c r="B961" s="926">
        <v>1</v>
      </c>
      <c r="C961" s="926">
        <v>1</v>
      </c>
      <c r="D961" s="924">
        <v>0</v>
      </c>
    </row>
    <row r="962" spans="1:4" x14ac:dyDescent="0.25">
      <c r="A962" s="917">
        <v>40671</v>
      </c>
      <c r="B962" s="926">
        <v>4</v>
      </c>
      <c r="C962" s="926">
        <v>0</v>
      </c>
      <c r="D962" s="924">
        <v>0</v>
      </c>
    </row>
    <row r="963" spans="1:4" x14ac:dyDescent="0.25">
      <c r="A963" s="917">
        <v>40672</v>
      </c>
      <c r="B963" s="926">
        <v>3</v>
      </c>
      <c r="C963" s="926">
        <v>0</v>
      </c>
      <c r="D963" s="924">
        <v>0</v>
      </c>
    </row>
    <row r="964" spans="1:4" x14ac:dyDescent="0.25">
      <c r="A964" s="917">
        <v>40673</v>
      </c>
      <c r="B964" s="926">
        <v>2</v>
      </c>
      <c r="C964" s="926">
        <v>0</v>
      </c>
      <c r="D964" s="924">
        <v>0</v>
      </c>
    </row>
    <row r="965" spans="1:4" x14ac:dyDescent="0.25">
      <c r="A965" s="917">
        <v>40673</v>
      </c>
      <c r="B965" s="926">
        <v>1</v>
      </c>
      <c r="C965" s="926">
        <v>1</v>
      </c>
      <c r="D965" s="924">
        <v>1</v>
      </c>
    </row>
    <row r="966" spans="1:4" x14ac:dyDescent="0.25">
      <c r="A966" s="917">
        <v>40674</v>
      </c>
      <c r="B966" s="926">
        <v>4</v>
      </c>
      <c r="C966" s="926">
        <v>0</v>
      </c>
      <c r="D966" s="924">
        <v>0</v>
      </c>
    </row>
    <row r="967" spans="1:4" x14ac:dyDescent="0.25">
      <c r="A967" s="917">
        <v>40675</v>
      </c>
      <c r="B967" s="926">
        <v>3</v>
      </c>
      <c r="C967" s="926">
        <v>0</v>
      </c>
      <c r="D967" s="924">
        <v>0</v>
      </c>
    </row>
    <row r="968" spans="1:4" x14ac:dyDescent="0.25">
      <c r="A968" s="917">
        <v>40676</v>
      </c>
      <c r="B968" s="926">
        <v>2</v>
      </c>
      <c r="C968" s="926">
        <v>0</v>
      </c>
      <c r="D968" s="924">
        <v>0</v>
      </c>
    </row>
    <row r="969" spans="1:4" x14ac:dyDescent="0.25">
      <c r="A969" s="917">
        <v>40676</v>
      </c>
      <c r="B969" s="926">
        <v>1</v>
      </c>
      <c r="C969" s="926">
        <v>0</v>
      </c>
      <c r="D969" s="924">
        <v>0</v>
      </c>
    </row>
    <row r="970" spans="1:4" x14ac:dyDescent="0.25">
      <c r="A970" s="917">
        <v>40677</v>
      </c>
      <c r="B970" s="926">
        <v>4</v>
      </c>
      <c r="C970" s="926">
        <v>0</v>
      </c>
      <c r="D970" s="924">
        <v>0</v>
      </c>
    </row>
    <row r="971" spans="1:4" x14ac:dyDescent="0.25">
      <c r="A971" s="917">
        <v>40678</v>
      </c>
      <c r="B971" s="926">
        <v>3</v>
      </c>
      <c r="C971" s="926">
        <v>0</v>
      </c>
      <c r="D971" s="924">
        <v>0</v>
      </c>
    </row>
    <row r="972" spans="1:4" x14ac:dyDescent="0.25">
      <c r="A972" s="917">
        <v>40679</v>
      </c>
      <c r="B972" s="926">
        <v>2</v>
      </c>
      <c r="C972" s="926">
        <v>0</v>
      </c>
      <c r="D972" s="924">
        <v>0</v>
      </c>
    </row>
    <row r="973" spans="1:4" x14ac:dyDescent="0.25">
      <c r="A973" s="917">
        <v>40679</v>
      </c>
      <c r="B973" s="926">
        <v>1</v>
      </c>
      <c r="C973" s="926">
        <v>0</v>
      </c>
      <c r="D973" s="924">
        <v>0</v>
      </c>
    </row>
    <row r="974" spans="1:4" x14ac:dyDescent="0.25">
      <c r="A974" s="917">
        <v>40680</v>
      </c>
      <c r="B974" s="926">
        <v>4</v>
      </c>
      <c r="C974" s="926">
        <v>0</v>
      </c>
      <c r="D974" s="924">
        <v>0</v>
      </c>
    </row>
    <row r="975" spans="1:4" x14ac:dyDescent="0.25">
      <c r="A975" s="917">
        <v>40681</v>
      </c>
      <c r="B975" s="926">
        <v>3</v>
      </c>
      <c r="C975" s="926">
        <v>0</v>
      </c>
      <c r="D975" s="924">
        <v>0</v>
      </c>
    </row>
    <row r="976" spans="1:4" x14ac:dyDescent="0.25">
      <c r="A976" s="917">
        <v>40682</v>
      </c>
      <c r="B976" s="926">
        <v>2</v>
      </c>
      <c r="C976" s="926">
        <v>0</v>
      </c>
      <c r="D976" s="924">
        <v>0</v>
      </c>
    </row>
    <row r="977" spans="1:4" x14ac:dyDescent="0.25">
      <c r="A977" s="917">
        <v>40682</v>
      </c>
      <c r="B977" s="926">
        <v>1</v>
      </c>
      <c r="C977" s="926">
        <v>0</v>
      </c>
      <c r="D977" s="924">
        <v>0</v>
      </c>
    </row>
    <row r="978" spans="1:4" x14ac:dyDescent="0.25">
      <c r="A978" s="917">
        <v>40683</v>
      </c>
      <c r="B978" s="926">
        <v>4</v>
      </c>
      <c r="C978" s="926">
        <v>0</v>
      </c>
      <c r="D978" s="924">
        <v>0</v>
      </c>
    </row>
    <row r="979" spans="1:4" x14ac:dyDescent="0.25">
      <c r="A979" s="917">
        <v>40684</v>
      </c>
      <c r="B979" s="926">
        <v>3</v>
      </c>
      <c r="C979" s="926">
        <v>0</v>
      </c>
      <c r="D979" s="924">
        <v>0</v>
      </c>
    </row>
    <row r="980" spans="1:4" x14ac:dyDescent="0.25">
      <c r="A980" s="917">
        <v>40685</v>
      </c>
      <c r="B980" s="926">
        <v>2</v>
      </c>
      <c r="C980" s="926">
        <v>0</v>
      </c>
      <c r="D980" s="924">
        <v>0</v>
      </c>
    </row>
    <row r="981" spans="1:4" x14ac:dyDescent="0.25">
      <c r="A981" s="917">
        <v>40685</v>
      </c>
      <c r="B981" s="926">
        <v>1</v>
      </c>
      <c r="C981" s="926">
        <v>0</v>
      </c>
      <c r="D981" s="924">
        <v>0</v>
      </c>
    </row>
    <row r="982" spans="1:4" x14ac:dyDescent="0.25">
      <c r="A982" s="917">
        <v>40686</v>
      </c>
      <c r="B982" s="926">
        <v>4</v>
      </c>
      <c r="C982" s="926">
        <v>0</v>
      </c>
      <c r="D982" s="924">
        <v>0</v>
      </c>
    </row>
    <row r="983" spans="1:4" x14ac:dyDescent="0.25">
      <c r="A983" s="917">
        <v>40687</v>
      </c>
      <c r="B983" s="926">
        <v>3</v>
      </c>
      <c r="C983" s="926">
        <v>1</v>
      </c>
      <c r="D983" s="924">
        <v>0</v>
      </c>
    </row>
    <row r="984" spans="1:4" x14ac:dyDescent="0.25">
      <c r="A984" s="917">
        <v>40688</v>
      </c>
      <c r="B984" s="926">
        <v>2</v>
      </c>
      <c r="C984" s="926">
        <v>0</v>
      </c>
      <c r="D984" s="924">
        <v>0</v>
      </c>
    </row>
    <row r="985" spans="1:4" x14ac:dyDescent="0.25">
      <c r="A985" s="917">
        <v>40688</v>
      </c>
      <c r="B985" s="926">
        <v>1</v>
      </c>
      <c r="C985" s="926">
        <v>0</v>
      </c>
      <c r="D985" s="924">
        <v>0</v>
      </c>
    </row>
    <row r="986" spans="1:4" x14ac:dyDescent="0.25">
      <c r="A986" s="917">
        <v>40689</v>
      </c>
      <c r="B986" s="926">
        <v>4</v>
      </c>
      <c r="C986" s="926">
        <v>0</v>
      </c>
      <c r="D986" s="924">
        <v>0</v>
      </c>
    </row>
    <row r="987" spans="1:4" x14ac:dyDescent="0.25">
      <c r="A987" s="917">
        <v>40690</v>
      </c>
      <c r="B987" s="926">
        <v>3</v>
      </c>
      <c r="C987" s="926">
        <v>0</v>
      </c>
      <c r="D987" s="924">
        <v>0</v>
      </c>
    </row>
    <row r="988" spans="1:4" x14ac:dyDescent="0.25">
      <c r="A988" s="917">
        <v>40691</v>
      </c>
      <c r="B988" s="926">
        <v>2</v>
      </c>
      <c r="C988" s="926">
        <v>0</v>
      </c>
      <c r="D988" s="924">
        <v>0</v>
      </c>
    </row>
    <row r="989" spans="1:4" x14ac:dyDescent="0.25">
      <c r="A989" s="917">
        <v>40691</v>
      </c>
      <c r="B989" s="926">
        <v>1</v>
      </c>
      <c r="C989" s="926">
        <v>1</v>
      </c>
      <c r="D989" s="924">
        <v>1</v>
      </c>
    </row>
    <row r="990" spans="1:4" x14ac:dyDescent="0.25">
      <c r="A990" s="917">
        <v>40692</v>
      </c>
      <c r="B990" s="926">
        <v>4</v>
      </c>
      <c r="C990" s="926">
        <v>0</v>
      </c>
      <c r="D990" s="924">
        <v>0</v>
      </c>
    </row>
    <row r="991" spans="1:4" x14ac:dyDescent="0.25">
      <c r="A991" s="917">
        <v>40693</v>
      </c>
      <c r="B991" s="926">
        <v>3</v>
      </c>
      <c r="C991" s="926">
        <v>0</v>
      </c>
      <c r="D991" s="924">
        <v>0</v>
      </c>
    </row>
    <row r="992" spans="1:4" x14ac:dyDescent="0.25">
      <c r="A992" s="917">
        <v>40694</v>
      </c>
      <c r="B992" s="926">
        <v>2</v>
      </c>
      <c r="C992" s="926">
        <v>1</v>
      </c>
      <c r="D992" s="924">
        <v>1</v>
      </c>
    </row>
    <row r="993" spans="1:4" x14ac:dyDescent="0.25">
      <c r="A993" s="917">
        <v>40694</v>
      </c>
      <c r="B993" s="926">
        <v>1</v>
      </c>
      <c r="C993" s="926">
        <v>0</v>
      </c>
      <c r="D993" s="924">
        <v>0</v>
      </c>
    </row>
    <row r="994" spans="1:4" x14ac:dyDescent="0.25">
      <c r="A994" s="917">
        <v>40695</v>
      </c>
      <c r="B994" s="926">
        <v>4</v>
      </c>
      <c r="C994" s="926">
        <v>0</v>
      </c>
      <c r="D994" s="924">
        <v>0</v>
      </c>
    </row>
    <row r="995" spans="1:4" x14ac:dyDescent="0.25">
      <c r="A995" s="917">
        <v>40696</v>
      </c>
      <c r="B995" s="926">
        <v>3</v>
      </c>
      <c r="C995" s="926">
        <v>0</v>
      </c>
      <c r="D995" s="924">
        <v>0</v>
      </c>
    </row>
    <row r="996" spans="1:4" x14ac:dyDescent="0.25">
      <c r="A996" s="917">
        <v>40697</v>
      </c>
      <c r="B996" s="926">
        <v>2</v>
      </c>
      <c r="C996" s="926">
        <v>2</v>
      </c>
      <c r="D996" s="924">
        <v>1</v>
      </c>
    </row>
    <row r="997" spans="1:4" x14ac:dyDescent="0.25">
      <c r="A997" s="917">
        <v>40697</v>
      </c>
      <c r="B997" s="926">
        <v>1</v>
      </c>
      <c r="C997" s="926">
        <v>1</v>
      </c>
      <c r="D997" s="924">
        <v>1</v>
      </c>
    </row>
    <row r="998" spans="1:4" x14ac:dyDescent="0.25">
      <c r="A998" s="917">
        <v>40698</v>
      </c>
      <c r="B998" s="926">
        <v>4</v>
      </c>
      <c r="C998" s="926">
        <v>0</v>
      </c>
      <c r="D998" s="924">
        <v>0</v>
      </c>
    </row>
    <row r="999" spans="1:4" x14ac:dyDescent="0.25">
      <c r="A999" s="917">
        <v>40699</v>
      </c>
      <c r="B999" s="926">
        <v>3</v>
      </c>
      <c r="C999" s="926">
        <v>1</v>
      </c>
      <c r="D999" s="924">
        <v>1</v>
      </c>
    </row>
    <row r="1000" spans="1:4" x14ac:dyDescent="0.25">
      <c r="A1000" s="917">
        <v>40700</v>
      </c>
      <c r="B1000" s="926">
        <v>2</v>
      </c>
      <c r="C1000" s="926">
        <v>1</v>
      </c>
      <c r="D1000" s="924">
        <v>0</v>
      </c>
    </row>
    <row r="1001" spans="1:4" x14ac:dyDescent="0.25">
      <c r="A1001" s="917">
        <v>40700</v>
      </c>
      <c r="B1001" s="926">
        <v>1</v>
      </c>
      <c r="C1001" s="926">
        <v>1</v>
      </c>
      <c r="D1001" s="924">
        <v>1</v>
      </c>
    </row>
    <row r="1002" spans="1:4" x14ac:dyDescent="0.25">
      <c r="A1002" s="917">
        <v>40701</v>
      </c>
      <c r="B1002" s="926">
        <v>4</v>
      </c>
      <c r="C1002" s="926">
        <v>0</v>
      </c>
      <c r="D1002" s="924">
        <v>0</v>
      </c>
    </row>
    <row r="1003" spans="1:4" x14ac:dyDescent="0.25">
      <c r="A1003" s="917">
        <v>40702</v>
      </c>
      <c r="B1003" s="926">
        <v>3</v>
      </c>
      <c r="C1003" s="926">
        <v>0</v>
      </c>
      <c r="D1003" s="924">
        <v>0</v>
      </c>
    </row>
    <row r="1004" spans="1:4" x14ac:dyDescent="0.25">
      <c r="A1004" s="917">
        <v>40703</v>
      </c>
      <c r="B1004" s="926">
        <v>2</v>
      </c>
      <c r="C1004" s="926">
        <v>0</v>
      </c>
      <c r="D1004" s="924">
        <v>0</v>
      </c>
    </row>
    <row r="1005" spans="1:4" x14ac:dyDescent="0.25">
      <c r="A1005" s="917">
        <v>40703</v>
      </c>
      <c r="B1005" s="926">
        <v>1</v>
      </c>
      <c r="C1005" s="926">
        <v>0</v>
      </c>
      <c r="D1005" s="924">
        <v>0</v>
      </c>
    </row>
    <row r="1006" spans="1:4" x14ac:dyDescent="0.25">
      <c r="A1006" s="917">
        <v>40704</v>
      </c>
      <c r="B1006" s="926">
        <v>4</v>
      </c>
      <c r="C1006" s="926">
        <v>0</v>
      </c>
      <c r="D1006" s="924">
        <v>0</v>
      </c>
    </row>
    <row r="1007" spans="1:4" x14ac:dyDescent="0.25">
      <c r="A1007" s="917">
        <v>40705</v>
      </c>
      <c r="B1007" s="926">
        <v>3</v>
      </c>
      <c r="C1007" s="926">
        <v>1</v>
      </c>
      <c r="D1007" s="924">
        <v>0</v>
      </c>
    </row>
    <row r="1008" spans="1:4" x14ac:dyDescent="0.25">
      <c r="A1008" s="917">
        <v>40706</v>
      </c>
      <c r="B1008" s="926">
        <v>2</v>
      </c>
      <c r="C1008" s="926">
        <v>1</v>
      </c>
      <c r="D1008" s="924">
        <v>1</v>
      </c>
    </row>
    <row r="1009" spans="1:4" x14ac:dyDescent="0.25">
      <c r="A1009" s="917">
        <v>40706</v>
      </c>
      <c r="B1009" s="926">
        <v>1</v>
      </c>
      <c r="C1009" s="926">
        <v>1</v>
      </c>
      <c r="D1009" s="924">
        <v>0</v>
      </c>
    </row>
    <row r="1010" spans="1:4" x14ac:dyDescent="0.25">
      <c r="A1010" s="917">
        <v>40707</v>
      </c>
      <c r="B1010" s="926">
        <v>4</v>
      </c>
      <c r="C1010" s="926">
        <v>0</v>
      </c>
      <c r="D1010" s="924">
        <v>0</v>
      </c>
    </row>
    <row r="1011" spans="1:4" x14ac:dyDescent="0.25">
      <c r="A1011" s="917">
        <v>40708</v>
      </c>
      <c r="B1011" s="926">
        <v>3</v>
      </c>
      <c r="C1011" s="926">
        <v>1</v>
      </c>
      <c r="D1011" s="924">
        <v>0</v>
      </c>
    </row>
    <row r="1012" spans="1:4" x14ac:dyDescent="0.25">
      <c r="A1012" s="917">
        <v>40709</v>
      </c>
      <c r="B1012" s="926">
        <v>2</v>
      </c>
      <c r="C1012" s="926">
        <v>2</v>
      </c>
      <c r="D1012" s="924">
        <v>1</v>
      </c>
    </row>
    <row r="1013" spans="1:4" x14ac:dyDescent="0.25">
      <c r="A1013" s="917">
        <v>40709</v>
      </c>
      <c r="B1013" s="926">
        <v>1</v>
      </c>
      <c r="C1013" s="926">
        <v>2</v>
      </c>
      <c r="D1013" s="924">
        <v>2</v>
      </c>
    </row>
    <row r="1014" spans="1:4" x14ac:dyDescent="0.25">
      <c r="A1014" s="917">
        <v>40710</v>
      </c>
      <c r="B1014" s="926">
        <v>4</v>
      </c>
      <c r="C1014" s="926">
        <v>0</v>
      </c>
      <c r="D1014" s="924">
        <v>0</v>
      </c>
    </row>
    <row r="1015" spans="1:4" x14ac:dyDescent="0.25">
      <c r="A1015" s="917">
        <v>40711</v>
      </c>
      <c r="B1015" s="926">
        <v>3</v>
      </c>
      <c r="C1015" s="926">
        <v>3</v>
      </c>
      <c r="D1015" s="924">
        <v>0</v>
      </c>
    </row>
    <row r="1016" spans="1:4" x14ac:dyDescent="0.25">
      <c r="A1016" s="917">
        <v>40712</v>
      </c>
      <c r="B1016" s="926">
        <v>2</v>
      </c>
      <c r="C1016" s="926">
        <v>2</v>
      </c>
      <c r="D1016" s="924">
        <v>1</v>
      </c>
    </row>
    <row r="1017" spans="1:4" x14ac:dyDescent="0.25">
      <c r="A1017" s="917">
        <v>40712</v>
      </c>
      <c r="B1017" s="926">
        <v>1</v>
      </c>
      <c r="C1017" s="926">
        <v>2</v>
      </c>
      <c r="D1017" s="924">
        <v>1</v>
      </c>
    </row>
    <row r="1018" spans="1:4" x14ac:dyDescent="0.25">
      <c r="A1018" s="917">
        <v>40713</v>
      </c>
      <c r="B1018" s="926">
        <v>4</v>
      </c>
      <c r="C1018" s="926">
        <v>0</v>
      </c>
      <c r="D1018" s="924">
        <v>0</v>
      </c>
    </row>
    <row r="1019" spans="1:4" x14ac:dyDescent="0.25">
      <c r="A1019" s="917">
        <v>40714</v>
      </c>
      <c r="B1019" s="926">
        <v>3</v>
      </c>
      <c r="C1019" s="926">
        <v>3</v>
      </c>
      <c r="D1019" s="924">
        <v>2</v>
      </c>
    </row>
    <row r="1020" spans="1:4" x14ac:dyDescent="0.25">
      <c r="A1020" s="917">
        <v>40715</v>
      </c>
      <c r="B1020" s="926">
        <v>2</v>
      </c>
      <c r="C1020" s="926">
        <v>1</v>
      </c>
      <c r="D1020" s="924">
        <v>1</v>
      </c>
    </row>
    <row r="1021" spans="1:4" x14ac:dyDescent="0.25">
      <c r="A1021" s="917">
        <v>40715</v>
      </c>
      <c r="B1021" s="926">
        <v>1</v>
      </c>
      <c r="C1021" s="926">
        <v>3</v>
      </c>
      <c r="D1021" s="924">
        <v>2</v>
      </c>
    </row>
    <row r="1022" spans="1:4" x14ac:dyDescent="0.25">
      <c r="A1022" s="917">
        <v>40716</v>
      </c>
      <c r="B1022" s="926">
        <v>4</v>
      </c>
      <c r="C1022" s="926">
        <v>2</v>
      </c>
      <c r="D1022" s="924">
        <v>0</v>
      </c>
    </row>
    <row r="1023" spans="1:4" x14ac:dyDescent="0.25">
      <c r="A1023" s="917">
        <v>40717</v>
      </c>
      <c r="B1023" s="926">
        <v>3</v>
      </c>
      <c r="C1023" s="926">
        <v>2</v>
      </c>
      <c r="D1023" s="924">
        <v>2</v>
      </c>
    </row>
    <row r="1024" spans="1:4" x14ac:dyDescent="0.25">
      <c r="A1024" s="917">
        <v>40718</v>
      </c>
      <c r="B1024" s="926">
        <v>2</v>
      </c>
      <c r="C1024" s="926">
        <v>4</v>
      </c>
      <c r="D1024" s="924">
        <v>3</v>
      </c>
    </row>
    <row r="1025" spans="1:4" x14ac:dyDescent="0.25">
      <c r="A1025" s="917">
        <v>40718</v>
      </c>
      <c r="B1025" s="926">
        <v>1</v>
      </c>
      <c r="C1025" s="926">
        <v>3</v>
      </c>
      <c r="D1025" s="924">
        <v>1</v>
      </c>
    </row>
    <row r="1026" spans="1:4" x14ac:dyDescent="0.25">
      <c r="A1026" s="917">
        <v>40719</v>
      </c>
      <c r="B1026" s="926">
        <v>4</v>
      </c>
      <c r="C1026" s="926">
        <v>1</v>
      </c>
      <c r="D1026" s="924">
        <v>0</v>
      </c>
    </row>
    <row r="1027" spans="1:4" x14ac:dyDescent="0.25">
      <c r="A1027" s="917">
        <v>40720</v>
      </c>
      <c r="B1027" s="926">
        <v>3</v>
      </c>
      <c r="C1027" s="926">
        <v>2</v>
      </c>
      <c r="D1027" s="924">
        <v>1</v>
      </c>
    </row>
    <row r="1028" spans="1:4" x14ac:dyDescent="0.25">
      <c r="A1028" s="917">
        <v>40721</v>
      </c>
      <c r="B1028" s="926">
        <v>2</v>
      </c>
      <c r="C1028" s="926">
        <v>8</v>
      </c>
      <c r="D1028" s="924">
        <v>6</v>
      </c>
    </row>
    <row r="1029" spans="1:4" x14ac:dyDescent="0.25">
      <c r="A1029" s="917">
        <v>40721</v>
      </c>
      <c r="B1029" s="926">
        <v>1</v>
      </c>
      <c r="C1029" s="926">
        <v>7</v>
      </c>
      <c r="D1029" s="924">
        <v>3</v>
      </c>
    </row>
    <row r="1030" spans="1:4" x14ac:dyDescent="0.25">
      <c r="A1030" s="917">
        <v>40722</v>
      </c>
      <c r="B1030" s="926">
        <v>4</v>
      </c>
      <c r="C1030" s="926">
        <v>0</v>
      </c>
      <c r="D1030" s="924">
        <v>0</v>
      </c>
    </row>
    <row r="1031" spans="1:4" x14ac:dyDescent="0.25">
      <c r="A1031" s="917">
        <v>40723</v>
      </c>
      <c r="B1031" s="926">
        <v>3</v>
      </c>
      <c r="C1031" s="926">
        <v>5</v>
      </c>
      <c r="D1031" s="924">
        <v>3</v>
      </c>
    </row>
    <row r="1032" spans="1:4" x14ac:dyDescent="0.25">
      <c r="A1032" s="917">
        <v>40724</v>
      </c>
      <c r="B1032" s="926">
        <v>2</v>
      </c>
      <c r="C1032" s="926">
        <v>9</v>
      </c>
      <c r="D1032" s="924">
        <v>6</v>
      </c>
    </row>
    <row r="1033" spans="1:4" x14ac:dyDescent="0.25">
      <c r="A1033" s="917">
        <v>40724</v>
      </c>
      <c r="B1033" s="926">
        <v>1</v>
      </c>
      <c r="C1033" s="926">
        <v>5</v>
      </c>
      <c r="D1033" s="924">
        <v>5</v>
      </c>
    </row>
    <row r="1034" spans="1:4" x14ac:dyDescent="0.25">
      <c r="A1034" s="917">
        <v>40725</v>
      </c>
      <c r="B1034" s="926">
        <v>4</v>
      </c>
      <c r="C1034" s="926">
        <v>1</v>
      </c>
      <c r="D1034" s="924">
        <v>1</v>
      </c>
    </row>
    <row r="1035" spans="1:4" x14ac:dyDescent="0.25">
      <c r="A1035" s="917">
        <v>40726</v>
      </c>
      <c r="B1035" s="926">
        <v>3</v>
      </c>
      <c r="C1035" s="926">
        <v>5</v>
      </c>
      <c r="D1035" s="924">
        <v>1</v>
      </c>
    </row>
    <row r="1036" spans="1:4" x14ac:dyDescent="0.25">
      <c r="A1036" s="917">
        <v>40727</v>
      </c>
      <c r="B1036" s="926">
        <v>2</v>
      </c>
      <c r="C1036" s="926">
        <v>8</v>
      </c>
      <c r="D1036" s="924">
        <v>7</v>
      </c>
    </row>
    <row r="1037" spans="1:4" x14ac:dyDescent="0.25">
      <c r="A1037" s="917">
        <v>40727</v>
      </c>
      <c r="B1037" s="926">
        <v>1</v>
      </c>
      <c r="C1037" s="926">
        <v>11</v>
      </c>
      <c r="D1037" s="924">
        <v>10</v>
      </c>
    </row>
    <row r="1038" spans="1:4" x14ac:dyDescent="0.25">
      <c r="A1038" s="917">
        <v>40728</v>
      </c>
      <c r="B1038" s="926">
        <v>4</v>
      </c>
      <c r="C1038" s="926">
        <v>0</v>
      </c>
      <c r="D1038" s="924">
        <v>0</v>
      </c>
    </row>
    <row r="1039" spans="1:4" x14ac:dyDescent="0.25">
      <c r="A1039" s="917">
        <v>40729</v>
      </c>
      <c r="B1039" s="926">
        <v>3</v>
      </c>
      <c r="C1039" s="926">
        <v>4</v>
      </c>
      <c r="D1039" s="924">
        <v>2</v>
      </c>
    </row>
    <row r="1040" spans="1:4" x14ac:dyDescent="0.25">
      <c r="A1040" s="917">
        <v>40730</v>
      </c>
      <c r="B1040" s="926">
        <v>2</v>
      </c>
      <c r="C1040" s="926">
        <v>4</v>
      </c>
      <c r="D1040" s="924">
        <v>3</v>
      </c>
    </row>
    <row r="1041" spans="1:4" x14ac:dyDescent="0.25">
      <c r="A1041" s="917">
        <v>40730</v>
      </c>
      <c r="B1041" s="926">
        <v>1</v>
      </c>
      <c r="C1041" s="926">
        <v>11</v>
      </c>
      <c r="D1041" s="924">
        <v>9</v>
      </c>
    </row>
    <row r="1042" spans="1:4" x14ac:dyDescent="0.25">
      <c r="A1042" s="917">
        <v>40731</v>
      </c>
      <c r="B1042" s="926">
        <v>4</v>
      </c>
      <c r="C1042" s="926">
        <v>0</v>
      </c>
      <c r="D1042" s="924">
        <v>0</v>
      </c>
    </row>
    <row r="1043" spans="1:4" x14ac:dyDescent="0.25">
      <c r="A1043" s="917">
        <v>40732</v>
      </c>
      <c r="B1043" s="926">
        <v>3</v>
      </c>
      <c r="C1043" s="926">
        <v>5</v>
      </c>
      <c r="D1043" s="924">
        <v>3</v>
      </c>
    </row>
    <row r="1044" spans="1:4" x14ac:dyDescent="0.25">
      <c r="A1044" s="917">
        <v>40733</v>
      </c>
      <c r="B1044" s="926">
        <v>2</v>
      </c>
      <c r="C1044" s="926">
        <v>12</v>
      </c>
      <c r="D1044" s="924">
        <v>8</v>
      </c>
    </row>
    <row r="1045" spans="1:4" x14ac:dyDescent="0.25">
      <c r="A1045" s="917">
        <v>40733</v>
      </c>
      <c r="B1045" s="926">
        <v>1</v>
      </c>
      <c r="C1045" s="926">
        <v>8</v>
      </c>
      <c r="D1045" s="924">
        <v>7</v>
      </c>
    </row>
    <row r="1046" spans="1:4" x14ac:dyDescent="0.25">
      <c r="A1046" s="917">
        <v>40734</v>
      </c>
      <c r="B1046" s="926">
        <v>4</v>
      </c>
      <c r="C1046" s="926">
        <v>1</v>
      </c>
      <c r="D1046" s="924">
        <v>0</v>
      </c>
    </row>
    <row r="1047" spans="1:4" x14ac:dyDescent="0.25">
      <c r="A1047" s="917">
        <v>40735</v>
      </c>
      <c r="B1047" s="926">
        <v>3</v>
      </c>
      <c r="C1047" s="926">
        <v>5</v>
      </c>
      <c r="D1047" s="924">
        <v>0</v>
      </c>
    </row>
    <row r="1048" spans="1:4" x14ac:dyDescent="0.25">
      <c r="A1048" s="917">
        <v>40736</v>
      </c>
      <c r="B1048" s="926">
        <v>2</v>
      </c>
      <c r="C1048" s="926">
        <v>11</v>
      </c>
      <c r="D1048" s="924">
        <v>8</v>
      </c>
    </row>
    <row r="1049" spans="1:4" x14ac:dyDescent="0.25">
      <c r="A1049" s="917">
        <v>40736</v>
      </c>
      <c r="B1049" s="926">
        <v>1</v>
      </c>
      <c r="C1049" s="926">
        <v>8</v>
      </c>
      <c r="D1049" s="924">
        <v>7</v>
      </c>
    </row>
    <row r="1050" spans="1:4" x14ac:dyDescent="0.25">
      <c r="A1050" s="917">
        <v>40737</v>
      </c>
      <c r="B1050" s="926">
        <v>4</v>
      </c>
      <c r="C1050" s="926">
        <v>4</v>
      </c>
      <c r="D1050" s="924">
        <v>1</v>
      </c>
    </row>
    <row r="1051" spans="1:4" x14ac:dyDescent="0.25">
      <c r="A1051" s="917">
        <v>40738</v>
      </c>
      <c r="B1051" s="926">
        <v>3</v>
      </c>
      <c r="C1051" s="926">
        <v>4</v>
      </c>
      <c r="D1051" s="924">
        <v>2</v>
      </c>
    </row>
    <row r="1052" spans="1:4" x14ac:dyDescent="0.25">
      <c r="A1052" s="917">
        <v>40739</v>
      </c>
      <c r="B1052" s="926">
        <v>2</v>
      </c>
      <c r="C1052" s="926">
        <v>20</v>
      </c>
      <c r="D1052" s="924">
        <v>18</v>
      </c>
    </row>
    <row r="1053" spans="1:4" x14ac:dyDescent="0.25">
      <c r="A1053" s="917">
        <v>40739</v>
      </c>
      <c r="B1053" s="926">
        <v>1</v>
      </c>
      <c r="C1053" s="926">
        <v>7</v>
      </c>
      <c r="D1053" s="924">
        <v>7</v>
      </c>
    </row>
    <row r="1054" spans="1:4" x14ac:dyDescent="0.25">
      <c r="A1054" s="917">
        <v>40740</v>
      </c>
      <c r="B1054" s="926">
        <v>4</v>
      </c>
      <c r="C1054" s="926">
        <v>3</v>
      </c>
      <c r="D1054" s="924">
        <v>0</v>
      </c>
    </row>
    <row r="1055" spans="1:4" x14ac:dyDescent="0.25">
      <c r="A1055" s="917">
        <v>40741</v>
      </c>
      <c r="B1055" s="926">
        <v>3</v>
      </c>
      <c r="C1055" s="926">
        <v>1</v>
      </c>
      <c r="D1055" s="924">
        <v>0</v>
      </c>
    </row>
    <row r="1056" spans="1:4" x14ac:dyDescent="0.25">
      <c r="A1056" s="917">
        <v>40742</v>
      </c>
      <c r="B1056" s="926">
        <v>2</v>
      </c>
      <c r="C1056" s="926">
        <v>10</v>
      </c>
      <c r="D1056" s="924">
        <v>9</v>
      </c>
    </row>
    <row r="1057" spans="1:4" x14ac:dyDescent="0.25">
      <c r="A1057" s="917">
        <v>40742</v>
      </c>
      <c r="B1057" s="926">
        <v>1</v>
      </c>
      <c r="C1057" s="926">
        <v>8</v>
      </c>
      <c r="D1057" s="924">
        <v>7</v>
      </c>
    </row>
    <row r="1058" spans="1:4" x14ac:dyDescent="0.25">
      <c r="A1058" s="917">
        <v>40743</v>
      </c>
      <c r="B1058" s="926">
        <v>4</v>
      </c>
      <c r="C1058" s="926">
        <v>0</v>
      </c>
      <c r="D1058" s="924">
        <v>0</v>
      </c>
    </row>
    <row r="1059" spans="1:4" x14ac:dyDescent="0.25">
      <c r="A1059" s="917">
        <v>40744</v>
      </c>
      <c r="B1059" s="926">
        <v>3</v>
      </c>
      <c r="C1059" s="926">
        <v>5</v>
      </c>
      <c r="D1059" s="924">
        <v>5</v>
      </c>
    </row>
    <row r="1060" spans="1:4" x14ac:dyDescent="0.25">
      <c r="A1060" s="917">
        <v>40745</v>
      </c>
      <c r="B1060" s="926">
        <v>2</v>
      </c>
      <c r="C1060" s="926">
        <v>10</v>
      </c>
      <c r="D1060" s="924">
        <v>9</v>
      </c>
    </row>
    <row r="1061" spans="1:4" x14ac:dyDescent="0.25">
      <c r="A1061" s="917">
        <v>40745</v>
      </c>
      <c r="B1061" s="926">
        <v>1</v>
      </c>
      <c r="C1061" s="926">
        <v>22</v>
      </c>
      <c r="D1061" s="924">
        <v>20</v>
      </c>
    </row>
    <row r="1062" spans="1:4" x14ac:dyDescent="0.25">
      <c r="A1062" s="917">
        <v>40746</v>
      </c>
      <c r="B1062" s="926">
        <v>4</v>
      </c>
      <c r="C1062" s="926">
        <v>0</v>
      </c>
      <c r="D1062" s="924">
        <v>0</v>
      </c>
    </row>
    <row r="1063" spans="1:4" x14ac:dyDescent="0.25">
      <c r="A1063" s="917">
        <v>40747</v>
      </c>
      <c r="B1063" s="926">
        <v>3</v>
      </c>
      <c r="C1063" s="926">
        <v>4</v>
      </c>
      <c r="D1063" s="924">
        <v>3</v>
      </c>
    </row>
    <row r="1064" spans="1:4" x14ac:dyDescent="0.25">
      <c r="A1064" s="917">
        <v>40748</v>
      </c>
      <c r="B1064" s="926">
        <v>2</v>
      </c>
      <c r="C1064" s="926">
        <v>13</v>
      </c>
      <c r="D1064" s="924">
        <v>12</v>
      </c>
    </row>
    <row r="1065" spans="1:4" x14ac:dyDescent="0.25">
      <c r="A1065" s="917">
        <v>40748</v>
      </c>
      <c r="B1065" s="926">
        <v>1</v>
      </c>
      <c r="C1065" s="926">
        <v>13</v>
      </c>
      <c r="D1065" s="924">
        <v>11</v>
      </c>
    </row>
    <row r="1066" spans="1:4" x14ac:dyDescent="0.25">
      <c r="A1066" s="917">
        <v>40749</v>
      </c>
      <c r="B1066" s="926">
        <v>4</v>
      </c>
      <c r="C1066" s="926">
        <v>1</v>
      </c>
      <c r="D1066" s="924">
        <v>0</v>
      </c>
    </row>
    <row r="1067" spans="1:4" x14ac:dyDescent="0.25">
      <c r="A1067" s="917">
        <v>40750</v>
      </c>
      <c r="B1067" s="926">
        <v>3</v>
      </c>
      <c r="C1067" s="926">
        <v>3</v>
      </c>
      <c r="D1067" s="924">
        <v>2</v>
      </c>
    </row>
    <row r="1068" spans="1:4" x14ac:dyDescent="0.25">
      <c r="A1068" s="917">
        <v>40751</v>
      </c>
      <c r="B1068" s="926">
        <v>2</v>
      </c>
      <c r="C1068" s="926">
        <v>7</v>
      </c>
      <c r="D1068" s="924">
        <v>5</v>
      </c>
    </row>
    <row r="1069" spans="1:4" x14ac:dyDescent="0.25">
      <c r="A1069" s="917">
        <v>40751</v>
      </c>
      <c r="B1069" s="926">
        <v>1</v>
      </c>
      <c r="C1069" s="926">
        <v>7</v>
      </c>
      <c r="D1069" s="924">
        <v>7</v>
      </c>
    </row>
    <row r="1070" spans="1:4" x14ac:dyDescent="0.25">
      <c r="A1070" s="917">
        <v>40752</v>
      </c>
      <c r="B1070" s="926">
        <v>4</v>
      </c>
      <c r="C1070" s="926">
        <v>0</v>
      </c>
      <c r="D1070" s="924">
        <v>0</v>
      </c>
    </row>
    <row r="1071" spans="1:4" x14ac:dyDescent="0.25">
      <c r="A1071" s="917">
        <v>40753</v>
      </c>
      <c r="B1071" s="926">
        <v>3</v>
      </c>
      <c r="C1071" s="926">
        <v>5</v>
      </c>
      <c r="D1071" s="924">
        <v>3</v>
      </c>
    </row>
    <row r="1072" spans="1:4" x14ac:dyDescent="0.25">
      <c r="A1072" s="917">
        <v>40754</v>
      </c>
      <c r="B1072" s="926">
        <v>2</v>
      </c>
      <c r="C1072" s="926">
        <v>8</v>
      </c>
      <c r="D1072" s="924">
        <v>7</v>
      </c>
    </row>
    <row r="1073" spans="1:4" x14ac:dyDescent="0.25">
      <c r="A1073" s="917">
        <v>40754</v>
      </c>
      <c r="B1073" s="926">
        <v>1</v>
      </c>
      <c r="C1073" s="926">
        <v>9</v>
      </c>
      <c r="D1073" s="924">
        <v>8</v>
      </c>
    </row>
    <row r="1074" spans="1:4" x14ac:dyDescent="0.25">
      <c r="A1074" s="917">
        <v>40755</v>
      </c>
      <c r="B1074" s="926">
        <v>4</v>
      </c>
      <c r="C1074" s="926">
        <v>0</v>
      </c>
      <c r="D1074" s="924">
        <v>0</v>
      </c>
    </row>
    <row r="1075" spans="1:4" x14ac:dyDescent="0.25">
      <c r="A1075" s="917">
        <v>40756</v>
      </c>
      <c r="B1075" s="926">
        <v>3</v>
      </c>
      <c r="C1075" s="926">
        <v>3</v>
      </c>
      <c r="D1075" s="924">
        <v>1</v>
      </c>
    </row>
    <row r="1076" spans="1:4" x14ac:dyDescent="0.25">
      <c r="A1076" s="917">
        <v>40757</v>
      </c>
      <c r="B1076" s="926">
        <v>2</v>
      </c>
      <c r="C1076" s="926">
        <v>8</v>
      </c>
      <c r="D1076" s="924">
        <v>6</v>
      </c>
    </row>
    <row r="1077" spans="1:4" x14ac:dyDescent="0.25">
      <c r="A1077" s="917">
        <v>40757</v>
      </c>
      <c r="B1077" s="926">
        <v>1</v>
      </c>
      <c r="C1077" s="926">
        <v>7</v>
      </c>
      <c r="D1077" s="924">
        <v>5</v>
      </c>
    </row>
    <row r="1078" spans="1:4" x14ac:dyDescent="0.25">
      <c r="A1078" s="917">
        <v>40758</v>
      </c>
      <c r="B1078" s="926">
        <v>4</v>
      </c>
      <c r="C1078" s="926">
        <v>1</v>
      </c>
      <c r="D1078" s="924">
        <v>0</v>
      </c>
    </row>
    <row r="1079" spans="1:4" x14ac:dyDescent="0.25">
      <c r="A1079" s="917">
        <v>40759</v>
      </c>
      <c r="B1079" s="926">
        <v>3</v>
      </c>
      <c r="C1079" s="926">
        <v>8</v>
      </c>
      <c r="D1079" s="924">
        <v>5</v>
      </c>
    </row>
    <row r="1080" spans="1:4" x14ac:dyDescent="0.25">
      <c r="A1080" s="917">
        <v>40760</v>
      </c>
      <c r="B1080" s="926">
        <v>2</v>
      </c>
      <c r="C1080" s="926">
        <v>9</v>
      </c>
      <c r="D1080" s="924">
        <v>8</v>
      </c>
    </row>
    <row r="1081" spans="1:4" x14ac:dyDescent="0.25">
      <c r="A1081" s="917">
        <v>40760</v>
      </c>
      <c r="B1081" s="926">
        <v>1</v>
      </c>
      <c r="C1081" s="926">
        <v>5</v>
      </c>
      <c r="D1081" s="924">
        <v>3</v>
      </c>
    </row>
    <row r="1082" spans="1:4" x14ac:dyDescent="0.25">
      <c r="A1082" s="917">
        <v>40761</v>
      </c>
      <c r="B1082" s="926">
        <v>4</v>
      </c>
      <c r="C1082" s="926">
        <v>0</v>
      </c>
      <c r="D1082" s="924">
        <v>0</v>
      </c>
    </row>
    <row r="1083" spans="1:4" x14ac:dyDescent="0.25">
      <c r="A1083" s="917">
        <v>40762</v>
      </c>
      <c r="B1083" s="926">
        <v>3</v>
      </c>
      <c r="C1083" s="926">
        <v>1</v>
      </c>
      <c r="D1083" s="924">
        <v>1</v>
      </c>
    </row>
    <row r="1084" spans="1:4" x14ac:dyDescent="0.25">
      <c r="A1084" s="917">
        <v>40763</v>
      </c>
      <c r="B1084" s="926">
        <v>2</v>
      </c>
      <c r="C1084" s="926">
        <v>6</v>
      </c>
      <c r="D1084" s="924">
        <v>5</v>
      </c>
    </row>
    <row r="1085" spans="1:4" x14ac:dyDescent="0.25">
      <c r="A1085" s="917">
        <v>40763</v>
      </c>
      <c r="B1085" s="926">
        <v>1</v>
      </c>
      <c r="C1085" s="926">
        <v>9</v>
      </c>
      <c r="D1085" s="924">
        <v>6</v>
      </c>
    </row>
    <row r="1086" spans="1:4" x14ac:dyDescent="0.25">
      <c r="A1086" s="917">
        <v>40764</v>
      </c>
      <c r="B1086" s="926">
        <v>4</v>
      </c>
      <c r="C1086" s="926">
        <v>0</v>
      </c>
      <c r="D1086" s="924">
        <v>0</v>
      </c>
    </row>
    <row r="1087" spans="1:4" x14ac:dyDescent="0.25">
      <c r="A1087" s="917">
        <v>40765</v>
      </c>
      <c r="B1087" s="926">
        <v>3</v>
      </c>
      <c r="C1087" s="926">
        <v>2</v>
      </c>
      <c r="D1087" s="924">
        <v>2</v>
      </c>
    </row>
    <row r="1088" spans="1:4" x14ac:dyDescent="0.25">
      <c r="A1088" s="917">
        <v>40766</v>
      </c>
      <c r="B1088" s="926">
        <v>2</v>
      </c>
      <c r="C1088" s="926">
        <v>4</v>
      </c>
      <c r="D1088" s="924">
        <v>1</v>
      </c>
    </row>
    <row r="1089" spans="1:4" x14ac:dyDescent="0.25">
      <c r="A1089" s="917">
        <v>40766</v>
      </c>
      <c r="B1089" s="926">
        <v>1</v>
      </c>
      <c r="C1089" s="926">
        <v>3</v>
      </c>
      <c r="D1089" s="924">
        <v>2</v>
      </c>
    </row>
    <row r="1090" spans="1:4" x14ac:dyDescent="0.25">
      <c r="A1090" s="917">
        <v>40767</v>
      </c>
      <c r="B1090" s="926">
        <v>4</v>
      </c>
      <c r="C1090" s="926">
        <v>0</v>
      </c>
      <c r="D1090" s="924">
        <v>0</v>
      </c>
    </row>
    <row r="1091" spans="1:4" x14ac:dyDescent="0.25">
      <c r="A1091" s="917">
        <v>40768</v>
      </c>
      <c r="B1091" s="926">
        <v>3</v>
      </c>
      <c r="C1091" s="926">
        <v>0</v>
      </c>
      <c r="D1091" s="924">
        <v>0</v>
      </c>
    </row>
    <row r="1092" spans="1:4" x14ac:dyDescent="0.25">
      <c r="A1092" s="917">
        <v>40769</v>
      </c>
      <c r="B1092" s="926">
        <v>2</v>
      </c>
      <c r="C1092" s="926">
        <v>4</v>
      </c>
      <c r="D1092" s="924">
        <v>4</v>
      </c>
    </row>
    <row r="1093" spans="1:4" x14ac:dyDescent="0.25">
      <c r="A1093" s="917">
        <v>40769</v>
      </c>
      <c r="B1093" s="926">
        <v>1</v>
      </c>
      <c r="C1093" s="926">
        <v>4</v>
      </c>
      <c r="D1093" s="924">
        <v>3</v>
      </c>
    </row>
    <row r="1094" spans="1:4" x14ac:dyDescent="0.25">
      <c r="A1094" s="917">
        <v>40770</v>
      </c>
      <c r="B1094" s="926">
        <v>4</v>
      </c>
      <c r="C1094" s="926">
        <v>0</v>
      </c>
      <c r="D1094" s="924">
        <v>0</v>
      </c>
    </row>
    <row r="1095" spans="1:4" x14ac:dyDescent="0.25">
      <c r="A1095" s="917">
        <v>40771</v>
      </c>
      <c r="B1095" s="926">
        <v>3</v>
      </c>
      <c r="C1095" s="926">
        <v>0</v>
      </c>
      <c r="D1095" s="924">
        <v>0</v>
      </c>
    </row>
    <row r="1096" spans="1:4" x14ac:dyDescent="0.25">
      <c r="A1096" s="917">
        <v>40772</v>
      </c>
      <c r="B1096" s="926">
        <v>2</v>
      </c>
      <c r="C1096" s="926">
        <v>1</v>
      </c>
      <c r="D1096" s="924">
        <v>1</v>
      </c>
    </row>
    <row r="1097" spans="1:4" x14ac:dyDescent="0.25">
      <c r="A1097" s="917">
        <v>40772</v>
      </c>
      <c r="B1097" s="926">
        <v>1</v>
      </c>
      <c r="C1097" s="926">
        <v>3</v>
      </c>
      <c r="D1097" s="924">
        <v>2</v>
      </c>
    </row>
    <row r="1098" spans="1:4" x14ac:dyDescent="0.25">
      <c r="A1098" s="917">
        <v>40773</v>
      </c>
      <c r="B1098" s="926">
        <v>4</v>
      </c>
      <c r="C1098" s="926">
        <v>0</v>
      </c>
      <c r="D1098" s="924">
        <v>0</v>
      </c>
    </row>
    <row r="1099" spans="1:4" x14ac:dyDescent="0.25">
      <c r="A1099" s="917">
        <v>40774</v>
      </c>
      <c r="B1099" s="926">
        <v>3</v>
      </c>
      <c r="C1099" s="926">
        <v>0</v>
      </c>
      <c r="D1099" s="924">
        <v>0</v>
      </c>
    </row>
    <row r="1100" spans="1:4" x14ac:dyDescent="0.25">
      <c r="A1100" s="917">
        <v>40775</v>
      </c>
      <c r="B1100" s="926">
        <v>2</v>
      </c>
      <c r="C1100" s="926">
        <v>2</v>
      </c>
      <c r="D1100" s="924">
        <v>1</v>
      </c>
    </row>
    <row r="1101" spans="1:4" x14ac:dyDescent="0.25">
      <c r="A1101" s="917">
        <v>40775</v>
      </c>
      <c r="B1101" s="926">
        <v>1</v>
      </c>
      <c r="C1101" s="926">
        <v>2</v>
      </c>
      <c r="D1101" s="924">
        <v>1</v>
      </c>
    </row>
    <row r="1102" spans="1:4" x14ac:dyDescent="0.25">
      <c r="A1102" s="917">
        <v>40776</v>
      </c>
      <c r="B1102" s="926">
        <v>4</v>
      </c>
      <c r="C1102" s="926">
        <v>0</v>
      </c>
      <c r="D1102" s="924">
        <v>0</v>
      </c>
    </row>
    <row r="1103" spans="1:4" x14ac:dyDescent="0.25">
      <c r="A1103" s="917">
        <v>40777</v>
      </c>
      <c r="B1103" s="926">
        <v>3</v>
      </c>
      <c r="C1103" s="926">
        <v>1</v>
      </c>
      <c r="D1103" s="924">
        <v>1</v>
      </c>
    </row>
    <row r="1104" spans="1:4" x14ac:dyDescent="0.25">
      <c r="A1104" s="917">
        <v>40778</v>
      </c>
      <c r="B1104" s="926">
        <v>2</v>
      </c>
      <c r="C1104" s="926">
        <v>1</v>
      </c>
      <c r="D1104" s="924">
        <v>1</v>
      </c>
    </row>
    <row r="1105" spans="1:5" x14ac:dyDescent="0.25">
      <c r="A1105" s="917">
        <v>40778</v>
      </c>
      <c r="B1105" s="926">
        <v>1</v>
      </c>
      <c r="C1105" s="926">
        <v>0</v>
      </c>
      <c r="D1105" s="924">
        <v>0</v>
      </c>
    </row>
    <row r="1106" spans="1:5" x14ac:dyDescent="0.25">
      <c r="A1106" s="917">
        <v>40779</v>
      </c>
      <c r="B1106" s="926">
        <v>4</v>
      </c>
      <c r="C1106" s="926">
        <v>0</v>
      </c>
      <c r="D1106" s="924">
        <v>0</v>
      </c>
    </row>
    <row r="1107" spans="1:5" x14ac:dyDescent="0.25">
      <c r="A1107" s="917">
        <v>40780</v>
      </c>
      <c r="B1107" s="926">
        <v>3</v>
      </c>
      <c r="C1107" s="926">
        <v>0</v>
      </c>
      <c r="D1107" s="924">
        <v>0</v>
      </c>
    </row>
    <row r="1108" spans="1:5" x14ac:dyDescent="0.25">
      <c r="A1108" s="917">
        <v>40781</v>
      </c>
      <c r="B1108" s="926">
        <v>2</v>
      </c>
      <c r="C1108" s="926">
        <v>0</v>
      </c>
      <c r="D1108" s="924">
        <v>0</v>
      </c>
    </row>
    <row r="1109" spans="1:5" x14ac:dyDescent="0.25">
      <c r="A1109" s="917">
        <v>40781</v>
      </c>
      <c r="B1109" s="926">
        <v>1</v>
      </c>
      <c r="C1109" s="926">
        <v>2</v>
      </c>
      <c r="D1109" s="924">
        <v>2</v>
      </c>
    </row>
    <row r="1110" spans="1:5" x14ac:dyDescent="0.25">
      <c r="A1110" s="917">
        <v>40782</v>
      </c>
      <c r="B1110" s="926">
        <v>4</v>
      </c>
      <c r="C1110" s="926">
        <v>0</v>
      </c>
      <c r="D1110" s="924">
        <v>0</v>
      </c>
    </row>
    <row r="1111" spans="1:5" x14ac:dyDescent="0.25">
      <c r="A1111" s="917">
        <v>40783</v>
      </c>
      <c r="B1111" s="926">
        <v>3</v>
      </c>
      <c r="C1111" s="926">
        <v>0</v>
      </c>
      <c r="D1111" s="924">
        <v>0</v>
      </c>
    </row>
    <row r="1112" spans="1:5" x14ac:dyDescent="0.25">
      <c r="A1112" s="917">
        <v>40784</v>
      </c>
      <c r="B1112" s="926">
        <v>2</v>
      </c>
      <c r="C1112" s="926">
        <v>2</v>
      </c>
      <c r="D1112" s="924">
        <v>1</v>
      </c>
    </row>
    <row r="1113" spans="1:5" x14ac:dyDescent="0.25">
      <c r="A1113" s="917">
        <v>40784</v>
      </c>
      <c r="B1113" s="926">
        <v>1</v>
      </c>
      <c r="C1113" s="926">
        <v>0</v>
      </c>
      <c r="D1113" s="924">
        <v>0</v>
      </c>
    </row>
    <row r="1114" spans="1:5" x14ac:dyDescent="0.25">
      <c r="A1114" s="917">
        <v>40785</v>
      </c>
      <c r="B1114" s="926">
        <v>4</v>
      </c>
      <c r="C1114" s="926">
        <v>0</v>
      </c>
      <c r="D1114" s="924">
        <v>0</v>
      </c>
    </row>
    <row r="1115" spans="1:5" x14ac:dyDescent="0.25">
      <c r="A1115" s="917">
        <v>40786</v>
      </c>
      <c r="B1115" s="926">
        <v>3</v>
      </c>
      <c r="C1115" s="926">
        <v>0</v>
      </c>
      <c r="D1115" s="924">
        <v>0</v>
      </c>
    </row>
    <row r="1116" spans="1:5" x14ac:dyDescent="0.25">
      <c r="A1116" s="917">
        <v>40787</v>
      </c>
      <c r="B1116" s="926">
        <v>2</v>
      </c>
      <c r="C1116" s="926">
        <v>0</v>
      </c>
      <c r="D1116" s="924">
        <v>0</v>
      </c>
    </row>
    <row r="1117" spans="1:5" x14ac:dyDescent="0.25">
      <c r="A1117" s="919">
        <v>40787</v>
      </c>
      <c r="B1117" s="925">
        <v>1</v>
      </c>
      <c r="C1117" s="925">
        <v>0</v>
      </c>
      <c r="D1117" s="922">
        <v>0</v>
      </c>
      <c r="E1117" s="70">
        <f>SUM(D954:D1117)</f>
        <v>314</v>
      </c>
    </row>
    <row r="1118" spans="1:5" x14ac:dyDescent="0.25">
      <c r="A1118" s="917">
        <v>41029</v>
      </c>
      <c r="B1118" s="926">
        <v>4</v>
      </c>
      <c r="C1118" s="926">
        <v>0</v>
      </c>
      <c r="D1118" s="920">
        <v>0</v>
      </c>
    </row>
    <row r="1119" spans="1:5" x14ac:dyDescent="0.25">
      <c r="A1119" s="917">
        <v>41030</v>
      </c>
      <c r="B1119" s="926">
        <v>3</v>
      </c>
      <c r="C1119" s="926">
        <v>0</v>
      </c>
      <c r="D1119" s="920">
        <v>0</v>
      </c>
    </row>
    <row r="1120" spans="1:5" x14ac:dyDescent="0.25">
      <c r="A1120" s="917">
        <v>41031</v>
      </c>
      <c r="B1120" s="926">
        <v>2</v>
      </c>
      <c r="C1120" s="926">
        <v>0</v>
      </c>
      <c r="D1120" s="920">
        <v>0</v>
      </c>
    </row>
    <row r="1121" spans="1:4" x14ac:dyDescent="0.25">
      <c r="A1121" s="917">
        <v>41031</v>
      </c>
      <c r="B1121" s="926">
        <v>1</v>
      </c>
      <c r="C1121" s="926">
        <v>2</v>
      </c>
      <c r="D1121" s="920">
        <v>2</v>
      </c>
    </row>
    <row r="1122" spans="1:4" x14ac:dyDescent="0.25">
      <c r="A1122" s="917">
        <v>41032</v>
      </c>
      <c r="B1122" s="926">
        <v>4</v>
      </c>
      <c r="C1122" s="926">
        <v>0</v>
      </c>
      <c r="D1122" s="920">
        <v>0</v>
      </c>
    </row>
    <row r="1123" spans="1:4" x14ac:dyDescent="0.25">
      <c r="A1123" s="917">
        <v>41033</v>
      </c>
      <c r="B1123" s="926">
        <v>3</v>
      </c>
      <c r="C1123" s="926">
        <v>0</v>
      </c>
      <c r="D1123" s="920">
        <v>0</v>
      </c>
    </row>
    <row r="1124" spans="1:4" x14ac:dyDescent="0.25">
      <c r="A1124" s="917">
        <v>41034</v>
      </c>
      <c r="B1124" s="926">
        <v>2</v>
      </c>
      <c r="C1124" s="926">
        <v>0</v>
      </c>
      <c r="D1124" s="920">
        <v>0</v>
      </c>
    </row>
    <row r="1125" spans="1:4" x14ac:dyDescent="0.25">
      <c r="A1125" s="917">
        <v>41034</v>
      </c>
      <c r="B1125" s="926">
        <v>1</v>
      </c>
      <c r="C1125" s="926">
        <v>1</v>
      </c>
      <c r="D1125" s="920">
        <v>0</v>
      </c>
    </row>
    <row r="1126" spans="1:4" x14ac:dyDescent="0.25">
      <c r="A1126" s="917">
        <v>41035</v>
      </c>
      <c r="B1126" s="926">
        <v>4</v>
      </c>
      <c r="C1126" s="926">
        <v>0</v>
      </c>
      <c r="D1126" s="920">
        <v>0</v>
      </c>
    </row>
    <row r="1127" spans="1:4" x14ac:dyDescent="0.25">
      <c r="A1127" s="917">
        <v>41036</v>
      </c>
      <c r="B1127" s="926">
        <v>3</v>
      </c>
      <c r="C1127" s="926">
        <v>1</v>
      </c>
      <c r="D1127" s="920">
        <v>0</v>
      </c>
    </row>
    <row r="1128" spans="1:4" x14ac:dyDescent="0.25">
      <c r="A1128" s="917">
        <v>41037</v>
      </c>
      <c r="B1128" s="926">
        <v>2</v>
      </c>
      <c r="C1128" s="926">
        <v>0</v>
      </c>
      <c r="D1128" s="920">
        <v>0</v>
      </c>
    </row>
    <row r="1129" spans="1:4" x14ac:dyDescent="0.25">
      <c r="A1129" s="917">
        <v>41037</v>
      </c>
      <c r="B1129" s="926">
        <v>1</v>
      </c>
      <c r="C1129" s="926">
        <v>0</v>
      </c>
      <c r="D1129" s="920">
        <v>0</v>
      </c>
    </row>
    <row r="1130" spans="1:4" x14ac:dyDescent="0.25">
      <c r="A1130" s="917">
        <v>41038</v>
      </c>
      <c r="B1130" s="926">
        <v>4</v>
      </c>
      <c r="C1130" s="926">
        <v>0</v>
      </c>
      <c r="D1130" s="920">
        <v>0</v>
      </c>
    </row>
    <row r="1131" spans="1:4" x14ac:dyDescent="0.25">
      <c r="A1131" s="917">
        <v>41039</v>
      </c>
      <c r="B1131" s="926">
        <v>3</v>
      </c>
      <c r="C1131" s="926">
        <v>2</v>
      </c>
      <c r="D1131" s="920">
        <v>1</v>
      </c>
    </row>
    <row r="1132" spans="1:4" x14ac:dyDescent="0.25">
      <c r="A1132" s="917">
        <v>41040</v>
      </c>
      <c r="B1132" s="926">
        <v>2</v>
      </c>
      <c r="C1132" s="926">
        <v>0</v>
      </c>
      <c r="D1132" s="920">
        <v>0</v>
      </c>
    </row>
    <row r="1133" spans="1:4" x14ac:dyDescent="0.25">
      <c r="A1133" s="917">
        <v>41040</v>
      </c>
      <c r="B1133" s="926">
        <v>1</v>
      </c>
      <c r="C1133" s="926">
        <v>3</v>
      </c>
      <c r="D1133" s="920">
        <v>1</v>
      </c>
    </row>
    <row r="1134" spans="1:4" x14ac:dyDescent="0.25">
      <c r="A1134" s="917">
        <v>41041</v>
      </c>
      <c r="B1134" s="926">
        <v>4</v>
      </c>
      <c r="C1134" s="926">
        <v>0</v>
      </c>
      <c r="D1134" s="920">
        <v>0</v>
      </c>
    </row>
    <row r="1135" spans="1:4" x14ac:dyDescent="0.25">
      <c r="A1135" s="917">
        <v>41042</v>
      </c>
      <c r="B1135" s="926">
        <v>3</v>
      </c>
      <c r="C1135" s="926">
        <v>1</v>
      </c>
      <c r="D1135" s="920">
        <v>1</v>
      </c>
    </row>
    <row r="1136" spans="1:4" x14ac:dyDescent="0.25">
      <c r="A1136" s="917">
        <v>41043</v>
      </c>
      <c r="B1136" s="926">
        <v>2</v>
      </c>
      <c r="C1136" s="926">
        <v>0</v>
      </c>
      <c r="D1136" s="920">
        <v>0</v>
      </c>
    </row>
    <row r="1137" spans="1:4" x14ac:dyDescent="0.25">
      <c r="A1137" s="917">
        <v>41043</v>
      </c>
      <c r="B1137" s="926">
        <v>1</v>
      </c>
      <c r="C1137" s="926">
        <v>1</v>
      </c>
      <c r="D1137" s="920">
        <v>0</v>
      </c>
    </row>
    <row r="1138" spans="1:4" x14ac:dyDescent="0.25">
      <c r="A1138" s="917">
        <v>41044</v>
      </c>
      <c r="B1138" s="926">
        <v>4</v>
      </c>
      <c r="C1138" s="926">
        <v>0</v>
      </c>
      <c r="D1138" s="920">
        <v>0</v>
      </c>
    </row>
    <row r="1139" spans="1:4" x14ac:dyDescent="0.25">
      <c r="A1139" s="917">
        <v>41045</v>
      </c>
      <c r="B1139" s="926">
        <v>3</v>
      </c>
      <c r="C1139" s="926">
        <v>1</v>
      </c>
      <c r="D1139" s="920">
        <v>0</v>
      </c>
    </row>
    <row r="1140" spans="1:4" x14ac:dyDescent="0.25">
      <c r="A1140" s="917">
        <v>41046</v>
      </c>
      <c r="B1140" s="926">
        <v>2</v>
      </c>
      <c r="C1140" s="926">
        <v>1</v>
      </c>
      <c r="D1140" s="920">
        <v>1</v>
      </c>
    </row>
    <row r="1141" spans="1:4" x14ac:dyDescent="0.25">
      <c r="A1141" s="917">
        <v>41046</v>
      </c>
      <c r="B1141" s="926">
        <v>1</v>
      </c>
      <c r="C1141" s="926">
        <v>0</v>
      </c>
      <c r="D1141" s="920">
        <v>0</v>
      </c>
    </row>
    <row r="1142" spans="1:4" x14ac:dyDescent="0.25">
      <c r="A1142" s="917">
        <v>41047</v>
      </c>
      <c r="B1142" s="926">
        <v>4</v>
      </c>
      <c r="C1142" s="926">
        <v>0</v>
      </c>
      <c r="D1142" s="920">
        <v>0</v>
      </c>
    </row>
    <row r="1143" spans="1:4" x14ac:dyDescent="0.25">
      <c r="A1143" s="917">
        <v>41048</v>
      </c>
      <c r="B1143" s="926">
        <v>3</v>
      </c>
      <c r="C1143" s="926">
        <v>0</v>
      </c>
      <c r="D1143" s="920">
        <v>0</v>
      </c>
    </row>
    <row r="1144" spans="1:4" x14ac:dyDescent="0.25">
      <c r="A1144" s="917">
        <v>41049</v>
      </c>
      <c r="B1144" s="926">
        <v>2</v>
      </c>
      <c r="C1144" s="926">
        <v>0</v>
      </c>
      <c r="D1144" s="920">
        <v>0</v>
      </c>
    </row>
    <row r="1145" spans="1:4" x14ac:dyDescent="0.25">
      <c r="A1145" s="917">
        <v>41049</v>
      </c>
      <c r="B1145" s="926">
        <v>1</v>
      </c>
      <c r="C1145" s="926">
        <v>0</v>
      </c>
      <c r="D1145" s="920">
        <v>0</v>
      </c>
    </row>
    <row r="1146" spans="1:4" x14ac:dyDescent="0.25">
      <c r="A1146" s="917">
        <v>41050</v>
      </c>
      <c r="B1146" s="926">
        <v>4</v>
      </c>
      <c r="C1146" s="926">
        <v>0</v>
      </c>
      <c r="D1146" s="920">
        <v>0</v>
      </c>
    </row>
    <row r="1147" spans="1:4" x14ac:dyDescent="0.25">
      <c r="A1147" s="917">
        <v>41051</v>
      </c>
      <c r="B1147" s="926">
        <v>3</v>
      </c>
      <c r="C1147" s="926">
        <v>0</v>
      </c>
      <c r="D1147" s="920">
        <v>0</v>
      </c>
    </row>
    <row r="1148" spans="1:4" x14ac:dyDescent="0.25">
      <c r="A1148" s="917">
        <v>41052</v>
      </c>
      <c r="B1148" s="926">
        <v>2</v>
      </c>
      <c r="C1148" s="926">
        <v>0</v>
      </c>
      <c r="D1148" s="920">
        <v>0</v>
      </c>
    </row>
    <row r="1149" spans="1:4" x14ac:dyDescent="0.25">
      <c r="A1149" s="917">
        <v>41052</v>
      </c>
      <c r="B1149" s="926">
        <v>1</v>
      </c>
      <c r="C1149" s="926">
        <v>4</v>
      </c>
      <c r="D1149" s="920">
        <v>3</v>
      </c>
    </row>
    <row r="1150" spans="1:4" x14ac:dyDescent="0.25">
      <c r="A1150" s="917">
        <v>41053</v>
      </c>
      <c r="B1150" s="926">
        <v>4</v>
      </c>
      <c r="C1150" s="926">
        <v>0</v>
      </c>
      <c r="D1150" s="920">
        <v>0</v>
      </c>
    </row>
    <row r="1151" spans="1:4" x14ac:dyDescent="0.25">
      <c r="A1151" s="917">
        <v>41054</v>
      </c>
      <c r="B1151" s="926">
        <v>3</v>
      </c>
      <c r="C1151" s="926">
        <v>0</v>
      </c>
      <c r="D1151" s="920">
        <v>0</v>
      </c>
    </row>
    <row r="1152" spans="1:4" x14ac:dyDescent="0.25">
      <c r="A1152" s="917">
        <v>41055</v>
      </c>
      <c r="B1152" s="926">
        <v>2</v>
      </c>
      <c r="C1152" s="926">
        <v>0</v>
      </c>
      <c r="D1152" s="920">
        <v>0</v>
      </c>
    </row>
    <row r="1153" spans="1:4" x14ac:dyDescent="0.25">
      <c r="A1153" s="917">
        <v>41055</v>
      </c>
      <c r="B1153" s="926">
        <v>1</v>
      </c>
      <c r="C1153" s="926">
        <v>0</v>
      </c>
      <c r="D1153" s="920">
        <v>0</v>
      </c>
    </row>
    <row r="1154" spans="1:4" x14ac:dyDescent="0.25">
      <c r="A1154" s="917">
        <v>41056</v>
      </c>
      <c r="B1154" s="926">
        <v>4</v>
      </c>
      <c r="C1154" s="926">
        <v>0</v>
      </c>
      <c r="D1154" s="920">
        <v>0</v>
      </c>
    </row>
    <row r="1155" spans="1:4" x14ac:dyDescent="0.25">
      <c r="A1155" s="917">
        <v>41057</v>
      </c>
      <c r="B1155" s="926">
        <v>3</v>
      </c>
      <c r="C1155" s="926">
        <v>0</v>
      </c>
      <c r="D1155" s="920">
        <v>0</v>
      </c>
    </row>
    <row r="1156" spans="1:4" x14ac:dyDescent="0.25">
      <c r="A1156" s="917">
        <v>41058</v>
      </c>
      <c r="B1156" s="926">
        <v>2</v>
      </c>
      <c r="C1156" s="926">
        <v>0</v>
      </c>
      <c r="D1156" s="920">
        <v>0</v>
      </c>
    </row>
    <row r="1157" spans="1:4" x14ac:dyDescent="0.25">
      <c r="A1157" s="917">
        <v>41058</v>
      </c>
      <c r="B1157" s="926">
        <v>1</v>
      </c>
      <c r="C1157" s="926">
        <v>5</v>
      </c>
      <c r="D1157" s="920">
        <v>4</v>
      </c>
    </row>
    <row r="1158" spans="1:4" x14ac:dyDescent="0.25">
      <c r="A1158" s="917">
        <v>41059</v>
      </c>
      <c r="B1158" s="926">
        <v>4</v>
      </c>
      <c r="C1158" s="926">
        <v>0</v>
      </c>
      <c r="D1158" s="920">
        <v>0</v>
      </c>
    </row>
    <row r="1159" spans="1:4" x14ac:dyDescent="0.25">
      <c r="A1159" s="917">
        <v>41060</v>
      </c>
      <c r="B1159" s="926">
        <v>3</v>
      </c>
      <c r="C1159" s="926">
        <v>1</v>
      </c>
      <c r="D1159" s="920">
        <v>0</v>
      </c>
    </row>
    <row r="1160" spans="1:4" x14ac:dyDescent="0.25">
      <c r="A1160" s="917">
        <v>41061</v>
      </c>
      <c r="B1160" s="926">
        <v>2</v>
      </c>
      <c r="C1160" s="926">
        <v>2</v>
      </c>
      <c r="D1160" s="920">
        <v>2</v>
      </c>
    </row>
    <row r="1161" spans="1:4" x14ac:dyDescent="0.25">
      <c r="A1161" s="917">
        <v>41061</v>
      </c>
      <c r="B1161" s="926">
        <v>1</v>
      </c>
      <c r="C1161" s="926">
        <v>2</v>
      </c>
      <c r="D1161" s="920">
        <v>2</v>
      </c>
    </row>
    <row r="1162" spans="1:4" x14ac:dyDescent="0.25">
      <c r="A1162" s="917">
        <v>41062</v>
      </c>
      <c r="B1162" s="926">
        <v>4</v>
      </c>
      <c r="C1162" s="926">
        <v>0</v>
      </c>
      <c r="D1162" s="920">
        <v>0</v>
      </c>
    </row>
    <row r="1163" spans="1:4" x14ac:dyDescent="0.25">
      <c r="A1163" s="917">
        <v>41063</v>
      </c>
      <c r="B1163" s="926">
        <v>3</v>
      </c>
      <c r="C1163" s="926">
        <v>0</v>
      </c>
      <c r="D1163" s="920">
        <v>0</v>
      </c>
    </row>
    <row r="1164" spans="1:4" x14ac:dyDescent="0.25">
      <c r="A1164" s="917">
        <v>41064</v>
      </c>
      <c r="B1164" s="926">
        <v>2</v>
      </c>
      <c r="C1164" s="926">
        <v>1</v>
      </c>
      <c r="D1164" s="920">
        <v>0</v>
      </c>
    </row>
    <row r="1165" spans="1:4" x14ac:dyDescent="0.25">
      <c r="A1165" s="917">
        <v>41064</v>
      </c>
      <c r="B1165" s="926">
        <v>1</v>
      </c>
      <c r="C1165" s="926">
        <v>0</v>
      </c>
      <c r="D1165" s="920">
        <v>0</v>
      </c>
    </row>
    <row r="1166" spans="1:4" x14ac:dyDescent="0.25">
      <c r="A1166" s="917">
        <v>41065</v>
      </c>
      <c r="B1166" s="926">
        <v>4</v>
      </c>
      <c r="C1166" s="926">
        <v>0</v>
      </c>
      <c r="D1166" s="920">
        <v>0</v>
      </c>
    </row>
    <row r="1167" spans="1:4" x14ac:dyDescent="0.25">
      <c r="A1167" s="917">
        <v>41066</v>
      </c>
      <c r="B1167" s="926">
        <v>3</v>
      </c>
      <c r="C1167" s="926">
        <v>1</v>
      </c>
      <c r="D1167" s="920">
        <v>0</v>
      </c>
    </row>
    <row r="1168" spans="1:4" x14ac:dyDescent="0.25">
      <c r="A1168" s="917">
        <v>41067</v>
      </c>
      <c r="B1168" s="926">
        <v>2</v>
      </c>
      <c r="C1168" s="926">
        <v>4</v>
      </c>
      <c r="D1168" s="920">
        <v>2</v>
      </c>
    </row>
    <row r="1169" spans="1:4" x14ac:dyDescent="0.25">
      <c r="A1169" s="917">
        <v>41067</v>
      </c>
      <c r="B1169" s="926">
        <v>1</v>
      </c>
      <c r="C1169" s="926">
        <v>6</v>
      </c>
      <c r="D1169" s="920">
        <v>4</v>
      </c>
    </row>
    <row r="1170" spans="1:4" x14ac:dyDescent="0.25">
      <c r="A1170" s="917">
        <v>41068</v>
      </c>
      <c r="B1170" s="926">
        <v>4</v>
      </c>
      <c r="C1170" s="926">
        <v>0</v>
      </c>
      <c r="D1170" s="920">
        <v>0</v>
      </c>
    </row>
    <row r="1171" spans="1:4" x14ac:dyDescent="0.25">
      <c r="A1171" s="917">
        <v>41069</v>
      </c>
      <c r="B1171" s="926">
        <v>3</v>
      </c>
      <c r="C1171" s="926">
        <v>1</v>
      </c>
      <c r="D1171" s="920">
        <v>1</v>
      </c>
    </row>
    <row r="1172" spans="1:4" x14ac:dyDescent="0.25">
      <c r="A1172" s="917">
        <v>41070</v>
      </c>
      <c r="B1172" s="926">
        <v>2</v>
      </c>
      <c r="C1172" s="926">
        <v>2</v>
      </c>
      <c r="D1172" s="920">
        <v>2</v>
      </c>
    </row>
    <row r="1173" spans="1:4" x14ac:dyDescent="0.25">
      <c r="A1173" s="917">
        <v>41070</v>
      </c>
      <c r="B1173" s="926">
        <v>1</v>
      </c>
      <c r="C1173" s="926">
        <v>1</v>
      </c>
      <c r="D1173" s="920">
        <v>1</v>
      </c>
    </row>
    <row r="1174" spans="1:4" x14ac:dyDescent="0.25">
      <c r="A1174" s="917">
        <v>41071</v>
      </c>
      <c r="B1174" s="926">
        <v>4</v>
      </c>
      <c r="C1174" s="926">
        <v>0</v>
      </c>
      <c r="D1174" s="920">
        <v>0</v>
      </c>
    </row>
    <row r="1175" spans="1:4" x14ac:dyDescent="0.25">
      <c r="A1175" s="917">
        <v>41072</v>
      </c>
      <c r="B1175" s="926">
        <v>3</v>
      </c>
      <c r="C1175" s="926">
        <v>2</v>
      </c>
      <c r="D1175" s="920">
        <v>0</v>
      </c>
    </row>
    <row r="1176" spans="1:4" x14ac:dyDescent="0.25">
      <c r="A1176" s="917">
        <v>41073</v>
      </c>
      <c r="B1176" s="926">
        <v>2</v>
      </c>
      <c r="C1176" s="926">
        <v>4</v>
      </c>
      <c r="D1176" s="920">
        <v>3</v>
      </c>
    </row>
    <row r="1177" spans="1:4" x14ac:dyDescent="0.25">
      <c r="A1177" s="917">
        <v>41073</v>
      </c>
      <c r="B1177" s="926">
        <v>1</v>
      </c>
      <c r="C1177" s="926">
        <v>8</v>
      </c>
      <c r="D1177" s="920">
        <v>5</v>
      </c>
    </row>
    <row r="1178" spans="1:4" x14ac:dyDescent="0.25">
      <c r="A1178" s="917">
        <v>41074</v>
      </c>
      <c r="B1178" s="926">
        <v>4</v>
      </c>
      <c r="C1178" s="926">
        <v>0</v>
      </c>
      <c r="D1178" s="920">
        <v>0</v>
      </c>
    </row>
    <row r="1179" spans="1:4" x14ac:dyDescent="0.25">
      <c r="A1179" s="917">
        <v>41075</v>
      </c>
      <c r="B1179" s="926">
        <v>3</v>
      </c>
      <c r="C1179" s="926">
        <v>1</v>
      </c>
      <c r="D1179" s="920">
        <v>1</v>
      </c>
    </row>
    <row r="1180" spans="1:4" x14ac:dyDescent="0.25">
      <c r="A1180" s="917">
        <v>41076</v>
      </c>
      <c r="B1180" s="926">
        <v>2</v>
      </c>
      <c r="C1180" s="926">
        <v>1</v>
      </c>
      <c r="D1180" s="920">
        <v>1</v>
      </c>
    </row>
    <row r="1181" spans="1:4" x14ac:dyDescent="0.25">
      <c r="A1181" s="917">
        <v>41076</v>
      </c>
      <c r="B1181" s="926">
        <v>1</v>
      </c>
      <c r="C1181" s="926">
        <v>12</v>
      </c>
      <c r="D1181" s="920">
        <v>6</v>
      </c>
    </row>
    <row r="1182" spans="1:4" x14ac:dyDescent="0.25">
      <c r="A1182" s="917">
        <v>41077</v>
      </c>
      <c r="B1182" s="926">
        <v>4</v>
      </c>
      <c r="C1182" s="926">
        <v>2</v>
      </c>
      <c r="D1182" s="920">
        <v>0</v>
      </c>
    </row>
    <row r="1183" spans="1:4" x14ac:dyDescent="0.25">
      <c r="A1183" s="917">
        <v>41078</v>
      </c>
      <c r="B1183" s="926">
        <v>3</v>
      </c>
      <c r="C1183" s="926">
        <v>7</v>
      </c>
      <c r="D1183" s="920">
        <v>1</v>
      </c>
    </row>
    <row r="1184" spans="1:4" x14ac:dyDescent="0.25">
      <c r="A1184" s="917">
        <v>41079</v>
      </c>
      <c r="B1184" s="926">
        <v>2</v>
      </c>
      <c r="C1184" s="926">
        <v>8</v>
      </c>
      <c r="D1184" s="920">
        <v>5</v>
      </c>
    </row>
    <row r="1185" spans="1:4" x14ac:dyDescent="0.25">
      <c r="A1185" s="917">
        <v>41079</v>
      </c>
      <c r="B1185" s="926">
        <v>1</v>
      </c>
      <c r="C1185" s="926">
        <v>8</v>
      </c>
      <c r="D1185" s="920">
        <v>8</v>
      </c>
    </row>
    <row r="1186" spans="1:4" x14ac:dyDescent="0.25">
      <c r="A1186" s="917">
        <v>41080</v>
      </c>
      <c r="B1186" s="926">
        <v>4</v>
      </c>
      <c r="C1186" s="926">
        <v>0</v>
      </c>
      <c r="D1186" s="920">
        <v>0</v>
      </c>
    </row>
    <row r="1187" spans="1:4" x14ac:dyDescent="0.25">
      <c r="A1187" s="917">
        <v>41081</v>
      </c>
      <c r="B1187" s="926">
        <v>3</v>
      </c>
      <c r="C1187" s="926">
        <v>2</v>
      </c>
      <c r="D1187" s="920">
        <v>0</v>
      </c>
    </row>
    <row r="1188" spans="1:4" x14ac:dyDescent="0.25">
      <c r="A1188" s="917">
        <v>41082</v>
      </c>
      <c r="B1188" s="926">
        <v>2</v>
      </c>
      <c r="C1188" s="926">
        <v>7</v>
      </c>
      <c r="D1188" s="920">
        <v>7</v>
      </c>
    </row>
    <row r="1189" spans="1:4" x14ac:dyDescent="0.25">
      <c r="A1189" s="917">
        <v>41082</v>
      </c>
      <c r="B1189" s="926">
        <v>1</v>
      </c>
      <c r="C1189" s="926">
        <v>14</v>
      </c>
      <c r="D1189" s="920">
        <v>9</v>
      </c>
    </row>
    <row r="1190" spans="1:4" x14ac:dyDescent="0.25">
      <c r="A1190" s="917">
        <v>41083</v>
      </c>
      <c r="B1190" s="926">
        <v>4</v>
      </c>
      <c r="C1190" s="926">
        <v>0</v>
      </c>
      <c r="D1190" s="920">
        <v>0</v>
      </c>
    </row>
    <row r="1191" spans="1:4" x14ac:dyDescent="0.25">
      <c r="A1191" s="917">
        <v>41084</v>
      </c>
      <c r="B1191" s="926">
        <v>3</v>
      </c>
      <c r="C1191" s="926">
        <v>5</v>
      </c>
      <c r="D1191" s="920">
        <v>1</v>
      </c>
    </row>
    <row r="1192" spans="1:4" x14ac:dyDescent="0.25">
      <c r="A1192" s="917">
        <v>41085</v>
      </c>
      <c r="B1192" s="926">
        <v>2</v>
      </c>
      <c r="C1192" s="926">
        <v>18</v>
      </c>
      <c r="D1192" s="920">
        <v>10</v>
      </c>
    </row>
    <row r="1193" spans="1:4" x14ac:dyDescent="0.25">
      <c r="A1193" s="917">
        <v>41085</v>
      </c>
      <c r="B1193" s="926">
        <v>1</v>
      </c>
      <c r="C1193" s="926">
        <v>13</v>
      </c>
      <c r="D1193" s="920">
        <v>11</v>
      </c>
    </row>
    <row r="1194" spans="1:4" x14ac:dyDescent="0.25">
      <c r="A1194" s="917">
        <v>41086</v>
      </c>
      <c r="B1194" s="926">
        <v>4</v>
      </c>
      <c r="C1194" s="926">
        <v>0</v>
      </c>
      <c r="D1194" s="920">
        <v>0</v>
      </c>
    </row>
    <row r="1195" spans="1:4" x14ac:dyDescent="0.25">
      <c r="A1195" s="917">
        <v>41087</v>
      </c>
      <c r="B1195" s="926">
        <v>3</v>
      </c>
      <c r="C1195" s="926">
        <v>9</v>
      </c>
      <c r="D1195" s="920">
        <v>3</v>
      </c>
    </row>
    <row r="1196" spans="1:4" x14ac:dyDescent="0.25">
      <c r="A1196" s="917">
        <v>41088</v>
      </c>
      <c r="B1196" s="926">
        <v>2</v>
      </c>
      <c r="C1196" s="926">
        <v>12</v>
      </c>
      <c r="D1196" s="920">
        <v>11</v>
      </c>
    </row>
    <row r="1197" spans="1:4" x14ac:dyDescent="0.25">
      <c r="A1197" s="917">
        <v>41088</v>
      </c>
      <c r="B1197" s="926">
        <v>1</v>
      </c>
      <c r="C1197" s="926">
        <v>23</v>
      </c>
      <c r="D1197" s="920">
        <v>18</v>
      </c>
    </row>
    <row r="1198" spans="1:4" x14ac:dyDescent="0.25">
      <c r="A1198" s="917">
        <v>41089</v>
      </c>
      <c r="B1198" s="926">
        <v>4</v>
      </c>
      <c r="C1198" s="926">
        <v>3</v>
      </c>
      <c r="D1198" s="920">
        <v>0</v>
      </c>
    </row>
    <row r="1199" spans="1:4" x14ac:dyDescent="0.25">
      <c r="A1199" s="917">
        <v>41090</v>
      </c>
      <c r="B1199" s="926">
        <v>3</v>
      </c>
      <c r="C1199" s="926">
        <v>6</v>
      </c>
      <c r="D1199" s="920">
        <v>1</v>
      </c>
    </row>
    <row r="1200" spans="1:4" x14ac:dyDescent="0.25">
      <c r="A1200" s="917">
        <v>41091</v>
      </c>
      <c r="B1200" s="926">
        <v>2</v>
      </c>
      <c r="C1200" s="926">
        <v>16</v>
      </c>
      <c r="D1200" s="920">
        <v>14</v>
      </c>
    </row>
    <row r="1201" spans="1:4" x14ac:dyDescent="0.25">
      <c r="A1201" s="917">
        <v>41091</v>
      </c>
      <c r="B1201" s="926">
        <v>1</v>
      </c>
      <c r="C1201" s="926">
        <v>23</v>
      </c>
      <c r="D1201" s="920">
        <v>18</v>
      </c>
    </row>
    <row r="1202" spans="1:4" x14ac:dyDescent="0.25">
      <c r="A1202" s="917">
        <v>41092</v>
      </c>
      <c r="B1202" s="926">
        <v>4</v>
      </c>
      <c r="C1202" s="926">
        <v>2</v>
      </c>
      <c r="D1202" s="920">
        <v>0</v>
      </c>
    </row>
    <row r="1203" spans="1:4" x14ac:dyDescent="0.25">
      <c r="A1203" s="917">
        <v>41093</v>
      </c>
      <c r="B1203" s="926">
        <v>3</v>
      </c>
      <c r="C1203" s="926">
        <v>12</v>
      </c>
      <c r="D1203" s="920">
        <v>6</v>
      </c>
    </row>
    <row r="1204" spans="1:4" x14ac:dyDescent="0.25">
      <c r="A1204" s="917">
        <v>41094</v>
      </c>
      <c r="B1204" s="926">
        <v>2</v>
      </c>
      <c r="C1204" s="926">
        <v>15</v>
      </c>
      <c r="D1204" s="920">
        <v>10</v>
      </c>
    </row>
    <row r="1205" spans="1:4" x14ac:dyDescent="0.25">
      <c r="A1205" s="917">
        <v>41094</v>
      </c>
      <c r="B1205" s="926">
        <v>1</v>
      </c>
      <c r="C1205" s="926">
        <v>30</v>
      </c>
      <c r="D1205" s="920">
        <v>28</v>
      </c>
    </row>
    <row r="1206" spans="1:4" x14ac:dyDescent="0.25">
      <c r="A1206" s="917">
        <v>41095</v>
      </c>
      <c r="B1206" s="926">
        <v>4</v>
      </c>
      <c r="C1206" s="926">
        <v>4</v>
      </c>
      <c r="D1206" s="920">
        <v>0</v>
      </c>
    </row>
    <row r="1207" spans="1:4" x14ac:dyDescent="0.25">
      <c r="A1207" s="917">
        <v>41096</v>
      </c>
      <c r="B1207" s="926">
        <v>3</v>
      </c>
      <c r="C1207" s="926">
        <v>11</v>
      </c>
      <c r="D1207" s="920">
        <v>6</v>
      </c>
    </row>
    <row r="1208" spans="1:4" x14ac:dyDescent="0.25">
      <c r="A1208" s="917">
        <v>41097</v>
      </c>
      <c r="B1208" s="926">
        <v>2</v>
      </c>
      <c r="C1208" s="926">
        <v>13</v>
      </c>
      <c r="D1208" s="920">
        <v>9</v>
      </c>
    </row>
    <row r="1209" spans="1:4" x14ac:dyDescent="0.25">
      <c r="A1209" s="917">
        <v>41097</v>
      </c>
      <c r="B1209" s="926">
        <v>1</v>
      </c>
      <c r="C1209" s="926">
        <v>45</v>
      </c>
      <c r="D1209" s="920">
        <v>40</v>
      </c>
    </row>
    <row r="1210" spans="1:4" x14ac:dyDescent="0.25">
      <c r="A1210" s="917">
        <v>41098</v>
      </c>
      <c r="B1210" s="926">
        <v>4</v>
      </c>
      <c r="C1210" s="926">
        <v>0</v>
      </c>
      <c r="D1210" s="920">
        <v>0</v>
      </c>
    </row>
    <row r="1211" spans="1:4" x14ac:dyDescent="0.25">
      <c r="A1211" s="917">
        <v>41099</v>
      </c>
      <c r="B1211" s="926">
        <v>3</v>
      </c>
      <c r="C1211" s="926">
        <v>18</v>
      </c>
      <c r="D1211" s="920">
        <v>7</v>
      </c>
    </row>
    <row r="1212" spans="1:4" x14ac:dyDescent="0.25">
      <c r="A1212" s="917">
        <v>41100</v>
      </c>
      <c r="B1212" s="926">
        <v>2</v>
      </c>
      <c r="C1212" s="926">
        <v>31</v>
      </c>
      <c r="D1212" s="920">
        <v>27</v>
      </c>
    </row>
    <row r="1213" spans="1:4" x14ac:dyDescent="0.25">
      <c r="A1213" s="917">
        <v>41100</v>
      </c>
      <c r="B1213" s="926">
        <v>1</v>
      </c>
      <c r="C1213" s="926">
        <v>45</v>
      </c>
      <c r="D1213" s="920">
        <v>43</v>
      </c>
    </row>
    <row r="1214" spans="1:4" x14ac:dyDescent="0.25">
      <c r="A1214" s="917">
        <v>41101</v>
      </c>
      <c r="B1214" s="926">
        <v>4</v>
      </c>
      <c r="C1214" s="926">
        <v>1</v>
      </c>
      <c r="D1214" s="920">
        <v>0</v>
      </c>
    </row>
    <row r="1215" spans="1:4" x14ac:dyDescent="0.25">
      <c r="A1215" s="917">
        <v>41102</v>
      </c>
      <c r="B1215" s="926">
        <v>3</v>
      </c>
      <c r="C1215" s="926">
        <v>12</v>
      </c>
      <c r="D1215" s="920">
        <v>5</v>
      </c>
    </row>
    <row r="1216" spans="1:4" x14ac:dyDescent="0.25">
      <c r="A1216" s="917">
        <v>41103</v>
      </c>
      <c r="B1216" s="926">
        <v>2</v>
      </c>
      <c r="C1216" s="926">
        <v>33</v>
      </c>
      <c r="D1216" s="920">
        <v>26</v>
      </c>
    </row>
    <row r="1217" spans="1:4" x14ac:dyDescent="0.25">
      <c r="A1217" s="917">
        <v>41103</v>
      </c>
      <c r="B1217" s="926">
        <v>1</v>
      </c>
      <c r="C1217" s="926">
        <v>45</v>
      </c>
      <c r="D1217" s="920">
        <v>44</v>
      </c>
    </row>
    <row r="1218" spans="1:4" x14ac:dyDescent="0.25">
      <c r="A1218" s="917">
        <v>41104</v>
      </c>
      <c r="B1218" s="926">
        <v>4</v>
      </c>
      <c r="C1218" s="926">
        <v>3</v>
      </c>
      <c r="D1218" s="920">
        <v>0</v>
      </c>
    </row>
    <row r="1219" spans="1:4" x14ac:dyDescent="0.25">
      <c r="A1219" s="917">
        <v>41105</v>
      </c>
      <c r="B1219" s="926">
        <v>3</v>
      </c>
      <c r="C1219" s="926">
        <v>8</v>
      </c>
      <c r="D1219" s="920">
        <v>2</v>
      </c>
    </row>
    <row r="1220" spans="1:4" x14ac:dyDescent="0.25">
      <c r="A1220" s="917">
        <v>41106</v>
      </c>
      <c r="B1220" s="926">
        <v>2</v>
      </c>
      <c r="C1220" s="926">
        <v>32</v>
      </c>
      <c r="D1220" s="920">
        <v>24</v>
      </c>
    </row>
    <row r="1221" spans="1:4" x14ac:dyDescent="0.25">
      <c r="A1221" s="917">
        <v>41106</v>
      </c>
      <c r="B1221" s="926">
        <v>1</v>
      </c>
      <c r="C1221" s="926">
        <v>47</v>
      </c>
      <c r="D1221" s="920">
        <v>43</v>
      </c>
    </row>
    <row r="1222" spans="1:4" x14ac:dyDescent="0.25">
      <c r="A1222" s="917">
        <v>41107</v>
      </c>
      <c r="B1222" s="926">
        <v>4</v>
      </c>
      <c r="C1222" s="926">
        <v>3</v>
      </c>
      <c r="D1222" s="920">
        <v>0</v>
      </c>
    </row>
    <row r="1223" spans="1:4" x14ac:dyDescent="0.25">
      <c r="A1223" s="917">
        <v>41108</v>
      </c>
      <c r="B1223" s="926">
        <v>3</v>
      </c>
      <c r="C1223" s="926">
        <v>19</v>
      </c>
      <c r="D1223" s="920">
        <v>8</v>
      </c>
    </row>
    <row r="1224" spans="1:4" x14ac:dyDescent="0.25">
      <c r="A1224" s="917">
        <v>41109</v>
      </c>
      <c r="B1224" s="926">
        <v>2</v>
      </c>
      <c r="C1224" s="926">
        <v>26</v>
      </c>
      <c r="D1224" s="920">
        <v>25</v>
      </c>
    </row>
    <row r="1225" spans="1:4" x14ac:dyDescent="0.25">
      <c r="A1225" s="917">
        <v>41109</v>
      </c>
      <c r="B1225" s="926">
        <v>1</v>
      </c>
      <c r="C1225" s="926">
        <v>55</v>
      </c>
      <c r="D1225" s="920">
        <v>49</v>
      </c>
    </row>
    <row r="1226" spans="1:4" x14ac:dyDescent="0.25">
      <c r="A1226" s="917">
        <v>41110</v>
      </c>
      <c r="B1226" s="926">
        <v>4</v>
      </c>
      <c r="C1226" s="926">
        <v>2</v>
      </c>
      <c r="D1226" s="920">
        <v>0</v>
      </c>
    </row>
    <row r="1227" spans="1:4" x14ac:dyDescent="0.25">
      <c r="A1227" s="917">
        <v>41111</v>
      </c>
      <c r="B1227" s="926">
        <v>3</v>
      </c>
      <c r="C1227" s="926">
        <v>23</v>
      </c>
      <c r="D1227" s="920">
        <v>10</v>
      </c>
    </row>
    <row r="1228" spans="1:4" x14ac:dyDescent="0.25">
      <c r="A1228" s="917">
        <v>41112</v>
      </c>
      <c r="B1228" s="926">
        <v>2</v>
      </c>
      <c r="C1228" s="926">
        <v>46</v>
      </c>
      <c r="D1228" s="920">
        <v>35</v>
      </c>
    </row>
    <row r="1229" spans="1:4" x14ac:dyDescent="0.25">
      <c r="A1229" s="917">
        <v>41112</v>
      </c>
      <c r="B1229" s="926">
        <v>1</v>
      </c>
      <c r="C1229" s="926">
        <v>66</v>
      </c>
      <c r="D1229" s="920">
        <v>59</v>
      </c>
    </row>
    <row r="1230" spans="1:4" x14ac:dyDescent="0.25">
      <c r="A1230" s="917">
        <v>41113</v>
      </c>
      <c r="B1230" s="926">
        <v>4</v>
      </c>
      <c r="C1230" s="926">
        <v>0</v>
      </c>
      <c r="D1230" s="920">
        <v>0</v>
      </c>
    </row>
    <row r="1231" spans="1:4" x14ac:dyDescent="0.25">
      <c r="A1231" s="917">
        <v>41114</v>
      </c>
      <c r="B1231" s="926">
        <v>3</v>
      </c>
      <c r="C1231" s="926">
        <v>6</v>
      </c>
      <c r="D1231" s="920">
        <v>5</v>
      </c>
    </row>
    <row r="1232" spans="1:4" x14ac:dyDescent="0.25">
      <c r="A1232" s="917">
        <v>41115</v>
      </c>
      <c r="B1232" s="926">
        <v>2</v>
      </c>
      <c r="C1232" s="926">
        <v>24</v>
      </c>
      <c r="D1232" s="920">
        <v>23</v>
      </c>
    </row>
    <row r="1233" spans="1:4" x14ac:dyDescent="0.25">
      <c r="A1233" s="917">
        <v>41115</v>
      </c>
      <c r="B1233" s="926">
        <v>1</v>
      </c>
      <c r="C1233" s="926">
        <v>50</v>
      </c>
      <c r="D1233" s="920">
        <v>48</v>
      </c>
    </row>
    <row r="1234" spans="1:4" x14ac:dyDescent="0.25">
      <c r="A1234" s="917">
        <v>41116</v>
      </c>
      <c r="B1234" s="926">
        <v>4</v>
      </c>
      <c r="C1234" s="926">
        <v>3</v>
      </c>
      <c r="D1234" s="920">
        <v>0</v>
      </c>
    </row>
    <row r="1235" spans="1:4" x14ac:dyDescent="0.25">
      <c r="A1235" s="917">
        <v>41117</v>
      </c>
      <c r="B1235" s="926">
        <v>3</v>
      </c>
      <c r="C1235" s="926">
        <v>8</v>
      </c>
      <c r="D1235" s="920">
        <v>5</v>
      </c>
    </row>
    <row r="1236" spans="1:4" x14ac:dyDescent="0.25">
      <c r="A1236" s="917">
        <v>41118</v>
      </c>
      <c r="B1236" s="926">
        <v>2</v>
      </c>
      <c r="C1236" s="926">
        <v>35</v>
      </c>
      <c r="D1236" s="920">
        <v>30</v>
      </c>
    </row>
    <row r="1237" spans="1:4" x14ac:dyDescent="0.25">
      <c r="A1237" s="917">
        <v>41118</v>
      </c>
      <c r="B1237" s="926">
        <v>1</v>
      </c>
      <c r="C1237" s="926">
        <v>43</v>
      </c>
      <c r="D1237" s="920">
        <v>36</v>
      </c>
    </row>
    <row r="1238" spans="1:4" x14ac:dyDescent="0.25">
      <c r="A1238" s="917">
        <v>41119</v>
      </c>
      <c r="B1238" s="926">
        <v>4</v>
      </c>
      <c r="C1238" s="926">
        <v>1</v>
      </c>
      <c r="D1238" s="920">
        <v>1</v>
      </c>
    </row>
    <row r="1239" spans="1:4" x14ac:dyDescent="0.25">
      <c r="A1239" s="917">
        <v>41120</v>
      </c>
      <c r="B1239" s="926">
        <v>3</v>
      </c>
      <c r="C1239" s="926">
        <v>8</v>
      </c>
      <c r="D1239" s="920">
        <v>7</v>
      </c>
    </row>
    <row r="1240" spans="1:4" x14ac:dyDescent="0.25">
      <c r="A1240" s="917">
        <v>41121</v>
      </c>
      <c r="B1240" s="926">
        <v>2</v>
      </c>
      <c r="C1240" s="926">
        <v>19</v>
      </c>
      <c r="D1240" s="920">
        <v>16</v>
      </c>
    </row>
    <row r="1241" spans="1:4" x14ac:dyDescent="0.25">
      <c r="A1241" s="917">
        <v>41121</v>
      </c>
      <c r="B1241" s="926">
        <v>1</v>
      </c>
      <c r="C1241" s="926">
        <v>28</v>
      </c>
      <c r="D1241" s="920">
        <v>24</v>
      </c>
    </row>
    <row r="1242" spans="1:4" x14ac:dyDescent="0.25">
      <c r="A1242" s="917">
        <v>41122</v>
      </c>
      <c r="B1242" s="926">
        <v>4</v>
      </c>
      <c r="C1242" s="926">
        <v>1</v>
      </c>
      <c r="D1242" s="920">
        <v>0</v>
      </c>
    </row>
    <row r="1243" spans="1:4" x14ac:dyDescent="0.25">
      <c r="A1243" s="917">
        <v>41123</v>
      </c>
      <c r="B1243" s="926">
        <v>3</v>
      </c>
      <c r="C1243" s="926">
        <v>7</v>
      </c>
      <c r="D1243" s="920">
        <v>6</v>
      </c>
    </row>
    <row r="1244" spans="1:4" x14ac:dyDescent="0.25">
      <c r="A1244" s="917">
        <v>41124</v>
      </c>
      <c r="B1244" s="926">
        <v>2</v>
      </c>
      <c r="C1244" s="926">
        <v>20</v>
      </c>
      <c r="D1244" s="920">
        <v>17</v>
      </c>
    </row>
    <row r="1245" spans="1:4" x14ac:dyDescent="0.25">
      <c r="A1245" s="917">
        <v>41124</v>
      </c>
      <c r="B1245" s="926">
        <v>1</v>
      </c>
      <c r="C1245" s="926">
        <v>36</v>
      </c>
      <c r="D1245" s="920">
        <v>34</v>
      </c>
    </row>
    <row r="1246" spans="1:4" x14ac:dyDescent="0.25">
      <c r="A1246" s="917">
        <v>41125</v>
      </c>
      <c r="B1246" s="926">
        <v>4</v>
      </c>
      <c r="C1246" s="926">
        <v>2</v>
      </c>
      <c r="D1246" s="920">
        <v>1</v>
      </c>
    </row>
    <row r="1247" spans="1:4" x14ac:dyDescent="0.25">
      <c r="A1247" s="917">
        <v>41126</v>
      </c>
      <c r="B1247" s="926">
        <v>3</v>
      </c>
      <c r="C1247" s="926">
        <v>3</v>
      </c>
      <c r="D1247" s="920">
        <v>2</v>
      </c>
    </row>
    <row r="1248" spans="1:4" x14ac:dyDescent="0.25">
      <c r="A1248" s="917">
        <v>41127</v>
      </c>
      <c r="B1248" s="926">
        <v>2</v>
      </c>
      <c r="C1248" s="926">
        <v>10</v>
      </c>
      <c r="D1248" s="920">
        <v>8</v>
      </c>
    </row>
    <row r="1249" spans="1:4" x14ac:dyDescent="0.25">
      <c r="A1249" s="917">
        <v>41127</v>
      </c>
      <c r="B1249" s="926">
        <v>1</v>
      </c>
      <c r="C1249" s="926">
        <v>27</v>
      </c>
      <c r="D1249" s="920">
        <v>25</v>
      </c>
    </row>
    <row r="1250" spans="1:4" x14ac:dyDescent="0.25">
      <c r="A1250" s="917">
        <v>41128</v>
      </c>
      <c r="B1250" s="926">
        <v>4</v>
      </c>
      <c r="C1250" s="926">
        <v>0</v>
      </c>
      <c r="D1250" s="920">
        <v>0</v>
      </c>
    </row>
    <row r="1251" spans="1:4" x14ac:dyDescent="0.25">
      <c r="A1251" s="917">
        <v>41129</v>
      </c>
      <c r="B1251" s="926">
        <v>3</v>
      </c>
      <c r="C1251" s="926">
        <v>3</v>
      </c>
      <c r="D1251" s="920">
        <v>3</v>
      </c>
    </row>
    <row r="1252" spans="1:4" x14ac:dyDescent="0.25">
      <c r="A1252" s="917">
        <v>41130</v>
      </c>
      <c r="B1252" s="926">
        <v>2</v>
      </c>
      <c r="C1252" s="926">
        <v>13</v>
      </c>
      <c r="D1252" s="920">
        <v>11</v>
      </c>
    </row>
    <row r="1253" spans="1:4" x14ac:dyDescent="0.25">
      <c r="A1253" s="917">
        <v>41130</v>
      </c>
      <c r="B1253" s="926">
        <v>1</v>
      </c>
      <c r="C1253" s="926">
        <v>22</v>
      </c>
      <c r="D1253" s="920">
        <v>19</v>
      </c>
    </row>
    <row r="1254" spans="1:4" x14ac:dyDescent="0.25">
      <c r="A1254" s="917">
        <v>41131</v>
      </c>
      <c r="B1254" s="926">
        <v>4</v>
      </c>
      <c r="C1254" s="926">
        <v>2</v>
      </c>
      <c r="D1254" s="920">
        <v>0</v>
      </c>
    </row>
    <row r="1255" spans="1:4" x14ac:dyDescent="0.25">
      <c r="A1255" s="917">
        <v>41132</v>
      </c>
      <c r="B1255" s="926">
        <v>3</v>
      </c>
      <c r="C1255" s="926">
        <v>6</v>
      </c>
      <c r="D1255" s="920">
        <v>4</v>
      </c>
    </row>
    <row r="1256" spans="1:4" x14ac:dyDescent="0.25">
      <c r="A1256" s="917">
        <v>41133</v>
      </c>
      <c r="B1256" s="926">
        <v>2</v>
      </c>
      <c r="C1256" s="926">
        <v>8</v>
      </c>
      <c r="D1256" s="920">
        <v>5</v>
      </c>
    </row>
    <row r="1257" spans="1:4" x14ac:dyDescent="0.25">
      <c r="A1257" s="917">
        <v>41133</v>
      </c>
      <c r="B1257" s="926">
        <v>1</v>
      </c>
      <c r="C1257" s="926">
        <v>13</v>
      </c>
      <c r="D1257" s="920">
        <v>10</v>
      </c>
    </row>
    <row r="1258" spans="1:4" x14ac:dyDescent="0.25">
      <c r="A1258" s="917">
        <v>41134</v>
      </c>
      <c r="B1258" s="926">
        <v>4</v>
      </c>
      <c r="C1258" s="926">
        <v>0</v>
      </c>
      <c r="D1258" s="920">
        <v>0</v>
      </c>
    </row>
    <row r="1259" spans="1:4" x14ac:dyDescent="0.25">
      <c r="A1259" s="917">
        <v>41135</v>
      </c>
      <c r="B1259" s="926">
        <v>3</v>
      </c>
      <c r="C1259" s="926">
        <v>7</v>
      </c>
      <c r="D1259" s="920">
        <v>5</v>
      </c>
    </row>
    <row r="1260" spans="1:4" x14ac:dyDescent="0.25">
      <c r="A1260" s="917">
        <v>41136</v>
      </c>
      <c r="B1260" s="926">
        <v>2</v>
      </c>
      <c r="C1260" s="926">
        <v>4</v>
      </c>
      <c r="D1260" s="920">
        <v>4</v>
      </c>
    </row>
    <row r="1261" spans="1:4" x14ac:dyDescent="0.25">
      <c r="A1261" s="917">
        <v>41136</v>
      </c>
      <c r="B1261" s="926">
        <v>1</v>
      </c>
      <c r="C1261" s="926">
        <v>10</v>
      </c>
      <c r="D1261" s="920">
        <v>8</v>
      </c>
    </row>
    <row r="1262" spans="1:4" x14ac:dyDescent="0.25">
      <c r="A1262" s="917">
        <v>41137</v>
      </c>
      <c r="B1262" s="926">
        <v>4</v>
      </c>
      <c r="C1262" s="926">
        <v>0</v>
      </c>
      <c r="D1262" s="920">
        <v>0</v>
      </c>
    </row>
    <row r="1263" spans="1:4" x14ac:dyDescent="0.25">
      <c r="A1263" s="917">
        <v>41138</v>
      </c>
      <c r="B1263" s="926">
        <v>3</v>
      </c>
      <c r="C1263" s="926">
        <v>0</v>
      </c>
      <c r="D1263" s="920">
        <v>0</v>
      </c>
    </row>
    <row r="1264" spans="1:4" x14ac:dyDescent="0.25">
      <c r="A1264" s="917">
        <v>41139</v>
      </c>
      <c r="B1264" s="926">
        <v>2</v>
      </c>
      <c r="C1264" s="926">
        <v>3</v>
      </c>
      <c r="D1264" s="920">
        <v>2</v>
      </c>
    </row>
    <row r="1265" spans="1:4" x14ac:dyDescent="0.25">
      <c r="A1265" s="917">
        <v>41139</v>
      </c>
      <c r="B1265" s="926">
        <v>1</v>
      </c>
      <c r="C1265" s="926">
        <v>13</v>
      </c>
      <c r="D1265" s="920">
        <v>10</v>
      </c>
    </row>
    <row r="1266" spans="1:4" x14ac:dyDescent="0.25">
      <c r="A1266" s="917">
        <v>41140</v>
      </c>
      <c r="B1266" s="926">
        <v>4</v>
      </c>
      <c r="C1266" s="926">
        <v>0</v>
      </c>
      <c r="D1266" s="920">
        <v>0</v>
      </c>
    </row>
    <row r="1267" spans="1:4" x14ac:dyDescent="0.25">
      <c r="A1267" s="917">
        <v>41141</v>
      </c>
      <c r="B1267" s="926">
        <v>3</v>
      </c>
      <c r="C1267" s="926">
        <v>1</v>
      </c>
      <c r="D1267" s="920">
        <v>0</v>
      </c>
    </row>
    <row r="1268" spans="1:4" x14ac:dyDescent="0.25">
      <c r="A1268" s="917">
        <v>41142</v>
      </c>
      <c r="B1268" s="926">
        <v>2</v>
      </c>
      <c r="C1268" s="926">
        <v>1</v>
      </c>
      <c r="D1268" s="920">
        <v>1</v>
      </c>
    </row>
    <row r="1269" spans="1:4" x14ac:dyDescent="0.25">
      <c r="A1269" s="917">
        <v>41142</v>
      </c>
      <c r="B1269" s="926">
        <v>1</v>
      </c>
      <c r="C1269" s="926">
        <v>1</v>
      </c>
      <c r="D1269" s="920">
        <v>1</v>
      </c>
    </row>
    <row r="1270" spans="1:4" x14ac:dyDescent="0.25">
      <c r="A1270" s="917">
        <v>41143</v>
      </c>
      <c r="B1270" s="926">
        <v>4</v>
      </c>
      <c r="C1270" s="926">
        <v>0</v>
      </c>
      <c r="D1270" s="920">
        <v>0</v>
      </c>
    </row>
    <row r="1271" spans="1:4" x14ac:dyDescent="0.25">
      <c r="A1271" s="917">
        <v>41144</v>
      </c>
      <c r="B1271" s="926">
        <v>3</v>
      </c>
      <c r="C1271" s="926">
        <v>0</v>
      </c>
      <c r="D1271" s="920">
        <v>0</v>
      </c>
    </row>
    <row r="1272" spans="1:4" x14ac:dyDescent="0.25">
      <c r="A1272" s="917">
        <v>41145</v>
      </c>
      <c r="B1272" s="926">
        <v>2</v>
      </c>
      <c r="C1272" s="926">
        <v>3</v>
      </c>
      <c r="D1272" s="920">
        <v>3</v>
      </c>
    </row>
    <row r="1273" spans="1:4" x14ac:dyDescent="0.25">
      <c r="A1273" s="917">
        <v>41145</v>
      </c>
      <c r="B1273" s="926">
        <v>1</v>
      </c>
      <c r="C1273" s="926">
        <v>7</v>
      </c>
      <c r="D1273" s="920">
        <v>6</v>
      </c>
    </row>
    <row r="1274" spans="1:4" x14ac:dyDescent="0.25">
      <c r="A1274" s="917">
        <v>41146</v>
      </c>
      <c r="B1274" s="926">
        <v>4</v>
      </c>
      <c r="C1274" s="926">
        <v>0</v>
      </c>
      <c r="D1274" s="920">
        <v>0</v>
      </c>
    </row>
    <row r="1275" spans="1:4" x14ac:dyDescent="0.25">
      <c r="A1275" s="917">
        <v>41147</v>
      </c>
      <c r="B1275" s="926">
        <v>3</v>
      </c>
      <c r="C1275" s="926">
        <v>2</v>
      </c>
      <c r="D1275" s="920">
        <v>2</v>
      </c>
    </row>
    <row r="1276" spans="1:4" x14ac:dyDescent="0.25">
      <c r="A1276" s="917">
        <v>41148</v>
      </c>
      <c r="B1276" s="926">
        <v>2</v>
      </c>
      <c r="C1276" s="926">
        <v>0</v>
      </c>
      <c r="D1276" s="920">
        <v>0</v>
      </c>
    </row>
    <row r="1277" spans="1:4" x14ac:dyDescent="0.25">
      <c r="A1277" s="917">
        <v>41148</v>
      </c>
      <c r="B1277" s="926">
        <v>1</v>
      </c>
      <c r="C1277" s="926">
        <v>3</v>
      </c>
      <c r="D1277" s="920">
        <v>2</v>
      </c>
    </row>
    <row r="1278" spans="1:4" x14ac:dyDescent="0.25">
      <c r="A1278" s="917">
        <v>41149</v>
      </c>
      <c r="B1278" s="926">
        <v>4</v>
      </c>
      <c r="C1278" s="926">
        <v>0</v>
      </c>
      <c r="D1278" s="920">
        <v>0</v>
      </c>
    </row>
    <row r="1279" spans="1:4" x14ac:dyDescent="0.25">
      <c r="A1279" s="917">
        <v>41150</v>
      </c>
      <c r="B1279" s="926">
        <v>3</v>
      </c>
      <c r="C1279" s="926">
        <v>0</v>
      </c>
      <c r="D1279" s="920">
        <v>0</v>
      </c>
    </row>
    <row r="1280" spans="1:4" x14ac:dyDescent="0.25">
      <c r="A1280" s="917">
        <v>41151</v>
      </c>
      <c r="B1280" s="926">
        <v>2</v>
      </c>
      <c r="C1280" s="926">
        <v>0</v>
      </c>
      <c r="D1280" s="920">
        <v>0</v>
      </c>
    </row>
    <row r="1281" spans="1:5" x14ac:dyDescent="0.25">
      <c r="A1281" s="917">
        <v>41151</v>
      </c>
      <c r="B1281" s="926">
        <v>1</v>
      </c>
      <c r="C1281" s="926">
        <v>1</v>
      </c>
      <c r="D1281" s="920">
        <v>1</v>
      </c>
    </row>
    <row r="1282" spans="1:5" x14ac:dyDescent="0.25">
      <c r="A1282" s="917">
        <v>41152</v>
      </c>
      <c r="B1282" s="926">
        <v>4</v>
      </c>
      <c r="C1282" s="926">
        <v>0</v>
      </c>
      <c r="D1282" s="920">
        <v>0</v>
      </c>
    </row>
    <row r="1283" spans="1:5" x14ac:dyDescent="0.25">
      <c r="A1283" s="917">
        <v>41153</v>
      </c>
      <c r="B1283" s="926">
        <v>3</v>
      </c>
      <c r="C1283" s="926">
        <v>0</v>
      </c>
      <c r="D1283" s="920">
        <v>0</v>
      </c>
    </row>
    <row r="1284" spans="1:5" x14ac:dyDescent="0.25">
      <c r="A1284" s="917">
        <v>41154</v>
      </c>
      <c r="B1284" s="926">
        <v>2</v>
      </c>
      <c r="C1284" s="926">
        <v>0</v>
      </c>
      <c r="D1284" s="920">
        <v>0</v>
      </c>
    </row>
    <row r="1285" spans="1:5" x14ac:dyDescent="0.25">
      <c r="A1285" s="919">
        <v>41154</v>
      </c>
      <c r="B1285" s="925">
        <v>1</v>
      </c>
      <c r="C1285" s="925">
        <v>0</v>
      </c>
      <c r="D1285" s="927">
        <v>0</v>
      </c>
      <c r="E1285" s="70">
        <f>SUM(D1118:D1285)</f>
        <v>1051</v>
      </c>
    </row>
    <row r="1286" spans="1:5" x14ac:dyDescent="0.25">
      <c r="A1286" s="917">
        <v>41394</v>
      </c>
      <c r="B1286" s="926">
        <v>4</v>
      </c>
      <c r="C1286" s="926">
        <v>0</v>
      </c>
      <c r="D1286" s="920">
        <v>0</v>
      </c>
    </row>
    <row r="1287" spans="1:5" x14ac:dyDescent="0.25">
      <c r="A1287" s="917">
        <v>41395</v>
      </c>
      <c r="B1287" s="926">
        <v>3</v>
      </c>
      <c r="C1287" s="926">
        <v>1</v>
      </c>
      <c r="D1287" s="920">
        <v>1</v>
      </c>
    </row>
    <row r="1288" spans="1:5" x14ac:dyDescent="0.25">
      <c r="A1288" s="917">
        <v>41396</v>
      </c>
      <c r="B1288" s="926">
        <v>2</v>
      </c>
      <c r="C1288" s="926">
        <v>0</v>
      </c>
      <c r="D1288" s="920">
        <v>0</v>
      </c>
    </row>
    <row r="1289" spans="1:5" x14ac:dyDescent="0.25">
      <c r="A1289" s="917">
        <v>41396</v>
      </c>
      <c r="B1289" s="926">
        <v>1</v>
      </c>
      <c r="C1289" s="926">
        <v>2</v>
      </c>
      <c r="D1289" s="920">
        <v>1</v>
      </c>
    </row>
    <row r="1290" spans="1:5" x14ac:dyDescent="0.25">
      <c r="A1290" s="917">
        <v>41397</v>
      </c>
      <c r="B1290" s="926">
        <v>4</v>
      </c>
      <c r="C1290" s="926">
        <v>0</v>
      </c>
      <c r="D1290" s="920">
        <v>0</v>
      </c>
    </row>
    <row r="1291" spans="1:5" x14ac:dyDescent="0.25">
      <c r="A1291" s="917">
        <v>41398</v>
      </c>
      <c r="B1291" s="926">
        <v>3</v>
      </c>
      <c r="C1291" s="926">
        <v>1</v>
      </c>
      <c r="D1291" s="920">
        <v>0</v>
      </c>
    </row>
    <row r="1292" spans="1:5" x14ac:dyDescent="0.25">
      <c r="A1292" s="917">
        <v>41399</v>
      </c>
      <c r="B1292" s="926">
        <v>2</v>
      </c>
      <c r="C1292" s="926">
        <v>0</v>
      </c>
      <c r="D1292" s="920">
        <v>0</v>
      </c>
    </row>
    <row r="1293" spans="1:5" x14ac:dyDescent="0.25">
      <c r="A1293" s="917">
        <v>41399</v>
      </c>
      <c r="B1293" s="926">
        <v>1</v>
      </c>
      <c r="C1293" s="926">
        <v>0</v>
      </c>
      <c r="D1293" s="920">
        <v>0</v>
      </c>
    </row>
    <row r="1294" spans="1:5" x14ac:dyDescent="0.25">
      <c r="A1294" s="917">
        <v>41400</v>
      </c>
      <c r="B1294" s="926">
        <v>4</v>
      </c>
      <c r="C1294" s="926">
        <v>0</v>
      </c>
      <c r="D1294" s="920">
        <v>0</v>
      </c>
    </row>
    <row r="1295" spans="1:5" x14ac:dyDescent="0.25">
      <c r="A1295" s="917">
        <v>41401</v>
      </c>
      <c r="B1295" s="926">
        <v>3</v>
      </c>
      <c r="C1295" s="926">
        <v>1</v>
      </c>
      <c r="D1295" s="920">
        <v>0</v>
      </c>
    </row>
    <row r="1296" spans="1:5" x14ac:dyDescent="0.25">
      <c r="A1296" s="917">
        <v>41402</v>
      </c>
      <c r="B1296" s="926">
        <v>2</v>
      </c>
      <c r="C1296" s="926">
        <v>2</v>
      </c>
      <c r="D1296" s="920">
        <v>2</v>
      </c>
    </row>
    <row r="1297" spans="1:4" x14ac:dyDescent="0.25">
      <c r="A1297" s="917">
        <v>41402</v>
      </c>
      <c r="B1297" s="926">
        <v>1</v>
      </c>
      <c r="C1297" s="926">
        <v>0</v>
      </c>
      <c r="D1297" s="920">
        <v>0</v>
      </c>
    </row>
    <row r="1298" spans="1:4" x14ac:dyDescent="0.25">
      <c r="A1298" s="917">
        <v>41403</v>
      </c>
      <c r="B1298" s="926">
        <v>4</v>
      </c>
      <c r="C1298" s="926">
        <v>0</v>
      </c>
      <c r="D1298" s="920">
        <v>0</v>
      </c>
    </row>
    <row r="1299" spans="1:4" x14ac:dyDescent="0.25">
      <c r="A1299" s="917">
        <v>41404</v>
      </c>
      <c r="B1299" s="926">
        <v>3</v>
      </c>
      <c r="C1299" s="926">
        <v>1</v>
      </c>
      <c r="D1299" s="920">
        <v>1</v>
      </c>
    </row>
    <row r="1300" spans="1:4" x14ac:dyDescent="0.25">
      <c r="A1300" s="917">
        <v>41405</v>
      </c>
      <c r="B1300" s="926">
        <v>2</v>
      </c>
      <c r="C1300" s="926">
        <v>1</v>
      </c>
      <c r="D1300" s="920">
        <v>1</v>
      </c>
    </row>
    <row r="1301" spans="1:4" x14ac:dyDescent="0.25">
      <c r="A1301" s="917">
        <v>41405</v>
      </c>
      <c r="B1301" s="926">
        <v>1</v>
      </c>
      <c r="C1301" s="926">
        <v>0</v>
      </c>
      <c r="D1301" s="920">
        <v>0</v>
      </c>
    </row>
    <row r="1302" spans="1:4" x14ac:dyDescent="0.25">
      <c r="A1302" s="917">
        <v>41406</v>
      </c>
      <c r="B1302" s="926">
        <v>4</v>
      </c>
      <c r="C1302" s="926">
        <v>0</v>
      </c>
      <c r="D1302" s="920">
        <v>0</v>
      </c>
    </row>
    <row r="1303" spans="1:4" x14ac:dyDescent="0.25">
      <c r="A1303" s="917">
        <v>41407</v>
      </c>
      <c r="B1303" s="926">
        <v>3</v>
      </c>
      <c r="C1303" s="926">
        <v>1</v>
      </c>
      <c r="D1303" s="920">
        <v>1</v>
      </c>
    </row>
    <row r="1304" spans="1:4" x14ac:dyDescent="0.25">
      <c r="A1304" s="917">
        <v>41408</v>
      </c>
      <c r="B1304" s="926">
        <v>2</v>
      </c>
      <c r="C1304" s="926">
        <v>1</v>
      </c>
      <c r="D1304" s="920">
        <v>0</v>
      </c>
    </row>
    <row r="1305" spans="1:4" x14ac:dyDescent="0.25">
      <c r="A1305" s="917">
        <v>41408</v>
      </c>
      <c r="B1305" s="926">
        <v>1</v>
      </c>
      <c r="C1305" s="926">
        <v>0</v>
      </c>
      <c r="D1305" s="920">
        <v>0</v>
      </c>
    </row>
    <row r="1306" spans="1:4" x14ac:dyDescent="0.25">
      <c r="A1306" s="917">
        <v>41409</v>
      </c>
      <c r="B1306" s="926">
        <v>4</v>
      </c>
      <c r="C1306" s="926">
        <v>0</v>
      </c>
      <c r="D1306" s="920">
        <v>0</v>
      </c>
    </row>
    <row r="1307" spans="1:4" x14ac:dyDescent="0.25">
      <c r="A1307" s="917">
        <v>41410</v>
      </c>
      <c r="B1307" s="926">
        <v>3</v>
      </c>
      <c r="C1307" s="926">
        <v>1</v>
      </c>
      <c r="D1307" s="920">
        <v>0</v>
      </c>
    </row>
    <row r="1308" spans="1:4" x14ac:dyDescent="0.25">
      <c r="A1308" s="917">
        <v>41411</v>
      </c>
      <c r="B1308" s="926">
        <v>2</v>
      </c>
      <c r="C1308" s="926">
        <v>2</v>
      </c>
      <c r="D1308" s="920">
        <v>2</v>
      </c>
    </row>
    <row r="1309" spans="1:4" x14ac:dyDescent="0.25">
      <c r="A1309" s="917">
        <v>41411</v>
      </c>
      <c r="B1309" s="926">
        <v>1</v>
      </c>
      <c r="C1309" s="926">
        <v>0</v>
      </c>
      <c r="D1309" s="920">
        <v>0</v>
      </c>
    </row>
    <row r="1310" spans="1:4" x14ac:dyDescent="0.25">
      <c r="A1310" s="917">
        <v>41412</v>
      </c>
      <c r="B1310" s="926">
        <v>4</v>
      </c>
      <c r="C1310" s="926">
        <v>0</v>
      </c>
      <c r="D1310" s="920">
        <v>0</v>
      </c>
    </row>
    <row r="1311" spans="1:4" x14ac:dyDescent="0.25">
      <c r="A1311" s="917">
        <v>41413</v>
      </c>
      <c r="B1311" s="926">
        <v>3</v>
      </c>
      <c r="C1311" s="926">
        <v>0</v>
      </c>
      <c r="D1311" s="920">
        <v>0</v>
      </c>
    </row>
    <row r="1312" spans="1:4" x14ac:dyDescent="0.25">
      <c r="A1312" s="917">
        <v>41414</v>
      </c>
      <c r="B1312" s="926">
        <v>2</v>
      </c>
      <c r="C1312" s="926">
        <v>1</v>
      </c>
      <c r="D1312" s="920">
        <v>1</v>
      </c>
    </row>
    <row r="1313" spans="1:4" x14ac:dyDescent="0.25">
      <c r="A1313" s="917">
        <v>41414</v>
      </c>
      <c r="B1313" s="926">
        <v>1</v>
      </c>
      <c r="C1313" s="926">
        <v>1</v>
      </c>
      <c r="D1313" s="920">
        <v>0</v>
      </c>
    </row>
    <row r="1314" spans="1:4" x14ac:dyDescent="0.25">
      <c r="A1314" s="917">
        <v>41415</v>
      </c>
      <c r="B1314" s="926">
        <v>4</v>
      </c>
      <c r="C1314" s="926">
        <v>0</v>
      </c>
      <c r="D1314" s="920">
        <v>0</v>
      </c>
    </row>
    <row r="1315" spans="1:4" x14ac:dyDescent="0.25">
      <c r="A1315" s="917">
        <v>41416</v>
      </c>
      <c r="B1315" s="926">
        <v>3</v>
      </c>
      <c r="C1315" s="926">
        <v>1</v>
      </c>
      <c r="D1315" s="920">
        <v>0</v>
      </c>
    </row>
    <row r="1316" spans="1:4" x14ac:dyDescent="0.25">
      <c r="A1316" s="917">
        <v>41417</v>
      </c>
      <c r="B1316" s="926">
        <v>2</v>
      </c>
      <c r="C1316" s="926">
        <v>5</v>
      </c>
      <c r="D1316" s="920">
        <v>3</v>
      </c>
    </row>
    <row r="1317" spans="1:4" x14ac:dyDescent="0.25">
      <c r="A1317" s="917">
        <v>41417</v>
      </c>
      <c r="B1317" s="926">
        <v>1</v>
      </c>
      <c r="C1317" s="926">
        <v>0</v>
      </c>
      <c r="D1317" s="920">
        <v>0</v>
      </c>
    </row>
    <row r="1318" spans="1:4" x14ac:dyDescent="0.25">
      <c r="A1318" s="917">
        <v>41418</v>
      </c>
      <c r="B1318" s="926">
        <v>4</v>
      </c>
      <c r="C1318" s="926">
        <v>0</v>
      </c>
      <c r="D1318" s="920">
        <v>0</v>
      </c>
    </row>
    <row r="1319" spans="1:4" x14ac:dyDescent="0.25">
      <c r="A1319" s="917">
        <v>41419</v>
      </c>
      <c r="B1319" s="926">
        <v>2</v>
      </c>
      <c r="C1319" s="926">
        <v>0</v>
      </c>
      <c r="D1319" s="920">
        <v>0</v>
      </c>
    </row>
    <row r="1320" spans="1:4" x14ac:dyDescent="0.25">
      <c r="A1320" s="917">
        <v>41419</v>
      </c>
      <c r="B1320" s="926">
        <v>1</v>
      </c>
      <c r="C1320" s="926">
        <v>1</v>
      </c>
      <c r="D1320" s="920">
        <v>1</v>
      </c>
    </row>
    <row r="1321" spans="1:4" x14ac:dyDescent="0.25">
      <c r="A1321" s="917">
        <v>41420</v>
      </c>
      <c r="B1321" s="926">
        <v>3</v>
      </c>
      <c r="C1321" s="926">
        <v>1</v>
      </c>
      <c r="D1321" s="920">
        <v>0</v>
      </c>
    </row>
    <row r="1322" spans="1:4" x14ac:dyDescent="0.25">
      <c r="A1322" s="917">
        <v>41421</v>
      </c>
      <c r="B1322" s="926">
        <v>4</v>
      </c>
      <c r="C1322" s="926">
        <v>0</v>
      </c>
      <c r="D1322" s="920">
        <v>0</v>
      </c>
    </row>
    <row r="1323" spans="1:4" x14ac:dyDescent="0.25">
      <c r="A1323" s="917">
        <v>41422</v>
      </c>
      <c r="B1323" s="926">
        <v>3</v>
      </c>
      <c r="C1323" s="926">
        <v>0</v>
      </c>
      <c r="D1323" s="920">
        <v>0</v>
      </c>
    </row>
    <row r="1324" spans="1:4" x14ac:dyDescent="0.25">
      <c r="A1324" s="917">
        <v>41423</v>
      </c>
      <c r="B1324" s="926">
        <v>2</v>
      </c>
      <c r="C1324" s="926">
        <v>1</v>
      </c>
      <c r="D1324" s="920">
        <v>1</v>
      </c>
    </row>
    <row r="1325" spans="1:4" x14ac:dyDescent="0.25">
      <c r="A1325" s="917">
        <v>41423</v>
      </c>
      <c r="B1325" s="926">
        <v>1</v>
      </c>
      <c r="C1325" s="926">
        <v>0</v>
      </c>
      <c r="D1325" s="920">
        <v>0</v>
      </c>
    </row>
    <row r="1326" spans="1:4" x14ac:dyDescent="0.25">
      <c r="A1326" s="917">
        <v>41424</v>
      </c>
      <c r="B1326" s="926">
        <v>4</v>
      </c>
      <c r="C1326" s="926">
        <v>0</v>
      </c>
      <c r="D1326" s="920">
        <v>0</v>
      </c>
    </row>
    <row r="1327" spans="1:4" x14ac:dyDescent="0.25">
      <c r="A1327" s="917">
        <v>41425</v>
      </c>
      <c r="B1327" s="926">
        <v>3</v>
      </c>
      <c r="C1327" s="926">
        <v>2</v>
      </c>
      <c r="D1327" s="920">
        <v>0</v>
      </c>
    </row>
    <row r="1328" spans="1:4" x14ac:dyDescent="0.25">
      <c r="A1328" s="917">
        <v>41426</v>
      </c>
      <c r="B1328" s="926">
        <v>2</v>
      </c>
      <c r="C1328" s="926">
        <v>1</v>
      </c>
      <c r="D1328" s="920">
        <v>1</v>
      </c>
    </row>
    <row r="1329" spans="1:4" x14ac:dyDescent="0.25">
      <c r="A1329" s="917">
        <v>41426</v>
      </c>
      <c r="B1329" s="926">
        <v>1</v>
      </c>
      <c r="C1329" s="926">
        <v>4</v>
      </c>
      <c r="D1329" s="920">
        <v>4</v>
      </c>
    </row>
    <row r="1330" spans="1:4" x14ac:dyDescent="0.25">
      <c r="A1330" s="917">
        <v>41427</v>
      </c>
      <c r="B1330" s="926">
        <v>4</v>
      </c>
      <c r="C1330" s="926">
        <v>0</v>
      </c>
      <c r="D1330" s="920">
        <v>0</v>
      </c>
    </row>
    <row r="1331" spans="1:4" x14ac:dyDescent="0.25">
      <c r="A1331" s="917">
        <v>41428</v>
      </c>
      <c r="B1331" s="926">
        <v>3</v>
      </c>
      <c r="C1331" s="926">
        <v>0</v>
      </c>
      <c r="D1331" s="920">
        <v>0</v>
      </c>
    </row>
    <row r="1332" spans="1:4" x14ac:dyDescent="0.25">
      <c r="A1332" s="917">
        <v>41429</v>
      </c>
      <c r="B1332" s="926">
        <v>2</v>
      </c>
      <c r="C1332" s="926">
        <v>3</v>
      </c>
      <c r="D1332" s="920">
        <v>1</v>
      </c>
    </row>
    <row r="1333" spans="1:4" x14ac:dyDescent="0.25">
      <c r="A1333" s="917">
        <v>41429</v>
      </c>
      <c r="B1333" s="926">
        <v>1</v>
      </c>
      <c r="C1333" s="926">
        <v>7</v>
      </c>
      <c r="D1333" s="920">
        <v>6</v>
      </c>
    </row>
    <row r="1334" spans="1:4" x14ac:dyDescent="0.25">
      <c r="A1334" s="917">
        <v>41430</v>
      </c>
      <c r="B1334" s="926">
        <v>4</v>
      </c>
      <c r="C1334" s="926">
        <v>0</v>
      </c>
      <c r="D1334" s="920">
        <v>0</v>
      </c>
    </row>
    <row r="1335" spans="1:4" x14ac:dyDescent="0.25">
      <c r="A1335" s="917">
        <v>41431</v>
      </c>
      <c r="B1335" s="926">
        <v>3</v>
      </c>
      <c r="C1335" s="926">
        <v>1</v>
      </c>
      <c r="D1335" s="920">
        <v>0</v>
      </c>
    </row>
    <row r="1336" spans="1:4" x14ac:dyDescent="0.25">
      <c r="A1336" s="917">
        <v>41432</v>
      </c>
      <c r="B1336" s="926">
        <v>2</v>
      </c>
      <c r="C1336" s="926">
        <v>6</v>
      </c>
      <c r="D1336" s="920">
        <v>2</v>
      </c>
    </row>
    <row r="1337" spans="1:4" x14ac:dyDescent="0.25">
      <c r="A1337" s="917">
        <v>41432</v>
      </c>
      <c r="B1337" s="926">
        <v>1</v>
      </c>
      <c r="C1337" s="926">
        <v>3</v>
      </c>
      <c r="D1337" s="920">
        <v>1</v>
      </c>
    </row>
    <row r="1338" spans="1:4" x14ac:dyDescent="0.25">
      <c r="A1338" s="917">
        <v>41433</v>
      </c>
      <c r="B1338" s="926">
        <v>4</v>
      </c>
      <c r="C1338" s="926">
        <v>0</v>
      </c>
      <c r="D1338" s="920">
        <v>0</v>
      </c>
    </row>
    <row r="1339" spans="1:4" x14ac:dyDescent="0.25">
      <c r="A1339" s="917">
        <v>41434</v>
      </c>
      <c r="B1339" s="926">
        <v>3</v>
      </c>
      <c r="C1339" s="926">
        <v>2</v>
      </c>
      <c r="D1339" s="920">
        <v>1</v>
      </c>
    </row>
    <row r="1340" spans="1:4" x14ac:dyDescent="0.25">
      <c r="A1340" s="917">
        <v>41435</v>
      </c>
      <c r="B1340" s="926">
        <v>2</v>
      </c>
      <c r="C1340" s="926">
        <v>2</v>
      </c>
      <c r="D1340" s="920">
        <v>1</v>
      </c>
    </row>
    <row r="1341" spans="1:4" x14ac:dyDescent="0.25">
      <c r="A1341" s="917">
        <v>41435</v>
      </c>
      <c r="B1341" s="926">
        <v>1</v>
      </c>
      <c r="C1341" s="926">
        <v>5</v>
      </c>
      <c r="D1341" s="920">
        <v>4</v>
      </c>
    </row>
    <row r="1342" spans="1:4" x14ac:dyDescent="0.25">
      <c r="A1342" s="917">
        <v>41436</v>
      </c>
      <c r="B1342" s="926">
        <v>4</v>
      </c>
      <c r="C1342" s="926">
        <v>0</v>
      </c>
      <c r="D1342" s="920">
        <v>0</v>
      </c>
    </row>
    <row r="1343" spans="1:4" x14ac:dyDescent="0.25">
      <c r="A1343" s="917">
        <v>41437</v>
      </c>
      <c r="B1343" s="926">
        <v>3</v>
      </c>
      <c r="C1343" s="926">
        <v>1</v>
      </c>
      <c r="D1343" s="920">
        <v>0</v>
      </c>
    </row>
    <row r="1344" spans="1:4" x14ac:dyDescent="0.25">
      <c r="A1344" s="917">
        <v>41438</v>
      </c>
      <c r="B1344" s="926">
        <v>2</v>
      </c>
      <c r="C1344" s="926">
        <v>2</v>
      </c>
      <c r="D1344" s="920">
        <v>2</v>
      </c>
    </row>
    <row r="1345" spans="1:4" x14ac:dyDescent="0.25">
      <c r="A1345" s="917">
        <v>41438</v>
      </c>
      <c r="B1345" s="926">
        <v>1</v>
      </c>
      <c r="C1345" s="926">
        <v>2</v>
      </c>
      <c r="D1345" s="920">
        <v>2</v>
      </c>
    </row>
    <row r="1346" spans="1:4" x14ac:dyDescent="0.25">
      <c r="A1346" s="917">
        <v>41439</v>
      </c>
      <c r="B1346" s="926">
        <v>4</v>
      </c>
      <c r="C1346" s="926">
        <v>1</v>
      </c>
      <c r="D1346" s="920">
        <v>0</v>
      </c>
    </row>
    <row r="1347" spans="1:4" x14ac:dyDescent="0.25">
      <c r="A1347" s="917">
        <v>41440</v>
      </c>
      <c r="B1347" s="926">
        <v>3</v>
      </c>
      <c r="C1347" s="926">
        <v>3</v>
      </c>
      <c r="D1347" s="920">
        <v>0</v>
      </c>
    </row>
    <row r="1348" spans="1:4" x14ac:dyDescent="0.25">
      <c r="A1348" s="917">
        <v>41441</v>
      </c>
      <c r="B1348" s="926">
        <v>2</v>
      </c>
      <c r="C1348" s="926">
        <v>5</v>
      </c>
      <c r="D1348" s="920">
        <v>2</v>
      </c>
    </row>
    <row r="1349" spans="1:4" x14ac:dyDescent="0.25">
      <c r="A1349" s="917">
        <v>41441</v>
      </c>
      <c r="B1349" s="926">
        <v>1</v>
      </c>
      <c r="C1349" s="926">
        <v>10</v>
      </c>
      <c r="D1349" s="920">
        <v>8</v>
      </c>
    </row>
    <row r="1350" spans="1:4" x14ac:dyDescent="0.25">
      <c r="A1350" s="917">
        <v>41442</v>
      </c>
      <c r="B1350" s="926">
        <v>4</v>
      </c>
      <c r="C1350" s="926">
        <v>1</v>
      </c>
      <c r="D1350" s="920">
        <v>0</v>
      </c>
    </row>
    <row r="1351" spans="1:4" x14ac:dyDescent="0.25">
      <c r="A1351" s="917">
        <v>41443</v>
      </c>
      <c r="B1351" s="926">
        <v>3</v>
      </c>
      <c r="C1351" s="926">
        <v>5</v>
      </c>
      <c r="D1351" s="920">
        <v>1</v>
      </c>
    </row>
    <row r="1352" spans="1:4" x14ac:dyDescent="0.25">
      <c r="A1352" s="917">
        <v>41444</v>
      </c>
      <c r="B1352" s="926">
        <v>2</v>
      </c>
      <c r="C1352" s="926">
        <v>6</v>
      </c>
      <c r="D1352" s="920">
        <v>5</v>
      </c>
    </row>
    <row r="1353" spans="1:4" x14ac:dyDescent="0.25">
      <c r="A1353" s="917">
        <v>41444</v>
      </c>
      <c r="B1353" s="926">
        <v>1</v>
      </c>
      <c r="C1353" s="926">
        <v>9</v>
      </c>
      <c r="D1353" s="920">
        <v>7</v>
      </c>
    </row>
    <row r="1354" spans="1:4" x14ac:dyDescent="0.25">
      <c r="A1354" s="917">
        <v>41445</v>
      </c>
      <c r="B1354" s="926">
        <v>4</v>
      </c>
      <c r="C1354" s="926">
        <v>0</v>
      </c>
      <c r="D1354" s="920">
        <v>0</v>
      </c>
    </row>
    <row r="1355" spans="1:4" x14ac:dyDescent="0.25">
      <c r="A1355" s="917">
        <v>41446</v>
      </c>
      <c r="B1355" s="926">
        <v>3</v>
      </c>
      <c r="C1355" s="926">
        <v>4</v>
      </c>
      <c r="D1355" s="920">
        <v>1</v>
      </c>
    </row>
    <row r="1356" spans="1:4" x14ac:dyDescent="0.25">
      <c r="A1356" s="917">
        <v>41447</v>
      </c>
      <c r="B1356" s="926">
        <v>2</v>
      </c>
      <c r="C1356" s="926">
        <v>8</v>
      </c>
      <c r="D1356" s="920">
        <v>6</v>
      </c>
    </row>
    <row r="1357" spans="1:4" x14ac:dyDescent="0.25">
      <c r="A1357" s="917">
        <v>41447</v>
      </c>
      <c r="B1357" s="926">
        <v>1</v>
      </c>
      <c r="C1357" s="926">
        <v>25</v>
      </c>
      <c r="D1357" s="920">
        <v>19</v>
      </c>
    </row>
    <row r="1358" spans="1:4" x14ac:dyDescent="0.25">
      <c r="A1358" s="917">
        <v>41448</v>
      </c>
      <c r="B1358" s="926">
        <v>4</v>
      </c>
      <c r="C1358" s="926">
        <v>5</v>
      </c>
      <c r="D1358" s="920">
        <v>0</v>
      </c>
    </row>
    <row r="1359" spans="1:4" x14ac:dyDescent="0.25">
      <c r="A1359" s="917">
        <v>41449</v>
      </c>
      <c r="B1359" s="926">
        <v>3</v>
      </c>
      <c r="C1359" s="926">
        <v>8</v>
      </c>
      <c r="D1359" s="920">
        <v>3</v>
      </c>
    </row>
    <row r="1360" spans="1:4" x14ac:dyDescent="0.25">
      <c r="A1360" s="917">
        <v>41450</v>
      </c>
      <c r="B1360" s="926">
        <v>2</v>
      </c>
      <c r="C1360" s="926">
        <v>13</v>
      </c>
      <c r="D1360" s="920">
        <v>8</v>
      </c>
    </row>
    <row r="1361" spans="1:4" x14ac:dyDescent="0.25">
      <c r="A1361" s="917">
        <v>41450</v>
      </c>
      <c r="B1361" s="926">
        <v>1</v>
      </c>
      <c r="C1361" s="926">
        <v>10</v>
      </c>
      <c r="D1361" s="920">
        <v>8</v>
      </c>
    </row>
    <row r="1362" spans="1:4" x14ac:dyDescent="0.25">
      <c r="A1362" s="917">
        <v>41451</v>
      </c>
      <c r="B1362" s="926">
        <v>4</v>
      </c>
      <c r="C1362" s="926">
        <v>0</v>
      </c>
      <c r="D1362" s="920">
        <v>0</v>
      </c>
    </row>
    <row r="1363" spans="1:4" x14ac:dyDescent="0.25">
      <c r="A1363" s="917">
        <v>41452</v>
      </c>
      <c r="B1363" s="926">
        <v>3</v>
      </c>
      <c r="C1363" s="926">
        <v>6</v>
      </c>
      <c r="D1363" s="920">
        <v>3</v>
      </c>
    </row>
    <row r="1364" spans="1:4" x14ac:dyDescent="0.25">
      <c r="A1364" s="917">
        <v>41453</v>
      </c>
      <c r="B1364" s="926">
        <v>2</v>
      </c>
      <c r="C1364" s="926">
        <v>22</v>
      </c>
      <c r="D1364" s="920">
        <v>19</v>
      </c>
    </row>
    <row r="1365" spans="1:4" x14ac:dyDescent="0.25">
      <c r="A1365" s="917">
        <v>41453</v>
      </c>
      <c r="B1365" s="926">
        <v>1</v>
      </c>
      <c r="C1365" s="926">
        <v>33</v>
      </c>
      <c r="D1365" s="920">
        <v>29</v>
      </c>
    </row>
    <row r="1366" spans="1:4" x14ac:dyDescent="0.25">
      <c r="A1366" s="917">
        <v>41454</v>
      </c>
      <c r="B1366" s="926">
        <v>4</v>
      </c>
      <c r="C1366" s="926">
        <v>4</v>
      </c>
      <c r="D1366" s="920">
        <v>0</v>
      </c>
    </row>
    <row r="1367" spans="1:4" x14ac:dyDescent="0.25">
      <c r="A1367" s="917">
        <v>41455</v>
      </c>
      <c r="B1367" s="926">
        <v>3</v>
      </c>
      <c r="C1367" s="926">
        <v>19</v>
      </c>
      <c r="D1367" s="920">
        <v>9</v>
      </c>
    </row>
    <row r="1368" spans="1:4" x14ac:dyDescent="0.25">
      <c r="A1368" s="917">
        <v>41456</v>
      </c>
      <c r="B1368" s="926">
        <v>2</v>
      </c>
      <c r="C1368" s="926">
        <v>24</v>
      </c>
      <c r="D1368" s="920">
        <v>16</v>
      </c>
    </row>
    <row r="1369" spans="1:4" x14ac:dyDescent="0.25">
      <c r="A1369" s="917">
        <v>41456</v>
      </c>
      <c r="B1369" s="926">
        <v>1</v>
      </c>
      <c r="C1369" s="926">
        <v>57</v>
      </c>
      <c r="D1369" s="920">
        <v>51</v>
      </c>
    </row>
    <row r="1370" spans="1:4" x14ac:dyDescent="0.25">
      <c r="A1370" s="917">
        <v>41457</v>
      </c>
      <c r="B1370" s="926">
        <v>4</v>
      </c>
      <c r="C1370" s="926">
        <v>13</v>
      </c>
      <c r="D1370" s="920">
        <v>1</v>
      </c>
    </row>
    <row r="1371" spans="1:4" x14ac:dyDescent="0.25">
      <c r="A1371" s="917">
        <v>41458</v>
      </c>
      <c r="B1371" s="926">
        <v>3</v>
      </c>
      <c r="C1371" s="926">
        <v>20</v>
      </c>
      <c r="D1371" s="920">
        <v>6</v>
      </c>
    </row>
    <row r="1372" spans="1:4" x14ac:dyDescent="0.25">
      <c r="A1372" s="917">
        <v>41459</v>
      </c>
      <c r="B1372" s="926">
        <v>2</v>
      </c>
      <c r="C1372" s="926">
        <v>41</v>
      </c>
      <c r="D1372" s="920">
        <v>30</v>
      </c>
    </row>
    <row r="1373" spans="1:4" x14ac:dyDescent="0.25">
      <c r="A1373" s="917">
        <v>41459</v>
      </c>
      <c r="B1373" s="926">
        <v>1</v>
      </c>
      <c r="C1373" s="926">
        <v>79</v>
      </c>
      <c r="D1373" s="920">
        <v>61</v>
      </c>
    </row>
    <row r="1374" spans="1:4" x14ac:dyDescent="0.25">
      <c r="A1374" s="917">
        <v>41460</v>
      </c>
      <c r="B1374" s="926">
        <v>4</v>
      </c>
      <c r="C1374" s="926">
        <v>6</v>
      </c>
      <c r="D1374" s="920">
        <v>0</v>
      </c>
    </row>
    <row r="1375" spans="1:4" x14ac:dyDescent="0.25">
      <c r="A1375" s="917">
        <v>41461</v>
      </c>
      <c r="B1375" s="926">
        <v>3</v>
      </c>
      <c r="C1375" s="926">
        <v>26</v>
      </c>
      <c r="D1375" s="920">
        <v>10</v>
      </c>
    </row>
    <row r="1376" spans="1:4" x14ac:dyDescent="0.25">
      <c r="A1376" s="917">
        <v>41462</v>
      </c>
      <c r="B1376" s="926">
        <v>2</v>
      </c>
      <c r="C1376" s="926">
        <v>48</v>
      </c>
      <c r="D1376" s="920">
        <v>35</v>
      </c>
    </row>
    <row r="1377" spans="1:4" x14ac:dyDescent="0.25">
      <c r="A1377" s="917">
        <v>41462</v>
      </c>
      <c r="B1377" s="926">
        <v>1</v>
      </c>
      <c r="C1377" s="926">
        <v>87</v>
      </c>
      <c r="D1377" s="920">
        <v>76</v>
      </c>
    </row>
    <row r="1378" spans="1:4" x14ac:dyDescent="0.25">
      <c r="A1378" s="917">
        <v>41463</v>
      </c>
      <c r="B1378" s="926">
        <v>4</v>
      </c>
      <c r="C1378" s="926">
        <v>5</v>
      </c>
      <c r="D1378" s="920">
        <v>0</v>
      </c>
    </row>
    <row r="1379" spans="1:4" x14ac:dyDescent="0.25">
      <c r="A1379" s="917">
        <v>41464</v>
      </c>
      <c r="B1379" s="926">
        <v>3</v>
      </c>
      <c r="C1379" s="926">
        <v>36</v>
      </c>
      <c r="D1379" s="920">
        <v>11</v>
      </c>
    </row>
    <row r="1380" spans="1:4" x14ac:dyDescent="0.25">
      <c r="A1380" s="917">
        <v>41465</v>
      </c>
      <c r="B1380" s="926">
        <v>2</v>
      </c>
      <c r="C1380" s="926">
        <v>34</v>
      </c>
      <c r="D1380" s="920">
        <v>23</v>
      </c>
    </row>
    <row r="1381" spans="1:4" x14ac:dyDescent="0.25">
      <c r="A1381" s="917">
        <v>41465</v>
      </c>
      <c r="B1381" s="926">
        <v>1</v>
      </c>
      <c r="C1381" s="926">
        <v>124</v>
      </c>
      <c r="D1381" s="920">
        <v>107</v>
      </c>
    </row>
    <row r="1382" spans="1:4" x14ac:dyDescent="0.25">
      <c r="A1382" s="917">
        <v>41466</v>
      </c>
      <c r="B1382" s="926">
        <v>4</v>
      </c>
      <c r="C1382" s="926">
        <v>11</v>
      </c>
      <c r="D1382" s="920">
        <v>0</v>
      </c>
    </row>
    <row r="1383" spans="1:4" x14ac:dyDescent="0.25">
      <c r="A1383" s="917">
        <v>41467</v>
      </c>
      <c r="B1383" s="926">
        <v>3</v>
      </c>
      <c r="C1383" s="926">
        <v>38</v>
      </c>
      <c r="D1383" s="920">
        <v>14</v>
      </c>
    </row>
    <row r="1384" spans="1:4" x14ac:dyDescent="0.25">
      <c r="A1384" s="917">
        <v>41468</v>
      </c>
      <c r="B1384" s="926">
        <v>2</v>
      </c>
      <c r="C1384" s="926">
        <v>73</v>
      </c>
      <c r="D1384" s="920">
        <v>62</v>
      </c>
    </row>
    <row r="1385" spans="1:4" x14ac:dyDescent="0.25">
      <c r="A1385" s="917">
        <v>41468</v>
      </c>
      <c r="B1385" s="926">
        <v>1</v>
      </c>
      <c r="C1385" s="926">
        <v>139</v>
      </c>
      <c r="D1385" s="920">
        <v>126</v>
      </c>
    </row>
    <row r="1386" spans="1:4" x14ac:dyDescent="0.25">
      <c r="A1386" s="917">
        <v>41469</v>
      </c>
      <c r="B1386" s="926">
        <v>4</v>
      </c>
      <c r="C1386" s="926">
        <v>17</v>
      </c>
      <c r="D1386" s="920">
        <v>2</v>
      </c>
    </row>
    <row r="1387" spans="1:4" x14ac:dyDescent="0.25">
      <c r="A1387" s="917">
        <v>41470</v>
      </c>
      <c r="B1387" s="926">
        <v>3</v>
      </c>
      <c r="C1387" s="926">
        <v>32</v>
      </c>
      <c r="D1387" s="920">
        <v>12</v>
      </c>
    </row>
    <row r="1388" spans="1:4" x14ac:dyDescent="0.25">
      <c r="A1388" s="917">
        <v>41471</v>
      </c>
      <c r="B1388" s="926">
        <v>2</v>
      </c>
      <c r="C1388" s="926">
        <v>46</v>
      </c>
      <c r="D1388" s="920">
        <v>41</v>
      </c>
    </row>
    <row r="1389" spans="1:4" x14ac:dyDescent="0.25">
      <c r="A1389" s="917">
        <v>41471</v>
      </c>
      <c r="B1389" s="926">
        <v>1</v>
      </c>
      <c r="C1389" s="926">
        <v>75</v>
      </c>
      <c r="D1389" s="920">
        <v>66</v>
      </c>
    </row>
    <row r="1390" spans="1:4" x14ac:dyDescent="0.25">
      <c r="A1390" s="917">
        <v>41472</v>
      </c>
      <c r="B1390" s="926">
        <v>4</v>
      </c>
      <c r="C1390" s="926">
        <v>10</v>
      </c>
      <c r="D1390" s="920">
        <v>2</v>
      </c>
    </row>
    <row r="1391" spans="1:4" x14ac:dyDescent="0.25">
      <c r="A1391" s="917">
        <v>41473</v>
      </c>
      <c r="B1391" s="926">
        <v>3</v>
      </c>
      <c r="C1391" s="926">
        <v>48</v>
      </c>
      <c r="D1391" s="920">
        <v>29</v>
      </c>
    </row>
    <row r="1392" spans="1:4" x14ac:dyDescent="0.25">
      <c r="A1392" s="917">
        <v>41474</v>
      </c>
      <c r="B1392" s="926">
        <v>2</v>
      </c>
      <c r="C1392" s="926">
        <v>104</v>
      </c>
      <c r="D1392" s="920">
        <v>85</v>
      </c>
    </row>
    <row r="1393" spans="1:4" x14ac:dyDescent="0.25">
      <c r="A1393" s="917">
        <v>41474</v>
      </c>
      <c r="B1393" s="926">
        <v>1</v>
      </c>
      <c r="C1393" s="926">
        <v>131</v>
      </c>
      <c r="D1393" s="920">
        <v>110</v>
      </c>
    </row>
    <row r="1394" spans="1:4" x14ac:dyDescent="0.25">
      <c r="A1394" s="917">
        <v>41475</v>
      </c>
      <c r="B1394" s="926">
        <v>4</v>
      </c>
      <c r="C1394" s="926">
        <v>14</v>
      </c>
      <c r="D1394" s="920">
        <v>2</v>
      </c>
    </row>
    <row r="1395" spans="1:4" x14ac:dyDescent="0.25">
      <c r="A1395" s="917">
        <v>41476</v>
      </c>
      <c r="B1395" s="926">
        <v>3</v>
      </c>
      <c r="C1395" s="926">
        <v>50</v>
      </c>
      <c r="D1395" s="920">
        <v>26</v>
      </c>
    </row>
    <row r="1396" spans="1:4" x14ac:dyDescent="0.25">
      <c r="A1396" s="917">
        <v>41477</v>
      </c>
      <c r="B1396" s="926">
        <v>2</v>
      </c>
      <c r="C1396" s="926">
        <v>80</v>
      </c>
      <c r="D1396" s="920">
        <v>69</v>
      </c>
    </row>
    <row r="1397" spans="1:4" x14ac:dyDescent="0.25">
      <c r="A1397" s="917">
        <v>41477</v>
      </c>
      <c r="B1397" s="926">
        <v>1</v>
      </c>
      <c r="C1397" s="926">
        <v>134</v>
      </c>
      <c r="D1397" s="920">
        <v>119</v>
      </c>
    </row>
    <row r="1398" spans="1:4" x14ac:dyDescent="0.25">
      <c r="A1398" s="917">
        <v>41478</v>
      </c>
      <c r="B1398" s="926">
        <v>4</v>
      </c>
      <c r="C1398" s="926">
        <v>9</v>
      </c>
      <c r="D1398" s="920">
        <v>1</v>
      </c>
    </row>
    <row r="1399" spans="1:4" x14ac:dyDescent="0.25">
      <c r="A1399" s="917">
        <v>41479</v>
      </c>
      <c r="B1399" s="926">
        <v>3</v>
      </c>
      <c r="C1399" s="926">
        <v>39</v>
      </c>
      <c r="D1399" s="920">
        <v>18</v>
      </c>
    </row>
    <row r="1400" spans="1:4" x14ac:dyDescent="0.25">
      <c r="A1400" s="917">
        <v>41480</v>
      </c>
      <c r="B1400" s="926">
        <v>2</v>
      </c>
      <c r="C1400" s="926">
        <v>83</v>
      </c>
      <c r="D1400" s="920">
        <v>68</v>
      </c>
    </row>
    <row r="1401" spans="1:4" x14ac:dyDescent="0.25">
      <c r="A1401" s="917">
        <v>41480</v>
      </c>
      <c r="B1401" s="926">
        <v>1</v>
      </c>
      <c r="C1401" s="926">
        <v>123</v>
      </c>
      <c r="D1401" s="920">
        <v>105</v>
      </c>
    </row>
    <row r="1402" spans="1:4" x14ac:dyDescent="0.25">
      <c r="A1402" s="917">
        <v>41481</v>
      </c>
      <c r="B1402" s="926">
        <v>4</v>
      </c>
      <c r="C1402" s="926">
        <v>9</v>
      </c>
      <c r="D1402" s="920">
        <v>0</v>
      </c>
    </row>
    <row r="1403" spans="1:4" x14ac:dyDescent="0.25">
      <c r="A1403" s="917">
        <v>41482</v>
      </c>
      <c r="B1403" s="926">
        <v>3</v>
      </c>
      <c r="C1403" s="926">
        <v>28</v>
      </c>
      <c r="D1403" s="920">
        <v>9</v>
      </c>
    </row>
    <row r="1404" spans="1:4" x14ac:dyDescent="0.25">
      <c r="A1404" s="917">
        <v>41483</v>
      </c>
      <c r="B1404" s="926">
        <v>2</v>
      </c>
      <c r="C1404" s="926">
        <v>82</v>
      </c>
      <c r="D1404" s="920">
        <v>66</v>
      </c>
    </row>
    <row r="1405" spans="1:4" x14ac:dyDescent="0.25">
      <c r="A1405" s="917">
        <v>41483</v>
      </c>
      <c r="B1405" s="926">
        <v>1</v>
      </c>
      <c r="C1405" s="926">
        <v>141</v>
      </c>
      <c r="D1405" s="920">
        <v>115</v>
      </c>
    </row>
    <row r="1406" spans="1:4" x14ac:dyDescent="0.25">
      <c r="A1406" s="917">
        <v>41484</v>
      </c>
      <c r="B1406" s="926">
        <v>4</v>
      </c>
      <c r="C1406" s="926">
        <v>6</v>
      </c>
      <c r="D1406" s="920">
        <v>0</v>
      </c>
    </row>
    <row r="1407" spans="1:4" x14ac:dyDescent="0.25">
      <c r="A1407" s="917">
        <v>41485</v>
      </c>
      <c r="B1407" s="926">
        <v>3</v>
      </c>
      <c r="C1407" s="926">
        <v>30</v>
      </c>
      <c r="D1407" s="920">
        <v>14</v>
      </c>
    </row>
    <row r="1408" spans="1:4" x14ac:dyDescent="0.25">
      <c r="A1408" s="917">
        <v>41486</v>
      </c>
      <c r="B1408" s="926">
        <v>2</v>
      </c>
      <c r="C1408" s="926">
        <v>61</v>
      </c>
      <c r="D1408" s="920">
        <v>56</v>
      </c>
    </row>
    <row r="1409" spans="1:4" x14ac:dyDescent="0.25">
      <c r="A1409" s="917">
        <v>41486</v>
      </c>
      <c r="B1409" s="926">
        <v>1</v>
      </c>
      <c r="C1409" s="926">
        <v>99</v>
      </c>
      <c r="D1409" s="920">
        <v>87</v>
      </c>
    </row>
    <row r="1410" spans="1:4" x14ac:dyDescent="0.25">
      <c r="A1410" s="917">
        <v>41487</v>
      </c>
      <c r="B1410" s="926">
        <v>4</v>
      </c>
      <c r="C1410" s="926">
        <v>2</v>
      </c>
      <c r="D1410" s="920">
        <v>1</v>
      </c>
    </row>
    <row r="1411" spans="1:4" x14ac:dyDescent="0.25">
      <c r="A1411" s="917">
        <v>41488</v>
      </c>
      <c r="B1411" s="926">
        <v>3</v>
      </c>
      <c r="C1411" s="926">
        <v>23</v>
      </c>
      <c r="D1411" s="920">
        <v>14</v>
      </c>
    </row>
    <row r="1412" spans="1:4" x14ac:dyDescent="0.25">
      <c r="A1412" s="917">
        <v>41489</v>
      </c>
      <c r="B1412" s="926">
        <v>2</v>
      </c>
      <c r="C1412" s="926">
        <v>50</v>
      </c>
      <c r="D1412" s="920">
        <v>47</v>
      </c>
    </row>
    <row r="1413" spans="1:4" x14ac:dyDescent="0.25">
      <c r="A1413" s="917">
        <v>41489</v>
      </c>
      <c r="B1413" s="926">
        <v>1</v>
      </c>
      <c r="C1413" s="926">
        <v>99</v>
      </c>
      <c r="D1413" s="920">
        <v>92</v>
      </c>
    </row>
    <row r="1414" spans="1:4" x14ac:dyDescent="0.25">
      <c r="A1414" s="917">
        <v>41490</v>
      </c>
      <c r="B1414" s="926">
        <v>4</v>
      </c>
      <c r="C1414" s="926">
        <v>2</v>
      </c>
      <c r="D1414" s="920">
        <v>0</v>
      </c>
    </row>
    <row r="1415" spans="1:4" x14ac:dyDescent="0.25">
      <c r="A1415" s="917">
        <v>41491</v>
      </c>
      <c r="B1415" s="926">
        <v>3</v>
      </c>
      <c r="C1415" s="926">
        <v>29</v>
      </c>
      <c r="D1415" s="920">
        <v>23</v>
      </c>
    </row>
    <row r="1416" spans="1:4" x14ac:dyDescent="0.25">
      <c r="A1416" s="917">
        <v>41492</v>
      </c>
      <c r="B1416" s="926">
        <v>2</v>
      </c>
      <c r="C1416" s="926">
        <v>27</v>
      </c>
      <c r="D1416" s="920">
        <v>21</v>
      </c>
    </row>
    <row r="1417" spans="1:4" x14ac:dyDescent="0.25">
      <c r="A1417" s="917">
        <v>41492</v>
      </c>
      <c r="B1417" s="926">
        <v>1</v>
      </c>
      <c r="C1417" s="926">
        <v>45</v>
      </c>
      <c r="D1417" s="920">
        <v>42</v>
      </c>
    </row>
    <row r="1418" spans="1:4" x14ac:dyDescent="0.25">
      <c r="A1418" s="917">
        <v>41493</v>
      </c>
      <c r="B1418" s="926">
        <v>4</v>
      </c>
      <c r="C1418" s="926">
        <v>5</v>
      </c>
      <c r="D1418" s="920">
        <v>0</v>
      </c>
    </row>
    <row r="1419" spans="1:4" x14ac:dyDescent="0.25">
      <c r="A1419" s="917">
        <v>41494</v>
      </c>
      <c r="B1419" s="926">
        <v>3</v>
      </c>
      <c r="C1419" s="926">
        <v>6</v>
      </c>
      <c r="D1419" s="920">
        <v>4</v>
      </c>
    </row>
    <row r="1420" spans="1:4" x14ac:dyDescent="0.25">
      <c r="A1420" s="917">
        <v>41495</v>
      </c>
      <c r="B1420" s="926">
        <v>2</v>
      </c>
      <c r="C1420" s="926">
        <v>28</v>
      </c>
      <c r="D1420" s="920">
        <v>22</v>
      </c>
    </row>
    <row r="1421" spans="1:4" x14ac:dyDescent="0.25">
      <c r="A1421" s="917">
        <v>41495</v>
      </c>
      <c r="B1421" s="926">
        <v>1</v>
      </c>
      <c r="C1421" s="926">
        <v>51</v>
      </c>
      <c r="D1421" s="920">
        <v>40</v>
      </c>
    </row>
    <row r="1422" spans="1:4" x14ac:dyDescent="0.25">
      <c r="A1422" s="917">
        <v>41496</v>
      </c>
      <c r="B1422" s="926">
        <v>4</v>
      </c>
      <c r="C1422" s="926">
        <v>4</v>
      </c>
      <c r="D1422" s="920">
        <v>1</v>
      </c>
    </row>
    <row r="1423" spans="1:4" x14ac:dyDescent="0.25">
      <c r="A1423" s="917">
        <v>41497</v>
      </c>
      <c r="B1423" s="926">
        <v>3</v>
      </c>
      <c r="C1423" s="926">
        <v>10</v>
      </c>
      <c r="D1423" s="920">
        <v>8</v>
      </c>
    </row>
    <row r="1424" spans="1:4" x14ac:dyDescent="0.25">
      <c r="A1424" s="917">
        <v>41498</v>
      </c>
      <c r="B1424" s="926">
        <v>2</v>
      </c>
      <c r="C1424" s="926">
        <v>17</v>
      </c>
      <c r="D1424" s="920">
        <v>17</v>
      </c>
    </row>
    <row r="1425" spans="1:4" x14ac:dyDescent="0.25">
      <c r="A1425" s="917">
        <v>41498</v>
      </c>
      <c r="B1425" s="926">
        <v>1</v>
      </c>
      <c r="C1425" s="926">
        <v>29</v>
      </c>
      <c r="D1425" s="920">
        <v>28</v>
      </c>
    </row>
    <row r="1426" spans="1:4" x14ac:dyDescent="0.25">
      <c r="A1426" s="917">
        <v>41499</v>
      </c>
      <c r="B1426" s="926">
        <v>4</v>
      </c>
      <c r="C1426" s="926">
        <v>1</v>
      </c>
      <c r="D1426" s="920">
        <v>0</v>
      </c>
    </row>
    <row r="1427" spans="1:4" x14ac:dyDescent="0.25">
      <c r="A1427" s="917">
        <v>41500</v>
      </c>
      <c r="B1427" s="926">
        <v>3</v>
      </c>
      <c r="C1427" s="926">
        <v>11</v>
      </c>
      <c r="D1427" s="920">
        <v>7</v>
      </c>
    </row>
    <row r="1428" spans="1:4" x14ac:dyDescent="0.25">
      <c r="A1428" s="917">
        <v>41501</v>
      </c>
      <c r="B1428" s="926">
        <v>2</v>
      </c>
      <c r="C1428" s="926">
        <v>18</v>
      </c>
      <c r="D1428" s="920">
        <v>14</v>
      </c>
    </row>
    <row r="1429" spans="1:4" x14ac:dyDescent="0.25">
      <c r="A1429" s="917">
        <v>41501</v>
      </c>
      <c r="B1429" s="926">
        <v>1</v>
      </c>
      <c r="C1429" s="926">
        <v>41</v>
      </c>
      <c r="D1429" s="920">
        <v>36</v>
      </c>
    </row>
    <row r="1430" spans="1:4" x14ac:dyDescent="0.25">
      <c r="A1430" s="917">
        <v>41502</v>
      </c>
      <c r="B1430" s="926">
        <v>4</v>
      </c>
      <c r="C1430" s="926">
        <v>0</v>
      </c>
      <c r="D1430" s="920">
        <v>0</v>
      </c>
    </row>
    <row r="1431" spans="1:4" x14ac:dyDescent="0.25">
      <c r="A1431" s="917">
        <v>41503</v>
      </c>
      <c r="B1431" s="926">
        <v>3</v>
      </c>
      <c r="C1431" s="926">
        <v>6</v>
      </c>
      <c r="D1431" s="920">
        <v>2</v>
      </c>
    </row>
    <row r="1432" spans="1:4" x14ac:dyDescent="0.25">
      <c r="A1432" s="917">
        <v>41504</v>
      </c>
      <c r="B1432" s="926">
        <v>2</v>
      </c>
      <c r="C1432" s="926">
        <v>7</v>
      </c>
      <c r="D1432" s="920">
        <v>6</v>
      </c>
    </row>
    <row r="1433" spans="1:4" x14ac:dyDescent="0.25">
      <c r="A1433" s="917">
        <v>41504</v>
      </c>
      <c r="B1433" s="926">
        <v>1</v>
      </c>
      <c r="C1433" s="926">
        <v>35</v>
      </c>
      <c r="D1433" s="920">
        <v>32</v>
      </c>
    </row>
    <row r="1434" spans="1:4" x14ac:dyDescent="0.25">
      <c r="A1434" s="917">
        <v>41505</v>
      </c>
      <c r="B1434" s="926">
        <v>4</v>
      </c>
      <c r="C1434" s="926">
        <v>0</v>
      </c>
      <c r="D1434" s="920">
        <v>0</v>
      </c>
    </row>
    <row r="1435" spans="1:4" x14ac:dyDescent="0.25">
      <c r="A1435" s="917">
        <v>41506</v>
      </c>
      <c r="B1435" s="926">
        <v>3</v>
      </c>
      <c r="C1435" s="926">
        <v>1</v>
      </c>
      <c r="D1435" s="920">
        <v>0</v>
      </c>
    </row>
    <row r="1436" spans="1:4" x14ac:dyDescent="0.25">
      <c r="A1436" s="917">
        <v>41507</v>
      </c>
      <c r="B1436" s="926">
        <v>2</v>
      </c>
      <c r="C1436" s="926">
        <v>8</v>
      </c>
      <c r="D1436" s="920">
        <v>7</v>
      </c>
    </row>
    <row r="1437" spans="1:4" x14ac:dyDescent="0.25">
      <c r="A1437" s="917">
        <v>41507</v>
      </c>
      <c r="B1437" s="926">
        <v>1</v>
      </c>
      <c r="C1437" s="926">
        <v>26</v>
      </c>
      <c r="D1437" s="920">
        <v>22</v>
      </c>
    </row>
    <row r="1438" spans="1:4" x14ac:dyDescent="0.25">
      <c r="A1438" s="917">
        <v>41508</v>
      </c>
      <c r="B1438" s="926">
        <v>4</v>
      </c>
      <c r="C1438" s="926">
        <v>0</v>
      </c>
      <c r="D1438" s="920">
        <v>0</v>
      </c>
    </row>
    <row r="1439" spans="1:4" x14ac:dyDescent="0.25">
      <c r="A1439" s="917">
        <v>41509</v>
      </c>
      <c r="B1439" s="926">
        <v>3</v>
      </c>
      <c r="C1439" s="926">
        <v>2</v>
      </c>
      <c r="D1439" s="920">
        <v>2</v>
      </c>
    </row>
    <row r="1440" spans="1:4" x14ac:dyDescent="0.25">
      <c r="A1440" s="917">
        <v>41510</v>
      </c>
      <c r="B1440" s="926">
        <v>2</v>
      </c>
      <c r="C1440" s="926">
        <v>3</v>
      </c>
      <c r="D1440" s="920">
        <v>3</v>
      </c>
    </row>
    <row r="1441" spans="1:4" x14ac:dyDescent="0.25">
      <c r="A1441" s="917">
        <v>41510</v>
      </c>
      <c r="B1441" s="926">
        <v>1</v>
      </c>
      <c r="C1441" s="926">
        <v>16</v>
      </c>
      <c r="D1441" s="920">
        <v>15</v>
      </c>
    </row>
    <row r="1442" spans="1:4" x14ac:dyDescent="0.25">
      <c r="A1442" s="917">
        <v>41511</v>
      </c>
      <c r="B1442" s="926">
        <v>4</v>
      </c>
      <c r="C1442" s="926">
        <v>1</v>
      </c>
      <c r="D1442" s="920">
        <v>0</v>
      </c>
    </row>
    <row r="1443" spans="1:4" x14ac:dyDescent="0.25">
      <c r="A1443" s="917">
        <v>41512</v>
      </c>
      <c r="B1443" s="926">
        <v>3</v>
      </c>
      <c r="C1443" s="926">
        <v>1</v>
      </c>
      <c r="D1443" s="920">
        <v>1</v>
      </c>
    </row>
    <row r="1444" spans="1:4" x14ac:dyDescent="0.25">
      <c r="A1444" s="917">
        <v>41513</v>
      </c>
      <c r="B1444" s="926">
        <v>2</v>
      </c>
      <c r="C1444" s="926">
        <v>3</v>
      </c>
      <c r="D1444" s="920">
        <v>2</v>
      </c>
    </row>
    <row r="1445" spans="1:4" x14ac:dyDescent="0.25">
      <c r="A1445" s="917">
        <v>41513</v>
      </c>
      <c r="B1445" s="926">
        <v>1</v>
      </c>
      <c r="C1445" s="926">
        <v>10</v>
      </c>
      <c r="D1445" s="920">
        <v>8</v>
      </c>
    </row>
    <row r="1446" spans="1:4" x14ac:dyDescent="0.25">
      <c r="A1446" s="917">
        <v>41514</v>
      </c>
      <c r="B1446" s="926">
        <v>4</v>
      </c>
      <c r="C1446" s="926">
        <v>0</v>
      </c>
      <c r="D1446" s="920">
        <v>0</v>
      </c>
    </row>
    <row r="1447" spans="1:4" x14ac:dyDescent="0.25">
      <c r="A1447" s="917">
        <v>41515</v>
      </c>
      <c r="B1447" s="926">
        <v>3</v>
      </c>
      <c r="C1447" s="926">
        <v>2</v>
      </c>
      <c r="D1447" s="920">
        <v>2</v>
      </c>
    </row>
    <row r="1448" spans="1:4" x14ac:dyDescent="0.25">
      <c r="A1448" s="917">
        <v>41516</v>
      </c>
      <c r="B1448" s="926">
        <v>2</v>
      </c>
      <c r="C1448" s="926">
        <v>3</v>
      </c>
      <c r="D1448" s="920">
        <v>3</v>
      </c>
    </row>
    <row r="1449" spans="1:4" x14ac:dyDescent="0.25">
      <c r="A1449" s="917">
        <v>41516</v>
      </c>
      <c r="B1449" s="926">
        <v>1</v>
      </c>
      <c r="C1449" s="926">
        <v>9</v>
      </c>
      <c r="D1449" s="920">
        <v>8</v>
      </c>
    </row>
    <row r="1450" spans="1:4" x14ac:dyDescent="0.25">
      <c r="A1450" s="917">
        <v>41517</v>
      </c>
      <c r="B1450" s="926">
        <v>4</v>
      </c>
      <c r="C1450" s="926">
        <v>0</v>
      </c>
      <c r="D1450" s="920">
        <v>0</v>
      </c>
    </row>
    <row r="1451" spans="1:4" x14ac:dyDescent="0.25">
      <c r="A1451" s="917">
        <v>41518</v>
      </c>
      <c r="B1451" s="926">
        <v>3</v>
      </c>
      <c r="C1451" s="926">
        <v>2</v>
      </c>
      <c r="D1451" s="920">
        <v>1</v>
      </c>
    </row>
    <row r="1452" spans="1:4" x14ac:dyDescent="0.25">
      <c r="A1452" s="917">
        <v>41519</v>
      </c>
      <c r="B1452" s="926">
        <v>2</v>
      </c>
      <c r="C1452" s="926">
        <v>3</v>
      </c>
      <c r="D1452" s="920">
        <v>1</v>
      </c>
    </row>
    <row r="1453" spans="1:4" x14ac:dyDescent="0.25">
      <c r="A1453" s="917">
        <v>41519</v>
      </c>
      <c r="B1453" s="926">
        <v>1</v>
      </c>
      <c r="C1453" s="926">
        <v>5</v>
      </c>
      <c r="D1453" s="920">
        <v>4</v>
      </c>
    </row>
    <row r="1454" spans="1:4" x14ac:dyDescent="0.25">
      <c r="A1454" s="917">
        <v>41520</v>
      </c>
      <c r="B1454" s="926">
        <v>4</v>
      </c>
      <c r="C1454" s="926">
        <v>0</v>
      </c>
      <c r="D1454" s="920">
        <v>0</v>
      </c>
    </row>
    <row r="1455" spans="1:4" x14ac:dyDescent="0.25">
      <c r="A1455" s="917">
        <v>41521</v>
      </c>
      <c r="B1455" s="926">
        <v>3</v>
      </c>
      <c r="C1455" s="926">
        <v>0</v>
      </c>
      <c r="D1455" s="920">
        <v>0</v>
      </c>
    </row>
    <row r="1456" spans="1:4" x14ac:dyDescent="0.25">
      <c r="A1456" s="917">
        <v>41522</v>
      </c>
      <c r="B1456" s="926">
        <v>2</v>
      </c>
      <c r="C1456" s="926">
        <v>0</v>
      </c>
      <c r="D1456" s="920">
        <v>0</v>
      </c>
    </row>
    <row r="1457" spans="1:5" x14ac:dyDescent="0.25">
      <c r="A1457" s="919">
        <v>41522</v>
      </c>
      <c r="B1457" s="925">
        <v>1</v>
      </c>
      <c r="C1457" s="925">
        <v>3</v>
      </c>
      <c r="D1457" s="927">
        <v>2</v>
      </c>
      <c r="E1457" s="70">
        <f>SUM(D1286:D1457)</f>
        <v>2437</v>
      </c>
    </row>
    <row r="1458" spans="1:5" x14ac:dyDescent="0.25">
      <c r="A1458" s="917">
        <v>41758</v>
      </c>
      <c r="B1458" s="926">
        <v>4</v>
      </c>
      <c r="C1458" s="926">
        <v>0</v>
      </c>
      <c r="D1458" s="920">
        <v>0</v>
      </c>
    </row>
    <row r="1459" spans="1:5" x14ac:dyDescent="0.25">
      <c r="A1459" s="917">
        <v>41759</v>
      </c>
      <c r="B1459" s="926">
        <v>3</v>
      </c>
      <c r="C1459" s="926">
        <v>0</v>
      </c>
      <c r="D1459" s="920">
        <v>0</v>
      </c>
    </row>
    <row r="1460" spans="1:5" x14ac:dyDescent="0.25">
      <c r="A1460" s="917">
        <v>41760</v>
      </c>
      <c r="B1460" s="926">
        <v>2</v>
      </c>
      <c r="C1460" s="926">
        <v>0</v>
      </c>
      <c r="D1460" s="920">
        <v>0</v>
      </c>
    </row>
    <row r="1461" spans="1:5" x14ac:dyDescent="0.25">
      <c r="A1461" s="917">
        <v>41760</v>
      </c>
      <c r="B1461" s="926">
        <v>1</v>
      </c>
      <c r="C1461" s="926">
        <v>0</v>
      </c>
      <c r="D1461" s="920">
        <v>0</v>
      </c>
    </row>
    <row r="1462" spans="1:5" x14ac:dyDescent="0.25">
      <c r="A1462" s="917">
        <v>41761</v>
      </c>
      <c r="B1462" s="926">
        <v>4</v>
      </c>
      <c r="C1462" s="926">
        <v>0</v>
      </c>
      <c r="D1462" s="920">
        <v>0</v>
      </c>
    </row>
    <row r="1463" spans="1:5" x14ac:dyDescent="0.25">
      <c r="A1463" s="917">
        <v>41762</v>
      </c>
      <c r="B1463" s="926">
        <v>3</v>
      </c>
      <c r="C1463" s="926">
        <v>0</v>
      </c>
      <c r="D1463" s="920">
        <v>0</v>
      </c>
    </row>
    <row r="1464" spans="1:5" x14ac:dyDescent="0.25">
      <c r="A1464" s="917">
        <v>41763</v>
      </c>
      <c r="B1464" s="926">
        <v>2</v>
      </c>
      <c r="C1464" s="926">
        <v>0</v>
      </c>
      <c r="D1464" s="920">
        <v>0</v>
      </c>
    </row>
    <row r="1465" spans="1:5" x14ac:dyDescent="0.25">
      <c r="A1465" s="917">
        <v>41763</v>
      </c>
      <c r="B1465" s="926">
        <v>1</v>
      </c>
      <c r="C1465" s="926">
        <v>0</v>
      </c>
      <c r="D1465" s="920">
        <v>0</v>
      </c>
    </row>
    <row r="1466" spans="1:5" x14ac:dyDescent="0.25">
      <c r="A1466" s="917">
        <v>41764</v>
      </c>
      <c r="B1466" s="926">
        <v>4</v>
      </c>
      <c r="C1466" s="926">
        <v>0</v>
      </c>
      <c r="D1466" s="920">
        <v>0</v>
      </c>
    </row>
    <row r="1467" spans="1:5" x14ac:dyDescent="0.25">
      <c r="A1467" s="917">
        <v>41765</v>
      </c>
      <c r="B1467" s="926">
        <v>3</v>
      </c>
      <c r="C1467" s="926">
        <v>0</v>
      </c>
      <c r="D1467" s="920">
        <v>0</v>
      </c>
    </row>
    <row r="1468" spans="1:5" x14ac:dyDescent="0.25">
      <c r="A1468" s="917">
        <v>41766</v>
      </c>
      <c r="B1468" s="926">
        <v>2</v>
      </c>
      <c r="C1468" s="926">
        <v>0</v>
      </c>
      <c r="D1468" s="920">
        <v>0</v>
      </c>
    </row>
    <row r="1469" spans="1:5" x14ac:dyDescent="0.25">
      <c r="A1469" s="917">
        <v>41766</v>
      </c>
      <c r="B1469" s="926">
        <v>1</v>
      </c>
      <c r="C1469" s="926">
        <v>1</v>
      </c>
      <c r="D1469" s="920">
        <v>1</v>
      </c>
    </row>
    <row r="1470" spans="1:5" x14ac:dyDescent="0.25">
      <c r="A1470" s="917">
        <v>41767</v>
      </c>
      <c r="B1470" s="926">
        <v>4</v>
      </c>
      <c r="C1470" s="926">
        <v>0</v>
      </c>
      <c r="D1470" s="920">
        <v>0</v>
      </c>
    </row>
    <row r="1471" spans="1:5" x14ac:dyDescent="0.25">
      <c r="A1471" s="917">
        <v>41768</v>
      </c>
      <c r="B1471" s="926">
        <v>3</v>
      </c>
      <c r="C1471" s="926">
        <v>0</v>
      </c>
      <c r="D1471" s="920">
        <v>0</v>
      </c>
    </row>
    <row r="1472" spans="1:5" x14ac:dyDescent="0.25">
      <c r="A1472" s="917">
        <v>41769</v>
      </c>
      <c r="B1472" s="926">
        <v>2</v>
      </c>
      <c r="C1472" s="926">
        <v>0</v>
      </c>
      <c r="D1472" s="920">
        <v>0</v>
      </c>
    </row>
    <row r="1473" spans="1:4" x14ac:dyDescent="0.25">
      <c r="A1473" s="917">
        <v>41769</v>
      </c>
      <c r="B1473" s="926">
        <v>1</v>
      </c>
      <c r="C1473" s="926">
        <v>0</v>
      </c>
      <c r="D1473" s="920">
        <v>0</v>
      </c>
    </row>
    <row r="1474" spans="1:4" x14ac:dyDescent="0.25">
      <c r="A1474" s="917">
        <v>41770</v>
      </c>
      <c r="B1474" s="926">
        <v>4</v>
      </c>
      <c r="C1474" s="926">
        <v>0</v>
      </c>
      <c r="D1474" s="920">
        <v>0</v>
      </c>
    </row>
    <row r="1475" spans="1:4" x14ac:dyDescent="0.25">
      <c r="A1475" s="917">
        <v>41771</v>
      </c>
      <c r="B1475" s="926">
        <v>3</v>
      </c>
      <c r="C1475" s="926">
        <v>1</v>
      </c>
      <c r="D1475" s="920">
        <v>1</v>
      </c>
    </row>
    <row r="1476" spans="1:4" x14ac:dyDescent="0.25">
      <c r="A1476" s="917">
        <v>41772</v>
      </c>
      <c r="B1476" s="926">
        <v>2</v>
      </c>
      <c r="C1476" s="926">
        <v>0</v>
      </c>
      <c r="D1476" s="920">
        <v>0</v>
      </c>
    </row>
    <row r="1477" spans="1:4" x14ac:dyDescent="0.25">
      <c r="A1477" s="917">
        <v>41772</v>
      </c>
      <c r="B1477" s="926">
        <v>1</v>
      </c>
      <c r="C1477" s="926">
        <v>2</v>
      </c>
      <c r="D1477" s="920">
        <v>1</v>
      </c>
    </row>
    <row r="1478" spans="1:4" x14ac:dyDescent="0.25">
      <c r="A1478" s="917">
        <v>41773</v>
      </c>
      <c r="B1478" s="926">
        <v>4</v>
      </c>
      <c r="C1478" s="926">
        <v>0</v>
      </c>
      <c r="D1478" s="920">
        <v>0</v>
      </c>
    </row>
    <row r="1479" spans="1:4" x14ac:dyDescent="0.25">
      <c r="A1479" s="917">
        <v>41774</v>
      </c>
      <c r="B1479" s="926">
        <v>3</v>
      </c>
      <c r="C1479" s="926">
        <v>1</v>
      </c>
      <c r="D1479" s="920">
        <v>0</v>
      </c>
    </row>
    <row r="1480" spans="1:4" x14ac:dyDescent="0.25">
      <c r="A1480" s="917">
        <v>41775</v>
      </c>
      <c r="B1480" s="926">
        <v>2</v>
      </c>
      <c r="C1480" s="926">
        <v>0</v>
      </c>
      <c r="D1480" s="920">
        <v>0</v>
      </c>
    </row>
    <row r="1481" spans="1:4" x14ac:dyDescent="0.25">
      <c r="A1481" s="917">
        <v>41775</v>
      </c>
      <c r="B1481" s="926">
        <v>1</v>
      </c>
      <c r="C1481" s="926">
        <v>1</v>
      </c>
      <c r="D1481" s="920">
        <v>0</v>
      </c>
    </row>
    <row r="1482" spans="1:4" x14ac:dyDescent="0.25">
      <c r="A1482" s="917">
        <v>41776</v>
      </c>
      <c r="B1482" s="926">
        <v>4</v>
      </c>
      <c r="C1482" s="926">
        <v>1</v>
      </c>
      <c r="D1482" s="920">
        <v>0</v>
      </c>
    </row>
    <row r="1483" spans="1:4" x14ac:dyDescent="0.25">
      <c r="A1483" s="917">
        <v>41777</v>
      </c>
      <c r="B1483" s="926">
        <v>3</v>
      </c>
      <c r="C1483" s="926">
        <v>0</v>
      </c>
      <c r="D1483" s="920">
        <v>0</v>
      </c>
    </row>
    <row r="1484" spans="1:4" x14ac:dyDescent="0.25">
      <c r="A1484" s="917">
        <v>41778</v>
      </c>
      <c r="B1484" s="926">
        <v>2</v>
      </c>
      <c r="C1484" s="926">
        <v>1</v>
      </c>
      <c r="D1484" s="920">
        <v>1</v>
      </c>
    </row>
    <row r="1485" spans="1:4" x14ac:dyDescent="0.25">
      <c r="A1485" s="917">
        <v>41778</v>
      </c>
      <c r="B1485" s="926">
        <v>1</v>
      </c>
      <c r="C1485" s="926">
        <v>0</v>
      </c>
      <c r="D1485" s="920">
        <v>0</v>
      </c>
    </row>
    <row r="1486" spans="1:4" x14ac:dyDescent="0.25">
      <c r="A1486" s="917">
        <v>41779</v>
      </c>
      <c r="B1486" s="926">
        <v>4</v>
      </c>
      <c r="C1486" s="926">
        <v>0</v>
      </c>
      <c r="D1486" s="920">
        <v>0</v>
      </c>
    </row>
    <row r="1487" spans="1:4" x14ac:dyDescent="0.25">
      <c r="A1487" s="917">
        <v>41780</v>
      </c>
      <c r="B1487" s="926">
        <v>3</v>
      </c>
      <c r="C1487" s="926">
        <v>0</v>
      </c>
      <c r="D1487" s="920">
        <v>0</v>
      </c>
    </row>
    <row r="1488" spans="1:4" x14ac:dyDescent="0.25">
      <c r="A1488" s="917">
        <v>41781</v>
      </c>
      <c r="B1488" s="926">
        <v>2</v>
      </c>
      <c r="C1488" s="926">
        <v>0</v>
      </c>
      <c r="D1488" s="920">
        <v>0</v>
      </c>
    </row>
    <row r="1489" spans="1:4" x14ac:dyDescent="0.25">
      <c r="A1489" s="917">
        <v>41781</v>
      </c>
      <c r="B1489" s="926">
        <v>1</v>
      </c>
      <c r="C1489" s="926">
        <v>2</v>
      </c>
      <c r="D1489" s="920">
        <v>2</v>
      </c>
    </row>
    <row r="1490" spans="1:4" x14ac:dyDescent="0.25">
      <c r="A1490" s="917">
        <v>41782</v>
      </c>
      <c r="B1490" s="926">
        <v>4</v>
      </c>
      <c r="C1490" s="926">
        <v>0</v>
      </c>
      <c r="D1490" s="920">
        <v>0</v>
      </c>
    </row>
    <row r="1491" spans="1:4" x14ac:dyDescent="0.25">
      <c r="A1491" s="917">
        <v>41783</v>
      </c>
      <c r="B1491" s="926">
        <v>3</v>
      </c>
      <c r="C1491" s="926">
        <v>0</v>
      </c>
      <c r="D1491" s="920">
        <v>0</v>
      </c>
    </row>
    <row r="1492" spans="1:4" x14ac:dyDescent="0.25">
      <c r="A1492" s="917">
        <v>41784</v>
      </c>
      <c r="B1492" s="926">
        <v>2</v>
      </c>
      <c r="C1492" s="926">
        <v>3</v>
      </c>
      <c r="D1492" s="920">
        <v>1</v>
      </c>
    </row>
    <row r="1493" spans="1:4" x14ac:dyDescent="0.25">
      <c r="A1493" s="917">
        <v>41784</v>
      </c>
      <c r="B1493" s="926">
        <v>1</v>
      </c>
      <c r="C1493" s="926">
        <v>2</v>
      </c>
      <c r="D1493" s="920">
        <v>2</v>
      </c>
    </row>
    <row r="1494" spans="1:4" x14ac:dyDescent="0.25">
      <c r="A1494" s="917">
        <v>41785</v>
      </c>
      <c r="B1494" s="926">
        <v>4</v>
      </c>
      <c r="C1494" s="926">
        <v>0</v>
      </c>
      <c r="D1494" s="920">
        <v>0</v>
      </c>
    </row>
    <row r="1495" spans="1:4" x14ac:dyDescent="0.25">
      <c r="A1495" s="917">
        <v>41786</v>
      </c>
      <c r="B1495" s="926">
        <v>3</v>
      </c>
      <c r="C1495" s="926">
        <v>0</v>
      </c>
      <c r="D1495" s="920">
        <v>0</v>
      </c>
    </row>
    <row r="1496" spans="1:4" x14ac:dyDescent="0.25">
      <c r="A1496" s="917">
        <v>41787</v>
      </c>
      <c r="B1496" s="926">
        <v>2</v>
      </c>
      <c r="C1496" s="926">
        <v>1</v>
      </c>
      <c r="D1496" s="920">
        <v>0</v>
      </c>
    </row>
    <row r="1497" spans="1:4" x14ac:dyDescent="0.25">
      <c r="A1497" s="917">
        <v>41787</v>
      </c>
      <c r="B1497" s="926">
        <v>1</v>
      </c>
      <c r="C1497" s="926">
        <v>5</v>
      </c>
      <c r="D1497" s="920">
        <v>3</v>
      </c>
    </row>
    <row r="1498" spans="1:4" x14ac:dyDescent="0.25">
      <c r="A1498" s="917">
        <v>41788</v>
      </c>
      <c r="B1498" s="926">
        <v>4</v>
      </c>
      <c r="C1498" s="926">
        <v>0</v>
      </c>
      <c r="D1498" s="920">
        <v>0</v>
      </c>
    </row>
    <row r="1499" spans="1:4" x14ac:dyDescent="0.25">
      <c r="A1499" s="917">
        <v>41789</v>
      </c>
      <c r="B1499" s="926">
        <v>3</v>
      </c>
      <c r="C1499" s="926">
        <v>2</v>
      </c>
      <c r="D1499" s="920">
        <v>0</v>
      </c>
    </row>
    <row r="1500" spans="1:4" x14ac:dyDescent="0.25">
      <c r="A1500" s="917">
        <v>41790</v>
      </c>
      <c r="B1500" s="926">
        <v>2</v>
      </c>
      <c r="C1500" s="926">
        <v>1</v>
      </c>
      <c r="D1500" s="920">
        <v>0</v>
      </c>
    </row>
    <row r="1501" spans="1:4" x14ac:dyDescent="0.25">
      <c r="A1501" s="917">
        <v>41790</v>
      </c>
      <c r="B1501" s="926">
        <v>1</v>
      </c>
      <c r="C1501" s="926">
        <v>2</v>
      </c>
      <c r="D1501" s="920">
        <v>1</v>
      </c>
    </row>
    <row r="1502" spans="1:4" x14ac:dyDescent="0.25">
      <c r="A1502" s="917">
        <v>41791</v>
      </c>
      <c r="B1502" s="926">
        <v>4</v>
      </c>
      <c r="C1502" s="926">
        <v>0</v>
      </c>
      <c r="D1502" s="920">
        <v>0</v>
      </c>
    </row>
    <row r="1503" spans="1:4" x14ac:dyDescent="0.25">
      <c r="A1503" s="917">
        <v>41792</v>
      </c>
      <c r="B1503" s="926">
        <v>3</v>
      </c>
      <c r="C1503" s="926">
        <v>1</v>
      </c>
      <c r="D1503" s="920">
        <v>1</v>
      </c>
    </row>
    <row r="1504" spans="1:4" x14ac:dyDescent="0.25">
      <c r="A1504" s="917">
        <v>41793</v>
      </c>
      <c r="B1504" s="926">
        <v>2</v>
      </c>
      <c r="C1504" s="926">
        <v>1</v>
      </c>
      <c r="D1504" s="920">
        <v>1</v>
      </c>
    </row>
    <row r="1505" spans="1:4" x14ac:dyDescent="0.25">
      <c r="A1505" s="917">
        <v>41793</v>
      </c>
      <c r="B1505" s="926">
        <v>1</v>
      </c>
      <c r="C1505" s="926">
        <v>2</v>
      </c>
      <c r="D1505" s="920">
        <v>2</v>
      </c>
    </row>
    <row r="1506" spans="1:4" x14ac:dyDescent="0.25">
      <c r="A1506" s="917">
        <v>41794</v>
      </c>
      <c r="B1506" s="926">
        <v>4</v>
      </c>
      <c r="C1506" s="926">
        <v>1</v>
      </c>
      <c r="D1506" s="920">
        <v>0</v>
      </c>
    </row>
    <row r="1507" spans="1:4" x14ac:dyDescent="0.25">
      <c r="A1507" s="917">
        <v>41795</v>
      </c>
      <c r="B1507" s="926">
        <v>3</v>
      </c>
      <c r="C1507" s="926">
        <v>1</v>
      </c>
      <c r="D1507" s="920">
        <v>0</v>
      </c>
    </row>
    <row r="1508" spans="1:4" x14ac:dyDescent="0.25">
      <c r="A1508" s="917">
        <v>41796</v>
      </c>
      <c r="B1508" s="926">
        <v>2</v>
      </c>
      <c r="C1508" s="926">
        <v>4</v>
      </c>
      <c r="D1508" s="920">
        <v>2</v>
      </c>
    </row>
    <row r="1509" spans="1:4" x14ac:dyDescent="0.25">
      <c r="A1509" s="917">
        <v>41796</v>
      </c>
      <c r="B1509" s="926">
        <v>1</v>
      </c>
      <c r="C1509" s="926">
        <v>4</v>
      </c>
      <c r="D1509" s="920">
        <v>4</v>
      </c>
    </row>
    <row r="1510" spans="1:4" x14ac:dyDescent="0.25">
      <c r="A1510" s="917">
        <v>41797</v>
      </c>
      <c r="B1510" s="926">
        <v>4</v>
      </c>
      <c r="C1510" s="926">
        <v>3</v>
      </c>
      <c r="D1510" s="920">
        <v>0</v>
      </c>
    </row>
    <row r="1511" spans="1:4" x14ac:dyDescent="0.25">
      <c r="A1511" s="917">
        <v>41798</v>
      </c>
      <c r="B1511" s="926">
        <v>3</v>
      </c>
      <c r="C1511" s="926">
        <v>1</v>
      </c>
      <c r="D1511" s="920">
        <v>0</v>
      </c>
    </row>
    <row r="1512" spans="1:4" x14ac:dyDescent="0.25">
      <c r="A1512" s="917">
        <v>41799</v>
      </c>
      <c r="B1512" s="926">
        <v>2</v>
      </c>
      <c r="C1512" s="926">
        <v>7</v>
      </c>
      <c r="D1512" s="920">
        <v>2</v>
      </c>
    </row>
    <row r="1513" spans="1:4" x14ac:dyDescent="0.25">
      <c r="A1513" s="917">
        <v>41799</v>
      </c>
      <c r="B1513" s="926">
        <v>1</v>
      </c>
      <c r="C1513" s="926">
        <v>5</v>
      </c>
      <c r="D1513" s="920">
        <v>4</v>
      </c>
    </row>
    <row r="1514" spans="1:4" x14ac:dyDescent="0.25">
      <c r="A1514" s="917">
        <v>41800</v>
      </c>
      <c r="B1514" s="926">
        <v>4</v>
      </c>
      <c r="C1514" s="926">
        <v>0</v>
      </c>
      <c r="D1514" s="920">
        <v>0</v>
      </c>
    </row>
    <row r="1515" spans="1:4" x14ac:dyDescent="0.25">
      <c r="A1515" s="917">
        <v>41801</v>
      </c>
      <c r="B1515" s="926">
        <v>3</v>
      </c>
      <c r="C1515" s="926">
        <v>2</v>
      </c>
      <c r="D1515" s="920">
        <v>1</v>
      </c>
    </row>
    <row r="1516" spans="1:4" x14ac:dyDescent="0.25">
      <c r="A1516" s="917">
        <v>41802</v>
      </c>
      <c r="B1516" s="926">
        <v>2</v>
      </c>
      <c r="C1516" s="926">
        <v>1</v>
      </c>
      <c r="D1516" s="920">
        <v>0</v>
      </c>
    </row>
    <row r="1517" spans="1:4" x14ac:dyDescent="0.25">
      <c r="A1517" s="917">
        <v>41802</v>
      </c>
      <c r="B1517" s="926">
        <v>1</v>
      </c>
      <c r="C1517" s="926">
        <v>7</v>
      </c>
      <c r="D1517" s="920">
        <v>5</v>
      </c>
    </row>
    <row r="1518" spans="1:4" x14ac:dyDescent="0.25">
      <c r="A1518" s="917">
        <v>41803</v>
      </c>
      <c r="B1518" s="926">
        <v>4</v>
      </c>
      <c r="C1518" s="926">
        <v>0</v>
      </c>
      <c r="D1518" s="920">
        <v>0</v>
      </c>
    </row>
    <row r="1519" spans="1:4" x14ac:dyDescent="0.25">
      <c r="A1519" s="917">
        <v>41804</v>
      </c>
      <c r="B1519" s="926">
        <v>3</v>
      </c>
      <c r="C1519" s="926">
        <v>1</v>
      </c>
      <c r="D1519" s="920">
        <v>0</v>
      </c>
    </row>
    <row r="1520" spans="1:4" x14ac:dyDescent="0.25">
      <c r="A1520" s="917">
        <v>41805</v>
      </c>
      <c r="B1520" s="926">
        <v>2</v>
      </c>
      <c r="C1520" s="926">
        <v>4</v>
      </c>
      <c r="D1520" s="920">
        <v>3</v>
      </c>
    </row>
    <row r="1521" spans="1:4" x14ac:dyDescent="0.25">
      <c r="A1521" s="917">
        <v>41805</v>
      </c>
      <c r="B1521" s="926">
        <v>1</v>
      </c>
      <c r="C1521" s="926">
        <v>15</v>
      </c>
      <c r="D1521" s="920">
        <v>10</v>
      </c>
    </row>
    <row r="1522" spans="1:4" x14ac:dyDescent="0.25">
      <c r="A1522" s="917">
        <v>41806</v>
      </c>
      <c r="B1522" s="926">
        <v>4</v>
      </c>
      <c r="C1522" s="926">
        <v>0</v>
      </c>
      <c r="D1522" s="920">
        <v>0</v>
      </c>
    </row>
    <row r="1523" spans="1:4" x14ac:dyDescent="0.25">
      <c r="A1523" s="917">
        <v>41807</v>
      </c>
      <c r="B1523" s="926">
        <v>3</v>
      </c>
      <c r="C1523" s="926">
        <v>4</v>
      </c>
      <c r="D1523" s="920">
        <v>1</v>
      </c>
    </row>
    <row r="1524" spans="1:4" x14ac:dyDescent="0.25">
      <c r="A1524" s="917">
        <v>41808</v>
      </c>
      <c r="B1524" s="926">
        <v>2</v>
      </c>
      <c r="C1524" s="926">
        <v>6</v>
      </c>
      <c r="D1524" s="920">
        <v>3</v>
      </c>
    </row>
    <row r="1525" spans="1:4" x14ac:dyDescent="0.25">
      <c r="A1525" s="917">
        <v>41808</v>
      </c>
      <c r="B1525" s="926">
        <v>1</v>
      </c>
      <c r="C1525" s="926">
        <v>19</v>
      </c>
      <c r="D1525" s="920">
        <v>13</v>
      </c>
    </row>
    <row r="1526" spans="1:4" x14ac:dyDescent="0.25">
      <c r="A1526" s="917">
        <v>41809</v>
      </c>
      <c r="B1526" s="926">
        <v>4</v>
      </c>
      <c r="C1526" s="926">
        <v>1</v>
      </c>
      <c r="D1526" s="920">
        <v>1</v>
      </c>
    </row>
    <row r="1527" spans="1:4" x14ac:dyDescent="0.25">
      <c r="A1527" s="917">
        <v>41810</v>
      </c>
      <c r="B1527" s="926">
        <v>3</v>
      </c>
      <c r="C1527" s="926">
        <v>5</v>
      </c>
      <c r="D1527" s="920">
        <v>0</v>
      </c>
    </row>
    <row r="1528" spans="1:4" x14ac:dyDescent="0.25">
      <c r="A1528" s="917">
        <v>41811</v>
      </c>
      <c r="B1528" s="926">
        <v>2</v>
      </c>
      <c r="C1528" s="926">
        <v>9</v>
      </c>
      <c r="D1528" s="920">
        <v>3</v>
      </c>
    </row>
    <row r="1529" spans="1:4" x14ac:dyDescent="0.25">
      <c r="A1529" s="917">
        <v>41811</v>
      </c>
      <c r="B1529" s="926">
        <v>1</v>
      </c>
      <c r="C1529" s="926">
        <v>20</v>
      </c>
      <c r="D1529" s="920">
        <v>13</v>
      </c>
    </row>
    <row r="1530" spans="1:4" x14ac:dyDescent="0.25">
      <c r="A1530" s="917">
        <v>41812</v>
      </c>
      <c r="B1530" s="926">
        <v>4</v>
      </c>
      <c r="C1530" s="926">
        <v>1</v>
      </c>
      <c r="D1530" s="920">
        <v>0</v>
      </c>
    </row>
    <row r="1531" spans="1:4" x14ac:dyDescent="0.25">
      <c r="A1531" s="917">
        <v>41813</v>
      </c>
      <c r="B1531" s="926">
        <v>3</v>
      </c>
      <c r="C1531" s="926">
        <v>6</v>
      </c>
      <c r="D1531" s="920">
        <v>1</v>
      </c>
    </row>
    <row r="1532" spans="1:4" x14ac:dyDescent="0.25">
      <c r="A1532" s="917">
        <v>41814</v>
      </c>
      <c r="B1532" s="926">
        <v>2</v>
      </c>
      <c r="C1532" s="926">
        <v>6</v>
      </c>
      <c r="D1532" s="920">
        <v>3</v>
      </c>
    </row>
    <row r="1533" spans="1:4" x14ac:dyDescent="0.25">
      <c r="A1533" s="917">
        <v>41814</v>
      </c>
      <c r="B1533" s="926">
        <v>1</v>
      </c>
      <c r="C1533" s="926">
        <v>16</v>
      </c>
      <c r="D1533" s="920">
        <v>13</v>
      </c>
    </row>
    <row r="1534" spans="1:4" x14ac:dyDescent="0.25">
      <c r="A1534" s="917">
        <v>41815</v>
      </c>
      <c r="B1534" s="926">
        <v>4</v>
      </c>
      <c r="C1534" s="926">
        <v>2</v>
      </c>
      <c r="D1534" s="920">
        <v>0</v>
      </c>
    </row>
    <row r="1535" spans="1:4" x14ac:dyDescent="0.25">
      <c r="A1535" s="917">
        <v>41816</v>
      </c>
      <c r="B1535" s="926">
        <v>3</v>
      </c>
      <c r="C1535" s="926">
        <v>9</v>
      </c>
      <c r="D1535" s="920">
        <v>2</v>
      </c>
    </row>
    <row r="1536" spans="1:4" x14ac:dyDescent="0.25">
      <c r="A1536" s="917">
        <v>41817</v>
      </c>
      <c r="B1536" s="926">
        <v>2</v>
      </c>
      <c r="C1536" s="926">
        <v>12</v>
      </c>
      <c r="D1536" s="920">
        <v>7</v>
      </c>
    </row>
    <row r="1537" spans="1:4" x14ac:dyDescent="0.25">
      <c r="A1537" s="917">
        <v>41817</v>
      </c>
      <c r="B1537" s="926">
        <v>1</v>
      </c>
      <c r="C1537" s="926">
        <v>17</v>
      </c>
      <c r="D1537" s="920">
        <v>10</v>
      </c>
    </row>
    <row r="1538" spans="1:4" x14ac:dyDescent="0.25">
      <c r="A1538" s="917">
        <v>41818</v>
      </c>
      <c r="B1538" s="926">
        <v>4</v>
      </c>
      <c r="C1538" s="926">
        <v>1</v>
      </c>
      <c r="D1538" s="920">
        <v>0</v>
      </c>
    </row>
    <row r="1539" spans="1:4" x14ac:dyDescent="0.25">
      <c r="A1539" s="917">
        <v>41819</v>
      </c>
      <c r="B1539" s="926">
        <v>3</v>
      </c>
      <c r="C1539" s="926">
        <v>17</v>
      </c>
      <c r="D1539" s="920">
        <v>5</v>
      </c>
    </row>
    <row r="1540" spans="1:4" x14ac:dyDescent="0.25">
      <c r="A1540" s="917">
        <v>41820</v>
      </c>
      <c r="B1540" s="926">
        <v>2</v>
      </c>
      <c r="C1540" s="926">
        <v>8</v>
      </c>
      <c r="D1540" s="920">
        <v>3</v>
      </c>
    </row>
    <row r="1541" spans="1:4" x14ac:dyDescent="0.25">
      <c r="A1541" s="917">
        <v>41820</v>
      </c>
      <c r="B1541" s="926">
        <v>1</v>
      </c>
      <c r="C1541" s="926">
        <v>28</v>
      </c>
      <c r="D1541" s="920">
        <v>15</v>
      </c>
    </row>
    <row r="1542" spans="1:4" x14ac:dyDescent="0.25">
      <c r="A1542" s="917">
        <v>41821</v>
      </c>
      <c r="B1542" s="926">
        <v>4</v>
      </c>
      <c r="C1542" s="926">
        <v>1</v>
      </c>
      <c r="D1542" s="920">
        <v>0</v>
      </c>
    </row>
    <row r="1543" spans="1:4" x14ac:dyDescent="0.25">
      <c r="A1543" s="917">
        <v>41822</v>
      </c>
      <c r="B1543" s="926">
        <v>3</v>
      </c>
      <c r="C1543" s="926">
        <v>12</v>
      </c>
      <c r="D1543" s="920">
        <v>2</v>
      </c>
    </row>
    <row r="1544" spans="1:4" x14ac:dyDescent="0.25">
      <c r="A1544" s="917">
        <v>41823</v>
      </c>
      <c r="B1544" s="926">
        <v>2</v>
      </c>
      <c r="C1544" s="926">
        <v>29</v>
      </c>
      <c r="D1544" s="920">
        <v>7</v>
      </c>
    </row>
    <row r="1545" spans="1:4" x14ac:dyDescent="0.25">
      <c r="A1545" s="917">
        <v>41823</v>
      </c>
      <c r="B1545" s="926">
        <v>1</v>
      </c>
      <c r="C1545" s="926">
        <v>59</v>
      </c>
      <c r="D1545" s="920">
        <v>52</v>
      </c>
    </row>
    <row r="1546" spans="1:4" x14ac:dyDescent="0.25">
      <c r="A1546" s="917">
        <v>41824</v>
      </c>
      <c r="B1546" s="926">
        <v>4</v>
      </c>
      <c r="C1546" s="926">
        <v>0</v>
      </c>
      <c r="D1546" s="920">
        <v>0</v>
      </c>
    </row>
    <row r="1547" spans="1:4" x14ac:dyDescent="0.25">
      <c r="A1547" s="917">
        <v>41825</v>
      </c>
      <c r="B1547" s="926">
        <v>3</v>
      </c>
      <c r="C1547" s="926">
        <v>13</v>
      </c>
      <c r="D1547" s="920">
        <v>3</v>
      </c>
    </row>
    <row r="1548" spans="1:4" x14ac:dyDescent="0.25">
      <c r="A1548" s="917">
        <v>41826</v>
      </c>
      <c r="B1548" s="926">
        <v>2</v>
      </c>
      <c r="C1548" s="926">
        <v>32</v>
      </c>
      <c r="D1548" s="920">
        <v>22</v>
      </c>
    </row>
    <row r="1549" spans="1:4" x14ac:dyDescent="0.25">
      <c r="A1549" s="917">
        <v>41826</v>
      </c>
      <c r="B1549" s="926">
        <v>1</v>
      </c>
      <c r="C1549" s="926">
        <v>62</v>
      </c>
      <c r="D1549" s="920">
        <v>42</v>
      </c>
    </row>
    <row r="1550" spans="1:4" x14ac:dyDescent="0.25">
      <c r="A1550" s="917">
        <v>41827</v>
      </c>
      <c r="B1550" s="926">
        <v>4</v>
      </c>
      <c r="C1550" s="926">
        <v>2</v>
      </c>
      <c r="D1550" s="920">
        <v>0</v>
      </c>
    </row>
    <row r="1551" spans="1:4" x14ac:dyDescent="0.25">
      <c r="A1551" s="917">
        <v>41828</v>
      </c>
      <c r="B1551" s="926">
        <v>3</v>
      </c>
      <c r="C1551" s="926">
        <v>15</v>
      </c>
      <c r="D1551" s="920">
        <v>5</v>
      </c>
    </row>
    <row r="1552" spans="1:4" x14ac:dyDescent="0.25">
      <c r="A1552" s="917">
        <v>41829</v>
      </c>
      <c r="B1552" s="926">
        <v>2</v>
      </c>
      <c r="C1552" s="926">
        <v>27</v>
      </c>
      <c r="D1552" s="920">
        <v>18</v>
      </c>
    </row>
    <row r="1553" spans="1:4" x14ac:dyDescent="0.25">
      <c r="A1553" s="917">
        <v>41829</v>
      </c>
      <c r="B1553" s="926">
        <v>1</v>
      </c>
      <c r="C1553" s="926">
        <v>50</v>
      </c>
      <c r="D1553" s="920">
        <v>42</v>
      </c>
    </row>
    <row r="1554" spans="1:4" x14ac:dyDescent="0.25">
      <c r="A1554" s="917">
        <v>41830</v>
      </c>
      <c r="B1554" s="926">
        <v>4</v>
      </c>
      <c r="C1554" s="926">
        <v>3</v>
      </c>
      <c r="D1554" s="920">
        <v>0</v>
      </c>
    </row>
    <row r="1555" spans="1:4" x14ac:dyDescent="0.25">
      <c r="A1555" s="917">
        <v>41831</v>
      </c>
      <c r="B1555" s="926">
        <v>3</v>
      </c>
      <c r="C1555" s="926">
        <v>5</v>
      </c>
      <c r="D1555" s="920">
        <v>3</v>
      </c>
    </row>
    <row r="1556" spans="1:4" x14ac:dyDescent="0.25">
      <c r="A1556" s="917">
        <v>41831</v>
      </c>
      <c r="B1556" s="926">
        <v>2</v>
      </c>
      <c r="C1556" s="926">
        <v>16</v>
      </c>
      <c r="D1556" s="920">
        <v>8</v>
      </c>
    </row>
    <row r="1557" spans="1:4" x14ac:dyDescent="0.25">
      <c r="A1557" s="917">
        <v>41832</v>
      </c>
      <c r="B1557" s="926">
        <v>2</v>
      </c>
      <c r="C1557" s="926">
        <v>14</v>
      </c>
      <c r="D1557" s="920">
        <v>9</v>
      </c>
    </row>
    <row r="1558" spans="1:4" x14ac:dyDescent="0.25">
      <c r="A1558" s="917">
        <v>41832</v>
      </c>
      <c r="B1558" s="926">
        <v>1</v>
      </c>
      <c r="C1558" s="926">
        <v>41</v>
      </c>
      <c r="D1558" s="920">
        <v>31</v>
      </c>
    </row>
    <row r="1559" spans="1:4" x14ac:dyDescent="0.25">
      <c r="A1559" s="917">
        <v>41833</v>
      </c>
      <c r="B1559" s="926">
        <v>4</v>
      </c>
      <c r="C1559" s="926">
        <v>2</v>
      </c>
      <c r="D1559" s="920">
        <v>0</v>
      </c>
    </row>
    <row r="1560" spans="1:4" x14ac:dyDescent="0.25">
      <c r="A1560" s="917">
        <v>41834</v>
      </c>
      <c r="B1560" s="926">
        <v>3</v>
      </c>
      <c r="C1560" s="926">
        <v>14</v>
      </c>
      <c r="D1560" s="920">
        <v>5</v>
      </c>
    </row>
    <row r="1561" spans="1:4" x14ac:dyDescent="0.25">
      <c r="A1561" s="917">
        <v>41834</v>
      </c>
      <c r="B1561" s="926">
        <v>2</v>
      </c>
      <c r="C1561" s="926">
        <v>12</v>
      </c>
      <c r="D1561" s="920">
        <v>6</v>
      </c>
    </row>
    <row r="1562" spans="1:4" x14ac:dyDescent="0.25">
      <c r="A1562" s="917">
        <v>41835</v>
      </c>
      <c r="B1562" s="926">
        <v>2</v>
      </c>
      <c r="C1562" s="926">
        <v>20</v>
      </c>
      <c r="D1562" s="920">
        <v>16</v>
      </c>
    </row>
    <row r="1563" spans="1:4" x14ac:dyDescent="0.25">
      <c r="A1563" s="917">
        <v>41835</v>
      </c>
      <c r="B1563" s="926">
        <v>1</v>
      </c>
      <c r="C1563" s="926">
        <v>63</v>
      </c>
      <c r="D1563" s="920">
        <v>54</v>
      </c>
    </row>
    <row r="1564" spans="1:4" x14ac:dyDescent="0.25">
      <c r="A1564" s="917">
        <v>41836</v>
      </c>
      <c r="B1564" s="926">
        <v>4</v>
      </c>
      <c r="C1564" s="926">
        <v>4</v>
      </c>
      <c r="D1564" s="920">
        <v>0</v>
      </c>
    </row>
    <row r="1565" spans="1:4" x14ac:dyDescent="0.25">
      <c r="A1565" s="917">
        <v>41837</v>
      </c>
      <c r="B1565" s="926">
        <v>3</v>
      </c>
      <c r="C1565" s="926">
        <v>5</v>
      </c>
      <c r="D1565" s="920">
        <v>2</v>
      </c>
    </row>
    <row r="1566" spans="1:4" x14ac:dyDescent="0.25">
      <c r="A1566" s="917">
        <v>41837</v>
      </c>
      <c r="B1566" s="926">
        <v>2</v>
      </c>
      <c r="C1566" s="926">
        <v>8</v>
      </c>
      <c r="D1566" s="920">
        <v>7</v>
      </c>
    </row>
    <row r="1567" spans="1:4" x14ac:dyDescent="0.25">
      <c r="A1567" s="917">
        <v>41838</v>
      </c>
      <c r="B1567" s="926">
        <v>2</v>
      </c>
      <c r="C1567" s="926">
        <v>13</v>
      </c>
      <c r="D1567" s="920">
        <v>6</v>
      </c>
    </row>
    <row r="1568" spans="1:4" x14ac:dyDescent="0.25">
      <c r="A1568" s="917">
        <v>41838</v>
      </c>
      <c r="B1568" s="926">
        <v>1</v>
      </c>
      <c r="C1568" s="926">
        <v>43</v>
      </c>
      <c r="D1568" s="920">
        <v>38</v>
      </c>
    </row>
    <row r="1569" spans="1:4" x14ac:dyDescent="0.25">
      <c r="A1569" s="917">
        <v>41839</v>
      </c>
      <c r="B1569" s="926">
        <v>4</v>
      </c>
      <c r="C1569" s="926">
        <v>3</v>
      </c>
      <c r="D1569" s="920">
        <v>0</v>
      </c>
    </row>
    <row r="1570" spans="1:4" x14ac:dyDescent="0.25">
      <c r="A1570" s="917">
        <v>41840</v>
      </c>
      <c r="B1570" s="926">
        <v>3</v>
      </c>
      <c r="C1570" s="926">
        <v>15</v>
      </c>
      <c r="D1570" s="920">
        <v>10</v>
      </c>
    </row>
    <row r="1571" spans="1:4" x14ac:dyDescent="0.25">
      <c r="A1571" s="917">
        <v>41840</v>
      </c>
      <c r="B1571" s="926">
        <v>2</v>
      </c>
      <c r="C1571" s="926">
        <v>10</v>
      </c>
      <c r="D1571" s="920">
        <v>7</v>
      </c>
    </row>
    <row r="1572" spans="1:4" x14ac:dyDescent="0.25">
      <c r="A1572" s="917">
        <v>41841</v>
      </c>
      <c r="B1572" s="926">
        <v>2</v>
      </c>
      <c r="C1572" s="926">
        <v>8</v>
      </c>
      <c r="D1572" s="920">
        <v>7</v>
      </c>
    </row>
    <row r="1573" spans="1:4" x14ac:dyDescent="0.25">
      <c r="A1573" s="917">
        <v>41841</v>
      </c>
      <c r="B1573" s="926">
        <v>1</v>
      </c>
      <c r="C1573" s="926">
        <v>60</v>
      </c>
      <c r="D1573" s="920">
        <v>47</v>
      </c>
    </row>
    <row r="1574" spans="1:4" x14ac:dyDescent="0.25">
      <c r="A1574" s="917">
        <v>41842</v>
      </c>
      <c r="B1574" s="926">
        <v>4</v>
      </c>
      <c r="C1574" s="926">
        <v>1</v>
      </c>
      <c r="D1574" s="920">
        <v>0</v>
      </c>
    </row>
    <row r="1575" spans="1:4" x14ac:dyDescent="0.25">
      <c r="A1575" s="917">
        <v>41843</v>
      </c>
      <c r="B1575" s="926">
        <v>3</v>
      </c>
      <c r="C1575" s="926">
        <v>12</v>
      </c>
      <c r="D1575" s="920">
        <v>5</v>
      </c>
    </row>
    <row r="1576" spans="1:4" x14ac:dyDescent="0.25">
      <c r="A1576" s="917">
        <v>41843</v>
      </c>
      <c r="B1576" s="926">
        <v>2</v>
      </c>
      <c r="C1576" s="926">
        <v>15</v>
      </c>
      <c r="D1576" s="920">
        <v>10</v>
      </c>
    </row>
    <row r="1577" spans="1:4" x14ac:dyDescent="0.25">
      <c r="A1577" s="917">
        <v>41844</v>
      </c>
      <c r="B1577" s="926">
        <v>2</v>
      </c>
      <c r="C1577" s="926">
        <v>14</v>
      </c>
      <c r="D1577" s="920">
        <v>7</v>
      </c>
    </row>
    <row r="1578" spans="1:4" x14ac:dyDescent="0.25">
      <c r="A1578" s="917">
        <v>41844</v>
      </c>
      <c r="B1578" s="926">
        <v>1</v>
      </c>
      <c r="C1578" s="926">
        <v>40</v>
      </c>
      <c r="D1578" s="920">
        <v>36</v>
      </c>
    </row>
    <row r="1579" spans="1:4" x14ac:dyDescent="0.25">
      <c r="A1579" s="917">
        <v>41845</v>
      </c>
      <c r="B1579" s="926">
        <v>4</v>
      </c>
      <c r="C1579" s="926">
        <v>1</v>
      </c>
      <c r="D1579" s="920">
        <v>0</v>
      </c>
    </row>
    <row r="1580" spans="1:4" x14ac:dyDescent="0.25">
      <c r="A1580" s="917">
        <v>41846</v>
      </c>
      <c r="B1580" s="926">
        <v>3</v>
      </c>
      <c r="C1580" s="926">
        <v>12</v>
      </c>
      <c r="D1580" s="920">
        <v>5</v>
      </c>
    </row>
    <row r="1581" spans="1:4" x14ac:dyDescent="0.25">
      <c r="A1581" s="917">
        <v>41846</v>
      </c>
      <c r="B1581" s="926">
        <v>2</v>
      </c>
      <c r="C1581" s="926">
        <v>7</v>
      </c>
      <c r="D1581" s="920">
        <v>6</v>
      </c>
    </row>
    <row r="1582" spans="1:4" x14ac:dyDescent="0.25">
      <c r="A1582" s="917">
        <v>41847</v>
      </c>
      <c r="B1582" s="926">
        <v>2</v>
      </c>
      <c r="C1582" s="926">
        <v>15</v>
      </c>
      <c r="D1582" s="920">
        <v>11</v>
      </c>
    </row>
    <row r="1583" spans="1:4" x14ac:dyDescent="0.25">
      <c r="A1583" s="917">
        <v>41847</v>
      </c>
      <c r="B1583" s="926">
        <v>1</v>
      </c>
      <c r="C1583" s="926">
        <v>62</v>
      </c>
      <c r="D1583" s="920">
        <v>48</v>
      </c>
    </row>
    <row r="1584" spans="1:4" x14ac:dyDescent="0.25">
      <c r="A1584" s="917">
        <v>41848</v>
      </c>
      <c r="B1584" s="926">
        <v>3</v>
      </c>
      <c r="C1584" s="926">
        <v>3</v>
      </c>
      <c r="D1584" s="920">
        <v>2</v>
      </c>
    </row>
    <row r="1585" spans="1:4" x14ac:dyDescent="0.25">
      <c r="A1585" s="917">
        <v>41849</v>
      </c>
      <c r="B1585" s="926">
        <v>4</v>
      </c>
      <c r="C1585" s="926">
        <v>1</v>
      </c>
      <c r="D1585" s="920">
        <v>0</v>
      </c>
    </row>
    <row r="1586" spans="1:4" x14ac:dyDescent="0.25">
      <c r="A1586" s="917">
        <v>41850</v>
      </c>
      <c r="B1586" s="926">
        <v>2</v>
      </c>
      <c r="C1586" s="926">
        <v>6</v>
      </c>
      <c r="D1586" s="920">
        <v>6</v>
      </c>
    </row>
    <row r="1587" spans="1:4" x14ac:dyDescent="0.25">
      <c r="A1587" s="917">
        <v>41850</v>
      </c>
      <c r="B1587" s="926">
        <v>1</v>
      </c>
      <c r="C1587" s="926">
        <v>52</v>
      </c>
      <c r="D1587" s="920">
        <v>45</v>
      </c>
    </row>
    <row r="1588" spans="1:4" x14ac:dyDescent="0.25">
      <c r="A1588" s="917">
        <v>41851</v>
      </c>
      <c r="B1588" s="926">
        <v>4</v>
      </c>
      <c r="C1588" s="926">
        <v>0</v>
      </c>
      <c r="D1588" s="920">
        <v>0</v>
      </c>
    </row>
    <row r="1589" spans="1:4" x14ac:dyDescent="0.25">
      <c r="A1589" s="917">
        <v>41852</v>
      </c>
      <c r="B1589" s="926">
        <v>3</v>
      </c>
      <c r="C1589" s="926">
        <v>8</v>
      </c>
      <c r="D1589" s="920">
        <v>6</v>
      </c>
    </row>
    <row r="1590" spans="1:4" x14ac:dyDescent="0.25">
      <c r="A1590" s="917">
        <v>41853</v>
      </c>
      <c r="B1590" s="926">
        <v>2</v>
      </c>
      <c r="C1590" s="926">
        <v>8</v>
      </c>
      <c r="D1590" s="920">
        <v>5</v>
      </c>
    </row>
    <row r="1591" spans="1:4" x14ac:dyDescent="0.25">
      <c r="A1591" s="917">
        <v>41853</v>
      </c>
      <c r="B1591" s="926">
        <v>1</v>
      </c>
      <c r="C1591" s="926">
        <v>42</v>
      </c>
      <c r="D1591" s="920">
        <v>33</v>
      </c>
    </row>
    <row r="1592" spans="1:4" x14ac:dyDescent="0.25">
      <c r="A1592" s="917">
        <v>41854</v>
      </c>
      <c r="B1592" s="926">
        <v>4</v>
      </c>
      <c r="C1592" s="926">
        <v>3</v>
      </c>
      <c r="D1592" s="920">
        <v>0</v>
      </c>
    </row>
    <row r="1593" spans="1:4" x14ac:dyDescent="0.25">
      <c r="A1593" s="917">
        <v>41855</v>
      </c>
      <c r="B1593" s="926">
        <v>3</v>
      </c>
      <c r="C1593" s="926">
        <v>7</v>
      </c>
      <c r="D1593" s="920">
        <v>4</v>
      </c>
    </row>
    <row r="1594" spans="1:4" x14ac:dyDescent="0.25">
      <c r="A1594" s="917">
        <v>41856</v>
      </c>
      <c r="B1594" s="926">
        <v>2</v>
      </c>
      <c r="C1594" s="926">
        <v>8</v>
      </c>
      <c r="D1594" s="920">
        <v>7</v>
      </c>
    </row>
    <row r="1595" spans="1:4" x14ac:dyDescent="0.25">
      <c r="A1595" s="917">
        <v>41856</v>
      </c>
      <c r="B1595" s="926">
        <v>1</v>
      </c>
      <c r="C1595" s="926">
        <v>37</v>
      </c>
      <c r="D1595" s="920">
        <v>30</v>
      </c>
    </row>
    <row r="1596" spans="1:4" x14ac:dyDescent="0.25">
      <c r="A1596" s="917">
        <v>41857</v>
      </c>
      <c r="B1596" s="926">
        <v>4</v>
      </c>
      <c r="C1596" s="926">
        <v>0</v>
      </c>
      <c r="D1596" s="920">
        <v>0</v>
      </c>
    </row>
    <row r="1597" spans="1:4" x14ac:dyDescent="0.25">
      <c r="A1597" s="917">
        <v>41858</v>
      </c>
      <c r="B1597" s="926">
        <v>3</v>
      </c>
      <c r="C1597" s="926">
        <v>2</v>
      </c>
      <c r="D1597" s="920">
        <v>2</v>
      </c>
    </row>
    <row r="1598" spans="1:4" x14ac:dyDescent="0.25">
      <c r="A1598" s="917">
        <v>41859</v>
      </c>
      <c r="B1598" s="926">
        <v>2</v>
      </c>
      <c r="C1598" s="926">
        <v>10</v>
      </c>
      <c r="D1598" s="920">
        <v>8</v>
      </c>
    </row>
    <row r="1599" spans="1:4" x14ac:dyDescent="0.25">
      <c r="A1599" s="917">
        <v>41859</v>
      </c>
      <c r="B1599" s="926">
        <v>1</v>
      </c>
      <c r="C1599" s="926">
        <v>37</v>
      </c>
      <c r="D1599" s="920">
        <v>34</v>
      </c>
    </row>
    <row r="1600" spans="1:4" x14ac:dyDescent="0.25">
      <c r="A1600" s="917">
        <v>41860</v>
      </c>
      <c r="B1600" s="926">
        <v>4</v>
      </c>
      <c r="C1600" s="926">
        <v>1</v>
      </c>
      <c r="D1600" s="920">
        <v>1</v>
      </c>
    </row>
    <row r="1601" spans="1:4" x14ac:dyDescent="0.25">
      <c r="A1601" s="917">
        <v>41861</v>
      </c>
      <c r="B1601" s="926">
        <v>3</v>
      </c>
      <c r="C1601" s="926">
        <v>2</v>
      </c>
      <c r="D1601" s="920">
        <v>1</v>
      </c>
    </row>
    <row r="1602" spans="1:4" x14ac:dyDescent="0.25">
      <c r="A1602" s="917">
        <v>41862</v>
      </c>
      <c r="B1602" s="926">
        <v>2</v>
      </c>
      <c r="C1602" s="926">
        <v>3</v>
      </c>
      <c r="D1602" s="920">
        <v>2</v>
      </c>
    </row>
    <row r="1603" spans="1:4" x14ac:dyDescent="0.25">
      <c r="A1603" s="917">
        <v>41862</v>
      </c>
      <c r="B1603" s="926">
        <v>1</v>
      </c>
      <c r="C1603" s="926">
        <v>15</v>
      </c>
      <c r="D1603" s="920">
        <v>10</v>
      </c>
    </row>
    <row r="1604" spans="1:4" x14ac:dyDescent="0.25">
      <c r="A1604" s="917">
        <v>41863</v>
      </c>
      <c r="B1604" s="926">
        <v>4</v>
      </c>
      <c r="C1604" s="926">
        <v>0</v>
      </c>
      <c r="D1604" s="920">
        <v>0</v>
      </c>
    </row>
    <row r="1605" spans="1:4" x14ac:dyDescent="0.25">
      <c r="A1605" s="917">
        <v>41864</v>
      </c>
      <c r="B1605" s="926">
        <v>3</v>
      </c>
      <c r="C1605" s="926">
        <v>0</v>
      </c>
      <c r="D1605" s="920">
        <v>0</v>
      </c>
    </row>
    <row r="1606" spans="1:4" x14ac:dyDescent="0.25">
      <c r="A1606" s="917">
        <v>41865</v>
      </c>
      <c r="B1606" s="926">
        <v>2</v>
      </c>
      <c r="C1606" s="926">
        <v>2</v>
      </c>
      <c r="D1606" s="920">
        <v>2</v>
      </c>
    </row>
    <row r="1607" spans="1:4" x14ac:dyDescent="0.25">
      <c r="A1607" s="917">
        <v>41865</v>
      </c>
      <c r="B1607" s="926">
        <v>1</v>
      </c>
      <c r="C1607" s="926">
        <v>7</v>
      </c>
      <c r="D1607" s="920">
        <v>7</v>
      </c>
    </row>
    <row r="1608" spans="1:4" x14ac:dyDescent="0.25">
      <c r="A1608" s="917">
        <v>41866</v>
      </c>
      <c r="B1608" s="926">
        <v>4</v>
      </c>
      <c r="C1608" s="926">
        <v>0</v>
      </c>
      <c r="D1608" s="920">
        <v>0</v>
      </c>
    </row>
    <row r="1609" spans="1:4" x14ac:dyDescent="0.25">
      <c r="A1609" s="917">
        <v>41867</v>
      </c>
      <c r="B1609" s="926">
        <v>3</v>
      </c>
      <c r="C1609" s="926">
        <v>1</v>
      </c>
      <c r="D1609" s="920">
        <v>0</v>
      </c>
    </row>
    <row r="1610" spans="1:4" x14ac:dyDescent="0.25">
      <c r="A1610" s="917">
        <v>41868</v>
      </c>
      <c r="B1610" s="926">
        <v>2</v>
      </c>
      <c r="C1610" s="926">
        <v>1</v>
      </c>
      <c r="D1610" s="920">
        <v>0</v>
      </c>
    </row>
    <row r="1611" spans="1:4" x14ac:dyDescent="0.25">
      <c r="A1611" s="917">
        <v>41868</v>
      </c>
      <c r="B1611" s="926">
        <v>1</v>
      </c>
      <c r="C1611" s="926">
        <v>10</v>
      </c>
      <c r="D1611" s="920">
        <v>10</v>
      </c>
    </row>
    <row r="1612" spans="1:4" x14ac:dyDescent="0.25">
      <c r="A1612" s="917">
        <v>41869</v>
      </c>
      <c r="B1612" s="926">
        <v>4</v>
      </c>
      <c r="C1612" s="926">
        <v>0</v>
      </c>
      <c r="D1612" s="920">
        <v>0</v>
      </c>
    </row>
    <row r="1613" spans="1:4" x14ac:dyDescent="0.25">
      <c r="A1613" s="917">
        <v>41870</v>
      </c>
      <c r="B1613" s="926">
        <v>3</v>
      </c>
      <c r="C1613" s="926">
        <v>0</v>
      </c>
      <c r="D1613" s="920">
        <v>0</v>
      </c>
    </row>
    <row r="1614" spans="1:4" x14ac:dyDescent="0.25">
      <c r="A1614" s="917">
        <v>41871</v>
      </c>
      <c r="B1614" s="926">
        <v>2</v>
      </c>
      <c r="C1614" s="926">
        <v>1</v>
      </c>
      <c r="D1614" s="920">
        <v>1</v>
      </c>
    </row>
    <row r="1615" spans="1:4" x14ac:dyDescent="0.25">
      <c r="A1615" s="917">
        <v>41871</v>
      </c>
      <c r="B1615" s="926">
        <v>1</v>
      </c>
      <c r="C1615" s="926">
        <v>3</v>
      </c>
      <c r="D1615" s="920">
        <v>3</v>
      </c>
    </row>
    <row r="1616" spans="1:4" x14ac:dyDescent="0.25">
      <c r="A1616" s="917">
        <v>41872</v>
      </c>
      <c r="B1616" s="926">
        <v>4</v>
      </c>
      <c r="C1616" s="926">
        <v>0</v>
      </c>
      <c r="D1616" s="920">
        <v>0</v>
      </c>
    </row>
    <row r="1617" spans="1:4" x14ac:dyDescent="0.25">
      <c r="A1617" s="917">
        <v>41873</v>
      </c>
      <c r="B1617" s="926">
        <v>3</v>
      </c>
      <c r="C1617" s="926">
        <v>0</v>
      </c>
      <c r="D1617" s="920">
        <v>0</v>
      </c>
    </row>
    <row r="1618" spans="1:4" x14ac:dyDescent="0.25">
      <c r="A1618" s="917">
        <v>41874</v>
      </c>
      <c r="B1618" s="926">
        <v>2</v>
      </c>
      <c r="C1618" s="926">
        <v>0</v>
      </c>
      <c r="D1618" s="920">
        <v>0</v>
      </c>
    </row>
    <row r="1619" spans="1:4" x14ac:dyDescent="0.25">
      <c r="A1619" s="917">
        <v>41874</v>
      </c>
      <c r="B1619" s="926">
        <v>1</v>
      </c>
      <c r="C1619" s="926">
        <v>2</v>
      </c>
      <c r="D1619" s="920">
        <v>1</v>
      </c>
    </row>
    <row r="1620" spans="1:4" x14ac:dyDescent="0.25">
      <c r="A1620" s="917">
        <v>41875</v>
      </c>
      <c r="B1620" s="926">
        <v>4</v>
      </c>
      <c r="C1620" s="926">
        <v>0</v>
      </c>
      <c r="D1620" s="920">
        <v>0</v>
      </c>
    </row>
    <row r="1621" spans="1:4" x14ac:dyDescent="0.25">
      <c r="A1621" s="917">
        <v>41876</v>
      </c>
      <c r="B1621" s="926">
        <v>3</v>
      </c>
      <c r="C1621" s="926">
        <v>0</v>
      </c>
      <c r="D1621" s="920">
        <v>0</v>
      </c>
    </row>
    <row r="1622" spans="1:4" x14ac:dyDescent="0.25">
      <c r="A1622" s="917">
        <v>41877</v>
      </c>
      <c r="B1622" s="926">
        <v>2</v>
      </c>
      <c r="C1622" s="926">
        <v>1</v>
      </c>
      <c r="D1622" s="920">
        <v>1</v>
      </c>
    </row>
    <row r="1623" spans="1:4" x14ac:dyDescent="0.25">
      <c r="A1623" s="917">
        <v>41877</v>
      </c>
      <c r="B1623" s="926">
        <v>1</v>
      </c>
      <c r="C1623" s="926">
        <v>3</v>
      </c>
      <c r="D1623" s="920">
        <v>3</v>
      </c>
    </row>
    <row r="1624" spans="1:4" x14ac:dyDescent="0.25">
      <c r="A1624" s="917">
        <v>41878</v>
      </c>
      <c r="B1624" s="926">
        <v>4</v>
      </c>
      <c r="C1624" s="926">
        <v>0</v>
      </c>
      <c r="D1624" s="920">
        <v>0</v>
      </c>
    </row>
    <row r="1625" spans="1:4" x14ac:dyDescent="0.25">
      <c r="A1625" s="917">
        <v>41879</v>
      </c>
      <c r="B1625" s="926">
        <v>3</v>
      </c>
      <c r="C1625" s="926">
        <v>0</v>
      </c>
      <c r="D1625" s="920">
        <v>0</v>
      </c>
    </row>
    <row r="1626" spans="1:4" x14ac:dyDescent="0.25">
      <c r="A1626" s="917">
        <v>41880</v>
      </c>
      <c r="B1626" s="926">
        <v>2</v>
      </c>
      <c r="C1626" s="926">
        <v>0</v>
      </c>
      <c r="D1626" s="920">
        <v>0</v>
      </c>
    </row>
    <row r="1627" spans="1:4" x14ac:dyDescent="0.25">
      <c r="A1627" s="917">
        <v>41880</v>
      </c>
      <c r="B1627" s="926">
        <v>1</v>
      </c>
      <c r="C1627" s="926">
        <v>0</v>
      </c>
      <c r="D1627" s="920">
        <v>0</v>
      </c>
    </row>
    <row r="1628" spans="1:4" x14ac:dyDescent="0.25">
      <c r="A1628" s="917">
        <v>41884</v>
      </c>
      <c r="B1628" s="926">
        <v>4</v>
      </c>
      <c r="C1628" s="926">
        <v>0</v>
      </c>
      <c r="D1628" s="920">
        <v>0</v>
      </c>
    </row>
    <row r="1629" spans="1:4" x14ac:dyDescent="0.25">
      <c r="A1629" s="917">
        <v>41885</v>
      </c>
      <c r="B1629" s="926">
        <v>3</v>
      </c>
      <c r="C1629" s="926">
        <v>0</v>
      </c>
      <c r="D1629" s="920">
        <v>0</v>
      </c>
    </row>
    <row r="1630" spans="1:4" x14ac:dyDescent="0.25">
      <c r="A1630" s="917">
        <v>41886</v>
      </c>
      <c r="B1630" s="926">
        <v>2</v>
      </c>
      <c r="C1630" s="926">
        <v>0</v>
      </c>
      <c r="D1630" s="920">
        <v>0</v>
      </c>
    </row>
    <row r="1631" spans="1:4" x14ac:dyDescent="0.25">
      <c r="A1631" s="917">
        <v>41886</v>
      </c>
      <c r="B1631" s="926">
        <v>1</v>
      </c>
      <c r="C1631" s="926">
        <v>0</v>
      </c>
      <c r="D1631" s="920">
        <v>0</v>
      </c>
    </row>
    <row r="1632" spans="1:4" x14ac:dyDescent="0.25">
      <c r="A1632" s="917">
        <v>41891</v>
      </c>
      <c r="B1632" s="926">
        <v>4</v>
      </c>
      <c r="C1632" s="926">
        <v>0</v>
      </c>
      <c r="D1632" s="920">
        <v>0</v>
      </c>
    </row>
    <row r="1633" spans="1:5" x14ac:dyDescent="0.25">
      <c r="A1633" s="917">
        <v>41892</v>
      </c>
      <c r="B1633" s="926">
        <v>3</v>
      </c>
      <c r="C1633" s="926">
        <v>0</v>
      </c>
      <c r="D1633" s="920">
        <v>0</v>
      </c>
    </row>
    <row r="1634" spans="1:5" x14ac:dyDescent="0.25">
      <c r="A1634" s="917">
        <v>41893</v>
      </c>
      <c r="B1634" s="926">
        <v>2</v>
      </c>
      <c r="C1634" s="926">
        <v>0</v>
      </c>
      <c r="D1634" s="920">
        <v>0</v>
      </c>
    </row>
    <row r="1635" spans="1:5" x14ac:dyDescent="0.25">
      <c r="A1635" s="919">
        <v>41893</v>
      </c>
      <c r="B1635" s="925">
        <v>1</v>
      </c>
      <c r="C1635" s="925">
        <v>0</v>
      </c>
      <c r="D1635" s="927">
        <v>0</v>
      </c>
      <c r="E1635" s="70">
        <f>SUM(D1458:D1635)</f>
        <v>942</v>
      </c>
    </row>
    <row r="1636" spans="1:5" x14ac:dyDescent="0.25">
      <c r="A1636" s="917">
        <v>42122</v>
      </c>
      <c r="B1636" s="926">
        <v>4</v>
      </c>
      <c r="C1636" s="926">
        <v>0</v>
      </c>
      <c r="D1636" s="920">
        <v>0</v>
      </c>
    </row>
    <row r="1637" spans="1:5" x14ac:dyDescent="0.25">
      <c r="A1637" s="917">
        <v>42123</v>
      </c>
      <c r="B1637" s="926">
        <v>3</v>
      </c>
      <c r="C1637" s="926">
        <v>1</v>
      </c>
      <c r="D1637" s="920">
        <v>0</v>
      </c>
    </row>
    <row r="1638" spans="1:5" x14ac:dyDescent="0.25">
      <c r="A1638" s="917">
        <v>42124</v>
      </c>
      <c r="B1638" s="926">
        <v>2</v>
      </c>
      <c r="C1638" s="926">
        <v>0</v>
      </c>
      <c r="D1638" s="920">
        <v>0</v>
      </c>
    </row>
    <row r="1639" spans="1:5" x14ac:dyDescent="0.25">
      <c r="A1639" s="917">
        <v>42124</v>
      </c>
      <c r="B1639" s="926">
        <v>1</v>
      </c>
      <c r="C1639" s="926">
        <v>0</v>
      </c>
      <c r="D1639" s="920">
        <v>0</v>
      </c>
    </row>
    <row r="1640" spans="1:5" x14ac:dyDescent="0.25">
      <c r="A1640" s="917">
        <v>42125</v>
      </c>
      <c r="B1640" s="926">
        <v>4</v>
      </c>
      <c r="C1640" s="926">
        <v>0</v>
      </c>
      <c r="D1640" s="920">
        <v>0</v>
      </c>
    </row>
    <row r="1641" spans="1:5" x14ac:dyDescent="0.25">
      <c r="A1641" s="917">
        <v>42126</v>
      </c>
      <c r="B1641" s="926">
        <v>3</v>
      </c>
      <c r="C1641" s="926">
        <v>0</v>
      </c>
      <c r="D1641" s="920">
        <v>0</v>
      </c>
    </row>
    <row r="1642" spans="1:5" x14ac:dyDescent="0.25">
      <c r="A1642" s="917">
        <v>42127</v>
      </c>
      <c r="B1642" s="926">
        <v>2</v>
      </c>
      <c r="C1642" s="926">
        <v>0</v>
      </c>
      <c r="D1642" s="920">
        <v>0</v>
      </c>
    </row>
    <row r="1643" spans="1:5" x14ac:dyDescent="0.25">
      <c r="A1643" s="917">
        <v>42127</v>
      </c>
      <c r="B1643" s="926">
        <v>1</v>
      </c>
      <c r="C1643" s="926">
        <v>0</v>
      </c>
      <c r="D1643" s="920">
        <v>0</v>
      </c>
    </row>
    <row r="1644" spans="1:5" x14ac:dyDescent="0.25">
      <c r="A1644" s="917">
        <v>42128</v>
      </c>
      <c r="B1644" s="926">
        <v>4</v>
      </c>
      <c r="C1644" s="926">
        <v>0</v>
      </c>
      <c r="D1644" s="920">
        <v>0</v>
      </c>
    </row>
    <row r="1645" spans="1:5" x14ac:dyDescent="0.25">
      <c r="A1645" s="917">
        <v>42129</v>
      </c>
      <c r="B1645" s="926">
        <v>3</v>
      </c>
      <c r="C1645" s="926">
        <v>0</v>
      </c>
      <c r="D1645" s="920">
        <v>0</v>
      </c>
    </row>
    <row r="1646" spans="1:5" x14ac:dyDescent="0.25">
      <c r="A1646" s="917">
        <v>42130</v>
      </c>
      <c r="B1646" s="926">
        <v>2</v>
      </c>
      <c r="C1646" s="926">
        <v>0</v>
      </c>
      <c r="D1646" s="920">
        <v>0</v>
      </c>
    </row>
    <row r="1647" spans="1:5" x14ac:dyDescent="0.25">
      <c r="A1647" s="917">
        <v>42130</v>
      </c>
      <c r="B1647" s="926">
        <v>1</v>
      </c>
      <c r="C1647" s="926">
        <v>1</v>
      </c>
      <c r="D1647" s="920">
        <v>1</v>
      </c>
    </row>
    <row r="1648" spans="1:5" x14ac:dyDescent="0.25">
      <c r="A1648" s="917">
        <v>42131</v>
      </c>
      <c r="B1648" s="926">
        <v>4</v>
      </c>
      <c r="C1648" s="926">
        <v>0</v>
      </c>
      <c r="D1648" s="920">
        <v>0</v>
      </c>
    </row>
    <row r="1649" spans="1:4" x14ac:dyDescent="0.25">
      <c r="A1649" s="917">
        <v>42132</v>
      </c>
      <c r="B1649" s="926">
        <v>3</v>
      </c>
      <c r="C1649" s="926">
        <v>1</v>
      </c>
      <c r="D1649" s="920">
        <v>1</v>
      </c>
    </row>
    <row r="1650" spans="1:4" x14ac:dyDescent="0.25">
      <c r="A1650" s="917">
        <v>42133</v>
      </c>
      <c r="B1650" s="926">
        <v>2</v>
      </c>
      <c r="C1650" s="926">
        <v>0</v>
      </c>
      <c r="D1650" s="920">
        <v>0</v>
      </c>
    </row>
    <row r="1651" spans="1:4" x14ac:dyDescent="0.25">
      <c r="A1651" s="917">
        <v>42133</v>
      </c>
      <c r="B1651" s="926">
        <v>1</v>
      </c>
      <c r="C1651" s="926">
        <v>1</v>
      </c>
      <c r="D1651" s="920">
        <v>1</v>
      </c>
    </row>
    <row r="1652" spans="1:4" x14ac:dyDescent="0.25">
      <c r="A1652" s="917">
        <v>42134</v>
      </c>
      <c r="B1652" s="926">
        <v>4</v>
      </c>
      <c r="C1652" s="926">
        <v>0</v>
      </c>
      <c r="D1652" s="920">
        <v>0</v>
      </c>
    </row>
    <row r="1653" spans="1:4" x14ac:dyDescent="0.25">
      <c r="A1653" s="917">
        <v>42135</v>
      </c>
      <c r="B1653" s="926">
        <v>3</v>
      </c>
      <c r="C1653" s="926">
        <v>0</v>
      </c>
      <c r="D1653" s="920">
        <v>0</v>
      </c>
    </row>
    <row r="1654" spans="1:4" x14ac:dyDescent="0.25">
      <c r="A1654" s="917">
        <v>42136</v>
      </c>
      <c r="B1654" s="926">
        <v>2</v>
      </c>
      <c r="C1654" s="926">
        <v>1</v>
      </c>
      <c r="D1654" s="920">
        <v>1</v>
      </c>
    </row>
    <row r="1655" spans="1:4" x14ac:dyDescent="0.25">
      <c r="A1655" s="917">
        <v>42136</v>
      </c>
      <c r="B1655" s="926">
        <v>1</v>
      </c>
      <c r="C1655" s="926">
        <v>1</v>
      </c>
      <c r="D1655" s="920">
        <v>1</v>
      </c>
    </row>
    <row r="1656" spans="1:4" x14ac:dyDescent="0.25">
      <c r="A1656" s="917">
        <v>42137</v>
      </c>
      <c r="B1656" s="926">
        <v>4</v>
      </c>
      <c r="C1656" s="926">
        <v>0</v>
      </c>
      <c r="D1656" s="920">
        <v>0</v>
      </c>
    </row>
    <row r="1657" spans="1:4" x14ac:dyDescent="0.25">
      <c r="A1657" s="917">
        <v>42138</v>
      </c>
      <c r="B1657" s="926">
        <v>3</v>
      </c>
      <c r="C1657" s="926">
        <v>2</v>
      </c>
      <c r="D1657" s="920">
        <v>0</v>
      </c>
    </row>
    <row r="1658" spans="1:4" x14ac:dyDescent="0.25">
      <c r="A1658" s="917">
        <v>42139</v>
      </c>
      <c r="B1658" s="926">
        <v>2</v>
      </c>
      <c r="C1658" s="926">
        <v>1</v>
      </c>
      <c r="D1658" s="920">
        <v>0</v>
      </c>
    </row>
    <row r="1659" spans="1:4" x14ac:dyDescent="0.25">
      <c r="A1659" s="917">
        <v>42139</v>
      </c>
      <c r="B1659" s="926">
        <v>1</v>
      </c>
      <c r="C1659" s="926">
        <v>1</v>
      </c>
      <c r="D1659" s="920">
        <v>0</v>
      </c>
    </row>
    <row r="1660" spans="1:4" x14ac:dyDescent="0.25">
      <c r="A1660" s="917">
        <v>42140</v>
      </c>
      <c r="B1660" s="926">
        <v>4</v>
      </c>
      <c r="C1660" s="926">
        <v>0</v>
      </c>
      <c r="D1660" s="920">
        <v>0</v>
      </c>
    </row>
    <row r="1661" spans="1:4" x14ac:dyDescent="0.25">
      <c r="A1661" s="917">
        <v>42141</v>
      </c>
      <c r="B1661" s="926">
        <v>3</v>
      </c>
      <c r="C1661" s="926">
        <v>0</v>
      </c>
      <c r="D1661" s="920">
        <v>0</v>
      </c>
    </row>
    <row r="1662" spans="1:4" x14ac:dyDescent="0.25">
      <c r="A1662" s="917">
        <v>42142</v>
      </c>
      <c r="B1662" s="926">
        <v>2</v>
      </c>
      <c r="C1662" s="926">
        <v>2</v>
      </c>
      <c r="D1662" s="920">
        <v>1</v>
      </c>
    </row>
    <row r="1663" spans="1:4" x14ac:dyDescent="0.25">
      <c r="A1663" s="917">
        <v>42142</v>
      </c>
      <c r="B1663" s="926">
        <v>1</v>
      </c>
      <c r="C1663" s="926">
        <v>2</v>
      </c>
      <c r="D1663" s="920">
        <v>2</v>
      </c>
    </row>
    <row r="1664" spans="1:4" x14ac:dyDescent="0.25">
      <c r="A1664" s="917">
        <v>42143</v>
      </c>
      <c r="B1664" s="926">
        <v>4</v>
      </c>
      <c r="C1664" s="926">
        <v>0</v>
      </c>
      <c r="D1664" s="920">
        <v>0</v>
      </c>
    </row>
    <row r="1665" spans="1:4" x14ac:dyDescent="0.25">
      <c r="A1665" s="917">
        <v>42144</v>
      </c>
      <c r="B1665" s="926">
        <v>3</v>
      </c>
      <c r="C1665" s="926">
        <v>4</v>
      </c>
      <c r="D1665" s="920">
        <v>2</v>
      </c>
    </row>
    <row r="1666" spans="1:4" x14ac:dyDescent="0.25">
      <c r="A1666" s="917">
        <v>42145</v>
      </c>
      <c r="B1666" s="926">
        <v>2</v>
      </c>
      <c r="C1666" s="926">
        <v>1</v>
      </c>
      <c r="D1666" s="920">
        <v>0</v>
      </c>
    </row>
    <row r="1667" spans="1:4" x14ac:dyDescent="0.25">
      <c r="A1667" s="917">
        <v>42145</v>
      </c>
      <c r="B1667" s="926">
        <v>1</v>
      </c>
      <c r="C1667" s="926">
        <v>3</v>
      </c>
      <c r="D1667" s="920">
        <v>2</v>
      </c>
    </row>
    <row r="1668" spans="1:4" x14ac:dyDescent="0.25">
      <c r="A1668" s="917">
        <v>42146</v>
      </c>
      <c r="B1668" s="926">
        <v>4</v>
      </c>
      <c r="C1668" s="926">
        <v>1</v>
      </c>
      <c r="D1668" s="920">
        <v>0</v>
      </c>
    </row>
    <row r="1669" spans="1:4" x14ac:dyDescent="0.25">
      <c r="A1669" s="917">
        <v>42147</v>
      </c>
      <c r="B1669" s="926">
        <v>3</v>
      </c>
      <c r="C1669" s="926">
        <v>2</v>
      </c>
      <c r="D1669" s="920">
        <v>0</v>
      </c>
    </row>
    <row r="1670" spans="1:4" x14ac:dyDescent="0.25">
      <c r="A1670" s="917">
        <v>42148</v>
      </c>
      <c r="B1670" s="926">
        <v>2</v>
      </c>
      <c r="C1670" s="926">
        <v>6</v>
      </c>
      <c r="D1670" s="920">
        <v>4</v>
      </c>
    </row>
    <row r="1671" spans="1:4" x14ac:dyDescent="0.25">
      <c r="A1671" s="917">
        <v>42148</v>
      </c>
      <c r="B1671" s="926">
        <v>1</v>
      </c>
      <c r="C1671" s="926">
        <v>4</v>
      </c>
      <c r="D1671" s="920">
        <v>4</v>
      </c>
    </row>
    <row r="1672" spans="1:4" x14ac:dyDescent="0.25">
      <c r="A1672" s="917">
        <v>42149</v>
      </c>
      <c r="B1672" s="926">
        <v>4</v>
      </c>
      <c r="C1672" s="926">
        <v>0</v>
      </c>
      <c r="D1672" s="920">
        <v>0</v>
      </c>
    </row>
    <row r="1673" spans="1:4" x14ac:dyDescent="0.25">
      <c r="A1673" s="917">
        <v>42150</v>
      </c>
      <c r="B1673" s="926">
        <v>3</v>
      </c>
      <c r="C1673" s="926">
        <v>1</v>
      </c>
      <c r="D1673" s="920">
        <v>0</v>
      </c>
    </row>
    <row r="1674" spans="1:4" x14ac:dyDescent="0.25">
      <c r="A1674" s="917">
        <v>42151</v>
      </c>
      <c r="B1674" s="926">
        <v>2</v>
      </c>
      <c r="C1674" s="926">
        <v>3</v>
      </c>
      <c r="D1674" s="920">
        <v>2</v>
      </c>
    </row>
    <row r="1675" spans="1:4" x14ac:dyDescent="0.25">
      <c r="A1675" s="917">
        <v>42151</v>
      </c>
      <c r="B1675" s="926">
        <v>1</v>
      </c>
      <c r="C1675" s="926">
        <v>5</v>
      </c>
      <c r="D1675" s="920">
        <v>4</v>
      </c>
    </row>
    <row r="1676" spans="1:4" x14ac:dyDescent="0.25">
      <c r="A1676" s="917">
        <v>42152</v>
      </c>
      <c r="B1676" s="926">
        <v>4</v>
      </c>
      <c r="C1676" s="926">
        <v>0</v>
      </c>
      <c r="D1676" s="920">
        <v>0</v>
      </c>
    </row>
    <row r="1677" spans="1:4" x14ac:dyDescent="0.25">
      <c r="A1677" s="917">
        <v>42153</v>
      </c>
      <c r="B1677" s="926">
        <v>3</v>
      </c>
      <c r="C1677" s="926">
        <v>1</v>
      </c>
      <c r="D1677" s="920">
        <v>0</v>
      </c>
    </row>
    <row r="1678" spans="1:4" x14ac:dyDescent="0.25">
      <c r="A1678" s="917">
        <v>42154</v>
      </c>
      <c r="B1678" s="926">
        <v>2</v>
      </c>
      <c r="C1678" s="926">
        <v>1</v>
      </c>
      <c r="D1678" s="920">
        <v>0</v>
      </c>
    </row>
    <row r="1679" spans="1:4" x14ac:dyDescent="0.25">
      <c r="A1679" s="917">
        <v>42154</v>
      </c>
      <c r="B1679" s="926">
        <v>1</v>
      </c>
      <c r="C1679" s="926">
        <v>2</v>
      </c>
      <c r="D1679" s="920">
        <v>2</v>
      </c>
    </row>
    <row r="1680" spans="1:4" x14ac:dyDescent="0.25">
      <c r="A1680" s="917">
        <v>42155</v>
      </c>
      <c r="B1680" s="926">
        <v>4</v>
      </c>
      <c r="C1680" s="926">
        <v>1</v>
      </c>
      <c r="D1680" s="920">
        <v>0</v>
      </c>
    </row>
    <row r="1681" spans="1:4" x14ac:dyDescent="0.25">
      <c r="A1681" s="917">
        <v>42156</v>
      </c>
      <c r="B1681" s="926">
        <v>3</v>
      </c>
      <c r="C1681" s="926">
        <v>1</v>
      </c>
      <c r="D1681" s="920">
        <v>0</v>
      </c>
    </row>
    <row r="1682" spans="1:4" x14ac:dyDescent="0.25">
      <c r="A1682" s="917">
        <v>42157</v>
      </c>
      <c r="B1682" s="926">
        <v>2</v>
      </c>
      <c r="C1682" s="926">
        <v>1</v>
      </c>
      <c r="D1682" s="920">
        <v>0</v>
      </c>
    </row>
    <row r="1683" spans="1:4" x14ac:dyDescent="0.25">
      <c r="A1683" s="917">
        <v>42157</v>
      </c>
      <c r="B1683" s="926">
        <v>1</v>
      </c>
      <c r="C1683" s="926">
        <v>2</v>
      </c>
      <c r="D1683" s="920">
        <v>1</v>
      </c>
    </row>
    <row r="1684" spans="1:4" x14ac:dyDescent="0.25">
      <c r="A1684" s="917">
        <v>42158</v>
      </c>
      <c r="B1684" s="926">
        <v>4</v>
      </c>
      <c r="C1684" s="926">
        <v>1</v>
      </c>
      <c r="D1684" s="920">
        <v>0</v>
      </c>
    </row>
    <row r="1685" spans="1:4" x14ac:dyDescent="0.25">
      <c r="A1685" s="917">
        <v>42159</v>
      </c>
      <c r="B1685" s="926">
        <v>3</v>
      </c>
      <c r="C1685" s="926">
        <v>2</v>
      </c>
      <c r="D1685" s="920">
        <v>1</v>
      </c>
    </row>
    <row r="1686" spans="1:4" x14ac:dyDescent="0.25">
      <c r="A1686" s="917">
        <v>42160</v>
      </c>
      <c r="B1686" s="926">
        <v>2</v>
      </c>
      <c r="C1686" s="926">
        <v>1</v>
      </c>
      <c r="D1686" s="920">
        <v>1</v>
      </c>
    </row>
    <row r="1687" spans="1:4" x14ac:dyDescent="0.25">
      <c r="A1687" s="917">
        <v>42160</v>
      </c>
      <c r="B1687" s="926">
        <v>1</v>
      </c>
      <c r="C1687" s="926">
        <v>3</v>
      </c>
      <c r="D1687" s="920">
        <v>1</v>
      </c>
    </row>
    <row r="1688" spans="1:4" x14ac:dyDescent="0.25">
      <c r="A1688" s="917">
        <v>42161</v>
      </c>
      <c r="B1688" s="926">
        <v>4</v>
      </c>
      <c r="C1688" s="926">
        <v>0</v>
      </c>
      <c r="D1688" s="920">
        <v>0</v>
      </c>
    </row>
    <row r="1689" spans="1:4" x14ac:dyDescent="0.25">
      <c r="A1689" s="917">
        <v>42162</v>
      </c>
      <c r="B1689" s="926">
        <v>3</v>
      </c>
      <c r="C1689" s="926">
        <v>1</v>
      </c>
      <c r="D1689" s="920">
        <v>1</v>
      </c>
    </row>
    <row r="1690" spans="1:4" x14ac:dyDescent="0.25">
      <c r="A1690" s="917">
        <v>42163</v>
      </c>
      <c r="B1690" s="926">
        <v>2</v>
      </c>
      <c r="C1690" s="926">
        <v>3</v>
      </c>
      <c r="D1690" s="920">
        <v>2</v>
      </c>
    </row>
    <row r="1691" spans="1:4" x14ac:dyDescent="0.25">
      <c r="A1691" s="917">
        <v>42163</v>
      </c>
      <c r="B1691" s="926">
        <v>1</v>
      </c>
      <c r="C1691" s="926">
        <v>8</v>
      </c>
      <c r="D1691" s="920">
        <v>4</v>
      </c>
    </row>
    <row r="1692" spans="1:4" x14ac:dyDescent="0.25">
      <c r="A1692" s="917">
        <v>42164</v>
      </c>
      <c r="B1692" s="926">
        <v>4</v>
      </c>
      <c r="C1692" s="926">
        <v>2</v>
      </c>
      <c r="D1692" s="920">
        <v>0</v>
      </c>
    </row>
    <row r="1693" spans="1:4" x14ac:dyDescent="0.25">
      <c r="A1693" s="917">
        <v>42165</v>
      </c>
      <c r="B1693" s="926">
        <v>3</v>
      </c>
      <c r="C1693" s="926">
        <v>5</v>
      </c>
      <c r="D1693" s="920">
        <v>0</v>
      </c>
    </row>
    <row r="1694" spans="1:4" x14ac:dyDescent="0.25">
      <c r="A1694" s="917">
        <v>42166</v>
      </c>
      <c r="B1694" s="926">
        <v>2</v>
      </c>
      <c r="C1694" s="926">
        <v>5</v>
      </c>
      <c r="D1694" s="920">
        <v>1</v>
      </c>
    </row>
    <row r="1695" spans="1:4" x14ac:dyDescent="0.25">
      <c r="A1695" s="917">
        <v>42166</v>
      </c>
      <c r="B1695" s="926">
        <v>1</v>
      </c>
      <c r="C1695" s="926">
        <v>12</v>
      </c>
      <c r="D1695" s="920">
        <v>9</v>
      </c>
    </row>
    <row r="1696" spans="1:4" x14ac:dyDescent="0.25">
      <c r="A1696" s="917">
        <v>42167</v>
      </c>
      <c r="B1696" s="926">
        <v>4</v>
      </c>
      <c r="C1696" s="926">
        <v>1</v>
      </c>
      <c r="D1696" s="920">
        <v>1</v>
      </c>
    </row>
    <row r="1697" spans="1:4" x14ac:dyDescent="0.25">
      <c r="A1697" s="917">
        <v>42168</v>
      </c>
      <c r="B1697" s="926">
        <v>3</v>
      </c>
      <c r="C1697" s="926">
        <v>5</v>
      </c>
      <c r="D1697" s="920">
        <v>4</v>
      </c>
    </row>
    <row r="1698" spans="1:4" x14ac:dyDescent="0.25">
      <c r="A1698" s="917">
        <v>42169</v>
      </c>
      <c r="B1698" s="926">
        <v>2</v>
      </c>
      <c r="C1698" s="926">
        <v>10</v>
      </c>
      <c r="D1698" s="920">
        <v>6</v>
      </c>
    </row>
    <row r="1699" spans="1:4" x14ac:dyDescent="0.25">
      <c r="A1699" s="917">
        <v>42169</v>
      </c>
      <c r="B1699" s="926">
        <v>1</v>
      </c>
      <c r="C1699" s="926">
        <v>13</v>
      </c>
      <c r="D1699" s="920">
        <v>10</v>
      </c>
    </row>
    <row r="1700" spans="1:4" x14ac:dyDescent="0.25">
      <c r="A1700" s="917">
        <v>42170</v>
      </c>
      <c r="B1700" s="926">
        <v>4</v>
      </c>
      <c r="C1700" s="926">
        <v>1</v>
      </c>
      <c r="D1700" s="920">
        <v>0</v>
      </c>
    </row>
    <row r="1701" spans="1:4" x14ac:dyDescent="0.25">
      <c r="A1701" s="917">
        <v>42171</v>
      </c>
      <c r="B1701" s="926">
        <v>3</v>
      </c>
      <c r="C1701" s="926">
        <v>7</v>
      </c>
      <c r="D1701" s="920">
        <v>3</v>
      </c>
    </row>
    <row r="1702" spans="1:4" x14ac:dyDescent="0.25">
      <c r="A1702" s="917">
        <v>42172</v>
      </c>
      <c r="B1702" s="926">
        <v>2</v>
      </c>
      <c r="C1702" s="926">
        <v>5</v>
      </c>
      <c r="D1702" s="920">
        <v>4</v>
      </c>
    </row>
    <row r="1703" spans="1:4" x14ac:dyDescent="0.25">
      <c r="A1703" s="917">
        <v>42172</v>
      </c>
      <c r="B1703" s="926">
        <v>1</v>
      </c>
      <c r="C1703" s="926">
        <v>7</v>
      </c>
      <c r="D1703" s="920">
        <v>5</v>
      </c>
    </row>
    <row r="1704" spans="1:4" x14ac:dyDescent="0.25">
      <c r="A1704" s="917">
        <v>42173</v>
      </c>
      <c r="B1704" s="926">
        <v>4</v>
      </c>
      <c r="C1704" s="926">
        <v>2</v>
      </c>
      <c r="D1704" s="920">
        <v>0</v>
      </c>
    </row>
    <row r="1705" spans="1:4" x14ac:dyDescent="0.25">
      <c r="A1705" s="917">
        <v>42174</v>
      </c>
      <c r="B1705" s="926">
        <v>3</v>
      </c>
      <c r="C1705" s="926">
        <v>4</v>
      </c>
      <c r="D1705" s="920">
        <v>2</v>
      </c>
    </row>
    <row r="1706" spans="1:4" x14ac:dyDescent="0.25">
      <c r="A1706" s="917">
        <v>42175</v>
      </c>
      <c r="B1706" s="926">
        <v>2</v>
      </c>
      <c r="C1706" s="926">
        <v>9</v>
      </c>
      <c r="D1706" s="920">
        <v>4</v>
      </c>
    </row>
    <row r="1707" spans="1:4" x14ac:dyDescent="0.25">
      <c r="A1707" s="917">
        <v>42175</v>
      </c>
      <c r="B1707" s="926">
        <v>1</v>
      </c>
      <c r="C1707" s="926">
        <v>10</v>
      </c>
      <c r="D1707" s="920">
        <v>10</v>
      </c>
    </row>
    <row r="1708" spans="1:4" x14ac:dyDescent="0.25">
      <c r="A1708" s="917">
        <v>42176</v>
      </c>
      <c r="B1708" s="926">
        <v>4</v>
      </c>
      <c r="C1708" s="926">
        <v>0</v>
      </c>
      <c r="D1708" s="920">
        <v>0</v>
      </c>
    </row>
    <row r="1709" spans="1:4" x14ac:dyDescent="0.25">
      <c r="A1709" s="917">
        <v>42177</v>
      </c>
      <c r="B1709" s="926">
        <v>3</v>
      </c>
      <c r="C1709" s="926">
        <v>3</v>
      </c>
      <c r="D1709" s="920">
        <v>1</v>
      </c>
    </row>
    <row r="1710" spans="1:4" x14ac:dyDescent="0.25">
      <c r="A1710" s="917">
        <v>42178</v>
      </c>
      <c r="B1710" s="926">
        <v>2</v>
      </c>
      <c r="C1710" s="926">
        <v>11</v>
      </c>
      <c r="D1710" s="920">
        <v>6</v>
      </c>
    </row>
    <row r="1711" spans="1:4" x14ac:dyDescent="0.25">
      <c r="A1711" s="917">
        <v>42178</v>
      </c>
      <c r="B1711" s="926">
        <v>1</v>
      </c>
      <c r="C1711" s="926">
        <v>20</v>
      </c>
      <c r="D1711" s="920">
        <v>12</v>
      </c>
    </row>
    <row r="1712" spans="1:4" x14ac:dyDescent="0.25">
      <c r="A1712" s="917">
        <v>42179</v>
      </c>
      <c r="B1712" s="926">
        <v>4</v>
      </c>
      <c r="C1712" s="926">
        <v>2</v>
      </c>
      <c r="D1712" s="920">
        <v>0</v>
      </c>
    </row>
    <row r="1713" spans="1:4" x14ac:dyDescent="0.25">
      <c r="A1713" s="917">
        <v>42180</v>
      </c>
      <c r="B1713" s="926">
        <v>3</v>
      </c>
      <c r="C1713" s="926">
        <v>4</v>
      </c>
      <c r="D1713" s="920">
        <v>1</v>
      </c>
    </row>
    <row r="1714" spans="1:4" x14ac:dyDescent="0.25">
      <c r="A1714" s="917">
        <v>42181</v>
      </c>
      <c r="B1714" s="926">
        <v>2</v>
      </c>
      <c r="C1714" s="926">
        <v>19</v>
      </c>
      <c r="D1714" s="920">
        <v>15</v>
      </c>
    </row>
    <row r="1715" spans="1:4" x14ac:dyDescent="0.25">
      <c r="A1715" s="917">
        <v>42181</v>
      </c>
      <c r="B1715" s="926">
        <v>1</v>
      </c>
      <c r="C1715" s="926">
        <v>31</v>
      </c>
      <c r="D1715" s="920">
        <v>26</v>
      </c>
    </row>
    <row r="1716" spans="1:4" x14ac:dyDescent="0.25">
      <c r="A1716" s="917">
        <v>42182</v>
      </c>
      <c r="B1716" s="926">
        <v>4</v>
      </c>
      <c r="C1716" s="926">
        <v>1</v>
      </c>
      <c r="D1716" s="920">
        <v>0</v>
      </c>
    </row>
    <row r="1717" spans="1:4" x14ac:dyDescent="0.25">
      <c r="A1717" s="917">
        <v>42183</v>
      </c>
      <c r="B1717" s="926">
        <v>3</v>
      </c>
      <c r="C1717" s="926">
        <v>8</v>
      </c>
      <c r="D1717" s="920">
        <v>5</v>
      </c>
    </row>
    <row r="1718" spans="1:4" x14ac:dyDescent="0.25">
      <c r="A1718" s="917">
        <v>42184</v>
      </c>
      <c r="B1718" s="926">
        <v>2</v>
      </c>
      <c r="C1718" s="926">
        <v>13</v>
      </c>
      <c r="D1718" s="920">
        <v>9</v>
      </c>
    </row>
    <row r="1719" spans="1:4" x14ac:dyDescent="0.25">
      <c r="A1719" s="917">
        <v>42184</v>
      </c>
      <c r="B1719" s="926">
        <v>1</v>
      </c>
      <c r="C1719" s="926">
        <v>15</v>
      </c>
      <c r="D1719" s="920">
        <v>11</v>
      </c>
    </row>
    <row r="1720" spans="1:4" x14ac:dyDescent="0.25">
      <c r="A1720" s="917">
        <v>42185</v>
      </c>
      <c r="B1720" s="926">
        <v>4</v>
      </c>
      <c r="C1720" s="926">
        <v>3</v>
      </c>
      <c r="D1720" s="920">
        <v>0</v>
      </c>
    </row>
    <row r="1721" spans="1:4" x14ac:dyDescent="0.25">
      <c r="A1721" s="917">
        <v>42186</v>
      </c>
      <c r="B1721" s="926">
        <v>3</v>
      </c>
      <c r="C1721" s="926">
        <v>9</v>
      </c>
      <c r="D1721" s="920">
        <v>2</v>
      </c>
    </row>
    <row r="1722" spans="1:4" x14ac:dyDescent="0.25">
      <c r="A1722" s="917">
        <v>42186</v>
      </c>
      <c r="B1722" s="926">
        <v>2</v>
      </c>
      <c r="C1722" s="926">
        <v>11</v>
      </c>
      <c r="D1722" s="920">
        <v>8</v>
      </c>
    </row>
    <row r="1723" spans="1:4" x14ac:dyDescent="0.25">
      <c r="A1723" s="917">
        <v>42187</v>
      </c>
      <c r="B1723" s="926">
        <v>1</v>
      </c>
      <c r="C1723" s="926">
        <v>35</v>
      </c>
      <c r="D1723" s="920">
        <v>24</v>
      </c>
    </row>
    <row r="1724" spans="1:4" x14ac:dyDescent="0.25">
      <c r="A1724" s="917">
        <v>42188</v>
      </c>
      <c r="B1724" s="926">
        <v>4</v>
      </c>
      <c r="C1724" s="926">
        <v>2</v>
      </c>
      <c r="D1724" s="920">
        <v>0</v>
      </c>
    </row>
    <row r="1725" spans="1:4" x14ac:dyDescent="0.25">
      <c r="A1725" s="917">
        <v>42188</v>
      </c>
      <c r="B1725" s="926">
        <v>3</v>
      </c>
      <c r="C1725" s="926">
        <v>6</v>
      </c>
      <c r="D1725" s="920">
        <v>1</v>
      </c>
    </row>
    <row r="1726" spans="1:4" x14ac:dyDescent="0.25">
      <c r="A1726" s="917">
        <v>42189</v>
      </c>
      <c r="B1726" s="926">
        <v>3</v>
      </c>
      <c r="C1726" s="926">
        <v>18</v>
      </c>
      <c r="D1726" s="920">
        <v>11</v>
      </c>
    </row>
    <row r="1727" spans="1:4" x14ac:dyDescent="0.25">
      <c r="A1727" s="917">
        <v>42189</v>
      </c>
      <c r="B1727" s="926">
        <v>2</v>
      </c>
      <c r="C1727" s="926">
        <v>18</v>
      </c>
      <c r="D1727" s="920">
        <v>14</v>
      </c>
    </row>
    <row r="1728" spans="1:4" x14ac:dyDescent="0.25">
      <c r="A1728" s="917">
        <v>42190</v>
      </c>
      <c r="B1728" s="926">
        <v>1</v>
      </c>
      <c r="C1728" s="926">
        <v>52</v>
      </c>
      <c r="D1728" s="920">
        <v>41</v>
      </c>
    </row>
    <row r="1729" spans="1:4" x14ac:dyDescent="0.25">
      <c r="A1729" s="917">
        <v>42191</v>
      </c>
      <c r="B1729" s="926">
        <v>4</v>
      </c>
      <c r="C1729" s="926">
        <v>3</v>
      </c>
      <c r="D1729" s="920">
        <v>0</v>
      </c>
    </row>
    <row r="1730" spans="1:4" x14ac:dyDescent="0.25">
      <c r="A1730" s="917">
        <v>42192</v>
      </c>
      <c r="B1730" s="926">
        <v>3</v>
      </c>
      <c r="C1730" s="926">
        <v>12</v>
      </c>
      <c r="D1730" s="920">
        <v>7</v>
      </c>
    </row>
    <row r="1731" spans="1:4" x14ac:dyDescent="0.25">
      <c r="A1731" s="917">
        <v>42193</v>
      </c>
      <c r="B1731" s="926">
        <v>2</v>
      </c>
      <c r="C1731" s="926">
        <v>29</v>
      </c>
      <c r="D1731" s="920">
        <v>21</v>
      </c>
    </row>
    <row r="1732" spans="1:4" x14ac:dyDescent="0.25">
      <c r="A1732" s="917">
        <v>42193</v>
      </c>
      <c r="B1732" s="926">
        <v>1</v>
      </c>
      <c r="C1732" s="926">
        <v>32</v>
      </c>
      <c r="D1732" s="920">
        <v>24</v>
      </c>
    </row>
    <row r="1733" spans="1:4" x14ac:dyDescent="0.25">
      <c r="A1733" s="917">
        <v>42194</v>
      </c>
      <c r="B1733" s="926">
        <v>4</v>
      </c>
      <c r="C1733" s="926">
        <v>2</v>
      </c>
      <c r="D1733" s="920">
        <v>1</v>
      </c>
    </row>
    <row r="1734" spans="1:4" x14ac:dyDescent="0.25">
      <c r="A1734" s="917">
        <v>42195</v>
      </c>
      <c r="B1734" s="926">
        <v>3</v>
      </c>
      <c r="C1734" s="926">
        <v>10</v>
      </c>
      <c r="D1734" s="920">
        <v>3</v>
      </c>
    </row>
    <row r="1735" spans="1:4" x14ac:dyDescent="0.25">
      <c r="A1735" s="917">
        <v>42196</v>
      </c>
      <c r="B1735" s="926">
        <v>2</v>
      </c>
      <c r="C1735" s="926">
        <v>12</v>
      </c>
      <c r="D1735" s="920">
        <v>9</v>
      </c>
    </row>
    <row r="1736" spans="1:4" x14ac:dyDescent="0.25">
      <c r="A1736" s="917">
        <v>42196</v>
      </c>
      <c r="B1736" s="926">
        <v>1</v>
      </c>
      <c r="C1736" s="926">
        <v>38</v>
      </c>
      <c r="D1736" s="920">
        <v>30</v>
      </c>
    </row>
    <row r="1737" spans="1:4" x14ac:dyDescent="0.25">
      <c r="A1737" s="917">
        <v>42197</v>
      </c>
      <c r="B1737" s="926">
        <v>4</v>
      </c>
      <c r="C1737" s="926">
        <v>6</v>
      </c>
      <c r="D1737" s="920">
        <v>0</v>
      </c>
    </row>
    <row r="1738" spans="1:4" x14ac:dyDescent="0.25">
      <c r="A1738" s="917">
        <v>42198</v>
      </c>
      <c r="B1738" s="926">
        <v>3</v>
      </c>
      <c r="C1738" s="926">
        <v>22</v>
      </c>
      <c r="D1738" s="920">
        <v>9</v>
      </c>
    </row>
    <row r="1739" spans="1:4" x14ac:dyDescent="0.25">
      <c r="A1739" s="917">
        <v>42199</v>
      </c>
      <c r="B1739" s="926">
        <v>2</v>
      </c>
      <c r="C1739" s="926">
        <v>34</v>
      </c>
      <c r="D1739" s="920">
        <v>29</v>
      </c>
    </row>
    <row r="1740" spans="1:4" x14ac:dyDescent="0.25">
      <c r="A1740" s="917">
        <v>42199</v>
      </c>
      <c r="B1740" s="926">
        <v>1</v>
      </c>
      <c r="C1740" s="926">
        <v>32</v>
      </c>
      <c r="D1740" s="920">
        <v>28</v>
      </c>
    </row>
    <row r="1741" spans="1:4" x14ac:dyDescent="0.25">
      <c r="A1741" s="917">
        <v>42200</v>
      </c>
      <c r="B1741" s="926">
        <v>4</v>
      </c>
      <c r="C1741" s="926">
        <v>5</v>
      </c>
      <c r="D1741" s="920">
        <v>0</v>
      </c>
    </row>
    <row r="1742" spans="1:4" x14ac:dyDescent="0.25">
      <c r="A1742" s="917">
        <v>42201</v>
      </c>
      <c r="B1742" s="926">
        <v>3</v>
      </c>
      <c r="C1742" s="926">
        <v>15</v>
      </c>
      <c r="D1742" s="920">
        <v>7</v>
      </c>
    </row>
    <row r="1743" spans="1:4" x14ac:dyDescent="0.25">
      <c r="A1743" s="917">
        <v>42202</v>
      </c>
      <c r="B1743" s="926">
        <v>2</v>
      </c>
      <c r="C1743" s="926">
        <v>34</v>
      </c>
      <c r="D1743" s="920">
        <v>26</v>
      </c>
    </row>
    <row r="1744" spans="1:4" x14ac:dyDescent="0.25">
      <c r="A1744" s="917">
        <v>42202</v>
      </c>
      <c r="B1744" s="926">
        <v>1</v>
      </c>
      <c r="C1744" s="926">
        <v>33</v>
      </c>
      <c r="D1744" s="920">
        <v>28</v>
      </c>
    </row>
    <row r="1745" spans="1:4" x14ac:dyDescent="0.25">
      <c r="A1745" s="917">
        <v>42203</v>
      </c>
      <c r="B1745" s="926">
        <v>4</v>
      </c>
      <c r="C1745" s="926">
        <v>0</v>
      </c>
      <c r="D1745" s="920">
        <v>0</v>
      </c>
    </row>
    <row r="1746" spans="1:4" x14ac:dyDescent="0.25">
      <c r="A1746" s="917">
        <v>42204</v>
      </c>
      <c r="B1746" s="926">
        <v>3</v>
      </c>
      <c r="C1746" s="926">
        <v>11</v>
      </c>
      <c r="D1746" s="920">
        <v>7</v>
      </c>
    </row>
    <row r="1747" spans="1:4" x14ac:dyDescent="0.25">
      <c r="A1747" s="917">
        <v>42205</v>
      </c>
      <c r="B1747" s="926">
        <v>2</v>
      </c>
      <c r="C1747" s="926">
        <v>16</v>
      </c>
      <c r="D1747" s="920">
        <v>13</v>
      </c>
    </row>
    <row r="1748" spans="1:4" x14ac:dyDescent="0.25">
      <c r="A1748" s="917">
        <v>42205</v>
      </c>
      <c r="B1748" s="926">
        <v>1</v>
      </c>
      <c r="C1748" s="926">
        <v>41</v>
      </c>
      <c r="D1748" s="920">
        <v>38</v>
      </c>
    </row>
    <row r="1749" spans="1:4" x14ac:dyDescent="0.25">
      <c r="A1749" s="917">
        <v>42206</v>
      </c>
      <c r="B1749" s="926">
        <v>4</v>
      </c>
      <c r="C1749" s="926">
        <v>4</v>
      </c>
      <c r="D1749" s="920">
        <v>0</v>
      </c>
    </row>
    <row r="1750" spans="1:4" x14ac:dyDescent="0.25">
      <c r="A1750" s="917">
        <v>42207</v>
      </c>
      <c r="B1750" s="926">
        <v>3</v>
      </c>
      <c r="C1750" s="926">
        <v>6</v>
      </c>
      <c r="D1750" s="920">
        <v>3</v>
      </c>
    </row>
    <row r="1751" spans="1:4" x14ac:dyDescent="0.25">
      <c r="A1751" s="917">
        <v>42208</v>
      </c>
      <c r="B1751" s="926">
        <v>2</v>
      </c>
      <c r="C1751" s="926">
        <v>19</v>
      </c>
      <c r="D1751" s="920">
        <v>18</v>
      </c>
    </row>
    <row r="1752" spans="1:4" x14ac:dyDescent="0.25">
      <c r="A1752" s="917">
        <v>42208</v>
      </c>
      <c r="B1752" s="926">
        <v>1</v>
      </c>
      <c r="C1752" s="926">
        <v>44</v>
      </c>
      <c r="D1752" s="920">
        <v>38</v>
      </c>
    </row>
    <row r="1753" spans="1:4" x14ac:dyDescent="0.25">
      <c r="A1753" s="917">
        <v>42209</v>
      </c>
      <c r="B1753" s="926">
        <v>4</v>
      </c>
      <c r="C1753" s="926">
        <v>2</v>
      </c>
      <c r="D1753" s="920">
        <v>0</v>
      </c>
    </row>
    <row r="1754" spans="1:4" x14ac:dyDescent="0.25">
      <c r="A1754" s="917">
        <v>42210</v>
      </c>
      <c r="B1754" s="926">
        <v>3</v>
      </c>
      <c r="C1754" s="926">
        <v>6</v>
      </c>
      <c r="D1754" s="920">
        <v>2</v>
      </c>
    </row>
    <row r="1755" spans="1:4" x14ac:dyDescent="0.25">
      <c r="A1755" s="917">
        <v>42211</v>
      </c>
      <c r="B1755" s="926">
        <v>2</v>
      </c>
      <c r="C1755" s="926">
        <v>17</v>
      </c>
      <c r="D1755" s="920">
        <v>15</v>
      </c>
    </row>
    <row r="1756" spans="1:4" x14ac:dyDescent="0.25">
      <c r="A1756" s="917">
        <v>42211</v>
      </c>
      <c r="B1756" s="926">
        <v>1</v>
      </c>
      <c r="C1756" s="926">
        <v>31</v>
      </c>
      <c r="D1756" s="920">
        <v>25</v>
      </c>
    </row>
    <row r="1757" spans="1:4" x14ac:dyDescent="0.25">
      <c r="A1757" s="917">
        <v>42212</v>
      </c>
      <c r="B1757" s="926">
        <v>4</v>
      </c>
      <c r="C1757" s="926">
        <v>1</v>
      </c>
      <c r="D1757" s="920">
        <v>0</v>
      </c>
    </row>
    <row r="1758" spans="1:4" x14ac:dyDescent="0.25">
      <c r="A1758" s="917">
        <v>42213</v>
      </c>
      <c r="B1758" s="926">
        <v>3</v>
      </c>
      <c r="C1758" s="926">
        <v>4</v>
      </c>
      <c r="D1758" s="920">
        <v>1</v>
      </c>
    </row>
    <row r="1759" spans="1:4" x14ac:dyDescent="0.25">
      <c r="A1759" s="917">
        <v>42214</v>
      </c>
      <c r="B1759" s="926">
        <v>2</v>
      </c>
      <c r="C1759" s="926">
        <v>13</v>
      </c>
      <c r="D1759" s="920">
        <v>11</v>
      </c>
    </row>
    <row r="1760" spans="1:4" x14ac:dyDescent="0.25">
      <c r="A1760" s="917">
        <v>42214</v>
      </c>
      <c r="B1760" s="926">
        <v>1</v>
      </c>
      <c r="C1760" s="926">
        <v>22</v>
      </c>
      <c r="D1760" s="920">
        <v>18</v>
      </c>
    </row>
    <row r="1761" spans="1:4" x14ac:dyDescent="0.25">
      <c r="A1761" s="917">
        <v>42215</v>
      </c>
      <c r="B1761" s="926">
        <v>4</v>
      </c>
      <c r="C1761" s="926">
        <v>2</v>
      </c>
      <c r="D1761" s="920">
        <v>1</v>
      </c>
    </row>
    <row r="1762" spans="1:4" x14ac:dyDescent="0.25">
      <c r="A1762" s="917">
        <v>42216</v>
      </c>
      <c r="B1762" s="926">
        <v>3</v>
      </c>
      <c r="C1762" s="926">
        <v>8</v>
      </c>
      <c r="D1762" s="920">
        <v>4</v>
      </c>
    </row>
    <row r="1763" spans="1:4" x14ac:dyDescent="0.25">
      <c r="A1763" s="917">
        <v>42217</v>
      </c>
      <c r="B1763" s="926">
        <v>2</v>
      </c>
      <c r="C1763" s="926">
        <v>7</v>
      </c>
      <c r="D1763" s="920">
        <v>5</v>
      </c>
    </row>
    <row r="1764" spans="1:4" x14ac:dyDescent="0.25">
      <c r="A1764" s="917">
        <v>42217</v>
      </c>
      <c r="B1764" s="926">
        <v>1</v>
      </c>
      <c r="C1764" s="926">
        <v>17</v>
      </c>
      <c r="D1764" s="920">
        <v>15</v>
      </c>
    </row>
    <row r="1765" spans="1:4" x14ac:dyDescent="0.25">
      <c r="A1765" s="917">
        <v>42218</v>
      </c>
      <c r="B1765" s="926">
        <v>4</v>
      </c>
      <c r="C1765" s="926">
        <v>0</v>
      </c>
      <c r="D1765" s="920">
        <v>0</v>
      </c>
    </row>
    <row r="1766" spans="1:4" x14ac:dyDescent="0.25">
      <c r="A1766" s="917">
        <v>42219</v>
      </c>
      <c r="B1766" s="926">
        <v>3</v>
      </c>
      <c r="C1766" s="926">
        <v>8</v>
      </c>
      <c r="D1766" s="920">
        <v>3</v>
      </c>
    </row>
    <row r="1767" spans="1:4" x14ac:dyDescent="0.25">
      <c r="A1767" s="917">
        <v>42220</v>
      </c>
      <c r="B1767" s="926">
        <v>2</v>
      </c>
      <c r="C1767" s="926">
        <v>11</v>
      </c>
      <c r="D1767" s="920">
        <v>10</v>
      </c>
    </row>
    <row r="1768" spans="1:4" x14ac:dyDescent="0.25">
      <c r="A1768" s="917">
        <v>42220</v>
      </c>
      <c r="B1768" s="926">
        <v>1</v>
      </c>
      <c r="C1768" s="926">
        <v>24</v>
      </c>
      <c r="D1768" s="920">
        <v>24</v>
      </c>
    </row>
    <row r="1769" spans="1:4" x14ac:dyDescent="0.25">
      <c r="A1769" s="917">
        <v>42221</v>
      </c>
      <c r="B1769" s="926">
        <v>4</v>
      </c>
      <c r="C1769" s="926">
        <v>1</v>
      </c>
      <c r="D1769" s="920">
        <v>0</v>
      </c>
    </row>
    <row r="1770" spans="1:4" x14ac:dyDescent="0.25">
      <c r="A1770" s="917">
        <v>42222</v>
      </c>
      <c r="B1770" s="926">
        <v>3</v>
      </c>
      <c r="C1770" s="926">
        <v>3</v>
      </c>
      <c r="D1770" s="920">
        <v>2</v>
      </c>
    </row>
    <row r="1771" spans="1:4" x14ac:dyDescent="0.25">
      <c r="A1771" s="917">
        <v>42223</v>
      </c>
      <c r="B1771" s="926">
        <v>2</v>
      </c>
      <c r="C1771" s="926">
        <v>12</v>
      </c>
      <c r="D1771" s="920">
        <v>9</v>
      </c>
    </row>
    <row r="1772" spans="1:4" x14ac:dyDescent="0.25">
      <c r="A1772" s="917">
        <v>42223</v>
      </c>
      <c r="B1772" s="926">
        <v>1</v>
      </c>
      <c r="C1772" s="926">
        <v>14</v>
      </c>
      <c r="D1772" s="920">
        <v>10</v>
      </c>
    </row>
    <row r="1773" spans="1:4" x14ac:dyDescent="0.25">
      <c r="A1773" s="917">
        <v>42224</v>
      </c>
      <c r="B1773" s="926">
        <v>4</v>
      </c>
      <c r="C1773" s="926">
        <v>0</v>
      </c>
      <c r="D1773" s="920">
        <v>0</v>
      </c>
    </row>
    <row r="1774" spans="1:4" x14ac:dyDescent="0.25">
      <c r="A1774" s="917">
        <v>42225</v>
      </c>
      <c r="B1774" s="926">
        <v>3</v>
      </c>
      <c r="C1774" s="926">
        <v>4</v>
      </c>
      <c r="D1774" s="920">
        <v>3</v>
      </c>
    </row>
    <row r="1775" spans="1:4" x14ac:dyDescent="0.25">
      <c r="A1775" s="917">
        <v>42226</v>
      </c>
      <c r="B1775" s="926">
        <v>2</v>
      </c>
      <c r="C1775" s="926">
        <v>10</v>
      </c>
      <c r="D1775" s="920">
        <v>9</v>
      </c>
    </row>
    <row r="1776" spans="1:4" x14ac:dyDescent="0.25">
      <c r="A1776" s="917">
        <v>42226</v>
      </c>
      <c r="B1776" s="926">
        <v>1</v>
      </c>
      <c r="C1776" s="926">
        <v>6</v>
      </c>
      <c r="D1776" s="920">
        <v>4</v>
      </c>
    </row>
    <row r="1777" spans="1:4" x14ac:dyDescent="0.25">
      <c r="A1777" s="917">
        <v>42227</v>
      </c>
      <c r="B1777" s="926">
        <v>4</v>
      </c>
      <c r="C1777" s="926">
        <v>0</v>
      </c>
      <c r="D1777" s="920">
        <v>0</v>
      </c>
    </row>
    <row r="1778" spans="1:4" x14ac:dyDescent="0.25">
      <c r="A1778" s="917">
        <v>42228</v>
      </c>
      <c r="B1778" s="926">
        <v>3</v>
      </c>
      <c r="C1778" s="926">
        <v>6</v>
      </c>
      <c r="D1778" s="920">
        <v>3</v>
      </c>
    </row>
    <row r="1779" spans="1:4" x14ac:dyDescent="0.25">
      <c r="A1779" s="917">
        <v>42229</v>
      </c>
      <c r="B1779" s="926">
        <v>2</v>
      </c>
      <c r="C1779" s="926">
        <v>3</v>
      </c>
      <c r="D1779" s="920">
        <v>3</v>
      </c>
    </row>
    <row r="1780" spans="1:4" x14ac:dyDescent="0.25">
      <c r="A1780" s="917">
        <v>42229</v>
      </c>
      <c r="B1780" s="926">
        <v>1</v>
      </c>
      <c r="C1780" s="926">
        <v>10</v>
      </c>
      <c r="D1780" s="920">
        <v>10</v>
      </c>
    </row>
    <row r="1781" spans="1:4" x14ac:dyDescent="0.25">
      <c r="A1781" s="917">
        <v>42230</v>
      </c>
      <c r="B1781" s="926">
        <v>4</v>
      </c>
      <c r="C1781" s="926">
        <v>1</v>
      </c>
      <c r="D1781" s="920">
        <v>0</v>
      </c>
    </row>
    <row r="1782" spans="1:4" x14ac:dyDescent="0.25">
      <c r="A1782" s="917">
        <v>42231</v>
      </c>
      <c r="B1782" s="926">
        <v>3</v>
      </c>
      <c r="C1782" s="926">
        <v>0</v>
      </c>
      <c r="D1782" s="920">
        <v>0</v>
      </c>
    </row>
    <row r="1783" spans="1:4" x14ac:dyDescent="0.25">
      <c r="A1783" s="917">
        <v>42232</v>
      </c>
      <c r="B1783" s="926">
        <v>2</v>
      </c>
      <c r="C1783" s="926">
        <v>4</v>
      </c>
      <c r="D1783" s="920">
        <v>3</v>
      </c>
    </row>
    <row r="1784" spans="1:4" x14ac:dyDescent="0.25">
      <c r="A1784" s="917">
        <v>42232</v>
      </c>
      <c r="B1784" s="926">
        <v>1</v>
      </c>
      <c r="C1784" s="926">
        <v>10</v>
      </c>
      <c r="D1784" s="920">
        <v>6</v>
      </c>
    </row>
    <row r="1785" spans="1:4" x14ac:dyDescent="0.25">
      <c r="A1785" s="917">
        <v>42233</v>
      </c>
      <c r="B1785" s="926">
        <v>4</v>
      </c>
      <c r="C1785" s="926">
        <v>0</v>
      </c>
      <c r="D1785" s="920">
        <v>0</v>
      </c>
    </row>
    <row r="1786" spans="1:4" x14ac:dyDescent="0.25">
      <c r="A1786" s="917">
        <v>42234</v>
      </c>
      <c r="B1786" s="926">
        <v>3</v>
      </c>
      <c r="C1786" s="926">
        <v>2</v>
      </c>
      <c r="D1786" s="920">
        <v>0</v>
      </c>
    </row>
    <row r="1787" spans="1:4" x14ac:dyDescent="0.25">
      <c r="A1787" s="917">
        <v>42235</v>
      </c>
      <c r="B1787" s="926">
        <v>2</v>
      </c>
      <c r="C1787" s="926">
        <v>5</v>
      </c>
      <c r="D1787" s="920">
        <v>4</v>
      </c>
    </row>
    <row r="1788" spans="1:4" x14ac:dyDescent="0.25">
      <c r="A1788" s="917">
        <v>42235</v>
      </c>
      <c r="B1788" s="926">
        <v>1</v>
      </c>
      <c r="C1788" s="926">
        <v>4</v>
      </c>
      <c r="D1788" s="920">
        <v>4</v>
      </c>
    </row>
    <row r="1789" spans="1:4" x14ac:dyDescent="0.25">
      <c r="A1789" s="917">
        <v>42236</v>
      </c>
      <c r="B1789" s="926">
        <v>4</v>
      </c>
      <c r="C1789" s="926">
        <v>0</v>
      </c>
      <c r="D1789" s="920">
        <v>0</v>
      </c>
    </row>
    <row r="1790" spans="1:4" x14ac:dyDescent="0.25">
      <c r="A1790" s="917">
        <v>42237</v>
      </c>
      <c r="B1790" s="926">
        <v>3</v>
      </c>
      <c r="C1790" s="926">
        <v>1</v>
      </c>
      <c r="D1790" s="920">
        <v>0</v>
      </c>
    </row>
    <row r="1791" spans="1:4" x14ac:dyDescent="0.25">
      <c r="A1791" s="917">
        <v>42238</v>
      </c>
      <c r="B1791" s="926">
        <v>2</v>
      </c>
      <c r="C1791" s="926">
        <v>3</v>
      </c>
      <c r="D1791" s="920">
        <v>2</v>
      </c>
    </row>
    <row r="1792" spans="1:4" x14ac:dyDescent="0.25">
      <c r="A1792" s="917">
        <v>42238</v>
      </c>
      <c r="B1792" s="926">
        <v>1</v>
      </c>
      <c r="C1792" s="926">
        <v>5</v>
      </c>
      <c r="D1792" s="920">
        <v>4</v>
      </c>
    </row>
    <row r="1793" spans="1:4" x14ac:dyDescent="0.25">
      <c r="A1793" s="917">
        <v>42239</v>
      </c>
      <c r="B1793" s="926">
        <v>4</v>
      </c>
      <c r="C1793" s="926">
        <v>0</v>
      </c>
      <c r="D1793" s="920">
        <v>0</v>
      </c>
    </row>
    <row r="1794" spans="1:4" x14ac:dyDescent="0.25">
      <c r="A1794" s="917">
        <v>42240</v>
      </c>
      <c r="B1794" s="926">
        <v>3</v>
      </c>
      <c r="C1794" s="926">
        <v>0</v>
      </c>
      <c r="D1794" s="920">
        <v>0</v>
      </c>
    </row>
    <row r="1795" spans="1:4" x14ac:dyDescent="0.25">
      <c r="A1795" s="917">
        <v>42241</v>
      </c>
      <c r="B1795" s="926">
        <v>2</v>
      </c>
      <c r="C1795" s="926">
        <v>1</v>
      </c>
      <c r="D1795" s="920">
        <v>0</v>
      </c>
    </row>
    <row r="1796" spans="1:4" x14ac:dyDescent="0.25">
      <c r="A1796" s="917">
        <v>42241</v>
      </c>
      <c r="B1796" s="926">
        <v>1</v>
      </c>
      <c r="C1796" s="926">
        <v>0</v>
      </c>
      <c r="D1796" s="920">
        <v>0</v>
      </c>
    </row>
    <row r="1797" spans="1:4" x14ac:dyDescent="0.25">
      <c r="A1797" s="917">
        <v>42242</v>
      </c>
      <c r="B1797" s="926">
        <v>4</v>
      </c>
      <c r="C1797" s="926">
        <v>0</v>
      </c>
      <c r="D1797" s="920">
        <v>0</v>
      </c>
    </row>
    <row r="1798" spans="1:4" x14ac:dyDescent="0.25">
      <c r="A1798" s="917">
        <v>42243</v>
      </c>
      <c r="B1798" s="926">
        <v>3</v>
      </c>
      <c r="C1798" s="926">
        <v>0</v>
      </c>
      <c r="D1798" s="920">
        <v>0</v>
      </c>
    </row>
    <row r="1799" spans="1:4" x14ac:dyDescent="0.25">
      <c r="A1799" s="917">
        <v>42244</v>
      </c>
      <c r="B1799" s="926">
        <v>2</v>
      </c>
      <c r="C1799" s="926">
        <v>0</v>
      </c>
      <c r="D1799" s="920">
        <v>0</v>
      </c>
    </row>
    <row r="1800" spans="1:4" x14ac:dyDescent="0.25">
      <c r="A1800" s="917">
        <v>42244</v>
      </c>
      <c r="B1800" s="926">
        <v>1</v>
      </c>
      <c r="C1800" s="926">
        <v>0</v>
      </c>
      <c r="D1800" s="920">
        <v>0</v>
      </c>
    </row>
    <row r="1801" spans="1:4" x14ac:dyDescent="0.25">
      <c r="A1801" s="917">
        <v>42245</v>
      </c>
      <c r="B1801" s="926">
        <v>4</v>
      </c>
      <c r="C1801" s="926">
        <v>0</v>
      </c>
      <c r="D1801" s="920">
        <v>0</v>
      </c>
    </row>
    <row r="1802" spans="1:4" x14ac:dyDescent="0.25">
      <c r="A1802" s="917">
        <v>42246</v>
      </c>
      <c r="B1802" s="926">
        <v>3</v>
      </c>
      <c r="C1802" s="926">
        <v>2</v>
      </c>
      <c r="D1802" s="920">
        <v>2</v>
      </c>
    </row>
    <row r="1803" spans="1:4" x14ac:dyDescent="0.25">
      <c r="A1803" s="917">
        <v>42247</v>
      </c>
      <c r="B1803" s="926">
        <v>2</v>
      </c>
      <c r="C1803" s="926">
        <v>1</v>
      </c>
      <c r="D1803" s="920">
        <v>1</v>
      </c>
    </row>
    <row r="1804" spans="1:4" x14ac:dyDescent="0.25">
      <c r="A1804" s="917">
        <v>42247</v>
      </c>
      <c r="B1804" s="926">
        <v>1</v>
      </c>
      <c r="C1804" s="926">
        <v>1</v>
      </c>
      <c r="D1804" s="920">
        <v>1</v>
      </c>
    </row>
    <row r="1805" spans="1:4" x14ac:dyDescent="0.25">
      <c r="A1805" s="917">
        <v>42248</v>
      </c>
      <c r="B1805" s="926">
        <v>4</v>
      </c>
      <c r="C1805" s="926">
        <v>0</v>
      </c>
      <c r="D1805" s="920">
        <v>0</v>
      </c>
    </row>
    <row r="1806" spans="1:4" x14ac:dyDescent="0.25">
      <c r="A1806" s="917">
        <v>42249</v>
      </c>
      <c r="B1806" s="926">
        <v>3</v>
      </c>
      <c r="C1806" s="926">
        <v>1</v>
      </c>
      <c r="D1806" s="920">
        <v>0</v>
      </c>
    </row>
    <row r="1807" spans="1:4" x14ac:dyDescent="0.25">
      <c r="A1807" s="917">
        <v>42250</v>
      </c>
      <c r="B1807" s="926">
        <v>2</v>
      </c>
      <c r="C1807" s="926">
        <v>0</v>
      </c>
      <c r="D1807" s="920">
        <v>0</v>
      </c>
    </row>
    <row r="1808" spans="1:4" x14ac:dyDescent="0.25">
      <c r="A1808" s="917">
        <v>42250</v>
      </c>
      <c r="B1808" s="926">
        <v>1</v>
      </c>
      <c r="C1808" s="926">
        <v>0</v>
      </c>
      <c r="D1808" s="920">
        <v>0</v>
      </c>
    </row>
    <row r="1809" spans="1:5" x14ac:dyDescent="0.25">
      <c r="A1809" s="917">
        <v>42255</v>
      </c>
      <c r="B1809" s="926">
        <v>4</v>
      </c>
      <c r="C1809" s="926">
        <v>0</v>
      </c>
      <c r="D1809" s="920">
        <v>0</v>
      </c>
    </row>
    <row r="1810" spans="1:5" x14ac:dyDescent="0.25">
      <c r="A1810" s="917">
        <v>42256</v>
      </c>
      <c r="B1810" s="926">
        <v>3</v>
      </c>
      <c r="C1810" s="926">
        <v>0</v>
      </c>
      <c r="D1810" s="920">
        <v>0</v>
      </c>
    </row>
    <row r="1811" spans="1:5" x14ac:dyDescent="0.25">
      <c r="A1811" s="917">
        <v>42257</v>
      </c>
      <c r="B1811" s="926">
        <v>2</v>
      </c>
      <c r="C1811" s="926">
        <v>0</v>
      </c>
      <c r="D1811" s="920">
        <v>0</v>
      </c>
    </row>
    <row r="1812" spans="1:5" x14ac:dyDescent="0.25">
      <c r="A1812" s="917">
        <v>42257</v>
      </c>
      <c r="B1812" s="926">
        <v>1</v>
      </c>
      <c r="C1812" s="926">
        <v>0</v>
      </c>
      <c r="D1812" s="920">
        <v>0</v>
      </c>
    </row>
    <row r="1813" spans="1:5" x14ac:dyDescent="0.25">
      <c r="A1813" s="917">
        <v>42262</v>
      </c>
      <c r="B1813" s="926">
        <v>4</v>
      </c>
      <c r="C1813" s="926">
        <v>0</v>
      </c>
      <c r="D1813" s="920">
        <v>0</v>
      </c>
    </row>
    <row r="1814" spans="1:5" x14ac:dyDescent="0.25">
      <c r="A1814" s="917">
        <v>42263</v>
      </c>
      <c r="B1814" s="926">
        <v>3</v>
      </c>
      <c r="C1814" s="926">
        <v>0</v>
      </c>
      <c r="D1814" s="920">
        <v>0</v>
      </c>
    </row>
    <row r="1815" spans="1:5" x14ac:dyDescent="0.25">
      <c r="A1815" s="917">
        <v>42264</v>
      </c>
      <c r="B1815" s="926">
        <v>2</v>
      </c>
      <c r="C1815" s="926">
        <v>0</v>
      </c>
      <c r="D1815" s="920">
        <v>0</v>
      </c>
    </row>
    <row r="1816" spans="1:5" x14ac:dyDescent="0.25">
      <c r="A1816" s="919">
        <v>42264</v>
      </c>
      <c r="B1816" s="925">
        <v>1</v>
      </c>
      <c r="C1816" s="925">
        <v>0</v>
      </c>
      <c r="D1816" s="927">
        <v>0</v>
      </c>
      <c r="E1816" s="70">
        <f>SUM(D1636:D1816)</f>
        <v>838</v>
      </c>
    </row>
    <row r="1817" spans="1:5" x14ac:dyDescent="0.25">
      <c r="A1817" s="917">
        <v>42492</v>
      </c>
      <c r="B1817" s="926">
        <v>4</v>
      </c>
      <c r="C1817" s="926">
        <v>0</v>
      </c>
      <c r="D1817" s="920">
        <v>0</v>
      </c>
    </row>
    <row r="1818" spans="1:5" x14ac:dyDescent="0.25">
      <c r="A1818" s="917">
        <v>42493</v>
      </c>
      <c r="B1818" s="926">
        <v>3</v>
      </c>
      <c r="C1818" s="926">
        <v>0</v>
      </c>
      <c r="D1818" s="920">
        <v>0</v>
      </c>
    </row>
    <row r="1819" spans="1:5" x14ac:dyDescent="0.25">
      <c r="A1819" s="917">
        <v>42494</v>
      </c>
      <c r="B1819" s="926">
        <v>2</v>
      </c>
      <c r="C1819" s="926">
        <v>1</v>
      </c>
      <c r="D1819" s="920">
        <v>0</v>
      </c>
    </row>
    <row r="1820" spans="1:5" x14ac:dyDescent="0.25">
      <c r="A1820" s="917">
        <v>42494</v>
      </c>
      <c r="B1820" s="926">
        <v>1</v>
      </c>
      <c r="C1820" s="926">
        <v>1</v>
      </c>
      <c r="D1820" s="920">
        <v>0</v>
      </c>
    </row>
    <row r="1821" spans="1:5" x14ac:dyDescent="0.25">
      <c r="A1821" s="917">
        <v>42495</v>
      </c>
      <c r="B1821" s="926">
        <v>4</v>
      </c>
      <c r="C1821" s="926">
        <v>1</v>
      </c>
      <c r="D1821" s="920">
        <v>0</v>
      </c>
    </row>
    <row r="1822" spans="1:5" x14ac:dyDescent="0.25">
      <c r="A1822" s="917">
        <v>42496</v>
      </c>
      <c r="B1822" s="926">
        <v>3</v>
      </c>
      <c r="C1822" s="926">
        <v>0</v>
      </c>
      <c r="D1822" s="920">
        <v>0</v>
      </c>
    </row>
    <row r="1823" spans="1:5" x14ac:dyDescent="0.25">
      <c r="A1823" s="917">
        <v>42497</v>
      </c>
      <c r="B1823" s="926">
        <v>2</v>
      </c>
      <c r="C1823" s="926">
        <v>1</v>
      </c>
      <c r="D1823" s="920">
        <v>1</v>
      </c>
    </row>
    <row r="1824" spans="1:5" x14ac:dyDescent="0.25">
      <c r="A1824" s="917">
        <v>42497</v>
      </c>
      <c r="B1824" s="926">
        <v>1</v>
      </c>
      <c r="C1824" s="926">
        <v>0</v>
      </c>
      <c r="D1824" s="920">
        <v>0</v>
      </c>
    </row>
    <row r="1825" spans="1:4" x14ac:dyDescent="0.25">
      <c r="A1825" s="917">
        <v>42498</v>
      </c>
      <c r="B1825" s="926">
        <v>4</v>
      </c>
      <c r="C1825" s="926">
        <v>0</v>
      </c>
      <c r="D1825" s="920">
        <v>0</v>
      </c>
    </row>
    <row r="1826" spans="1:4" x14ac:dyDescent="0.25">
      <c r="A1826" s="917">
        <v>42499</v>
      </c>
      <c r="B1826" s="926">
        <v>3</v>
      </c>
      <c r="C1826" s="926">
        <v>0</v>
      </c>
      <c r="D1826" s="920">
        <v>0</v>
      </c>
    </row>
    <row r="1827" spans="1:4" x14ac:dyDescent="0.25">
      <c r="A1827" s="917">
        <v>42500</v>
      </c>
      <c r="B1827" s="926">
        <v>2</v>
      </c>
      <c r="C1827" s="926">
        <v>1</v>
      </c>
      <c r="D1827" s="920">
        <v>1</v>
      </c>
    </row>
    <row r="1828" spans="1:4" x14ac:dyDescent="0.25">
      <c r="A1828" s="917">
        <v>42500</v>
      </c>
      <c r="B1828" s="926">
        <v>1</v>
      </c>
      <c r="C1828" s="926">
        <v>0</v>
      </c>
      <c r="D1828" s="920">
        <v>0</v>
      </c>
    </row>
    <row r="1829" spans="1:4" x14ac:dyDescent="0.25">
      <c r="A1829" s="917">
        <v>42501</v>
      </c>
      <c r="B1829" s="926">
        <v>4</v>
      </c>
      <c r="C1829" s="926">
        <v>0</v>
      </c>
      <c r="D1829" s="920">
        <v>0</v>
      </c>
    </row>
    <row r="1830" spans="1:4" x14ac:dyDescent="0.25">
      <c r="A1830" s="917">
        <v>42502</v>
      </c>
      <c r="B1830" s="926">
        <v>3</v>
      </c>
      <c r="C1830" s="926">
        <v>0</v>
      </c>
      <c r="D1830" s="920">
        <v>0</v>
      </c>
    </row>
    <row r="1831" spans="1:4" x14ac:dyDescent="0.25">
      <c r="A1831" s="917">
        <v>42503</v>
      </c>
      <c r="B1831" s="926">
        <v>2</v>
      </c>
      <c r="C1831" s="926">
        <v>1</v>
      </c>
      <c r="D1831" s="920">
        <v>0</v>
      </c>
    </row>
    <row r="1832" spans="1:4" x14ac:dyDescent="0.25">
      <c r="A1832" s="917">
        <v>42503</v>
      </c>
      <c r="B1832" s="926">
        <v>1</v>
      </c>
      <c r="C1832" s="926">
        <v>0</v>
      </c>
      <c r="D1832" s="920">
        <v>0</v>
      </c>
    </row>
    <row r="1833" spans="1:4" x14ac:dyDescent="0.25">
      <c r="A1833" s="917">
        <v>42504</v>
      </c>
      <c r="B1833" s="926">
        <v>4</v>
      </c>
      <c r="C1833" s="926">
        <v>0</v>
      </c>
      <c r="D1833" s="920">
        <v>0</v>
      </c>
    </row>
    <row r="1834" spans="1:4" x14ac:dyDescent="0.25">
      <c r="A1834" s="917">
        <v>42505</v>
      </c>
      <c r="B1834" s="926">
        <v>3</v>
      </c>
      <c r="C1834" s="926">
        <v>0</v>
      </c>
      <c r="D1834" s="920">
        <v>0</v>
      </c>
    </row>
    <row r="1835" spans="1:4" x14ac:dyDescent="0.25">
      <c r="A1835" s="917">
        <v>42506</v>
      </c>
      <c r="B1835" s="926">
        <v>2</v>
      </c>
      <c r="C1835" s="926">
        <v>2</v>
      </c>
      <c r="D1835" s="920">
        <v>1</v>
      </c>
    </row>
    <row r="1836" spans="1:4" x14ac:dyDescent="0.25">
      <c r="A1836" s="917">
        <v>42506</v>
      </c>
      <c r="B1836" s="926">
        <v>1</v>
      </c>
      <c r="C1836" s="926">
        <v>1</v>
      </c>
      <c r="D1836" s="920">
        <v>1</v>
      </c>
    </row>
    <row r="1837" spans="1:4" x14ac:dyDescent="0.25">
      <c r="A1837" s="917">
        <v>42507</v>
      </c>
      <c r="B1837" s="926">
        <v>4</v>
      </c>
      <c r="C1837" s="926">
        <v>0</v>
      </c>
      <c r="D1837" s="920">
        <v>0</v>
      </c>
    </row>
    <row r="1838" spans="1:4" x14ac:dyDescent="0.25">
      <c r="A1838" s="917">
        <v>42508</v>
      </c>
      <c r="B1838" s="926">
        <v>3</v>
      </c>
      <c r="C1838" s="926">
        <v>1</v>
      </c>
      <c r="D1838" s="920">
        <v>0</v>
      </c>
    </row>
    <row r="1839" spans="1:4" x14ac:dyDescent="0.25">
      <c r="A1839" s="917">
        <v>42509</v>
      </c>
      <c r="B1839" s="926">
        <v>2</v>
      </c>
      <c r="C1839" s="926">
        <v>3</v>
      </c>
      <c r="D1839" s="920">
        <v>3</v>
      </c>
    </row>
    <row r="1840" spans="1:4" x14ac:dyDescent="0.25">
      <c r="A1840" s="917">
        <v>42509</v>
      </c>
      <c r="B1840" s="926">
        <v>1</v>
      </c>
      <c r="C1840" s="926">
        <v>0</v>
      </c>
      <c r="D1840" s="920">
        <v>0</v>
      </c>
    </row>
    <row r="1841" spans="1:4" x14ac:dyDescent="0.25">
      <c r="A1841" s="917">
        <v>42510</v>
      </c>
      <c r="B1841" s="926">
        <v>4</v>
      </c>
      <c r="C1841" s="926">
        <v>0</v>
      </c>
      <c r="D1841" s="920">
        <v>0</v>
      </c>
    </row>
    <row r="1842" spans="1:4" x14ac:dyDescent="0.25">
      <c r="A1842" s="917">
        <v>42511</v>
      </c>
      <c r="B1842" s="926">
        <v>3</v>
      </c>
      <c r="C1842" s="926">
        <v>0</v>
      </c>
      <c r="D1842" s="920">
        <v>0</v>
      </c>
    </row>
    <row r="1843" spans="1:4" x14ac:dyDescent="0.25">
      <c r="A1843" s="917">
        <v>42512</v>
      </c>
      <c r="B1843" s="926">
        <v>2</v>
      </c>
      <c r="C1843" s="926">
        <v>1</v>
      </c>
      <c r="D1843" s="920">
        <v>1</v>
      </c>
    </row>
    <row r="1844" spans="1:4" x14ac:dyDescent="0.25">
      <c r="A1844" s="917">
        <v>42512</v>
      </c>
      <c r="B1844" s="926">
        <v>1</v>
      </c>
      <c r="C1844" s="926">
        <v>0</v>
      </c>
      <c r="D1844" s="920">
        <v>0</v>
      </c>
    </row>
    <row r="1845" spans="1:4" x14ac:dyDescent="0.25">
      <c r="A1845" s="917">
        <v>42513</v>
      </c>
      <c r="B1845" s="926">
        <v>4</v>
      </c>
      <c r="C1845" s="926">
        <v>0</v>
      </c>
      <c r="D1845" s="920">
        <v>0</v>
      </c>
    </row>
    <row r="1846" spans="1:4" x14ac:dyDescent="0.25">
      <c r="A1846" s="917">
        <v>42514</v>
      </c>
      <c r="B1846" s="926">
        <v>3</v>
      </c>
      <c r="C1846" s="926">
        <v>2</v>
      </c>
      <c r="D1846" s="920">
        <v>0</v>
      </c>
    </row>
    <row r="1847" spans="1:4" x14ac:dyDescent="0.25">
      <c r="A1847" s="917">
        <v>42515</v>
      </c>
      <c r="B1847" s="926">
        <v>2</v>
      </c>
      <c r="C1847" s="926">
        <v>1</v>
      </c>
      <c r="D1847" s="920">
        <v>1</v>
      </c>
    </row>
    <row r="1848" spans="1:4" x14ac:dyDescent="0.25">
      <c r="A1848" s="917">
        <v>42515</v>
      </c>
      <c r="B1848" s="926">
        <v>1</v>
      </c>
      <c r="C1848" s="926">
        <v>0</v>
      </c>
      <c r="D1848" s="920">
        <v>0</v>
      </c>
    </row>
    <row r="1849" spans="1:4" x14ac:dyDescent="0.25">
      <c r="A1849" s="917">
        <v>42516</v>
      </c>
      <c r="B1849" s="926">
        <v>4</v>
      </c>
      <c r="C1849" s="926">
        <v>0</v>
      </c>
      <c r="D1849" s="920">
        <v>0</v>
      </c>
    </row>
    <row r="1850" spans="1:4" x14ac:dyDescent="0.25">
      <c r="A1850" s="917">
        <v>42517</v>
      </c>
      <c r="B1850" s="926">
        <v>3</v>
      </c>
      <c r="C1850" s="926">
        <v>1</v>
      </c>
      <c r="D1850" s="920">
        <v>1</v>
      </c>
    </row>
    <row r="1851" spans="1:4" x14ac:dyDescent="0.25">
      <c r="A1851" s="917">
        <v>42518</v>
      </c>
      <c r="B1851" s="926">
        <v>2</v>
      </c>
      <c r="C1851" s="926">
        <v>1</v>
      </c>
      <c r="D1851" s="920">
        <v>1</v>
      </c>
    </row>
    <row r="1852" spans="1:4" x14ac:dyDescent="0.25">
      <c r="A1852" s="917">
        <v>42518</v>
      </c>
      <c r="B1852" s="926">
        <v>1</v>
      </c>
      <c r="C1852" s="926">
        <v>0</v>
      </c>
      <c r="D1852" s="920">
        <v>0</v>
      </c>
    </row>
    <row r="1853" spans="1:4" x14ac:dyDescent="0.25">
      <c r="A1853" s="917">
        <v>42519</v>
      </c>
      <c r="B1853" s="926">
        <v>4</v>
      </c>
      <c r="C1853" s="926">
        <v>1</v>
      </c>
      <c r="D1853" s="920">
        <v>0</v>
      </c>
    </row>
    <row r="1854" spans="1:4" x14ac:dyDescent="0.25">
      <c r="A1854" s="917">
        <v>42520</v>
      </c>
      <c r="B1854" s="926">
        <v>3</v>
      </c>
      <c r="C1854" s="926">
        <v>0</v>
      </c>
      <c r="D1854" s="920">
        <v>0</v>
      </c>
    </row>
    <row r="1855" spans="1:4" x14ac:dyDescent="0.25">
      <c r="A1855" s="917">
        <v>42521</v>
      </c>
      <c r="B1855" s="926">
        <v>2</v>
      </c>
      <c r="C1855" s="926">
        <v>1</v>
      </c>
      <c r="D1855" s="920">
        <v>1</v>
      </c>
    </row>
    <row r="1856" spans="1:4" x14ac:dyDescent="0.25">
      <c r="A1856" s="917">
        <v>42521</v>
      </c>
      <c r="B1856" s="926">
        <v>1</v>
      </c>
      <c r="C1856" s="926">
        <v>0</v>
      </c>
      <c r="D1856" s="920">
        <v>0</v>
      </c>
    </row>
    <row r="1857" spans="1:4" x14ac:dyDescent="0.25">
      <c r="A1857" s="917">
        <v>42522</v>
      </c>
      <c r="B1857" s="926">
        <v>4</v>
      </c>
      <c r="C1857" s="926">
        <v>2</v>
      </c>
      <c r="D1857" s="920">
        <v>0</v>
      </c>
    </row>
    <row r="1858" spans="1:4" x14ac:dyDescent="0.25">
      <c r="A1858" s="917">
        <v>42523</v>
      </c>
      <c r="B1858" s="926">
        <v>3</v>
      </c>
      <c r="C1858" s="926">
        <v>1</v>
      </c>
      <c r="D1858" s="920">
        <v>0</v>
      </c>
    </row>
    <row r="1859" spans="1:4" x14ac:dyDescent="0.25">
      <c r="A1859" s="917">
        <v>42524</v>
      </c>
      <c r="B1859" s="926">
        <v>2</v>
      </c>
      <c r="C1859" s="926">
        <v>1</v>
      </c>
      <c r="D1859" s="920">
        <v>1</v>
      </c>
    </row>
    <row r="1860" spans="1:4" x14ac:dyDescent="0.25">
      <c r="A1860" s="917">
        <v>42524</v>
      </c>
      <c r="B1860" s="926">
        <v>1</v>
      </c>
      <c r="C1860" s="926">
        <v>2</v>
      </c>
      <c r="D1860" s="920">
        <v>2</v>
      </c>
    </row>
    <row r="1861" spans="1:4" x14ac:dyDescent="0.25">
      <c r="A1861" s="917">
        <v>42525</v>
      </c>
      <c r="B1861" s="926">
        <v>4</v>
      </c>
      <c r="C1861" s="926">
        <v>0</v>
      </c>
      <c r="D1861" s="920">
        <v>0</v>
      </c>
    </row>
    <row r="1862" spans="1:4" x14ac:dyDescent="0.25">
      <c r="A1862" s="917">
        <v>42526</v>
      </c>
      <c r="B1862" s="926">
        <v>3</v>
      </c>
      <c r="C1862" s="926">
        <v>0</v>
      </c>
      <c r="D1862" s="920">
        <v>0</v>
      </c>
    </row>
    <row r="1863" spans="1:4" x14ac:dyDescent="0.25">
      <c r="A1863" s="917">
        <v>42527</v>
      </c>
      <c r="B1863" s="926">
        <v>2</v>
      </c>
      <c r="C1863" s="926">
        <v>2</v>
      </c>
      <c r="D1863" s="920">
        <v>0</v>
      </c>
    </row>
    <row r="1864" spans="1:4" x14ac:dyDescent="0.25">
      <c r="A1864" s="917">
        <v>42527</v>
      </c>
      <c r="B1864" s="926">
        <v>1</v>
      </c>
      <c r="C1864" s="926">
        <v>0</v>
      </c>
      <c r="D1864" s="920">
        <v>0</v>
      </c>
    </row>
    <row r="1865" spans="1:4" x14ac:dyDescent="0.25">
      <c r="A1865" s="917">
        <v>42528</v>
      </c>
      <c r="B1865" s="926">
        <v>4</v>
      </c>
      <c r="C1865" s="926">
        <v>1</v>
      </c>
      <c r="D1865" s="920">
        <v>0</v>
      </c>
    </row>
    <row r="1866" spans="1:4" x14ac:dyDescent="0.25">
      <c r="A1866" s="917">
        <v>42529</v>
      </c>
      <c r="B1866" s="926">
        <v>3</v>
      </c>
      <c r="C1866" s="926">
        <v>0</v>
      </c>
      <c r="D1866" s="920">
        <v>0</v>
      </c>
    </row>
    <row r="1867" spans="1:4" x14ac:dyDescent="0.25">
      <c r="A1867" s="917">
        <v>42530</v>
      </c>
      <c r="B1867" s="926">
        <v>2</v>
      </c>
      <c r="C1867" s="926">
        <v>1</v>
      </c>
      <c r="D1867" s="920">
        <v>1</v>
      </c>
    </row>
    <row r="1868" spans="1:4" x14ac:dyDescent="0.25">
      <c r="A1868" s="917">
        <v>42530</v>
      </c>
      <c r="B1868" s="926">
        <v>1</v>
      </c>
      <c r="C1868" s="926">
        <v>3</v>
      </c>
      <c r="D1868" s="920">
        <v>3</v>
      </c>
    </row>
    <row r="1869" spans="1:4" x14ac:dyDescent="0.25">
      <c r="A1869" s="917">
        <v>42531</v>
      </c>
      <c r="B1869" s="926">
        <v>4</v>
      </c>
      <c r="C1869" s="926">
        <v>1</v>
      </c>
      <c r="D1869" s="920">
        <v>0</v>
      </c>
    </row>
    <row r="1870" spans="1:4" x14ac:dyDescent="0.25">
      <c r="A1870" s="917">
        <v>42532</v>
      </c>
      <c r="B1870" s="926">
        <v>3</v>
      </c>
      <c r="C1870" s="926">
        <v>1</v>
      </c>
      <c r="D1870" s="920">
        <v>1</v>
      </c>
    </row>
    <row r="1871" spans="1:4" x14ac:dyDescent="0.25">
      <c r="A1871" s="917">
        <v>42533</v>
      </c>
      <c r="B1871" s="926">
        <v>2</v>
      </c>
      <c r="C1871" s="926">
        <v>3</v>
      </c>
      <c r="D1871" s="920">
        <v>2</v>
      </c>
    </row>
    <row r="1872" spans="1:4" x14ac:dyDescent="0.25">
      <c r="A1872" s="917">
        <v>42533</v>
      </c>
      <c r="B1872" s="926">
        <v>1</v>
      </c>
      <c r="C1872" s="926">
        <v>1</v>
      </c>
      <c r="D1872" s="920">
        <v>1</v>
      </c>
    </row>
    <row r="1873" spans="1:4" x14ac:dyDescent="0.25">
      <c r="A1873" s="917">
        <v>42534</v>
      </c>
      <c r="B1873" s="926">
        <v>4</v>
      </c>
      <c r="C1873" s="926">
        <v>0</v>
      </c>
      <c r="D1873" s="920">
        <v>0</v>
      </c>
    </row>
    <row r="1874" spans="1:4" x14ac:dyDescent="0.25">
      <c r="A1874" s="917">
        <v>42535</v>
      </c>
      <c r="B1874" s="926">
        <v>3</v>
      </c>
      <c r="C1874" s="926">
        <v>2</v>
      </c>
      <c r="D1874" s="920">
        <v>1</v>
      </c>
    </row>
    <row r="1875" spans="1:4" x14ac:dyDescent="0.25">
      <c r="A1875" s="917">
        <v>42536</v>
      </c>
      <c r="B1875" s="926">
        <v>2</v>
      </c>
      <c r="C1875" s="926">
        <v>3</v>
      </c>
      <c r="D1875" s="920">
        <v>2</v>
      </c>
    </row>
    <row r="1876" spans="1:4" x14ac:dyDescent="0.25">
      <c r="A1876" s="917">
        <v>42536</v>
      </c>
      <c r="B1876" s="926">
        <v>1</v>
      </c>
      <c r="C1876" s="926">
        <v>0</v>
      </c>
      <c r="D1876" s="920">
        <v>0</v>
      </c>
    </row>
    <row r="1877" spans="1:4" x14ac:dyDescent="0.25">
      <c r="A1877" s="917">
        <v>42537</v>
      </c>
      <c r="B1877" s="926">
        <v>4</v>
      </c>
      <c r="C1877" s="926">
        <v>1</v>
      </c>
      <c r="D1877" s="920">
        <v>0</v>
      </c>
    </row>
    <row r="1878" spans="1:4" x14ac:dyDescent="0.25">
      <c r="A1878" s="917">
        <v>42538</v>
      </c>
      <c r="B1878" s="926">
        <v>3</v>
      </c>
      <c r="C1878" s="926">
        <v>1</v>
      </c>
      <c r="D1878" s="920">
        <v>0</v>
      </c>
    </row>
    <row r="1879" spans="1:4" x14ac:dyDescent="0.25">
      <c r="A1879" s="917">
        <v>42539</v>
      </c>
      <c r="B1879" s="926">
        <v>2</v>
      </c>
      <c r="C1879" s="926">
        <v>3</v>
      </c>
      <c r="D1879" s="920">
        <v>2</v>
      </c>
    </row>
    <row r="1880" spans="1:4" x14ac:dyDescent="0.25">
      <c r="A1880" s="917">
        <v>42539</v>
      </c>
      <c r="B1880" s="926">
        <v>1</v>
      </c>
      <c r="C1880" s="926">
        <v>3</v>
      </c>
      <c r="D1880" s="920">
        <v>3</v>
      </c>
    </row>
    <row r="1881" spans="1:4" x14ac:dyDescent="0.25">
      <c r="A1881" s="917">
        <v>42540</v>
      </c>
      <c r="B1881" s="926">
        <v>4</v>
      </c>
      <c r="C1881" s="926">
        <v>1</v>
      </c>
      <c r="D1881" s="920">
        <v>0</v>
      </c>
    </row>
    <row r="1882" spans="1:4" x14ac:dyDescent="0.25">
      <c r="A1882" s="917">
        <v>42541</v>
      </c>
      <c r="B1882" s="926">
        <v>3</v>
      </c>
      <c r="C1882" s="926">
        <v>4</v>
      </c>
      <c r="D1882" s="920">
        <v>2</v>
      </c>
    </row>
    <row r="1883" spans="1:4" x14ac:dyDescent="0.25">
      <c r="A1883" s="917">
        <v>42542</v>
      </c>
      <c r="B1883" s="926">
        <v>2</v>
      </c>
      <c r="C1883" s="926">
        <v>4</v>
      </c>
      <c r="D1883" s="920">
        <v>3</v>
      </c>
    </row>
    <row r="1884" spans="1:4" x14ac:dyDescent="0.25">
      <c r="A1884" s="917">
        <v>42542</v>
      </c>
      <c r="B1884" s="926">
        <v>1</v>
      </c>
      <c r="C1884" s="926">
        <v>1</v>
      </c>
      <c r="D1884" s="920">
        <v>1</v>
      </c>
    </row>
    <row r="1885" spans="1:4" x14ac:dyDescent="0.25">
      <c r="A1885" s="917">
        <v>42543</v>
      </c>
      <c r="B1885" s="926">
        <v>4</v>
      </c>
      <c r="C1885" s="926">
        <v>1</v>
      </c>
      <c r="D1885" s="920">
        <v>1</v>
      </c>
    </row>
    <row r="1886" spans="1:4" x14ac:dyDescent="0.25">
      <c r="A1886" s="917">
        <v>42544</v>
      </c>
      <c r="B1886" s="926">
        <v>3</v>
      </c>
      <c r="C1886" s="926">
        <v>1</v>
      </c>
      <c r="D1886" s="920">
        <v>0</v>
      </c>
    </row>
    <row r="1887" spans="1:4" x14ac:dyDescent="0.25">
      <c r="A1887" s="917">
        <v>42545</v>
      </c>
      <c r="B1887" s="926">
        <v>2</v>
      </c>
      <c r="C1887" s="926">
        <v>5</v>
      </c>
      <c r="D1887" s="920">
        <v>5</v>
      </c>
    </row>
    <row r="1888" spans="1:4" x14ac:dyDescent="0.25">
      <c r="A1888" s="917">
        <v>42545</v>
      </c>
      <c r="B1888" s="926">
        <v>1</v>
      </c>
      <c r="C1888" s="926">
        <v>0</v>
      </c>
      <c r="D1888" s="920">
        <v>0</v>
      </c>
    </row>
    <row r="1889" spans="1:4" x14ac:dyDescent="0.25">
      <c r="A1889" s="917">
        <v>42546</v>
      </c>
      <c r="B1889" s="926">
        <v>4</v>
      </c>
      <c r="C1889" s="926">
        <v>0</v>
      </c>
      <c r="D1889" s="920">
        <v>0</v>
      </c>
    </row>
    <row r="1890" spans="1:4" x14ac:dyDescent="0.25">
      <c r="A1890" s="917">
        <v>42547</v>
      </c>
      <c r="B1890" s="926">
        <v>3</v>
      </c>
      <c r="C1890" s="926">
        <v>3</v>
      </c>
      <c r="D1890" s="920">
        <v>2</v>
      </c>
    </row>
    <row r="1891" spans="1:4" x14ac:dyDescent="0.25">
      <c r="A1891" s="917">
        <v>42548</v>
      </c>
      <c r="B1891" s="926">
        <v>2</v>
      </c>
      <c r="C1891" s="926">
        <v>5</v>
      </c>
      <c r="D1891" s="920">
        <v>4</v>
      </c>
    </row>
    <row r="1892" spans="1:4" x14ac:dyDescent="0.25">
      <c r="A1892" s="917">
        <v>42548</v>
      </c>
      <c r="B1892" s="926">
        <v>1</v>
      </c>
      <c r="C1892" s="926">
        <v>3</v>
      </c>
      <c r="D1892" s="920">
        <v>3</v>
      </c>
    </row>
    <row r="1893" spans="1:4" x14ac:dyDescent="0.25">
      <c r="A1893" s="917">
        <v>42549</v>
      </c>
      <c r="B1893" s="926">
        <v>4</v>
      </c>
      <c r="C1893" s="926">
        <v>1</v>
      </c>
      <c r="D1893" s="920">
        <v>1</v>
      </c>
    </row>
    <row r="1894" spans="1:4" x14ac:dyDescent="0.25">
      <c r="A1894" s="917">
        <v>42550</v>
      </c>
      <c r="B1894" s="926">
        <v>3</v>
      </c>
      <c r="C1894" s="926">
        <v>1</v>
      </c>
      <c r="D1894" s="920">
        <v>1</v>
      </c>
    </row>
    <row r="1895" spans="1:4" x14ac:dyDescent="0.25">
      <c r="A1895" s="917">
        <v>42551</v>
      </c>
      <c r="B1895" s="926">
        <v>2</v>
      </c>
      <c r="C1895" s="926">
        <v>6</v>
      </c>
      <c r="D1895" s="920">
        <v>4</v>
      </c>
    </row>
    <row r="1896" spans="1:4" x14ac:dyDescent="0.25">
      <c r="A1896" s="917">
        <v>42551</v>
      </c>
      <c r="B1896" s="926">
        <v>1</v>
      </c>
      <c r="C1896" s="926">
        <v>8</v>
      </c>
      <c r="D1896" s="920">
        <v>6</v>
      </c>
    </row>
    <row r="1897" spans="1:4" x14ac:dyDescent="0.25">
      <c r="A1897" s="917">
        <v>42552</v>
      </c>
      <c r="B1897" s="926">
        <v>4</v>
      </c>
      <c r="C1897" s="926">
        <v>1</v>
      </c>
      <c r="D1897" s="920">
        <v>0</v>
      </c>
    </row>
    <row r="1898" spans="1:4" x14ac:dyDescent="0.25">
      <c r="A1898" s="917">
        <v>42553</v>
      </c>
      <c r="B1898" s="926">
        <v>3</v>
      </c>
      <c r="C1898" s="926">
        <v>2</v>
      </c>
      <c r="D1898" s="920">
        <v>0</v>
      </c>
    </row>
    <row r="1899" spans="1:4" x14ac:dyDescent="0.25">
      <c r="A1899" s="917">
        <v>42554</v>
      </c>
      <c r="B1899" s="926">
        <v>2</v>
      </c>
      <c r="C1899" s="926">
        <v>7</v>
      </c>
      <c r="D1899" s="920">
        <v>6</v>
      </c>
    </row>
    <row r="1900" spans="1:4" x14ac:dyDescent="0.25">
      <c r="A1900" s="917">
        <v>42554</v>
      </c>
      <c r="B1900" s="926">
        <v>1</v>
      </c>
      <c r="C1900" s="926">
        <v>5</v>
      </c>
      <c r="D1900" s="920">
        <v>5</v>
      </c>
    </row>
    <row r="1901" spans="1:4" x14ac:dyDescent="0.25">
      <c r="A1901" s="917">
        <v>42555</v>
      </c>
      <c r="B1901" s="926">
        <v>4</v>
      </c>
      <c r="C1901" s="926">
        <v>1</v>
      </c>
      <c r="D1901" s="920">
        <v>0</v>
      </c>
    </row>
    <row r="1902" spans="1:4" x14ac:dyDescent="0.25">
      <c r="A1902" s="917">
        <v>42556</v>
      </c>
      <c r="B1902" s="926">
        <v>3</v>
      </c>
      <c r="C1902" s="926">
        <v>1</v>
      </c>
      <c r="D1902" s="920">
        <v>0</v>
      </c>
    </row>
    <row r="1903" spans="1:4" x14ac:dyDescent="0.25">
      <c r="A1903" s="917">
        <v>42557</v>
      </c>
      <c r="B1903" s="926">
        <v>2</v>
      </c>
      <c r="C1903" s="926">
        <v>9</v>
      </c>
      <c r="D1903" s="920">
        <v>8</v>
      </c>
    </row>
    <row r="1904" spans="1:4" x14ac:dyDescent="0.25">
      <c r="A1904" s="917">
        <v>42557</v>
      </c>
      <c r="B1904" s="926">
        <v>1</v>
      </c>
      <c r="C1904" s="926">
        <v>5</v>
      </c>
      <c r="D1904" s="920">
        <v>5</v>
      </c>
    </row>
    <row r="1905" spans="1:4" x14ac:dyDescent="0.25">
      <c r="A1905" s="917">
        <v>42558</v>
      </c>
      <c r="B1905" s="926">
        <v>4</v>
      </c>
      <c r="C1905" s="926">
        <v>0</v>
      </c>
      <c r="D1905" s="920">
        <v>0</v>
      </c>
    </row>
    <row r="1906" spans="1:4" x14ac:dyDescent="0.25">
      <c r="A1906" s="917">
        <v>42559</v>
      </c>
      <c r="B1906" s="926">
        <v>3</v>
      </c>
      <c r="C1906" s="926">
        <v>4</v>
      </c>
      <c r="D1906" s="920">
        <v>3</v>
      </c>
    </row>
    <row r="1907" spans="1:4" x14ac:dyDescent="0.25">
      <c r="A1907" s="917">
        <v>42560</v>
      </c>
      <c r="B1907" s="926">
        <v>2</v>
      </c>
      <c r="C1907" s="926">
        <v>7</v>
      </c>
      <c r="D1907" s="920">
        <v>6</v>
      </c>
    </row>
    <row r="1908" spans="1:4" x14ac:dyDescent="0.25">
      <c r="A1908" s="917">
        <v>42560</v>
      </c>
      <c r="B1908" s="926">
        <v>1</v>
      </c>
      <c r="C1908" s="926">
        <v>3</v>
      </c>
      <c r="D1908" s="920">
        <v>3</v>
      </c>
    </row>
    <row r="1909" spans="1:4" x14ac:dyDescent="0.25">
      <c r="A1909" s="917">
        <v>42561</v>
      </c>
      <c r="B1909" s="926">
        <v>4</v>
      </c>
      <c r="C1909" s="926">
        <v>0</v>
      </c>
      <c r="D1909" s="920">
        <v>0</v>
      </c>
    </row>
    <row r="1910" spans="1:4" x14ac:dyDescent="0.25">
      <c r="A1910" s="917">
        <v>42562</v>
      </c>
      <c r="B1910" s="926">
        <v>3</v>
      </c>
      <c r="C1910" s="926">
        <v>5</v>
      </c>
      <c r="D1910" s="920">
        <v>1</v>
      </c>
    </row>
    <row r="1911" spans="1:4" x14ac:dyDescent="0.25">
      <c r="A1911" s="917">
        <v>42563</v>
      </c>
      <c r="B1911" s="926">
        <v>2</v>
      </c>
      <c r="C1911" s="926">
        <v>5</v>
      </c>
      <c r="D1911" s="920">
        <v>5</v>
      </c>
    </row>
    <row r="1912" spans="1:4" x14ac:dyDescent="0.25">
      <c r="A1912" s="917">
        <v>42563</v>
      </c>
      <c r="B1912" s="926">
        <v>1</v>
      </c>
      <c r="C1912" s="926">
        <v>6</v>
      </c>
      <c r="D1912" s="920">
        <v>5</v>
      </c>
    </row>
    <row r="1913" spans="1:4" x14ac:dyDescent="0.25">
      <c r="A1913" s="917">
        <v>42564</v>
      </c>
      <c r="B1913" s="926">
        <v>4</v>
      </c>
      <c r="C1913" s="926">
        <v>1</v>
      </c>
      <c r="D1913" s="920">
        <v>0</v>
      </c>
    </row>
    <row r="1914" spans="1:4" x14ac:dyDescent="0.25">
      <c r="A1914" s="917">
        <v>42565</v>
      </c>
      <c r="B1914" s="926">
        <v>3</v>
      </c>
      <c r="C1914" s="926">
        <v>7</v>
      </c>
      <c r="D1914" s="920">
        <v>1</v>
      </c>
    </row>
    <row r="1915" spans="1:4" x14ac:dyDescent="0.25">
      <c r="A1915" s="917">
        <v>42566</v>
      </c>
      <c r="B1915" s="926">
        <v>2</v>
      </c>
      <c r="C1915" s="926">
        <v>4</v>
      </c>
      <c r="D1915" s="920">
        <v>2</v>
      </c>
    </row>
    <row r="1916" spans="1:4" x14ac:dyDescent="0.25">
      <c r="A1916" s="917">
        <v>42566</v>
      </c>
      <c r="B1916" s="926">
        <v>1</v>
      </c>
      <c r="C1916" s="926">
        <v>1</v>
      </c>
      <c r="D1916" s="920">
        <v>1</v>
      </c>
    </row>
    <row r="1917" spans="1:4" x14ac:dyDescent="0.25">
      <c r="A1917" s="917">
        <v>42567</v>
      </c>
      <c r="B1917" s="926">
        <v>4</v>
      </c>
      <c r="C1917" s="926">
        <v>3</v>
      </c>
      <c r="D1917" s="920">
        <v>0</v>
      </c>
    </row>
    <row r="1918" spans="1:4" x14ac:dyDescent="0.25">
      <c r="A1918" s="917">
        <v>42568</v>
      </c>
      <c r="B1918" s="926">
        <v>3</v>
      </c>
      <c r="C1918" s="926">
        <v>5</v>
      </c>
      <c r="D1918" s="920">
        <v>2</v>
      </c>
    </row>
    <row r="1919" spans="1:4" x14ac:dyDescent="0.25">
      <c r="A1919" s="917">
        <v>42569</v>
      </c>
      <c r="B1919" s="926">
        <v>2</v>
      </c>
      <c r="C1919" s="926">
        <v>10</v>
      </c>
      <c r="D1919" s="920">
        <v>8</v>
      </c>
    </row>
    <row r="1920" spans="1:4" x14ac:dyDescent="0.25">
      <c r="A1920" s="917">
        <v>42569</v>
      </c>
      <c r="B1920" s="926">
        <v>1</v>
      </c>
      <c r="C1920" s="926">
        <v>1</v>
      </c>
      <c r="D1920" s="920">
        <v>1</v>
      </c>
    </row>
    <row r="1921" spans="1:4" x14ac:dyDescent="0.25">
      <c r="A1921" s="917">
        <v>42570</v>
      </c>
      <c r="B1921" s="926">
        <v>4</v>
      </c>
      <c r="C1921" s="926">
        <v>1</v>
      </c>
      <c r="D1921" s="920">
        <v>0</v>
      </c>
    </row>
    <row r="1922" spans="1:4" x14ac:dyDescent="0.25">
      <c r="A1922" s="917">
        <v>42571</v>
      </c>
      <c r="B1922" s="926">
        <v>3</v>
      </c>
      <c r="C1922" s="926">
        <v>1</v>
      </c>
      <c r="D1922" s="920">
        <v>1</v>
      </c>
    </row>
    <row r="1923" spans="1:4" x14ac:dyDescent="0.25">
      <c r="A1923" s="917">
        <v>42572</v>
      </c>
      <c r="B1923" s="926">
        <v>2</v>
      </c>
      <c r="C1923" s="926">
        <v>9</v>
      </c>
      <c r="D1923" s="920">
        <v>9</v>
      </c>
    </row>
    <row r="1924" spans="1:4" x14ac:dyDescent="0.25">
      <c r="A1924" s="917">
        <v>42572</v>
      </c>
      <c r="B1924" s="926">
        <v>1</v>
      </c>
      <c r="C1924" s="926">
        <v>6</v>
      </c>
      <c r="D1924" s="920">
        <v>6</v>
      </c>
    </row>
    <row r="1925" spans="1:4" x14ac:dyDescent="0.25">
      <c r="A1925" s="917">
        <v>42573</v>
      </c>
      <c r="B1925" s="926">
        <v>4</v>
      </c>
      <c r="C1925" s="926">
        <v>0</v>
      </c>
      <c r="D1925" s="920">
        <v>0</v>
      </c>
    </row>
    <row r="1926" spans="1:4" x14ac:dyDescent="0.25">
      <c r="A1926" s="917">
        <v>42574</v>
      </c>
      <c r="B1926" s="926">
        <v>3</v>
      </c>
      <c r="C1926" s="926">
        <v>5</v>
      </c>
      <c r="D1926" s="920">
        <v>2</v>
      </c>
    </row>
    <row r="1927" spans="1:4" x14ac:dyDescent="0.25">
      <c r="A1927" s="917">
        <v>42575</v>
      </c>
      <c r="B1927" s="926">
        <v>2</v>
      </c>
      <c r="C1927" s="926">
        <v>10</v>
      </c>
      <c r="D1927" s="920">
        <v>10</v>
      </c>
    </row>
    <row r="1928" spans="1:4" x14ac:dyDescent="0.25">
      <c r="A1928" s="917">
        <v>42575</v>
      </c>
      <c r="B1928" s="926">
        <v>1</v>
      </c>
      <c r="C1928" s="926">
        <v>1</v>
      </c>
      <c r="D1928" s="920">
        <v>0</v>
      </c>
    </row>
    <row r="1929" spans="1:4" x14ac:dyDescent="0.25">
      <c r="A1929" s="917">
        <v>42576</v>
      </c>
      <c r="B1929" s="926">
        <v>4</v>
      </c>
      <c r="C1929" s="926">
        <v>0</v>
      </c>
      <c r="D1929" s="920">
        <v>0</v>
      </c>
    </row>
    <row r="1930" spans="1:4" x14ac:dyDescent="0.25">
      <c r="A1930" s="917">
        <v>42577</v>
      </c>
      <c r="B1930" s="926">
        <v>3</v>
      </c>
      <c r="C1930" s="926">
        <v>2</v>
      </c>
      <c r="D1930" s="920">
        <v>1</v>
      </c>
    </row>
    <row r="1931" spans="1:4" x14ac:dyDescent="0.25">
      <c r="A1931" s="917">
        <v>42578</v>
      </c>
      <c r="B1931" s="926">
        <v>2</v>
      </c>
      <c r="C1931" s="926">
        <v>7</v>
      </c>
      <c r="D1931" s="920">
        <v>7</v>
      </c>
    </row>
    <row r="1932" spans="1:4" x14ac:dyDescent="0.25">
      <c r="A1932" s="917">
        <v>42578</v>
      </c>
      <c r="B1932" s="926">
        <v>1</v>
      </c>
      <c r="C1932" s="926">
        <v>6</v>
      </c>
      <c r="D1932" s="920">
        <v>6</v>
      </c>
    </row>
    <row r="1933" spans="1:4" x14ac:dyDescent="0.25">
      <c r="A1933" s="917">
        <v>42579</v>
      </c>
      <c r="B1933" s="926">
        <v>4</v>
      </c>
      <c r="C1933" s="926">
        <v>0</v>
      </c>
      <c r="D1933" s="920">
        <v>0</v>
      </c>
    </row>
    <row r="1934" spans="1:4" x14ac:dyDescent="0.25">
      <c r="A1934" s="917">
        <v>42580</v>
      </c>
      <c r="B1934" s="926">
        <v>3</v>
      </c>
      <c r="C1934" s="926">
        <v>3</v>
      </c>
      <c r="D1934" s="920">
        <v>2</v>
      </c>
    </row>
    <row r="1935" spans="1:4" x14ac:dyDescent="0.25">
      <c r="A1935" s="917">
        <v>42581</v>
      </c>
      <c r="B1935" s="926">
        <v>2</v>
      </c>
      <c r="C1935" s="926">
        <v>1</v>
      </c>
      <c r="D1935" s="920">
        <v>1</v>
      </c>
    </row>
    <row r="1936" spans="1:4" x14ac:dyDescent="0.25">
      <c r="A1936" s="917">
        <v>42581</v>
      </c>
      <c r="B1936" s="926">
        <v>1</v>
      </c>
      <c r="C1936" s="926">
        <v>5</v>
      </c>
      <c r="D1936" s="920">
        <v>4</v>
      </c>
    </row>
    <row r="1937" spans="1:4" x14ac:dyDescent="0.25">
      <c r="A1937" s="917">
        <v>42582</v>
      </c>
      <c r="B1937" s="926">
        <v>4</v>
      </c>
      <c r="C1937" s="926">
        <v>0</v>
      </c>
      <c r="D1937" s="920">
        <v>0</v>
      </c>
    </row>
    <row r="1938" spans="1:4" x14ac:dyDescent="0.25">
      <c r="A1938" s="917">
        <v>42583</v>
      </c>
      <c r="B1938" s="926">
        <v>3</v>
      </c>
      <c r="C1938" s="926">
        <v>3</v>
      </c>
      <c r="D1938" s="920">
        <v>1</v>
      </c>
    </row>
    <row r="1939" spans="1:4" x14ac:dyDescent="0.25">
      <c r="A1939" s="917">
        <v>42584</v>
      </c>
      <c r="B1939" s="926">
        <v>2</v>
      </c>
      <c r="C1939" s="926">
        <v>6</v>
      </c>
      <c r="D1939" s="920">
        <v>4</v>
      </c>
    </row>
    <row r="1940" spans="1:4" x14ac:dyDescent="0.25">
      <c r="A1940" s="917">
        <v>42584</v>
      </c>
      <c r="B1940" s="926">
        <v>1</v>
      </c>
      <c r="C1940" s="926">
        <v>3</v>
      </c>
      <c r="D1940" s="920">
        <v>3</v>
      </c>
    </row>
    <row r="1941" spans="1:4" x14ac:dyDescent="0.25">
      <c r="A1941" s="917">
        <v>42585</v>
      </c>
      <c r="B1941" s="926">
        <v>4</v>
      </c>
      <c r="C1941" s="926">
        <v>0</v>
      </c>
      <c r="D1941" s="920">
        <v>0</v>
      </c>
    </row>
    <row r="1942" spans="1:4" x14ac:dyDescent="0.25">
      <c r="A1942" s="917">
        <v>42586</v>
      </c>
      <c r="B1942" s="926">
        <v>3</v>
      </c>
      <c r="C1942" s="926">
        <v>4</v>
      </c>
      <c r="D1942" s="920">
        <v>1</v>
      </c>
    </row>
    <row r="1943" spans="1:4" x14ac:dyDescent="0.25">
      <c r="A1943" s="917">
        <v>42587</v>
      </c>
      <c r="B1943" s="926">
        <v>2</v>
      </c>
      <c r="C1943" s="926">
        <v>4</v>
      </c>
      <c r="D1943" s="920">
        <v>4</v>
      </c>
    </row>
    <row r="1944" spans="1:4" x14ac:dyDescent="0.25">
      <c r="A1944" s="917">
        <v>42587</v>
      </c>
      <c r="B1944" s="926">
        <v>1</v>
      </c>
      <c r="C1944" s="926">
        <v>4</v>
      </c>
      <c r="D1944" s="920">
        <v>4</v>
      </c>
    </row>
    <row r="1945" spans="1:4" x14ac:dyDescent="0.25">
      <c r="A1945" s="917">
        <v>42588</v>
      </c>
      <c r="B1945" s="926">
        <v>4</v>
      </c>
      <c r="C1945" s="926">
        <v>0</v>
      </c>
      <c r="D1945" s="920">
        <v>0</v>
      </c>
    </row>
    <row r="1946" spans="1:4" x14ac:dyDescent="0.25">
      <c r="A1946" s="917">
        <v>42589</v>
      </c>
      <c r="B1946" s="926">
        <v>3</v>
      </c>
      <c r="C1946" s="926">
        <v>2</v>
      </c>
      <c r="D1946" s="920">
        <v>1</v>
      </c>
    </row>
    <row r="1947" spans="1:4" x14ac:dyDescent="0.25">
      <c r="A1947" s="917">
        <v>42590</v>
      </c>
      <c r="B1947" s="926">
        <v>2</v>
      </c>
      <c r="C1947" s="926">
        <v>2</v>
      </c>
      <c r="D1947" s="920">
        <v>2</v>
      </c>
    </row>
    <row r="1948" spans="1:4" x14ac:dyDescent="0.25">
      <c r="A1948" s="917">
        <v>42590</v>
      </c>
      <c r="B1948" s="926">
        <v>1</v>
      </c>
      <c r="C1948" s="926">
        <v>2</v>
      </c>
      <c r="D1948" s="920">
        <v>2</v>
      </c>
    </row>
    <row r="1949" spans="1:4" x14ac:dyDescent="0.25">
      <c r="A1949" s="917">
        <v>42591</v>
      </c>
      <c r="B1949" s="926">
        <v>4</v>
      </c>
      <c r="C1949" s="926">
        <v>0</v>
      </c>
      <c r="D1949" s="920">
        <v>0</v>
      </c>
    </row>
    <row r="1950" spans="1:4" x14ac:dyDescent="0.25">
      <c r="A1950" s="917">
        <v>42592</v>
      </c>
      <c r="B1950" s="926">
        <v>3</v>
      </c>
      <c r="C1950" s="926">
        <v>0</v>
      </c>
      <c r="D1950" s="920">
        <v>0</v>
      </c>
    </row>
    <row r="1951" spans="1:4" x14ac:dyDescent="0.25">
      <c r="A1951" s="917">
        <v>42593</v>
      </c>
      <c r="B1951" s="926">
        <v>2</v>
      </c>
      <c r="C1951" s="926">
        <v>2</v>
      </c>
      <c r="D1951" s="920">
        <v>2</v>
      </c>
    </row>
    <row r="1952" spans="1:4" x14ac:dyDescent="0.25">
      <c r="A1952" s="917">
        <v>42593</v>
      </c>
      <c r="B1952" s="926">
        <v>1</v>
      </c>
      <c r="C1952" s="926">
        <v>2</v>
      </c>
      <c r="D1952" s="920">
        <v>2</v>
      </c>
    </row>
    <row r="1953" spans="1:4" x14ac:dyDescent="0.25">
      <c r="A1953" s="917">
        <v>42594</v>
      </c>
      <c r="B1953" s="926">
        <v>4</v>
      </c>
      <c r="C1953" s="926">
        <v>1</v>
      </c>
      <c r="D1953" s="920">
        <v>0</v>
      </c>
    </row>
    <row r="1954" spans="1:4" x14ac:dyDescent="0.25">
      <c r="A1954" s="917">
        <v>42595</v>
      </c>
      <c r="B1954" s="926">
        <v>3</v>
      </c>
      <c r="C1954" s="926">
        <v>1</v>
      </c>
      <c r="D1954" s="920">
        <v>0</v>
      </c>
    </row>
    <row r="1955" spans="1:4" x14ac:dyDescent="0.25">
      <c r="A1955" s="917">
        <v>42596</v>
      </c>
      <c r="B1955" s="926">
        <v>2</v>
      </c>
      <c r="C1955" s="926">
        <v>3</v>
      </c>
      <c r="D1955" s="920">
        <v>3</v>
      </c>
    </row>
    <row r="1956" spans="1:4" x14ac:dyDescent="0.25">
      <c r="A1956" s="917">
        <v>42596</v>
      </c>
      <c r="B1956" s="926">
        <v>1</v>
      </c>
      <c r="C1956" s="926">
        <v>1</v>
      </c>
      <c r="D1956" s="920">
        <v>1</v>
      </c>
    </row>
    <row r="1957" spans="1:4" x14ac:dyDescent="0.25">
      <c r="A1957" s="917">
        <v>42597</v>
      </c>
      <c r="B1957" s="926">
        <v>4</v>
      </c>
      <c r="C1957" s="926">
        <v>0</v>
      </c>
      <c r="D1957" s="920">
        <v>0</v>
      </c>
    </row>
    <row r="1958" spans="1:4" x14ac:dyDescent="0.25">
      <c r="A1958" s="917">
        <v>42598</v>
      </c>
      <c r="B1958" s="926">
        <v>3</v>
      </c>
      <c r="C1958" s="926">
        <v>1</v>
      </c>
      <c r="D1958" s="920">
        <v>1</v>
      </c>
    </row>
    <row r="1959" spans="1:4" x14ac:dyDescent="0.25">
      <c r="A1959" s="917">
        <v>42599</v>
      </c>
      <c r="B1959" s="926">
        <v>2</v>
      </c>
      <c r="C1959" s="926">
        <v>2</v>
      </c>
      <c r="D1959" s="920">
        <v>2</v>
      </c>
    </row>
    <row r="1960" spans="1:4" x14ac:dyDescent="0.25">
      <c r="A1960" s="917">
        <v>42599</v>
      </c>
      <c r="B1960" s="926">
        <v>1</v>
      </c>
      <c r="C1960" s="926">
        <v>1</v>
      </c>
      <c r="D1960" s="920">
        <v>1</v>
      </c>
    </row>
    <row r="1961" spans="1:4" x14ac:dyDescent="0.25">
      <c r="A1961" s="917">
        <v>42600</v>
      </c>
      <c r="B1961" s="926">
        <v>4</v>
      </c>
      <c r="C1961" s="926">
        <v>0</v>
      </c>
      <c r="D1961" s="920">
        <v>0</v>
      </c>
    </row>
    <row r="1962" spans="1:4" x14ac:dyDescent="0.25">
      <c r="A1962" s="917">
        <v>42601</v>
      </c>
      <c r="B1962" s="926">
        <v>3</v>
      </c>
      <c r="C1962" s="926">
        <v>0</v>
      </c>
      <c r="D1962" s="920">
        <v>0</v>
      </c>
    </row>
    <row r="1963" spans="1:4" x14ac:dyDescent="0.25">
      <c r="A1963" s="917">
        <v>42602</v>
      </c>
      <c r="B1963" s="926">
        <v>2</v>
      </c>
      <c r="C1963" s="926">
        <v>3</v>
      </c>
      <c r="D1963" s="920">
        <v>3</v>
      </c>
    </row>
    <row r="1964" spans="1:4" x14ac:dyDescent="0.25">
      <c r="A1964" s="917">
        <v>42602</v>
      </c>
      <c r="B1964" s="926">
        <v>1</v>
      </c>
      <c r="C1964" s="926">
        <v>1</v>
      </c>
      <c r="D1964" s="920">
        <v>1</v>
      </c>
    </row>
    <row r="1965" spans="1:4" x14ac:dyDescent="0.25">
      <c r="A1965" s="917">
        <v>42603</v>
      </c>
      <c r="B1965" s="926">
        <v>4</v>
      </c>
      <c r="C1965" s="926">
        <v>0</v>
      </c>
      <c r="D1965" s="920">
        <v>0</v>
      </c>
    </row>
    <row r="1966" spans="1:4" x14ac:dyDescent="0.25">
      <c r="A1966" s="917">
        <v>42604</v>
      </c>
      <c r="B1966" s="926">
        <v>3</v>
      </c>
      <c r="C1966" s="926">
        <v>0</v>
      </c>
      <c r="D1966" s="920">
        <v>0</v>
      </c>
    </row>
    <row r="1967" spans="1:4" x14ac:dyDescent="0.25">
      <c r="A1967" s="917">
        <v>42605</v>
      </c>
      <c r="B1967" s="926">
        <v>2</v>
      </c>
      <c r="C1967" s="926">
        <v>0</v>
      </c>
      <c r="D1967" s="920">
        <v>0</v>
      </c>
    </row>
    <row r="1968" spans="1:4" x14ac:dyDescent="0.25">
      <c r="A1968" s="917">
        <v>42605</v>
      </c>
      <c r="B1968" s="926">
        <v>1</v>
      </c>
      <c r="C1968" s="926">
        <v>0</v>
      </c>
      <c r="D1968" s="920">
        <v>0</v>
      </c>
    </row>
    <row r="1969" spans="1:4" x14ac:dyDescent="0.25">
      <c r="A1969" s="917">
        <v>42606</v>
      </c>
      <c r="B1969" s="926">
        <v>4</v>
      </c>
      <c r="C1969" s="926">
        <v>0</v>
      </c>
      <c r="D1969" s="920">
        <v>0</v>
      </c>
    </row>
    <row r="1970" spans="1:4" x14ac:dyDescent="0.25">
      <c r="A1970" s="917">
        <v>42607</v>
      </c>
      <c r="B1970" s="926">
        <v>3</v>
      </c>
      <c r="C1970" s="926">
        <v>0</v>
      </c>
      <c r="D1970" s="920">
        <v>0</v>
      </c>
    </row>
    <row r="1971" spans="1:4" x14ac:dyDescent="0.25">
      <c r="A1971" s="917">
        <v>42608</v>
      </c>
      <c r="B1971" s="926">
        <v>2</v>
      </c>
      <c r="C1971" s="926">
        <v>1</v>
      </c>
      <c r="D1971" s="920">
        <v>1</v>
      </c>
    </row>
    <row r="1972" spans="1:4" x14ac:dyDescent="0.25">
      <c r="A1972" s="917">
        <v>42608</v>
      </c>
      <c r="B1972" s="926">
        <v>1</v>
      </c>
      <c r="C1972" s="926">
        <v>0</v>
      </c>
      <c r="D1972" s="920">
        <v>0</v>
      </c>
    </row>
    <row r="1973" spans="1:4" x14ac:dyDescent="0.25">
      <c r="A1973" s="917">
        <v>42609</v>
      </c>
      <c r="B1973" s="926">
        <v>4</v>
      </c>
      <c r="C1973" s="926">
        <v>0</v>
      </c>
      <c r="D1973" s="920">
        <v>0</v>
      </c>
    </row>
    <row r="1974" spans="1:4" x14ac:dyDescent="0.25">
      <c r="A1974" s="917">
        <v>42610</v>
      </c>
      <c r="B1974" s="926">
        <v>3</v>
      </c>
      <c r="C1974" s="926">
        <v>0</v>
      </c>
      <c r="D1974" s="920">
        <v>0</v>
      </c>
    </row>
    <row r="1975" spans="1:4" x14ac:dyDescent="0.25">
      <c r="A1975" s="917">
        <v>42611</v>
      </c>
      <c r="B1975" s="926">
        <v>2</v>
      </c>
      <c r="C1975" s="926">
        <v>0</v>
      </c>
      <c r="D1975" s="920">
        <v>0</v>
      </c>
    </row>
    <row r="1976" spans="1:4" x14ac:dyDescent="0.25">
      <c r="A1976" s="917">
        <v>42611</v>
      </c>
      <c r="B1976" s="926">
        <v>1</v>
      </c>
      <c r="C1976" s="926">
        <v>0</v>
      </c>
      <c r="D1976" s="920">
        <v>0</v>
      </c>
    </row>
    <row r="1977" spans="1:4" x14ac:dyDescent="0.25">
      <c r="A1977" s="917">
        <v>42612</v>
      </c>
      <c r="B1977" s="926">
        <v>4</v>
      </c>
      <c r="C1977" s="926">
        <v>0</v>
      </c>
      <c r="D1977" s="920">
        <v>0</v>
      </c>
    </row>
    <row r="1978" spans="1:4" x14ac:dyDescent="0.25">
      <c r="A1978" s="917">
        <v>42613</v>
      </c>
      <c r="B1978" s="926">
        <v>3</v>
      </c>
      <c r="C1978" s="926">
        <v>1</v>
      </c>
      <c r="D1978" s="920">
        <v>1</v>
      </c>
    </row>
    <row r="1979" spans="1:4" x14ac:dyDescent="0.25">
      <c r="A1979" s="917">
        <v>42614</v>
      </c>
      <c r="B1979" s="926">
        <v>2</v>
      </c>
      <c r="C1979" s="926">
        <v>0</v>
      </c>
      <c r="D1979" s="920">
        <v>0</v>
      </c>
    </row>
    <row r="1980" spans="1:4" x14ac:dyDescent="0.25">
      <c r="A1980" s="917">
        <v>42614</v>
      </c>
      <c r="B1980" s="926">
        <v>1</v>
      </c>
      <c r="C1980" s="926">
        <v>0</v>
      </c>
      <c r="D1980" s="920">
        <v>0</v>
      </c>
    </row>
    <row r="1981" spans="1:4" x14ac:dyDescent="0.25">
      <c r="A1981" s="917">
        <v>42619</v>
      </c>
      <c r="B1981" s="926">
        <v>4</v>
      </c>
      <c r="C1981" s="926">
        <v>0</v>
      </c>
      <c r="D1981" s="920">
        <v>0</v>
      </c>
    </row>
    <row r="1982" spans="1:4" x14ac:dyDescent="0.25">
      <c r="A1982" s="917">
        <v>42620</v>
      </c>
      <c r="B1982" s="926">
        <v>3</v>
      </c>
      <c r="C1982" s="926">
        <v>0</v>
      </c>
      <c r="D1982" s="920">
        <v>0</v>
      </c>
    </row>
    <row r="1983" spans="1:4" x14ac:dyDescent="0.25">
      <c r="A1983" s="917">
        <v>42621</v>
      </c>
      <c r="B1983" s="926">
        <v>2</v>
      </c>
      <c r="C1983" s="926">
        <v>0</v>
      </c>
      <c r="D1983" s="920">
        <v>0</v>
      </c>
    </row>
    <row r="1984" spans="1:4" x14ac:dyDescent="0.25">
      <c r="A1984" s="917">
        <v>42621</v>
      </c>
      <c r="B1984" s="926">
        <v>1</v>
      </c>
      <c r="C1984" s="926">
        <v>0</v>
      </c>
      <c r="D1984" s="920">
        <v>0</v>
      </c>
    </row>
    <row r="1985" spans="1:5" x14ac:dyDescent="0.25">
      <c r="A1985" s="917">
        <v>42625</v>
      </c>
      <c r="B1985" s="926">
        <v>4</v>
      </c>
      <c r="C1985" s="926">
        <v>0</v>
      </c>
      <c r="D1985" s="920">
        <v>0</v>
      </c>
    </row>
    <row r="1986" spans="1:5" x14ac:dyDescent="0.25">
      <c r="A1986" s="917">
        <v>42627</v>
      </c>
      <c r="B1986" s="926">
        <v>3</v>
      </c>
      <c r="C1986" s="926">
        <v>0</v>
      </c>
      <c r="D1986" s="920">
        <v>0</v>
      </c>
    </row>
    <row r="1987" spans="1:5" x14ac:dyDescent="0.25">
      <c r="A1987" s="917">
        <v>42628</v>
      </c>
      <c r="B1987" s="926">
        <v>2</v>
      </c>
      <c r="C1987" s="926">
        <v>0</v>
      </c>
      <c r="D1987" s="920">
        <v>0</v>
      </c>
    </row>
    <row r="1988" spans="1:5" x14ac:dyDescent="0.25">
      <c r="A1988" s="919">
        <v>42628</v>
      </c>
      <c r="B1988" s="925">
        <v>1</v>
      </c>
      <c r="C1988" s="925">
        <v>0</v>
      </c>
      <c r="D1988" s="927">
        <v>0</v>
      </c>
      <c r="E1988" s="70">
        <f>SUM(D1817:D1988)</f>
        <v>215</v>
      </c>
    </row>
    <row r="1989" spans="1:5" x14ac:dyDescent="0.25">
      <c r="A1989" s="933">
        <v>42856</v>
      </c>
      <c r="B1989" s="934">
        <v>4</v>
      </c>
      <c r="C1989" s="934">
        <v>0</v>
      </c>
      <c r="D1989" s="934">
        <v>0</v>
      </c>
    </row>
    <row r="1990" spans="1:5" x14ac:dyDescent="0.25">
      <c r="A1990" s="933">
        <v>42857</v>
      </c>
      <c r="B1990" s="934">
        <v>3</v>
      </c>
      <c r="C1990" s="934">
        <v>1</v>
      </c>
      <c r="D1990" s="934">
        <v>1</v>
      </c>
    </row>
    <row r="1991" spans="1:5" x14ac:dyDescent="0.25">
      <c r="A1991" s="933">
        <v>42858</v>
      </c>
      <c r="B1991" s="934">
        <v>2</v>
      </c>
      <c r="C1991" s="934">
        <v>0</v>
      </c>
      <c r="D1991" s="934">
        <v>0</v>
      </c>
    </row>
    <row r="1992" spans="1:5" x14ac:dyDescent="0.25">
      <c r="A1992" s="933">
        <v>42858</v>
      </c>
      <c r="B1992" s="934">
        <v>1</v>
      </c>
      <c r="C1992" s="934">
        <v>0</v>
      </c>
      <c r="D1992" s="934">
        <v>0</v>
      </c>
    </row>
    <row r="1993" spans="1:5" x14ac:dyDescent="0.25">
      <c r="A1993" s="933">
        <v>42859</v>
      </c>
      <c r="B1993" s="934">
        <v>4</v>
      </c>
      <c r="C1993" s="934">
        <v>0</v>
      </c>
      <c r="D1993" s="934">
        <v>0</v>
      </c>
    </row>
    <row r="1994" spans="1:5" x14ac:dyDescent="0.25">
      <c r="A1994" s="933">
        <v>42860</v>
      </c>
      <c r="B1994" s="934">
        <v>3</v>
      </c>
      <c r="C1994" s="934">
        <v>0</v>
      </c>
      <c r="D1994" s="934">
        <v>0</v>
      </c>
    </row>
    <row r="1995" spans="1:5" x14ac:dyDescent="0.25">
      <c r="A1995" s="933">
        <v>42861</v>
      </c>
      <c r="B1995" s="934">
        <v>2</v>
      </c>
      <c r="C1995" s="934">
        <v>0</v>
      </c>
      <c r="D1995" s="934">
        <v>0</v>
      </c>
    </row>
    <row r="1996" spans="1:5" x14ac:dyDescent="0.25">
      <c r="A1996" s="933">
        <v>42861</v>
      </c>
      <c r="B1996" s="934">
        <v>1</v>
      </c>
      <c r="C1996" s="934">
        <v>1</v>
      </c>
      <c r="D1996" s="934">
        <v>1</v>
      </c>
    </row>
    <row r="1997" spans="1:5" x14ac:dyDescent="0.25">
      <c r="A1997" s="933">
        <v>42862</v>
      </c>
      <c r="B1997" s="934">
        <v>4</v>
      </c>
      <c r="C1997" s="934">
        <v>0</v>
      </c>
      <c r="D1997" s="934">
        <v>0</v>
      </c>
    </row>
    <row r="1998" spans="1:5" x14ac:dyDescent="0.25">
      <c r="A1998" s="933">
        <v>42863</v>
      </c>
      <c r="B1998" s="934">
        <v>3</v>
      </c>
      <c r="C1998" s="934">
        <v>0</v>
      </c>
      <c r="D1998" s="934">
        <v>0</v>
      </c>
    </row>
    <row r="1999" spans="1:5" x14ac:dyDescent="0.25">
      <c r="A1999" s="933">
        <v>42864</v>
      </c>
      <c r="B1999" s="934">
        <v>2</v>
      </c>
      <c r="C1999" s="934">
        <v>0</v>
      </c>
      <c r="D1999" s="934">
        <v>0</v>
      </c>
    </row>
    <row r="2000" spans="1:5" x14ac:dyDescent="0.25">
      <c r="A2000" s="933">
        <v>42864</v>
      </c>
      <c r="B2000" s="934">
        <v>1</v>
      </c>
      <c r="C2000" s="934">
        <v>0</v>
      </c>
      <c r="D2000" s="934">
        <v>0</v>
      </c>
    </row>
    <row r="2001" spans="1:4" x14ac:dyDescent="0.25">
      <c r="A2001" s="933">
        <v>42865</v>
      </c>
      <c r="B2001" s="934">
        <v>4</v>
      </c>
      <c r="C2001" s="934">
        <v>0</v>
      </c>
      <c r="D2001" s="934">
        <v>0</v>
      </c>
    </row>
    <row r="2002" spans="1:4" x14ac:dyDescent="0.25">
      <c r="A2002" s="933">
        <v>42866</v>
      </c>
      <c r="B2002" s="934">
        <v>3</v>
      </c>
      <c r="C2002" s="934">
        <v>0</v>
      </c>
      <c r="D2002" s="934">
        <v>0</v>
      </c>
    </row>
    <row r="2003" spans="1:4" x14ac:dyDescent="0.25">
      <c r="A2003" s="933">
        <v>42867</v>
      </c>
      <c r="B2003" s="934">
        <v>2</v>
      </c>
      <c r="C2003" s="934">
        <v>0</v>
      </c>
      <c r="D2003" s="934">
        <v>0</v>
      </c>
    </row>
    <row r="2004" spans="1:4" x14ac:dyDescent="0.25">
      <c r="A2004" s="933">
        <v>42867</v>
      </c>
      <c r="B2004" s="934">
        <v>1</v>
      </c>
      <c r="C2004" s="934">
        <v>0</v>
      </c>
      <c r="D2004" s="934">
        <v>0</v>
      </c>
    </row>
    <row r="2005" spans="1:4" x14ac:dyDescent="0.25">
      <c r="A2005" s="933">
        <v>42868</v>
      </c>
      <c r="B2005" s="934">
        <v>4</v>
      </c>
      <c r="C2005" s="934">
        <v>0</v>
      </c>
      <c r="D2005" s="934">
        <v>0</v>
      </c>
    </row>
    <row r="2006" spans="1:4" x14ac:dyDescent="0.25">
      <c r="A2006" s="933">
        <v>42869</v>
      </c>
      <c r="B2006" s="934">
        <v>3</v>
      </c>
      <c r="C2006" s="934">
        <v>0</v>
      </c>
      <c r="D2006" s="934">
        <v>0</v>
      </c>
    </row>
    <row r="2007" spans="1:4" x14ac:dyDescent="0.25">
      <c r="A2007" s="933">
        <v>42870</v>
      </c>
      <c r="B2007" s="934">
        <v>2</v>
      </c>
      <c r="C2007" s="934">
        <v>0</v>
      </c>
      <c r="D2007" s="934">
        <v>0</v>
      </c>
    </row>
    <row r="2008" spans="1:4" x14ac:dyDescent="0.25">
      <c r="A2008" s="933">
        <v>42870</v>
      </c>
      <c r="B2008" s="934">
        <v>1</v>
      </c>
      <c r="C2008" s="934">
        <v>0</v>
      </c>
      <c r="D2008" s="934">
        <v>0</v>
      </c>
    </row>
    <row r="2009" spans="1:4" x14ac:dyDescent="0.25">
      <c r="A2009" s="933">
        <v>42871</v>
      </c>
      <c r="B2009" s="934">
        <v>4</v>
      </c>
      <c r="C2009" s="934">
        <v>1</v>
      </c>
      <c r="D2009" s="934">
        <v>0</v>
      </c>
    </row>
    <row r="2010" spans="1:4" x14ac:dyDescent="0.25">
      <c r="A2010" s="933">
        <v>42872</v>
      </c>
      <c r="B2010" s="934">
        <v>3</v>
      </c>
      <c r="C2010" s="934">
        <v>0</v>
      </c>
      <c r="D2010" s="934">
        <v>0</v>
      </c>
    </row>
    <row r="2011" spans="1:4" x14ac:dyDescent="0.25">
      <c r="A2011" s="933">
        <v>42873</v>
      </c>
      <c r="B2011" s="934">
        <v>2</v>
      </c>
      <c r="C2011" s="934">
        <v>0</v>
      </c>
      <c r="D2011" s="934">
        <v>0</v>
      </c>
    </row>
    <row r="2012" spans="1:4" x14ac:dyDescent="0.25">
      <c r="A2012" s="933">
        <v>42873</v>
      </c>
      <c r="B2012" s="934">
        <v>1</v>
      </c>
      <c r="C2012" s="934">
        <v>0</v>
      </c>
      <c r="D2012" s="934">
        <v>0</v>
      </c>
    </row>
    <row r="2013" spans="1:4" x14ac:dyDescent="0.25">
      <c r="A2013" s="933">
        <v>42874</v>
      </c>
      <c r="B2013" s="934">
        <v>4</v>
      </c>
      <c r="C2013" s="934">
        <v>1</v>
      </c>
      <c r="D2013" s="934">
        <v>0</v>
      </c>
    </row>
    <row r="2014" spans="1:4" x14ac:dyDescent="0.25">
      <c r="A2014" s="933">
        <v>42875</v>
      </c>
      <c r="B2014" s="934">
        <v>3</v>
      </c>
      <c r="C2014" s="934">
        <v>0</v>
      </c>
      <c r="D2014" s="934">
        <v>0</v>
      </c>
    </row>
    <row r="2015" spans="1:4" x14ac:dyDescent="0.25">
      <c r="A2015" s="933">
        <v>42876</v>
      </c>
      <c r="B2015" s="934">
        <v>2</v>
      </c>
      <c r="C2015" s="934">
        <v>0</v>
      </c>
      <c r="D2015" s="934">
        <v>0</v>
      </c>
    </row>
    <row r="2016" spans="1:4" x14ac:dyDescent="0.25">
      <c r="A2016" s="933">
        <v>42876</v>
      </c>
      <c r="B2016" s="934">
        <v>1</v>
      </c>
      <c r="C2016" s="934">
        <v>1</v>
      </c>
      <c r="D2016" s="934">
        <v>0</v>
      </c>
    </row>
    <row r="2017" spans="1:4" x14ac:dyDescent="0.25">
      <c r="A2017" s="933">
        <v>42877</v>
      </c>
      <c r="B2017" s="934">
        <v>4</v>
      </c>
      <c r="C2017" s="934">
        <v>0</v>
      </c>
      <c r="D2017" s="934">
        <v>0</v>
      </c>
    </row>
    <row r="2018" spans="1:4" x14ac:dyDescent="0.25">
      <c r="A2018" s="933">
        <v>42878</v>
      </c>
      <c r="B2018" s="934">
        <v>3</v>
      </c>
      <c r="C2018" s="934">
        <v>0</v>
      </c>
      <c r="D2018" s="934">
        <v>0</v>
      </c>
    </row>
    <row r="2019" spans="1:4" x14ac:dyDescent="0.25">
      <c r="A2019" s="933">
        <v>42879</v>
      </c>
      <c r="B2019" s="934">
        <v>2</v>
      </c>
      <c r="C2019" s="934">
        <v>0</v>
      </c>
      <c r="D2019" s="934">
        <v>0</v>
      </c>
    </row>
    <row r="2020" spans="1:4" x14ac:dyDescent="0.25">
      <c r="A2020" s="933">
        <v>42879</v>
      </c>
      <c r="B2020" s="934">
        <v>1</v>
      </c>
      <c r="C2020" s="934">
        <v>0</v>
      </c>
      <c r="D2020" s="934">
        <v>0</v>
      </c>
    </row>
    <row r="2021" spans="1:4" x14ac:dyDescent="0.25">
      <c r="A2021" s="933">
        <v>42880</v>
      </c>
      <c r="B2021" s="934">
        <v>4</v>
      </c>
      <c r="C2021" s="934">
        <v>0</v>
      </c>
      <c r="D2021" s="934">
        <v>0</v>
      </c>
    </row>
    <row r="2022" spans="1:4" x14ac:dyDescent="0.25">
      <c r="A2022" s="933">
        <v>42881</v>
      </c>
      <c r="B2022" s="934">
        <v>3</v>
      </c>
      <c r="C2022" s="934">
        <v>0</v>
      </c>
      <c r="D2022" s="934">
        <v>0</v>
      </c>
    </row>
    <row r="2023" spans="1:4" x14ac:dyDescent="0.25">
      <c r="A2023" s="933">
        <v>42882</v>
      </c>
      <c r="B2023" s="934">
        <v>2</v>
      </c>
      <c r="C2023" s="934">
        <v>0</v>
      </c>
      <c r="D2023" s="934">
        <v>0</v>
      </c>
    </row>
    <row r="2024" spans="1:4" x14ac:dyDescent="0.25">
      <c r="A2024" s="933">
        <v>42882</v>
      </c>
      <c r="B2024" s="934">
        <v>1</v>
      </c>
      <c r="C2024" s="934">
        <v>0</v>
      </c>
      <c r="D2024" s="934">
        <v>0</v>
      </c>
    </row>
    <row r="2025" spans="1:4" x14ac:dyDescent="0.25">
      <c r="A2025" s="933">
        <v>42883</v>
      </c>
      <c r="B2025" s="934">
        <v>4</v>
      </c>
      <c r="C2025" s="934">
        <v>0</v>
      </c>
      <c r="D2025" s="934">
        <v>0</v>
      </c>
    </row>
    <row r="2026" spans="1:4" x14ac:dyDescent="0.25">
      <c r="A2026" s="933">
        <v>42884</v>
      </c>
      <c r="B2026" s="934">
        <v>3</v>
      </c>
      <c r="C2026" s="934">
        <v>0</v>
      </c>
      <c r="D2026" s="934">
        <v>0</v>
      </c>
    </row>
    <row r="2027" spans="1:4" x14ac:dyDescent="0.25">
      <c r="A2027" s="933">
        <v>42885</v>
      </c>
      <c r="B2027" s="934">
        <v>2</v>
      </c>
      <c r="C2027" s="934">
        <v>0</v>
      </c>
      <c r="D2027" s="934">
        <v>0</v>
      </c>
    </row>
    <row r="2028" spans="1:4" x14ac:dyDescent="0.25">
      <c r="A2028" s="933">
        <v>42885</v>
      </c>
      <c r="B2028" s="934">
        <v>1</v>
      </c>
      <c r="C2028" s="934">
        <v>1</v>
      </c>
      <c r="D2028" s="934">
        <v>0</v>
      </c>
    </row>
    <row r="2029" spans="1:4" x14ac:dyDescent="0.25">
      <c r="A2029" s="933">
        <v>42886</v>
      </c>
      <c r="B2029" s="934">
        <v>4</v>
      </c>
      <c r="C2029" s="934">
        <v>0</v>
      </c>
      <c r="D2029" s="934">
        <v>0</v>
      </c>
    </row>
    <row r="2030" spans="1:4" x14ac:dyDescent="0.25">
      <c r="A2030" s="933">
        <v>42887</v>
      </c>
      <c r="B2030" s="934">
        <v>3</v>
      </c>
      <c r="C2030" s="934">
        <v>1</v>
      </c>
      <c r="D2030" s="934">
        <v>0</v>
      </c>
    </row>
    <row r="2031" spans="1:4" x14ac:dyDescent="0.25">
      <c r="A2031" s="933">
        <v>42888</v>
      </c>
      <c r="B2031" s="934">
        <v>2</v>
      </c>
      <c r="C2031" s="934">
        <v>2</v>
      </c>
      <c r="D2031" s="934">
        <v>2</v>
      </c>
    </row>
    <row r="2032" spans="1:4" x14ac:dyDescent="0.25">
      <c r="A2032" s="933">
        <v>42888</v>
      </c>
      <c r="B2032" s="934">
        <v>1</v>
      </c>
      <c r="C2032" s="934">
        <v>1</v>
      </c>
      <c r="D2032" s="934">
        <v>0</v>
      </c>
    </row>
    <row r="2033" spans="1:4" x14ac:dyDescent="0.25">
      <c r="A2033" s="933">
        <v>42889</v>
      </c>
      <c r="B2033" s="934">
        <v>4</v>
      </c>
      <c r="C2033" s="934">
        <v>2</v>
      </c>
      <c r="D2033" s="934">
        <v>0</v>
      </c>
    </row>
    <row r="2034" spans="1:4" x14ac:dyDescent="0.25">
      <c r="A2034" s="933">
        <v>42890</v>
      </c>
      <c r="B2034" s="934">
        <v>3</v>
      </c>
      <c r="C2034" s="934">
        <v>0</v>
      </c>
      <c r="D2034" s="934">
        <v>0</v>
      </c>
    </row>
    <row r="2035" spans="1:4" x14ac:dyDescent="0.25">
      <c r="A2035" s="933">
        <v>42891</v>
      </c>
      <c r="B2035" s="934">
        <v>2</v>
      </c>
      <c r="C2035" s="934">
        <v>2</v>
      </c>
      <c r="D2035" s="934">
        <v>1</v>
      </c>
    </row>
    <row r="2036" spans="1:4" x14ac:dyDescent="0.25">
      <c r="A2036" s="933">
        <v>42891</v>
      </c>
      <c r="B2036" s="934">
        <v>1</v>
      </c>
      <c r="C2036" s="934">
        <v>0</v>
      </c>
      <c r="D2036" s="934">
        <v>0</v>
      </c>
    </row>
    <row r="2037" spans="1:4" x14ac:dyDescent="0.25">
      <c r="A2037" s="933">
        <v>42892</v>
      </c>
      <c r="B2037" s="934">
        <v>4</v>
      </c>
      <c r="C2037" s="934">
        <v>0</v>
      </c>
      <c r="D2037" s="934">
        <v>0</v>
      </c>
    </row>
    <row r="2038" spans="1:4" x14ac:dyDescent="0.25">
      <c r="A2038" s="933">
        <v>42893</v>
      </c>
      <c r="B2038" s="934">
        <v>3</v>
      </c>
      <c r="C2038" s="934">
        <v>1</v>
      </c>
      <c r="D2038" s="934">
        <v>0</v>
      </c>
    </row>
    <row r="2039" spans="1:4" x14ac:dyDescent="0.25">
      <c r="A2039" s="933">
        <v>42894</v>
      </c>
      <c r="B2039" s="934">
        <v>2</v>
      </c>
      <c r="C2039" s="934">
        <v>1</v>
      </c>
      <c r="D2039" s="934">
        <v>0</v>
      </c>
    </row>
    <row r="2040" spans="1:4" x14ac:dyDescent="0.25">
      <c r="A2040" s="933">
        <v>42894</v>
      </c>
      <c r="B2040" s="934">
        <v>1</v>
      </c>
      <c r="C2040" s="934">
        <v>1</v>
      </c>
      <c r="D2040" s="934">
        <v>1</v>
      </c>
    </row>
    <row r="2041" spans="1:4" x14ac:dyDescent="0.25">
      <c r="A2041" s="933">
        <v>42895</v>
      </c>
      <c r="B2041" s="934">
        <v>4</v>
      </c>
      <c r="C2041" s="934">
        <v>0</v>
      </c>
      <c r="D2041" s="934">
        <v>0</v>
      </c>
    </row>
    <row r="2042" spans="1:4" x14ac:dyDescent="0.25">
      <c r="A2042" s="933">
        <v>42896</v>
      </c>
      <c r="B2042" s="934">
        <v>3</v>
      </c>
      <c r="C2042" s="934">
        <v>2</v>
      </c>
      <c r="D2042" s="934">
        <v>2</v>
      </c>
    </row>
    <row r="2043" spans="1:4" x14ac:dyDescent="0.25">
      <c r="A2043" s="933">
        <v>42897</v>
      </c>
      <c r="B2043" s="934">
        <v>2</v>
      </c>
      <c r="C2043" s="934">
        <v>0</v>
      </c>
      <c r="D2043" s="934">
        <v>0</v>
      </c>
    </row>
    <row r="2044" spans="1:4" x14ac:dyDescent="0.25">
      <c r="A2044" s="933">
        <v>42897</v>
      </c>
      <c r="B2044" s="934">
        <v>1</v>
      </c>
      <c r="C2044" s="934">
        <v>0</v>
      </c>
      <c r="D2044" s="934">
        <v>0</v>
      </c>
    </row>
    <row r="2045" spans="1:4" x14ac:dyDescent="0.25">
      <c r="A2045" s="933">
        <v>42898</v>
      </c>
      <c r="B2045" s="934">
        <v>4</v>
      </c>
      <c r="C2045" s="934">
        <v>0</v>
      </c>
      <c r="D2045" s="934">
        <v>0</v>
      </c>
    </row>
    <row r="2046" spans="1:4" x14ac:dyDescent="0.25">
      <c r="A2046" s="933">
        <v>42899</v>
      </c>
      <c r="B2046" s="934">
        <v>3</v>
      </c>
      <c r="C2046" s="934">
        <v>0</v>
      </c>
      <c r="D2046" s="934">
        <v>0</v>
      </c>
    </row>
    <row r="2047" spans="1:4" x14ac:dyDescent="0.25">
      <c r="A2047" s="933">
        <v>42900</v>
      </c>
      <c r="B2047" s="934">
        <v>2</v>
      </c>
      <c r="C2047" s="934">
        <v>0</v>
      </c>
      <c r="D2047" s="934">
        <v>0</v>
      </c>
    </row>
    <row r="2048" spans="1:4" x14ac:dyDescent="0.25">
      <c r="A2048" s="933">
        <v>42900</v>
      </c>
      <c r="B2048" s="934">
        <v>1</v>
      </c>
      <c r="C2048" s="934">
        <v>1</v>
      </c>
      <c r="D2048" s="934">
        <v>1</v>
      </c>
    </row>
    <row r="2049" spans="1:4" x14ac:dyDescent="0.25">
      <c r="A2049" s="933">
        <v>42901</v>
      </c>
      <c r="B2049" s="934">
        <v>4</v>
      </c>
      <c r="C2049" s="934">
        <v>1</v>
      </c>
      <c r="D2049" s="934">
        <v>1</v>
      </c>
    </row>
    <row r="2050" spans="1:4" x14ac:dyDescent="0.25">
      <c r="A2050" s="933">
        <v>42902</v>
      </c>
      <c r="B2050" s="934">
        <v>3</v>
      </c>
      <c r="C2050" s="934">
        <v>1</v>
      </c>
      <c r="D2050" s="934">
        <v>1</v>
      </c>
    </row>
    <row r="2051" spans="1:4" x14ac:dyDescent="0.25">
      <c r="A2051" s="933">
        <v>42902</v>
      </c>
      <c r="B2051" s="934">
        <v>2</v>
      </c>
      <c r="C2051" s="934">
        <v>0</v>
      </c>
      <c r="D2051" s="934">
        <v>0</v>
      </c>
    </row>
    <row r="2052" spans="1:4" x14ac:dyDescent="0.25">
      <c r="A2052" s="933">
        <v>42903</v>
      </c>
      <c r="B2052" s="934">
        <v>1</v>
      </c>
      <c r="C2052" s="934">
        <v>1</v>
      </c>
      <c r="D2052" s="934">
        <v>1</v>
      </c>
    </row>
    <row r="2053" spans="1:4" x14ac:dyDescent="0.25">
      <c r="A2053" s="933">
        <v>42904</v>
      </c>
      <c r="B2053" s="934">
        <v>4</v>
      </c>
      <c r="C2053" s="934">
        <v>0</v>
      </c>
      <c r="D2053" s="934">
        <v>0</v>
      </c>
    </row>
    <row r="2054" spans="1:4" x14ac:dyDescent="0.25">
      <c r="A2054" s="933">
        <v>42905</v>
      </c>
      <c r="B2054" s="934">
        <v>3</v>
      </c>
      <c r="C2054" s="934">
        <v>1</v>
      </c>
      <c r="D2054" s="934">
        <v>1</v>
      </c>
    </row>
    <row r="2055" spans="1:4" x14ac:dyDescent="0.25">
      <c r="A2055" s="933">
        <v>42906</v>
      </c>
      <c r="B2055" s="934">
        <v>2</v>
      </c>
      <c r="C2055" s="934">
        <v>0</v>
      </c>
      <c r="D2055" s="934">
        <v>0</v>
      </c>
    </row>
    <row r="2056" spans="1:4" x14ac:dyDescent="0.25">
      <c r="A2056" s="933">
        <v>42906</v>
      </c>
      <c r="B2056" s="934">
        <v>1</v>
      </c>
      <c r="C2056" s="934">
        <v>0</v>
      </c>
      <c r="D2056" s="934">
        <v>0</v>
      </c>
    </row>
    <row r="2057" spans="1:4" x14ac:dyDescent="0.25">
      <c r="A2057" s="933">
        <v>42907</v>
      </c>
      <c r="B2057" s="934">
        <v>4</v>
      </c>
      <c r="C2057" s="934">
        <v>1</v>
      </c>
      <c r="D2057" s="934">
        <v>0</v>
      </c>
    </row>
    <row r="2058" spans="1:4" x14ac:dyDescent="0.25">
      <c r="A2058" s="933">
        <v>42908</v>
      </c>
      <c r="B2058" s="934">
        <v>3</v>
      </c>
      <c r="C2058" s="934">
        <v>1</v>
      </c>
      <c r="D2058" s="934">
        <v>1</v>
      </c>
    </row>
    <row r="2059" spans="1:4" x14ac:dyDescent="0.25">
      <c r="A2059" s="933">
        <v>42909</v>
      </c>
      <c r="B2059" s="934">
        <v>2</v>
      </c>
      <c r="C2059" s="934">
        <v>0</v>
      </c>
      <c r="D2059" s="934">
        <v>0</v>
      </c>
    </row>
    <row r="2060" spans="1:4" x14ac:dyDescent="0.25">
      <c r="A2060" s="933">
        <v>42909</v>
      </c>
      <c r="B2060" s="934">
        <v>1</v>
      </c>
      <c r="C2060" s="934">
        <v>0</v>
      </c>
      <c r="D2060" s="934">
        <v>0</v>
      </c>
    </row>
    <row r="2061" spans="1:4" x14ac:dyDescent="0.25">
      <c r="A2061" s="933">
        <v>42910</v>
      </c>
      <c r="B2061" s="934">
        <v>4</v>
      </c>
      <c r="C2061" s="934">
        <v>0</v>
      </c>
      <c r="D2061" s="934">
        <v>0</v>
      </c>
    </row>
    <row r="2062" spans="1:4" x14ac:dyDescent="0.25">
      <c r="A2062" s="933">
        <v>42911</v>
      </c>
      <c r="B2062" s="934">
        <v>3</v>
      </c>
      <c r="C2062" s="934">
        <v>0</v>
      </c>
      <c r="D2062" s="934">
        <v>0</v>
      </c>
    </row>
    <row r="2063" spans="1:4" x14ac:dyDescent="0.25">
      <c r="A2063" s="933">
        <v>42912</v>
      </c>
      <c r="B2063" s="934">
        <v>2</v>
      </c>
      <c r="C2063" s="934">
        <v>0</v>
      </c>
      <c r="D2063" s="934">
        <v>0</v>
      </c>
    </row>
    <row r="2064" spans="1:4" x14ac:dyDescent="0.25">
      <c r="A2064" s="933">
        <v>42912</v>
      </c>
      <c r="B2064" s="934">
        <v>1</v>
      </c>
      <c r="C2064" s="934">
        <v>1</v>
      </c>
      <c r="D2064" s="934">
        <v>1</v>
      </c>
    </row>
    <row r="2065" spans="1:4" x14ac:dyDescent="0.25">
      <c r="A2065" s="933">
        <v>42913</v>
      </c>
      <c r="B2065" s="934">
        <v>4</v>
      </c>
      <c r="C2065" s="934">
        <v>1</v>
      </c>
      <c r="D2065" s="934">
        <v>0</v>
      </c>
    </row>
    <row r="2066" spans="1:4" x14ac:dyDescent="0.25">
      <c r="A2066" s="933">
        <v>42914</v>
      </c>
      <c r="B2066" s="934">
        <v>3</v>
      </c>
      <c r="C2066" s="934">
        <v>4</v>
      </c>
      <c r="D2066" s="934">
        <v>3</v>
      </c>
    </row>
    <row r="2067" spans="1:4" x14ac:dyDescent="0.25">
      <c r="A2067" s="933">
        <v>42915</v>
      </c>
      <c r="B2067" s="934">
        <v>2</v>
      </c>
      <c r="C2067" s="934">
        <v>0</v>
      </c>
      <c r="D2067" s="934">
        <v>0</v>
      </c>
    </row>
    <row r="2068" spans="1:4" x14ac:dyDescent="0.25">
      <c r="A2068" s="933">
        <v>42915</v>
      </c>
      <c r="B2068" s="934">
        <v>1</v>
      </c>
      <c r="C2068" s="934">
        <v>0</v>
      </c>
      <c r="D2068" s="934">
        <v>0</v>
      </c>
    </row>
    <row r="2069" spans="1:4" x14ac:dyDescent="0.25">
      <c r="A2069" s="933">
        <v>42916</v>
      </c>
      <c r="B2069" s="934">
        <v>4</v>
      </c>
      <c r="C2069" s="934">
        <v>0</v>
      </c>
      <c r="D2069" s="934">
        <v>0</v>
      </c>
    </row>
    <row r="2070" spans="1:4" x14ac:dyDescent="0.25">
      <c r="A2070" s="933">
        <v>42917</v>
      </c>
      <c r="B2070" s="934">
        <v>3</v>
      </c>
      <c r="C2070" s="934">
        <v>1</v>
      </c>
      <c r="D2070" s="934">
        <v>1</v>
      </c>
    </row>
    <row r="2071" spans="1:4" x14ac:dyDescent="0.25">
      <c r="A2071" s="933">
        <v>42918</v>
      </c>
      <c r="B2071" s="934">
        <v>2</v>
      </c>
      <c r="C2071" s="934">
        <v>2</v>
      </c>
      <c r="D2071" s="934">
        <v>1</v>
      </c>
    </row>
    <row r="2072" spans="1:4" x14ac:dyDescent="0.25">
      <c r="A2072" s="933">
        <v>42918</v>
      </c>
      <c r="B2072" s="934">
        <v>1</v>
      </c>
      <c r="C2072" s="934">
        <v>0</v>
      </c>
      <c r="D2072" s="934">
        <v>0</v>
      </c>
    </row>
    <row r="2073" spans="1:4" x14ac:dyDescent="0.25">
      <c r="A2073" s="933">
        <v>42919</v>
      </c>
      <c r="B2073" s="934">
        <v>4</v>
      </c>
      <c r="C2073" s="934">
        <v>1</v>
      </c>
      <c r="D2073" s="934">
        <v>0</v>
      </c>
    </row>
    <row r="2074" spans="1:4" x14ac:dyDescent="0.25">
      <c r="A2074" s="933">
        <v>42920</v>
      </c>
      <c r="B2074" s="934">
        <v>3</v>
      </c>
      <c r="C2074" s="934">
        <v>2</v>
      </c>
      <c r="D2074" s="934">
        <v>2</v>
      </c>
    </row>
    <row r="2075" spans="1:4" x14ac:dyDescent="0.25">
      <c r="A2075" s="933">
        <v>42921</v>
      </c>
      <c r="B2075" s="934">
        <v>2</v>
      </c>
      <c r="C2075" s="934">
        <v>4</v>
      </c>
      <c r="D2075" s="934">
        <v>3</v>
      </c>
    </row>
    <row r="2076" spans="1:4" x14ac:dyDescent="0.25">
      <c r="A2076" s="933">
        <v>42921</v>
      </c>
      <c r="B2076" s="934">
        <v>1</v>
      </c>
      <c r="C2076" s="934">
        <v>0</v>
      </c>
      <c r="D2076" s="934">
        <v>0</v>
      </c>
    </row>
    <row r="2077" spans="1:4" x14ac:dyDescent="0.25">
      <c r="A2077" s="933">
        <v>42922</v>
      </c>
      <c r="B2077" s="934">
        <v>4</v>
      </c>
      <c r="C2077" s="934">
        <v>0</v>
      </c>
      <c r="D2077" s="934">
        <v>0</v>
      </c>
    </row>
    <row r="2078" spans="1:4" x14ac:dyDescent="0.25">
      <c r="A2078" s="933">
        <v>42923</v>
      </c>
      <c r="B2078" s="934">
        <v>3</v>
      </c>
      <c r="C2078" s="934">
        <v>3</v>
      </c>
      <c r="D2078" s="934">
        <v>2</v>
      </c>
    </row>
    <row r="2079" spans="1:4" x14ac:dyDescent="0.25">
      <c r="A2079" s="933">
        <v>42924</v>
      </c>
      <c r="B2079" s="934">
        <v>2</v>
      </c>
      <c r="C2079" s="934">
        <v>4</v>
      </c>
      <c r="D2079" s="934">
        <v>4</v>
      </c>
    </row>
    <row r="2080" spans="1:4" x14ac:dyDescent="0.25">
      <c r="A2080" s="933">
        <v>42924</v>
      </c>
      <c r="B2080" s="934">
        <v>1</v>
      </c>
      <c r="C2080" s="934">
        <v>0</v>
      </c>
      <c r="D2080" s="934">
        <v>0</v>
      </c>
    </row>
    <row r="2081" spans="1:4" x14ac:dyDescent="0.25">
      <c r="A2081" s="933">
        <v>42925</v>
      </c>
      <c r="B2081" s="934">
        <v>4</v>
      </c>
      <c r="C2081" s="934">
        <v>0</v>
      </c>
      <c r="D2081" s="934">
        <v>0</v>
      </c>
    </row>
    <row r="2082" spans="1:4" x14ac:dyDescent="0.25">
      <c r="A2082" s="933">
        <v>42926</v>
      </c>
      <c r="B2082" s="934">
        <v>3</v>
      </c>
      <c r="C2082" s="934">
        <v>0</v>
      </c>
      <c r="D2082" s="934">
        <v>0</v>
      </c>
    </row>
    <row r="2083" spans="1:4" x14ac:dyDescent="0.25">
      <c r="A2083" s="933">
        <v>42927</v>
      </c>
      <c r="B2083" s="934">
        <v>2</v>
      </c>
      <c r="C2083" s="934">
        <v>3</v>
      </c>
      <c r="D2083" s="934">
        <v>3</v>
      </c>
    </row>
    <row r="2084" spans="1:4" x14ac:dyDescent="0.25">
      <c r="A2084" s="933">
        <v>42927</v>
      </c>
      <c r="B2084" s="934">
        <v>1</v>
      </c>
      <c r="C2084" s="934">
        <v>0</v>
      </c>
      <c r="D2084" s="934">
        <v>0</v>
      </c>
    </row>
    <row r="2085" spans="1:4" x14ac:dyDescent="0.25">
      <c r="A2085" s="933">
        <v>42928</v>
      </c>
      <c r="B2085" s="934">
        <v>4</v>
      </c>
      <c r="C2085" s="934">
        <v>1</v>
      </c>
      <c r="D2085" s="934">
        <v>0</v>
      </c>
    </row>
    <row r="2086" spans="1:4" x14ac:dyDescent="0.25">
      <c r="A2086" s="933">
        <v>42929</v>
      </c>
      <c r="B2086" s="934">
        <v>3</v>
      </c>
      <c r="C2086" s="934">
        <v>2</v>
      </c>
      <c r="D2086" s="934">
        <v>1</v>
      </c>
    </row>
    <row r="2087" spans="1:4" x14ac:dyDescent="0.25">
      <c r="A2087" s="933">
        <v>42930</v>
      </c>
      <c r="B2087" s="934">
        <v>2</v>
      </c>
      <c r="C2087" s="934">
        <v>0</v>
      </c>
      <c r="D2087" s="934">
        <v>0</v>
      </c>
    </row>
    <row r="2088" spans="1:4" x14ac:dyDescent="0.25">
      <c r="A2088" s="933">
        <v>42930</v>
      </c>
      <c r="B2088" s="934">
        <v>1</v>
      </c>
      <c r="C2088" s="934">
        <v>0</v>
      </c>
      <c r="D2088" s="934">
        <v>0</v>
      </c>
    </row>
    <row r="2089" spans="1:4" x14ac:dyDescent="0.25">
      <c r="A2089" s="933">
        <v>42931</v>
      </c>
      <c r="B2089" s="934">
        <v>4</v>
      </c>
      <c r="C2089" s="934">
        <v>0</v>
      </c>
      <c r="D2089" s="934">
        <v>0</v>
      </c>
    </row>
    <row r="2090" spans="1:4" x14ac:dyDescent="0.25">
      <c r="A2090" s="933">
        <v>42932</v>
      </c>
      <c r="B2090" s="934">
        <v>3</v>
      </c>
      <c r="C2090" s="934">
        <v>1</v>
      </c>
      <c r="D2090" s="934">
        <v>1</v>
      </c>
    </row>
    <row r="2091" spans="1:4" x14ac:dyDescent="0.25">
      <c r="A2091" s="933">
        <v>42933</v>
      </c>
      <c r="B2091" s="934">
        <v>2</v>
      </c>
      <c r="C2091" s="934">
        <v>2</v>
      </c>
      <c r="D2091" s="934">
        <v>2</v>
      </c>
    </row>
    <row r="2092" spans="1:4" x14ac:dyDescent="0.25">
      <c r="A2092" s="933">
        <v>42933</v>
      </c>
      <c r="B2092" s="934">
        <v>1</v>
      </c>
      <c r="C2092" s="934">
        <v>0</v>
      </c>
      <c r="D2092" s="934">
        <v>0</v>
      </c>
    </row>
    <row r="2093" spans="1:4" x14ac:dyDescent="0.25">
      <c r="A2093" s="933">
        <v>42934</v>
      </c>
      <c r="B2093" s="934">
        <v>4</v>
      </c>
      <c r="C2093" s="934">
        <v>0</v>
      </c>
      <c r="D2093" s="934">
        <v>0</v>
      </c>
    </row>
    <row r="2094" spans="1:4" x14ac:dyDescent="0.25">
      <c r="A2094" s="933">
        <v>42935</v>
      </c>
      <c r="B2094" s="934">
        <v>3</v>
      </c>
      <c r="C2094" s="934">
        <v>3</v>
      </c>
      <c r="D2094" s="934">
        <v>3</v>
      </c>
    </row>
    <row r="2095" spans="1:4" x14ac:dyDescent="0.25">
      <c r="A2095" s="933">
        <v>42936</v>
      </c>
      <c r="B2095" s="934">
        <v>2</v>
      </c>
      <c r="C2095" s="934">
        <v>4</v>
      </c>
      <c r="D2095" s="934">
        <v>3</v>
      </c>
    </row>
    <row r="2096" spans="1:4" x14ac:dyDescent="0.25">
      <c r="A2096" s="933">
        <v>42936</v>
      </c>
      <c r="B2096" s="934">
        <v>1</v>
      </c>
      <c r="C2096" s="934">
        <v>0</v>
      </c>
      <c r="D2096" s="934">
        <v>0</v>
      </c>
    </row>
    <row r="2097" spans="1:4" x14ac:dyDescent="0.25">
      <c r="A2097" s="933">
        <v>42937</v>
      </c>
      <c r="B2097" s="934">
        <v>4</v>
      </c>
      <c r="C2097" s="934">
        <v>0</v>
      </c>
      <c r="D2097" s="934">
        <v>0</v>
      </c>
    </row>
    <row r="2098" spans="1:4" x14ac:dyDescent="0.25">
      <c r="A2098" s="933">
        <v>42938</v>
      </c>
      <c r="B2098" s="934">
        <v>3</v>
      </c>
      <c r="C2098" s="934">
        <v>1</v>
      </c>
      <c r="D2098" s="934">
        <v>0</v>
      </c>
    </row>
    <row r="2099" spans="1:4" x14ac:dyDescent="0.25">
      <c r="A2099" s="933">
        <v>42939</v>
      </c>
      <c r="B2099" s="934">
        <v>2</v>
      </c>
      <c r="C2099" s="934">
        <v>7</v>
      </c>
      <c r="D2099" s="934">
        <v>7</v>
      </c>
    </row>
    <row r="2100" spans="1:4" x14ac:dyDescent="0.25">
      <c r="A2100" s="933">
        <v>42939</v>
      </c>
      <c r="B2100" s="934">
        <v>1</v>
      </c>
      <c r="C2100" s="934">
        <v>0</v>
      </c>
      <c r="D2100" s="934">
        <v>0</v>
      </c>
    </row>
    <row r="2101" spans="1:4" x14ac:dyDescent="0.25">
      <c r="A2101" s="933">
        <v>42940</v>
      </c>
      <c r="B2101" s="934">
        <v>4</v>
      </c>
      <c r="C2101" s="934">
        <v>3</v>
      </c>
      <c r="D2101" s="934">
        <v>2</v>
      </c>
    </row>
    <row r="2102" spans="1:4" x14ac:dyDescent="0.25">
      <c r="A2102" s="933">
        <v>42941</v>
      </c>
      <c r="B2102" s="934">
        <v>3</v>
      </c>
      <c r="C2102" s="934">
        <v>5</v>
      </c>
      <c r="D2102" s="934">
        <v>4</v>
      </c>
    </row>
    <row r="2103" spans="1:4" x14ac:dyDescent="0.25">
      <c r="A2103" s="933">
        <v>42942</v>
      </c>
      <c r="B2103" s="934">
        <v>2</v>
      </c>
      <c r="C2103" s="934">
        <v>2</v>
      </c>
      <c r="D2103" s="934">
        <v>2</v>
      </c>
    </row>
    <row r="2104" spans="1:4" x14ac:dyDescent="0.25">
      <c r="A2104" s="933">
        <v>42942</v>
      </c>
      <c r="B2104" s="934">
        <v>1</v>
      </c>
      <c r="C2104" s="934">
        <v>1</v>
      </c>
      <c r="D2104" s="934">
        <v>1</v>
      </c>
    </row>
    <row r="2105" spans="1:4" x14ac:dyDescent="0.25">
      <c r="A2105" s="933">
        <v>42943</v>
      </c>
      <c r="B2105" s="934">
        <v>4</v>
      </c>
      <c r="C2105" s="934">
        <v>1</v>
      </c>
      <c r="D2105" s="934">
        <v>1</v>
      </c>
    </row>
    <row r="2106" spans="1:4" x14ac:dyDescent="0.25">
      <c r="A2106" s="933">
        <v>42944</v>
      </c>
      <c r="B2106" s="934">
        <v>3</v>
      </c>
      <c r="C2106" s="934">
        <v>0</v>
      </c>
      <c r="D2106" s="934">
        <v>0</v>
      </c>
    </row>
    <row r="2107" spans="1:4" x14ac:dyDescent="0.25">
      <c r="A2107" s="933">
        <v>42945</v>
      </c>
      <c r="B2107" s="934">
        <v>2</v>
      </c>
      <c r="C2107" s="934">
        <v>9</v>
      </c>
      <c r="D2107" s="934">
        <v>8</v>
      </c>
    </row>
    <row r="2108" spans="1:4" x14ac:dyDescent="0.25">
      <c r="A2108" s="933">
        <v>42945</v>
      </c>
      <c r="B2108" s="934">
        <v>1</v>
      </c>
      <c r="C2108" s="934">
        <v>2</v>
      </c>
      <c r="D2108" s="934">
        <v>2</v>
      </c>
    </row>
    <row r="2109" spans="1:4" x14ac:dyDescent="0.25">
      <c r="A2109" s="933">
        <v>42946</v>
      </c>
      <c r="B2109" s="934">
        <v>4</v>
      </c>
      <c r="C2109" s="934">
        <v>1</v>
      </c>
      <c r="D2109" s="934">
        <v>0</v>
      </c>
    </row>
    <row r="2110" spans="1:4" x14ac:dyDescent="0.25">
      <c r="A2110" s="933">
        <v>42947</v>
      </c>
      <c r="B2110" s="934">
        <v>3</v>
      </c>
      <c r="C2110" s="934">
        <v>6</v>
      </c>
      <c r="D2110" s="934">
        <v>3</v>
      </c>
    </row>
    <row r="2111" spans="1:4" x14ac:dyDescent="0.25">
      <c r="A2111" s="933">
        <v>42948</v>
      </c>
      <c r="B2111" s="934">
        <v>2</v>
      </c>
      <c r="C2111" s="934">
        <v>2</v>
      </c>
      <c r="D2111" s="934">
        <v>2</v>
      </c>
    </row>
    <row r="2112" spans="1:4" x14ac:dyDescent="0.25">
      <c r="A2112" s="933">
        <v>42948</v>
      </c>
      <c r="B2112" s="934">
        <v>1</v>
      </c>
      <c r="C2112" s="934">
        <v>0</v>
      </c>
      <c r="D2112" s="934">
        <v>0</v>
      </c>
    </row>
    <row r="2113" spans="1:4" x14ac:dyDescent="0.25">
      <c r="A2113" s="933">
        <v>42949</v>
      </c>
      <c r="B2113" s="934">
        <v>4</v>
      </c>
      <c r="C2113" s="934">
        <v>2</v>
      </c>
      <c r="D2113" s="934">
        <v>1</v>
      </c>
    </row>
    <row r="2114" spans="1:4" x14ac:dyDescent="0.25">
      <c r="A2114" s="933">
        <v>42950</v>
      </c>
      <c r="B2114" s="934">
        <v>3</v>
      </c>
      <c r="C2114" s="934">
        <v>1</v>
      </c>
      <c r="D2114" s="934">
        <v>1</v>
      </c>
    </row>
    <row r="2115" spans="1:4" x14ac:dyDescent="0.25">
      <c r="A2115" s="933">
        <v>42951</v>
      </c>
      <c r="B2115" s="934">
        <v>2</v>
      </c>
      <c r="C2115" s="934">
        <v>2</v>
      </c>
      <c r="D2115" s="934">
        <v>2</v>
      </c>
    </row>
    <row r="2116" spans="1:4" x14ac:dyDescent="0.25">
      <c r="A2116" s="933">
        <v>42951</v>
      </c>
      <c r="B2116" s="934">
        <v>1</v>
      </c>
      <c r="C2116" s="934">
        <v>0</v>
      </c>
      <c r="D2116" s="934">
        <v>0</v>
      </c>
    </row>
    <row r="2117" spans="1:4" x14ac:dyDescent="0.25">
      <c r="A2117" s="933">
        <v>42952</v>
      </c>
      <c r="B2117" s="934">
        <v>4</v>
      </c>
      <c r="C2117" s="934">
        <v>1</v>
      </c>
      <c r="D2117" s="934">
        <v>1</v>
      </c>
    </row>
    <row r="2118" spans="1:4" x14ac:dyDescent="0.25">
      <c r="A2118" s="933">
        <v>42953</v>
      </c>
      <c r="B2118" s="934">
        <v>3</v>
      </c>
      <c r="C2118" s="934">
        <v>0</v>
      </c>
      <c r="D2118" s="934">
        <v>0</v>
      </c>
    </row>
    <row r="2119" spans="1:4" x14ac:dyDescent="0.25">
      <c r="A2119" s="933">
        <v>42954</v>
      </c>
      <c r="B2119" s="934">
        <v>2</v>
      </c>
      <c r="C2119" s="934">
        <v>2</v>
      </c>
      <c r="D2119" s="934">
        <v>2</v>
      </c>
    </row>
    <row r="2120" spans="1:4" x14ac:dyDescent="0.25">
      <c r="A2120" s="933">
        <v>42954</v>
      </c>
      <c r="B2120" s="934">
        <v>1</v>
      </c>
      <c r="C2120" s="934">
        <v>1</v>
      </c>
      <c r="D2120" s="934">
        <v>1</v>
      </c>
    </row>
    <row r="2121" spans="1:4" x14ac:dyDescent="0.25">
      <c r="A2121" s="933">
        <v>42955</v>
      </c>
      <c r="B2121" s="934">
        <v>4</v>
      </c>
      <c r="C2121" s="934">
        <v>0</v>
      </c>
      <c r="D2121" s="934">
        <v>0</v>
      </c>
    </row>
    <row r="2122" spans="1:4" x14ac:dyDescent="0.25">
      <c r="A2122" s="933">
        <v>42956</v>
      </c>
      <c r="B2122" s="934">
        <v>3</v>
      </c>
      <c r="C2122" s="934">
        <v>4</v>
      </c>
      <c r="D2122" s="934">
        <v>4</v>
      </c>
    </row>
    <row r="2123" spans="1:4" x14ac:dyDescent="0.25">
      <c r="A2123" s="933">
        <v>42957</v>
      </c>
      <c r="B2123" s="934">
        <v>2</v>
      </c>
      <c r="C2123" s="934">
        <v>2</v>
      </c>
      <c r="D2123" s="934">
        <v>2</v>
      </c>
    </row>
    <row r="2124" spans="1:4" x14ac:dyDescent="0.25">
      <c r="A2124" s="933">
        <v>42957</v>
      </c>
      <c r="B2124" s="934">
        <v>1</v>
      </c>
      <c r="C2124" s="934">
        <v>0</v>
      </c>
      <c r="D2124" s="934">
        <v>0</v>
      </c>
    </row>
    <row r="2125" spans="1:4" x14ac:dyDescent="0.25">
      <c r="A2125" s="933">
        <v>42958</v>
      </c>
      <c r="B2125" s="934">
        <v>4</v>
      </c>
      <c r="C2125" s="934">
        <v>0</v>
      </c>
      <c r="D2125" s="934">
        <v>0</v>
      </c>
    </row>
    <row r="2126" spans="1:4" x14ac:dyDescent="0.25">
      <c r="A2126" s="933">
        <v>42959</v>
      </c>
      <c r="B2126" s="934">
        <v>3</v>
      </c>
      <c r="C2126" s="934">
        <v>2</v>
      </c>
      <c r="D2126" s="934">
        <v>2</v>
      </c>
    </row>
    <row r="2127" spans="1:4" x14ac:dyDescent="0.25">
      <c r="A2127" s="933">
        <v>42960</v>
      </c>
      <c r="B2127" s="934">
        <v>2</v>
      </c>
      <c r="C2127" s="934">
        <v>3</v>
      </c>
      <c r="D2127" s="934">
        <v>2</v>
      </c>
    </row>
    <row r="2128" spans="1:4" x14ac:dyDescent="0.25">
      <c r="A2128" s="933">
        <v>42960</v>
      </c>
      <c r="B2128" s="934">
        <v>1</v>
      </c>
      <c r="C2128" s="934">
        <v>0</v>
      </c>
      <c r="D2128" s="934">
        <v>0</v>
      </c>
    </row>
    <row r="2129" spans="1:4" x14ac:dyDescent="0.25">
      <c r="A2129" s="933">
        <v>42961</v>
      </c>
      <c r="B2129" s="934">
        <v>4</v>
      </c>
      <c r="C2129" s="934">
        <v>1</v>
      </c>
      <c r="D2129" s="934">
        <v>0</v>
      </c>
    </row>
    <row r="2130" spans="1:4" x14ac:dyDescent="0.25">
      <c r="A2130" s="933">
        <v>42962</v>
      </c>
      <c r="B2130" s="934">
        <v>3</v>
      </c>
      <c r="C2130" s="934">
        <v>4</v>
      </c>
      <c r="D2130" s="934">
        <v>4</v>
      </c>
    </row>
    <row r="2131" spans="1:4" x14ac:dyDescent="0.25">
      <c r="A2131" s="933">
        <v>42963</v>
      </c>
      <c r="B2131" s="934">
        <v>2</v>
      </c>
      <c r="C2131" s="934">
        <v>0</v>
      </c>
      <c r="D2131" s="934">
        <v>0</v>
      </c>
    </row>
    <row r="2132" spans="1:4" x14ac:dyDescent="0.25">
      <c r="A2132" s="933">
        <v>42963</v>
      </c>
      <c r="B2132" s="934">
        <v>1</v>
      </c>
      <c r="C2132" s="934">
        <v>1</v>
      </c>
      <c r="D2132" s="934">
        <v>1</v>
      </c>
    </row>
    <row r="2133" spans="1:4" x14ac:dyDescent="0.25">
      <c r="A2133" s="933">
        <v>42964</v>
      </c>
      <c r="B2133" s="934">
        <v>4</v>
      </c>
      <c r="C2133" s="934">
        <v>1</v>
      </c>
      <c r="D2133" s="934">
        <v>0</v>
      </c>
    </row>
    <row r="2134" spans="1:4" x14ac:dyDescent="0.25">
      <c r="A2134" s="933">
        <v>42965</v>
      </c>
      <c r="B2134" s="934">
        <v>3</v>
      </c>
      <c r="C2134" s="934">
        <v>2</v>
      </c>
      <c r="D2134" s="934">
        <v>1</v>
      </c>
    </row>
    <row r="2135" spans="1:4" x14ac:dyDescent="0.25">
      <c r="A2135" s="933">
        <v>42966</v>
      </c>
      <c r="B2135" s="934">
        <v>2</v>
      </c>
      <c r="C2135" s="934">
        <v>2</v>
      </c>
      <c r="D2135" s="934">
        <v>2</v>
      </c>
    </row>
    <row r="2136" spans="1:4" x14ac:dyDescent="0.25">
      <c r="A2136" s="933">
        <v>42966</v>
      </c>
      <c r="B2136" s="934">
        <v>1</v>
      </c>
      <c r="C2136" s="934">
        <v>2</v>
      </c>
      <c r="D2136" s="934">
        <v>2</v>
      </c>
    </row>
    <row r="2137" spans="1:4" x14ac:dyDescent="0.25">
      <c r="A2137" s="933">
        <v>42967</v>
      </c>
      <c r="B2137" s="934">
        <v>4</v>
      </c>
      <c r="C2137" s="934">
        <v>0</v>
      </c>
      <c r="D2137" s="934">
        <v>0</v>
      </c>
    </row>
    <row r="2138" spans="1:4" x14ac:dyDescent="0.25">
      <c r="A2138" s="933">
        <v>42968</v>
      </c>
      <c r="B2138" s="934">
        <v>3</v>
      </c>
      <c r="C2138" s="934">
        <v>0</v>
      </c>
      <c r="D2138" s="934">
        <v>0</v>
      </c>
    </row>
    <row r="2139" spans="1:4" x14ac:dyDescent="0.25">
      <c r="A2139" s="933">
        <v>42969</v>
      </c>
      <c r="B2139" s="934">
        <v>2</v>
      </c>
      <c r="C2139" s="934">
        <v>0</v>
      </c>
      <c r="D2139" s="934">
        <v>0</v>
      </c>
    </row>
    <row r="2140" spans="1:4" x14ac:dyDescent="0.25">
      <c r="A2140" s="933">
        <v>42969</v>
      </c>
      <c r="B2140" s="934">
        <v>1</v>
      </c>
      <c r="C2140" s="934">
        <v>0</v>
      </c>
      <c r="D2140" s="934">
        <v>0</v>
      </c>
    </row>
    <row r="2141" spans="1:4" x14ac:dyDescent="0.25">
      <c r="A2141" s="933">
        <v>42970</v>
      </c>
      <c r="B2141" s="934">
        <v>4</v>
      </c>
      <c r="C2141" s="934">
        <v>0</v>
      </c>
      <c r="D2141" s="934">
        <v>0</v>
      </c>
    </row>
    <row r="2142" spans="1:4" x14ac:dyDescent="0.25">
      <c r="A2142" s="933">
        <v>42971</v>
      </c>
      <c r="B2142" s="934">
        <v>3</v>
      </c>
      <c r="C2142" s="934">
        <v>0</v>
      </c>
      <c r="D2142" s="934">
        <v>0</v>
      </c>
    </row>
    <row r="2143" spans="1:4" x14ac:dyDescent="0.25">
      <c r="A2143" s="933">
        <v>42972</v>
      </c>
      <c r="B2143" s="934">
        <v>2</v>
      </c>
      <c r="C2143" s="934">
        <v>1</v>
      </c>
      <c r="D2143" s="934">
        <v>1</v>
      </c>
    </row>
    <row r="2144" spans="1:4" x14ac:dyDescent="0.25">
      <c r="A2144" s="933">
        <v>42972</v>
      </c>
      <c r="B2144" s="934">
        <v>1</v>
      </c>
      <c r="C2144" s="934">
        <v>0</v>
      </c>
      <c r="D2144" s="934">
        <v>0</v>
      </c>
    </row>
    <row r="2145" spans="1:5" x14ac:dyDescent="0.25">
      <c r="A2145" s="933">
        <v>42973</v>
      </c>
      <c r="B2145" s="934">
        <v>4</v>
      </c>
      <c r="C2145" s="934">
        <v>0</v>
      </c>
      <c r="D2145" s="934">
        <v>0</v>
      </c>
    </row>
    <row r="2146" spans="1:5" x14ac:dyDescent="0.25">
      <c r="A2146" s="933">
        <v>42974</v>
      </c>
      <c r="B2146" s="934">
        <v>3</v>
      </c>
      <c r="C2146" s="934">
        <v>0</v>
      </c>
      <c r="D2146" s="934">
        <v>0</v>
      </c>
    </row>
    <row r="2147" spans="1:5" x14ac:dyDescent="0.25">
      <c r="A2147" s="933">
        <v>42975</v>
      </c>
      <c r="B2147" s="934">
        <v>2</v>
      </c>
      <c r="C2147" s="934">
        <v>0</v>
      </c>
      <c r="D2147" s="934">
        <v>0</v>
      </c>
    </row>
    <row r="2148" spans="1:5" x14ac:dyDescent="0.25">
      <c r="A2148" s="933">
        <v>42975</v>
      </c>
      <c r="B2148" s="934">
        <v>1</v>
      </c>
      <c r="C2148" s="934">
        <v>1</v>
      </c>
      <c r="D2148" s="934">
        <v>1</v>
      </c>
    </row>
    <row r="2149" spans="1:5" x14ac:dyDescent="0.25">
      <c r="A2149" s="933">
        <v>42976</v>
      </c>
      <c r="B2149" s="934">
        <v>4</v>
      </c>
      <c r="C2149" s="934">
        <v>0</v>
      </c>
      <c r="D2149" s="934">
        <v>0</v>
      </c>
    </row>
    <row r="2150" spans="1:5" x14ac:dyDescent="0.25">
      <c r="A2150" s="933">
        <v>42977</v>
      </c>
      <c r="B2150" s="934">
        <v>3</v>
      </c>
      <c r="C2150" s="934">
        <v>1</v>
      </c>
      <c r="D2150" s="934">
        <v>1</v>
      </c>
    </row>
    <row r="2151" spans="1:5" x14ac:dyDescent="0.25">
      <c r="A2151" s="933">
        <v>42978</v>
      </c>
      <c r="B2151" s="934">
        <v>2</v>
      </c>
      <c r="C2151" s="934">
        <v>0</v>
      </c>
      <c r="D2151" s="934">
        <v>0</v>
      </c>
    </row>
    <row r="2152" spans="1:5" x14ac:dyDescent="0.25">
      <c r="A2152" s="933">
        <v>42978</v>
      </c>
      <c r="B2152" s="934">
        <v>1</v>
      </c>
      <c r="C2152" s="934">
        <v>1</v>
      </c>
      <c r="D2152" s="934">
        <v>1</v>
      </c>
    </row>
    <row r="2153" spans="1:5" x14ac:dyDescent="0.25">
      <c r="A2153" s="933">
        <v>42979</v>
      </c>
      <c r="B2153" s="934">
        <v>4</v>
      </c>
      <c r="C2153" s="934">
        <v>0</v>
      </c>
      <c r="D2153" s="934">
        <v>0</v>
      </c>
    </row>
    <row r="2154" spans="1:5" x14ac:dyDescent="0.25">
      <c r="A2154" s="933">
        <v>42980</v>
      </c>
      <c r="B2154" s="934">
        <v>3</v>
      </c>
      <c r="C2154" s="934">
        <v>1</v>
      </c>
      <c r="D2154" s="934">
        <v>0</v>
      </c>
    </row>
    <row r="2155" spans="1:5" x14ac:dyDescent="0.25">
      <c r="A2155" s="933">
        <v>42981</v>
      </c>
      <c r="B2155" s="934">
        <v>2</v>
      </c>
      <c r="C2155" s="934">
        <v>0</v>
      </c>
      <c r="D2155" s="934">
        <v>0</v>
      </c>
    </row>
    <row r="2156" spans="1:5" x14ac:dyDescent="0.25">
      <c r="A2156" s="933">
        <v>42981</v>
      </c>
      <c r="B2156" s="934">
        <v>1</v>
      </c>
      <c r="C2156" s="934">
        <v>0</v>
      </c>
      <c r="D2156" s="934">
        <v>0</v>
      </c>
    </row>
    <row r="2157" spans="1:5" x14ac:dyDescent="0.25">
      <c r="A2157" s="933">
        <v>42982</v>
      </c>
      <c r="B2157" s="934">
        <v>4</v>
      </c>
      <c r="C2157" s="934">
        <v>0</v>
      </c>
      <c r="D2157" s="934">
        <v>0</v>
      </c>
    </row>
    <row r="2158" spans="1:5" x14ac:dyDescent="0.25">
      <c r="A2158" s="933">
        <v>42983</v>
      </c>
      <c r="B2158" s="934">
        <v>3</v>
      </c>
      <c r="C2158" s="934">
        <v>0</v>
      </c>
      <c r="D2158" s="934">
        <v>0</v>
      </c>
    </row>
    <row r="2159" spans="1:5" x14ac:dyDescent="0.25">
      <c r="A2159" s="933">
        <v>42984</v>
      </c>
      <c r="B2159" s="934">
        <v>2</v>
      </c>
      <c r="C2159" s="934">
        <v>0</v>
      </c>
      <c r="D2159" s="934">
        <v>0</v>
      </c>
    </row>
    <row r="2160" spans="1:5" x14ac:dyDescent="0.25">
      <c r="A2160" s="981">
        <v>42984</v>
      </c>
      <c r="B2160" s="982">
        <v>1</v>
      </c>
      <c r="C2160" s="982">
        <v>0</v>
      </c>
      <c r="D2160" s="982">
        <v>0</v>
      </c>
      <c r="E2160" s="70">
        <f>SUM(D1989:D2160)</f>
        <v>108</v>
      </c>
    </row>
    <row r="2161" spans="1:4" x14ac:dyDescent="0.25">
      <c r="A2161" s="933">
        <v>43220</v>
      </c>
      <c r="B2161" s="934">
        <v>4</v>
      </c>
      <c r="C2161" s="934">
        <v>0</v>
      </c>
      <c r="D2161" s="934">
        <v>0</v>
      </c>
    </row>
    <row r="2162" spans="1:4" x14ac:dyDescent="0.25">
      <c r="A2162" s="933">
        <v>43221</v>
      </c>
      <c r="B2162" s="934">
        <v>3</v>
      </c>
      <c r="C2162" s="934">
        <v>0</v>
      </c>
      <c r="D2162" s="934">
        <v>0</v>
      </c>
    </row>
    <row r="2163" spans="1:4" x14ac:dyDescent="0.25">
      <c r="A2163" s="933">
        <v>43222</v>
      </c>
      <c r="B2163" s="934">
        <v>2</v>
      </c>
      <c r="C2163" s="934">
        <v>4</v>
      </c>
      <c r="D2163" s="934">
        <v>3</v>
      </c>
    </row>
    <row r="2164" spans="1:4" x14ac:dyDescent="0.25">
      <c r="A2164" s="933">
        <v>43222</v>
      </c>
      <c r="B2164" s="934">
        <v>1</v>
      </c>
      <c r="C2164" s="934">
        <v>0</v>
      </c>
      <c r="D2164" s="934">
        <v>0</v>
      </c>
    </row>
    <row r="2165" spans="1:4" x14ac:dyDescent="0.25">
      <c r="A2165" s="933">
        <v>43223</v>
      </c>
      <c r="B2165" s="934">
        <v>4</v>
      </c>
      <c r="C2165" s="934">
        <v>0</v>
      </c>
      <c r="D2165" s="934">
        <v>0</v>
      </c>
    </row>
    <row r="2166" spans="1:4" x14ac:dyDescent="0.25">
      <c r="A2166" s="933">
        <v>43224</v>
      </c>
      <c r="B2166" s="934">
        <v>3</v>
      </c>
      <c r="C2166" s="934">
        <v>0</v>
      </c>
      <c r="D2166" s="934">
        <v>0</v>
      </c>
    </row>
    <row r="2167" spans="1:4" x14ac:dyDescent="0.25">
      <c r="A2167" s="933">
        <v>43225</v>
      </c>
      <c r="B2167" s="934">
        <v>2</v>
      </c>
      <c r="C2167" s="934">
        <v>1</v>
      </c>
      <c r="D2167" s="934">
        <v>0</v>
      </c>
    </row>
    <row r="2168" spans="1:4" x14ac:dyDescent="0.25">
      <c r="A2168" s="933">
        <v>43225</v>
      </c>
      <c r="B2168" s="934">
        <v>1</v>
      </c>
      <c r="C2168" s="934">
        <v>0</v>
      </c>
      <c r="D2168" s="934">
        <v>0</v>
      </c>
    </row>
    <row r="2169" spans="1:4" x14ac:dyDescent="0.25">
      <c r="A2169" s="933">
        <v>43226</v>
      </c>
      <c r="B2169" s="934">
        <v>4</v>
      </c>
      <c r="C2169" s="934">
        <v>0</v>
      </c>
      <c r="D2169" s="934">
        <v>0</v>
      </c>
    </row>
    <row r="2170" spans="1:4" x14ac:dyDescent="0.25">
      <c r="A2170" s="933">
        <v>43227</v>
      </c>
      <c r="B2170" s="934">
        <v>3</v>
      </c>
      <c r="C2170" s="934">
        <v>0</v>
      </c>
      <c r="D2170" s="934">
        <v>0</v>
      </c>
    </row>
    <row r="2171" spans="1:4" x14ac:dyDescent="0.25">
      <c r="A2171" s="933">
        <v>43228</v>
      </c>
      <c r="B2171" s="934">
        <v>2</v>
      </c>
      <c r="C2171" s="934">
        <v>3</v>
      </c>
      <c r="D2171" s="934">
        <v>1</v>
      </c>
    </row>
    <row r="2172" spans="1:4" x14ac:dyDescent="0.25">
      <c r="A2172" s="933">
        <v>43228</v>
      </c>
      <c r="B2172" s="934">
        <v>1</v>
      </c>
      <c r="C2172" s="934">
        <v>0</v>
      </c>
      <c r="D2172" s="934">
        <v>0</v>
      </c>
    </row>
    <row r="2173" spans="1:4" x14ac:dyDescent="0.25">
      <c r="A2173" s="933">
        <v>43229</v>
      </c>
      <c r="B2173" s="934">
        <v>4</v>
      </c>
      <c r="C2173" s="934">
        <v>0</v>
      </c>
      <c r="D2173" s="934">
        <v>0</v>
      </c>
    </row>
    <row r="2174" spans="1:4" x14ac:dyDescent="0.25">
      <c r="A2174" s="933">
        <v>43230</v>
      </c>
      <c r="B2174" s="934">
        <v>3</v>
      </c>
      <c r="C2174" s="934">
        <v>0</v>
      </c>
      <c r="D2174" s="934">
        <v>0</v>
      </c>
    </row>
    <row r="2175" spans="1:4" x14ac:dyDescent="0.25">
      <c r="A2175" s="933">
        <v>43231</v>
      </c>
      <c r="B2175" s="934">
        <v>2</v>
      </c>
      <c r="C2175" s="934">
        <v>3</v>
      </c>
      <c r="D2175" s="934">
        <v>0</v>
      </c>
    </row>
    <row r="2176" spans="1:4" x14ac:dyDescent="0.25">
      <c r="A2176" s="933">
        <v>43231</v>
      </c>
      <c r="B2176" s="934">
        <v>1</v>
      </c>
      <c r="C2176" s="934">
        <v>0</v>
      </c>
      <c r="D2176" s="934">
        <v>0</v>
      </c>
    </row>
    <row r="2177" spans="1:4" x14ac:dyDescent="0.25">
      <c r="A2177" s="933">
        <v>43232</v>
      </c>
      <c r="B2177" s="934">
        <v>4</v>
      </c>
      <c r="C2177" s="934">
        <v>0</v>
      </c>
      <c r="D2177" s="934">
        <v>0</v>
      </c>
    </row>
    <row r="2178" spans="1:4" x14ac:dyDescent="0.25">
      <c r="A2178" s="933">
        <v>43233</v>
      </c>
      <c r="B2178" s="934">
        <v>3</v>
      </c>
      <c r="C2178" s="934">
        <v>0</v>
      </c>
      <c r="D2178" s="934">
        <v>0</v>
      </c>
    </row>
    <row r="2179" spans="1:4" x14ac:dyDescent="0.25">
      <c r="A2179" s="933">
        <v>43234</v>
      </c>
      <c r="B2179" s="934">
        <v>2</v>
      </c>
      <c r="C2179" s="934">
        <v>1</v>
      </c>
      <c r="D2179" s="934">
        <v>1</v>
      </c>
    </row>
    <row r="2180" spans="1:4" x14ac:dyDescent="0.25">
      <c r="A2180" s="933">
        <v>43234</v>
      </c>
      <c r="B2180" s="934">
        <v>1</v>
      </c>
      <c r="C2180" s="934">
        <v>0</v>
      </c>
      <c r="D2180" s="934">
        <v>0</v>
      </c>
    </row>
    <row r="2181" spans="1:4" x14ac:dyDescent="0.25">
      <c r="A2181" s="933">
        <v>43235</v>
      </c>
      <c r="B2181" s="934">
        <v>4</v>
      </c>
      <c r="C2181" s="934">
        <v>0</v>
      </c>
      <c r="D2181" s="934">
        <v>0</v>
      </c>
    </row>
    <row r="2182" spans="1:4" x14ac:dyDescent="0.25">
      <c r="A2182" s="933">
        <v>43236</v>
      </c>
      <c r="B2182" s="934">
        <v>3</v>
      </c>
      <c r="C2182" s="934">
        <v>0</v>
      </c>
      <c r="D2182" s="934">
        <v>0</v>
      </c>
    </row>
    <row r="2183" spans="1:4" x14ac:dyDescent="0.25">
      <c r="A2183" s="933">
        <v>43237</v>
      </c>
      <c r="B2183" s="934">
        <v>2</v>
      </c>
      <c r="C2183" s="934">
        <v>0</v>
      </c>
      <c r="D2183" s="934">
        <v>0</v>
      </c>
    </row>
    <row r="2184" spans="1:4" x14ac:dyDescent="0.25">
      <c r="A2184" s="933">
        <v>43237</v>
      </c>
      <c r="B2184" s="934">
        <v>1</v>
      </c>
      <c r="C2184" s="934">
        <v>0</v>
      </c>
      <c r="D2184" s="934">
        <v>0</v>
      </c>
    </row>
    <row r="2185" spans="1:4" x14ac:dyDescent="0.25">
      <c r="A2185" s="933">
        <v>43238</v>
      </c>
      <c r="B2185" s="934">
        <v>4</v>
      </c>
      <c r="C2185" s="934">
        <v>0</v>
      </c>
      <c r="D2185" s="934">
        <v>0</v>
      </c>
    </row>
    <row r="2186" spans="1:4" x14ac:dyDescent="0.25">
      <c r="A2186" s="933">
        <v>43239</v>
      </c>
      <c r="B2186" s="934">
        <v>3</v>
      </c>
      <c r="C2186" s="934">
        <v>0</v>
      </c>
      <c r="D2186" s="934">
        <v>0</v>
      </c>
    </row>
    <row r="2187" spans="1:4" x14ac:dyDescent="0.25">
      <c r="A2187" s="933">
        <v>43240</v>
      </c>
      <c r="B2187" s="934">
        <v>2</v>
      </c>
      <c r="C2187" s="934">
        <v>0</v>
      </c>
      <c r="D2187" s="934">
        <v>0</v>
      </c>
    </row>
    <row r="2188" spans="1:4" x14ac:dyDescent="0.25">
      <c r="A2188" s="933">
        <v>43240</v>
      </c>
      <c r="B2188" s="934">
        <v>1</v>
      </c>
      <c r="C2188" s="934">
        <v>1</v>
      </c>
      <c r="D2188" s="934">
        <v>0</v>
      </c>
    </row>
    <row r="2189" spans="1:4" x14ac:dyDescent="0.25">
      <c r="A2189" s="933">
        <v>43241</v>
      </c>
      <c r="B2189" s="934">
        <v>4</v>
      </c>
      <c r="C2189" s="934">
        <v>0</v>
      </c>
      <c r="D2189" s="934">
        <v>0</v>
      </c>
    </row>
    <row r="2190" spans="1:4" x14ac:dyDescent="0.25">
      <c r="A2190" s="933">
        <v>43242</v>
      </c>
      <c r="B2190" s="934">
        <v>3</v>
      </c>
      <c r="C2190" s="934">
        <v>0</v>
      </c>
      <c r="D2190" s="934">
        <v>0</v>
      </c>
    </row>
    <row r="2191" spans="1:4" x14ac:dyDescent="0.25">
      <c r="A2191" s="933">
        <v>43243</v>
      </c>
      <c r="B2191" s="934">
        <v>2</v>
      </c>
      <c r="C2191" s="934">
        <v>2</v>
      </c>
      <c r="D2191" s="934">
        <v>2</v>
      </c>
    </row>
    <row r="2192" spans="1:4" x14ac:dyDescent="0.25">
      <c r="A2192" s="933">
        <v>43243</v>
      </c>
      <c r="B2192" s="934">
        <v>1</v>
      </c>
      <c r="C2192" s="934">
        <v>1</v>
      </c>
      <c r="D2192" s="934">
        <v>0</v>
      </c>
    </row>
    <row r="2193" spans="1:4" x14ac:dyDescent="0.25">
      <c r="A2193" s="933">
        <v>43244</v>
      </c>
      <c r="B2193" s="934">
        <v>4</v>
      </c>
      <c r="C2193" s="934">
        <v>0</v>
      </c>
      <c r="D2193" s="934">
        <v>0</v>
      </c>
    </row>
    <row r="2194" spans="1:4" x14ac:dyDescent="0.25">
      <c r="A2194" s="933">
        <v>43245</v>
      </c>
      <c r="B2194" s="934">
        <v>3</v>
      </c>
      <c r="C2194" s="934">
        <v>1</v>
      </c>
      <c r="D2194" s="934">
        <v>1</v>
      </c>
    </row>
    <row r="2195" spans="1:4" x14ac:dyDescent="0.25">
      <c r="A2195" s="933">
        <v>43246</v>
      </c>
      <c r="B2195" s="934">
        <v>2</v>
      </c>
      <c r="C2195" s="934">
        <v>4</v>
      </c>
      <c r="D2195" s="934">
        <v>2</v>
      </c>
    </row>
    <row r="2196" spans="1:4" x14ac:dyDescent="0.25">
      <c r="A2196" s="933">
        <v>43246</v>
      </c>
      <c r="B2196" s="934">
        <v>1</v>
      </c>
      <c r="C2196" s="934">
        <v>1</v>
      </c>
      <c r="D2196" s="934">
        <v>0</v>
      </c>
    </row>
    <row r="2197" spans="1:4" x14ac:dyDescent="0.25">
      <c r="A2197" s="933">
        <v>43247</v>
      </c>
      <c r="B2197" s="934">
        <v>4</v>
      </c>
      <c r="C2197" s="934">
        <v>0</v>
      </c>
      <c r="D2197" s="934">
        <v>0</v>
      </c>
    </row>
    <row r="2198" spans="1:4" x14ac:dyDescent="0.25">
      <c r="A2198" s="933">
        <v>43248</v>
      </c>
      <c r="B2198" s="934">
        <v>3</v>
      </c>
      <c r="C2198" s="934">
        <v>3</v>
      </c>
      <c r="D2198" s="934">
        <v>1</v>
      </c>
    </row>
    <row r="2199" spans="1:4" x14ac:dyDescent="0.25">
      <c r="A2199" s="933">
        <v>43249</v>
      </c>
      <c r="B2199" s="934">
        <v>2</v>
      </c>
      <c r="C2199" s="934">
        <v>2</v>
      </c>
      <c r="D2199" s="934">
        <v>2</v>
      </c>
    </row>
    <row r="2200" spans="1:4" x14ac:dyDescent="0.25">
      <c r="A2200" s="933">
        <v>43249</v>
      </c>
      <c r="B2200" s="934">
        <v>1</v>
      </c>
      <c r="C2200" s="934">
        <v>0</v>
      </c>
      <c r="D2200" s="934">
        <v>0</v>
      </c>
    </row>
    <row r="2201" spans="1:4" x14ac:dyDescent="0.25">
      <c r="A2201" s="933">
        <v>43250</v>
      </c>
      <c r="B2201" s="934">
        <v>4</v>
      </c>
      <c r="C2201" s="934">
        <v>0</v>
      </c>
      <c r="D2201" s="934">
        <v>0</v>
      </c>
    </row>
    <row r="2202" spans="1:4" x14ac:dyDescent="0.25">
      <c r="A2202" s="933">
        <v>43251</v>
      </c>
      <c r="B2202" s="934">
        <v>3</v>
      </c>
      <c r="C2202" s="934">
        <v>1</v>
      </c>
      <c r="D2202" s="934">
        <v>0</v>
      </c>
    </row>
    <row r="2203" spans="1:4" x14ac:dyDescent="0.25">
      <c r="A2203" s="933">
        <v>43252</v>
      </c>
      <c r="B2203" s="934">
        <v>2</v>
      </c>
      <c r="C2203" s="934">
        <v>1</v>
      </c>
      <c r="D2203" s="934">
        <v>1</v>
      </c>
    </row>
    <row r="2204" spans="1:4" x14ac:dyDescent="0.25">
      <c r="A2204" s="933">
        <v>43252</v>
      </c>
      <c r="B2204" s="934">
        <v>1</v>
      </c>
      <c r="C2204" s="934">
        <v>1</v>
      </c>
      <c r="D2204" s="934">
        <v>0</v>
      </c>
    </row>
    <row r="2205" spans="1:4" x14ac:dyDescent="0.25">
      <c r="A2205" s="933">
        <v>43253</v>
      </c>
      <c r="B2205" s="934">
        <v>4</v>
      </c>
      <c r="C2205" s="934">
        <v>1</v>
      </c>
      <c r="D2205" s="934">
        <v>0</v>
      </c>
    </row>
    <row r="2206" spans="1:4" x14ac:dyDescent="0.25">
      <c r="A2206" s="933">
        <v>43254</v>
      </c>
      <c r="B2206" s="934">
        <v>3</v>
      </c>
      <c r="C2206" s="934">
        <v>3</v>
      </c>
      <c r="D2206" s="934">
        <v>3</v>
      </c>
    </row>
    <row r="2207" spans="1:4" x14ac:dyDescent="0.25">
      <c r="A2207" s="933">
        <v>43255</v>
      </c>
      <c r="B2207" s="934">
        <v>2</v>
      </c>
      <c r="C2207" s="934">
        <v>1</v>
      </c>
      <c r="D2207" s="934">
        <v>1</v>
      </c>
    </row>
    <row r="2208" spans="1:4" x14ac:dyDescent="0.25">
      <c r="A2208" s="933">
        <v>43255</v>
      </c>
      <c r="B2208" s="934">
        <v>1</v>
      </c>
      <c r="C2208" s="934">
        <v>3</v>
      </c>
      <c r="D2208" s="934">
        <v>1</v>
      </c>
    </row>
    <row r="2209" spans="1:4" x14ac:dyDescent="0.25">
      <c r="A2209" s="933">
        <v>43256</v>
      </c>
      <c r="B2209" s="934">
        <v>4</v>
      </c>
      <c r="C2209" s="934">
        <v>0</v>
      </c>
      <c r="D2209" s="934">
        <v>0</v>
      </c>
    </row>
    <row r="2210" spans="1:4" x14ac:dyDescent="0.25">
      <c r="A2210" s="933">
        <v>43257</v>
      </c>
      <c r="B2210" s="934">
        <v>3</v>
      </c>
      <c r="C2210" s="934">
        <v>0</v>
      </c>
      <c r="D2210" s="934">
        <v>0</v>
      </c>
    </row>
    <row r="2211" spans="1:4" x14ac:dyDescent="0.25">
      <c r="A2211" s="933">
        <v>43258</v>
      </c>
      <c r="B2211" s="934">
        <v>2</v>
      </c>
      <c r="C2211" s="934">
        <v>3</v>
      </c>
      <c r="D2211" s="934">
        <v>1</v>
      </c>
    </row>
    <row r="2212" spans="1:4" x14ac:dyDescent="0.25">
      <c r="A2212" s="933">
        <v>43258</v>
      </c>
      <c r="B2212" s="934">
        <v>1</v>
      </c>
      <c r="C2212" s="934">
        <v>1</v>
      </c>
      <c r="D2212" s="934">
        <v>0</v>
      </c>
    </row>
    <row r="2213" spans="1:4" x14ac:dyDescent="0.25">
      <c r="A2213" s="933">
        <v>43259</v>
      </c>
      <c r="B2213" s="934">
        <v>4</v>
      </c>
      <c r="C2213" s="934">
        <v>0</v>
      </c>
      <c r="D2213" s="934">
        <v>0</v>
      </c>
    </row>
    <row r="2214" spans="1:4" x14ac:dyDescent="0.25">
      <c r="A2214" s="933">
        <v>43260</v>
      </c>
      <c r="B2214" s="934">
        <v>3</v>
      </c>
      <c r="C2214" s="934">
        <v>0</v>
      </c>
      <c r="D2214" s="934">
        <v>0</v>
      </c>
    </row>
    <row r="2215" spans="1:4" x14ac:dyDescent="0.25">
      <c r="A2215" s="933">
        <v>43261</v>
      </c>
      <c r="B2215" s="934">
        <v>2</v>
      </c>
      <c r="C2215" s="934">
        <v>6</v>
      </c>
      <c r="D2215" s="934">
        <v>5</v>
      </c>
    </row>
    <row r="2216" spans="1:4" x14ac:dyDescent="0.25">
      <c r="A2216" s="933">
        <v>43261</v>
      </c>
      <c r="B2216" s="934">
        <v>1</v>
      </c>
      <c r="C2216" s="934">
        <v>0</v>
      </c>
      <c r="D2216" s="934">
        <v>0</v>
      </c>
    </row>
    <row r="2217" spans="1:4" x14ac:dyDescent="0.25">
      <c r="A2217" s="933">
        <v>43262</v>
      </c>
      <c r="B2217" s="934">
        <v>4</v>
      </c>
      <c r="C2217" s="934">
        <v>1</v>
      </c>
      <c r="D2217" s="934">
        <v>0</v>
      </c>
    </row>
    <row r="2218" spans="1:4" x14ac:dyDescent="0.25">
      <c r="A2218" s="933">
        <v>43263</v>
      </c>
      <c r="B2218" s="934">
        <v>3</v>
      </c>
      <c r="C2218" s="934">
        <v>1</v>
      </c>
      <c r="D2218" s="934">
        <v>0</v>
      </c>
    </row>
    <row r="2219" spans="1:4" x14ac:dyDescent="0.25">
      <c r="A2219" s="933">
        <v>43264</v>
      </c>
      <c r="B2219" s="934">
        <v>2</v>
      </c>
      <c r="C2219" s="934">
        <v>2</v>
      </c>
      <c r="D2219" s="934">
        <v>2</v>
      </c>
    </row>
    <row r="2220" spans="1:4" x14ac:dyDescent="0.25">
      <c r="A2220" s="933">
        <v>43264</v>
      </c>
      <c r="B2220" s="934">
        <v>1</v>
      </c>
      <c r="C2220" s="934">
        <v>0</v>
      </c>
      <c r="D2220" s="934">
        <v>0</v>
      </c>
    </row>
    <row r="2221" spans="1:4" x14ac:dyDescent="0.25">
      <c r="A2221" s="933">
        <v>43265</v>
      </c>
      <c r="B2221" s="934">
        <v>4</v>
      </c>
      <c r="C2221" s="934">
        <v>2</v>
      </c>
      <c r="D2221" s="934">
        <v>0</v>
      </c>
    </row>
    <row r="2222" spans="1:4" x14ac:dyDescent="0.25">
      <c r="A2222" s="933">
        <v>43266</v>
      </c>
      <c r="B2222" s="934">
        <v>3</v>
      </c>
      <c r="C2222" s="934">
        <v>1</v>
      </c>
      <c r="D2222" s="934">
        <v>1</v>
      </c>
    </row>
    <row r="2223" spans="1:4" x14ac:dyDescent="0.25">
      <c r="A2223" s="933">
        <v>43267</v>
      </c>
      <c r="B2223" s="934">
        <v>2</v>
      </c>
      <c r="C2223" s="934">
        <v>2</v>
      </c>
      <c r="D2223" s="934">
        <v>2</v>
      </c>
    </row>
    <row r="2224" spans="1:4" x14ac:dyDescent="0.25">
      <c r="A2224" s="933">
        <v>43267</v>
      </c>
      <c r="B2224" s="934">
        <v>1</v>
      </c>
      <c r="C2224" s="934">
        <v>1</v>
      </c>
      <c r="D2224" s="934">
        <v>1</v>
      </c>
    </row>
    <row r="2225" spans="1:4" x14ac:dyDescent="0.25">
      <c r="A2225" s="933">
        <v>43268</v>
      </c>
      <c r="B2225" s="934">
        <v>4</v>
      </c>
      <c r="C2225" s="934">
        <v>0</v>
      </c>
      <c r="D2225" s="934">
        <v>0</v>
      </c>
    </row>
    <row r="2226" spans="1:4" x14ac:dyDescent="0.25">
      <c r="A2226" s="933">
        <v>43269</v>
      </c>
      <c r="B2226" s="934">
        <v>3</v>
      </c>
      <c r="C2226" s="934">
        <v>3</v>
      </c>
      <c r="D2226" s="934">
        <v>1</v>
      </c>
    </row>
    <row r="2227" spans="1:4" x14ac:dyDescent="0.25">
      <c r="A2227" s="933">
        <v>43270</v>
      </c>
      <c r="B2227" s="934">
        <v>2</v>
      </c>
      <c r="C2227" s="934">
        <v>2</v>
      </c>
      <c r="D2227" s="934">
        <v>2</v>
      </c>
    </row>
    <row r="2228" spans="1:4" x14ac:dyDescent="0.25">
      <c r="A2228" s="933">
        <v>43270</v>
      </c>
      <c r="B2228" s="934">
        <v>1</v>
      </c>
      <c r="C2228" s="934">
        <v>0</v>
      </c>
      <c r="D2228" s="934">
        <v>0</v>
      </c>
    </row>
    <row r="2229" spans="1:4" x14ac:dyDescent="0.25">
      <c r="A2229" s="933">
        <v>43271</v>
      </c>
      <c r="B2229" s="934">
        <v>4</v>
      </c>
      <c r="C2229" s="934">
        <v>0</v>
      </c>
      <c r="D2229" s="934">
        <v>0</v>
      </c>
    </row>
    <row r="2230" spans="1:4" x14ac:dyDescent="0.25">
      <c r="A2230" s="933">
        <v>43272</v>
      </c>
      <c r="B2230" s="934">
        <v>3</v>
      </c>
      <c r="C2230" s="934">
        <v>1</v>
      </c>
      <c r="D2230" s="934">
        <v>0</v>
      </c>
    </row>
    <row r="2231" spans="1:4" x14ac:dyDescent="0.25">
      <c r="A2231" s="933">
        <v>43273</v>
      </c>
      <c r="B2231" s="934">
        <v>2</v>
      </c>
      <c r="C2231" s="934">
        <v>5</v>
      </c>
      <c r="D2231" s="934">
        <v>3</v>
      </c>
    </row>
    <row r="2232" spans="1:4" x14ac:dyDescent="0.25">
      <c r="A2232" s="933">
        <v>43273</v>
      </c>
      <c r="B2232" s="934">
        <v>1</v>
      </c>
      <c r="C2232" s="934">
        <v>8</v>
      </c>
      <c r="D2232" s="934">
        <v>5</v>
      </c>
    </row>
    <row r="2233" spans="1:4" x14ac:dyDescent="0.25">
      <c r="A2233" s="933">
        <v>43274</v>
      </c>
      <c r="B2233" s="934">
        <v>4</v>
      </c>
      <c r="C2233" s="934">
        <v>1</v>
      </c>
      <c r="D2233" s="934">
        <v>0</v>
      </c>
    </row>
    <row r="2234" spans="1:4" x14ac:dyDescent="0.25">
      <c r="A2234" s="933">
        <v>43275</v>
      </c>
      <c r="B2234" s="934">
        <v>3</v>
      </c>
      <c r="C2234" s="934">
        <v>4</v>
      </c>
      <c r="D2234" s="934">
        <v>2</v>
      </c>
    </row>
    <row r="2235" spans="1:4" x14ac:dyDescent="0.25">
      <c r="A2235" s="933">
        <v>43276</v>
      </c>
      <c r="B2235" s="934">
        <v>2</v>
      </c>
      <c r="C2235" s="934">
        <v>7</v>
      </c>
      <c r="D2235" s="934">
        <v>6</v>
      </c>
    </row>
    <row r="2236" spans="1:4" x14ac:dyDescent="0.25">
      <c r="A2236" s="933">
        <v>43276</v>
      </c>
      <c r="B2236" s="934">
        <v>1</v>
      </c>
      <c r="C2236" s="934">
        <v>3</v>
      </c>
      <c r="D2236" s="934">
        <v>2</v>
      </c>
    </row>
    <row r="2237" spans="1:4" x14ac:dyDescent="0.25">
      <c r="A2237" s="933">
        <v>43277</v>
      </c>
      <c r="B2237" s="934">
        <v>4</v>
      </c>
      <c r="C2237" s="934">
        <v>0</v>
      </c>
      <c r="D2237" s="934">
        <v>0</v>
      </c>
    </row>
    <row r="2238" spans="1:4" x14ac:dyDescent="0.25">
      <c r="A2238" s="933">
        <v>43278</v>
      </c>
      <c r="B2238" s="934">
        <v>3</v>
      </c>
      <c r="C2238" s="934">
        <v>4</v>
      </c>
      <c r="D2238" s="934">
        <v>1</v>
      </c>
    </row>
    <row r="2239" spans="1:4" x14ac:dyDescent="0.25">
      <c r="A2239" s="933">
        <v>43279</v>
      </c>
      <c r="B2239" s="934">
        <v>2</v>
      </c>
      <c r="C2239" s="934">
        <v>11</v>
      </c>
      <c r="D2239" s="934">
        <v>6</v>
      </c>
    </row>
    <row r="2240" spans="1:4" x14ac:dyDescent="0.25">
      <c r="A2240" s="933">
        <v>43279</v>
      </c>
      <c r="B2240" s="934">
        <v>1</v>
      </c>
      <c r="C2240" s="934">
        <v>6</v>
      </c>
      <c r="D2240" s="934">
        <v>4</v>
      </c>
    </row>
    <row r="2241" spans="1:4" x14ac:dyDescent="0.25">
      <c r="A2241" s="933">
        <v>43280</v>
      </c>
      <c r="B2241" s="934">
        <v>4</v>
      </c>
      <c r="C2241" s="934">
        <v>1</v>
      </c>
      <c r="D2241" s="934">
        <v>0</v>
      </c>
    </row>
    <row r="2242" spans="1:4" x14ac:dyDescent="0.25">
      <c r="A2242" s="933">
        <v>43281</v>
      </c>
      <c r="B2242" s="934">
        <v>3</v>
      </c>
      <c r="C2242" s="934">
        <v>3</v>
      </c>
      <c r="D2242" s="934">
        <v>0</v>
      </c>
    </row>
    <row r="2243" spans="1:4" x14ac:dyDescent="0.25">
      <c r="A2243" s="933">
        <v>43282</v>
      </c>
      <c r="B2243" s="934">
        <v>2</v>
      </c>
      <c r="C2243" s="934">
        <v>9</v>
      </c>
      <c r="D2243" s="934">
        <v>9</v>
      </c>
    </row>
    <row r="2244" spans="1:4" x14ac:dyDescent="0.25">
      <c r="A2244" s="933">
        <v>43282</v>
      </c>
      <c r="B2244" s="934">
        <v>1</v>
      </c>
      <c r="C2244" s="934">
        <v>7</v>
      </c>
      <c r="D2244" s="934">
        <v>3</v>
      </c>
    </row>
    <row r="2245" spans="1:4" x14ac:dyDescent="0.25">
      <c r="A2245" s="933">
        <v>43283</v>
      </c>
      <c r="B2245" s="934">
        <v>4</v>
      </c>
      <c r="C2245" s="934">
        <v>1</v>
      </c>
      <c r="D2245" s="934">
        <v>0</v>
      </c>
    </row>
    <row r="2246" spans="1:4" x14ac:dyDescent="0.25">
      <c r="A2246" s="933">
        <v>43284</v>
      </c>
      <c r="B2246" s="934">
        <v>3</v>
      </c>
      <c r="C2246" s="934">
        <v>6</v>
      </c>
      <c r="D2246" s="934">
        <v>6</v>
      </c>
    </row>
    <row r="2247" spans="1:4" x14ac:dyDescent="0.25">
      <c r="A2247" s="933">
        <v>43285</v>
      </c>
      <c r="B2247" s="934">
        <v>2</v>
      </c>
      <c r="C2247" s="934">
        <v>19</v>
      </c>
      <c r="D2247" s="934">
        <v>17</v>
      </c>
    </row>
    <row r="2248" spans="1:4" x14ac:dyDescent="0.25">
      <c r="A2248" s="933">
        <v>43285</v>
      </c>
      <c r="B2248" s="934">
        <v>1</v>
      </c>
      <c r="C2248" s="934">
        <v>4</v>
      </c>
      <c r="D2248" s="934">
        <v>2</v>
      </c>
    </row>
    <row r="2249" spans="1:4" x14ac:dyDescent="0.25">
      <c r="A2249" s="933">
        <v>43286</v>
      </c>
      <c r="B2249" s="934">
        <v>4</v>
      </c>
      <c r="C2249" s="934">
        <v>3</v>
      </c>
      <c r="D2249" s="934">
        <v>0</v>
      </c>
    </row>
    <row r="2250" spans="1:4" x14ac:dyDescent="0.25">
      <c r="A2250" s="933">
        <v>43287</v>
      </c>
      <c r="B2250" s="934">
        <v>3</v>
      </c>
      <c r="C2250" s="934">
        <v>6</v>
      </c>
      <c r="D2250" s="934">
        <v>4</v>
      </c>
    </row>
    <row r="2251" spans="1:4" x14ac:dyDescent="0.25">
      <c r="A2251" s="933">
        <v>43288</v>
      </c>
      <c r="B2251" s="934">
        <v>2</v>
      </c>
      <c r="C2251" s="934">
        <v>18</v>
      </c>
      <c r="D2251" s="934">
        <v>14</v>
      </c>
    </row>
    <row r="2252" spans="1:4" x14ac:dyDescent="0.25">
      <c r="A2252" s="933">
        <v>43288</v>
      </c>
      <c r="B2252" s="934">
        <v>1</v>
      </c>
      <c r="C2252" s="934">
        <v>11</v>
      </c>
      <c r="D2252" s="934">
        <v>8</v>
      </c>
    </row>
    <row r="2253" spans="1:4" x14ac:dyDescent="0.25">
      <c r="A2253" s="933">
        <v>43289</v>
      </c>
      <c r="B2253" s="934">
        <v>4</v>
      </c>
      <c r="C2253" s="934">
        <v>4</v>
      </c>
      <c r="D2253" s="934">
        <v>0</v>
      </c>
    </row>
    <row r="2254" spans="1:4" x14ac:dyDescent="0.25">
      <c r="A2254" s="933">
        <v>43290</v>
      </c>
      <c r="B2254" s="934">
        <v>3</v>
      </c>
      <c r="C2254" s="934">
        <v>16</v>
      </c>
      <c r="D2254" s="934">
        <v>7</v>
      </c>
    </row>
    <row r="2255" spans="1:4" x14ac:dyDescent="0.25">
      <c r="A2255" s="933">
        <v>43291</v>
      </c>
      <c r="B2255" s="934">
        <v>2</v>
      </c>
      <c r="C2255" s="934">
        <v>11</v>
      </c>
      <c r="D2255" s="934">
        <v>11</v>
      </c>
    </row>
    <row r="2256" spans="1:4" x14ac:dyDescent="0.25">
      <c r="A2256" s="933">
        <v>43291</v>
      </c>
      <c r="B2256" s="934">
        <v>1</v>
      </c>
      <c r="C2256" s="934">
        <v>15</v>
      </c>
      <c r="D2256" s="934">
        <v>14</v>
      </c>
    </row>
    <row r="2257" spans="1:4" x14ac:dyDescent="0.25">
      <c r="A2257" s="933">
        <v>43292</v>
      </c>
      <c r="B2257" s="934">
        <v>4</v>
      </c>
      <c r="C2257" s="934">
        <v>4</v>
      </c>
      <c r="D2257" s="934">
        <v>1</v>
      </c>
    </row>
    <row r="2258" spans="1:4" x14ac:dyDescent="0.25">
      <c r="A2258" s="933">
        <v>43293</v>
      </c>
      <c r="B2258" s="934">
        <v>3</v>
      </c>
      <c r="C2258" s="934">
        <v>12</v>
      </c>
      <c r="D2258" s="934">
        <v>5</v>
      </c>
    </row>
    <row r="2259" spans="1:4" x14ac:dyDescent="0.25">
      <c r="A2259" s="933">
        <v>43294</v>
      </c>
      <c r="B2259" s="934">
        <v>2</v>
      </c>
      <c r="C2259" s="934">
        <v>26</v>
      </c>
      <c r="D2259" s="934">
        <v>22</v>
      </c>
    </row>
    <row r="2260" spans="1:4" x14ac:dyDescent="0.25">
      <c r="A2260" s="933">
        <v>43294</v>
      </c>
      <c r="B2260" s="934">
        <v>1</v>
      </c>
      <c r="C2260" s="934">
        <v>14</v>
      </c>
      <c r="D2260" s="934">
        <v>9</v>
      </c>
    </row>
    <row r="2261" spans="1:4" x14ac:dyDescent="0.25">
      <c r="A2261" s="933">
        <v>43295</v>
      </c>
      <c r="B2261" s="934">
        <v>4</v>
      </c>
      <c r="C2261" s="934">
        <v>2</v>
      </c>
      <c r="D2261" s="934">
        <v>0</v>
      </c>
    </row>
    <row r="2262" spans="1:4" x14ac:dyDescent="0.25">
      <c r="A2262" s="933">
        <v>43296</v>
      </c>
      <c r="B2262" s="934">
        <v>3</v>
      </c>
      <c r="C2262" s="934">
        <v>8</v>
      </c>
      <c r="D2262" s="934">
        <v>5</v>
      </c>
    </row>
    <row r="2263" spans="1:4" x14ac:dyDescent="0.25">
      <c r="A2263" s="933">
        <v>43297</v>
      </c>
      <c r="B2263" s="934">
        <v>2</v>
      </c>
      <c r="C2263" s="934">
        <v>32</v>
      </c>
      <c r="D2263" s="934">
        <v>25</v>
      </c>
    </row>
    <row r="2264" spans="1:4" x14ac:dyDescent="0.25">
      <c r="A2264" s="933">
        <v>43297</v>
      </c>
      <c r="B2264" s="934">
        <v>1</v>
      </c>
      <c r="C2264" s="934">
        <v>22</v>
      </c>
      <c r="D2264" s="934">
        <v>17</v>
      </c>
    </row>
    <row r="2265" spans="1:4" x14ac:dyDescent="0.25">
      <c r="A2265" s="933">
        <v>43298</v>
      </c>
      <c r="B2265" s="934">
        <v>4</v>
      </c>
      <c r="C2265" s="934">
        <v>8</v>
      </c>
      <c r="D2265" s="934">
        <v>3</v>
      </c>
    </row>
    <row r="2266" spans="1:4" x14ac:dyDescent="0.25">
      <c r="A2266" s="933">
        <v>43299</v>
      </c>
      <c r="B2266" s="934">
        <v>3</v>
      </c>
      <c r="C2266" s="934">
        <v>13</v>
      </c>
      <c r="D2266" s="934">
        <v>8</v>
      </c>
    </row>
    <row r="2267" spans="1:4" x14ac:dyDescent="0.25">
      <c r="A2267" s="933">
        <v>43300</v>
      </c>
      <c r="B2267" s="934">
        <v>2</v>
      </c>
      <c r="C2267" s="934">
        <v>35</v>
      </c>
      <c r="D2267" s="934">
        <v>29</v>
      </c>
    </row>
    <row r="2268" spans="1:4" x14ac:dyDescent="0.25">
      <c r="A2268" s="933">
        <v>43300</v>
      </c>
      <c r="B2268" s="934">
        <v>1</v>
      </c>
      <c r="C2268" s="934">
        <v>23</v>
      </c>
      <c r="D2268" s="934">
        <v>17</v>
      </c>
    </row>
    <row r="2269" spans="1:4" x14ac:dyDescent="0.25">
      <c r="A2269" s="933">
        <v>43301</v>
      </c>
      <c r="B2269" s="934">
        <v>4</v>
      </c>
      <c r="C2269" s="934">
        <v>5</v>
      </c>
      <c r="D2269" s="934">
        <v>1</v>
      </c>
    </row>
    <row r="2270" spans="1:4" x14ac:dyDescent="0.25">
      <c r="A2270" s="933">
        <v>43302</v>
      </c>
      <c r="B2270" s="934">
        <v>3</v>
      </c>
      <c r="C2270" s="934">
        <v>24</v>
      </c>
      <c r="D2270" s="934">
        <v>7</v>
      </c>
    </row>
    <row r="2271" spans="1:4" x14ac:dyDescent="0.25">
      <c r="A2271" s="933">
        <v>43303</v>
      </c>
      <c r="B2271" s="934">
        <v>2</v>
      </c>
      <c r="C2271" s="934">
        <v>27</v>
      </c>
      <c r="D2271" s="934">
        <v>22</v>
      </c>
    </row>
    <row r="2272" spans="1:4" x14ac:dyDescent="0.25">
      <c r="A2272" s="933">
        <v>43303</v>
      </c>
      <c r="B2272" s="934">
        <v>1</v>
      </c>
      <c r="C2272" s="934">
        <v>23</v>
      </c>
      <c r="D2272" s="934">
        <v>18</v>
      </c>
    </row>
    <row r="2273" spans="1:4" x14ac:dyDescent="0.25">
      <c r="A2273" s="933">
        <v>43304</v>
      </c>
      <c r="B2273" s="934">
        <v>4</v>
      </c>
      <c r="C2273" s="934">
        <v>3</v>
      </c>
      <c r="D2273" s="934">
        <v>0</v>
      </c>
    </row>
    <row r="2274" spans="1:4" x14ac:dyDescent="0.25">
      <c r="A2274" s="933">
        <v>43305</v>
      </c>
      <c r="B2274" s="934">
        <v>3</v>
      </c>
      <c r="C2274" s="934">
        <v>17</v>
      </c>
      <c r="D2274" s="934">
        <v>7</v>
      </c>
    </row>
    <row r="2275" spans="1:4" x14ac:dyDescent="0.25">
      <c r="A2275" s="933">
        <v>43306</v>
      </c>
      <c r="B2275" s="934">
        <v>2</v>
      </c>
      <c r="C2275" s="934">
        <v>48</v>
      </c>
      <c r="D2275" s="934">
        <v>40</v>
      </c>
    </row>
    <row r="2276" spans="1:4" x14ac:dyDescent="0.25">
      <c r="A2276" s="933">
        <v>43306</v>
      </c>
      <c r="B2276" s="934">
        <v>1</v>
      </c>
      <c r="C2276" s="934">
        <v>26</v>
      </c>
      <c r="D2276" s="934">
        <v>20</v>
      </c>
    </row>
    <row r="2277" spans="1:4" x14ac:dyDescent="0.25">
      <c r="A2277" s="933">
        <v>43307</v>
      </c>
      <c r="B2277" s="934">
        <v>4</v>
      </c>
      <c r="C2277" s="934">
        <v>4</v>
      </c>
      <c r="D2277" s="934">
        <v>0</v>
      </c>
    </row>
    <row r="2278" spans="1:4" x14ac:dyDescent="0.25">
      <c r="A2278" s="1249" t="s">
        <v>451</v>
      </c>
      <c r="B2278" s="1250" t="s">
        <v>451</v>
      </c>
      <c r="C2278" s="1250" t="s">
        <v>451</v>
      </c>
      <c r="D2278" s="1250" t="s">
        <v>451</v>
      </c>
    </row>
    <row r="2279" spans="1:4" x14ac:dyDescent="0.25">
      <c r="A2279" s="1249" t="s">
        <v>451</v>
      </c>
      <c r="B2279" s="1250" t="s">
        <v>451</v>
      </c>
      <c r="C2279" s="1250" t="s">
        <v>451</v>
      </c>
      <c r="D2279" s="1250" t="s">
        <v>451</v>
      </c>
    </row>
    <row r="2280" spans="1:4" x14ac:dyDescent="0.25">
      <c r="A2280" s="933">
        <v>43310</v>
      </c>
      <c r="B2280" s="934">
        <v>4</v>
      </c>
      <c r="C2280" s="934">
        <v>3</v>
      </c>
      <c r="D2280" s="934">
        <v>1</v>
      </c>
    </row>
    <row r="2281" spans="1:4" x14ac:dyDescent="0.25">
      <c r="A2281" s="933">
        <v>43311</v>
      </c>
      <c r="B2281" s="934">
        <v>3</v>
      </c>
      <c r="C2281" s="934">
        <v>26</v>
      </c>
      <c r="D2281" s="934">
        <v>15</v>
      </c>
    </row>
    <row r="2282" spans="1:4" x14ac:dyDescent="0.25">
      <c r="A2282" s="933">
        <v>43312</v>
      </c>
      <c r="B2282" s="934">
        <v>2</v>
      </c>
      <c r="C2282" s="934">
        <v>58</v>
      </c>
      <c r="D2282" s="934">
        <v>50</v>
      </c>
    </row>
    <row r="2283" spans="1:4" x14ac:dyDescent="0.25">
      <c r="A2283" s="933">
        <v>43312</v>
      </c>
      <c r="B2283" s="934">
        <v>1</v>
      </c>
      <c r="C2283" s="934">
        <v>35</v>
      </c>
      <c r="D2283" s="934">
        <v>28</v>
      </c>
    </row>
    <row r="2284" spans="1:4" x14ac:dyDescent="0.25">
      <c r="A2284" s="933">
        <v>43313</v>
      </c>
      <c r="B2284" s="934">
        <v>4</v>
      </c>
      <c r="C2284" s="934">
        <v>4</v>
      </c>
      <c r="D2284" s="934">
        <v>0</v>
      </c>
    </row>
    <row r="2285" spans="1:4" x14ac:dyDescent="0.25">
      <c r="A2285" s="933">
        <v>43314</v>
      </c>
      <c r="B2285" s="934">
        <v>3</v>
      </c>
      <c r="C2285" s="934">
        <v>22</v>
      </c>
      <c r="D2285" s="934">
        <v>5</v>
      </c>
    </row>
    <row r="2286" spans="1:4" x14ac:dyDescent="0.25">
      <c r="A2286" s="933">
        <v>43315</v>
      </c>
      <c r="B2286" s="934">
        <v>2</v>
      </c>
      <c r="C2286" s="934">
        <v>30</v>
      </c>
      <c r="D2286" s="934">
        <v>21</v>
      </c>
    </row>
    <row r="2287" spans="1:4" x14ac:dyDescent="0.25">
      <c r="A2287" s="933">
        <v>43315</v>
      </c>
      <c r="B2287" s="934">
        <v>1</v>
      </c>
      <c r="C2287" s="934">
        <v>22</v>
      </c>
      <c r="D2287" s="934">
        <v>15</v>
      </c>
    </row>
    <row r="2288" spans="1:4" x14ac:dyDescent="0.25">
      <c r="A2288" s="933">
        <v>43316</v>
      </c>
      <c r="B2288" s="934">
        <v>4</v>
      </c>
      <c r="C2288" s="934">
        <v>10</v>
      </c>
      <c r="D2288" s="934">
        <v>1</v>
      </c>
    </row>
    <row r="2289" spans="1:4" x14ac:dyDescent="0.25">
      <c r="A2289" s="933">
        <v>43317</v>
      </c>
      <c r="B2289" s="934">
        <v>3</v>
      </c>
      <c r="C2289" s="934">
        <v>17</v>
      </c>
      <c r="D2289" s="934">
        <v>4</v>
      </c>
    </row>
    <row r="2290" spans="1:4" x14ac:dyDescent="0.25">
      <c r="A2290" s="933">
        <v>43318</v>
      </c>
      <c r="B2290" s="934">
        <v>2</v>
      </c>
      <c r="C2290" s="934">
        <v>19</v>
      </c>
      <c r="D2290" s="934">
        <v>13</v>
      </c>
    </row>
    <row r="2291" spans="1:4" x14ac:dyDescent="0.25">
      <c r="A2291" s="933">
        <v>43318</v>
      </c>
      <c r="B2291" s="934">
        <v>1</v>
      </c>
      <c r="C2291" s="934">
        <v>13</v>
      </c>
      <c r="D2291" s="934">
        <v>9</v>
      </c>
    </row>
    <row r="2292" spans="1:4" x14ac:dyDescent="0.25">
      <c r="A2292" s="933">
        <v>43319</v>
      </c>
      <c r="B2292" s="934">
        <v>4</v>
      </c>
      <c r="C2292" s="934">
        <v>1</v>
      </c>
      <c r="D2292" s="934">
        <v>0</v>
      </c>
    </row>
    <row r="2293" spans="1:4" x14ac:dyDescent="0.25">
      <c r="A2293" s="933">
        <v>43320</v>
      </c>
      <c r="B2293" s="934">
        <v>3</v>
      </c>
      <c r="C2293" s="934">
        <v>23</v>
      </c>
      <c r="D2293" s="934">
        <v>9</v>
      </c>
    </row>
    <row r="2294" spans="1:4" x14ac:dyDescent="0.25">
      <c r="A2294" s="933">
        <v>43321</v>
      </c>
      <c r="B2294" s="934">
        <v>2</v>
      </c>
      <c r="C2294" s="934">
        <v>13</v>
      </c>
      <c r="D2294" s="934">
        <v>12</v>
      </c>
    </row>
    <row r="2295" spans="1:4" x14ac:dyDescent="0.25">
      <c r="A2295" s="933">
        <v>43321</v>
      </c>
      <c r="B2295" s="934">
        <v>1</v>
      </c>
      <c r="C2295" s="934">
        <v>26</v>
      </c>
      <c r="D2295" s="934">
        <v>22</v>
      </c>
    </row>
    <row r="2296" spans="1:4" x14ac:dyDescent="0.25">
      <c r="A2296" s="933">
        <v>43322</v>
      </c>
      <c r="B2296" s="934">
        <v>4</v>
      </c>
      <c r="C2296" s="934">
        <v>5</v>
      </c>
      <c r="D2296" s="934">
        <v>0</v>
      </c>
    </row>
    <row r="2297" spans="1:4" x14ac:dyDescent="0.25">
      <c r="A2297" s="933">
        <v>43323</v>
      </c>
      <c r="B2297" s="934">
        <v>3</v>
      </c>
      <c r="C2297" s="934">
        <v>27</v>
      </c>
      <c r="D2297" s="934">
        <v>8</v>
      </c>
    </row>
    <row r="2298" spans="1:4" x14ac:dyDescent="0.25">
      <c r="A2298" s="933">
        <v>43324</v>
      </c>
      <c r="B2298" s="934">
        <v>2</v>
      </c>
      <c r="C2298" s="934">
        <v>21</v>
      </c>
      <c r="D2298" s="934">
        <v>16</v>
      </c>
    </row>
    <row r="2299" spans="1:4" x14ac:dyDescent="0.25">
      <c r="A2299" s="933">
        <v>43324</v>
      </c>
      <c r="B2299" s="934">
        <v>1</v>
      </c>
      <c r="C2299" s="934">
        <v>12</v>
      </c>
      <c r="D2299" s="934">
        <v>11</v>
      </c>
    </row>
    <row r="2300" spans="1:4" x14ac:dyDescent="0.25">
      <c r="A2300" s="933">
        <v>43325</v>
      </c>
      <c r="B2300" s="934">
        <v>4</v>
      </c>
      <c r="C2300" s="934">
        <v>2</v>
      </c>
      <c r="D2300" s="934">
        <v>0</v>
      </c>
    </row>
    <row r="2301" spans="1:4" x14ac:dyDescent="0.25">
      <c r="A2301" s="933">
        <v>43326</v>
      </c>
      <c r="B2301" s="934">
        <v>3</v>
      </c>
      <c r="C2301" s="934">
        <v>10</v>
      </c>
      <c r="D2301" s="934">
        <v>1</v>
      </c>
    </row>
    <row r="2302" spans="1:4" x14ac:dyDescent="0.25">
      <c r="A2302" s="933">
        <v>43327</v>
      </c>
      <c r="B2302" s="934">
        <v>2</v>
      </c>
      <c r="C2302" s="934">
        <v>7</v>
      </c>
      <c r="D2302" s="934">
        <v>5</v>
      </c>
    </row>
    <row r="2303" spans="1:4" x14ac:dyDescent="0.25">
      <c r="A2303" s="933">
        <v>43327</v>
      </c>
      <c r="B2303" s="934">
        <v>1</v>
      </c>
      <c r="C2303" s="934">
        <v>4</v>
      </c>
      <c r="D2303" s="934">
        <v>3</v>
      </c>
    </row>
    <row r="2304" spans="1:4" x14ac:dyDescent="0.25">
      <c r="A2304" s="933">
        <v>43328</v>
      </c>
      <c r="B2304" s="934">
        <v>4</v>
      </c>
      <c r="C2304" s="934">
        <v>4</v>
      </c>
      <c r="D2304" s="934">
        <v>0</v>
      </c>
    </row>
    <row r="2305" spans="1:4" x14ac:dyDescent="0.25">
      <c r="A2305" s="933">
        <v>43329</v>
      </c>
      <c r="B2305" s="934">
        <v>3</v>
      </c>
      <c r="C2305" s="934">
        <v>4</v>
      </c>
      <c r="D2305" s="934">
        <v>4</v>
      </c>
    </row>
    <row r="2306" spans="1:4" x14ac:dyDescent="0.25">
      <c r="A2306" s="933">
        <v>43330</v>
      </c>
      <c r="B2306" s="934">
        <v>2</v>
      </c>
      <c r="C2306" s="934">
        <v>10</v>
      </c>
      <c r="D2306" s="934">
        <v>7</v>
      </c>
    </row>
    <row r="2307" spans="1:4" x14ac:dyDescent="0.25">
      <c r="A2307" s="933">
        <v>43330</v>
      </c>
      <c r="B2307" s="934">
        <v>1</v>
      </c>
      <c r="C2307" s="934">
        <v>7</v>
      </c>
      <c r="D2307" s="934">
        <v>5</v>
      </c>
    </row>
    <row r="2308" spans="1:4" x14ac:dyDescent="0.25">
      <c r="A2308" s="933">
        <v>43331</v>
      </c>
      <c r="B2308" s="934">
        <v>4</v>
      </c>
      <c r="C2308" s="934">
        <v>2</v>
      </c>
      <c r="D2308" s="934">
        <v>1</v>
      </c>
    </row>
    <row r="2309" spans="1:4" x14ac:dyDescent="0.25">
      <c r="A2309" s="933">
        <v>43332</v>
      </c>
      <c r="B2309" s="934">
        <v>3</v>
      </c>
      <c r="C2309" s="934">
        <v>6</v>
      </c>
      <c r="D2309" s="934">
        <v>2</v>
      </c>
    </row>
    <row r="2310" spans="1:4" x14ac:dyDescent="0.25">
      <c r="A2310" s="933">
        <v>43333</v>
      </c>
      <c r="B2310" s="934">
        <v>2</v>
      </c>
      <c r="C2310" s="934">
        <v>8</v>
      </c>
      <c r="D2310" s="934">
        <v>5</v>
      </c>
    </row>
    <row r="2311" spans="1:4" x14ac:dyDescent="0.25">
      <c r="A2311" s="933">
        <v>43333</v>
      </c>
      <c r="B2311" s="934">
        <v>1</v>
      </c>
      <c r="C2311" s="934">
        <v>7</v>
      </c>
      <c r="D2311" s="934">
        <v>4</v>
      </c>
    </row>
    <row r="2312" spans="1:4" x14ac:dyDescent="0.25">
      <c r="A2312" s="933">
        <v>43334</v>
      </c>
      <c r="B2312" s="934">
        <v>4</v>
      </c>
      <c r="C2312" s="934">
        <v>0</v>
      </c>
      <c r="D2312" s="934">
        <v>0</v>
      </c>
    </row>
    <row r="2313" spans="1:4" x14ac:dyDescent="0.25">
      <c r="A2313" s="933">
        <v>43335</v>
      </c>
      <c r="B2313" s="934">
        <v>3</v>
      </c>
      <c r="C2313" s="934">
        <v>1</v>
      </c>
      <c r="D2313" s="934">
        <v>1</v>
      </c>
    </row>
    <row r="2314" spans="1:4" x14ac:dyDescent="0.25">
      <c r="A2314" s="933">
        <v>43336</v>
      </c>
      <c r="B2314" s="934">
        <v>2</v>
      </c>
      <c r="C2314" s="934">
        <v>5</v>
      </c>
      <c r="D2314" s="934">
        <v>3</v>
      </c>
    </row>
    <row r="2315" spans="1:4" x14ac:dyDescent="0.25">
      <c r="A2315" s="933">
        <v>43336</v>
      </c>
      <c r="B2315" s="934">
        <v>1</v>
      </c>
      <c r="C2315" s="934">
        <v>5</v>
      </c>
      <c r="D2315" s="934">
        <v>3</v>
      </c>
    </row>
    <row r="2316" spans="1:4" x14ac:dyDescent="0.25">
      <c r="A2316" s="933">
        <v>43337</v>
      </c>
      <c r="B2316" s="934">
        <v>4</v>
      </c>
      <c r="C2316" s="934">
        <v>0</v>
      </c>
      <c r="D2316" s="934">
        <v>0</v>
      </c>
    </row>
    <row r="2317" spans="1:4" x14ac:dyDescent="0.25">
      <c r="A2317" s="933">
        <v>43338</v>
      </c>
      <c r="B2317" s="934">
        <v>3</v>
      </c>
      <c r="C2317" s="934">
        <v>4</v>
      </c>
      <c r="D2317" s="934">
        <v>4</v>
      </c>
    </row>
    <row r="2318" spans="1:4" x14ac:dyDescent="0.25">
      <c r="A2318" s="933">
        <v>43339</v>
      </c>
      <c r="B2318" s="934">
        <v>2</v>
      </c>
      <c r="C2318" s="934">
        <v>2</v>
      </c>
      <c r="D2318" s="934">
        <v>1</v>
      </c>
    </row>
    <row r="2319" spans="1:4" x14ac:dyDescent="0.25">
      <c r="A2319" s="933">
        <v>43339</v>
      </c>
      <c r="B2319" s="934">
        <v>1</v>
      </c>
      <c r="C2319" s="934">
        <v>7</v>
      </c>
      <c r="D2319" s="934">
        <v>7</v>
      </c>
    </row>
    <row r="2320" spans="1:4" x14ac:dyDescent="0.25">
      <c r="A2320" s="933">
        <v>43340</v>
      </c>
      <c r="B2320" s="934">
        <v>4</v>
      </c>
      <c r="C2320" s="934">
        <v>1</v>
      </c>
      <c r="D2320" s="934">
        <v>0</v>
      </c>
    </row>
    <row r="2321" spans="1:4" x14ac:dyDescent="0.25">
      <c r="A2321" s="933">
        <v>43341</v>
      </c>
      <c r="B2321" s="934">
        <v>3</v>
      </c>
      <c r="C2321" s="934">
        <v>1</v>
      </c>
      <c r="D2321" s="934">
        <v>1</v>
      </c>
    </row>
    <row r="2322" spans="1:4" x14ac:dyDescent="0.25">
      <c r="A2322" s="933">
        <v>43342</v>
      </c>
      <c r="B2322" s="934">
        <v>2</v>
      </c>
      <c r="C2322" s="934">
        <v>3</v>
      </c>
      <c r="D2322" s="934">
        <v>1</v>
      </c>
    </row>
    <row r="2323" spans="1:4" x14ac:dyDescent="0.25">
      <c r="A2323" s="933">
        <v>43342</v>
      </c>
      <c r="B2323" s="934">
        <v>1</v>
      </c>
      <c r="C2323" s="934">
        <v>1</v>
      </c>
      <c r="D2323" s="934">
        <v>1</v>
      </c>
    </row>
    <row r="2324" spans="1:4" x14ac:dyDescent="0.25">
      <c r="A2324" s="933">
        <v>43343</v>
      </c>
      <c r="B2324" s="934">
        <v>4</v>
      </c>
      <c r="C2324" s="934">
        <v>2</v>
      </c>
      <c r="D2324" s="934">
        <v>0</v>
      </c>
    </row>
    <row r="2325" spans="1:4" x14ac:dyDescent="0.25">
      <c r="A2325" s="933">
        <v>43344</v>
      </c>
      <c r="B2325" s="934">
        <v>3</v>
      </c>
      <c r="C2325" s="934">
        <v>1</v>
      </c>
      <c r="D2325" s="934">
        <v>0</v>
      </c>
    </row>
    <row r="2326" spans="1:4" x14ac:dyDescent="0.25">
      <c r="A2326" s="933">
        <v>43345</v>
      </c>
      <c r="B2326" s="934">
        <v>2</v>
      </c>
      <c r="C2326" s="934">
        <v>2</v>
      </c>
      <c r="D2326" s="934">
        <v>1</v>
      </c>
    </row>
    <row r="2327" spans="1:4" x14ac:dyDescent="0.25">
      <c r="A2327" s="933">
        <v>43345</v>
      </c>
      <c r="B2327" s="934">
        <v>1</v>
      </c>
      <c r="C2327" s="934">
        <v>3</v>
      </c>
      <c r="D2327" s="934">
        <v>2</v>
      </c>
    </row>
    <row r="2328" spans="1:4" x14ac:dyDescent="0.25">
      <c r="A2328" s="933">
        <v>43346</v>
      </c>
      <c r="B2328" s="934">
        <v>4</v>
      </c>
      <c r="C2328" s="934">
        <v>1</v>
      </c>
      <c r="D2328" s="934">
        <v>0</v>
      </c>
    </row>
    <row r="2329" spans="1:4" x14ac:dyDescent="0.25">
      <c r="A2329" s="933">
        <v>43347</v>
      </c>
      <c r="B2329" s="934">
        <v>3</v>
      </c>
      <c r="C2329" s="934">
        <v>0</v>
      </c>
      <c r="D2329" s="934">
        <v>0</v>
      </c>
    </row>
    <row r="2330" spans="1:4" x14ac:dyDescent="0.25">
      <c r="A2330" s="933">
        <v>43348</v>
      </c>
      <c r="B2330" s="934">
        <v>2</v>
      </c>
      <c r="C2330" s="934">
        <v>0</v>
      </c>
      <c r="D2330" s="934">
        <v>0</v>
      </c>
    </row>
    <row r="2331" spans="1:4" x14ac:dyDescent="0.25">
      <c r="A2331" s="933">
        <v>43348</v>
      </c>
      <c r="B2331" s="934">
        <v>1</v>
      </c>
      <c r="C2331" s="934">
        <v>3</v>
      </c>
      <c r="D2331" s="934">
        <v>3</v>
      </c>
    </row>
    <row r="2332" spans="1:4" x14ac:dyDescent="0.25">
      <c r="A2332" s="933">
        <v>43349</v>
      </c>
      <c r="B2332" s="934">
        <v>4</v>
      </c>
      <c r="C2332" s="934">
        <v>0</v>
      </c>
      <c r="D2332" s="934">
        <v>0</v>
      </c>
    </row>
    <row r="2333" spans="1:4" x14ac:dyDescent="0.25">
      <c r="A2333" s="933">
        <v>43350</v>
      </c>
      <c r="B2333" s="934">
        <v>3</v>
      </c>
      <c r="C2333" s="934">
        <v>0</v>
      </c>
      <c r="D2333" s="934">
        <v>0</v>
      </c>
    </row>
    <row r="2334" spans="1:4" x14ac:dyDescent="0.25">
      <c r="A2334" s="933">
        <v>43351</v>
      </c>
      <c r="B2334" s="934">
        <v>2</v>
      </c>
      <c r="C2334" s="934">
        <v>0</v>
      </c>
      <c r="D2334" s="934">
        <v>0</v>
      </c>
    </row>
    <row r="2335" spans="1:4" x14ac:dyDescent="0.25">
      <c r="A2335" s="933">
        <v>43351</v>
      </c>
      <c r="B2335" s="934">
        <v>1</v>
      </c>
      <c r="C2335" s="934">
        <v>1</v>
      </c>
      <c r="D2335" s="934">
        <v>0</v>
      </c>
    </row>
    <row r="2336" spans="1:4" x14ac:dyDescent="0.25">
      <c r="A2336" s="933">
        <v>43352</v>
      </c>
      <c r="B2336" s="934">
        <v>4</v>
      </c>
      <c r="C2336" s="934">
        <v>0</v>
      </c>
      <c r="D2336" s="934">
        <v>0</v>
      </c>
    </row>
    <row r="2337" spans="1:21" x14ac:dyDescent="0.25">
      <c r="A2337" s="933">
        <v>43353</v>
      </c>
      <c r="B2337" s="934">
        <v>3</v>
      </c>
      <c r="C2337" s="934">
        <v>0</v>
      </c>
      <c r="D2337" s="934">
        <v>0</v>
      </c>
    </row>
    <row r="2338" spans="1:21" x14ac:dyDescent="0.25">
      <c r="A2338" s="933">
        <v>43354</v>
      </c>
      <c r="B2338" s="934">
        <v>2</v>
      </c>
      <c r="C2338" s="934">
        <v>0</v>
      </c>
      <c r="D2338" s="934">
        <v>0</v>
      </c>
    </row>
    <row r="2339" spans="1:21" x14ac:dyDescent="0.25">
      <c r="A2339" s="933">
        <v>43354</v>
      </c>
      <c r="B2339" s="934">
        <v>1</v>
      </c>
      <c r="C2339" s="934">
        <v>0</v>
      </c>
      <c r="D2339" s="934">
        <v>0</v>
      </c>
    </row>
    <row r="2340" spans="1:21" x14ac:dyDescent="0.25">
      <c r="A2340" s="933">
        <v>43355</v>
      </c>
      <c r="B2340" s="934">
        <v>4</v>
      </c>
      <c r="C2340" s="934">
        <v>1</v>
      </c>
      <c r="D2340" s="934">
        <v>1</v>
      </c>
    </row>
    <row r="2341" spans="1:21" x14ac:dyDescent="0.25">
      <c r="A2341" s="933">
        <v>43356</v>
      </c>
      <c r="B2341" s="934">
        <v>3</v>
      </c>
      <c r="C2341" s="934">
        <v>0</v>
      </c>
      <c r="D2341" s="934">
        <v>0</v>
      </c>
    </row>
    <row r="2342" spans="1:21" x14ac:dyDescent="0.25">
      <c r="A2342" s="933">
        <v>43357</v>
      </c>
      <c r="B2342" s="934">
        <v>2</v>
      </c>
      <c r="C2342" s="934">
        <v>0</v>
      </c>
      <c r="D2342" s="934">
        <v>0</v>
      </c>
    </row>
    <row r="2343" spans="1:21" x14ac:dyDescent="0.25">
      <c r="A2343" s="933">
        <v>43357</v>
      </c>
      <c r="B2343" s="934">
        <v>1</v>
      </c>
      <c r="C2343" s="934">
        <v>0</v>
      </c>
      <c r="D2343" s="934">
        <v>0</v>
      </c>
    </row>
    <row r="2344" spans="1:21" x14ac:dyDescent="0.25">
      <c r="A2344" s="933">
        <v>43360</v>
      </c>
      <c r="B2344" s="934">
        <v>4</v>
      </c>
      <c r="C2344" s="934">
        <v>1</v>
      </c>
      <c r="D2344" s="934">
        <v>0</v>
      </c>
    </row>
    <row r="2345" spans="1:21" x14ac:dyDescent="0.25">
      <c r="A2345" s="933">
        <v>43361</v>
      </c>
      <c r="B2345" s="934">
        <v>3</v>
      </c>
      <c r="C2345" s="934">
        <v>0</v>
      </c>
      <c r="D2345" s="934">
        <v>0</v>
      </c>
    </row>
    <row r="2346" spans="1:21" x14ac:dyDescent="0.25">
      <c r="A2346" s="933">
        <v>43362</v>
      </c>
      <c r="B2346" s="934">
        <v>2</v>
      </c>
      <c r="C2346" s="934">
        <v>0</v>
      </c>
      <c r="D2346" s="934">
        <v>0</v>
      </c>
    </row>
    <row r="2347" spans="1:21" x14ac:dyDescent="0.25">
      <c r="A2347" s="933">
        <v>43362</v>
      </c>
      <c r="B2347" s="934">
        <v>1</v>
      </c>
      <c r="C2347" s="934">
        <v>0</v>
      </c>
      <c r="D2347" s="934">
        <v>0</v>
      </c>
    </row>
    <row r="2348" spans="1:21" x14ac:dyDescent="0.25">
      <c r="A2348" s="933">
        <v>43367</v>
      </c>
      <c r="B2348" s="934">
        <v>4</v>
      </c>
      <c r="C2348" s="934">
        <v>0</v>
      </c>
      <c r="D2348" s="934">
        <v>0</v>
      </c>
    </row>
    <row r="2349" spans="1:21" x14ac:dyDescent="0.25">
      <c r="A2349" s="933">
        <v>43368</v>
      </c>
      <c r="B2349" s="934">
        <v>3</v>
      </c>
      <c r="C2349" s="934">
        <v>0</v>
      </c>
      <c r="D2349" s="934">
        <v>0</v>
      </c>
    </row>
    <row r="2350" spans="1:21" x14ac:dyDescent="0.25">
      <c r="A2350" s="933">
        <v>43369</v>
      </c>
      <c r="B2350" s="934">
        <v>2</v>
      </c>
      <c r="C2350" s="934">
        <v>0</v>
      </c>
      <c r="D2350" s="934">
        <v>0</v>
      </c>
    </row>
    <row r="2351" spans="1:21" ht="15.5" x14ac:dyDescent="0.25">
      <c r="A2351" s="1251">
        <v>43369</v>
      </c>
      <c r="B2351" s="1252">
        <v>1</v>
      </c>
      <c r="C2351" s="1252">
        <v>0</v>
      </c>
      <c r="D2351" s="1252">
        <v>0</v>
      </c>
      <c r="E2351" s="70">
        <f>SUM(D2161:D2351)</f>
        <v>720</v>
      </c>
      <c r="M2351" s="1360" t="s">
        <v>466</v>
      </c>
      <c r="N2351" s="1203"/>
      <c r="O2351" s="1203"/>
      <c r="P2351" s="1203"/>
      <c r="Q2351" s="1203"/>
      <c r="R2351" s="1203"/>
      <c r="S2351" s="1203"/>
      <c r="T2351" s="1203"/>
      <c r="U2351" s="1203"/>
    </row>
    <row r="2352" spans="1:21" ht="15.5" x14ac:dyDescent="0.25">
      <c r="A2352" s="933">
        <v>43584</v>
      </c>
      <c r="B2352" s="934">
        <v>4</v>
      </c>
      <c r="C2352" s="934">
        <v>0</v>
      </c>
      <c r="D2352" s="934">
        <v>0</v>
      </c>
      <c r="M2352" s="1360" t="s">
        <v>467</v>
      </c>
      <c r="N2352" s="1203"/>
      <c r="O2352" s="1203"/>
      <c r="P2352" s="1203"/>
      <c r="Q2352" s="1203"/>
      <c r="R2352" s="1203"/>
      <c r="S2352" s="1203"/>
      <c r="T2352" s="1203"/>
      <c r="U2352" s="1203"/>
    </row>
    <row r="2353" spans="1:21" ht="15.5" x14ac:dyDescent="0.25">
      <c r="A2353" s="933">
        <v>43585</v>
      </c>
      <c r="B2353" s="934">
        <v>3</v>
      </c>
      <c r="C2353" s="934">
        <v>0</v>
      </c>
      <c r="D2353" s="934">
        <v>0</v>
      </c>
      <c r="M2353" s="1360" t="s">
        <v>468</v>
      </c>
      <c r="N2353" s="1203"/>
      <c r="O2353" s="1203"/>
      <c r="P2353" s="1203"/>
      <c r="Q2353" s="1203"/>
      <c r="R2353" s="1203"/>
      <c r="S2353" s="1203"/>
      <c r="T2353" s="1203"/>
      <c r="U2353" s="1203"/>
    </row>
    <row r="2354" spans="1:21" ht="15.5" x14ac:dyDescent="0.25">
      <c r="A2354" s="933">
        <v>43586</v>
      </c>
      <c r="B2354" s="934">
        <v>2</v>
      </c>
      <c r="C2354" s="934">
        <v>1</v>
      </c>
      <c r="D2354" s="934">
        <v>1</v>
      </c>
      <c r="M2354" s="1360" t="s">
        <v>469</v>
      </c>
      <c r="N2354" s="1203"/>
      <c r="O2354" s="1203"/>
      <c r="P2354" s="1203"/>
      <c r="Q2354" s="1203"/>
      <c r="R2354" s="1203"/>
      <c r="S2354" s="1203"/>
      <c r="T2354" s="1203"/>
      <c r="U2354" s="1203"/>
    </row>
    <row r="2355" spans="1:21" ht="15.5" x14ac:dyDescent="0.25">
      <c r="A2355" s="933">
        <v>43586</v>
      </c>
      <c r="B2355" s="934">
        <v>1</v>
      </c>
      <c r="C2355" s="934">
        <v>0</v>
      </c>
      <c r="D2355" s="934">
        <v>0</v>
      </c>
      <c r="M2355" s="1360" t="s">
        <v>470</v>
      </c>
      <c r="N2355" s="1203"/>
      <c r="O2355" s="1203"/>
      <c r="P2355" s="1203"/>
      <c r="Q2355" s="1203"/>
      <c r="R2355" s="1203"/>
      <c r="S2355" s="1203"/>
      <c r="T2355" s="1203"/>
      <c r="U2355" s="1203"/>
    </row>
    <row r="2356" spans="1:21" ht="15.5" x14ac:dyDescent="0.25">
      <c r="A2356" s="933">
        <v>43587</v>
      </c>
      <c r="B2356" s="934">
        <v>4</v>
      </c>
      <c r="C2356" s="934">
        <v>1</v>
      </c>
      <c r="D2356" s="934">
        <v>0</v>
      </c>
      <c r="M2356" s="1360" t="s">
        <v>471</v>
      </c>
      <c r="N2356" s="1203"/>
      <c r="O2356" s="1203"/>
      <c r="P2356" s="1203"/>
      <c r="Q2356" s="1203"/>
      <c r="R2356" s="1203"/>
      <c r="S2356" s="1203"/>
      <c r="T2356" s="1203"/>
      <c r="U2356" s="1203"/>
    </row>
    <row r="2357" spans="1:21" x14ac:dyDescent="0.25">
      <c r="A2357" s="933">
        <v>43588</v>
      </c>
      <c r="B2357" s="934">
        <v>3</v>
      </c>
      <c r="C2357" s="934">
        <v>2</v>
      </c>
      <c r="D2357" s="934">
        <v>2</v>
      </c>
      <c r="M2357" s="1203"/>
      <c r="N2357" s="1203"/>
      <c r="O2357" s="1203"/>
      <c r="P2357" s="1203"/>
      <c r="Q2357" s="1203"/>
      <c r="R2357" s="1203"/>
      <c r="S2357" s="1203"/>
      <c r="T2357" s="1203"/>
      <c r="U2357" s="1203"/>
    </row>
    <row r="2358" spans="1:21" x14ac:dyDescent="0.25">
      <c r="A2358" s="933">
        <v>43589</v>
      </c>
      <c r="B2358" s="934">
        <v>2</v>
      </c>
      <c r="C2358" s="934">
        <v>1</v>
      </c>
      <c r="D2358" s="934">
        <v>0</v>
      </c>
    </row>
    <row r="2359" spans="1:21" x14ac:dyDescent="0.25">
      <c r="A2359" s="933">
        <v>43589</v>
      </c>
      <c r="B2359" s="934">
        <v>1</v>
      </c>
      <c r="C2359" s="934">
        <v>0</v>
      </c>
      <c r="D2359" s="934">
        <v>0</v>
      </c>
    </row>
    <row r="2360" spans="1:21" x14ac:dyDescent="0.25">
      <c r="A2360" s="933">
        <v>43590</v>
      </c>
      <c r="B2360" s="934">
        <v>4</v>
      </c>
      <c r="C2360" s="934">
        <v>1</v>
      </c>
      <c r="D2360" s="934">
        <v>1</v>
      </c>
    </row>
    <row r="2361" spans="1:21" x14ac:dyDescent="0.25">
      <c r="A2361" s="933">
        <v>43591</v>
      </c>
      <c r="B2361" s="934">
        <v>3</v>
      </c>
      <c r="C2361" s="934">
        <v>3</v>
      </c>
      <c r="D2361" s="934">
        <v>1</v>
      </c>
    </row>
    <row r="2362" spans="1:21" x14ac:dyDescent="0.25">
      <c r="A2362" s="933">
        <v>43592</v>
      </c>
      <c r="B2362" s="934">
        <v>2</v>
      </c>
      <c r="C2362" s="934">
        <v>0</v>
      </c>
      <c r="D2362" s="934">
        <v>0</v>
      </c>
    </row>
    <row r="2363" spans="1:21" x14ac:dyDescent="0.25">
      <c r="A2363" s="933">
        <v>43592</v>
      </c>
      <c r="B2363" s="934">
        <v>1</v>
      </c>
      <c r="C2363" s="934">
        <v>0</v>
      </c>
      <c r="D2363" s="934">
        <v>0</v>
      </c>
    </row>
    <row r="2364" spans="1:21" x14ac:dyDescent="0.25">
      <c r="A2364" s="933">
        <v>43593</v>
      </c>
      <c r="B2364" s="934">
        <v>4</v>
      </c>
      <c r="C2364" s="934">
        <v>0</v>
      </c>
      <c r="D2364" s="934">
        <v>0</v>
      </c>
    </row>
    <row r="2365" spans="1:21" x14ac:dyDescent="0.25">
      <c r="A2365" s="933">
        <v>43594</v>
      </c>
      <c r="B2365" s="934">
        <v>3</v>
      </c>
      <c r="C2365" s="934">
        <v>2</v>
      </c>
      <c r="D2365" s="934">
        <v>1</v>
      </c>
    </row>
    <row r="2366" spans="1:21" x14ac:dyDescent="0.25">
      <c r="A2366" s="933">
        <v>43595</v>
      </c>
      <c r="B2366" s="934">
        <v>2</v>
      </c>
      <c r="C2366" s="934">
        <v>1</v>
      </c>
      <c r="D2366" s="934">
        <v>1</v>
      </c>
    </row>
    <row r="2367" spans="1:21" x14ac:dyDescent="0.25">
      <c r="A2367" s="933">
        <v>43595</v>
      </c>
      <c r="B2367" s="934">
        <v>1</v>
      </c>
      <c r="C2367" s="934">
        <v>1</v>
      </c>
      <c r="D2367" s="934">
        <v>1</v>
      </c>
    </row>
    <row r="2368" spans="1:21" x14ac:dyDescent="0.25">
      <c r="A2368" s="933">
        <v>43596</v>
      </c>
      <c r="B2368" s="934">
        <v>4</v>
      </c>
      <c r="C2368" s="934">
        <v>1</v>
      </c>
      <c r="D2368" s="934">
        <v>0</v>
      </c>
    </row>
    <row r="2369" spans="1:4" x14ac:dyDescent="0.25">
      <c r="A2369" s="933">
        <v>43597</v>
      </c>
      <c r="B2369" s="934">
        <v>3</v>
      </c>
      <c r="C2369" s="934">
        <v>0</v>
      </c>
      <c r="D2369" s="934">
        <v>0</v>
      </c>
    </row>
    <row r="2370" spans="1:4" x14ac:dyDescent="0.25">
      <c r="A2370" s="933">
        <v>43598</v>
      </c>
      <c r="B2370" s="934">
        <v>2</v>
      </c>
      <c r="C2370" s="934">
        <v>2</v>
      </c>
      <c r="D2370" s="934">
        <v>2</v>
      </c>
    </row>
    <row r="2371" spans="1:4" x14ac:dyDescent="0.25">
      <c r="A2371" s="933">
        <v>43598</v>
      </c>
      <c r="B2371" s="934">
        <v>1</v>
      </c>
      <c r="C2371" s="934">
        <v>0</v>
      </c>
      <c r="D2371" s="934">
        <v>0</v>
      </c>
    </row>
    <row r="2372" spans="1:4" x14ac:dyDescent="0.25">
      <c r="A2372" s="933">
        <v>43599</v>
      </c>
      <c r="B2372" s="934">
        <v>4</v>
      </c>
      <c r="C2372" s="934">
        <v>0</v>
      </c>
      <c r="D2372" s="934">
        <v>0</v>
      </c>
    </row>
    <row r="2373" spans="1:4" x14ac:dyDescent="0.25">
      <c r="A2373" s="933">
        <v>43600</v>
      </c>
      <c r="B2373" s="934">
        <v>3</v>
      </c>
      <c r="C2373" s="934">
        <v>0</v>
      </c>
      <c r="D2373" s="934">
        <v>0</v>
      </c>
    </row>
    <row r="2374" spans="1:4" x14ac:dyDescent="0.25">
      <c r="A2374" s="933">
        <v>43601</v>
      </c>
      <c r="B2374" s="934">
        <v>2</v>
      </c>
      <c r="C2374" s="934">
        <v>1</v>
      </c>
      <c r="D2374" s="934">
        <v>0</v>
      </c>
    </row>
    <row r="2375" spans="1:4" x14ac:dyDescent="0.25">
      <c r="A2375" s="933">
        <v>43601</v>
      </c>
      <c r="B2375" s="934">
        <v>1</v>
      </c>
      <c r="C2375" s="934">
        <v>0</v>
      </c>
      <c r="D2375" s="934">
        <v>0</v>
      </c>
    </row>
    <row r="2376" spans="1:4" x14ac:dyDescent="0.25">
      <c r="A2376" s="933">
        <v>43602</v>
      </c>
      <c r="B2376" s="934">
        <v>4</v>
      </c>
      <c r="C2376" s="934">
        <v>0</v>
      </c>
      <c r="D2376" s="934">
        <v>0</v>
      </c>
    </row>
    <row r="2377" spans="1:4" x14ac:dyDescent="0.25">
      <c r="A2377" s="933">
        <v>43603</v>
      </c>
      <c r="B2377" s="934">
        <v>3</v>
      </c>
      <c r="C2377" s="934">
        <v>4</v>
      </c>
      <c r="D2377" s="934">
        <v>0</v>
      </c>
    </row>
    <row r="2378" spans="1:4" x14ac:dyDescent="0.25">
      <c r="A2378" s="933">
        <v>43604</v>
      </c>
      <c r="B2378" s="934">
        <v>2</v>
      </c>
      <c r="C2378" s="934">
        <v>0</v>
      </c>
      <c r="D2378" s="934">
        <v>0</v>
      </c>
    </row>
    <row r="2379" spans="1:4" x14ac:dyDescent="0.25">
      <c r="A2379" s="933">
        <v>43604</v>
      </c>
      <c r="B2379" s="934">
        <v>1</v>
      </c>
      <c r="C2379" s="934">
        <v>2</v>
      </c>
      <c r="D2379" s="934">
        <v>0</v>
      </c>
    </row>
    <row r="2380" spans="1:4" x14ac:dyDescent="0.25">
      <c r="A2380" s="933">
        <v>43605</v>
      </c>
      <c r="B2380" s="934">
        <v>4</v>
      </c>
      <c r="C2380" s="934">
        <v>0</v>
      </c>
      <c r="D2380" s="934">
        <v>0</v>
      </c>
    </row>
    <row r="2381" spans="1:4" x14ac:dyDescent="0.25">
      <c r="A2381" s="933">
        <v>43606</v>
      </c>
      <c r="B2381" s="934">
        <v>3</v>
      </c>
      <c r="C2381" s="934">
        <v>3</v>
      </c>
      <c r="D2381" s="934">
        <v>1</v>
      </c>
    </row>
    <row r="2382" spans="1:4" x14ac:dyDescent="0.25">
      <c r="A2382" s="933">
        <v>43607</v>
      </c>
      <c r="B2382" s="934">
        <v>2</v>
      </c>
      <c r="C2382" s="934">
        <v>7</v>
      </c>
      <c r="D2382" s="934">
        <v>4</v>
      </c>
    </row>
    <row r="2383" spans="1:4" x14ac:dyDescent="0.25">
      <c r="A2383" s="933">
        <v>43607</v>
      </c>
      <c r="B2383" s="934">
        <v>1</v>
      </c>
      <c r="C2383" s="934">
        <v>1</v>
      </c>
      <c r="D2383" s="934">
        <v>1</v>
      </c>
    </row>
    <row r="2384" spans="1:4" x14ac:dyDescent="0.25">
      <c r="A2384" s="933">
        <v>43608</v>
      </c>
      <c r="B2384" s="934">
        <v>4</v>
      </c>
      <c r="C2384" s="934">
        <v>3</v>
      </c>
      <c r="D2384" s="934">
        <v>0</v>
      </c>
    </row>
    <row r="2385" spans="1:4" x14ac:dyDescent="0.25">
      <c r="A2385" s="933">
        <v>43609</v>
      </c>
      <c r="B2385" s="934">
        <v>3</v>
      </c>
      <c r="C2385" s="934">
        <v>3</v>
      </c>
      <c r="D2385" s="934">
        <v>2</v>
      </c>
    </row>
    <row r="2386" spans="1:4" x14ac:dyDescent="0.25">
      <c r="A2386" s="933">
        <v>43610</v>
      </c>
      <c r="B2386" s="934">
        <v>2</v>
      </c>
      <c r="C2386" s="934">
        <v>3</v>
      </c>
      <c r="D2386" s="934">
        <v>2</v>
      </c>
    </row>
    <row r="2387" spans="1:4" x14ac:dyDescent="0.25">
      <c r="A2387" s="933">
        <v>43610</v>
      </c>
      <c r="B2387" s="934">
        <v>1</v>
      </c>
      <c r="C2387" s="934">
        <v>2</v>
      </c>
      <c r="D2387" s="934">
        <v>1</v>
      </c>
    </row>
    <row r="2388" spans="1:4" x14ac:dyDescent="0.25">
      <c r="A2388" s="933">
        <v>43611</v>
      </c>
      <c r="B2388" s="934">
        <v>4</v>
      </c>
      <c r="C2388" s="934">
        <v>0</v>
      </c>
      <c r="D2388" s="934">
        <v>0</v>
      </c>
    </row>
    <row r="2389" spans="1:4" x14ac:dyDescent="0.25">
      <c r="A2389" s="933">
        <v>43612</v>
      </c>
      <c r="B2389" s="934">
        <v>3</v>
      </c>
      <c r="C2389" s="934">
        <v>1</v>
      </c>
      <c r="D2389" s="934">
        <v>0</v>
      </c>
    </row>
    <row r="2390" spans="1:4" x14ac:dyDescent="0.25">
      <c r="A2390" s="933">
        <v>43613</v>
      </c>
      <c r="B2390" s="934">
        <v>2</v>
      </c>
      <c r="C2390" s="934">
        <v>4</v>
      </c>
      <c r="D2390" s="934">
        <v>1</v>
      </c>
    </row>
    <row r="2391" spans="1:4" x14ac:dyDescent="0.25">
      <c r="A2391" s="933">
        <v>43613</v>
      </c>
      <c r="B2391" s="934">
        <v>1</v>
      </c>
      <c r="C2391" s="934">
        <v>1</v>
      </c>
      <c r="D2391" s="934">
        <v>0</v>
      </c>
    </row>
    <row r="2392" spans="1:4" x14ac:dyDescent="0.25">
      <c r="A2392" s="933">
        <v>43614</v>
      </c>
      <c r="B2392" s="934">
        <v>4</v>
      </c>
      <c r="C2392" s="934">
        <v>2</v>
      </c>
      <c r="D2392" s="934">
        <v>1</v>
      </c>
    </row>
    <row r="2393" spans="1:4" x14ac:dyDescent="0.25">
      <c r="A2393" s="933">
        <v>43615</v>
      </c>
      <c r="B2393" s="934">
        <v>3</v>
      </c>
      <c r="C2393" s="934">
        <v>12</v>
      </c>
      <c r="D2393" s="934">
        <v>5</v>
      </c>
    </row>
    <row r="2394" spans="1:4" x14ac:dyDescent="0.25">
      <c r="A2394" s="933">
        <v>43616</v>
      </c>
      <c r="B2394" s="934">
        <v>2</v>
      </c>
      <c r="C2394" s="934">
        <v>8</v>
      </c>
      <c r="D2394" s="934">
        <v>5</v>
      </c>
    </row>
    <row r="2395" spans="1:4" x14ac:dyDescent="0.25">
      <c r="A2395" s="933">
        <v>43616</v>
      </c>
      <c r="B2395" s="934">
        <v>1</v>
      </c>
      <c r="C2395" s="934">
        <v>7</v>
      </c>
      <c r="D2395" s="934">
        <v>4</v>
      </c>
    </row>
    <row r="2396" spans="1:4" x14ac:dyDescent="0.25">
      <c r="A2396" s="933">
        <v>43617</v>
      </c>
      <c r="B2396" s="934">
        <v>4</v>
      </c>
      <c r="C2396" s="934">
        <v>2</v>
      </c>
      <c r="D2396" s="934">
        <v>1</v>
      </c>
    </row>
    <row r="2397" spans="1:4" x14ac:dyDescent="0.25">
      <c r="A2397" s="933">
        <v>43618</v>
      </c>
      <c r="B2397" s="934">
        <v>3</v>
      </c>
      <c r="C2397" s="934">
        <v>4</v>
      </c>
      <c r="D2397" s="934">
        <v>2</v>
      </c>
    </row>
    <row r="2398" spans="1:4" x14ac:dyDescent="0.25">
      <c r="A2398" s="933">
        <v>43619</v>
      </c>
      <c r="B2398" s="934">
        <v>2</v>
      </c>
      <c r="C2398" s="934">
        <v>2</v>
      </c>
      <c r="D2398" s="934">
        <v>2</v>
      </c>
    </row>
    <row r="2399" spans="1:4" x14ac:dyDescent="0.25">
      <c r="A2399" s="933">
        <v>43619</v>
      </c>
      <c r="B2399" s="934">
        <v>1</v>
      </c>
      <c r="C2399" s="934">
        <v>2</v>
      </c>
      <c r="D2399" s="934">
        <v>1</v>
      </c>
    </row>
    <row r="2400" spans="1:4" x14ac:dyDescent="0.25">
      <c r="A2400" s="933">
        <v>43620</v>
      </c>
      <c r="B2400" s="934">
        <v>4</v>
      </c>
      <c r="C2400" s="934">
        <v>0</v>
      </c>
      <c r="D2400" s="934">
        <v>0</v>
      </c>
    </row>
    <row r="2401" spans="1:4" x14ac:dyDescent="0.25">
      <c r="A2401" s="933">
        <v>43621</v>
      </c>
      <c r="B2401" s="934">
        <v>3</v>
      </c>
      <c r="C2401" s="934">
        <v>3</v>
      </c>
      <c r="D2401" s="934">
        <v>2</v>
      </c>
    </row>
    <row r="2402" spans="1:4" x14ac:dyDescent="0.25">
      <c r="A2402" s="933">
        <v>43622</v>
      </c>
      <c r="B2402" s="934">
        <v>2</v>
      </c>
      <c r="C2402" s="934">
        <v>9</v>
      </c>
      <c r="D2402" s="934">
        <v>6</v>
      </c>
    </row>
    <row r="2403" spans="1:4" x14ac:dyDescent="0.25">
      <c r="A2403" s="933">
        <v>43622</v>
      </c>
      <c r="B2403" s="934">
        <v>1</v>
      </c>
      <c r="C2403" s="934">
        <v>10</v>
      </c>
      <c r="D2403" s="934">
        <v>7</v>
      </c>
    </row>
    <row r="2404" spans="1:4" x14ac:dyDescent="0.25">
      <c r="A2404" s="933">
        <v>43623</v>
      </c>
      <c r="B2404" s="934">
        <v>4</v>
      </c>
      <c r="C2404" s="934">
        <v>2</v>
      </c>
      <c r="D2404" s="934">
        <v>0</v>
      </c>
    </row>
    <row r="2405" spans="1:4" x14ac:dyDescent="0.25">
      <c r="A2405" s="933">
        <v>43624</v>
      </c>
      <c r="B2405" s="934">
        <v>3</v>
      </c>
      <c r="C2405" s="934">
        <v>7</v>
      </c>
      <c r="D2405" s="934">
        <v>3</v>
      </c>
    </row>
    <row r="2406" spans="1:4" x14ac:dyDescent="0.25">
      <c r="A2406" s="933">
        <v>43625</v>
      </c>
      <c r="B2406" s="934">
        <v>2</v>
      </c>
      <c r="C2406" s="934">
        <v>16</v>
      </c>
      <c r="D2406" s="934">
        <v>11</v>
      </c>
    </row>
    <row r="2407" spans="1:4" x14ac:dyDescent="0.25">
      <c r="A2407" s="933">
        <v>43625</v>
      </c>
      <c r="B2407" s="934">
        <v>1</v>
      </c>
      <c r="C2407" s="934">
        <v>8</v>
      </c>
      <c r="D2407" s="934">
        <v>7</v>
      </c>
    </row>
    <row r="2408" spans="1:4" x14ac:dyDescent="0.25">
      <c r="A2408" s="933">
        <v>43626</v>
      </c>
      <c r="B2408" s="934">
        <v>4</v>
      </c>
      <c r="C2408" s="934">
        <v>5</v>
      </c>
      <c r="D2408" s="934">
        <v>0</v>
      </c>
    </row>
    <row r="2409" spans="1:4" x14ac:dyDescent="0.25">
      <c r="A2409" s="933">
        <v>43627</v>
      </c>
      <c r="B2409" s="934">
        <v>3</v>
      </c>
      <c r="C2409" s="934">
        <v>20</v>
      </c>
      <c r="D2409" s="934">
        <v>5</v>
      </c>
    </row>
    <row r="2410" spans="1:4" x14ac:dyDescent="0.25">
      <c r="A2410" s="933">
        <v>43628</v>
      </c>
      <c r="B2410" s="934">
        <v>2</v>
      </c>
      <c r="C2410" s="934">
        <v>31</v>
      </c>
      <c r="D2410" s="934">
        <v>30</v>
      </c>
    </row>
    <row r="2411" spans="1:4" x14ac:dyDescent="0.25">
      <c r="A2411" s="933">
        <v>43628</v>
      </c>
      <c r="B2411" s="934">
        <v>1</v>
      </c>
      <c r="C2411" s="934">
        <v>13</v>
      </c>
      <c r="D2411" s="934">
        <v>11</v>
      </c>
    </row>
    <row r="2412" spans="1:4" x14ac:dyDescent="0.25">
      <c r="A2412" s="933">
        <v>43629</v>
      </c>
      <c r="B2412" s="934">
        <v>4</v>
      </c>
      <c r="C2412" s="934">
        <v>8</v>
      </c>
      <c r="D2412" s="934">
        <v>0</v>
      </c>
    </row>
    <row r="2413" spans="1:4" x14ac:dyDescent="0.25">
      <c r="A2413" s="933">
        <v>43630</v>
      </c>
      <c r="B2413" s="934">
        <v>3</v>
      </c>
      <c r="C2413" s="934">
        <v>31</v>
      </c>
      <c r="D2413" s="934">
        <v>17</v>
      </c>
    </row>
    <row r="2414" spans="1:4" x14ac:dyDescent="0.25">
      <c r="A2414" s="933">
        <v>43631</v>
      </c>
      <c r="B2414" s="934">
        <v>2</v>
      </c>
      <c r="C2414" s="934">
        <v>26</v>
      </c>
      <c r="D2414" s="934">
        <v>21</v>
      </c>
    </row>
    <row r="2415" spans="1:4" x14ac:dyDescent="0.25">
      <c r="A2415" s="933">
        <v>43631</v>
      </c>
      <c r="B2415" s="934">
        <v>1</v>
      </c>
      <c r="C2415" s="934">
        <v>22</v>
      </c>
      <c r="D2415" s="934">
        <v>19</v>
      </c>
    </row>
    <row r="2416" spans="1:4" x14ac:dyDescent="0.25">
      <c r="A2416" s="933">
        <v>43632</v>
      </c>
      <c r="B2416" s="934">
        <v>4</v>
      </c>
      <c r="C2416" s="934">
        <v>5</v>
      </c>
      <c r="D2416" s="934">
        <v>1</v>
      </c>
    </row>
    <row r="2417" spans="1:4" x14ac:dyDescent="0.25">
      <c r="A2417" s="933">
        <v>43633</v>
      </c>
      <c r="B2417" s="934">
        <v>3</v>
      </c>
      <c r="C2417" s="934">
        <v>31</v>
      </c>
      <c r="D2417" s="934">
        <v>16</v>
      </c>
    </row>
    <row r="2418" spans="1:4" x14ac:dyDescent="0.25">
      <c r="A2418" s="933">
        <v>43634</v>
      </c>
      <c r="B2418" s="934">
        <v>2</v>
      </c>
      <c r="C2418" s="934">
        <v>28</v>
      </c>
      <c r="D2418" s="934">
        <v>20</v>
      </c>
    </row>
    <row r="2419" spans="1:4" x14ac:dyDescent="0.25">
      <c r="A2419" s="933">
        <v>43634</v>
      </c>
      <c r="B2419" s="934">
        <v>1</v>
      </c>
      <c r="C2419" s="934">
        <v>32</v>
      </c>
      <c r="D2419" s="934">
        <v>23</v>
      </c>
    </row>
    <row r="2420" spans="1:4" x14ac:dyDescent="0.25">
      <c r="A2420" s="933">
        <v>43635</v>
      </c>
      <c r="B2420" s="934">
        <v>4</v>
      </c>
      <c r="C2420" s="934">
        <v>10</v>
      </c>
      <c r="D2420" s="934">
        <v>1</v>
      </c>
    </row>
    <row r="2421" spans="1:4" x14ac:dyDescent="0.25">
      <c r="A2421" s="933">
        <v>43636</v>
      </c>
      <c r="B2421" s="934">
        <v>3</v>
      </c>
      <c r="C2421" s="934">
        <v>32</v>
      </c>
      <c r="D2421" s="934">
        <v>17</v>
      </c>
    </row>
    <row r="2422" spans="1:4" x14ac:dyDescent="0.25">
      <c r="A2422" s="933">
        <v>43637</v>
      </c>
      <c r="B2422" s="934">
        <v>2</v>
      </c>
      <c r="C2422" s="934">
        <v>30</v>
      </c>
      <c r="D2422" s="934">
        <v>23</v>
      </c>
    </row>
    <row r="2423" spans="1:4" x14ac:dyDescent="0.25">
      <c r="A2423" s="933">
        <v>43637</v>
      </c>
      <c r="B2423" s="934">
        <v>1</v>
      </c>
      <c r="C2423" s="934">
        <v>23</v>
      </c>
      <c r="D2423" s="934">
        <v>20</v>
      </c>
    </row>
    <row r="2424" spans="1:4" x14ac:dyDescent="0.25">
      <c r="A2424" s="933">
        <v>43638</v>
      </c>
      <c r="B2424" s="934">
        <v>4</v>
      </c>
      <c r="C2424" s="934">
        <v>8</v>
      </c>
      <c r="D2424" s="934">
        <v>1</v>
      </c>
    </row>
    <row r="2425" spans="1:4" x14ac:dyDescent="0.25">
      <c r="A2425" s="933">
        <v>43639</v>
      </c>
      <c r="B2425" s="934">
        <v>3</v>
      </c>
      <c r="C2425" s="934">
        <v>48</v>
      </c>
      <c r="D2425" s="934">
        <v>26</v>
      </c>
    </row>
    <row r="2426" spans="1:4" x14ac:dyDescent="0.25">
      <c r="A2426" s="933">
        <v>43640</v>
      </c>
      <c r="B2426" s="934">
        <v>2</v>
      </c>
      <c r="C2426" s="934">
        <v>29</v>
      </c>
      <c r="D2426" s="934">
        <v>21</v>
      </c>
    </row>
    <row r="2427" spans="1:4" x14ac:dyDescent="0.25">
      <c r="A2427" s="933">
        <v>43640</v>
      </c>
      <c r="B2427" s="934">
        <v>1</v>
      </c>
      <c r="C2427" s="934">
        <v>42</v>
      </c>
      <c r="D2427" s="934">
        <v>35</v>
      </c>
    </row>
    <row r="2428" spans="1:4" x14ac:dyDescent="0.25">
      <c r="A2428" s="933">
        <v>43641</v>
      </c>
      <c r="B2428" s="934">
        <v>4</v>
      </c>
      <c r="C2428" s="934">
        <v>13</v>
      </c>
      <c r="D2428" s="934">
        <v>3</v>
      </c>
    </row>
    <row r="2429" spans="1:4" x14ac:dyDescent="0.25">
      <c r="A2429" s="933">
        <v>43642</v>
      </c>
      <c r="B2429" s="934">
        <v>3</v>
      </c>
      <c r="C2429" s="934">
        <v>41</v>
      </c>
      <c r="D2429" s="934">
        <v>21</v>
      </c>
    </row>
    <row r="2430" spans="1:4" x14ac:dyDescent="0.25">
      <c r="A2430" s="933">
        <v>43643</v>
      </c>
      <c r="B2430" s="934">
        <v>2</v>
      </c>
      <c r="C2430" s="934">
        <v>41</v>
      </c>
      <c r="D2430" s="934">
        <v>30</v>
      </c>
    </row>
    <row r="2431" spans="1:4" x14ac:dyDescent="0.25">
      <c r="A2431" s="933">
        <v>43643</v>
      </c>
      <c r="B2431" s="934">
        <v>1</v>
      </c>
      <c r="C2431" s="934">
        <v>42</v>
      </c>
      <c r="D2431" s="934">
        <v>33</v>
      </c>
    </row>
    <row r="2432" spans="1:4" x14ac:dyDescent="0.25">
      <c r="A2432" s="933">
        <v>43644</v>
      </c>
      <c r="B2432" s="934">
        <v>4</v>
      </c>
      <c r="C2432" s="934">
        <v>3</v>
      </c>
      <c r="D2432" s="934">
        <v>0</v>
      </c>
    </row>
    <row r="2433" spans="1:4" x14ac:dyDescent="0.25">
      <c r="A2433" s="933">
        <v>43645</v>
      </c>
      <c r="B2433" s="934">
        <v>3</v>
      </c>
      <c r="C2433" s="934">
        <v>38</v>
      </c>
      <c r="D2433" s="934">
        <v>20</v>
      </c>
    </row>
    <row r="2434" spans="1:4" x14ac:dyDescent="0.25">
      <c r="A2434" s="933">
        <v>43646</v>
      </c>
      <c r="B2434" s="934">
        <v>2</v>
      </c>
      <c r="C2434" s="934">
        <v>49</v>
      </c>
      <c r="D2434" s="934">
        <v>38</v>
      </c>
    </row>
    <row r="2435" spans="1:4" x14ac:dyDescent="0.25">
      <c r="A2435" s="933">
        <v>43646</v>
      </c>
      <c r="B2435" s="934">
        <v>1</v>
      </c>
      <c r="C2435" s="934">
        <v>36</v>
      </c>
      <c r="D2435" s="934">
        <v>30</v>
      </c>
    </row>
    <row r="2436" spans="1:4" x14ac:dyDescent="0.25">
      <c r="A2436" s="933">
        <v>43647</v>
      </c>
      <c r="B2436" s="934">
        <v>4</v>
      </c>
      <c r="C2436" s="934">
        <v>15</v>
      </c>
      <c r="D2436" s="934">
        <v>3</v>
      </c>
    </row>
    <row r="2437" spans="1:4" x14ac:dyDescent="0.25">
      <c r="A2437" s="933">
        <v>43648</v>
      </c>
      <c r="B2437" s="934">
        <v>3</v>
      </c>
      <c r="C2437" s="934">
        <v>41</v>
      </c>
      <c r="D2437" s="934">
        <v>18</v>
      </c>
    </row>
    <row r="2438" spans="1:4" x14ac:dyDescent="0.25">
      <c r="A2438" s="933">
        <v>43649</v>
      </c>
      <c r="B2438" s="934">
        <v>2</v>
      </c>
      <c r="C2438" s="934">
        <v>39</v>
      </c>
      <c r="D2438" s="934">
        <v>32</v>
      </c>
    </row>
    <row r="2439" spans="1:4" x14ac:dyDescent="0.25">
      <c r="A2439" s="933">
        <v>43649</v>
      </c>
      <c r="B2439" s="934">
        <v>1</v>
      </c>
      <c r="C2439" s="934">
        <v>52</v>
      </c>
      <c r="D2439" s="934">
        <v>41</v>
      </c>
    </row>
    <row r="2440" spans="1:4" x14ac:dyDescent="0.25">
      <c r="A2440" s="933">
        <v>43650</v>
      </c>
      <c r="B2440" s="934">
        <v>4</v>
      </c>
      <c r="C2440" s="934">
        <v>13</v>
      </c>
      <c r="D2440" s="934">
        <v>7</v>
      </c>
    </row>
    <row r="2441" spans="1:4" x14ac:dyDescent="0.25">
      <c r="A2441" s="933">
        <v>43651</v>
      </c>
      <c r="B2441" s="934">
        <v>3</v>
      </c>
      <c r="C2441" s="934">
        <v>47</v>
      </c>
      <c r="D2441" s="934">
        <v>30</v>
      </c>
    </row>
    <row r="2442" spans="1:4" x14ac:dyDescent="0.25">
      <c r="A2442" s="933">
        <v>43652</v>
      </c>
      <c r="B2442" s="934">
        <v>2</v>
      </c>
      <c r="C2442" s="934">
        <v>51</v>
      </c>
      <c r="D2442" s="934">
        <v>36</v>
      </c>
    </row>
    <row r="2443" spans="1:4" x14ac:dyDescent="0.25">
      <c r="A2443" s="933">
        <v>43652</v>
      </c>
      <c r="B2443" s="934">
        <v>1</v>
      </c>
      <c r="C2443" s="934">
        <v>52</v>
      </c>
      <c r="D2443" s="934">
        <v>45</v>
      </c>
    </row>
    <row r="2444" spans="1:4" x14ac:dyDescent="0.25">
      <c r="A2444" s="933">
        <v>43653</v>
      </c>
      <c r="B2444" s="934">
        <v>4</v>
      </c>
      <c r="C2444" s="934">
        <v>12</v>
      </c>
      <c r="D2444" s="934">
        <v>3</v>
      </c>
    </row>
    <row r="2445" spans="1:4" x14ac:dyDescent="0.25">
      <c r="A2445" s="933">
        <v>43654</v>
      </c>
      <c r="B2445" s="934">
        <v>3</v>
      </c>
      <c r="C2445" s="934">
        <v>54</v>
      </c>
      <c r="D2445" s="934">
        <v>29</v>
      </c>
    </row>
    <row r="2446" spans="1:4" x14ac:dyDescent="0.25">
      <c r="A2446" s="933">
        <v>43655</v>
      </c>
      <c r="B2446" s="934">
        <v>2</v>
      </c>
      <c r="C2446" s="934">
        <v>87</v>
      </c>
      <c r="D2446" s="934">
        <v>65</v>
      </c>
    </row>
    <row r="2447" spans="1:4" x14ac:dyDescent="0.25">
      <c r="A2447" s="933">
        <v>43655</v>
      </c>
      <c r="B2447" s="934">
        <v>1</v>
      </c>
      <c r="C2447" s="934">
        <v>101</v>
      </c>
      <c r="D2447" s="934">
        <v>76</v>
      </c>
    </row>
    <row r="2448" spans="1:4" x14ac:dyDescent="0.25">
      <c r="A2448" s="933">
        <v>43656</v>
      </c>
      <c r="B2448" s="934">
        <v>4</v>
      </c>
      <c r="C2448" s="934">
        <v>13</v>
      </c>
      <c r="D2448" s="934">
        <v>6</v>
      </c>
    </row>
    <row r="2449" spans="1:4" x14ac:dyDescent="0.25">
      <c r="A2449" s="933">
        <v>43657</v>
      </c>
      <c r="B2449" s="934">
        <v>3</v>
      </c>
      <c r="C2449" s="934">
        <v>54</v>
      </c>
      <c r="D2449" s="934">
        <v>30</v>
      </c>
    </row>
    <row r="2450" spans="1:4" x14ac:dyDescent="0.25">
      <c r="A2450" s="933">
        <v>43658</v>
      </c>
      <c r="B2450" s="934">
        <v>2</v>
      </c>
      <c r="C2450" s="934">
        <v>77</v>
      </c>
      <c r="D2450" s="934">
        <v>59</v>
      </c>
    </row>
    <row r="2451" spans="1:4" x14ac:dyDescent="0.25">
      <c r="A2451" s="933">
        <v>43658</v>
      </c>
      <c r="B2451" s="934">
        <v>1</v>
      </c>
      <c r="C2451" s="934">
        <v>73</v>
      </c>
      <c r="D2451" s="934">
        <v>65</v>
      </c>
    </row>
    <row r="2452" spans="1:4" x14ac:dyDescent="0.25">
      <c r="A2452" s="933">
        <v>43659</v>
      </c>
      <c r="B2452" s="934">
        <v>4</v>
      </c>
      <c r="C2452" s="934">
        <v>11</v>
      </c>
      <c r="D2452" s="934">
        <v>4</v>
      </c>
    </row>
    <row r="2453" spans="1:4" x14ac:dyDescent="0.25">
      <c r="A2453" s="933">
        <v>43660</v>
      </c>
      <c r="B2453" s="934">
        <v>3</v>
      </c>
      <c r="C2453" s="934">
        <v>40</v>
      </c>
      <c r="D2453" s="934">
        <v>25</v>
      </c>
    </row>
    <row r="2454" spans="1:4" x14ac:dyDescent="0.25">
      <c r="A2454" s="933">
        <v>43661</v>
      </c>
      <c r="B2454" s="934">
        <v>2</v>
      </c>
      <c r="C2454" s="934">
        <v>69</v>
      </c>
      <c r="D2454" s="934">
        <v>52</v>
      </c>
    </row>
    <row r="2455" spans="1:4" x14ac:dyDescent="0.25">
      <c r="A2455" s="933">
        <v>43661</v>
      </c>
      <c r="B2455" s="934">
        <v>1</v>
      </c>
      <c r="C2455" s="934">
        <v>64</v>
      </c>
      <c r="D2455" s="934">
        <v>56</v>
      </c>
    </row>
    <row r="2456" spans="1:4" x14ac:dyDescent="0.25">
      <c r="A2456" s="933">
        <v>43662</v>
      </c>
      <c r="B2456" s="934">
        <v>4</v>
      </c>
      <c r="C2456" s="934">
        <v>15</v>
      </c>
      <c r="D2456" s="934">
        <v>2</v>
      </c>
    </row>
    <row r="2457" spans="1:4" x14ac:dyDescent="0.25">
      <c r="A2457" s="933">
        <v>43663</v>
      </c>
      <c r="B2457" s="934">
        <v>3</v>
      </c>
      <c r="C2457" s="934">
        <v>35</v>
      </c>
      <c r="D2457" s="934">
        <v>23</v>
      </c>
    </row>
    <row r="2458" spans="1:4" x14ac:dyDescent="0.25">
      <c r="A2458" s="933">
        <v>43664</v>
      </c>
      <c r="B2458" s="934">
        <v>2</v>
      </c>
      <c r="C2458" s="934">
        <v>41</v>
      </c>
      <c r="D2458" s="934">
        <v>33</v>
      </c>
    </row>
    <row r="2459" spans="1:4" x14ac:dyDescent="0.25">
      <c r="A2459" s="933">
        <v>43664</v>
      </c>
      <c r="B2459" s="934">
        <v>1</v>
      </c>
      <c r="C2459" s="934">
        <v>67</v>
      </c>
      <c r="D2459" s="934">
        <v>55</v>
      </c>
    </row>
    <row r="2460" spans="1:4" x14ac:dyDescent="0.25">
      <c r="A2460" s="933">
        <v>43665</v>
      </c>
      <c r="B2460" s="934">
        <v>4</v>
      </c>
      <c r="C2460" s="934">
        <v>12</v>
      </c>
      <c r="D2460" s="934">
        <v>4</v>
      </c>
    </row>
    <row r="2461" spans="1:4" x14ac:dyDescent="0.25">
      <c r="A2461" s="933">
        <v>43666</v>
      </c>
      <c r="B2461" s="934">
        <v>3</v>
      </c>
      <c r="C2461" s="934">
        <v>40</v>
      </c>
      <c r="D2461" s="934">
        <v>20</v>
      </c>
    </row>
    <row r="2462" spans="1:4" x14ac:dyDescent="0.25">
      <c r="A2462" s="933">
        <v>43667</v>
      </c>
      <c r="B2462" s="934">
        <v>2</v>
      </c>
      <c r="C2462" s="934">
        <v>34</v>
      </c>
      <c r="D2462" s="934">
        <v>28</v>
      </c>
    </row>
    <row r="2463" spans="1:4" x14ac:dyDescent="0.25">
      <c r="A2463" s="933">
        <v>43667</v>
      </c>
      <c r="B2463" s="934">
        <v>1</v>
      </c>
      <c r="C2463" s="934">
        <v>63</v>
      </c>
      <c r="D2463" s="934">
        <v>52</v>
      </c>
    </row>
    <row r="2464" spans="1:4" x14ac:dyDescent="0.25">
      <c r="A2464" s="933">
        <v>43668</v>
      </c>
      <c r="B2464" s="934">
        <v>4</v>
      </c>
      <c r="C2464" s="934">
        <v>14</v>
      </c>
      <c r="D2464" s="934">
        <v>3</v>
      </c>
    </row>
    <row r="2465" spans="1:4" x14ac:dyDescent="0.25">
      <c r="A2465" s="933">
        <v>43669</v>
      </c>
      <c r="B2465" s="934">
        <v>3</v>
      </c>
      <c r="C2465" s="934">
        <v>41</v>
      </c>
      <c r="D2465" s="934">
        <v>23</v>
      </c>
    </row>
    <row r="2466" spans="1:4" x14ac:dyDescent="0.25">
      <c r="A2466" s="933">
        <v>43670</v>
      </c>
      <c r="B2466" s="934">
        <v>2</v>
      </c>
      <c r="C2466" s="934">
        <v>59</v>
      </c>
      <c r="D2466" s="934">
        <v>43</v>
      </c>
    </row>
    <row r="2467" spans="1:4" x14ac:dyDescent="0.25">
      <c r="A2467" s="933">
        <v>43670</v>
      </c>
      <c r="B2467" s="934">
        <v>1</v>
      </c>
      <c r="C2467" s="934">
        <v>53</v>
      </c>
      <c r="D2467" s="934">
        <v>43</v>
      </c>
    </row>
    <row r="2468" spans="1:4" x14ac:dyDescent="0.25">
      <c r="A2468" s="933">
        <v>43671</v>
      </c>
      <c r="B2468" s="934">
        <v>4</v>
      </c>
      <c r="C2468" s="934">
        <v>15</v>
      </c>
      <c r="D2468" s="934">
        <v>6</v>
      </c>
    </row>
    <row r="2469" spans="1:4" x14ac:dyDescent="0.25">
      <c r="A2469" s="933">
        <v>43672</v>
      </c>
      <c r="B2469" s="934">
        <v>3</v>
      </c>
      <c r="C2469" s="934">
        <v>35</v>
      </c>
      <c r="D2469" s="934">
        <v>20</v>
      </c>
    </row>
    <row r="2470" spans="1:4" x14ac:dyDescent="0.25">
      <c r="A2470" s="933">
        <v>43673</v>
      </c>
      <c r="B2470" s="934">
        <v>2</v>
      </c>
      <c r="C2470" s="934">
        <v>50</v>
      </c>
      <c r="D2470" s="934">
        <v>36</v>
      </c>
    </row>
    <row r="2471" spans="1:4" x14ac:dyDescent="0.25">
      <c r="A2471" s="933">
        <v>43673</v>
      </c>
      <c r="B2471" s="934">
        <v>1</v>
      </c>
      <c r="C2471" s="934">
        <v>74</v>
      </c>
      <c r="D2471" s="934">
        <v>64</v>
      </c>
    </row>
    <row r="2472" spans="1:4" x14ac:dyDescent="0.25">
      <c r="A2472" s="933">
        <v>43674</v>
      </c>
      <c r="B2472" s="934">
        <v>4</v>
      </c>
      <c r="C2472" s="934">
        <v>7</v>
      </c>
      <c r="D2472" s="934">
        <v>2</v>
      </c>
    </row>
    <row r="2473" spans="1:4" x14ac:dyDescent="0.25">
      <c r="A2473" s="933">
        <v>43675</v>
      </c>
      <c r="B2473" s="934">
        <v>3</v>
      </c>
      <c r="C2473" s="934">
        <v>21</v>
      </c>
      <c r="D2473" s="934">
        <v>15</v>
      </c>
    </row>
    <row r="2474" spans="1:4" x14ac:dyDescent="0.25">
      <c r="A2474" s="933">
        <v>43676</v>
      </c>
      <c r="B2474" s="934">
        <v>2</v>
      </c>
      <c r="C2474" s="934">
        <v>26</v>
      </c>
      <c r="D2474" s="934">
        <v>22</v>
      </c>
    </row>
    <row r="2475" spans="1:4" x14ac:dyDescent="0.25">
      <c r="A2475" s="933">
        <v>43676</v>
      </c>
      <c r="B2475" s="934">
        <v>1</v>
      </c>
      <c r="C2475" s="934">
        <v>56</v>
      </c>
      <c r="D2475" s="934">
        <v>49</v>
      </c>
    </row>
    <row r="2476" spans="1:4" x14ac:dyDescent="0.25">
      <c r="A2476" s="933">
        <v>43677</v>
      </c>
      <c r="B2476" s="934">
        <v>4</v>
      </c>
      <c r="C2476" s="934">
        <v>8</v>
      </c>
      <c r="D2476" s="934">
        <v>2</v>
      </c>
    </row>
    <row r="2477" spans="1:4" x14ac:dyDescent="0.25">
      <c r="A2477" s="933">
        <v>43678</v>
      </c>
      <c r="B2477" s="934">
        <v>3</v>
      </c>
      <c r="C2477" s="934">
        <v>28</v>
      </c>
      <c r="D2477" s="934">
        <v>15</v>
      </c>
    </row>
    <row r="2478" spans="1:4" x14ac:dyDescent="0.25">
      <c r="A2478" s="933">
        <v>43679</v>
      </c>
      <c r="B2478" s="934">
        <v>2</v>
      </c>
      <c r="C2478" s="934">
        <v>38</v>
      </c>
      <c r="D2478" s="934">
        <v>33</v>
      </c>
    </row>
    <row r="2479" spans="1:4" x14ac:dyDescent="0.25">
      <c r="A2479" s="933">
        <v>43679</v>
      </c>
      <c r="B2479" s="934">
        <v>1</v>
      </c>
      <c r="C2479" s="934">
        <v>39</v>
      </c>
      <c r="D2479" s="934">
        <v>33</v>
      </c>
    </row>
    <row r="2480" spans="1:4" x14ac:dyDescent="0.25">
      <c r="A2480" s="933">
        <v>43680</v>
      </c>
      <c r="B2480" s="934">
        <v>4</v>
      </c>
      <c r="C2480" s="934">
        <v>5</v>
      </c>
      <c r="D2480" s="934">
        <v>2</v>
      </c>
    </row>
    <row r="2481" spans="1:4" x14ac:dyDescent="0.25">
      <c r="A2481" s="933">
        <v>43681</v>
      </c>
      <c r="B2481" s="934">
        <v>3</v>
      </c>
      <c r="C2481" s="934">
        <v>15</v>
      </c>
      <c r="D2481" s="934">
        <v>10</v>
      </c>
    </row>
    <row r="2482" spans="1:4" x14ac:dyDescent="0.25">
      <c r="A2482" s="933">
        <v>43682</v>
      </c>
      <c r="B2482" s="934">
        <v>2</v>
      </c>
      <c r="C2482" s="934">
        <v>22</v>
      </c>
      <c r="D2482" s="934">
        <v>20</v>
      </c>
    </row>
    <row r="2483" spans="1:4" x14ac:dyDescent="0.25">
      <c r="A2483" s="933">
        <v>43682</v>
      </c>
      <c r="B2483" s="934">
        <v>1</v>
      </c>
      <c r="C2483" s="934">
        <v>62</v>
      </c>
      <c r="D2483" s="934">
        <v>55</v>
      </c>
    </row>
    <row r="2484" spans="1:4" x14ac:dyDescent="0.25">
      <c r="A2484" s="933">
        <v>43683</v>
      </c>
      <c r="B2484" s="934">
        <v>4</v>
      </c>
      <c r="C2484" s="934">
        <v>9</v>
      </c>
      <c r="D2484" s="934">
        <v>1</v>
      </c>
    </row>
    <row r="2485" spans="1:4" x14ac:dyDescent="0.25">
      <c r="A2485" s="933">
        <v>43684</v>
      </c>
      <c r="B2485" s="934">
        <v>3</v>
      </c>
      <c r="C2485" s="934">
        <v>12</v>
      </c>
      <c r="D2485" s="934">
        <v>9</v>
      </c>
    </row>
    <row r="2486" spans="1:4" x14ac:dyDescent="0.25">
      <c r="A2486" s="933">
        <v>43685</v>
      </c>
      <c r="B2486" s="934">
        <v>2</v>
      </c>
      <c r="C2486" s="934">
        <v>21</v>
      </c>
      <c r="D2486" s="934">
        <v>18</v>
      </c>
    </row>
    <row r="2487" spans="1:4" x14ac:dyDescent="0.25">
      <c r="A2487" s="933">
        <v>43685</v>
      </c>
      <c r="B2487" s="934">
        <v>1</v>
      </c>
      <c r="C2487" s="934">
        <v>12</v>
      </c>
      <c r="D2487" s="934">
        <v>10</v>
      </c>
    </row>
    <row r="2488" spans="1:4" x14ac:dyDescent="0.25">
      <c r="A2488" s="933">
        <v>43686</v>
      </c>
      <c r="B2488" s="934">
        <v>4</v>
      </c>
      <c r="C2488" s="934">
        <v>5</v>
      </c>
      <c r="D2488" s="934">
        <v>1</v>
      </c>
    </row>
    <row r="2489" spans="1:4" x14ac:dyDescent="0.25">
      <c r="A2489" s="933">
        <v>43687</v>
      </c>
      <c r="B2489" s="934">
        <v>3</v>
      </c>
      <c r="C2489" s="934">
        <v>11</v>
      </c>
      <c r="D2489" s="934">
        <v>9</v>
      </c>
    </row>
    <row r="2490" spans="1:4" x14ac:dyDescent="0.25">
      <c r="A2490" s="933">
        <v>43688</v>
      </c>
      <c r="B2490" s="934">
        <v>2</v>
      </c>
      <c r="C2490" s="934">
        <v>9</v>
      </c>
      <c r="D2490" s="934">
        <v>8</v>
      </c>
    </row>
    <row r="2491" spans="1:4" x14ac:dyDescent="0.25">
      <c r="A2491" s="933">
        <v>43688</v>
      </c>
      <c r="B2491" s="934">
        <v>1</v>
      </c>
      <c r="C2491" s="934">
        <v>29</v>
      </c>
      <c r="D2491" s="934">
        <v>23</v>
      </c>
    </row>
    <row r="2492" spans="1:4" x14ac:dyDescent="0.25">
      <c r="A2492" s="933">
        <v>43689</v>
      </c>
      <c r="B2492" s="934">
        <v>4</v>
      </c>
      <c r="C2492" s="934">
        <v>0</v>
      </c>
      <c r="D2492" s="934">
        <v>0</v>
      </c>
    </row>
    <row r="2493" spans="1:4" x14ac:dyDescent="0.25">
      <c r="A2493" s="933">
        <v>43690</v>
      </c>
      <c r="B2493" s="934">
        <v>3</v>
      </c>
      <c r="C2493" s="934">
        <v>2</v>
      </c>
      <c r="D2493" s="934">
        <v>1</v>
      </c>
    </row>
    <row r="2494" spans="1:4" x14ac:dyDescent="0.25">
      <c r="A2494" s="933">
        <v>43691</v>
      </c>
      <c r="B2494" s="934">
        <v>2</v>
      </c>
      <c r="C2494" s="934">
        <v>9</v>
      </c>
      <c r="D2494" s="934">
        <v>8</v>
      </c>
    </row>
    <row r="2495" spans="1:4" x14ac:dyDescent="0.25">
      <c r="A2495" s="933">
        <v>43691</v>
      </c>
      <c r="B2495" s="934">
        <v>1</v>
      </c>
      <c r="C2495" s="934">
        <v>13</v>
      </c>
      <c r="D2495" s="934">
        <v>10</v>
      </c>
    </row>
    <row r="2496" spans="1:4" x14ac:dyDescent="0.25">
      <c r="A2496" s="933">
        <v>43692</v>
      </c>
      <c r="B2496" s="934">
        <v>4</v>
      </c>
      <c r="C2496" s="934">
        <v>0</v>
      </c>
      <c r="D2496" s="934">
        <v>0</v>
      </c>
    </row>
    <row r="2497" spans="1:4" x14ac:dyDescent="0.25">
      <c r="A2497" s="933">
        <v>43693</v>
      </c>
      <c r="B2497" s="934">
        <v>3</v>
      </c>
      <c r="C2497" s="934">
        <v>3</v>
      </c>
      <c r="D2497" s="934">
        <v>1</v>
      </c>
    </row>
    <row r="2498" spans="1:4" x14ac:dyDescent="0.25">
      <c r="A2498" s="933">
        <v>43694</v>
      </c>
      <c r="B2498" s="934">
        <v>2</v>
      </c>
      <c r="C2498" s="934">
        <v>3</v>
      </c>
      <c r="D2498" s="934">
        <v>2</v>
      </c>
    </row>
    <row r="2499" spans="1:4" x14ac:dyDescent="0.25">
      <c r="A2499" s="933">
        <v>43694</v>
      </c>
      <c r="B2499" s="934">
        <v>1</v>
      </c>
      <c r="C2499" s="934">
        <v>8</v>
      </c>
      <c r="D2499" s="934">
        <v>5</v>
      </c>
    </row>
    <row r="2500" spans="1:4" x14ac:dyDescent="0.25">
      <c r="A2500" s="933">
        <v>43695</v>
      </c>
      <c r="B2500" s="934">
        <v>4</v>
      </c>
      <c r="C2500" s="934">
        <v>0</v>
      </c>
      <c r="D2500" s="934">
        <v>0</v>
      </c>
    </row>
    <row r="2501" spans="1:4" x14ac:dyDescent="0.25">
      <c r="A2501" s="933">
        <v>43696</v>
      </c>
      <c r="B2501" s="934">
        <v>3</v>
      </c>
      <c r="C2501" s="934">
        <v>2</v>
      </c>
      <c r="D2501" s="934">
        <v>1</v>
      </c>
    </row>
    <row r="2502" spans="1:4" x14ac:dyDescent="0.25">
      <c r="A2502" s="933">
        <v>43697</v>
      </c>
      <c r="B2502" s="934">
        <v>2</v>
      </c>
      <c r="C2502" s="934">
        <v>3</v>
      </c>
      <c r="D2502" s="934">
        <v>3</v>
      </c>
    </row>
    <row r="2503" spans="1:4" x14ac:dyDescent="0.25">
      <c r="A2503" s="933">
        <v>43697</v>
      </c>
      <c r="B2503" s="934">
        <v>1</v>
      </c>
      <c r="C2503" s="934">
        <v>7</v>
      </c>
      <c r="D2503" s="934">
        <v>6</v>
      </c>
    </row>
    <row r="2504" spans="1:4" x14ac:dyDescent="0.25">
      <c r="A2504" s="933">
        <v>43698</v>
      </c>
      <c r="B2504" s="934">
        <v>4</v>
      </c>
      <c r="C2504" s="934">
        <v>0</v>
      </c>
      <c r="D2504" s="1328">
        <v>0</v>
      </c>
    </row>
    <row r="2505" spans="1:4" x14ac:dyDescent="0.25">
      <c r="A2505" s="933">
        <v>43699</v>
      </c>
      <c r="B2505" s="934">
        <v>3</v>
      </c>
      <c r="C2505" s="1327">
        <v>1</v>
      </c>
      <c r="D2505" s="1329">
        <v>1</v>
      </c>
    </row>
    <row r="2506" spans="1:4" x14ac:dyDescent="0.25">
      <c r="A2506" s="933">
        <v>43700</v>
      </c>
      <c r="B2506" s="934">
        <v>2</v>
      </c>
      <c r="C2506" s="1327">
        <v>4</v>
      </c>
      <c r="D2506" s="1329">
        <v>3</v>
      </c>
    </row>
    <row r="2507" spans="1:4" x14ac:dyDescent="0.25">
      <c r="A2507" s="933">
        <v>43700</v>
      </c>
      <c r="B2507" s="934">
        <v>1</v>
      </c>
      <c r="C2507" s="1327">
        <v>9</v>
      </c>
      <c r="D2507" s="1329">
        <v>8</v>
      </c>
    </row>
    <row r="2508" spans="1:4" x14ac:dyDescent="0.25">
      <c r="A2508" s="933">
        <v>43701</v>
      </c>
      <c r="B2508" s="934">
        <v>4</v>
      </c>
      <c r="C2508" s="1327">
        <v>0</v>
      </c>
      <c r="D2508" s="1329">
        <v>0</v>
      </c>
    </row>
    <row r="2509" spans="1:4" x14ac:dyDescent="0.25">
      <c r="A2509" s="933">
        <v>43702</v>
      </c>
      <c r="B2509" s="934">
        <v>3</v>
      </c>
      <c r="C2509" s="1327">
        <v>2</v>
      </c>
      <c r="D2509" s="1329">
        <v>2</v>
      </c>
    </row>
    <row r="2510" spans="1:4" x14ac:dyDescent="0.25">
      <c r="A2510" s="933">
        <v>43703</v>
      </c>
      <c r="B2510" s="934">
        <v>2</v>
      </c>
      <c r="C2510" s="1327">
        <v>2</v>
      </c>
      <c r="D2510" s="1329">
        <v>2</v>
      </c>
    </row>
    <row r="2511" spans="1:4" x14ac:dyDescent="0.25">
      <c r="A2511" s="933">
        <v>43703</v>
      </c>
      <c r="B2511" s="934">
        <v>1</v>
      </c>
      <c r="C2511" s="1327">
        <v>3</v>
      </c>
      <c r="D2511" s="1329">
        <v>2</v>
      </c>
    </row>
    <row r="2512" spans="1:4" x14ac:dyDescent="0.25">
      <c r="A2512" s="933">
        <v>43704</v>
      </c>
      <c r="B2512" s="934">
        <v>4</v>
      </c>
      <c r="C2512" s="1327">
        <v>0</v>
      </c>
      <c r="D2512" s="1329">
        <v>0</v>
      </c>
    </row>
    <row r="2513" spans="1:4" x14ac:dyDescent="0.25">
      <c r="A2513" s="933">
        <v>43705</v>
      </c>
      <c r="B2513" s="934">
        <v>3</v>
      </c>
      <c r="C2513" s="1327">
        <v>1</v>
      </c>
      <c r="D2513" s="1329">
        <v>0</v>
      </c>
    </row>
    <row r="2514" spans="1:4" x14ac:dyDescent="0.25">
      <c r="A2514" s="933">
        <v>43706</v>
      </c>
      <c r="B2514" s="934">
        <v>2</v>
      </c>
      <c r="C2514" s="1327">
        <v>1</v>
      </c>
      <c r="D2514" s="1329">
        <v>1</v>
      </c>
    </row>
    <row r="2515" spans="1:4" x14ac:dyDescent="0.25">
      <c r="A2515" s="933">
        <v>43706</v>
      </c>
      <c r="B2515" s="934">
        <v>1</v>
      </c>
      <c r="C2515" s="1327">
        <v>6</v>
      </c>
      <c r="D2515" s="1329">
        <v>5</v>
      </c>
    </row>
    <row r="2516" spans="1:4" x14ac:dyDescent="0.25">
      <c r="A2516" s="933">
        <v>43707</v>
      </c>
      <c r="B2516" s="934">
        <v>4</v>
      </c>
      <c r="C2516" s="1327">
        <v>0</v>
      </c>
      <c r="D2516" s="1329">
        <v>0</v>
      </c>
    </row>
    <row r="2517" spans="1:4" x14ac:dyDescent="0.25">
      <c r="A2517" s="933">
        <v>43708</v>
      </c>
      <c r="B2517" s="934">
        <v>3</v>
      </c>
      <c r="C2517" s="1327">
        <v>0</v>
      </c>
      <c r="D2517" s="1329">
        <v>0</v>
      </c>
    </row>
    <row r="2518" spans="1:4" x14ac:dyDescent="0.25">
      <c r="A2518" s="933">
        <v>43709</v>
      </c>
      <c r="B2518" s="934">
        <v>2</v>
      </c>
      <c r="C2518" s="1327">
        <v>1</v>
      </c>
      <c r="D2518" s="1329">
        <v>1</v>
      </c>
    </row>
    <row r="2519" spans="1:4" x14ac:dyDescent="0.25">
      <c r="A2519" s="933">
        <v>43709</v>
      </c>
      <c r="B2519" s="934">
        <v>1</v>
      </c>
      <c r="C2519" s="1327">
        <v>4</v>
      </c>
      <c r="D2519" s="1329">
        <v>4</v>
      </c>
    </row>
    <row r="2520" spans="1:4" x14ac:dyDescent="0.25">
      <c r="A2520" s="933">
        <v>43710</v>
      </c>
      <c r="B2520" s="934">
        <v>4</v>
      </c>
      <c r="C2520" s="1327">
        <v>1</v>
      </c>
      <c r="D2520" s="1329">
        <v>0</v>
      </c>
    </row>
    <row r="2521" spans="1:4" x14ac:dyDescent="0.25">
      <c r="A2521" s="933">
        <v>43711</v>
      </c>
      <c r="B2521" s="934">
        <v>3</v>
      </c>
      <c r="C2521" s="1327">
        <v>1</v>
      </c>
      <c r="D2521" s="1329">
        <v>0</v>
      </c>
    </row>
    <row r="2522" spans="1:4" x14ac:dyDescent="0.25">
      <c r="A2522" s="933">
        <v>43712</v>
      </c>
      <c r="B2522" s="934">
        <v>2</v>
      </c>
      <c r="C2522" s="1327">
        <v>0</v>
      </c>
      <c r="D2522" s="1329">
        <v>0</v>
      </c>
    </row>
    <row r="2523" spans="1:4" x14ac:dyDescent="0.25">
      <c r="A2523" s="933">
        <v>43712</v>
      </c>
      <c r="B2523" s="934">
        <v>1</v>
      </c>
      <c r="C2523" s="1327">
        <v>1</v>
      </c>
      <c r="D2523" s="1329">
        <v>1</v>
      </c>
    </row>
    <row r="2524" spans="1:4" x14ac:dyDescent="0.25">
      <c r="A2524" s="933">
        <v>43713</v>
      </c>
      <c r="B2524" s="934">
        <v>4</v>
      </c>
      <c r="C2524" s="1327">
        <v>0</v>
      </c>
      <c r="D2524" s="1329">
        <v>0</v>
      </c>
    </row>
    <row r="2525" spans="1:4" x14ac:dyDescent="0.25">
      <c r="A2525" s="933">
        <v>43714</v>
      </c>
      <c r="B2525" s="934">
        <v>3</v>
      </c>
      <c r="C2525" s="1327">
        <v>0</v>
      </c>
      <c r="D2525" s="1329">
        <v>0</v>
      </c>
    </row>
    <row r="2526" spans="1:4" x14ac:dyDescent="0.25">
      <c r="A2526" s="933">
        <v>43715</v>
      </c>
      <c r="B2526" s="934">
        <v>2</v>
      </c>
      <c r="C2526" s="1327">
        <v>0</v>
      </c>
      <c r="D2526" s="1329">
        <v>0</v>
      </c>
    </row>
    <row r="2527" spans="1:4" x14ac:dyDescent="0.25">
      <c r="A2527" s="933">
        <v>43715</v>
      </c>
      <c r="B2527" s="934">
        <v>1</v>
      </c>
      <c r="C2527" s="1327">
        <v>0</v>
      </c>
      <c r="D2527" s="1329">
        <v>0</v>
      </c>
    </row>
    <row r="2528" spans="1:4" x14ac:dyDescent="0.25">
      <c r="A2528" s="933">
        <v>43716</v>
      </c>
      <c r="B2528" s="934">
        <v>4</v>
      </c>
      <c r="C2528" s="1327">
        <v>0</v>
      </c>
      <c r="D2528" s="1329">
        <v>0</v>
      </c>
    </row>
    <row r="2529" spans="1:21" x14ac:dyDescent="0.25">
      <c r="A2529" s="933">
        <v>43717</v>
      </c>
      <c r="B2529" s="934">
        <v>3</v>
      </c>
      <c r="C2529" s="1327">
        <v>0</v>
      </c>
      <c r="D2529" s="1329">
        <v>0</v>
      </c>
    </row>
    <row r="2530" spans="1:21" x14ac:dyDescent="0.25">
      <c r="A2530" s="933">
        <v>43718</v>
      </c>
      <c r="B2530" s="934">
        <v>2</v>
      </c>
      <c r="C2530" s="1327">
        <v>1</v>
      </c>
      <c r="D2530" s="1329">
        <v>1</v>
      </c>
    </row>
    <row r="2531" spans="1:21" x14ac:dyDescent="0.25">
      <c r="A2531" s="933">
        <v>43718</v>
      </c>
      <c r="B2531" s="934">
        <v>1</v>
      </c>
      <c r="C2531" s="1327">
        <v>0</v>
      </c>
      <c r="D2531" s="1329">
        <v>0</v>
      </c>
    </row>
    <row r="2532" spans="1:21" x14ac:dyDescent="0.25">
      <c r="A2532" s="933">
        <v>43719</v>
      </c>
      <c r="B2532" s="934">
        <v>4</v>
      </c>
      <c r="C2532" s="1327">
        <v>0</v>
      </c>
      <c r="D2532" s="1329">
        <v>0</v>
      </c>
    </row>
    <row r="2533" spans="1:21" x14ac:dyDescent="0.25">
      <c r="A2533" s="933">
        <v>43720</v>
      </c>
      <c r="B2533" s="934">
        <v>3</v>
      </c>
      <c r="C2533" s="1327">
        <v>2</v>
      </c>
      <c r="D2533" s="1329">
        <v>2</v>
      </c>
    </row>
    <row r="2534" spans="1:21" x14ac:dyDescent="0.25">
      <c r="A2534" s="933">
        <v>43721</v>
      </c>
      <c r="B2534" s="934">
        <v>2</v>
      </c>
      <c r="C2534" s="1327">
        <v>0</v>
      </c>
      <c r="D2534" s="1329">
        <v>0</v>
      </c>
    </row>
    <row r="2535" spans="1:21" x14ac:dyDescent="0.25">
      <c r="A2535" s="933">
        <v>43721</v>
      </c>
      <c r="B2535" s="934">
        <v>1</v>
      </c>
      <c r="C2535" s="1327">
        <v>0</v>
      </c>
      <c r="D2535" s="1329">
        <v>0</v>
      </c>
    </row>
    <row r="2536" spans="1:21" x14ac:dyDescent="0.25">
      <c r="A2536" s="933">
        <v>43725</v>
      </c>
      <c r="B2536" s="934">
        <v>4</v>
      </c>
      <c r="C2536" s="1327">
        <v>0</v>
      </c>
      <c r="D2536" s="1329">
        <v>0</v>
      </c>
    </row>
    <row r="2537" spans="1:21" ht="15.5" x14ac:dyDescent="0.25">
      <c r="A2537" s="933">
        <v>43726</v>
      </c>
      <c r="B2537" s="934">
        <v>3</v>
      </c>
      <c r="C2537" s="1327">
        <v>2</v>
      </c>
      <c r="D2537" s="1329">
        <v>1</v>
      </c>
      <c r="M2537" s="1360" t="s">
        <v>466</v>
      </c>
      <c r="N2537" s="1203"/>
      <c r="O2537" s="1203"/>
      <c r="P2537" s="1203"/>
      <c r="Q2537" s="1203"/>
      <c r="R2537" s="1203"/>
      <c r="S2537" s="1203"/>
      <c r="T2537" s="1203"/>
      <c r="U2537" s="1203"/>
    </row>
    <row r="2538" spans="1:21" ht="15.5" x14ac:dyDescent="0.25">
      <c r="A2538" s="933">
        <v>43727</v>
      </c>
      <c r="B2538" s="934">
        <v>2</v>
      </c>
      <c r="C2538" s="1327">
        <v>1</v>
      </c>
      <c r="D2538" s="1329">
        <v>1</v>
      </c>
      <c r="M2538" s="1360" t="s">
        <v>467</v>
      </c>
      <c r="N2538" s="1203"/>
      <c r="O2538" s="1203"/>
      <c r="P2538" s="1203"/>
      <c r="Q2538" s="1203"/>
      <c r="R2538" s="1203"/>
      <c r="S2538" s="1203"/>
      <c r="T2538" s="1203"/>
      <c r="U2538" s="1203"/>
    </row>
    <row r="2539" spans="1:21" ht="15.5" x14ac:dyDescent="0.25">
      <c r="A2539" s="933">
        <v>43727</v>
      </c>
      <c r="B2539" s="934">
        <v>1</v>
      </c>
      <c r="C2539" s="1327">
        <v>0</v>
      </c>
      <c r="D2539" s="1329">
        <v>0</v>
      </c>
      <c r="M2539" s="1360" t="s">
        <v>468</v>
      </c>
      <c r="N2539" s="1203"/>
      <c r="O2539" s="1203"/>
      <c r="P2539" s="1203"/>
      <c r="Q2539" s="1203"/>
      <c r="R2539" s="1203"/>
      <c r="S2539" s="1203"/>
      <c r="T2539" s="1203"/>
      <c r="U2539" s="1203"/>
    </row>
    <row r="2540" spans="1:21" ht="15.5" x14ac:dyDescent="0.25">
      <c r="A2540" s="933">
        <v>43732</v>
      </c>
      <c r="B2540" s="934">
        <v>4</v>
      </c>
      <c r="C2540" s="1327">
        <v>0</v>
      </c>
      <c r="D2540" s="1329">
        <v>0</v>
      </c>
      <c r="M2540" s="1360" t="s">
        <v>469</v>
      </c>
      <c r="N2540" s="1203"/>
      <c r="O2540" s="1203"/>
      <c r="P2540" s="1203"/>
      <c r="Q2540" s="1203"/>
      <c r="R2540" s="1203"/>
      <c r="S2540" s="1203"/>
      <c r="T2540" s="1203"/>
      <c r="U2540" s="1203"/>
    </row>
    <row r="2541" spans="1:21" ht="15.5" x14ac:dyDescent="0.25">
      <c r="A2541" s="933">
        <v>43733</v>
      </c>
      <c r="B2541" s="934">
        <v>3</v>
      </c>
      <c r="C2541" s="1327">
        <v>0</v>
      </c>
      <c r="D2541" s="1329">
        <v>0</v>
      </c>
      <c r="M2541" s="1360" t="s">
        <v>470</v>
      </c>
      <c r="N2541" s="1203"/>
      <c r="O2541" s="1203"/>
      <c r="P2541" s="1203"/>
      <c r="Q2541" s="1203"/>
      <c r="R2541" s="1203"/>
      <c r="S2541" s="1203"/>
      <c r="T2541" s="1203"/>
      <c r="U2541" s="1203"/>
    </row>
    <row r="2542" spans="1:21" ht="15.5" x14ac:dyDescent="0.25">
      <c r="A2542" s="933">
        <v>43734</v>
      </c>
      <c r="B2542" s="934">
        <v>2</v>
      </c>
      <c r="C2542" s="1327">
        <v>3</v>
      </c>
      <c r="D2542" s="1329">
        <v>1</v>
      </c>
      <c r="M2542" s="1360" t="s">
        <v>471</v>
      </c>
      <c r="N2542" s="1203"/>
      <c r="O2542" s="1203"/>
      <c r="P2542" s="1203"/>
      <c r="Q2542" s="1203"/>
      <c r="R2542" s="1203"/>
      <c r="S2542" s="1203"/>
      <c r="T2542" s="1203"/>
      <c r="U2542" s="1203"/>
    </row>
    <row r="2543" spans="1:21" x14ac:dyDescent="0.25">
      <c r="A2543" s="1251">
        <v>43734</v>
      </c>
      <c r="B2543" s="1252">
        <v>1</v>
      </c>
      <c r="C2543" s="1412">
        <v>0</v>
      </c>
      <c r="D2543" s="1413">
        <v>0</v>
      </c>
      <c r="E2543" s="70">
        <f>SUM(D2352:D2543)</f>
        <v>2108</v>
      </c>
      <c r="M2543" s="1203"/>
      <c r="N2543" s="1203"/>
      <c r="O2543" s="1203"/>
      <c r="P2543" s="1203"/>
      <c r="Q2543" s="1203"/>
      <c r="R2543" s="1203"/>
      <c r="S2543" s="1203"/>
      <c r="T2543" s="1203"/>
      <c r="U2543" s="1203"/>
    </row>
    <row r="2544" spans="1:21" x14ac:dyDescent="0.25">
      <c r="A2544" s="1410">
        <v>43955</v>
      </c>
      <c r="B2544" s="1411">
        <v>4</v>
      </c>
      <c r="C2544" s="1411">
        <v>0</v>
      </c>
      <c r="D2544" s="1411">
        <v>0</v>
      </c>
    </row>
    <row r="2545" spans="1:4" x14ac:dyDescent="0.25">
      <c r="A2545" s="1410">
        <v>43956</v>
      </c>
      <c r="B2545" s="1411">
        <v>3</v>
      </c>
      <c r="C2545" s="1411">
        <v>0</v>
      </c>
      <c r="D2545" s="1411">
        <v>0</v>
      </c>
    </row>
    <row r="2546" spans="1:4" x14ac:dyDescent="0.25">
      <c r="A2546" s="1410">
        <v>43957</v>
      </c>
      <c r="B2546" s="1411">
        <v>2</v>
      </c>
      <c r="C2546" s="1411">
        <v>1</v>
      </c>
      <c r="D2546" s="1411">
        <v>0</v>
      </c>
    </row>
    <row r="2547" spans="1:4" x14ac:dyDescent="0.25">
      <c r="A2547" s="1410">
        <v>43957</v>
      </c>
      <c r="B2547" s="1411">
        <v>1</v>
      </c>
      <c r="C2547" s="1411">
        <v>1</v>
      </c>
      <c r="D2547" s="1411">
        <v>0</v>
      </c>
    </row>
    <row r="2548" spans="1:4" x14ac:dyDescent="0.25">
      <c r="A2548" s="1410">
        <v>43958</v>
      </c>
      <c r="B2548" s="1411">
        <v>4</v>
      </c>
      <c r="C2548" s="1411">
        <v>0</v>
      </c>
      <c r="D2548" s="1411">
        <v>0</v>
      </c>
    </row>
    <row r="2549" spans="1:4" x14ac:dyDescent="0.25">
      <c r="A2549" s="1410">
        <v>43959</v>
      </c>
      <c r="B2549" s="1411">
        <v>3</v>
      </c>
      <c r="C2549" s="1411">
        <v>0</v>
      </c>
      <c r="D2549" s="1411">
        <v>0</v>
      </c>
    </row>
    <row r="2550" spans="1:4" x14ac:dyDescent="0.25">
      <c r="A2550" s="1410">
        <v>43960</v>
      </c>
      <c r="B2550" s="1411">
        <v>2</v>
      </c>
      <c r="C2550" s="1411">
        <v>2</v>
      </c>
      <c r="D2550" s="1411">
        <v>2</v>
      </c>
    </row>
    <row r="2551" spans="1:4" x14ac:dyDescent="0.25">
      <c r="A2551" s="1410">
        <v>43960</v>
      </c>
      <c r="B2551" s="1411">
        <v>1</v>
      </c>
      <c r="C2551" s="1411">
        <v>3</v>
      </c>
      <c r="D2551" s="1411">
        <v>2</v>
      </c>
    </row>
    <row r="2552" spans="1:4" x14ac:dyDescent="0.25">
      <c r="A2552" s="1410">
        <v>43961</v>
      </c>
      <c r="B2552" s="1411">
        <v>4</v>
      </c>
      <c r="C2552" s="1411">
        <v>1</v>
      </c>
      <c r="D2552" s="1411">
        <v>0</v>
      </c>
    </row>
    <row r="2553" spans="1:4" x14ac:dyDescent="0.25">
      <c r="A2553" s="1410">
        <v>43962</v>
      </c>
      <c r="B2553" s="1411">
        <v>3</v>
      </c>
      <c r="C2553" s="1411">
        <v>1</v>
      </c>
      <c r="D2553" s="1411">
        <v>0</v>
      </c>
    </row>
    <row r="2554" spans="1:4" x14ac:dyDescent="0.25">
      <c r="A2554" s="1410">
        <v>43963</v>
      </c>
      <c r="B2554" s="1411">
        <v>2</v>
      </c>
      <c r="C2554" s="1411">
        <v>0</v>
      </c>
      <c r="D2554" s="1411">
        <v>0</v>
      </c>
    </row>
    <row r="2555" spans="1:4" x14ac:dyDescent="0.25">
      <c r="A2555" s="1410">
        <v>43963</v>
      </c>
      <c r="B2555" s="1411">
        <v>1</v>
      </c>
      <c r="C2555" s="1411">
        <v>1</v>
      </c>
      <c r="D2555" s="1411">
        <v>1</v>
      </c>
    </row>
    <row r="2556" spans="1:4" x14ac:dyDescent="0.25">
      <c r="A2556" s="1410">
        <v>43964</v>
      </c>
      <c r="B2556" s="1411">
        <v>4</v>
      </c>
      <c r="C2556" s="1411">
        <v>0</v>
      </c>
      <c r="D2556" s="1411">
        <v>0</v>
      </c>
    </row>
    <row r="2557" spans="1:4" x14ac:dyDescent="0.25">
      <c r="A2557" s="1410">
        <v>43965</v>
      </c>
      <c r="B2557" s="1411">
        <v>3</v>
      </c>
      <c r="C2557" s="1411">
        <v>0</v>
      </c>
      <c r="D2557" s="1411">
        <v>0</v>
      </c>
    </row>
    <row r="2558" spans="1:4" x14ac:dyDescent="0.25">
      <c r="A2558" s="1410">
        <v>43966</v>
      </c>
      <c r="B2558" s="1411">
        <v>2</v>
      </c>
      <c r="C2558" s="1411">
        <v>6</v>
      </c>
      <c r="D2558" s="1411">
        <v>4</v>
      </c>
    </row>
    <row r="2559" spans="1:4" x14ac:dyDescent="0.25">
      <c r="A2559" s="1410">
        <v>43966</v>
      </c>
      <c r="B2559" s="1411">
        <v>1</v>
      </c>
      <c r="C2559" s="1411">
        <v>4</v>
      </c>
      <c r="D2559" s="1411">
        <v>2</v>
      </c>
    </row>
    <row r="2560" spans="1:4" x14ac:dyDescent="0.25">
      <c r="A2560" s="1410">
        <v>43967</v>
      </c>
      <c r="B2560" s="1411">
        <v>4</v>
      </c>
      <c r="C2560" s="1411">
        <v>0</v>
      </c>
      <c r="D2560" s="1411">
        <v>0</v>
      </c>
    </row>
    <row r="2561" spans="1:4" x14ac:dyDescent="0.25">
      <c r="A2561" s="1410">
        <v>43968</v>
      </c>
      <c r="B2561" s="1411">
        <v>3</v>
      </c>
      <c r="C2561" s="1411">
        <v>0</v>
      </c>
      <c r="D2561" s="1411">
        <v>0</v>
      </c>
    </row>
    <row r="2562" spans="1:4" x14ac:dyDescent="0.25">
      <c r="A2562" s="1410">
        <v>43969</v>
      </c>
      <c r="B2562" s="1411">
        <v>2</v>
      </c>
      <c r="C2562" s="1411">
        <v>0</v>
      </c>
      <c r="D2562" s="1411">
        <v>0</v>
      </c>
    </row>
    <row r="2563" spans="1:4" x14ac:dyDescent="0.25">
      <c r="A2563" s="1410">
        <v>43969</v>
      </c>
      <c r="B2563" s="1411">
        <v>1</v>
      </c>
      <c r="C2563" s="1411">
        <v>0</v>
      </c>
      <c r="D2563" s="1411">
        <v>0</v>
      </c>
    </row>
    <row r="2564" spans="1:4" x14ac:dyDescent="0.25">
      <c r="A2564" s="1410">
        <v>43970</v>
      </c>
      <c r="B2564" s="1411">
        <v>4</v>
      </c>
      <c r="C2564" s="1411">
        <v>0</v>
      </c>
      <c r="D2564" s="1411">
        <v>0</v>
      </c>
    </row>
    <row r="2565" spans="1:4" x14ac:dyDescent="0.25">
      <c r="A2565" s="1410">
        <v>43971</v>
      </c>
      <c r="B2565" s="1411">
        <v>3</v>
      </c>
      <c r="C2565" s="1411">
        <v>0</v>
      </c>
      <c r="D2565" s="1411">
        <v>0</v>
      </c>
    </row>
    <row r="2566" spans="1:4" x14ac:dyDescent="0.25">
      <c r="A2566" s="1410">
        <v>43972</v>
      </c>
      <c r="B2566" s="1411">
        <v>2</v>
      </c>
      <c r="C2566" s="1411">
        <v>3</v>
      </c>
      <c r="D2566" s="1411">
        <v>2</v>
      </c>
    </row>
    <row r="2567" spans="1:4" x14ac:dyDescent="0.25">
      <c r="A2567" s="1410">
        <v>43972</v>
      </c>
      <c r="B2567" s="1411">
        <v>1</v>
      </c>
      <c r="C2567" s="1411">
        <v>3</v>
      </c>
      <c r="D2567" s="1411">
        <v>3</v>
      </c>
    </row>
    <row r="2568" spans="1:4" x14ac:dyDescent="0.25">
      <c r="A2568" s="1410">
        <v>43973</v>
      </c>
      <c r="B2568" s="1411">
        <v>4</v>
      </c>
      <c r="C2568" s="1411">
        <v>0</v>
      </c>
      <c r="D2568" s="1411">
        <v>0</v>
      </c>
    </row>
    <row r="2569" spans="1:4" x14ac:dyDescent="0.25">
      <c r="A2569" s="1410">
        <v>43974</v>
      </c>
      <c r="B2569" s="1411">
        <v>3</v>
      </c>
      <c r="C2569" s="1411">
        <v>0</v>
      </c>
      <c r="D2569" s="1411">
        <v>0</v>
      </c>
    </row>
    <row r="2570" spans="1:4" x14ac:dyDescent="0.25">
      <c r="A2570" s="1410">
        <v>43975</v>
      </c>
      <c r="B2570" s="1411">
        <v>2</v>
      </c>
      <c r="C2570" s="1411">
        <v>4</v>
      </c>
      <c r="D2570" s="1411">
        <v>4</v>
      </c>
    </row>
    <row r="2571" spans="1:4" x14ac:dyDescent="0.25">
      <c r="A2571" s="1410">
        <v>43975</v>
      </c>
      <c r="B2571" s="1411">
        <v>1</v>
      </c>
      <c r="C2571" s="1411">
        <v>6</v>
      </c>
      <c r="D2571" s="1411">
        <v>4</v>
      </c>
    </row>
    <row r="2572" spans="1:4" x14ac:dyDescent="0.25">
      <c r="A2572" s="1410">
        <v>43976</v>
      </c>
      <c r="B2572" s="1411">
        <v>4</v>
      </c>
      <c r="C2572" s="1411">
        <v>0</v>
      </c>
      <c r="D2572" s="1411">
        <v>0</v>
      </c>
    </row>
    <row r="2573" spans="1:4" x14ac:dyDescent="0.25">
      <c r="A2573" s="1410">
        <v>43977</v>
      </c>
      <c r="B2573" s="1411">
        <v>3</v>
      </c>
      <c r="C2573" s="1411">
        <v>1</v>
      </c>
      <c r="D2573" s="1411">
        <v>1</v>
      </c>
    </row>
    <row r="2574" spans="1:4" x14ac:dyDescent="0.25">
      <c r="A2574" s="1410">
        <v>43978</v>
      </c>
      <c r="B2574" s="1411">
        <v>2</v>
      </c>
      <c r="C2574" s="1411">
        <v>2</v>
      </c>
      <c r="D2574" s="1411">
        <v>2</v>
      </c>
    </row>
    <row r="2575" spans="1:4" x14ac:dyDescent="0.25">
      <c r="A2575" s="1410">
        <v>43978</v>
      </c>
      <c r="B2575" s="1411">
        <v>1</v>
      </c>
      <c r="C2575" s="1411">
        <v>4</v>
      </c>
      <c r="D2575" s="1411">
        <v>3</v>
      </c>
    </row>
    <row r="2576" spans="1:4" x14ac:dyDescent="0.25">
      <c r="A2576" s="1410">
        <v>43979</v>
      </c>
      <c r="B2576" s="1411">
        <v>4</v>
      </c>
      <c r="C2576" s="1411">
        <v>0</v>
      </c>
      <c r="D2576" s="1411">
        <v>0</v>
      </c>
    </row>
    <row r="2577" spans="1:4" x14ac:dyDescent="0.25">
      <c r="A2577" s="1410">
        <v>43980</v>
      </c>
      <c r="B2577" s="1411">
        <v>3</v>
      </c>
      <c r="C2577" s="1411">
        <v>5</v>
      </c>
      <c r="D2577" s="1411">
        <v>3</v>
      </c>
    </row>
    <row r="2578" spans="1:4" x14ac:dyDescent="0.25">
      <c r="A2578" s="1410">
        <v>43981</v>
      </c>
      <c r="B2578" s="1411">
        <v>2</v>
      </c>
      <c r="C2578" s="1411">
        <v>2</v>
      </c>
      <c r="D2578" s="1411">
        <v>2</v>
      </c>
    </row>
    <row r="2579" spans="1:4" x14ac:dyDescent="0.25">
      <c r="A2579" s="1410">
        <v>43981</v>
      </c>
      <c r="B2579" s="1411">
        <v>1</v>
      </c>
      <c r="C2579" s="1411">
        <v>3</v>
      </c>
      <c r="D2579" s="1411">
        <v>3</v>
      </c>
    </row>
    <row r="2580" spans="1:4" x14ac:dyDescent="0.25">
      <c r="A2580" s="1410">
        <v>43982</v>
      </c>
      <c r="B2580" s="1411">
        <v>4</v>
      </c>
      <c r="C2580" s="1411">
        <v>0</v>
      </c>
      <c r="D2580" s="1411">
        <v>0</v>
      </c>
    </row>
    <row r="2581" spans="1:4" x14ac:dyDescent="0.25">
      <c r="A2581" s="1410">
        <v>43983</v>
      </c>
      <c r="B2581" s="1411">
        <v>3</v>
      </c>
      <c r="C2581" s="1411">
        <v>7</v>
      </c>
      <c r="D2581" s="1411">
        <v>4</v>
      </c>
    </row>
    <row r="2582" spans="1:4" x14ac:dyDescent="0.25">
      <c r="A2582" s="1410">
        <v>43984</v>
      </c>
      <c r="B2582" s="1411">
        <v>2</v>
      </c>
      <c r="C2582" s="1411">
        <v>6</v>
      </c>
      <c r="D2582" s="1411">
        <v>5</v>
      </c>
    </row>
    <row r="2583" spans="1:4" x14ac:dyDescent="0.25">
      <c r="A2583" s="1410">
        <v>43984</v>
      </c>
      <c r="B2583" s="1411">
        <v>1</v>
      </c>
      <c r="C2583" s="1411">
        <v>10</v>
      </c>
      <c r="D2583" s="1411">
        <v>5</v>
      </c>
    </row>
    <row r="2584" spans="1:4" x14ac:dyDescent="0.25">
      <c r="A2584" s="1410">
        <v>43985</v>
      </c>
      <c r="B2584" s="1411">
        <v>4</v>
      </c>
      <c r="C2584" s="1411">
        <v>0</v>
      </c>
      <c r="D2584" s="1411">
        <v>0</v>
      </c>
    </row>
    <row r="2585" spans="1:4" x14ac:dyDescent="0.25">
      <c r="A2585" s="1410">
        <v>43986</v>
      </c>
      <c r="B2585" s="1411">
        <v>3</v>
      </c>
      <c r="C2585" s="1411">
        <v>2</v>
      </c>
      <c r="D2585" s="1411">
        <v>0</v>
      </c>
    </row>
    <row r="2586" spans="1:4" x14ac:dyDescent="0.25">
      <c r="A2586" s="1410">
        <v>43987</v>
      </c>
      <c r="B2586" s="1411">
        <v>2</v>
      </c>
      <c r="C2586" s="1411">
        <v>3</v>
      </c>
      <c r="D2586" s="1411">
        <v>3</v>
      </c>
    </row>
    <row r="2587" spans="1:4" x14ac:dyDescent="0.25">
      <c r="A2587" s="1410">
        <v>43987</v>
      </c>
      <c r="B2587" s="1411">
        <v>1</v>
      </c>
      <c r="C2587" s="1411">
        <v>9</v>
      </c>
      <c r="D2587" s="1411">
        <v>8</v>
      </c>
    </row>
    <row r="2588" spans="1:4" x14ac:dyDescent="0.25">
      <c r="A2588" s="1410">
        <v>43988</v>
      </c>
      <c r="B2588" s="1411">
        <v>4</v>
      </c>
      <c r="C2588" s="1411">
        <v>2</v>
      </c>
      <c r="D2588" s="1411">
        <v>0</v>
      </c>
    </row>
    <row r="2589" spans="1:4" x14ac:dyDescent="0.25">
      <c r="A2589" s="1410">
        <v>43989</v>
      </c>
      <c r="B2589" s="1411">
        <v>3</v>
      </c>
      <c r="C2589" s="1411">
        <v>1</v>
      </c>
      <c r="D2589" s="1411">
        <v>0</v>
      </c>
    </row>
    <row r="2590" spans="1:4" x14ac:dyDescent="0.25">
      <c r="A2590" s="1410">
        <v>43990</v>
      </c>
      <c r="B2590" s="1411">
        <v>2</v>
      </c>
      <c r="C2590" s="1411">
        <v>10</v>
      </c>
      <c r="D2590" s="1411">
        <v>9</v>
      </c>
    </row>
    <row r="2591" spans="1:4" x14ac:dyDescent="0.25">
      <c r="A2591" s="1410">
        <v>43990</v>
      </c>
      <c r="B2591" s="1411">
        <v>1</v>
      </c>
      <c r="C2591" s="1411">
        <v>9</v>
      </c>
      <c r="D2591" s="1411">
        <v>7</v>
      </c>
    </row>
    <row r="2592" spans="1:4" x14ac:dyDescent="0.25">
      <c r="A2592" s="1410">
        <v>43991</v>
      </c>
      <c r="B2592" s="1411">
        <v>4</v>
      </c>
      <c r="C2592" s="1411">
        <v>0</v>
      </c>
      <c r="D2592" s="1411">
        <v>0</v>
      </c>
    </row>
    <row r="2593" spans="1:4" x14ac:dyDescent="0.25">
      <c r="A2593" s="1410">
        <v>43992</v>
      </c>
      <c r="B2593" s="1411">
        <v>3</v>
      </c>
      <c r="C2593" s="1411">
        <v>2</v>
      </c>
      <c r="D2593" s="1411">
        <v>1</v>
      </c>
    </row>
    <row r="2594" spans="1:4" x14ac:dyDescent="0.25">
      <c r="A2594" s="1410">
        <v>43993</v>
      </c>
      <c r="B2594" s="1411">
        <v>2</v>
      </c>
      <c r="C2594" s="1411">
        <v>7</v>
      </c>
      <c r="D2594" s="1411">
        <v>6</v>
      </c>
    </row>
    <row r="2595" spans="1:4" x14ac:dyDescent="0.25">
      <c r="A2595" s="1410">
        <v>43993</v>
      </c>
      <c r="B2595" s="1411">
        <v>1</v>
      </c>
      <c r="C2595" s="1411">
        <v>13</v>
      </c>
      <c r="D2595" s="1411">
        <v>12</v>
      </c>
    </row>
    <row r="2596" spans="1:4" x14ac:dyDescent="0.25">
      <c r="A2596" s="1410">
        <v>43994</v>
      </c>
      <c r="B2596" s="1411">
        <v>4</v>
      </c>
      <c r="C2596" s="1411">
        <v>4</v>
      </c>
      <c r="D2596" s="1411">
        <v>3</v>
      </c>
    </row>
    <row r="2597" spans="1:4" x14ac:dyDescent="0.25">
      <c r="A2597" s="1410">
        <v>43995</v>
      </c>
      <c r="B2597" s="1411">
        <v>3</v>
      </c>
      <c r="C2597" s="1411">
        <v>11</v>
      </c>
      <c r="D2597" s="1411">
        <v>7</v>
      </c>
    </row>
    <row r="2598" spans="1:4" x14ac:dyDescent="0.25">
      <c r="A2598" s="1410">
        <v>43996</v>
      </c>
      <c r="B2598" s="1411">
        <v>2</v>
      </c>
      <c r="C2598" s="1411">
        <v>16</v>
      </c>
      <c r="D2598" s="1411">
        <v>14</v>
      </c>
    </row>
    <row r="2599" spans="1:4" x14ac:dyDescent="0.25">
      <c r="A2599" s="1410">
        <v>43996</v>
      </c>
      <c r="B2599" s="1411">
        <v>1</v>
      </c>
      <c r="C2599" s="1411">
        <v>26</v>
      </c>
      <c r="D2599" s="1411">
        <v>21</v>
      </c>
    </row>
    <row r="2600" spans="1:4" x14ac:dyDescent="0.25">
      <c r="A2600" s="1410">
        <v>43997</v>
      </c>
      <c r="B2600" s="1411">
        <v>4</v>
      </c>
      <c r="C2600" s="1411">
        <v>4</v>
      </c>
      <c r="D2600" s="1411">
        <v>0</v>
      </c>
    </row>
    <row r="2601" spans="1:4" x14ac:dyDescent="0.25">
      <c r="A2601" s="1410">
        <v>43998</v>
      </c>
      <c r="B2601" s="1411">
        <v>3</v>
      </c>
      <c r="C2601" s="1411">
        <v>6</v>
      </c>
      <c r="D2601" s="1411">
        <v>5</v>
      </c>
    </row>
    <row r="2602" spans="1:4" x14ac:dyDescent="0.25">
      <c r="A2602" s="1410">
        <v>43999</v>
      </c>
      <c r="B2602" s="1411">
        <v>2</v>
      </c>
      <c r="C2602" s="1411">
        <v>18</v>
      </c>
      <c r="D2602" s="1411">
        <v>17</v>
      </c>
    </row>
    <row r="2603" spans="1:4" x14ac:dyDescent="0.25">
      <c r="A2603" s="1410">
        <v>43999</v>
      </c>
      <c r="B2603" s="1411">
        <v>1</v>
      </c>
      <c r="C2603" s="1411">
        <v>18</v>
      </c>
      <c r="D2603" s="1411">
        <v>17</v>
      </c>
    </row>
    <row r="2604" spans="1:4" x14ac:dyDescent="0.25">
      <c r="A2604" s="1410">
        <v>44000</v>
      </c>
      <c r="B2604" s="1411">
        <v>4</v>
      </c>
      <c r="C2604" s="1411">
        <v>2</v>
      </c>
      <c r="D2604" s="1411">
        <v>1</v>
      </c>
    </row>
    <row r="2605" spans="1:4" x14ac:dyDescent="0.25">
      <c r="A2605" s="1410">
        <v>44001</v>
      </c>
      <c r="B2605" s="1411">
        <v>3</v>
      </c>
      <c r="C2605" s="1411">
        <v>14</v>
      </c>
      <c r="D2605" s="1411">
        <v>12</v>
      </c>
    </row>
    <row r="2606" spans="1:4" x14ac:dyDescent="0.25">
      <c r="A2606" s="1410">
        <v>44002</v>
      </c>
      <c r="B2606" s="1411">
        <v>2</v>
      </c>
      <c r="C2606" s="1411">
        <v>38</v>
      </c>
      <c r="D2606" s="1411">
        <v>35</v>
      </c>
    </row>
    <row r="2607" spans="1:4" x14ac:dyDescent="0.25">
      <c r="A2607" s="1410">
        <v>44002</v>
      </c>
      <c r="B2607" s="1411">
        <v>1</v>
      </c>
      <c r="C2607" s="1411">
        <v>29</v>
      </c>
      <c r="D2607" s="1411">
        <v>27</v>
      </c>
    </row>
    <row r="2608" spans="1:4" x14ac:dyDescent="0.25">
      <c r="A2608" s="1410">
        <v>44003</v>
      </c>
      <c r="B2608" s="1411">
        <v>4</v>
      </c>
      <c r="C2608" s="1411">
        <v>1</v>
      </c>
      <c r="D2608" s="1411">
        <v>0</v>
      </c>
    </row>
    <row r="2609" spans="1:4" x14ac:dyDescent="0.25">
      <c r="A2609" s="1410">
        <v>44004</v>
      </c>
      <c r="B2609" s="1411">
        <v>3</v>
      </c>
      <c r="C2609" s="1411">
        <v>12</v>
      </c>
      <c r="D2609" s="1411">
        <v>9</v>
      </c>
    </row>
    <row r="2610" spans="1:4" x14ac:dyDescent="0.25">
      <c r="A2610" s="1410">
        <v>44005</v>
      </c>
      <c r="B2610" s="1411">
        <v>2</v>
      </c>
      <c r="C2610" s="1411">
        <v>38</v>
      </c>
      <c r="D2610" s="1411">
        <v>35</v>
      </c>
    </row>
    <row r="2611" spans="1:4" x14ac:dyDescent="0.25">
      <c r="A2611" s="1410">
        <v>44005</v>
      </c>
      <c r="B2611" s="1411">
        <v>1</v>
      </c>
      <c r="C2611" s="1411">
        <v>46</v>
      </c>
      <c r="D2611" s="1411">
        <v>40</v>
      </c>
    </row>
    <row r="2612" spans="1:4" x14ac:dyDescent="0.25">
      <c r="A2612" s="1410">
        <v>44006</v>
      </c>
      <c r="B2612" s="1411">
        <v>4</v>
      </c>
      <c r="C2612" s="1411">
        <v>1</v>
      </c>
      <c r="D2612" s="1411">
        <v>1</v>
      </c>
    </row>
    <row r="2613" spans="1:4" x14ac:dyDescent="0.25">
      <c r="A2613" s="1410">
        <v>44007</v>
      </c>
      <c r="B2613" s="1411">
        <v>3</v>
      </c>
      <c r="C2613" s="1411">
        <v>14</v>
      </c>
      <c r="D2613" s="1411">
        <v>6</v>
      </c>
    </row>
    <row r="2614" spans="1:4" x14ac:dyDescent="0.25">
      <c r="A2614" s="1410">
        <v>44008</v>
      </c>
      <c r="B2614" s="1411">
        <v>2</v>
      </c>
      <c r="C2614" s="1411">
        <v>47</v>
      </c>
      <c r="D2614" s="1411">
        <v>37</v>
      </c>
    </row>
    <row r="2615" spans="1:4" x14ac:dyDescent="0.25">
      <c r="A2615" s="1410">
        <v>44008</v>
      </c>
      <c r="B2615" s="1411">
        <v>1</v>
      </c>
      <c r="C2615" s="1411">
        <v>49</v>
      </c>
      <c r="D2615" s="1411">
        <v>44</v>
      </c>
    </row>
    <row r="2616" spans="1:4" x14ac:dyDescent="0.25">
      <c r="A2616" s="1410">
        <v>44009</v>
      </c>
      <c r="B2616" s="1411">
        <v>4</v>
      </c>
      <c r="C2616" s="1411">
        <v>6</v>
      </c>
      <c r="D2616" s="1411">
        <v>2</v>
      </c>
    </row>
    <row r="2617" spans="1:4" x14ac:dyDescent="0.25">
      <c r="A2617" s="1410">
        <v>44010</v>
      </c>
      <c r="B2617" s="1411">
        <v>3</v>
      </c>
      <c r="C2617" s="1411">
        <v>18</v>
      </c>
      <c r="D2617" s="1411">
        <v>11</v>
      </c>
    </row>
    <row r="2618" spans="1:4" x14ac:dyDescent="0.25">
      <c r="A2618" s="1410">
        <v>44011</v>
      </c>
      <c r="B2618" s="1411">
        <v>2</v>
      </c>
      <c r="C2618" s="1411">
        <v>49</v>
      </c>
      <c r="D2618" s="1411">
        <v>42</v>
      </c>
    </row>
    <row r="2619" spans="1:4" x14ac:dyDescent="0.25">
      <c r="A2619" s="1410">
        <v>44011</v>
      </c>
      <c r="B2619" s="1411">
        <v>1</v>
      </c>
      <c r="C2619" s="1411">
        <v>69</v>
      </c>
      <c r="D2619" s="1411">
        <v>61</v>
      </c>
    </row>
    <row r="2620" spans="1:4" x14ac:dyDescent="0.25">
      <c r="A2620" s="1410">
        <v>44012</v>
      </c>
      <c r="B2620" s="1411">
        <v>4</v>
      </c>
      <c r="C2620" s="1411">
        <v>1</v>
      </c>
      <c r="D2620" s="1411">
        <v>0</v>
      </c>
    </row>
    <row r="2621" spans="1:4" x14ac:dyDescent="0.25">
      <c r="A2621" s="1410">
        <v>44013</v>
      </c>
      <c r="B2621" s="1411">
        <v>3</v>
      </c>
      <c r="C2621" s="1411">
        <v>33</v>
      </c>
      <c r="D2621" s="1411">
        <v>22</v>
      </c>
    </row>
    <row r="2622" spans="1:4" x14ac:dyDescent="0.25">
      <c r="A2622" s="1410">
        <v>44014</v>
      </c>
      <c r="B2622" s="1411">
        <v>2</v>
      </c>
      <c r="C2622" s="1411">
        <v>55</v>
      </c>
      <c r="D2622" s="1411">
        <v>44</v>
      </c>
    </row>
    <row r="2623" spans="1:4" x14ac:dyDescent="0.25">
      <c r="A2623" s="1410">
        <v>44014</v>
      </c>
      <c r="B2623" s="1411">
        <v>1</v>
      </c>
      <c r="C2623" s="1411">
        <v>86</v>
      </c>
      <c r="D2623" s="1411">
        <v>77</v>
      </c>
    </row>
    <row r="2624" spans="1:4" x14ac:dyDescent="0.25">
      <c r="A2624" s="1410">
        <v>44015</v>
      </c>
      <c r="B2624" s="1411">
        <v>4</v>
      </c>
      <c r="C2624" s="1411">
        <v>4</v>
      </c>
      <c r="D2624" s="1411">
        <v>3</v>
      </c>
    </row>
    <row r="2625" spans="1:4" x14ac:dyDescent="0.25">
      <c r="A2625" s="1410">
        <v>44016</v>
      </c>
      <c r="B2625" s="1411">
        <v>3</v>
      </c>
      <c r="C2625" s="1411">
        <v>25</v>
      </c>
      <c r="D2625" s="1411">
        <v>12</v>
      </c>
    </row>
    <row r="2626" spans="1:4" x14ac:dyDescent="0.25">
      <c r="A2626" s="1410">
        <v>44017</v>
      </c>
      <c r="B2626" s="1411">
        <v>2</v>
      </c>
      <c r="C2626" s="1411">
        <v>87</v>
      </c>
      <c r="D2626" s="1411">
        <v>77</v>
      </c>
    </row>
    <row r="2627" spans="1:4" x14ac:dyDescent="0.25">
      <c r="A2627" s="1410">
        <v>44017</v>
      </c>
      <c r="B2627" s="1411">
        <v>1</v>
      </c>
      <c r="C2627" s="1411">
        <v>92</v>
      </c>
      <c r="D2627" s="1411">
        <v>81</v>
      </c>
    </row>
    <row r="2628" spans="1:4" x14ac:dyDescent="0.25">
      <c r="A2628" s="1410">
        <v>44018</v>
      </c>
      <c r="B2628" s="1411">
        <v>4</v>
      </c>
      <c r="C2628" s="1411">
        <v>7</v>
      </c>
      <c r="D2628" s="1411">
        <v>4</v>
      </c>
    </row>
    <row r="2629" spans="1:4" x14ac:dyDescent="0.25">
      <c r="A2629" s="1410">
        <v>44019</v>
      </c>
      <c r="B2629" s="1411">
        <v>3</v>
      </c>
      <c r="C2629" s="1411">
        <v>45</v>
      </c>
      <c r="D2629" s="1411">
        <v>34</v>
      </c>
    </row>
    <row r="2630" spans="1:4" x14ac:dyDescent="0.25">
      <c r="A2630" s="1410">
        <v>44020</v>
      </c>
      <c r="B2630" s="1411">
        <v>2</v>
      </c>
      <c r="C2630" s="1411">
        <v>93</v>
      </c>
      <c r="D2630" s="1411">
        <v>76</v>
      </c>
    </row>
    <row r="2631" spans="1:4" x14ac:dyDescent="0.25">
      <c r="A2631" s="1410">
        <v>44020</v>
      </c>
      <c r="B2631" s="1411">
        <v>1</v>
      </c>
      <c r="C2631" s="1411">
        <v>116</v>
      </c>
      <c r="D2631" s="1411">
        <v>104</v>
      </c>
    </row>
    <row r="2632" spans="1:4" x14ac:dyDescent="0.25">
      <c r="A2632" s="1410">
        <v>44021</v>
      </c>
      <c r="B2632" s="1411">
        <v>4</v>
      </c>
      <c r="C2632" s="1411">
        <v>11</v>
      </c>
      <c r="D2632" s="1411">
        <v>3</v>
      </c>
    </row>
    <row r="2633" spans="1:4" x14ac:dyDescent="0.25">
      <c r="A2633" s="1410">
        <v>44022</v>
      </c>
      <c r="B2633" s="1411">
        <v>3</v>
      </c>
      <c r="C2633" s="1411">
        <v>69</v>
      </c>
      <c r="D2633" s="1411">
        <v>44</v>
      </c>
    </row>
    <row r="2634" spans="1:4" x14ac:dyDescent="0.25">
      <c r="A2634" s="1410">
        <v>44023</v>
      </c>
      <c r="B2634" s="1411">
        <v>2</v>
      </c>
      <c r="C2634" s="1411">
        <v>90</v>
      </c>
      <c r="D2634" s="1411">
        <v>83</v>
      </c>
    </row>
    <row r="2635" spans="1:4" x14ac:dyDescent="0.25">
      <c r="A2635" s="1410">
        <v>44023</v>
      </c>
      <c r="B2635" s="1411">
        <v>1</v>
      </c>
      <c r="C2635" s="1411">
        <v>101</v>
      </c>
      <c r="D2635" s="1411">
        <v>92</v>
      </c>
    </row>
    <row r="2636" spans="1:4" x14ac:dyDescent="0.25">
      <c r="A2636" s="1410">
        <v>44024</v>
      </c>
      <c r="B2636" s="1411">
        <v>4</v>
      </c>
      <c r="C2636" s="1411">
        <v>9</v>
      </c>
      <c r="D2636" s="1411">
        <v>3</v>
      </c>
    </row>
    <row r="2637" spans="1:4" x14ac:dyDescent="0.25">
      <c r="A2637" s="1410">
        <v>44025</v>
      </c>
      <c r="B2637" s="1411">
        <v>3</v>
      </c>
      <c r="C2637" s="1411">
        <v>57</v>
      </c>
      <c r="D2637" s="1411">
        <v>42</v>
      </c>
    </row>
    <row r="2638" spans="1:4" x14ac:dyDescent="0.25">
      <c r="A2638" s="1410">
        <v>44026</v>
      </c>
      <c r="B2638" s="1411">
        <v>2</v>
      </c>
      <c r="C2638" s="1411">
        <v>65</v>
      </c>
      <c r="D2638" s="1411">
        <v>55</v>
      </c>
    </row>
    <row r="2639" spans="1:4" x14ac:dyDescent="0.25">
      <c r="A2639" s="1410">
        <v>44026</v>
      </c>
      <c r="B2639" s="1411">
        <v>1</v>
      </c>
      <c r="C2639" s="1411">
        <v>114</v>
      </c>
      <c r="D2639" s="1411">
        <v>96</v>
      </c>
    </row>
    <row r="2640" spans="1:4" x14ac:dyDescent="0.25">
      <c r="A2640" s="1410">
        <v>44027</v>
      </c>
      <c r="B2640" s="1411">
        <v>4</v>
      </c>
      <c r="C2640" s="1411">
        <v>12</v>
      </c>
      <c r="D2640" s="1411">
        <v>3</v>
      </c>
    </row>
    <row r="2641" spans="1:4" x14ac:dyDescent="0.25">
      <c r="A2641" s="1410">
        <v>44028</v>
      </c>
      <c r="B2641" s="1411">
        <v>3</v>
      </c>
      <c r="C2641" s="1411">
        <v>43</v>
      </c>
      <c r="D2641" s="1411">
        <v>28</v>
      </c>
    </row>
    <row r="2642" spans="1:4" x14ac:dyDescent="0.25">
      <c r="A2642" s="1410">
        <v>44029</v>
      </c>
      <c r="B2642" s="1411">
        <v>2</v>
      </c>
      <c r="C2642" s="1411">
        <v>101</v>
      </c>
      <c r="D2642" s="1411">
        <v>88</v>
      </c>
    </row>
    <row r="2643" spans="1:4" x14ac:dyDescent="0.25">
      <c r="A2643" s="1410">
        <v>44029</v>
      </c>
      <c r="B2643" s="1411">
        <v>1</v>
      </c>
      <c r="C2643" s="1411">
        <v>108</v>
      </c>
      <c r="D2643" s="1411">
        <v>97</v>
      </c>
    </row>
    <row r="2644" spans="1:4" x14ac:dyDescent="0.25">
      <c r="A2644" s="1410">
        <v>44030</v>
      </c>
      <c r="B2644" s="1411">
        <v>4</v>
      </c>
      <c r="C2644" s="1411">
        <v>15</v>
      </c>
      <c r="D2644" s="1411">
        <v>5</v>
      </c>
    </row>
    <row r="2645" spans="1:4" x14ac:dyDescent="0.25">
      <c r="A2645" s="1410">
        <v>44031</v>
      </c>
      <c r="B2645" s="1411">
        <v>3</v>
      </c>
      <c r="C2645" s="1411">
        <v>67</v>
      </c>
      <c r="D2645" s="1411">
        <v>42</v>
      </c>
    </row>
    <row r="2646" spans="1:4" x14ac:dyDescent="0.25">
      <c r="A2646" s="1410">
        <v>44032</v>
      </c>
      <c r="B2646" s="1411">
        <v>2</v>
      </c>
      <c r="C2646" s="1411">
        <v>96</v>
      </c>
      <c r="D2646" s="1411">
        <v>85</v>
      </c>
    </row>
    <row r="2647" spans="1:4" x14ac:dyDescent="0.25">
      <c r="A2647" s="1410">
        <v>44032</v>
      </c>
      <c r="B2647" s="1411">
        <v>1</v>
      </c>
      <c r="C2647" s="1411">
        <v>81</v>
      </c>
      <c r="D2647" s="1411">
        <v>75</v>
      </c>
    </row>
    <row r="2648" spans="1:4" x14ac:dyDescent="0.25">
      <c r="A2648" s="1410">
        <v>44033</v>
      </c>
      <c r="B2648" s="1411">
        <v>4</v>
      </c>
      <c r="C2648" s="1411">
        <v>4</v>
      </c>
      <c r="D2648" s="1411">
        <v>0</v>
      </c>
    </row>
    <row r="2649" spans="1:4" x14ac:dyDescent="0.25">
      <c r="A2649" s="1410">
        <v>44034</v>
      </c>
      <c r="B2649" s="1411">
        <v>3</v>
      </c>
      <c r="C2649" s="1411">
        <v>72</v>
      </c>
      <c r="D2649" s="1411">
        <v>53</v>
      </c>
    </row>
    <row r="2650" spans="1:4" x14ac:dyDescent="0.25">
      <c r="A2650" s="1410">
        <v>44035</v>
      </c>
      <c r="B2650" s="1411">
        <v>2</v>
      </c>
      <c r="C2650" s="1411">
        <v>94</v>
      </c>
      <c r="D2650" s="1411">
        <v>76</v>
      </c>
    </row>
    <row r="2651" spans="1:4" x14ac:dyDescent="0.25">
      <c r="A2651" s="1410">
        <v>44035</v>
      </c>
      <c r="B2651" s="1411">
        <v>1</v>
      </c>
      <c r="C2651" s="1411">
        <v>113</v>
      </c>
      <c r="D2651" s="1411">
        <v>106</v>
      </c>
    </row>
    <row r="2652" spans="1:4" x14ac:dyDescent="0.25">
      <c r="A2652" s="1410">
        <v>44036</v>
      </c>
      <c r="B2652" s="1411">
        <v>4</v>
      </c>
      <c r="C2652" s="1411">
        <v>11</v>
      </c>
      <c r="D2652" s="1411">
        <v>3</v>
      </c>
    </row>
    <row r="2653" spans="1:4" x14ac:dyDescent="0.25">
      <c r="A2653" s="1410">
        <v>44037</v>
      </c>
      <c r="B2653" s="1411">
        <v>3</v>
      </c>
      <c r="C2653" s="1411">
        <v>49</v>
      </c>
      <c r="D2653" s="1411">
        <v>28</v>
      </c>
    </row>
    <row r="2654" spans="1:4" x14ac:dyDescent="0.25">
      <c r="A2654" s="1410">
        <v>44038</v>
      </c>
      <c r="B2654" s="1411">
        <v>2</v>
      </c>
      <c r="C2654" s="1411">
        <v>91</v>
      </c>
      <c r="D2654" s="1411">
        <v>80</v>
      </c>
    </row>
    <row r="2655" spans="1:4" x14ac:dyDescent="0.25">
      <c r="A2655" s="1410">
        <v>44038</v>
      </c>
      <c r="B2655" s="1411">
        <v>1</v>
      </c>
      <c r="C2655" s="1411">
        <v>98</v>
      </c>
      <c r="D2655" s="1411">
        <v>85</v>
      </c>
    </row>
    <row r="2656" spans="1:4" x14ac:dyDescent="0.25">
      <c r="A2656" s="1410">
        <v>44039</v>
      </c>
      <c r="B2656" s="1411">
        <v>4</v>
      </c>
      <c r="C2656" s="1411">
        <v>5</v>
      </c>
      <c r="D2656" s="1411">
        <v>3</v>
      </c>
    </row>
    <row r="2657" spans="1:4" x14ac:dyDescent="0.25">
      <c r="A2657" s="1410">
        <v>44040</v>
      </c>
      <c r="B2657" s="1411">
        <v>3</v>
      </c>
      <c r="C2657" s="1411">
        <v>58</v>
      </c>
      <c r="D2657" s="1411">
        <v>35</v>
      </c>
    </row>
    <row r="2658" spans="1:4" x14ac:dyDescent="0.25">
      <c r="A2658" s="1410">
        <v>44041</v>
      </c>
      <c r="B2658" s="1411">
        <v>2</v>
      </c>
      <c r="C2658" s="1411">
        <v>39</v>
      </c>
      <c r="D2658" s="1411">
        <v>31</v>
      </c>
    </row>
    <row r="2659" spans="1:4" x14ac:dyDescent="0.25">
      <c r="A2659" s="1410">
        <v>44041</v>
      </c>
      <c r="B2659" s="1411">
        <v>1</v>
      </c>
      <c r="C2659" s="1411">
        <v>76</v>
      </c>
      <c r="D2659" s="1411">
        <v>66</v>
      </c>
    </row>
    <row r="2660" spans="1:4" x14ac:dyDescent="0.25">
      <c r="A2660" s="1410">
        <v>44042</v>
      </c>
      <c r="B2660" s="1411">
        <v>4</v>
      </c>
      <c r="C2660" s="1411">
        <v>8</v>
      </c>
      <c r="D2660" s="1411">
        <v>4</v>
      </c>
    </row>
    <row r="2661" spans="1:4" x14ac:dyDescent="0.25">
      <c r="A2661" s="1410">
        <v>44043</v>
      </c>
      <c r="B2661" s="1411">
        <v>3</v>
      </c>
      <c r="C2661" s="1411">
        <v>20</v>
      </c>
      <c r="D2661" s="1411">
        <v>16</v>
      </c>
    </row>
    <row r="2662" spans="1:4" x14ac:dyDescent="0.25">
      <c r="A2662" s="1410">
        <v>44044</v>
      </c>
      <c r="B2662" s="1411">
        <v>2</v>
      </c>
      <c r="C2662" s="1411">
        <v>57</v>
      </c>
      <c r="D2662" s="1411">
        <v>50</v>
      </c>
    </row>
    <row r="2663" spans="1:4" x14ac:dyDescent="0.25">
      <c r="A2663" s="1410">
        <v>44044</v>
      </c>
      <c r="B2663" s="1411">
        <v>1</v>
      </c>
      <c r="C2663" s="1411">
        <v>78</v>
      </c>
      <c r="D2663" s="1411">
        <v>70</v>
      </c>
    </row>
    <row r="2664" spans="1:4" x14ac:dyDescent="0.25">
      <c r="A2664" s="1410">
        <v>44045</v>
      </c>
      <c r="B2664" s="1411">
        <v>4</v>
      </c>
      <c r="C2664" s="1411">
        <v>6</v>
      </c>
      <c r="D2664" s="1411">
        <v>2</v>
      </c>
    </row>
    <row r="2665" spans="1:4" x14ac:dyDescent="0.25">
      <c r="A2665" s="1410">
        <v>44046</v>
      </c>
      <c r="B2665" s="1411">
        <v>3</v>
      </c>
      <c r="C2665" s="1411">
        <v>34</v>
      </c>
      <c r="D2665" s="1411">
        <v>22</v>
      </c>
    </row>
    <row r="2666" spans="1:4" x14ac:dyDescent="0.25">
      <c r="A2666" s="1410">
        <v>44047</v>
      </c>
      <c r="B2666" s="1411">
        <v>2</v>
      </c>
      <c r="C2666" s="1411">
        <v>31</v>
      </c>
      <c r="D2666" s="1411">
        <v>26</v>
      </c>
    </row>
    <row r="2667" spans="1:4" x14ac:dyDescent="0.25">
      <c r="A2667" s="1410">
        <v>44047</v>
      </c>
      <c r="B2667" s="1411">
        <v>1</v>
      </c>
      <c r="C2667" s="1411">
        <v>42</v>
      </c>
      <c r="D2667" s="1411">
        <v>36</v>
      </c>
    </row>
    <row r="2668" spans="1:4" x14ac:dyDescent="0.25">
      <c r="A2668" s="1410">
        <v>44048</v>
      </c>
      <c r="B2668" s="1411">
        <v>4</v>
      </c>
      <c r="C2668" s="1411">
        <v>4</v>
      </c>
      <c r="D2668" s="1411">
        <v>3</v>
      </c>
    </row>
    <row r="2669" spans="1:4" x14ac:dyDescent="0.25">
      <c r="A2669" s="1410">
        <v>44049</v>
      </c>
      <c r="B2669" s="1411">
        <v>3</v>
      </c>
      <c r="C2669" s="1411">
        <v>12</v>
      </c>
      <c r="D2669" s="1411">
        <v>9</v>
      </c>
    </row>
    <row r="2670" spans="1:4" x14ac:dyDescent="0.25">
      <c r="A2670" s="1410">
        <v>44050</v>
      </c>
      <c r="B2670" s="1411">
        <v>2</v>
      </c>
      <c r="C2670" s="1411">
        <v>26</v>
      </c>
      <c r="D2670" s="1411">
        <v>21</v>
      </c>
    </row>
    <row r="2671" spans="1:4" x14ac:dyDescent="0.25">
      <c r="A2671" s="1410">
        <v>44050</v>
      </c>
      <c r="B2671" s="1411">
        <v>1</v>
      </c>
      <c r="C2671" s="1411">
        <v>52</v>
      </c>
      <c r="D2671" s="1411">
        <v>42</v>
      </c>
    </row>
    <row r="2672" spans="1:4" x14ac:dyDescent="0.25">
      <c r="A2672" s="1410">
        <v>44051</v>
      </c>
      <c r="B2672" s="1411">
        <v>4</v>
      </c>
      <c r="C2672" s="1411">
        <v>1</v>
      </c>
      <c r="D2672" s="1411">
        <v>1</v>
      </c>
    </row>
    <row r="2673" spans="1:4" x14ac:dyDescent="0.25">
      <c r="A2673" s="1410">
        <v>44052</v>
      </c>
      <c r="B2673" s="1411">
        <v>3</v>
      </c>
      <c r="C2673" s="1411">
        <v>15</v>
      </c>
      <c r="D2673" s="1411">
        <v>10</v>
      </c>
    </row>
    <row r="2674" spans="1:4" x14ac:dyDescent="0.25">
      <c r="A2674" s="1410">
        <v>44053</v>
      </c>
      <c r="B2674" s="1411">
        <v>2</v>
      </c>
      <c r="C2674" s="1411">
        <v>13</v>
      </c>
      <c r="D2674" s="1411">
        <v>10</v>
      </c>
    </row>
    <row r="2675" spans="1:4" x14ac:dyDescent="0.25">
      <c r="A2675" s="1410">
        <v>44053</v>
      </c>
      <c r="B2675" s="1411">
        <v>1</v>
      </c>
      <c r="C2675" s="1411">
        <v>13</v>
      </c>
      <c r="D2675" s="1411">
        <v>12</v>
      </c>
    </row>
    <row r="2676" spans="1:4" x14ac:dyDescent="0.25">
      <c r="A2676" s="1410">
        <v>44054</v>
      </c>
      <c r="B2676" s="1411">
        <v>4</v>
      </c>
      <c r="C2676" s="1411">
        <v>3</v>
      </c>
      <c r="D2676" s="1411">
        <v>0</v>
      </c>
    </row>
    <row r="2677" spans="1:4" x14ac:dyDescent="0.25">
      <c r="A2677" s="1410">
        <v>44055</v>
      </c>
      <c r="B2677" s="1411">
        <v>3</v>
      </c>
      <c r="C2677" s="1411">
        <v>22</v>
      </c>
      <c r="D2677" s="1411">
        <v>16</v>
      </c>
    </row>
    <row r="2678" spans="1:4" x14ac:dyDescent="0.25">
      <c r="A2678" s="1410">
        <v>44056</v>
      </c>
      <c r="B2678" s="1411">
        <v>2</v>
      </c>
      <c r="C2678" s="1411">
        <v>16</v>
      </c>
      <c r="D2678" s="1411">
        <v>8</v>
      </c>
    </row>
    <row r="2679" spans="1:4" x14ac:dyDescent="0.25">
      <c r="A2679" s="1410">
        <v>44056</v>
      </c>
      <c r="B2679" s="1411">
        <v>1</v>
      </c>
      <c r="C2679" s="1411">
        <v>28</v>
      </c>
      <c r="D2679" s="1411">
        <v>26</v>
      </c>
    </row>
    <row r="2680" spans="1:4" x14ac:dyDescent="0.25">
      <c r="A2680" s="1410">
        <v>44057</v>
      </c>
      <c r="B2680" s="1411">
        <v>4</v>
      </c>
      <c r="C2680" s="1411">
        <v>1</v>
      </c>
      <c r="D2680" s="1411">
        <v>1</v>
      </c>
    </row>
    <row r="2681" spans="1:4" x14ac:dyDescent="0.25">
      <c r="A2681" s="1410">
        <v>44058</v>
      </c>
      <c r="B2681" s="1411">
        <v>3</v>
      </c>
      <c r="C2681" s="1411">
        <v>6</v>
      </c>
      <c r="D2681" s="1411">
        <v>3</v>
      </c>
    </row>
    <row r="2682" spans="1:4" x14ac:dyDescent="0.25">
      <c r="A2682" s="1410">
        <v>44059</v>
      </c>
      <c r="B2682" s="1411">
        <v>2</v>
      </c>
      <c r="C2682" s="1411">
        <v>7</v>
      </c>
      <c r="D2682" s="1411">
        <v>6</v>
      </c>
    </row>
    <row r="2683" spans="1:4" x14ac:dyDescent="0.25">
      <c r="A2683" s="1410">
        <v>44059</v>
      </c>
      <c r="B2683" s="1411">
        <v>1</v>
      </c>
      <c r="C2683" s="1411">
        <v>23</v>
      </c>
      <c r="D2683" s="1411">
        <v>20</v>
      </c>
    </row>
    <row r="2684" spans="1:4" x14ac:dyDescent="0.25">
      <c r="A2684" s="1410">
        <v>44060</v>
      </c>
      <c r="B2684" s="1411">
        <v>4</v>
      </c>
      <c r="C2684" s="1411">
        <v>0</v>
      </c>
      <c r="D2684" s="1411">
        <v>0</v>
      </c>
    </row>
    <row r="2685" spans="1:4" x14ac:dyDescent="0.25">
      <c r="A2685" s="1410">
        <v>44061</v>
      </c>
      <c r="B2685" s="1411">
        <v>3</v>
      </c>
      <c r="C2685" s="1411">
        <v>7</v>
      </c>
      <c r="D2685" s="1411">
        <v>6</v>
      </c>
    </row>
    <row r="2686" spans="1:4" x14ac:dyDescent="0.25">
      <c r="A2686" s="1410">
        <v>44062</v>
      </c>
      <c r="B2686" s="1411">
        <v>2</v>
      </c>
      <c r="C2686" s="1411">
        <v>7</v>
      </c>
      <c r="D2686" s="1411">
        <v>6</v>
      </c>
    </row>
    <row r="2687" spans="1:4" x14ac:dyDescent="0.25">
      <c r="A2687" s="1410">
        <v>44062</v>
      </c>
      <c r="B2687" s="1411">
        <v>1</v>
      </c>
      <c r="C2687" s="1411">
        <v>11</v>
      </c>
      <c r="D2687" s="1411">
        <v>10</v>
      </c>
    </row>
    <row r="2688" spans="1:4" x14ac:dyDescent="0.25">
      <c r="A2688" s="1410">
        <v>44063</v>
      </c>
      <c r="B2688" s="1411">
        <v>4</v>
      </c>
      <c r="C2688" s="1411">
        <v>1</v>
      </c>
      <c r="D2688" s="1411">
        <v>1</v>
      </c>
    </row>
    <row r="2689" spans="1:4" x14ac:dyDescent="0.25">
      <c r="A2689" s="1410">
        <v>44064</v>
      </c>
      <c r="B2689" s="1411">
        <v>3</v>
      </c>
      <c r="C2689" s="1411">
        <v>1</v>
      </c>
      <c r="D2689" s="1411">
        <v>1</v>
      </c>
    </row>
    <row r="2690" spans="1:4" x14ac:dyDescent="0.25">
      <c r="A2690" s="1410">
        <v>44065</v>
      </c>
      <c r="B2690" s="1411">
        <v>2</v>
      </c>
      <c r="C2690" s="1411">
        <v>11</v>
      </c>
      <c r="D2690" s="1411">
        <v>7</v>
      </c>
    </row>
    <row r="2691" spans="1:4" x14ac:dyDescent="0.25">
      <c r="A2691" s="1410">
        <v>44065</v>
      </c>
      <c r="B2691" s="1411">
        <v>1</v>
      </c>
      <c r="C2691" s="1411">
        <v>13</v>
      </c>
      <c r="D2691" s="1411">
        <v>11</v>
      </c>
    </row>
    <row r="2692" spans="1:4" x14ac:dyDescent="0.25">
      <c r="A2692" s="1410">
        <v>44066</v>
      </c>
      <c r="B2692" s="1411">
        <v>4</v>
      </c>
      <c r="C2692" s="1411">
        <v>1</v>
      </c>
      <c r="D2692" s="1411">
        <v>0</v>
      </c>
    </row>
    <row r="2693" spans="1:4" x14ac:dyDescent="0.25">
      <c r="A2693" s="1410">
        <v>44067</v>
      </c>
      <c r="B2693" s="1411">
        <v>3</v>
      </c>
      <c r="C2693" s="1411">
        <v>2</v>
      </c>
      <c r="D2693" s="1411">
        <v>2</v>
      </c>
    </row>
    <row r="2694" spans="1:4" x14ac:dyDescent="0.25">
      <c r="A2694" s="1410">
        <v>44068</v>
      </c>
      <c r="B2694" s="1411">
        <v>2</v>
      </c>
      <c r="C2694" s="1411">
        <v>4</v>
      </c>
      <c r="D2694" s="1411">
        <v>4</v>
      </c>
    </row>
    <row r="2695" spans="1:4" x14ac:dyDescent="0.25">
      <c r="A2695" s="1410">
        <v>44068</v>
      </c>
      <c r="B2695" s="1411">
        <v>1</v>
      </c>
      <c r="C2695" s="1411">
        <v>4</v>
      </c>
      <c r="D2695" s="1411">
        <v>4</v>
      </c>
    </row>
    <row r="2696" spans="1:4" x14ac:dyDescent="0.25">
      <c r="A2696" s="1410">
        <v>44069</v>
      </c>
      <c r="B2696" s="1411">
        <v>4</v>
      </c>
      <c r="C2696" s="1411">
        <v>0</v>
      </c>
      <c r="D2696" s="1411">
        <v>0</v>
      </c>
    </row>
    <row r="2697" spans="1:4" x14ac:dyDescent="0.25">
      <c r="A2697" s="1410">
        <v>44070</v>
      </c>
      <c r="B2697" s="1411">
        <v>3</v>
      </c>
      <c r="C2697" s="1411">
        <v>2</v>
      </c>
      <c r="D2697" s="1411">
        <v>1</v>
      </c>
    </row>
    <row r="2698" spans="1:4" x14ac:dyDescent="0.25">
      <c r="A2698" s="1410">
        <v>44071</v>
      </c>
      <c r="B2698" s="1411">
        <v>2</v>
      </c>
      <c r="C2698" s="1411">
        <v>0</v>
      </c>
      <c r="D2698" s="1411">
        <v>0</v>
      </c>
    </row>
    <row r="2699" spans="1:4" x14ac:dyDescent="0.25">
      <c r="A2699" s="1410">
        <v>44071</v>
      </c>
      <c r="B2699" s="1411">
        <v>1</v>
      </c>
      <c r="C2699" s="1411">
        <v>2</v>
      </c>
      <c r="D2699" s="1411">
        <v>2</v>
      </c>
    </row>
    <row r="2700" spans="1:4" x14ac:dyDescent="0.25">
      <c r="A2700" s="1410">
        <v>44072</v>
      </c>
      <c r="B2700" s="1411">
        <v>4</v>
      </c>
      <c r="C2700" s="1411">
        <v>0</v>
      </c>
      <c r="D2700" s="1411">
        <v>0</v>
      </c>
    </row>
    <row r="2701" spans="1:4" x14ac:dyDescent="0.25">
      <c r="A2701" s="1410">
        <v>44073</v>
      </c>
      <c r="B2701" s="1411">
        <v>3</v>
      </c>
      <c r="C2701" s="1411">
        <v>1</v>
      </c>
      <c r="D2701" s="1411">
        <v>1</v>
      </c>
    </row>
    <row r="2702" spans="1:4" x14ac:dyDescent="0.25">
      <c r="A2702" s="1410">
        <v>44074</v>
      </c>
      <c r="B2702" s="1411">
        <v>2</v>
      </c>
      <c r="C2702" s="1411">
        <v>0</v>
      </c>
      <c r="D2702" s="1411">
        <v>0</v>
      </c>
    </row>
    <row r="2703" spans="1:4" x14ac:dyDescent="0.25">
      <c r="A2703" s="1410">
        <v>44074</v>
      </c>
      <c r="B2703" s="1411">
        <v>1</v>
      </c>
      <c r="C2703" s="1411">
        <v>4</v>
      </c>
      <c r="D2703" s="1411">
        <v>2</v>
      </c>
    </row>
    <row r="2704" spans="1:4" x14ac:dyDescent="0.25">
      <c r="A2704" s="1410">
        <v>44075</v>
      </c>
      <c r="B2704" s="1411">
        <v>4</v>
      </c>
      <c r="C2704" s="1411">
        <v>1</v>
      </c>
      <c r="D2704" s="1411">
        <v>0</v>
      </c>
    </row>
    <row r="2705" spans="1:4" x14ac:dyDescent="0.25">
      <c r="A2705" s="1410">
        <v>44076</v>
      </c>
      <c r="B2705" s="1411">
        <v>3</v>
      </c>
      <c r="C2705" s="1411">
        <v>0</v>
      </c>
      <c r="D2705" s="1411">
        <v>0</v>
      </c>
    </row>
    <row r="2706" spans="1:4" x14ac:dyDescent="0.25">
      <c r="A2706" s="1410">
        <v>44077</v>
      </c>
      <c r="B2706" s="1411">
        <v>2</v>
      </c>
      <c r="C2706" s="1411">
        <v>2</v>
      </c>
      <c r="D2706" s="1411">
        <v>1</v>
      </c>
    </row>
    <row r="2707" spans="1:4" x14ac:dyDescent="0.25">
      <c r="A2707" s="1410">
        <v>44077</v>
      </c>
      <c r="B2707" s="1411">
        <v>1</v>
      </c>
      <c r="C2707" s="1411">
        <v>7</v>
      </c>
      <c r="D2707" s="1411">
        <v>5</v>
      </c>
    </row>
    <row r="2708" spans="1:4" x14ac:dyDescent="0.25">
      <c r="A2708" s="1410">
        <v>44078</v>
      </c>
      <c r="B2708" s="1411">
        <v>4</v>
      </c>
      <c r="C2708" s="1411">
        <v>0</v>
      </c>
      <c r="D2708" s="1411">
        <v>0</v>
      </c>
    </row>
    <row r="2709" spans="1:4" x14ac:dyDescent="0.25">
      <c r="A2709" s="1410">
        <v>44079</v>
      </c>
      <c r="B2709" s="1411">
        <v>3</v>
      </c>
      <c r="C2709" s="1411">
        <v>0</v>
      </c>
      <c r="D2709" s="1411">
        <v>0</v>
      </c>
    </row>
    <row r="2710" spans="1:4" x14ac:dyDescent="0.25">
      <c r="A2710" s="1410">
        <v>44080</v>
      </c>
      <c r="B2710" s="1411">
        <v>2</v>
      </c>
      <c r="C2710" s="1411">
        <v>1</v>
      </c>
      <c r="D2710" s="1411">
        <v>1</v>
      </c>
    </row>
    <row r="2711" spans="1:4" x14ac:dyDescent="0.25">
      <c r="A2711" s="1410">
        <v>44080</v>
      </c>
      <c r="B2711" s="1411">
        <v>1</v>
      </c>
      <c r="C2711" s="1411">
        <v>0</v>
      </c>
      <c r="D2711" s="1411">
        <v>0</v>
      </c>
    </row>
    <row r="2712" spans="1:4" x14ac:dyDescent="0.25">
      <c r="A2712" s="1410">
        <v>44081</v>
      </c>
      <c r="B2712" s="1411">
        <v>4</v>
      </c>
      <c r="C2712" s="1411">
        <v>0</v>
      </c>
      <c r="D2712" s="1411">
        <v>0</v>
      </c>
    </row>
    <row r="2713" spans="1:4" x14ac:dyDescent="0.25">
      <c r="A2713" s="1410">
        <v>44082</v>
      </c>
      <c r="B2713" s="1411">
        <v>3</v>
      </c>
      <c r="C2713" s="1411">
        <v>0</v>
      </c>
      <c r="D2713" s="1411">
        <v>0</v>
      </c>
    </row>
    <row r="2714" spans="1:4" x14ac:dyDescent="0.25">
      <c r="A2714" s="1410">
        <v>44083</v>
      </c>
      <c r="B2714" s="1411">
        <v>2</v>
      </c>
      <c r="C2714" s="1411">
        <v>1</v>
      </c>
      <c r="D2714" s="1411">
        <v>1</v>
      </c>
    </row>
    <row r="2715" spans="1:4" x14ac:dyDescent="0.25">
      <c r="A2715" s="1410">
        <v>44083</v>
      </c>
      <c r="B2715" s="1411">
        <v>1</v>
      </c>
      <c r="C2715" s="1411">
        <v>1</v>
      </c>
      <c r="D2715" s="1411">
        <v>1</v>
      </c>
    </row>
    <row r="2716" spans="1:4" x14ac:dyDescent="0.25">
      <c r="A2716" s="1410">
        <v>44090</v>
      </c>
      <c r="B2716" s="1411">
        <v>4</v>
      </c>
      <c r="C2716" s="1411">
        <v>0</v>
      </c>
      <c r="D2716" s="1411">
        <v>0</v>
      </c>
    </row>
    <row r="2717" spans="1:4" x14ac:dyDescent="0.25">
      <c r="A2717" s="1410">
        <v>44090</v>
      </c>
      <c r="B2717" s="1411">
        <v>3</v>
      </c>
      <c r="C2717" s="1411">
        <v>3</v>
      </c>
      <c r="D2717" s="1411">
        <v>1</v>
      </c>
    </row>
    <row r="2718" spans="1:4" x14ac:dyDescent="0.25">
      <c r="A2718" s="1410">
        <v>44090</v>
      </c>
      <c r="B2718" s="1411">
        <v>2</v>
      </c>
      <c r="C2718" s="1411">
        <v>1</v>
      </c>
      <c r="D2718" s="1411">
        <v>1</v>
      </c>
    </row>
    <row r="2719" spans="1:4" x14ac:dyDescent="0.25">
      <c r="A2719" s="1410">
        <v>44091</v>
      </c>
      <c r="B2719" s="1411">
        <v>1</v>
      </c>
      <c r="C2719" s="1411">
        <v>2</v>
      </c>
      <c r="D2719" s="1411">
        <v>1</v>
      </c>
    </row>
    <row r="2720" spans="1:4" x14ac:dyDescent="0.25">
      <c r="A2720" s="1410">
        <v>44096</v>
      </c>
      <c r="B2720" s="1411">
        <v>4</v>
      </c>
      <c r="C2720" s="1411">
        <v>0</v>
      </c>
      <c r="D2720" s="1411">
        <v>0</v>
      </c>
    </row>
    <row r="2721" spans="1:11" x14ac:dyDescent="0.25">
      <c r="A2721" s="1410">
        <v>44097</v>
      </c>
      <c r="B2721" s="1411">
        <v>3</v>
      </c>
      <c r="C2721" s="1411">
        <v>6</v>
      </c>
      <c r="D2721" s="1411">
        <v>5</v>
      </c>
      <c r="F2721" s="938" t="s">
        <v>619</v>
      </c>
    </row>
    <row r="2722" spans="1:11" x14ac:dyDescent="0.25">
      <c r="A2722" s="1410">
        <v>44098</v>
      </c>
      <c r="B2722" s="1411">
        <v>2</v>
      </c>
      <c r="C2722" s="1411">
        <v>0</v>
      </c>
      <c r="D2722" s="1411">
        <v>0</v>
      </c>
      <c r="G2722" s="938" t="s">
        <v>435</v>
      </c>
      <c r="H2722" s="50">
        <f>SUM(H2724:H3184)</f>
        <v>102</v>
      </c>
      <c r="J2722" s="938" t="s">
        <v>434</v>
      </c>
      <c r="K2722" s="50">
        <f>SUM(K2724:K2918)</f>
        <v>51</v>
      </c>
    </row>
    <row r="2723" spans="1:11" x14ac:dyDescent="0.25">
      <c r="A2723" s="1892">
        <v>44098</v>
      </c>
      <c r="B2723" s="1893">
        <v>1</v>
      </c>
      <c r="C2723" s="1893">
        <v>1</v>
      </c>
      <c r="D2723" s="1893">
        <v>1</v>
      </c>
      <c r="E2723" s="70">
        <f>SUM(D2544:D2723)</f>
        <v>2976</v>
      </c>
      <c r="F2723" s="2229" t="s">
        <v>0</v>
      </c>
      <c r="G2723" s="2229" t="s">
        <v>29</v>
      </c>
      <c r="H2723" s="2229" t="s">
        <v>30</v>
      </c>
      <c r="I2723" s="2229" t="s">
        <v>0</v>
      </c>
      <c r="J2723" s="2229" t="s">
        <v>29</v>
      </c>
      <c r="K2723" s="2229" t="s">
        <v>30</v>
      </c>
    </row>
    <row r="2724" spans="1:11" x14ac:dyDescent="0.25">
      <c r="A2724" s="1410">
        <f>F2724</f>
        <v>44319</v>
      </c>
      <c r="B2724" s="1411">
        <f t="shared" ref="B2724:C2724" si="0">G2724</f>
        <v>4</v>
      </c>
      <c r="C2724" s="1411">
        <f t="shared" si="0"/>
        <v>0</v>
      </c>
      <c r="D2724" s="1411">
        <f>K2724</f>
        <v>0</v>
      </c>
      <c r="F2724" s="2230">
        <v>44319</v>
      </c>
      <c r="G2724" s="2231">
        <v>4</v>
      </c>
      <c r="H2724" s="2231">
        <v>0</v>
      </c>
      <c r="I2724" s="2230">
        <v>44319</v>
      </c>
      <c r="J2724" s="2231">
        <v>4</v>
      </c>
      <c r="K2724" s="2231">
        <v>0</v>
      </c>
    </row>
    <row r="2725" spans="1:11" x14ac:dyDescent="0.25">
      <c r="A2725" s="1410">
        <f t="shared" ref="A2725:A2745" si="1">F2725</f>
        <v>44320</v>
      </c>
      <c r="B2725" s="1411">
        <f t="shared" ref="B2725:B2745" si="2">G2725</f>
        <v>3</v>
      </c>
      <c r="C2725" s="1411">
        <f t="shared" ref="C2725:C2745" si="3">H2725</f>
        <v>1</v>
      </c>
      <c r="D2725" s="1411">
        <f t="shared" ref="D2725:D2745" si="4">K2725</f>
        <v>0</v>
      </c>
      <c r="F2725" s="2230">
        <v>44320</v>
      </c>
      <c r="G2725" s="2231">
        <v>3</v>
      </c>
      <c r="H2725" s="2231">
        <v>1</v>
      </c>
      <c r="I2725" s="2230">
        <v>44320</v>
      </c>
      <c r="J2725" s="2231">
        <v>3</v>
      </c>
      <c r="K2725" s="2231">
        <v>0</v>
      </c>
    </row>
    <row r="2726" spans="1:11" x14ac:dyDescent="0.25">
      <c r="A2726" s="1410">
        <f t="shared" si="1"/>
        <v>44321</v>
      </c>
      <c r="B2726" s="1411">
        <f t="shared" si="2"/>
        <v>2</v>
      </c>
      <c r="C2726" s="1411">
        <f t="shared" si="3"/>
        <v>4</v>
      </c>
      <c r="D2726" s="1411">
        <f t="shared" si="4"/>
        <v>4</v>
      </c>
      <c r="F2726" s="2230">
        <v>44321</v>
      </c>
      <c r="G2726" s="2231">
        <v>2</v>
      </c>
      <c r="H2726" s="2231">
        <v>4</v>
      </c>
      <c r="I2726" s="2230">
        <v>44321</v>
      </c>
      <c r="J2726" s="2231">
        <v>2</v>
      </c>
      <c r="K2726" s="2231">
        <v>4</v>
      </c>
    </row>
    <row r="2727" spans="1:11" x14ac:dyDescent="0.25">
      <c r="A2727" s="1410">
        <f t="shared" si="1"/>
        <v>44321</v>
      </c>
      <c r="B2727" s="1411">
        <f t="shared" si="2"/>
        <v>1</v>
      </c>
      <c r="C2727" s="1411">
        <f t="shared" si="3"/>
        <v>3</v>
      </c>
      <c r="D2727" s="1411">
        <f t="shared" si="4"/>
        <v>2</v>
      </c>
      <c r="F2727" s="2230">
        <v>44321</v>
      </c>
      <c r="G2727" s="2231">
        <v>1</v>
      </c>
      <c r="H2727" s="2231">
        <v>3</v>
      </c>
      <c r="I2727" s="2230">
        <v>44321</v>
      </c>
      <c r="J2727" s="2231">
        <v>1</v>
      </c>
      <c r="K2727" s="2231">
        <v>2</v>
      </c>
    </row>
    <row r="2728" spans="1:11" x14ac:dyDescent="0.25">
      <c r="A2728" s="1410">
        <f t="shared" si="1"/>
        <v>44322</v>
      </c>
      <c r="B2728" s="1411">
        <f t="shared" si="2"/>
        <v>4</v>
      </c>
      <c r="C2728" s="1411">
        <f t="shared" si="3"/>
        <v>1</v>
      </c>
      <c r="D2728" s="1411">
        <f t="shared" si="4"/>
        <v>0</v>
      </c>
      <c r="F2728" s="2230">
        <v>44322</v>
      </c>
      <c r="G2728" s="2231">
        <v>4</v>
      </c>
      <c r="H2728" s="2231">
        <v>1</v>
      </c>
      <c r="I2728" s="2230">
        <v>44322</v>
      </c>
      <c r="J2728" s="2231">
        <v>4</v>
      </c>
      <c r="K2728" s="2231">
        <v>0</v>
      </c>
    </row>
    <row r="2729" spans="1:11" x14ac:dyDescent="0.25">
      <c r="A2729" s="1410">
        <f t="shared" si="1"/>
        <v>44323</v>
      </c>
      <c r="B2729" s="1411">
        <f t="shared" si="2"/>
        <v>3</v>
      </c>
      <c r="C2729" s="1411">
        <f t="shared" si="3"/>
        <v>5</v>
      </c>
      <c r="D2729" s="1411">
        <f t="shared" si="4"/>
        <v>2</v>
      </c>
      <c r="F2729" s="2230">
        <v>44323</v>
      </c>
      <c r="G2729" s="2231">
        <v>3</v>
      </c>
      <c r="H2729" s="2231">
        <v>5</v>
      </c>
      <c r="I2729" s="2230">
        <v>44323</v>
      </c>
      <c r="J2729" s="2231">
        <v>3</v>
      </c>
      <c r="K2729" s="2231">
        <v>2</v>
      </c>
    </row>
    <row r="2730" spans="1:11" x14ac:dyDescent="0.25">
      <c r="A2730" s="1410">
        <f t="shared" si="1"/>
        <v>44324</v>
      </c>
      <c r="B2730" s="1411">
        <f t="shared" si="2"/>
        <v>2</v>
      </c>
      <c r="C2730" s="1411">
        <f t="shared" si="3"/>
        <v>3</v>
      </c>
      <c r="D2730" s="1411">
        <f t="shared" si="4"/>
        <v>1</v>
      </c>
      <c r="F2730" s="2230">
        <v>44324</v>
      </c>
      <c r="G2730" s="2231">
        <v>2</v>
      </c>
      <c r="H2730" s="2231">
        <v>3</v>
      </c>
      <c r="I2730" s="2230">
        <v>44324</v>
      </c>
      <c r="J2730" s="2231">
        <v>2</v>
      </c>
      <c r="K2730" s="2231">
        <v>1</v>
      </c>
    </row>
    <row r="2731" spans="1:11" x14ac:dyDescent="0.25">
      <c r="A2731" s="1410">
        <f t="shared" si="1"/>
        <v>44324</v>
      </c>
      <c r="B2731" s="1411">
        <f t="shared" si="2"/>
        <v>1</v>
      </c>
      <c r="C2731" s="1411">
        <f t="shared" si="3"/>
        <v>2</v>
      </c>
      <c r="D2731" s="1411">
        <f t="shared" si="4"/>
        <v>0</v>
      </c>
      <c r="F2731" s="2230">
        <v>44324</v>
      </c>
      <c r="G2731" s="2231">
        <v>1</v>
      </c>
      <c r="H2731" s="2231">
        <v>2</v>
      </c>
      <c r="I2731" s="2230">
        <v>44324</v>
      </c>
      <c r="J2731" s="2231">
        <v>1</v>
      </c>
      <c r="K2731" s="2231">
        <v>0</v>
      </c>
    </row>
    <row r="2732" spans="1:11" x14ac:dyDescent="0.25">
      <c r="A2732" s="1410">
        <f t="shared" si="1"/>
        <v>44325</v>
      </c>
      <c r="B2732" s="1411">
        <f t="shared" si="2"/>
        <v>4</v>
      </c>
      <c r="C2732" s="1411">
        <f t="shared" si="3"/>
        <v>0</v>
      </c>
      <c r="D2732" s="1411">
        <f t="shared" si="4"/>
        <v>0</v>
      </c>
      <c r="F2732" s="2230">
        <v>44325</v>
      </c>
      <c r="G2732" s="2231">
        <v>4</v>
      </c>
      <c r="H2732" s="2231">
        <v>0</v>
      </c>
      <c r="I2732" s="2230">
        <v>44325</v>
      </c>
      <c r="J2732" s="2231">
        <v>4</v>
      </c>
      <c r="K2732" s="2231">
        <v>0</v>
      </c>
    </row>
    <row r="2733" spans="1:11" x14ac:dyDescent="0.25">
      <c r="A2733" s="1410">
        <f t="shared" si="1"/>
        <v>44326</v>
      </c>
      <c r="B2733" s="1411">
        <f t="shared" si="2"/>
        <v>3</v>
      </c>
      <c r="C2733" s="1411">
        <f t="shared" si="3"/>
        <v>2</v>
      </c>
      <c r="D2733" s="1411">
        <f t="shared" si="4"/>
        <v>1</v>
      </c>
      <c r="F2733" s="2230">
        <v>44326</v>
      </c>
      <c r="G2733" s="2231">
        <v>3</v>
      </c>
      <c r="H2733" s="2231">
        <v>2</v>
      </c>
      <c r="I2733" s="2230">
        <v>44326</v>
      </c>
      <c r="J2733" s="2231">
        <v>3</v>
      </c>
      <c r="K2733" s="2231">
        <v>1</v>
      </c>
    </row>
    <row r="2734" spans="1:11" x14ac:dyDescent="0.25">
      <c r="A2734" s="1410">
        <f t="shared" si="1"/>
        <v>44327</v>
      </c>
      <c r="B2734" s="1411">
        <f t="shared" si="2"/>
        <v>2</v>
      </c>
      <c r="C2734" s="1411">
        <f t="shared" si="3"/>
        <v>3</v>
      </c>
      <c r="D2734" s="1411">
        <f t="shared" si="4"/>
        <v>0</v>
      </c>
      <c r="F2734" s="2230">
        <v>44327</v>
      </c>
      <c r="G2734" s="2231">
        <v>2</v>
      </c>
      <c r="H2734" s="2231">
        <v>3</v>
      </c>
      <c r="I2734" s="2230">
        <v>44327</v>
      </c>
      <c r="J2734" s="2231">
        <v>2</v>
      </c>
      <c r="K2734" s="2231">
        <v>0</v>
      </c>
    </row>
    <row r="2735" spans="1:11" x14ac:dyDescent="0.25">
      <c r="A2735" s="1410">
        <f t="shared" si="1"/>
        <v>44327</v>
      </c>
      <c r="B2735" s="1411">
        <f t="shared" si="2"/>
        <v>1</v>
      </c>
      <c r="C2735" s="1411">
        <f t="shared" si="3"/>
        <v>7</v>
      </c>
      <c r="D2735" s="1411">
        <f t="shared" si="4"/>
        <v>3</v>
      </c>
      <c r="F2735" s="2230">
        <v>44327</v>
      </c>
      <c r="G2735" s="2231">
        <v>1</v>
      </c>
      <c r="H2735" s="2231">
        <v>7</v>
      </c>
      <c r="I2735" s="2230">
        <v>44327</v>
      </c>
      <c r="J2735" s="2231">
        <v>1</v>
      </c>
      <c r="K2735" s="2231">
        <v>3</v>
      </c>
    </row>
    <row r="2736" spans="1:11" x14ac:dyDescent="0.25">
      <c r="A2736" s="1410">
        <f t="shared" si="1"/>
        <v>44328</v>
      </c>
      <c r="B2736" s="1411">
        <f t="shared" si="2"/>
        <v>4</v>
      </c>
      <c r="C2736" s="1411">
        <f t="shared" si="3"/>
        <v>1</v>
      </c>
      <c r="D2736" s="1411">
        <f t="shared" si="4"/>
        <v>1</v>
      </c>
      <c r="F2736" s="2230">
        <v>44328</v>
      </c>
      <c r="G2736" s="2231">
        <v>4</v>
      </c>
      <c r="H2736" s="2231">
        <v>1</v>
      </c>
      <c r="I2736" s="2230">
        <v>44328</v>
      </c>
      <c r="J2736" s="2231">
        <v>4</v>
      </c>
      <c r="K2736" s="2231">
        <v>1</v>
      </c>
    </row>
    <row r="2737" spans="1:11" x14ac:dyDescent="0.25">
      <c r="A2737" s="1410">
        <f t="shared" si="1"/>
        <v>44329</v>
      </c>
      <c r="B2737" s="1411">
        <f t="shared" si="2"/>
        <v>3</v>
      </c>
      <c r="C2737" s="1411">
        <f t="shared" si="3"/>
        <v>2</v>
      </c>
      <c r="D2737" s="1411">
        <f t="shared" si="4"/>
        <v>2</v>
      </c>
      <c r="F2737" s="2230">
        <v>44329</v>
      </c>
      <c r="G2737" s="2231">
        <v>3</v>
      </c>
      <c r="H2737" s="2231">
        <v>2</v>
      </c>
      <c r="I2737" s="2230">
        <v>44329</v>
      </c>
      <c r="J2737" s="2231">
        <v>3</v>
      </c>
      <c r="K2737" s="2231">
        <v>2</v>
      </c>
    </row>
    <row r="2738" spans="1:11" x14ac:dyDescent="0.25">
      <c r="A2738" s="1410">
        <f t="shared" si="1"/>
        <v>44330</v>
      </c>
      <c r="B2738" s="1411">
        <f t="shared" si="2"/>
        <v>2</v>
      </c>
      <c r="C2738" s="1411">
        <f t="shared" si="3"/>
        <v>3</v>
      </c>
      <c r="D2738" s="1411">
        <f t="shared" si="4"/>
        <v>1</v>
      </c>
      <c r="F2738" s="2230">
        <v>44330</v>
      </c>
      <c r="G2738" s="2231">
        <v>2</v>
      </c>
      <c r="H2738" s="2231">
        <v>3</v>
      </c>
      <c r="I2738" s="2230">
        <v>44330</v>
      </c>
      <c r="J2738" s="2231">
        <v>2</v>
      </c>
      <c r="K2738" s="2231">
        <v>1</v>
      </c>
    </row>
    <row r="2739" spans="1:11" x14ac:dyDescent="0.25">
      <c r="A2739" s="1410">
        <f t="shared" si="1"/>
        <v>44330</v>
      </c>
      <c r="B2739" s="1411">
        <f t="shared" si="2"/>
        <v>1</v>
      </c>
      <c r="C2739" s="1411">
        <f t="shared" si="3"/>
        <v>6</v>
      </c>
      <c r="D2739" s="1411">
        <f t="shared" si="4"/>
        <v>3</v>
      </c>
      <c r="F2739" s="2230">
        <v>44330</v>
      </c>
      <c r="G2739" s="2231">
        <v>1</v>
      </c>
      <c r="H2739" s="2231">
        <v>6</v>
      </c>
      <c r="I2739" s="2230">
        <v>44330</v>
      </c>
      <c r="J2739" s="2231">
        <v>1</v>
      </c>
      <c r="K2739" s="2231">
        <v>3</v>
      </c>
    </row>
    <row r="2740" spans="1:11" x14ac:dyDescent="0.25">
      <c r="A2740" s="1410">
        <f t="shared" si="1"/>
        <v>44331</v>
      </c>
      <c r="B2740" s="1411">
        <f t="shared" si="2"/>
        <v>4</v>
      </c>
      <c r="C2740" s="1411">
        <f t="shared" si="3"/>
        <v>2</v>
      </c>
      <c r="D2740" s="1411">
        <f t="shared" si="4"/>
        <v>1</v>
      </c>
      <c r="F2740" s="2230">
        <v>44331</v>
      </c>
      <c r="G2740" s="2231">
        <v>4</v>
      </c>
      <c r="H2740" s="2231">
        <v>2</v>
      </c>
      <c r="I2740" s="2230">
        <v>44331</v>
      </c>
      <c r="J2740" s="2231">
        <v>4</v>
      </c>
      <c r="K2740" s="2231">
        <v>1</v>
      </c>
    </row>
    <row r="2741" spans="1:11" x14ac:dyDescent="0.25">
      <c r="A2741" s="1410">
        <f t="shared" si="1"/>
        <v>44332</v>
      </c>
      <c r="B2741" s="1411">
        <f t="shared" si="2"/>
        <v>3</v>
      </c>
      <c r="C2741" s="1411">
        <f t="shared" si="3"/>
        <v>2</v>
      </c>
      <c r="D2741" s="1411">
        <f t="shared" si="4"/>
        <v>0</v>
      </c>
      <c r="F2741" s="2230">
        <v>44332</v>
      </c>
      <c r="G2741" s="2231">
        <v>3</v>
      </c>
      <c r="H2741" s="2231">
        <v>2</v>
      </c>
      <c r="I2741" s="2230">
        <v>44332</v>
      </c>
      <c r="J2741" s="2231">
        <v>3</v>
      </c>
      <c r="K2741" s="2231">
        <v>0</v>
      </c>
    </row>
    <row r="2742" spans="1:11" x14ac:dyDescent="0.25">
      <c r="A2742" s="1410">
        <f t="shared" si="1"/>
        <v>44333</v>
      </c>
      <c r="B2742" s="1411">
        <f t="shared" si="2"/>
        <v>2</v>
      </c>
      <c r="C2742" s="1411">
        <f t="shared" si="3"/>
        <v>9</v>
      </c>
      <c r="D2742" s="1411">
        <f t="shared" si="4"/>
        <v>4</v>
      </c>
      <c r="F2742" s="2230">
        <v>44333</v>
      </c>
      <c r="G2742" s="2231">
        <v>2</v>
      </c>
      <c r="H2742" s="2231">
        <v>9</v>
      </c>
      <c r="I2742" s="2230">
        <v>44333</v>
      </c>
      <c r="J2742" s="2231">
        <v>2</v>
      </c>
      <c r="K2742" s="2231">
        <v>4</v>
      </c>
    </row>
    <row r="2743" spans="1:11" x14ac:dyDescent="0.25">
      <c r="A2743" s="1410">
        <f t="shared" si="1"/>
        <v>44333</v>
      </c>
      <c r="B2743" s="1411">
        <f t="shared" si="2"/>
        <v>1</v>
      </c>
      <c r="C2743" s="1411">
        <f t="shared" si="3"/>
        <v>2</v>
      </c>
      <c r="D2743" s="1411">
        <f t="shared" si="4"/>
        <v>1</v>
      </c>
      <c r="F2743" s="2230">
        <v>44333</v>
      </c>
      <c r="G2743" s="2231">
        <v>1</v>
      </c>
      <c r="H2743" s="2231">
        <v>2</v>
      </c>
      <c r="I2743" s="2230">
        <v>44333</v>
      </c>
      <c r="J2743" s="2231">
        <v>1</v>
      </c>
      <c r="K2743" s="2231">
        <v>1</v>
      </c>
    </row>
    <row r="2744" spans="1:11" x14ac:dyDescent="0.25">
      <c r="A2744" s="1410">
        <f t="shared" si="1"/>
        <v>44334</v>
      </c>
      <c r="B2744" s="1411">
        <f t="shared" si="2"/>
        <v>4</v>
      </c>
      <c r="C2744" s="1411">
        <f t="shared" si="3"/>
        <v>1</v>
      </c>
      <c r="D2744" s="1411">
        <f t="shared" si="4"/>
        <v>0</v>
      </c>
      <c r="F2744" s="2230">
        <v>44334</v>
      </c>
      <c r="G2744" s="2231">
        <v>4</v>
      </c>
      <c r="H2744" s="2231">
        <v>1</v>
      </c>
      <c r="I2744" s="2230">
        <v>44334</v>
      </c>
      <c r="J2744" s="2231">
        <v>4</v>
      </c>
      <c r="K2744" s="2231">
        <v>0</v>
      </c>
    </row>
    <row r="2745" spans="1:11" x14ac:dyDescent="0.25">
      <c r="A2745" s="1410">
        <f t="shared" si="1"/>
        <v>44335</v>
      </c>
      <c r="B2745" s="1411">
        <f t="shared" si="2"/>
        <v>3</v>
      </c>
      <c r="C2745" s="1411">
        <f t="shared" si="3"/>
        <v>7</v>
      </c>
      <c r="D2745" s="1411">
        <f t="shared" si="4"/>
        <v>4</v>
      </c>
      <c r="F2745" s="2230">
        <v>44335</v>
      </c>
      <c r="G2745" s="2231">
        <v>3</v>
      </c>
      <c r="H2745" s="2231">
        <v>7</v>
      </c>
      <c r="I2745" s="2230">
        <v>44335</v>
      </c>
      <c r="J2745" s="2231">
        <v>3</v>
      </c>
      <c r="K2745" s="2231">
        <v>4</v>
      </c>
    </row>
    <row r="2746" spans="1:11" x14ac:dyDescent="0.25">
      <c r="A2746" s="1410">
        <f t="shared" ref="A2746:A2755" si="5">F2746</f>
        <v>44336</v>
      </c>
      <c r="B2746" s="1411">
        <f t="shared" ref="B2746:B2755" si="6">G2746</f>
        <v>2</v>
      </c>
      <c r="C2746" s="1411">
        <f t="shared" ref="C2746:C2755" si="7">H2746</f>
        <v>3</v>
      </c>
      <c r="D2746" s="1411">
        <f t="shared" ref="D2746:D2755" si="8">K2746</f>
        <v>2</v>
      </c>
      <c r="F2746" s="2230">
        <v>44336</v>
      </c>
      <c r="G2746" s="2231">
        <v>2</v>
      </c>
      <c r="H2746" s="2231">
        <v>3</v>
      </c>
      <c r="I2746" s="2230">
        <v>44336</v>
      </c>
      <c r="J2746" s="2231">
        <v>2</v>
      </c>
      <c r="K2746" s="2231">
        <v>2</v>
      </c>
    </row>
    <row r="2747" spans="1:11" x14ac:dyDescent="0.25">
      <c r="A2747" s="1410">
        <f t="shared" si="5"/>
        <v>44336</v>
      </c>
      <c r="B2747" s="1411">
        <f t="shared" si="6"/>
        <v>1</v>
      </c>
      <c r="C2747" s="1411">
        <f t="shared" si="7"/>
        <v>3</v>
      </c>
      <c r="D2747" s="1411">
        <f t="shared" si="8"/>
        <v>2</v>
      </c>
      <c r="F2747" s="2230">
        <v>44336</v>
      </c>
      <c r="G2747" s="2231">
        <v>1</v>
      </c>
      <c r="H2747" s="2231">
        <v>3</v>
      </c>
      <c r="I2747" s="2230">
        <v>44336</v>
      </c>
      <c r="J2747" s="2231">
        <v>1</v>
      </c>
      <c r="K2747" s="2231">
        <v>2</v>
      </c>
    </row>
    <row r="2748" spans="1:11" x14ac:dyDescent="0.25">
      <c r="A2748" s="1410">
        <f t="shared" si="5"/>
        <v>44337</v>
      </c>
      <c r="B2748" s="1411">
        <f t="shared" si="6"/>
        <v>4</v>
      </c>
      <c r="C2748" s="1411">
        <f t="shared" si="7"/>
        <v>0</v>
      </c>
      <c r="D2748" s="1411">
        <f t="shared" si="8"/>
        <v>0</v>
      </c>
      <c r="F2748" s="2230">
        <v>44337</v>
      </c>
      <c r="G2748" s="2231">
        <v>4</v>
      </c>
      <c r="H2748" s="2231">
        <v>0</v>
      </c>
      <c r="I2748" s="2230">
        <v>44337</v>
      </c>
      <c r="J2748" s="2231">
        <v>4</v>
      </c>
      <c r="K2748" s="2231">
        <v>0</v>
      </c>
    </row>
    <row r="2749" spans="1:11" x14ac:dyDescent="0.25">
      <c r="A2749" s="1410">
        <f t="shared" si="5"/>
        <v>44338</v>
      </c>
      <c r="B2749" s="1411">
        <f t="shared" si="6"/>
        <v>3</v>
      </c>
      <c r="C2749" s="1411">
        <f t="shared" si="7"/>
        <v>3</v>
      </c>
      <c r="D2749" s="1411">
        <f t="shared" si="8"/>
        <v>1</v>
      </c>
      <c r="F2749" s="2230">
        <v>44338</v>
      </c>
      <c r="G2749" s="2231">
        <v>3</v>
      </c>
      <c r="H2749" s="2231">
        <v>3</v>
      </c>
      <c r="I2749" s="2230">
        <v>44338</v>
      </c>
      <c r="J2749" s="2231">
        <v>3</v>
      </c>
      <c r="K2749" s="2231">
        <v>1</v>
      </c>
    </row>
    <row r="2750" spans="1:11" x14ac:dyDescent="0.25">
      <c r="A2750" s="1410">
        <f t="shared" si="5"/>
        <v>44339</v>
      </c>
      <c r="B2750" s="1411">
        <f t="shared" si="6"/>
        <v>2</v>
      </c>
      <c r="C2750" s="1411">
        <f t="shared" si="7"/>
        <v>5</v>
      </c>
      <c r="D2750" s="1411">
        <f t="shared" si="8"/>
        <v>1</v>
      </c>
      <c r="F2750" s="2230">
        <v>44339</v>
      </c>
      <c r="G2750" s="2231">
        <v>2</v>
      </c>
      <c r="H2750" s="2231">
        <v>5</v>
      </c>
      <c r="I2750" s="2230">
        <v>44339</v>
      </c>
      <c r="J2750" s="2231">
        <v>2</v>
      </c>
      <c r="K2750" s="2231">
        <v>1</v>
      </c>
    </row>
    <row r="2751" spans="1:11" x14ac:dyDescent="0.25">
      <c r="A2751" s="1410">
        <f t="shared" si="5"/>
        <v>44339</v>
      </c>
      <c r="B2751" s="1411">
        <f t="shared" si="6"/>
        <v>1</v>
      </c>
      <c r="C2751" s="1411">
        <f t="shared" si="7"/>
        <v>3</v>
      </c>
      <c r="D2751" s="1411">
        <f t="shared" si="8"/>
        <v>3</v>
      </c>
      <c r="F2751" s="2230">
        <v>44339</v>
      </c>
      <c r="G2751" s="2231">
        <v>1</v>
      </c>
      <c r="H2751" s="2231">
        <v>3</v>
      </c>
      <c r="I2751" s="2230">
        <v>44339</v>
      </c>
      <c r="J2751" s="2231">
        <v>1</v>
      </c>
      <c r="K2751" s="2231">
        <v>3</v>
      </c>
    </row>
    <row r="2752" spans="1:11" x14ac:dyDescent="0.25">
      <c r="A2752" s="1410">
        <f t="shared" si="5"/>
        <v>44340</v>
      </c>
      <c r="B2752" s="1411">
        <f t="shared" si="6"/>
        <v>4</v>
      </c>
      <c r="C2752" s="1411">
        <f t="shared" si="7"/>
        <v>1</v>
      </c>
      <c r="D2752" s="1411">
        <f t="shared" si="8"/>
        <v>0</v>
      </c>
      <c r="F2752" s="2230">
        <v>44340</v>
      </c>
      <c r="G2752" s="2231">
        <v>4</v>
      </c>
      <c r="H2752" s="2231">
        <v>1</v>
      </c>
      <c r="I2752" s="2230">
        <v>44340</v>
      </c>
      <c r="J2752" s="2231">
        <v>4</v>
      </c>
      <c r="K2752" s="2231">
        <v>0</v>
      </c>
    </row>
    <row r="2753" spans="1:11" x14ac:dyDescent="0.25">
      <c r="A2753" s="1410">
        <f t="shared" si="5"/>
        <v>44341</v>
      </c>
      <c r="B2753" s="1411">
        <f t="shared" si="6"/>
        <v>3</v>
      </c>
      <c r="C2753" s="1411">
        <f t="shared" si="7"/>
        <v>6</v>
      </c>
      <c r="D2753" s="1411">
        <f t="shared" si="8"/>
        <v>4</v>
      </c>
      <c r="F2753" s="2230">
        <v>44341</v>
      </c>
      <c r="G2753" s="2231">
        <v>3</v>
      </c>
      <c r="H2753" s="2231">
        <v>6</v>
      </c>
      <c r="I2753" s="2230">
        <v>44341</v>
      </c>
      <c r="J2753" s="2231">
        <v>3</v>
      </c>
      <c r="K2753" s="2231">
        <v>4</v>
      </c>
    </row>
    <row r="2754" spans="1:11" x14ac:dyDescent="0.25">
      <c r="A2754" s="1410">
        <f t="shared" si="5"/>
        <v>44342</v>
      </c>
      <c r="B2754" s="1411">
        <f t="shared" si="6"/>
        <v>2</v>
      </c>
      <c r="C2754" s="1411">
        <f t="shared" si="7"/>
        <v>8</v>
      </c>
      <c r="D2754" s="1411">
        <f t="shared" si="8"/>
        <v>5</v>
      </c>
      <c r="F2754" s="2230">
        <v>44342</v>
      </c>
      <c r="G2754" s="2231">
        <v>2</v>
      </c>
      <c r="H2754" s="2231">
        <v>8</v>
      </c>
      <c r="I2754" s="2230">
        <v>44342</v>
      </c>
      <c r="J2754" s="2231">
        <v>2</v>
      </c>
      <c r="K2754" s="2231">
        <v>5</v>
      </c>
    </row>
    <row r="2755" spans="1:11" x14ac:dyDescent="0.25">
      <c r="A2755" s="1410">
        <f t="shared" si="5"/>
        <v>44342</v>
      </c>
      <c r="B2755" s="1411">
        <f t="shared" si="6"/>
        <v>1</v>
      </c>
      <c r="C2755" s="1411">
        <f t="shared" si="7"/>
        <v>4</v>
      </c>
      <c r="D2755" s="1411">
        <f t="shared" si="8"/>
        <v>3</v>
      </c>
      <c r="F2755" s="2230">
        <v>44342</v>
      </c>
      <c r="G2755" s="2231">
        <v>1</v>
      </c>
      <c r="H2755" s="2231">
        <v>4</v>
      </c>
      <c r="I2755" s="2230">
        <v>44342</v>
      </c>
      <c r="J2755" s="2231">
        <v>1</v>
      </c>
      <c r="K2755" s="2231">
        <v>3</v>
      </c>
    </row>
    <row r="2756" spans="1:11" x14ac:dyDescent="0.25">
      <c r="A2756" s="1410"/>
      <c r="B2756" s="1411"/>
      <c r="C2756" s="1411"/>
      <c r="D2756" s="1411"/>
    </row>
    <row r="2757" spans="1:11" x14ac:dyDescent="0.25">
      <c r="A2757" s="1410"/>
      <c r="B2757" s="1411"/>
      <c r="C2757" s="1411"/>
      <c r="D2757" s="1411"/>
    </row>
    <row r="2758" spans="1:11" x14ac:dyDescent="0.25">
      <c r="A2758" s="1410"/>
      <c r="B2758" s="1411"/>
      <c r="C2758" s="1411"/>
      <c r="D2758" s="1411"/>
    </row>
    <row r="2759" spans="1:11" x14ac:dyDescent="0.25">
      <c r="A2759" s="1410"/>
      <c r="B2759" s="1411"/>
      <c r="C2759" s="1411"/>
      <c r="D2759" s="1411"/>
    </row>
    <row r="2760" spans="1:11" x14ac:dyDescent="0.25">
      <c r="A2760" s="1410"/>
      <c r="B2760" s="1411"/>
      <c r="C2760" s="1411"/>
      <c r="D2760" s="1411"/>
    </row>
    <row r="2761" spans="1:11" x14ac:dyDescent="0.25">
      <c r="A2761" s="1410"/>
      <c r="B2761" s="1411"/>
      <c r="C2761" s="1411"/>
      <c r="D2761" s="1411"/>
    </row>
    <row r="2762" spans="1:11" x14ac:dyDescent="0.25">
      <c r="A2762" s="1410"/>
      <c r="B2762" s="1411"/>
      <c r="C2762" s="1411"/>
      <c r="D2762" s="1411"/>
    </row>
    <row r="2763" spans="1:11" x14ac:dyDescent="0.25">
      <c r="A2763" s="1410"/>
      <c r="B2763" s="1411"/>
      <c r="C2763" s="1411"/>
      <c r="D2763" s="1411"/>
    </row>
    <row r="2764" spans="1:11" x14ac:dyDescent="0.25">
      <c r="A2764" s="1410"/>
      <c r="B2764" s="1411"/>
      <c r="C2764" s="1411"/>
      <c r="D2764" s="1411"/>
    </row>
    <row r="2765" spans="1:11" x14ac:dyDescent="0.25">
      <c r="A2765" s="1410"/>
      <c r="B2765" s="1411"/>
      <c r="C2765" s="1411"/>
      <c r="D2765" s="1411"/>
    </row>
    <row r="2766" spans="1:11" x14ac:dyDescent="0.25">
      <c r="A2766" s="1410"/>
      <c r="B2766" s="1411"/>
      <c r="C2766" s="1411"/>
      <c r="D2766" s="1411"/>
    </row>
    <row r="2767" spans="1:11" x14ac:dyDescent="0.25">
      <c r="A2767" s="1410"/>
      <c r="B2767" s="1411"/>
      <c r="C2767" s="1411"/>
      <c r="D2767" s="1411"/>
    </row>
    <row r="2768" spans="1:11" x14ac:dyDescent="0.25">
      <c r="A2768" s="1410"/>
      <c r="B2768" s="1411"/>
      <c r="C2768" s="1411"/>
      <c r="D2768" s="1411"/>
    </row>
    <row r="2769" spans="1:4" x14ac:dyDescent="0.25">
      <c r="A2769" s="1410"/>
      <c r="B2769" s="1411"/>
      <c r="C2769" s="1411"/>
      <c r="D2769" s="1411"/>
    </row>
    <row r="2770" spans="1:4" x14ac:dyDescent="0.25">
      <c r="A2770" s="1410"/>
      <c r="B2770" s="1411"/>
      <c r="C2770" s="1411"/>
      <c r="D2770" s="1411"/>
    </row>
    <row r="2771" spans="1:4" x14ac:dyDescent="0.25">
      <c r="A2771" s="1410"/>
      <c r="B2771" s="1411"/>
      <c r="C2771" s="1411"/>
      <c r="D2771" s="1411"/>
    </row>
    <row r="2772" spans="1:4" x14ac:dyDescent="0.25">
      <c r="A2772" s="1410"/>
      <c r="B2772" s="1411"/>
      <c r="C2772" s="1411"/>
      <c r="D2772" s="1411"/>
    </row>
    <row r="2773" spans="1:4" x14ac:dyDescent="0.25">
      <c r="A2773" s="1410"/>
      <c r="B2773" s="1411"/>
      <c r="C2773" s="1411"/>
      <c r="D2773" s="1411"/>
    </row>
    <row r="2774" spans="1:4" x14ac:dyDescent="0.25">
      <c r="A2774" s="1410"/>
      <c r="B2774" s="1411"/>
      <c r="C2774" s="1411"/>
      <c r="D2774" s="1411"/>
    </row>
    <row r="2775" spans="1:4" x14ac:dyDescent="0.25">
      <c r="A2775" s="1410"/>
      <c r="B2775" s="1411"/>
      <c r="C2775" s="1411"/>
      <c r="D2775" s="1411"/>
    </row>
    <row r="2776" spans="1:4" x14ac:dyDescent="0.25">
      <c r="A2776" s="1410"/>
      <c r="B2776" s="1411"/>
      <c r="C2776" s="1411"/>
      <c r="D2776" s="1411"/>
    </row>
    <row r="2777" spans="1:4" x14ac:dyDescent="0.25">
      <c r="A2777" s="1410"/>
      <c r="B2777" s="1411"/>
      <c r="C2777" s="1411"/>
      <c r="D2777" s="1411"/>
    </row>
    <row r="2778" spans="1:4" x14ac:dyDescent="0.25">
      <c r="A2778" s="1410"/>
      <c r="B2778" s="1411"/>
      <c r="C2778" s="1411"/>
      <c r="D2778" s="1411"/>
    </row>
    <row r="2779" spans="1:4" x14ac:dyDescent="0.25">
      <c r="A2779" s="1410"/>
      <c r="B2779" s="1411"/>
      <c r="C2779" s="1411"/>
      <c r="D2779" s="1411"/>
    </row>
    <row r="2780" spans="1:4" x14ac:dyDescent="0.25">
      <c r="A2780" s="1410"/>
      <c r="B2780" s="1411"/>
      <c r="C2780" s="1411"/>
      <c r="D2780" s="1411"/>
    </row>
    <row r="2781" spans="1:4" x14ac:dyDescent="0.25">
      <c r="A2781" s="1410"/>
      <c r="B2781" s="1411"/>
      <c r="C2781" s="1411"/>
      <c r="D2781" s="1411"/>
    </row>
    <row r="2782" spans="1:4" x14ac:dyDescent="0.25">
      <c r="A2782" s="1410"/>
      <c r="B2782" s="1411"/>
      <c r="C2782" s="1411"/>
      <c r="D2782" s="1411"/>
    </row>
    <row r="2783" spans="1:4" x14ac:dyDescent="0.25">
      <c r="A2783" s="1410"/>
      <c r="B2783" s="1411"/>
      <c r="C2783" s="1411"/>
      <c r="D2783" s="1411"/>
    </row>
    <row r="2784" spans="1:4" x14ac:dyDescent="0.25">
      <c r="A2784" s="1410"/>
      <c r="B2784" s="1411"/>
      <c r="C2784" s="1411"/>
      <c r="D2784" s="1411"/>
    </row>
    <row r="2785" spans="1:4" x14ac:dyDescent="0.25">
      <c r="A2785" s="1410"/>
      <c r="B2785" s="1411"/>
      <c r="C2785" s="1411"/>
      <c r="D2785" s="1411"/>
    </row>
    <row r="2786" spans="1:4" x14ac:dyDescent="0.25">
      <c r="A2786" s="1410"/>
      <c r="B2786" s="1411"/>
      <c r="C2786" s="1411"/>
      <c r="D2786" s="1411"/>
    </row>
    <row r="2787" spans="1:4" x14ac:dyDescent="0.25">
      <c r="A2787" s="1410"/>
      <c r="B2787" s="1411"/>
      <c r="C2787" s="1411"/>
      <c r="D2787" s="1411"/>
    </row>
    <row r="2788" spans="1:4" x14ac:dyDescent="0.25">
      <c r="A2788" s="1410"/>
      <c r="B2788" s="1411"/>
      <c r="C2788" s="1411"/>
      <c r="D2788" s="1411"/>
    </row>
    <row r="2789" spans="1:4" x14ac:dyDescent="0.25">
      <c r="A2789" s="1410"/>
      <c r="B2789" s="1411"/>
      <c r="C2789" s="1411"/>
      <c r="D2789" s="1411"/>
    </row>
    <row r="2790" spans="1:4" x14ac:dyDescent="0.25">
      <c r="A2790" s="1410"/>
      <c r="B2790" s="1411"/>
      <c r="C2790" s="1411"/>
      <c r="D2790" s="1411"/>
    </row>
    <row r="2791" spans="1:4" x14ac:dyDescent="0.25">
      <c r="A2791" s="1410"/>
      <c r="B2791" s="1411"/>
      <c r="C2791" s="1411"/>
      <c r="D2791" s="1411"/>
    </row>
    <row r="2792" spans="1:4" x14ac:dyDescent="0.25">
      <c r="A2792" s="1410"/>
      <c r="B2792" s="1411"/>
      <c r="C2792" s="1411"/>
      <c r="D2792" s="1411"/>
    </row>
    <row r="2793" spans="1:4" x14ac:dyDescent="0.25">
      <c r="A2793" s="1410"/>
      <c r="B2793" s="1411"/>
      <c r="C2793" s="1411"/>
      <c r="D2793" s="1411"/>
    </row>
    <row r="2794" spans="1:4" x14ac:dyDescent="0.25">
      <c r="A2794" s="1410"/>
      <c r="B2794" s="1411"/>
      <c r="C2794" s="1411"/>
      <c r="D2794" s="1411"/>
    </row>
    <row r="2795" spans="1:4" x14ac:dyDescent="0.25">
      <c r="A2795" s="1410"/>
      <c r="B2795" s="1411"/>
      <c r="C2795" s="1411"/>
      <c r="D2795" s="1411"/>
    </row>
    <row r="2796" spans="1:4" x14ac:dyDescent="0.25">
      <c r="A2796" s="1410"/>
      <c r="B2796" s="1411"/>
      <c r="C2796" s="1411"/>
      <c r="D2796" s="1411"/>
    </row>
    <row r="2797" spans="1:4" x14ac:dyDescent="0.25">
      <c r="A2797" s="1410"/>
      <c r="B2797" s="1411"/>
      <c r="C2797" s="1411"/>
      <c r="D2797" s="1411"/>
    </row>
    <row r="2798" spans="1:4" x14ac:dyDescent="0.25">
      <c r="A2798" s="1410"/>
      <c r="B2798" s="1411"/>
      <c r="C2798" s="1411"/>
      <c r="D2798" s="1411"/>
    </row>
    <row r="2799" spans="1:4" x14ac:dyDescent="0.25">
      <c r="A2799" s="1410"/>
      <c r="B2799" s="1411"/>
      <c r="C2799" s="1411"/>
      <c r="D2799" s="1411"/>
    </row>
    <row r="2800" spans="1:4" x14ac:dyDescent="0.25">
      <c r="A2800" s="1410"/>
      <c r="B2800" s="1411"/>
      <c r="C2800" s="1411"/>
      <c r="D2800" s="1411"/>
    </row>
    <row r="2801" spans="1:4" x14ac:dyDescent="0.25">
      <c r="A2801" s="1410"/>
      <c r="B2801" s="1411"/>
      <c r="C2801" s="1411"/>
      <c r="D2801" s="1411"/>
    </row>
    <row r="2802" spans="1:4" x14ac:dyDescent="0.25">
      <c r="A2802" s="1410"/>
      <c r="B2802" s="1411"/>
      <c r="C2802" s="1411"/>
      <c r="D2802" s="1411"/>
    </row>
    <row r="2803" spans="1:4" x14ac:dyDescent="0.25">
      <c r="A2803" s="1410"/>
      <c r="B2803" s="1411"/>
      <c r="C2803" s="1411"/>
      <c r="D2803" s="1411"/>
    </row>
    <row r="2804" spans="1:4" x14ac:dyDescent="0.25">
      <c r="A2804" s="1410"/>
      <c r="B2804" s="1411"/>
      <c r="C2804" s="1411"/>
      <c r="D2804" s="1411"/>
    </row>
    <row r="2805" spans="1:4" x14ac:dyDescent="0.25">
      <c r="A2805" s="1410"/>
      <c r="B2805" s="1411"/>
      <c r="C2805" s="1411"/>
      <c r="D2805" s="1411"/>
    </row>
    <row r="2806" spans="1:4" x14ac:dyDescent="0.25">
      <c r="A2806" s="1410"/>
      <c r="B2806" s="1411"/>
      <c r="C2806" s="1411"/>
      <c r="D2806" s="1411"/>
    </row>
    <row r="2807" spans="1:4" x14ac:dyDescent="0.25">
      <c r="A2807" s="1410"/>
      <c r="B2807" s="1411"/>
      <c r="C2807" s="1411"/>
      <c r="D2807" s="1411"/>
    </row>
    <row r="2808" spans="1:4" x14ac:dyDescent="0.25">
      <c r="A2808" s="1410"/>
      <c r="B2808" s="1411"/>
      <c r="C2808" s="1411"/>
      <c r="D2808" s="1411"/>
    </row>
    <row r="2809" spans="1:4" x14ac:dyDescent="0.25">
      <c r="A2809" s="1410"/>
      <c r="B2809" s="1411"/>
      <c r="C2809" s="1411"/>
      <c r="D2809" s="1411"/>
    </row>
    <row r="2810" spans="1:4" x14ac:dyDescent="0.25">
      <c r="A2810" s="1410"/>
      <c r="B2810" s="1411"/>
      <c r="C2810" s="1411"/>
      <c r="D2810" s="1411"/>
    </row>
    <row r="2811" spans="1:4" x14ac:dyDescent="0.25">
      <c r="A2811" s="1410"/>
      <c r="B2811" s="1411"/>
      <c r="C2811" s="1411"/>
      <c r="D2811" s="1411"/>
    </row>
    <row r="2812" spans="1:4" x14ac:dyDescent="0.25">
      <c r="A2812" s="1410"/>
      <c r="B2812" s="1411"/>
      <c r="C2812" s="1411"/>
      <c r="D2812" s="1411"/>
    </row>
    <row r="2813" spans="1:4" x14ac:dyDescent="0.25">
      <c r="A2813" s="1410"/>
      <c r="B2813" s="1411"/>
      <c r="C2813" s="1411"/>
      <c r="D2813" s="1411"/>
    </row>
    <row r="2814" spans="1:4" x14ac:dyDescent="0.25">
      <c r="A2814" s="1410"/>
      <c r="B2814" s="1411"/>
      <c r="C2814" s="1411"/>
      <c r="D2814" s="1411"/>
    </row>
    <row r="2815" spans="1:4" x14ac:dyDescent="0.25">
      <c r="A2815" s="1410"/>
      <c r="B2815" s="1411"/>
      <c r="C2815" s="1411"/>
      <c r="D2815" s="1411"/>
    </row>
    <row r="2816" spans="1:4" x14ac:dyDescent="0.25">
      <c r="A2816" s="1410"/>
      <c r="B2816" s="1411"/>
      <c r="C2816" s="1411"/>
      <c r="D2816" s="1411"/>
    </row>
    <row r="2817" spans="1:4" x14ac:dyDescent="0.25">
      <c r="A2817" s="1410"/>
      <c r="B2817" s="1411"/>
      <c r="C2817" s="1411"/>
      <c r="D2817" s="1411"/>
    </row>
    <row r="2818" spans="1:4" x14ac:dyDescent="0.25">
      <c r="A2818" s="1410"/>
      <c r="B2818" s="1411"/>
      <c r="C2818" s="1411"/>
      <c r="D2818" s="1411"/>
    </row>
    <row r="2819" spans="1:4" x14ac:dyDescent="0.25">
      <c r="A2819" s="1410"/>
      <c r="B2819" s="1411"/>
      <c r="C2819" s="1411"/>
      <c r="D2819" s="1411"/>
    </row>
    <row r="2820" spans="1:4" x14ac:dyDescent="0.25">
      <c r="A2820" s="1410"/>
      <c r="B2820" s="1411"/>
      <c r="C2820" s="1411"/>
      <c r="D2820" s="1411"/>
    </row>
    <row r="2821" spans="1:4" x14ac:dyDescent="0.25">
      <c r="A2821" s="1410"/>
      <c r="B2821" s="1411"/>
      <c r="C2821" s="1411"/>
      <c r="D2821" s="1411"/>
    </row>
    <row r="2822" spans="1:4" x14ac:dyDescent="0.25">
      <c r="A2822" s="1410"/>
      <c r="B2822" s="1411"/>
      <c r="C2822" s="1411"/>
      <c r="D2822" s="1411"/>
    </row>
    <row r="2823" spans="1:4" x14ac:dyDescent="0.25">
      <c r="A2823" s="1410"/>
      <c r="B2823" s="1411"/>
      <c r="C2823" s="1411"/>
      <c r="D2823" s="1411"/>
    </row>
    <row r="2824" spans="1:4" x14ac:dyDescent="0.25">
      <c r="A2824" s="1410"/>
      <c r="B2824" s="1411"/>
      <c r="C2824" s="1411"/>
      <c r="D2824" s="1411"/>
    </row>
    <row r="2825" spans="1:4" x14ac:dyDescent="0.25">
      <c r="A2825" s="1410"/>
      <c r="B2825" s="1411"/>
      <c r="C2825" s="1411"/>
      <c r="D2825" s="1411"/>
    </row>
    <row r="2826" spans="1:4" x14ac:dyDescent="0.25">
      <c r="A2826" s="1410"/>
      <c r="B2826" s="1411"/>
      <c r="C2826" s="1411"/>
      <c r="D2826" s="1411"/>
    </row>
    <row r="2827" spans="1:4" x14ac:dyDescent="0.25">
      <c r="A2827" s="1410"/>
      <c r="B2827" s="1411"/>
      <c r="C2827" s="1411"/>
      <c r="D2827" s="1411"/>
    </row>
    <row r="2828" spans="1:4" x14ac:dyDescent="0.25">
      <c r="A2828" s="1410"/>
      <c r="B2828" s="1411"/>
      <c r="C2828" s="1411"/>
      <c r="D2828" s="1411"/>
    </row>
    <row r="2829" spans="1:4" x14ac:dyDescent="0.25">
      <c r="A2829" s="1410"/>
      <c r="B2829" s="1411"/>
      <c r="C2829" s="1411"/>
      <c r="D2829" s="1411"/>
    </row>
    <row r="2830" spans="1:4" x14ac:dyDescent="0.25">
      <c r="A2830" s="1410"/>
      <c r="B2830" s="1411"/>
      <c r="C2830" s="1411"/>
      <c r="D2830" s="1411"/>
    </row>
    <row r="2831" spans="1:4" x14ac:dyDescent="0.25">
      <c r="A2831" s="1410"/>
      <c r="B2831" s="1411"/>
      <c r="C2831" s="1411"/>
      <c r="D2831" s="1411"/>
    </row>
    <row r="2832" spans="1:4" x14ac:dyDescent="0.25">
      <c r="A2832" s="1410"/>
      <c r="B2832" s="1411"/>
      <c r="C2832" s="1411"/>
      <c r="D2832" s="1411"/>
    </row>
    <row r="2833" spans="1:4" x14ac:dyDescent="0.25">
      <c r="A2833" s="1410"/>
      <c r="B2833" s="1411"/>
      <c r="C2833" s="1411"/>
      <c r="D2833" s="1411"/>
    </row>
    <row r="2834" spans="1:4" x14ac:dyDescent="0.25">
      <c r="A2834" s="1410"/>
      <c r="B2834" s="1411"/>
      <c r="C2834" s="1411"/>
      <c r="D2834" s="1411"/>
    </row>
    <row r="2835" spans="1:4" x14ac:dyDescent="0.25">
      <c r="A2835" s="1410"/>
      <c r="B2835" s="1411"/>
      <c r="C2835" s="1411"/>
      <c r="D2835" s="1411"/>
    </row>
    <row r="2836" spans="1:4" x14ac:dyDescent="0.25">
      <c r="A2836" s="1410"/>
      <c r="B2836" s="1411"/>
      <c r="C2836" s="1411"/>
      <c r="D2836" s="1411"/>
    </row>
    <row r="2837" spans="1:4" x14ac:dyDescent="0.25">
      <c r="A2837" s="1410"/>
      <c r="B2837" s="1411"/>
      <c r="C2837" s="1411"/>
      <c r="D2837" s="1411"/>
    </row>
    <row r="2838" spans="1:4" x14ac:dyDescent="0.25">
      <c r="A2838" s="1410"/>
      <c r="B2838" s="1411"/>
      <c r="C2838" s="1411"/>
      <c r="D2838" s="1411"/>
    </row>
    <row r="2839" spans="1:4" x14ac:dyDescent="0.25">
      <c r="A2839" s="1410"/>
      <c r="B2839" s="1411"/>
      <c r="C2839" s="1411"/>
      <c r="D2839" s="1411"/>
    </row>
    <row r="2840" spans="1:4" x14ac:dyDescent="0.25">
      <c r="A2840" s="1410"/>
      <c r="B2840" s="1411"/>
      <c r="C2840" s="1411"/>
      <c r="D2840" s="1411"/>
    </row>
    <row r="6995" spans="15:15" x14ac:dyDescent="0.25">
      <c r="O6995" s="70" t="s">
        <v>174</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9712"/>
  <sheetViews>
    <sheetView workbookViewId="0">
      <pane ySplit="1" topLeftCell="A9643" activePane="bottomLeft" state="frozen"/>
      <selection activeCell="O7000" sqref="O7000"/>
      <selection pane="bottomLeft" activeCell="F9656" sqref="F9656"/>
    </sheetView>
  </sheetViews>
  <sheetFormatPr defaultColWidth="9.1796875" defaultRowHeight="14.5" x14ac:dyDescent="0.35"/>
  <cols>
    <col min="1" max="1" width="17" style="1295" customWidth="1"/>
    <col min="2" max="5" width="9.1796875" style="1295"/>
    <col min="6" max="6" width="38.54296875" style="935" customWidth="1"/>
    <col min="7" max="7" width="9.1796875" style="1295"/>
    <col min="8" max="16384" width="9.1796875" style="935"/>
  </cols>
  <sheetData>
    <row r="1" spans="1:15" ht="15.5" x14ac:dyDescent="0.35">
      <c r="A1" s="1295" t="s">
        <v>389</v>
      </c>
      <c r="B1" s="1295" t="s">
        <v>390</v>
      </c>
      <c r="C1" s="1295" t="s">
        <v>391</v>
      </c>
      <c r="D1" s="1295" t="s">
        <v>392</v>
      </c>
      <c r="E1" s="1295" t="s">
        <v>393</v>
      </c>
      <c r="F1" s="935" t="s">
        <v>394</v>
      </c>
      <c r="G1" s="1295" t="s">
        <v>395</v>
      </c>
      <c r="H1" s="935" t="s">
        <v>396</v>
      </c>
      <c r="I1" s="935" t="s">
        <v>397</v>
      </c>
      <c r="J1" s="935" t="s">
        <v>398</v>
      </c>
      <c r="K1" s="935" t="s">
        <v>399</v>
      </c>
      <c r="L1" s="935" t="s">
        <v>400</v>
      </c>
      <c r="M1" s="935" t="s">
        <v>401</v>
      </c>
      <c r="O1" s="1320" t="s">
        <v>466</v>
      </c>
    </row>
    <row r="2" spans="1:15" ht="15.5" x14ac:dyDescent="0.35">
      <c r="A2" s="1296">
        <v>25505</v>
      </c>
      <c r="B2" s="1295" t="s">
        <v>242</v>
      </c>
      <c r="C2" s="1295" t="s">
        <v>246</v>
      </c>
      <c r="D2" s="1295">
        <v>7850</v>
      </c>
      <c r="E2" s="1295" t="s">
        <v>206</v>
      </c>
      <c r="F2" s="935" t="s">
        <v>208</v>
      </c>
      <c r="G2" s="1295">
        <v>0</v>
      </c>
      <c r="H2" s="935" t="s">
        <v>402</v>
      </c>
      <c r="I2" s="935" t="s">
        <v>403</v>
      </c>
      <c r="J2" s="935">
        <v>40.611883210000002</v>
      </c>
      <c r="K2" s="935">
        <v>-122.446135</v>
      </c>
      <c r="L2" s="935">
        <v>40.592799669999998</v>
      </c>
      <c r="M2" s="935">
        <v>-122.3942059</v>
      </c>
      <c r="O2" s="1320" t="s">
        <v>467</v>
      </c>
    </row>
    <row r="3" spans="1:15" ht="15.5" x14ac:dyDescent="0.35">
      <c r="A3" s="1296">
        <v>25505</v>
      </c>
      <c r="B3" s="1295" t="s">
        <v>242</v>
      </c>
      <c r="C3" s="1295" t="s">
        <v>246</v>
      </c>
      <c r="D3" s="1295">
        <v>7850</v>
      </c>
      <c r="E3" s="1295" t="s">
        <v>206</v>
      </c>
      <c r="F3" s="935" t="s">
        <v>209</v>
      </c>
      <c r="G3" s="1295">
        <v>73</v>
      </c>
      <c r="H3" s="935" t="s">
        <v>403</v>
      </c>
      <c r="I3" s="935" t="s">
        <v>404</v>
      </c>
      <c r="J3" s="935">
        <v>40.592799669999998</v>
      </c>
      <c r="K3" s="935">
        <v>-122.3942059</v>
      </c>
      <c r="L3" s="935">
        <v>40.585947769999997</v>
      </c>
      <c r="M3" s="935">
        <v>-122.3683525</v>
      </c>
      <c r="O3" s="1320" t="s">
        <v>468</v>
      </c>
    </row>
    <row r="4" spans="1:15" ht="15.5" x14ac:dyDescent="0.35">
      <c r="A4" s="1296">
        <v>25505</v>
      </c>
      <c r="B4" s="1295" t="s">
        <v>242</v>
      </c>
      <c r="C4" s="1295" t="s">
        <v>246</v>
      </c>
      <c r="D4" s="1295">
        <v>7850</v>
      </c>
      <c r="E4" s="1295" t="s">
        <v>206</v>
      </c>
      <c r="F4" s="935" t="s">
        <v>211</v>
      </c>
      <c r="G4" s="1295">
        <v>423</v>
      </c>
      <c r="H4" s="935" t="s">
        <v>404</v>
      </c>
      <c r="I4" s="935" t="s">
        <v>405</v>
      </c>
      <c r="J4" s="935">
        <v>40.585947769999997</v>
      </c>
      <c r="K4" s="935">
        <v>-122.3683525</v>
      </c>
      <c r="L4" s="935">
        <v>40.472049499999997</v>
      </c>
      <c r="M4" s="935">
        <v>-122.29453460000001</v>
      </c>
      <c r="O4" s="1320" t="s">
        <v>469</v>
      </c>
    </row>
    <row r="5" spans="1:15" ht="15.5" x14ac:dyDescent="0.35">
      <c r="A5" s="1296">
        <v>25505</v>
      </c>
      <c r="B5" s="1295" t="s">
        <v>242</v>
      </c>
      <c r="C5" s="1295" t="s">
        <v>246</v>
      </c>
      <c r="D5" s="1295">
        <v>7850</v>
      </c>
      <c r="E5" s="1295" t="s">
        <v>206</v>
      </c>
      <c r="F5" s="935" t="s">
        <v>212</v>
      </c>
      <c r="G5" s="1295">
        <v>185</v>
      </c>
      <c r="H5" s="935" t="s">
        <v>405</v>
      </c>
      <c r="I5" s="935" t="s">
        <v>406</v>
      </c>
      <c r="J5" s="935">
        <v>40.472049499999997</v>
      </c>
      <c r="K5" s="935">
        <v>-122.29453460000001</v>
      </c>
      <c r="L5" s="935">
        <v>40.417416330000002</v>
      </c>
      <c r="M5" s="935">
        <v>-122.19395729999999</v>
      </c>
      <c r="O5" s="1320" t="s">
        <v>470</v>
      </c>
    </row>
    <row r="6" spans="1:15" ht="15.5" x14ac:dyDescent="0.35">
      <c r="A6" s="1296">
        <v>25505</v>
      </c>
      <c r="B6" s="1295" t="s">
        <v>242</v>
      </c>
      <c r="C6" s="1295" t="s">
        <v>246</v>
      </c>
      <c r="D6" s="1295">
        <v>7850</v>
      </c>
      <c r="E6" s="1295" t="s">
        <v>206</v>
      </c>
      <c r="F6" s="935" t="s">
        <v>213</v>
      </c>
      <c r="G6" s="1295">
        <v>121</v>
      </c>
      <c r="H6" s="935" t="s">
        <v>406</v>
      </c>
      <c r="I6" s="935" t="s">
        <v>407</v>
      </c>
      <c r="J6" s="935">
        <v>40.417416330000002</v>
      </c>
      <c r="K6" s="935">
        <v>-122.19395729999999</v>
      </c>
      <c r="L6" s="935">
        <v>40.355137560000003</v>
      </c>
      <c r="M6" s="935">
        <v>-122.17595660000001</v>
      </c>
      <c r="O6" s="1320" t="s">
        <v>471</v>
      </c>
    </row>
    <row r="7" spans="1:15" x14ac:dyDescent="0.35">
      <c r="A7" s="1296">
        <v>25505</v>
      </c>
      <c r="B7" s="1295" t="s">
        <v>242</v>
      </c>
      <c r="C7" s="1295" t="s">
        <v>246</v>
      </c>
      <c r="D7" s="1295">
        <v>7850</v>
      </c>
      <c r="E7" s="1295" t="s">
        <v>206</v>
      </c>
      <c r="F7" s="935" t="s">
        <v>214</v>
      </c>
      <c r="G7" s="1295">
        <v>51</v>
      </c>
      <c r="H7" s="935" t="s">
        <v>407</v>
      </c>
      <c r="I7" s="935" t="s">
        <v>408</v>
      </c>
      <c r="J7" s="935">
        <v>40.355137560000003</v>
      </c>
      <c r="K7" s="935">
        <v>-122.17595660000001</v>
      </c>
      <c r="L7" s="935">
        <v>40.316984869999999</v>
      </c>
      <c r="M7" s="935">
        <v>-122.1896581</v>
      </c>
    </row>
    <row r="8" spans="1:15" x14ac:dyDescent="0.35">
      <c r="A8" s="1296">
        <v>25505</v>
      </c>
      <c r="B8" s="1295" t="s">
        <v>242</v>
      </c>
      <c r="C8" s="1295" t="s">
        <v>246</v>
      </c>
      <c r="D8" s="1295">
        <v>7850</v>
      </c>
      <c r="E8" s="1295" t="s">
        <v>206</v>
      </c>
      <c r="F8" s="935" t="s">
        <v>215</v>
      </c>
      <c r="G8" s="1295">
        <v>61</v>
      </c>
      <c r="H8" s="935" t="s">
        <v>408</v>
      </c>
      <c r="I8" s="935" t="s">
        <v>409</v>
      </c>
      <c r="J8" s="935">
        <v>40.316984869999999</v>
      </c>
      <c r="K8" s="935">
        <v>-122.1896581</v>
      </c>
      <c r="L8" s="935">
        <v>40.263968490000003</v>
      </c>
      <c r="M8" s="935">
        <v>-122.2235306</v>
      </c>
    </row>
    <row r="9" spans="1:15" x14ac:dyDescent="0.35">
      <c r="A9" s="1296">
        <v>25505</v>
      </c>
      <c r="B9" s="1295" t="s">
        <v>242</v>
      </c>
      <c r="C9" s="1295" t="s">
        <v>246</v>
      </c>
      <c r="D9" s="1295">
        <v>7850</v>
      </c>
      <c r="E9" s="1295" t="s">
        <v>206</v>
      </c>
      <c r="F9" s="935" t="s">
        <v>216</v>
      </c>
      <c r="G9" s="1295">
        <v>6</v>
      </c>
      <c r="H9" s="935" t="s">
        <v>409</v>
      </c>
      <c r="I9" s="935" t="s">
        <v>410</v>
      </c>
      <c r="J9" s="935">
        <v>40.263968490000003</v>
      </c>
      <c r="K9" s="935">
        <v>-122.2235306</v>
      </c>
      <c r="L9" s="935">
        <v>40.153152210000002</v>
      </c>
      <c r="M9" s="935">
        <v>-122.20237950000001</v>
      </c>
    </row>
    <row r="10" spans="1:15" x14ac:dyDescent="0.35">
      <c r="A10" s="1296">
        <v>25505</v>
      </c>
      <c r="B10" s="1295" t="s">
        <v>242</v>
      </c>
      <c r="C10" s="1295" t="s">
        <v>246</v>
      </c>
      <c r="D10" s="1295">
        <v>7850</v>
      </c>
      <c r="E10" s="1295" t="s">
        <v>206</v>
      </c>
      <c r="F10" s="935" t="s">
        <v>217</v>
      </c>
      <c r="G10" s="1295">
        <v>272</v>
      </c>
      <c r="H10" s="935" t="s">
        <v>410</v>
      </c>
      <c r="I10" s="935" t="s">
        <v>411</v>
      </c>
      <c r="J10" s="935">
        <v>40.153152210000002</v>
      </c>
      <c r="K10" s="935">
        <v>-122.20237950000001</v>
      </c>
      <c r="L10" s="935">
        <v>40.027836569999998</v>
      </c>
      <c r="M10" s="935">
        <v>-122.11920569999999</v>
      </c>
    </row>
    <row r="11" spans="1:15" x14ac:dyDescent="0.35">
      <c r="A11" s="1296">
        <v>25505</v>
      </c>
      <c r="B11" s="1295" t="s">
        <v>242</v>
      </c>
      <c r="C11" s="1295" t="s">
        <v>246</v>
      </c>
      <c r="D11" s="1295">
        <v>7850</v>
      </c>
      <c r="E11" s="1295" t="s">
        <v>206</v>
      </c>
      <c r="F11" s="935" t="s">
        <v>219</v>
      </c>
      <c r="G11" s="1295">
        <v>45</v>
      </c>
      <c r="H11" s="935" t="s">
        <v>411</v>
      </c>
      <c r="I11" s="935" t="s">
        <v>412</v>
      </c>
      <c r="J11" s="935">
        <v>40.027836569999998</v>
      </c>
      <c r="K11" s="935">
        <v>-122.11920569999999</v>
      </c>
      <c r="L11" s="935">
        <v>39.909298579999998</v>
      </c>
      <c r="M11" s="935">
        <v>-122.0918963</v>
      </c>
    </row>
    <row r="12" spans="1:15" x14ac:dyDescent="0.35">
      <c r="A12" s="1296">
        <v>25505</v>
      </c>
      <c r="B12" s="1295" t="s">
        <v>242</v>
      </c>
      <c r="C12" s="1295" t="s">
        <v>246</v>
      </c>
      <c r="D12" s="1295">
        <v>7850</v>
      </c>
      <c r="E12" s="1295" t="s">
        <v>206</v>
      </c>
      <c r="F12" s="935" t="s">
        <v>220</v>
      </c>
      <c r="G12" s="1295">
        <v>-99999</v>
      </c>
      <c r="H12" s="935" t="s">
        <v>412</v>
      </c>
      <c r="I12" s="935" t="s">
        <v>413</v>
      </c>
      <c r="J12" s="935">
        <v>39.909298579999998</v>
      </c>
      <c r="K12" s="935">
        <v>-122.0918963</v>
      </c>
      <c r="L12" s="935">
        <v>39.751173979999997</v>
      </c>
      <c r="M12" s="935">
        <v>-121.9963235</v>
      </c>
    </row>
    <row r="13" spans="1:15" x14ac:dyDescent="0.35">
      <c r="A13" s="1296">
        <v>25505</v>
      </c>
      <c r="B13" s="1295" t="s">
        <v>242</v>
      </c>
      <c r="C13" s="1295" t="s">
        <v>246</v>
      </c>
      <c r="D13" s="1295">
        <v>7850</v>
      </c>
      <c r="E13" s="1295" t="s">
        <v>206</v>
      </c>
      <c r="F13" s="935" t="s">
        <v>221</v>
      </c>
      <c r="G13" s="1295">
        <v>-99999</v>
      </c>
      <c r="H13" s="935" t="s">
        <v>413</v>
      </c>
      <c r="I13" s="935" t="s">
        <v>414</v>
      </c>
      <c r="J13" s="935">
        <v>39.751173979999997</v>
      </c>
      <c r="K13" s="935">
        <v>-121.9963235</v>
      </c>
      <c r="L13" s="935">
        <v>39.629153240000001</v>
      </c>
      <c r="M13" s="935">
        <v>-121.9925059</v>
      </c>
    </row>
    <row r="14" spans="1:15" ht="15" thickBot="1" x14ac:dyDescent="0.4">
      <c r="A14" s="1309">
        <v>25505</v>
      </c>
      <c r="B14" s="1313" t="s">
        <v>242</v>
      </c>
      <c r="C14" s="1313" t="s">
        <v>246</v>
      </c>
      <c r="D14" s="1313">
        <v>7850</v>
      </c>
      <c r="E14" s="1313" t="s">
        <v>206</v>
      </c>
      <c r="F14" s="1312" t="s">
        <v>222</v>
      </c>
      <c r="G14" s="1313">
        <v>-99999</v>
      </c>
      <c r="H14" s="1312" t="s">
        <v>414</v>
      </c>
      <c r="I14" s="1312" t="s">
        <v>415</v>
      </c>
      <c r="J14" s="1312">
        <v>39.629153240000001</v>
      </c>
      <c r="K14" s="1312">
        <v>-121.9925059</v>
      </c>
      <c r="L14" s="1312">
        <v>39.40712284</v>
      </c>
      <c r="M14" s="1312">
        <v>-122.00758999999999</v>
      </c>
    </row>
    <row r="15" spans="1:15" ht="15" thickTop="1" x14ac:dyDescent="0.35">
      <c r="A15" s="1296">
        <v>25867</v>
      </c>
      <c r="B15" s="1295" t="s">
        <v>242</v>
      </c>
      <c r="C15" s="1295" t="s">
        <v>246</v>
      </c>
      <c r="D15" s="1295">
        <v>6620</v>
      </c>
      <c r="E15" s="1295" t="s">
        <v>206</v>
      </c>
      <c r="F15" s="935" t="s">
        <v>208</v>
      </c>
      <c r="G15" s="1295">
        <v>8</v>
      </c>
      <c r="H15" s="935" t="s">
        <v>402</v>
      </c>
      <c r="I15" s="935" t="s">
        <v>403</v>
      </c>
      <c r="J15" s="935">
        <v>40.611883210000002</v>
      </c>
      <c r="K15" s="935">
        <v>-122.446135</v>
      </c>
      <c r="L15" s="935">
        <v>40.592799669999998</v>
      </c>
      <c r="M15" s="935">
        <v>-122.3942059</v>
      </c>
    </row>
    <row r="16" spans="1:15" x14ac:dyDescent="0.35">
      <c r="A16" s="1296">
        <v>25867</v>
      </c>
      <c r="B16" s="1295" t="s">
        <v>242</v>
      </c>
      <c r="C16" s="1295" t="s">
        <v>246</v>
      </c>
      <c r="D16" s="1295">
        <v>6620</v>
      </c>
      <c r="E16" s="1295" t="s">
        <v>206</v>
      </c>
      <c r="F16" s="935" t="s">
        <v>209</v>
      </c>
      <c r="G16" s="1295">
        <v>55</v>
      </c>
      <c r="H16" s="935" t="s">
        <v>403</v>
      </c>
      <c r="I16" s="935" t="s">
        <v>404</v>
      </c>
      <c r="J16" s="935">
        <v>40.592799669999998</v>
      </c>
      <c r="K16" s="935">
        <v>-122.3942059</v>
      </c>
      <c r="L16" s="935">
        <v>40.585947769999997</v>
      </c>
      <c r="M16" s="935">
        <v>-122.3683525</v>
      </c>
    </row>
    <row r="17" spans="1:13" x14ac:dyDescent="0.35">
      <c r="A17" s="1296">
        <v>25867</v>
      </c>
      <c r="B17" s="1295" t="s">
        <v>242</v>
      </c>
      <c r="C17" s="1295" t="s">
        <v>246</v>
      </c>
      <c r="D17" s="1295">
        <v>6620</v>
      </c>
      <c r="E17" s="1295" t="s">
        <v>206</v>
      </c>
      <c r="F17" s="935" t="s">
        <v>211</v>
      </c>
      <c r="G17" s="1295">
        <v>92</v>
      </c>
      <c r="H17" s="935" t="s">
        <v>404</v>
      </c>
      <c r="I17" s="935" t="s">
        <v>405</v>
      </c>
      <c r="J17" s="935">
        <v>40.585947769999997</v>
      </c>
      <c r="K17" s="935">
        <v>-122.3683525</v>
      </c>
      <c r="L17" s="935">
        <v>40.472049499999997</v>
      </c>
      <c r="M17" s="935">
        <v>-122.29453460000001</v>
      </c>
    </row>
    <row r="18" spans="1:13" x14ac:dyDescent="0.35">
      <c r="A18" s="1296">
        <v>25867</v>
      </c>
      <c r="B18" s="1295" t="s">
        <v>242</v>
      </c>
      <c r="C18" s="1295" t="s">
        <v>246</v>
      </c>
      <c r="D18" s="1295">
        <v>6620</v>
      </c>
      <c r="E18" s="1295" t="s">
        <v>206</v>
      </c>
      <c r="F18" s="935" t="s">
        <v>212</v>
      </c>
      <c r="G18" s="1295">
        <v>190</v>
      </c>
      <c r="H18" s="935" t="s">
        <v>405</v>
      </c>
      <c r="I18" s="935" t="s">
        <v>406</v>
      </c>
      <c r="J18" s="935">
        <v>40.472049499999997</v>
      </c>
      <c r="K18" s="935">
        <v>-122.29453460000001</v>
      </c>
      <c r="L18" s="935">
        <v>40.417416330000002</v>
      </c>
      <c r="M18" s="935">
        <v>-122.19395729999999</v>
      </c>
    </row>
    <row r="19" spans="1:13" x14ac:dyDescent="0.35">
      <c r="A19" s="1296">
        <v>25867</v>
      </c>
      <c r="B19" s="1295" t="s">
        <v>242</v>
      </c>
      <c r="C19" s="1295" t="s">
        <v>246</v>
      </c>
      <c r="D19" s="1295">
        <v>6620</v>
      </c>
      <c r="E19" s="1295" t="s">
        <v>206</v>
      </c>
      <c r="F19" s="935" t="s">
        <v>213</v>
      </c>
      <c r="G19" s="1295">
        <v>68</v>
      </c>
      <c r="H19" s="935" t="s">
        <v>406</v>
      </c>
      <c r="I19" s="935" t="s">
        <v>407</v>
      </c>
      <c r="J19" s="935">
        <v>40.417416330000002</v>
      </c>
      <c r="K19" s="935">
        <v>-122.19395729999999</v>
      </c>
      <c r="L19" s="935">
        <v>40.355137560000003</v>
      </c>
      <c r="M19" s="935">
        <v>-122.17595660000001</v>
      </c>
    </row>
    <row r="20" spans="1:13" x14ac:dyDescent="0.35">
      <c r="A20" s="1296">
        <v>25867</v>
      </c>
      <c r="B20" s="1295" t="s">
        <v>242</v>
      </c>
      <c r="C20" s="1295" t="s">
        <v>246</v>
      </c>
      <c r="D20" s="1295">
        <v>6620</v>
      </c>
      <c r="E20" s="1295" t="s">
        <v>206</v>
      </c>
      <c r="F20" s="935" t="s">
        <v>214</v>
      </c>
      <c r="G20" s="1295">
        <v>79</v>
      </c>
      <c r="H20" s="935" t="s">
        <v>407</v>
      </c>
      <c r="I20" s="935" t="s">
        <v>408</v>
      </c>
      <c r="J20" s="935">
        <v>40.355137560000003</v>
      </c>
      <c r="K20" s="935">
        <v>-122.17595660000001</v>
      </c>
      <c r="L20" s="935">
        <v>40.316984869999999</v>
      </c>
      <c r="M20" s="935">
        <v>-122.1896581</v>
      </c>
    </row>
    <row r="21" spans="1:13" x14ac:dyDescent="0.35">
      <c r="A21" s="1296">
        <v>25867</v>
      </c>
      <c r="B21" s="1295" t="s">
        <v>242</v>
      </c>
      <c r="C21" s="1295" t="s">
        <v>246</v>
      </c>
      <c r="D21" s="1295">
        <v>6620</v>
      </c>
      <c r="E21" s="1295" t="s">
        <v>206</v>
      </c>
      <c r="F21" s="935" t="s">
        <v>215</v>
      </c>
      <c r="G21" s="1295">
        <v>80</v>
      </c>
      <c r="H21" s="935" t="s">
        <v>408</v>
      </c>
      <c r="I21" s="935" t="s">
        <v>409</v>
      </c>
      <c r="J21" s="935">
        <v>40.316984869999999</v>
      </c>
      <c r="K21" s="935">
        <v>-122.1896581</v>
      </c>
      <c r="L21" s="935">
        <v>40.263968490000003</v>
      </c>
      <c r="M21" s="935">
        <v>-122.2235306</v>
      </c>
    </row>
    <row r="22" spans="1:13" x14ac:dyDescent="0.35">
      <c r="A22" s="1296">
        <v>25867</v>
      </c>
      <c r="B22" s="1295" t="s">
        <v>242</v>
      </c>
      <c r="C22" s="1295" t="s">
        <v>246</v>
      </c>
      <c r="D22" s="1295">
        <v>6620</v>
      </c>
      <c r="E22" s="1295" t="s">
        <v>206</v>
      </c>
      <c r="F22" s="935" t="s">
        <v>216</v>
      </c>
      <c r="G22" s="1295">
        <v>8</v>
      </c>
      <c r="H22" s="935" t="s">
        <v>409</v>
      </c>
      <c r="I22" s="935" t="s">
        <v>410</v>
      </c>
      <c r="J22" s="935">
        <v>40.263968490000003</v>
      </c>
      <c r="K22" s="935">
        <v>-122.2235306</v>
      </c>
      <c r="L22" s="935">
        <v>40.153152210000002</v>
      </c>
      <c r="M22" s="935">
        <v>-122.20237950000001</v>
      </c>
    </row>
    <row r="23" spans="1:13" x14ac:dyDescent="0.35">
      <c r="A23" s="1296">
        <v>25867</v>
      </c>
      <c r="B23" s="1295" t="s">
        <v>242</v>
      </c>
      <c r="C23" s="1295" t="s">
        <v>246</v>
      </c>
      <c r="D23" s="1295">
        <v>6620</v>
      </c>
      <c r="E23" s="1295" t="s">
        <v>206</v>
      </c>
      <c r="F23" s="935" t="s">
        <v>217</v>
      </c>
      <c r="G23" s="1295">
        <v>116</v>
      </c>
      <c r="H23" s="935" t="s">
        <v>410</v>
      </c>
      <c r="I23" s="935" t="s">
        <v>411</v>
      </c>
      <c r="J23" s="935">
        <v>40.153152210000002</v>
      </c>
      <c r="K23" s="935">
        <v>-122.20237950000001</v>
      </c>
      <c r="L23" s="935">
        <v>40.027836569999998</v>
      </c>
      <c r="M23" s="935">
        <v>-122.11920569999999</v>
      </c>
    </row>
    <row r="24" spans="1:13" x14ac:dyDescent="0.35">
      <c r="A24" s="1296">
        <v>25867</v>
      </c>
      <c r="B24" s="1295" t="s">
        <v>242</v>
      </c>
      <c r="C24" s="1295" t="s">
        <v>246</v>
      </c>
      <c r="D24" s="1295">
        <v>6620</v>
      </c>
      <c r="E24" s="1295" t="s">
        <v>206</v>
      </c>
      <c r="F24" s="935" t="s">
        <v>219</v>
      </c>
      <c r="G24" s="1295">
        <v>3</v>
      </c>
      <c r="H24" s="935" t="s">
        <v>411</v>
      </c>
      <c r="I24" s="935" t="s">
        <v>412</v>
      </c>
      <c r="J24" s="935">
        <v>40.027836569999998</v>
      </c>
      <c r="K24" s="935">
        <v>-122.11920569999999</v>
      </c>
      <c r="L24" s="935">
        <v>39.909298579999998</v>
      </c>
      <c r="M24" s="935">
        <v>-122.0918963</v>
      </c>
    </row>
    <row r="25" spans="1:13" x14ac:dyDescent="0.35">
      <c r="A25" s="1296">
        <v>25867</v>
      </c>
      <c r="B25" s="1295" t="s">
        <v>242</v>
      </c>
      <c r="C25" s="1295" t="s">
        <v>246</v>
      </c>
      <c r="D25" s="1295">
        <v>6620</v>
      </c>
      <c r="E25" s="1295" t="s">
        <v>206</v>
      </c>
      <c r="F25" s="935" t="s">
        <v>220</v>
      </c>
      <c r="G25" s="1295">
        <v>-99999</v>
      </c>
      <c r="H25" s="935" t="s">
        <v>412</v>
      </c>
      <c r="I25" s="935" t="s">
        <v>413</v>
      </c>
      <c r="J25" s="935">
        <v>39.909298579999998</v>
      </c>
      <c r="K25" s="935">
        <v>-122.0918963</v>
      </c>
      <c r="L25" s="935">
        <v>39.751173979999997</v>
      </c>
      <c r="M25" s="935">
        <v>-121.9963235</v>
      </c>
    </row>
    <row r="26" spans="1:13" x14ac:dyDescent="0.35">
      <c r="A26" s="1296">
        <v>25867</v>
      </c>
      <c r="B26" s="1295" t="s">
        <v>242</v>
      </c>
      <c r="C26" s="1295" t="s">
        <v>246</v>
      </c>
      <c r="D26" s="1295">
        <v>6620</v>
      </c>
      <c r="E26" s="1295" t="s">
        <v>206</v>
      </c>
      <c r="F26" s="935" t="s">
        <v>221</v>
      </c>
      <c r="G26" s="1295">
        <v>-99999</v>
      </c>
      <c r="H26" s="935" t="s">
        <v>413</v>
      </c>
      <c r="I26" s="935" t="s">
        <v>414</v>
      </c>
      <c r="J26" s="935">
        <v>39.751173979999997</v>
      </c>
      <c r="K26" s="935">
        <v>-121.9963235</v>
      </c>
      <c r="L26" s="935">
        <v>39.629153240000001</v>
      </c>
      <c r="M26" s="935">
        <v>-121.9925059</v>
      </c>
    </row>
    <row r="27" spans="1:13" x14ac:dyDescent="0.35">
      <c r="A27" s="1296">
        <v>25867</v>
      </c>
      <c r="B27" s="1295" t="s">
        <v>242</v>
      </c>
      <c r="C27" s="1295" t="s">
        <v>246</v>
      </c>
      <c r="D27" s="1295">
        <v>6620</v>
      </c>
      <c r="E27" s="1295" t="s">
        <v>206</v>
      </c>
      <c r="F27" s="935" t="s">
        <v>222</v>
      </c>
      <c r="G27" s="1295">
        <v>-99999</v>
      </c>
      <c r="H27" s="935" t="s">
        <v>414</v>
      </c>
      <c r="I27" s="935" t="s">
        <v>415</v>
      </c>
      <c r="J27" s="935">
        <v>39.629153240000001</v>
      </c>
      <c r="K27" s="935">
        <v>-121.9925059</v>
      </c>
      <c r="L27" s="935">
        <v>39.40712284</v>
      </c>
      <c r="M27" s="935">
        <v>-122.00758999999999</v>
      </c>
    </row>
    <row r="28" spans="1:13" x14ac:dyDescent="0.35">
      <c r="A28" s="1296">
        <v>25884</v>
      </c>
      <c r="B28" s="1295" t="s">
        <v>242</v>
      </c>
      <c r="C28" s="1295" t="s">
        <v>246</v>
      </c>
      <c r="D28" s="1295">
        <v>5190</v>
      </c>
      <c r="E28" s="1295" t="s">
        <v>206</v>
      </c>
      <c r="F28" s="935" t="s">
        <v>208</v>
      </c>
      <c r="G28" s="1295">
        <v>22</v>
      </c>
      <c r="H28" s="935" t="s">
        <v>402</v>
      </c>
      <c r="I28" s="935" t="s">
        <v>403</v>
      </c>
      <c r="J28" s="935">
        <v>40.611883210000002</v>
      </c>
      <c r="K28" s="935">
        <v>-122.446135</v>
      </c>
      <c r="L28" s="935">
        <v>40.592799669999998</v>
      </c>
      <c r="M28" s="935">
        <v>-122.3942059</v>
      </c>
    </row>
    <row r="29" spans="1:13" x14ac:dyDescent="0.35">
      <c r="A29" s="1296">
        <v>25884</v>
      </c>
      <c r="B29" s="1295" t="s">
        <v>242</v>
      </c>
      <c r="C29" s="1295" t="s">
        <v>246</v>
      </c>
      <c r="D29" s="1295">
        <v>5190</v>
      </c>
      <c r="E29" s="1295" t="s">
        <v>206</v>
      </c>
      <c r="F29" s="935" t="s">
        <v>209</v>
      </c>
      <c r="G29" s="1295">
        <v>84</v>
      </c>
      <c r="H29" s="935" t="s">
        <v>403</v>
      </c>
      <c r="I29" s="935" t="s">
        <v>404</v>
      </c>
      <c r="J29" s="935">
        <v>40.592799669999998</v>
      </c>
      <c r="K29" s="935">
        <v>-122.3942059</v>
      </c>
      <c r="L29" s="935">
        <v>40.585947769999997</v>
      </c>
      <c r="M29" s="935">
        <v>-122.3683525</v>
      </c>
    </row>
    <row r="30" spans="1:13" x14ac:dyDescent="0.35">
      <c r="A30" s="1296">
        <v>25884</v>
      </c>
      <c r="B30" s="1295" t="s">
        <v>242</v>
      </c>
      <c r="C30" s="1295" t="s">
        <v>246</v>
      </c>
      <c r="D30" s="1295">
        <v>5190</v>
      </c>
      <c r="E30" s="1295" t="s">
        <v>206</v>
      </c>
      <c r="F30" s="935" t="s">
        <v>211</v>
      </c>
      <c r="G30" s="1295">
        <v>204</v>
      </c>
      <c r="H30" s="935" t="s">
        <v>404</v>
      </c>
      <c r="I30" s="935" t="s">
        <v>405</v>
      </c>
      <c r="J30" s="935">
        <v>40.585947769999997</v>
      </c>
      <c r="K30" s="935">
        <v>-122.3683525</v>
      </c>
      <c r="L30" s="935">
        <v>40.472049499999997</v>
      </c>
      <c r="M30" s="935">
        <v>-122.29453460000001</v>
      </c>
    </row>
    <row r="31" spans="1:13" x14ac:dyDescent="0.35">
      <c r="A31" s="1296">
        <v>25884</v>
      </c>
      <c r="B31" s="1295" t="s">
        <v>242</v>
      </c>
      <c r="C31" s="1295" t="s">
        <v>246</v>
      </c>
      <c r="D31" s="1295">
        <v>5190</v>
      </c>
      <c r="E31" s="1295" t="s">
        <v>206</v>
      </c>
      <c r="F31" s="935" t="s">
        <v>212</v>
      </c>
      <c r="G31" s="1295">
        <v>158</v>
      </c>
      <c r="H31" s="935" t="s">
        <v>405</v>
      </c>
      <c r="I31" s="935" t="s">
        <v>406</v>
      </c>
      <c r="J31" s="935">
        <v>40.472049499999997</v>
      </c>
      <c r="K31" s="935">
        <v>-122.29453460000001</v>
      </c>
      <c r="L31" s="935">
        <v>40.417416330000002</v>
      </c>
      <c r="M31" s="935">
        <v>-122.19395729999999</v>
      </c>
    </row>
    <row r="32" spans="1:13" x14ac:dyDescent="0.35">
      <c r="A32" s="1296">
        <v>25884</v>
      </c>
      <c r="B32" s="1295" t="s">
        <v>242</v>
      </c>
      <c r="C32" s="1295" t="s">
        <v>246</v>
      </c>
      <c r="D32" s="1295">
        <v>5190</v>
      </c>
      <c r="E32" s="1295" t="s">
        <v>206</v>
      </c>
      <c r="F32" s="935" t="s">
        <v>213</v>
      </c>
      <c r="G32" s="1295">
        <v>13</v>
      </c>
      <c r="H32" s="935" t="s">
        <v>406</v>
      </c>
      <c r="I32" s="935" t="s">
        <v>407</v>
      </c>
      <c r="J32" s="935">
        <v>40.417416330000002</v>
      </c>
      <c r="K32" s="935">
        <v>-122.19395729999999</v>
      </c>
      <c r="L32" s="935">
        <v>40.355137560000003</v>
      </c>
      <c r="M32" s="935">
        <v>-122.17595660000001</v>
      </c>
    </row>
    <row r="33" spans="1:13" x14ac:dyDescent="0.35">
      <c r="A33" s="1296">
        <v>25884</v>
      </c>
      <c r="B33" s="1295" t="s">
        <v>242</v>
      </c>
      <c r="C33" s="1295" t="s">
        <v>246</v>
      </c>
      <c r="D33" s="1295">
        <v>5190</v>
      </c>
      <c r="E33" s="1295" t="s">
        <v>206</v>
      </c>
      <c r="F33" s="935" t="s">
        <v>214</v>
      </c>
      <c r="G33" s="1295">
        <v>0</v>
      </c>
      <c r="H33" s="935" t="s">
        <v>407</v>
      </c>
      <c r="I33" s="935" t="s">
        <v>408</v>
      </c>
      <c r="J33" s="935">
        <v>40.355137560000003</v>
      </c>
      <c r="K33" s="935">
        <v>-122.17595660000001</v>
      </c>
      <c r="L33" s="935">
        <v>40.316984869999999</v>
      </c>
      <c r="M33" s="935">
        <v>-122.1896581</v>
      </c>
    </row>
    <row r="34" spans="1:13" x14ac:dyDescent="0.35">
      <c r="A34" s="1296">
        <v>25884</v>
      </c>
      <c r="B34" s="1295" t="s">
        <v>242</v>
      </c>
      <c r="C34" s="1295" t="s">
        <v>246</v>
      </c>
      <c r="D34" s="1295">
        <v>5190</v>
      </c>
      <c r="E34" s="1295" t="s">
        <v>206</v>
      </c>
      <c r="F34" s="935" t="s">
        <v>215</v>
      </c>
      <c r="G34" s="1295">
        <v>25</v>
      </c>
      <c r="H34" s="935" t="s">
        <v>408</v>
      </c>
      <c r="I34" s="935" t="s">
        <v>409</v>
      </c>
      <c r="J34" s="935">
        <v>40.316984869999999</v>
      </c>
      <c r="K34" s="935">
        <v>-122.1896581</v>
      </c>
      <c r="L34" s="935">
        <v>40.263968490000003</v>
      </c>
      <c r="M34" s="935">
        <v>-122.2235306</v>
      </c>
    </row>
    <row r="35" spans="1:13" x14ac:dyDescent="0.35">
      <c r="A35" s="1296">
        <v>25884</v>
      </c>
      <c r="B35" s="1295" t="s">
        <v>242</v>
      </c>
      <c r="C35" s="1295" t="s">
        <v>246</v>
      </c>
      <c r="D35" s="1295">
        <v>5190</v>
      </c>
      <c r="E35" s="1295" t="s">
        <v>206</v>
      </c>
      <c r="F35" s="935" t="s">
        <v>216</v>
      </c>
      <c r="G35" s="1295">
        <v>0</v>
      </c>
      <c r="H35" s="935" t="s">
        <v>409</v>
      </c>
      <c r="I35" s="935" t="s">
        <v>410</v>
      </c>
      <c r="J35" s="935">
        <v>40.263968490000003</v>
      </c>
      <c r="K35" s="935">
        <v>-122.2235306</v>
      </c>
      <c r="L35" s="935">
        <v>40.153152210000002</v>
      </c>
      <c r="M35" s="935">
        <v>-122.20237950000001</v>
      </c>
    </row>
    <row r="36" spans="1:13" x14ac:dyDescent="0.35">
      <c r="A36" s="1296">
        <v>25884</v>
      </c>
      <c r="B36" s="1295" t="s">
        <v>242</v>
      </c>
      <c r="C36" s="1295" t="s">
        <v>246</v>
      </c>
      <c r="D36" s="1295">
        <v>5190</v>
      </c>
      <c r="E36" s="1295" t="s">
        <v>206</v>
      </c>
      <c r="F36" s="935" t="s">
        <v>217</v>
      </c>
      <c r="G36" s="1295">
        <v>59</v>
      </c>
      <c r="H36" s="935" t="s">
        <v>410</v>
      </c>
      <c r="I36" s="935" t="s">
        <v>411</v>
      </c>
      <c r="J36" s="935">
        <v>40.153152210000002</v>
      </c>
      <c r="K36" s="935">
        <v>-122.20237950000001</v>
      </c>
      <c r="L36" s="935">
        <v>40.027836569999998</v>
      </c>
      <c r="M36" s="935">
        <v>-122.11920569999999</v>
      </c>
    </row>
    <row r="37" spans="1:13" x14ac:dyDescent="0.35">
      <c r="A37" s="1296">
        <v>25884</v>
      </c>
      <c r="B37" s="1295" t="s">
        <v>242</v>
      </c>
      <c r="C37" s="1295" t="s">
        <v>246</v>
      </c>
      <c r="D37" s="1295">
        <v>5190</v>
      </c>
      <c r="E37" s="1295" t="s">
        <v>206</v>
      </c>
      <c r="F37" s="935" t="s">
        <v>219</v>
      </c>
      <c r="G37" s="1295">
        <v>4</v>
      </c>
      <c r="H37" s="935" t="s">
        <v>411</v>
      </c>
      <c r="I37" s="935" t="s">
        <v>412</v>
      </c>
      <c r="J37" s="935">
        <v>40.027836569999998</v>
      </c>
      <c r="K37" s="935">
        <v>-122.11920569999999</v>
      </c>
      <c r="L37" s="935">
        <v>39.909298579999998</v>
      </c>
      <c r="M37" s="935">
        <v>-122.0918963</v>
      </c>
    </row>
    <row r="38" spans="1:13" x14ac:dyDescent="0.35">
      <c r="A38" s="1296">
        <v>25884</v>
      </c>
      <c r="B38" s="1295" t="s">
        <v>242</v>
      </c>
      <c r="C38" s="1295" t="s">
        <v>246</v>
      </c>
      <c r="D38" s="1295">
        <v>5190</v>
      </c>
      <c r="E38" s="1295" t="s">
        <v>206</v>
      </c>
      <c r="F38" s="935" t="s">
        <v>220</v>
      </c>
      <c r="G38" s="1295">
        <v>-99999</v>
      </c>
      <c r="H38" s="935" t="s">
        <v>412</v>
      </c>
      <c r="I38" s="935" t="s">
        <v>413</v>
      </c>
      <c r="J38" s="935">
        <v>39.909298579999998</v>
      </c>
      <c r="K38" s="935">
        <v>-122.0918963</v>
      </c>
      <c r="L38" s="935">
        <v>39.751173979999997</v>
      </c>
      <c r="M38" s="935">
        <v>-121.9963235</v>
      </c>
    </row>
    <row r="39" spans="1:13" x14ac:dyDescent="0.35">
      <c r="A39" s="1296">
        <v>25884</v>
      </c>
      <c r="B39" s="1295" t="s">
        <v>242</v>
      </c>
      <c r="C39" s="1295" t="s">
        <v>246</v>
      </c>
      <c r="D39" s="1295">
        <v>5190</v>
      </c>
      <c r="E39" s="1295" t="s">
        <v>206</v>
      </c>
      <c r="F39" s="935" t="s">
        <v>221</v>
      </c>
      <c r="G39" s="1295">
        <v>-99999</v>
      </c>
      <c r="H39" s="935" t="s">
        <v>413</v>
      </c>
      <c r="I39" s="935" t="s">
        <v>414</v>
      </c>
      <c r="J39" s="935">
        <v>39.751173979999997</v>
      </c>
      <c r="K39" s="935">
        <v>-121.9963235</v>
      </c>
      <c r="L39" s="935">
        <v>39.629153240000001</v>
      </c>
      <c r="M39" s="935">
        <v>-121.9925059</v>
      </c>
    </row>
    <row r="40" spans="1:13" ht="15" thickBot="1" x14ac:dyDescent="0.4">
      <c r="A40" s="1309">
        <v>25884</v>
      </c>
      <c r="B40" s="1313" t="s">
        <v>242</v>
      </c>
      <c r="C40" s="1313" t="s">
        <v>246</v>
      </c>
      <c r="D40" s="1313">
        <v>5190</v>
      </c>
      <c r="E40" s="1313" t="s">
        <v>206</v>
      </c>
      <c r="F40" s="1312" t="s">
        <v>222</v>
      </c>
      <c r="G40" s="1313">
        <v>-99999</v>
      </c>
      <c r="H40" s="1312" t="s">
        <v>414</v>
      </c>
      <c r="I40" s="1312" t="s">
        <v>415</v>
      </c>
      <c r="J40" s="1312">
        <v>39.629153240000001</v>
      </c>
      <c r="K40" s="1312">
        <v>-121.9925059</v>
      </c>
      <c r="L40" s="1312">
        <v>39.40712284</v>
      </c>
      <c r="M40" s="1312">
        <v>-122.00758999999999</v>
      </c>
    </row>
    <row r="41" spans="1:13" ht="15" thickTop="1" x14ac:dyDescent="0.35">
      <c r="A41" s="1296">
        <v>26244</v>
      </c>
      <c r="B41" s="1295" t="s">
        <v>242</v>
      </c>
      <c r="C41" s="1295" t="s">
        <v>246</v>
      </c>
      <c r="D41" s="1295">
        <v>6290</v>
      </c>
      <c r="E41" s="1295" t="s">
        <v>206</v>
      </c>
      <c r="F41" s="935" t="s">
        <v>208</v>
      </c>
      <c r="G41" s="1295">
        <v>0</v>
      </c>
      <c r="H41" s="935" t="s">
        <v>402</v>
      </c>
      <c r="I41" s="935" t="s">
        <v>403</v>
      </c>
      <c r="J41" s="935">
        <v>40.611883210000002</v>
      </c>
      <c r="K41" s="935">
        <v>-122.446135</v>
      </c>
      <c r="L41" s="935">
        <v>40.592799669999998</v>
      </c>
      <c r="M41" s="935">
        <v>-122.3942059</v>
      </c>
    </row>
    <row r="42" spans="1:13" x14ac:dyDescent="0.35">
      <c r="A42" s="1296">
        <v>26244</v>
      </c>
      <c r="B42" s="1295" t="s">
        <v>242</v>
      </c>
      <c r="C42" s="1295" t="s">
        <v>246</v>
      </c>
      <c r="D42" s="1295">
        <v>6290</v>
      </c>
      <c r="E42" s="1295" t="s">
        <v>206</v>
      </c>
      <c r="F42" s="935" t="s">
        <v>209</v>
      </c>
      <c r="G42" s="1295">
        <v>60</v>
      </c>
      <c r="H42" s="935" t="s">
        <v>403</v>
      </c>
      <c r="I42" s="935" t="s">
        <v>404</v>
      </c>
      <c r="J42" s="935">
        <v>40.592799669999998</v>
      </c>
      <c r="K42" s="935">
        <v>-122.3942059</v>
      </c>
      <c r="L42" s="935">
        <v>40.585947769999997</v>
      </c>
      <c r="M42" s="935">
        <v>-122.3683525</v>
      </c>
    </row>
    <row r="43" spans="1:13" x14ac:dyDescent="0.35">
      <c r="A43" s="1296">
        <v>26244</v>
      </c>
      <c r="B43" s="1295" t="s">
        <v>242</v>
      </c>
      <c r="C43" s="1295" t="s">
        <v>246</v>
      </c>
      <c r="D43" s="1295">
        <v>6290</v>
      </c>
      <c r="E43" s="1295" t="s">
        <v>206</v>
      </c>
      <c r="F43" s="935" t="s">
        <v>211</v>
      </c>
      <c r="G43" s="1295">
        <v>119</v>
      </c>
      <c r="H43" s="935" t="s">
        <v>404</v>
      </c>
      <c r="I43" s="935" t="s">
        <v>405</v>
      </c>
      <c r="J43" s="935">
        <v>40.585947769999997</v>
      </c>
      <c r="K43" s="935">
        <v>-122.3683525</v>
      </c>
      <c r="L43" s="935">
        <v>40.472049499999997</v>
      </c>
      <c r="M43" s="935">
        <v>-122.29453460000001</v>
      </c>
    </row>
    <row r="44" spans="1:13" x14ac:dyDescent="0.35">
      <c r="A44" s="1296">
        <v>26244</v>
      </c>
      <c r="B44" s="1295" t="s">
        <v>242</v>
      </c>
      <c r="C44" s="1295" t="s">
        <v>246</v>
      </c>
      <c r="D44" s="1295">
        <v>6290</v>
      </c>
      <c r="E44" s="1295" t="s">
        <v>206</v>
      </c>
      <c r="F44" s="935" t="s">
        <v>212</v>
      </c>
      <c r="G44" s="1295">
        <v>118</v>
      </c>
      <c r="H44" s="935" t="s">
        <v>405</v>
      </c>
      <c r="I44" s="935" t="s">
        <v>406</v>
      </c>
      <c r="J44" s="935">
        <v>40.472049499999997</v>
      </c>
      <c r="K44" s="935">
        <v>-122.29453460000001</v>
      </c>
      <c r="L44" s="935">
        <v>40.417416330000002</v>
      </c>
      <c r="M44" s="935">
        <v>-122.19395729999999</v>
      </c>
    </row>
    <row r="45" spans="1:13" x14ac:dyDescent="0.35">
      <c r="A45" s="1296">
        <v>26244</v>
      </c>
      <c r="B45" s="1295" t="s">
        <v>242</v>
      </c>
      <c r="C45" s="1295" t="s">
        <v>246</v>
      </c>
      <c r="D45" s="1295">
        <v>6290</v>
      </c>
      <c r="E45" s="1295" t="s">
        <v>206</v>
      </c>
      <c r="F45" s="935" t="s">
        <v>213</v>
      </c>
      <c r="G45" s="1295">
        <v>58</v>
      </c>
      <c r="H45" s="935" t="s">
        <v>406</v>
      </c>
      <c r="I45" s="935" t="s">
        <v>407</v>
      </c>
      <c r="J45" s="935">
        <v>40.417416330000002</v>
      </c>
      <c r="K45" s="935">
        <v>-122.19395729999999</v>
      </c>
      <c r="L45" s="935">
        <v>40.355137560000003</v>
      </c>
      <c r="M45" s="935">
        <v>-122.17595660000001</v>
      </c>
    </row>
    <row r="46" spans="1:13" x14ac:dyDescent="0.35">
      <c r="A46" s="1296">
        <v>26244</v>
      </c>
      <c r="B46" s="1295" t="s">
        <v>242</v>
      </c>
      <c r="C46" s="1295" t="s">
        <v>246</v>
      </c>
      <c r="D46" s="1295">
        <v>6290</v>
      </c>
      <c r="E46" s="1295" t="s">
        <v>206</v>
      </c>
      <c r="F46" s="935" t="s">
        <v>214</v>
      </c>
      <c r="G46" s="1295">
        <v>74</v>
      </c>
      <c r="H46" s="935" t="s">
        <v>407</v>
      </c>
      <c r="I46" s="935" t="s">
        <v>408</v>
      </c>
      <c r="J46" s="935">
        <v>40.355137560000003</v>
      </c>
      <c r="K46" s="935">
        <v>-122.17595660000001</v>
      </c>
      <c r="L46" s="935">
        <v>40.316984869999999</v>
      </c>
      <c r="M46" s="935">
        <v>-122.1896581</v>
      </c>
    </row>
    <row r="47" spans="1:13" x14ac:dyDescent="0.35">
      <c r="A47" s="1296">
        <v>26244</v>
      </c>
      <c r="B47" s="1295" t="s">
        <v>242</v>
      </c>
      <c r="C47" s="1295" t="s">
        <v>246</v>
      </c>
      <c r="D47" s="1295">
        <v>6290</v>
      </c>
      <c r="E47" s="1295" t="s">
        <v>206</v>
      </c>
      <c r="F47" s="935" t="s">
        <v>215</v>
      </c>
      <c r="G47" s="1295">
        <v>79</v>
      </c>
      <c r="H47" s="935" t="s">
        <v>408</v>
      </c>
      <c r="I47" s="935" t="s">
        <v>409</v>
      </c>
      <c r="J47" s="935">
        <v>40.316984869999999</v>
      </c>
      <c r="K47" s="935">
        <v>-122.1896581</v>
      </c>
      <c r="L47" s="935">
        <v>40.263968490000003</v>
      </c>
      <c r="M47" s="935">
        <v>-122.2235306</v>
      </c>
    </row>
    <row r="48" spans="1:13" x14ac:dyDescent="0.35">
      <c r="A48" s="1296">
        <v>26244</v>
      </c>
      <c r="B48" s="1295" t="s">
        <v>242</v>
      </c>
      <c r="C48" s="1295" t="s">
        <v>246</v>
      </c>
      <c r="D48" s="1295">
        <v>6290</v>
      </c>
      <c r="E48" s="1295" t="s">
        <v>206</v>
      </c>
      <c r="F48" s="935" t="s">
        <v>216</v>
      </c>
      <c r="G48" s="1295">
        <v>10</v>
      </c>
      <c r="H48" s="935" t="s">
        <v>409</v>
      </c>
      <c r="I48" s="935" t="s">
        <v>410</v>
      </c>
      <c r="J48" s="935">
        <v>40.263968490000003</v>
      </c>
      <c r="K48" s="935">
        <v>-122.2235306</v>
      </c>
      <c r="L48" s="935">
        <v>40.153152210000002</v>
      </c>
      <c r="M48" s="935">
        <v>-122.20237950000001</v>
      </c>
    </row>
    <row r="49" spans="1:13" x14ac:dyDescent="0.35">
      <c r="A49" s="1296">
        <v>26244</v>
      </c>
      <c r="B49" s="1295" t="s">
        <v>242</v>
      </c>
      <c r="C49" s="1295" t="s">
        <v>246</v>
      </c>
      <c r="D49" s="1295">
        <v>6290</v>
      </c>
      <c r="E49" s="1295" t="s">
        <v>206</v>
      </c>
      <c r="F49" s="935" t="s">
        <v>217</v>
      </c>
      <c r="G49" s="1295">
        <v>209</v>
      </c>
      <c r="H49" s="935" t="s">
        <v>410</v>
      </c>
      <c r="I49" s="935" t="s">
        <v>411</v>
      </c>
      <c r="J49" s="935">
        <v>40.153152210000002</v>
      </c>
      <c r="K49" s="935">
        <v>-122.20237950000001</v>
      </c>
      <c r="L49" s="935">
        <v>40.027836569999998</v>
      </c>
      <c r="M49" s="935">
        <v>-122.11920569999999</v>
      </c>
    </row>
    <row r="50" spans="1:13" x14ac:dyDescent="0.35">
      <c r="A50" s="1296">
        <v>26244</v>
      </c>
      <c r="B50" s="1295" t="s">
        <v>242</v>
      </c>
      <c r="C50" s="1295" t="s">
        <v>246</v>
      </c>
      <c r="D50" s="1295">
        <v>6290</v>
      </c>
      <c r="E50" s="1295" t="s">
        <v>206</v>
      </c>
      <c r="F50" s="935" t="s">
        <v>219</v>
      </c>
      <c r="G50" s="1295">
        <v>26</v>
      </c>
      <c r="H50" s="935" t="s">
        <v>411</v>
      </c>
      <c r="I50" s="935" t="s">
        <v>412</v>
      </c>
      <c r="J50" s="935">
        <v>40.027836569999998</v>
      </c>
      <c r="K50" s="935">
        <v>-122.11920569999999</v>
      </c>
      <c r="L50" s="935">
        <v>39.909298579999998</v>
      </c>
      <c r="M50" s="935">
        <v>-122.0918963</v>
      </c>
    </row>
    <row r="51" spans="1:13" x14ac:dyDescent="0.35">
      <c r="A51" s="1296">
        <v>26244</v>
      </c>
      <c r="B51" s="1295" t="s">
        <v>242</v>
      </c>
      <c r="C51" s="1295" t="s">
        <v>246</v>
      </c>
      <c r="D51" s="1295">
        <v>6290</v>
      </c>
      <c r="E51" s="1295" t="s">
        <v>206</v>
      </c>
      <c r="F51" s="935" t="s">
        <v>220</v>
      </c>
      <c r="G51" s="1295">
        <v>-99999</v>
      </c>
      <c r="H51" s="935" t="s">
        <v>412</v>
      </c>
      <c r="I51" s="935" t="s">
        <v>413</v>
      </c>
      <c r="J51" s="935">
        <v>39.909298579999998</v>
      </c>
      <c r="K51" s="935">
        <v>-122.0918963</v>
      </c>
      <c r="L51" s="935">
        <v>39.751173979999997</v>
      </c>
      <c r="M51" s="935">
        <v>-121.9963235</v>
      </c>
    </row>
    <row r="52" spans="1:13" x14ac:dyDescent="0.35">
      <c r="A52" s="1296">
        <v>26244</v>
      </c>
      <c r="B52" s="1295" t="s">
        <v>242</v>
      </c>
      <c r="C52" s="1295" t="s">
        <v>246</v>
      </c>
      <c r="D52" s="1295">
        <v>6290</v>
      </c>
      <c r="E52" s="1295" t="s">
        <v>206</v>
      </c>
      <c r="F52" s="935" t="s">
        <v>221</v>
      </c>
      <c r="G52" s="1295">
        <v>-99999</v>
      </c>
      <c r="H52" s="935" t="s">
        <v>413</v>
      </c>
      <c r="I52" s="935" t="s">
        <v>414</v>
      </c>
      <c r="J52" s="935">
        <v>39.751173979999997</v>
      </c>
      <c r="K52" s="935">
        <v>-121.9963235</v>
      </c>
      <c r="L52" s="935">
        <v>39.629153240000001</v>
      </c>
      <c r="M52" s="935">
        <v>-121.9925059</v>
      </c>
    </row>
    <row r="53" spans="1:13" x14ac:dyDescent="0.35">
      <c r="A53" s="1296">
        <v>26244</v>
      </c>
      <c r="B53" s="1295" t="s">
        <v>242</v>
      </c>
      <c r="C53" s="1295" t="s">
        <v>246</v>
      </c>
      <c r="D53" s="1295">
        <v>6290</v>
      </c>
      <c r="E53" s="1295" t="s">
        <v>206</v>
      </c>
      <c r="F53" s="935" t="s">
        <v>222</v>
      </c>
      <c r="G53" s="1295">
        <v>-99999</v>
      </c>
      <c r="H53" s="935" t="s">
        <v>414</v>
      </c>
      <c r="I53" s="935" t="s">
        <v>415</v>
      </c>
      <c r="J53" s="935">
        <v>39.629153240000001</v>
      </c>
      <c r="K53" s="935">
        <v>-121.9925059</v>
      </c>
      <c r="L53" s="935">
        <v>39.40712284</v>
      </c>
      <c r="M53" s="935">
        <v>-122.00758999999999</v>
      </c>
    </row>
    <row r="54" spans="1:13" x14ac:dyDescent="0.35">
      <c r="A54" s="1296">
        <v>26254</v>
      </c>
      <c r="B54" s="1295" t="s">
        <v>242</v>
      </c>
      <c r="C54" s="1295" t="s">
        <v>246</v>
      </c>
      <c r="D54" s="1295">
        <v>7320</v>
      </c>
      <c r="E54" s="1295" t="s">
        <v>206</v>
      </c>
      <c r="F54" s="935" t="s">
        <v>208</v>
      </c>
      <c r="G54" s="1295">
        <v>6</v>
      </c>
      <c r="H54" s="935" t="s">
        <v>402</v>
      </c>
      <c r="I54" s="935" t="s">
        <v>403</v>
      </c>
      <c r="J54" s="935">
        <v>40.611883210000002</v>
      </c>
      <c r="K54" s="935">
        <v>-122.446135</v>
      </c>
      <c r="L54" s="935">
        <v>40.592799669999998</v>
      </c>
      <c r="M54" s="935">
        <v>-122.3942059</v>
      </c>
    </row>
    <row r="55" spans="1:13" x14ac:dyDescent="0.35">
      <c r="A55" s="1296">
        <v>26254</v>
      </c>
      <c r="B55" s="1295" t="s">
        <v>242</v>
      </c>
      <c r="C55" s="1295" t="s">
        <v>246</v>
      </c>
      <c r="D55" s="1295">
        <v>7320</v>
      </c>
      <c r="E55" s="1295" t="s">
        <v>206</v>
      </c>
      <c r="F55" s="935" t="s">
        <v>209</v>
      </c>
      <c r="G55" s="1295">
        <v>30</v>
      </c>
      <c r="H55" s="935" t="s">
        <v>403</v>
      </c>
      <c r="I55" s="935" t="s">
        <v>404</v>
      </c>
      <c r="J55" s="935">
        <v>40.592799669999998</v>
      </c>
      <c r="K55" s="935">
        <v>-122.3942059</v>
      </c>
      <c r="L55" s="935">
        <v>40.585947769999997</v>
      </c>
      <c r="M55" s="935">
        <v>-122.3683525</v>
      </c>
    </row>
    <row r="56" spans="1:13" x14ac:dyDescent="0.35">
      <c r="A56" s="1296">
        <v>26254</v>
      </c>
      <c r="B56" s="1295" t="s">
        <v>242</v>
      </c>
      <c r="C56" s="1295" t="s">
        <v>246</v>
      </c>
      <c r="D56" s="1295">
        <v>7320</v>
      </c>
      <c r="E56" s="1295" t="s">
        <v>206</v>
      </c>
      <c r="F56" s="935" t="s">
        <v>211</v>
      </c>
      <c r="G56" s="1295">
        <v>52</v>
      </c>
      <c r="H56" s="935" t="s">
        <v>404</v>
      </c>
      <c r="I56" s="935" t="s">
        <v>405</v>
      </c>
      <c r="J56" s="935">
        <v>40.585947769999997</v>
      </c>
      <c r="K56" s="935">
        <v>-122.3683525</v>
      </c>
      <c r="L56" s="935">
        <v>40.472049499999997</v>
      </c>
      <c r="M56" s="935">
        <v>-122.29453460000001</v>
      </c>
    </row>
    <row r="57" spans="1:13" x14ac:dyDescent="0.35">
      <c r="A57" s="1296">
        <v>26254</v>
      </c>
      <c r="B57" s="1295" t="s">
        <v>242</v>
      </c>
      <c r="C57" s="1295" t="s">
        <v>246</v>
      </c>
      <c r="D57" s="1295">
        <v>7320</v>
      </c>
      <c r="E57" s="1295" t="s">
        <v>206</v>
      </c>
      <c r="F57" s="935" t="s">
        <v>212</v>
      </c>
      <c r="G57" s="1295">
        <v>83</v>
      </c>
      <c r="H57" s="935" t="s">
        <v>405</v>
      </c>
      <c r="I57" s="935" t="s">
        <v>406</v>
      </c>
      <c r="J57" s="935">
        <v>40.472049499999997</v>
      </c>
      <c r="K57" s="935">
        <v>-122.29453460000001</v>
      </c>
      <c r="L57" s="935">
        <v>40.417416330000002</v>
      </c>
      <c r="M57" s="935">
        <v>-122.19395729999999</v>
      </c>
    </row>
    <row r="58" spans="1:13" x14ac:dyDescent="0.35">
      <c r="A58" s="1296">
        <v>26254</v>
      </c>
      <c r="B58" s="1295" t="s">
        <v>242</v>
      </c>
      <c r="C58" s="1295" t="s">
        <v>246</v>
      </c>
      <c r="D58" s="1295">
        <v>7320</v>
      </c>
      <c r="E58" s="1295" t="s">
        <v>206</v>
      </c>
      <c r="F58" s="935" t="s">
        <v>213</v>
      </c>
      <c r="G58" s="1295">
        <v>45</v>
      </c>
      <c r="H58" s="935" t="s">
        <v>406</v>
      </c>
      <c r="I58" s="935" t="s">
        <v>407</v>
      </c>
      <c r="J58" s="935">
        <v>40.417416330000002</v>
      </c>
      <c r="K58" s="935">
        <v>-122.19395729999999</v>
      </c>
      <c r="L58" s="935">
        <v>40.355137560000003</v>
      </c>
      <c r="M58" s="935">
        <v>-122.17595660000001</v>
      </c>
    </row>
    <row r="59" spans="1:13" x14ac:dyDescent="0.35">
      <c r="A59" s="1296">
        <v>26254</v>
      </c>
      <c r="B59" s="1295" t="s">
        <v>242</v>
      </c>
      <c r="C59" s="1295" t="s">
        <v>246</v>
      </c>
      <c r="D59" s="1295">
        <v>7320</v>
      </c>
      <c r="E59" s="1295" t="s">
        <v>206</v>
      </c>
      <c r="F59" s="935" t="s">
        <v>214</v>
      </c>
      <c r="G59" s="1295">
        <v>42</v>
      </c>
      <c r="H59" s="935" t="s">
        <v>407</v>
      </c>
      <c r="I59" s="935" t="s">
        <v>408</v>
      </c>
      <c r="J59" s="935">
        <v>40.355137560000003</v>
      </c>
      <c r="K59" s="935">
        <v>-122.17595660000001</v>
      </c>
      <c r="L59" s="935">
        <v>40.316984869999999</v>
      </c>
      <c r="M59" s="935">
        <v>-122.1896581</v>
      </c>
    </row>
    <row r="60" spans="1:13" x14ac:dyDescent="0.35">
      <c r="A60" s="1296">
        <v>26254</v>
      </c>
      <c r="B60" s="1295" t="s">
        <v>242</v>
      </c>
      <c r="C60" s="1295" t="s">
        <v>246</v>
      </c>
      <c r="D60" s="1295">
        <v>7320</v>
      </c>
      <c r="E60" s="1295" t="s">
        <v>206</v>
      </c>
      <c r="F60" s="935" t="s">
        <v>215</v>
      </c>
      <c r="G60" s="1295">
        <v>85</v>
      </c>
      <c r="H60" s="935" t="s">
        <v>408</v>
      </c>
      <c r="I60" s="935" t="s">
        <v>409</v>
      </c>
      <c r="J60" s="935">
        <v>40.316984869999999</v>
      </c>
      <c r="K60" s="935">
        <v>-122.1896581</v>
      </c>
      <c r="L60" s="935">
        <v>40.263968490000003</v>
      </c>
      <c r="M60" s="935">
        <v>-122.2235306</v>
      </c>
    </row>
    <row r="61" spans="1:13" x14ac:dyDescent="0.35">
      <c r="A61" s="1296">
        <v>26254</v>
      </c>
      <c r="B61" s="1295" t="s">
        <v>242</v>
      </c>
      <c r="C61" s="1295" t="s">
        <v>246</v>
      </c>
      <c r="D61" s="1295">
        <v>7320</v>
      </c>
      <c r="E61" s="1295" t="s">
        <v>206</v>
      </c>
      <c r="F61" s="935" t="s">
        <v>216</v>
      </c>
      <c r="G61" s="1295">
        <v>7</v>
      </c>
      <c r="H61" s="935" t="s">
        <v>409</v>
      </c>
      <c r="I61" s="935" t="s">
        <v>410</v>
      </c>
      <c r="J61" s="935">
        <v>40.263968490000003</v>
      </c>
      <c r="K61" s="935">
        <v>-122.2235306</v>
      </c>
      <c r="L61" s="935">
        <v>40.153152210000002</v>
      </c>
      <c r="M61" s="935">
        <v>-122.20237950000001</v>
      </c>
    </row>
    <row r="62" spans="1:13" x14ac:dyDescent="0.35">
      <c r="A62" s="1296">
        <v>26254</v>
      </c>
      <c r="B62" s="1295" t="s">
        <v>242</v>
      </c>
      <c r="C62" s="1295" t="s">
        <v>246</v>
      </c>
      <c r="D62" s="1295">
        <v>7320</v>
      </c>
      <c r="E62" s="1295" t="s">
        <v>206</v>
      </c>
      <c r="F62" s="935" t="s">
        <v>217</v>
      </c>
      <c r="G62" s="1295">
        <v>163</v>
      </c>
      <c r="H62" s="935" t="s">
        <v>410</v>
      </c>
      <c r="I62" s="935" t="s">
        <v>411</v>
      </c>
      <c r="J62" s="935">
        <v>40.153152210000002</v>
      </c>
      <c r="K62" s="935">
        <v>-122.20237950000001</v>
      </c>
      <c r="L62" s="935">
        <v>40.027836569999998</v>
      </c>
      <c r="M62" s="935">
        <v>-122.11920569999999</v>
      </c>
    </row>
    <row r="63" spans="1:13" x14ac:dyDescent="0.35">
      <c r="A63" s="1296">
        <v>26254</v>
      </c>
      <c r="B63" s="1295" t="s">
        <v>242</v>
      </c>
      <c r="C63" s="1295" t="s">
        <v>246</v>
      </c>
      <c r="D63" s="1295">
        <v>7320</v>
      </c>
      <c r="E63" s="1295" t="s">
        <v>206</v>
      </c>
      <c r="F63" s="935" t="s">
        <v>219</v>
      </c>
      <c r="G63" s="1295">
        <v>2</v>
      </c>
      <c r="H63" s="935" t="s">
        <v>411</v>
      </c>
      <c r="I63" s="935" t="s">
        <v>412</v>
      </c>
      <c r="J63" s="935">
        <v>40.027836569999998</v>
      </c>
      <c r="K63" s="935">
        <v>-122.11920569999999</v>
      </c>
      <c r="L63" s="935">
        <v>39.909298579999998</v>
      </c>
      <c r="M63" s="935">
        <v>-122.0918963</v>
      </c>
    </row>
    <row r="64" spans="1:13" x14ac:dyDescent="0.35">
      <c r="A64" s="1296">
        <v>26254</v>
      </c>
      <c r="B64" s="1295" t="s">
        <v>242</v>
      </c>
      <c r="C64" s="1295" t="s">
        <v>246</v>
      </c>
      <c r="D64" s="1295">
        <v>7320</v>
      </c>
      <c r="E64" s="1295" t="s">
        <v>206</v>
      </c>
      <c r="F64" s="935" t="s">
        <v>220</v>
      </c>
      <c r="G64" s="1295">
        <v>-99999</v>
      </c>
      <c r="H64" s="935" t="s">
        <v>412</v>
      </c>
      <c r="I64" s="935" t="s">
        <v>413</v>
      </c>
      <c r="J64" s="935">
        <v>39.909298579999998</v>
      </c>
      <c r="K64" s="935">
        <v>-122.0918963</v>
      </c>
      <c r="L64" s="935">
        <v>39.751173979999997</v>
      </c>
      <c r="M64" s="935">
        <v>-121.9963235</v>
      </c>
    </row>
    <row r="65" spans="1:13" x14ac:dyDescent="0.35">
      <c r="A65" s="1296">
        <v>26254</v>
      </c>
      <c r="B65" s="1295" t="s">
        <v>242</v>
      </c>
      <c r="C65" s="1295" t="s">
        <v>246</v>
      </c>
      <c r="D65" s="1295">
        <v>7320</v>
      </c>
      <c r="E65" s="1295" t="s">
        <v>206</v>
      </c>
      <c r="F65" s="935" t="s">
        <v>221</v>
      </c>
      <c r="G65" s="1295">
        <v>-99999</v>
      </c>
      <c r="H65" s="935" t="s">
        <v>413</v>
      </c>
      <c r="I65" s="935" t="s">
        <v>414</v>
      </c>
      <c r="J65" s="935">
        <v>39.751173979999997</v>
      </c>
      <c r="K65" s="935">
        <v>-121.9963235</v>
      </c>
      <c r="L65" s="935">
        <v>39.629153240000001</v>
      </c>
      <c r="M65" s="935">
        <v>-121.9925059</v>
      </c>
    </row>
    <row r="66" spans="1:13" x14ac:dyDescent="0.35">
      <c r="A66" s="1296">
        <v>26254</v>
      </c>
      <c r="B66" s="1295" t="s">
        <v>242</v>
      </c>
      <c r="C66" s="1295" t="s">
        <v>246</v>
      </c>
      <c r="D66" s="1295">
        <v>7320</v>
      </c>
      <c r="E66" s="1295" t="s">
        <v>206</v>
      </c>
      <c r="F66" s="935" t="s">
        <v>222</v>
      </c>
      <c r="G66" s="1295">
        <v>-99999</v>
      </c>
      <c r="H66" s="935" t="s">
        <v>414</v>
      </c>
      <c r="I66" s="935" t="s">
        <v>415</v>
      </c>
      <c r="J66" s="935">
        <v>39.629153240000001</v>
      </c>
      <c r="K66" s="935">
        <v>-121.9925059</v>
      </c>
      <c r="L66" s="935">
        <v>39.40712284</v>
      </c>
      <c r="M66" s="935">
        <v>-122.00758999999999</v>
      </c>
    </row>
    <row r="67" spans="1:13" x14ac:dyDescent="0.35">
      <c r="A67" s="1296">
        <v>26280</v>
      </c>
      <c r="B67" s="1295" t="s">
        <v>242</v>
      </c>
      <c r="C67" s="1295" t="s">
        <v>246</v>
      </c>
      <c r="D67" s="1295">
        <v>7320</v>
      </c>
      <c r="E67" s="1295" t="s">
        <v>201</v>
      </c>
      <c r="F67" s="935" t="s">
        <v>208</v>
      </c>
      <c r="G67" s="1295">
        <v>43</v>
      </c>
      <c r="H67" s="935" t="s">
        <v>402</v>
      </c>
      <c r="I67" s="935" t="s">
        <v>403</v>
      </c>
      <c r="J67" s="935">
        <v>40.611883210000002</v>
      </c>
      <c r="K67" s="935">
        <v>-122.446135</v>
      </c>
      <c r="L67" s="935">
        <v>40.592799669999998</v>
      </c>
      <c r="M67" s="935">
        <v>-122.3942059</v>
      </c>
    </row>
    <row r="68" spans="1:13" x14ac:dyDescent="0.35">
      <c r="A68" s="1296">
        <v>26280</v>
      </c>
      <c r="B68" s="1295" t="s">
        <v>242</v>
      </c>
      <c r="C68" s="1295" t="s">
        <v>246</v>
      </c>
      <c r="D68" s="1295">
        <v>7320</v>
      </c>
      <c r="E68" s="1295" t="s">
        <v>201</v>
      </c>
      <c r="F68" s="935" t="s">
        <v>209</v>
      </c>
      <c r="G68" s="1295">
        <v>20</v>
      </c>
      <c r="H68" s="935" t="s">
        <v>403</v>
      </c>
      <c r="I68" s="935" t="s">
        <v>404</v>
      </c>
      <c r="J68" s="935">
        <v>40.592799669999998</v>
      </c>
      <c r="K68" s="935">
        <v>-122.3942059</v>
      </c>
      <c r="L68" s="935">
        <v>40.585947769999997</v>
      </c>
      <c r="M68" s="935">
        <v>-122.3683525</v>
      </c>
    </row>
    <row r="69" spans="1:13" x14ac:dyDescent="0.35">
      <c r="A69" s="1296">
        <v>26280</v>
      </c>
      <c r="B69" s="1295" t="s">
        <v>242</v>
      </c>
      <c r="C69" s="1295" t="s">
        <v>246</v>
      </c>
      <c r="D69" s="1295">
        <v>7320</v>
      </c>
      <c r="E69" s="1295" t="s">
        <v>201</v>
      </c>
      <c r="F69" s="935" t="s">
        <v>211</v>
      </c>
      <c r="G69" s="1295">
        <v>52</v>
      </c>
      <c r="H69" s="935" t="s">
        <v>404</v>
      </c>
      <c r="I69" s="935" t="s">
        <v>405</v>
      </c>
      <c r="J69" s="935">
        <v>40.585947769999997</v>
      </c>
      <c r="K69" s="935">
        <v>-122.3683525</v>
      </c>
      <c r="L69" s="935">
        <v>40.472049499999997</v>
      </c>
      <c r="M69" s="935">
        <v>-122.29453460000001</v>
      </c>
    </row>
    <row r="70" spans="1:13" x14ac:dyDescent="0.35">
      <c r="A70" s="1296">
        <v>26280</v>
      </c>
      <c r="B70" s="1295" t="s">
        <v>242</v>
      </c>
      <c r="C70" s="1295" t="s">
        <v>246</v>
      </c>
      <c r="D70" s="1295">
        <v>7320</v>
      </c>
      <c r="E70" s="1295" t="s">
        <v>201</v>
      </c>
      <c r="F70" s="935" t="s">
        <v>212</v>
      </c>
      <c r="G70" s="1295">
        <v>64</v>
      </c>
      <c r="H70" s="935" t="s">
        <v>405</v>
      </c>
      <c r="I70" s="935" t="s">
        <v>406</v>
      </c>
      <c r="J70" s="935">
        <v>40.472049499999997</v>
      </c>
      <c r="K70" s="935">
        <v>-122.29453460000001</v>
      </c>
      <c r="L70" s="935">
        <v>40.417416330000002</v>
      </c>
      <c r="M70" s="935">
        <v>-122.19395729999999</v>
      </c>
    </row>
    <row r="71" spans="1:13" x14ac:dyDescent="0.35">
      <c r="A71" s="1296">
        <v>26280</v>
      </c>
      <c r="B71" s="1295" t="s">
        <v>242</v>
      </c>
      <c r="C71" s="1295" t="s">
        <v>246</v>
      </c>
      <c r="D71" s="1295">
        <v>7320</v>
      </c>
      <c r="E71" s="1295" t="s">
        <v>201</v>
      </c>
      <c r="F71" s="935" t="s">
        <v>213</v>
      </c>
      <c r="G71" s="1295">
        <v>3</v>
      </c>
      <c r="H71" s="935" t="s">
        <v>406</v>
      </c>
      <c r="I71" s="935" t="s">
        <v>407</v>
      </c>
      <c r="J71" s="935">
        <v>40.417416330000002</v>
      </c>
      <c r="K71" s="935">
        <v>-122.19395729999999</v>
      </c>
      <c r="L71" s="935">
        <v>40.355137560000003</v>
      </c>
      <c r="M71" s="935">
        <v>-122.17595660000001</v>
      </c>
    </row>
    <row r="72" spans="1:13" x14ac:dyDescent="0.35">
      <c r="A72" s="1296">
        <v>26280</v>
      </c>
      <c r="B72" s="1295" t="s">
        <v>242</v>
      </c>
      <c r="C72" s="1295" t="s">
        <v>246</v>
      </c>
      <c r="D72" s="1295">
        <v>7320</v>
      </c>
      <c r="E72" s="1295" t="s">
        <v>201</v>
      </c>
      <c r="F72" s="935" t="s">
        <v>214</v>
      </c>
      <c r="G72" s="1295">
        <v>0</v>
      </c>
      <c r="H72" s="935" t="s">
        <v>407</v>
      </c>
      <c r="I72" s="935" t="s">
        <v>408</v>
      </c>
      <c r="J72" s="935">
        <v>40.355137560000003</v>
      </c>
      <c r="K72" s="935">
        <v>-122.17595660000001</v>
      </c>
      <c r="L72" s="935">
        <v>40.316984869999999</v>
      </c>
      <c r="M72" s="935">
        <v>-122.1896581</v>
      </c>
    </row>
    <row r="73" spans="1:13" x14ac:dyDescent="0.35">
      <c r="A73" s="1296">
        <v>26280</v>
      </c>
      <c r="B73" s="1295" t="s">
        <v>242</v>
      </c>
      <c r="C73" s="1295" t="s">
        <v>246</v>
      </c>
      <c r="D73" s="1295">
        <v>7320</v>
      </c>
      <c r="E73" s="1295" t="s">
        <v>201</v>
      </c>
      <c r="F73" s="935" t="s">
        <v>215</v>
      </c>
      <c r="G73" s="1295">
        <v>0</v>
      </c>
      <c r="H73" s="935" t="s">
        <v>408</v>
      </c>
      <c r="I73" s="935" t="s">
        <v>409</v>
      </c>
      <c r="J73" s="935">
        <v>40.316984869999999</v>
      </c>
      <c r="K73" s="935">
        <v>-122.1896581</v>
      </c>
      <c r="L73" s="935">
        <v>40.263968490000003</v>
      </c>
      <c r="M73" s="935">
        <v>-122.2235306</v>
      </c>
    </row>
    <row r="74" spans="1:13" x14ac:dyDescent="0.35">
      <c r="A74" s="1296">
        <v>26280</v>
      </c>
      <c r="B74" s="1295" t="s">
        <v>242</v>
      </c>
      <c r="C74" s="1295" t="s">
        <v>246</v>
      </c>
      <c r="D74" s="1295">
        <v>7320</v>
      </c>
      <c r="E74" s="1295" t="s">
        <v>201</v>
      </c>
      <c r="F74" s="935" t="s">
        <v>216</v>
      </c>
      <c r="G74" s="1295">
        <v>15</v>
      </c>
      <c r="H74" s="935" t="s">
        <v>409</v>
      </c>
      <c r="I74" s="935" t="s">
        <v>410</v>
      </c>
      <c r="J74" s="935">
        <v>40.263968490000003</v>
      </c>
      <c r="K74" s="935">
        <v>-122.2235306</v>
      </c>
      <c r="L74" s="935">
        <v>40.153152210000002</v>
      </c>
      <c r="M74" s="935">
        <v>-122.20237950000001</v>
      </c>
    </row>
    <row r="75" spans="1:13" x14ac:dyDescent="0.35">
      <c r="A75" s="1296">
        <v>26280</v>
      </c>
      <c r="B75" s="1295" t="s">
        <v>242</v>
      </c>
      <c r="C75" s="1295" t="s">
        <v>246</v>
      </c>
      <c r="D75" s="1295">
        <v>7320</v>
      </c>
      <c r="E75" s="1295" t="s">
        <v>201</v>
      </c>
      <c r="F75" s="935" t="s">
        <v>217</v>
      </c>
      <c r="G75" s="1295">
        <v>62</v>
      </c>
      <c r="H75" s="935" t="s">
        <v>410</v>
      </c>
      <c r="I75" s="935" t="s">
        <v>411</v>
      </c>
      <c r="J75" s="935">
        <v>40.153152210000002</v>
      </c>
      <c r="K75" s="935">
        <v>-122.20237950000001</v>
      </c>
      <c r="L75" s="935">
        <v>40.027836569999998</v>
      </c>
      <c r="M75" s="935">
        <v>-122.11920569999999</v>
      </c>
    </row>
    <row r="76" spans="1:13" x14ac:dyDescent="0.35">
      <c r="A76" s="1296">
        <v>26280</v>
      </c>
      <c r="B76" s="1295" t="s">
        <v>242</v>
      </c>
      <c r="C76" s="1295" t="s">
        <v>246</v>
      </c>
      <c r="D76" s="1295">
        <v>7320</v>
      </c>
      <c r="E76" s="1295" t="s">
        <v>201</v>
      </c>
      <c r="F76" s="935" t="s">
        <v>219</v>
      </c>
      <c r="G76" s="1295">
        <v>34</v>
      </c>
      <c r="H76" s="935" t="s">
        <v>411</v>
      </c>
      <c r="I76" s="935" t="s">
        <v>412</v>
      </c>
      <c r="J76" s="935">
        <v>40.027836569999998</v>
      </c>
      <c r="K76" s="935">
        <v>-122.11920569999999</v>
      </c>
      <c r="L76" s="935">
        <v>39.909298579999998</v>
      </c>
      <c r="M76" s="935">
        <v>-122.0918963</v>
      </c>
    </row>
    <row r="77" spans="1:13" x14ac:dyDescent="0.35">
      <c r="A77" s="1296">
        <v>26280</v>
      </c>
      <c r="B77" s="1295" t="s">
        <v>242</v>
      </c>
      <c r="C77" s="1295" t="s">
        <v>246</v>
      </c>
      <c r="D77" s="1295">
        <v>7320</v>
      </c>
      <c r="E77" s="1295" t="s">
        <v>201</v>
      </c>
      <c r="F77" s="935" t="s">
        <v>220</v>
      </c>
      <c r="G77" s="1295">
        <v>-99999</v>
      </c>
      <c r="H77" s="935" t="s">
        <v>412</v>
      </c>
      <c r="I77" s="935" t="s">
        <v>413</v>
      </c>
      <c r="J77" s="935">
        <v>39.909298579999998</v>
      </c>
      <c r="K77" s="935">
        <v>-122.0918963</v>
      </c>
      <c r="L77" s="935">
        <v>39.751173979999997</v>
      </c>
      <c r="M77" s="935">
        <v>-121.9963235</v>
      </c>
    </row>
    <row r="78" spans="1:13" x14ac:dyDescent="0.35">
      <c r="A78" s="1296">
        <v>26280</v>
      </c>
      <c r="B78" s="1295" t="s">
        <v>242</v>
      </c>
      <c r="C78" s="1295" t="s">
        <v>246</v>
      </c>
      <c r="D78" s="1295">
        <v>7320</v>
      </c>
      <c r="E78" s="1295" t="s">
        <v>201</v>
      </c>
      <c r="F78" s="935" t="s">
        <v>221</v>
      </c>
      <c r="G78" s="1295">
        <v>-99999</v>
      </c>
      <c r="H78" s="935" t="s">
        <v>413</v>
      </c>
      <c r="I78" s="935" t="s">
        <v>414</v>
      </c>
      <c r="J78" s="935">
        <v>39.751173979999997</v>
      </c>
      <c r="K78" s="935">
        <v>-121.9963235</v>
      </c>
      <c r="L78" s="935">
        <v>39.629153240000001</v>
      </c>
      <c r="M78" s="935">
        <v>-121.9925059</v>
      </c>
    </row>
    <row r="79" spans="1:13" ht="15" thickBot="1" x14ac:dyDescent="0.4">
      <c r="A79" s="1309">
        <v>26280</v>
      </c>
      <c r="B79" s="1313" t="s">
        <v>242</v>
      </c>
      <c r="C79" s="1313" t="s">
        <v>246</v>
      </c>
      <c r="D79" s="1313">
        <v>7320</v>
      </c>
      <c r="E79" s="1313" t="s">
        <v>201</v>
      </c>
      <c r="F79" s="1312" t="s">
        <v>222</v>
      </c>
      <c r="G79" s="1313">
        <v>-99999</v>
      </c>
      <c r="H79" s="1312" t="s">
        <v>414</v>
      </c>
      <c r="I79" s="1312" t="s">
        <v>415</v>
      </c>
      <c r="J79" s="1312">
        <v>39.629153240000001</v>
      </c>
      <c r="K79" s="1312">
        <v>-121.9925059</v>
      </c>
      <c r="L79" s="1312">
        <v>39.40712284</v>
      </c>
      <c r="M79" s="1312">
        <v>-122.00758999999999</v>
      </c>
    </row>
    <row r="80" spans="1:13" ht="15" thickTop="1" x14ac:dyDescent="0.35">
      <c r="A80" s="1296">
        <v>26603</v>
      </c>
      <c r="B80" s="1295" t="s">
        <v>242</v>
      </c>
      <c r="C80" s="1295" t="s">
        <v>246</v>
      </c>
      <c r="D80" s="1295">
        <v>6040</v>
      </c>
      <c r="E80" s="1295" t="s">
        <v>206</v>
      </c>
      <c r="F80" s="935" t="s">
        <v>208</v>
      </c>
      <c r="G80" s="1295">
        <v>0</v>
      </c>
      <c r="H80" s="935" t="s">
        <v>402</v>
      </c>
      <c r="I80" s="935" t="s">
        <v>403</v>
      </c>
      <c r="J80" s="935">
        <v>40.611883210000002</v>
      </c>
      <c r="K80" s="935">
        <v>-122.446135</v>
      </c>
      <c r="L80" s="935">
        <v>40.592799669999998</v>
      </c>
      <c r="M80" s="935">
        <v>-122.3942059</v>
      </c>
    </row>
    <row r="81" spans="1:13" x14ac:dyDescent="0.35">
      <c r="A81" s="1296">
        <v>26603</v>
      </c>
      <c r="B81" s="1295" t="s">
        <v>242</v>
      </c>
      <c r="C81" s="1295" t="s">
        <v>246</v>
      </c>
      <c r="D81" s="1295">
        <v>6040</v>
      </c>
      <c r="E81" s="1295" t="s">
        <v>206</v>
      </c>
      <c r="F81" s="935" t="s">
        <v>209</v>
      </c>
      <c r="G81" s="1295">
        <v>30</v>
      </c>
      <c r="H81" s="935" t="s">
        <v>403</v>
      </c>
      <c r="I81" s="935" t="s">
        <v>404</v>
      </c>
      <c r="J81" s="935">
        <v>40.592799669999998</v>
      </c>
      <c r="K81" s="935">
        <v>-122.3942059</v>
      </c>
      <c r="L81" s="935">
        <v>40.585947769999997</v>
      </c>
      <c r="M81" s="935">
        <v>-122.3683525</v>
      </c>
    </row>
    <row r="82" spans="1:13" x14ac:dyDescent="0.35">
      <c r="A82" s="1296">
        <v>26603</v>
      </c>
      <c r="B82" s="1295" t="s">
        <v>242</v>
      </c>
      <c r="C82" s="1295" t="s">
        <v>246</v>
      </c>
      <c r="D82" s="1295">
        <v>6040</v>
      </c>
      <c r="E82" s="1295" t="s">
        <v>206</v>
      </c>
      <c r="F82" s="935" t="s">
        <v>211</v>
      </c>
      <c r="G82" s="1295">
        <v>54</v>
      </c>
      <c r="H82" s="935" t="s">
        <v>404</v>
      </c>
      <c r="I82" s="935" t="s">
        <v>405</v>
      </c>
      <c r="J82" s="935">
        <v>40.585947769999997</v>
      </c>
      <c r="K82" s="935">
        <v>-122.3683525</v>
      </c>
      <c r="L82" s="935">
        <v>40.472049499999997</v>
      </c>
      <c r="M82" s="935">
        <v>-122.29453460000001</v>
      </c>
    </row>
    <row r="83" spans="1:13" x14ac:dyDescent="0.35">
      <c r="A83" s="1296">
        <v>26603</v>
      </c>
      <c r="B83" s="1295" t="s">
        <v>242</v>
      </c>
      <c r="C83" s="1295" t="s">
        <v>246</v>
      </c>
      <c r="D83" s="1295">
        <v>6040</v>
      </c>
      <c r="E83" s="1295" t="s">
        <v>206</v>
      </c>
      <c r="F83" s="935" t="s">
        <v>212</v>
      </c>
      <c r="G83" s="1295">
        <v>72</v>
      </c>
      <c r="H83" s="935" t="s">
        <v>405</v>
      </c>
      <c r="I83" s="935" t="s">
        <v>406</v>
      </c>
      <c r="J83" s="935">
        <v>40.472049499999997</v>
      </c>
      <c r="K83" s="935">
        <v>-122.29453460000001</v>
      </c>
      <c r="L83" s="935">
        <v>40.417416330000002</v>
      </c>
      <c r="M83" s="935">
        <v>-122.19395729999999</v>
      </c>
    </row>
    <row r="84" spans="1:13" x14ac:dyDescent="0.35">
      <c r="A84" s="1296">
        <v>26603</v>
      </c>
      <c r="B84" s="1295" t="s">
        <v>242</v>
      </c>
      <c r="C84" s="1295" t="s">
        <v>246</v>
      </c>
      <c r="D84" s="1295">
        <v>6040</v>
      </c>
      <c r="E84" s="1295" t="s">
        <v>206</v>
      </c>
      <c r="F84" s="935" t="s">
        <v>213</v>
      </c>
      <c r="G84" s="1295">
        <v>30</v>
      </c>
      <c r="H84" s="935" t="s">
        <v>406</v>
      </c>
      <c r="I84" s="935" t="s">
        <v>407</v>
      </c>
      <c r="J84" s="935">
        <v>40.417416330000002</v>
      </c>
      <c r="K84" s="935">
        <v>-122.19395729999999</v>
      </c>
      <c r="L84" s="935">
        <v>40.355137560000003</v>
      </c>
      <c r="M84" s="935">
        <v>-122.17595660000001</v>
      </c>
    </row>
    <row r="85" spans="1:13" x14ac:dyDescent="0.35">
      <c r="A85" s="1296">
        <v>26603</v>
      </c>
      <c r="B85" s="1295" t="s">
        <v>242</v>
      </c>
      <c r="C85" s="1295" t="s">
        <v>246</v>
      </c>
      <c r="D85" s="1295">
        <v>6040</v>
      </c>
      <c r="E85" s="1295" t="s">
        <v>206</v>
      </c>
      <c r="F85" s="935" t="s">
        <v>214</v>
      </c>
      <c r="G85" s="1295">
        <v>44</v>
      </c>
      <c r="H85" s="935" t="s">
        <v>407</v>
      </c>
      <c r="I85" s="935" t="s">
        <v>408</v>
      </c>
      <c r="J85" s="935">
        <v>40.355137560000003</v>
      </c>
      <c r="K85" s="935">
        <v>-122.17595660000001</v>
      </c>
      <c r="L85" s="935">
        <v>40.316984869999999</v>
      </c>
      <c r="M85" s="935">
        <v>-122.1896581</v>
      </c>
    </row>
    <row r="86" spans="1:13" x14ac:dyDescent="0.35">
      <c r="A86" s="1296">
        <v>26603</v>
      </c>
      <c r="B86" s="1295" t="s">
        <v>242</v>
      </c>
      <c r="C86" s="1295" t="s">
        <v>246</v>
      </c>
      <c r="D86" s="1295">
        <v>6040</v>
      </c>
      <c r="E86" s="1295" t="s">
        <v>206</v>
      </c>
      <c r="F86" s="935" t="s">
        <v>215</v>
      </c>
      <c r="G86" s="1295">
        <v>33</v>
      </c>
      <c r="H86" s="935" t="s">
        <v>408</v>
      </c>
      <c r="I86" s="935" t="s">
        <v>409</v>
      </c>
      <c r="J86" s="935">
        <v>40.316984869999999</v>
      </c>
      <c r="K86" s="935">
        <v>-122.1896581</v>
      </c>
      <c r="L86" s="935">
        <v>40.263968490000003</v>
      </c>
      <c r="M86" s="935">
        <v>-122.2235306</v>
      </c>
    </row>
    <row r="87" spans="1:13" x14ac:dyDescent="0.35">
      <c r="A87" s="1296">
        <v>26603</v>
      </c>
      <c r="B87" s="1295" t="s">
        <v>242</v>
      </c>
      <c r="C87" s="1295" t="s">
        <v>246</v>
      </c>
      <c r="D87" s="1295">
        <v>6040</v>
      </c>
      <c r="E87" s="1295" t="s">
        <v>206</v>
      </c>
      <c r="F87" s="935" t="s">
        <v>216</v>
      </c>
      <c r="G87" s="1295">
        <v>87</v>
      </c>
      <c r="H87" s="935" t="s">
        <v>409</v>
      </c>
      <c r="I87" s="935" t="s">
        <v>410</v>
      </c>
      <c r="J87" s="935">
        <v>40.263968490000003</v>
      </c>
      <c r="K87" s="935">
        <v>-122.2235306</v>
      </c>
      <c r="L87" s="935">
        <v>40.153152210000002</v>
      </c>
      <c r="M87" s="935">
        <v>-122.20237950000001</v>
      </c>
    </row>
    <row r="88" spans="1:13" x14ac:dyDescent="0.35">
      <c r="A88" s="1296">
        <v>26603</v>
      </c>
      <c r="B88" s="1295" t="s">
        <v>242</v>
      </c>
      <c r="C88" s="1295" t="s">
        <v>246</v>
      </c>
      <c r="D88" s="1295">
        <v>6040</v>
      </c>
      <c r="E88" s="1295" t="s">
        <v>206</v>
      </c>
      <c r="F88" s="935" t="s">
        <v>217</v>
      </c>
      <c r="G88" s="1295">
        <v>151</v>
      </c>
      <c r="H88" s="935" t="s">
        <v>410</v>
      </c>
      <c r="I88" s="935" t="s">
        <v>411</v>
      </c>
      <c r="J88" s="935">
        <v>40.153152210000002</v>
      </c>
      <c r="K88" s="935">
        <v>-122.20237950000001</v>
      </c>
      <c r="L88" s="935">
        <v>40.027836569999998</v>
      </c>
      <c r="M88" s="935">
        <v>-122.11920569999999</v>
      </c>
    </row>
    <row r="89" spans="1:13" x14ac:dyDescent="0.35">
      <c r="A89" s="1296">
        <v>26603</v>
      </c>
      <c r="B89" s="1295" t="s">
        <v>242</v>
      </c>
      <c r="C89" s="1295" t="s">
        <v>246</v>
      </c>
      <c r="D89" s="1295">
        <v>6040</v>
      </c>
      <c r="E89" s="1295" t="s">
        <v>206</v>
      </c>
      <c r="F89" s="935" t="s">
        <v>219</v>
      </c>
      <c r="G89" s="1295">
        <v>50</v>
      </c>
      <c r="H89" s="935" t="s">
        <v>411</v>
      </c>
      <c r="I89" s="935" t="s">
        <v>412</v>
      </c>
      <c r="J89" s="935">
        <v>40.027836569999998</v>
      </c>
      <c r="K89" s="935">
        <v>-122.11920569999999</v>
      </c>
      <c r="L89" s="935">
        <v>39.909298579999998</v>
      </c>
      <c r="M89" s="935">
        <v>-122.0918963</v>
      </c>
    </row>
    <row r="90" spans="1:13" x14ac:dyDescent="0.35">
      <c r="A90" s="1296">
        <v>26603</v>
      </c>
      <c r="B90" s="1295" t="s">
        <v>242</v>
      </c>
      <c r="C90" s="1295" t="s">
        <v>246</v>
      </c>
      <c r="D90" s="1295">
        <v>6040</v>
      </c>
      <c r="E90" s="1295" t="s">
        <v>206</v>
      </c>
      <c r="F90" s="935" t="s">
        <v>220</v>
      </c>
      <c r="G90" s="1295">
        <v>-99999</v>
      </c>
      <c r="H90" s="935" t="s">
        <v>412</v>
      </c>
      <c r="I90" s="935" t="s">
        <v>413</v>
      </c>
      <c r="J90" s="935">
        <v>39.909298579999998</v>
      </c>
      <c r="K90" s="935">
        <v>-122.0918963</v>
      </c>
      <c r="L90" s="935">
        <v>39.751173979999997</v>
      </c>
      <c r="M90" s="935">
        <v>-121.9963235</v>
      </c>
    </row>
    <row r="91" spans="1:13" x14ac:dyDescent="0.35">
      <c r="A91" s="1296">
        <v>26603</v>
      </c>
      <c r="B91" s="1295" t="s">
        <v>242</v>
      </c>
      <c r="C91" s="1295" t="s">
        <v>246</v>
      </c>
      <c r="D91" s="1295">
        <v>6040</v>
      </c>
      <c r="E91" s="1295" t="s">
        <v>206</v>
      </c>
      <c r="F91" s="935" t="s">
        <v>221</v>
      </c>
      <c r="G91" s="1295">
        <v>-99999</v>
      </c>
      <c r="H91" s="935" t="s">
        <v>413</v>
      </c>
      <c r="I91" s="935" t="s">
        <v>414</v>
      </c>
      <c r="J91" s="935">
        <v>39.751173979999997</v>
      </c>
      <c r="K91" s="935">
        <v>-121.9963235</v>
      </c>
      <c r="L91" s="935">
        <v>39.629153240000001</v>
      </c>
      <c r="M91" s="935">
        <v>-121.9925059</v>
      </c>
    </row>
    <row r="92" spans="1:13" x14ac:dyDescent="0.35">
      <c r="A92" s="1296">
        <v>26603</v>
      </c>
      <c r="B92" s="1295" t="s">
        <v>242</v>
      </c>
      <c r="C92" s="1295" t="s">
        <v>246</v>
      </c>
      <c r="D92" s="1295">
        <v>6040</v>
      </c>
      <c r="E92" s="1295" t="s">
        <v>206</v>
      </c>
      <c r="F92" s="935" t="s">
        <v>222</v>
      </c>
      <c r="G92" s="1295">
        <v>-99999</v>
      </c>
      <c r="H92" s="935" t="s">
        <v>414</v>
      </c>
      <c r="I92" s="935" t="s">
        <v>415</v>
      </c>
      <c r="J92" s="935">
        <v>39.629153240000001</v>
      </c>
      <c r="K92" s="935">
        <v>-121.9925059</v>
      </c>
      <c r="L92" s="935">
        <v>39.40712284</v>
      </c>
      <c r="M92" s="935">
        <v>-122.00758999999999</v>
      </c>
    </row>
    <row r="93" spans="1:13" x14ac:dyDescent="0.35">
      <c r="A93" s="1296">
        <v>26641</v>
      </c>
      <c r="B93" s="1295" t="s">
        <v>242</v>
      </c>
      <c r="C93" s="1295" t="s">
        <v>246</v>
      </c>
      <c r="D93" s="1295">
        <v>8620</v>
      </c>
      <c r="E93" s="1295" t="s">
        <v>201</v>
      </c>
      <c r="F93" s="935" t="s">
        <v>208</v>
      </c>
      <c r="G93" s="1295">
        <v>48</v>
      </c>
      <c r="H93" s="935" t="s">
        <v>402</v>
      </c>
      <c r="I93" s="935" t="s">
        <v>403</v>
      </c>
      <c r="J93" s="935">
        <v>40.611883210000002</v>
      </c>
      <c r="K93" s="935">
        <v>-122.446135</v>
      </c>
      <c r="L93" s="935">
        <v>40.592799669999998</v>
      </c>
      <c r="M93" s="935">
        <v>-122.3942059</v>
      </c>
    </row>
    <row r="94" spans="1:13" x14ac:dyDescent="0.35">
      <c r="A94" s="1296">
        <v>26641</v>
      </c>
      <c r="B94" s="1295" t="s">
        <v>242</v>
      </c>
      <c r="C94" s="1295" t="s">
        <v>246</v>
      </c>
      <c r="D94" s="1295">
        <v>8620</v>
      </c>
      <c r="E94" s="1295" t="s">
        <v>201</v>
      </c>
      <c r="F94" s="935" t="s">
        <v>209</v>
      </c>
      <c r="G94" s="1295">
        <v>0</v>
      </c>
      <c r="H94" s="935" t="s">
        <v>403</v>
      </c>
      <c r="I94" s="935" t="s">
        <v>404</v>
      </c>
      <c r="J94" s="935">
        <v>40.592799669999998</v>
      </c>
      <c r="K94" s="935">
        <v>-122.3942059</v>
      </c>
      <c r="L94" s="935">
        <v>40.585947769999997</v>
      </c>
      <c r="M94" s="935">
        <v>-122.3683525</v>
      </c>
    </row>
    <row r="95" spans="1:13" x14ac:dyDescent="0.35">
      <c r="A95" s="1296">
        <v>26641</v>
      </c>
      <c r="B95" s="1295" t="s">
        <v>242</v>
      </c>
      <c r="C95" s="1295" t="s">
        <v>246</v>
      </c>
      <c r="D95" s="1295">
        <v>8620</v>
      </c>
      <c r="E95" s="1295" t="s">
        <v>201</v>
      </c>
      <c r="F95" s="935" t="s">
        <v>211</v>
      </c>
      <c r="G95" s="1295">
        <v>53</v>
      </c>
      <c r="H95" s="935" t="s">
        <v>404</v>
      </c>
      <c r="I95" s="935" t="s">
        <v>405</v>
      </c>
      <c r="J95" s="935">
        <v>40.585947769999997</v>
      </c>
      <c r="K95" s="935">
        <v>-122.3683525</v>
      </c>
      <c r="L95" s="935">
        <v>40.472049499999997</v>
      </c>
      <c r="M95" s="935">
        <v>-122.29453460000001</v>
      </c>
    </row>
    <row r="96" spans="1:13" x14ac:dyDescent="0.35">
      <c r="A96" s="1296">
        <v>26641</v>
      </c>
      <c r="B96" s="1295" t="s">
        <v>242</v>
      </c>
      <c r="C96" s="1295" t="s">
        <v>246</v>
      </c>
      <c r="D96" s="1295">
        <v>8620</v>
      </c>
      <c r="E96" s="1295" t="s">
        <v>201</v>
      </c>
      <c r="F96" s="935" t="s">
        <v>212</v>
      </c>
      <c r="G96" s="1295">
        <v>35</v>
      </c>
      <c r="H96" s="935" t="s">
        <v>405</v>
      </c>
      <c r="I96" s="935" t="s">
        <v>406</v>
      </c>
      <c r="J96" s="935">
        <v>40.472049499999997</v>
      </c>
      <c r="K96" s="935">
        <v>-122.29453460000001</v>
      </c>
      <c r="L96" s="935">
        <v>40.417416330000002</v>
      </c>
      <c r="M96" s="935">
        <v>-122.19395729999999</v>
      </c>
    </row>
    <row r="97" spans="1:13" x14ac:dyDescent="0.35">
      <c r="A97" s="1296">
        <v>26641</v>
      </c>
      <c r="B97" s="1295" t="s">
        <v>242</v>
      </c>
      <c r="C97" s="1295" t="s">
        <v>246</v>
      </c>
      <c r="D97" s="1295">
        <v>8620</v>
      </c>
      <c r="E97" s="1295" t="s">
        <v>201</v>
      </c>
      <c r="F97" s="935" t="s">
        <v>213</v>
      </c>
      <c r="G97" s="1295">
        <v>3</v>
      </c>
      <c r="H97" s="935" t="s">
        <v>406</v>
      </c>
      <c r="I97" s="935" t="s">
        <v>407</v>
      </c>
      <c r="J97" s="935">
        <v>40.417416330000002</v>
      </c>
      <c r="K97" s="935">
        <v>-122.19395729999999</v>
      </c>
      <c r="L97" s="935">
        <v>40.355137560000003</v>
      </c>
      <c r="M97" s="935">
        <v>-122.17595660000001</v>
      </c>
    </row>
    <row r="98" spans="1:13" x14ac:dyDescent="0.35">
      <c r="A98" s="1296">
        <v>26641</v>
      </c>
      <c r="B98" s="1295" t="s">
        <v>242</v>
      </c>
      <c r="C98" s="1295" t="s">
        <v>246</v>
      </c>
      <c r="D98" s="1295">
        <v>8620</v>
      </c>
      <c r="E98" s="1295" t="s">
        <v>201</v>
      </c>
      <c r="F98" s="935" t="s">
        <v>214</v>
      </c>
      <c r="G98" s="1295">
        <v>0</v>
      </c>
      <c r="H98" s="935" t="s">
        <v>407</v>
      </c>
      <c r="I98" s="935" t="s">
        <v>408</v>
      </c>
      <c r="J98" s="935">
        <v>40.355137560000003</v>
      </c>
      <c r="K98" s="935">
        <v>-122.17595660000001</v>
      </c>
      <c r="L98" s="935">
        <v>40.316984869999999</v>
      </c>
      <c r="M98" s="935">
        <v>-122.1896581</v>
      </c>
    </row>
    <row r="99" spans="1:13" x14ac:dyDescent="0.35">
      <c r="A99" s="1296">
        <v>26641</v>
      </c>
      <c r="B99" s="1295" t="s">
        <v>242</v>
      </c>
      <c r="C99" s="1295" t="s">
        <v>246</v>
      </c>
      <c r="D99" s="1295">
        <v>8620</v>
      </c>
      <c r="E99" s="1295" t="s">
        <v>201</v>
      </c>
      <c r="F99" s="935" t="s">
        <v>215</v>
      </c>
      <c r="G99" s="1295">
        <v>39</v>
      </c>
      <c r="H99" s="935" t="s">
        <v>408</v>
      </c>
      <c r="I99" s="935" t="s">
        <v>409</v>
      </c>
      <c r="J99" s="935">
        <v>40.316984869999999</v>
      </c>
      <c r="K99" s="935">
        <v>-122.1896581</v>
      </c>
      <c r="L99" s="935">
        <v>40.263968490000003</v>
      </c>
      <c r="M99" s="935">
        <v>-122.2235306</v>
      </c>
    </row>
    <row r="100" spans="1:13" x14ac:dyDescent="0.35">
      <c r="A100" s="1296">
        <v>26641</v>
      </c>
      <c r="B100" s="1295" t="s">
        <v>242</v>
      </c>
      <c r="C100" s="1295" t="s">
        <v>246</v>
      </c>
      <c r="D100" s="1295">
        <v>8620</v>
      </c>
      <c r="E100" s="1295" t="s">
        <v>201</v>
      </c>
      <c r="F100" s="935" t="s">
        <v>216</v>
      </c>
      <c r="G100" s="1295">
        <v>27</v>
      </c>
      <c r="H100" s="935" t="s">
        <v>409</v>
      </c>
      <c r="I100" s="935" t="s">
        <v>410</v>
      </c>
      <c r="J100" s="935">
        <v>40.263968490000003</v>
      </c>
      <c r="K100" s="935">
        <v>-122.2235306</v>
      </c>
      <c r="L100" s="935">
        <v>40.153152210000002</v>
      </c>
      <c r="M100" s="935">
        <v>-122.20237950000001</v>
      </c>
    </row>
    <row r="101" spans="1:13" x14ac:dyDescent="0.35">
      <c r="A101" s="1296">
        <v>26641</v>
      </c>
      <c r="B101" s="1295" t="s">
        <v>242</v>
      </c>
      <c r="C101" s="1295" t="s">
        <v>246</v>
      </c>
      <c r="D101" s="1295">
        <v>8620</v>
      </c>
      <c r="E101" s="1295" t="s">
        <v>201</v>
      </c>
      <c r="F101" s="935" t="s">
        <v>217</v>
      </c>
      <c r="G101" s="1295">
        <v>53</v>
      </c>
      <c r="H101" s="935" t="s">
        <v>410</v>
      </c>
      <c r="I101" s="935" t="s">
        <v>411</v>
      </c>
      <c r="J101" s="935">
        <v>40.153152210000002</v>
      </c>
      <c r="K101" s="935">
        <v>-122.20237950000001</v>
      </c>
      <c r="L101" s="935">
        <v>40.027836569999998</v>
      </c>
      <c r="M101" s="935">
        <v>-122.11920569999999</v>
      </c>
    </row>
    <row r="102" spans="1:13" x14ac:dyDescent="0.35">
      <c r="A102" s="1296">
        <v>26641</v>
      </c>
      <c r="B102" s="1295" t="s">
        <v>242</v>
      </c>
      <c r="C102" s="1295" t="s">
        <v>246</v>
      </c>
      <c r="D102" s="1295">
        <v>8620</v>
      </c>
      <c r="E102" s="1295" t="s">
        <v>201</v>
      </c>
      <c r="F102" s="935" t="s">
        <v>219</v>
      </c>
      <c r="G102" s="1295">
        <v>12</v>
      </c>
      <c r="H102" s="935" t="s">
        <v>411</v>
      </c>
      <c r="I102" s="935" t="s">
        <v>412</v>
      </c>
      <c r="J102" s="935">
        <v>40.027836569999998</v>
      </c>
      <c r="K102" s="935">
        <v>-122.11920569999999</v>
      </c>
      <c r="L102" s="935">
        <v>39.909298579999998</v>
      </c>
      <c r="M102" s="935">
        <v>-122.0918963</v>
      </c>
    </row>
    <row r="103" spans="1:13" x14ac:dyDescent="0.35">
      <c r="A103" s="1296">
        <v>26641</v>
      </c>
      <c r="B103" s="1295" t="s">
        <v>242</v>
      </c>
      <c r="C103" s="1295" t="s">
        <v>246</v>
      </c>
      <c r="D103" s="1295">
        <v>8620</v>
      </c>
      <c r="E103" s="1295" t="s">
        <v>201</v>
      </c>
      <c r="F103" s="935" t="s">
        <v>220</v>
      </c>
      <c r="G103" s="1295">
        <v>-99999</v>
      </c>
      <c r="H103" s="935" t="s">
        <v>412</v>
      </c>
      <c r="I103" s="935" t="s">
        <v>413</v>
      </c>
      <c r="J103" s="935">
        <v>39.909298579999998</v>
      </c>
      <c r="K103" s="935">
        <v>-122.0918963</v>
      </c>
      <c r="L103" s="935">
        <v>39.751173979999997</v>
      </c>
      <c r="M103" s="935">
        <v>-121.9963235</v>
      </c>
    </row>
    <row r="104" spans="1:13" x14ac:dyDescent="0.35">
      <c r="A104" s="1296">
        <v>26641</v>
      </c>
      <c r="B104" s="1295" t="s">
        <v>242</v>
      </c>
      <c r="C104" s="1295" t="s">
        <v>246</v>
      </c>
      <c r="D104" s="1295">
        <v>8620</v>
      </c>
      <c r="E104" s="1295" t="s">
        <v>201</v>
      </c>
      <c r="F104" s="935" t="s">
        <v>221</v>
      </c>
      <c r="G104" s="1295">
        <v>-99999</v>
      </c>
      <c r="H104" s="935" t="s">
        <v>413</v>
      </c>
      <c r="I104" s="935" t="s">
        <v>414</v>
      </c>
      <c r="J104" s="935">
        <v>39.751173979999997</v>
      </c>
      <c r="K104" s="935">
        <v>-121.9963235</v>
      </c>
      <c r="L104" s="935">
        <v>39.629153240000001</v>
      </c>
      <c r="M104" s="935">
        <v>-121.9925059</v>
      </c>
    </row>
    <row r="105" spans="1:13" ht="15" thickBot="1" x14ac:dyDescent="0.4">
      <c r="A105" s="1309">
        <v>26641</v>
      </c>
      <c r="B105" s="1313" t="s">
        <v>242</v>
      </c>
      <c r="C105" s="1313" t="s">
        <v>246</v>
      </c>
      <c r="D105" s="1313">
        <v>8620</v>
      </c>
      <c r="E105" s="1313" t="s">
        <v>201</v>
      </c>
      <c r="F105" s="1312" t="s">
        <v>222</v>
      </c>
      <c r="G105" s="1313">
        <v>-99999</v>
      </c>
      <c r="H105" s="1312" t="s">
        <v>414</v>
      </c>
      <c r="I105" s="1312" t="s">
        <v>415</v>
      </c>
      <c r="J105" s="1312">
        <v>39.629153240000001</v>
      </c>
      <c r="K105" s="1312">
        <v>-121.9925059</v>
      </c>
      <c r="L105" s="1312">
        <v>39.40712284</v>
      </c>
      <c r="M105" s="1312">
        <v>-122.00758999999999</v>
      </c>
    </row>
    <row r="106" spans="1:13" ht="15" thickTop="1" x14ac:dyDescent="0.35">
      <c r="A106" s="1296">
        <v>26962</v>
      </c>
      <c r="B106" s="1295" t="s">
        <v>242</v>
      </c>
      <c r="C106" s="1295" t="s">
        <v>246</v>
      </c>
      <c r="D106" s="1295">
        <v>6260</v>
      </c>
      <c r="E106" s="1295" t="s">
        <v>206</v>
      </c>
      <c r="F106" s="935" t="s">
        <v>208</v>
      </c>
      <c r="G106" s="1295">
        <v>0</v>
      </c>
      <c r="H106" s="935" t="s">
        <v>402</v>
      </c>
      <c r="I106" s="935" t="s">
        <v>403</v>
      </c>
      <c r="J106" s="935">
        <v>40.611883210000002</v>
      </c>
      <c r="K106" s="935">
        <v>-122.446135</v>
      </c>
      <c r="L106" s="935">
        <v>40.592799669999998</v>
      </c>
      <c r="M106" s="935">
        <v>-122.3942059</v>
      </c>
    </row>
    <row r="107" spans="1:13" x14ac:dyDescent="0.35">
      <c r="A107" s="1296">
        <v>26962</v>
      </c>
      <c r="B107" s="1295" t="s">
        <v>242</v>
      </c>
      <c r="C107" s="1295" t="s">
        <v>246</v>
      </c>
      <c r="D107" s="1295">
        <v>6260</v>
      </c>
      <c r="E107" s="1295" t="s">
        <v>206</v>
      </c>
      <c r="F107" s="935" t="s">
        <v>209</v>
      </c>
      <c r="G107" s="1295">
        <v>26</v>
      </c>
      <c r="H107" s="935" t="s">
        <v>403</v>
      </c>
      <c r="I107" s="935" t="s">
        <v>404</v>
      </c>
      <c r="J107" s="935">
        <v>40.592799669999998</v>
      </c>
      <c r="K107" s="935">
        <v>-122.3942059</v>
      </c>
      <c r="L107" s="935">
        <v>40.585947769999997</v>
      </c>
      <c r="M107" s="935">
        <v>-122.3683525</v>
      </c>
    </row>
    <row r="108" spans="1:13" x14ac:dyDescent="0.35">
      <c r="A108" s="1296">
        <v>26962</v>
      </c>
      <c r="B108" s="1295" t="s">
        <v>242</v>
      </c>
      <c r="C108" s="1295" t="s">
        <v>246</v>
      </c>
      <c r="D108" s="1295">
        <v>6260</v>
      </c>
      <c r="E108" s="1295" t="s">
        <v>206</v>
      </c>
      <c r="F108" s="935" t="s">
        <v>211</v>
      </c>
      <c r="G108" s="1295">
        <v>29</v>
      </c>
      <c r="H108" s="935" t="s">
        <v>404</v>
      </c>
      <c r="I108" s="935" t="s">
        <v>405</v>
      </c>
      <c r="J108" s="935">
        <v>40.585947769999997</v>
      </c>
      <c r="K108" s="935">
        <v>-122.3683525</v>
      </c>
      <c r="L108" s="935">
        <v>40.472049499999997</v>
      </c>
      <c r="M108" s="935">
        <v>-122.29453460000001</v>
      </c>
    </row>
    <row r="109" spans="1:13" x14ac:dyDescent="0.35">
      <c r="A109" s="1296">
        <v>26962</v>
      </c>
      <c r="B109" s="1295" t="s">
        <v>242</v>
      </c>
      <c r="C109" s="1295" t="s">
        <v>246</v>
      </c>
      <c r="D109" s="1295">
        <v>6260</v>
      </c>
      <c r="E109" s="1295" t="s">
        <v>206</v>
      </c>
      <c r="F109" s="935" t="s">
        <v>212</v>
      </c>
      <c r="G109" s="1295">
        <v>17</v>
      </c>
      <c r="H109" s="935" t="s">
        <v>405</v>
      </c>
      <c r="I109" s="935" t="s">
        <v>406</v>
      </c>
      <c r="J109" s="935">
        <v>40.472049499999997</v>
      </c>
      <c r="K109" s="935">
        <v>-122.29453460000001</v>
      </c>
      <c r="L109" s="935">
        <v>40.417416330000002</v>
      </c>
      <c r="M109" s="935">
        <v>-122.19395729999999</v>
      </c>
    </row>
    <row r="110" spans="1:13" x14ac:dyDescent="0.35">
      <c r="A110" s="1296">
        <v>26962</v>
      </c>
      <c r="B110" s="1295" t="s">
        <v>242</v>
      </c>
      <c r="C110" s="1295" t="s">
        <v>246</v>
      </c>
      <c r="D110" s="1295">
        <v>6260</v>
      </c>
      <c r="E110" s="1295" t="s">
        <v>206</v>
      </c>
      <c r="F110" s="935" t="s">
        <v>213</v>
      </c>
      <c r="G110" s="1295">
        <v>17</v>
      </c>
      <c r="H110" s="935" t="s">
        <v>406</v>
      </c>
      <c r="I110" s="935" t="s">
        <v>407</v>
      </c>
      <c r="J110" s="935">
        <v>40.417416330000002</v>
      </c>
      <c r="K110" s="935">
        <v>-122.19395729999999</v>
      </c>
      <c r="L110" s="935">
        <v>40.355137560000003</v>
      </c>
      <c r="M110" s="935">
        <v>-122.17595660000001</v>
      </c>
    </row>
    <row r="111" spans="1:13" x14ac:dyDescent="0.35">
      <c r="A111" s="1296">
        <v>26962</v>
      </c>
      <c r="B111" s="1295" t="s">
        <v>242</v>
      </c>
      <c r="C111" s="1295" t="s">
        <v>246</v>
      </c>
      <c r="D111" s="1295">
        <v>6260</v>
      </c>
      <c r="E111" s="1295" t="s">
        <v>206</v>
      </c>
      <c r="F111" s="935" t="s">
        <v>214</v>
      </c>
      <c r="G111" s="1295">
        <v>18</v>
      </c>
      <c r="H111" s="935" t="s">
        <v>407</v>
      </c>
      <c r="I111" s="935" t="s">
        <v>408</v>
      </c>
      <c r="J111" s="935">
        <v>40.355137560000003</v>
      </c>
      <c r="K111" s="935">
        <v>-122.17595660000001</v>
      </c>
      <c r="L111" s="935">
        <v>40.316984869999999</v>
      </c>
      <c r="M111" s="935">
        <v>-122.1896581</v>
      </c>
    </row>
    <row r="112" spans="1:13" x14ac:dyDescent="0.35">
      <c r="A112" s="1296">
        <v>26962</v>
      </c>
      <c r="B112" s="1295" t="s">
        <v>242</v>
      </c>
      <c r="C112" s="1295" t="s">
        <v>246</v>
      </c>
      <c r="D112" s="1295">
        <v>6260</v>
      </c>
      <c r="E112" s="1295" t="s">
        <v>206</v>
      </c>
      <c r="F112" s="935" t="s">
        <v>215</v>
      </c>
      <c r="G112" s="1295">
        <v>20</v>
      </c>
      <c r="H112" s="935" t="s">
        <v>408</v>
      </c>
      <c r="I112" s="935" t="s">
        <v>409</v>
      </c>
      <c r="J112" s="935">
        <v>40.316984869999999</v>
      </c>
      <c r="K112" s="935">
        <v>-122.1896581</v>
      </c>
      <c r="L112" s="935">
        <v>40.263968490000003</v>
      </c>
      <c r="M112" s="935">
        <v>-122.2235306</v>
      </c>
    </row>
    <row r="113" spans="1:13" x14ac:dyDescent="0.35">
      <c r="A113" s="1296">
        <v>26962</v>
      </c>
      <c r="B113" s="1295" t="s">
        <v>242</v>
      </c>
      <c r="C113" s="1295" t="s">
        <v>246</v>
      </c>
      <c r="D113" s="1295">
        <v>6260</v>
      </c>
      <c r="E113" s="1295" t="s">
        <v>206</v>
      </c>
      <c r="F113" s="935" t="s">
        <v>216</v>
      </c>
      <c r="G113" s="1295">
        <v>31</v>
      </c>
      <c r="H113" s="935" t="s">
        <v>409</v>
      </c>
      <c r="I113" s="935" t="s">
        <v>410</v>
      </c>
      <c r="J113" s="935">
        <v>40.263968490000003</v>
      </c>
      <c r="K113" s="935">
        <v>-122.2235306</v>
      </c>
      <c r="L113" s="935">
        <v>40.153152210000002</v>
      </c>
      <c r="M113" s="935">
        <v>-122.20237950000001</v>
      </c>
    </row>
    <row r="114" spans="1:13" x14ac:dyDescent="0.35">
      <c r="A114" s="1296">
        <v>26962</v>
      </c>
      <c r="B114" s="1295" t="s">
        <v>242</v>
      </c>
      <c r="C114" s="1295" t="s">
        <v>246</v>
      </c>
      <c r="D114" s="1295">
        <v>6260</v>
      </c>
      <c r="E114" s="1295" t="s">
        <v>206</v>
      </c>
      <c r="F114" s="935" t="s">
        <v>217</v>
      </c>
      <c r="G114" s="1295">
        <v>46</v>
      </c>
      <c r="H114" s="935" t="s">
        <v>410</v>
      </c>
      <c r="I114" s="935" t="s">
        <v>411</v>
      </c>
      <c r="J114" s="935">
        <v>40.153152210000002</v>
      </c>
      <c r="K114" s="935">
        <v>-122.20237950000001</v>
      </c>
      <c r="L114" s="935">
        <v>40.027836569999998</v>
      </c>
      <c r="M114" s="935">
        <v>-122.11920569999999</v>
      </c>
    </row>
    <row r="115" spans="1:13" x14ac:dyDescent="0.35">
      <c r="A115" s="1296">
        <v>26962</v>
      </c>
      <c r="B115" s="1295" t="s">
        <v>242</v>
      </c>
      <c r="C115" s="1295" t="s">
        <v>246</v>
      </c>
      <c r="D115" s="1295">
        <v>6260</v>
      </c>
      <c r="E115" s="1295" t="s">
        <v>206</v>
      </c>
      <c r="F115" s="935" t="s">
        <v>219</v>
      </c>
      <c r="G115" s="1295">
        <v>12</v>
      </c>
      <c r="H115" s="935" t="s">
        <v>411</v>
      </c>
      <c r="I115" s="935" t="s">
        <v>412</v>
      </c>
      <c r="J115" s="935">
        <v>40.027836569999998</v>
      </c>
      <c r="K115" s="935">
        <v>-122.11920569999999</v>
      </c>
      <c r="L115" s="935">
        <v>39.909298579999998</v>
      </c>
      <c r="M115" s="935">
        <v>-122.0918963</v>
      </c>
    </row>
    <row r="116" spans="1:13" x14ac:dyDescent="0.35">
      <c r="A116" s="1296">
        <v>26962</v>
      </c>
      <c r="B116" s="1295" t="s">
        <v>242</v>
      </c>
      <c r="C116" s="1295" t="s">
        <v>246</v>
      </c>
      <c r="D116" s="1295">
        <v>6260</v>
      </c>
      <c r="E116" s="1295" t="s">
        <v>206</v>
      </c>
      <c r="F116" s="935" t="s">
        <v>220</v>
      </c>
      <c r="G116" s="1295">
        <v>10</v>
      </c>
      <c r="H116" s="935" t="s">
        <v>412</v>
      </c>
      <c r="I116" s="935" t="s">
        <v>413</v>
      </c>
      <c r="J116" s="935">
        <v>39.909298579999998</v>
      </c>
      <c r="K116" s="935">
        <v>-122.0918963</v>
      </c>
      <c r="L116" s="935">
        <v>39.751173979999997</v>
      </c>
      <c r="M116" s="935">
        <v>-121.9963235</v>
      </c>
    </row>
    <row r="117" spans="1:13" x14ac:dyDescent="0.35">
      <c r="A117" s="1296">
        <v>26962</v>
      </c>
      <c r="B117" s="1295" t="s">
        <v>242</v>
      </c>
      <c r="C117" s="1295" t="s">
        <v>246</v>
      </c>
      <c r="D117" s="1295">
        <v>6260</v>
      </c>
      <c r="E117" s="1295" t="s">
        <v>206</v>
      </c>
      <c r="F117" s="935" t="s">
        <v>221</v>
      </c>
      <c r="G117" s="1295">
        <v>-99999</v>
      </c>
      <c r="H117" s="935" t="s">
        <v>413</v>
      </c>
      <c r="I117" s="935" t="s">
        <v>414</v>
      </c>
      <c r="J117" s="935">
        <v>39.751173979999997</v>
      </c>
      <c r="K117" s="935">
        <v>-121.9963235</v>
      </c>
      <c r="L117" s="935">
        <v>39.629153240000001</v>
      </c>
      <c r="M117" s="935">
        <v>-121.9925059</v>
      </c>
    </row>
    <row r="118" spans="1:13" ht="15" thickBot="1" x14ac:dyDescent="0.4">
      <c r="A118" s="1309">
        <v>26962</v>
      </c>
      <c r="B118" s="1313" t="s">
        <v>242</v>
      </c>
      <c r="C118" s="1313" t="s">
        <v>246</v>
      </c>
      <c r="D118" s="1313">
        <v>6260</v>
      </c>
      <c r="E118" s="1313" t="s">
        <v>206</v>
      </c>
      <c r="F118" s="1312" t="s">
        <v>222</v>
      </c>
      <c r="G118" s="1313">
        <v>-99999</v>
      </c>
      <c r="H118" s="1312" t="s">
        <v>414</v>
      </c>
      <c r="I118" s="1312" t="s">
        <v>415</v>
      </c>
      <c r="J118" s="1312">
        <v>39.629153240000001</v>
      </c>
      <c r="K118" s="1312">
        <v>-121.9925059</v>
      </c>
      <c r="L118" s="1312">
        <v>39.40712284</v>
      </c>
      <c r="M118" s="1312">
        <v>-122.00758999999999</v>
      </c>
    </row>
    <row r="119" spans="1:13" ht="15" thickTop="1" x14ac:dyDescent="0.35">
      <c r="A119" s="1296">
        <v>27681</v>
      </c>
      <c r="B119" s="1295" t="s">
        <v>242</v>
      </c>
      <c r="C119" s="1295" t="s">
        <v>260</v>
      </c>
      <c r="D119" s="1295">
        <v>8740</v>
      </c>
      <c r="E119" s="1295" t="s">
        <v>206</v>
      </c>
      <c r="F119" s="935" t="s">
        <v>208</v>
      </c>
      <c r="G119" s="1295">
        <v>0</v>
      </c>
      <c r="H119" s="935" t="s">
        <v>402</v>
      </c>
      <c r="I119" s="935" t="s">
        <v>403</v>
      </c>
      <c r="J119" s="935">
        <v>40.611883210000002</v>
      </c>
      <c r="K119" s="935">
        <v>-122.446135</v>
      </c>
      <c r="L119" s="935">
        <v>40.592799669999998</v>
      </c>
      <c r="M119" s="935">
        <v>-122.3942059</v>
      </c>
    </row>
    <row r="120" spans="1:13" x14ac:dyDescent="0.35">
      <c r="A120" s="1296">
        <v>27681</v>
      </c>
      <c r="B120" s="1295" t="s">
        <v>242</v>
      </c>
      <c r="C120" s="1295" t="s">
        <v>260</v>
      </c>
      <c r="D120" s="1295">
        <v>8740</v>
      </c>
      <c r="E120" s="1295" t="s">
        <v>206</v>
      </c>
      <c r="F120" s="935" t="s">
        <v>209</v>
      </c>
      <c r="G120" s="1295">
        <v>17</v>
      </c>
      <c r="H120" s="935" t="s">
        <v>403</v>
      </c>
      <c r="I120" s="935" t="s">
        <v>404</v>
      </c>
      <c r="J120" s="935">
        <v>40.592799669999998</v>
      </c>
      <c r="K120" s="935">
        <v>-122.3942059</v>
      </c>
      <c r="L120" s="935">
        <v>40.585947769999997</v>
      </c>
      <c r="M120" s="935">
        <v>-122.3683525</v>
      </c>
    </row>
    <row r="121" spans="1:13" x14ac:dyDescent="0.35">
      <c r="A121" s="1296">
        <v>27681</v>
      </c>
      <c r="B121" s="1295" t="s">
        <v>242</v>
      </c>
      <c r="C121" s="1295" t="s">
        <v>260</v>
      </c>
      <c r="D121" s="1295">
        <v>8740</v>
      </c>
      <c r="E121" s="1295" t="s">
        <v>206</v>
      </c>
      <c r="F121" s="935" t="s">
        <v>211</v>
      </c>
      <c r="G121" s="1295">
        <v>54</v>
      </c>
      <c r="H121" s="935" t="s">
        <v>404</v>
      </c>
      <c r="I121" s="935" t="s">
        <v>405</v>
      </c>
      <c r="J121" s="935">
        <v>40.585947769999997</v>
      </c>
      <c r="K121" s="935">
        <v>-122.3683525</v>
      </c>
      <c r="L121" s="935">
        <v>40.472049499999997</v>
      </c>
      <c r="M121" s="935">
        <v>-122.29453460000001</v>
      </c>
    </row>
    <row r="122" spans="1:13" x14ac:dyDescent="0.35">
      <c r="A122" s="1296">
        <v>27681</v>
      </c>
      <c r="B122" s="1295" t="s">
        <v>242</v>
      </c>
      <c r="C122" s="1295" t="s">
        <v>260</v>
      </c>
      <c r="D122" s="1295">
        <v>8740</v>
      </c>
      <c r="E122" s="1295" t="s">
        <v>206</v>
      </c>
      <c r="F122" s="935" t="s">
        <v>212</v>
      </c>
      <c r="G122" s="1295">
        <v>80</v>
      </c>
      <c r="H122" s="935" t="s">
        <v>405</v>
      </c>
      <c r="I122" s="935" t="s">
        <v>406</v>
      </c>
      <c r="J122" s="935">
        <v>40.472049499999997</v>
      </c>
      <c r="K122" s="935">
        <v>-122.29453460000001</v>
      </c>
      <c r="L122" s="935">
        <v>40.417416330000002</v>
      </c>
      <c r="M122" s="935">
        <v>-122.19395729999999</v>
      </c>
    </row>
    <row r="123" spans="1:13" x14ac:dyDescent="0.35">
      <c r="A123" s="1296">
        <v>27681</v>
      </c>
      <c r="B123" s="1295" t="s">
        <v>242</v>
      </c>
      <c r="C123" s="1295" t="s">
        <v>260</v>
      </c>
      <c r="D123" s="1295">
        <v>8740</v>
      </c>
      <c r="E123" s="1295" t="s">
        <v>206</v>
      </c>
      <c r="F123" s="935" t="s">
        <v>213</v>
      </c>
      <c r="G123" s="1295">
        <v>44</v>
      </c>
      <c r="H123" s="935" t="s">
        <v>406</v>
      </c>
      <c r="I123" s="935" t="s">
        <v>407</v>
      </c>
      <c r="J123" s="935">
        <v>40.417416330000002</v>
      </c>
      <c r="K123" s="935">
        <v>-122.19395729999999</v>
      </c>
      <c r="L123" s="935">
        <v>40.355137560000003</v>
      </c>
      <c r="M123" s="935">
        <v>-122.17595660000001</v>
      </c>
    </row>
    <row r="124" spans="1:13" x14ac:dyDescent="0.35">
      <c r="A124" s="1296">
        <v>27681</v>
      </c>
      <c r="B124" s="1295" t="s">
        <v>242</v>
      </c>
      <c r="C124" s="1295" t="s">
        <v>260</v>
      </c>
      <c r="D124" s="1295">
        <v>8740</v>
      </c>
      <c r="E124" s="1295" t="s">
        <v>206</v>
      </c>
      <c r="F124" s="935" t="s">
        <v>214</v>
      </c>
      <c r="G124" s="1295">
        <v>44</v>
      </c>
      <c r="H124" s="935" t="s">
        <v>407</v>
      </c>
      <c r="I124" s="935" t="s">
        <v>408</v>
      </c>
      <c r="J124" s="935">
        <v>40.355137560000003</v>
      </c>
      <c r="K124" s="935">
        <v>-122.17595660000001</v>
      </c>
      <c r="L124" s="935">
        <v>40.316984869999999</v>
      </c>
      <c r="M124" s="935">
        <v>-122.1896581</v>
      </c>
    </row>
    <row r="125" spans="1:13" x14ac:dyDescent="0.35">
      <c r="A125" s="1296">
        <v>27681</v>
      </c>
      <c r="B125" s="1295" t="s">
        <v>242</v>
      </c>
      <c r="C125" s="1295" t="s">
        <v>260</v>
      </c>
      <c r="D125" s="1295">
        <v>8740</v>
      </c>
      <c r="E125" s="1295" t="s">
        <v>206</v>
      </c>
      <c r="F125" s="935" t="s">
        <v>215</v>
      </c>
      <c r="G125" s="1295">
        <v>40</v>
      </c>
      <c r="H125" s="935" t="s">
        <v>408</v>
      </c>
      <c r="I125" s="935" t="s">
        <v>409</v>
      </c>
      <c r="J125" s="935">
        <v>40.316984869999999</v>
      </c>
      <c r="K125" s="935">
        <v>-122.1896581</v>
      </c>
      <c r="L125" s="935">
        <v>40.263968490000003</v>
      </c>
      <c r="M125" s="935">
        <v>-122.2235306</v>
      </c>
    </row>
    <row r="126" spans="1:13" x14ac:dyDescent="0.35">
      <c r="A126" s="1296">
        <v>27681</v>
      </c>
      <c r="B126" s="1295" t="s">
        <v>242</v>
      </c>
      <c r="C126" s="1295" t="s">
        <v>260</v>
      </c>
      <c r="D126" s="1295">
        <v>8740</v>
      </c>
      <c r="E126" s="1295" t="s">
        <v>206</v>
      </c>
      <c r="F126" s="935" t="s">
        <v>216</v>
      </c>
      <c r="G126" s="1295">
        <v>5</v>
      </c>
      <c r="H126" s="935" t="s">
        <v>409</v>
      </c>
      <c r="I126" s="935" t="s">
        <v>410</v>
      </c>
      <c r="J126" s="935">
        <v>40.263968490000003</v>
      </c>
      <c r="K126" s="935">
        <v>-122.2235306</v>
      </c>
      <c r="L126" s="935">
        <v>40.153152210000002</v>
      </c>
      <c r="M126" s="935">
        <v>-122.20237950000001</v>
      </c>
    </row>
    <row r="127" spans="1:13" x14ac:dyDescent="0.35">
      <c r="A127" s="1296">
        <v>27681</v>
      </c>
      <c r="B127" s="1295" t="s">
        <v>242</v>
      </c>
      <c r="C127" s="1295" t="s">
        <v>260</v>
      </c>
      <c r="D127" s="1295">
        <v>8740</v>
      </c>
      <c r="E127" s="1295" t="s">
        <v>206</v>
      </c>
      <c r="F127" s="935" t="s">
        <v>217</v>
      </c>
      <c r="G127" s="1295">
        <v>251</v>
      </c>
      <c r="H127" s="935" t="s">
        <v>410</v>
      </c>
      <c r="I127" s="935" t="s">
        <v>411</v>
      </c>
      <c r="J127" s="935">
        <v>40.153152210000002</v>
      </c>
      <c r="K127" s="935">
        <v>-122.20237950000001</v>
      </c>
      <c r="L127" s="935">
        <v>40.027836569999998</v>
      </c>
      <c r="M127" s="935">
        <v>-122.11920569999999</v>
      </c>
    </row>
    <row r="128" spans="1:13" x14ac:dyDescent="0.35">
      <c r="A128" s="1296">
        <v>27681</v>
      </c>
      <c r="B128" s="1295" t="s">
        <v>242</v>
      </c>
      <c r="C128" s="1295" t="s">
        <v>260</v>
      </c>
      <c r="D128" s="1295">
        <v>8740</v>
      </c>
      <c r="E128" s="1295" t="s">
        <v>206</v>
      </c>
      <c r="F128" s="935" t="s">
        <v>219</v>
      </c>
      <c r="G128" s="1295">
        <v>8</v>
      </c>
      <c r="H128" s="935" t="s">
        <v>411</v>
      </c>
      <c r="I128" s="935" t="s">
        <v>412</v>
      </c>
      <c r="J128" s="935">
        <v>40.027836569999998</v>
      </c>
      <c r="K128" s="935">
        <v>-122.11920569999999</v>
      </c>
      <c r="L128" s="935">
        <v>39.909298579999998</v>
      </c>
      <c r="M128" s="935">
        <v>-122.0918963</v>
      </c>
    </row>
    <row r="129" spans="1:13" x14ac:dyDescent="0.35">
      <c r="A129" s="1296">
        <v>27681</v>
      </c>
      <c r="B129" s="1295" t="s">
        <v>242</v>
      </c>
      <c r="C129" s="1295" t="s">
        <v>260</v>
      </c>
      <c r="D129" s="1295">
        <v>8740</v>
      </c>
      <c r="E129" s="1295" t="s">
        <v>206</v>
      </c>
      <c r="F129" s="935" t="s">
        <v>220</v>
      </c>
      <c r="G129" s="1295">
        <v>-99999</v>
      </c>
      <c r="H129" s="935" t="s">
        <v>412</v>
      </c>
      <c r="I129" s="935" t="s">
        <v>413</v>
      </c>
      <c r="J129" s="935">
        <v>39.909298579999998</v>
      </c>
      <c r="K129" s="935">
        <v>-122.0918963</v>
      </c>
      <c r="L129" s="935">
        <v>39.751173979999997</v>
      </c>
      <c r="M129" s="935">
        <v>-121.9963235</v>
      </c>
    </row>
    <row r="130" spans="1:13" x14ac:dyDescent="0.35">
      <c r="A130" s="1296">
        <v>27681</v>
      </c>
      <c r="B130" s="1295" t="s">
        <v>242</v>
      </c>
      <c r="C130" s="1295" t="s">
        <v>260</v>
      </c>
      <c r="D130" s="1295">
        <v>8740</v>
      </c>
      <c r="E130" s="1295" t="s">
        <v>206</v>
      </c>
      <c r="F130" s="935" t="s">
        <v>221</v>
      </c>
      <c r="G130" s="1295">
        <v>-99999</v>
      </c>
      <c r="H130" s="935" t="s">
        <v>413</v>
      </c>
      <c r="I130" s="935" t="s">
        <v>414</v>
      </c>
      <c r="J130" s="935">
        <v>39.751173979999997</v>
      </c>
      <c r="K130" s="935">
        <v>-121.9963235</v>
      </c>
      <c r="L130" s="935">
        <v>39.629153240000001</v>
      </c>
      <c r="M130" s="935">
        <v>-121.9925059</v>
      </c>
    </row>
    <row r="131" spans="1:13" x14ac:dyDescent="0.35">
      <c r="A131" s="1296">
        <v>27681</v>
      </c>
      <c r="B131" s="1295" t="s">
        <v>242</v>
      </c>
      <c r="C131" s="1295" t="s">
        <v>260</v>
      </c>
      <c r="D131" s="1295">
        <v>8740</v>
      </c>
      <c r="E131" s="1295" t="s">
        <v>206</v>
      </c>
      <c r="F131" s="935" t="s">
        <v>222</v>
      </c>
      <c r="G131" s="1295">
        <v>-99999</v>
      </c>
      <c r="H131" s="935" t="s">
        <v>414</v>
      </c>
      <c r="I131" s="935" t="s">
        <v>415</v>
      </c>
      <c r="J131" s="935">
        <v>39.629153240000001</v>
      </c>
      <c r="K131" s="935">
        <v>-121.9925059</v>
      </c>
      <c r="L131" s="935">
        <v>39.40712284</v>
      </c>
      <c r="M131" s="935">
        <v>-122.00758999999999</v>
      </c>
    </row>
    <row r="132" spans="1:13" x14ac:dyDescent="0.35">
      <c r="A132" s="1296">
        <v>27690</v>
      </c>
      <c r="B132" s="1295" t="s">
        <v>242</v>
      </c>
      <c r="C132" s="1295" t="s">
        <v>196</v>
      </c>
      <c r="D132" s="1295">
        <v>8620</v>
      </c>
      <c r="E132" s="1295" t="s">
        <v>206</v>
      </c>
      <c r="F132" s="935" t="s">
        <v>208</v>
      </c>
      <c r="G132" s="1295">
        <v>22</v>
      </c>
      <c r="H132" s="935" t="s">
        <v>402</v>
      </c>
      <c r="I132" s="935" t="s">
        <v>403</v>
      </c>
      <c r="J132" s="935">
        <v>40.611883210000002</v>
      </c>
      <c r="K132" s="935">
        <v>-122.446135</v>
      </c>
      <c r="L132" s="935">
        <v>40.592799669999998</v>
      </c>
      <c r="M132" s="935">
        <v>-122.3942059</v>
      </c>
    </row>
    <row r="133" spans="1:13" x14ac:dyDescent="0.35">
      <c r="A133" s="1296">
        <v>27690</v>
      </c>
      <c r="B133" s="1295" t="s">
        <v>242</v>
      </c>
      <c r="C133" s="1295" t="s">
        <v>196</v>
      </c>
      <c r="D133" s="1295">
        <v>8620</v>
      </c>
      <c r="E133" s="1295" t="s">
        <v>206</v>
      </c>
      <c r="F133" s="935" t="s">
        <v>209</v>
      </c>
      <c r="G133" s="1295">
        <v>46</v>
      </c>
      <c r="H133" s="935" t="s">
        <v>403</v>
      </c>
      <c r="I133" s="935" t="s">
        <v>404</v>
      </c>
      <c r="J133" s="935">
        <v>40.592799669999998</v>
      </c>
      <c r="K133" s="935">
        <v>-122.3942059</v>
      </c>
      <c r="L133" s="935">
        <v>40.585947769999997</v>
      </c>
      <c r="M133" s="935">
        <v>-122.3683525</v>
      </c>
    </row>
    <row r="134" spans="1:13" x14ac:dyDescent="0.35">
      <c r="A134" s="1296">
        <v>27690</v>
      </c>
      <c r="B134" s="1295" t="s">
        <v>242</v>
      </c>
      <c r="C134" s="1295" t="s">
        <v>196</v>
      </c>
      <c r="D134" s="1295">
        <v>8620</v>
      </c>
      <c r="E134" s="1295" t="s">
        <v>206</v>
      </c>
      <c r="F134" s="935" t="s">
        <v>211</v>
      </c>
      <c r="G134" s="1295">
        <v>78</v>
      </c>
      <c r="H134" s="935" t="s">
        <v>404</v>
      </c>
      <c r="I134" s="935" t="s">
        <v>405</v>
      </c>
      <c r="J134" s="935">
        <v>40.585947769999997</v>
      </c>
      <c r="K134" s="935">
        <v>-122.3683525</v>
      </c>
      <c r="L134" s="935">
        <v>40.472049499999997</v>
      </c>
      <c r="M134" s="935">
        <v>-122.29453460000001</v>
      </c>
    </row>
    <row r="135" spans="1:13" x14ac:dyDescent="0.35">
      <c r="A135" s="1296">
        <v>27690</v>
      </c>
      <c r="B135" s="1295" t="s">
        <v>242</v>
      </c>
      <c r="C135" s="1295" t="s">
        <v>196</v>
      </c>
      <c r="D135" s="1295">
        <v>8620</v>
      </c>
      <c r="E135" s="1295" t="s">
        <v>206</v>
      </c>
      <c r="F135" s="935" t="s">
        <v>212</v>
      </c>
      <c r="G135" s="1295">
        <v>50</v>
      </c>
      <c r="H135" s="935" t="s">
        <v>405</v>
      </c>
      <c r="I135" s="935" t="s">
        <v>406</v>
      </c>
      <c r="J135" s="935">
        <v>40.472049499999997</v>
      </c>
      <c r="K135" s="935">
        <v>-122.29453460000001</v>
      </c>
      <c r="L135" s="935">
        <v>40.417416330000002</v>
      </c>
      <c r="M135" s="935">
        <v>-122.19395729999999</v>
      </c>
    </row>
    <row r="136" spans="1:13" x14ac:dyDescent="0.35">
      <c r="A136" s="1296">
        <v>27690</v>
      </c>
      <c r="B136" s="1295" t="s">
        <v>242</v>
      </c>
      <c r="C136" s="1295" t="s">
        <v>196</v>
      </c>
      <c r="D136" s="1295">
        <v>8620</v>
      </c>
      <c r="E136" s="1295" t="s">
        <v>206</v>
      </c>
      <c r="F136" s="935" t="s">
        <v>213</v>
      </c>
      <c r="G136" s="1295">
        <v>28</v>
      </c>
      <c r="H136" s="935" t="s">
        <v>406</v>
      </c>
      <c r="I136" s="935" t="s">
        <v>407</v>
      </c>
      <c r="J136" s="935">
        <v>40.417416330000002</v>
      </c>
      <c r="K136" s="935">
        <v>-122.19395729999999</v>
      </c>
      <c r="L136" s="935">
        <v>40.355137560000003</v>
      </c>
      <c r="M136" s="935">
        <v>-122.17595660000001</v>
      </c>
    </row>
    <row r="137" spans="1:13" x14ac:dyDescent="0.35">
      <c r="A137" s="1296">
        <v>27690</v>
      </c>
      <c r="B137" s="1295" t="s">
        <v>242</v>
      </c>
      <c r="C137" s="1295" t="s">
        <v>196</v>
      </c>
      <c r="D137" s="1295">
        <v>8620</v>
      </c>
      <c r="E137" s="1295" t="s">
        <v>206</v>
      </c>
      <c r="F137" s="935" t="s">
        <v>214</v>
      </c>
      <c r="G137" s="1295">
        <v>52</v>
      </c>
      <c r="H137" s="935" t="s">
        <v>407</v>
      </c>
      <c r="I137" s="935" t="s">
        <v>408</v>
      </c>
      <c r="J137" s="935">
        <v>40.355137560000003</v>
      </c>
      <c r="K137" s="935">
        <v>-122.17595660000001</v>
      </c>
      <c r="L137" s="935">
        <v>40.316984869999999</v>
      </c>
      <c r="M137" s="935">
        <v>-122.1896581</v>
      </c>
    </row>
    <row r="138" spans="1:13" x14ac:dyDescent="0.35">
      <c r="A138" s="1296">
        <v>27690</v>
      </c>
      <c r="B138" s="1295" t="s">
        <v>242</v>
      </c>
      <c r="C138" s="1295" t="s">
        <v>196</v>
      </c>
      <c r="D138" s="1295">
        <v>8620</v>
      </c>
      <c r="E138" s="1295" t="s">
        <v>206</v>
      </c>
      <c r="F138" s="935" t="s">
        <v>215</v>
      </c>
      <c r="G138" s="1295">
        <v>46</v>
      </c>
      <c r="H138" s="935" t="s">
        <v>408</v>
      </c>
      <c r="I138" s="935" t="s">
        <v>409</v>
      </c>
      <c r="J138" s="935">
        <v>40.316984869999999</v>
      </c>
      <c r="K138" s="935">
        <v>-122.1896581</v>
      </c>
      <c r="L138" s="935">
        <v>40.263968490000003</v>
      </c>
      <c r="M138" s="935">
        <v>-122.2235306</v>
      </c>
    </row>
    <row r="139" spans="1:13" x14ac:dyDescent="0.35">
      <c r="A139" s="1296">
        <v>27690</v>
      </c>
      <c r="B139" s="1295" t="s">
        <v>242</v>
      </c>
      <c r="C139" s="1295" t="s">
        <v>196</v>
      </c>
      <c r="D139" s="1295">
        <v>8620</v>
      </c>
      <c r="E139" s="1295" t="s">
        <v>206</v>
      </c>
      <c r="F139" s="935" t="s">
        <v>216</v>
      </c>
      <c r="G139" s="1295">
        <v>5</v>
      </c>
      <c r="H139" s="935" t="s">
        <v>409</v>
      </c>
      <c r="I139" s="935" t="s">
        <v>410</v>
      </c>
      <c r="J139" s="935">
        <v>40.263968490000003</v>
      </c>
      <c r="K139" s="935">
        <v>-122.2235306</v>
      </c>
      <c r="L139" s="935">
        <v>40.153152210000002</v>
      </c>
      <c r="M139" s="935">
        <v>-122.20237950000001</v>
      </c>
    </row>
    <row r="140" spans="1:13" x14ac:dyDescent="0.35">
      <c r="A140" s="1296">
        <v>27690</v>
      </c>
      <c r="B140" s="1295" t="s">
        <v>242</v>
      </c>
      <c r="C140" s="1295" t="s">
        <v>196</v>
      </c>
      <c r="D140" s="1295">
        <v>8620</v>
      </c>
      <c r="E140" s="1295" t="s">
        <v>206</v>
      </c>
      <c r="F140" s="935" t="s">
        <v>217</v>
      </c>
      <c r="G140" s="1295">
        <v>109</v>
      </c>
      <c r="H140" s="935" t="s">
        <v>410</v>
      </c>
      <c r="I140" s="935" t="s">
        <v>411</v>
      </c>
      <c r="J140" s="935">
        <v>40.153152210000002</v>
      </c>
      <c r="K140" s="935">
        <v>-122.20237950000001</v>
      </c>
      <c r="L140" s="935">
        <v>40.027836569999998</v>
      </c>
      <c r="M140" s="935">
        <v>-122.11920569999999</v>
      </c>
    </row>
    <row r="141" spans="1:13" x14ac:dyDescent="0.35">
      <c r="A141" s="1296">
        <v>27690</v>
      </c>
      <c r="B141" s="1295" t="s">
        <v>242</v>
      </c>
      <c r="C141" s="1295" t="s">
        <v>196</v>
      </c>
      <c r="D141" s="1295">
        <v>8620</v>
      </c>
      <c r="E141" s="1295" t="s">
        <v>206</v>
      </c>
      <c r="F141" s="935" t="s">
        <v>219</v>
      </c>
      <c r="G141" s="1295">
        <v>-99999</v>
      </c>
      <c r="H141" s="935" t="s">
        <v>411</v>
      </c>
      <c r="I141" s="935" t="s">
        <v>412</v>
      </c>
      <c r="J141" s="935">
        <v>40.027836569999998</v>
      </c>
      <c r="K141" s="935">
        <v>-122.11920569999999</v>
      </c>
      <c r="L141" s="935">
        <v>39.909298579999998</v>
      </c>
      <c r="M141" s="935">
        <v>-122.0918963</v>
      </c>
    </row>
    <row r="142" spans="1:13" x14ac:dyDescent="0.35">
      <c r="A142" s="1296">
        <v>27690</v>
      </c>
      <c r="B142" s="1295" t="s">
        <v>242</v>
      </c>
      <c r="C142" s="1295" t="s">
        <v>196</v>
      </c>
      <c r="D142" s="1295">
        <v>8620</v>
      </c>
      <c r="E142" s="1295" t="s">
        <v>206</v>
      </c>
      <c r="F142" s="935" t="s">
        <v>220</v>
      </c>
      <c r="G142" s="1295">
        <v>-99999</v>
      </c>
      <c r="H142" s="935" t="s">
        <v>412</v>
      </c>
      <c r="I142" s="935" t="s">
        <v>413</v>
      </c>
      <c r="J142" s="935">
        <v>39.909298579999998</v>
      </c>
      <c r="K142" s="935">
        <v>-122.0918963</v>
      </c>
      <c r="L142" s="935">
        <v>39.751173979999997</v>
      </c>
      <c r="M142" s="935">
        <v>-121.9963235</v>
      </c>
    </row>
    <row r="143" spans="1:13" x14ac:dyDescent="0.35">
      <c r="A143" s="1296">
        <v>27690</v>
      </c>
      <c r="B143" s="1295" t="s">
        <v>242</v>
      </c>
      <c r="C143" s="1295" t="s">
        <v>196</v>
      </c>
      <c r="D143" s="1295">
        <v>8620</v>
      </c>
      <c r="E143" s="1295" t="s">
        <v>206</v>
      </c>
      <c r="F143" s="935" t="s">
        <v>221</v>
      </c>
      <c r="G143" s="1295">
        <v>-99999</v>
      </c>
      <c r="H143" s="935" t="s">
        <v>413</v>
      </c>
      <c r="I143" s="935" t="s">
        <v>414</v>
      </c>
      <c r="J143" s="935">
        <v>39.751173979999997</v>
      </c>
      <c r="K143" s="935">
        <v>-121.9963235</v>
      </c>
      <c r="L143" s="935">
        <v>39.629153240000001</v>
      </c>
      <c r="M143" s="935">
        <v>-121.9925059</v>
      </c>
    </row>
    <row r="144" spans="1:13" x14ac:dyDescent="0.35">
      <c r="A144" s="1296">
        <v>27690</v>
      </c>
      <c r="B144" s="1295" t="s">
        <v>242</v>
      </c>
      <c r="C144" s="1295" t="s">
        <v>196</v>
      </c>
      <c r="D144" s="1295">
        <v>8620</v>
      </c>
      <c r="E144" s="1295" t="s">
        <v>206</v>
      </c>
      <c r="F144" s="935" t="s">
        <v>222</v>
      </c>
      <c r="G144" s="1295">
        <v>-99999</v>
      </c>
      <c r="H144" s="935" t="s">
        <v>414</v>
      </c>
      <c r="I144" s="935" t="s">
        <v>415</v>
      </c>
      <c r="J144" s="935">
        <v>39.629153240000001</v>
      </c>
      <c r="K144" s="935">
        <v>-121.9925059</v>
      </c>
      <c r="L144" s="935">
        <v>39.40712284</v>
      </c>
      <c r="M144" s="935">
        <v>-122.00758999999999</v>
      </c>
    </row>
    <row r="145" spans="1:13" x14ac:dyDescent="0.35">
      <c r="A145" s="1296">
        <v>27704</v>
      </c>
      <c r="B145" s="1295" t="s">
        <v>242</v>
      </c>
      <c r="C145" s="1295" t="s">
        <v>196</v>
      </c>
      <c r="D145" s="1295">
        <v>6640</v>
      </c>
      <c r="E145" s="1295" t="s">
        <v>206</v>
      </c>
      <c r="F145" s="935" t="s">
        <v>208</v>
      </c>
      <c r="G145" s="1295">
        <v>8</v>
      </c>
      <c r="H145" s="935" t="s">
        <v>402</v>
      </c>
      <c r="I145" s="935" t="s">
        <v>403</v>
      </c>
      <c r="J145" s="935">
        <v>40.611883210000002</v>
      </c>
      <c r="K145" s="935">
        <v>-122.446135</v>
      </c>
      <c r="L145" s="935">
        <v>40.592799669999998</v>
      </c>
      <c r="M145" s="935">
        <v>-122.3942059</v>
      </c>
    </row>
    <row r="146" spans="1:13" x14ac:dyDescent="0.35">
      <c r="A146" s="1296">
        <v>27704</v>
      </c>
      <c r="B146" s="1295" t="s">
        <v>242</v>
      </c>
      <c r="C146" s="1295" t="s">
        <v>196</v>
      </c>
      <c r="D146" s="1295">
        <v>6640</v>
      </c>
      <c r="E146" s="1295" t="s">
        <v>206</v>
      </c>
      <c r="F146" s="935" t="s">
        <v>209</v>
      </c>
      <c r="G146" s="1295">
        <v>34</v>
      </c>
      <c r="H146" s="935" t="s">
        <v>403</v>
      </c>
      <c r="I146" s="935" t="s">
        <v>404</v>
      </c>
      <c r="J146" s="935">
        <v>40.592799669999998</v>
      </c>
      <c r="K146" s="935">
        <v>-122.3942059</v>
      </c>
      <c r="L146" s="935">
        <v>40.585947769999997</v>
      </c>
      <c r="M146" s="935">
        <v>-122.3683525</v>
      </c>
    </row>
    <row r="147" spans="1:13" x14ac:dyDescent="0.35">
      <c r="A147" s="1296">
        <v>27704</v>
      </c>
      <c r="B147" s="1295" t="s">
        <v>242</v>
      </c>
      <c r="C147" s="1295" t="s">
        <v>196</v>
      </c>
      <c r="D147" s="1295">
        <v>6640</v>
      </c>
      <c r="E147" s="1295" t="s">
        <v>206</v>
      </c>
      <c r="F147" s="935" t="s">
        <v>211</v>
      </c>
      <c r="G147" s="1295">
        <v>25</v>
      </c>
      <c r="H147" s="935" t="s">
        <v>404</v>
      </c>
      <c r="I147" s="935" t="s">
        <v>405</v>
      </c>
      <c r="J147" s="935">
        <v>40.585947769999997</v>
      </c>
      <c r="K147" s="935">
        <v>-122.3683525</v>
      </c>
      <c r="L147" s="935">
        <v>40.472049499999997</v>
      </c>
      <c r="M147" s="935">
        <v>-122.29453460000001</v>
      </c>
    </row>
    <row r="148" spans="1:13" x14ac:dyDescent="0.35">
      <c r="A148" s="1296">
        <v>27704</v>
      </c>
      <c r="B148" s="1295" t="s">
        <v>242</v>
      </c>
      <c r="C148" s="1295" t="s">
        <v>196</v>
      </c>
      <c r="D148" s="1295">
        <v>6640</v>
      </c>
      <c r="E148" s="1295" t="s">
        <v>206</v>
      </c>
      <c r="F148" s="935" t="s">
        <v>212</v>
      </c>
      <c r="G148" s="1295">
        <v>46</v>
      </c>
      <c r="H148" s="935" t="s">
        <v>405</v>
      </c>
      <c r="I148" s="935" t="s">
        <v>406</v>
      </c>
      <c r="J148" s="935">
        <v>40.472049499999997</v>
      </c>
      <c r="K148" s="935">
        <v>-122.29453460000001</v>
      </c>
      <c r="L148" s="935">
        <v>40.417416330000002</v>
      </c>
      <c r="M148" s="935">
        <v>-122.19395729999999</v>
      </c>
    </row>
    <row r="149" spans="1:13" x14ac:dyDescent="0.35">
      <c r="A149" s="1296">
        <v>27704</v>
      </c>
      <c r="B149" s="1295" t="s">
        <v>242</v>
      </c>
      <c r="C149" s="1295" t="s">
        <v>196</v>
      </c>
      <c r="D149" s="1295">
        <v>6640</v>
      </c>
      <c r="E149" s="1295" t="s">
        <v>206</v>
      </c>
      <c r="F149" s="935" t="s">
        <v>213</v>
      </c>
      <c r="G149" s="1295">
        <v>29</v>
      </c>
      <c r="H149" s="935" t="s">
        <v>406</v>
      </c>
      <c r="I149" s="935" t="s">
        <v>407</v>
      </c>
      <c r="J149" s="935">
        <v>40.417416330000002</v>
      </c>
      <c r="K149" s="935">
        <v>-122.19395729999999</v>
      </c>
      <c r="L149" s="935">
        <v>40.355137560000003</v>
      </c>
      <c r="M149" s="935">
        <v>-122.17595660000001</v>
      </c>
    </row>
    <row r="150" spans="1:13" x14ac:dyDescent="0.35">
      <c r="A150" s="1296">
        <v>27704</v>
      </c>
      <c r="B150" s="1295" t="s">
        <v>242</v>
      </c>
      <c r="C150" s="1295" t="s">
        <v>196</v>
      </c>
      <c r="D150" s="1295">
        <v>6640</v>
      </c>
      <c r="E150" s="1295" t="s">
        <v>206</v>
      </c>
      <c r="F150" s="935" t="s">
        <v>214</v>
      </c>
      <c r="G150" s="1295">
        <v>34</v>
      </c>
      <c r="H150" s="935" t="s">
        <v>407</v>
      </c>
      <c r="I150" s="935" t="s">
        <v>408</v>
      </c>
      <c r="J150" s="935">
        <v>40.355137560000003</v>
      </c>
      <c r="K150" s="935">
        <v>-122.17595660000001</v>
      </c>
      <c r="L150" s="935">
        <v>40.316984869999999</v>
      </c>
      <c r="M150" s="935">
        <v>-122.1896581</v>
      </c>
    </row>
    <row r="151" spans="1:13" x14ac:dyDescent="0.35">
      <c r="A151" s="1296">
        <v>27704</v>
      </c>
      <c r="B151" s="1295" t="s">
        <v>242</v>
      </c>
      <c r="C151" s="1295" t="s">
        <v>196</v>
      </c>
      <c r="D151" s="1295">
        <v>6640</v>
      </c>
      <c r="E151" s="1295" t="s">
        <v>206</v>
      </c>
      <c r="F151" s="935" t="s">
        <v>215</v>
      </c>
      <c r="G151" s="1295">
        <v>46</v>
      </c>
      <c r="H151" s="935" t="s">
        <v>408</v>
      </c>
      <c r="I151" s="935" t="s">
        <v>409</v>
      </c>
      <c r="J151" s="935">
        <v>40.316984869999999</v>
      </c>
      <c r="K151" s="935">
        <v>-122.1896581</v>
      </c>
      <c r="L151" s="935">
        <v>40.263968490000003</v>
      </c>
      <c r="M151" s="935">
        <v>-122.2235306</v>
      </c>
    </row>
    <row r="152" spans="1:13" x14ac:dyDescent="0.35">
      <c r="A152" s="1296">
        <v>27704</v>
      </c>
      <c r="B152" s="1295" t="s">
        <v>242</v>
      </c>
      <c r="C152" s="1295" t="s">
        <v>196</v>
      </c>
      <c r="D152" s="1295">
        <v>6640</v>
      </c>
      <c r="E152" s="1295" t="s">
        <v>206</v>
      </c>
      <c r="F152" s="935" t="s">
        <v>216</v>
      </c>
      <c r="G152" s="1295">
        <v>0</v>
      </c>
      <c r="H152" s="935" t="s">
        <v>409</v>
      </c>
      <c r="I152" s="935" t="s">
        <v>410</v>
      </c>
      <c r="J152" s="935">
        <v>40.263968490000003</v>
      </c>
      <c r="K152" s="935">
        <v>-122.2235306</v>
      </c>
      <c r="L152" s="935">
        <v>40.153152210000002</v>
      </c>
      <c r="M152" s="935">
        <v>-122.20237950000001</v>
      </c>
    </row>
    <row r="153" spans="1:13" x14ac:dyDescent="0.35">
      <c r="A153" s="1296">
        <v>27704</v>
      </c>
      <c r="B153" s="1295" t="s">
        <v>242</v>
      </c>
      <c r="C153" s="1295" t="s">
        <v>196</v>
      </c>
      <c r="D153" s="1295">
        <v>6640</v>
      </c>
      <c r="E153" s="1295" t="s">
        <v>206</v>
      </c>
      <c r="F153" s="935" t="s">
        <v>217</v>
      </c>
      <c r="G153" s="1295">
        <v>101</v>
      </c>
      <c r="H153" s="935" t="s">
        <v>410</v>
      </c>
      <c r="I153" s="935" t="s">
        <v>411</v>
      </c>
      <c r="J153" s="935">
        <v>40.153152210000002</v>
      </c>
      <c r="K153" s="935">
        <v>-122.20237950000001</v>
      </c>
      <c r="L153" s="935">
        <v>40.027836569999998</v>
      </c>
      <c r="M153" s="935">
        <v>-122.11920569999999</v>
      </c>
    </row>
    <row r="154" spans="1:13" x14ac:dyDescent="0.35">
      <c r="A154" s="1296">
        <v>27704</v>
      </c>
      <c r="B154" s="1295" t="s">
        <v>242</v>
      </c>
      <c r="C154" s="1295" t="s">
        <v>196</v>
      </c>
      <c r="D154" s="1295">
        <v>6640</v>
      </c>
      <c r="E154" s="1295" t="s">
        <v>206</v>
      </c>
      <c r="F154" s="935" t="s">
        <v>219</v>
      </c>
      <c r="G154" s="1295">
        <v>37</v>
      </c>
      <c r="H154" s="935" t="s">
        <v>411</v>
      </c>
      <c r="I154" s="935" t="s">
        <v>412</v>
      </c>
      <c r="J154" s="935">
        <v>40.027836569999998</v>
      </c>
      <c r="K154" s="935">
        <v>-122.11920569999999</v>
      </c>
      <c r="L154" s="935">
        <v>39.909298579999998</v>
      </c>
      <c r="M154" s="935">
        <v>-122.0918963</v>
      </c>
    </row>
    <row r="155" spans="1:13" x14ac:dyDescent="0.35">
      <c r="A155" s="1296">
        <v>27704</v>
      </c>
      <c r="B155" s="1295" t="s">
        <v>242</v>
      </c>
      <c r="C155" s="1295" t="s">
        <v>196</v>
      </c>
      <c r="D155" s="1295">
        <v>6640</v>
      </c>
      <c r="E155" s="1295" t="s">
        <v>206</v>
      </c>
      <c r="F155" s="935" t="s">
        <v>220</v>
      </c>
      <c r="G155" s="1295">
        <v>-99999</v>
      </c>
      <c r="H155" s="935" t="s">
        <v>412</v>
      </c>
      <c r="I155" s="935" t="s">
        <v>413</v>
      </c>
      <c r="J155" s="935">
        <v>39.909298579999998</v>
      </c>
      <c r="K155" s="935">
        <v>-122.0918963</v>
      </c>
      <c r="L155" s="935">
        <v>39.751173979999997</v>
      </c>
      <c r="M155" s="935">
        <v>-121.9963235</v>
      </c>
    </row>
    <row r="156" spans="1:13" x14ac:dyDescent="0.35">
      <c r="A156" s="1296">
        <v>27704</v>
      </c>
      <c r="B156" s="1295" t="s">
        <v>242</v>
      </c>
      <c r="C156" s="1295" t="s">
        <v>196</v>
      </c>
      <c r="D156" s="1295">
        <v>6640</v>
      </c>
      <c r="E156" s="1295" t="s">
        <v>206</v>
      </c>
      <c r="F156" s="935" t="s">
        <v>221</v>
      </c>
      <c r="G156" s="1295">
        <v>-99999</v>
      </c>
      <c r="H156" s="935" t="s">
        <v>413</v>
      </c>
      <c r="I156" s="935" t="s">
        <v>414</v>
      </c>
      <c r="J156" s="935">
        <v>39.751173979999997</v>
      </c>
      <c r="K156" s="935">
        <v>-121.9963235</v>
      </c>
      <c r="L156" s="935">
        <v>39.629153240000001</v>
      </c>
      <c r="M156" s="935">
        <v>-121.9925059</v>
      </c>
    </row>
    <row r="157" spans="1:13" x14ac:dyDescent="0.35">
      <c r="A157" s="1296">
        <v>27704</v>
      </c>
      <c r="B157" s="1295" t="s">
        <v>242</v>
      </c>
      <c r="C157" s="1295" t="s">
        <v>196</v>
      </c>
      <c r="D157" s="1295">
        <v>6640</v>
      </c>
      <c r="E157" s="1295" t="s">
        <v>206</v>
      </c>
      <c r="F157" s="935" t="s">
        <v>222</v>
      </c>
      <c r="G157" s="1295">
        <v>-99999</v>
      </c>
      <c r="H157" s="935" t="s">
        <v>414</v>
      </c>
      <c r="I157" s="935" t="s">
        <v>415</v>
      </c>
      <c r="J157" s="935">
        <v>39.629153240000001</v>
      </c>
      <c r="K157" s="935">
        <v>-121.9925059</v>
      </c>
      <c r="L157" s="935">
        <v>39.40712284</v>
      </c>
      <c r="M157" s="935">
        <v>-122.00758999999999</v>
      </c>
    </row>
    <row r="158" spans="1:13" x14ac:dyDescent="0.35">
      <c r="A158" s="1296">
        <v>27718</v>
      </c>
      <c r="B158" s="1295" t="s">
        <v>242</v>
      </c>
      <c r="C158" s="1295" t="s">
        <v>196</v>
      </c>
      <c r="D158" s="1295">
        <v>11400</v>
      </c>
      <c r="E158" s="1295" t="s">
        <v>206</v>
      </c>
      <c r="F158" s="935" t="s">
        <v>208</v>
      </c>
      <c r="G158" s="1295">
        <v>0</v>
      </c>
      <c r="H158" s="935" t="s">
        <v>402</v>
      </c>
      <c r="I158" s="935" t="s">
        <v>403</v>
      </c>
      <c r="J158" s="935">
        <v>40.611883210000002</v>
      </c>
      <c r="K158" s="935">
        <v>-122.446135</v>
      </c>
      <c r="L158" s="935">
        <v>40.592799669999998</v>
      </c>
      <c r="M158" s="935">
        <v>-122.3942059</v>
      </c>
    </row>
    <row r="159" spans="1:13" x14ac:dyDescent="0.35">
      <c r="A159" s="1296">
        <v>27718</v>
      </c>
      <c r="B159" s="1295" t="s">
        <v>242</v>
      </c>
      <c r="C159" s="1295" t="s">
        <v>196</v>
      </c>
      <c r="D159" s="1295">
        <v>11400</v>
      </c>
      <c r="E159" s="1295" t="s">
        <v>206</v>
      </c>
      <c r="F159" s="935" t="s">
        <v>209</v>
      </c>
      <c r="G159" s="1295">
        <v>0</v>
      </c>
      <c r="H159" s="935" t="s">
        <v>403</v>
      </c>
      <c r="I159" s="935" t="s">
        <v>404</v>
      </c>
      <c r="J159" s="935">
        <v>40.592799669999998</v>
      </c>
      <c r="K159" s="935">
        <v>-122.3942059</v>
      </c>
      <c r="L159" s="935">
        <v>40.585947769999997</v>
      </c>
      <c r="M159" s="935">
        <v>-122.3683525</v>
      </c>
    </row>
    <row r="160" spans="1:13" x14ac:dyDescent="0.35">
      <c r="A160" s="1296">
        <v>27718</v>
      </c>
      <c r="B160" s="1295" t="s">
        <v>242</v>
      </c>
      <c r="C160" s="1295" t="s">
        <v>196</v>
      </c>
      <c r="D160" s="1295">
        <v>11400</v>
      </c>
      <c r="E160" s="1295" t="s">
        <v>206</v>
      </c>
      <c r="F160" s="935" t="s">
        <v>211</v>
      </c>
      <c r="G160" s="1295">
        <v>0</v>
      </c>
      <c r="H160" s="935" t="s">
        <v>404</v>
      </c>
      <c r="I160" s="935" t="s">
        <v>405</v>
      </c>
      <c r="J160" s="935">
        <v>40.585947769999997</v>
      </c>
      <c r="K160" s="935">
        <v>-122.3683525</v>
      </c>
      <c r="L160" s="935">
        <v>40.472049499999997</v>
      </c>
      <c r="M160" s="935">
        <v>-122.29453460000001</v>
      </c>
    </row>
    <row r="161" spans="1:13" x14ac:dyDescent="0.35">
      <c r="A161" s="1296">
        <v>27718</v>
      </c>
      <c r="B161" s="1295" t="s">
        <v>242</v>
      </c>
      <c r="C161" s="1295" t="s">
        <v>196</v>
      </c>
      <c r="D161" s="1295">
        <v>11400</v>
      </c>
      <c r="E161" s="1295" t="s">
        <v>206</v>
      </c>
      <c r="F161" s="935" t="s">
        <v>212</v>
      </c>
      <c r="G161" s="1295">
        <v>0</v>
      </c>
      <c r="H161" s="935" t="s">
        <v>405</v>
      </c>
      <c r="I161" s="935" t="s">
        <v>406</v>
      </c>
      <c r="J161" s="935">
        <v>40.472049499999997</v>
      </c>
      <c r="K161" s="935">
        <v>-122.29453460000001</v>
      </c>
      <c r="L161" s="935">
        <v>40.417416330000002</v>
      </c>
      <c r="M161" s="935">
        <v>-122.19395729999999</v>
      </c>
    </row>
    <row r="162" spans="1:13" x14ac:dyDescent="0.35">
      <c r="A162" s="1296">
        <v>27718</v>
      </c>
      <c r="B162" s="1295" t="s">
        <v>242</v>
      </c>
      <c r="C162" s="1295" t="s">
        <v>196</v>
      </c>
      <c r="D162" s="1295">
        <v>11400</v>
      </c>
      <c r="E162" s="1295" t="s">
        <v>206</v>
      </c>
      <c r="F162" s="935" t="s">
        <v>213</v>
      </c>
      <c r="G162" s="1295">
        <v>0</v>
      </c>
      <c r="H162" s="935" t="s">
        <v>406</v>
      </c>
      <c r="I162" s="935" t="s">
        <v>407</v>
      </c>
      <c r="J162" s="935">
        <v>40.417416330000002</v>
      </c>
      <c r="K162" s="935">
        <v>-122.19395729999999</v>
      </c>
      <c r="L162" s="935">
        <v>40.355137560000003</v>
      </c>
      <c r="M162" s="935">
        <v>-122.17595660000001</v>
      </c>
    </row>
    <row r="163" spans="1:13" x14ac:dyDescent="0.35">
      <c r="A163" s="1296">
        <v>27718</v>
      </c>
      <c r="B163" s="1295" t="s">
        <v>242</v>
      </c>
      <c r="C163" s="1295" t="s">
        <v>196</v>
      </c>
      <c r="D163" s="1295">
        <v>11400</v>
      </c>
      <c r="E163" s="1295" t="s">
        <v>206</v>
      </c>
      <c r="F163" s="935" t="s">
        <v>214</v>
      </c>
      <c r="G163" s="1295">
        <v>6</v>
      </c>
      <c r="H163" s="935" t="s">
        <v>407</v>
      </c>
      <c r="I163" s="935" t="s">
        <v>408</v>
      </c>
      <c r="J163" s="935">
        <v>40.355137560000003</v>
      </c>
      <c r="K163" s="935">
        <v>-122.17595660000001</v>
      </c>
      <c r="L163" s="935">
        <v>40.316984869999999</v>
      </c>
      <c r="M163" s="935">
        <v>-122.1896581</v>
      </c>
    </row>
    <row r="164" spans="1:13" x14ac:dyDescent="0.35">
      <c r="A164" s="1296">
        <v>27718</v>
      </c>
      <c r="B164" s="1295" t="s">
        <v>242</v>
      </c>
      <c r="C164" s="1295" t="s">
        <v>196</v>
      </c>
      <c r="D164" s="1295">
        <v>11400</v>
      </c>
      <c r="E164" s="1295" t="s">
        <v>206</v>
      </c>
      <c r="F164" s="935" t="s">
        <v>215</v>
      </c>
      <c r="G164" s="1295">
        <v>0</v>
      </c>
      <c r="H164" s="935" t="s">
        <v>408</v>
      </c>
      <c r="I164" s="935" t="s">
        <v>409</v>
      </c>
      <c r="J164" s="935">
        <v>40.316984869999999</v>
      </c>
      <c r="K164" s="935">
        <v>-122.1896581</v>
      </c>
      <c r="L164" s="935">
        <v>40.263968490000003</v>
      </c>
      <c r="M164" s="935">
        <v>-122.2235306</v>
      </c>
    </row>
    <row r="165" spans="1:13" x14ac:dyDescent="0.35">
      <c r="A165" s="1296">
        <v>27718</v>
      </c>
      <c r="B165" s="1295" t="s">
        <v>242</v>
      </c>
      <c r="C165" s="1295" t="s">
        <v>196</v>
      </c>
      <c r="D165" s="1295">
        <v>11400</v>
      </c>
      <c r="E165" s="1295" t="s">
        <v>206</v>
      </c>
      <c r="F165" s="935" t="s">
        <v>216</v>
      </c>
      <c r="G165" s="1295">
        <v>0</v>
      </c>
      <c r="H165" s="935" t="s">
        <v>409</v>
      </c>
      <c r="I165" s="935" t="s">
        <v>410</v>
      </c>
      <c r="J165" s="935">
        <v>40.263968490000003</v>
      </c>
      <c r="K165" s="935">
        <v>-122.2235306</v>
      </c>
      <c r="L165" s="935">
        <v>40.153152210000002</v>
      </c>
      <c r="M165" s="935">
        <v>-122.20237950000001</v>
      </c>
    </row>
    <row r="166" spans="1:13" x14ac:dyDescent="0.35">
      <c r="A166" s="1296">
        <v>27718</v>
      </c>
      <c r="B166" s="1295" t="s">
        <v>242</v>
      </c>
      <c r="C166" s="1295" t="s">
        <v>196</v>
      </c>
      <c r="D166" s="1295">
        <v>11400</v>
      </c>
      <c r="E166" s="1295" t="s">
        <v>206</v>
      </c>
      <c r="F166" s="935" t="s">
        <v>217</v>
      </c>
      <c r="G166" s="1295">
        <v>130</v>
      </c>
      <c r="H166" s="935" t="s">
        <v>410</v>
      </c>
      <c r="I166" s="935" t="s">
        <v>411</v>
      </c>
      <c r="J166" s="935">
        <v>40.153152210000002</v>
      </c>
      <c r="K166" s="935">
        <v>-122.20237950000001</v>
      </c>
      <c r="L166" s="935">
        <v>40.027836569999998</v>
      </c>
      <c r="M166" s="935">
        <v>-122.11920569999999</v>
      </c>
    </row>
    <row r="167" spans="1:13" x14ac:dyDescent="0.35">
      <c r="A167" s="1296">
        <v>27718</v>
      </c>
      <c r="B167" s="1295" t="s">
        <v>242</v>
      </c>
      <c r="C167" s="1295" t="s">
        <v>196</v>
      </c>
      <c r="D167" s="1295">
        <v>11400</v>
      </c>
      <c r="E167" s="1295" t="s">
        <v>206</v>
      </c>
      <c r="F167" s="935" t="s">
        <v>219</v>
      </c>
      <c r="G167" s="1295">
        <v>12</v>
      </c>
      <c r="H167" s="935" t="s">
        <v>411</v>
      </c>
      <c r="I167" s="935" t="s">
        <v>412</v>
      </c>
      <c r="J167" s="935">
        <v>40.027836569999998</v>
      </c>
      <c r="K167" s="935">
        <v>-122.11920569999999</v>
      </c>
      <c r="L167" s="935">
        <v>39.909298579999998</v>
      </c>
      <c r="M167" s="935">
        <v>-122.0918963</v>
      </c>
    </row>
    <row r="168" spans="1:13" x14ac:dyDescent="0.35">
      <c r="A168" s="1296">
        <v>27718</v>
      </c>
      <c r="B168" s="1295" t="s">
        <v>242</v>
      </c>
      <c r="C168" s="1295" t="s">
        <v>196</v>
      </c>
      <c r="D168" s="1295">
        <v>11400</v>
      </c>
      <c r="E168" s="1295" t="s">
        <v>206</v>
      </c>
      <c r="F168" s="935" t="s">
        <v>220</v>
      </c>
      <c r="G168" s="1295">
        <v>-99999</v>
      </c>
      <c r="H168" s="935" t="s">
        <v>412</v>
      </c>
      <c r="I168" s="935" t="s">
        <v>413</v>
      </c>
      <c r="J168" s="935">
        <v>39.909298579999998</v>
      </c>
      <c r="K168" s="935">
        <v>-122.0918963</v>
      </c>
      <c r="L168" s="935">
        <v>39.751173979999997</v>
      </c>
      <c r="M168" s="935">
        <v>-121.9963235</v>
      </c>
    </row>
    <row r="169" spans="1:13" x14ac:dyDescent="0.35">
      <c r="A169" s="1296">
        <v>27718</v>
      </c>
      <c r="B169" s="1295" t="s">
        <v>242</v>
      </c>
      <c r="C169" s="1295" t="s">
        <v>196</v>
      </c>
      <c r="D169" s="1295">
        <v>11400</v>
      </c>
      <c r="E169" s="1295" t="s">
        <v>206</v>
      </c>
      <c r="F169" s="935" t="s">
        <v>221</v>
      </c>
      <c r="G169" s="1295">
        <v>-99999</v>
      </c>
      <c r="H169" s="935" t="s">
        <v>413</v>
      </c>
      <c r="I169" s="935" t="s">
        <v>414</v>
      </c>
      <c r="J169" s="935">
        <v>39.751173979999997</v>
      </c>
      <c r="K169" s="935">
        <v>-121.9963235</v>
      </c>
      <c r="L169" s="935">
        <v>39.629153240000001</v>
      </c>
      <c r="M169" s="935">
        <v>-121.9925059</v>
      </c>
    </row>
    <row r="170" spans="1:13" x14ac:dyDescent="0.35">
      <c r="A170" s="1296">
        <v>27718</v>
      </c>
      <c r="B170" s="1295" t="s">
        <v>242</v>
      </c>
      <c r="C170" s="1295" t="s">
        <v>196</v>
      </c>
      <c r="D170" s="1295">
        <v>11400</v>
      </c>
      <c r="E170" s="1295" t="s">
        <v>206</v>
      </c>
      <c r="F170" s="935" t="s">
        <v>222</v>
      </c>
      <c r="G170" s="1295">
        <v>-99999</v>
      </c>
      <c r="H170" s="935" t="s">
        <v>414</v>
      </c>
      <c r="I170" s="935" t="s">
        <v>415</v>
      </c>
      <c r="J170" s="935">
        <v>39.629153240000001</v>
      </c>
      <c r="K170" s="935">
        <v>-121.9925059</v>
      </c>
      <c r="L170" s="935">
        <v>39.40712284</v>
      </c>
      <c r="M170" s="935">
        <v>-122.00758999999999</v>
      </c>
    </row>
    <row r="171" spans="1:13" x14ac:dyDescent="0.35">
      <c r="A171" s="1296">
        <v>27746</v>
      </c>
      <c r="B171" s="1295" t="s">
        <v>242</v>
      </c>
      <c r="C171" s="1295" t="s">
        <v>196</v>
      </c>
      <c r="D171" s="1295">
        <v>10400</v>
      </c>
      <c r="E171" s="1295" t="s">
        <v>201</v>
      </c>
      <c r="F171" s="935" t="s">
        <v>208</v>
      </c>
      <c r="G171" s="1295">
        <v>0</v>
      </c>
      <c r="H171" s="935" t="s">
        <v>402</v>
      </c>
      <c r="I171" s="935" t="s">
        <v>403</v>
      </c>
      <c r="J171" s="935">
        <v>40.611883210000002</v>
      </c>
      <c r="K171" s="935">
        <v>-122.446135</v>
      </c>
      <c r="L171" s="935">
        <v>40.592799669999998</v>
      </c>
      <c r="M171" s="935">
        <v>-122.3942059</v>
      </c>
    </row>
    <row r="172" spans="1:13" x14ac:dyDescent="0.35">
      <c r="A172" s="1296">
        <v>27746</v>
      </c>
      <c r="B172" s="1295" t="s">
        <v>242</v>
      </c>
      <c r="C172" s="1295" t="s">
        <v>196</v>
      </c>
      <c r="D172" s="1295">
        <v>10400</v>
      </c>
      <c r="E172" s="1295" t="s">
        <v>201</v>
      </c>
      <c r="F172" s="935" t="s">
        <v>209</v>
      </c>
      <c r="G172" s="1295">
        <v>40</v>
      </c>
      <c r="H172" s="935" t="s">
        <v>403</v>
      </c>
      <c r="I172" s="935" t="s">
        <v>404</v>
      </c>
      <c r="J172" s="935">
        <v>40.592799669999998</v>
      </c>
      <c r="K172" s="935">
        <v>-122.3942059</v>
      </c>
      <c r="L172" s="935">
        <v>40.585947769999997</v>
      </c>
      <c r="M172" s="935">
        <v>-122.3683525</v>
      </c>
    </row>
    <row r="173" spans="1:13" x14ac:dyDescent="0.35">
      <c r="A173" s="1296">
        <v>27746</v>
      </c>
      <c r="B173" s="1295" t="s">
        <v>242</v>
      </c>
      <c r="C173" s="1295" t="s">
        <v>196</v>
      </c>
      <c r="D173" s="1295">
        <v>10400</v>
      </c>
      <c r="E173" s="1295" t="s">
        <v>201</v>
      </c>
      <c r="F173" s="935" t="s">
        <v>211</v>
      </c>
      <c r="G173" s="1295">
        <v>99</v>
      </c>
      <c r="H173" s="935" t="s">
        <v>404</v>
      </c>
      <c r="I173" s="935" t="s">
        <v>405</v>
      </c>
      <c r="J173" s="935">
        <v>40.585947769999997</v>
      </c>
      <c r="K173" s="935">
        <v>-122.3683525</v>
      </c>
      <c r="L173" s="935">
        <v>40.472049499999997</v>
      </c>
      <c r="M173" s="935">
        <v>-122.29453460000001</v>
      </c>
    </row>
    <row r="174" spans="1:13" x14ac:dyDescent="0.35">
      <c r="A174" s="1296">
        <v>27746</v>
      </c>
      <c r="B174" s="1295" t="s">
        <v>242</v>
      </c>
      <c r="C174" s="1295" t="s">
        <v>196</v>
      </c>
      <c r="D174" s="1295">
        <v>10400</v>
      </c>
      <c r="E174" s="1295" t="s">
        <v>201</v>
      </c>
      <c r="F174" s="935" t="s">
        <v>212</v>
      </c>
      <c r="G174" s="1295">
        <v>14</v>
      </c>
      <c r="H174" s="935" t="s">
        <v>405</v>
      </c>
      <c r="I174" s="935" t="s">
        <v>406</v>
      </c>
      <c r="J174" s="935">
        <v>40.472049499999997</v>
      </c>
      <c r="K174" s="935">
        <v>-122.29453460000001</v>
      </c>
      <c r="L174" s="935">
        <v>40.417416330000002</v>
      </c>
      <c r="M174" s="935">
        <v>-122.19395729999999</v>
      </c>
    </row>
    <row r="175" spans="1:13" x14ac:dyDescent="0.35">
      <c r="A175" s="1296">
        <v>27746</v>
      </c>
      <c r="B175" s="1295" t="s">
        <v>242</v>
      </c>
      <c r="C175" s="1295" t="s">
        <v>196</v>
      </c>
      <c r="D175" s="1295">
        <v>10400</v>
      </c>
      <c r="E175" s="1295" t="s">
        <v>201</v>
      </c>
      <c r="F175" s="935" t="s">
        <v>213</v>
      </c>
      <c r="G175" s="1295">
        <v>9</v>
      </c>
      <c r="H175" s="935" t="s">
        <v>406</v>
      </c>
      <c r="I175" s="935" t="s">
        <v>407</v>
      </c>
      <c r="J175" s="935">
        <v>40.417416330000002</v>
      </c>
      <c r="K175" s="935">
        <v>-122.19395729999999</v>
      </c>
      <c r="L175" s="935">
        <v>40.355137560000003</v>
      </c>
      <c r="M175" s="935">
        <v>-122.17595660000001</v>
      </c>
    </row>
    <row r="176" spans="1:13" x14ac:dyDescent="0.35">
      <c r="A176" s="1296">
        <v>27746</v>
      </c>
      <c r="B176" s="1295" t="s">
        <v>242</v>
      </c>
      <c r="C176" s="1295" t="s">
        <v>196</v>
      </c>
      <c r="D176" s="1295">
        <v>10400</v>
      </c>
      <c r="E176" s="1295" t="s">
        <v>201</v>
      </c>
      <c r="F176" s="935" t="s">
        <v>214</v>
      </c>
      <c r="G176" s="1295">
        <v>7</v>
      </c>
      <c r="H176" s="935" t="s">
        <v>407</v>
      </c>
      <c r="I176" s="935" t="s">
        <v>408</v>
      </c>
      <c r="J176" s="935">
        <v>40.355137560000003</v>
      </c>
      <c r="K176" s="935">
        <v>-122.17595660000001</v>
      </c>
      <c r="L176" s="935">
        <v>40.316984869999999</v>
      </c>
      <c r="M176" s="935">
        <v>-122.1896581</v>
      </c>
    </row>
    <row r="177" spans="1:13" x14ac:dyDescent="0.35">
      <c r="A177" s="1296">
        <v>27746</v>
      </c>
      <c r="B177" s="1295" t="s">
        <v>242</v>
      </c>
      <c r="C177" s="1295" t="s">
        <v>196</v>
      </c>
      <c r="D177" s="1295">
        <v>10400</v>
      </c>
      <c r="E177" s="1295" t="s">
        <v>201</v>
      </c>
      <c r="F177" s="935" t="s">
        <v>215</v>
      </c>
      <c r="G177" s="1295">
        <v>0</v>
      </c>
      <c r="H177" s="935" t="s">
        <v>408</v>
      </c>
      <c r="I177" s="935" t="s">
        <v>409</v>
      </c>
      <c r="J177" s="935">
        <v>40.316984869999999</v>
      </c>
      <c r="K177" s="935">
        <v>-122.1896581</v>
      </c>
      <c r="L177" s="935">
        <v>40.263968490000003</v>
      </c>
      <c r="M177" s="935">
        <v>-122.2235306</v>
      </c>
    </row>
    <row r="178" spans="1:13" x14ac:dyDescent="0.35">
      <c r="A178" s="1296">
        <v>27746</v>
      </c>
      <c r="B178" s="1295" t="s">
        <v>242</v>
      </c>
      <c r="C178" s="1295" t="s">
        <v>196</v>
      </c>
      <c r="D178" s="1295">
        <v>10400</v>
      </c>
      <c r="E178" s="1295" t="s">
        <v>201</v>
      </c>
      <c r="F178" s="935" t="s">
        <v>216</v>
      </c>
      <c r="G178" s="1295">
        <v>3</v>
      </c>
      <c r="H178" s="935" t="s">
        <v>409</v>
      </c>
      <c r="I178" s="935" t="s">
        <v>410</v>
      </c>
      <c r="J178" s="935">
        <v>40.263968490000003</v>
      </c>
      <c r="K178" s="935">
        <v>-122.2235306</v>
      </c>
      <c r="L178" s="935">
        <v>40.153152210000002</v>
      </c>
      <c r="M178" s="935">
        <v>-122.20237950000001</v>
      </c>
    </row>
    <row r="179" spans="1:13" x14ac:dyDescent="0.35">
      <c r="A179" s="1296">
        <v>27746</v>
      </c>
      <c r="B179" s="1295" t="s">
        <v>242</v>
      </c>
      <c r="C179" s="1295" t="s">
        <v>196</v>
      </c>
      <c r="D179" s="1295">
        <v>10400</v>
      </c>
      <c r="E179" s="1295" t="s">
        <v>201</v>
      </c>
      <c r="F179" s="935" t="s">
        <v>217</v>
      </c>
      <c r="G179" s="1295">
        <v>91</v>
      </c>
      <c r="H179" s="935" t="s">
        <v>410</v>
      </c>
      <c r="I179" s="935" t="s">
        <v>411</v>
      </c>
      <c r="J179" s="935">
        <v>40.153152210000002</v>
      </c>
      <c r="K179" s="935">
        <v>-122.20237950000001</v>
      </c>
      <c r="L179" s="935">
        <v>40.027836569999998</v>
      </c>
      <c r="M179" s="935">
        <v>-122.11920569999999</v>
      </c>
    </row>
    <row r="180" spans="1:13" x14ac:dyDescent="0.35">
      <c r="A180" s="1296">
        <v>27746</v>
      </c>
      <c r="B180" s="1295" t="s">
        <v>242</v>
      </c>
      <c r="C180" s="1295" t="s">
        <v>196</v>
      </c>
      <c r="D180" s="1295">
        <v>10400</v>
      </c>
      <c r="E180" s="1295" t="s">
        <v>201</v>
      </c>
      <c r="F180" s="935" t="s">
        <v>219</v>
      </c>
      <c r="G180" s="1295">
        <v>3</v>
      </c>
      <c r="H180" s="935" t="s">
        <v>411</v>
      </c>
      <c r="I180" s="935" t="s">
        <v>412</v>
      </c>
      <c r="J180" s="935">
        <v>40.027836569999998</v>
      </c>
      <c r="K180" s="935">
        <v>-122.11920569999999</v>
      </c>
      <c r="L180" s="935">
        <v>39.909298579999998</v>
      </c>
      <c r="M180" s="935">
        <v>-122.0918963</v>
      </c>
    </row>
    <row r="181" spans="1:13" x14ac:dyDescent="0.35">
      <c r="A181" s="1296">
        <v>27746</v>
      </c>
      <c r="B181" s="1295" t="s">
        <v>242</v>
      </c>
      <c r="C181" s="1295" t="s">
        <v>196</v>
      </c>
      <c r="D181" s="1295">
        <v>10400</v>
      </c>
      <c r="E181" s="1295" t="s">
        <v>201</v>
      </c>
      <c r="F181" s="935" t="s">
        <v>220</v>
      </c>
      <c r="G181" s="1295">
        <v>-99999</v>
      </c>
      <c r="H181" s="935" t="s">
        <v>412</v>
      </c>
      <c r="I181" s="935" t="s">
        <v>413</v>
      </c>
      <c r="J181" s="935">
        <v>39.909298579999998</v>
      </c>
      <c r="K181" s="935">
        <v>-122.0918963</v>
      </c>
      <c r="L181" s="935">
        <v>39.751173979999997</v>
      </c>
      <c r="M181" s="935">
        <v>-121.9963235</v>
      </c>
    </row>
    <row r="182" spans="1:13" x14ac:dyDescent="0.35">
      <c r="A182" s="1296">
        <v>27746</v>
      </c>
      <c r="B182" s="1295" t="s">
        <v>242</v>
      </c>
      <c r="C182" s="1295" t="s">
        <v>196</v>
      </c>
      <c r="D182" s="1295">
        <v>10400</v>
      </c>
      <c r="E182" s="1295" t="s">
        <v>201</v>
      </c>
      <c r="F182" s="935" t="s">
        <v>221</v>
      </c>
      <c r="G182" s="1295">
        <v>-99999</v>
      </c>
      <c r="H182" s="935" t="s">
        <v>413</v>
      </c>
      <c r="I182" s="935" t="s">
        <v>414</v>
      </c>
      <c r="J182" s="935">
        <v>39.751173979999997</v>
      </c>
      <c r="K182" s="935">
        <v>-121.9963235</v>
      </c>
      <c r="L182" s="935">
        <v>39.629153240000001</v>
      </c>
      <c r="M182" s="935">
        <v>-121.9925059</v>
      </c>
    </row>
    <row r="183" spans="1:13" ht="15" thickBot="1" x14ac:dyDescent="0.4">
      <c r="A183" s="1309">
        <v>27746</v>
      </c>
      <c r="B183" s="1313" t="s">
        <v>242</v>
      </c>
      <c r="C183" s="1313" t="s">
        <v>196</v>
      </c>
      <c r="D183" s="1313">
        <v>10400</v>
      </c>
      <c r="E183" s="1313" t="s">
        <v>201</v>
      </c>
      <c r="F183" s="1312" t="s">
        <v>222</v>
      </c>
      <c r="G183" s="1313">
        <v>-99999</v>
      </c>
      <c r="H183" s="1312" t="s">
        <v>414</v>
      </c>
      <c r="I183" s="1312" t="s">
        <v>415</v>
      </c>
      <c r="J183" s="1312">
        <v>39.629153240000001</v>
      </c>
      <c r="K183" s="1312">
        <v>-121.9925059</v>
      </c>
      <c r="L183" s="1312">
        <v>39.40712284</v>
      </c>
      <c r="M183" s="1312">
        <v>-122.00758999999999</v>
      </c>
    </row>
    <row r="184" spans="1:13" ht="15" thickTop="1" x14ac:dyDescent="0.35">
      <c r="A184" s="1296">
        <v>28045</v>
      </c>
      <c r="B184" s="1295" t="s">
        <v>242</v>
      </c>
      <c r="C184" s="1295" t="s">
        <v>283</v>
      </c>
      <c r="D184" s="1295">
        <v>3830</v>
      </c>
      <c r="E184" s="1295" t="s">
        <v>206</v>
      </c>
      <c r="F184" s="935" t="s">
        <v>208</v>
      </c>
      <c r="G184" s="1295">
        <v>20</v>
      </c>
      <c r="H184" s="935" t="s">
        <v>402</v>
      </c>
      <c r="I184" s="935" t="s">
        <v>403</v>
      </c>
      <c r="J184" s="935">
        <v>40.611883210000002</v>
      </c>
      <c r="K184" s="935">
        <v>-122.446135</v>
      </c>
      <c r="L184" s="935">
        <v>40.592799669999998</v>
      </c>
      <c r="M184" s="935">
        <v>-122.3942059</v>
      </c>
    </row>
    <row r="185" spans="1:13" x14ac:dyDescent="0.35">
      <c r="A185" s="1296">
        <v>28045</v>
      </c>
      <c r="B185" s="1295" t="s">
        <v>242</v>
      </c>
      <c r="C185" s="1295" t="s">
        <v>283</v>
      </c>
      <c r="D185" s="1295">
        <v>3830</v>
      </c>
      <c r="E185" s="1295" t="s">
        <v>206</v>
      </c>
      <c r="F185" s="935" t="s">
        <v>209</v>
      </c>
      <c r="G185" s="1295">
        <v>100</v>
      </c>
      <c r="H185" s="935" t="s">
        <v>403</v>
      </c>
      <c r="I185" s="935" t="s">
        <v>404</v>
      </c>
      <c r="J185" s="935">
        <v>40.592799669999998</v>
      </c>
      <c r="K185" s="935">
        <v>-122.3942059</v>
      </c>
      <c r="L185" s="935">
        <v>40.585947769999997</v>
      </c>
      <c r="M185" s="935">
        <v>-122.3683525</v>
      </c>
    </row>
    <row r="186" spans="1:13" x14ac:dyDescent="0.35">
      <c r="A186" s="1296">
        <v>28045</v>
      </c>
      <c r="B186" s="1295" t="s">
        <v>242</v>
      </c>
      <c r="C186" s="1295" t="s">
        <v>283</v>
      </c>
      <c r="D186" s="1295">
        <v>3830</v>
      </c>
      <c r="E186" s="1295" t="s">
        <v>206</v>
      </c>
      <c r="F186" s="935" t="s">
        <v>211</v>
      </c>
      <c r="G186" s="1295">
        <v>146</v>
      </c>
      <c r="H186" s="935" t="s">
        <v>404</v>
      </c>
      <c r="I186" s="935" t="s">
        <v>405</v>
      </c>
      <c r="J186" s="935">
        <v>40.585947769999997</v>
      </c>
      <c r="K186" s="935">
        <v>-122.3683525</v>
      </c>
      <c r="L186" s="935">
        <v>40.472049499999997</v>
      </c>
      <c r="M186" s="935">
        <v>-122.29453460000001</v>
      </c>
    </row>
    <row r="187" spans="1:13" x14ac:dyDescent="0.35">
      <c r="A187" s="1296">
        <v>28045</v>
      </c>
      <c r="B187" s="1295" t="s">
        <v>242</v>
      </c>
      <c r="C187" s="1295" t="s">
        <v>283</v>
      </c>
      <c r="D187" s="1295">
        <v>3830</v>
      </c>
      <c r="E187" s="1295" t="s">
        <v>206</v>
      </c>
      <c r="F187" s="935" t="s">
        <v>212</v>
      </c>
      <c r="G187" s="1295">
        <v>35</v>
      </c>
      <c r="H187" s="935" t="s">
        <v>405</v>
      </c>
      <c r="I187" s="935" t="s">
        <v>406</v>
      </c>
      <c r="J187" s="935">
        <v>40.472049499999997</v>
      </c>
      <c r="K187" s="935">
        <v>-122.29453460000001</v>
      </c>
      <c r="L187" s="935">
        <v>40.417416330000002</v>
      </c>
      <c r="M187" s="935">
        <v>-122.19395729999999</v>
      </c>
    </row>
    <row r="188" spans="1:13" x14ac:dyDescent="0.35">
      <c r="A188" s="1296">
        <v>28045</v>
      </c>
      <c r="B188" s="1295" t="s">
        <v>242</v>
      </c>
      <c r="C188" s="1295" t="s">
        <v>283</v>
      </c>
      <c r="D188" s="1295">
        <v>3830</v>
      </c>
      <c r="E188" s="1295" t="s">
        <v>206</v>
      </c>
      <c r="F188" s="935" t="s">
        <v>213</v>
      </c>
      <c r="G188" s="1295">
        <v>14</v>
      </c>
      <c r="H188" s="935" t="s">
        <v>406</v>
      </c>
      <c r="I188" s="935" t="s">
        <v>407</v>
      </c>
      <c r="J188" s="935">
        <v>40.417416330000002</v>
      </c>
      <c r="K188" s="935">
        <v>-122.19395729999999</v>
      </c>
      <c r="L188" s="935">
        <v>40.355137560000003</v>
      </c>
      <c r="M188" s="935">
        <v>-122.17595660000001</v>
      </c>
    </row>
    <row r="189" spans="1:13" x14ac:dyDescent="0.35">
      <c r="A189" s="1296">
        <v>28045</v>
      </c>
      <c r="B189" s="1295" t="s">
        <v>242</v>
      </c>
      <c r="C189" s="1295" t="s">
        <v>283</v>
      </c>
      <c r="D189" s="1295">
        <v>3830</v>
      </c>
      <c r="E189" s="1295" t="s">
        <v>206</v>
      </c>
      <c r="F189" s="935" t="s">
        <v>214</v>
      </c>
      <c r="G189" s="1295">
        <v>15</v>
      </c>
      <c r="H189" s="935" t="s">
        <v>407</v>
      </c>
      <c r="I189" s="935" t="s">
        <v>408</v>
      </c>
      <c r="J189" s="935">
        <v>40.355137560000003</v>
      </c>
      <c r="K189" s="935">
        <v>-122.17595660000001</v>
      </c>
      <c r="L189" s="935">
        <v>40.316984869999999</v>
      </c>
      <c r="M189" s="935">
        <v>-122.1896581</v>
      </c>
    </row>
    <row r="190" spans="1:13" x14ac:dyDescent="0.35">
      <c r="A190" s="1296">
        <v>28045</v>
      </c>
      <c r="B190" s="1295" t="s">
        <v>242</v>
      </c>
      <c r="C190" s="1295" t="s">
        <v>283</v>
      </c>
      <c r="D190" s="1295">
        <v>3830</v>
      </c>
      <c r="E190" s="1295" t="s">
        <v>206</v>
      </c>
      <c r="F190" s="935" t="s">
        <v>215</v>
      </c>
      <c r="G190" s="1295">
        <v>20</v>
      </c>
      <c r="H190" s="935" t="s">
        <v>408</v>
      </c>
      <c r="I190" s="935" t="s">
        <v>409</v>
      </c>
      <c r="J190" s="935">
        <v>40.316984869999999</v>
      </c>
      <c r="K190" s="935">
        <v>-122.1896581</v>
      </c>
      <c r="L190" s="935">
        <v>40.263968490000003</v>
      </c>
      <c r="M190" s="935">
        <v>-122.2235306</v>
      </c>
    </row>
    <row r="191" spans="1:13" x14ac:dyDescent="0.35">
      <c r="A191" s="1296">
        <v>28045</v>
      </c>
      <c r="B191" s="1295" t="s">
        <v>242</v>
      </c>
      <c r="C191" s="1295" t="s">
        <v>283</v>
      </c>
      <c r="D191" s="1295">
        <v>3830</v>
      </c>
      <c r="E191" s="1295" t="s">
        <v>206</v>
      </c>
      <c r="F191" s="935" t="s">
        <v>216</v>
      </c>
      <c r="G191" s="1295">
        <v>20</v>
      </c>
      <c r="H191" s="935" t="s">
        <v>409</v>
      </c>
      <c r="I191" s="935" t="s">
        <v>410</v>
      </c>
      <c r="J191" s="935">
        <v>40.263968490000003</v>
      </c>
      <c r="K191" s="935">
        <v>-122.2235306</v>
      </c>
      <c r="L191" s="935">
        <v>40.153152210000002</v>
      </c>
      <c r="M191" s="935">
        <v>-122.20237950000001</v>
      </c>
    </row>
    <row r="192" spans="1:13" x14ac:dyDescent="0.35">
      <c r="A192" s="1296">
        <v>28045</v>
      </c>
      <c r="B192" s="1295" t="s">
        <v>242</v>
      </c>
      <c r="C192" s="1295" t="s">
        <v>283</v>
      </c>
      <c r="D192" s="1295">
        <v>3830</v>
      </c>
      <c r="E192" s="1295" t="s">
        <v>206</v>
      </c>
      <c r="F192" s="935" t="s">
        <v>217</v>
      </c>
      <c r="G192" s="1295">
        <v>64</v>
      </c>
      <c r="H192" s="935" t="s">
        <v>410</v>
      </c>
      <c r="I192" s="935" t="s">
        <v>411</v>
      </c>
      <c r="J192" s="935">
        <v>40.153152210000002</v>
      </c>
      <c r="K192" s="935">
        <v>-122.20237950000001</v>
      </c>
      <c r="L192" s="935">
        <v>40.027836569999998</v>
      </c>
      <c r="M192" s="935">
        <v>-122.11920569999999</v>
      </c>
    </row>
    <row r="193" spans="1:13" x14ac:dyDescent="0.35">
      <c r="A193" s="1296">
        <v>28045</v>
      </c>
      <c r="B193" s="1295" t="s">
        <v>242</v>
      </c>
      <c r="C193" s="1295" t="s">
        <v>283</v>
      </c>
      <c r="D193" s="1295">
        <v>3830</v>
      </c>
      <c r="E193" s="1295" t="s">
        <v>206</v>
      </c>
      <c r="F193" s="935" t="s">
        <v>219</v>
      </c>
      <c r="G193" s="1295">
        <v>5</v>
      </c>
      <c r="H193" s="935" t="s">
        <v>411</v>
      </c>
      <c r="I193" s="935" t="s">
        <v>412</v>
      </c>
      <c r="J193" s="935">
        <v>40.027836569999998</v>
      </c>
      <c r="K193" s="935">
        <v>-122.11920569999999</v>
      </c>
      <c r="L193" s="935">
        <v>39.909298579999998</v>
      </c>
      <c r="M193" s="935">
        <v>-122.0918963</v>
      </c>
    </row>
    <row r="194" spans="1:13" x14ac:dyDescent="0.35">
      <c r="A194" s="1296">
        <v>28045</v>
      </c>
      <c r="B194" s="1295" t="s">
        <v>242</v>
      </c>
      <c r="C194" s="1295" t="s">
        <v>283</v>
      </c>
      <c r="D194" s="1295">
        <v>3830</v>
      </c>
      <c r="E194" s="1295" t="s">
        <v>206</v>
      </c>
      <c r="F194" s="935" t="s">
        <v>220</v>
      </c>
      <c r="G194" s="1295">
        <v>0</v>
      </c>
      <c r="H194" s="935" t="s">
        <v>412</v>
      </c>
      <c r="I194" s="935" t="s">
        <v>413</v>
      </c>
      <c r="J194" s="935">
        <v>39.909298579999998</v>
      </c>
      <c r="K194" s="935">
        <v>-122.0918963</v>
      </c>
      <c r="L194" s="935">
        <v>39.751173979999997</v>
      </c>
      <c r="M194" s="935">
        <v>-121.9963235</v>
      </c>
    </row>
    <row r="195" spans="1:13" x14ac:dyDescent="0.35">
      <c r="A195" s="1296">
        <v>28045</v>
      </c>
      <c r="B195" s="1295" t="s">
        <v>242</v>
      </c>
      <c r="C195" s="1295" t="s">
        <v>283</v>
      </c>
      <c r="D195" s="1295">
        <v>3830</v>
      </c>
      <c r="E195" s="1295" t="s">
        <v>206</v>
      </c>
      <c r="F195" s="935" t="s">
        <v>221</v>
      </c>
      <c r="G195" s="1295">
        <v>0</v>
      </c>
      <c r="H195" s="935" t="s">
        <v>413</v>
      </c>
      <c r="I195" s="935" t="s">
        <v>414</v>
      </c>
      <c r="J195" s="935">
        <v>39.751173979999997</v>
      </c>
      <c r="K195" s="935">
        <v>-121.9963235</v>
      </c>
      <c r="L195" s="935">
        <v>39.629153240000001</v>
      </c>
      <c r="M195" s="935">
        <v>-121.9925059</v>
      </c>
    </row>
    <row r="196" spans="1:13" x14ac:dyDescent="0.35">
      <c r="A196" s="1296">
        <v>28045</v>
      </c>
      <c r="B196" s="1295" t="s">
        <v>242</v>
      </c>
      <c r="C196" s="1295" t="s">
        <v>283</v>
      </c>
      <c r="D196" s="1295">
        <v>3830</v>
      </c>
      <c r="E196" s="1295" t="s">
        <v>206</v>
      </c>
      <c r="F196" s="935" t="s">
        <v>222</v>
      </c>
      <c r="G196" s="1295">
        <v>0</v>
      </c>
      <c r="H196" s="935" t="s">
        <v>414</v>
      </c>
      <c r="I196" s="935" t="s">
        <v>415</v>
      </c>
      <c r="J196" s="935">
        <v>39.629153240000001</v>
      </c>
      <c r="K196" s="935">
        <v>-121.9925059</v>
      </c>
      <c r="L196" s="935">
        <v>39.40712284</v>
      </c>
      <c r="M196" s="935">
        <v>-122.00758999999999</v>
      </c>
    </row>
    <row r="197" spans="1:13" x14ac:dyDescent="0.35">
      <c r="A197" s="1296">
        <v>28059</v>
      </c>
      <c r="B197" s="1295" t="s">
        <v>242</v>
      </c>
      <c r="C197" s="1295" t="s">
        <v>283</v>
      </c>
      <c r="D197" s="1295">
        <v>3820</v>
      </c>
      <c r="E197" s="1295" t="s">
        <v>206</v>
      </c>
      <c r="F197" s="935" t="s">
        <v>208</v>
      </c>
      <c r="G197" s="1295">
        <v>20</v>
      </c>
      <c r="H197" s="935" t="s">
        <v>402</v>
      </c>
      <c r="I197" s="935" t="s">
        <v>403</v>
      </c>
      <c r="J197" s="935">
        <v>40.611883210000002</v>
      </c>
      <c r="K197" s="935">
        <v>-122.446135</v>
      </c>
      <c r="L197" s="935">
        <v>40.592799669999998</v>
      </c>
      <c r="M197" s="935">
        <v>-122.3942059</v>
      </c>
    </row>
    <row r="198" spans="1:13" x14ac:dyDescent="0.35">
      <c r="A198" s="1296">
        <v>28059</v>
      </c>
      <c r="B198" s="1295" t="s">
        <v>242</v>
      </c>
      <c r="C198" s="1295" t="s">
        <v>283</v>
      </c>
      <c r="D198" s="1295">
        <v>3820</v>
      </c>
      <c r="E198" s="1295" t="s">
        <v>206</v>
      </c>
      <c r="F198" s="935" t="s">
        <v>209</v>
      </c>
      <c r="G198" s="1295">
        <v>9</v>
      </c>
      <c r="H198" s="935" t="s">
        <v>403</v>
      </c>
      <c r="I198" s="935" t="s">
        <v>404</v>
      </c>
      <c r="J198" s="935">
        <v>40.592799669999998</v>
      </c>
      <c r="K198" s="935">
        <v>-122.3942059</v>
      </c>
      <c r="L198" s="935">
        <v>40.585947769999997</v>
      </c>
      <c r="M198" s="935">
        <v>-122.3683525</v>
      </c>
    </row>
    <row r="199" spans="1:13" x14ac:dyDescent="0.35">
      <c r="A199" s="1296">
        <v>28059</v>
      </c>
      <c r="B199" s="1295" t="s">
        <v>242</v>
      </c>
      <c r="C199" s="1295" t="s">
        <v>283</v>
      </c>
      <c r="D199" s="1295">
        <v>3820</v>
      </c>
      <c r="E199" s="1295" t="s">
        <v>206</v>
      </c>
      <c r="F199" s="935" t="s">
        <v>211</v>
      </c>
      <c r="G199" s="1295">
        <v>153</v>
      </c>
      <c r="H199" s="935" t="s">
        <v>404</v>
      </c>
      <c r="I199" s="935" t="s">
        <v>405</v>
      </c>
      <c r="J199" s="935">
        <v>40.585947769999997</v>
      </c>
      <c r="K199" s="935">
        <v>-122.3683525</v>
      </c>
      <c r="L199" s="935">
        <v>40.472049499999997</v>
      </c>
      <c r="M199" s="935">
        <v>-122.29453460000001</v>
      </c>
    </row>
    <row r="200" spans="1:13" x14ac:dyDescent="0.35">
      <c r="A200" s="1296">
        <v>28059</v>
      </c>
      <c r="B200" s="1295" t="s">
        <v>242</v>
      </c>
      <c r="C200" s="1295" t="s">
        <v>283</v>
      </c>
      <c r="D200" s="1295">
        <v>3820</v>
      </c>
      <c r="E200" s="1295" t="s">
        <v>206</v>
      </c>
      <c r="F200" s="935" t="s">
        <v>212</v>
      </c>
      <c r="G200" s="1295">
        <v>90</v>
      </c>
      <c r="H200" s="935" t="s">
        <v>405</v>
      </c>
      <c r="I200" s="935" t="s">
        <v>406</v>
      </c>
      <c r="J200" s="935">
        <v>40.472049499999997</v>
      </c>
      <c r="K200" s="935">
        <v>-122.29453460000001</v>
      </c>
      <c r="L200" s="935">
        <v>40.417416330000002</v>
      </c>
      <c r="M200" s="935">
        <v>-122.19395729999999</v>
      </c>
    </row>
    <row r="201" spans="1:13" x14ac:dyDescent="0.35">
      <c r="A201" s="1296">
        <v>28059</v>
      </c>
      <c r="B201" s="1295" t="s">
        <v>242</v>
      </c>
      <c r="C201" s="1295" t="s">
        <v>283</v>
      </c>
      <c r="D201" s="1295">
        <v>3820</v>
      </c>
      <c r="E201" s="1295" t="s">
        <v>206</v>
      </c>
      <c r="F201" s="935" t="s">
        <v>213</v>
      </c>
      <c r="G201" s="1295">
        <v>64</v>
      </c>
      <c r="H201" s="935" t="s">
        <v>406</v>
      </c>
      <c r="I201" s="935" t="s">
        <v>407</v>
      </c>
      <c r="J201" s="935">
        <v>40.417416330000002</v>
      </c>
      <c r="K201" s="935">
        <v>-122.19395729999999</v>
      </c>
      <c r="L201" s="935">
        <v>40.355137560000003</v>
      </c>
      <c r="M201" s="935">
        <v>-122.17595660000001</v>
      </c>
    </row>
    <row r="202" spans="1:13" x14ac:dyDescent="0.35">
      <c r="A202" s="1296">
        <v>28059</v>
      </c>
      <c r="B202" s="1295" t="s">
        <v>242</v>
      </c>
      <c r="C202" s="1295" t="s">
        <v>283</v>
      </c>
      <c r="D202" s="1295">
        <v>3820</v>
      </c>
      <c r="E202" s="1295" t="s">
        <v>206</v>
      </c>
      <c r="F202" s="935" t="s">
        <v>214</v>
      </c>
      <c r="G202" s="1295">
        <v>90</v>
      </c>
      <c r="H202" s="935" t="s">
        <v>407</v>
      </c>
      <c r="I202" s="935" t="s">
        <v>408</v>
      </c>
      <c r="J202" s="935">
        <v>40.355137560000003</v>
      </c>
      <c r="K202" s="935">
        <v>-122.17595660000001</v>
      </c>
      <c r="L202" s="935">
        <v>40.316984869999999</v>
      </c>
      <c r="M202" s="935">
        <v>-122.1896581</v>
      </c>
    </row>
    <row r="203" spans="1:13" x14ac:dyDescent="0.35">
      <c r="A203" s="1296">
        <v>28059</v>
      </c>
      <c r="B203" s="1295" t="s">
        <v>242</v>
      </c>
      <c r="C203" s="1295" t="s">
        <v>283</v>
      </c>
      <c r="D203" s="1295">
        <v>3820</v>
      </c>
      <c r="E203" s="1295" t="s">
        <v>206</v>
      </c>
      <c r="F203" s="935" t="s">
        <v>215</v>
      </c>
      <c r="G203" s="1295">
        <v>112</v>
      </c>
      <c r="H203" s="935" t="s">
        <v>408</v>
      </c>
      <c r="I203" s="935" t="s">
        <v>409</v>
      </c>
      <c r="J203" s="935">
        <v>40.316984869999999</v>
      </c>
      <c r="K203" s="935">
        <v>-122.1896581</v>
      </c>
      <c r="L203" s="935">
        <v>40.263968490000003</v>
      </c>
      <c r="M203" s="935">
        <v>-122.2235306</v>
      </c>
    </row>
    <row r="204" spans="1:13" x14ac:dyDescent="0.35">
      <c r="A204" s="1296">
        <v>28059</v>
      </c>
      <c r="B204" s="1295" t="s">
        <v>242</v>
      </c>
      <c r="C204" s="1295" t="s">
        <v>283</v>
      </c>
      <c r="D204" s="1295">
        <v>3820</v>
      </c>
      <c r="E204" s="1295" t="s">
        <v>206</v>
      </c>
      <c r="F204" s="935" t="s">
        <v>216</v>
      </c>
      <c r="G204" s="1295">
        <v>125</v>
      </c>
      <c r="H204" s="935" t="s">
        <v>409</v>
      </c>
      <c r="I204" s="935" t="s">
        <v>410</v>
      </c>
      <c r="J204" s="935">
        <v>40.263968490000003</v>
      </c>
      <c r="K204" s="935">
        <v>-122.2235306</v>
      </c>
      <c r="L204" s="935">
        <v>40.153152210000002</v>
      </c>
      <c r="M204" s="935">
        <v>-122.20237950000001</v>
      </c>
    </row>
    <row r="205" spans="1:13" x14ac:dyDescent="0.35">
      <c r="A205" s="1296">
        <v>28059</v>
      </c>
      <c r="B205" s="1295" t="s">
        <v>242</v>
      </c>
      <c r="C205" s="1295" t="s">
        <v>283</v>
      </c>
      <c r="D205" s="1295">
        <v>3820</v>
      </c>
      <c r="E205" s="1295" t="s">
        <v>206</v>
      </c>
      <c r="F205" s="935" t="s">
        <v>217</v>
      </c>
      <c r="G205" s="1295">
        <v>194</v>
      </c>
      <c r="H205" s="935" t="s">
        <v>410</v>
      </c>
      <c r="I205" s="935" t="s">
        <v>411</v>
      </c>
      <c r="J205" s="935">
        <v>40.153152210000002</v>
      </c>
      <c r="K205" s="935">
        <v>-122.20237950000001</v>
      </c>
      <c r="L205" s="935">
        <v>40.027836569999998</v>
      </c>
      <c r="M205" s="935">
        <v>-122.11920569999999</v>
      </c>
    </row>
    <row r="206" spans="1:13" x14ac:dyDescent="0.35">
      <c r="A206" s="1296">
        <v>28059</v>
      </c>
      <c r="B206" s="1295" t="s">
        <v>242</v>
      </c>
      <c r="C206" s="1295" t="s">
        <v>283</v>
      </c>
      <c r="D206" s="1295">
        <v>3820</v>
      </c>
      <c r="E206" s="1295" t="s">
        <v>206</v>
      </c>
      <c r="F206" s="935" t="s">
        <v>219</v>
      </c>
      <c r="G206" s="1295">
        <v>26</v>
      </c>
      <c r="H206" s="935" t="s">
        <v>411</v>
      </c>
      <c r="I206" s="935" t="s">
        <v>412</v>
      </c>
      <c r="J206" s="935">
        <v>40.027836569999998</v>
      </c>
      <c r="K206" s="935">
        <v>-122.11920569999999</v>
      </c>
      <c r="L206" s="935">
        <v>39.909298579999998</v>
      </c>
      <c r="M206" s="935">
        <v>-122.0918963</v>
      </c>
    </row>
    <row r="207" spans="1:13" x14ac:dyDescent="0.35">
      <c r="A207" s="1296">
        <v>28059</v>
      </c>
      <c r="B207" s="1295" t="s">
        <v>242</v>
      </c>
      <c r="C207" s="1295" t="s">
        <v>283</v>
      </c>
      <c r="D207" s="1295">
        <v>3820</v>
      </c>
      <c r="E207" s="1295" t="s">
        <v>206</v>
      </c>
      <c r="F207" s="935" t="s">
        <v>220</v>
      </c>
      <c r="G207" s="1295">
        <v>25</v>
      </c>
      <c r="H207" s="935" t="s">
        <v>412</v>
      </c>
      <c r="I207" s="935" t="s">
        <v>413</v>
      </c>
      <c r="J207" s="935">
        <v>39.909298579999998</v>
      </c>
      <c r="K207" s="935">
        <v>-122.0918963</v>
      </c>
      <c r="L207" s="935">
        <v>39.751173979999997</v>
      </c>
      <c r="M207" s="935">
        <v>-121.9963235</v>
      </c>
    </row>
    <row r="208" spans="1:13" x14ac:dyDescent="0.35">
      <c r="A208" s="1296">
        <v>28059</v>
      </c>
      <c r="B208" s="1295" t="s">
        <v>242</v>
      </c>
      <c r="C208" s="1295" t="s">
        <v>283</v>
      </c>
      <c r="D208" s="1295">
        <v>3820</v>
      </c>
      <c r="E208" s="1295" t="s">
        <v>206</v>
      </c>
      <c r="F208" s="935" t="s">
        <v>221</v>
      </c>
      <c r="G208" s="1295">
        <v>14</v>
      </c>
      <c r="H208" s="935" t="s">
        <v>413</v>
      </c>
      <c r="I208" s="935" t="s">
        <v>414</v>
      </c>
      <c r="J208" s="935">
        <v>39.751173979999997</v>
      </c>
      <c r="K208" s="935">
        <v>-121.9963235</v>
      </c>
      <c r="L208" s="935">
        <v>39.629153240000001</v>
      </c>
      <c r="M208" s="935">
        <v>-121.9925059</v>
      </c>
    </row>
    <row r="209" spans="1:13" x14ac:dyDescent="0.35">
      <c r="A209" s="1296">
        <v>28059</v>
      </c>
      <c r="B209" s="1295" t="s">
        <v>242</v>
      </c>
      <c r="C209" s="1295" t="s">
        <v>283</v>
      </c>
      <c r="D209" s="1295">
        <v>3820</v>
      </c>
      <c r="E209" s="1295" t="s">
        <v>206</v>
      </c>
      <c r="F209" s="935" t="s">
        <v>222</v>
      </c>
      <c r="G209" s="1295">
        <v>3</v>
      </c>
      <c r="H209" s="935" t="s">
        <v>414</v>
      </c>
      <c r="I209" s="935" t="s">
        <v>415</v>
      </c>
      <c r="J209" s="935">
        <v>39.629153240000001</v>
      </c>
      <c r="K209" s="935">
        <v>-121.9925059</v>
      </c>
      <c r="L209" s="935">
        <v>39.40712284</v>
      </c>
      <c r="M209" s="935">
        <v>-122.00758999999999</v>
      </c>
    </row>
    <row r="210" spans="1:13" x14ac:dyDescent="0.35">
      <c r="A210" s="1296">
        <v>28069</v>
      </c>
      <c r="B210" s="1295" t="s">
        <v>242</v>
      </c>
      <c r="C210" s="1295" t="s">
        <v>260</v>
      </c>
      <c r="D210" s="1295">
        <v>3740</v>
      </c>
      <c r="E210" s="1295" t="s">
        <v>206</v>
      </c>
      <c r="F210" s="935" t="s">
        <v>208</v>
      </c>
      <c r="G210" s="1295">
        <v>45</v>
      </c>
      <c r="H210" s="935" t="s">
        <v>402</v>
      </c>
      <c r="I210" s="935" t="s">
        <v>403</v>
      </c>
      <c r="J210" s="935">
        <v>40.611883210000002</v>
      </c>
      <c r="K210" s="935">
        <v>-122.446135</v>
      </c>
      <c r="L210" s="935">
        <v>40.592799669999998</v>
      </c>
      <c r="M210" s="935">
        <v>-122.3942059</v>
      </c>
    </row>
    <row r="211" spans="1:13" x14ac:dyDescent="0.35">
      <c r="A211" s="1296">
        <v>28069</v>
      </c>
      <c r="B211" s="1295" t="s">
        <v>242</v>
      </c>
      <c r="C211" s="1295" t="s">
        <v>260</v>
      </c>
      <c r="D211" s="1295">
        <v>3740</v>
      </c>
      <c r="E211" s="1295" t="s">
        <v>206</v>
      </c>
      <c r="F211" s="935" t="s">
        <v>209</v>
      </c>
      <c r="G211" s="1295">
        <v>50</v>
      </c>
      <c r="H211" s="935" t="s">
        <v>403</v>
      </c>
      <c r="I211" s="935" t="s">
        <v>404</v>
      </c>
      <c r="J211" s="935">
        <v>40.592799669999998</v>
      </c>
      <c r="K211" s="935">
        <v>-122.3942059</v>
      </c>
      <c r="L211" s="935">
        <v>40.585947769999997</v>
      </c>
      <c r="M211" s="935">
        <v>-122.3683525</v>
      </c>
    </row>
    <row r="212" spans="1:13" x14ac:dyDescent="0.35">
      <c r="A212" s="1296">
        <v>28069</v>
      </c>
      <c r="B212" s="1295" t="s">
        <v>242</v>
      </c>
      <c r="C212" s="1295" t="s">
        <v>260</v>
      </c>
      <c r="D212" s="1295">
        <v>3740</v>
      </c>
      <c r="E212" s="1295" t="s">
        <v>206</v>
      </c>
      <c r="F212" s="935" t="s">
        <v>211</v>
      </c>
      <c r="G212" s="1295">
        <v>60</v>
      </c>
      <c r="H212" s="935" t="s">
        <v>404</v>
      </c>
      <c r="I212" s="935" t="s">
        <v>405</v>
      </c>
      <c r="J212" s="935">
        <v>40.585947769999997</v>
      </c>
      <c r="K212" s="935">
        <v>-122.3683525</v>
      </c>
      <c r="L212" s="935">
        <v>40.472049499999997</v>
      </c>
      <c r="M212" s="935">
        <v>-122.29453460000001</v>
      </c>
    </row>
    <row r="213" spans="1:13" x14ac:dyDescent="0.35">
      <c r="A213" s="1296">
        <v>28069</v>
      </c>
      <c r="B213" s="1295" t="s">
        <v>242</v>
      </c>
      <c r="C213" s="1295" t="s">
        <v>260</v>
      </c>
      <c r="D213" s="1295">
        <v>3740</v>
      </c>
      <c r="E213" s="1295" t="s">
        <v>206</v>
      </c>
      <c r="F213" s="935" t="s">
        <v>212</v>
      </c>
      <c r="G213" s="1295">
        <v>35</v>
      </c>
      <c r="H213" s="935" t="s">
        <v>405</v>
      </c>
      <c r="I213" s="935" t="s">
        <v>406</v>
      </c>
      <c r="J213" s="935">
        <v>40.472049499999997</v>
      </c>
      <c r="K213" s="935">
        <v>-122.29453460000001</v>
      </c>
      <c r="L213" s="935">
        <v>40.417416330000002</v>
      </c>
      <c r="M213" s="935">
        <v>-122.19395729999999</v>
      </c>
    </row>
    <row r="214" spans="1:13" x14ac:dyDescent="0.35">
      <c r="A214" s="1296">
        <v>28069</v>
      </c>
      <c r="B214" s="1295" t="s">
        <v>242</v>
      </c>
      <c r="C214" s="1295" t="s">
        <v>260</v>
      </c>
      <c r="D214" s="1295">
        <v>3740</v>
      </c>
      <c r="E214" s="1295" t="s">
        <v>206</v>
      </c>
      <c r="F214" s="935" t="s">
        <v>213</v>
      </c>
      <c r="G214" s="1295">
        <v>42</v>
      </c>
      <c r="H214" s="935" t="s">
        <v>406</v>
      </c>
      <c r="I214" s="935" t="s">
        <v>407</v>
      </c>
      <c r="J214" s="935">
        <v>40.417416330000002</v>
      </c>
      <c r="K214" s="935">
        <v>-122.19395729999999</v>
      </c>
      <c r="L214" s="935">
        <v>40.355137560000003</v>
      </c>
      <c r="M214" s="935">
        <v>-122.17595660000001</v>
      </c>
    </row>
    <row r="215" spans="1:13" x14ac:dyDescent="0.35">
      <c r="A215" s="1296">
        <v>28069</v>
      </c>
      <c r="B215" s="1295" t="s">
        <v>242</v>
      </c>
      <c r="C215" s="1295" t="s">
        <v>260</v>
      </c>
      <c r="D215" s="1295">
        <v>3740</v>
      </c>
      <c r="E215" s="1295" t="s">
        <v>206</v>
      </c>
      <c r="F215" s="935" t="s">
        <v>214</v>
      </c>
      <c r="G215" s="1295">
        <v>39</v>
      </c>
      <c r="H215" s="935" t="s">
        <v>407</v>
      </c>
      <c r="I215" s="935" t="s">
        <v>408</v>
      </c>
      <c r="J215" s="935">
        <v>40.355137560000003</v>
      </c>
      <c r="K215" s="935">
        <v>-122.17595660000001</v>
      </c>
      <c r="L215" s="935">
        <v>40.316984869999999</v>
      </c>
      <c r="M215" s="935">
        <v>-122.1896581</v>
      </c>
    </row>
    <row r="216" spans="1:13" x14ac:dyDescent="0.35">
      <c r="A216" s="1296">
        <v>28069</v>
      </c>
      <c r="B216" s="1295" t="s">
        <v>242</v>
      </c>
      <c r="C216" s="1295" t="s">
        <v>260</v>
      </c>
      <c r="D216" s="1295">
        <v>3740</v>
      </c>
      <c r="E216" s="1295" t="s">
        <v>206</v>
      </c>
      <c r="F216" s="935" t="s">
        <v>215</v>
      </c>
      <c r="G216" s="1295">
        <v>68</v>
      </c>
      <c r="H216" s="935" t="s">
        <v>408</v>
      </c>
      <c r="I216" s="935" t="s">
        <v>409</v>
      </c>
      <c r="J216" s="935">
        <v>40.316984869999999</v>
      </c>
      <c r="K216" s="935">
        <v>-122.1896581</v>
      </c>
      <c r="L216" s="935">
        <v>40.263968490000003</v>
      </c>
      <c r="M216" s="935">
        <v>-122.2235306</v>
      </c>
    </row>
    <row r="217" spans="1:13" x14ac:dyDescent="0.35">
      <c r="A217" s="1296">
        <v>28069</v>
      </c>
      <c r="B217" s="1295" t="s">
        <v>242</v>
      </c>
      <c r="C217" s="1295" t="s">
        <v>260</v>
      </c>
      <c r="D217" s="1295">
        <v>3740</v>
      </c>
      <c r="E217" s="1295" t="s">
        <v>206</v>
      </c>
      <c r="F217" s="935" t="s">
        <v>216</v>
      </c>
      <c r="G217" s="1295">
        <v>68</v>
      </c>
      <c r="H217" s="935" t="s">
        <v>409</v>
      </c>
      <c r="I217" s="935" t="s">
        <v>410</v>
      </c>
      <c r="J217" s="935">
        <v>40.263968490000003</v>
      </c>
      <c r="K217" s="935">
        <v>-122.2235306</v>
      </c>
      <c r="L217" s="935">
        <v>40.153152210000002</v>
      </c>
      <c r="M217" s="935">
        <v>-122.20237950000001</v>
      </c>
    </row>
    <row r="218" spans="1:13" x14ac:dyDescent="0.35">
      <c r="A218" s="1296">
        <v>28069</v>
      </c>
      <c r="B218" s="1295" t="s">
        <v>242</v>
      </c>
      <c r="C218" s="1295" t="s">
        <v>260</v>
      </c>
      <c r="D218" s="1295">
        <v>3740</v>
      </c>
      <c r="E218" s="1295" t="s">
        <v>206</v>
      </c>
      <c r="F218" s="935" t="s">
        <v>217</v>
      </c>
      <c r="G218" s="1295">
        <v>69</v>
      </c>
      <c r="H218" s="935" t="s">
        <v>410</v>
      </c>
      <c r="I218" s="935" t="s">
        <v>411</v>
      </c>
      <c r="J218" s="935">
        <v>40.153152210000002</v>
      </c>
      <c r="K218" s="935">
        <v>-122.20237950000001</v>
      </c>
      <c r="L218" s="935">
        <v>40.027836569999998</v>
      </c>
      <c r="M218" s="935">
        <v>-122.11920569999999</v>
      </c>
    </row>
    <row r="219" spans="1:13" x14ac:dyDescent="0.35">
      <c r="A219" s="1296">
        <v>28069</v>
      </c>
      <c r="B219" s="1295" t="s">
        <v>242</v>
      </c>
      <c r="C219" s="1295" t="s">
        <v>260</v>
      </c>
      <c r="D219" s="1295">
        <v>3740</v>
      </c>
      <c r="E219" s="1295" t="s">
        <v>206</v>
      </c>
      <c r="F219" s="935" t="s">
        <v>219</v>
      </c>
      <c r="G219" s="1295">
        <v>38</v>
      </c>
      <c r="H219" s="935" t="s">
        <v>411</v>
      </c>
      <c r="I219" s="935" t="s">
        <v>412</v>
      </c>
      <c r="J219" s="935">
        <v>40.027836569999998</v>
      </c>
      <c r="K219" s="935">
        <v>-122.11920569999999</v>
      </c>
      <c r="L219" s="935">
        <v>39.909298579999998</v>
      </c>
      <c r="M219" s="935">
        <v>-122.0918963</v>
      </c>
    </row>
    <row r="220" spans="1:13" x14ac:dyDescent="0.35">
      <c r="A220" s="1296">
        <v>28069</v>
      </c>
      <c r="B220" s="1295" t="s">
        <v>242</v>
      </c>
      <c r="C220" s="1295" t="s">
        <v>260</v>
      </c>
      <c r="D220" s="1295">
        <v>3740</v>
      </c>
      <c r="E220" s="1295" t="s">
        <v>206</v>
      </c>
      <c r="F220" s="935" t="s">
        <v>220</v>
      </c>
      <c r="G220" s="1295">
        <v>63</v>
      </c>
      <c r="H220" s="935" t="s">
        <v>412</v>
      </c>
      <c r="I220" s="935" t="s">
        <v>413</v>
      </c>
      <c r="J220" s="935">
        <v>39.909298579999998</v>
      </c>
      <c r="K220" s="935">
        <v>-122.0918963</v>
      </c>
      <c r="L220" s="935">
        <v>39.751173979999997</v>
      </c>
      <c r="M220" s="935">
        <v>-121.9963235</v>
      </c>
    </row>
    <row r="221" spans="1:13" x14ac:dyDescent="0.35">
      <c r="A221" s="1296">
        <v>28069</v>
      </c>
      <c r="B221" s="1295" t="s">
        <v>242</v>
      </c>
      <c r="C221" s="1295" t="s">
        <v>260</v>
      </c>
      <c r="D221" s="1295">
        <v>3740</v>
      </c>
      <c r="E221" s="1295" t="s">
        <v>206</v>
      </c>
      <c r="F221" s="935" t="s">
        <v>221</v>
      </c>
      <c r="G221" s="1295">
        <v>21</v>
      </c>
      <c r="H221" s="935" t="s">
        <v>413</v>
      </c>
      <c r="I221" s="935" t="s">
        <v>414</v>
      </c>
      <c r="J221" s="935">
        <v>39.751173979999997</v>
      </c>
      <c r="K221" s="935">
        <v>-121.9963235</v>
      </c>
      <c r="L221" s="935">
        <v>39.629153240000001</v>
      </c>
      <c r="M221" s="935">
        <v>-121.9925059</v>
      </c>
    </row>
    <row r="222" spans="1:13" ht="15" thickBot="1" x14ac:dyDescent="0.4">
      <c r="A222" s="1309">
        <v>28069</v>
      </c>
      <c r="B222" s="1313" t="s">
        <v>242</v>
      </c>
      <c r="C222" s="1313" t="s">
        <v>260</v>
      </c>
      <c r="D222" s="1313">
        <v>3740</v>
      </c>
      <c r="E222" s="1313" t="s">
        <v>206</v>
      </c>
      <c r="F222" s="1312" t="s">
        <v>222</v>
      </c>
      <c r="G222" s="1313">
        <v>13</v>
      </c>
      <c r="H222" s="1312" t="s">
        <v>414</v>
      </c>
      <c r="I222" s="1312" t="s">
        <v>415</v>
      </c>
      <c r="J222" s="1312">
        <v>39.629153240000001</v>
      </c>
      <c r="K222" s="1312">
        <v>-121.9925059</v>
      </c>
      <c r="L222" s="1312">
        <v>39.40712284</v>
      </c>
      <c r="M222" s="1312">
        <v>-122.00758999999999</v>
      </c>
    </row>
    <row r="223" spans="1:13" ht="15" thickTop="1" x14ac:dyDescent="0.35">
      <c r="A223" s="1296">
        <v>28425</v>
      </c>
      <c r="B223" s="1295" t="s">
        <v>242</v>
      </c>
      <c r="C223" s="1295" t="s">
        <v>246</v>
      </c>
      <c r="D223" s="1295">
        <v>4580</v>
      </c>
      <c r="E223" s="1295" t="s">
        <v>206</v>
      </c>
      <c r="F223" s="935" t="s">
        <v>208</v>
      </c>
      <c r="G223" s="1295">
        <v>0</v>
      </c>
      <c r="H223" s="935" t="s">
        <v>402</v>
      </c>
      <c r="I223" s="935" t="s">
        <v>403</v>
      </c>
      <c r="J223" s="935">
        <v>40.611883210000002</v>
      </c>
      <c r="K223" s="935">
        <v>-122.446135</v>
      </c>
      <c r="L223" s="935">
        <v>40.592799669999998</v>
      </c>
      <c r="M223" s="935">
        <v>-122.3942059</v>
      </c>
    </row>
    <row r="224" spans="1:13" x14ac:dyDescent="0.35">
      <c r="A224" s="1296">
        <v>28425</v>
      </c>
      <c r="B224" s="1295" t="s">
        <v>242</v>
      </c>
      <c r="C224" s="1295" t="s">
        <v>246</v>
      </c>
      <c r="D224" s="1295">
        <v>4580</v>
      </c>
      <c r="E224" s="1295" t="s">
        <v>206</v>
      </c>
      <c r="F224" s="935" t="s">
        <v>209</v>
      </c>
      <c r="G224" s="1295">
        <v>5</v>
      </c>
      <c r="H224" s="935" t="s">
        <v>403</v>
      </c>
      <c r="I224" s="935" t="s">
        <v>404</v>
      </c>
      <c r="J224" s="935">
        <v>40.592799669999998</v>
      </c>
      <c r="K224" s="935">
        <v>-122.3942059</v>
      </c>
      <c r="L224" s="935">
        <v>40.585947769999997</v>
      </c>
      <c r="M224" s="935">
        <v>-122.3683525</v>
      </c>
    </row>
    <row r="225" spans="1:13" x14ac:dyDescent="0.35">
      <c r="A225" s="1296">
        <v>28425</v>
      </c>
      <c r="B225" s="1295" t="s">
        <v>242</v>
      </c>
      <c r="C225" s="1295" t="s">
        <v>246</v>
      </c>
      <c r="D225" s="1295">
        <v>4580</v>
      </c>
      <c r="E225" s="1295" t="s">
        <v>206</v>
      </c>
      <c r="F225" s="935" t="s">
        <v>211</v>
      </c>
      <c r="G225" s="1295">
        <v>70</v>
      </c>
      <c r="H225" s="935" t="s">
        <v>404</v>
      </c>
      <c r="I225" s="935" t="s">
        <v>405</v>
      </c>
      <c r="J225" s="935">
        <v>40.585947769999997</v>
      </c>
      <c r="K225" s="935">
        <v>-122.3683525</v>
      </c>
      <c r="L225" s="935">
        <v>40.472049499999997</v>
      </c>
      <c r="M225" s="935">
        <v>-122.29453460000001</v>
      </c>
    </row>
    <row r="226" spans="1:13" x14ac:dyDescent="0.35">
      <c r="A226" s="1296">
        <v>28425</v>
      </c>
      <c r="B226" s="1295" t="s">
        <v>242</v>
      </c>
      <c r="C226" s="1295" t="s">
        <v>246</v>
      </c>
      <c r="D226" s="1295">
        <v>4580</v>
      </c>
      <c r="E226" s="1295" t="s">
        <v>206</v>
      </c>
      <c r="F226" s="935" t="s">
        <v>212</v>
      </c>
      <c r="G226" s="1295">
        <v>40</v>
      </c>
      <c r="H226" s="935" t="s">
        <v>405</v>
      </c>
      <c r="I226" s="935" t="s">
        <v>406</v>
      </c>
      <c r="J226" s="935">
        <v>40.472049499999997</v>
      </c>
      <c r="K226" s="935">
        <v>-122.29453460000001</v>
      </c>
      <c r="L226" s="935">
        <v>40.417416330000002</v>
      </c>
      <c r="M226" s="935">
        <v>-122.19395729999999</v>
      </c>
    </row>
    <row r="227" spans="1:13" x14ac:dyDescent="0.35">
      <c r="A227" s="1296">
        <v>28425</v>
      </c>
      <c r="B227" s="1295" t="s">
        <v>242</v>
      </c>
      <c r="C227" s="1295" t="s">
        <v>246</v>
      </c>
      <c r="D227" s="1295">
        <v>4580</v>
      </c>
      <c r="E227" s="1295" t="s">
        <v>206</v>
      </c>
      <c r="F227" s="935" t="s">
        <v>213</v>
      </c>
      <c r="G227" s="1295">
        <v>40</v>
      </c>
      <c r="H227" s="935" t="s">
        <v>406</v>
      </c>
      <c r="I227" s="935" t="s">
        <v>407</v>
      </c>
      <c r="J227" s="935">
        <v>40.417416330000002</v>
      </c>
      <c r="K227" s="935">
        <v>-122.19395729999999</v>
      </c>
      <c r="L227" s="935">
        <v>40.355137560000003</v>
      </c>
      <c r="M227" s="935">
        <v>-122.17595660000001</v>
      </c>
    </row>
    <row r="228" spans="1:13" x14ac:dyDescent="0.35">
      <c r="A228" s="1296">
        <v>28425</v>
      </c>
      <c r="B228" s="1295" t="s">
        <v>242</v>
      </c>
      <c r="C228" s="1295" t="s">
        <v>246</v>
      </c>
      <c r="D228" s="1295">
        <v>4580</v>
      </c>
      <c r="E228" s="1295" t="s">
        <v>206</v>
      </c>
      <c r="F228" s="935" t="s">
        <v>214</v>
      </c>
      <c r="G228" s="1295">
        <v>10</v>
      </c>
      <c r="H228" s="935" t="s">
        <v>407</v>
      </c>
      <c r="I228" s="935" t="s">
        <v>408</v>
      </c>
      <c r="J228" s="935">
        <v>40.355137560000003</v>
      </c>
      <c r="K228" s="935">
        <v>-122.17595660000001</v>
      </c>
      <c r="L228" s="935">
        <v>40.316984869999999</v>
      </c>
      <c r="M228" s="935">
        <v>-122.1896581</v>
      </c>
    </row>
    <row r="229" spans="1:13" x14ac:dyDescent="0.35">
      <c r="A229" s="1296">
        <v>28425</v>
      </c>
      <c r="B229" s="1295" t="s">
        <v>242</v>
      </c>
      <c r="C229" s="1295" t="s">
        <v>246</v>
      </c>
      <c r="D229" s="1295">
        <v>4580</v>
      </c>
      <c r="E229" s="1295" t="s">
        <v>206</v>
      </c>
      <c r="F229" s="935" t="s">
        <v>215</v>
      </c>
      <c r="G229" s="1295">
        <v>15</v>
      </c>
      <c r="H229" s="935" t="s">
        <v>408</v>
      </c>
      <c r="I229" s="935" t="s">
        <v>409</v>
      </c>
      <c r="J229" s="935">
        <v>40.316984869999999</v>
      </c>
      <c r="K229" s="935">
        <v>-122.1896581</v>
      </c>
      <c r="L229" s="935">
        <v>40.263968490000003</v>
      </c>
      <c r="M229" s="935">
        <v>-122.2235306</v>
      </c>
    </row>
    <row r="230" spans="1:13" x14ac:dyDescent="0.35">
      <c r="A230" s="1296">
        <v>28425</v>
      </c>
      <c r="B230" s="1295" t="s">
        <v>242</v>
      </c>
      <c r="C230" s="1295" t="s">
        <v>246</v>
      </c>
      <c r="D230" s="1295">
        <v>4580</v>
      </c>
      <c r="E230" s="1295" t="s">
        <v>206</v>
      </c>
      <c r="F230" s="935" t="s">
        <v>216</v>
      </c>
      <c r="G230" s="1295">
        <v>35</v>
      </c>
      <c r="H230" s="935" t="s">
        <v>409</v>
      </c>
      <c r="I230" s="935" t="s">
        <v>410</v>
      </c>
      <c r="J230" s="935">
        <v>40.263968490000003</v>
      </c>
      <c r="K230" s="935">
        <v>-122.2235306</v>
      </c>
      <c r="L230" s="935">
        <v>40.153152210000002</v>
      </c>
      <c r="M230" s="935">
        <v>-122.20237950000001</v>
      </c>
    </row>
    <row r="231" spans="1:13" x14ac:dyDescent="0.35">
      <c r="A231" s="1296">
        <v>28425</v>
      </c>
      <c r="B231" s="1295" t="s">
        <v>242</v>
      </c>
      <c r="C231" s="1295" t="s">
        <v>246</v>
      </c>
      <c r="D231" s="1295">
        <v>4580</v>
      </c>
      <c r="E231" s="1295" t="s">
        <v>206</v>
      </c>
      <c r="F231" s="935" t="s">
        <v>217</v>
      </c>
      <c r="G231" s="1295">
        <v>110</v>
      </c>
      <c r="H231" s="935" t="s">
        <v>410</v>
      </c>
      <c r="I231" s="935" t="s">
        <v>411</v>
      </c>
      <c r="J231" s="935">
        <v>40.153152210000002</v>
      </c>
      <c r="K231" s="935">
        <v>-122.20237950000001</v>
      </c>
      <c r="L231" s="935">
        <v>40.027836569999998</v>
      </c>
      <c r="M231" s="935">
        <v>-122.11920569999999</v>
      </c>
    </row>
    <row r="232" spans="1:13" x14ac:dyDescent="0.35">
      <c r="A232" s="1296">
        <v>28425</v>
      </c>
      <c r="B232" s="1295" t="s">
        <v>242</v>
      </c>
      <c r="C232" s="1295" t="s">
        <v>246</v>
      </c>
      <c r="D232" s="1295">
        <v>4580</v>
      </c>
      <c r="E232" s="1295" t="s">
        <v>206</v>
      </c>
      <c r="F232" s="935" t="s">
        <v>219</v>
      </c>
      <c r="G232" s="1295">
        <v>20</v>
      </c>
      <c r="H232" s="935" t="s">
        <v>411</v>
      </c>
      <c r="I232" s="935" t="s">
        <v>412</v>
      </c>
      <c r="J232" s="935">
        <v>40.027836569999998</v>
      </c>
      <c r="K232" s="935">
        <v>-122.11920569999999</v>
      </c>
      <c r="L232" s="935">
        <v>39.909298579999998</v>
      </c>
      <c r="M232" s="935">
        <v>-122.0918963</v>
      </c>
    </row>
    <row r="233" spans="1:13" x14ac:dyDescent="0.35">
      <c r="A233" s="1296">
        <v>28425</v>
      </c>
      <c r="B233" s="1295" t="s">
        <v>242</v>
      </c>
      <c r="C233" s="1295" t="s">
        <v>246</v>
      </c>
      <c r="D233" s="1295">
        <v>4580</v>
      </c>
      <c r="E233" s="1295" t="s">
        <v>206</v>
      </c>
      <c r="F233" s="935" t="s">
        <v>220</v>
      </c>
      <c r="G233" s="1295">
        <v>0</v>
      </c>
      <c r="H233" s="935" t="s">
        <v>412</v>
      </c>
      <c r="I233" s="935" t="s">
        <v>413</v>
      </c>
      <c r="J233" s="935">
        <v>39.909298579999998</v>
      </c>
      <c r="K233" s="935">
        <v>-122.0918963</v>
      </c>
      <c r="L233" s="935">
        <v>39.751173979999997</v>
      </c>
      <c r="M233" s="935">
        <v>-121.9963235</v>
      </c>
    </row>
    <row r="234" spans="1:13" x14ac:dyDescent="0.35">
      <c r="A234" s="1296">
        <v>28425</v>
      </c>
      <c r="B234" s="1295" t="s">
        <v>242</v>
      </c>
      <c r="C234" s="1295" t="s">
        <v>246</v>
      </c>
      <c r="D234" s="1295">
        <v>4580</v>
      </c>
      <c r="E234" s="1295" t="s">
        <v>206</v>
      </c>
      <c r="F234" s="935" t="s">
        <v>221</v>
      </c>
      <c r="G234" s="1295">
        <v>-99999</v>
      </c>
      <c r="H234" s="935" t="s">
        <v>413</v>
      </c>
      <c r="I234" s="935" t="s">
        <v>414</v>
      </c>
      <c r="J234" s="935">
        <v>39.751173979999997</v>
      </c>
      <c r="K234" s="935">
        <v>-121.9963235</v>
      </c>
      <c r="L234" s="935">
        <v>39.629153240000001</v>
      </c>
      <c r="M234" s="935">
        <v>-121.9925059</v>
      </c>
    </row>
    <row r="235" spans="1:13" x14ac:dyDescent="0.35">
      <c r="A235" s="1296">
        <v>28425</v>
      </c>
      <c r="B235" s="1295" t="s">
        <v>242</v>
      </c>
      <c r="C235" s="1295" t="s">
        <v>246</v>
      </c>
      <c r="D235" s="1295">
        <v>4580</v>
      </c>
      <c r="E235" s="1295" t="s">
        <v>206</v>
      </c>
      <c r="F235" s="935" t="s">
        <v>222</v>
      </c>
      <c r="G235" s="1295">
        <v>-99999</v>
      </c>
      <c r="H235" s="935" t="s">
        <v>414</v>
      </c>
      <c r="I235" s="935" t="s">
        <v>415</v>
      </c>
      <c r="J235" s="935">
        <v>39.629153240000001</v>
      </c>
      <c r="K235" s="935">
        <v>-121.9925059</v>
      </c>
      <c r="L235" s="935">
        <v>39.40712284</v>
      </c>
      <c r="M235" s="935">
        <v>-122.00758999999999</v>
      </c>
    </row>
    <row r="236" spans="1:13" x14ac:dyDescent="0.35">
      <c r="A236" s="1296">
        <v>28432</v>
      </c>
      <c r="B236" s="1295" t="s">
        <v>242</v>
      </c>
      <c r="C236" s="1295" t="s">
        <v>196</v>
      </c>
      <c r="D236" s="1295">
        <v>5140</v>
      </c>
      <c r="E236" s="1295" t="s">
        <v>206</v>
      </c>
      <c r="F236" s="935" t="s">
        <v>208</v>
      </c>
      <c r="G236" s="1295">
        <v>0</v>
      </c>
      <c r="H236" s="935" t="s">
        <v>402</v>
      </c>
      <c r="I236" s="935" t="s">
        <v>403</v>
      </c>
      <c r="J236" s="935">
        <v>40.611883210000002</v>
      </c>
      <c r="K236" s="935">
        <v>-122.446135</v>
      </c>
      <c r="L236" s="935">
        <v>40.592799669999998</v>
      </c>
      <c r="M236" s="935">
        <v>-122.3942059</v>
      </c>
    </row>
    <row r="237" spans="1:13" x14ac:dyDescent="0.35">
      <c r="A237" s="1296">
        <v>28432</v>
      </c>
      <c r="B237" s="1295" t="s">
        <v>242</v>
      </c>
      <c r="C237" s="1295" t="s">
        <v>196</v>
      </c>
      <c r="D237" s="1295">
        <v>5140</v>
      </c>
      <c r="E237" s="1295" t="s">
        <v>206</v>
      </c>
      <c r="F237" s="935" t="s">
        <v>209</v>
      </c>
      <c r="G237" s="1295">
        <v>10</v>
      </c>
      <c r="H237" s="935" t="s">
        <v>403</v>
      </c>
      <c r="I237" s="935" t="s">
        <v>404</v>
      </c>
      <c r="J237" s="935">
        <v>40.592799669999998</v>
      </c>
      <c r="K237" s="935">
        <v>-122.3942059</v>
      </c>
      <c r="L237" s="935">
        <v>40.585947769999997</v>
      </c>
      <c r="M237" s="935">
        <v>-122.3683525</v>
      </c>
    </row>
    <row r="238" spans="1:13" x14ac:dyDescent="0.35">
      <c r="A238" s="1296">
        <v>28432</v>
      </c>
      <c r="B238" s="1295" t="s">
        <v>242</v>
      </c>
      <c r="C238" s="1295" t="s">
        <v>196</v>
      </c>
      <c r="D238" s="1295">
        <v>5140</v>
      </c>
      <c r="E238" s="1295" t="s">
        <v>206</v>
      </c>
      <c r="F238" s="935" t="s">
        <v>211</v>
      </c>
      <c r="G238" s="1295">
        <v>110</v>
      </c>
      <c r="H238" s="935" t="s">
        <v>404</v>
      </c>
      <c r="I238" s="935" t="s">
        <v>405</v>
      </c>
      <c r="J238" s="935">
        <v>40.585947769999997</v>
      </c>
      <c r="K238" s="935">
        <v>-122.3683525</v>
      </c>
      <c r="L238" s="935">
        <v>40.472049499999997</v>
      </c>
      <c r="M238" s="935">
        <v>-122.29453460000001</v>
      </c>
    </row>
    <row r="239" spans="1:13" x14ac:dyDescent="0.35">
      <c r="A239" s="1296">
        <v>28432</v>
      </c>
      <c r="B239" s="1295" t="s">
        <v>242</v>
      </c>
      <c r="C239" s="1295" t="s">
        <v>196</v>
      </c>
      <c r="D239" s="1295">
        <v>5140</v>
      </c>
      <c r="E239" s="1295" t="s">
        <v>206</v>
      </c>
      <c r="F239" s="935" t="s">
        <v>212</v>
      </c>
      <c r="G239" s="1295">
        <v>78</v>
      </c>
      <c r="H239" s="935" t="s">
        <v>405</v>
      </c>
      <c r="I239" s="935" t="s">
        <v>406</v>
      </c>
      <c r="J239" s="935">
        <v>40.472049499999997</v>
      </c>
      <c r="K239" s="935">
        <v>-122.29453460000001</v>
      </c>
      <c r="L239" s="935">
        <v>40.417416330000002</v>
      </c>
      <c r="M239" s="935">
        <v>-122.19395729999999</v>
      </c>
    </row>
    <row r="240" spans="1:13" x14ac:dyDescent="0.35">
      <c r="A240" s="1296">
        <v>28432</v>
      </c>
      <c r="B240" s="1295" t="s">
        <v>242</v>
      </c>
      <c r="C240" s="1295" t="s">
        <v>196</v>
      </c>
      <c r="D240" s="1295">
        <v>5140</v>
      </c>
      <c r="E240" s="1295" t="s">
        <v>206</v>
      </c>
      <c r="F240" s="935" t="s">
        <v>213</v>
      </c>
      <c r="G240" s="1295">
        <v>110</v>
      </c>
      <c r="H240" s="935" t="s">
        <v>406</v>
      </c>
      <c r="I240" s="935" t="s">
        <v>407</v>
      </c>
      <c r="J240" s="935">
        <v>40.417416330000002</v>
      </c>
      <c r="K240" s="935">
        <v>-122.19395729999999</v>
      </c>
      <c r="L240" s="935">
        <v>40.355137560000003</v>
      </c>
      <c r="M240" s="935">
        <v>-122.17595660000001</v>
      </c>
    </row>
    <row r="241" spans="1:13" x14ac:dyDescent="0.35">
      <c r="A241" s="1296">
        <v>28432</v>
      </c>
      <c r="B241" s="1295" t="s">
        <v>242</v>
      </c>
      <c r="C241" s="1295" t="s">
        <v>196</v>
      </c>
      <c r="D241" s="1295">
        <v>5140</v>
      </c>
      <c r="E241" s="1295" t="s">
        <v>206</v>
      </c>
      <c r="F241" s="935" t="s">
        <v>214</v>
      </c>
      <c r="G241" s="1295">
        <v>50</v>
      </c>
      <c r="H241" s="935" t="s">
        <v>407</v>
      </c>
      <c r="I241" s="935" t="s">
        <v>408</v>
      </c>
      <c r="J241" s="935">
        <v>40.355137560000003</v>
      </c>
      <c r="K241" s="935">
        <v>-122.17595660000001</v>
      </c>
      <c r="L241" s="935">
        <v>40.316984869999999</v>
      </c>
      <c r="M241" s="935">
        <v>-122.1896581</v>
      </c>
    </row>
    <row r="242" spans="1:13" x14ac:dyDescent="0.35">
      <c r="A242" s="1296">
        <v>28432</v>
      </c>
      <c r="B242" s="1295" t="s">
        <v>242</v>
      </c>
      <c r="C242" s="1295" t="s">
        <v>196</v>
      </c>
      <c r="D242" s="1295">
        <v>5140</v>
      </c>
      <c r="E242" s="1295" t="s">
        <v>206</v>
      </c>
      <c r="F242" s="935" t="s">
        <v>215</v>
      </c>
      <c r="G242" s="1295">
        <v>50</v>
      </c>
      <c r="H242" s="935" t="s">
        <v>408</v>
      </c>
      <c r="I242" s="935" t="s">
        <v>409</v>
      </c>
      <c r="J242" s="935">
        <v>40.316984869999999</v>
      </c>
      <c r="K242" s="935">
        <v>-122.1896581</v>
      </c>
      <c r="L242" s="935">
        <v>40.263968490000003</v>
      </c>
      <c r="M242" s="935">
        <v>-122.2235306</v>
      </c>
    </row>
    <row r="243" spans="1:13" x14ac:dyDescent="0.35">
      <c r="A243" s="1296">
        <v>28432</v>
      </c>
      <c r="B243" s="1295" t="s">
        <v>242</v>
      </c>
      <c r="C243" s="1295" t="s">
        <v>196</v>
      </c>
      <c r="D243" s="1295">
        <v>5140</v>
      </c>
      <c r="E243" s="1295" t="s">
        <v>206</v>
      </c>
      <c r="F243" s="935" t="s">
        <v>216</v>
      </c>
      <c r="G243" s="1295">
        <v>50</v>
      </c>
      <c r="H243" s="935" t="s">
        <v>409</v>
      </c>
      <c r="I243" s="935" t="s">
        <v>410</v>
      </c>
      <c r="J243" s="935">
        <v>40.263968490000003</v>
      </c>
      <c r="K243" s="935">
        <v>-122.2235306</v>
      </c>
      <c r="L243" s="935">
        <v>40.153152210000002</v>
      </c>
      <c r="M243" s="935">
        <v>-122.20237950000001</v>
      </c>
    </row>
    <row r="244" spans="1:13" x14ac:dyDescent="0.35">
      <c r="A244" s="1296">
        <v>28432</v>
      </c>
      <c r="B244" s="1295" t="s">
        <v>242</v>
      </c>
      <c r="C244" s="1295" t="s">
        <v>196</v>
      </c>
      <c r="D244" s="1295">
        <v>5140</v>
      </c>
      <c r="E244" s="1295" t="s">
        <v>206</v>
      </c>
      <c r="F244" s="935" t="s">
        <v>217</v>
      </c>
      <c r="G244" s="1295">
        <v>185</v>
      </c>
      <c r="H244" s="935" t="s">
        <v>410</v>
      </c>
      <c r="I244" s="935" t="s">
        <v>411</v>
      </c>
      <c r="J244" s="935">
        <v>40.153152210000002</v>
      </c>
      <c r="K244" s="935">
        <v>-122.20237950000001</v>
      </c>
      <c r="L244" s="935">
        <v>40.027836569999998</v>
      </c>
      <c r="M244" s="935">
        <v>-122.11920569999999</v>
      </c>
    </row>
    <row r="245" spans="1:13" x14ac:dyDescent="0.35">
      <c r="A245" s="1296">
        <v>28432</v>
      </c>
      <c r="B245" s="1295" t="s">
        <v>242</v>
      </c>
      <c r="C245" s="1295" t="s">
        <v>196</v>
      </c>
      <c r="D245" s="1295">
        <v>5140</v>
      </c>
      <c r="E245" s="1295" t="s">
        <v>206</v>
      </c>
      <c r="F245" s="935" t="s">
        <v>219</v>
      </c>
      <c r="G245" s="1295">
        <v>98</v>
      </c>
      <c r="H245" s="935" t="s">
        <v>411</v>
      </c>
      <c r="I245" s="935" t="s">
        <v>412</v>
      </c>
      <c r="J245" s="935">
        <v>40.027836569999998</v>
      </c>
      <c r="K245" s="935">
        <v>-122.11920569999999</v>
      </c>
      <c r="L245" s="935">
        <v>39.909298579999998</v>
      </c>
      <c r="M245" s="935">
        <v>-122.0918963</v>
      </c>
    </row>
    <row r="246" spans="1:13" x14ac:dyDescent="0.35">
      <c r="A246" s="1296">
        <v>28432</v>
      </c>
      <c r="B246" s="1295" t="s">
        <v>242</v>
      </c>
      <c r="C246" s="1295" t="s">
        <v>196</v>
      </c>
      <c r="D246" s="1295">
        <v>5140</v>
      </c>
      <c r="E246" s="1295" t="s">
        <v>206</v>
      </c>
      <c r="F246" s="935" t="s">
        <v>220</v>
      </c>
      <c r="G246" s="1295">
        <v>50</v>
      </c>
      <c r="H246" s="935" t="s">
        <v>412</v>
      </c>
      <c r="I246" s="935" t="s">
        <v>413</v>
      </c>
      <c r="J246" s="935">
        <v>39.909298579999998</v>
      </c>
      <c r="K246" s="935">
        <v>-122.0918963</v>
      </c>
      <c r="L246" s="935">
        <v>39.751173979999997</v>
      </c>
      <c r="M246" s="935">
        <v>-121.9963235</v>
      </c>
    </row>
    <row r="247" spans="1:13" x14ac:dyDescent="0.35">
      <c r="A247" s="1296">
        <v>28432</v>
      </c>
      <c r="B247" s="1295" t="s">
        <v>242</v>
      </c>
      <c r="C247" s="1295" t="s">
        <v>196</v>
      </c>
      <c r="D247" s="1295">
        <v>5140</v>
      </c>
      <c r="E247" s="1295" t="s">
        <v>206</v>
      </c>
      <c r="F247" s="935" t="s">
        <v>221</v>
      </c>
      <c r="G247" s="1295">
        <v>-99999</v>
      </c>
      <c r="H247" s="935" t="s">
        <v>413</v>
      </c>
      <c r="I247" s="935" t="s">
        <v>414</v>
      </c>
      <c r="J247" s="935">
        <v>39.751173979999997</v>
      </c>
      <c r="K247" s="935">
        <v>-121.9963235</v>
      </c>
      <c r="L247" s="935">
        <v>39.629153240000001</v>
      </c>
      <c r="M247" s="935">
        <v>-121.9925059</v>
      </c>
    </row>
    <row r="248" spans="1:13" x14ac:dyDescent="0.35">
      <c r="A248" s="1296">
        <v>28432</v>
      </c>
      <c r="B248" s="1295" t="s">
        <v>242</v>
      </c>
      <c r="C248" s="1295" t="s">
        <v>196</v>
      </c>
      <c r="D248" s="1295">
        <v>5140</v>
      </c>
      <c r="E248" s="1295" t="s">
        <v>206</v>
      </c>
      <c r="F248" s="935" t="s">
        <v>222</v>
      </c>
      <c r="G248" s="1295">
        <v>-99999</v>
      </c>
      <c r="H248" s="935" t="s">
        <v>414</v>
      </c>
      <c r="I248" s="935" t="s">
        <v>415</v>
      </c>
      <c r="J248" s="935">
        <v>39.629153240000001</v>
      </c>
      <c r="K248" s="935">
        <v>-121.9925059</v>
      </c>
      <c r="L248" s="935">
        <v>39.40712284</v>
      </c>
      <c r="M248" s="935">
        <v>-122.00758999999999</v>
      </c>
    </row>
    <row r="249" spans="1:13" x14ac:dyDescent="0.35">
      <c r="A249" s="1296">
        <v>28446</v>
      </c>
      <c r="B249" s="1295" t="s">
        <v>242</v>
      </c>
      <c r="C249" s="1295" t="s">
        <v>196</v>
      </c>
      <c r="D249" s="1295">
        <v>4730</v>
      </c>
      <c r="E249" s="1295" t="s">
        <v>206</v>
      </c>
      <c r="F249" s="935" t="s">
        <v>208</v>
      </c>
      <c r="G249" s="1295">
        <v>0</v>
      </c>
      <c r="H249" s="935" t="s">
        <v>402</v>
      </c>
      <c r="I249" s="935" t="s">
        <v>403</v>
      </c>
      <c r="J249" s="935">
        <v>40.611883210000002</v>
      </c>
      <c r="K249" s="935">
        <v>-122.446135</v>
      </c>
      <c r="L249" s="935">
        <v>40.592799669999998</v>
      </c>
      <c r="M249" s="935">
        <v>-122.3942059</v>
      </c>
    </row>
    <row r="250" spans="1:13" x14ac:dyDescent="0.35">
      <c r="A250" s="1296">
        <v>28446</v>
      </c>
      <c r="B250" s="1295" t="s">
        <v>242</v>
      </c>
      <c r="C250" s="1295" t="s">
        <v>196</v>
      </c>
      <c r="D250" s="1295">
        <v>4730</v>
      </c>
      <c r="E250" s="1295" t="s">
        <v>206</v>
      </c>
      <c r="F250" s="935" t="s">
        <v>209</v>
      </c>
      <c r="G250" s="1295">
        <v>0</v>
      </c>
      <c r="H250" s="935" t="s">
        <v>403</v>
      </c>
      <c r="I250" s="935" t="s">
        <v>404</v>
      </c>
      <c r="J250" s="935">
        <v>40.592799669999998</v>
      </c>
      <c r="K250" s="935">
        <v>-122.3942059</v>
      </c>
      <c r="L250" s="935">
        <v>40.585947769999997</v>
      </c>
      <c r="M250" s="935">
        <v>-122.3683525</v>
      </c>
    </row>
    <row r="251" spans="1:13" x14ac:dyDescent="0.35">
      <c r="A251" s="1296">
        <v>28446</v>
      </c>
      <c r="B251" s="1295" t="s">
        <v>242</v>
      </c>
      <c r="C251" s="1295" t="s">
        <v>196</v>
      </c>
      <c r="D251" s="1295">
        <v>4730</v>
      </c>
      <c r="E251" s="1295" t="s">
        <v>206</v>
      </c>
      <c r="F251" s="935" t="s">
        <v>211</v>
      </c>
      <c r="G251" s="1295">
        <v>4</v>
      </c>
      <c r="H251" s="935" t="s">
        <v>404</v>
      </c>
      <c r="I251" s="935" t="s">
        <v>405</v>
      </c>
      <c r="J251" s="935">
        <v>40.585947769999997</v>
      </c>
      <c r="K251" s="935">
        <v>-122.3683525</v>
      </c>
      <c r="L251" s="935">
        <v>40.472049499999997</v>
      </c>
      <c r="M251" s="935">
        <v>-122.29453460000001</v>
      </c>
    </row>
    <row r="252" spans="1:13" x14ac:dyDescent="0.35">
      <c r="A252" s="1296">
        <v>28446</v>
      </c>
      <c r="B252" s="1295" t="s">
        <v>242</v>
      </c>
      <c r="C252" s="1295" t="s">
        <v>196</v>
      </c>
      <c r="D252" s="1295">
        <v>4730</v>
      </c>
      <c r="E252" s="1295" t="s">
        <v>206</v>
      </c>
      <c r="F252" s="935" t="s">
        <v>212</v>
      </c>
      <c r="G252" s="1295">
        <v>0</v>
      </c>
      <c r="H252" s="935" t="s">
        <v>405</v>
      </c>
      <c r="I252" s="935" t="s">
        <v>406</v>
      </c>
      <c r="J252" s="935">
        <v>40.472049499999997</v>
      </c>
      <c r="K252" s="935">
        <v>-122.29453460000001</v>
      </c>
      <c r="L252" s="935">
        <v>40.417416330000002</v>
      </c>
      <c r="M252" s="935">
        <v>-122.19395729999999</v>
      </c>
    </row>
    <row r="253" spans="1:13" x14ac:dyDescent="0.35">
      <c r="A253" s="1296">
        <v>28446</v>
      </c>
      <c r="B253" s="1295" t="s">
        <v>242</v>
      </c>
      <c r="C253" s="1295" t="s">
        <v>196</v>
      </c>
      <c r="D253" s="1295">
        <v>4730</v>
      </c>
      <c r="E253" s="1295" t="s">
        <v>206</v>
      </c>
      <c r="F253" s="935" t="s">
        <v>213</v>
      </c>
      <c r="G253" s="1295">
        <v>0</v>
      </c>
      <c r="H253" s="935" t="s">
        <v>406</v>
      </c>
      <c r="I253" s="935" t="s">
        <v>407</v>
      </c>
      <c r="J253" s="935">
        <v>40.417416330000002</v>
      </c>
      <c r="K253" s="935">
        <v>-122.19395729999999</v>
      </c>
      <c r="L253" s="935">
        <v>40.355137560000003</v>
      </c>
      <c r="M253" s="935">
        <v>-122.17595660000001</v>
      </c>
    </row>
    <row r="254" spans="1:13" x14ac:dyDescent="0.35">
      <c r="A254" s="1296">
        <v>28446</v>
      </c>
      <c r="B254" s="1295" t="s">
        <v>242</v>
      </c>
      <c r="C254" s="1295" t="s">
        <v>196</v>
      </c>
      <c r="D254" s="1295">
        <v>4730</v>
      </c>
      <c r="E254" s="1295" t="s">
        <v>206</v>
      </c>
      <c r="F254" s="935" t="s">
        <v>214</v>
      </c>
      <c r="G254" s="1295">
        <v>0</v>
      </c>
      <c r="H254" s="935" t="s">
        <v>407</v>
      </c>
      <c r="I254" s="935" t="s">
        <v>408</v>
      </c>
      <c r="J254" s="935">
        <v>40.355137560000003</v>
      </c>
      <c r="K254" s="935">
        <v>-122.17595660000001</v>
      </c>
      <c r="L254" s="935">
        <v>40.316984869999999</v>
      </c>
      <c r="M254" s="935">
        <v>-122.1896581</v>
      </c>
    </row>
    <row r="255" spans="1:13" x14ac:dyDescent="0.35">
      <c r="A255" s="1296">
        <v>28446</v>
      </c>
      <c r="B255" s="1295" t="s">
        <v>242</v>
      </c>
      <c r="C255" s="1295" t="s">
        <v>196</v>
      </c>
      <c r="D255" s="1295">
        <v>4730</v>
      </c>
      <c r="E255" s="1295" t="s">
        <v>206</v>
      </c>
      <c r="F255" s="935" t="s">
        <v>215</v>
      </c>
      <c r="G255" s="1295">
        <v>30</v>
      </c>
      <c r="H255" s="935" t="s">
        <v>408</v>
      </c>
      <c r="I255" s="935" t="s">
        <v>409</v>
      </c>
      <c r="J255" s="935">
        <v>40.316984869999999</v>
      </c>
      <c r="K255" s="935">
        <v>-122.1896581</v>
      </c>
      <c r="L255" s="935">
        <v>40.263968490000003</v>
      </c>
      <c r="M255" s="935">
        <v>-122.2235306</v>
      </c>
    </row>
    <row r="256" spans="1:13" x14ac:dyDescent="0.35">
      <c r="A256" s="1296">
        <v>28446</v>
      </c>
      <c r="B256" s="1295" t="s">
        <v>242</v>
      </c>
      <c r="C256" s="1295" t="s">
        <v>196</v>
      </c>
      <c r="D256" s="1295">
        <v>4730</v>
      </c>
      <c r="E256" s="1295" t="s">
        <v>206</v>
      </c>
      <c r="F256" s="935" t="s">
        <v>216</v>
      </c>
      <c r="G256" s="1295">
        <v>0</v>
      </c>
      <c r="H256" s="935" t="s">
        <v>409</v>
      </c>
      <c r="I256" s="935" t="s">
        <v>410</v>
      </c>
      <c r="J256" s="935">
        <v>40.263968490000003</v>
      </c>
      <c r="K256" s="935">
        <v>-122.2235306</v>
      </c>
      <c r="L256" s="935">
        <v>40.153152210000002</v>
      </c>
      <c r="M256" s="935">
        <v>-122.20237950000001</v>
      </c>
    </row>
    <row r="257" spans="1:13" x14ac:dyDescent="0.35">
      <c r="A257" s="1296">
        <v>28446</v>
      </c>
      <c r="B257" s="1295" t="s">
        <v>242</v>
      </c>
      <c r="C257" s="1295" t="s">
        <v>196</v>
      </c>
      <c r="D257" s="1295">
        <v>4730</v>
      </c>
      <c r="E257" s="1295" t="s">
        <v>206</v>
      </c>
      <c r="F257" s="935" t="s">
        <v>217</v>
      </c>
      <c r="G257" s="1295">
        <v>250</v>
      </c>
      <c r="H257" s="935" t="s">
        <v>410</v>
      </c>
      <c r="I257" s="935" t="s">
        <v>411</v>
      </c>
      <c r="J257" s="935">
        <v>40.153152210000002</v>
      </c>
      <c r="K257" s="935">
        <v>-122.20237950000001</v>
      </c>
      <c r="L257" s="935">
        <v>40.027836569999998</v>
      </c>
      <c r="M257" s="935">
        <v>-122.11920569999999</v>
      </c>
    </row>
    <row r="258" spans="1:13" x14ac:dyDescent="0.35">
      <c r="A258" s="1296">
        <v>28446</v>
      </c>
      <c r="B258" s="1295" t="s">
        <v>242</v>
      </c>
      <c r="C258" s="1295" t="s">
        <v>196</v>
      </c>
      <c r="D258" s="1295">
        <v>4730</v>
      </c>
      <c r="E258" s="1295" t="s">
        <v>206</v>
      </c>
      <c r="F258" s="935" t="s">
        <v>219</v>
      </c>
      <c r="G258" s="1295">
        <v>65</v>
      </c>
      <c r="H258" s="935" t="s">
        <v>411</v>
      </c>
      <c r="I258" s="935" t="s">
        <v>412</v>
      </c>
      <c r="J258" s="935">
        <v>40.027836569999998</v>
      </c>
      <c r="K258" s="935">
        <v>-122.11920569999999</v>
      </c>
      <c r="L258" s="935">
        <v>39.909298579999998</v>
      </c>
      <c r="M258" s="935">
        <v>-122.0918963</v>
      </c>
    </row>
    <row r="259" spans="1:13" x14ac:dyDescent="0.35">
      <c r="A259" s="1296">
        <v>28446</v>
      </c>
      <c r="B259" s="1295" t="s">
        <v>242</v>
      </c>
      <c r="C259" s="1295" t="s">
        <v>196</v>
      </c>
      <c r="D259" s="1295">
        <v>4730</v>
      </c>
      <c r="E259" s="1295" t="s">
        <v>206</v>
      </c>
      <c r="F259" s="935" t="s">
        <v>220</v>
      </c>
      <c r="G259" s="1295">
        <v>84</v>
      </c>
      <c r="H259" s="935" t="s">
        <v>412</v>
      </c>
      <c r="I259" s="935" t="s">
        <v>413</v>
      </c>
      <c r="J259" s="935">
        <v>39.909298579999998</v>
      </c>
      <c r="K259" s="935">
        <v>-122.0918963</v>
      </c>
      <c r="L259" s="935">
        <v>39.751173979999997</v>
      </c>
      <c r="M259" s="935">
        <v>-121.9963235</v>
      </c>
    </row>
    <row r="260" spans="1:13" x14ac:dyDescent="0.35">
      <c r="A260" s="1296">
        <v>28446</v>
      </c>
      <c r="B260" s="1295" t="s">
        <v>242</v>
      </c>
      <c r="C260" s="1295" t="s">
        <v>196</v>
      </c>
      <c r="D260" s="1295">
        <v>4730</v>
      </c>
      <c r="E260" s="1295" t="s">
        <v>206</v>
      </c>
      <c r="F260" s="935" t="s">
        <v>221</v>
      </c>
      <c r="G260" s="1295">
        <v>-99999</v>
      </c>
      <c r="H260" s="935" t="s">
        <v>413</v>
      </c>
      <c r="I260" s="935" t="s">
        <v>414</v>
      </c>
      <c r="J260" s="935">
        <v>39.751173979999997</v>
      </c>
      <c r="K260" s="935">
        <v>-121.9963235</v>
      </c>
      <c r="L260" s="935">
        <v>39.629153240000001</v>
      </c>
      <c r="M260" s="935">
        <v>-121.9925059</v>
      </c>
    </row>
    <row r="261" spans="1:13" x14ac:dyDescent="0.35">
      <c r="A261" s="1296">
        <v>28446</v>
      </c>
      <c r="B261" s="1295" t="s">
        <v>242</v>
      </c>
      <c r="C261" s="1295" t="s">
        <v>196</v>
      </c>
      <c r="D261" s="1295">
        <v>4730</v>
      </c>
      <c r="E261" s="1295" t="s">
        <v>206</v>
      </c>
      <c r="F261" s="935" t="s">
        <v>222</v>
      </c>
      <c r="G261" s="1295">
        <v>-99999</v>
      </c>
      <c r="H261" s="935" t="s">
        <v>414</v>
      </c>
      <c r="I261" s="935" t="s">
        <v>415</v>
      </c>
      <c r="J261" s="935">
        <v>39.629153240000001</v>
      </c>
      <c r="K261" s="935">
        <v>-121.9925059</v>
      </c>
      <c r="L261" s="935">
        <v>39.40712284</v>
      </c>
      <c r="M261" s="935">
        <v>-122.00758999999999</v>
      </c>
    </row>
    <row r="262" spans="1:13" x14ac:dyDescent="0.35">
      <c r="A262" s="1296">
        <v>28460</v>
      </c>
      <c r="B262" s="1295" t="s">
        <v>242</v>
      </c>
      <c r="C262" s="1295" t="s">
        <v>196</v>
      </c>
      <c r="D262" s="1295">
        <v>3200</v>
      </c>
      <c r="E262" s="1295" t="s">
        <v>201</v>
      </c>
      <c r="F262" s="935" t="s">
        <v>208</v>
      </c>
      <c r="G262" s="1295">
        <v>0</v>
      </c>
      <c r="H262" s="935" t="s">
        <v>402</v>
      </c>
      <c r="I262" s="935" t="s">
        <v>403</v>
      </c>
      <c r="J262" s="935">
        <v>40.611883210000002</v>
      </c>
      <c r="K262" s="935">
        <v>-122.446135</v>
      </c>
      <c r="L262" s="935">
        <v>40.592799669999998</v>
      </c>
      <c r="M262" s="935">
        <v>-122.3942059</v>
      </c>
    </row>
    <row r="263" spans="1:13" x14ac:dyDescent="0.35">
      <c r="A263" s="1296">
        <v>28460</v>
      </c>
      <c r="B263" s="1295" t="s">
        <v>242</v>
      </c>
      <c r="C263" s="1295" t="s">
        <v>196</v>
      </c>
      <c r="D263" s="1295">
        <v>3200</v>
      </c>
      <c r="E263" s="1295" t="s">
        <v>201</v>
      </c>
      <c r="F263" s="935" t="s">
        <v>209</v>
      </c>
      <c r="G263" s="1295">
        <v>0</v>
      </c>
      <c r="H263" s="935" t="s">
        <v>403</v>
      </c>
      <c r="I263" s="935" t="s">
        <v>404</v>
      </c>
      <c r="J263" s="935">
        <v>40.592799669999998</v>
      </c>
      <c r="K263" s="935">
        <v>-122.3942059</v>
      </c>
      <c r="L263" s="935">
        <v>40.585947769999997</v>
      </c>
      <c r="M263" s="935">
        <v>-122.3683525</v>
      </c>
    </row>
    <row r="264" spans="1:13" x14ac:dyDescent="0.35">
      <c r="A264" s="1296">
        <v>28460</v>
      </c>
      <c r="B264" s="1295" t="s">
        <v>242</v>
      </c>
      <c r="C264" s="1295" t="s">
        <v>196</v>
      </c>
      <c r="D264" s="1295">
        <v>3200</v>
      </c>
      <c r="E264" s="1295" t="s">
        <v>201</v>
      </c>
      <c r="F264" s="935" t="s">
        <v>211</v>
      </c>
      <c r="G264" s="1295">
        <v>0</v>
      </c>
      <c r="H264" s="935" t="s">
        <v>404</v>
      </c>
      <c r="I264" s="935" t="s">
        <v>405</v>
      </c>
      <c r="J264" s="935">
        <v>40.585947769999997</v>
      </c>
      <c r="K264" s="935">
        <v>-122.3683525</v>
      </c>
      <c r="L264" s="935">
        <v>40.472049499999997</v>
      </c>
      <c r="M264" s="935">
        <v>-122.29453460000001</v>
      </c>
    </row>
    <row r="265" spans="1:13" x14ac:dyDescent="0.35">
      <c r="A265" s="1296">
        <v>28460</v>
      </c>
      <c r="B265" s="1295" t="s">
        <v>242</v>
      </c>
      <c r="C265" s="1295" t="s">
        <v>196</v>
      </c>
      <c r="D265" s="1295">
        <v>3200</v>
      </c>
      <c r="E265" s="1295" t="s">
        <v>201</v>
      </c>
      <c r="F265" s="935" t="s">
        <v>212</v>
      </c>
      <c r="G265" s="1295">
        <v>0</v>
      </c>
      <c r="H265" s="935" t="s">
        <v>405</v>
      </c>
      <c r="I265" s="935" t="s">
        <v>406</v>
      </c>
      <c r="J265" s="935">
        <v>40.472049499999997</v>
      </c>
      <c r="K265" s="935">
        <v>-122.29453460000001</v>
      </c>
      <c r="L265" s="935">
        <v>40.417416330000002</v>
      </c>
      <c r="M265" s="935">
        <v>-122.19395729999999</v>
      </c>
    </row>
    <row r="266" spans="1:13" x14ac:dyDescent="0.35">
      <c r="A266" s="1296">
        <v>28460</v>
      </c>
      <c r="B266" s="1295" t="s">
        <v>242</v>
      </c>
      <c r="C266" s="1295" t="s">
        <v>196</v>
      </c>
      <c r="D266" s="1295">
        <v>3200</v>
      </c>
      <c r="E266" s="1295" t="s">
        <v>201</v>
      </c>
      <c r="F266" s="935" t="s">
        <v>213</v>
      </c>
      <c r="G266" s="1295">
        <v>5</v>
      </c>
      <c r="H266" s="935" t="s">
        <v>406</v>
      </c>
      <c r="I266" s="935" t="s">
        <v>407</v>
      </c>
      <c r="J266" s="935">
        <v>40.417416330000002</v>
      </c>
      <c r="K266" s="935">
        <v>-122.19395729999999</v>
      </c>
      <c r="L266" s="935">
        <v>40.355137560000003</v>
      </c>
      <c r="M266" s="935">
        <v>-122.17595660000001</v>
      </c>
    </row>
    <row r="267" spans="1:13" x14ac:dyDescent="0.35">
      <c r="A267" s="1296">
        <v>28460</v>
      </c>
      <c r="B267" s="1295" t="s">
        <v>242</v>
      </c>
      <c r="C267" s="1295" t="s">
        <v>196</v>
      </c>
      <c r="D267" s="1295">
        <v>3200</v>
      </c>
      <c r="E267" s="1295" t="s">
        <v>201</v>
      </c>
      <c r="F267" s="935" t="s">
        <v>214</v>
      </c>
      <c r="G267" s="1295">
        <v>10</v>
      </c>
      <c r="H267" s="935" t="s">
        <v>407</v>
      </c>
      <c r="I267" s="935" t="s">
        <v>408</v>
      </c>
      <c r="J267" s="935">
        <v>40.355137560000003</v>
      </c>
      <c r="K267" s="935">
        <v>-122.17595660000001</v>
      </c>
      <c r="L267" s="935">
        <v>40.316984869999999</v>
      </c>
      <c r="M267" s="935">
        <v>-122.1896581</v>
      </c>
    </row>
    <row r="268" spans="1:13" x14ac:dyDescent="0.35">
      <c r="A268" s="1296">
        <v>28460</v>
      </c>
      <c r="B268" s="1295" t="s">
        <v>242</v>
      </c>
      <c r="C268" s="1295" t="s">
        <v>196</v>
      </c>
      <c r="D268" s="1295">
        <v>3200</v>
      </c>
      <c r="E268" s="1295" t="s">
        <v>201</v>
      </c>
      <c r="F268" s="935" t="s">
        <v>215</v>
      </c>
      <c r="G268" s="1295">
        <v>100</v>
      </c>
      <c r="H268" s="935" t="s">
        <v>408</v>
      </c>
      <c r="I268" s="935" t="s">
        <v>409</v>
      </c>
      <c r="J268" s="935">
        <v>40.316984869999999</v>
      </c>
      <c r="K268" s="935">
        <v>-122.1896581</v>
      </c>
      <c r="L268" s="935">
        <v>40.263968490000003</v>
      </c>
      <c r="M268" s="935">
        <v>-122.2235306</v>
      </c>
    </row>
    <row r="269" spans="1:13" x14ac:dyDescent="0.35">
      <c r="A269" s="1296">
        <v>28460</v>
      </c>
      <c r="B269" s="1295" t="s">
        <v>242</v>
      </c>
      <c r="C269" s="1295" t="s">
        <v>196</v>
      </c>
      <c r="D269" s="1295">
        <v>3200</v>
      </c>
      <c r="E269" s="1295" t="s">
        <v>201</v>
      </c>
      <c r="F269" s="935" t="s">
        <v>216</v>
      </c>
      <c r="G269" s="1295">
        <v>0</v>
      </c>
      <c r="H269" s="935" t="s">
        <v>409</v>
      </c>
      <c r="I269" s="935" t="s">
        <v>410</v>
      </c>
      <c r="J269" s="935">
        <v>40.263968490000003</v>
      </c>
      <c r="K269" s="935">
        <v>-122.2235306</v>
      </c>
      <c r="L269" s="935">
        <v>40.153152210000002</v>
      </c>
      <c r="M269" s="935">
        <v>-122.20237950000001</v>
      </c>
    </row>
    <row r="270" spans="1:13" x14ac:dyDescent="0.35">
      <c r="A270" s="1296">
        <v>28460</v>
      </c>
      <c r="B270" s="1295" t="s">
        <v>242</v>
      </c>
      <c r="C270" s="1295" t="s">
        <v>196</v>
      </c>
      <c r="D270" s="1295">
        <v>3200</v>
      </c>
      <c r="E270" s="1295" t="s">
        <v>201</v>
      </c>
      <c r="F270" s="935" t="s">
        <v>217</v>
      </c>
      <c r="G270" s="1295">
        <v>200</v>
      </c>
      <c r="H270" s="935" t="s">
        <v>410</v>
      </c>
      <c r="I270" s="935" t="s">
        <v>411</v>
      </c>
      <c r="J270" s="935">
        <v>40.153152210000002</v>
      </c>
      <c r="K270" s="935">
        <v>-122.20237950000001</v>
      </c>
      <c r="L270" s="935">
        <v>40.027836569999998</v>
      </c>
      <c r="M270" s="935">
        <v>-122.11920569999999</v>
      </c>
    </row>
    <row r="271" spans="1:13" x14ac:dyDescent="0.35">
      <c r="A271" s="1296">
        <v>28460</v>
      </c>
      <c r="B271" s="1295" t="s">
        <v>242</v>
      </c>
      <c r="C271" s="1295" t="s">
        <v>196</v>
      </c>
      <c r="D271" s="1295">
        <v>3200</v>
      </c>
      <c r="E271" s="1295" t="s">
        <v>201</v>
      </c>
      <c r="F271" s="935" t="s">
        <v>219</v>
      </c>
      <c r="G271" s="1295">
        <v>70</v>
      </c>
      <c r="H271" s="935" t="s">
        <v>411</v>
      </c>
      <c r="I271" s="935" t="s">
        <v>412</v>
      </c>
      <c r="J271" s="935">
        <v>40.027836569999998</v>
      </c>
      <c r="K271" s="935">
        <v>-122.11920569999999</v>
      </c>
      <c r="L271" s="935">
        <v>39.909298579999998</v>
      </c>
      <c r="M271" s="935">
        <v>-122.0918963</v>
      </c>
    </row>
    <row r="272" spans="1:13" x14ac:dyDescent="0.35">
      <c r="A272" s="1296">
        <v>28460</v>
      </c>
      <c r="B272" s="1295" t="s">
        <v>242</v>
      </c>
      <c r="C272" s="1295" t="s">
        <v>196</v>
      </c>
      <c r="D272" s="1295">
        <v>3200</v>
      </c>
      <c r="E272" s="1295" t="s">
        <v>201</v>
      </c>
      <c r="F272" s="935" t="s">
        <v>220</v>
      </c>
      <c r="G272" s="1295">
        <v>63</v>
      </c>
      <c r="H272" s="935" t="s">
        <v>412</v>
      </c>
      <c r="I272" s="935" t="s">
        <v>413</v>
      </c>
      <c r="J272" s="935">
        <v>39.909298579999998</v>
      </c>
      <c r="K272" s="935">
        <v>-122.0918963</v>
      </c>
      <c r="L272" s="935">
        <v>39.751173979999997</v>
      </c>
      <c r="M272" s="935">
        <v>-121.9963235</v>
      </c>
    </row>
    <row r="273" spans="1:13" x14ac:dyDescent="0.35">
      <c r="A273" s="1296">
        <v>28460</v>
      </c>
      <c r="B273" s="1295" t="s">
        <v>242</v>
      </c>
      <c r="C273" s="1295" t="s">
        <v>196</v>
      </c>
      <c r="D273" s="1295">
        <v>3200</v>
      </c>
      <c r="E273" s="1295" t="s">
        <v>201</v>
      </c>
      <c r="F273" s="935" t="s">
        <v>221</v>
      </c>
      <c r="G273" s="1295">
        <v>2</v>
      </c>
      <c r="H273" s="935" t="s">
        <v>413</v>
      </c>
      <c r="I273" s="935" t="s">
        <v>414</v>
      </c>
      <c r="J273" s="935">
        <v>39.751173979999997</v>
      </c>
      <c r="K273" s="935">
        <v>-121.9963235</v>
      </c>
      <c r="L273" s="935">
        <v>39.629153240000001</v>
      </c>
      <c r="M273" s="935">
        <v>-121.9925059</v>
      </c>
    </row>
    <row r="274" spans="1:13" ht="15" thickBot="1" x14ac:dyDescent="0.4">
      <c r="A274" s="1309">
        <v>28460</v>
      </c>
      <c r="B274" s="1313" t="s">
        <v>242</v>
      </c>
      <c r="C274" s="1313" t="s">
        <v>196</v>
      </c>
      <c r="D274" s="1313">
        <v>3200</v>
      </c>
      <c r="E274" s="1313" t="s">
        <v>201</v>
      </c>
      <c r="F274" s="1312" t="s">
        <v>222</v>
      </c>
      <c r="G274" s="1313">
        <v>-99999</v>
      </c>
      <c r="H274" s="1312" t="s">
        <v>414</v>
      </c>
      <c r="I274" s="1312" t="s">
        <v>415</v>
      </c>
      <c r="J274" s="1312">
        <v>39.629153240000001</v>
      </c>
      <c r="K274" s="1312">
        <v>-121.9925059</v>
      </c>
      <c r="L274" s="1312">
        <v>39.40712284</v>
      </c>
      <c r="M274" s="1312">
        <v>-122.00758999999999</v>
      </c>
    </row>
    <row r="275" spans="1:13" ht="15" thickTop="1" x14ac:dyDescent="0.35">
      <c r="A275" s="1296">
        <v>28781</v>
      </c>
      <c r="B275" s="1295" t="s">
        <v>242</v>
      </c>
      <c r="C275" s="1295" t="s">
        <v>260</v>
      </c>
      <c r="D275" s="1295">
        <v>6130</v>
      </c>
      <c r="E275" s="1295" t="s">
        <v>206</v>
      </c>
      <c r="F275" s="935" t="s">
        <v>208</v>
      </c>
      <c r="G275" s="1295">
        <v>0</v>
      </c>
      <c r="H275" s="935" t="s">
        <v>402</v>
      </c>
      <c r="I275" s="935" t="s">
        <v>403</v>
      </c>
      <c r="J275" s="935">
        <v>40.611883210000002</v>
      </c>
      <c r="K275" s="935">
        <v>-122.446135</v>
      </c>
      <c r="L275" s="935">
        <v>40.592799669999998</v>
      </c>
      <c r="M275" s="935">
        <v>-122.3942059</v>
      </c>
    </row>
    <row r="276" spans="1:13" x14ac:dyDescent="0.35">
      <c r="A276" s="1296">
        <v>28781</v>
      </c>
      <c r="B276" s="1295" t="s">
        <v>242</v>
      </c>
      <c r="C276" s="1295" t="s">
        <v>260</v>
      </c>
      <c r="D276" s="1295">
        <v>6130</v>
      </c>
      <c r="E276" s="1295" t="s">
        <v>206</v>
      </c>
      <c r="F276" s="935" t="s">
        <v>209</v>
      </c>
      <c r="G276" s="1295">
        <v>18</v>
      </c>
      <c r="H276" s="935" t="s">
        <v>403</v>
      </c>
      <c r="I276" s="935" t="s">
        <v>404</v>
      </c>
      <c r="J276" s="935">
        <v>40.592799669999998</v>
      </c>
      <c r="K276" s="935">
        <v>-122.3942059</v>
      </c>
      <c r="L276" s="935">
        <v>40.585947769999997</v>
      </c>
      <c r="M276" s="935">
        <v>-122.3683525</v>
      </c>
    </row>
    <row r="277" spans="1:13" x14ac:dyDescent="0.35">
      <c r="A277" s="1296">
        <v>28781</v>
      </c>
      <c r="B277" s="1295" t="s">
        <v>242</v>
      </c>
      <c r="C277" s="1295" t="s">
        <v>260</v>
      </c>
      <c r="D277" s="1295">
        <v>6130</v>
      </c>
      <c r="E277" s="1295" t="s">
        <v>206</v>
      </c>
      <c r="F277" s="935" t="s">
        <v>211</v>
      </c>
      <c r="G277" s="1295">
        <v>22</v>
      </c>
      <c r="H277" s="935" t="s">
        <v>404</v>
      </c>
      <c r="I277" s="935" t="s">
        <v>405</v>
      </c>
      <c r="J277" s="935">
        <v>40.585947769999997</v>
      </c>
      <c r="K277" s="935">
        <v>-122.3683525</v>
      </c>
      <c r="L277" s="935">
        <v>40.472049499999997</v>
      </c>
      <c r="M277" s="935">
        <v>-122.29453460000001</v>
      </c>
    </row>
    <row r="278" spans="1:13" x14ac:dyDescent="0.35">
      <c r="A278" s="1296">
        <v>28781</v>
      </c>
      <c r="B278" s="1295" t="s">
        <v>242</v>
      </c>
      <c r="C278" s="1295" t="s">
        <v>260</v>
      </c>
      <c r="D278" s="1295">
        <v>6130</v>
      </c>
      <c r="E278" s="1295" t="s">
        <v>206</v>
      </c>
      <c r="F278" s="935" t="s">
        <v>212</v>
      </c>
      <c r="G278" s="1295">
        <v>104</v>
      </c>
      <c r="H278" s="935" t="s">
        <v>405</v>
      </c>
      <c r="I278" s="935" t="s">
        <v>406</v>
      </c>
      <c r="J278" s="935">
        <v>40.472049499999997</v>
      </c>
      <c r="K278" s="935">
        <v>-122.29453460000001</v>
      </c>
      <c r="L278" s="935">
        <v>40.417416330000002</v>
      </c>
      <c r="M278" s="935">
        <v>-122.19395729999999</v>
      </c>
    </row>
    <row r="279" spans="1:13" x14ac:dyDescent="0.35">
      <c r="A279" s="1296">
        <v>28781</v>
      </c>
      <c r="B279" s="1295" t="s">
        <v>242</v>
      </c>
      <c r="C279" s="1295" t="s">
        <v>260</v>
      </c>
      <c r="D279" s="1295">
        <v>6130</v>
      </c>
      <c r="E279" s="1295" t="s">
        <v>206</v>
      </c>
      <c r="F279" s="935" t="s">
        <v>213</v>
      </c>
      <c r="G279" s="1295">
        <v>68</v>
      </c>
      <c r="H279" s="935" t="s">
        <v>406</v>
      </c>
      <c r="I279" s="935" t="s">
        <v>407</v>
      </c>
      <c r="J279" s="935">
        <v>40.417416330000002</v>
      </c>
      <c r="K279" s="935">
        <v>-122.19395729999999</v>
      </c>
      <c r="L279" s="935">
        <v>40.355137560000003</v>
      </c>
      <c r="M279" s="935">
        <v>-122.17595660000001</v>
      </c>
    </row>
    <row r="280" spans="1:13" x14ac:dyDescent="0.35">
      <c r="A280" s="1296">
        <v>28781</v>
      </c>
      <c r="B280" s="1295" t="s">
        <v>242</v>
      </c>
      <c r="C280" s="1295" t="s">
        <v>260</v>
      </c>
      <c r="D280" s="1295">
        <v>6130</v>
      </c>
      <c r="E280" s="1295" t="s">
        <v>206</v>
      </c>
      <c r="F280" s="935" t="s">
        <v>214</v>
      </c>
      <c r="G280" s="1295">
        <v>119</v>
      </c>
      <c r="H280" s="935" t="s">
        <v>407</v>
      </c>
      <c r="I280" s="935" t="s">
        <v>408</v>
      </c>
      <c r="J280" s="935">
        <v>40.355137560000003</v>
      </c>
      <c r="K280" s="935">
        <v>-122.17595660000001</v>
      </c>
      <c r="L280" s="935">
        <v>40.316984869999999</v>
      </c>
      <c r="M280" s="935">
        <v>-122.1896581</v>
      </c>
    </row>
    <row r="281" spans="1:13" x14ac:dyDescent="0.35">
      <c r="A281" s="1296">
        <v>28781</v>
      </c>
      <c r="B281" s="1295" t="s">
        <v>242</v>
      </c>
      <c r="C281" s="1295" t="s">
        <v>260</v>
      </c>
      <c r="D281" s="1295">
        <v>6130</v>
      </c>
      <c r="E281" s="1295" t="s">
        <v>206</v>
      </c>
      <c r="F281" s="935" t="s">
        <v>215</v>
      </c>
      <c r="G281" s="1295">
        <v>116</v>
      </c>
      <c r="H281" s="935" t="s">
        <v>408</v>
      </c>
      <c r="I281" s="935" t="s">
        <v>409</v>
      </c>
      <c r="J281" s="935">
        <v>40.316984869999999</v>
      </c>
      <c r="K281" s="935">
        <v>-122.1896581</v>
      </c>
      <c r="L281" s="935">
        <v>40.263968490000003</v>
      </c>
      <c r="M281" s="935">
        <v>-122.2235306</v>
      </c>
    </row>
    <row r="282" spans="1:13" x14ac:dyDescent="0.35">
      <c r="A282" s="1296">
        <v>28781</v>
      </c>
      <c r="B282" s="1295" t="s">
        <v>242</v>
      </c>
      <c r="C282" s="1295" t="s">
        <v>260</v>
      </c>
      <c r="D282" s="1295">
        <v>6130</v>
      </c>
      <c r="E282" s="1295" t="s">
        <v>206</v>
      </c>
      <c r="F282" s="935" t="s">
        <v>216</v>
      </c>
      <c r="G282" s="1295">
        <v>6</v>
      </c>
      <c r="H282" s="935" t="s">
        <v>409</v>
      </c>
      <c r="I282" s="935" t="s">
        <v>410</v>
      </c>
      <c r="J282" s="935">
        <v>40.263968490000003</v>
      </c>
      <c r="K282" s="935">
        <v>-122.2235306</v>
      </c>
      <c r="L282" s="935">
        <v>40.153152210000002</v>
      </c>
      <c r="M282" s="935">
        <v>-122.20237950000001</v>
      </c>
    </row>
    <row r="283" spans="1:13" x14ac:dyDescent="0.35">
      <c r="A283" s="1296">
        <v>28781</v>
      </c>
      <c r="B283" s="1295" t="s">
        <v>242</v>
      </c>
      <c r="C283" s="1295" t="s">
        <v>260</v>
      </c>
      <c r="D283" s="1295">
        <v>6130</v>
      </c>
      <c r="E283" s="1295" t="s">
        <v>206</v>
      </c>
      <c r="F283" s="935" t="s">
        <v>217</v>
      </c>
      <c r="G283" s="1295">
        <v>-99999</v>
      </c>
      <c r="H283" s="935" t="s">
        <v>410</v>
      </c>
      <c r="I283" s="935" t="s">
        <v>411</v>
      </c>
      <c r="J283" s="935">
        <v>40.153152210000002</v>
      </c>
      <c r="K283" s="935">
        <v>-122.20237950000001</v>
      </c>
      <c r="L283" s="935">
        <v>40.027836569999998</v>
      </c>
      <c r="M283" s="935">
        <v>-122.11920569999999</v>
      </c>
    </row>
    <row r="284" spans="1:13" x14ac:dyDescent="0.35">
      <c r="A284" s="1296">
        <v>28781</v>
      </c>
      <c r="B284" s="1295" t="s">
        <v>242</v>
      </c>
      <c r="C284" s="1295" t="s">
        <v>260</v>
      </c>
      <c r="D284" s="1295">
        <v>6130</v>
      </c>
      <c r="E284" s="1295" t="s">
        <v>206</v>
      </c>
      <c r="F284" s="935" t="s">
        <v>219</v>
      </c>
      <c r="G284" s="1295">
        <v>-99999</v>
      </c>
      <c r="H284" s="935" t="s">
        <v>411</v>
      </c>
      <c r="I284" s="935" t="s">
        <v>412</v>
      </c>
      <c r="J284" s="935">
        <v>40.027836569999998</v>
      </c>
      <c r="K284" s="935">
        <v>-122.11920569999999</v>
      </c>
      <c r="L284" s="935">
        <v>39.909298579999998</v>
      </c>
      <c r="M284" s="935">
        <v>-122.0918963</v>
      </c>
    </row>
    <row r="285" spans="1:13" x14ac:dyDescent="0.35">
      <c r="A285" s="1296">
        <v>28781</v>
      </c>
      <c r="B285" s="1295" t="s">
        <v>242</v>
      </c>
      <c r="C285" s="1295" t="s">
        <v>260</v>
      </c>
      <c r="D285" s="1295">
        <v>6130</v>
      </c>
      <c r="E285" s="1295" t="s">
        <v>206</v>
      </c>
      <c r="F285" s="935" t="s">
        <v>220</v>
      </c>
      <c r="G285" s="1295">
        <v>-99999</v>
      </c>
      <c r="H285" s="935" t="s">
        <v>412</v>
      </c>
      <c r="I285" s="935" t="s">
        <v>413</v>
      </c>
      <c r="J285" s="935">
        <v>39.909298579999998</v>
      </c>
      <c r="K285" s="935">
        <v>-122.0918963</v>
      </c>
      <c r="L285" s="935">
        <v>39.751173979999997</v>
      </c>
      <c r="M285" s="935">
        <v>-121.9963235</v>
      </c>
    </row>
    <row r="286" spans="1:13" x14ac:dyDescent="0.35">
      <c r="A286" s="1296">
        <v>28781</v>
      </c>
      <c r="B286" s="1295" t="s">
        <v>242</v>
      </c>
      <c r="C286" s="1295" t="s">
        <v>260</v>
      </c>
      <c r="D286" s="1295">
        <v>6130</v>
      </c>
      <c r="E286" s="1295" t="s">
        <v>206</v>
      </c>
      <c r="F286" s="935" t="s">
        <v>221</v>
      </c>
      <c r="G286" s="1295">
        <v>-99999</v>
      </c>
      <c r="H286" s="935" t="s">
        <v>413</v>
      </c>
      <c r="I286" s="935" t="s">
        <v>414</v>
      </c>
      <c r="J286" s="935">
        <v>39.751173979999997</v>
      </c>
      <c r="K286" s="935">
        <v>-121.9963235</v>
      </c>
      <c r="L286" s="935">
        <v>39.629153240000001</v>
      </c>
      <c r="M286" s="935">
        <v>-121.9925059</v>
      </c>
    </row>
    <row r="287" spans="1:13" x14ac:dyDescent="0.35">
      <c r="A287" s="1296">
        <v>28781</v>
      </c>
      <c r="B287" s="1295" t="s">
        <v>242</v>
      </c>
      <c r="C287" s="1295" t="s">
        <v>260</v>
      </c>
      <c r="D287" s="1295">
        <v>6130</v>
      </c>
      <c r="E287" s="1295" t="s">
        <v>206</v>
      </c>
      <c r="F287" s="935" t="s">
        <v>222</v>
      </c>
      <c r="G287" s="1295">
        <v>-99999</v>
      </c>
      <c r="H287" s="935" t="s">
        <v>414</v>
      </c>
      <c r="I287" s="935" t="s">
        <v>415</v>
      </c>
      <c r="J287" s="935">
        <v>39.629153240000001</v>
      </c>
      <c r="K287" s="935">
        <v>-121.9925059</v>
      </c>
      <c r="L287" s="935">
        <v>39.40712284</v>
      </c>
      <c r="M287" s="935">
        <v>-122.00758999999999</v>
      </c>
    </row>
    <row r="288" spans="1:13" x14ac:dyDescent="0.35">
      <c r="A288" s="1296">
        <v>28781</v>
      </c>
      <c r="B288" s="1295" t="s">
        <v>242</v>
      </c>
      <c r="C288" s="1295" t="s">
        <v>260</v>
      </c>
      <c r="D288" s="1295">
        <v>6130</v>
      </c>
      <c r="E288" s="1295" t="s">
        <v>206</v>
      </c>
      <c r="F288" s="935" t="s">
        <v>208</v>
      </c>
      <c r="G288" s="1295">
        <v>0</v>
      </c>
      <c r="H288" s="935" t="s">
        <v>402</v>
      </c>
      <c r="I288" s="935" t="s">
        <v>403</v>
      </c>
      <c r="J288" s="935">
        <v>40.611883210000002</v>
      </c>
      <c r="K288" s="935">
        <v>-122.446135</v>
      </c>
      <c r="L288" s="935">
        <v>40.592799669999998</v>
      </c>
      <c r="M288" s="935">
        <v>-122.3942059</v>
      </c>
    </row>
    <row r="289" spans="1:13" x14ac:dyDescent="0.35">
      <c r="A289" s="1296">
        <v>28781</v>
      </c>
      <c r="B289" s="1295" t="s">
        <v>242</v>
      </c>
      <c r="C289" s="1295" t="s">
        <v>260</v>
      </c>
      <c r="D289" s="1295">
        <v>6130</v>
      </c>
      <c r="E289" s="1295" t="s">
        <v>206</v>
      </c>
      <c r="F289" s="935" t="s">
        <v>209</v>
      </c>
      <c r="G289" s="1295">
        <v>15</v>
      </c>
      <c r="H289" s="935" t="s">
        <v>403</v>
      </c>
      <c r="I289" s="935" t="s">
        <v>404</v>
      </c>
      <c r="J289" s="935">
        <v>40.592799669999998</v>
      </c>
      <c r="K289" s="935">
        <v>-122.3942059</v>
      </c>
      <c r="L289" s="935">
        <v>40.585947769999997</v>
      </c>
      <c r="M289" s="935">
        <v>-122.3683525</v>
      </c>
    </row>
    <row r="290" spans="1:13" x14ac:dyDescent="0.35">
      <c r="A290" s="1296">
        <v>28781</v>
      </c>
      <c r="B290" s="1295" t="s">
        <v>242</v>
      </c>
      <c r="C290" s="1295" t="s">
        <v>260</v>
      </c>
      <c r="D290" s="1295">
        <v>6130</v>
      </c>
      <c r="E290" s="1295" t="s">
        <v>206</v>
      </c>
      <c r="F290" s="935" t="s">
        <v>211</v>
      </c>
      <c r="G290" s="1295">
        <v>31</v>
      </c>
      <c r="H290" s="935" t="s">
        <v>404</v>
      </c>
      <c r="I290" s="935" t="s">
        <v>405</v>
      </c>
      <c r="J290" s="935">
        <v>40.585947769999997</v>
      </c>
      <c r="K290" s="935">
        <v>-122.3683525</v>
      </c>
      <c r="L290" s="935">
        <v>40.472049499999997</v>
      </c>
      <c r="M290" s="935">
        <v>-122.29453460000001</v>
      </c>
    </row>
    <row r="291" spans="1:13" x14ac:dyDescent="0.35">
      <c r="A291" s="1296">
        <v>28781</v>
      </c>
      <c r="B291" s="1295" t="s">
        <v>242</v>
      </c>
      <c r="C291" s="1295" t="s">
        <v>260</v>
      </c>
      <c r="D291" s="1295">
        <v>6130</v>
      </c>
      <c r="E291" s="1295" t="s">
        <v>206</v>
      </c>
      <c r="F291" s="935" t="s">
        <v>212</v>
      </c>
      <c r="G291" s="1295">
        <v>60</v>
      </c>
      <c r="H291" s="935" t="s">
        <v>405</v>
      </c>
      <c r="I291" s="935" t="s">
        <v>406</v>
      </c>
      <c r="J291" s="935">
        <v>40.472049499999997</v>
      </c>
      <c r="K291" s="935">
        <v>-122.29453460000001</v>
      </c>
      <c r="L291" s="935">
        <v>40.417416330000002</v>
      </c>
      <c r="M291" s="935">
        <v>-122.19395729999999</v>
      </c>
    </row>
    <row r="292" spans="1:13" x14ac:dyDescent="0.35">
      <c r="A292" s="1296">
        <v>28781</v>
      </c>
      <c r="B292" s="1295" t="s">
        <v>242</v>
      </c>
      <c r="C292" s="1295" t="s">
        <v>260</v>
      </c>
      <c r="D292" s="1295">
        <v>6130</v>
      </c>
      <c r="E292" s="1295" t="s">
        <v>206</v>
      </c>
      <c r="F292" s="935" t="s">
        <v>213</v>
      </c>
      <c r="G292" s="1295">
        <v>59</v>
      </c>
      <c r="H292" s="935" t="s">
        <v>406</v>
      </c>
      <c r="I292" s="935" t="s">
        <v>407</v>
      </c>
      <c r="J292" s="935">
        <v>40.417416330000002</v>
      </c>
      <c r="K292" s="935">
        <v>-122.19395729999999</v>
      </c>
      <c r="L292" s="935">
        <v>40.355137560000003</v>
      </c>
      <c r="M292" s="935">
        <v>-122.17595660000001</v>
      </c>
    </row>
    <row r="293" spans="1:13" x14ac:dyDescent="0.35">
      <c r="A293" s="1296">
        <v>28781</v>
      </c>
      <c r="B293" s="1295" t="s">
        <v>242</v>
      </c>
      <c r="C293" s="1295" t="s">
        <v>260</v>
      </c>
      <c r="D293" s="1295">
        <v>6130</v>
      </c>
      <c r="E293" s="1295" t="s">
        <v>206</v>
      </c>
      <c r="F293" s="935" t="s">
        <v>214</v>
      </c>
      <c r="G293" s="1295">
        <v>42</v>
      </c>
      <c r="H293" s="935" t="s">
        <v>407</v>
      </c>
      <c r="I293" s="935" t="s">
        <v>408</v>
      </c>
      <c r="J293" s="935">
        <v>40.355137560000003</v>
      </c>
      <c r="K293" s="935">
        <v>-122.17595660000001</v>
      </c>
      <c r="L293" s="935">
        <v>40.316984869999999</v>
      </c>
      <c r="M293" s="935">
        <v>-122.1896581</v>
      </c>
    </row>
    <row r="294" spans="1:13" x14ac:dyDescent="0.35">
      <c r="A294" s="1296">
        <v>28781</v>
      </c>
      <c r="B294" s="1295" t="s">
        <v>242</v>
      </c>
      <c r="C294" s="1295" t="s">
        <v>260</v>
      </c>
      <c r="D294" s="1295">
        <v>6130</v>
      </c>
      <c r="E294" s="1295" t="s">
        <v>206</v>
      </c>
      <c r="F294" s="935" t="s">
        <v>215</v>
      </c>
      <c r="G294" s="1295">
        <v>88</v>
      </c>
      <c r="H294" s="935" t="s">
        <v>408</v>
      </c>
      <c r="I294" s="935" t="s">
        <v>409</v>
      </c>
      <c r="J294" s="935">
        <v>40.316984869999999</v>
      </c>
      <c r="K294" s="935">
        <v>-122.1896581</v>
      </c>
      <c r="L294" s="935">
        <v>40.263968490000003</v>
      </c>
      <c r="M294" s="935">
        <v>-122.2235306</v>
      </c>
    </row>
    <row r="295" spans="1:13" x14ac:dyDescent="0.35">
      <c r="A295" s="1296">
        <v>28781</v>
      </c>
      <c r="B295" s="1295" t="s">
        <v>242</v>
      </c>
      <c r="C295" s="1295" t="s">
        <v>260</v>
      </c>
      <c r="D295" s="1295">
        <v>6130</v>
      </c>
      <c r="E295" s="1295" t="s">
        <v>206</v>
      </c>
      <c r="F295" s="935" t="s">
        <v>216</v>
      </c>
      <c r="G295" s="1295">
        <v>41</v>
      </c>
      <c r="H295" s="935" t="s">
        <v>409</v>
      </c>
      <c r="I295" s="935" t="s">
        <v>410</v>
      </c>
      <c r="J295" s="935">
        <v>40.263968490000003</v>
      </c>
      <c r="K295" s="935">
        <v>-122.2235306</v>
      </c>
      <c r="L295" s="935">
        <v>40.153152210000002</v>
      </c>
      <c r="M295" s="935">
        <v>-122.20237950000001</v>
      </c>
    </row>
    <row r="296" spans="1:13" x14ac:dyDescent="0.35">
      <c r="A296" s="1296">
        <v>28781</v>
      </c>
      <c r="B296" s="1295" t="s">
        <v>242</v>
      </c>
      <c r="C296" s="1295" t="s">
        <v>260</v>
      </c>
      <c r="D296" s="1295">
        <v>6130</v>
      </c>
      <c r="E296" s="1295" t="s">
        <v>206</v>
      </c>
      <c r="F296" s="935" t="s">
        <v>217</v>
      </c>
      <c r="G296" s="1295">
        <v>129</v>
      </c>
      <c r="H296" s="935" t="s">
        <v>410</v>
      </c>
      <c r="I296" s="935" t="s">
        <v>411</v>
      </c>
      <c r="J296" s="935">
        <v>40.153152210000002</v>
      </c>
      <c r="K296" s="935">
        <v>-122.20237950000001</v>
      </c>
      <c r="L296" s="935">
        <v>40.027836569999998</v>
      </c>
      <c r="M296" s="935">
        <v>-122.11920569999999</v>
      </c>
    </row>
    <row r="297" spans="1:13" x14ac:dyDescent="0.35">
      <c r="A297" s="1296">
        <v>28781</v>
      </c>
      <c r="B297" s="1295" t="s">
        <v>242</v>
      </c>
      <c r="C297" s="1295" t="s">
        <v>260</v>
      </c>
      <c r="D297" s="1295">
        <v>6130</v>
      </c>
      <c r="E297" s="1295" t="s">
        <v>206</v>
      </c>
      <c r="F297" s="935" t="s">
        <v>219</v>
      </c>
      <c r="G297" s="1295">
        <v>107</v>
      </c>
      <c r="H297" s="935" t="s">
        <v>411</v>
      </c>
      <c r="I297" s="935" t="s">
        <v>412</v>
      </c>
      <c r="J297" s="935">
        <v>40.027836569999998</v>
      </c>
      <c r="K297" s="935">
        <v>-122.11920569999999</v>
      </c>
      <c r="L297" s="935">
        <v>39.909298579999998</v>
      </c>
      <c r="M297" s="935">
        <v>-122.0918963</v>
      </c>
    </row>
    <row r="298" spans="1:13" x14ac:dyDescent="0.35">
      <c r="A298" s="1296">
        <v>28781</v>
      </c>
      <c r="B298" s="1295" t="s">
        <v>242</v>
      </c>
      <c r="C298" s="1295" t="s">
        <v>260</v>
      </c>
      <c r="D298" s="1295">
        <v>6130</v>
      </c>
      <c r="E298" s="1295" t="s">
        <v>206</v>
      </c>
      <c r="F298" s="935" t="s">
        <v>220</v>
      </c>
      <c r="G298" s="1295">
        <v>-99999</v>
      </c>
      <c r="H298" s="935" t="s">
        <v>412</v>
      </c>
      <c r="I298" s="935" t="s">
        <v>413</v>
      </c>
      <c r="J298" s="935">
        <v>39.909298579999998</v>
      </c>
      <c r="K298" s="935">
        <v>-122.0918963</v>
      </c>
      <c r="L298" s="935">
        <v>39.751173979999997</v>
      </c>
      <c r="M298" s="935">
        <v>-121.9963235</v>
      </c>
    </row>
    <row r="299" spans="1:13" x14ac:dyDescent="0.35">
      <c r="A299" s="1296">
        <v>28781</v>
      </c>
      <c r="B299" s="1295" t="s">
        <v>242</v>
      </c>
      <c r="C299" s="1295" t="s">
        <v>260</v>
      </c>
      <c r="D299" s="1295">
        <v>6130</v>
      </c>
      <c r="E299" s="1295" t="s">
        <v>206</v>
      </c>
      <c r="F299" s="935" t="s">
        <v>221</v>
      </c>
      <c r="G299" s="1295">
        <v>-99999</v>
      </c>
      <c r="H299" s="935" t="s">
        <v>413</v>
      </c>
      <c r="I299" s="935" t="s">
        <v>414</v>
      </c>
      <c r="J299" s="935">
        <v>39.751173979999997</v>
      </c>
      <c r="K299" s="935">
        <v>-121.9963235</v>
      </c>
      <c r="L299" s="935">
        <v>39.629153240000001</v>
      </c>
      <c r="M299" s="935">
        <v>-121.9925059</v>
      </c>
    </row>
    <row r="300" spans="1:13" x14ac:dyDescent="0.35">
      <c r="A300" s="1296">
        <v>28781</v>
      </c>
      <c r="B300" s="1295" t="s">
        <v>242</v>
      </c>
      <c r="C300" s="1295" t="s">
        <v>260</v>
      </c>
      <c r="D300" s="1295">
        <v>6130</v>
      </c>
      <c r="E300" s="1295" t="s">
        <v>206</v>
      </c>
      <c r="F300" s="935" t="s">
        <v>222</v>
      </c>
      <c r="G300" s="1295">
        <v>-99999</v>
      </c>
      <c r="H300" s="935" t="s">
        <v>414</v>
      </c>
      <c r="I300" s="935" t="s">
        <v>415</v>
      </c>
      <c r="J300" s="935">
        <v>39.629153240000001</v>
      </c>
      <c r="K300" s="935">
        <v>-121.9925059</v>
      </c>
      <c r="L300" s="935">
        <v>39.40712284</v>
      </c>
      <c r="M300" s="935">
        <v>-122.00758999999999</v>
      </c>
    </row>
    <row r="301" spans="1:13" x14ac:dyDescent="0.35">
      <c r="A301" s="1296">
        <v>28781</v>
      </c>
      <c r="B301" s="1295" t="s">
        <v>242</v>
      </c>
      <c r="C301" s="1295" t="s">
        <v>260</v>
      </c>
      <c r="D301" s="1295">
        <v>6130</v>
      </c>
      <c r="E301" s="1295" t="s">
        <v>206</v>
      </c>
      <c r="F301" s="935" t="s">
        <v>208</v>
      </c>
      <c r="G301" s="1295">
        <v>0</v>
      </c>
      <c r="H301" s="935" t="s">
        <v>402</v>
      </c>
      <c r="I301" s="935" t="s">
        <v>403</v>
      </c>
      <c r="J301" s="935">
        <v>40.611883210000002</v>
      </c>
      <c r="K301" s="935">
        <v>-122.446135</v>
      </c>
      <c r="L301" s="935">
        <v>40.592799669999998</v>
      </c>
      <c r="M301" s="935">
        <v>-122.3942059</v>
      </c>
    </row>
    <row r="302" spans="1:13" x14ac:dyDescent="0.35">
      <c r="A302" s="1296">
        <v>28781</v>
      </c>
      <c r="B302" s="1295" t="s">
        <v>242</v>
      </c>
      <c r="C302" s="1295" t="s">
        <v>260</v>
      </c>
      <c r="D302" s="1295">
        <v>6130</v>
      </c>
      <c r="E302" s="1295" t="s">
        <v>206</v>
      </c>
      <c r="F302" s="935" t="s">
        <v>209</v>
      </c>
      <c r="G302" s="1295">
        <v>18</v>
      </c>
      <c r="H302" s="935" t="s">
        <v>403</v>
      </c>
      <c r="I302" s="935" t="s">
        <v>404</v>
      </c>
      <c r="J302" s="935">
        <v>40.592799669999998</v>
      </c>
      <c r="K302" s="935">
        <v>-122.3942059</v>
      </c>
      <c r="L302" s="935">
        <v>40.585947769999997</v>
      </c>
      <c r="M302" s="935">
        <v>-122.3683525</v>
      </c>
    </row>
    <row r="303" spans="1:13" x14ac:dyDescent="0.35">
      <c r="A303" s="1296">
        <v>28781</v>
      </c>
      <c r="B303" s="1295" t="s">
        <v>242</v>
      </c>
      <c r="C303" s="1295" t="s">
        <v>260</v>
      </c>
      <c r="D303" s="1295">
        <v>6130</v>
      </c>
      <c r="E303" s="1295" t="s">
        <v>206</v>
      </c>
      <c r="F303" s="935" t="s">
        <v>211</v>
      </c>
      <c r="G303" s="1295">
        <v>23</v>
      </c>
      <c r="H303" s="935" t="s">
        <v>404</v>
      </c>
      <c r="I303" s="935" t="s">
        <v>405</v>
      </c>
      <c r="J303" s="935">
        <v>40.585947769999997</v>
      </c>
      <c r="K303" s="935">
        <v>-122.3683525</v>
      </c>
      <c r="L303" s="935">
        <v>40.472049499999997</v>
      </c>
      <c r="M303" s="935">
        <v>-122.29453460000001</v>
      </c>
    </row>
    <row r="304" spans="1:13" x14ac:dyDescent="0.35">
      <c r="A304" s="1296">
        <v>28781</v>
      </c>
      <c r="B304" s="1295" t="s">
        <v>242</v>
      </c>
      <c r="C304" s="1295" t="s">
        <v>260</v>
      </c>
      <c r="D304" s="1295">
        <v>6130</v>
      </c>
      <c r="E304" s="1295" t="s">
        <v>206</v>
      </c>
      <c r="F304" s="935" t="s">
        <v>212</v>
      </c>
      <c r="G304" s="1295">
        <v>108</v>
      </c>
      <c r="H304" s="935" t="s">
        <v>405</v>
      </c>
      <c r="I304" s="935" t="s">
        <v>406</v>
      </c>
      <c r="J304" s="935">
        <v>40.472049499999997</v>
      </c>
      <c r="K304" s="935">
        <v>-122.29453460000001</v>
      </c>
      <c r="L304" s="935">
        <v>40.417416330000002</v>
      </c>
      <c r="M304" s="935">
        <v>-122.19395729999999</v>
      </c>
    </row>
    <row r="305" spans="1:13" x14ac:dyDescent="0.35">
      <c r="A305" s="1296">
        <v>28781</v>
      </c>
      <c r="B305" s="1295" t="s">
        <v>242</v>
      </c>
      <c r="C305" s="1295" t="s">
        <v>260</v>
      </c>
      <c r="D305" s="1295">
        <v>6130</v>
      </c>
      <c r="E305" s="1295" t="s">
        <v>206</v>
      </c>
      <c r="F305" s="935" t="s">
        <v>213</v>
      </c>
      <c r="G305" s="1295">
        <v>69</v>
      </c>
      <c r="H305" s="935" t="s">
        <v>406</v>
      </c>
      <c r="I305" s="935" t="s">
        <v>407</v>
      </c>
      <c r="J305" s="935">
        <v>40.417416330000002</v>
      </c>
      <c r="K305" s="935">
        <v>-122.19395729999999</v>
      </c>
      <c r="L305" s="935">
        <v>40.355137560000003</v>
      </c>
      <c r="M305" s="935">
        <v>-122.17595660000001</v>
      </c>
    </row>
    <row r="306" spans="1:13" x14ac:dyDescent="0.35">
      <c r="A306" s="1296">
        <v>28781</v>
      </c>
      <c r="B306" s="1295" t="s">
        <v>242</v>
      </c>
      <c r="C306" s="1295" t="s">
        <v>260</v>
      </c>
      <c r="D306" s="1295">
        <v>6130</v>
      </c>
      <c r="E306" s="1295" t="s">
        <v>206</v>
      </c>
      <c r="F306" s="935" t="s">
        <v>214</v>
      </c>
      <c r="G306" s="1295">
        <v>118</v>
      </c>
      <c r="H306" s="935" t="s">
        <v>407</v>
      </c>
      <c r="I306" s="935" t="s">
        <v>408</v>
      </c>
      <c r="J306" s="935">
        <v>40.355137560000003</v>
      </c>
      <c r="K306" s="935">
        <v>-122.17595660000001</v>
      </c>
      <c r="L306" s="935">
        <v>40.316984869999999</v>
      </c>
      <c r="M306" s="935">
        <v>-122.1896581</v>
      </c>
    </row>
    <row r="307" spans="1:13" x14ac:dyDescent="0.35">
      <c r="A307" s="1296">
        <v>28781</v>
      </c>
      <c r="B307" s="1295" t="s">
        <v>242</v>
      </c>
      <c r="C307" s="1295" t="s">
        <v>260</v>
      </c>
      <c r="D307" s="1295">
        <v>6130</v>
      </c>
      <c r="E307" s="1295" t="s">
        <v>206</v>
      </c>
      <c r="F307" s="935" t="s">
        <v>215</v>
      </c>
      <c r="G307" s="1295">
        <v>91</v>
      </c>
      <c r="H307" s="935" t="s">
        <v>408</v>
      </c>
      <c r="I307" s="935" t="s">
        <v>409</v>
      </c>
      <c r="J307" s="935">
        <v>40.316984869999999</v>
      </c>
      <c r="K307" s="935">
        <v>-122.1896581</v>
      </c>
      <c r="L307" s="935">
        <v>40.263968490000003</v>
      </c>
      <c r="M307" s="935">
        <v>-122.2235306</v>
      </c>
    </row>
    <row r="308" spans="1:13" x14ac:dyDescent="0.35">
      <c r="A308" s="1296">
        <v>28781</v>
      </c>
      <c r="B308" s="1295" t="s">
        <v>242</v>
      </c>
      <c r="C308" s="1295" t="s">
        <v>260</v>
      </c>
      <c r="D308" s="1295">
        <v>6130</v>
      </c>
      <c r="E308" s="1295" t="s">
        <v>206</v>
      </c>
      <c r="F308" s="935" t="s">
        <v>216</v>
      </c>
      <c r="G308" s="1295">
        <v>23</v>
      </c>
      <c r="H308" s="935" t="s">
        <v>409</v>
      </c>
      <c r="I308" s="935" t="s">
        <v>410</v>
      </c>
      <c r="J308" s="935">
        <v>40.263968490000003</v>
      </c>
      <c r="K308" s="935">
        <v>-122.2235306</v>
      </c>
      <c r="L308" s="935">
        <v>40.153152210000002</v>
      </c>
      <c r="M308" s="935">
        <v>-122.20237950000001</v>
      </c>
    </row>
    <row r="309" spans="1:13" x14ac:dyDescent="0.35">
      <c r="A309" s="1296">
        <v>28781</v>
      </c>
      <c r="B309" s="1295" t="s">
        <v>242</v>
      </c>
      <c r="C309" s="1295" t="s">
        <v>260</v>
      </c>
      <c r="D309" s="1295">
        <v>6130</v>
      </c>
      <c r="E309" s="1295" t="s">
        <v>206</v>
      </c>
      <c r="F309" s="935" t="s">
        <v>217</v>
      </c>
      <c r="G309" s="1295">
        <v>336</v>
      </c>
      <c r="H309" s="935" t="s">
        <v>410</v>
      </c>
      <c r="I309" s="935" t="s">
        <v>411</v>
      </c>
      <c r="J309" s="935">
        <v>40.153152210000002</v>
      </c>
      <c r="K309" s="935">
        <v>-122.20237950000001</v>
      </c>
      <c r="L309" s="935">
        <v>40.027836569999998</v>
      </c>
      <c r="M309" s="935">
        <v>-122.11920569999999</v>
      </c>
    </row>
    <row r="310" spans="1:13" x14ac:dyDescent="0.35">
      <c r="A310" s="1296">
        <v>28781</v>
      </c>
      <c r="B310" s="1295" t="s">
        <v>242</v>
      </c>
      <c r="C310" s="1295" t="s">
        <v>260</v>
      </c>
      <c r="D310" s="1295">
        <v>6130</v>
      </c>
      <c r="E310" s="1295" t="s">
        <v>206</v>
      </c>
      <c r="F310" s="935" t="s">
        <v>219</v>
      </c>
      <c r="G310" s="1295">
        <v>92</v>
      </c>
      <c r="H310" s="935" t="s">
        <v>411</v>
      </c>
      <c r="I310" s="935" t="s">
        <v>412</v>
      </c>
      <c r="J310" s="935">
        <v>40.027836569999998</v>
      </c>
      <c r="K310" s="935">
        <v>-122.11920569999999</v>
      </c>
      <c r="L310" s="935">
        <v>39.909298579999998</v>
      </c>
      <c r="M310" s="935">
        <v>-122.0918963</v>
      </c>
    </row>
    <row r="311" spans="1:13" x14ac:dyDescent="0.35">
      <c r="A311" s="1296">
        <v>28781</v>
      </c>
      <c r="B311" s="1295" t="s">
        <v>242</v>
      </c>
      <c r="C311" s="1295" t="s">
        <v>260</v>
      </c>
      <c r="D311" s="1295">
        <v>6130</v>
      </c>
      <c r="E311" s="1295" t="s">
        <v>206</v>
      </c>
      <c r="F311" s="935" t="s">
        <v>220</v>
      </c>
      <c r="G311" s="1295">
        <v>-99999</v>
      </c>
      <c r="H311" s="935" t="s">
        <v>412</v>
      </c>
      <c r="I311" s="935" t="s">
        <v>413</v>
      </c>
      <c r="J311" s="935">
        <v>39.909298579999998</v>
      </c>
      <c r="K311" s="935">
        <v>-122.0918963</v>
      </c>
      <c r="L311" s="935">
        <v>39.751173979999997</v>
      </c>
      <c r="M311" s="935">
        <v>-121.9963235</v>
      </c>
    </row>
    <row r="312" spans="1:13" x14ac:dyDescent="0.35">
      <c r="A312" s="1296">
        <v>28781</v>
      </c>
      <c r="B312" s="1295" t="s">
        <v>242</v>
      </c>
      <c r="C312" s="1295" t="s">
        <v>260</v>
      </c>
      <c r="D312" s="1295">
        <v>6130</v>
      </c>
      <c r="E312" s="1295" t="s">
        <v>206</v>
      </c>
      <c r="F312" s="935" t="s">
        <v>221</v>
      </c>
      <c r="G312" s="1295">
        <v>-99999</v>
      </c>
      <c r="H312" s="935" t="s">
        <v>413</v>
      </c>
      <c r="I312" s="935" t="s">
        <v>414</v>
      </c>
      <c r="J312" s="935">
        <v>39.751173979999997</v>
      </c>
      <c r="K312" s="935">
        <v>-121.9963235</v>
      </c>
      <c r="L312" s="935">
        <v>39.629153240000001</v>
      </c>
      <c r="M312" s="935">
        <v>-121.9925059</v>
      </c>
    </row>
    <row r="313" spans="1:13" x14ac:dyDescent="0.35">
      <c r="A313" s="1296">
        <v>28781</v>
      </c>
      <c r="B313" s="1295" t="s">
        <v>242</v>
      </c>
      <c r="C313" s="1295" t="s">
        <v>260</v>
      </c>
      <c r="D313" s="1295">
        <v>6130</v>
      </c>
      <c r="E313" s="1295" t="s">
        <v>206</v>
      </c>
      <c r="F313" s="935" t="s">
        <v>222</v>
      </c>
      <c r="G313" s="1295">
        <v>-99999</v>
      </c>
      <c r="H313" s="935" t="s">
        <v>414</v>
      </c>
      <c r="I313" s="935" t="s">
        <v>415</v>
      </c>
      <c r="J313" s="935">
        <v>39.629153240000001</v>
      </c>
      <c r="K313" s="935">
        <v>-121.9925059</v>
      </c>
      <c r="L313" s="935">
        <v>39.40712284</v>
      </c>
      <c r="M313" s="935">
        <v>-122.00758999999999</v>
      </c>
    </row>
    <row r="314" spans="1:13" x14ac:dyDescent="0.35">
      <c r="A314" s="1296">
        <v>28796</v>
      </c>
      <c r="B314" s="1295" t="s">
        <v>242</v>
      </c>
      <c r="C314" s="1295" t="s">
        <v>246</v>
      </c>
      <c r="D314" s="1295">
        <v>5270</v>
      </c>
      <c r="E314" s="1295" t="s">
        <v>206</v>
      </c>
      <c r="F314" s="935" t="s">
        <v>208</v>
      </c>
      <c r="G314" s="1295">
        <v>0</v>
      </c>
      <c r="H314" s="935" t="s">
        <v>402</v>
      </c>
      <c r="I314" s="935" t="s">
        <v>403</v>
      </c>
      <c r="J314" s="935">
        <v>40.611883210000002</v>
      </c>
      <c r="K314" s="935">
        <v>-122.446135</v>
      </c>
      <c r="L314" s="935">
        <v>40.592799669999998</v>
      </c>
      <c r="M314" s="935">
        <v>-122.3942059</v>
      </c>
    </row>
    <row r="315" spans="1:13" x14ac:dyDescent="0.35">
      <c r="A315" s="1296">
        <v>28796</v>
      </c>
      <c r="B315" s="1295" t="s">
        <v>242</v>
      </c>
      <c r="C315" s="1295" t="s">
        <v>246</v>
      </c>
      <c r="D315" s="1295">
        <v>5270</v>
      </c>
      <c r="E315" s="1295" t="s">
        <v>206</v>
      </c>
      <c r="F315" s="935" t="s">
        <v>209</v>
      </c>
      <c r="G315" s="1295">
        <v>5</v>
      </c>
      <c r="H315" s="935" t="s">
        <v>403</v>
      </c>
      <c r="I315" s="935" t="s">
        <v>404</v>
      </c>
      <c r="J315" s="935">
        <v>40.592799669999998</v>
      </c>
      <c r="K315" s="935">
        <v>-122.3942059</v>
      </c>
      <c r="L315" s="935">
        <v>40.585947769999997</v>
      </c>
      <c r="M315" s="935">
        <v>-122.3683525</v>
      </c>
    </row>
    <row r="316" spans="1:13" x14ac:dyDescent="0.35">
      <c r="A316" s="1296">
        <v>28796</v>
      </c>
      <c r="B316" s="1295" t="s">
        <v>242</v>
      </c>
      <c r="C316" s="1295" t="s">
        <v>246</v>
      </c>
      <c r="D316" s="1295">
        <v>5270</v>
      </c>
      <c r="E316" s="1295" t="s">
        <v>206</v>
      </c>
      <c r="F316" s="935" t="s">
        <v>211</v>
      </c>
      <c r="G316" s="1295">
        <v>66</v>
      </c>
      <c r="H316" s="935" t="s">
        <v>404</v>
      </c>
      <c r="I316" s="935" t="s">
        <v>405</v>
      </c>
      <c r="J316" s="935">
        <v>40.585947769999997</v>
      </c>
      <c r="K316" s="935">
        <v>-122.3683525</v>
      </c>
      <c r="L316" s="935">
        <v>40.472049499999997</v>
      </c>
      <c r="M316" s="935">
        <v>-122.29453460000001</v>
      </c>
    </row>
    <row r="317" spans="1:13" x14ac:dyDescent="0.35">
      <c r="A317" s="1296">
        <v>28796</v>
      </c>
      <c r="B317" s="1295" t="s">
        <v>242</v>
      </c>
      <c r="C317" s="1295" t="s">
        <v>246</v>
      </c>
      <c r="D317" s="1295">
        <v>5270</v>
      </c>
      <c r="E317" s="1295" t="s">
        <v>206</v>
      </c>
      <c r="F317" s="935" t="s">
        <v>212</v>
      </c>
      <c r="G317" s="1295">
        <v>152</v>
      </c>
      <c r="H317" s="935" t="s">
        <v>405</v>
      </c>
      <c r="I317" s="935" t="s">
        <v>406</v>
      </c>
      <c r="J317" s="935">
        <v>40.472049499999997</v>
      </c>
      <c r="K317" s="935">
        <v>-122.29453460000001</v>
      </c>
      <c r="L317" s="935">
        <v>40.417416330000002</v>
      </c>
      <c r="M317" s="935">
        <v>-122.19395729999999</v>
      </c>
    </row>
    <row r="318" spans="1:13" x14ac:dyDescent="0.35">
      <c r="A318" s="1296">
        <v>28796</v>
      </c>
      <c r="B318" s="1295" t="s">
        <v>242</v>
      </c>
      <c r="C318" s="1295" t="s">
        <v>246</v>
      </c>
      <c r="D318" s="1295">
        <v>5270</v>
      </c>
      <c r="E318" s="1295" t="s">
        <v>206</v>
      </c>
      <c r="F318" s="935" t="s">
        <v>213</v>
      </c>
      <c r="G318" s="1295">
        <v>89</v>
      </c>
      <c r="H318" s="935" t="s">
        <v>406</v>
      </c>
      <c r="I318" s="935" t="s">
        <v>407</v>
      </c>
      <c r="J318" s="935">
        <v>40.417416330000002</v>
      </c>
      <c r="K318" s="935">
        <v>-122.19395729999999</v>
      </c>
      <c r="L318" s="935">
        <v>40.355137560000003</v>
      </c>
      <c r="M318" s="935">
        <v>-122.17595660000001</v>
      </c>
    </row>
    <row r="319" spans="1:13" x14ac:dyDescent="0.35">
      <c r="A319" s="1296">
        <v>28796</v>
      </c>
      <c r="B319" s="1295" t="s">
        <v>242</v>
      </c>
      <c r="C319" s="1295" t="s">
        <v>246</v>
      </c>
      <c r="D319" s="1295">
        <v>5270</v>
      </c>
      <c r="E319" s="1295" t="s">
        <v>206</v>
      </c>
      <c r="F319" s="935" t="s">
        <v>214</v>
      </c>
      <c r="G319" s="1295">
        <v>83</v>
      </c>
      <c r="H319" s="935" t="s">
        <v>407</v>
      </c>
      <c r="I319" s="935" t="s">
        <v>408</v>
      </c>
      <c r="J319" s="935">
        <v>40.355137560000003</v>
      </c>
      <c r="K319" s="935">
        <v>-122.17595660000001</v>
      </c>
      <c r="L319" s="935">
        <v>40.316984869999999</v>
      </c>
      <c r="M319" s="935">
        <v>-122.1896581</v>
      </c>
    </row>
    <row r="320" spans="1:13" x14ac:dyDescent="0.35">
      <c r="A320" s="1296">
        <v>28796</v>
      </c>
      <c r="B320" s="1295" t="s">
        <v>242</v>
      </c>
      <c r="C320" s="1295" t="s">
        <v>246</v>
      </c>
      <c r="D320" s="1295">
        <v>5270</v>
      </c>
      <c r="E320" s="1295" t="s">
        <v>206</v>
      </c>
      <c r="F320" s="935" t="s">
        <v>215</v>
      </c>
      <c r="G320" s="1295">
        <v>117</v>
      </c>
      <c r="H320" s="935" t="s">
        <v>408</v>
      </c>
      <c r="I320" s="935" t="s">
        <v>409</v>
      </c>
      <c r="J320" s="935">
        <v>40.316984869999999</v>
      </c>
      <c r="K320" s="935">
        <v>-122.1896581</v>
      </c>
      <c r="L320" s="935">
        <v>40.263968490000003</v>
      </c>
      <c r="M320" s="935">
        <v>-122.2235306</v>
      </c>
    </row>
    <row r="321" spans="1:13" x14ac:dyDescent="0.35">
      <c r="A321" s="1296">
        <v>28796</v>
      </c>
      <c r="B321" s="1295" t="s">
        <v>242</v>
      </c>
      <c r="C321" s="1295" t="s">
        <v>246</v>
      </c>
      <c r="D321" s="1295">
        <v>5270</v>
      </c>
      <c r="E321" s="1295" t="s">
        <v>206</v>
      </c>
      <c r="F321" s="935" t="s">
        <v>216</v>
      </c>
      <c r="G321" s="1295">
        <v>26</v>
      </c>
      <c r="H321" s="935" t="s">
        <v>409</v>
      </c>
      <c r="I321" s="935" t="s">
        <v>410</v>
      </c>
      <c r="J321" s="935">
        <v>40.263968490000003</v>
      </c>
      <c r="K321" s="935">
        <v>-122.2235306</v>
      </c>
      <c r="L321" s="935">
        <v>40.153152210000002</v>
      </c>
      <c r="M321" s="935">
        <v>-122.20237950000001</v>
      </c>
    </row>
    <row r="322" spans="1:13" x14ac:dyDescent="0.35">
      <c r="A322" s="1296">
        <v>28796</v>
      </c>
      <c r="B322" s="1295" t="s">
        <v>242</v>
      </c>
      <c r="C322" s="1295" t="s">
        <v>246</v>
      </c>
      <c r="D322" s="1295">
        <v>5270</v>
      </c>
      <c r="E322" s="1295" t="s">
        <v>206</v>
      </c>
      <c r="F322" s="935" t="s">
        <v>217</v>
      </c>
      <c r="G322" s="1295">
        <v>428</v>
      </c>
      <c r="H322" s="935" t="s">
        <v>410</v>
      </c>
      <c r="I322" s="935" t="s">
        <v>411</v>
      </c>
      <c r="J322" s="935">
        <v>40.153152210000002</v>
      </c>
      <c r="K322" s="935">
        <v>-122.20237950000001</v>
      </c>
      <c r="L322" s="935">
        <v>40.027836569999998</v>
      </c>
      <c r="M322" s="935">
        <v>-122.11920569999999</v>
      </c>
    </row>
    <row r="323" spans="1:13" x14ac:dyDescent="0.35">
      <c r="A323" s="1296">
        <v>28796</v>
      </c>
      <c r="B323" s="1295" t="s">
        <v>242</v>
      </c>
      <c r="C323" s="1295" t="s">
        <v>246</v>
      </c>
      <c r="D323" s="1295">
        <v>5270</v>
      </c>
      <c r="E323" s="1295" t="s">
        <v>206</v>
      </c>
      <c r="F323" s="935" t="s">
        <v>219</v>
      </c>
      <c r="G323" s="1295">
        <v>201</v>
      </c>
      <c r="H323" s="935" t="s">
        <v>411</v>
      </c>
      <c r="I323" s="935" t="s">
        <v>412</v>
      </c>
      <c r="J323" s="935">
        <v>40.027836569999998</v>
      </c>
      <c r="K323" s="935">
        <v>-122.11920569999999</v>
      </c>
      <c r="L323" s="935">
        <v>39.909298579999998</v>
      </c>
      <c r="M323" s="935">
        <v>-122.0918963</v>
      </c>
    </row>
    <row r="324" spans="1:13" x14ac:dyDescent="0.35">
      <c r="A324" s="1296">
        <v>28796</v>
      </c>
      <c r="B324" s="1295" t="s">
        <v>242</v>
      </c>
      <c r="C324" s="1295" t="s">
        <v>246</v>
      </c>
      <c r="D324" s="1295">
        <v>5270</v>
      </c>
      <c r="E324" s="1295" t="s">
        <v>206</v>
      </c>
      <c r="F324" s="935" t="s">
        <v>220</v>
      </c>
      <c r="G324" s="1295">
        <v>127</v>
      </c>
      <c r="H324" s="935" t="s">
        <v>412</v>
      </c>
      <c r="I324" s="935" t="s">
        <v>413</v>
      </c>
      <c r="J324" s="935">
        <v>39.909298579999998</v>
      </c>
      <c r="K324" s="935">
        <v>-122.0918963</v>
      </c>
      <c r="L324" s="935">
        <v>39.751173979999997</v>
      </c>
      <c r="M324" s="935">
        <v>-121.9963235</v>
      </c>
    </row>
    <row r="325" spans="1:13" x14ac:dyDescent="0.35">
      <c r="A325" s="1296">
        <v>28796</v>
      </c>
      <c r="B325" s="1295" t="s">
        <v>242</v>
      </c>
      <c r="C325" s="1295" t="s">
        <v>246</v>
      </c>
      <c r="D325" s="1295">
        <v>5270</v>
      </c>
      <c r="E325" s="1295" t="s">
        <v>206</v>
      </c>
      <c r="F325" s="935" t="s">
        <v>221</v>
      </c>
      <c r="G325" s="1295">
        <v>23</v>
      </c>
      <c r="H325" s="935" t="s">
        <v>413</v>
      </c>
      <c r="I325" s="935" t="s">
        <v>414</v>
      </c>
      <c r="J325" s="935">
        <v>39.751173979999997</v>
      </c>
      <c r="K325" s="935">
        <v>-121.9963235</v>
      </c>
      <c r="L325" s="935">
        <v>39.629153240000001</v>
      </c>
      <c r="M325" s="935">
        <v>-121.9925059</v>
      </c>
    </row>
    <row r="326" spans="1:13" x14ac:dyDescent="0.35">
      <c r="A326" s="1296">
        <v>28796</v>
      </c>
      <c r="B326" s="1295" t="s">
        <v>242</v>
      </c>
      <c r="C326" s="1295" t="s">
        <v>246</v>
      </c>
      <c r="D326" s="1295">
        <v>5270</v>
      </c>
      <c r="E326" s="1295" t="s">
        <v>206</v>
      </c>
      <c r="F326" s="935" t="s">
        <v>222</v>
      </c>
      <c r="G326" s="1295">
        <v>-99999</v>
      </c>
      <c r="H326" s="935" t="s">
        <v>414</v>
      </c>
      <c r="I326" s="935" t="s">
        <v>415</v>
      </c>
      <c r="J326" s="935">
        <v>39.629153240000001</v>
      </c>
      <c r="K326" s="935">
        <v>-121.9925059</v>
      </c>
      <c r="L326" s="935">
        <v>39.40712284</v>
      </c>
      <c r="M326" s="935">
        <v>-122.00758999999999</v>
      </c>
    </row>
    <row r="327" spans="1:13" x14ac:dyDescent="0.35">
      <c r="A327" s="1296">
        <v>28811</v>
      </c>
      <c r="B327" s="1295" t="s">
        <v>242</v>
      </c>
      <c r="C327" s="1295" t="s">
        <v>246</v>
      </c>
      <c r="D327" s="1295">
        <v>6340</v>
      </c>
      <c r="E327" s="1295" t="s">
        <v>206</v>
      </c>
      <c r="F327" s="935" t="s">
        <v>208</v>
      </c>
      <c r="G327" s="1295">
        <v>3</v>
      </c>
      <c r="H327" s="935" t="s">
        <v>402</v>
      </c>
      <c r="I327" s="935" t="s">
        <v>403</v>
      </c>
      <c r="J327" s="935">
        <v>40.611883210000002</v>
      </c>
      <c r="K327" s="935">
        <v>-122.446135</v>
      </c>
      <c r="L327" s="935">
        <v>40.592799669999998</v>
      </c>
      <c r="M327" s="935">
        <v>-122.3942059</v>
      </c>
    </row>
    <row r="328" spans="1:13" x14ac:dyDescent="0.35">
      <c r="A328" s="1296">
        <v>28811</v>
      </c>
      <c r="B328" s="1295" t="s">
        <v>242</v>
      </c>
      <c r="C328" s="1295" t="s">
        <v>246</v>
      </c>
      <c r="D328" s="1295">
        <v>6340</v>
      </c>
      <c r="E328" s="1295" t="s">
        <v>206</v>
      </c>
      <c r="F328" s="935" t="s">
        <v>209</v>
      </c>
      <c r="G328" s="1295">
        <v>22</v>
      </c>
      <c r="H328" s="935" t="s">
        <v>403</v>
      </c>
      <c r="I328" s="935" t="s">
        <v>404</v>
      </c>
      <c r="J328" s="935">
        <v>40.592799669999998</v>
      </c>
      <c r="K328" s="935">
        <v>-122.3942059</v>
      </c>
      <c r="L328" s="935">
        <v>40.585947769999997</v>
      </c>
      <c r="M328" s="935">
        <v>-122.3683525</v>
      </c>
    </row>
    <row r="329" spans="1:13" x14ac:dyDescent="0.35">
      <c r="A329" s="1296">
        <v>28811</v>
      </c>
      <c r="B329" s="1295" t="s">
        <v>242</v>
      </c>
      <c r="C329" s="1295" t="s">
        <v>246</v>
      </c>
      <c r="D329" s="1295">
        <v>6340</v>
      </c>
      <c r="E329" s="1295" t="s">
        <v>206</v>
      </c>
      <c r="F329" s="935" t="s">
        <v>211</v>
      </c>
      <c r="G329" s="1295">
        <v>13</v>
      </c>
      <c r="H329" s="935" t="s">
        <v>404</v>
      </c>
      <c r="I329" s="935" t="s">
        <v>405</v>
      </c>
      <c r="J329" s="935">
        <v>40.585947769999997</v>
      </c>
      <c r="K329" s="935">
        <v>-122.3683525</v>
      </c>
      <c r="L329" s="935">
        <v>40.472049499999997</v>
      </c>
      <c r="M329" s="935">
        <v>-122.29453460000001</v>
      </c>
    </row>
    <row r="330" spans="1:13" x14ac:dyDescent="0.35">
      <c r="A330" s="1296">
        <v>28811</v>
      </c>
      <c r="B330" s="1295" t="s">
        <v>242</v>
      </c>
      <c r="C330" s="1295" t="s">
        <v>246</v>
      </c>
      <c r="D330" s="1295">
        <v>6340</v>
      </c>
      <c r="E330" s="1295" t="s">
        <v>206</v>
      </c>
      <c r="F330" s="935" t="s">
        <v>212</v>
      </c>
      <c r="G330" s="1295">
        <v>73</v>
      </c>
      <c r="H330" s="935" t="s">
        <v>405</v>
      </c>
      <c r="I330" s="935" t="s">
        <v>406</v>
      </c>
      <c r="J330" s="935">
        <v>40.472049499999997</v>
      </c>
      <c r="K330" s="935">
        <v>-122.29453460000001</v>
      </c>
      <c r="L330" s="935">
        <v>40.417416330000002</v>
      </c>
      <c r="M330" s="935">
        <v>-122.19395729999999</v>
      </c>
    </row>
    <row r="331" spans="1:13" x14ac:dyDescent="0.35">
      <c r="A331" s="1296">
        <v>28811</v>
      </c>
      <c r="B331" s="1295" t="s">
        <v>242</v>
      </c>
      <c r="C331" s="1295" t="s">
        <v>246</v>
      </c>
      <c r="D331" s="1295">
        <v>6340</v>
      </c>
      <c r="E331" s="1295" t="s">
        <v>206</v>
      </c>
      <c r="F331" s="935" t="s">
        <v>213</v>
      </c>
      <c r="G331" s="1295">
        <v>57</v>
      </c>
      <c r="H331" s="935" t="s">
        <v>406</v>
      </c>
      <c r="I331" s="935" t="s">
        <v>407</v>
      </c>
      <c r="J331" s="935">
        <v>40.417416330000002</v>
      </c>
      <c r="K331" s="935">
        <v>-122.19395729999999</v>
      </c>
      <c r="L331" s="935">
        <v>40.355137560000003</v>
      </c>
      <c r="M331" s="935">
        <v>-122.17595660000001</v>
      </c>
    </row>
    <row r="332" spans="1:13" x14ac:dyDescent="0.35">
      <c r="A332" s="1296">
        <v>28811</v>
      </c>
      <c r="B332" s="1295" t="s">
        <v>242</v>
      </c>
      <c r="C332" s="1295" t="s">
        <v>246</v>
      </c>
      <c r="D332" s="1295">
        <v>6340</v>
      </c>
      <c r="E332" s="1295" t="s">
        <v>206</v>
      </c>
      <c r="F332" s="935" t="s">
        <v>214</v>
      </c>
      <c r="G332" s="1295">
        <v>62</v>
      </c>
      <c r="H332" s="935" t="s">
        <v>407</v>
      </c>
      <c r="I332" s="935" t="s">
        <v>408</v>
      </c>
      <c r="J332" s="935">
        <v>40.355137560000003</v>
      </c>
      <c r="K332" s="935">
        <v>-122.17595660000001</v>
      </c>
      <c r="L332" s="935">
        <v>40.316984869999999</v>
      </c>
      <c r="M332" s="935">
        <v>-122.1896581</v>
      </c>
    </row>
    <row r="333" spans="1:13" x14ac:dyDescent="0.35">
      <c r="A333" s="1296">
        <v>28811</v>
      </c>
      <c r="B333" s="1295" t="s">
        <v>242</v>
      </c>
      <c r="C333" s="1295" t="s">
        <v>246</v>
      </c>
      <c r="D333" s="1295">
        <v>6340</v>
      </c>
      <c r="E333" s="1295" t="s">
        <v>206</v>
      </c>
      <c r="F333" s="935" t="s">
        <v>215</v>
      </c>
      <c r="G333" s="1295">
        <v>63</v>
      </c>
      <c r="H333" s="935" t="s">
        <v>408</v>
      </c>
      <c r="I333" s="935" t="s">
        <v>409</v>
      </c>
      <c r="J333" s="935">
        <v>40.316984869999999</v>
      </c>
      <c r="K333" s="935">
        <v>-122.1896581</v>
      </c>
      <c r="L333" s="935">
        <v>40.263968490000003</v>
      </c>
      <c r="M333" s="935">
        <v>-122.2235306</v>
      </c>
    </row>
    <row r="334" spans="1:13" x14ac:dyDescent="0.35">
      <c r="A334" s="1296">
        <v>28811</v>
      </c>
      <c r="B334" s="1295" t="s">
        <v>242</v>
      </c>
      <c r="C334" s="1295" t="s">
        <v>246</v>
      </c>
      <c r="D334" s="1295">
        <v>6340</v>
      </c>
      <c r="E334" s="1295" t="s">
        <v>206</v>
      </c>
      <c r="F334" s="935" t="s">
        <v>216</v>
      </c>
      <c r="G334" s="1295">
        <v>52</v>
      </c>
      <c r="H334" s="935" t="s">
        <v>409</v>
      </c>
      <c r="I334" s="935" t="s">
        <v>410</v>
      </c>
      <c r="J334" s="935">
        <v>40.263968490000003</v>
      </c>
      <c r="K334" s="935">
        <v>-122.2235306</v>
      </c>
      <c r="L334" s="935">
        <v>40.153152210000002</v>
      </c>
      <c r="M334" s="935">
        <v>-122.20237950000001</v>
      </c>
    </row>
    <row r="335" spans="1:13" x14ac:dyDescent="0.35">
      <c r="A335" s="1296">
        <v>28811</v>
      </c>
      <c r="B335" s="1295" t="s">
        <v>242</v>
      </c>
      <c r="C335" s="1295" t="s">
        <v>246</v>
      </c>
      <c r="D335" s="1295">
        <v>6340</v>
      </c>
      <c r="E335" s="1295" t="s">
        <v>206</v>
      </c>
      <c r="F335" s="935" t="s">
        <v>217</v>
      </c>
      <c r="G335" s="1295">
        <v>140</v>
      </c>
      <c r="H335" s="935" t="s">
        <v>410</v>
      </c>
      <c r="I335" s="935" t="s">
        <v>411</v>
      </c>
      <c r="J335" s="935">
        <v>40.153152210000002</v>
      </c>
      <c r="K335" s="935">
        <v>-122.20237950000001</v>
      </c>
      <c r="L335" s="935">
        <v>40.027836569999998</v>
      </c>
      <c r="M335" s="935">
        <v>-122.11920569999999</v>
      </c>
    </row>
    <row r="336" spans="1:13" x14ac:dyDescent="0.35">
      <c r="A336" s="1296">
        <v>28811</v>
      </c>
      <c r="B336" s="1295" t="s">
        <v>242</v>
      </c>
      <c r="C336" s="1295" t="s">
        <v>246</v>
      </c>
      <c r="D336" s="1295">
        <v>6340</v>
      </c>
      <c r="E336" s="1295" t="s">
        <v>206</v>
      </c>
      <c r="F336" s="935" t="s">
        <v>219</v>
      </c>
      <c r="G336" s="1295">
        <v>152</v>
      </c>
      <c r="H336" s="935" t="s">
        <v>411</v>
      </c>
      <c r="I336" s="935" t="s">
        <v>412</v>
      </c>
      <c r="J336" s="935">
        <v>40.027836569999998</v>
      </c>
      <c r="K336" s="935">
        <v>-122.11920569999999</v>
      </c>
      <c r="L336" s="935">
        <v>39.909298579999998</v>
      </c>
      <c r="M336" s="935">
        <v>-122.0918963</v>
      </c>
    </row>
    <row r="337" spans="1:13" x14ac:dyDescent="0.35">
      <c r="A337" s="1296">
        <v>28811</v>
      </c>
      <c r="B337" s="1295" t="s">
        <v>242</v>
      </c>
      <c r="C337" s="1295" t="s">
        <v>246</v>
      </c>
      <c r="D337" s="1295">
        <v>6340</v>
      </c>
      <c r="E337" s="1295" t="s">
        <v>206</v>
      </c>
      <c r="F337" s="935" t="s">
        <v>220</v>
      </c>
      <c r="G337" s="1295">
        <v>94</v>
      </c>
      <c r="H337" s="935" t="s">
        <v>412</v>
      </c>
      <c r="I337" s="935" t="s">
        <v>413</v>
      </c>
      <c r="J337" s="935">
        <v>39.909298579999998</v>
      </c>
      <c r="K337" s="935">
        <v>-122.0918963</v>
      </c>
      <c r="L337" s="935">
        <v>39.751173979999997</v>
      </c>
      <c r="M337" s="935">
        <v>-121.9963235</v>
      </c>
    </row>
    <row r="338" spans="1:13" x14ac:dyDescent="0.35">
      <c r="A338" s="1296">
        <v>28811</v>
      </c>
      <c r="B338" s="1295" t="s">
        <v>242</v>
      </c>
      <c r="C338" s="1295" t="s">
        <v>246</v>
      </c>
      <c r="D338" s="1295">
        <v>6340</v>
      </c>
      <c r="E338" s="1295" t="s">
        <v>206</v>
      </c>
      <c r="F338" s="935" t="s">
        <v>221</v>
      </c>
      <c r="G338" s="1295">
        <v>26</v>
      </c>
      <c r="H338" s="935" t="s">
        <v>413</v>
      </c>
      <c r="I338" s="935" t="s">
        <v>414</v>
      </c>
      <c r="J338" s="935">
        <v>39.751173979999997</v>
      </c>
      <c r="K338" s="935">
        <v>-121.9963235</v>
      </c>
      <c r="L338" s="935">
        <v>39.629153240000001</v>
      </c>
      <c r="M338" s="935">
        <v>-121.9925059</v>
      </c>
    </row>
    <row r="339" spans="1:13" x14ac:dyDescent="0.35">
      <c r="A339" s="1296">
        <v>28811</v>
      </c>
      <c r="B339" s="1295" t="s">
        <v>242</v>
      </c>
      <c r="C339" s="1295" t="s">
        <v>246</v>
      </c>
      <c r="D339" s="1295">
        <v>6340</v>
      </c>
      <c r="E339" s="1295" t="s">
        <v>206</v>
      </c>
      <c r="F339" s="935" t="s">
        <v>222</v>
      </c>
      <c r="G339" s="1295">
        <v>-99999</v>
      </c>
      <c r="H339" s="935" t="s">
        <v>414</v>
      </c>
      <c r="I339" s="935" t="s">
        <v>415</v>
      </c>
      <c r="J339" s="935">
        <v>39.629153240000001</v>
      </c>
      <c r="K339" s="935">
        <v>-121.9925059</v>
      </c>
      <c r="L339" s="935">
        <v>39.40712284</v>
      </c>
      <c r="M339" s="935">
        <v>-122.00758999999999</v>
      </c>
    </row>
    <row r="340" spans="1:13" x14ac:dyDescent="0.35">
      <c r="A340" s="1296">
        <v>28825</v>
      </c>
      <c r="B340" s="1295" t="s">
        <v>242</v>
      </c>
      <c r="C340" s="1295" t="s">
        <v>246</v>
      </c>
      <c r="D340" s="1295">
        <v>6300</v>
      </c>
      <c r="E340" s="1295" t="s">
        <v>201</v>
      </c>
      <c r="F340" s="935" t="s">
        <v>208</v>
      </c>
      <c r="G340" s="1295">
        <v>1.7</v>
      </c>
      <c r="H340" s="935" t="s">
        <v>402</v>
      </c>
      <c r="I340" s="935" t="s">
        <v>403</v>
      </c>
      <c r="J340" s="935">
        <v>40.611883210000002</v>
      </c>
      <c r="K340" s="935">
        <v>-122.446135</v>
      </c>
      <c r="L340" s="935">
        <v>40.592799669999998</v>
      </c>
      <c r="M340" s="935">
        <v>-122.3942059</v>
      </c>
    </row>
    <row r="341" spans="1:13" x14ac:dyDescent="0.35">
      <c r="A341" s="1296">
        <v>28825</v>
      </c>
      <c r="B341" s="1295" t="s">
        <v>242</v>
      </c>
      <c r="C341" s="1295" t="s">
        <v>246</v>
      </c>
      <c r="D341" s="1295">
        <v>6300</v>
      </c>
      <c r="E341" s="1295" t="s">
        <v>201</v>
      </c>
      <c r="F341" s="935" t="s">
        <v>209</v>
      </c>
      <c r="G341" s="1295">
        <v>0.9</v>
      </c>
      <c r="H341" s="935" t="s">
        <v>403</v>
      </c>
      <c r="I341" s="935" t="s">
        <v>404</v>
      </c>
      <c r="J341" s="935">
        <v>40.592799669999998</v>
      </c>
      <c r="K341" s="935">
        <v>-122.3942059</v>
      </c>
      <c r="L341" s="935">
        <v>40.585947769999997</v>
      </c>
      <c r="M341" s="935">
        <v>-122.3683525</v>
      </c>
    </row>
    <row r="342" spans="1:13" x14ac:dyDescent="0.35">
      <c r="A342" s="1296">
        <v>28825</v>
      </c>
      <c r="B342" s="1295" t="s">
        <v>242</v>
      </c>
      <c r="C342" s="1295" t="s">
        <v>246</v>
      </c>
      <c r="D342" s="1295">
        <v>6300</v>
      </c>
      <c r="E342" s="1295" t="s">
        <v>201</v>
      </c>
      <c r="F342" s="935" t="s">
        <v>211</v>
      </c>
      <c r="G342" s="1295">
        <v>2</v>
      </c>
      <c r="H342" s="935" t="s">
        <v>404</v>
      </c>
      <c r="I342" s="935" t="s">
        <v>405</v>
      </c>
      <c r="J342" s="935">
        <v>40.585947769999997</v>
      </c>
      <c r="K342" s="935">
        <v>-122.3683525</v>
      </c>
      <c r="L342" s="935">
        <v>40.472049499999997</v>
      </c>
      <c r="M342" s="935">
        <v>-122.29453460000001</v>
      </c>
    </row>
    <row r="343" spans="1:13" x14ac:dyDescent="0.35">
      <c r="A343" s="1296">
        <v>28825</v>
      </c>
      <c r="B343" s="1295" t="s">
        <v>242</v>
      </c>
      <c r="C343" s="1295" t="s">
        <v>246</v>
      </c>
      <c r="D343" s="1295">
        <v>6300</v>
      </c>
      <c r="E343" s="1295" t="s">
        <v>201</v>
      </c>
      <c r="F343" s="935" t="s">
        <v>212</v>
      </c>
      <c r="G343" s="1295">
        <v>7.7</v>
      </c>
      <c r="H343" s="935" t="s">
        <v>405</v>
      </c>
      <c r="I343" s="935" t="s">
        <v>406</v>
      </c>
      <c r="J343" s="935">
        <v>40.472049499999997</v>
      </c>
      <c r="K343" s="935">
        <v>-122.29453460000001</v>
      </c>
      <c r="L343" s="935">
        <v>40.417416330000002</v>
      </c>
      <c r="M343" s="935">
        <v>-122.19395729999999</v>
      </c>
    </row>
    <row r="344" spans="1:13" x14ac:dyDescent="0.35">
      <c r="A344" s="1296">
        <v>28825</v>
      </c>
      <c r="B344" s="1295" t="s">
        <v>242</v>
      </c>
      <c r="C344" s="1295" t="s">
        <v>246</v>
      </c>
      <c r="D344" s="1295">
        <v>6300</v>
      </c>
      <c r="E344" s="1295" t="s">
        <v>201</v>
      </c>
      <c r="F344" s="935" t="s">
        <v>213</v>
      </c>
      <c r="G344" s="1295">
        <v>16.5</v>
      </c>
      <c r="H344" s="935" t="s">
        <v>406</v>
      </c>
      <c r="I344" s="935" t="s">
        <v>407</v>
      </c>
      <c r="J344" s="935">
        <v>40.417416330000002</v>
      </c>
      <c r="K344" s="935">
        <v>-122.19395729999999</v>
      </c>
      <c r="L344" s="935">
        <v>40.355137560000003</v>
      </c>
      <c r="M344" s="935">
        <v>-122.17595660000001</v>
      </c>
    </row>
    <row r="345" spans="1:13" x14ac:dyDescent="0.35">
      <c r="A345" s="1296">
        <v>28825</v>
      </c>
      <c r="B345" s="1295" t="s">
        <v>242</v>
      </c>
      <c r="C345" s="1295" t="s">
        <v>246</v>
      </c>
      <c r="D345" s="1295">
        <v>6300</v>
      </c>
      <c r="E345" s="1295" t="s">
        <v>201</v>
      </c>
      <c r="F345" s="935" t="s">
        <v>214</v>
      </c>
      <c r="G345" s="1295">
        <v>21</v>
      </c>
      <c r="H345" s="935" t="s">
        <v>407</v>
      </c>
      <c r="I345" s="935" t="s">
        <v>408</v>
      </c>
      <c r="J345" s="935">
        <v>40.355137560000003</v>
      </c>
      <c r="K345" s="935">
        <v>-122.17595660000001</v>
      </c>
      <c r="L345" s="935">
        <v>40.316984869999999</v>
      </c>
      <c r="M345" s="935">
        <v>-122.1896581</v>
      </c>
    </row>
    <row r="346" spans="1:13" x14ac:dyDescent="0.35">
      <c r="A346" s="1296">
        <v>28825</v>
      </c>
      <c r="B346" s="1295" t="s">
        <v>242</v>
      </c>
      <c r="C346" s="1295" t="s">
        <v>246</v>
      </c>
      <c r="D346" s="1295">
        <v>6300</v>
      </c>
      <c r="E346" s="1295" t="s">
        <v>201</v>
      </c>
      <c r="F346" s="935" t="s">
        <v>215</v>
      </c>
      <c r="G346" s="1295">
        <v>35.1</v>
      </c>
      <c r="H346" s="935" t="s">
        <v>408</v>
      </c>
      <c r="I346" s="935" t="s">
        <v>409</v>
      </c>
      <c r="J346" s="935">
        <v>40.316984869999999</v>
      </c>
      <c r="K346" s="935">
        <v>-122.1896581</v>
      </c>
      <c r="L346" s="935">
        <v>40.263968490000003</v>
      </c>
      <c r="M346" s="935">
        <v>-122.2235306</v>
      </c>
    </row>
    <row r="347" spans="1:13" x14ac:dyDescent="0.35">
      <c r="A347" s="1296">
        <v>28825</v>
      </c>
      <c r="B347" s="1295" t="s">
        <v>242</v>
      </c>
      <c r="C347" s="1295" t="s">
        <v>246</v>
      </c>
      <c r="D347" s="1295">
        <v>6300</v>
      </c>
      <c r="E347" s="1295" t="s">
        <v>201</v>
      </c>
      <c r="F347" s="935" t="s">
        <v>216</v>
      </c>
      <c r="G347" s="1295">
        <v>12.3</v>
      </c>
      <c r="H347" s="935" t="s">
        <v>409</v>
      </c>
      <c r="I347" s="935" t="s">
        <v>410</v>
      </c>
      <c r="J347" s="935">
        <v>40.263968490000003</v>
      </c>
      <c r="K347" s="935">
        <v>-122.2235306</v>
      </c>
      <c r="L347" s="935">
        <v>40.153152210000002</v>
      </c>
      <c r="M347" s="935">
        <v>-122.20237950000001</v>
      </c>
    </row>
    <row r="348" spans="1:13" x14ac:dyDescent="0.35">
      <c r="A348" s="1296">
        <v>28825</v>
      </c>
      <c r="B348" s="1295" t="s">
        <v>242</v>
      </c>
      <c r="C348" s="1295" t="s">
        <v>246</v>
      </c>
      <c r="D348" s="1295">
        <v>6300</v>
      </c>
      <c r="E348" s="1295" t="s">
        <v>201</v>
      </c>
      <c r="F348" s="935" t="s">
        <v>217</v>
      </c>
      <c r="G348" s="1295">
        <v>111.9</v>
      </c>
      <c r="H348" s="935" t="s">
        <v>410</v>
      </c>
      <c r="I348" s="935" t="s">
        <v>411</v>
      </c>
      <c r="J348" s="935">
        <v>40.153152210000002</v>
      </c>
      <c r="K348" s="935">
        <v>-122.20237950000001</v>
      </c>
      <c r="L348" s="935">
        <v>40.027836569999998</v>
      </c>
      <c r="M348" s="935">
        <v>-122.11920569999999</v>
      </c>
    </row>
    <row r="349" spans="1:13" x14ac:dyDescent="0.35">
      <c r="A349" s="1296">
        <v>28825</v>
      </c>
      <c r="B349" s="1295" t="s">
        <v>242</v>
      </c>
      <c r="C349" s="1295" t="s">
        <v>246</v>
      </c>
      <c r="D349" s="1295">
        <v>6300</v>
      </c>
      <c r="E349" s="1295" t="s">
        <v>201</v>
      </c>
      <c r="F349" s="935" t="s">
        <v>219</v>
      </c>
      <c r="G349" s="1295">
        <v>36.75</v>
      </c>
      <c r="H349" s="935" t="s">
        <v>411</v>
      </c>
      <c r="I349" s="935" t="s">
        <v>412</v>
      </c>
      <c r="J349" s="935">
        <v>40.027836569999998</v>
      </c>
      <c r="K349" s="935">
        <v>-122.11920569999999</v>
      </c>
      <c r="L349" s="935">
        <v>39.909298579999998</v>
      </c>
      <c r="M349" s="935">
        <v>-122.0918963</v>
      </c>
    </row>
    <row r="350" spans="1:13" x14ac:dyDescent="0.35">
      <c r="A350" s="1296">
        <v>28825</v>
      </c>
      <c r="B350" s="1295" t="s">
        <v>242</v>
      </c>
      <c r="C350" s="1295" t="s">
        <v>246</v>
      </c>
      <c r="D350" s="1295">
        <v>6300</v>
      </c>
      <c r="E350" s="1295" t="s">
        <v>201</v>
      </c>
      <c r="F350" s="935" t="s">
        <v>220</v>
      </c>
      <c r="G350" s="1295">
        <v>16.75</v>
      </c>
      <c r="H350" s="935" t="s">
        <v>412</v>
      </c>
      <c r="I350" s="935" t="s">
        <v>413</v>
      </c>
      <c r="J350" s="935">
        <v>39.909298579999998</v>
      </c>
      <c r="K350" s="935">
        <v>-122.0918963</v>
      </c>
      <c r="L350" s="935">
        <v>39.751173979999997</v>
      </c>
      <c r="M350" s="935">
        <v>-121.9963235</v>
      </c>
    </row>
    <row r="351" spans="1:13" x14ac:dyDescent="0.35">
      <c r="A351" s="1296">
        <v>28825</v>
      </c>
      <c r="B351" s="1295" t="s">
        <v>242</v>
      </c>
      <c r="C351" s="1295" t="s">
        <v>246</v>
      </c>
      <c r="D351" s="1295">
        <v>6300</v>
      </c>
      <c r="E351" s="1295" t="s">
        <v>201</v>
      </c>
      <c r="F351" s="935" t="s">
        <v>221</v>
      </c>
      <c r="G351" s="1295">
        <v>1</v>
      </c>
      <c r="H351" s="935" t="s">
        <v>413</v>
      </c>
      <c r="I351" s="935" t="s">
        <v>414</v>
      </c>
      <c r="J351" s="935">
        <v>39.751173979999997</v>
      </c>
      <c r="K351" s="935">
        <v>-121.9963235</v>
      </c>
      <c r="L351" s="935">
        <v>39.629153240000001</v>
      </c>
      <c r="M351" s="935">
        <v>-121.9925059</v>
      </c>
    </row>
    <row r="352" spans="1:13" x14ac:dyDescent="0.35">
      <c r="A352" s="1296">
        <v>28825</v>
      </c>
      <c r="B352" s="1295" t="s">
        <v>242</v>
      </c>
      <c r="C352" s="1295" t="s">
        <v>246</v>
      </c>
      <c r="D352" s="1295">
        <v>6300</v>
      </c>
      <c r="E352" s="1295" t="s">
        <v>201</v>
      </c>
      <c r="F352" s="935" t="s">
        <v>222</v>
      </c>
      <c r="G352" s="1295">
        <v>0</v>
      </c>
      <c r="H352" s="935" t="s">
        <v>414</v>
      </c>
      <c r="I352" s="935" t="s">
        <v>415</v>
      </c>
      <c r="J352" s="935">
        <v>39.629153240000001</v>
      </c>
      <c r="K352" s="935">
        <v>-121.9925059</v>
      </c>
      <c r="L352" s="935">
        <v>39.40712284</v>
      </c>
      <c r="M352" s="935">
        <v>-122.00758999999999</v>
      </c>
    </row>
    <row r="353" spans="1:13" x14ac:dyDescent="0.35">
      <c r="A353" s="1296">
        <v>28839</v>
      </c>
      <c r="B353" s="1295" t="s">
        <v>242</v>
      </c>
      <c r="C353" s="1295" t="s">
        <v>246</v>
      </c>
      <c r="D353" s="1295">
        <v>6270</v>
      </c>
      <c r="E353" s="1295" t="s">
        <v>201</v>
      </c>
      <c r="F353" s="935" t="s">
        <v>208</v>
      </c>
      <c r="G353" s="1295">
        <v>8.0500000000000007</v>
      </c>
      <c r="H353" s="935" t="s">
        <v>402</v>
      </c>
      <c r="I353" s="935" t="s">
        <v>403</v>
      </c>
      <c r="J353" s="935">
        <v>40.611883210000002</v>
      </c>
      <c r="K353" s="935">
        <v>-122.446135</v>
      </c>
      <c r="L353" s="935">
        <v>40.592799669999998</v>
      </c>
      <c r="M353" s="935">
        <v>-122.3942059</v>
      </c>
    </row>
    <row r="354" spans="1:13" x14ac:dyDescent="0.35">
      <c r="A354" s="1296">
        <v>28839</v>
      </c>
      <c r="B354" s="1295" t="s">
        <v>242</v>
      </c>
      <c r="C354" s="1295" t="s">
        <v>246</v>
      </c>
      <c r="D354" s="1295">
        <v>6270</v>
      </c>
      <c r="E354" s="1295" t="s">
        <v>201</v>
      </c>
      <c r="F354" s="935" t="s">
        <v>209</v>
      </c>
      <c r="G354" s="1295">
        <v>8.0500000000000007</v>
      </c>
      <c r="H354" s="935" t="s">
        <v>403</v>
      </c>
      <c r="I354" s="935" t="s">
        <v>404</v>
      </c>
      <c r="J354" s="935">
        <v>40.592799669999998</v>
      </c>
      <c r="K354" s="935">
        <v>-122.3942059</v>
      </c>
      <c r="L354" s="935">
        <v>40.585947769999997</v>
      </c>
      <c r="M354" s="935">
        <v>-122.3683525</v>
      </c>
    </row>
    <row r="355" spans="1:13" x14ac:dyDescent="0.35">
      <c r="A355" s="1296">
        <v>28839</v>
      </c>
      <c r="B355" s="1295" t="s">
        <v>242</v>
      </c>
      <c r="C355" s="1295" t="s">
        <v>246</v>
      </c>
      <c r="D355" s="1295">
        <v>6270</v>
      </c>
      <c r="E355" s="1295" t="s">
        <v>201</v>
      </c>
      <c r="F355" s="935" t="s">
        <v>211</v>
      </c>
      <c r="G355" s="1295">
        <v>25.55</v>
      </c>
      <c r="H355" s="935" t="s">
        <v>404</v>
      </c>
      <c r="I355" s="935" t="s">
        <v>405</v>
      </c>
      <c r="J355" s="935">
        <v>40.585947769999997</v>
      </c>
      <c r="K355" s="935">
        <v>-122.3683525</v>
      </c>
      <c r="L355" s="935">
        <v>40.472049499999997</v>
      </c>
      <c r="M355" s="935">
        <v>-122.29453460000001</v>
      </c>
    </row>
    <row r="356" spans="1:13" x14ac:dyDescent="0.35">
      <c r="A356" s="1296">
        <v>28839</v>
      </c>
      <c r="B356" s="1295" t="s">
        <v>242</v>
      </c>
      <c r="C356" s="1295" t="s">
        <v>246</v>
      </c>
      <c r="D356" s="1295">
        <v>6270</v>
      </c>
      <c r="E356" s="1295" t="s">
        <v>201</v>
      </c>
      <c r="F356" s="935" t="s">
        <v>212</v>
      </c>
      <c r="G356" s="1295">
        <v>39.549999999999997</v>
      </c>
      <c r="H356" s="935" t="s">
        <v>405</v>
      </c>
      <c r="I356" s="935" t="s">
        <v>406</v>
      </c>
      <c r="J356" s="935">
        <v>40.472049499999997</v>
      </c>
      <c r="K356" s="935">
        <v>-122.29453460000001</v>
      </c>
      <c r="L356" s="935">
        <v>40.417416330000002</v>
      </c>
      <c r="M356" s="935">
        <v>-122.19395729999999</v>
      </c>
    </row>
    <row r="357" spans="1:13" x14ac:dyDescent="0.35">
      <c r="A357" s="1296">
        <v>28839</v>
      </c>
      <c r="B357" s="1295" t="s">
        <v>242</v>
      </c>
      <c r="C357" s="1295" t="s">
        <v>246</v>
      </c>
      <c r="D357" s="1295">
        <v>6270</v>
      </c>
      <c r="E357" s="1295" t="s">
        <v>201</v>
      </c>
      <c r="F357" s="935" t="s">
        <v>213</v>
      </c>
      <c r="G357" s="1295">
        <v>46.8</v>
      </c>
      <c r="H357" s="935" t="s">
        <v>406</v>
      </c>
      <c r="I357" s="935" t="s">
        <v>407</v>
      </c>
      <c r="J357" s="935">
        <v>40.417416330000002</v>
      </c>
      <c r="K357" s="935">
        <v>-122.19395729999999</v>
      </c>
      <c r="L357" s="935">
        <v>40.355137560000003</v>
      </c>
      <c r="M357" s="935">
        <v>-122.17595660000001</v>
      </c>
    </row>
    <row r="358" spans="1:13" x14ac:dyDescent="0.35">
      <c r="A358" s="1296">
        <v>28839</v>
      </c>
      <c r="B358" s="1295" t="s">
        <v>242</v>
      </c>
      <c r="C358" s="1295" t="s">
        <v>246</v>
      </c>
      <c r="D358" s="1295">
        <v>6270</v>
      </c>
      <c r="E358" s="1295" t="s">
        <v>201</v>
      </c>
      <c r="F358" s="935" t="s">
        <v>214</v>
      </c>
      <c r="G358" s="1295">
        <v>55.35</v>
      </c>
      <c r="H358" s="935" t="s">
        <v>407</v>
      </c>
      <c r="I358" s="935" t="s">
        <v>408</v>
      </c>
      <c r="J358" s="935">
        <v>40.355137560000003</v>
      </c>
      <c r="K358" s="935">
        <v>-122.17595660000001</v>
      </c>
      <c r="L358" s="935">
        <v>40.316984869999999</v>
      </c>
      <c r="M358" s="935">
        <v>-122.1896581</v>
      </c>
    </row>
    <row r="359" spans="1:13" x14ac:dyDescent="0.35">
      <c r="A359" s="1296">
        <v>28839</v>
      </c>
      <c r="B359" s="1295" t="s">
        <v>242</v>
      </c>
      <c r="C359" s="1295" t="s">
        <v>246</v>
      </c>
      <c r="D359" s="1295">
        <v>6270</v>
      </c>
      <c r="E359" s="1295" t="s">
        <v>201</v>
      </c>
      <c r="F359" s="935" t="s">
        <v>215</v>
      </c>
      <c r="G359" s="1295">
        <v>59.85</v>
      </c>
      <c r="H359" s="935" t="s">
        <v>408</v>
      </c>
      <c r="I359" s="935" t="s">
        <v>409</v>
      </c>
      <c r="J359" s="935">
        <v>40.316984869999999</v>
      </c>
      <c r="K359" s="935">
        <v>-122.1896581</v>
      </c>
      <c r="L359" s="935">
        <v>40.263968490000003</v>
      </c>
      <c r="M359" s="935">
        <v>-122.2235306</v>
      </c>
    </row>
    <row r="360" spans="1:13" x14ac:dyDescent="0.35">
      <c r="A360" s="1296">
        <v>28839</v>
      </c>
      <c r="B360" s="1295" t="s">
        <v>242</v>
      </c>
      <c r="C360" s="1295" t="s">
        <v>246</v>
      </c>
      <c r="D360" s="1295">
        <v>6270</v>
      </c>
      <c r="E360" s="1295" t="s">
        <v>201</v>
      </c>
      <c r="F360" s="935" t="s">
        <v>216</v>
      </c>
      <c r="G360" s="1295">
        <v>11.7</v>
      </c>
      <c r="H360" s="935" t="s">
        <v>409</v>
      </c>
      <c r="I360" s="935" t="s">
        <v>410</v>
      </c>
      <c r="J360" s="935">
        <v>40.263968490000003</v>
      </c>
      <c r="K360" s="935">
        <v>-122.2235306</v>
      </c>
      <c r="L360" s="935">
        <v>40.153152210000002</v>
      </c>
      <c r="M360" s="935">
        <v>-122.20237950000001</v>
      </c>
    </row>
    <row r="361" spans="1:13" x14ac:dyDescent="0.35">
      <c r="A361" s="1296">
        <v>28839</v>
      </c>
      <c r="B361" s="1295" t="s">
        <v>242</v>
      </c>
      <c r="C361" s="1295" t="s">
        <v>246</v>
      </c>
      <c r="D361" s="1295">
        <v>6270</v>
      </c>
      <c r="E361" s="1295" t="s">
        <v>201</v>
      </c>
      <c r="F361" s="935" t="s">
        <v>217</v>
      </c>
      <c r="G361" s="1295">
        <v>186</v>
      </c>
      <c r="H361" s="935" t="s">
        <v>410</v>
      </c>
      <c r="I361" s="935" t="s">
        <v>411</v>
      </c>
      <c r="J361" s="935">
        <v>40.153152210000002</v>
      </c>
      <c r="K361" s="935">
        <v>-122.20237950000001</v>
      </c>
      <c r="L361" s="935">
        <v>40.027836569999998</v>
      </c>
      <c r="M361" s="935">
        <v>-122.11920569999999</v>
      </c>
    </row>
    <row r="362" spans="1:13" x14ac:dyDescent="0.35">
      <c r="A362" s="1296">
        <v>28839</v>
      </c>
      <c r="B362" s="1295" t="s">
        <v>242</v>
      </c>
      <c r="C362" s="1295" t="s">
        <v>246</v>
      </c>
      <c r="D362" s="1295">
        <v>6270</v>
      </c>
      <c r="E362" s="1295" t="s">
        <v>201</v>
      </c>
      <c r="F362" s="935" t="s">
        <v>219</v>
      </c>
      <c r="G362" s="1295">
        <v>58.05</v>
      </c>
      <c r="H362" s="935" t="s">
        <v>411</v>
      </c>
      <c r="I362" s="935" t="s">
        <v>412</v>
      </c>
      <c r="J362" s="935">
        <v>40.027836569999998</v>
      </c>
      <c r="K362" s="935">
        <v>-122.11920569999999</v>
      </c>
      <c r="L362" s="935">
        <v>39.909298579999998</v>
      </c>
      <c r="M362" s="935">
        <v>-122.0918963</v>
      </c>
    </row>
    <row r="363" spans="1:13" x14ac:dyDescent="0.35">
      <c r="A363" s="1296">
        <v>28839</v>
      </c>
      <c r="B363" s="1295" t="s">
        <v>242</v>
      </c>
      <c r="C363" s="1295" t="s">
        <v>246</v>
      </c>
      <c r="D363" s="1295">
        <v>6270</v>
      </c>
      <c r="E363" s="1295" t="s">
        <v>201</v>
      </c>
      <c r="F363" s="935" t="s">
        <v>220</v>
      </c>
      <c r="G363" s="1295">
        <v>51.2</v>
      </c>
      <c r="H363" s="935" t="s">
        <v>412</v>
      </c>
      <c r="I363" s="935" t="s">
        <v>413</v>
      </c>
      <c r="J363" s="935">
        <v>39.909298579999998</v>
      </c>
      <c r="K363" s="935">
        <v>-122.0918963</v>
      </c>
      <c r="L363" s="935">
        <v>39.751173979999997</v>
      </c>
      <c r="M363" s="935">
        <v>-121.9963235</v>
      </c>
    </row>
    <row r="364" spans="1:13" x14ac:dyDescent="0.35">
      <c r="A364" s="1296">
        <v>28839</v>
      </c>
      <c r="B364" s="1295" t="s">
        <v>242</v>
      </c>
      <c r="C364" s="1295" t="s">
        <v>246</v>
      </c>
      <c r="D364" s="1295">
        <v>6270</v>
      </c>
      <c r="E364" s="1295" t="s">
        <v>201</v>
      </c>
      <c r="F364" s="935" t="s">
        <v>221</v>
      </c>
      <c r="G364" s="1295">
        <v>7.8</v>
      </c>
      <c r="H364" s="935" t="s">
        <v>413</v>
      </c>
      <c r="I364" s="935" t="s">
        <v>414</v>
      </c>
      <c r="J364" s="935">
        <v>39.751173979999997</v>
      </c>
      <c r="K364" s="935">
        <v>-121.9963235</v>
      </c>
      <c r="L364" s="935">
        <v>39.629153240000001</v>
      </c>
      <c r="M364" s="935">
        <v>-121.9925059</v>
      </c>
    </row>
    <row r="365" spans="1:13" ht="15" thickBot="1" x14ac:dyDescent="0.4">
      <c r="A365" s="1309">
        <v>28839</v>
      </c>
      <c r="B365" s="1313" t="s">
        <v>242</v>
      </c>
      <c r="C365" s="1313" t="s">
        <v>246</v>
      </c>
      <c r="D365" s="1313">
        <v>6270</v>
      </c>
      <c r="E365" s="1313" t="s">
        <v>201</v>
      </c>
      <c r="F365" s="1312" t="s">
        <v>222</v>
      </c>
      <c r="G365" s="1313">
        <v>3</v>
      </c>
      <c r="H365" s="1312" t="s">
        <v>414</v>
      </c>
      <c r="I365" s="1312" t="s">
        <v>415</v>
      </c>
      <c r="J365" s="1312">
        <v>39.629153240000001</v>
      </c>
      <c r="K365" s="1312">
        <v>-121.9925059</v>
      </c>
      <c r="L365" s="1312">
        <v>39.40712284</v>
      </c>
      <c r="M365" s="1312">
        <v>-122.00758999999999</v>
      </c>
    </row>
    <row r="366" spans="1:13" ht="15" thickTop="1" x14ac:dyDescent="0.35">
      <c r="A366" s="1296">
        <v>29138</v>
      </c>
      <c r="B366" s="1295" t="s">
        <v>242</v>
      </c>
      <c r="C366" s="1295" t="s">
        <v>246</v>
      </c>
      <c r="D366" s="1295">
        <v>5160</v>
      </c>
      <c r="E366" s="1295" t="s">
        <v>206</v>
      </c>
      <c r="F366" s="935" t="s">
        <v>208</v>
      </c>
      <c r="G366" s="1295">
        <v>-99999</v>
      </c>
      <c r="H366" s="935" t="s">
        <v>402</v>
      </c>
      <c r="I366" s="935" t="s">
        <v>403</v>
      </c>
      <c r="J366" s="935">
        <v>40.611883210000002</v>
      </c>
      <c r="K366" s="935">
        <v>-122.446135</v>
      </c>
      <c r="L366" s="935">
        <v>40.592799669999998</v>
      </c>
      <c r="M366" s="935">
        <v>-122.3942059</v>
      </c>
    </row>
    <row r="367" spans="1:13" x14ac:dyDescent="0.35">
      <c r="A367" s="1296">
        <v>29138</v>
      </c>
      <c r="B367" s="1295" t="s">
        <v>242</v>
      </c>
      <c r="C367" s="1295" t="s">
        <v>246</v>
      </c>
      <c r="D367" s="1295">
        <v>5160</v>
      </c>
      <c r="E367" s="1295" t="s">
        <v>206</v>
      </c>
      <c r="F367" s="935" t="s">
        <v>209</v>
      </c>
      <c r="G367" s="1295">
        <v>30</v>
      </c>
      <c r="H367" s="935" t="s">
        <v>403</v>
      </c>
      <c r="I367" s="935" t="s">
        <v>404</v>
      </c>
      <c r="J367" s="935">
        <v>40.592799669999998</v>
      </c>
      <c r="K367" s="935">
        <v>-122.3942059</v>
      </c>
      <c r="L367" s="935">
        <v>40.585947769999997</v>
      </c>
      <c r="M367" s="935">
        <v>-122.3683525</v>
      </c>
    </row>
    <row r="368" spans="1:13" x14ac:dyDescent="0.35">
      <c r="A368" s="1296">
        <v>29138</v>
      </c>
      <c r="B368" s="1295" t="s">
        <v>242</v>
      </c>
      <c r="C368" s="1295" t="s">
        <v>246</v>
      </c>
      <c r="D368" s="1295">
        <v>5160</v>
      </c>
      <c r="E368" s="1295" t="s">
        <v>206</v>
      </c>
      <c r="F368" s="935" t="s">
        <v>211</v>
      </c>
      <c r="G368" s="1295">
        <v>59</v>
      </c>
      <c r="H368" s="935" t="s">
        <v>404</v>
      </c>
      <c r="I368" s="935" t="s">
        <v>405</v>
      </c>
      <c r="J368" s="935">
        <v>40.585947769999997</v>
      </c>
      <c r="K368" s="935">
        <v>-122.3683525</v>
      </c>
      <c r="L368" s="935">
        <v>40.472049499999997</v>
      </c>
      <c r="M368" s="935">
        <v>-122.29453460000001</v>
      </c>
    </row>
    <row r="369" spans="1:13" x14ac:dyDescent="0.35">
      <c r="A369" s="1296">
        <v>29138</v>
      </c>
      <c r="B369" s="1295" t="s">
        <v>242</v>
      </c>
      <c r="C369" s="1295" t="s">
        <v>246</v>
      </c>
      <c r="D369" s="1295">
        <v>5160</v>
      </c>
      <c r="E369" s="1295" t="s">
        <v>206</v>
      </c>
      <c r="F369" s="935" t="s">
        <v>212</v>
      </c>
      <c r="G369" s="1295">
        <v>219</v>
      </c>
      <c r="H369" s="935" t="s">
        <v>405</v>
      </c>
      <c r="I369" s="935" t="s">
        <v>406</v>
      </c>
      <c r="J369" s="935">
        <v>40.472049499999997</v>
      </c>
      <c r="K369" s="935">
        <v>-122.29453460000001</v>
      </c>
      <c r="L369" s="935">
        <v>40.417416330000002</v>
      </c>
      <c r="M369" s="935">
        <v>-122.19395729999999</v>
      </c>
    </row>
    <row r="370" spans="1:13" x14ac:dyDescent="0.35">
      <c r="A370" s="1296">
        <v>29138</v>
      </c>
      <c r="B370" s="1295" t="s">
        <v>242</v>
      </c>
      <c r="C370" s="1295" t="s">
        <v>246</v>
      </c>
      <c r="D370" s="1295">
        <v>5160</v>
      </c>
      <c r="E370" s="1295" t="s">
        <v>206</v>
      </c>
      <c r="F370" s="935" t="s">
        <v>213</v>
      </c>
      <c r="G370" s="1295">
        <v>116</v>
      </c>
      <c r="H370" s="935" t="s">
        <v>406</v>
      </c>
      <c r="I370" s="935" t="s">
        <v>407</v>
      </c>
      <c r="J370" s="935">
        <v>40.417416330000002</v>
      </c>
      <c r="K370" s="935">
        <v>-122.19395729999999</v>
      </c>
      <c r="L370" s="935">
        <v>40.355137560000003</v>
      </c>
      <c r="M370" s="935">
        <v>-122.17595660000001</v>
      </c>
    </row>
    <row r="371" spans="1:13" x14ac:dyDescent="0.35">
      <c r="A371" s="1296">
        <v>29138</v>
      </c>
      <c r="B371" s="1295" t="s">
        <v>242</v>
      </c>
      <c r="C371" s="1295" t="s">
        <v>246</v>
      </c>
      <c r="D371" s="1295">
        <v>5160</v>
      </c>
      <c r="E371" s="1295" t="s">
        <v>206</v>
      </c>
      <c r="F371" s="935" t="s">
        <v>214</v>
      </c>
      <c r="G371" s="1295">
        <v>40</v>
      </c>
      <c r="H371" s="935" t="s">
        <v>407</v>
      </c>
      <c r="I371" s="935" t="s">
        <v>408</v>
      </c>
      <c r="J371" s="935">
        <v>40.355137560000003</v>
      </c>
      <c r="K371" s="935">
        <v>-122.17595660000001</v>
      </c>
      <c r="L371" s="935">
        <v>40.316984869999999</v>
      </c>
      <c r="M371" s="935">
        <v>-122.1896581</v>
      </c>
    </row>
    <row r="372" spans="1:13" x14ac:dyDescent="0.35">
      <c r="A372" s="1296">
        <v>29138</v>
      </c>
      <c r="B372" s="1295" t="s">
        <v>242</v>
      </c>
      <c r="C372" s="1295" t="s">
        <v>246</v>
      </c>
      <c r="D372" s="1295">
        <v>5160</v>
      </c>
      <c r="E372" s="1295" t="s">
        <v>206</v>
      </c>
      <c r="F372" s="935" t="s">
        <v>215</v>
      </c>
      <c r="G372" s="1295">
        <v>66</v>
      </c>
      <c r="H372" s="935" t="s">
        <v>408</v>
      </c>
      <c r="I372" s="935" t="s">
        <v>409</v>
      </c>
      <c r="J372" s="935">
        <v>40.316984869999999</v>
      </c>
      <c r="K372" s="935">
        <v>-122.1896581</v>
      </c>
      <c r="L372" s="935">
        <v>40.263968490000003</v>
      </c>
      <c r="M372" s="935">
        <v>-122.2235306</v>
      </c>
    </row>
    <row r="373" spans="1:13" x14ac:dyDescent="0.35">
      <c r="A373" s="1296">
        <v>29138</v>
      </c>
      <c r="B373" s="1295" t="s">
        <v>242</v>
      </c>
      <c r="C373" s="1295" t="s">
        <v>246</v>
      </c>
      <c r="D373" s="1295">
        <v>5160</v>
      </c>
      <c r="E373" s="1295" t="s">
        <v>206</v>
      </c>
      <c r="F373" s="935" t="s">
        <v>216</v>
      </c>
      <c r="G373" s="1295">
        <v>8</v>
      </c>
      <c r="H373" s="935" t="s">
        <v>409</v>
      </c>
      <c r="I373" s="935" t="s">
        <v>410</v>
      </c>
      <c r="J373" s="935">
        <v>40.263968490000003</v>
      </c>
      <c r="K373" s="935">
        <v>-122.2235306</v>
      </c>
      <c r="L373" s="935">
        <v>40.153152210000002</v>
      </c>
      <c r="M373" s="935">
        <v>-122.20237950000001</v>
      </c>
    </row>
    <row r="374" spans="1:13" x14ac:dyDescent="0.35">
      <c r="A374" s="1296">
        <v>29138</v>
      </c>
      <c r="B374" s="1295" t="s">
        <v>242</v>
      </c>
      <c r="C374" s="1295" t="s">
        <v>246</v>
      </c>
      <c r="D374" s="1295">
        <v>5160</v>
      </c>
      <c r="E374" s="1295" t="s">
        <v>206</v>
      </c>
      <c r="F374" s="935" t="s">
        <v>217</v>
      </c>
      <c r="G374" s="1295">
        <v>391</v>
      </c>
      <c r="H374" s="935" t="s">
        <v>410</v>
      </c>
      <c r="I374" s="935" t="s">
        <v>411</v>
      </c>
      <c r="J374" s="935">
        <v>40.153152210000002</v>
      </c>
      <c r="K374" s="935">
        <v>-122.20237950000001</v>
      </c>
      <c r="L374" s="935">
        <v>40.027836569999998</v>
      </c>
      <c r="M374" s="935">
        <v>-122.11920569999999</v>
      </c>
    </row>
    <row r="375" spans="1:13" x14ac:dyDescent="0.35">
      <c r="A375" s="1296">
        <v>29138</v>
      </c>
      <c r="B375" s="1295" t="s">
        <v>242</v>
      </c>
      <c r="C375" s="1295" t="s">
        <v>246</v>
      </c>
      <c r="D375" s="1295">
        <v>5160</v>
      </c>
      <c r="E375" s="1295" t="s">
        <v>206</v>
      </c>
      <c r="F375" s="935" t="s">
        <v>219</v>
      </c>
      <c r="G375" s="1295">
        <v>38</v>
      </c>
      <c r="H375" s="935" t="s">
        <v>411</v>
      </c>
      <c r="I375" s="935" t="s">
        <v>412</v>
      </c>
      <c r="J375" s="935">
        <v>40.027836569999998</v>
      </c>
      <c r="K375" s="935">
        <v>-122.11920569999999</v>
      </c>
      <c r="L375" s="935">
        <v>39.909298579999998</v>
      </c>
      <c r="M375" s="935">
        <v>-122.0918963</v>
      </c>
    </row>
    <row r="376" spans="1:13" x14ac:dyDescent="0.35">
      <c r="A376" s="1296">
        <v>29138</v>
      </c>
      <c r="B376" s="1295" t="s">
        <v>242</v>
      </c>
      <c r="C376" s="1295" t="s">
        <v>246</v>
      </c>
      <c r="D376" s="1295">
        <v>5160</v>
      </c>
      <c r="E376" s="1295" t="s">
        <v>206</v>
      </c>
      <c r="F376" s="935" t="s">
        <v>220</v>
      </c>
      <c r="G376" s="1295">
        <v>6</v>
      </c>
      <c r="H376" s="935" t="s">
        <v>412</v>
      </c>
      <c r="I376" s="935" t="s">
        <v>413</v>
      </c>
      <c r="J376" s="935">
        <v>39.909298579999998</v>
      </c>
      <c r="K376" s="935">
        <v>-122.0918963</v>
      </c>
      <c r="L376" s="935">
        <v>39.751173979999997</v>
      </c>
      <c r="M376" s="935">
        <v>-121.9963235</v>
      </c>
    </row>
    <row r="377" spans="1:13" x14ac:dyDescent="0.35">
      <c r="A377" s="1296">
        <v>29138</v>
      </c>
      <c r="B377" s="1295" t="s">
        <v>242</v>
      </c>
      <c r="C377" s="1295" t="s">
        <v>246</v>
      </c>
      <c r="D377" s="1295">
        <v>5160</v>
      </c>
      <c r="E377" s="1295" t="s">
        <v>206</v>
      </c>
      <c r="F377" s="935" t="s">
        <v>221</v>
      </c>
      <c r="G377" s="1295">
        <v>2</v>
      </c>
      <c r="H377" s="935" t="s">
        <v>413</v>
      </c>
      <c r="I377" s="935" t="s">
        <v>414</v>
      </c>
      <c r="J377" s="935">
        <v>39.751173979999997</v>
      </c>
      <c r="K377" s="935">
        <v>-121.9963235</v>
      </c>
      <c r="L377" s="935">
        <v>39.629153240000001</v>
      </c>
      <c r="M377" s="935">
        <v>-121.9925059</v>
      </c>
    </row>
    <row r="378" spans="1:13" x14ac:dyDescent="0.35">
      <c r="A378" s="1296">
        <v>29138</v>
      </c>
      <c r="B378" s="1295" t="s">
        <v>242</v>
      </c>
      <c r="C378" s="1295" t="s">
        <v>246</v>
      </c>
      <c r="D378" s="1295">
        <v>5160</v>
      </c>
      <c r="E378" s="1295" t="s">
        <v>206</v>
      </c>
      <c r="F378" s="935" t="s">
        <v>222</v>
      </c>
      <c r="G378" s="1295">
        <v>2</v>
      </c>
      <c r="H378" s="935" t="s">
        <v>414</v>
      </c>
      <c r="I378" s="935" t="s">
        <v>415</v>
      </c>
      <c r="J378" s="935">
        <v>39.629153240000001</v>
      </c>
      <c r="K378" s="935">
        <v>-121.9925059</v>
      </c>
      <c r="L378" s="935">
        <v>39.40712284</v>
      </c>
      <c r="M378" s="935">
        <v>-122.00758999999999</v>
      </c>
    </row>
    <row r="379" spans="1:13" x14ac:dyDescent="0.35">
      <c r="A379" s="1296">
        <v>29146</v>
      </c>
      <c r="B379" s="1295" t="s">
        <v>242</v>
      </c>
      <c r="C379" s="1295" t="s">
        <v>246</v>
      </c>
      <c r="D379" s="1295">
        <v>3920</v>
      </c>
      <c r="E379" s="1295" t="s">
        <v>206</v>
      </c>
      <c r="F379" s="935" t="s">
        <v>208</v>
      </c>
      <c r="G379" s="1295">
        <v>0</v>
      </c>
      <c r="H379" s="935" t="s">
        <v>402</v>
      </c>
      <c r="I379" s="935" t="s">
        <v>403</v>
      </c>
      <c r="J379" s="935">
        <v>40.611883210000002</v>
      </c>
      <c r="K379" s="935">
        <v>-122.446135</v>
      </c>
      <c r="L379" s="935">
        <v>40.592799669999998</v>
      </c>
      <c r="M379" s="935">
        <v>-122.3942059</v>
      </c>
    </row>
    <row r="380" spans="1:13" x14ac:dyDescent="0.35">
      <c r="A380" s="1296">
        <v>29146</v>
      </c>
      <c r="B380" s="1295" t="s">
        <v>242</v>
      </c>
      <c r="C380" s="1295" t="s">
        <v>246</v>
      </c>
      <c r="D380" s="1295">
        <v>3920</v>
      </c>
      <c r="E380" s="1295" t="s">
        <v>206</v>
      </c>
      <c r="F380" s="935" t="s">
        <v>209</v>
      </c>
      <c r="G380" s="1295">
        <v>0</v>
      </c>
      <c r="H380" s="935" t="s">
        <v>403</v>
      </c>
      <c r="I380" s="935" t="s">
        <v>404</v>
      </c>
      <c r="J380" s="935">
        <v>40.592799669999998</v>
      </c>
      <c r="K380" s="935">
        <v>-122.3942059</v>
      </c>
      <c r="L380" s="935">
        <v>40.585947769999997</v>
      </c>
      <c r="M380" s="935">
        <v>-122.3683525</v>
      </c>
    </row>
    <row r="381" spans="1:13" x14ac:dyDescent="0.35">
      <c r="A381" s="1296">
        <v>29146</v>
      </c>
      <c r="B381" s="1295" t="s">
        <v>242</v>
      </c>
      <c r="C381" s="1295" t="s">
        <v>246</v>
      </c>
      <c r="D381" s="1295">
        <v>3920</v>
      </c>
      <c r="E381" s="1295" t="s">
        <v>206</v>
      </c>
      <c r="F381" s="935" t="s">
        <v>211</v>
      </c>
      <c r="G381" s="1295">
        <v>43</v>
      </c>
      <c r="H381" s="935" t="s">
        <v>404</v>
      </c>
      <c r="I381" s="935" t="s">
        <v>405</v>
      </c>
      <c r="J381" s="935">
        <v>40.585947769999997</v>
      </c>
      <c r="K381" s="935">
        <v>-122.3683525</v>
      </c>
      <c r="L381" s="935">
        <v>40.472049499999997</v>
      </c>
      <c r="M381" s="935">
        <v>-122.29453460000001</v>
      </c>
    </row>
    <row r="382" spans="1:13" x14ac:dyDescent="0.35">
      <c r="A382" s="1296">
        <v>29146</v>
      </c>
      <c r="B382" s="1295" t="s">
        <v>242</v>
      </c>
      <c r="C382" s="1295" t="s">
        <v>246</v>
      </c>
      <c r="D382" s="1295">
        <v>3920</v>
      </c>
      <c r="E382" s="1295" t="s">
        <v>206</v>
      </c>
      <c r="F382" s="935" t="s">
        <v>212</v>
      </c>
      <c r="G382" s="1295">
        <v>89</v>
      </c>
      <c r="H382" s="935" t="s">
        <v>405</v>
      </c>
      <c r="I382" s="935" t="s">
        <v>406</v>
      </c>
      <c r="J382" s="935">
        <v>40.472049499999997</v>
      </c>
      <c r="K382" s="935">
        <v>-122.29453460000001</v>
      </c>
      <c r="L382" s="935">
        <v>40.417416330000002</v>
      </c>
      <c r="M382" s="935">
        <v>-122.19395729999999</v>
      </c>
    </row>
    <row r="383" spans="1:13" x14ac:dyDescent="0.35">
      <c r="A383" s="1296">
        <v>29146</v>
      </c>
      <c r="B383" s="1295" t="s">
        <v>242</v>
      </c>
      <c r="C383" s="1295" t="s">
        <v>246</v>
      </c>
      <c r="D383" s="1295">
        <v>3920</v>
      </c>
      <c r="E383" s="1295" t="s">
        <v>206</v>
      </c>
      <c r="F383" s="935" t="s">
        <v>213</v>
      </c>
      <c r="G383" s="1295">
        <v>51</v>
      </c>
      <c r="H383" s="935" t="s">
        <v>406</v>
      </c>
      <c r="I383" s="935" t="s">
        <v>407</v>
      </c>
      <c r="J383" s="935">
        <v>40.417416330000002</v>
      </c>
      <c r="K383" s="935">
        <v>-122.19395729999999</v>
      </c>
      <c r="L383" s="935">
        <v>40.355137560000003</v>
      </c>
      <c r="M383" s="935">
        <v>-122.17595660000001</v>
      </c>
    </row>
    <row r="384" spans="1:13" x14ac:dyDescent="0.35">
      <c r="A384" s="1296">
        <v>29146</v>
      </c>
      <c r="B384" s="1295" t="s">
        <v>242</v>
      </c>
      <c r="C384" s="1295" t="s">
        <v>246</v>
      </c>
      <c r="D384" s="1295">
        <v>3920</v>
      </c>
      <c r="E384" s="1295" t="s">
        <v>206</v>
      </c>
      <c r="F384" s="935" t="s">
        <v>214</v>
      </c>
      <c r="G384" s="1295">
        <v>103</v>
      </c>
      <c r="H384" s="935" t="s">
        <v>407</v>
      </c>
      <c r="I384" s="935" t="s">
        <v>408</v>
      </c>
      <c r="J384" s="935">
        <v>40.355137560000003</v>
      </c>
      <c r="K384" s="935">
        <v>-122.17595660000001</v>
      </c>
      <c r="L384" s="935">
        <v>40.316984869999999</v>
      </c>
      <c r="M384" s="935">
        <v>-122.1896581</v>
      </c>
    </row>
    <row r="385" spans="1:13" x14ac:dyDescent="0.35">
      <c r="A385" s="1296">
        <v>29146</v>
      </c>
      <c r="B385" s="1295" t="s">
        <v>242</v>
      </c>
      <c r="C385" s="1295" t="s">
        <v>246</v>
      </c>
      <c r="D385" s="1295">
        <v>3920</v>
      </c>
      <c r="E385" s="1295" t="s">
        <v>206</v>
      </c>
      <c r="F385" s="935" t="s">
        <v>215</v>
      </c>
      <c r="G385" s="1295">
        <v>69</v>
      </c>
      <c r="H385" s="935" t="s">
        <v>408</v>
      </c>
      <c r="I385" s="935" t="s">
        <v>409</v>
      </c>
      <c r="J385" s="935">
        <v>40.316984869999999</v>
      </c>
      <c r="K385" s="935">
        <v>-122.1896581</v>
      </c>
      <c r="L385" s="935">
        <v>40.263968490000003</v>
      </c>
      <c r="M385" s="935">
        <v>-122.2235306</v>
      </c>
    </row>
    <row r="386" spans="1:13" x14ac:dyDescent="0.35">
      <c r="A386" s="1296">
        <v>29146</v>
      </c>
      <c r="B386" s="1295" t="s">
        <v>242</v>
      </c>
      <c r="C386" s="1295" t="s">
        <v>246</v>
      </c>
      <c r="D386" s="1295">
        <v>3920</v>
      </c>
      <c r="E386" s="1295" t="s">
        <v>206</v>
      </c>
      <c r="F386" s="935" t="s">
        <v>216</v>
      </c>
      <c r="G386" s="1295">
        <v>80</v>
      </c>
      <c r="H386" s="935" t="s">
        <v>409</v>
      </c>
      <c r="I386" s="935" t="s">
        <v>410</v>
      </c>
      <c r="J386" s="935">
        <v>40.263968490000003</v>
      </c>
      <c r="K386" s="935">
        <v>-122.2235306</v>
      </c>
      <c r="L386" s="935">
        <v>40.153152210000002</v>
      </c>
      <c r="M386" s="935">
        <v>-122.20237950000001</v>
      </c>
    </row>
    <row r="387" spans="1:13" x14ac:dyDescent="0.35">
      <c r="A387" s="1296">
        <v>29146</v>
      </c>
      <c r="B387" s="1295" t="s">
        <v>242</v>
      </c>
      <c r="C387" s="1295" t="s">
        <v>246</v>
      </c>
      <c r="D387" s="1295">
        <v>3920</v>
      </c>
      <c r="E387" s="1295" t="s">
        <v>206</v>
      </c>
      <c r="F387" s="935" t="s">
        <v>217</v>
      </c>
      <c r="G387" s="1295">
        <v>236</v>
      </c>
      <c r="H387" s="935" t="s">
        <v>410</v>
      </c>
      <c r="I387" s="935" t="s">
        <v>411</v>
      </c>
      <c r="J387" s="935">
        <v>40.153152210000002</v>
      </c>
      <c r="K387" s="935">
        <v>-122.20237950000001</v>
      </c>
      <c r="L387" s="935">
        <v>40.027836569999998</v>
      </c>
      <c r="M387" s="935">
        <v>-122.11920569999999</v>
      </c>
    </row>
    <row r="388" spans="1:13" x14ac:dyDescent="0.35">
      <c r="A388" s="1296">
        <v>29146</v>
      </c>
      <c r="B388" s="1295" t="s">
        <v>242</v>
      </c>
      <c r="C388" s="1295" t="s">
        <v>246</v>
      </c>
      <c r="D388" s="1295">
        <v>3920</v>
      </c>
      <c r="E388" s="1295" t="s">
        <v>206</v>
      </c>
      <c r="F388" s="935" t="s">
        <v>219</v>
      </c>
      <c r="G388" s="1295">
        <v>96</v>
      </c>
      <c r="H388" s="935" t="s">
        <v>411</v>
      </c>
      <c r="I388" s="935" t="s">
        <v>412</v>
      </c>
      <c r="J388" s="935">
        <v>40.027836569999998</v>
      </c>
      <c r="K388" s="935">
        <v>-122.11920569999999</v>
      </c>
      <c r="L388" s="935">
        <v>39.909298579999998</v>
      </c>
      <c r="M388" s="935">
        <v>-122.0918963</v>
      </c>
    </row>
    <row r="389" spans="1:13" x14ac:dyDescent="0.35">
      <c r="A389" s="1296">
        <v>29146</v>
      </c>
      <c r="B389" s="1295" t="s">
        <v>242</v>
      </c>
      <c r="C389" s="1295" t="s">
        <v>246</v>
      </c>
      <c r="D389" s="1295">
        <v>3920</v>
      </c>
      <c r="E389" s="1295" t="s">
        <v>206</v>
      </c>
      <c r="F389" s="935" t="s">
        <v>220</v>
      </c>
      <c r="G389" s="1295">
        <v>42</v>
      </c>
      <c r="H389" s="935" t="s">
        <v>412</v>
      </c>
      <c r="I389" s="935" t="s">
        <v>413</v>
      </c>
      <c r="J389" s="935">
        <v>39.909298579999998</v>
      </c>
      <c r="K389" s="935">
        <v>-122.0918963</v>
      </c>
      <c r="L389" s="935">
        <v>39.751173979999997</v>
      </c>
      <c r="M389" s="935">
        <v>-121.9963235</v>
      </c>
    </row>
    <row r="390" spans="1:13" x14ac:dyDescent="0.35">
      <c r="A390" s="1296">
        <v>29146</v>
      </c>
      <c r="B390" s="1295" t="s">
        <v>242</v>
      </c>
      <c r="C390" s="1295" t="s">
        <v>246</v>
      </c>
      <c r="D390" s="1295">
        <v>3920</v>
      </c>
      <c r="E390" s="1295" t="s">
        <v>206</v>
      </c>
      <c r="F390" s="935" t="s">
        <v>221</v>
      </c>
      <c r="G390" s="1295">
        <v>0</v>
      </c>
      <c r="H390" s="935" t="s">
        <v>413</v>
      </c>
      <c r="I390" s="935" t="s">
        <v>414</v>
      </c>
      <c r="J390" s="935">
        <v>39.751173979999997</v>
      </c>
      <c r="K390" s="935">
        <v>-121.9963235</v>
      </c>
      <c r="L390" s="935">
        <v>39.629153240000001</v>
      </c>
      <c r="M390" s="935">
        <v>-121.9925059</v>
      </c>
    </row>
    <row r="391" spans="1:13" x14ac:dyDescent="0.35">
      <c r="A391" s="1296">
        <v>29146</v>
      </c>
      <c r="B391" s="1295" t="s">
        <v>242</v>
      </c>
      <c r="C391" s="1295" t="s">
        <v>246</v>
      </c>
      <c r="D391" s="1295">
        <v>3920</v>
      </c>
      <c r="E391" s="1295" t="s">
        <v>206</v>
      </c>
      <c r="F391" s="935" t="s">
        <v>222</v>
      </c>
      <c r="G391" s="1295">
        <v>0</v>
      </c>
      <c r="H391" s="935" t="s">
        <v>414</v>
      </c>
      <c r="I391" s="935" t="s">
        <v>415</v>
      </c>
      <c r="J391" s="935">
        <v>39.629153240000001</v>
      </c>
      <c r="K391" s="935">
        <v>-121.9925059</v>
      </c>
      <c r="L391" s="935">
        <v>39.40712284</v>
      </c>
      <c r="M391" s="935">
        <v>-122.00758999999999</v>
      </c>
    </row>
    <row r="392" spans="1:13" x14ac:dyDescent="0.35">
      <c r="A392" s="1296">
        <v>29160</v>
      </c>
      <c r="B392" s="1295" t="s">
        <v>242</v>
      </c>
      <c r="C392" s="1295" t="s">
        <v>246</v>
      </c>
      <c r="D392" s="1295">
        <v>4200</v>
      </c>
      <c r="E392" s="1295" t="s">
        <v>206</v>
      </c>
      <c r="F392" s="935" t="s">
        <v>208</v>
      </c>
      <c r="G392" s="1295">
        <v>0</v>
      </c>
      <c r="H392" s="935" t="s">
        <v>402</v>
      </c>
      <c r="I392" s="935" t="s">
        <v>403</v>
      </c>
      <c r="J392" s="935">
        <v>40.611883210000002</v>
      </c>
      <c r="K392" s="935">
        <v>-122.446135</v>
      </c>
      <c r="L392" s="935">
        <v>40.592799669999998</v>
      </c>
      <c r="M392" s="935">
        <v>-122.3942059</v>
      </c>
    </row>
    <row r="393" spans="1:13" x14ac:dyDescent="0.35">
      <c r="A393" s="1296">
        <v>29160</v>
      </c>
      <c r="B393" s="1295" t="s">
        <v>242</v>
      </c>
      <c r="C393" s="1295" t="s">
        <v>246</v>
      </c>
      <c r="D393" s="1295">
        <v>4200</v>
      </c>
      <c r="E393" s="1295" t="s">
        <v>206</v>
      </c>
      <c r="F393" s="935" t="s">
        <v>209</v>
      </c>
      <c r="G393" s="1295">
        <v>0</v>
      </c>
      <c r="H393" s="935" t="s">
        <v>403</v>
      </c>
      <c r="I393" s="935" t="s">
        <v>404</v>
      </c>
      <c r="J393" s="935">
        <v>40.592799669999998</v>
      </c>
      <c r="K393" s="935">
        <v>-122.3942059</v>
      </c>
      <c r="L393" s="935">
        <v>40.585947769999997</v>
      </c>
      <c r="M393" s="935">
        <v>-122.3683525</v>
      </c>
    </row>
    <row r="394" spans="1:13" x14ac:dyDescent="0.35">
      <c r="A394" s="1296">
        <v>29160</v>
      </c>
      <c r="B394" s="1295" t="s">
        <v>242</v>
      </c>
      <c r="C394" s="1295" t="s">
        <v>246</v>
      </c>
      <c r="D394" s="1295">
        <v>4200</v>
      </c>
      <c r="E394" s="1295" t="s">
        <v>206</v>
      </c>
      <c r="F394" s="935" t="s">
        <v>211</v>
      </c>
      <c r="G394" s="1295">
        <v>40</v>
      </c>
      <c r="H394" s="935" t="s">
        <v>404</v>
      </c>
      <c r="I394" s="935" t="s">
        <v>405</v>
      </c>
      <c r="J394" s="935">
        <v>40.585947769999997</v>
      </c>
      <c r="K394" s="935">
        <v>-122.3683525</v>
      </c>
      <c r="L394" s="935">
        <v>40.472049499999997</v>
      </c>
      <c r="M394" s="935">
        <v>-122.29453460000001</v>
      </c>
    </row>
    <row r="395" spans="1:13" x14ac:dyDescent="0.35">
      <c r="A395" s="1296">
        <v>29160</v>
      </c>
      <c r="B395" s="1295" t="s">
        <v>242</v>
      </c>
      <c r="C395" s="1295" t="s">
        <v>246</v>
      </c>
      <c r="D395" s="1295">
        <v>4200</v>
      </c>
      <c r="E395" s="1295" t="s">
        <v>206</v>
      </c>
      <c r="F395" s="935" t="s">
        <v>212</v>
      </c>
      <c r="G395" s="1295">
        <v>34</v>
      </c>
      <c r="H395" s="935" t="s">
        <v>405</v>
      </c>
      <c r="I395" s="935" t="s">
        <v>406</v>
      </c>
      <c r="J395" s="935">
        <v>40.472049499999997</v>
      </c>
      <c r="K395" s="935">
        <v>-122.29453460000001</v>
      </c>
      <c r="L395" s="935">
        <v>40.417416330000002</v>
      </c>
      <c r="M395" s="935">
        <v>-122.19395729999999</v>
      </c>
    </row>
    <row r="396" spans="1:13" x14ac:dyDescent="0.35">
      <c r="A396" s="1296">
        <v>29160</v>
      </c>
      <c r="B396" s="1295" t="s">
        <v>242</v>
      </c>
      <c r="C396" s="1295" t="s">
        <v>246</v>
      </c>
      <c r="D396" s="1295">
        <v>4200</v>
      </c>
      <c r="E396" s="1295" t="s">
        <v>206</v>
      </c>
      <c r="F396" s="935" t="s">
        <v>213</v>
      </c>
      <c r="G396" s="1295">
        <v>24</v>
      </c>
      <c r="H396" s="935" t="s">
        <v>406</v>
      </c>
      <c r="I396" s="935" t="s">
        <v>407</v>
      </c>
      <c r="J396" s="935">
        <v>40.417416330000002</v>
      </c>
      <c r="K396" s="935">
        <v>-122.19395729999999</v>
      </c>
      <c r="L396" s="935">
        <v>40.355137560000003</v>
      </c>
      <c r="M396" s="935">
        <v>-122.17595660000001</v>
      </c>
    </row>
    <row r="397" spans="1:13" x14ac:dyDescent="0.35">
      <c r="A397" s="1296">
        <v>29160</v>
      </c>
      <c r="B397" s="1295" t="s">
        <v>242</v>
      </c>
      <c r="C397" s="1295" t="s">
        <v>246</v>
      </c>
      <c r="D397" s="1295">
        <v>4200</v>
      </c>
      <c r="E397" s="1295" t="s">
        <v>206</v>
      </c>
      <c r="F397" s="935" t="s">
        <v>214</v>
      </c>
      <c r="G397" s="1295">
        <v>80</v>
      </c>
      <c r="H397" s="935" t="s">
        <v>407</v>
      </c>
      <c r="I397" s="935" t="s">
        <v>408</v>
      </c>
      <c r="J397" s="935">
        <v>40.355137560000003</v>
      </c>
      <c r="K397" s="935">
        <v>-122.17595660000001</v>
      </c>
      <c r="L397" s="935">
        <v>40.316984869999999</v>
      </c>
      <c r="M397" s="935">
        <v>-122.1896581</v>
      </c>
    </row>
    <row r="398" spans="1:13" x14ac:dyDescent="0.35">
      <c r="A398" s="1296">
        <v>29160</v>
      </c>
      <c r="B398" s="1295" t="s">
        <v>242</v>
      </c>
      <c r="C398" s="1295" t="s">
        <v>246</v>
      </c>
      <c r="D398" s="1295">
        <v>4200</v>
      </c>
      <c r="E398" s="1295" t="s">
        <v>206</v>
      </c>
      <c r="F398" s="935" t="s">
        <v>215</v>
      </c>
      <c r="G398" s="1295">
        <v>22</v>
      </c>
      <c r="H398" s="935" t="s">
        <v>408</v>
      </c>
      <c r="I398" s="935" t="s">
        <v>409</v>
      </c>
      <c r="J398" s="935">
        <v>40.316984869999999</v>
      </c>
      <c r="K398" s="935">
        <v>-122.1896581</v>
      </c>
      <c r="L398" s="935">
        <v>40.263968490000003</v>
      </c>
      <c r="M398" s="935">
        <v>-122.2235306</v>
      </c>
    </row>
    <row r="399" spans="1:13" x14ac:dyDescent="0.35">
      <c r="A399" s="1296">
        <v>29160</v>
      </c>
      <c r="B399" s="1295" t="s">
        <v>242</v>
      </c>
      <c r="C399" s="1295" t="s">
        <v>246</v>
      </c>
      <c r="D399" s="1295">
        <v>4200</v>
      </c>
      <c r="E399" s="1295" t="s">
        <v>206</v>
      </c>
      <c r="F399" s="935" t="s">
        <v>216</v>
      </c>
      <c r="G399" s="1295">
        <v>56</v>
      </c>
      <c r="H399" s="935" t="s">
        <v>409</v>
      </c>
      <c r="I399" s="935" t="s">
        <v>410</v>
      </c>
      <c r="J399" s="935">
        <v>40.263968490000003</v>
      </c>
      <c r="K399" s="935">
        <v>-122.2235306</v>
      </c>
      <c r="L399" s="935">
        <v>40.153152210000002</v>
      </c>
      <c r="M399" s="935">
        <v>-122.20237950000001</v>
      </c>
    </row>
    <row r="400" spans="1:13" x14ac:dyDescent="0.35">
      <c r="A400" s="1296">
        <v>29160</v>
      </c>
      <c r="B400" s="1295" t="s">
        <v>242</v>
      </c>
      <c r="C400" s="1295" t="s">
        <v>246</v>
      </c>
      <c r="D400" s="1295">
        <v>4200</v>
      </c>
      <c r="E400" s="1295" t="s">
        <v>206</v>
      </c>
      <c r="F400" s="935" t="s">
        <v>217</v>
      </c>
      <c r="G400" s="1295">
        <v>121</v>
      </c>
      <c r="H400" s="935" t="s">
        <v>410</v>
      </c>
      <c r="I400" s="935" t="s">
        <v>411</v>
      </c>
      <c r="J400" s="935">
        <v>40.153152210000002</v>
      </c>
      <c r="K400" s="935">
        <v>-122.20237950000001</v>
      </c>
      <c r="L400" s="935">
        <v>40.027836569999998</v>
      </c>
      <c r="M400" s="935">
        <v>-122.11920569999999</v>
      </c>
    </row>
    <row r="401" spans="1:13" x14ac:dyDescent="0.35">
      <c r="A401" s="1296">
        <v>29160</v>
      </c>
      <c r="B401" s="1295" t="s">
        <v>242</v>
      </c>
      <c r="C401" s="1295" t="s">
        <v>246</v>
      </c>
      <c r="D401" s="1295">
        <v>4200</v>
      </c>
      <c r="E401" s="1295" t="s">
        <v>206</v>
      </c>
      <c r="F401" s="935" t="s">
        <v>219</v>
      </c>
      <c r="G401" s="1295">
        <v>102</v>
      </c>
      <c r="H401" s="935" t="s">
        <v>411</v>
      </c>
      <c r="I401" s="935" t="s">
        <v>412</v>
      </c>
      <c r="J401" s="935">
        <v>40.027836569999998</v>
      </c>
      <c r="K401" s="935">
        <v>-122.11920569999999</v>
      </c>
      <c r="L401" s="935">
        <v>39.909298579999998</v>
      </c>
      <c r="M401" s="935">
        <v>-122.0918963</v>
      </c>
    </row>
    <row r="402" spans="1:13" x14ac:dyDescent="0.35">
      <c r="A402" s="1296">
        <v>29160</v>
      </c>
      <c r="B402" s="1295" t="s">
        <v>242</v>
      </c>
      <c r="C402" s="1295" t="s">
        <v>246</v>
      </c>
      <c r="D402" s="1295">
        <v>4200</v>
      </c>
      <c r="E402" s="1295" t="s">
        <v>206</v>
      </c>
      <c r="F402" s="935" t="s">
        <v>220</v>
      </c>
      <c r="G402" s="1295">
        <v>101</v>
      </c>
      <c r="H402" s="935" t="s">
        <v>412</v>
      </c>
      <c r="I402" s="935" t="s">
        <v>413</v>
      </c>
      <c r="J402" s="935">
        <v>39.909298579999998</v>
      </c>
      <c r="K402" s="935">
        <v>-122.0918963</v>
      </c>
      <c r="L402" s="935">
        <v>39.751173979999997</v>
      </c>
      <c r="M402" s="935">
        <v>-121.9963235</v>
      </c>
    </row>
    <row r="403" spans="1:13" x14ac:dyDescent="0.35">
      <c r="A403" s="1296">
        <v>29160</v>
      </c>
      <c r="B403" s="1295" t="s">
        <v>242</v>
      </c>
      <c r="C403" s="1295" t="s">
        <v>246</v>
      </c>
      <c r="D403" s="1295">
        <v>4200</v>
      </c>
      <c r="E403" s="1295" t="s">
        <v>206</v>
      </c>
      <c r="F403" s="935" t="s">
        <v>221</v>
      </c>
      <c r="G403" s="1295">
        <v>25</v>
      </c>
      <c r="H403" s="935" t="s">
        <v>413</v>
      </c>
      <c r="I403" s="935" t="s">
        <v>414</v>
      </c>
      <c r="J403" s="935">
        <v>39.751173979999997</v>
      </c>
      <c r="K403" s="935">
        <v>-121.9963235</v>
      </c>
      <c r="L403" s="935">
        <v>39.629153240000001</v>
      </c>
      <c r="M403" s="935">
        <v>-121.9925059</v>
      </c>
    </row>
    <row r="404" spans="1:13" x14ac:dyDescent="0.35">
      <c r="A404" s="1296">
        <v>29160</v>
      </c>
      <c r="B404" s="1295" t="s">
        <v>242</v>
      </c>
      <c r="C404" s="1295" t="s">
        <v>246</v>
      </c>
      <c r="D404" s="1295">
        <v>4200</v>
      </c>
      <c r="E404" s="1295" t="s">
        <v>206</v>
      </c>
      <c r="F404" s="935" t="s">
        <v>222</v>
      </c>
      <c r="G404" s="1295">
        <v>5</v>
      </c>
      <c r="H404" s="935" t="s">
        <v>414</v>
      </c>
      <c r="I404" s="935" t="s">
        <v>415</v>
      </c>
      <c r="J404" s="935">
        <v>39.629153240000001</v>
      </c>
      <c r="K404" s="935">
        <v>-121.9925059</v>
      </c>
      <c r="L404" s="935">
        <v>39.40712284</v>
      </c>
      <c r="M404" s="935">
        <v>-122.00758999999999</v>
      </c>
    </row>
    <row r="405" spans="1:13" x14ac:dyDescent="0.35">
      <c r="A405" s="1296">
        <v>29174</v>
      </c>
      <c r="B405" s="1295" t="s">
        <v>242</v>
      </c>
      <c r="C405" s="1295" t="s">
        <v>246</v>
      </c>
      <c r="D405" s="1295">
        <v>4150</v>
      </c>
      <c r="E405" s="1295" t="s">
        <v>206</v>
      </c>
      <c r="F405" s="935" t="s">
        <v>208</v>
      </c>
      <c r="G405" s="1295">
        <v>2</v>
      </c>
      <c r="H405" s="935" t="s">
        <v>402</v>
      </c>
      <c r="I405" s="935" t="s">
        <v>403</v>
      </c>
      <c r="J405" s="935">
        <v>40.611883210000002</v>
      </c>
      <c r="K405" s="935">
        <v>-122.446135</v>
      </c>
      <c r="L405" s="935">
        <v>40.592799669999998</v>
      </c>
      <c r="M405" s="935">
        <v>-122.3942059</v>
      </c>
    </row>
    <row r="406" spans="1:13" x14ac:dyDescent="0.35">
      <c r="A406" s="1296">
        <v>29174</v>
      </c>
      <c r="B406" s="1295" t="s">
        <v>242</v>
      </c>
      <c r="C406" s="1295" t="s">
        <v>246</v>
      </c>
      <c r="D406" s="1295">
        <v>4150</v>
      </c>
      <c r="E406" s="1295" t="s">
        <v>206</v>
      </c>
      <c r="F406" s="935" t="s">
        <v>209</v>
      </c>
      <c r="G406" s="1295">
        <v>0</v>
      </c>
      <c r="H406" s="935" t="s">
        <v>403</v>
      </c>
      <c r="I406" s="935" t="s">
        <v>404</v>
      </c>
      <c r="J406" s="935">
        <v>40.592799669999998</v>
      </c>
      <c r="K406" s="935">
        <v>-122.3942059</v>
      </c>
      <c r="L406" s="935">
        <v>40.585947769999997</v>
      </c>
      <c r="M406" s="935">
        <v>-122.3683525</v>
      </c>
    </row>
    <row r="407" spans="1:13" x14ac:dyDescent="0.35">
      <c r="A407" s="1296">
        <v>29174</v>
      </c>
      <c r="B407" s="1295" t="s">
        <v>242</v>
      </c>
      <c r="C407" s="1295" t="s">
        <v>246</v>
      </c>
      <c r="D407" s="1295">
        <v>4150</v>
      </c>
      <c r="E407" s="1295" t="s">
        <v>206</v>
      </c>
      <c r="F407" s="935" t="s">
        <v>211</v>
      </c>
      <c r="G407" s="1295">
        <v>105</v>
      </c>
      <c r="H407" s="935" t="s">
        <v>404</v>
      </c>
      <c r="I407" s="935" t="s">
        <v>405</v>
      </c>
      <c r="J407" s="935">
        <v>40.585947769999997</v>
      </c>
      <c r="K407" s="935">
        <v>-122.3683525</v>
      </c>
      <c r="L407" s="935">
        <v>40.472049499999997</v>
      </c>
      <c r="M407" s="935">
        <v>-122.29453460000001</v>
      </c>
    </row>
    <row r="408" spans="1:13" x14ac:dyDescent="0.35">
      <c r="A408" s="1296">
        <v>29174</v>
      </c>
      <c r="B408" s="1295" t="s">
        <v>242</v>
      </c>
      <c r="C408" s="1295" t="s">
        <v>246</v>
      </c>
      <c r="D408" s="1295">
        <v>4150</v>
      </c>
      <c r="E408" s="1295" t="s">
        <v>206</v>
      </c>
      <c r="F408" s="935" t="s">
        <v>212</v>
      </c>
      <c r="G408" s="1295">
        <v>167</v>
      </c>
      <c r="H408" s="935" t="s">
        <v>405</v>
      </c>
      <c r="I408" s="935" t="s">
        <v>406</v>
      </c>
      <c r="J408" s="935">
        <v>40.472049499999997</v>
      </c>
      <c r="K408" s="935">
        <v>-122.29453460000001</v>
      </c>
      <c r="L408" s="935">
        <v>40.417416330000002</v>
      </c>
      <c r="M408" s="935">
        <v>-122.19395729999999</v>
      </c>
    </row>
    <row r="409" spans="1:13" x14ac:dyDescent="0.35">
      <c r="A409" s="1296">
        <v>29174</v>
      </c>
      <c r="B409" s="1295" t="s">
        <v>242</v>
      </c>
      <c r="C409" s="1295" t="s">
        <v>246</v>
      </c>
      <c r="D409" s="1295">
        <v>4150</v>
      </c>
      <c r="E409" s="1295" t="s">
        <v>206</v>
      </c>
      <c r="F409" s="935" t="s">
        <v>213</v>
      </c>
      <c r="G409" s="1295">
        <v>77</v>
      </c>
      <c r="H409" s="935" t="s">
        <v>406</v>
      </c>
      <c r="I409" s="935" t="s">
        <v>407</v>
      </c>
      <c r="J409" s="935">
        <v>40.417416330000002</v>
      </c>
      <c r="K409" s="935">
        <v>-122.19395729999999</v>
      </c>
      <c r="L409" s="935">
        <v>40.355137560000003</v>
      </c>
      <c r="M409" s="935">
        <v>-122.17595660000001</v>
      </c>
    </row>
    <row r="410" spans="1:13" x14ac:dyDescent="0.35">
      <c r="A410" s="1296">
        <v>29174</v>
      </c>
      <c r="B410" s="1295" t="s">
        <v>242</v>
      </c>
      <c r="C410" s="1295" t="s">
        <v>246</v>
      </c>
      <c r="D410" s="1295">
        <v>4150</v>
      </c>
      <c r="E410" s="1295" t="s">
        <v>206</v>
      </c>
      <c r="F410" s="935" t="s">
        <v>214</v>
      </c>
      <c r="G410" s="1295">
        <v>88</v>
      </c>
      <c r="H410" s="935" t="s">
        <v>407</v>
      </c>
      <c r="I410" s="935" t="s">
        <v>408</v>
      </c>
      <c r="J410" s="935">
        <v>40.355137560000003</v>
      </c>
      <c r="K410" s="935">
        <v>-122.17595660000001</v>
      </c>
      <c r="L410" s="935">
        <v>40.316984869999999</v>
      </c>
      <c r="M410" s="935">
        <v>-122.1896581</v>
      </c>
    </row>
    <row r="411" spans="1:13" x14ac:dyDescent="0.35">
      <c r="A411" s="1296">
        <v>29174</v>
      </c>
      <c r="B411" s="1295" t="s">
        <v>242</v>
      </c>
      <c r="C411" s="1295" t="s">
        <v>246</v>
      </c>
      <c r="D411" s="1295">
        <v>4150</v>
      </c>
      <c r="E411" s="1295" t="s">
        <v>206</v>
      </c>
      <c r="F411" s="935" t="s">
        <v>215</v>
      </c>
      <c r="G411" s="1295">
        <v>59</v>
      </c>
      <c r="H411" s="935" t="s">
        <v>408</v>
      </c>
      <c r="I411" s="935" t="s">
        <v>409</v>
      </c>
      <c r="J411" s="935">
        <v>40.316984869999999</v>
      </c>
      <c r="K411" s="935">
        <v>-122.1896581</v>
      </c>
      <c r="L411" s="935">
        <v>40.263968490000003</v>
      </c>
      <c r="M411" s="935">
        <v>-122.2235306</v>
      </c>
    </row>
    <row r="412" spans="1:13" x14ac:dyDescent="0.35">
      <c r="A412" s="1296">
        <v>29174</v>
      </c>
      <c r="B412" s="1295" t="s">
        <v>242</v>
      </c>
      <c r="C412" s="1295" t="s">
        <v>246</v>
      </c>
      <c r="D412" s="1295">
        <v>4150</v>
      </c>
      <c r="E412" s="1295" t="s">
        <v>206</v>
      </c>
      <c r="F412" s="935" t="s">
        <v>216</v>
      </c>
      <c r="G412" s="1295">
        <v>67</v>
      </c>
      <c r="H412" s="935" t="s">
        <v>409</v>
      </c>
      <c r="I412" s="935" t="s">
        <v>410</v>
      </c>
      <c r="J412" s="935">
        <v>40.263968490000003</v>
      </c>
      <c r="K412" s="935">
        <v>-122.2235306</v>
      </c>
      <c r="L412" s="935">
        <v>40.153152210000002</v>
      </c>
      <c r="M412" s="935">
        <v>-122.20237950000001</v>
      </c>
    </row>
    <row r="413" spans="1:13" x14ac:dyDescent="0.35">
      <c r="A413" s="1296">
        <v>29174</v>
      </c>
      <c r="B413" s="1295" t="s">
        <v>242</v>
      </c>
      <c r="C413" s="1295" t="s">
        <v>246</v>
      </c>
      <c r="D413" s="1295">
        <v>4150</v>
      </c>
      <c r="E413" s="1295" t="s">
        <v>206</v>
      </c>
      <c r="F413" s="935" t="s">
        <v>217</v>
      </c>
      <c r="G413" s="1295">
        <v>300</v>
      </c>
      <c r="H413" s="935" t="s">
        <v>410</v>
      </c>
      <c r="I413" s="935" t="s">
        <v>411</v>
      </c>
      <c r="J413" s="935">
        <v>40.153152210000002</v>
      </c>
      <c r="K413" s="935">
        <v>-122.20237950000001</v>
      </c>
      <c r="L413" s="935">
        <v>40.027836569999998</v>
      </c>
      <c r="M413" s="935">
        <v>-122.11920569999999</v>
      </c>
    </row>
    <row r="414" spans="1:13" x14ac:dyDescent="0.35">
      <c r="A414" s="1296">
        <v>29174</v>
      </c>
      <c r="B414" s="1295" t="s">
        <v>242</v>
      </c>
      <c r="C414" s="1295" t="s">
        <v>246</v>
      </c>
      <c r="D414" s="1295">
        <v>4150</v>
      </c>
      <c r="E414" s="1295" t="s">
        <v>206</v>
      </c>
      <c r="F414" s="935" t="s">
        <v>219</v>
      </c>
      <c r="G414" s="1295">
        <v>155</v>
      </c>
      <c r="H414" s="935" t="s">
        <v>411</v>
      </c>
      <c r="I414" s="935" t="s">
        <v>412</v>
      </c>
      <c r="J414" s="935">
        <v>40.027836569999998</v>
      </c>
      <c r="K414" s="935">
        <v>-122.11920569999999</v>
      </c>
      <c r="L414" s="935">
        <v>39.909298579999998</v>
      </c>
      <c r="M414" s="935">
        <v>-122.0918963</v>
      </c>
    </row>
    <row r="415" spans="1:13" x14ac:dyDescent="0.35">
      <c r="A415" s="1296">
        <v>29174</v>
      </c>
      <c r="B415" s="1295" t="s">
        <v>242</v>
      </c>
      <c r="C415" s="1295" t="s">
        <v>246</v>
      </c>
      <c r="D415" s="1295">
        <v>4150</v>
      </c>
      <c r="E415" s="1295" t="s">
        <v>206</v>
      </c>
      <c r="F415" s="935" t="s">
        <v>220</v>
      </c>
      <c r="G415" s="1295">
        <v>221</v>
      </c>
      <c r="H415" s="935" t="s">
        <v>412</v>
      </c>
      <c r="I415" s="935" t="s">
        <v>413</v>
      </c>
      <c r="J415" s="935">
        <v>39.909298579999998</v>
      </c>
      <c r="K415" s="935">
        <v>-122.0918963</v>
      </c>
      <c r="L415" s="935">
        <v>39.751173979999997</v>
      </c>
      <c r="M415" s="935">
        <v>-121.9963235</v>
      </c>
    </row>
    <row r="416" spans="1:13" x14ac:dyDescent="0.35">
      <c r="A416" s="1296">
        <v>29174</v>
      </c>
      <c r="B416" s="1295" t="s">
        <v>242</v>
      </c>
      <c r="C416" s="1295" t="s">
        <v>246</v>
      </c>
      <c r="D416" s="1295">
        <v>4150</v>
      </c>
      <c r="E416" s="1295" t="s">
        <v>206</v>
      </c>
      <c r="F416" s="935" t="s">
        <v>221</v>
      </c>
      <c r="G416" s="1295">
        <v>66</v>
      </c>
      <c r="H416" s="935" t="s">
        <v>413</v>
      </c>
      <c r="I416" s="935" t="s">
        <v>414</v>
      </c>
      <c r="J416" s="935">
        <v>39.751173979999997</v>
      </c>
      <c r="K416" s="935">
        <v>-121.9963235</v>
      </c>
      <c r="L416" s="935">
        <v>39.629153240000001</v>
      </c>
      <c r="M416" s="935">
        <v>-121.9925059</v>
      </c>
    </row>
    <row r="417" spans="1:13" x14ac:dyDescent="0.35">
      <c r="A417" s="1296">
        <v>29174</v>
      </c>
      <c r="B417" s="1295" t="s">
        <v>242</v>
      </c>
      <c r="C417" s="1295" t="s">
        <v>246</v>
      </c>
      <c r="D417" s="1295">
        <v>4150</v>
      </c>
      <c r="E417" s="1295" t="s">
        <v>206</v>
      </c>
      <c r="F417" s="935" t="s">
        <v>222</v>
      </c>
      <c r="G417" s="1295">
        <v>25</v>
      </c>
      <c r="H417" s="935" t="s">
        <v>414</v>
      </c>
      <c r="I417" s="935" t="s">
        <v>415</v>
      </c>
      <c r="J417" s="935">
        <v>39.629153240000001</v>
      </c>
      <c r="K417" s="935">
        <v>-121.9925059</v>
      </c>
      <c r="L417" s="935">
        <v>39.40712284</v>
      </c>
      <c r="M417" s="935">
        <v>-122.00758999999999</v>
      </c>
    </row>
    <row r="418" spans="1:13" x14ac:dyDescent="0.35">
      <c r="A418" s="1296">
        <v>29186</v>
      </c>
      <c r="B418" s="1295" t="s">
        <v>242</v>
      </c>
      <c r="C418" s="1295" t="s">
        <v>196</v>
      </c>
      <c r="D418" s="1295">
        <v>5360</v>
      </c>
      <c r="E418" s="1295" t="s">
        <v>206</v>
      </c>
      <c r="F418" s="935" t="s">
        <v>208</v>
      </c>
      <c r="G418" s="1295">
        <v>8</v>
      </c>
      <c r="H418" s="935" t="s">
        <v>402</v>
      </c>
      <c r="I418" s="935" t="s">
        <v>403</v>
      </c>
      <c r="J418" s="935">
        <v>40.611883210000002</v>
      </c>
      <c r="K418" s="935">
        <v>-122.446135</v>
      </c>
      <c r="L418" s="935">
        <v>40.592799669999998</v>
      </c>
      <c r="M418" s="935">
        <v>-122.3942059</v>
      </c>
    </row>
    <row r="419" spans="1:13" x14ac:dyDescent="0.35">
      <c r="A419" s="1296">
        <v>29186</v>
      </c>
      <c r="B419" s="1295" t="s">
        <v>242</v>
      </c>
      <c r="C419" s="1295" t="s">
        <v>196</v>
      </c>
      <c r="D419" s="1295">
        <v>5360</v>
      </c>
      <c r="E419" s="1295" t="s">
        <v>206</v>
      </c>
      <c r="F419" s="935" t="s">
        <v>209</v>
      </c>
      <c r="G419" s="1295">
        <v>30</v>
      </c>
      <c r="H419" s="935" t="s">
        <v>403</v>
      </c>
      <c r="I419" s="935" t="s">
        <v>404</v>
      </c>
      <c r="J419" s="935">
        <v>40.592799669999998</v>
      </c>
      <c r="K419" s="935">
        <v>-122.3942059</v>
      </c>
      <c r="L419" s="935">
        <v>40.585947769999997</v>
      </c>
      <c r="M419" s="935">
        <v>-122.3683525</v>
      </c>
    </row>
    <row r="420" spans="1:13" x14ac:dyDescent="0.35">
      <c r="A420" s="1296">
        <v>29186</v>
      </c>
      <c r="B420" s="1295" t="s">
        <v>242</v>
      </c>
      <c r="C420" s="1295" t="s">
        <v>196</v>
      </c>
      <c r="D420" s="1295">
        <v>5360</v>
      </c>
      <c r="E420" s="1295" t="s">
        <v>206</v>
      </c>
      <c r="F420" s="935" t="s">
        <v>211</v>
      </c>
      <c r="G420" s="1295">
        <v>72</v>
      </c>
      <c r="H420" s="935" t="s">
        <v>404</v>
      </c>
      <c r="I420" s="935" t="s">
        <v>405</v>
      </c>
      <c r="J420" s="935">
        <v>40.585947769999997</v>
      </c>
      <c r="K420" s="935">
        <v>-122.3683525</v>
      </c>
      <c r="L420" s="935">
        <v>40.472049499999997</v>
      </c>
      <c r="M420" s="935">
        <v>-122.29453460000001</v>
      </c>
    </row>
    <row r="421" spans="1:13" x14ac:dyDescent="0.35">
      <c r="A421" s="1296">
        <v>29186</v>
      </c>
      <c r="B421" s="1295" t="s">
        <v>242</v>
      </c>
      <c r="C421" s="1295" t="s">
        <v>196</v>
      </c>
      <c r="D421" s="1295">
        <v>5360</v>
      </c>
      <c r="E421" s="1295" t="s">
        <v>206</v>
      </c>
      <c r="F421" s="935" t="s">
        <v>212</v>
      </c>
      <c r="G421" s="1295">
        <v>191</v>
      </c>
      <c r="H421" s="935" t="s">
        <v>405</v>
      </c>
      <c r="I421" s="935" t="s">
        <v>406</v>
      </c>
      <c r="J421" s="935">
        <v>40.472049499999997</v>
      </c>
      <c r="K421" s="935">
        <v>-122.29453460000001</v>
      </c>
      <c r="L421" s="935">
        <v>40.417416330000002</v>
      </c>
      <c r="M421" s="935">
        <v>-122.19395729999999</v>
      </c>
    </row>
    <row r="422" spans="1:13" x14ac:dyDescent="0.35">
      <c r="A422" s="1296">
        <v>29186</v>
      </c>
      <c r="B422" s="1295" t="s">
        <v>242</v>
      </c>
      <c r="C422" s="1295" t="s">
        <v>196</v>
      </c>
      <c r="D422" s="1295">
        <v>5360</v>
      </c>
      <c r="E422" s="1295" t="s">
        <v>206</v>
      </c>
      <c r="F422" s="935" t="s">
        <v>213</v>
      </c>
      <c r="G422" s="1295">
        <v>85</v>
      </c>
      <c r="H422" s="935" t="s">
        <v>406</v>
      </c>
      <c r="I422" s="935" t="s">
        <v>407</v>
      </c>
      <c r="J422" s="935">
        <v>40.417416330000002</v>
      </c>
      <c r="K422" s="935">
        <v>-122.19395729999999</v>
      </c>
      <c r="L422" s="935">
        <v>40.355137560000003</v>
      </c>
      <c r="M422" s="935">
        <v>-122.17595660000001</v>
      </c>
    </row>
    <row r="423" spans="1:13" x14ac:dyDescent="0.35">
      <c r="A423" s="1296">
        <v>29186</v>
      </c>
      <c r="B423" s="1295" t="s">
        <v>242</v>
      </c>
      <c r="C423" s="1295" t="s">
        <v>196</v>
      </c>
      <c r="D423" s="1295">
        <v>5360</v>
      </c>
      <c r="E423" s="1295" t="s">
        <v>206</v>
      </c>
      <c r="F423" s="935" t="s">
        <v>214</v>
      </c>
      <c r="G423" s="1295">
        <v>54</v>
      </c>
      <c r="H423" s="935" t="s">
        <v>407</v>
      </c>
      <c r="I423" s="935" t="s">
        <v>408</v>
      </c>
      <c r="J423" s="935">
        <v>40.355137560000003</v>
      </c>
      <c r="K423" s="935">
        <v>-122.17595660000001</v>
      </c>
      <c r="L423" s="935">
        <v>40.316984869999999</v>
      </c>
      <c r="M423" s="935">
        <v>-122.1896581</v>
      </c>
    </row>
    <row r="424" spans="1:13" x14ac:dyDescent="0.35">
      <c r="A424" s="1296">
        <v>29186</v>
      </c>
      <c r="B424" s="1295" t="s">
        <v>242</v>
      </c>
      <c r="C424" s="1295" t="s">
        <v>196</v>
      </c>
      <c r="D424" s="1295">
        <v>5360</v>
      </c>
      <c r="E424" s="1295" t="s">
        <v>206</v>
      </c>
      <c r="F424" s="935" t="s">
        <v>215</v>
      </c>
      <c r="G424" s="1295">
        <v>36</v>
      </c>
      <c r="H424" s="935" t="s">
        <v>408</v>
      </c>
      <c r="I424" s="935" t="s">
        <v>409</v>
      </c>
      <c r="J424" s="935">
        <v>40.316984869999999</v>
      </c>
      <c r="K424" s="935">
        <v>-122.1896581</v>
      </c>
      <c r="L424" s="935">
        <v>40.263968490000003</v>
      </c>
      <c r="M424" s="935">
        <v>-122.2235306</v>
      </c>
    </row>
    <row r="425" spans="1:13" x14ac:dyDescent="0.35">
      <c r="A425" s="1296">
        <v>29186</v>
      </c>
      <c r="B425" s="1295" t="s">
        <v>242</v>
      </c>
      <c r="C425" s="1295" t="s">
        <v>196</v>
      </c>
      <c r="D425" s="1295">
        <v>5360</v>
      </c>
      <c r="E425" s="1295" t="s">
        <v>206</v>
      </c>
      <c r="F425" s="935" t="s">
        <v>216</v>
      </c>
      <c r="G425" s="1295">
        <v>7</v>
      </c>
      <c r="H425" s="935" t="s">
        <v>409</v>
      </c>
      <c r="I425" s="935" t="s">
        <v>410</v>
      </c>
      <c r="J425" s="935">
        <v>40.263968490000003</v>
      </c>
      <c r="K425" s="935">
        <v>-122.2235306</v>
      </c>
      <c r="L425" s="935">
        <v>40.153152210000002</v>
      </c>
      <c r="M425" s="935">
        <v>-122.20237950000001</v>
      </c>
    </row>
    <row r="426" spans="1:13" x14ac:dyDescent="0.35">
      <c r="A426" s="1296">
        <v>29186</v>
      </c>
      <c r="B426" s="1295" t="s">
        <v>242</v>
      </c>
      <c r="C426" s="1295" t="s">
        <v>196</v>
      </c>
      <c r="D426" s="1295">
        <v>5360</v>
      </c>
      <c r="E426" s="1295" t="s">
        <v>206</v>
      </c>
      <c r="F426" s="935" t="s">
        <v>217</v>
      </c>
      <c r="G426" s="1295">
        <v>16</v>
      </c>
      <c r="H426" s="935" t="s">
        <v>410</v>
      </c>
      <c r="I426" s="935" t="s">
        <v>411</v>
      </c>
      <c r="J426" s="935">
        <v>40.153152210000002</v>
      </c>
      <c r="K426" s="935">
        <v>-122.20237950000001</v>
      </c>
      <c r="L426" s="935">
        <v>40.027836569999998</v>
      </c>
      <c r="M426" s="935">
        <v>-122.11920569999999</v>
      </c>
    </row>
    <row r="427" spans="1:13" x14ac:dyDescent="0.35">
      <c r="A427" s="1296">
        <v>29186</v>
      </c>
      <c r="B427" s="1295" t="s">
        <v>242</v>
      </c>
      <c r="C427" s="1295" t="s">
        <v>196</v>
      </c>
      <c r="D427" s="1295">
        <v>5360</v>
      </c>
      <c r="E427" s="1295" t="s">
        <v>206</v>
      </c>
      <c r="F427" s="935" t="s">
        <v>219</v>
      </c>
      <c r="G427" s="1295">
        <v>0</v>
      </c>
      <c r="H427" s="935" t="s">
        <v>411</v>
      </c>
      <c r="I427" s="935" t="s">
        <v>412</v>
      </c>
      <c r="J427" s="935">
        <v>40.027836569999998</v>
      </c>
      <c r="K427" s="935">
        <v>-122.11920569999999</v>
      </c>
      <c r="L427" s="935">
        <v>39.909298579999998</v>
      </c>
      <c r="M427" s="935">
        <v>-122.0918963</v>
      </c>
    </row>
    <row r="428" spans="1:13" x14ac:dyDescent="0.35">
      <c r="A428" s="1296">
        <v>29186</v>
      </c>
      <c r="B428" s="1295" t="s">
        <v>242</v>
      </c>
      <c r="C428" s="1295" t="s">
        <v>196</v>
      </c>
      <c r="D428" s="1295">
        <v>5360</v>
      </c>
      <c r="E428" s="1295" t="s">
        <v>206</v>
      </c>
      <c r="F428" s="935" t="s">
        <v>220</v>
      </c>
      <c r="G428" s="1295">
        <v>0</v>
      </c>
      <c r="H428" s="935" t="s">
        <v>412</v>
      </c>
      <c r="I428" s="935" t="s">
        <v>413</v>
      </c>
      <c r="J428" s="935">
        <v>39.909298579999998</v>
      </c>
      <c r="K428" s="935">
        <v>-122.0918963</v>
      </c>
      <c r="L428" s="935">
        <v>39.751173979999997</v>
      </c>
      <c r="M428" s="935">
        <v>-121.9963235</v>
      </c>
    </row>
    <row r="429" spans="1:13" x14ac:dyDescent="0.35">
      <c r="A429" s="1296">
        <v>29186</v>
      </c>
      <c r="B429" s="1295" t="s">
        <v>242</v>
      </c>
      <c r="C429" s="1295" t="s">
        <v>196</v>
      </c>
      <c r="D429" s="1295">
        <v>5360</v>
      </c>
      <c r="E429" s="1295" t="s">
        <v>206</v>
      </c>
      <c r="F429" s="935" t="s">
        <v>221</v>
      </c>
      <c r="G429" s="1295">
        <v>0</v>
      </c>
      <c r="H429" s="935" t="s">
        <v>413</v>
      </c>
      <c r="I429" s="935" t="s">
        <v>414</v>
      </c>
      <c r="J429" s="935">
        <v>39.751173979999997</v>
      </c>
      <c r="K429" s="935">
        <v>-121.9963235</v>
      </c>
      <c r="L429" s="935">
        <v>39.629153240000001</v>
      </c>
      <c r="M429" s="935">
        <v>-121.9925059</v>
      </c>
    </row>
    <row r="430" spans="1:13" ht="15" thickBot="1" x14ac:dyDescent="0.4">
      <c r="A430" s="1309">
        <v>29186</v>
      </c>
      <c r="B430" s="1313" t="s">
        <v>242</v>
      </c>
      <c r="C430" s="1313" t="s">
        <v>196</v>
      </c>
      <c r="D430" s="1313">
        <v>5360</v>
      </c>
      <c r="E430" s="1313" t="s">
        <v>206</v>
      </c>
      <c r="F430" s="1312" t="s">
        <v>222</v>
      </c>
      <c r="G430" s="1313">
        <v>0</v>
      </c>
      <c r="H430" s="1312" t="s">
        <v>414</v>
      </c>
      <c r="I430" s="1312" t="s">
        <v>415</v>
      </c>
      <c r="J430" s="1312">
        <v>39.629153240000001</v>
      </c>
      <c r="K430" s="1312">
        <v>-121.9925059</v>
      </c>
      <c r="L430" s="1312">
        <v>39.40712284</v>
      </c>
      <c r="M430" s="1312">
        <v>-122.00758999999999</v>
      </c>
    </row>
    <row r="431" spans="1:13" ht="15" thickTop="1" x14ac:dyDescent="0.35">
      <c r="A431" s="1296">
        <v>29514</v>
      </c>
      <c r="B431" s="1295" t="s">
        <v>242</v>
      </c>
      <c r="C431" s="1295" t="s">
        <v>246</v>
      </c>
      <c r="D431" s="1295">
        <v>3860</v>
      </c>
      <c r="E431" s="1295" t="s">
        <v>206</v>
      </c>
      <c r="F431" s="935" t="s">
        <v>208</v>
      </c>
      <c r="G431" s="1295">
        <v>0</v>
      </c>
      <c r="H431" s="935" t="s">
        <v>402</v>
      </c>
      <c r="I431" s="935" t="s">
        <v>403</v>
      </c>
      <c r="J431" s="935">
        <v>40.611883210000002</v>
      </c>
      <c r="K431" s="935">
        <v>-122.446135</v>
      </c>
      <c r="L431" s="935">
        <v>40.592799669999998</v>
      </c>
      <c r="M431" s="935">
        <v>-122.3942059</v>
      </c>
    </row>
    <row r="432" spans="1:13" x14ac:dyDescent="0.35">
      <c r="A432" s="1296">
        <v>29514</v>
      </c>
      <c r="B432" s="1295" t="s">
        <v>242</v>
      </c>
      <c r="C432" s="1295" t="s">
        <v>246</v>
      </c>
      <c r="D432" s="1295">
        <v>3860</v>
      </c>
      <c r="E432" s="1295" t="s">
        <v>206</v>
      </c>
      <c r="F432" s="935" t="s">
        <v>209</v>
      </c>
      <c r="G432" s="1295">
        <v>4</v>
      </c>
      <c r="H432" s="935" t="s">
        <v>403</v>
      </c>
      <c r="I432" s="935" t="s">
        <v>404</v>
      </c>
      <c r="J432" s="935">
        <v>40.592799669999998</v>
      </c>
      <c r="K432" s="935">
        <v>-122.3942059</v>
      </c>
      <c r="L432" s="935">
        <v>40.585947769999997</v>
      </c>
      <c r="M432" s="935">
        <v>-122.3683525</v>
      </c>
    </row>
    <row r="433" spans="1:13" x14ac:dyDescent="0.35">
      <c r="A433" s="1296">
        <v>29514</v>
      </c>
      <c r="B433" s="1295" t="s">
        <v>242</v>
      </c>
      <c r="C433" s="1295" t="s">
        <v>246</v>
      </c>
      <c r="D433" s="1295">
        <v>3860</v>
      </c>
      <c r="E433" s="1295" t="s">
        <v>206</v>
      </c>
      <c r="F433" s="935" t="s">
        <v>211</v>
      </c>
      <c r="G433" s="1295">
        <v>12</v>
      </c>
      <c r="H433" s="935" t="s">
        <v>404</v>
      </c>
      <c r="I433" s="935" t="s">
        <v>405</v>
      </c>
      <c r="J433" s="935">
        <v>40.585947769999997</v>
      </c>
      <c r="K433" s="935">
        <v>-122.3683525</v>
      </c>
      <c r="L433" s="935">
        <v>40.472049499999997</v>
      </c>
      <c r="M433" s="935">
        <v>-122.29453460000001</v>
      </c>
    </row>
    <row r="434" spans="1:13" x14ac:dyDescent="0.35">
      <c r="A434" s="1296">
        <v>29514</v>
      </c>
      <c r="B434" s="1295" t="s">
        <v>242</v>
      </c>
      <c r="C434" s="1295" t="s">
        <v>246</v>
      </c>
      <c r="D434" s="1295">
        <v>3860</v>
      </c>
      <c r="E434" s="1295" t="s">
        <v>206</v>
      </c>
      <c r="F434" s="935" t="s">
        <v>212</v>
      </c>
      <c r="G434" s="1295">
        <v>75</v>
      </c>
      <c r="H434" s="935" t="s">
        <v>405</v>
      </c>
      <c r="I434" s="935" t="s">
        <v>406</v>
      </c>
      <c r="J434" s="935">
        <v>40.472049499999997</v>
      </c>
      <c r="K434" s="935">
        <v>-122.29453460000001</v>
      </c>
      <c r="L434" s="935">
        <v>40.417416330000002</v>
      </c>
      <c r="M434" s="935">
        <v>-122.19395729999999</v>
      </c>
    </row>
    <row r="435" spans="1:13" x14ac:dyDescent="0.35">
      <c r="A435" s="1296">
        <v>29514</v>
      </c>
      <c r="B435" s="1295" t="s">
        <v>242</v>
      </c>
      <c r="C435" s="1295" t="s">
        <v>246</v>
      </c>
      <c r="D435" s="1295">
        <v>3860</v>
      </c>
      <c r="E435" s="1295" t="s">
        <v>206</v>
      </c>
      <c r="F435" s="935" t="s">
        <v>213</v>
      </c>
      <c r="G435" s="1295">
        <v>40</v>
      </c>
      <c r="H435" s="935" t="s">
        <v>406</v>
      </c>
      <c r="I435" s="935" t="s">
        <v>407</v>
      </c>
      <c r="J435" s="935">
        <v>40.417416330000002</v>
      </c>
      <c r="K435" s="935">
        <v>-122.19395729999999</v>
      </c>
      <c r="L435" s="935">
        <v>40.355137560000003</v>
      </c>
      <c r="M435" s="935">
        <v>-122.17595660000001</v>
      </c>
    </row>
    <row r="436" spans="1:13" x14ac:dyDescent="0.35">
      <c r="A436" s="1296">
        <v>29514</v>
      </c>
      <c r="B436" s="1295" t="s">
        <v>242</v>
      </c>
      <c r="C436" s="1295" t="s">
        <v>246</v>
      </c>
      <c r="D436" s="1295">
        <v>3860</v>
      </c>
      <c r="E436" s="1295" t="s">
        <v>206</v>
      </c>
      <c r="F436" s="935" t="s">
        <v>214</v>
      </c>
      <c r="G436" s="1295">
        <v>67</v>
      </c>
      <c r="H436" s="935" t="s">
        <v>407</v>
      </c>
      <c r="I436" s="935" t="s">
        <v>408</v>
      </c>
      <c r="J436" s="935">
        <v>40.355137560000003</v>
      </c>
      <c r="K436" s="935">
        <v>-122.17595660000001</v>
      </c>
      <c r="L436" s="935">
        <v>40.316984869999999</v>
      </c>
      <c r="M436" s="935">
        <v>-122.1896581</v>
      </c>
    </row>
    <row r="437" spans="1:13" x14ac:dyDescent="0.35">
      <c r="A437" s="1296">
        <v>29514</v>
      </c>
      <c r="B437" s="1295" t="s">
        <v>242</v>
      </c>
      <c r="C437" s="1295" t="s">
        <v>246</v>
      </c>
      <c r="D437" s="1295">
        <v>3860</v>
      </c>
      <c r="E437" s="1295" t="s">
        <v>206</v>
      </c>
      <c r="F437" s="935" t="s">
        <v>215</v>
      </c>
      <c r="G437" s="1295">
        <v>68</v>
      </c>
      <c r="H437" s="935" t="s">
        <v>408</v>
      </c>
      <c r="I437" s="935" t="s">
        <v>409</v>
      </c>
      <c r="J437" s="935">
        <v>40.316984869999999</v>
      </c>
      <c r="K437" s="935">
        <v>-122.1896581</v>
      </c>
      <c r="L437" s="935">
        <v>40.263968490000003</v>
      </c>
      <c r="M437" s="935">
        <v>-122.2235306</v>
      </c>
    </row>
    <row r="438" spans="1:13" x14ac:dyDescent="0.35">
      <c r="A438" s="1296">
        <v>29514</v>
      </c>
      <c r="B438" s="1295" t="s">
        <v>242</v>
      </c>
      <c r="C438" s="1295" t="s">
        <v>246</v>
      </c>
      <c r="D438" s="1295">
        <v>3860</v>
      </c>
      <c r="E438" s="1295" t="s">
        <v>206</v>
      </c>
      <c r="F438" s="935" t="s">
        <v>216</v>
      </c>
      <c r="G438" s="1295">
        <v>30</v>
      </c>
      <c r="H438" s="935" t="s">
        <v>409</v>
      </c>
      <c r="I438" s="935" t="s">
        <v>410</v>
      </c>
      <c r="J438" s="935">
        <v>40.263968490000003</v>
      </c>
      <c r="K438" s="935">
        <v>-122.2235306</v>
      </c>
      <c r="L438" s="935">
        <v>40.153152210000002</v>
      </c>
      <c r="M438" s="935">
        <v>-122.20237950000001</v>
      </c>
    </row>
    <row r="439" spans="1:13" x14ac:dyDescent="0.35">
      <c r="A439" s="1296">
        <v>29514</v>
      </c>
      <c r="B439" s="1295" t="s">
        <v>242</v>
      </c>
      <c r="C439" s="1295" t="s">
        <v>246</v>
      </c>
      <c r="D439" s="1295">
        <v>3860</v>
      </c>
      <c r="E439" s="1295" t="s">
        <v>206</v>
      </c>
      <c r="F439" s="935" t="s">
        <v>217</v>
      </c>
      <c r="G439" s="1295">
        <v>192</v>
      </c>
      <c r="H439" s="935" t="s">
        <v>410</v>
      </c>
      <c r="I439" s="935" t="s">
        <v>411</v>
      </c>
      <c r="J439" s="935">
        <v>40.153152210000002</v>
      </c>
      <c r="K439" s="935">
        <v>-122.20237950000001</v>
      </c>
      <c r="L439" s="935">
        <v>40.027836569999998</v>
      </c>
      <c r="M439" s="935">
        <v>-122.11920569999999</v>
      </c>
    </row>
    <row r="440" spans="1:13" x14ac:dyDescent="0.35">
      <c r="A440" s="1296">
        <v>29514</v>
      </c>
      <c r="B440" s="1295" t="s">
        <v>242</v>
      </c>
      <c r="C440" s="1295" t="s">
        <v>246</v>
      </c>
      <c r="D440" s="1295">
        <v>3860</v>
      </c>
      <c r="E440" s="1295" t="s">
        <v>206</v>
      </c>
      <c r="F440" s="935" t="s">
        <v>219</v>
      </c>
      <c r="G440" s="1295">
        <v>46</v>
      </c>
      <c r="H440" s="935" t="s">
        <v>411</v>
      </c>
      <c r="I440" s="935" t="s">
        <v>412</v>
      </c>
      <c r="J440" s="935">
        <v>40.027836569999998</v>
      </c>
      <c r="K440" s="935">
        <v>-122.11920569999999</v>
      </c>
      <c r="L440" s="935">
        <v>39.909298579999998</v>
      </c>
      <c r="M440" s="935">
        <v>-122.0918963</v>
      </c>
    </row>
    <row r="441" spans="1:13" x14ac:dyDescent="0.35">
      <c r="A441" s="1296">
        <v>29514</v>
      </c>
      <c r="B441" s="1295" t="s">
        <v>242</v>
      </c>
      <c r="C441" s="1295" t="s">
        <v>246</v>
      </c>
      <c r="D441" s="1295">
        <v>3860</v>
      </c>
      <c r="E441" s="1295" t="s">
        <v>206</v>
      </c>
      <c r="F441" s="935" t="s">
        <v>220</v>
      </c>
      <c r="G441" s="1295">
        <v>10</v>
      </c>
      <c r="H441" s="935" t="s">
        <v>412</v>
      </c>
      <c r="I441" s="935" t="s">
        <v>413</v>
      </c>
      <c r="J441" s="935">
        <v>39.909298579999998</v>
      </c>
      <c r="K441" s="935">
        <v>-122.0918963</v>
      </c>
      <c r="L441" s="935">
        <v>39.751173979999997</v>
      </c>
      <c r="M441" s="935">
        <v>-121.9963235</v>
      </c>
    </row>
    <row r="442" spans="1:13" x14ac:dyDescent="0.35">
      <c r="A442" s="1296">
        <v>29514</v>
      </c>
      <c r="B442" s="1295" t="s">
        <v>242</v>
      </c>
      <c r="C442" s="1295" t="s">
        <v>246</v>
      </c>
      <c r="D442" s="1295">
        <v>3860</v>
      </c>
      <c r="E442" s="1295" t="s">
        <v>206</v>
      </c>
      <c r="F442" s="935" t="s">
        <v>221</v>
      </c>
      <c r="G442" s="1295">
        <v>0</v>
      </c>
      <c r="H442" s="935" t="s">
        <v>413</v>
      </c>
      <c r="I442" s="935" t="s">
        <v>414</v>
      </c>
      <c r="J442" s="935">
        <v>39.751173979999997</v>
      </c>
      <c r="K442" s="935">
        <v>-121.9963235</v>
      </c>
      <c r="L442" s="935">
        <v>39.629153240000001</v>
      </c>
      <c r="M442" s="935">
        <v>-121.9925059</v>
      </c>
    </row>
    <row r="443" spans="1:13" x14ac:dyDescent="0.35">
      <c r="A443" s="1296">
        <v>29514</v>
      </c>
      <c r="B443" s="1295" t="s">
        <v>242</v>
      </c>
      <c r="C443" s="1295" t="s">
        <v>246</v>
      </c>
      <c r="D443" s="1295">
        <v>3860</v>
      </c>
      <c r="E443" s="1295" t="s">
        <v>206</v>
      </c>
      <c r="F443" s="935" t="s">
        <v>222</v>
      </c>
      <c r="G443" s="1295">
        <v>0</v>
      </c>
      <c r="H443" s="935" t="s">
        <v>414</v>
      </c>
      <c r="I443" s="935" t="s">
        <v>415</v>
      </c>
      <c r="J443" s="935">
        <v>39.629153240000001</v>
      </c>
      <c r="K443" s="935">
        <v>-121.9925059</v>
      </c>
      <c r="L443" s="935">
        <v>39.40712284</v>
      </c>
      <c r="M443" s="935">
        <v>-122.00758999999999</v>
      </c>
    </row>
    <row r="444" spans="1:13" x14ac:dyDescent="0.35">
      <c r="A444" s="1296">
        <v>29525</v>
      </c>
      <c r="B444" s="1295" t="s">
        <v>242</v>
      </c>
      <c r="C444" s="1295" t="s">
        <v>246</v>
      </c>
      <c r="D444" s="1295">
        <v>3920</v>
      </c>
      <c r="E444" s="1295" t="s">
        <v>206</v>
      </c>
      <c r="F444" s="935" t="s">
        <v>208</v>
      </c>
      <c r="G444" s="1295">
        <v>11</v>
      </c>
      <c r="H444" s="935" t="s">
        <v>402</v>
      </c>
      <c r="I444" s="935" t="s">
        <v>403</v>
      </c>
      <c r="J444" s="935">
        <v>40.611883210000002</v>
      </c>
      <c r="K444" s="935">
        <v>-122.446135</v>
      </c>
      <c r="L444" s="935">
        <v>40.592799669999998</v>
      </c>
      <c r="M444" s="935">
        <v>-122.3942059</v>
      </c>
    </row>
    <row r="445" spans="1:13" x14ac:dyDescent="0.35">
      <c r="A445" s="1296">
        <v>29525</v>
      </c>
      <c r="B445" s="1295" t="s">
        <v>242</v>
      </c>
      <c r="C445" s="1295" t="s">
        <v>246</v>
      </c>
      <c r="D445" s="1295">
        <v>3920</v>
      </c>
      <c r="E445" s="1295" t="s">
        <v>206</v>
      </c>
      <c r="F445" s="935" t="s">
        <v>209</v>
      </c>
      <c r="G445" s="1295">
        <v>24</v>
      </c>
      <c r="H445" s="935" t="s">
        <v>403</v>
      </c>
      <c r="I445" s="935" t="s">
        <v>404</v>
      </c>
      <c r="J445" s="935">
        <v>40.592799669999998</v>
      </c>
      <c r="K445" s="935">
        <v>-122.3942059</v>
      </c>
      <c r="L445" s="935">
        <v>40.585947769999997</v>
      </c>
      <c r="M445" s="935">
        <v>-122.3683525</v>
      </c>
    </row>
    <row r="446" spans="1:13" x14ac:dyDescent="0.35">
      <c r="A446" s="1296">
        <v>29525</v>
      </c>
      <c r="B446" s="1295" t="s">
        <v>242</v>
      </c>
      <c r="C446" s="1295" t="s">
        <v>246</v>
      </c>
      <c r="D446" s="1295">
        <v>3920</v>
      </c>
      <c r="E446" s="1295" t="s">
        <v>206</v>
      </c>
      <c r="F446" s="935" t="s">
        <v>211</v>
      </c>
      <c r="G446" s="1295">
        <v>37</v>
      </c>
      <c r="H446" s="935" t="s">
        <v>404</v>
      </c>
      <c r="I446" s="935" t="s">
        <v>405</v>
      </c>
      <c r="J446" s="935">
        <v>40.585947769999997</v>
      </c>
      <c r="K446" s="935">
        <v>-122.3683525</v>
      </c>
      <c r="L446" s="935">
        <v>40.472049499999997</v>
      </c>
      <c r="M446" s="935">
        <v>-122.29453460000001</v>
      </c>
    </row>
    <row r="447" spans="1:13" x14ac:dyDescent="0.35">
      <c r="A447" s="1296">
        <v>29525</v>
      </c>
      <c r="B447" s="1295" t="s">
        <v>242</v>
      </c>
      <c r="C447" s="1295" t="s">
        <v>246</v>
      </c>
      <c r="D447" s="1295">
        <v>3920</v>
      </c>
      <c r="E447" s="1295" t="s">
        <v>206</v>
      </c>
      <c r="F447" s="935" t="s">
        <v>212</v>
      </c>
      <c r="G447" s="1295">
        <v>94</v>
      </c>
      <c r="H447" s="935" t="s">
        <v>405</v>
      </c>
      <c r="I447" s="935" t="s">
        <v>406</v>
      </c>
      <c r="J447" s="935">
        <v>40.472049499999997</v>
      </c>
      <c r="K447" s="935">
        <v>-122.29453460000001</v>
      </c>
      <c r="L447" s="935">
        <v>40.417416330000002</v>
      </c>
      <c r="M447" s="935">
        <v>-122.19395729999999</v>
      </c>
    </row>
    <row r="448" spans="1:13" x14ac:dyDescent="0.35">
      <c r="A448" s="1296">
        <v>29525</v>
      </c>
      <c r="B448" s="1295" t="s">
        <v>242</v>
      </c>
      <c r="C448" s="1295" t="s">
        <v>246</v>
      </c>
      <c r="D448" s="1295">
        <v>3920</v>
      </c>
      <c r="E448" s="1295" t="s">
        <v>206</v>
      </c>
      <c r="F448" s="935" t="s">
        <v>213</v>
      </c>
      <c r="G448" s="1295">
        <v>73</v>
      </c>
      <c r="H448" s="935" t="s">
        <v>406</v>
      </c>
      <c r="I448" s="935" t="s">
        <v>407</v>
      </c>
      <c r="J448" s="935">
        <v>40.417416330000002</v>
      </c>
      <c r="K448" s="935">
        <v>-122.19395729999999</v>
      </c>
      <c r="L448" s="935">
        <v>40.355137560000003</v>
      </c>
      <c r="M448" s="935">
        <v>-122.17595660000001</v>
      </c>
    </row>
    <row r="449" spans="1:13" x14ac:dyDescent="0.35">
      <c r="A449" s="1296">
        <v>29525</v>
      </c>
      <c r="B449" s="1295" t="s">
        <v>242</v>
      </c>
      <c r="C449" s="1295" t="s">
        <v>246</v>
      </c>
      <c r="D449" s="1295">
        <v>3920</v>
      </c>
      <c r="E449" s="1295" t="s">
        <v>206</v>
      </c>
      <c r="F449" s="935" t="s">
        <v>214</v>
      </c>
      <c r="G449" s="1295">
        <v>144</v>
      </c>
      <c r="H449" s="935" t="s">
        <v>407</v>
      </c>
      <c r="I449" s="935" t="s">
        <v>408</v>
      </c>
      <c r="J449" s="935">
        <v>40.355137560000003</v>
      </c>
      <c r="K449" s="935">
        <v>-122.17595660000001</v>
      </c>
      <c r="L449" s="935">
        <v>40.316984869999999</v>
      </c>
      <c r="M449" s="935">
        <v>-122.1896581</v>
      </c>
    </row>
    <row r="450" spans="1:13" x14ac:dyDescent="0.35">
      <c r="A450" s="1296">
        <v>29525</v>
      </c>
      <c r="B450" s="1295" t="s">
        <v>242</v>
      </c>
      <c r="C450" s="1295" t="s">
        <v>246</v>
      </c>
      <c r="D450" s="1295">
        <v>3920</v>
      </c>
      <c r="E450" s="1295" t="s">
        <v>206</v>
      </c>
      <c r="F450" s="935" t="s">
        <v>215</v>
      </c>
      <c r="G450" s="1295">
        <v>84</v>
      </c>
      <c r="H450" s="935" t="s">
        <v>408</v>
      </c>
      <c r="I450" s="935" t="s">
        <v>409</v>
      </c>
      <c r="J450" s="935">
        <v>40.316984869999999</v>
      </c>
      <c r="K450" s="935">
        <v>-122.1896581</v>
      </c>
      <c r="L450" s="935">
        <v>40.263968490000003</v>
      </c>
      <c r="M450" s="935">
        <v>-122.2235306</v>
      </c>
    </row>
    <row r="451" spans="1:13" x14ac:dyDescent="0.35">
      <c r="A451" s="1296">
        <v>29525</v>
      </c>
      <c r="B451" s="1295" t="s">
        <v>242</v>
      </c>
      <c r="C451" s="1295" t="s">
        <v>246</v>
      </c>
      <c r="D451" s="1295">
        <v>3920</v>
      </c>
      <c r="E451" s="1295" t="s">
        <v>206</v>
      </c>
      <c r="F451" s="935" t="s">
        <v>216</v>
      </c>
      <c r="G451" s="1295">
        <v>12</v>
      </c>
      <c r="H451" s="935" t="s">
        <v>409</v>
      </c>
      <c r="I451" s="935" t="s">
        <v>410</v>
      </c>
      <c r="J451" s="935">
        <v>40.263968490000003</v>
      </c>
      <c r="K451" s="935">
        <v>-122.2235306</v>
      </c>
      <c r="L451" s="935">
        <v>40.153152210000002</v>
      </c>
      <c r="M451" s="935">
        <v>-122.20237950000001</v>
      </c>
    </row>
    <row r="452" spans="1:13" x14ac:dyDescent="0.35">
      <c r="A452" s="1296">
        <v>29525</v>
      </c>
      <c r="B452" s="1295" t="s">
        <v>242</v>
      </c>
      <c r="C452" s="1295" t="s">
        <v>246</v>
      </c>
      <c r="D452" s="1295">
        <v>3920</v>
      </c>
      <c r="E452" s="1295" t="s">
        <v>206</v>
      </c>
      <c r="F452" s="935" t="s">
        <v>217</v>
      </c>
      <c r="G452" s="1295">
        <v>257</v>
      </c>
      <c r="H452" s="935" t="s">
        <v>410</v>
      </c>
      <c r="I452" s="935" t="s">
        <v>411</v>
      </c>
      <c r="J452" s="935">
        <v>40.153152210000002</v>
      </c>
      <c r="K452" s="935">
        <v>-122.20237950000001</v>
      </c>
      <c r="L452" s="935">
        <v>40.027836569999998</v>
      </c>
      <c r="M452" s="935">
        <v>-122.11920569999999</v>
      </c>
    </row>
    <row r="453" spans="1:13" x14ac:dyDescent="0.35">
      <c r="A453" s="1296">
        <v>29525</v>
      </c>
      <c r="B453" s="1295" t="s">
        <v>242</v>
      </c>
      <c r="C453" s="1295" t="s">
        <v>246</v>
      </c>
      <c r="D453" s="1295">
        <v>3920</v>
      </c>
      <c r="E453" s="1295" t="s">
        <v>206</v>
      </c>
      <c r="F453" s="935" t="s">
        <v>219</v>
      </c>
      <c r="G453" s="1295">
        <v>145</v>
      </c>
      <c r="H453" s="935" t="s">
        <v>411</v>
      </c>
      <c r="I453" s="935" t="s">
        <v>412</v>
      </c>
      <c r="J453" s="935">
        <v>40.027836569999998</v>
      </c>
      <c r="K453" s="935">
        <v>-122.11920569999999</v>
      </c>
      <c r="L453" s="935">
        <v>39.909298579999998</v>
      </c>
      <c r="M453" s="935">
        <v>-122.0918963</v>
      </c>
    </row>
    <row r="454" spans="1:13" x14ac:dyDescent="0.35">
      <c r="A454" s="1296">
        <v>29525</v>
      </c>
      <c r="B454" s="1295" t="s">
        <v>242</v>
      </c>
      <c r="C454" s="1295" t="s">
        <v>246</v>
      </c>
      <c r="D454" s="1295">
        <v>3920</v>
      </c>
      <c r="E454" s="1295" t="s">
        <v>206</v>
      </c>
      <c r="F454" s="935" t="s">
        <v>220</v>
      </c>
      <c r="G454" s="1295">
        <v>53</v>
      </c>
      <c r="H454" s="935" t="s">
        <v>412</v>
      </c>
      <c r="I454" s="935" t="s">
        <v>413</v>
      </c>
      <c r="J454" s="935">
        <v>39.909298579999998</v>
      </c>
      <c r="K454" s="935">
        <v>-122.0918963</v>
      </c>
      <c r="L454" s="935">
        <v>39.751173979999997</v>
      </c>
      <c r="M454" s="935">
        <v>-121.9963235</v>
      </c>
    </row>
    <row r="455" spans="1:13" x14ac:dyDescent="0.35">
      <c r="A455" s="1296">
        <v>29525</v>
      </c>
      <c r="B455" s="1295" t="s">
        <v>242</v>
      </c>
      <c r="C455" s="1295" t="s">
        <v>246</v>
      </c>
      <c r="D455" s="1295">
        <v>3920</v>
      </c>
      <c r="E455" s="1295" t="s">
        <v>206</v>
      </c>
      <c r="F455" s="935" t="s">
        <v>221</v>
      </c>
      <c r="G455" s="1295">
        <v>9</v>
      </c>
      <c r="H455" s="935" t="s">
        <v>413</v>
      </c>
      <c r="I455" s="935" t="s">
        <v>414</v>
      </c>
      <c r="J455" s="935">
        <v>39.751173979999997</v>
      </c>
      <c r="K455" s="935">
        <v>-121.9963235</v>
      </c>
      <c r="L455" s="935">
        <v>39.629153240000001</v>
      </c>
      <c r="M455" s="935">
        <v>-121.9925059</v>
      </c>
    </row>
    <row r="456" spans="1:13" x14ac:dyDescent="0.35">
      <c r="A456" s="1296">
        <v>29525</v>
      </c>
      <c r="B456" s="1295" t="s">
        <v>242</v>
      </c>
      <c r="C456" s="1295" t="s">
        <v>246</v>
      </c>
      <c r="D456" s="1295">
        <v>3920</v>
      </c>
      <c r="E456" s="1295" t="s">
        <v>206</v>
      </c>
      <c r="F456" s="935" t="s">
        <v>222</v>
      </c>
      <c r="G456" s="1295">
        <v>5</v>
      </c>
      <c r="H456" s="935" t="s">
        <v>414</v>
      </c>
      <c r="I456" s="935" t="s">
        <v>415</v>
      </c>
      <c r="J456" s="935">
        <v>39.629153240000001</v>
      </c>
      <c r="K456" s="935">
        <v>-121.9925059</v>
      </c>
      <c r="L456" s="935">
        <v>39.40712284</v>
      </c>
      <c r="M456" s="935">
        <v>-122.00758999999999</v>
      </c>
    </row>
    <row r="457" spans="1:13" x14ac:dyDescent="0.35">
      <c r="A457" s="1296">
        <v>29537</v>
      </c>
      <c r="B457" s="1295" t="s">
        <v>242</v>
      </c>
      <c r="C457" s="1295" t="s">
        <v>246</v>
      </c>
      <c r="D457" s="1295">
        <v>5850</v>
      </c>
      <c r="E457" s="1295" t="s">
        <v>206</v>
      </c>
      <c r="F457" s="935" t="s">
        <v>208</v>
      </c>
      <c r="G457" s="1295">
        <v>56</v>
      </c>
      <c r="H457" s="935" t="s">
        <v>402</v>
      </c>
      <c r="I457" s="935" t="s">
        <v>403</v>
      </c>
      <c r="J457" s="935">
        <v>40.611883210000002</v>
      </c>
      <c r="K457" s="935">
        <v>-122.446135</v>
      </c>
      <c r="L457" s="935">
        <v>40.592799669999998</v>
      </c>
      <c r="M457" s="935">
        <v>-122.3942059</v>
      </c>
    </row>
    <row r="458" spans="1:13" x14ac:dyDescent="0.35">
      <c r="A458" s="1296">
        <v>29537</v>
      </c>
      <c r="B458" s="1295" t="s">
        <v>242</v>
      </c>
      <c r="C458" s="1295" t="s">
        <v>246</v>
      </c>
      <c r="D458" s="1295">
        <v>5850</v>
      </c>
      <c r="E458" s="1295" t="s">
        <v>206</v>
      </c>
      <c r="F458" s="935" t="s">
        <v>209</v>
      </c>
      <c r="G458" s="1295">
        <v>18</v>
      </c>
      <c r="H458" s="935" t="s">
        <v>403</v>
      </c>
      <c r="I458" s="935" t="s">
        <v>404</v>
      </c>
      <c r="J458" s="935">
        <v>40.592799669999998</v>
      </c>
      <c r="K458" s="935">
        <v>-122.3942059</v>
      </c>
      <c r="L458" s="935">
        <v>40.585947769999997</v>
      </c>
      <c r="M458" s="935">
        <v>-122.3683525</v>
      </c>
    </row>
    <row r="459" spans="1:13" x14ac:dyDescent="0.35">
      <c r="A459" s="1296">
        <v>29537</v>
      </c>
      <c r="B459" s="1295" t="s">
        <v>242</v>
      </c>
      <c r="C459" s="1295" t="s">
        <v>246</v>
      </c>
      <c r="D459" s="1295">
        <v>5850</v>
      </c>
      <c r="E459" s="1295" t="s">
        <v>206</v>
      </c>
      <c r="F459" s="935" t="s">
        <v>211</v>
      </c>
      <c r="G459" s="1295">
        <v>79</v>
      </c>
      <c r="H459" s="935" t="s">
        <v>404</v>
      </c>
      <c r="I459" s="935" t="s">
        <v>405</v>
      </c>
      <c r="J459" s="935">
        <v>40.585947769999997</v>
      </c>
      <c r="K459" s="935">
        <v>-122.3683525</v>
      </c>
      <c r="L459" s="935">
        <v>40.472049499999997</v>
      </c>
      <c r="M459" s="935">
        <v>-122.29453460000001</v>
      </c>
    </row>
    <row r="460" spans="1:13" x14ac:dyDescent="0.35">
      <c r="A460" s="1296">
        <v>29537</v>
      </c>
      <c r="B460" s="1295" t="s">
        <v>242</v>
      </c>
      <c r="C460" s="1295" t="s">
        <v>246</v>
      </c>
      <c r="D460" s="1295">
        <v>5850</v>
      </c>
      <c r="E460" s="1295" t="s">
        <v>206</v>
      </c>
      <c r="F460" s="935" t="s">
        <v>212</v>
      </c>
      <c r="G460" s="1295">
        <v>146</v>
      </c>
      <c r="H460" s="935" t="s">
        <v>405</v>
      </c>
      <c r="I460" s="935" t="s">
        <v>406</v>
      </c>
      <c r="J460" s="935">
        <v>40.472049499999997</v>
      </c>
      <c r="K460" s="935">
        <v>-122.29453460000001</v>
      </c>
      <c r="L460" s="935">
        <v>40.417416330000002</v>
      </c>
      <c r="M460" s="935">
        <v>-122.19395729999999</v>
      </c>
    </row>
    <row r="461" spans="1:13" x14ac:dyDescent="0.35">
      <c r="A461" s="1296">
        <v>29537</v>
      </c>
      <c r="B461" s="1295" t="s">
        <v>242</v>
      </c>
      <c r="C461" s="1295" t="s">
        <v>246</v>
      </c>
      <c r="D461" s="1295">
        <v>5850</v>
      </c>
      <c r="E461" s="1295" t="s">
        <v>206</v>
      </c>
      <c r="F461" s="935" t="s">
        <v>213</v>
      </c>
      <c r="G461" s="1295">
        <v>115</v>
      </c>
      <c r="H461" s="935" t="s">
        <v>406</v>
      </c>
      <c r="I461" s="935" t="s">
        <v>407</v>
      </c>
      <c r="J461" s="935">
        <v>40.417416330000002</v>
      </c>
      <c r="K461" s="935">
        <v>-122.19395729999999</v>
      </c>
      <c r="L461" s="935">
        <v>40.355137560000003</v>
      </c>
      <c r="M461" s="935">
        <v>-122.17595660000001</v>
      </c>
    </row>
    <row r="462" spans="1:13" x14ac:dyDescent="0.35">
      <c r="A462" s="1296">
        <v>29537</v>
      </c>
      <c r="B462" s="1295" t="s">
        <v>242</v>
      </c>
      <c r="C462" s="1295" t="s">
        <v>246</v>
      </c>
      <c r="D462" s="1295">
        <v>5850</v>
      </c>
      <c r="E462" s="1295" t="s">
        <v>206</v>
      </c>
      <c r="F462" s="935" t="s">
        <v>214</v>
      </c>
      <c r="G462" s="1295">
        <v>143</v>
      </c>
      <c r="H462" s="935" t="s">
        <v>407</v>
      </c>
      <c r="I462" s="935" t="s">
        <v>408</v>
      </c>
      <c r="J462" s="935">
        <v>40.355137560000003</v>
      </c>
      <c r="K462" s="935">
        <v>-122.17595660000001</v>
      </c>
      <c r="L462" s="935">
        <v>40.316984869999999</v>
      </c>
      <c r="M462" s="935">
        <v>-122.1896581</v>
      </c>
    </row>
    <row r="463" spans="1:13" x14ac:dyDescent="0.35">
      <c r="A463" s="1296">
        <v>29537</v>
      </c>
      <c r="B463" s="1295" t="s">
        <v>242</v>
      </c>
      <c r="C463" s="1295" t="s">
        <v>246</v>
      </c>
      <c r="D463" s="1295">
        <v>5850</v>
      </c>
      <c r="E463" s="1295" t="s">
        <v>206</v>
      </c>
      <c r="F463" s="935" t="s">
        <v>215</v>
      </c>
      <c r="G463" s="1295">
        <v>112</v>
      </c>
      <c r="H463" s="935" t="s">
        <v>408</v>
      </c>
      <c r="I463" s="935" t="s">
        <v>409</v>
      </c>
      <c r="J463" s="935">
        <v>40.316984869999999</v>
      </c>
      <c r="K463" s="935">
        <v>-122.1896581</v>
      </c>
      <c r="L463" s="935">
        <v>40.263968490000003</v>
      </c>
      <c r="M463" s="935">
        <v>-122.2235306</v>
      </c>
    </row>
    <row r="464" spans="1:13" x14ac:dyDescent="0.35">
      <c r="A464" s="1296">
        <v>29537</v>
      </c>
      <c r="B464" s="1295" t="s">
        <v>242</v>
      </c>
      <c r="C464" s="1295" t="s">
        <v>246</v>
      </c>
      <c r="D464" s="1295">
        <v>5850</v>
      </c>
      <c r="E464" s="1295" t="s">
        <v>206</v>
      </c>
      <c r="F464" s="935" t="s">
        <v>216</v>
      </c>
      <c r="G464" s="1295">
        <v>21</v>
      </c>
      <c r="H464" s="935" t="s">
        <v>409</v>
      </c>
      <c r="I464" s="935" t="s">
        <v>410</v>
      </c>
      <c r="J464" s="935">
        <v>40.263968490000003</v>
      </c>
      <c r="K464" s="935">
        <v>-122.2235306</v>
      </c>
      <c r="L464" s="935">
        <v>40.153152210000002</v>
      </c>
      <c r="M464" s="935">
        <v>-122.20237950000001</v>
      </c>
    </row>
    <row r="465" spans="1:13" x14ac:dyDescent="0.35">
      <c r="A465" s="1296">
        <v>29537</v>
      </c>
      <c r="B465" s="1295" t="s">
        <v>242</v>
      </c>
      <c r="C465" s="1295" t="s">
        <v>246</v>
      </c>
      <c r="D465" s="1295">
        <v>5850</v>
      </c>
      <c r="E465" s="1295" t="s">
        <v>206</v>
      </c>
      <c r="F465" s="935" t="s">
        <v>217</v>
      </c>
      <c r="G465" s="1295">
        <v>443</v>
      </c>
      <c r="H465" s="935" t="s">
        <v>410</v>
      </c>
      <c r="I465" s="935" t="s">
        <v>411</v>
      </c>
      <c r="J465" s="935">
        <v>40.153152210000002</v>
      </c>
      <c r="K465" s="935">
        <v>-122.20237950000001</v>
      </c>
      <c r="L465" s="935">
        <v>40.027836569999998</v>
      </c>
      <c r="M465" s="935">
        <v>-122.11920569999999</v>
      </c>
    </row>
    <row r="466" spans="1:13" x14ac:dyDescent="0.35">
      <c r="A466" s="1296">
        <v>29537</v>
      </c>
      <c r="B466" s="1295" t="s">
        <v>242</v>
      </c>
      <c r="C466" s="1295" t="s">
        <v>246</v>
      </c>
      <c r="D466" s="1295">
        <v>5850</v>
      </c>
      <c r="E466" s="1295" t="s">
        <v>206</v>
      </c>
      <c r="F466" s="935" t="s">
        <v>219</v>
      </c>
      <c r="G466" s="1295">
        <v>214</v>
      </c>
      <c r="H466" s="935" t="s">
        <v>411</v>
      </c>
      <c r="I466" s="935" t="s">
        <v>412</v>
      </c>
      <c r="J466" s="935">
        <v>40.027836569999998</v>
      </c>
      <c r="K466" s="935">
        <v>-122.11920569999999</v>
      </c>
      <c r="L466" s="935">
        <v>39.909298579999998</v>
      </c>
      <c r="M466" s="935">
        <v>-122.0918963</v>
      </c>
    </row>
    <row r="467" spans="1:13" x14ac:dyDescent="0.35">
      <c r="A467" s="1296">
        <v>29537</v>
      </c>
      <c r="B467" s="1295" t="s">
        <v>242</v>
      </c>
      <c r="C467" s="1295" t="s">
        <v>246</v>
      </c>
      <c r="D467" s="1295">
        <v>5850</v>
      </c>
      <c r="E467" s="1295" t="s">
        <v>206</v>
      </c>
      <c r="F467" s="935" t="s">
        <v>220</v>
      </c>
      <c r="G467" s="1295">
        <v>69</v>
      </c>
      <c r="H467" s="935" t="s">
        <v>412</v>
      </c>
      <c r="I467" s="935" t="s">
        <v>413</v>
      </c>
      <c r="J467" s="935">
        <v>39.909298579999998</v>
      </c>
      <c r="K467" s="935">
        <v>-122.0918963</v>
      </c>
      <c r="L467" s="935">
        <v>39.751173979999997</v>
      </c>
      <c r="M467" s="935">
        <v>-121.9963235</v>
      </c>
    </row>
    <row r="468" spans="1:13" x14ac:dyDescent="0.35">
      <c r="A468" s="1296">
        <v>29537</v>
      </c>
      <c r="B468" s="1295" t="s">
        <v>242</v>
      </c>
      <c r="C468" s="1295" t="s">
        <v>246</v>
      </c>
      <c r="D468" s="1295">
        <v>5850</v>
      </c>
      <c r="E468" s="1295" t="s">
        <v>206</v>
      </c>
      <c r="F468" s="935" t="s">
        <v>221</v>
      </c>
      <c r="G468" s="1295">
        <v>4</v>
      </c>
      <c r="H468" s="935" t="s">
        <v>413</v>
      </c>
      <c r="I468" s="935" t="s">
        <v>414</v>
      </c>
      <c r="J468" s="935">
        <v>39.751173979999997</v>
      </c>
      <c r="K468" s="935">
        <v>-121.9963235</v>
      </c>
      <c r="L468" s="935">
        <v>39.629153240000001</v>
      </c>
      <c r="M468" s="935">
        <v>-121.9925059</v>
      </c>
    </row>
    <row r="469" spans="1:13" x14ac:dyDescent="0.35">
      <c r="A469" s="1296">
        <v>29537</v>
      </c>
      <c r="B469" s="1295" t="s">
        <v>242</v>
      </c>
      <c r="C469" s="1295" t="s">
        <v>246</v>
      </c>
      <c r="D469" s="1295">
        <v>5850</v>
      </c>
      <c r="E469" s="1295" t="s">
        <v>206</v>
      </c>
      <c r="F469" s="935" t="s">
        <v>222</v>
      </c>
      <c r="G469" s="1295">
        <v>4</v>
      </c>
      <c r="H469" s="935" t="s">
        <v>414</v>
      </c>
      <c r="I469" s="935" t="s">
        <v>415</v>
      </c>
      <c r="J469" s="935">
        <v>39.629153240000001</v>
      </c>
      <c r="K469" s="935">
        <v>-121.9925059</v>
      </c>
      <c r="L469" s="935">
        <v>39.40712284</v>
      </c>
      <c r="M469" s="935">
        <v>-122.00758999999999</v>
      </c>
    </row>
    <row r="470" spans="1:13" x14ac:dyDescent="0.35">
      <c r="A470" s="1296">
        <v>29551</v>
      </c>
      <c r="B470" s="1295" t="s">
        <v>242</v>
      </c>
      <c r="C470" s="1295" t="s">
        <v>246</v>
      </c>
      <c r="D470" s="1295">
        <v>5890</v>
      </c>
      <c r="E470" s="1295" t="s">
        <v>206</v>
      </c>
      <c r="F470" s="935" t="s">
        <v>208</v>
      </c>
      <c r="G470" s="1295">
        <v>78</v>
      </c>
      <c r="H470" s="935" t="s">
        <v>402</v>
      </c>
      <c r="I470" s="935" t="s">
        <v>403</v>
      </c>
      <c r="J470" s="935">
        <v>40.611883210000002</v>
      </c>
      <c r="K470" s="935">
        <v>-122.446135</v>
      </c>
      <c r="L470" s="935">
        <v>40.592799669999998</v>
      </c>
      <c r="M470" s="935">
        <v>-122.3942059</v>
      </c>
    </row>
    <row r="471" spans="1:13" x14ac:dyDescent="0.35">
      <c r="A471" s="1296">
        <v>29551</v>
      </c>
      <c r="B471" s="1295" t="s">
        <v>242</v>
      </c>
      <c r="C471" s="1295" t="s">
        <v>246</v>
      </c>
      <c r="D471" s="1295">
        <v>5890</v>
      </c>
      <c r="E471" s="1295" t="s">
        <v>206</v>
      </c>
      <c r="F471" s="935" t="s">
        <v>209</v>
      </c>
      <c r="G471" s="1295">
        <v>20</v>
      </c>
      <c r="H471" s="935" t="s">
        <v>403</v>
      </c>
      <c r="I471" s="935" t="s">
        <v>404</v>
      </c>
      <c r="J471" s="935">
        <v>40.592799669999998</v>
      </c>
      <c r="K471" s="935">
        <v>-122.3942059</v>
      </c>
      <c r="L471" s="935">
        <v>40.585947769999997</v>
      </c>
      <c r="M471" s="935">
        <v>-122.3683525</v>
      </c>
    </row>
    <row r="472" spans="1:13" x14ac:dyDescent="0.35">
      <c r="A472" s="1296">
        <v>29551</v>
      </c>
      <c r="B472" s="1295" t="s">
        <v>242</v>
      </c>
      <c r="C472" s="1295" t="s">
        <v>246</v>
      </c>
      <c r="D472" s="1295">
        <v>5890</v>
      </c>
      <c r="E472" s="1295" t="s">
        <v>206</v>
      </c>
      <c r="F472" s="935" t="s">
        <v>211</v>
      </c>
      <c r="G472" s="1295">
        <v>24</v>
      </c>
      <c r="H472" s="935" t="s">
        <v>404</v>
      </c>
      <c r="I472" s="935" t="s">
        <v>405</v>
      </c>
      <c r="J472" s="935">
        <v>40.585947769999997</v>
      </c>
      <c r="K472" s="935">
        <v>-122.3683525</v>
      </c>
      <c r="L472" s="935">
        <v>40.472049499999997</v>
      </c>
      <c r="M472" s="935">
        <v>-122.29453460000001</v>
      </c>
    </row>
    <row r="473" spans="1:13" x14ac:dyDescent="0.35">
      <c r="A473" s="1296">
        <v>29551</v>
      </c>
      <c r="B473" s="1295" t="s">
        <v>242</v>
      </c>
      <c r="C473" s="1295" t="s">
        <v>246</v>
      </c>
      <c r="D473" s="1295">
        <v>5890</v>
      </c>
      <c r="E473" s="1295" t="s">
        <v>206</v>
      </c>
      <c r="F473" s="935" t="s">
        <v>212</v>
      </c>
      <c r="G473" s="1295">
        <v>102</v>
      </c>
      <c r="H473" s="935" t="s">
        <v>405</v>
      </c>
      <c r="I473" s="935" t="s">
        <v>406</v>
      </c>
      <c r="J473" s="935">
        <v>40.472049499999997</v>
      </c>
      <c r="K473" s="935">
        <v>-122.29453460000001</v>
      </c>
      <c r="L473" s="935">
        <v>40.417416330000002</v>
      </c>
      <c r="M473" s="935">
        <v>-122.19395729999999</v>
      </c>
    </row>
    <row r="474" spans="1:13" x14ac:dyDescent="0.35">
      <c r="A474" s="1296">
        <v>29551</v>
      </c>
      <c r="B474" s="1295" t="s">
        <v>242</v>
      </c>
      <c r="C474" s="1295" t="s">
        <v>246</v>
      </c>
      <c r="D474" s="1295">
        <v>5890</v>
      </c>
      <c r="E474" s="1295" t="s">
        <v>206</v>
      </c>
      <c r="F474" s="935" t="s">
        <v>213</v>
      </c>
      <c r="G474" s="1295">
        <v>56</v>
      </c>
      <c r="H474" s="935" t="s">
        <v>406</v>
      </c>
      <c r="I474" s="935" t="s">
        <v>407</v>
      </c>
      <c r="J474" s="935">
        <v>40.417416330000002</v>
      </c>
      <c r="K474" s="935">
        <v>-122.19395729999999</v>
      </c>
      <c r="L474" s="935">
        <v>40.355137560000003</v>
      </c>
      <c r="M474" s="935">
        <v>-122.17595660000001</v>
      </c>
    </row>
    <row r="475" spans="1:13" x14ac:dyDescent="0.35">
      <c r="A475" s="1296">
        <v>29551</v>
      </c>
      <c r="B475" s="1295" t="s">
        <v>242</v>
      </c>
      <c r="C475" s="1295" t="s">
        <v>246</v>
      </c>
      <c r="D475" s="1295">
        <v>5890</v>
      </c>
      <c r="E475" s="1295" t="s">
        <v>206</v>
      </c>
      <c r="F475" s="935" t="s">
        <v>214</v>
      </c>
      <c r="G475" s="1295">
        <v>123</v>
      </c>
      <c r="H475" s="935" t="s">
        <v>407</v>
      </c>
      <c r="I475" s="935" t="s">
        <v>408</v>
      </c>
      <c r="J475" s="935">
        <v>40.355137560000003</v>
      </c>
      <c r="K475" s="935">
        <v>-122.17595660000001</v>
      </c>
      <c r="L475" s="935">
        <v>40.316984869999999</v>
      </c>
      <c r="M475" s="935">
        <v>-122.1896581</v>
      </c>
    </row>
    <row r="476" spans="1:13" x14ac:dyDescent="0.35">
      <c r="A476" s="1296">
        <v>29551</v>
      </c>
      <c r="B476" s="1295" t="s">
        <v>242</v>
      </c>
      <c r="C476" s="1295" t="s">
        <v>246</v>
      </c>
      <c r="D476" s="1295">
        <v>5890</v>
      </c>
      <c r="E476" s="1295" t="s">
        <v>206</v>
      </c>
      <c r="F476" s="935" t="s">
        <v>215</v>
      </c>
      <c r="G476" s="1295">
        <v>82</v>
      </c>
      <c r="H476" s="935" t="s">
        <v>408</v>
      </c>
      <c r="I476" s="935" t="s">
        <v>409</v>
      </c>
      <c r="J476" s="935">
        <v>40.316984869999999</v>
      </c>
      <c r="K476" s="935">
        <v>-122.1896581</v>
      </c>
      <c r="L476" s="935">
        <v>40.263968490000003</v>
      </c>
      <c r="M476" s="935">
        <v>-122.2235306</v>
      </c>
    </row>
    <row r="477" spans="1:13" x14ac:dyDescent="0.35">
      <c r="A477" s="1296">
        <v>29551</v>
      </c>
      <c r="B477" s="1295" t="s">
        <v>242</v>
      </c>
      <c r="C477" s="1295" t="s">
        <v>246</v>
      </c>
      <c r="D477" s="1295">
        <v>5890</v>
      </c>
      <c r="E477" s="1295" t="s">
        <v>206</v>
      </c>
      <c r="F477" s="935" t="s">
        <v>216</v>
      </c>
      <c r="G477" s="1295">
        <v>29</v>
      </c>
      <c r="H477" s="935" t="s">
        <v>409</v>
      </c>
      <c r="I477" s="935" t="s">
        <v>410</v>
      </c>
      <c r="J477" s="935">
        <v>40.263968490000003</v>
      </c>
      <c r="K477" s="935">
        <v>-122.2235306</v>
      </c>
      <c r="L477" s="935">
        <v>40.153152210000002</v>
      </c>
      <c r="M477" s="935">
        <v>-122.20237950000001</v>
      </c>
    </row>
    <row r="478" spans="1:13" x14ac:dyDescent="0.35">
      <c r="A478" s="1296">
        <v>29551</v>
      </c>
      <c r="B478" s="1295" t="s">
        <v>242</v>
      </c>
      <c r="C478" s="1295" t="s">
        <v>246</v>
      </c>
      <c r="D478" s="1295">
        <v>5890</v>
      </c>
      <c r="E478" s="1295" t="s">
        <v>206</v>
      </c>
      <c r="F478" s="935" t="s">
        <v>217</v>
      </c>
      <c r="G478" s="1295">
        <v>401</v>
      </c>
      <c r="H478" s="935" t="s">
        <v>410</v>
      </c>
      <c r="I478" s="935" t="s">
        <v>411</v>
      </c>
      <c r="J478" s="935">
        <v>40.153152210000002</v>
      </c>
      <c r="K478" s="935">
        <v>-122.20237950000001</v>
      </c>
      <c r="L478" s="935">
        <v>40.027836569999998</v>
      </c>
      <c r="M478" s="935">
        <v>-122.11920569999999</v>
      </c>
    </row>
    <row r="479" spans="1:13" x14ac:dyDescent="0.35">
      <c r="A479" s="1296">
        <v>29551</v>
      </c>
      <c r="B479" s="1295" t="s">
        <v>242</v>
      </c>
      <c r="C479" s="1295" t="s">
        <v>246</v>
      </c>
      <c r="D479" s="1295">
        <v>5890</v>
      </c>
      <c r="E479" s="1295" t="s">
        <v>206</v>
      </c>
      <c r="F479" s="935" t="s">
        <v>219</v>
      </c>
      <c r="G479" s="1295">
        <v>127</v>
      </c>
      <c r="H479" s="935" t="s">
        <v>411</v>
      </c>
      <c r="I479" s="935" t="s">
        <v>412</v>
      </c>
      <c r="J479" s="935">
        <v>40.027836569999998</v>
      </c>
      <c r="K479" s="935">
        <v>-122.11920569999999</v>
      </c>
      <c r="L479" s="935">
        <v>39.909298579999998</v>
      </c>
      <c r="M479" s="935">
        <v>-122.0918963</v>
      </c>
    </row>
    <row r="480" spans="1:13" x14ac:dyDescent="0.35">
      <c r="A480" s="1296">
        <v>29551</v>
      </c>
      <c r="B480" s="1295" t="s">
        <v>242</v>
      </c>
      <c r="C480" s="1295" t="s">
        <v>246</v>
      </c>
      <c r="D480" s="1295">
        <v>5890</v>
      </c>
      <c r="E480" s="1295" t="s">
        <v>206</v>
      </c>
      <c r="F480" s="935" t="s">
        <v>220</v>
      </c>
      <c r="G480" s="1295">
        <v>75</v>
      </c>
      <c r="H480" s="935" t="s">
        <v>412</v>
      </c>
      <c r="I480" s="935" t="s">
        <v>413</v>
      </c>
      <c r="J480" s="935">
        <v>39.909298579999998</v>
      </c>
      <c r="K480" s="935">
        <v>-122.0918963</v>
      </c>
      <c r="L480" s="935">
        <v>39.751173979999997</v>
      </c>
      <c r="M480" s="935">
        <v>-121.9963235</v>
      </c>
    </row>
    <row r="481" spans="1:13" x14ac:dyDescent="0.35">
      <c r="A481" s="1296">
        <v>29551</v>
      </c>
      <c r="B481" s="1295" t="s">
        <v>242</v>
      </c>
      <c r="C481" s="1295" t="s">
        <v>246</v>
      </c>
      <c r="D481" s="1295">
        <v>5890</v>
      </c>
      <c r="E481" s="1295" t="s">
        <v>206</v>
      </c>
      <c r="F481" s="935" t="s">
        <v>221</v>
      </c>
      <c r="G481" s="1295">
        <v>23</v>
      </c>
      <c r="H481" s="935" t="s">
        <v>413</v>
      </c>
      <c r="I481" s="935" t="s">
        <v>414</v>
      </c>
      <c r="J481" s="935">
        <v>39.751173979999997</v>
      </c>
      <c r="K481" s="935">
        <v>-121.9963235</v>
      </c>
      <c r="L481" s="935">
        <v>39.629153240000001</v>
      </c>
      <c r="M481" s="935">
        <v>-121.9925059</v>
      </c>
    </row>
    <row r="482" spans="1:13" x14ac:dyDescent="0.35">
      <c r="A482" s="1296">
        <v>29551</v>
      </c>
      <c r="B482" s="1295" t="s">
        <v>242</v>
      </c>
      <c r="C482" s="1295" t="s">
        <v>246</v>
      </c>
      <c r="D482" s="1295">
        <v>5890</v>
      </c>
      <c r="E482" s="1295" t="s">
        <v>206</v>
      </c>
      <c r="F482" s="935" t="s">
        <v>222</v>
      </c>
      <c r="G482" s="1295">
        <v>5</v>
      </c>
      <c r="H482" s="935" t="s">
        <v>414</v>
      </c>
      <c r="I482" s="935" t="s">
        <v>415</v>
      </c>
      <c r="J482" s="935">
        <v>39.629153240000001</v>
      </c>
      <c r="K482" s="935">
        <v>-121.9925059</v>
      </c>
      <c r="L482" s="935">
        <v>39.40712284</v>
      </c>
      <c r="M482" s="935">
        <v>-122.00758999999999</v>
      </c>
    </row>
    <row r="483" spans="1:13" x14ac:dyDescent="0.35">
      <c r="A483" s="1296">
        <v>29565</v>
      </c>
      <c r="B483" s="1295" t="s">
        <v>242</v>
      </c>
      <c r="C483" s="1295" t="s">
        <v>246</v>
      </c>
      <c r="D483" s="1295">
        <v>7750</v>
      </c>
      <c r="E483" s="1295" t="s">
        <v>201</v>
      </c>
      <c r="F483" s="935" t="s">
        <v>208</v>
      </c>
      <c r="G483" s="1295">
        <v>-99999</v>
      </c>
      <c r="H483" s="935" t="s">
        <v>402</v>
      </c>
      <c r="I483" s="935" t="s">
        <v>403</v>
      </c>
      <c r="J483" s="935">
        <v>40.611883210000002</v>
      </c>
      <c r="K483" s="935">
        <v>-122.446135</v>
      </c>
      <c r="L483" s="935">
        <v>40.592799669999998</v>
      </c>
      <c r="M483" s="935">
        <v>-122.3942059</v>
      </c>
    </row>
    <row r="484" spans="1:13" x14ac:dyDescent="0.35">
      <c r="A484" s="1296">
        <v>29565</v>
      </c>
      <c r="B484" s="1295" t="s">
        <v>242</v>
      </c>
      <c r="C484" s="1295" t="s">
        <v>246</v>
      </c>
      <c r="D484" s="1295">
        <v>7750</v>
      </c>
      <c r="E484" s="1295" t="s">
        <v>201</v>
      </c>
      <c r="F484" s="935" t="s">
        <v>209</v>
      </c>
      <c r="G484" s="1295">
        <v>-99999</v>
      </c>
      <c r="H484" s="935" t="s">
        <v>403</v>
      </c>
      <c r="I484" s="935" t="s">
        <v>404</v>
      </c>
      <c r="J484" s="935">
        <v>40.592799669999998</v>
      </c>
      <c r="K484" s="935">
        <v>-122.3942059</v>
      </c>
      <c r="L484" s="935">
        <v>40.585947769999997</v>
      </c>
      <c r="M484" s="935">
        <v>-122.3683525</v>
      </c>
    </row>
    <row r="485" spans="1:13" x14ac:dyDescent="0.35">
      <c r="A485" s="1296">
        <v>29565</v>
      </c>
      <c r="B485" s="1295" t="s">
        <v>242</v>
      </c>
      <c r="C485" s="1295" t="s">
        <v>246</v>
      </c>
      <c r="D485" s="1295">
        <v>7750</v>
      </c>
      <c r="E485" s="1295" t="s">
        <v>201</v>
      </c>
      <c r="F485" s="935" t="s">
        <v>211</v>
      </c>
      <c r="G485" s="1295">
        <v>-99999</v>
      </c>
      <c r="H485" s="935" t="s">
        <v>404</v>
      </c>
      <c r="I485" s="935" t="s">
        <v>405</v>
      </c>
      <c r="J485" s="935">
        <v>40.585947769999997</v>
      </c>
      <c r="K485" s="935">
        <v>-122.3683525</v>
      </c>
      <c r="L485" s="935">
        <v>40.472049499999997</v>
      </c>
      <c r="M485" s="935">
        <v>-122.29453460000001</v>
      </c>
    </row>
    <row r="486" spans="1:13" x14ac:dyDescent="0.35">
      <c r="A486" s="1296">
        <v>29565</v>
      </c>
      <c r="B486" s="1295" t="s">
        <v>242</v>
      </c>
      <c r="C486" s="1295" t="s">
        <v>246</v>
      </c>
      <c r="D486" s="1295">
        <v>7750</v>
      </c>
      <c r="E486" s="1295" t="s">
        <v>201</v>
      </c>
      <c r="F486" s="935" t="s">
        <v>212</v>
      </c>
      <c r="G486" s="1295">
        <v>-99999</v>
      </c>
      <c r="H486" s="935" t="s">
        <v>405</v>
      </c>
      <c r="I486" s="935" t="s">
        <v>406</v>
      </c>
      <c r="J486" s="935">
        <v>40.472049499999997</v>
      </c>
      <c r="K486" s="935">
        <v>-122.29453460000001</v>
      </c>
      <c r="L486" s="935">
        <v>40.417416330000002</v>
      </c>
      <c r="M486" s="935">
        <v>-122.19395729999999</v>
      </c>
    </row>
    <row r="487" spans="1:13" x14ac:dyDescent="0.35">
      <c r="A487" s="1296">
        <v>29565</v>
      </c>
      <c r="B487" s="1295" t="s">
        <v>242</v>
      </c>
      <c r="C487" s="1295" t="s">
        <v>246</v>
      </c>
      <c r="D487" s="1295">
        <v>7750</v>
      </c>
      <c r="E487" s="1295" t="s">
        <v>201</v>
      </c>
      <c r="F487" s="935" t="s">
        <v>213</v>
      </c>
      <c r="G487" s="1295">
        <v>-99999</v>
      </c>
      <c r="H487" s="935" t="s">
        <v>406</v>
      </c>
      <c r="I487" s="935" t="s">
        <v>407</v>
      </c>
      <c r="J487" s="935">
        <v>40.417416330000002</v>
      </c>
      <c r="K487" s="935">
        <v>-122.19395729999999</v>
      </c>
      <c r="L487" s="935">
        <v>40.355137560000003</v>
      </c>
      <c r="M487" s="935">
        <v>-122.17595660000001</v>
      </c>
    </row>
    <row r="488" spans="1:13" x14ac:dyDescent="0.35">
      <c r="A488" s="1296">
        <v>29565</v>
      </c>
      <c r="B488" s="1295" t="s">
        <v>242</v>
      </c>
      <c r="C488" s="1295" t="s">
        <v>246</v>
      </c>
      <c r="D488" s="1295">
        <v>7750</v>
      </c>
      <c r="E488" s="1295" t="s">
        <v>201</v>
      </c>
      <c r="F488" s="935" t="s">
        <v>214</v>
      </c>
      <c r="G488" s="1295">
        <v>179</v>
      </c>
      <c r="H488" s="935" t="s">
        <v>407</v>
      </c>
      <c r="I488" s="935" t="s">
        <v>408</v>
      </c>
      <c r="J488" s="935">
        <v>40.355137560000003</v>
      </c>
      <c r="K488" s="935">
        <v>-122.17595660000001</v>
      </c>
      <c r="L488" s="935">
        <v>40.316984869999999</v>
      </c>
      <c r="M488" s="935">
        <v>-122.1896581</v>
      </c>
    </row>
    <row r="489" spans="1:13" x14ac:dyDescent="0.35">
      <c r="A489" s="1296">
        <v>29565</v>
      </c>
      <c r="B489" s="1295" t="s">
        <v>242</v>
      </c>
      <c r="C489" s="1295" t="s">
        <v>246</v>
      </c>
      <c r="D489" s="1295">
        <v>7750</v>
      </c>
      <c r="E489" s="1295" t="s">
        <v>201</v>
      </c>
      <c r="F489" s="935" t="s">
        <v>215</v>
      </c>
      <c r="G489" s="1295">
        <v>56</v>
      </c>
      <c r="H489" s="935" t="s">
        <v>408</v>
      </c>
      <c r="I489" s="935" t="s">
        <v>409</v>
      </c>
      <c r="J489" s="935">
        <v>40.316984869999999</v>
      </c>
      <c r="K489" s="935">
        <v>-122.1896581</v>
      </c>
      <c r="L489" s="935">
        <v>40.263968490000003</v>
      </c>
      <c r="M489" s="935">
        <v>-122.2235306</v>
      </c>
    </row>
    <row r="490" spans="1:13" x14ac:dyDescent="0.35">
      <c r="A490" s="1296">
        <v>29565</v>
      </c>
      <c r="B490" s="1295" t="s">
        <v>242</v>
      </c>
      <c r="C490" s="1295" t="s">
        <v>246</v>
      </c>
      <c r="D490" s="1295">
        <v>7750</v>
      </c>
      <c r="E490" s="1295" t="s">
        <v>201</v>
      </c>
      <c r="F490" s="935" t="s">
        <v>216</v>
      </c>
      <c r="G490" s="1295">
        <v>2</v>
      </c>
      <c r="H490" s="935" t="s">
        <v>409</v>
      </c>
      <c r="I490" s="935" t="s">
        <v>410</v>
      </c>
      <c r="J490" s="935">
        <v>40.263968490000003</v>
      </c>
      <c r="K490" s="935">
        <v>-122.2235306</v>
      </c>
      <c r="L490" s="935">
        <v>40.153152210000002</v>
      </c>
      <c r="M490" s="935">
        <v>-122.20237950000001</v>
      </c>
    </row>
    <row r="491" spans="1:13" x14ac:dyDescent="0.35">
      <c r="A491" s="1296">
        <v>29565</v>
      </c>
      <c r="B491" s="1295" t="s">
        <v>242</v>
      </c>
      <c r="C491" s="1295" t="s">
        <v>246</v>
      </c>
      <c r="D491" s="1295">
        <v>7750</v>
      </c>
      <c r="E491" s="1295" t="s">
        <v>201</v>
      </c>
      <c r="F491" s="935" t="s">
        <v>217</v>
      </c>
      <c r="G491" s="1295">
        <v>127</v>
      </c>
      <c r="H491" s="935" t="s">
        <v>410</v>
      </c>
      <c r="I491" s="935" t="s">
        <v>411</v>
      </c>
      <c r="J491" s="935">
        <v>40.153152210000002</v>
      </c>
      <c r="K491" s="935">
        <v>-122.20237950000001</v>
      </c>
      <c r="L491" s="935">
        <v>40.027836569999998</v>
      </c>
      <c r="M491" s="935">
        <v>-122.11920569999999</v>
      </c>
    </row>
    <row r="492" spans="1:13" x14ac:dyDescent="0.35">
      <c r="A492" s="1296">
        <v>29565</v>
      </c>
      <c r="B492" s="1295" t="s">
        <v>242</v>
      </c>
      <c r="C492" s="1295" t="s">
        <v>246</v>
      </c>
      <c r="D492" s="1295">
        <v>7750</v>
      </c>
      <c r="E492" s="1295" t="s">
        <v>201</v>
      </c>
      <c r="F492" s="935" t="s">
        <v>219</v>
      </c>
      <c r="G492" s="1295">
        <v>1</v>
      </c>
      <c r="H492" s="935" t="s">
        <v>411</v>
      </c>
      <c r="I492" s="935" t="s">
        <v>412</v>
      </c>
      <c r="J492" s="935">
        <v>40.027836569999998</v>
      </c>
      <c r="K492" s="935">
        <v>-122.11920569999999</v>
      </c>
      <c r="L492" s="935">
        <v>39.909298579999998</v>
      </c>
      <c r="M492" s="935">
        <v>-122.0918963</v>
      </c>
    </row>
    <row r="493" spans="1:13" x14ac:dyDescent="0.35">
      <c r="A493" s="1296">
        <v>29565</v>
      </c>
      <c r="B493" s="1295" t="s">
        <v>242</v>
      </c>
      <c r="C493" s="1295" t="s">
        <v>246</v>
      </c>
      <c r="D493" s="1295">
        <v>7750</v>
      </c>
      <c r="E493" s="1295" t="s">
        <v>201</v>
      </c>
      <c r="F493" s="935" t="s">
        <v>220</v>
      </c>
      <c r="G493" s="1295">
        <v>8</v>
      </c>
      <c r="H493" s="935" t="s">
        <v>412</v>
      </c>
      <c r="I493" s="935" t="s">
        <v>413</v>
      </c>
      <c r="J493" s="935">
        <v>39.909298579999998</v>
      </c>
      <c r="K493" s="935">
        <v>-122.0918963</v>
      </c>
      <c r="L493" s="935">
        <v>39.751173979999997</v>
      </c>
      <c r="M493" s="935">
        <v>-121.9963235</v>
      </c>
    </row>
    <row r="494" spans="1:13" x14ac:dyDescent="0.35">
      <c r="A494" s="1296">
        <v>29565</v>
      </c>
      <c r="B494" s="1295" t="s">
        <v>242</v>
      </c>
      <c r="C494" s="1295" t="s">
        <v>246</v>
      </c>
      <c r="D494" s="1295">
        <v>7750</v>
      </c>
      <c r="E494" s="1295" t="s">
        <v>201</v>
      </c>
      <c r="F494" s="935" t="s">
        <v>221</v>
      </c>
      <c r="G494" s="1295">
        <v>-99999</v>
      </c>
      <c r="H494" s="935" t="s">
        <v>413</v>
      </c>
      <c r="I494" s="935" t="s">
        <v>414</v>
      </c>
      <c r="J494" s="935">
        <v>39.751173979999997</v>
      </c>
      <c r="K494" s="935">
        <v>-121.9963235</v>
      </c>
      <c r="L494" s="935">
        <v>39.629153240000001</v>
      </c>
      <c r="M494" s="935">
        <v>-121.9925059</v>
      </c>
    </row>
    <row r="495" spans="1:13" ht="15" thickBot="1" x14ac:dyDescent="0.4">
      <c r="A495" s="1309">
        <v>29565</v>
      </c>
      <c r="B495" s="1313" t="s">
        <v>242</v>
      </c>
      <c r="C495" s="1313" t="s">
        <v>246</v>
      </c>
      <c r="D495" s="1313">
        <v>7750</v>
      </c>
      <c r="E495" s="1313" t="s">
        <v>201</v>
      </c>
      <c r="F495" s="1312" t="s">
        <v>222</v>
      </c>
      <c r="G495" s="1313">
        <v>-99999</v>
      </c>
      <c r="H495" s="1312" t="s">
        <v>414</v>
      </c>
      <c r="I495" s="1312" t="s">
        <v>415</v>
      </c>
      <c r="J495" s="1312">
        <v>39.629153240000001</v>
      </c>
      <c r="K495" s="1312">
        <v>-121.9925059</v>
      </c>
      <c r="L495" s="1312">
        <v>39.40712284</v>
      </c>
      <c r="M495" s="1312">
        <v>-122.00758999999999</v>
      </c>
    </row>
    <row r="496" spans="1:13" ht="15" thickTop="1" x14ac:dyDescent="0.35">
      <c r="A496" s="1296">
        <v>29761</v>
      </c>
      <c r="B496" s="1295" t="s">
        <v>242</v>
      </c>
      <c r="C496" s="1295" t="s">
        <v>246</v>
      </c>
      <c r="D496" s="1295">
        <v>13700</v>
      </c>
      <c r="E496" s="1295" t="s">
        <v>200</v>
      </c>
      <c r="F496" s="935" t="s">
        <v>208</v>
      </c>
      <c r="G496" s="1295">
        <v>2</v>
      </c>
      <c r="H496" s="935" t="s">
        <v>402</v>
      </c>
      <c r="I496" s="935" t="s">
        <v>403</v>
      </c>
      <c r="J496" s="935">
        <v>40.611883210000002</v>
      </c>
      <c r="K496" s="935">
        <v>-122.446135</v>
      </c>
      <c r="L496" s="935">
        <v>40.592799669999998</v>
      </c>
      <c r="M496" s="935">
        <v>-122.3942059</v>
      </c>
    </row>
    <row r="497" spans="1:13" x14ac:dyDescent="0.35">
      <c r="A497" s="1296">
        <v>29761</v>
      </c>
      <c r="B497" s="1295" t="s">
        <v>242</v>
      </c>
      <c r="C497" s="1295" t="s">
        <v>246</v>
      </c>
      <c r="D497" s="1295">
        <v>13700</v>
      </c>
      <c r="E497" s="1295" t="s">
        <v>200</v>
      </c>
      <c r="F497" s="935" t="s">
        <v>209</v>
      </c>
      <c r="G497" s="1295">
        <v>0</v>
      </c>
      <c r="H497" s="935" t="s">
        <v>403</v>
      </c>
      <c r="I497" s="935" t="s">
        <v>404</v>
      </c>
      <c r="J497" s="935">
        <v>40.592799669999998</v>
      </c>
      <c r="K497" s="935">
        <v>-122.3942059</v>
      </c>
      <c r="L497" s="935">
        <v>40.585947769999997</v>
      </c>
      <c r="M497" s="935">
        <v>-122.3683525</v>
      </c>
    </row>
    <row r="498" spans="1:13" x14ac:dyDescent="0.35">
      <c r="A498" s="1296">
        <v>29761</v>
      </c>
      <c r="B498" s="1295" t="s">
        <v>242</v>
      </c>
      <c r="C498" s="1295" t="s">
        <v>246</v>
      </c>
      <c r="D498" s="1295">
        <v>13700</v>
      </c>
      <c r="E498" s="1295" t="s">
        <v>200</v>
      </c>
      <c r="F498" s="935" t="s">
        <v>211</v>
      </c>
      <c r="G498" s="1295">
        <v>77</v>
      </c>
      <c r="H498" s="935" t="s">
        <v>404</v>
      </c>
      <c r="I498" s="935" t="s">
        <v>405</v>
      </c>
      <c r="J498" s="935">
        <v>40.585947769999997</v>
      </c>
      <c r="K498" s="935">
        <v>-122.3683525</v>
      </c>
      <c r="L498" s="935">
        <v>40.472049499999997</v>
      </c>
      <c r="M498" s="935">
        <v>-122.29453460000001</v>
      </c>
    </row>
    <row r="499" spans="1:13" x14ac:dyDescent="0.35">
      <c r="A499" s="1296">
        <v>29761</v>
      </c>
      <c r="B499" s="1295" t="s">
        <v>242</v>
      </c>
      <c r="C499" s="1295" t="s">
        <v>246</v>
      </c>
      <c r="D499" s="1295">
        <v>13700</v>
      </c>
      <c r="E499" s="1295" t="s">
        <v>200</v>
      </c>
      <c r="F499" s="935" t="s">
        <v>212</v>
      </c>
      <c r="G499" s="1295">
        <v>0</v>
      </c>
      <c r="H499" s="935" t="s">
        <v>405</v>
      </c>
      <c r="I499" s="935" t="s">
        <v>406</v>
      </c>
      <c r="J499" s="935">
        <v>40.472049499999997</v>
      </c>
      <c r="K499" s="935">
        <v>-122.29453460000001</v>
      </c>
      <c r="L499" s="935">
        <v>40.417416330000002</v>
      </c>
      <c r="M499" s="935">
        <v>-122.19395729999999</v>
      </c>
    </row>
    <row r="500" spans="1:13" x14ac:dyDescent="0.35">
      <c r="A500" s="1296">
        <v>29761</v>
      </c>
      <c r="B500" s="1295" t="s">
        <v>242</v>
      </c>
      <c r="C500" s="1295" t="s">
        <v>246</v>
      </c>
      <c r="D500" s="1295">
        <v>13700</v>
      </c>
      <c r="E500" s="1295" t="s">
        <v>200</v>
      </c>
      <c r="F500" s="935" t="s">
        <v>213</v>
      </c>
      <c r="G500" s="1295">
        <v>0</v>
      </c>
      <c r="H500" s="935" t="s">
        <v>406</v>
      </c>
      <c r="I500" s="935" t="s">
        <v>407</v>
      </c>
      <c r="J500" s="935">
        <v>40.417416330000002</v>
      </c>
      <c r="K500" s="935">
        <v>-122.19395729999999</v>
      </c>
      <c r="L500" s="935">
        <v>40.355137560000003</v>
      </c>
      <c r="M500" s="935">
        <v>-122.17595660000001</v>
      </c>
    </row>
    <row r="501" spans="1:13" x14ac:dyDescent="0.35">
      <c r="A501" s="1296">
        <v>29761</v>
      </c>
      <c r="B501" s="1295" t="s">
        <v>242</v>
      </c>
      <c r="C501" s="1295" t="s">
        <v>246</v>
      </c>
      <c r="D501" s="1295">
        <v>13700</v>
      </c>
      <c r="E501" s="1295" t="s">
        <v>200</v>
      </c>
      <c r="F501" s="935" t="s">
        <v>214</v>
      </c>
      <c r="G501" s="1295">
        <v>0</v>
      </c>
      <c r="H501" s="935" t="s">
        <v>407</v>
      </c>
      <c r="I501" s="935" t="s">
        <v>408</v>
      </c>
      <c r="J501" s="935">
        <v>40.355137560000003</v>
      </c>
      <c r="K501" s="935">
        <v>-122.17595660000001</v>
      </c>
      <c r="L501" s="935">
        <v>40.316984869999999</v>
      </c>
      <c r="M501" s="935">
        <v>-122.1896581</v>
      </c>
    </row>
    <row r="502" spans="1:13" x14ac:dyDescent="0.35">
      <c r="A502" s="1296">
        <v>29761</v>
      </c>
      <c r="B502" s="1295" t="s">
        <v>242</v>
      </c>
      <c r="C502" s="1295" t="s">
        <v>246</v>
      </c>
      <c r="D502" s="1295">
        <v>13700</v>
      </c>
      <c r="E502" s="1295" t="s">
        <v>200</v>
      </c>
      <c r="F502" s="935" t="s">
        <v>215</v>
      </c>
      <c r="G502" s="1295">
        <v>0</v>
      </c>
      <c r="H502" s="935" t="s">
        <v>408</v>
      </c>
      <c r="I502" s="935" t="s">
        <v>409</v>
      </c>
      <c r="J502" s="935">
        <v>40.316984869999999</v>
      </c>
      <c r="K502" s="935">
        <v>-122.1896581</v>
      </c>
      <c r="L502" s="935">
        <v>40.263968490000003</v>
      </c>
      <c r="M502" s="935">
        <v>-122.2235306</v>
      </c>
    </row>
    <row r="503" spans="1:13" x14ac:dyDescent="0.35">
      <c r="A503" s="1296">
        <v>29761</v>
      </c>
      <c r="B503" s="1295" t="s">
        <v>242</v>
      </c>
      <c r="C503" s="1295" t="s">
        <v>246</v>
      </c>
      <c r="D503" s="1295">
        <v>13700</v>
      </c>
      <c r="E503" s="1295" t="s">
        <v>200</v>
      </c>
      <c r="F503" s="935" t="s">
        <v>216</v>
      </c>
      <c r="G503" s="1295">
        <v>0</v>
      </c>
      <c r="H503" s="935" t="s">
        <v>409</v>
      </c>
      <c r="I503" s="935" t="s">
        <v>410</v>
      </c>
      <c r="J503" s="935">
        <v>40.263968490000003</v>
      </c>
      <c r="K503" s="935">
        <v>-122.2235306</v>
      </c>
      <c r="L503" s="935">
        <v>40.153152210000002</v>
      </c>
      <c r="M503" s="935">
        <v>-122.20237950000001</v>
      </c>
    </row>
    <row r="504" spans="1:13" x14ac:dyDescent="0.35">
      <c r="A504" s="1296">
        <v>29761</v>
      </c>
      <c r="B504" s="1295" t="s">
        <v>242</v>
      </c>
      <c r="C504" s="1295" t="s">
        <v>246</v>
      </c>
      <c r="D504" s="1295">
        <v>13700</v>
      </c>
      <c r="E504" s="1295" t="s">
        <v>200</v>
      </c>
      <c r="F504" s="935" t="s">
        <v>217</v>
      </c>
      <c r="G504" s="1295">
        <v>11</v>
      </c>
      <c r="H504" s="935" t="s">
        <v>410</v>
      </c>
      <c r="I504" s="935" t="s">
        <v>411</v>
      </c>
      <c r="J504" s="935">
        <v>40.153152210000002</v>
      </c>
      <c r="K504" s="935">
        <v>-122.20237950000001</v>
      </c>
      <c r="L504" s="935">
        <v>40.027836569999998</v>
      </c>
      <c r="M504" s="935">
        <v>-122.11920569999999</v>
      </c>
    </row>
    <row r="505" spans="1:13" x14ac:dyDescent="0.35">
      <c r="A505" s="1296">
        <v>29761</v>
      </c>
      <c r="B505" s="1295" t="s">
        <v>242</v>
      </c>
      <c r="C505" s="1295" t="s">
        <v>246</v>
      </c>
      <c r="D505" s="1295">
        <v>13700</v>
      </c>
      <c r="E505" s="1295" t="s">
        <v>200</v>
      </c>
      <c r="F505" s="935" t="s">
        <v>219</v>
      </c>
      <c r="G505" s="1295">
        <v>0</v>
      </c>
      <c r="H505" s="935" t="s">
        <v>411</v>
      </c>
      <c r="I505" s="935" t="s">
        <v>412</v>
      </c>
      <c r="J505" s="935">
        <v>40.027836569999998</v>
      </c>
      <c r="K505" s="935">
        <v>-122.11920569999999</v>
      </c>
      <c r="L505" s="935">
        <v>39.909298579999998</v>
      </c>
      <c r="M505" s="935">
        <v>-122.0918963</v>
      </c>
    </row>
    <row r="506" spans="1:13" x14ac:dyDescent="0.35">
      <c r="A506" s="1296">
        <v>29761</v>
      </c>
      <c r="B506" s="1295" t="s">
        <v>242</v>
      </c>
      <c r="C506" s="1295" t="s">
        <v>246</v>
      </c>
      <c r="D506" s="1295">
        <v>13700</v>
      </c>
      <c r="E506" s="1295" t="s">
        <v>200</v>
      </c>
      <c r="F506" s="935" t="s">
        <v>220</v>
      </c>
      <c r="G506" s="1295">
        <v>-99999</v>
      </c>
      <c r="H506" s="935" t="s">
        <v>412</v>
      </c>
      <c r="I506" s="935" t="s">
        <v>413</v>
      </c>
      <c r="J506" s="935">
        <v>39.909298579999998</v>
      </c>
      <c r="K506" s="935">
        <v>-122.0918963</v>
      </c>
      <c r="L506" s="935">
        <v>39.751173979999997</v>
      </c>
      <c r="M506" s="935">
        <v>-121.9963235</v>
      </c>
    </row>
    <row r="507" spans="1:13" x14ac:dyDescent="0.35">
      <c r="A507" s="1296">
        <v>29761</v>
      </c>
      <c r="B507" s="1295" t="s">
        <v>242</v>
      </c>
      <c r="C507" s="1295" t="s">
        <v>246</v>
      </c>
      <c r="D507" s="1295">
        <v>13700</v>
      </c>
      <c r="E507" s="1295" t="s">
        <v>200</v>
      </c>
      <c r="F507" s="935" t="s">
        <v>221</v>
      </c>
      <c r="G507" s="1295">
        <v>-99999</v>
      </c>
      <c r="H507" s="935" t="s">
        <v>413</v>
      </c>
      <c r="I507" s="935" t="s">
        <v>414</v>
      </c>
      <c r="J507" s="935">
        <v>39.751173979999997</v>
      </c>
      <c r="K507" s="935">
        <v>-121.9963235</v>
      </c>
      <c r="L507" s="935">
        <v>39.629153240000001</v>
      </c>
      <c r="M507" s="935">
        <v>-121.9925059</v>
      </c>
    </row>
    <row r="508" spans="1:13" x14ac:dyDescent="0.35">
      <c r="A508" s="1296">
        <v>29761</v>
      </c>
      <c r="B508" s="1295" t="s">
        <v>242</v>
      </c>
      <c r="C508" s="1295" t="s">
        <v>246</v>
      </c>
      <c r="D508" s="1295">
        <v>13700</v>
      </c>
      <c r="E508" s="1295" t="s">
        <v>200</v>
      </c>
      <c r="F508" s="935" t="s">
        <v>222</v>
      </c>
      <c r="G508" s="1295">
        <v>-99999</v>
      </c>
      <c r="H508" s="935" t="s">
        <v>414</v>
      </c>
      <c r="I508" s="935" t="s">
        <v>415</v>
      </c>
      <c r="J508" s="935">
        <v>39.629153240000001</v>
      </c>
      <c r="K508" s="935">
        <v>-121.9925059</v>
      </c>
      <c r="L508" s="935">
        <v>39.40712284</v>
      </c>
      <c r="M508" s="935">
        <v>-122.00758999999999</v>
      </c>
    </row>
    <row r="509" spans="1:13" x14ac:dyDescent="0.35">
      <c r="A509" s="1296">
        <v>29878</v>
      </c>
      <c r="B509" s="1295" t="s">
        <v>242</v>
      </c>
      <c r="C509" s="1295" t="s">
        <v>246</v>
      </c>
      <c r="D509" s="1295">
        <v>3540</v>
      </c>
      <c r="E509" s="1295" t="s">
        <v>206</v>
      </c>
      <c r="F509" s="935" t="s">
        <v>208</v>
      </c>
      <c r="G509" s="1295">
        <v>0</v>
      </c>
      <c r="H509" s="935" t="s">
        <v>402</v>
      </c>
      <c r="I509" s="935" t="s">
        <v>403</v>
      </c>
      <c r="J509" s="935">
        <v>40.611883210000002</v>
      </c>
      <c r="K509" s="935">
        <v>-122.446135</v>
      </c>
      <c r="L509" s="935">
        <v>40.592799669999998</v>
      </c>
      <c r="M509" s="935">
        <v>-122.3942059</v>
      </c>
    </row>
    <row r="510" spans="1:13" x14ac:dyDescent="0.35">
      <c r="A510" s="1296">
        <v>29878</v>
      </c>
      <c r="B510" s="1295" t="s">
        <v>242</v>
      </c>
      <c r="C510" s="1295" t="s">
        <v>246</v>
      </c>
      <c r="D510" s="1295">
        <v>3540</v>
      </c>
      <c r="E510" s="1295" t="s">
        <v>206</v>
      </c>
      <c r="F510" s="935" t="s">
        <v>209</v>
      </c>
      <c r="G510" s="1295">
        <v>31</v>
      </c>
      <c r="H510" s="935" t="s">
        <v>403</v>
      </c>
      <c r="I510" s="935" t="s">
        <v>404</v>
      </c>
      <c r="J510" s="935">
        <v>40.592799669999998</v>
      </c>
      <c r="K510" s="935">
        <v>-122.3942059</v>
      </c>
      <c r="L510" s="935">
        <v>40.585947769999997</v>
      </c>
      <c r="M510" s="935">
        <v>-122.3683525</v>
      </c>
    </row>
    <row r="511" spans="1:13" x14ac:dyDescent="0.35">
      <c r="A511" s="1296">
        <v>29878</v>
      </c>
      <c r="B511" s="1295" t="s">
        <v>242</v>
      </c>
      <c r="C511" s="1295" t="s">
        <v>246</v>
      </c>
      <c r="D511" s="1295">
        <v>3540</v>
      </c>
      <c r="E511" s="1295" t="s">
        <v>206</v>
      </c>
      <c r="F511" s="935" t="s">
        <v>211</v>
      </c>
      <c r="G511" s="1295">
        <v>153</v>
      </c>
      <c r="H511" s="935" t="s">
        <v>404</v>
      </c>
      <c r="I511" s="935" t="s">
        <v>405</v>
      </c>
      <c r="J511" s="935">
        <v>40.585947769999997</v>
      </c>
      <c r="K511" s="935">
        <v>-122.3683525</v>
      </c>
      <c r="L511" s="935">
        <v>40.472049499999997</v>
      </c>
      <c r="M511" s="935">
        <v>-122.29453460000001</v>
      </c>
    </row>
    <row r="512" spans="1:13" x14ac:dyDescent="0.35">
      <c r="A512" s="1296">
        <v>29878</v>
      </c>
      <c r="B512" s="1295" t="s">
        <v>242</v>
      </c>
      <c r="C512" s="1295" t="s">
        <v>246</v>
      </c>
      <c r="D512" s="1295">
        <v>3540</v>
      </c>
      <c r="E512" s="1295" t="s">
        <v>206</v>
      </c>
      <c r="F512" s="935" t="s">
        <v>212</v>
      </c>
      <c r="G512" s="1295">
        <v>146</v>
      </c>
      <c r="H512" s="935" t="s">
        <v>405</v>
      </c>
      <c r="I512" s="935" t="s">
        <v>406</v>
      </c>
      <c r="J512" s="935">
        <v>40.472049499999997</v>
      </c>
      <c r="K512" s="935">
        <v>-122.29453460000001</v>
      </c>
      <c r="L512" s="935">
        <v>40.417416330000002</v>
      </c>
      <c r="M512" s="935">
        <v>-122.19395729999999</v>
      </c>
    </row>
    <row r="513" spans="1:13" x14ac:dyDescent="0.35">
      <c r="A513" s="1296">
        <v>29878</v>
      </c>
      <c r="B513" s="1295" t="s">
        <v>242</v>
      </c>
      <c r="C513" s="1295" t="s">
        <v>246</v>
      </c>
      <c r="D513" s="1295">
        <v>3540</v>
      </c>
      <c r="E513" s="1295" t="s">
        <v>206</v>
      </c>
      <c r="F513" s="935" t="s">
        <v>213</v>
      </c>
      <c r="G513" s="1295">
        <v>130</v>
      </c>
      <c r="H513" s="935" t="s">
        <v>406</v>
      </c>
      <c r="I513" s="935" t="s">
        <v>407</v>
      </c>
      <c r="J513" s="935">
        <v>40.417416330000002</v>
      </c>
      <c r="K513" s="935">
        <v>-122.19395729999999</v>
      </c>
      <c r="L513" s="935">
        <v>40.355137560000003</v>
      </c>
      <c r="M513" s="935">
        <v>-122.17595660000001</v>
      </c>
    </row>
    <row r="514" spans="1:13" x14ac:dyDescent="0.35">
      <c r="A514" s="1296">
        <v>29878</v>
      </c>
      <c r="B514" s="1295" t="s">
        <v>242</v>
      </c>
      <c r="C514" s="1295" t="s">
        <v>246</v>
      </c>
      <c r="D514" s="1295">
        <v>3540</v>
      </c>
      <c r="E514" s="1295" t="s">
        <v>206</v>
      </c>
      <c r="F514" s="935" t="s">
        <v>214</v>
      </c>
      <c r="G514" s="1295">
        <v>187</v>
      </c>
      <c r="H514" s="935" t="s">
        <v>407</v>
      </c>
      <c r="I514" s="935" t="s">
        <v>408</v>
      </c>
      <c r="J514" s="935">
        <v>40.355137560000003</v>
      </c>
      <c r="K514" s="935">
        <v>-122.17595660000001</v>
      </c>
      <c r="L514" s="935">
        <v>40.316984869999999</v>
      </c>
      <c r="M514" s="935">
        <v>-122.1896581</v>
      </c>
    </row>
    <row r="515" spans="1:13" x14ac:dyDescent="0.35">
      <c r="A515" s="1296">
        <v>29878</v>
      </c>
      <c r="B515" s="1295" t="s">
        <v>242</v>
      </c>
      <c r="C515" s="1295" t="s">
        <v>246</v>
      </c>
      <c r="D515" s="1295">
        <v>3540</v>
      </c>
      <c r="E515" s="1295" t="s">
        <v>206</v>
      </c>
      <c r="F515" s="935" t="s">
        <v>215</v>
      </c>
      <c r="G515" s="1295">
        <v>170</v>
      </c>
      <c r="H515" s="935" t="s">
        <v>408</v>
      </c>
      <c r="I515" s="935" t="s">
        <v>409</v>
      </c>
      <c r="J515" s="935">
        <v>40.316984869999999</v>
      </c>
      <c r="K515" s="935">
        <v>-122.1896581</v>
      </c>
      <c r="L515" s="935">
        <v>40.263968490000003</v>
      </c>
      <c r="M515" s="935">
        <v>-122.2235306</v>
      </c>
    </row>
    <row r="516" spans="1:13" x14ac:dyDescent="0.35">
      <c r="A516" s="1296">
        <v>29878</v>
      </c>
      <c r="B516" s="1295" t="s">
        <v>242</v>
      </c>
      <c r="C516" s="1295" t="s">
        <v>246</v>
      </c>
      <c r="D516" s="1295">
        <v>3540</v>
      </c>
      <c r="E516" s="1295" t="s">
        <v>206</v>
      </c>
      <c r="F516" s="935" t="s">
        <v>216</v>
      </c>
      <c r="G516" s="1295">
        <v>134</v>
      </c>
      <c r="H516" s="935" t="s">
        <v>409</v>
      </c>
      <c r="I516" s="935" t="s">
        <v>410</v>
      </c>
      <c r="J516" s="935">
        <v>40.263968490000003</v>
      </c>
      <c r="K516" s="935">
        <v>-122.2235306</v>
      </c>
      <c r="L516" s="935">
        <v>40.153152210000002</v>
      </c>
      <c r="M516" s="935">
        <v>-122.20237950000001</v>
      </c>
    </row>
    <row r="517" spans="1:13" x14ac:dyDescent="0.35">
      <c r="A517" s="1296">
        <v>29878</v>
      </c>
      <c r="B517" s="1295" t="s">
        <v>242</v>
      </c>
      <c r="C517" s="1295" t="s">
        <v>246</v>
      </c>
      <c r="D517" s="1295">
        <v>3540</v>
      </c>
      <c r="E517" s="1295" t="s">
        <v>206</v>
      </c>
      <c r="F517" s="935" t="s">
        <v>217</v>
      </c>
      <c r="G517" s="1295">
        <v>390</v>
      </c>
      <c r="H517" s="935" t="s">
        <v>410</v>
      </c>
      <c r="I517" s="935" t="s">
        <v>411</v>
      </c>
      <c r="J517" s="935">
        <v>40.153152210000002</v>
      </c>
      <c r="K517" s="935">
        <v>-122.20237950000001</v>
      </c>
      <c r="L517" s="935">
        <v>40.027836569999998</v>
      </c>
      <c r="M517" s="935">
        <v>-122.11920569999999</v>
      </c>
    </row>
    <row r="518" spans="1:13" x14ac:dyDescent="0.35">
      <c r="A518" s="1296">
        <v>29878</v>
      </c>
      <c r="B518" s="1295" t="s">
        <v>242</v>
      </c>
      <c r="C518" s="1295" t="s">
        <v>246</v>
      </c>
      <c r="D518" s="1295">
        <v>3540</v>
      </c>
      <c r="E518" s="1295" t="s">
        <v>206</v>
      </c>
      <c r="F518" s="935" t="s">
        <v>219</v>
      </c>
      <c r="G518" s="1295">
        <v>258</v>
      </c>
      <c r="H518" s="935" t="s">
        <v>411</v>
      </c>
      <c r="I518" s="935" t="s">
        <v>412</v>
      </c>
      <c r="J518" s="935">
        <v>40.027836569999998</v>
      </c>
      <c r="K518" s="935">
        <v>-122.11920569999999</v>
      </c>
      <c r="L518" s="935">
        <v>39.909298579999998</v>
      </c>
      <c r="M518" s="935">
        <v>-122.0918963</v>
      </c>
    </row>
    <row r="519" spans="1:13" x14ac:dyDescent="0.35">
      <c r="A519" s="1296">
        <v>29878</v>
      </c>
      <c r="B519" s="1295" t="s">
        <v>242</v>
      </c>
      <c r="C519" s="1295" t="s">
        <v>246</v>
      </c>
      <c r="D519" s="1295">
        <v>3540</v>
      </c>
      <c r="E519" s="1295" t="s">
        <v>206</v>
      </c>
      <c r="F519" s="935" t="s">
        <v>220</v>
      </c>
      <c r="G519" s="1295">
        <v>135</v>
      </c>
      <c r="H519" s="935" t="s">
        <v>412</v>
      </c>
      <c r="I519" s="935" t="s">
        <v>413</v>
      </c>
      <c r="J519" s="935">
        <v>39.909298579999998</v>
      </c>
      <c r="K519" s="935">
        <v>-122.0918963</v>
      </c>
      <c r="L519" s="935">
        <v>39.751173979999997</v>
      </c>
      <c r="M519" s="935">
        <v>-121.9963235</v>
      </c>
    </row>
    <row r="520" spans="1:13" x14ac:dyDescent="0.35">
      <c r="A520" s="1296">
        <v>29878</v>
      </c>
      <c r="B520" s="1295" t="s">
        <v>242</v>
      </c>
      <c r="C520" s="1295" t="s">
        <v>246</v>
      </c>
      <c r="D520" s="1295">
        <v>3540</v>
      </c>
      <c r="E520" s="1295" t="s">
        <v>206</v>
      </c>
      <c r="F520" s="935" t="s">
        <v>221</v>
      </c>
      <c r="G520" s="1295">
        <v>22</v>
      </c>
      <c r="H520" s="935" t="s">
        <v>413</v>
      </c>
      <c r="I520" s="935" t="s">
        <v>414</v>
      </c>
      <c r="J520" s="935">
        <v>39.751173979999997</v>
      </c>
      <c r="K520" s="935">
        <v>-121.9963235</v>
      </c>
      <c r="L520" s="935">
        <v>39.629153240000001</v>
      </c>
      <c r="M520" s="935">
        <v>-121.9925059</v>
      </c>
    </row>
    <row r="521" spans="1:13" x14ac:dyDescent="0.35">
      <c r="A521" s="1296">
        <v>29878</v>
      </c>
      <c r="B521" s="1295" t="s">
        <v>242</v>
      </c>
      <c r="C521" s="1295" t="s">
        <v>246</v>
      </c>
      <c r="D521" s="1295">
        <v>3540</v>
      </c>
      <c r="E521" s="1295" t="s">
        <v>206</v>
      </c>
      <c r="F521" s="935" t="s">
        <v>222</v>
      </c>
      <c r="G521" s="1295">
        <v>1</v>
      </c>
      <c r="H521" s="935" t="s">
        <v>414</v>
      </c>
      <c r="I521" s="935" t="s">
        <v>415</v>
      </c>
      <c r="J521" s="935">
        <v>39.629153240000001</v>
      </c>
      <c r="K521" s="935">
        <v>-121.9925059</v>
      </c>
      <c r="L521" s="935">
        <v>39.40712284</v>
      </c>
      <c r="M521" s="935">
        <v>-122.00758999999999</v>
      </c>
    </row>
    <row r="522" spans="1:13" x14ac:dyDescent="0.35">
      <c r="A522" s="1296">
        <v>29896</v>
      </c>
      <c r="B522" s="1295" t="s">
        <v>242</v>
      </c>
      <c r="C522" s="1295" t="s">
        <v>246</v>
      </c>
      <c r="D522" s="1295">
        <v>4000</v>
      </c>
      <c r="E522" s="1295" t="s">
        <v>206</v>
      </c>
      <c r="F522" s="935" t="s">
        <v>208</v>
      </c>
      <c r="G522" s="1295">
        <v>72</v>
      </c>
      <c r="H522" s="935" t="s">
        <v>402</v>
      </c>
      <c r="I522" s="935" t="s">
        <v>403</v>
      </c>
      <c r="J522" s="935">
        <v>40.611883210000002</v>
      </c>
      <c r="K522" s="935">
        <v>-122.446135</v>
      </c>
      <c r="L522" s="935">
        <v>40.592799669999998</v>
      </c>
      <c r="M522" s="935">
        <v>-122.3942059</v>
      </c>
    </row>
    <row r="523" spans="1:13" x14ac:dyDescent="0.35">
      <c r="A523" s="1296">
        <v>29896</v>
      </c>
      <c r="B523" s="1295" t="s">
        <v>242</v>
      </c>
      <c r="C523" s="1295" t="s">
        <v>246</v>
      </c>
      <c r="D523" s="1295">
        <v>4000</v>
      </c>
      <c r="E523" s="1295" t="s">
        <v>206</v>
      </c>
      <c r="F523" s="935" t="s">
        <v>209</v>
      </c>
      <c r="G523" s="1295">
        <v>58</v>
      </c>
      <c r="H523" s="935" t="s">
        <v>403</v>
      </c>
      <c r="I523" s="935" t="s">
        <v>404</v>
      </c>
      <c r="J523" s="935">
        <v>40.592799669999998</v>
      </c>
      <c r="K523" s="935">
        <v>-122.3942059</v>
      </c>
      <c r="L523" s="935">
        <v>40.585947769999997</v>
      </c>
      <c r="M523" s="935">
        <v>-122.3683525</v>
      </c>
    </row>
    <row r="524" spans="1:13" x14ac:dyDescent="0.35">
      <c r="A524" s="1296">
        <v>29896</v>
      </c>
      <c r="B524" s="1295" t="s">
        <v>242</v>
      </c>
      <c r="C524" s="1295" t="s">
        <v>246</v>
      </c>
      <c r="D524" s="1295">
        <v>4000</v>
      </c>
      <c r="E524" s="1295" t="s">
        <v>206</v>
      </c>
      <c r="F524" s="935" t="s">
        <v>211</v>
      </c>
      <c r="G524" s="1295">
        <v>352</v>
      </c>
      <c r="H524" s="935" t="s">
        <v>404</v>
      </c>
      <c r="I524" s="935" t="s">
        <v>405</v>
      </c>
      <c r="J524" s="935">
        <v>40.585947769999997</v>
      </c>
      <c r="K524" s="935">
        <v>-122.3683525</v>
      </c>
      <c r="L524" s="935">
        <v>40.472049499999997</v>
      </c>
      <c r="M524" s="935">
        <v>-122.29453460000001</v>
      </c>
    </row>
    <row r="525" spans="1:13" x14ac:dyDescent="0.35">
      <c r="A525" s="1296">
        <v>29896</v>
      </c>
      <c r="B525" s="1295" t="s">
        <v>242</v>
      </c>
      <c r="C525" s="1295" t="s">
        <v>246</v>
      </c>
      <c r="D525" s="1295">
        <v>4000</v>
      </c>
      <c r="E525" s="1295" t="s">
        <v>206</v>
      </c>
      <c r="F525" s="935" t="s">
        <v>212</v>
      </c>
      <c r="G525" s="1295">
        <v>400</v>
      </c>
      <c r="H525" s="935" t="s">
        <v>405</v>
      </c>
      <c r="I525" s="935" t="s">
        <v>406</v>
      </c>
      <c r="J525" s="935">
        <v>40.472049499999997</v>
      </c>
      <c r="K525" s="935">
        <v>-122.29453460000001</v>
      </c>
      <c r="L525" s="935">
        <v>40.417416330000002</v>
      </c>
      <c r="M525" s="935">
        <v>-122.19395729999999</v>
      </c>
    </row>
    <row r="526" spans="1:13" x14ac:dyDescent="0.35">
      <c r="A526" s="1296">
        <v>29896</v>
      </c>
      <c r="B526" s="1295" t="s">
        <v>242</v>
      </c>
      <c r="C526" s="1295" t="s">
        <v>246</v>
      </c>
      <c r="D526" s="1295">
        <v>4000</v>
      </c>
      <c r="E526" s="1295" t="s">
        <v>206</v>
      </c>
      <c r="F526" s="935" t="s">
        <v>213</v>
      </c>
      <c r="G526" s="1295">
        <v>139</v>
      </c>
      <c r="H526" s="935" t="s">
        <v>406</v>
      </c>
      <c r="I526" s="935" t="s">
        <v>407</v>
      </c>
      <c r="J526" s="935">
        <v>40.417416330000002</v>
      </c>
      <c r="K526" s="935">
        <v>-122.19395729999999</v>
      </c>
      <c r="L526" s="935">
        <v>40.355137560000003</v>
      </c>
      <c r="M526" s="935">
        <v>-122.17595660000001</v>
      </c>
    </row>
    <row r="527" spans="1:13" x14ac:dyDescent="0.35">
      <c r="A527" s="1296">
        <v>29896</v>
      </c>
      <c r="B527" s="1295" t="s">
        <v>242</v>
      </c>
      <c r="C527" s="1295" t="s">
        <v>246</v>
      </c>
      <c r="D527" s="1295">
        <v>4000</v>
      </c>
      <c r="E527" s="1295" t="s">
        <v>206</v>
      </c>
      <c r="F527" s="935" t="s">
        <v>214</v>
      </c>
      <c r="G527" s="1295">
        <v>373</v>
      </c>
      <c r="H527" s="935" t="s">
        <v>407</v>
      </c>
      <c r="I527" s="935" t="s">
        <v>408</v>
      </c>
      <c r="J527" s="935">
        <v>40.355137560000003</v>
      </c>
      <c r="K527" s="935">
        <v>-122.17595660000001</v>
      </c>
      <c r="L527" s="935">
        <v>40.316984869999999</v>
      </c>
      <c r="M527" s="935">
        <v>-122.1896581</v>
      </c>
    </row>
    <row r="528" spans="1:13" x14ac:dyDescent="0.35">
      <c r="A528" s="1296">
        <v>29896</v>
      </c>
      <c r="B528" s="1295" t="s">
        <v>242</v>
      </c>
      <c r="C528" s="1295" t="s">
        <v>246</v>
      </c>
      <c r="D528" s="1295">
        <v>4000</v>
      </c>
      <c r="E528" s="1295" t="s">
        <v>206</v>
      </c>
      <c r="F528" s="935" t="s">
        <v>215</v>
      </c>
      <c r="G528" s="1295">
        <v>239</v>
      </c>
      <c r="H528" s="935" t="s">
        <v>408</v>
      </c>
      <c r="I528" s="935" t="s">
        <v>409</v>
      </c>
      <c r="J528" s="935">
        <v>40.316984869999999</v>
      </c>
      <c r="K528" s="935">
        <v>-122.1896581</v>
      </c>
      <c r="L528" s="935">
        <v>40.263968490000003</v>
      </c>
      <c r="M528" s="935">
        <v>-122.2235306</v>
      </c>
    </row>
    <row r="529" spans="1:13" x14ac:dyDescent="0.35">
      <c r="A529" s="1296">
        <v>29896</v>
      </c>
      <c r="B529" s="1295" t="s">
        <v>242</v>
      </c>
      <c r="C529" s="1295" t="s">
        <v>246</v>
      </c>
      <c r="D529" s="1295">
        <v>4000</v>
      </c>
      <c r="E529" s="1295" t="s">
        <v>206</v>
      </c>
      <c r="F529" s="935" t="s">
        <v>216</v>
      </c>
      <c r="G529" s="1295">
        <v>129</v>
      </c>
      <c r="H529" s="935" t="s">
        <v>409</v>
      </c>
      <c r="I529" s="935" t="s">
        <v>410</v>
      </c>
      <c r="J529" s="935">
        <v>40.263968490000003</v>
      </c>
      <c r="K529" s="935">
        <v>-122.2235306</v>
      </c>
      <c r="L529" s="935">
        <v>40.153152210000002</v>
      </c>
      <c r="M529" s="935">
        <v>-122.20237950000001</v>
      </c>
    </row>
    <row r="530" spans="1:13" x14ac:dyDescent="0.35">
      <c r="A530" s="1296">
        <v>29896</v>
      </c>
      <c r="B530" s="1295" t="s">
        <v>242</v>
      </c>
      <c r="C530" s="1295" t="s">
        <v>246</v>
      </c>
      <c r="D530" s="1295">
        <v>4000</v>
      </c>
      <c r="E530" s="1295" t="s">
        <v>206</v>
      </c>
      <c r="F530" s="935" t="s">
        <v>217</v>
      </c>
      <c r="G530" s="1295">
        <v>378</v>
      </c>
      <c r="H530" s="935" t="s">
        <v>410</v>
      </c>
      <c r="I530" s="935" t="s">
        <v>411</v>
      </c>
      <c r="J530" s="935">
        <v>40.153152210000002</v>
      </c>
      <c r="K530" s="935">
        <v>-122.20237950000001</v>
      </c>
      <c r="L530" s="935">
        <v>40.027836569999998</v>
      </c>
      <c r="M530" s="935">
        <v>-122.11920569999999</v>
      </c>
    </row>
    <row r="531" spans="1:13" x14ac:dyDescent="0.35">
      <c r="A531" s="1296">
        <v>29896</v>
      </c>
      <c r="B531" s="1295" t="s">
        <v>242</v>
      </c>
      <c r="C531" s="1295" t="s">
        <v>246</v>
      </c>
      <c r="D531" s="1295">
        <v>4000</v>
      </c>
      <c r="E531" s="1295" t="s">
        <v>206</v>
      </c>
      <c r="F531" s="935" t="s">
        <v>219</v>
      </c>
      <c r="G531" s="1295">
        <v>192</v>
      </c>
      <c r="H531" s="935" t="s">
        <v>411</v>
      </c>
      <c r="I531" s="935" t="s">
        <v>412</v>
      </c>
      <c r="J531" s="935">
        <v>40.027836569999998</v>
      </c>
      <c r="K531" s="935">
        <v>-122.11920569999999</v>
      </c>
      <c r="L531" s="935">
        <v>39.909298579999998</v>
      </c>
      <c r="M531" s="935">
        <v>-122.0918963</v>
      </c>
    </row>
    <row r="532" spans="1:13" x14ac:dyDescent="0.35">
      <c r="A532" s="1296">
        <v>29896</v>
      </c>
      <c r="B532" s="1295" t="s">
        <v>242</v>
      </c>
      <c r="C532" s="1295" t="s">
        <v>246</v>
      </c>
      <c r="D532" s="1295">
        <v>4000</v>
      </c>
      <c r="E532" s="1295" t="s">
        <v>206</v>
      </c>
      <c r="F532" s="935" t="s">
        <v>220</v>
      </c>
      <c r="G532" s="1295">
        <v>166</v>
      </c>
      <c r="H532" s="935" t="s">
        <v>412</v>
      </c>
      <c r="I532" s="935" t="s">
        <v>413</v>
      </c>
      <c r="J532" s="935">
        <v>39.909298579999998</v>
      </c>
      <c r="K532" s="935">
        <v>-122.0918963</v>
      </c>
      <c r="L532" s="935">
        <v>39.751173979999997</v>
      </c>
      <c r="M532" s="935">
        <v>-121.9963235</v>
      </c>
    </row>
    <row r="533" spans="1:13" x14ac:dyDescent="0.35">
      <c r="A533" s="1296">
        <v>29896</v>
      </c>
      <c r="B533" s="1295" t="s">
        <v>242</v>
      </c>
      <c r="C533" s="1295" t="s">
        <v>246</v>
      </c>
      <c r="D533" s="1295">
        <v>4000</v>
      </c>
      <c r="E533" s="1295" t="s">
        <v>206</v>
      </c>
      <c r="F533" s="935" t="s">
        <v>221</v>
      </c>
      <c r="G533" s="1295">
        <v>43</v>
      </c>
      <c r="H533" s="935" t="s">
        <v>413</v>
      </c>
      <c r="I533" s="935" t="s">
        <v>414</v>
      </c>
      <c r="J533" s="935">
        <v>39.751173979999997</v>
      </c>
      <c r="K533" s="935">
        <v>-121.9963235</v>
      </c>
      <c r="L533" s="935">
        <v>39.629153240000001</v>
      </c>
      <c r="M533" s="935">
        <v>-121.9925059</v>
      </c>
    </row>
    <row r="534" spans="1:13" ht="15" thickBot="1" x14ac:dyDescent="0.4">
      <c r="A534" s="1309">
        <v>29896</v>
      </c>
      <c r="B534" s="1313" t="s">
        <v>242</v>
      </c>
      <c r="C534" s="1313" t="s">
        <v>246</v>
      </c>
      <c r="D534" s="1313">
        <v>4000</v>
      </c>
      <c r="E534" s="1313" t="s">
        <v>206</v>
      </c>
      <c r="F534" s="1312" t="s">
        <v>222</v>
      </c>
      <c r="G534" s="1313">
        <v>6</v>
      </c>
      <c r="H534" s="1312" t="s">
        <v>414</v>
      </c>
      <c r="I534" s="1312" t="s">
        <v>415</v>
      </c>
      <c r="J534" s="1312">
        <v>39.629153240000001</v>
      </c>
      <c r="K534" s="1312">
        <v>-121.9925059</v>
      </c>
      <c r="L534" s="1312">
        <v>39.40712284</v>
      </c>
      <c r="M534" s="1312">
        <v>-122.00758999999999</v>
      </c>
    </row>
    <row r="535" spans="1:13" ht="15" thickTop="1" x14ac:dyDescent="0.35">
      <c r="A535" s="1296">
        <v>30104</v>
      </c>
      <c r="B535" s="1295" t="s">
        <v>242</v>
      </c>
      <c r="C535" s="1295" t="s">
        <v>246</v>
      </c>
      <c r="D535" s="1295">
        <v>10400</v>
      </c>
      <c r="E535" s="1295" t="s">
        <v>200</v>
      </c>
      <c r="F535" s="935" t="s">
        <v>208</v>
      </c>
      <c r="G535" s="1295">
        <v>0</v>
      </c>
      <c r="H535" s="935" t="s">
        <v>402</v>
      </c>
      <c r="I535" s="935" t="s">
        <v>403</v>
      </c>
      <c r="J535" s="935">
        <v>40.611883210000002</v>
      </c>
      <c r="K535" s="935">
        <v>-122.446135</v>
      </c>
      <c r="L535" s="935">
        <v>40.592799669999998</v>
      </c>
      <c r="M535" s="935">
        <v>-122.3942059</v>
      </c>
    </row>
    <row r="536" spans="1:13" x14ac:dyDescent="0.35">
      <c r="A536" s="1296">
        <v>30104</v>
      </c>
      <c r="B536" s="1295" t="s">
        <v>242</v>
      </c>
      <c r="C536" s="1295" t="s">
        <v>246</v>
      </c>
      <c r="D536" s="1295">
        <v>10400</v>
      </c>
      <c r="E536" s="1295" t="s">
        <v>200</v>
      </c>
      <c r="F536" s="935" t="s">
        <v>209</v>
      </c>
      <c r="G536" s="1295">
        <v>19</v>
      </c>
      <c r="H536" s="935" t="s">
        <v>403</v>
      </c>
      <c r="I536" s="935" t="s">
        <v>404</v>
      </c>
      <c r="J536" s="935">
        <v>40.592799669999998</v>
      </c>
      <c r="K536" s="935">
        <v>-122.3942059</v>
      </c>
      <c r="L536" s="935">
        <v>40.585947769999997</v>
      </c>
      <c r="M536" s="935">
        <v>-122.3683525</v>
      </c>
    </row>
    <row r="537" spans="1:13" x14ac:dyDescent="0.35">
      <c r="A537" s="1296">
        <v>30104</v>
      </c>
      <c r="B537" s="1295" t="s">
        <v>242</v>
      </c>
      <c r="C537" s="1295" t="s">
        <v>246</v>
      </c>
      <c r="D537" s="1295">
        <v>10400</v>
      </c>
      <c r="E537" s="1295" t="s">
        <v>200</v>
      </c>
      <c r="F537" s="935" t="s">
        <v>211</v>
      </c>
      <c r="G537" s="1295">
        <v>12</v>
      </c>
      <c r="H537" s="935" t="s">
        <v>404</v>
      </c>
      <c r="I537" s="935" t="s">
        <v>405</v>
      </c>
      <c r="J537" s="935">
        <v>40.585947769999997</v>
      </c>
      <c r="K537" s="935">
        <v>-122.3683525</v>
      </c>
      <c r="L537" s="935">
        <v>40.472049499999997</v>
      </c>
      <c r="M537" s="935">
        <v>-122.29453460000001</v>
      </c>
    </row>
    <row r="538" spans="1:13" x14ac:dyDescent="0.35">
      <c r="A538" s="1296">
        <v>30104</v>
      </c>
      <c r="B538" s="1295" t="s">
        <v>242</v>
      </c>
      <c r="C538" s="1295" t="s">
        <v>246</v>
      </c>
      <c r="D538" s="1295">
        <v>10400</v>
      </c>
      <c r="E538" s="1295" t="s">
        <v>200</v>
      </c>
      <c r="F538" s="935" t="s">
        <v>212</v>
      </c>
      <c r="G538" s="1295">
        <v>1</v>
      </c>
      <c r="H538" s="935" t="s">
        <v>405</v>
      </c>
      <c r="I538" s="935" t="s">
        <v>406</v>
      </c>
      <c r="J538" s="935">
        <v>40.472049499999997</v>
      </c>
      <c r="K538" s="935">
        <v>-122.29453460000001</v>
      </c>
      <c r="L538" s="935">
        <v>40.417416330000002</v>
      </c>
      <c r="M538" s="935">
        <v>-122.19395729999999</v>
      </c>
    </row>
    <row r="539" spans="1:13" x14ac:dyDescent="0.35">
      <c r="A539" s="1296">
        <v>30104</v>
      </c>
      <c r="B539" s="1295" t="s">
        <v>242</v>
      </c>
      <c r="C539" s="1295" t="s">
        <v>246</v>
      </c>
      <c r="D539" s="1295">
        <v>10400</v>
      </c>
      <c r="E539" s="1295" t="s">
        <v>200</v>
      </c>
      <c r="F539" s="935" t="s">
        <v>213</v>
      </c>
      <c r="G539" s="1295">
        <v>0</v>
      </c>
      <c r="H539" s="935" t="s">
        <v>406</v>
      </c>
      <c r="I539" s="935" t="s">
        <v>407</v>
      </c>
      <c r="J539" s="935">
        <v>40.417416330000002</v>
      </c>
      <c r="K539" s="935">
        <v>-122.19395729999999</v>
      </c>
      <c r="L539" s="935">
        <v>40.355137560000003</v>
      </c>
      <c r="M539" s="935">
        <v>-122.17595660000001</v>
      </c>
    </row>
    <row r="540" spans="1:13" x14ac:dyDescent="0.35">
      <c r="A540" s="1296">
        <v>30104</v>
      </c>
      <c r="B540" s="1295" t="s">
        <v>242</v>
      </c>
      <c r="C540" s="1295" t="s">
        <v>246</v>
      </c>
      <c r="D540" s="1295">
        <v>10400</v>
      </c>
      <c r="E540" s="1295" t="s">
        <v>200</v>
      </c>
      <c r="F540" s="935" t="s">
        <v>214</v>
      </c>
      <c r="G540" s="1295">
        <v>0</v>
      </c>
      <c r="H540" s="935" t="s">
        <v>407</v>
      </c>
      <c r="I540" s="935" t="s">
        <v>408</v>
      </c>
      <c r="J540" s="935">
        <v>40.355137560000003</v>
      </c>
      <c r="K540" s="935">
        <v>-122.17595660000001</v>
      </c>
      <c r="L540" s="935">
        <v>40.316984869999999</v>
      </c>
      <c r="M540" s="935">
        <v>-122.1896581</v>
      </c>
    </row>
    <row r="541" spans="1:13" x14ac:dyDescent="0.35">
      <c r="A541" s="1296">
        <v>30104</v>
      </c>
      <c r="B541" s="1295" t="s">
        <v>242</v>
      </c>
      <c r="C541" s="1295" t="s">
        <v>246</v>
      </c>
      <c r="D541" s="1295">
        <v>10400</v>
      </c>
      <c r="E541" s="1295" t="s">
        <v>200</v>
      </c>
      <c r="F541" s="935" t="s">
        <v>215</v>
      </c>
      <c r="G541" s="1295">
        <v>0</v>
      </c>
      <c r="H541" s="935" t="s">
        <v>408</v>
      </c>
      <c r="I541" s="935" t="s">
        <v>409</v>
      </c>
      <c r="J541" s="935">
        <v>40.316984869999999</v>
      </c>
      <c r="K541" s="935">
        <v>-122.1896581</v>
      </c>
      <c r="L541" s="935">
        <v>40.263968490000003</v>
      </c>
      <c r="M541" s="935">
        <v>-122.2235306</v>
      </c>
    </row>
    <row r="542" spans="1:13" x14ac:dyDescent="0.35">
      <c r="A542" s="1296">
        <v>30104</v>
      </c>
      <c r="B542" s="1295" t="s">
        <v>242</v>
      </c>
      <c r="C542" s="1295" t="s">
        <v>246</v>
      </c>
      <c r="D542" s="1295">
        <v>10400</v>
      </c>
      <c r="E542" s="1295" t="s">
        <v>200</v>
      </c>
      <c r="F542" s="935" t="s">
        <v>216</v>
      </c>
      <c r="G542" s="1295">
        <v>0</v>
      </c>
      <c r="H542" s="935" t="s">
        <v>409</v>
      </c>
      <c r="I542" s="935" t="s">
        <v>410</v>
      </c>
      <c r="J542" s="935">
        <v>40.263968490000003</v>
      </c>
      <c r="K542" s="935">
        <v>-122.2235306</v>
      </c>
      <c r="L542" s="935">
        <v>40.153152210000002</v>
      </c>
      <c r="M542" s="935">
        <v>-122.20237950000001</v>
      </c>
    </row>
    <row r="543" spans="1:13" x14ac:dyDescent="0.35">
      <c r="A543" s="1296">
        <v>30104</v>
      </c>
      <c r="B543" s="1295" t="s">
        <v>242</v>
      </c>
      <c r="C543" s="1295" t="s">
        <v>246</v>
      </c>
      <c r="D543" s="1295">
        <v>10400</v>
      </c>
      <c r="E543" s="1295" t="s">
        <v>200</v>
      </c>
      <c r="F543" s="935" t="s">
        <v>217</v>
      </c>
      <c r="G543" s="1295">
        <v>1</v>
      </c>
      <c r="H543" s="935" t="s">
        <v>410</v>
      </c>
      <c r="I543" s="935" t="s">
        <v>411</v>
      </c>
      <c r="J543" s="935">
        <v>40.153152210000002</v>
      </c>
      <c r="K543" s="935">
        <v>-122.20237950000001</v>
      </c>
      <c r="L543" s="935">
        <v>40.027836569999998</v>
      </c>
      <c r="M543" s="935">
        <v>-122.11920569999999</v>
      </c>
    </row>
    <row r="544" spans="1:13" x14ac:dyDescent="0.35">
      <c r="A544" s="1296">
        <v>30104</v>
      </c>
      <c r="B544" s="1295" t="s">
        <v>242</v>
      </c>
      <c r="C544" s="1295" t="s">
        <v>246</v>
      </c>
      <c r="D544" s="1295">
        <v>10400</v>
      </c>
      <c r="E544" s="1295" t="s">
        <v>200</v>
      </c>
      <c r="F544" s="935" t="s">
        <v>219</v>
      </c>
      <c r="G544" s="1295">
        <v>-99999</v>
      </c>
      <c r="H544" s="935" t="s">
        <v>411</v>
      </c>
      <c r="I544" s="935" t="s">
        <v>412</v>
      </c>
      <c r="J544" s="935">
        <v>40.027836569999998</v>
      </c>
      <c r="K544" s="935">
        <v>-122.11920569999999</v>
      </c>
      <c r="L544" s="935">
        <v>39.909298579999998</v>
      </c>
      <c r="M544" s="935">
        <v>-122.0918963</v>
      </c>
    </row>
    <row r="545" spans="1:13" x14ac:dyDescent="0.35">
      <c r="A545" s="1296">
        <v>30104</v>
      </c>
      <c r="B545" s="1295" t="s">
        <v>242</v>
      </c>
      <c r="C545" s="1295" t="s">
        <v>246</v>
      </c>
      <c r="D545" s="1295">
        <v>10400</v>
      </c>
      <c r="E545" s="1295" t="s">
        <v>200</v>
      </c>
      <c r="F545" s="935" t="s">
        <v>220</v>
      </c>
      <c r="G545" s="1295">
        <v>-99999</v>
      </c>
      <c r="H545" s="935" t="s">
        <v>412</v>
      </c>
      <c r="I545" s="935" t="s">
        <v>413</v>
      </c>
      <c r="J545" s="935">
        <v>39.909298579999998</v>
      </c>
      <c r="K545" s="935">
        <v>-122.0918963</v>
      </c>
      <c r="L545" s="935">
        <v>39.751173979999997</v>
      </c>
      <c r="M545" s="935">
        <v>-121.9963235</v>
      </c>
    </row>
    <row r="546" spans="1:13" x14ac:dyDescent="0.35">
      <c r="A546" s="1296">
        <v>30104</v>
      </c>
      <c r="B546" s="1295" t="s">
        <v>242</v>
      </c>
      <c r="C546" s="1295" t="s">
        <v>246</v>
      </c>
      <c r="D546" s="1295">
        <v>10400</v>
      </c>
      <c r="E546" s="1295" t="s">
        <v>200</v>
      </c>
      <c r="F546" s="935" t="s">
        <v>221</v>
      </c>
      <c r="G546" s="1295">
        <v>-99999</v>
      </c>
      <c r="H546" s="935" t="s">
        <v>413</v>
      </c>
      <c r="I546" s="935" t="s">
        <v>414</v>
      </c>
      <c r="J546" s="935">
        <v>39.751173979999997</v>
      </c>
      <c r="K546" s="935">
        <v>-121.9963235</v>
      </c>
      <c r="L546" s="935">
        <v>39.629153240000001</v>
      </c>
      <c r="M546" s="935">
        <v>-121.9925059</v>
      </c>
    </row>
    <row r="547" spans="1:13" x14ac:dyDescent="0.35">
      <c r="A547" s="1296">
        <v>30104</v>
      </c>
      <c r="B547" s="1295" t="s">
        <v>242</v>
      </c>
      <c r="C547" s="1295" t="s">
        <v>246</v>
      </c>
      <c r="D547" s="1295">
        <v>10400</v>
      </c>
      <c r="E547" s="1295" t="s">
        <v>200</v>
      </c>
      <c r="F547" s="935" t="s">
        <v>222</v>
      </c>
      <c r="G547" s="1295">
        <v>-99999</v>
      </c>
      <c r="H547" s="935" t="s">
        <v>414</v>
      </c>
      <c r="I547" s="935" t="s">
        <v>415</v>
      </c>
      <c r="J547" s="935">
        <v>39.629153240000001</v>
      </c>
      <c r="K547" s="935">
        <v>-121.9925059</v>
      </c>
      <c r="L547" s="935">
        <v>39.40712284</v>
      </c>
      <c r="M547" s="935">
        <v>-122.00758999999999</v>
      </c>
    </row>
    <row r="548" spans="1:13" x14ac:dyDescent="0.35">
      <c r="A548" s="1296">
        <v>30238</v>
      </c>
      <c r="B548" s="1295" t="s">
        <v>242</v>
      </c>
      <c r="C548" s="1295" t="s">
        <v>283</v>
      </c>
      <c r="D548" s="1295">
        <v>7680</v>
      </c>
      <c r="E548" s="1295" t="s">
        <v>206</v>
      </c>
      <c r="F548" s="935" t="s">
        <v>208</v>
      </c>
      <c r="G548" s="1295">
        <v>0</v>
      </c>
      <c r="H548" s="935" t="s">
        <v>402</v>
      </c>
      <c r="I548" s="935" t="s">
        <v>403</v>
      </c>
      <c r="J548" s="935">
        <v>40.611883210000002</v>
      </c>
      <c r="K548" s="935">
        <v>-122.446135</v>
      </c>
      <c r="L548" s="935">
        <v>40.592799669999998</v>
      </c>
      <c r="M548" s="935">
        <v>-122.3942059</v>
      </c>
    </row>
    <row r="549" spans="1:13" x14ac:dyDescent="0.35">
      <c r="A549" s="1296">
        <v>30238</v>
      </c>
      <c r="B549" s="1295" t="s">
        <v>242</v>
      </c>
      <c r="C549" s="1295" t="s">
        <v>283</v>
      </c>
      <c r="D549" s="1295">
        <v>7680</v>
      </c>
      <c r="E549" s="1295" t="s">
        <v>206</v>
      </c>
      <c r="F549" s="935" t="s">
        <v>209</v>
      </c>
      <c r="G549" s="1295">
        <v>41</v>
      </c>
      <c r="H549" s="935" t="s">
        <v>403</v>
      </c>
      <c r="I549" s="935" t="s">
        <v>404</v>
      </c>
      <c r="J549" s="935">
        <v>40.592799669999998</v>
      </c>
      <c r="K549" s="935">
        <v>-122.3942059</v>
      </c>
      <c r="L549" s="935">
        <v>40.585947769999997</v>
      </c>
      <c r="M549" s="935">
        <v>-122.3683525</v>
      </c>
    </row>
    <row r="550" spans="1:13" x14ac:dyDescent="0.35">
      <c r="A550" s="1296">
        <v>30238</v>
      </c>
      <c r="B550" s="1295" t="s">
        <v>242</v>
      </c>
      <c r="C550" s="1295" t="s">
        <v>283</v>
      </c>
      <c r="D550" s="1295">
        <v>7680</v>
      </c>
      <c r="E550" s="1295" t="s">
        <v>206</v>
      </c>
      <c r="F550" s="935" t="s">
        <v>211</v>
      </c>
      <c r="G550" s="1295">
        <v>88</v>
      </c>
      <c r="H550" s="935" t="s">
        <v>404</v>
      </c>
      <c r="I550" s="935" t="s">
        <v>405</v>
      </c>
      <c r="J550" s="935">
        <v>40.585947769999997</v>
      </c>
      <c r="K550" s="935">
        <v>-122.3683525</v>
      </c>
      <c r="L550" s="935">
        <v>40.472049499999997</v>
      </c>
      <c r="M550" s="935">
        <v>-122.29453460000001</v>
      </c>
    </row>
    <row r="551" spans="1:13" x14ac:dyDescent="0.35">
      <c r="A551" s="1296">
        <v>30238</v>
      </c>
      <c r="B551" s="1295" t="s">
        <v>242</v>
      </c>
      <c r="C551" s="1295" t="s">
        <v>283</v>
      </c>
      <c r="D551" s="1295">
        <v>7680</v>
      </c>
      <c r="E551" s="1295" t="s">
        <v>206</v>
      </c>
      <c r="F551" s="935" t="s">
        <v>212</v>
      </c>
      <c r="G551" s="1295">
        <v>115</v>
      </c>
      <c r="H551" s="935" t="s">
        <v>405</v>
      </c>
      <c r="I551" s="935" t="s">
        <v>406</v>
      </c>
      <c r="J551" s="935">
        <v>40.472049499999997</v>
      </c>
      <c r="K551" s="935">
        <v>-122.29453460000001</v>
      </c>
      <c r="L551" s="935">
        <v>40.417416330000002</v>
      </c>
      <c r="M551" s="935">
        <v>-122.19395729999999</v>
      </c>
    </row>
    <row r="552" spans="1:13" x14ac:dyDescent="0.35">
      <c r="A552" s="1296">
        <v>30238</v>
      </c>
      <c r="B552" s="1295" t="s">
        <v>242</v>
      </c>
      <c r="C552" s="1295" t="s">
        <v>283</v>
      </c>
      <c r="D552" s="1295">
        <v>7680</v>
      </c>
      <c r="E552" s="1295" t="s">
        <v>206</v>
      </c>
      <c r="F552" s="935" t="s">
        <v>213</v>
      </c>
      <c r="G552" s="1295">
        <v>108</v>
      </c>
      <c r="H552" s="935" t="s">
        <v>406</v>
      </c>
      <c r="I552" s="935" t="s">
        <v>407</v>
      </c>
      <c r="J552" s="935">
        <v>40.417416330000002</v>
      </c>
      <c r="K552" s="935">
        <v>-122.19395729999999</v>
      </c>
      <c r="L552" s="935">
        <v>40.355137560000003</v>
      </c>
      <c r="M552" s="935">
        <v>-122.17595660000001</v>
      </c>
    </row>
    <row r="553" spans="1:13" x14ac:dyDescent="0.35">
      <c r="A553" s="1296">
        <v>30238</v>
      </c>
      <c r="B553" s="1295" t="s">
        <v>242</v>
      </c>
      <c r="C553" s="1295" t="s">
        <v>283</v>
      </c>
      <c r="D553" s="1295">
        <v>7680</v>
      </c>
      <c r="E553" s="1295" t="s">
        <v>206</v>
      </c>
      <c r="F553" s="935" t="s">
        <v>214</v>
      </c>
      <c r="G553" s="1295">
        <v>87</v>
      </c>
      <c r="H553" s="935" t="s">
        <v>407</v>
      </c>
      <c r="I553" s="935" t="s">
        <v>408</v>
      </c>
      <c r="J553" s="935">
        <v>40.355137560000003</v>
      </c>
      <c r="K553" s="935">
        <v>-122.17595660000001</v>
      </c>
      <c r="L553" s="935">
        <v>40.316984869999999</v>
      </c>
      <c r="M553" s="935">
        <v>-122.1896581</v>
      </c>
    </row>
    <row r="554" spans="1:13" x14ac:dyDescent="0.35">
      <c r="A554" s="1296">
        <v>30238</v>
      </c>
      <c r="B554" s="1295" t="s">
        <v>242</v>
      </c>
      <c r="C554" s="1295" t="s">
        <v>283</v>
      </c>
      <c r="D554" s="1295">
        <v>7680</v>
      </c>
      <c r="E554" s="1295" t="s">
        <v>206</v>
      </c>
      <c r="F554" s="935" t="s">
        <v>215</v>
      </c>
      <c r="G554" s="1295">
        <v>103</v>
      </c>
      <c r="H554" s="935" t="s">
        <v>408</v>
      </c>
      <c r="I554" s="935" t="s">
        <v>409</v>
      </c>
      <c r="J554" s="935">
        <v>40.316984869999999</v>
      </c>
      <c r="K554" s="935">
        <v>-122.1896581</v>
      </c>
      <c r="L554" s="935">
        <v>40.263968490000003</v>
      </c>
      <c r="M554" s="935">
        <v>-122.2235306</v>
      </c>
    </row>
    <row r="555" spans="1:13" x14ac:dyDescent="0.35">
      <c r="A555" s="1296">
        <v>30238</v>
      </c>
      <c r="B555" s="1295" t="s">
        <v>242</v>
      </c>
      <c r="C555" s="1295" t="s">
        <v>283</v>
      </c>
      <c r="D555" s="1295">
        <v>7680</v>
      </c>
      <c r="E555" s="1295" t="s">
        <v>206</v>
      </c>
      <c r="F555" s="935" t="s">
        <v>216</v>
      </c>
      <c r="G555" s="1295">
        <v>15</v>
      </c>
      <c r="H555" s="935" t="s">
        <v>409</v>
      </c>
      <c r="I555" s="935" t="s">
        <v>410</v>
      </c>
      <c r="J555" s="935">
        <v>40.263968490000003</v>
      </c>
      <c r="K555" s="935">
        <v>-122.2235306</v>
      </c>
      <c r="L555" s="935">
        <v>40.153152210000002</v>
      </c>
      <c r="M555" s="935">
        <v>-122.20237950000001</v>
      </c>
    </row>
    <row r="556" spans="1:13" x14ac:dyDescent="0.35">
      <c r="A556" s="1296">
        <v>30238</v>
      </c>
      <c r="B556" s="1295" t="s">
        <v>242</v>
      </c>
      <c r="C556" s="1295" t="s">
        <v>283</v>
      </c>
      <c r="D556" s="1295">
        <v>7680</v>
      </c>
      <c r="E556" s="1295" t="s">
        <v>206</v>
      </c>
      <c r="F556" s="935" t="s">
        <v>217</v>
      </c>
      <c r="G556" s="1295">
        <v>278</v>
      </c>
      <c r="H556" s="935" t="s">
        <v>410</v>
      </c>
      <c r="I556" s="935" t="s">
        <v>411</v>
      </c>
      <c r="J556" s="935">
        <v>40.153152210000002</v>
      </c>
      <c r="K556" s="935">
        <v>-122.20237950000001</v>
      </c>
      <c r="L556" s="935">
        <v>40.027836569999998</v>
      </c>
      <c r="M556" s="935">
        <v>-122.11920569999999</v>
      </c>
    </row>
    <row r="557" spans="1:13" x14ac:dyDescent="0.35">
      <c r="A557" s="1296">
        <v>30238</v>
      </c>
      <c r="B557" s="1295" t="s">
        <v>242</v>
      </c>
      <c r="C557" s="1295" t="s">
        <v>283</v>
      </c>
      <c r="D557" s="1295">
        <v>7680</v>
      </c>
      <c r="E557" s="1295" t="s">
        <v>206</v>
      </c>
      <c r="F557" s="935" t="s">
        <v>219</v>
      </c>
      <c r="G557" s="1295">
        <v>86</v>
      </c>
      <c r="H557" s="935" t="s">
        <v>411</v>
      </c>
      <c r="I557" s="935" t="s">
        <v>412</v>
      </c>
      <c r="J557" s="935">
        <v>40.027836569999998</v>
      </c>
      <c r="K557" s="935">
        <v>-122.11920569999999</v>
      </c>
      <c r="L557" s="935">
        <v>39.909298579999998</v>
      </c>
      <c r="M557" s="935">
        <v>-122.0918963</v>
      </c>
    </row>
    <row r="558" spans="1:13" x14ac:dyDescent="0.35">
      <c r="A558" s="1296">
        <v>30238</v>
      </c>
      <c r="B558" s="1295" t="s">
        <v>242</v>
      </c>
      <c r="C558" s="1295" t="s">
        <v>283</v>
      </c>
      <c r="D558" s="1295">
        <v>7680</v>
      </c>
      <c r="E558" s="1295" t="s">
        <v>206</v>
      </c>
      <c r="F558" s="935" t="s">
        <v>220</v>
      </c>
      <c r="G558" s="1295">
        <v>31</v>
      </c>
      <c r="H558" s="935" t="s">
        <v>412</v>
      </c>
      <c r="I558" s="935" t="s">
        <v>413</v>
      </c>
      <c r="J558" s="935">
        <v>39.909298579999998</v>
      </c>
      <c r="K558" s="935">
        <v>-122.0918963</v>
      </c>
      <c r="L558" s="935">
        <v>39.751173979999997</v>
      </c>
      <c r="M558" s="935">
        <v>-121.9963235</v>
      </c>
    </row>
    <row r="559" spans="1:13" x14ac:dyDescent="0.35">
      <c r="A559" s="1296">
        <v>30238</v>
      </c>
      <c r="B559" s="1295" t="s">
        <v>242</v>
      </c>
      <c r="C559" s="1295" t="s">
        <v>283</v>
      </c>
      <c r="D559" s="1295">
        <v>7680</v>
      </c>
      <c r="E559" s="1295" t="s">
        <v>206</v>
      </c>
      <c r="F559" s="935" t="s">
        <v>221</v>
      </c>
      <c r="G559" s="1295">
        <v>5</v>
      </c>
      <c r="H559" s="935" t="s">
        <v>413</v>
      </c>
      <c r="I559" s="935" t="s">
        <v>414</v>
      </c>
      <c r="J559" s="935">
        <v>39.751173979999997</v>
      </c>
      <c r="K559" s="935">
        <v>-121.9963235</v>
      </c>
      <c r="L559" s="935">
        <v>39.629153240000001</v>
      </c>
      <c r="M559" s="935">
        <v>-121.9925059</v>
      </c>
    </row>
    <row r="560" spans="1:13" x14ac:dyDescent="0.35">
      <c r="A560" s="1296">
        <v>30238</v>
      </c>
      <c r="B560" s="1295" t="s">
        <v>242</v>
      </c>
      <c r="C560" s="1295" t="s">
        <v>283</v>
      </c>
      <c r="D560" s="1295">
        <v>7680</v>
      </c>
      <c r="E560" s="1295" t="s">
        <v>206</v>
      </c>
      <c r="F560" s="935" t="s">
        <v>222</v>
      </c>
      <c r="G560" s="1295">
        <v>7</v>
      </c>
      <c r="H560" s="935" t="s">
        <v>414</v>
      </c>
      <c r="I560" s="935" t="s">
        <v>415</v>
      </c>
      <c r="J560" s="935">
        <v>39.629153240000001</v>
      </c>
      <c r="K560" s="935">
        <v>-121.9925059</v>
      </c>
      <c r="L560" s="935">
        <v>39.40712284</v>
      </c>
      <c r="M560" s="935">
        <v>-122.00758999999999</v>
      </c>
    </row>
    <row r="561" spans="1:13" x14ac:dyDescent="0.35">
      <c r="A561" s="1296">
        <v>30238</v>
      </c>
      <c r="B561" s="1295" t="s">
        <v>242</v>
      </c>
      <c r="C561" s="1295" t="s">
        <v>283</v>
      </c>
      <c r="D561" s="1295">
        <v>7680</v>
      </c>
      <c r="E561" s="1295" t="s">
        <v>206</v>
      </c>
      <c r="F561" s="935" t="s">
        <v>208</v>
      </c>
      <c r="G561" s="1295">
        <v>0</v>
      </c>
      <c r="H561" s="935" t="s">
        <v>402</v>
      </c>
      <c r="I561" s="935" t="s">
        <v>403</v>
      </c>
      <c r="J561" s="935">
        <v>40.611883210000002</v>
      </c>
      <c r="K561" s="935">
        <v>-122.446135</v>
      </c>
      <c r="L561" s="935">
        <v>40.592799669999998</v>
      </c>
      <c r="M561" s="935">
        <v>-122.3942059</v>
      </c>
    </row>
    <row r="562" spans="1:13" x14ac:dyDescent="0.35">
      <c r="A562" s="1296">
        <v>30238</v>
      </c>
      <c r="B562" s="1295" t="s">
        <v>242</v>
      </c>
      <c r="C562" s="1295" t="s">
        <v>283</v>
      </c>
      <c r="D562" s="1295">
        <v>7680</v>
      </c>
      <c r="E562" s="1295" t="s">
        <v>206</v>
      </c>
      <c r="F562" s="935" t="s">
        <v>209</v>
      </c>
      <c r="G562" s="1295">
        <v>45</v>
      </c>
      <c r="H562" s="935" t="s">
        <v>403</v>
      </c>
      <c r="I562" s="935" t="s">
        <v>404</v>
      </c>
      <c r="J562" s="935">
        <v>40.592799669999998</v>
      </c>
      <c r="K562" s="935">
        <v>-122.3942059</v>
      </c>
      <c r="L562" s="935">
        <v>40.585947769999997</v>
      </c>
      <c r="M562" s="935">
        <v>-122.3683525</v>
      </c>
    </row>
    <row r="563" spans="1:13" x14ac:dyDescent="0.35">
      <c r="A563" s="1296">
        <v>30238</v>
      </c>
      <c r="B563" s="1295" t="s">
        <v>242</v>
      </c>
      <c r="C563" s="1295" t="s">
        <v>283</v>
      </c>
      <c r="D563" s="1295">
        <v>7680</v>
      </c>
      <c r="E563" s="1295" t="s">
        <v>206</v>
      </c>
      <c r="F563" s="935" t="s">
        <v>211</v>
      </c>
      <c r="G563" s="1295">
        <v>74</v>
      </c>
      <c r="H563" s="935" t="s">
        <v>404</v>
      </c>
      <c r="I563" s="935" t="s">
        <v>405</v>
      </c>
      <c r="J563" s="935">
        <v>40.585947769999997</v>
      </c>
      <c r="K563" s="935">
        <v>-122.3683525</v>
      </c>
      <c r="L563" s="935">
        <v>40.472049499999997</v>
      </c>
      <c r="M563" s="935">
        <v>-122.29453460000001</v>
      </c>
    </row>
    <row r="564" spans="1:13" x14ac:dyDescent="0.35">
      <c r="A564" s="1296">
        <v>30238</v>
      </c>
      <c r="B564" s="1295" t="s">
        <v>242</v>
      </c>
      <c r="C564" s="1295" t="s">
        <v>283</v>
      </c>
      <c r="D564" s="1295">
        <v>7680</v>
      </c>
      <c r="E564" s="1295" t="s">
        <v>206</v>
      </c>
      <c r="F564" s="935" t="s">
        <v>212</v>
      </c>
      <c r="G564" s="1295">
        <v>125</v>
      </c>
      <c r="H564" s="935" t="s">
        <v>405</v>
      </c>
      <c r="I564" s="935" t="s">
        <v>406</v>
      </c>
      <c r="J564" s="935">
        <v>40.472049499999997</v>
      </c>
      <c r="K564" s="935">
        <v>-122.29453460000001</v>
      </c>
      <c r="L564" s="935">
        <v>40.417416330000002</v>
      </c>
      <c r="M564" s="935">
        <v>-122.19395729999999</v>
      </c>
    </row>
    <row r="565" spans="1:13" x14ac:dyDescent="0.35">
      <c r="A565" s="1296">
        <v>30238</v>
      </c>
      <c r="B565" s="1295" t="s">
        <v>242</v>
      </c>
      <c r="C565" s="1295" t="s">
        <v>283</v>
      </c>
      <c r="D565" s="1295">
        <v>7680</v>
      </c>
      <c r="E565" s="1295" t="s">
        <v>206</v>
      </c>
      <c r="F565" s="935" t="s">
        <v>213</v>
      </c>
      <c r="G565" s="1295">
        <v>85</v>
      </c>
      <c r="H565" s="935" t="s">
        <v>406</v>
      </c>
      <c r="I565" s="935" t="s">
        <v>407</v>
      </c>
      <c r="J565" s="935">
        <v>40.417416330000002</v>
      </c>
      <c r="K565" s="935">
        <v>-122.19395729999999</v>
      </c>
      <c r="L565" s="935">
        <v>40.355137560000003</v>
      </c>
      <c r="M565" s="935">
        <v>-122.17595660000001</v>
      </c>
    </row>
    <row r="566" spans="1:13" x14ac:dyDescent="0.35">
      <c r="A566" s="1296">
        <v>30238</v>
      </c>
      <c r="B566" s="1295" t="s">
        <v>242</v>
      </c>
      <c r="C566" s="1295" t="s">
        <v>283</v>
      </c>
      <c r="D566" s="1295">
        <v>7680</v>
      </c>
      <c r="E566" s="1295" t="s">
        <v>206</v>
      </c>
      <c r="F566" s="935" t="s">
        <v>214</v>
      </c>
      <c r="G566" s="1295">
        <v>117</v>
      </c>
      <c r="H566" s="935" t="s">
        <v>407</v>
      </c>
      <c r="I566" s="935" t="s">
        <v>408</v>
      </c>
      <c r="J566" s="935">
        <v>40.355137560000003</v>
      </c>
      <c r="K566" s="935">
        <v>-122.17595660000001</v>
      </c>
      <c r="L566" s="935">
        <v>40.316984869999999</v>
      </c>
      <c r="M566" s="935">
        <v>-122.1896581</v>
      </c>
    </row>
    <row r="567" spans="1:13" x14ac:dyDescent="0.35">
      <c r="A567" s="1296">
        <v>30238</v>
      </c>
      <c r="B567" s="1295" t="s">
        <v>242</v>
      </c>
      <c r="C567" s="1295" t="s">
        <v>283</v>
      </c>
      <c r="D567" s="1295">
        <v>7680</v>
      </c>
      <c r="E567" s="1295" t="s">
        <v>206</v>
      </c>
      <c r="F567" s="935" t="s">
        <v>215</v>
      </c>
      <c r="G567" s="1295">
        <v>98</v>
      </c>
      <c r="H567" s="935" t="s">
        <v>408</v>
      </c>
      <c r="I567" s="935" t="s">
        <v>409</v>
      </c>
      <c r="J567" s="935">
        <v>40.316984869999999</v>
      </c>
      <c r="K567" s="935">
        <v>-122.1896581</v>
      </c>
      <c r="L567" s="935">
        <v>40.263968490000003</v>
      </c>
      <c r="M567" s="935">
        <v>-122.2235306</v>
      </c>
    </row>
    <row r="568" spans="1:13" x14ac:dyDescent="0.35">
      <c r="A568" s="1296">
        <v>30238</v>
      </c>
      <c r="B568" s="1295" t="s">
        <v>242</v>
      </c>
      <c r="C568" s="1295" t="s">
        <v>283</v>
      </c>
      <c r="D568" s="1295">
        <v>7680</v>
      </c>
      <c r="E568" s="1295" t="s">
        <v>206</v>
      </c>
      <c r="F568" s="935" t="s">
        <v>216</v>
      </c>
      <c r="G568" s="1295">
        <v>15</v>
      </c>
      <c r="H568" s="935" t="s">
        <v>409</v>
      </c>
      <c r="I568" s="935" t="s">
        <v>410</v>
      </c>
      <c r="J568" s="935">
        <v>40.263968490000003</v>
      </c>
      <c r="K568" s="935">
        <v>-122.2235306</v>
      </c>
      <c r="L568" s="935">
        <v>40.153152210000002</v>
      </c>
      <c r="M568" s="935">
        <v>-122.20237950000001</v>
      </c>
    </row>
    <row r="569" spans="1:13" x14ac:dyDescent="0.35">
      <c r="A569" s="1296">
        <v>30238</v>
      </c>
      <c r="B569" s="1295" t="s">
        <v>242</v>
      </c>
      <c r="C569" s="1295" t="s">
        <v>283</v>
      </c>
      <c r="D569" s="1295">
        <v>7680</v>
      </c>
      <c r="E569" s="1295" t="s">
        <v>206</v>
      </c>
      <c r="F569" s="935" t="s">
        <v>217</v>
      </c>
      <c r="G569" s="1295">
        <v>271</v>
      </c>
      <c r="H569" s="935" t="s">
        <v>410</v>
      </c>
      <c r="I569" s="935" t="s">
        <v>411</v>
      </c>
      <c r="J569" s="935">
        <v>40.153152210000002</v>
      </c>
      <c r="K569" s="935">
        <v>-122.20237950000001</v>
      </c>
      <c r="L569" s="935">
        <v>40.027836569999998</v>
      </c>
      <c r="M569" s="935">
        <v>-122.11920569999999</v>
      </c>
    </row>
    <row r="570" spans="1:13" x14ac:dyDescent="0.35">
      <c r="A570" s="1296">
        <v>30238</v>
      </c>
      <c r="B570" s="1295" t="s">
        <v>242</v>
      </c>
      <c r="C570" s="1295" t="s">
        <v>283</v>
      </c>
      <c r="D570" s="1295">
        <v>7680</v>
      </c>
      <c r="E570" s="1295" t="s">
        <v>206</v>
      </c>
      <c r="F570" s="935" t="s">
        <v>219</v>
      </c>
      <c r="G570" s="1295">
        <v>90</v>
      </c>
      <c r="H570" s="935" t="s">
        <v>411</v>
      </c>
      <c r="I570" s="935" t="s">
        <v>412</v>
      </c>
      <c r="J570" s="935">
        <v>40.027836569999998</v>
      </c>
      <c r="K570" s="935">
        <v>-122.11920569999999</v>
      </c>
      <c r="L570" s="935">
        <v>39.909298579999998</v>
      </c>
      <c r="M570" s="935">
        <v>-122.0918963</v>
      </c>
    </row>
    <row r="571" spans="1:13" x14ac:dyDescent="0.35">
      <c r="A571" s="1296">
        <v>30238</v>
      </c>
      <c r="B571" s="1295" t="s">
        <v>242</v>
      </c>
      <c r="C571" s="1295" t="s">
        <v>283</v>
      </c>
      <c r="D571" s="1295">
        <v>7680</v>
      </c>
      <c r="E571" s="1295" t="s">
        <v>206</v>
      </c>
      <c r="F571" s="935" t="s">
        <v>220</v>
      </c>
      <c r="G571" s="1295">
        <v>27</v>
      </c>
      <c r="H571" s="935" t="s">
        <v>412</v>
      </c>
      <c r="I571" s="935" t="s">
        <v>413</v>
      </c>
      <c r="J571" s="935">
        <v>39.909298579999998</v>
      </c>
      <c r="K571" s="935">
        <v>-122.0918963</v>
      </c>
      <c r="L571" s="935">
        <v>39.751173979999997</v>
      </c>
      <c r="M571" s="935">
        <v>-121.9963235</v>
      </c>
    </row>
    <row r="572" spans="1:13" x14ac:dyDescent="0.35">
      <c r="A572" s="1296">
        <v>30238</v>
      </c>
      <c r="B572" s="1295" t="s">
        <v>242</v>
      </c>
      <c r="C572" s="1295" t="s">
        <v>283</v>
      </c>
      <c r="D572" s="1295">
        <v>7680</v>
      </c>
      <c r="E572" s="1295" t="s">
        <v>206</v>
      </c>
      <c r="F572" s="935" t="s">
        <v>221</v>
      </c>
      <c r="G572" s="1295">
        <v>3</v>
      </c>
      <c r="H572" s="935" t="s">
        <v>413</v>
      </c>
      <c r="I572" s="935" t="s">
        <v>414</v>
      </c>
      <c r="J572" s="935">
        <v>39.751173979999997</v>
      </c>
      <c r="K572" s="935">
        <v>-121.9963235</v>
      </c>
      <c r="L572" s="935">
        <v>39.629153240000001</v>
      </c>
      <c r="M572" s="935">
        <v>-121.9925059</v>
      </c>
    </row>
    <row r="573" spans="1:13" x14ac:dyDescent="0.35">
      <c r="A573" s="1296">
        <v>30238</v>
      </c>
      <c r="B573" s="1295" t="s">
        <v>242</v>
      </c>
      <c r="C573" s="1295" t="s">
        <v>283</v>
      </c>
      <c r="D573" s="1295">
        <v>7680</v>
      </c>
      <c r="E573" s="1295" t="s">
        <v>206</v>
      </c>
      <c r="F573" s="935" t="s">
        <v>222</v>
      </c>
      <c r="G573" s="1295">
        <v>10</v>
      </c>
      <c r="H573" s="935" t="s">
        <v>414</v>
      </c>
      <c r="I573" s="935" t="s">
        <v>415</v>
      </c>
      <c r="J573" s="935">
        <v>39.629153240000001</v>
      </c>
      <c r="K573" s="935">
        <v>-121.9925059</v>
      </c>
      <c r="L573" s="935">
        <v>39.40712284</v>
      </c>
      <c r="M573" s="935">
        <v>-122.00758999999999</v>
      </c>
    </row>
    <row r="574" spans="1:13" x14ac:dyDescent="0.35">
      <c r="A574" s="1296">
        <v>30264</v>
      </c>
      <c r="B574" s="1295" t="s">
        <v>242</v>
      </c>
      <c r="C574" s="1295" t="s">
        <v>246</v>
      </c>
      <c r="D574" s="1295">
        <v>8320</v>
      </c>
      <c r="E574" s="1295" t="s">
        <v>206</v>
      </c>
      <c r="F574" s="935" t="s">
        <v>208</v>
      </c>
      <c r="G574" s="1295">
        <v>78</v>
      </c>
      <c r="H574" s="935" t="s">
        <v>402</v>
      </c>
      <c r="I574" s="935" t="s">
        <v>403</v>
      </c>
      <c r="J574" s="935">
        <v>40.611883210000002</v>
      </c>
      <c r="K574" s="935">
        <v>-122.446135</v>
      </c>
      <c r="L574" s="935">
        <v>40.592799669999998</v>
      </c>
      <c r="M574" s="935">
        <v>-122.3942059</v>
      </c>
    </row>
    <row r="575" spans="1:13" x14ac:dyDescent="0.35">
      <c r="A575" s="1296">
        <v>30264</v>
      </c>
      <c r="B575" s="1295" t="s">
        <v>242</v>
      </c>
      <c r="C575" s="1295" t="s">
        <v>246</v>
      </c>
      <c r="D575" s="1295">
        <v>8320</v>
      </c>
      <c r="E575" s="1295" t="s">
        <v>206</v>
      </c>
      <c r="F575" s="935" t="s">
        <v>209</v>
      </c>
      <c r="G575" s="1295">
        <v>17</v>
      </c>
      <c r="H575" s="935" t="s">
        <v>403</v>
      </c>
      <c r="I575" s="935" t="s">
        <v>404</v>
      </c>
      <c r="J575" s="935">
        <v>40.592799669999998</v>
      </c>
      <c r="K575" s="935">
        <v>-122.3942059</v>
      </c>
      <c r="L575" s="935">
        <v>40.585947769999997</v>
      </c>
      <c r="M575" s="935">
        <v>-122.3683525</v>
      </c>
    </row>
    <row r="576" spans="1:13" x14ac:dyDescent="0.35">
      <c r="A576" s="1296">
        <v>30264</v>
      </c>
      <c r="B576" s="1295" t="s">
        <v>242</v>
      </c>
      <c r="C576" s="1295" t="s">
        <v>246</v>
      </c>
      <c r="D576" s="1295">
        <v>8320</v>
      </c>
      <c r="E576" s="1295" t="s">
        <v>206</v>
      </c>
      <c r="F576" s="935" t="s">
        <v>211</v>
      </c>
      <c r="G576" s="1295">
        <v>266</v>
      </c>
      <c r="H576" s="935" t="s">
        <v>404</v>
      </c>
      <c r="I576" s="935" t="s">
        <v>405</v>
      </c>
      <c r="J576" s="935">
        <v>40.585947769999997</v>
      </c>
      <c r="K576" s="935">
        <v>-122.3683525</v>
      </c>
      <c r="L576" s="935">
        <v>40.472049499999997</v>
      </c>
      <c r="M576" s="935">
        <v>-122.29453460000001</v>
      </c>
    </row>
    <row r="577" spans="1:13" x14ac:dyDescent="0.35">
      <c r="A577" s="1296">
        <v>30264</v>
      </c>
      <c r="B577" s="1295" t="s">
        <v>242</v>
      </c>
      <c r="C577" s="1295" t="s">
        <v>246</v>
      </c>
      <c r="D577" s="1295">
        <v>8320</v>
      </c>
      <c r="E577" s="1295" t="s">
        <v>206</v>
      </c>
      <c r="F577" s="935" t="s">
        <v>212</v>
      </c>
      <c r="G577" s="1295">
        <v>284</v>
      </c>
      <c r="H577" s="935" t="s">
        <v>405</v>
      </c>
      <c r="I577" s="935" t="s">
        <v>406</v>
      </c>
      <c r="J577" s="935">
        <v>40.472049499999997</v>
      </c>
      <c r="K577" s="935">
        <v>-122.29453460000001</v>
      </c>
      <c r="L577" s="935">
        <v>40.417416330000002</v>
      </c>
      <c r="M577" s="935">
        <v>-122.19395729999999</v>
      </c>
    </row>
    <row r="578" spans="1:13" x14ac:dyDescent="0.35">
      <c r="A578" s="1296">
        <v>30264</v>
      </c>
      <c r="B578" s="1295" t="s">
        <v>242</v>
      </c>
      <c r="C578" s="1295" t="s">
        <v>246</v>
      </c>
      <c r="D578" s="1295">
        <v>8320</v>
      </c>
      <c r="E578" s="1295" t="s">
        <v>206</v>
      </c>
      <c r="F578" s="935" t="s">
        <v>213</v>
      </c>
      <c r="G578" s="1295">
        <v>193</v>
      </c>
      <c r="H578" s="935" t="s">
        <v>406</v>
      </c>
      <c r="I578" s="935" t="s">
        <v>407</v>
      </c>
      <c r="J578" s="935">
        <v>40.417416330000002</v>
      </c>
      <c r="K578" s="935">
        <v>-122.19395729999999</v>
      </c>
      <c r="L578" s="935">
        <v>40.355137560000003</v>
      </c>
      <c r="M578" s="935">
        <v>-122.17595660000001</v>
      </c>
    </row>
    <row r="579" spans="1:13" x14ac:dyDescent="0.35">
      <c r="A579" s="1296">
        <v>30264</v>
      </c>
      <c r="B579" s="1295" t="s">
        <v>242</v>
      </c>
      <c r="C579" s="1295" t="s">
        <v>246</v>
      </c>
      <c r="D579" s="1295">
        <v>8320</v>
      </c>
      <c r="E579" s="1295" t="s">
        <v>206</v>
      </c>
      <c r="F579" s="935" t="s">
        <v>214</v>
      </c>
      <c r="G579" s="1295">
        <v>89</v>
      </c>
      <c r="H579" s="935" t="s">
        <v>407</v>
      </c>
      <c r="I579" s="935" t="s">
        <v>408</v>
      </c>
      <c r="J579" s="935">
        <v>40.355137560000003</v>
      </c>
      <c r="K579" s="935">
        <v>-122.17595660000001</v>
      </c>
      <c r="L579" s="935">
        <v>40.316984869999999</v>
      </c>
      <c r="M579" s="935">
        <v>-122.1896581</v>
      </c>
    </row>
    <row r="580" spans="1:13" x14ac:dyDescent="0.35">
      <c r="A580" s="1296">
        <v>30264</v>
      </c>
      <c r="B580" s="1295" t="s">
        <v>242</v>
      </c>
      <c r="C580" s="1295" t="s">
        <v>246</v>
      </c>
      <c r="D580" s="1295">
        <v>8320</v>
      </c>
      <c r="E580" s="1295" t="s">
        <v>206</v>
      </c>
      <c r="F580" s="935" t="s">
        <v>215</v>
      </c>
      <c r="G580" s="1295">
        <v>192</v>
      </c>
      <c r="H580" s="935" t="s">
        <v>408</v>
      </c>
      <c r="I580" s="935" t="s">
        <v>409</v>
      </c>
      <c r="J580" s="935">
        <v>40.316984869999999</v>
      </c>
      <c r="K580" s="935">
        <v>-122.1896581</v>
      </c>
      <c r="L580" s="935">
        <v>40.263968490000003</v>
      </c>
      <c r="M580" s="935">
        <v>-122.2235306</v>
      </c>
    </row>
    <row r="581" spans="1:13" x14ac:dyDescent="0.35">
      <c r="A581" s="1296">
        <v>30264</v>
      </c>
      <c r="B581" s="1295" t="s">
        <v>242</v>
      </c>
      <c r="C581" s="1295" t="s">
        <v>246</v>
      </c>
      <c r="D581" s="1295">
        <v>8320</v>
      </c>
      <c r="E581" s="1295" t="s">
        <v>206</v>
      </c>
      <c r="F581" s="935" t="s">
        <v>216</v>
      </c>
      <c r="G581" s="1295">
        <v>8</v>
      </c>
      <c r="H581" s="935" t="s">
        <v>409</v>
      </c>
      <c r="I581" s="935" t="s">
        <v>410</v>
      </c>
      <c r="J581" s="935">
        <v>40.263968490000003</v>
      </c>
      <c r="K581" s="935">
        <v>-122.2235306</v>
      </c>
      <c r="L581" s="935">
        <v>40.153152210000002</v>
      </c>
      <c r="M581" s="935">
        <v>-122.20237950000001</v>
      </c>
    </row>
    <row r="582" spans="1:13" x14ac:dyDescent="0.35">
      <c r="A582" s="1296">
        <v>30264</v>
      </c>
      <c r="B582" s="1295" t="s">
        <v>242</v>
      </c>
      <c r="C582" s="1295" t="s">
        <v>246</v>
      </c>
      <c r="D582" s="1295">
        <v>8320</v>
      </c>
      <c r="E582" s="1295" t="s">
        <v>206</v>
      </c>
      <c r="F582" s="935" t="s">
        <v>217</v>
      </c>
      <c r="G582" s="1295">
        <v>299</v>
      </c>
      <c r="H582" s="935" t="s">
        <v>410</v>
      </c>
      <c r="I582" s="935" t="s">
        <v>411</v>
      </c>
      <c r="J582" s="935">
        <v>40.153152210000002</v>
      </c>
      <c r="K582" s="935">
        <v>-122.20237950000001</v>
      </c>
      <c r="L582" s="935">
        <v>40.027836569999998</v>
      </c>
      <c r="M582" s="935">
        <v>-122.11920569999999</v>
      </c>
    </row>
    <row r="583" spans="1:13" x14ac:dyDescent="0.35">
      <c r="A583" s="1296">
        <v>30264</v>
      </c>
      <c r="B583" s="1295" t="s">
        <v>242</v>
      </c>
      <c r="C583" s="1295" t="s">
        <v>246</v>
      </c>
      <c r="D583" s="1295">
        <v>8320</v>
      </c>
      <c r="E583" s="1295" t="s">
        <v>206</v>
      </c>
      <c r="F583" s="935" t="s">
        <v>219</v>
      </c>
      <c r="G583" s="1295">
        <v>50</v>
      </c>
      <c r="H583" s="935" t="s">
        <v>411</v>
      </c>
      <c r="I583" s="935" t="s">
        <v>412</v>
      </c>
      <c r="J583" s="935">
        <v>40.027836569999998</v>
      </c>
      <c r="K583" s="935">
        <v>-122.11920569999999</v>
      </c>
      <c r="L583" s="935">
        <v>39.909298579999998</v>
      </c>
      <c r="M583" s="935">
        <v>-122.0918963</v>
      </c>
    </row>
    <row r="584" spans="1:13" x14ac:dyDescent="0.35">
      <c r="A584" s="1296">
        <v>30264</v>
      </c>
      <c r="B584" s="1295" t="s">
        <v>242</v>
      </c>
      <c r="C584" s="1295" t="s">
        <v>246</v>
      </c>
      <c r="D584" s="1295">
        <v>8320</v>
      </c>
      <c r="E584" s="1295" t="s">
        <v>206</v>
      </c>
      <c r="F584" s="935" t="s">
        <v>220</v>
      </c>
      <c r="G584" s="1295">
        <v>52</v>
      </c>
      <c r="H584" s="935" t="s">
        <v>412</v>
      </c>
      <c r="I584" s="935" t="s">
        <v>413</v>
      </c>
      <c r="J584" s="935">
        <v>39.909298579999998</v>
      </c>
      <c r="K584" s="935">
        <v>-122.0918963</v>
      </c>
      <c r="L584" s="935">
        <v>39.751173979999997</v>
      </c>
      <c r="M584" s="935">
        <v>-121.9963235</v>
      </c>
    </row>
    <row r="585" spans="1:13" x14ac:dyDescent="0.35">
      <c r="A585" s="1296">
        <v>30264</v>
      </c>
      <c r="B585" s="1295" t="s">
        <v>242</v>
      </c>
      <c r="C585" s="1295" t="s">
        <v>246</v>
      </c>
      <c r="D585" s="1295">
        <v>8320</v>
      </c>
      <c r="E585" s="1295" t="s">
        <v>206</v>
      </c>
      <c r="F585" s="935" t="s">
        <v>221</v>
      </c>
      <c r="G585" s="1295">
        <v>12</v>
      </c>
      <c r="H585" s="935" t="s">
        <v>413</v>
      </c>
      <c r="I585" s="935" t="s">
        <v>414</v>
      </c>
      <c r="J585" s="935">
        <v>39.751173979999997</v>
      </c>
      <c r="K585" s="935">
        <v>-121.9963235</v>
      </c>
      <c r="L585" s="935">
        <v>39.629153240000001</v>
      </c>
      <c r="M585" s="935">
        <v>-121.9925059</v>
      </c>
    </row>
    <row r="586" spans="1:13" x14ac:dyDescent="0.35">
      <c r="A586" s="1296">
        <v>30264</v>
      </c>
      <c r="B586" s="1295" t="s">
        <v>242</v>
      </c>
      <c r="C586" s="1295" t="s">
        <v>246</v>
      </c>
      <c r="D586" s="1295">
        <v>8320</v>
      </c>
      <c r="E586" s="1295" t="s">
        <v>206</v>
      </c>
      <c r="F586" s="935" t="s">
        <v>222</v>
      </c>
      <c r="G586" s="1295">
        <v>9</v>
      </c>
      <c r="H586" s="935" t="s">
        <v>414</v>
      </c>
      <c r="I586" s="935" t="s">
        <v>415</v>
      </c>
      <c r="J586" s="935">
        <v>39.629153240000001</v>
      </c>
      <c r="K586" s="935">
        <v>-121.9925059</v>
      </c>
      <c r="L586" s="935">
        <v>39.40712284</v>
      </c>
      <c r="M586" s="935">
        <v>-122.00758999999999</v>
      </c>
    </row>
    <row r="587" spans="1:13" x14ac:dyDescent="0.35">
      <c r="A587" s="1296">
        <v>30295</v>
      </c>
      <c r="B587" s="1295" t="s">
        <v>242</v>
      </c>
      <c r="C587" s="1295" t="s">
        <v>246</v>
      </c>
      <c r="D587" s="1295">
        <v>8310</v>
      </c>
      <c r="E587" s="1295" t="s">
        <v>201</v>
      </c>
      <c r="F587" s="935" t="s">
        <v>208</v>
      </c>
      <c r="G587" s="1295">
        <v>75</v>
      </c>
      <c r="H587" s="935" t="s">
        <v>402</v>
      </c>
      <c r="I587" s="935" t="s">
        <v>403</v>
      </c>
      <c r="J587" s="935">
        <v>40.611883210000002</v>
      </c>
      <c r="K587" s="935">
        <v>-122.446135</v>
      </c>
      <c r="L587" s="935">
        <v>40.592799669999998</v>
      </c>
      <c r="M587" s="935">
        <v>-122.3942059</v>
      </c>
    </row>
    <row r="588" spans="1:13" x14ac:dyDescent="0.35">
      <c r="A588" s="1296">
        <v>30295</v>
      </c>
      <c r="B588" s="1295" t="s">
        <v>242</v>
      </c>
      <c r="C588" s="1295" t="s">
        <v>246</v>
      </c>
      <c r="D588" s="1295">
        <v>8310</v>
      </c>
      <c r="E588" s="1295" t="s">
        <v>201</v>
      </c>
      <c r="F588" s="935" t="s">
        <v>209</v>
      </c>
      <c r="G588" s="1295">
        <v>10</v>
      </c>
      <c r="H588" s="935" t="s">
        <v>403</v>
      </c>
      <c r="I588" s="935" t="s">
        <v>404</v>
      </c>
      <c r="J588" s="935">
        <v>40.592799669999998</v>
      </c>
      <c r="K588" s="935">
        <v>-122.3942059</v>
      </c>
      <c r="L588" s="935">
        <v>40.585947769999997</v>
      </c>
      <c r="M588" s="935">
        <v>-122.3683525</v>
      </c>
    </row>
    <row r="589" spans="1:13" x14ac:dyDescent="0.35">
      <c r="A589" s="1296">
        <v>30295</v>
      </c>
      <c r="B589" s="1295" t="s">
        <v>242</v>
      </c>
      <c r="C589" s="1295" t="s">
        <v>246</v>
      </c>
      <c r="D589" s="1295">
        <v>8310</v>
      </c>
      <c r="E589" s="1295" t="s">
        <v>201</v>
      </c>
      <c r="F589" s="935" t="s">
        <v>211</v>
      </c>
      <c r="G589" s="1295">
        <v>249</v>
      </c>
      <c r="H589" s="935" t="s">
        <v>404</v>
      </c>
      <c r="I589" s="935" t="s">
        <v>405</v>
      </c>
      <c r="J589" s="935">
        <v>40.585947769999997</v>
      </c>
      <c r="K589" s="935">
        <v>-122.3683525</v>
      </c>
      <c r="L589" s="935">
        <v>40.472049499999997</v>
      </c>
      <c r="M589" s="935">
        <v>-122.29453460000001</v>
      </c>
    </row>
    <row r="590" spans="1:13" x14ac:dyDescent="0.35">
      <c r="A590" s="1296">
        <v>30295</v>
      </c>
      <c r="B590" s="1295" t="s">
        <v>242</v>
      </c>
      <c r="C590" s="1295" t="s">
        <v>246</v>
      </c>
      <c r="D590" s="1295">
        <v>8310</v>
      </c>
      <c r="E590" s="1295" t="s">
        <v>201</v>
      </c>
      <c r="F590" s="935" t="s">
        <v>212</v>
      </c>
      <c r="G590" s="1295">
        <v>258</v>
      </c>
      <c r="H590" s="935" t="s">
        <v>405</v>
      </c>
      <c r="I590" s="935" t="s">
        <v>406</v>
      </c>
      <c r="J590" s="935">
        <v>40.472049499999997</v>
      </c>
      <c r="K590" s="935">
        <v>-122.29453460000001</v>
      </c>
      <c r="L590" s="935">
        <v>40.417416330000002</v>
      </c>
      <c r="M590" s="935">
        <v>-122.19395729999999</v>
      </c>
    </row>
    <row r="591" spans="1:13" x14ac:dyDescent="0.35">
      <c r="A591" s="1296">
        <v>30295</v>
      </c>
      <c r="B591" s="1295" t="s">
        <v>242</v>
      </c>
      <c r="C591" s="1295" t="s">
        <v>246</v>
      </c>
      <c r="D591" s="1295">
        <v>8310</v>
      </c>
      <c r="E591" s="1295" t="s">
        <v>201</v>
      </c>
      <c r="F591" s="935" t="s">
        <v>213</v>
      </c>
      <c r="G591" s="1295">
        <v>152</v>
      </c>
      <c r="H591" s="935" t="s">
        <v>406</v>
      </c>
      <c r="I591" s="935" t="s">
        <v>407</v>
      </c>
      <c r="J591" s="935">
        <v>40.417416330000002</v>
      </c>
      <c r="K591" s="935">
        <v>-122.19395729999999</v>
      </c>
      <c r="L591" s="935">
        <v>40.355137560000003</v>
      </c>
      <c r="M591" s="935">
        <v>-122.17595660000001</v>
      </c>
    </row>
    <row r="592" spans="1:13" x14ac:dyDescent="0.35">
      <c r="A592" s="1296">
        <v>30295</v>
      </c>
      <c r="B592" s="1295" t="s">
        <v>242</v>
      </c>
      <c r="C592" s="1295" t="s">
        <v>246</v>
      </c>
      <c r="D592" s="1295">
        <v>8310</v>
      </c>
      <c r="E592" s="1295" t="s">
        <v>201</v>
      </c>
      <c r="F592" s="935" t="s">
        <v>214</v>
      </c>
      <c r="G592" s="1295">
        <v>138</v>
      </c>
      <c r="H592" s="935" t="s">
        <v>407</v>
      </c>
      <c r="I592" s="935" t="s">
        <v>408</v>
      </c>
      <c r="J592" s="935">
        <v>40.355137560000003</v>
      </c>
      <c r="K592" s="935">
        <v>-122.17595660000001</v>
      </c>
      <c r="L592" s="935">
        <v>40.316984869999999</v>
      </c>
      <c r="M592" s="935">
        <v>-122.1896581</v>
      </c>
    </row>
    <row r="593" spans="1:13" x14ac:dyDescent="0.35">
      <c r="A593" s="1296">
        <v>30295</v>
      </c>
      <c r="B593" s="1295" t="s">
        <v>242</v>
      </c>
      <c r="C593" s="1295" t="s">
        <v>246</v>
      </c>
      <c r="D593" s="1295">
        <v>8310</v>
      </c>
      <c r="E593" s="1295" t="s">
        <v>201</v>
      </c>
      <c r="F593" s="935" t="s">
        <v>215</v>
      </c>
      <c r="G593" s="1295">
        <v>178</v>
      </c>
      <c r="H593" s="935" t="s">
        <v>408</v>
      </c>
      <c r="I593" s="935" t="s">
        <v>409</v>
      </c>
      <c r="J593" s="935">
        <v>40.316984869999999</v>
      </c>
      <c r="K593" s="935">
        <v>-122.1896581</v>
      </c>
      <c r="L593" s="935">
        <v>40.263968490000003</v>
      </c>
      <c r="M593" s="935">
        <v>-122.2235306</v>
      </c>
    </row>
    <row r="594" spans="1:13" x14ac:dyDescent="0.35">
      <c r="A594" s="1296">
        <v>30295</v>
      </c>
      <c r="B594" s="1295" t="s">
        <v>242</v>
      </c>
      <c r="C594" s="1295" t="s">
        <v>246</v>
      </c>
      <c r="D594" s="1295">
        <v>8310</v>
      </c>
      <c r="E594" s="1295" t="s">
        <v>201</v>
      </c>
      <c r="F594" s="935" t="s">
        <v>216</v>
      </c>
      <c r="G594" s="1295">
        <v>10</v>
      </c>
      <c r="H594" s="935" t="s">
        <v>409</v>
      </c>
      <c r="I594" s="935" t="s">
        <v>410</v>
      </c>
      <c r="J594" s="935">
        <v>40.263968490000003</v>
      </c>
      <c r="K594" s="935">
        <v>-122.2235306</v>
      </c>
      <c r="L594" s="935">
        <v>40.153152210000002</v>
      </c>
      <c r="M594" s="935">
        <v>-122.20237950000001</v>
      </c>
    </row>
    <row r="595" spans="1:13" x14ac:dyDescent="0.35">
      <c r="A595" s="1296">
        <v>30295</v>
      </c>
      <c r="B595" s="1295" t="s">
        <v>242</v>
      </c>
      <c r="C595" s="1295" t="s">
        <v>246</v>
      </c>
      <c r="D595" s="1295">
        <v>8310</v>
      </c>
      <c r="E595" s="1295" t="s">
        <v>201</v>
      </c>
      <c r="F595" s="935" t="s">
        <v>217</v>
      </c>
      <c r="G595" s="1295">
        <v>316</v>
      </c>
      <c r="H595" s="935" t="s">
        <v>410</v>
      </c>
      <c r="I595" s="935" t="s">
        <v>411</v>
      </c>
      <c r="J595" s="935">
        <v>40.153152210000002</v>
      </c>
      <c r="K595" s="935">
        <v>-122.20237950000001</v>
      </c>
      <c r="L595" s="935">
        <v>40.027836569999998</v>
      </c>
      <c r="M595" s="935">
        <v>-122.11920569999999</v>
      </c>
    </row>
    <row r="596" spans="1:13" x14ac:dyDescent="0.35">
      <c r="A596" s="1296">
        <v>30295</v>
      </c>
      <c r="B596" s="1295" t="s">
        <v>242</v>
      </c>
      <c r="C596" s="1295" t="s">
        <v>246</v>
      </c>
      <c r="D596" s="1295">
        <v>8310</v>
      </c>
      <c r="E596" s="1295" t="s">
        <v>201</v>
      </c>
      <c r="F596" s="935" t="s">
        <v>219</v>
      </c>
      <c r="G596" s="1295">
        <v>50</v>
      </c>
      <c r="H596" s="935" t="s">
        <v>411</v>
      </c>
      <c r="I596" s="935" t="s">
        <v>412</v>
      </c>
      <c r="J596" s="935">
        <v>40.027836569999998</v>
      </c>
      <c r="K596" s="935">
        <v>-122.11920569999999</v>
      </c>
      <c r="L596" s="935">
        <v>39.909298579999998</v>
      </c>
      <c r="M596" s="935">
        <v>-122.0918963</v>
      </c>
    </row>
    <row r="597" spans="1:13" x14ac:dyDescent="0.35">
      <c r="A597" s="1296">
        <v>30295</v>
      </c>
      <c r="B597" s="1295" t="s">
        <v>242</v>
      </c>
      <c r="C597" s="1295" t="s">
        <v>246</v>
      </c>
      <c r="D597" s="1295">
        <v>8310</v>
      </c>
      <c r="E597" s="1295" t="s">
        <v>201</v>
      </c>
      <c r="F597" s="935" t="s">
        <v>220</v>
      </c>
      <c r="G597" s="1295">
        <v>71</v>
      </c>
      <c r="H597" s="935" t="s">
        <v>412</v>
      </c>
      <c r="I597" s="935" t="s">
        <v>413</v>
      </c>
      <c r="J597" s="935">
        <v>39.909298579999998</v>
      </c>
      <c r="K597" s="935">
        <v>-122.0918963</v>
      </c>
      <c r="L597" s="935">
        <v>39.751173979999997</v>
      </c>
      <c r="M597" s="935">
        <v>-121.9963235</v>
      </c>
    </row>
    <row r="598" spans="1:13" x14ac:dyDescent="0.35">
      <c r="A598" s="1296">
        <v>30295</v>
      </c>
      <c r="B598" s="1295" t="s">
        <v>242</v>
      </c>
      <c r="C598" s="1295" t="s">
        <v>246</v>
      </c>
      <c r="D598" s="1295">
        <v>8310</v>
      </c>
      <c r="E598" s="1295" t="s">
        <v>201</v>
      </c>
      <c r="F598" s="935" t="s">
        <v>221</v>
      </c>
      <c r="G598" s="1295">
        <v>17</v>
      </c>
      <c r="H598" s="935" t="s">
        <v>413</v>
      </c>
      <c r="I598" s="935" t="s">
        <v>414</v>
      </c>
      <c r="J598" s="935">
        <v>39.751173979999997</v>
      </c>
      <c r="K598" s="935">
        <v>-121.9963235</v>
      </c>
      <c r="L598" s="935">
        <v>39.629153240000001</v>
      </c>
      <c r="M598" s="935">
        <v>-121.9925059</v>
      </c>
    </row>
    <row r="599" spans="1:13" x14ac:dyDescent="0.35">
      <c r="A599" s="1296">
        <v>30295</v>
      </c>
      <c r="B599" s="1295" t="s">
        <v>242</v>
      </c>
      <c r="C599" s="1295" t="s">
        <v>246</v>
      </c>
      <c r="D599" s="1295">
        <v>8310</v>
      </c>
      <c r="E599" s="1295" t="s">
        <v>201</v>
      </c>
      <c r="F599" s="935" t="s">
        <v>222</v>
      </c>
      <c r="G599" s="1295">
        <v>5</v>
      </c>
      <c r="H599" s="935" t="s">
        <v>414</v>
      </c>
      <c r="I599" s="935" t="s">
        <v>415</v>
      </c>
      <c r="J599" s="935">
        <v>39.629153240000001</v>
      </c>
      <c r="K599" s="935">
        <v>-121.9925059</v>
      </c>
      <c r="L599" s="935">
        <v>39.40712284</v>
      </c>
      <c r="M599" s="935">
        <v>-122.00758999999999</v>
      </c>
    </row>
    <row r="600" spans="1:13" x14ac:dyDescent="0.35">
      <c r="A600" s="1296">
        <v>30295</v>
      </c>
      <c r="B600" s="1295" t="s">
        <v>242</v>
      </c>
      <c r="C600" s="1295" t="s">
        <v>246</v>
      </c>
      <c r="D600" s="1295">
        <v>8310</v>
      </c>
      <c r="E600" s="1295" t="s">
        <v>201</v>
      </c>
      <c r="F600" s="935" t="s">
        <v>208</v>
      </c>
      <c r="G600" s="1295">
        <v>81</v>
      </c>
      <c r="H600" s="935" t="s">
        <v>402</v>
      </c>
      <c r="I600" s="935" t="s">
        <v>403</v>
      </c>
      <c r="J600" s="935">
        <v>40.611883210000002</v>
      </c>
      <c r="K600" s="935">
        <v>-122.446135</v>
      </c>
      <c r="L600" s="935">
        <v>40.592799669999998</v>
      </c>
      <c r="M600" s="935">
        <v>-122.3942059</v>
      </c>
    </row>
    <row r="601" spans="1:13" x14ac:dyDescent="0.35">
      <c r="A601" s="1296">
        <v>30295</v>
      </c>
      <c r="B601" s="1295" t="s">
        <v>242</v>
      </c>
      <c r="C601" s="1295" t="s">
        <v>246</v>
      </c>
      <c r="D601" s="1295">
        <v>8310</v>
      </c>
      <c r="E601" s="1295" t="s">
        <v>201</v>
      </c>
      <c r="F601" s="935" t="s">
        <v>209</v>
      </c>
      <c r="G601" s="1295">
        <v>5</v>
      </c>
      <c r="H601" s="935" t="s">
        <v>403</v>
      </c>
      <c r="I601" s="935" t="s">
        <v>404</v>
      </c>
      <c r="J601" s="935">
        <v>40.592799669999998</v>
      </c>
      <c r="K601" s="935">
        <v>-122.3942059</v>
      </c>
      <c r="L601" s="935">
        <v>40.585947769999997</v>
      </c>
      <c r="M601" s="935">
        <v>-122.3683525</v>
      </c>
    </row>
    <row r="602" spans="1:13" x14ac:dyDescent="0.35">
      <c r="A602" s="1296">
        <v>30295</v>
      </c>
      <c r="B602" s="1295" t="s">
        <v>242</v>
      </c>
      <c r="C602" s="1295" t="s">
        <v>246</v>
      </c>
      <c r="D602" s="1295">
        <v>8310</v>
      </c>
      <c r="E602" s="1295" t="s">
        <v>201</v>
      </c>
      <c r="F602" s="935" t="s">
        <v>211</v>
      </c>
      <c r="G602" s="1295">
        <v>100</v>
      </c>
      <c r="H602" s="935" t="s">
        <v>404</v>
      </c>
      <c r="I602" s="935" t="s">
        <v>405</v>
      </c>
      <c r="J602" s="935">
        <v>40.585947769999997</v>
      </c>
      <c r="K602" s="935">
        <v>-122.3683525</v>
      </c>
      <c r="L602" s="935">
        <v>40.472049499999997</v>
      </c>
      <c r="M602" s="935">
        <v>-122.29453460000001</v>
      </c>
    </row>
    <row r="603" spans="1:13" x14ac:dyDescent="0.35">
      <c r="A603" s="1296">
        <v>30295</v>
      </c>
      <c r="B603" s="1295" t="s">
        <v>242</v>
      </c>
      <c r="C603" s="1295" t="s">
        <v>246</v>
      </c>
      <c r="D603" s="1295">
        <v>8310</v>
      </c>
      <c r="E603" s="1295" t="s">
        <v>201</v>
      </c>
      <c r="F603" s="935" t="s">
        <v>212</v>
      </c>
      <c r="G603" s="1295">
        <v>145</v>
      </c>
      <c r="H603" s="935" t="s">
        <v>405</v>
      </c>
      <c r="I603" s="935" t="s">
        <v>406</v>
      </c>
      <c r="J603" s="935">
        <v>40.472049499999997</v>
      </c>
      <c r="K603" s="935">
        <v>-122.29453460000001</v>
      </c>
      <c r="L603" s="935">
        <v>40.417416330000002</v>
      </c>
      <c r="M603" s="935">
        <v>-122.19395729999999</v>
      </c>
    </row>
    <row r="604" spans="1:13" x14ac:dyDescent="0.35">
      <c r="A604" s="1296">
        <v>30295</v>
      </c>
      <c r="B604" s="1295" t="s">
        <v>242</v>
      </c>
      <c r="C604" s="1295" t="s">
        <v>246</v>
      </c>
      <c r="D604" s="1295">
        <v>8310</v>
      </c>
      <c r="E604" s="1295" t="s">
        <v>201</v>
      </c>
      <c r="F604" s="935" t="s">
        <v>213</v>
      </c>
      <c r="G604" s="1295">
        <v>68</v>
      </c>
      <c r="H604" s="935" t="s">
        <v>406</v>
      </c>
      <c r="I604" s="935" t="s">
        <v>407</v>
      </c>
      <c r="J604" s="935">
        <v>40.417416330000002</v>
      </c>
      <c r="K604" s="935">
        <v>-122.19395729999999</v>
      </c>
      <c r="L604" s="935">
        <v>40.355137560000003</v>
      </c>
      <c r="M604" s="935">
        <v>-122.17595660000001</v>
      </c>
    </row>
    <row r="605" spans="1:13" x14ac:dyDescent="0.35">
      <c r="A605" s="1296">
        <v>30295</v>
      </c>
      <c r="B605" s="1295" t="s">
        <v>242</v>
      </c>
      <c r="C605" s="1295" t="s">
        <v>246</v>
      </c>
      <c r="D605" s="1295">
        <v>8310</v>
      </c>
      <c r="E605" s="1295" t="s">
        <v>201</v>
      </c>
      <c r="F605" s="935" t="s">
        <v>214</v>
      </c>
      <c r="G605" s="1295">
        <v>35</v>
      </c>
      <c r="H605" s="935" t="s">
        <v>407</v>
      </c>
      <c r="I605" s="935" t="s">
        <v>408</v>
      </c>
      <c r="J605" s="935">
        <v>40.355137560000003</v>
      </c>
      <c r="K605" s="935">
        <v>-122.17595660000001</v>
      </c>
      <c r="L605" s="935">
        <v>40.316984869999999</v>
      </c>
      <c r="M605" s="935">
        <v>-122.1896581</v>
      </c>
    </row>
    <row r="606" spans="1:13" x14ac:dyDescent="0.35">
      <c r="A606" s="1296">
        <v>30295</v>
      </c>
      <c r="B606" s="1295" t="s">
        <v>242</v>
      </c>
      <c r="C606" s="1295" t="s">
        <v>246</v>
      </c>
      <c r="D606" s="1295">
        <v>8310</v>
      </c>
      <c r="E606" s="1295" t="s">
        <v>201</v>
      </c>
      <c r="F606" s="935" t="s">
        <v>215</v>
      </c>
      <c r="G606" s="1295">
        <v>23</v>
      </c>
      <c r="H606" s="935" t="s">
        <v>408</v>
      </c>
      <c r="I606" s="935" t="s">
        <v>409</v>
      </c>
      <c r="J606" s="935">
        <v>40.316984869999999</v>
      </c>
      <c r="K606" s="935">
        <v>-122.1896581</v>
      </c>
      <c r="L606" s="935">
        <v>40.263968490000003</v>
      </c>
      <c r="M606" s="935">
        <v>-122.2235306</v>
      </c>
    </row>
    <row r="607" spans="1:13" x14ac:dyDescent="0.35">
      <c r="A607" s="1296">
        <v>30295</v>
      </c>
      <c r="B607" s="1295" t="s">
        <v>242</v>
      </c>
      <c r="C607" s="1295" t="s">
        <v>246</v>
      </c>
      <c r="D607" s="1295">
        <v>8310</v>
      </c>
      <c r="E607" s="1295" t="s">
        <v>201</v>
      </c>
      <c r="F607" s="935" t="s">
        <v>216</v>
      </c>
      <c r="G607" s="1295">
        <v>1</v>
      </c>
      <c r="H607" s="935" t="s">
        <v>409</v>
      </c>
      <c r="I607" s="935" t="s">
        <v>410</v>
      </c>
      <c r="J607" s="935">
        <v>40.263968490000003</v>
      </c>
      <c r="K607" s="935">
        <v>-122.2235306</v>
      </c>
      <c r="L607" s="935">
        <v>40.153152210000002</v>
      </c>
      <c r="M607" s="935">
        <v>-122.20237950000001</v>
      </c>
    </row>
    <row r="608" spans="1:13" x14ac:dyDescent="0.35">
      <c r="A608" s="1296">
        <v>30295</v>
      </c>
      <c r="B608" s="1295" t="s">
        <v>242</v>
      </c>
      <c r="C608" s="1295" t="s">
        <v>246</v>
      </c>
      <c r="D608" s="1295">
        <v>8310</v>
      </c>
      <c r="E608" s="1295" t="s">
        <v>201</v>
      </c>
      <c r="F608" s="935" t="s">
        <v>217</v>
      </c>
      <c r="G608" s="1295">
        <v>156</v>
      </c>
      <c r="H608" s="935" t="s">
        <v>410</v>
      </c>
      <c r="I608" s="935" t="s">
        <v>411</v>
      </c>
      <c r="J608" s="935">
        <v>40.153152210000002</v>
      </c>
      <c r="K608" s="935">
        <v>-122.20237950000001</v>
      </c>
      <c r="L608" s="935">
        <v>40.027836569999998</v>
      </c>
      <c r="M608" s="935">
        <v>-122.11920569999999</v>
      </c>
    </row>
    <row r="609" spans="1:13" x14ac:dyDescent="0.35">
      <c r="A609" s="1296">
        <v>30295</v>
      </c>
      <c r="B609" s="1295" t="s">
        <v>242</v>
      </c>
      <c r="C609" s="1295" t="s">
        <v>246</v>
      </c>
      <c r="D609" s="1295">
        <v>8310</v>
      </c>
      <c r="E609" s="1295" t="s">
        <v>201</v>
      </c>
      <c r="F609" s="935" t="s">
        <v>219</v>
      </c>
      <c r="G609" s="1295">
        <v>4</v>
      </c>
      <c r="H609" s="935" t="s">
        <v>411</v>
      </c>
      <c r="I609" s="935" t="s">
        <v>412</v>
      </c>
      <c r="J609" s="935">
        <v>40.027836569999998</v>
      </c>
      <c r="K609" s="935">
        <v>-122.11920569999999</v>
      </c>
      <c r="L609" s="935">
        <v>39.909298579999998</v>
      </c>
      <c r="M609" s="935">
        <v>-122.0918963</v>
      </c>
    </row>
    <row r="610" spans="1:13" x14ac:dyDescent="0.35">
      <c r="A610" s="1296">
        <v>30295</v>
      </c>
      <c r="B610" s="1295" t="s">
        <v>242</v>
      </c>
      <c r="C610" s="1295" t="s">
        <v>246</v>
      </c>
      <c r="D610" s="1295">
        <v>8310</v>
      </c>
      <c r="E610" s="1295" t="s">
        <v>201</v>
      </c>
      <c r="F610" s="935" t="s">
        <v>220</v>
      </c>
      <c r="G610" s="1295">
        <v>0</v>
      </c>
      <c r="H610" s="935" t="s">
        <v>412</v>
      </c>
      <c r="I610" s="935" t="s">
        <v>413</v>
      </c>
      <c r="J610" s="935">
        <v>39.909298579999998</v>
      </c>
      <c r="K610" s="935">
        <v>-122.0918963</v>
      </c>
      <c r="L610" s="935">
        <v>39.751173979999997</v>
      </c>
      <c r="M610" s="935">
        <v>-121.9963235</v>
      </c>
    </row>
    <row r="611" spans="1:13" x14ac:dyDescent="0.35">
      <c r="A611" s="1296">
        <v>30295</v>
      </c>
      <c r="B611" s="1295" t="s">
        <v>242</v>
      </c>
      <c r="C611" s="1295" t="s">
        <v>246</v>
      </c>
      <c r="D611" s="1295">
        <v>8310</v>
      </c>
      <c r="E611" s="1295" t="s">
        <v>201</v>
      </c>
      <c r="F611" s="935" t="s">
        <v>221</v>
      </c>
      <c r="G611" s="1295">
        <v>0</v>
      </c>
      <c r="H611" s="935" t="s">
        <v>413</v>
      </c>
      <c r="I611" s="935" t="s">
        <v>414</v>
      </c>
      <c r="J611" s="935">
        <v>39.751173979999997</v>
      </c>
      <c r="K611" s="935">
        <v>-121.9963235</v>
      </c>
      <c r="L611" s="935">
        <v>39.629153240000001</v>
      </c>
      <c r="M611" s="935">
        <v>-121.9925059</v>
      </c>
    </row>
    <row r="612" spans="1:13" ht="15" thickBot="1" x14ac:dyDescent="0.4">
      <c r="A612" s="1309">
        <v>30295</v>
      </c>
      <c r="B612" s="1313" t="s">
        <v>242</v>
      </c>
      <c r="C612" s="1313" t="s">
        <v>246</v>
      </c>
      <c r="D612" s="1313">
        <v>8310</v>
      </c>
      <c r="E612" s="1313" t="s">
        <v>201</v>
      </c>
      <c r="F612" s="1312" t="s">
        <v>222</v>
      </c>
      <c r="G612" s="1313">
        <v>0</v>
      </c>
      <c r="H612" s="1312" t="s">
        <v>414</v>
      </c>
      <c r="I612" s="1312" t="s">
        <v>415</v>
      </c>
      <c r="J612" s="1312">
        <v>39.629153240000001</v>
      </c>
      <c r="K612" s="1312">
        <v>-121.9925059</v>
      </c>
      <c r="L612" s="1312">
        <v>39.40712284</v>
      </c>
      <c r="M612" s="1312">
        <v>-122.00758999999999</v>
      </c>
    </row>
    <row r="613" spans="1:13" ht="15" thickTop="1" x14ac:dyDescent="0.35">
      <c r="A613" s="1296">
        <v>30553</v>
      </c>
      <c r="B613" s="1295" t="s">
        <v>242</v>
      </c>
      <c r="C613" s="1295" t="s">
        <v>196</v>
      </c>
      <c r="D613" s="1295">
        <v>14000</v>
      </c>
      <c r="E613" s="1295" t="s">
        <v>248</v>
      </c>
      <c r="F613" s="935" t="s">
        <v>208</v>
      </c>
      <c r="G613" s="1295">
        <v>0</v>
      </c>
      <c r="H613" s="935" t="s">
        <v>402</v>
      </c>
      <c r="I613" s="935" t="s">
        <v>403</v>
      </c>
      <c r="J613" s="935">
        <v>40.611883210000002</v>
      </c>
      <c r="K613" s="935">
        <v>-122.446135</v>
      </c>
      <c r="L613" s="935">
        <v>40.592799669999998</v>
      </c>
      <c r="M613" s="935">
        <v>-122.3942059</v>
      </c>
    </row>
    <row r="614" spans="1:13" x14ac:dyDescent="0.35">
      <c r="A614" s="1296">
        <v>30553</v>
      </c>
      <c r="B614" s="1295" t="s">
        <v>242</v>
      </c>
      <c r="C614" s="1295" t="s">
        <v>196</v>
      </c>
      <c r="D614" s="1295">
        <v>14000</v>
      </c>
      <c r="E614" s="1295" t="s">
        <v>248</v>
      </c>
      <c r="F614" s="935" t="s">
        <v>209</v>
      </c>
      <c r="G614" s="1295">
        <v>0</v>
      </c>
      <c r="H614" s="935" t="s">
        <v>403</v>
      </c>
      <c r="I614" s="935" t="s">
        <v>404</v>
      </c>
      <c r="J614" s="935">
        <v>40.592799669999998</v>
      </c>
      <c r="K614" s="935">
        <v>-122.3942059</v>
      </c>
      <c r="L614" s="935">
        <v>40.585947769999997</v>
      </c>
      <c r="M614" s="935">
        <v>-122.3683525</v>
      </c>
    </row>
    <row r="615" spans="1:13" x14ac:dyDescent="0.35">
      <c r="A615" s="1296">
        <v>30553</v>
      </c>
      <c r="B615" s="1295" t="s">
        <v>242</v>
      </c>
      <c r="C615" s="1295" t="s">
        <v>196</v>
      </c>
      <c r="D615" s="1295">
        <v>14000</v>
      </c>
      <c r="E615" s="1295" t="s">
        <v>248</v>
      </c>
      <c r="F615" s="935" t="s">
        <v>211</v>
      </c>
      <c r="G615" s="1295">
        <v>1</v>
      </c>
      <c r="H615" s="935" t="s">
        <v>404</v>
      </c>
      <c r="I615" s="935" t="s">
        <v>405</v>
      </c>
      <c r="J615" s="935">
        <v>40.585947769999997</v>
      </c>
      <c r="K615" s="935">
        <v>-122.3683525</v>
      </c>
      <c r="L615" s="935">
        <v>40.472049499999997</v>
      </c>
      <c r="M615" s="935">
        <v>-122.29453460000001</v>
      </c>
    </row>
    <row r="616" spans="1:13" x14ac:dyDescent="0.35">
      <c r="A616" s="1296">
        <v>30553</v>
      </c>
      <c r="B616" s="1295" t="s">
        <v>242</v>
      </c>
      <c r="C616" s="1295" t="s">
        <v>196</v>
      </c>
      <c r="D616" s="1295">
        <v>14000</v>
      </c>
      <c r="E616" s="1295" t="s">
        <v>248</v>
      </c>
      <c r="F616" s="935" t="s">
        <v>212</v>
      </c>
      <c r="G616" s="1295">
        <v>1</v>
      </c>
      <c r="H616" s="935" t="s">
        <v>405</v>
      </c>
      <c r="I616" s="935" t="s">
        <v>406</v>
      </c>
      <c r="J616" s="935">
        <v>40.472049499999997</v>
      </c>
      <c r="K616" s="935">
        <v>-122.29453460000001</v>
      </c>
      <c r="L616" s="935">
        <v>40.417416330000002</v>
      </c>
      <c r="M616" s="935">
        <v>-122.19395729999999</v>
      </c>
    </row>
    <row r="617" spans="1:13" x14ac:dyDescent="0.35">
      <c r="A617" s="1296">
        <v>30553</v>
      </c>
      <c r="B617" s="1295" t="s">
        <v>242</v>
      </c>
      <c r="C617" s="1295" t="s">
        <v>196</v>
      </c>
      <c r="D617" s="1295">
        <v>14000</v>
      </c>
      <c r="E617" s="1295" t="s">
        <v>248</v>
      </c>
      <c r="F617" s="935" t="s">
        <v>213</v>
      </c>
      <c r="G617" s="1295">
        <v>0</v>
      </c>
      <c r="H617" s="935" t="s">
        <v>406</v>
      </c>
      <c r="I617" s="935" t="s">
        <v>407</v>
      </c>
      <c r="J617" s="935">
        <v>40.417416330000002</v>
      </c>
      <c r="K617" s="935">
        <v>-122.19395729999999</v>
      </c>
      <c r="L617" s="935">
        <v>40.355137560000003</v>
      </c>
      <c r="M617" s="935">
        <v>-122.17595660000001</v>
      </c>
    </row>
    <row r="618" spans="1:13" x14ac:dyDescent="0.35">
      <c r="A618" s="1296">
        <v>30553</v>
      </c>
      <c r="B618" s="1295" t="s">
        <v>242</v>
      </c>
      <c r="C618" s="1295" t="s">
        <v>196</v>
      </c>
      <c r="D618" s="1295">
        <v>14000</v>
      </c>
      <c r="E618" s="1295" t="s">
        <v>248</v>
      </c>
      <c r="F618" s="935" t="s">
        <v>214</v>
      </c>
      <c r="G618" s="1295">
        <v>0</v>
      </c>
      <c r="H618" s="935" t="s">
        <v>407</v>
      </c>
      <c r="I618" s="935" t="s">
        <v>408</v>
      </c>
      <c r="J618" s="935">
        <v>40.355137560000003</v>
      </c>
      <c r="K618" s="935">
        <v>-122.17595660000001</v>
      </c>
      <c r="L618" s="935">
        <v>40.316984869999999</v>
      </c>
      <c r="M618" s="935">
        <v>-122.1896581</v>
      </c>
    </row>
    <row r="619" spans="1:13" x14ac:dyDescent="0.35">
      <c r="A619" s="1296">
        <v>30553</v>
      </c>
      <c r="B619" s="1295" t="s">
        <v>242</v>
      </c>
      <c r="C619" s="1295" t="s">
        <v>196</v>
      </c>
      <c r="D619" s="1295">
        <v>14000</v>
      </c>
      <c r="E619" s="1295" t="s">
        <v>248</v>
      </c>
      <c r="F619" s="935" t="s">
        <v>215</v>
      </c>
      <c r="G619" s="1295">
        <v>0</v>
      </c>
      <c r="H619" s="935" t="s">
        <v>408</v>
      </c>
      <c r="I619" s="935" t="s">
        <v>409</v>
      </c>
      <c r="J619" s="935">
        <v>40.316984869999999</v>
      </c>
      <c r="K619" s="935">
        <v>-122.1896581</v>
      </c>
      <c r="L619" s="935">
        <v>40.263968490000003</v>
      </c>
      <c r="M619" s="935">
        <v>-122.2235306</v>
      </c>
    </row>
    <row r="620" spans="1:13" x14ac:dyDescent="0.35">
      <c r="A620" s="1296">
        <v>30553</v>
      </c>
      <c r="B620" s="1295" t="s">
        <v>242</v>
      </c>
      <c r="C620" s="1295" t="s">
        <v>196</v>
      </c>
      <c r="D620" s="1295">
        <v>14000</v>
      </c>
      <c r="E620" s="1295" t="s">
        <v>248</v>
      </c>
      <c r="F620" s="935" t="s">
        <v>216</v>
      </c>
      <c r="G620" s="1295">
        <v>0</v>
      </c>
      <c r="H620" s="935" t="s">
        <v>409</v>
      </c>
      <c r="I620" s="935" t="s">
        <v>410</v>
      </c>
      <c r="J620" s="935">
        <v>40.263968490000003</v>
      </c>
      <c r="K620" s="935">
        <v>-122.2235306</v>
      </c>
      <c r="L620" s="935">
        <v>40.153152210000002</v>
      </c>
      <c r="M620" s="935">
        <v>-122.20237950000001</v>
      </c>
    </row>
    <row r="621" spans="1:13" x14ac:dyDescent="0.35">
      <c r="A621" s="1296">
        <v>30553</v>
      </c>
      <c r="B621" s="1295" t="s">
        <v>242</v>
      </c>
      <c r="C621" s="1295" t="s">
        <v>196</v>
      </c>
      <c r="D621" s="1295">
        <v>14000</v>
      </c>
      <c r="E621" s="1295" t="s">
        <v>248</v>
      </c>
      <c r="F621" s="935" t="s">
        <v>217</v>
      </c>
      <c r="G621" s="1295">
        <v>1</v>
      </c>
      <c r="H621" s="935" t="s">
        <v>410</v>
      </c>
      <c r="I621" s="935" t="s">
        <v>411</v>
      </c>
      <c r="J621" s="935">
        <v>40.153152210000002</v>
      </c>
      <c r="K621" s="935">
        <v>-122.20237950000001</v>
      </c>
      <c r="L621" s="935">
        <v>40.027836569999998</v>
      </c>
      <c r="M621" s="935">
        <v>-122.11920569999999</v>
      </c>
    </row>
    <row r="622" spans="1:13" x14ac:dyDescent="0.35">
      <c r="A622" s="1296">
        <v>30553</v>
      </c>
      <c r="B622" s="1295" t="s">
        <v>242</v>
      </c>
      <c r="C622" s="1295" t="s">
        <v>196</v>
      </c>
      <c r="D622" s="1295">
        <v>14000</v>
      </c>
      <c r="E622" s="1295" t="s">
        <v>248</v>
      </c>
      <c r="F622" s="935" t="s">
        <v>219</v>
      </c>
      <c r="G622" s="1295">
        <v>1</v>
      </c>
      <c r="H622" s="935" t="s">
        <v>411</v>
      </c>
      <c r="I622" s="935" t="s">
        <v>412</v>
      </c>
      <c r="J622" s="935">
        <v>40.027836569999998</v>
      </c>
      <c r="K622" s="935">
        <v>-122.11920569999999</v>
      </c>
      <c r="L622" s="935">
        <v>39.909298579999998</v>
      </c>
      <c r="M622" s="935">
        <v>-122.0918963</v>
      </c>
    </row>
    <row r="623" spans="1:13" x14ac:dyDescent="0.35">
      <c r="A623" s="1296">
        <v>30553</v>
      </c>
      <c r="B623" s="1295" t="s">
        <v>242</v>
      </c>
      <c r="C623" s="1295" t="s">
        <v>196</v>
      </c>
      <c r="D623" s="1295">
        <v>14000</v>
      </c>
      <c r="E623" s="1295" t="s">
        <v>248</v>
      </c>
      <c r="F623" s="935" t="s">
        <v>220</v>
      </c>
      <c r="G623" s="1295">
        <v>0</v>
      </c>
      <c r="H623" s="935" t="s">
        <v>412</v>
      </c>
      <c r="I623" s="935" t="s">
        <v>413</v>
      </c>
      <c r="J623" s="935">
        <v>39.909298579999998</v>
      </c>
      <c r="K623" s="935">
        <v>-122.0918963</v>
      </c>
      <c r="L623" s="935">
        <v>39.751173979999997</v>
      </c>
      <c r="M623" s="935">
        <v>-121.9963235</v>
      </c>
    </row>
    <row r="624" spans="1:13" x14ac:dyDescent="0.35">
      <c r="A624" s="1296">
        <v>30553</v>
      </c>
      <c r="B624" s="1295" t="s">
        <v>242</v>
      </c>
      <c r="C624" s="1295" t="s">
        <v>196</v>
      </c>
      <c r="D624" s="1295">
        <v>14000</v>
      </c>
      <c r="E624" s="1295" t="s">
        <v>248</v>
      </c>
      <c r="F624" s="935" t="s">
        <v>221</v>
      </c>
      <c r="G624" s="1295">
        <v>0</v>
      </c>
      <c r="H624" s="935" t="s">
        <v>413</v>
      </c>
      <c r="I624" s="935" t="s">
        <v>414</v>
      </c>
      <c r="J624" s="935">
        <v>39.751173979999997</v>
      </c>
      <c r="K624" s="935">
        <v>-121.9963235</v>
      </c>
      <c r="L624" s="935">
        <v>39.629153240000001</v>
      </c>
      <c r="M624" s="935">
        <v>-121.9925059</v>
      </c>
    </row>
    <row r="625" spans="1:13" x14ac:dyDescent="0.35">
      <c r="A625" s="1296">
        <v>30553</v>
      </c>
      <c r="B625" s="1295" t="s">
        <v>242</v>
      </c>
      <c r="C625" s="1295" t="s">
        <v>196</v>
      </c>
      <c r="D625" s="1295">
        <v>14000</v>
      </c>
      <c r="E625" s="1295" t="s">
        <v>248</v>
      </c>
      <c r="F625" s="935" t="s">
        <v>222</v>
      </c>
      <c r="G625" s="1295">
        <v>-99999</v>
      </c>
      <c r="H625" s="935" t="s">
        <v>414</v>
      </c>
      <c r="I625" s="935" t="s">
        <v>415</v>
      </c>
      <c r="J625" s="935">
        <v>39.629153240000001</v>
      </c>
      <c r="K625" s="935">
        <v>-121.9925059</v>
      </c>
      <c r="L625" s="935">
        <v>39.40712284</v>
      </c>
      <c r="M625" s="935">
        <v>-122.00758999999999</v>
      </c>
    </row>
    <row r="626" spans="1:13" x14ac:dyDescent="0.35">
      <c r="A626" s="1296">
        <v>30578</v>
      </c>
      <c r="B626" s="1295" t="s">
        <v>242</v>
      </c>
      <c r="C626" s="1295" t="s">
        <v>260</v>
      </c>
      <c r="D626" s="1295">
        <v>8000</v>
      </c>
      <c r="E626" s="1295" t="s">
        <v>248</v>
      </c>
      <c r="F626" s="935" t="s">
        <v>208</v>
      </c>
      <c r="G626" s="1295">
        <v>0</v>
      </c>
      <c r="H626" s="935" t="s">
        <v>402</v>
      </c>
      <c r="I626" s="935" t="s">
        <v>403</v>
      </c>
      <c r="J626" s="935">
        <v>40.611883210000002</v>
      </c>
      <c r="K626" s="935">
        <v>-122.446135</v>
      </c>
      <c r="L626" s="935">
        <v>40.592799669999998</v>
      </c>
      <c r="M626" s="935">
        <v>-122.3942059</v>
      </c>
    </row>
    <row r="627" spans="1:13" x14ac:dyDescent="0.35">
      <c r="A627" s="1296">
        <v>30578</v>
      </c>
      <c r="B627" s="1295" t="s">
        <v>242</v>
      </c>
      <c r="C627" s="1295" t="s">
        <v>260</v>
      </c>
      <c r="D627" s="1295">
        <v>8000</v>
      </c>
      <c r="E627" s="1295" t="s">
        <v>248</v>
      </c>
      <c r="F627" s="935" t="s">
        <v>209</v>
      </c>
      <c r="G627" s="1295">
        <v>23</v>
      </c>
      <c r="H627" s="935" t="s">
        <v>403</v>
      </c>
      <c r="I627" s="935" t="s">
        <v>404</v>
      </c>
      <c r="J627" s="935">
        <v>40.592799669999998</v>
      </c>
      <c r="K627" s="935">
        <v>-122.3942059</v>
      </c>
      <c r="L627" s="935">
        <v>40.585947769999997</v>
      </c>
      <c r="M627" s="935">
        <v>-122.3683525</v>
      </c>
    </row>
    <row r="628" spans="1:13" x14ac:dyDescent="0.35">
      <c r="A628" s="1296">
        <v>30578</v>
      </c>
      <c r="B628" s="1295" t="s">
        <v>242</v>
      </c>
      <c r="C628" s="1295" t="s">
        <v>260</v>
      </c>
      <c r="D628" s="1295">
        <v>8000</v>
      </c>
      <c r="E628" s="1295" t="s">
        <v>248</v>
      </c>
      <c r="F628" s="935" t="s">
        <v>211</v>
      </c>
      <c r="G628" s="1295">
        <v>0</v>
      </c>
      <c r="H628" s="935" t="s">
        <v>404</v>
      </c>
      <c r="I628" s="935" t="s">
        <v>405</v>
      </c>
      <c r="J628" s="935">
        <v>40.585947769999997</v>
      </c>
      <c r="K628" s="935">
        <v>-122.3683525</v>
      </c>
      <c r="L628" s="935">
        <v>40.472049499999997</v>
      </c>
      <c r="M628" s="935">
        <v>-122.29453460000001</v>
      </c>
    </row>
    <row r="629" spans="1:13" x14ac:dyDescent="0.35">
      <c r="A629" s="1296">
        <v>30578</v>
      </c>
      <c r="B629" s="1295" t="s">
        <v>242</v>
      </c>
      <c r="C629" s="1295" t="s">
        <v>260</v>
      </c>
      <c r="D629" s="1295">
        <v>8000</v>
      </c>
      <c r="E629" s="1295" t="s">
        <v>248</v>
      </c>
      <c r="F629" s="935" t="s">
        <v>212</v>
      </c>
      <c r="G629" s="1295">
        <v>5</v>
      </c>
      <c r="H629" s="935" t="s">
        <v>405</v>
      </c>
      <c r="I629" s="935" t="s">
        <v>406</v>
      </c>
      <c r="J629" s="935">
        <v>40.472049499999997</v>
      </c>
      <c r="K629" s="935">
        <v>-122.29453460000001</v>
      </c>
      <c r="L629" s="935">
        <v>40.417416330000002</v>
      </c>
      <c r="M629" s="935">
        <v>-122.19395729999999</v>
      </c>
    </row>
    <row r="630" spans="1:13" x14ac:dyDescent="0.35">
      <c r="A630" s="1296">
        <v>30578</v>
      </c>
      <c r="B630" s="1295" t="s">
        <v>242</v>
      </c>
      <c r="C630" s="1295" t="s">
        <v>260</v>
      </c>
      <c r="D630" s="1295">
        <v>8000</v>
      </c>
      <c r="E630" s="1295" t="s">
        <v>248</v>
      </c>
      <c r="F630" s="935" t="s">
        <v>213</v>
      </c>
      <c r="G630" s="1295">
        <v>0</v>
      </c>
      <c r="H630" s="935" t="s">
        <v>406</v>
      </c>
      <c r="I630" s="935" t="s">
        <v>407</v>
      </c>
      <c r="J630" s="935">
        <v>40.417416330000002</v>
      </c>
      <c r="K630" s="935">
        <v>-122.19395729999999</v>
      </c>
      <c r="L630" s="935">
        <v>40.355137560000003</v>
      </c>
      <c r="M630" s="935">
        <v>-122.17595660000001</v>
      </c>
    </row>
    <row r="631" spans="1:13" x14ac:dyDescent="0.35">
      <c r="A631" s="1296">
        <v>30578</v>
      </c>
      <c r="B631" s="1295" t="s">
        <v>242</v>
      </c>
      <c r="C631" s="1295" t="s">
        <v>260</v>
      </c>
      <c r="D631" s="1295">
        <v>8000</v>
      </c>
      <c r="E631" s="1295" t="s">
        <v>248</v>
      </c>
      <c r="F631" s="935" t="s">
        <v>214</v>
      </c>
      <c r="G631" s="1295">
        <v>0</v>
      </c>
      <c r="H631" s="935" t="s">
        <v>407</v>
      </c>
      <c r="I631" s="935" t="s">
        <v>408</v>
      </c>
      <c r="J631" s="935">
        <v>40.355137560000003</v>
      </c>
      <c r="K631" s="935">
        <v>-122.17595660000001</v>
      </c>
      <c r="L631" s="935">
        <v>40.316984869999999</v>
      </c>
      <c r="M631" s="935">
        <v>-122.1896581</v>
      </c>
    </row>
    <row r="632" spans="1:13" x14ac:dyDescent="0.35">
      <c r="A632" s="1296">
        <v>30578</v>
      </c>
      <c r="B632" s="1295" t="s">
        <v>242</v>
      </c>
      <c r="C632" s="1295" t="s">
        <v>260</v>
      </c>
      <c r="D632" s="1295">
        <v>8000</v>
      </c>
      <c r="E632" s="1295" t="s">
        <v>248</v>
      </c>
      <c r="F632" s="935" t="s">
        <v>215</v>
      </c>
      <c r="G632" s="1295">
        <v>0</v>
      </c>
      <c r="H632" s="935" t="s">
        <v>408</v>
      </c>
      <c r="I632" s="935" t="s">
        <v>409</v>
      </c>
      <c r="J632" s="935">
        <v>40.316984869999999</v>
      </c>
      <c r="K632" s="935">
        <v>-122.1896581</v>
      </c>
      <c r="L632" s="935">
        <v>40.263968490000003</v>
      </c>
      <c r="M632" s="935">
        <v>-122.2235306</v>
      </c>
    </row>
    <row r="633" spans="1:13" x14ac:dyDescent="0.35">
      <c r="A633" s="1296">
        <v>30578</v>
      </c>
      <c r="B633" s="1295" t="s">
        <v>242</v>
      </c>
      <c r="C633" s="1295" t="s">
        <v>260</v>
      </c>
      <c r="D633" s="1295">
        <v>8000</v>
      </c>
      <c r="E633" s="1295" t="s">
        <v>248</v>
      </c>
      <c r="F633" s="935" t="s">
        <v>216</v>
      </c>
      <c r="G633" s="1295">
        <v>0</v>
      </c>
      <c r="H633" s="935" t="s">
        <v>409</v>
      </c>
      <c r="I633" s="935" t="s">
        <v>410</v>
      </c>
      <c r="J633" s="935">
        <v>40.263968490000003</v>
      </c>
      <c r="K633" s="935">
        <v>-122.2235306</v>
      </c>
      <c r="L633" s="935">
        <v>40.153152210000002</v>
      </c>
      <c r="M633" s="935">
        <v>-122.20237950000001</v>
      </c>
    </row>
    <row r="634" spans="1:13" x14ac:dyDescent="0.35">
      <c r="A634" s="1296">
        <v>30578</v>
      </c>
      <c r="B634" s="1295" t="s">
        <v>242</v>
      </c>
      <c r="C634" s="1295" t="s">
        <v>260</v>
      </c>
      <c r="D634" s="1295">
        <v>8000</v>
      </c>
      <c r="E634" s="1295" t="s">
        <v>248</v>
      </c>
      <c r="F634" s="935" t="s">
        <v>217</v>
      </c>
      <c r="G634" s="1295">
        <v>4</v>
      </c>
      <c r="H634" s="935" t="s">
        <v>410</v>
      </c>
      <c r="I634" s="935" t="s">
        <v>411</v>
      </c>
      <c r="J634" s="935">
        <v>40.153152210000002</v>
      </c>
      <c r="K634" s="935">
        <v>-122.20237950000001</v>
      </c>
      <c r="L634" s="935">
        <v>40.027836569999998</v>
      </c>
      <c r="M634" s="935">
        <v>-122.11920569999999</v>
      </c>
    </row>
    <row r="635" spans="1:13" x14ac:dyDescent="0.35">
      <c r="A635" s="1296">
        <v>30578</v>
      </c>
      <c r="B635" s="1295" t="s">
        <v>242</v>
      </c>
      <c r="C635" s="1295" t="s">
        <v>260</v>
      </c>
      <c r="D635" s="1295">
        <v>8000</v>
      </c>
      <c r="E635" s="1295" t="s">
        <v>248</v>
      </c>
      <c r="F635" s="935" t="s">
        <v>219</v>
      </c>
      <c r="G635" s="1295">
        <v>0</v>
      </c>
      <c r="H635" s="935" t="s">
        <v>411</v>
      </c>
      <c r="I635" s="935" t="s">
        <v>412</v>
      </c>
      <c r="J635" s="935">
        <v>40.027836569999998</v>
      </c>
      <c r="K635" s="935">
        <v>-122.11920569999999</v>
      </c>
      <c r="L635" s="935">
        <v>39.909298579999998</v>
      </c>
      <c r="M635" s="935">
        <v>-122.0918963</v>
      </c>
    </row>
    <row r="636" spans="1:13" x14ac:dyDescent="0.35">
      <c r="A636" s="1296">
        <v>30578</v>
      </c>
      <c r="B636" s="1295" t="s">
        <v>242</v>
      </c>
      <c r="C636" s="1295" t="s">
        <v>260</v>
      </c>
      <c r="D636" s="1295">
        <v>8000</v>
      </c>
      <c r="E636" s="1295" t="s">
        <v>248</v>
      </c>
      <c r="F636" s="935" t="s">
        <v>220</v>
      </c>
      <c r="G636" s="1295">
        <v>0</v>
      </c>
      <c r="H636" s="935" t="s">
        <v>412</v>
      </c>
      <c r="I636" s="935" t="s">
        <v>413</v>
      </c>
      <c r="J636" s="935">
        <v>39.909298579999998</v>
      </c>
      <c r="K636" s="935">
        <v>-122.0918963</v>
      </c>
      <c r="L636" s="935">
        <v>39.751173979999997</v>
      </c>
      <c r="M636" s="935">
        <v>-121.9963235</v>
      </c>
    </row>
    <row r="637" spans="1:13" x14ac:dyDescent="0.35">
      <c r="A637" s="1296">
        <v>30578</v>
      </c>
      <c r="B637" s="1295" t="s">
        <v>242</v>
      </c>
      <c r="C637" s="1295" t="s">
        <v>260</v>
      </c>
      <c r="D637" s="1295">
        <v>8000</v>
      </c>
      <c r="E637" s="1295" t="s">
        <v>248</v>
      </c>
      <c r="F637" s="935" t="s">
        <v>221</v>
      </c>
      <c r="G637" s="1295">
        <v>0</v>
      </c>
      <c r="H637" s="935" t="s">
        <v>413</v>
      </c>
      <c r="I637" s="935" t="s">
        <v>414</v>
      </c>
      <c r="J637" s="935">
        <v>39.751173979999997</v>
      </c>
      <c r="K637" s="935">
        <v>-121.9963235</v>
      </c>
      <c r="L637" s="935">
        <v>39.629153240000001</v>
      </c>
      <c r="M637" s="935">
        <v>-121.9925059</v>
      </c>
    </row>
    <row r="638" spans="1:13" x14ac:dyDescent="0.35">
      <c r="A638" s="1296">
        <v>30578</v>
      </c>
      <c r="B638" s="1295" t="s">
        <v>242</v>
      </c>
      <c r="C638" s="1295" t="s">
        <v>260</v>
      </c>
      <c r="D638" s="1295">
        <v>8000</v>
      </c>
      <c r="E638" s="1295" t="s">
        <v>248</v>
      </c>
      <c r="F638" s="935" t="s">
        <v>222</v>
      </c>
      <c r="G638" s="1295">
        <v>1</v>
      </c>
      <c r="H638" s="935" t="s">
        <v>414</v>
      </c>
      <c r="I638" s="935" t="s">
        <v>415</v>
      </c>
      <c r="J638" s="935">
        <v>39.629153240000001</v>
      </c>
      <c r="K638" s="935">
        <v>-121.9925059</v>
      </c>
      <c r="L638" s="935">
        <v>39.40712284</v>
      </c>
      <c r="M638" s="935">
        <v>-122.00758999999999</v>
      </c>
    </row>
    <row r="639" spans="1:13" x14ac:dyDescent="0.35">
      <c r="A639" s="1296">
        <v>30596</v>
      </c>
      <c r="B639" s="1295" t="s">
        <v>242</v>
      </c>
      <c r="C639" s="1295" t="s">
        <v>246</v>
      </c>
      <c r="D639" s="1295">
        <v>12000</v>
      </c>
      <c r="E639" s="1295" t="s">
        <v>206</v>
      </c>
      <c r="F639" s="935" t="s">
        <v>208</v>
      </c>
      <c r="G639" s="1295">
        <v>0</v>
      </c>
      <c r="H639" s="935" t="s">
        <v>402</v>
      </c>
      <c r="I639" s="935" t="s">
        <v>403</v>
      </c>
      <c r="J639" s="935">
        <v>40.611883210000002</v>
      </c>
      <c r="K639" s="935">
        <v>-122.446135</v>
      </c>
      <c r="L639" s="935">
        <v>40.592799669999998</v>
      </c>
      <c r="M639" s="935">
        <v>-122.3942059</v>
      </c>
    </row>
    <row r="640" spans="1:13" x14ac:dyDescent="0.35">
      <c r="A640" s="1296">
        <v>30596</v>
      </c>
      <c r="B640" s="1295" t="s">
        <v>242</v>
      </c>
      <c r="C640" s="1295" t="s">
        <v>246</v>
      </c>
      <c r="D640" s="1295">
        <v>12000</v>
      </c>
      <c r="E640" s="1295" t="s">
        <v>206</v>
      </c>
      <c r="F640" s="935" t="s">
        <v>209</v>
      </c>
      <c r="G640" s="1295">
        <v>32</v>
      </c>
      <c r="H640" s="935" t="s">
        <v>403</v>
      </c>
      <c r="I640" s="935" t="s">
        <v>404</v>
      </c>
      <c r="J640" s="935">
        <v>40.592799669999998</v>
      </c>
      <c r="K640" s="935">
        <v>-122.3942059</v>
      </c>
      <c r="L640" s="935">
        <v>40.585947769999997</v>
      </c>
      <c r="M640" s="935">
        <v>-122.3683525</v>
      </c>
    </row>
    <row r="641" spans="1:13" x14ac:dyDescent="0.35">
      <c r="A641" s="1296">
        <v>30596</v>
      </c>
      <c r="B641" s="1295" t="s">
        <v>242</v>
      </c>
      <c r="C641" s="1295" t="s">
        <v>246</v>
      </c>
      <c r="D641" s="1295">
        <v>12000</v>
      </c>
      <c r="E641" s="1295" t="s">
        <v>206</v>
      </c>
      <c r="F641" s="935" t="s">
        <v>211</v>
      </c>
      <c r="G641" s="1295">
        <v>21</v>
      </c>
      <c r="H641" s="935" t="s">
        <v>404</v>
      </c>
      <c r="I641" s="935" t="s">
        <v>405</v>
      </c>
      <c r="J641" s="935">
        <v>40.585947769999997</v>
      </c>
      <c r="K641" s="935">
        <v>-122.3683525</v>
      </c>
      <c r="L641" s="935">
        <v>40.472049499999997</v>
      </c>
      <c r="M641" s="935">
        <v>-122.29453460000001</v>
      </c>
    </row>
    <row r="642" spans="1:13" x14ac:dyDescent="0.35">
      <c r="A642" s="1296">
        <v>30596</v>
      </c>
      <c r="B642" s="1295" t="s">
        <v>242</v>
      </c>
      <c r="C642" s="1295" t="s">
        <v>246</v>
      </c>
      <c r="D642" s="1295">
        <v>12000</v>
      </c>
      <c r="E642" s="1295" t="s">
        <v>206</v>
      </c>
      <c r="F642" s="935" t="s">
        <v>212</v>
      </c>
      <c r="G642" s="1295">
        <v>33</v>
      </c>
      <c r="H642" s="935" t="s">
        <v>405</v>
      </c>
      <c r="I642" s="935" t="s">
        <v>406</v>
      </c>
      <c r="J642" s="935">
        <v>40.472049499999997</v>
      </c>
      <c r="K642" s="935">
        <v>-122.29453460000001</v>
      </c>
      <c r="L642" s="935">
        <v>40.417416330000002</v>
      </c>
      <c r="M642" s="935">
        <v>-122.19395729999999</v>
      </c>
    </row>
    <row r="643" spans="1:13" x14ac:dyDescent="0.35">
      <c r="A643" s="1296">
        <v>30596</v>
      </c>
      <c r="B643" s="1295" t="s">
        <v>242</v>
      </c>
      <c r="C643" s="1295" t="s">
        <v>246</v>
      </c>
      <c r="D643" s="1295">
        <v>12000</v>
      </c>
      <c r="E643" s="1295" t="s">
        <v>206</v>
      </c>
      <c r="F643" s="935" t="s">
        <v>213</v>
      </c>
      <c r="G643" s="1295">
        <v>3</v>
      </c>
      <c r="H643" s="935" t="s">
        <v>406</v>
      </c>
      <c r="I643" s="935" t="s">
        <v>407</v>
      </c>
      <c r="J643" s="935">
        <v>40.417416330000002</v>
      </c>
      <c r="K643" s="935">
        <v>-122.19395729999999</v>
      </c>
      <c r="L643" s="935">
        <v>40.355137560000003</v>
      </c>
      <c r="M643" s="935">
        <v>-122.17595660000001</v>
      </c>
    </row>
    <row r="644" spans="1:13" x14ac:dyDescent="0.35">
      <c r="A644" s="1296">
        <v>30596</v>
      </c>
      <c r="B644" s="1295" t="s">
        <v>242</v>
      </c>
      <c r="C644" s="1295" t="s">
        <v>246</v>
      </c>
      <c r="D644" s="1295">
        <v>12000</v>
      </c>
      <c r="E644" s="1295" t="s">
        <v>206</v>
      </c>
      <c r="F644" s="935" t="s">
        <v>214</v>
      </c>
      <c r="G644" s="1295">
        <v>12</v>
      </c>
      <c r="H644" s="935" t="s">
        <v>407</v>
      </c>
      <c r="I644" s="935" t="s">
        <v>408</v>
      </c>
      <c r="J644" s="935">
        <v>40.355137560000003</v>
      </c>
      <c r="K644" s="935">
        <v>-122.17595660000001</v>
      </c>
      <c r="L644" s="935">
        <v>40.316984869999999</v>
      </c>
      <c r="M644" s="935">
        <v>-122.1896581</v>
      </c>
    </row>
    <row r="645" spans="1:13" x14ac:dyDescent="0.35">
      <c r="A645" s="1296">
        <v>30596</v>
      </c>
      <c r="B645" s="1295" t="s">
        <v>242</v>
      </c>
      <c r="C645" s="1295" t="s">
        <v>246</v>
      </c>
      <c r="D645" s="1295">
        <v>12000</v>
      </c>
      <c r="E645" s="1295" t="s">
        <v>206</v>
      </c>
      <c r="F645" s="935" t="s">
        <v>215</v>
      </c>
      <c r="G645" s="1295">
        <v>3</v>
      </c>
      <c r="H645" s="935" t="s">
        <v>408</v>
      </c>
      <c r="I645" s="935" t="s">
        <v>409</v>
      </c>
      <c r="J645" s="935">
        <v>40.316984869999999</v>
      </c>
      <c r="K645" s="935">
        <v>-122.1896581</v>
      </c>
      <c r="L645" s="935">
        <v>40.263968490000003</v>
      </c>
      <c r="M645" s="935">
        <v>-122.2235306</v>
      </c>
    </row>
    <row r="646" spans="1:13" x14ac:dyDescent="0.35">
      <c r="A646" s="1296">
        <v>30596</v>
      </c>
      <c r="B646" s="1295" t="s">
        <v>242</v>
      </c>
      <c r="C646" s="1295" t="s">
        <v>246</v>
      </c>
      <c r="D646" s="1295">
        <v>12000</v>
      </c>
      <c r="E646" s="1295" t="s">
        <v>206</v>
      </c>
      <c r="F646" s="935" t="s">
        <v>216</v>
      </c>
      <c r="G646" s="1295">
        <v>1</v>
      </c>
      <c r="H646" s="935" t="s">
        <v>409</v>
      </c>
      <c r="I646" s="935" t="s">
        <v>410</v>
      </c>
      <c r="J646" s="935">
        <v>40.263968490000003</v>
      </c>
      <c r="K646" s="935">
        <v>-122.2235306</v>
      </c>
      <c r="L646" s="935">
        <v>40.153152210000002</v>
      </c>
      <c r="M646" s="935">
        <v>-122.20237950000001</v>
      </c>
    </row>
    <row r="647" spans="1:13" x14ac:dyDescent="0.35">
      <c r="A647" s="1296">
        <v>30596</v>
      </c>
      <c r="B647" s="1295" t="s">
        <v>242</v>
      </c>
      <c r="C647" s="1295" t="s">
        <v>246</v>
      </c>
      <c r="D647" s="1295">
        <v>12000</v>
      </c>
      <c r="E647" s="1295" t="s">
        <v>206</v>
      </c>
      <c r="F647" s="935" t="s">
        <v>217</v>
      </c>
      <c r="G647" s="1295">
        <v>77</v>
      </c>
      <c r="H647" s="935" t="s">
        <v>410</v>
      </c>
      <c r="I647" s="935" t="s">
        <v>411</v>
      </c>
      <c r="J647" s="935">
        <v>40.153152210000002</v>
      </c>
      <c r="K647" s="935">
        <v>-122.20237950000001</v>
      </c>
      <c r="L647" s="935">
        <v>40.027836569999998</v>
      </c>
      <c r="M647" s="935">
        <v>-122.11920569999999</v>
      </c>
    </row>
    <row r="648" spans="1:13" x14ac:dyDescent="0.35">
      <c r="A648" s="1296">
        <v>30596</v>
      </c>
      <c r="B648" s="1295" t="s">
        <v>242</v>
      </c>
      <c r="C648" s="1295" t="s">
        <v>246</v>
      </c>
      <c r="D648" s="1295">
        <v>12000</v>
      </c>
      <c r="E648" s="1295" t="s">
        <v>206</v>
      </c>
      <c r="F648" s="935" t="s">
        <v>219</v>
      </c>
      <c r="G648" s="1295">
        <v>0</v>
      </c>
      <c r="H648" s="935" t="s">
        <v>411</v>
      </c>
      <c r="I648" s="935" t="s">
        <v>412</v>
      </c>
      <c r="J648" s="935">
        <v>40.027836569999998</v>
      </c>
      <c r="K648" s="935">
        <v>-122.11920569999999</v>
      </c>
      <c r="L648" s="935">
        <v>39.909298579999998</v>
      </c>
      <c r="M648" s="935">
        <v>-122.0918963</v>
      </c>
    </row>
    <row r="649" spans="1:13" x14ac:dyDescent="0.35">
      <c r="A649" s="1296">
        <v>30596</v>
      </c>
      <c r="B649" s="1295" t="s">
        <v>242</v>
      </c>
      <c r="C649" s="1295" t="s">
        <v>246</v>
      </c>
      <c r="D649" s="1295">
        <v>12000</v>
      </c>
      <c r="E649" s="1295" t="s">
        <v>206</v>
      </c>
      <c r="F649" s="935" t="s">
        <v>220</v>
      </c>
      <c r="G649" s="1295">
        <v>4</v>
      </c>
      <c r="H649" s="935" t="s">
        <v>412</v>
      </c>
      <c r="I649" s="935" t="s">
        <v>413</v>
      </c>
      <c r="J649" s="935">
        <v>39.909298579999998</v>
      </c>
      <c r="K649" s="935">
        <v>-122.0918963</v>
      </c>
      <c r="L649" s="935">
        <v>39.751173979999997</v>
      </c>
      <c r="M649" s="935">
        <v>-121.9963235</v>
      </c>
    </row>
    <row r="650" spans="1:13" x14ac:dyDescent="0.35">
      <c r="A650" s="1296">
        <v>30596</v>
      </c>
      <c r="B650" s="1295" t="s">
        <v>242</v>
      </c>
      <c r="C650" s="1295" t="s">
        <v>246</v>
      </c>
      <c r="D650" s="1295">
        <v>12000</v>
      </c>
      <c r="E650" s="1295" t="s">
        <v>206</v>
      </c>
      <c r="F650" s="935" t="s">
        <v>221</v>
      </c>
      <c r="G650" s="1295">
        <v>0</v>
      </c>
      <c r="H650" s="935" t="s">
        <v>413</v>
      </c>
      <c r="I650" s="935" t="s">
        <v>414</v>
      </c>
      <c r="J650" s="935">
        <v>39.751173979999997</v>
      </c>
      <c r="K650" s="935">
        <v>-121.9963235</v>
      </c>
      <c r="L650" s="935">
        <v>39.629153240000001</v>
      </c>
      <c r="M650" s="935">
        <v>-121.9925059</v>
      </c>
    </row>
    <row r="651" spans="1:13" x14ac:dyDescent="0.35">
      <c r="A651" s="1296">
        <v>30596</v>
      </c>
      <c r="B651" s="1295" t="s">
        <v>242</v>
      </c>
      <c r="C651" s="1295" t="s">
        <v>246</v>
      </c>
      <c r="D651" s="1295">
        <v>12000</v>
      </c>
      <c r="E651" s="1295" t="s">
        <v>206</v>
      </c>
      <c r="F651" s="935" t="s">
        <v>222</v>
      </c>
      <c r="G651" s="1295">
        <v>0</v>
      </c>
      <c r="H651" s="935" t="s">
        <v>414</v>
      </c>
      <c r="I651" s="935" t="s">
        <v>415</v>
      </c>
      <c r="J651" s="935">
        <v>39.629153240000001</v>
      </c>
      <c r="K651" s="935">
        <v>-121.9925059</v>
      </c>
      <c r="L651" s="935">
        <v>39.40712284</v>
      </c>
      <c r="M651" s="935">
        <v>-122.00758999999999</v>
      </c>
    </row>
    <row r="652" spans="1:13" x14ac:dyDescent="0.35">
      <c r="A652" s="1296">
        <v>30616</v>
      </c>
      <c r="B652" s="1295" t="s">
        <v>242</v>
      </c>
      <c r="C652" s="1295" t="s">
        <v>283</v>
      </c>
      <c r="D652" s="1295">
        <v>8000</v>
      </c>
      <c r="E652" s="1295" t="s">
        <v>206</v>
      </c>
      <c r="F652" s="935" t="s">
        <v>208</v>
      </c>
      <c r="G652" s="1295">
        <v>0</v>
      </c>
      <c r="H652" s="935" t="s">
        <v>402</v>
      </c>
      <c r="I652" s="935" t="s">
        <v>403</v>
      </c>
      <c r="J652" s="935">
        <v>40.611883210000002</v>
      </c>
      <c r="K652" s="935">
        <v>-122.446135</v>
      </c>
      <c r="L652" s="935">
        <v>40.592799669999998</v>
      </c>
      <c r="M652" s="935">
        <v>-122.3942059</v>
      </c>
    </row>
    <row r="653" spans="1:13" x14ac:dyDescent="0.35">
      <c r="A653" s="1296">
        <v>30616</v>
      </c>
      <c r="B653" s="1295" t="s">
        <v>242</v>
      </c>
      <c r="C653" s="1295" t="s">
        <v>283</v>
      </c>
      <c r="D653" s="1295">
        <v>8000</v>
      </c>
      <c r="E653" s="1295" t="s">
        <v>206</v>
      </c>
      <c r="F653" s="935" t="s">
        <v>209</v>
      </c>
      <c r="G653" s="1295">
        <v>62</v>
      </c>
      <c r="H653" s="935" t="s">
        <v>403</v>
      </c>
      <c r="I653" s="935" t="s">
        <v>404</v>
      </c>
      <c r="J653" s="935">
        <v>40.592799669999998</v>
      </c>
      <c r="K653" s="935">
        <v>-122.3942059</v>
      </c>
      <c r="L653" s="935">
        <v>40.585947769999997</v>
      </c>
      <c r="M653" s="935">
        <v>-122.3683525</v>
      </c>
    </row>
    <row r="654" spans="1:13" x14ac:dyDescent="0.35">
      <c r="A654" s="1296">
        <v>30616</v>
      </c>
      <c r="B654" s="1295" t="s">
        <v>242</v>
      </c>
      <c r="C654" s="1295" t="s">
        <v>283</v>
      </c>
      <c r="D654" s="1295">
        <v>8000</v>
      </c>
      <c r="E654" s="1295" t="s">
        <v>206</v>
      </c>
      <c r="F654" s="935" t="s">
        <v>211</v>
      </c>
      <c r="G654" s="1295">
        <v>82</v>
      </c>
      <c r="H654" s="935" t="s">
        <v>404</v>
      </c>
      <c r="I654" s="935" t="s">
        <v>405</v>
      </c>
      <c r="J654" s="935">
        <v>40.585947769999997</v>
      </c>
      <c r="K654" s="935">
        <v>-122.3683525</v>
      </c>
      <c r="L654" s="935">
        <v>40.472049499999997</v>
      </c>
      <c r="M654" s="935">
        <v>-122.29453460000001</v>
      </c>
    </row>
    <row r="655" spans="1:13" x14ac:dyDescent="0.35">
      <c r="A655" s="1296">
        <v>30616</v>
      </c>
      <c r="B655" s="1295" t="s">
        <v>242</v>
      </c>
      <c r="C655" s="1295" t="s">
        <v>283</v>
      </c>
      <c r="D655" s="1295">
        <v>8000</v>
      </c>
      <c r="E655" s="1295" t="s">
        <v>206</v>
      </c>
      <c r="F655" s="935" t="s">
        <v>212</v>
      </c>
      <c r="G655" s="1295">
        <v>106</v>
      </c>
      <c r="H655" s="935" t="s">
        <v>405</v>
      </c>
      <c r="I655" s="935" t="s">
        <v>406</v>
      </c>
      <c r="J655" s="935">
        <v>40.472049499999997</v>
      </c>
      <c r="K655" s="935">
        <v>-122.29453460000001</v>
      </c>
      <c r="L655" s="935">
        <v>40.417416330000002</v>
      </c>
      <c r="M655" s="935">
        <v>-122.19395729999999</v>
      </c>
    </row>
    <row r="656" spans="1:13" x14ac:dyDescent="0.35">
      <c r="A656" s="1296">
        <v>30616</v>
      </c>
      <c r="B656" s="1295" t="s">
        <v>242</v>
      </c>
      <c r="C656" s="1295" t="s">
        <v>283</v>
      </c>
      <c r="D656" s="1295">
        <v>8000</v>
      </c>
      <c r="E656" s="1295" t="s">
        <v>206</v>
      </c>
      <c r="F656" s="935" t="s">
        <v>213</v>
      </c>
      <c r="G656" s="1295">
        <v>55</v>
      </c>
      <c r="H656" s="935" t="s">
        <v>406</v>
      </c>
      <c r="I656" s="935" t="s">
        <v>407</v>
      </c>
      <c r="J656" s="935">
        <v>40.417416330000002</v>
      </c>
      <c r="K656" s="935">
        <v>-122.19395729999999</v>
      </c>
      <c r="L656" s="935">
        <v>40.355137560000003</v>
      </c>
      <c r="M656" s="935">
        <v>-122.17595660000001</v>
      </c>
    </row>
    <row r="657" spans="1:13" x14ac:dyDescent="0.35">
      <c r="A657" s="1296">
        <v>30616</v>
      </c>
      <c r="B657" s="1295" t="s">
        <v>242</v>
      </c>
      <c r="C657" s="1295" t="s">
        <v>283</v>
      </c>
      <c r="D657" s="1295">
        <v>8000</v>
      </c>
      <c r="E657" s="1295" t="s">
        <v>206</v>
      </c>
      <c r="F657" s="935" t="s">
        <v>214</v>
      </c>
      <c r="G657" s="1295">
        <v>62</v>
      </c>
      <c r="H657" s="935" t="s">
        <v>407</v>
      </c>
      <c r="I657" s="935" t="s">
        <v>408</v>
      </c>
      <c r="J657" s="935">
        <v>40.355137560000003</v>
      </c>
      <c r="K657" s="935">
        <v>-122.17595660000001</v>
      </c>
      <c r="L657" s="935">
        <v>40.316984869999999</v>
      </c>
      <c r="M657" s="935">
        <v>-122.1896581</v>
      </c>
    </row>
    <row r="658" spans="1:13" x14ac:dyDescent="0.35">
      <c r="A658" s="1296">
        <v>30616</v>
      </c>
      <c r="B658" s="1295" t="s">
        <v>242</v>
      </c>
      <c r="C658" s="1295" t="s">
        <v>283</v>
      </c>
      <c r="D658" s="1295">
        <v>8000</v>
      </c>
      <c r="E658" s="1295" t="s">
        <v>206</v>
      </c>
      <c r="F658" s="935" t="s">
        <v>215</v>
      </c>
      <c r="G658" s="1295">
        <v>71</v>
      </c>
      <c r="H658" s="935" t="s">
        <v>408</v>
      </c>
      <c r="I658" s="935" t="s">
        <v>409</v>
      </c>
      <c r="J658" s="935">
        <v>40.316984869999999</v>
      </c>
      <c r="K658" s="935">
        <v>-122.1896581</v>
      </c>
      <c r="L658" s="935">
        <v>40.263968490000003</v>
      </c>
      <c r="M658" s="935">
        <v>-122.2235306</v>
      </c>
    </row>
    <row r="659" spans="1:13" x14ac:dyDescent="0.35">
      <c r="A659" s="1296">
        <v>30616</v>
      </c>
      <c r="B659" s="1295" t="s">
        <v>242</v>
      </c>
      <c r="C659" s="1295" t="s">
        <v>283</v>
      </c>
      <c r="D659" s="1295">
        <v>8000</v>
      </c>
      <c r="E659" s="1295" t="s">
        <v>206</v>
      </c>
      <c r="F659" s="935" t="s">
        <v>216</v>
      </c>
      <c r="G659" s="1295">
        <v>5</v>
      </c>
      <c r="H659" s="935" t="s">
        <v>409</v>
      </c>
      <c r="I659" s="935" t="s">
        <v>410</v>
      </c>
      <c r="J659" s="935">
        <v>40.263968490000003</v>
      </c>
      <c r="K659" s="935">
        <v>-122.2235306</v>
      </c>
      <c r="L659" s="935">
        <v>40.153152210000002</v>
      </c>
      <c r="M659" s="935">
        <v>-122.20237950000001</v>
      </c>
    </row>
    <row r="660" spans="1:13" x14ac:dyDescent="0.35">
      <c r="A660" s="1296">
        <v>30616</v>
      </c>
      <c r="B660" s="1295" t="s">
        <v>242</v>
      </c>
      <c r="C660" s="1295" t="s">
        <v>283</v>
      </c>
      <c r="D660" s="1295">
        <v>8000</v>
      </c>
      <c r="E660" s="1295" t="s">
        <v>206</v>
      </c>
      <c r="F660" s="935" t="s">
        <v>217</v>
      </c>
      <c r="G660" s="1295">
        <v>424</v>
      </c>
      <c r="H660" s="935" t="s">
        <v>410</v>
      </c>
      <c r="I660" s="935" t="s">
        <v>411</v>
      </c>
      <c r="J660" s="935">
        <v>40.153152210000002</v>
      </c>
      <c r="K660" s="935">
        <v>-122.20237950000001</v>
      </c>
      <c r="L660" s="935">
        <v>40.027836569999998</v>
      </c>
      <c r="M660" s="935">
        <v>-122.11920569999999</v>
      </c>
    </row>
    <row r="661" spans="1:13" x14ac:dyDescent="0.35">
      <c r="A661" s="1296">
        <v>30616</v>
      </c>
      <c r="B661" s="1295" t="s">
        <v>242</v>
      </c>
      <c r="C661" s="1295" t="s">
        <v>283</v>
      </c>
      <c r="D661" s="1295">
        <v>8000</v>
      </c>
      <c r="E661" s="1295" t="s">
        <v>206</v>
      </c>
      <c r="F661" s="935" t="s">
        <v>219</v>
      </c>
      <c r="G661" s="1295">
        <v>72</v>
      </c>
      <c r="H661" s="935" t="s">
        <v>411</v>
      </c>
      <c r="I661" s="935" t="s">
        <v>412</v>
      </c>
      <c r="J661" s="935">
        <v>40.027836569999998</v>
      </c>
      <c r="K661" s="935">
        <v>-122.11920569999999</v>
      </c>
      <c r="L661" s="935">
        <v>39.909298579999998</v>
      </c>
      <c r="M661" s="935">
        <v>-122.0918963</v>
      </c>
    </row>
    <row r="662" spans="1:13" x14ac:dyDescent="0.35">
      <c r="A662" s="1296">
        <v>30616</v>
      </c>
      <c r="B662" s="1295" t="s">
        <v>242</v>
      </c>
      <c r="C662" s="1295" t="s">
        <v>283</v>
      </c>
      <c r="D662" s="1295">
        <v>8000</v>
      </c>
      <c r="E662" s="1295" t="s">
        <v>206</v>
      </c>
      <c r="F662" s="935" t="s">
        <v>220</v>
      </c>
      <c r="G662" s="1295">
        <v>24</v>
      </c>
      <c r="H662" s="935" t="s">
        <v>412</v>
      </c>
      <c r="I662" s="935" t="s">
        <v>413</v>
      </c>
      <c r="J662" s="935">
        <v>39.909298579999998</v>
      </c>
      <c r="K662" s="935">
        <v>-122.0918963</v>
      </c>
      <c r="L662" s="935">
        <v>39.751173979999997</v>
      </c>
      <c r="M662" s="935">
        <v>-121.9963235</v>
      </c>
    </row>
    <row r="663" spans="1:13" x14ac:dyDescent="0.35">
      <c r="A663" s="1296">
        <v>30616</v>
      </c>
      <c r="B663" s="1295" t="s">
        <v>242</v>
      </c>
      <c r="C663" s="1295" t="s">
        <v>283</v>
      </c>
      <c r="D663" s="1295">
        <v>8000</v>
      </c>
      <c r="E663" s="1295" t="s">
        <v>206</v>
      </c>
      <c r="F663" s="935" t="s">
        <v>221</v>
      </c>
      <c r="G663" s="1295">
        <v>1</v>
      </c>
      <c r="H663" s="935" t="s">
        <v>413</v>
      </c>
      <c r="I663" s="935" t="s">
        <v>414</v>
      </c>
      <c r="J663" s="935">
        <v>39.751173979999997</v>
      </c>
      <c r="K663" s="935">
        <v>-121.9963235</v>
      </c>
      <c r="L663" s="935">
        <v>39.629153240000001</v>
      </c>
      <c r="M663" s="935">
        <v>-121.9925059</v>
      </c>
    </row>
    <row r="664" spans="1:13" ht="15" thickBot="1" x14ac:dyDescent="0.4">
      <c r="A664" s="1309">
        <v>30616</v>
      </c>
      <c r="B664" s="1313" t="s">
        <v>242</v>
      </c>
      <c r="C664" s="1313" t="s">
        <v>283</v>
      </c>
      <c r="D664" s="1313">
        <v>8000</v>
      </c>
      <c r="E664" s="1313" t="s">
        <v>206</v>
      </c>
      <c r="F664" s="1312" t="s">
        <v>222</v>
      </c>
      <c r="G664" s="1313">
        <v>1</v>
      </c>
      <c r="H664" s="1312" t="s">
        <v>414</v>
      </c>
      <c r="I664" s="1312" t="s">
        <v>415</v>
      </c>
      <c r="J664" s="1312">
        <v>39.629153240000001</v>
      </c>
      <c r="K664" s="1312">
        <v>-121.9925059</v>
      </c>
      <c r="L664" s="1312">
        <v>39.40712284</v>
      </c>
      <c r="M664" s="1312">
        <v>-122.00758999999999</v>
      </c>
    </row>
    <row r="665" spans="1:13" ht="15" thickTop="1" x14ac:dyDescent="0.35">
      <c r="A665" s="1296">
        <v>30694</v>
      </c>
      <c r="B665" s="1295" t="s">
        <v>242</v>
      </c>
      <c r="C665" s="1295" t="s">
        <v>260</v>
      </c>
      <c r="D665" s="1295">
        <v>14000</v>
      </c>
      <c r="E665" s="1295" t="s">
        <v>201</v>
      </c>
      <c r="F665" s="935" t="s">
        <v>208</v>
      </c>
      <c r="G665" s="1295">
        <v>14</v>
      </c>
      <c r="H665" s="935" t="s">
        <v>402</v>
      </c>
      <c r="I665" s="935" t="s">
        <v>403</v>
      </c>
      <c r="J665" s="935">
        <v>40.611883210000002</v>
      </c>
      <c r="K665" s="935">
        <v>-122.446135</v>
      </c>
      <c r="L665" s="935">
        <v>40.592799669999998</v>
      </c>
      <c r="M665" s="935">
        <v>-122.3942059</v>
      </c>
    </row>
    <row r="666" spans="1:13" x14ac:dyDescent="0.35">
      <c r="A666" s="1296">
        <v>30694</v>
      </c>
      <c r="B666" s="1295" t="s">
        <v>242</v>
      </c>
      <c r="C666" s="1295" t="s">
        <v>260</v>
      </c>
      <c r="D666" s="1295">
        <v>14000</v>
      </c>
      <c r="E666" s="1295" t="s">
        <v>201</v>
      </c>
      <c r="F666" s="935" t="s">
        <v>209</v>
      </c>
      <c r="G666" s="1295">
        <v>0</v>
      </c>
      <c r="H666" s="935" t="s">
        <v>403</v>
      </c>
      <c r="I666" s="935" t="s">
        <v>404</v>
      </c>
      <c r="J666" s="935">
        <v>40.592799669999998</v>
      </c>
      <c r="K666" s="935">
        <v>-122.3942059</v>
      </c>
      <c r="L666" s="935">
        <v>40.585947769999997</v>
      </c>
      <c r="M666" s="935">
        <v>-122.3683525</v>
      </c>
    </row>
    <row r="667" spans="1:13" x14ac:dyDescent="0.35">
      <c r="A667" s="1296">
        <v>30694</v>
      </c>
      <c r="B667" s="1295" t="s">
        <v>242</v>
      </c>
      <c r="C667" s="1295" t="s">
        <v>260</v>
      </c>
      <c r="D667" s="1295">
        <v>14000</v>
      </c>
      <c r="E667" s="1295" t="s">
        <v>201</v>
      </c>
      <c r="F667" s="935" t="s">
        <v>211</v>
      </c>
      <c r="G667" s="1295">
        <v>0</v>
      </c>
      <c r="H667" s="935" t="s">
        <v>404</v>
      </c>
      <c r="I667" s="935" t="s">
        <v>405</v>
      </c>
      <c r="J667" s="935">
        <v>40.585947769999997</v>
      </c>
      <c r="K667" s="935">
        <v>-122.3683525</v>
      </c>
      <c r="L667" s="935">
        <v>40.472049499999997</v>
      </c>
      <c r="M667" s="935">
        <v>-122.29453460000001</v>
      </c>
    </row>
    <row r="668" spans="1:13" x14ac:dyDescent="0.35">
      <c r="A668" s="1296">
        <v>30694</v>
      </c>
      <c r="B668" s="1295" t="s">
        <v>242</v>
      </c>
      <c r="C668" s="1295" t="s">
        <v>260</v>
      </c>
      <c r="D668" s="1295">
        <v>14000</v>
      </c>
      <c r="E668" s="1295" t="s">
        <v>201</v>
      </c>
      <c r="F668" s="935" t="s">
        <v>212</v>
      </c>
      <c r="G668" s="1295">
        <v>0</v>
      </c>
      <c r="H668" s="935" t="s">
        <v>405</v>
      </c>
      <c r="I668" s="935" t="s">
        <v>406</v>
      </c>
      <c r="J668" s="935">
        <v>40.472049499999997</v>
      </c>
      <c r="K668" s="935">
        <v>-122.29453460000001</v>
      </c>
      <c r="L668" s="935">
        <v>40.417416330000002</v>
      </c>
      <c r="M668" s="935">
        <v>-122.19395729999999</v>
      </c>
    </row>
    <row r="669" spans="1:13" x14ac:dyDescent="0.35">
      <c r="A669" s="1296">
        <v>30694</v>
      </c>
      <c r="B669" s="1295" t="s">
        <v>242</v>
      </c>
      <c r="C669" s="1295" t="s">
        <v>260</v>
      </c>
      <c r="D669" s="1295">
        <v>14000</v>
      </c>
      <c r="E669" s="1295" t="s">
        <v>201</v>
      </c>
      <c r="F669" s="935" t="s">
        <v>213</v>
      </c>
      <c r="G669" s="1295">
        <v>0</v>
      </c>
      <c r="H669" s="935" t="s">
        <v>406</v>
      </c>
      <c r="I669" s="935" t="s">
        <v>407</v>
      </c>
      <c r="J669" s="935">
        <v>40.417416330000002</v>
      </c>
      <c r="K669" s="935">
        <v>-122.19395729999999</v>
      </c>
      <c r="L669" s="935">
        <v>40.355137560000003</v>
      </c>
      <c r="M669" s="935">
        <v>-122.17595660000001</v>
      </c>
    </row>
    <row r="670" spans="1:13" x14ac:dyDescent="0.35">
      <c r="A670" s="1296">
        <v>30694</v>
      </c>
      <c r="B670" s="1295" t="s">
        <v>242</v>
      </c>
      <c r="C670" s="1295" t="s">
        <v>260</v>
      </c>
      <c r="D670" s="1295">
        <v>14000</v>
      </c>
      <c r="E670" s="1295" t="s">
        <v>201</v>
      </c>
      <c r="F670" s="935" t="s">
        <v>214</v>
      </c>
      <c r="G670" s="1295">
        <v>0</v>
      </c>
      <c r="H670" s="935" t="s">
        <v>407</v>
      </c>
      <c r="I670" s="935" t="s">
        <v>408</v>
      </c>
      <c r="J670" s="935">
        <v>40.355137560000003</v>
      </c>
      <c r="K670" s="935">
        <v>-122.17595660000001</v>
      </c>
      <c r="L670" s="935">
        <v>40.316984869999999</v>
      </c>
      <c r="M670" s="935">
        <v>-122.1896581</v>
      </c>
    </row>
    <row r="671" spans="1:13" x14ac:dyDescent="0.35">
      <c r="A671" s="1296">
        <v>30694</v>
      </c>
      <c r="B671" s="1295" t="s">
        <v>242</v>
      </c>
      <c r="C671" s="1295" t="s">
        <v>260</v>
      </c>
      <c r="D671" s="1295">
        <v>14000</v>
      </c>
      <c r="E671" s="1295" t="s">
        <v>201</v>
      </c>
      <c r="F671" s="935" t="s">
        <v>215</v>
      </c>
      <c r="G671" s="1295">
        <v>0</v>
      </c>
      <c r="H671" s="935" t="s">
        <v>408</v>
      </c>
      <c r="I671" s="935" t="s">
        <v>409</v>
      </c>
      <c r="J671" s="935">
        <v>40.316984869999999</v>
      </c>
      <c r="K671" s="935">
        <v>-122.1896581</v>
      </c>
      <c r="L671" s="935">
        <v>40.263968490000003</v>
      </c>
      <c r="M671" s="935">
        <v>-122.2235306</v>
      </c>
    </row>
    <row r="672" spans="1:13" x14ac:dyDescent="0.35">
      <c r="A672" s="1296">
        <v>30694</v>
      </c>
      <c r="B672" s="1295" t="s">
        <v>242</v>
      </c>
      <c r="C672" s="1295" t="s">
        <v>260</v>
      </c>
      <c r="D672" s="1295">
        <v>14000</v>
      </c>
      <c r="E672" s="1295" t="s">
        <v>201</v>
      </c>
      <c r="F672" s="935" t="s">
        <v>216</v>
      </c>
      <c r="G672" s="1295">
        <v>0</v>
      </c>
      <c r="H672" s="935" t="s">
        <v>409</v>
      </c>
      <c r="I672" s="935" t="s">
        <v>410</v>
      </c>
      <c r="J672" s="935">
        <v>40.263968490000003</v>
      </c>
      <c r="K672" s="935">
        <v>-122.2235306</v>
      </c>
      <c r="L672" s="935">
        <v>40.153152210000002</v>
      </c>
      <c r="M672" s="935">
        <v>-122.20237950000001</v>
      </c>
    </row>
    <row r="673" spans="1:13" x14ac:dyDescent="0.35">
      <c r="A673" s="1296">
        <v>30694</v>
      </c>
      <c r="B673" s="1295" t="s">
        <v>242</v>
      </c>
      <c r="C673" s="1295" t="s">
        <v>260</v>
      </c>
      <c r="D673" s="1295">
        <v>14000</v>
      </c>
      <c r="E673" s="1295" t="s">
        <v>201</v>
      </c>
      <c r="F673" s="935" t="s">
        <v>217</v>
      </c>
      <c r="G673" s="1295">
        <v>0</v>
      </c>
      <c r="H673" s="935" t="s">
        <v>410</v>
      </c>
      <c r="I673" s="935" t="s">
        <v>411</v>
      </c>
      <c r="J673" s="935">
        <v>40.153152210000002</v>
      </c>
      <c r="K673" s="935">
        <v>-122.20237950000001</v>
      </c>
      <c r="L673" s="935">
        <v>40.027836569999998</v>
      </c>
      <c r="M673" s="935">
        <v>-122.11920569999999</v>
      </c>
    </row>
    <row r="674" spans="1:13" x14ac:dyDescent="0.35">
      <c r="A674" s="1296">
        <v>30694</v>
      </c>
      <c r="B674" s="1295" t="s">
        <v>242</v>
      </c>
      <c r="C674" s="1295" t="s">
        <v>260</v>
      </c>
      <c r="D674" s="1295">
        <v>14000</v>
      </c>
      <c r="E674" s="1295" t="s">
        <v>201</v>
      </c>
      <c r="F674" s="935" t="s">
        <v>219</v>
      </c>
      <c r="G674" s="1295">
        <v>0</v>
      </c>
      <c r="H674" s="935" t="s">
        <v>411</v>
      </c>
      <c r="I674" s="935" t="s">
        <v>412</v>
      </c>
      <c r="J674" s="935">
        <v>40.027836569999998</v>
      </c>
      <c r="K674" s="935">
        <v>-122.11920569999999</v>
      </c>
      <c r="L674" s="935">
        <v>39.909298579999998</v>
      </c>
      <c r="M674" s="935">
        <v>-122.0918963</v>
      </c>
    </row>
    <row r="675" spans="1:13" x14ac:dyDescent="0.35">
      <c r="A675" s="1296">
        <v>30694</v>
      </c>
      <c r="B675" s="1295" t="s">
        <v>242</v>
      </c>
      <c r="C675" s="1295" t="s">
        <v>260</v>
      </c>
      <c r="D675" s="1295">
        <v>14000</v>
      </c>
      <c r="E675" s="1295" t="s">
        <v>201</v>
      </c>
      <c r="F675" s="935" t="s">
        <v>220</v>
      </c>
      <c r="G675" s="1295">
        <v>0</v>
      </c>
      <c r="H675" s="935" t="s">
        <v>412</v>
      </c>
      <c r="I675" s="935" t="s">
        <v>413</v>
      </c>
      <c r="J675" s="935">
        <v>39.909298579999998</v>
      </c>
      <c r="K675" s="935">
        <v>-122.0918963</v>
      </c>
      <c r="L675" s="935">
        <v>39.751173979999997</v>
      </c>
      <c r="M675" s="935">
        <v>-121.9963235</v>
      </c>
    </row>
    <row r="676" spans="1:13" x14ac:dyDescent="0.35">
      <c r="A676" s="1296">
        <v>30694</v>
      </c>
      <c r="B676" s="1295" t="s">
        <v>242</v>
      </c>
      <c r="C676" s="1295" t="s">
        <v>260</v>
      </c>
      <c r="D676" s="1295">
        <v>14000</v>
      </c>
      <c r="E676" s="1295" t="s">
        <v>201</v>
      </c>
      <c r="F676" s="935" t="s">
        <v>221</v>
      </c>
      <c r="G676" s="1295">
        <v>0</v>
      </c>
      <c r="H676" s="935" t="s">
        <v>413</v>
      </c>
      <c r="I676" s="935" t="s">
        <v>414</v>
      </c>
      <c r="J676" s="935">
        <v>39.751173979999997</v>
      </c>
      <c r="K676" s="935">
        <v>-121.9963235</v>
      </c>
      <c r="L676" s="935">
        <v>39.629153240000001</v>
      </c>
      <c r="M676" s="935">
        <v>-121.9925059</v>
      </c>
    </row>
    <row r="677" spans="1:13" x14ac:dyDescent="0.35">
      <c r="A677" s="1296">
        <v>30694</v>
      </c>
      <c r="B677" s="1295" t="s">
        <v>242</v>
      </c>
      <c r="C677" s="1295" t="s">
        <v>260</v>
      </c>
      <c r="D677" s="1295">
        <v>14000</v>
      </c>
      <c r="E677" s="1295" t="s">
        <v>201</v>
      </c>
      <c r="F677" s="935" t="s">
        <v>222</v>
      </c>
      <c r="G677" s="1295">
        <v>0</v>
      </c>
      <c r="H677" s="935" t="s">
        <v>414</v>
      </c>
      <c r="I677" s="935" t="s">
        <v>415</v>
      </c>
      <c r="J677" s="935">
        <v>39.629153240000001</v>
      </c>
      <c r="K677" s="935">
        <v>-121.9925059</v>
      </c>
      <c r="L677" s="935">
        <v>39.40712284</v>
      </c>
      <c r="M677" s="935">
        <v>-122.00758999999999</v>
      </c>
    </row>
    <row r="678" spans="1:13" x14ac:dyDescent="0.35">
      <c r="A678" s="1296">
        <v>30722</v>
      </c>
      <c r="B678" s="1295" t="s">
        <v>242</v>
      </c>
      <c r="C678" s="1295" t="s">
        <v>260</v>
      </c>
      <c r="D678" s="1295">
        <v>7000</v>
      </c>
      <c r="E678" s="1295" t="s">
        <v>201</v>
      </c>
      <c r="F678" s="935" t="s">
        <v>208</v>
      </c>
      <c r="G678" s="1295">
        <v>9</v>
      </c>
      <c r="H678" s="935" t="s">
        <v>402</v>
      </c>
      <c r="I678" s="935" t="s">
        <v>403</v>
      </c>
      <c r="J678" s="935">
        <v>40.611883210000002</v>
      </c>
      <c r="K678" s="935">
        <v>-122.446135</v>
      </c>
      <c r="L678" s="935">
        <v>40.592799669999998</v>
      </c>
      <c r="M678" s="935">
        <v>-122.3942059</v>
      </c>
    </row>
    <row r="679" spans="1:13" x14ac:dyDescent="0.35">
      <c r="A679" s="1296">
        <v>30722</v>
      </c>
      <c r="B679" s="1295" t="s">
        <v>242</v>
      </c>
      <c r="C679" s="1295" t="s">
        <v>260</v>
      </c>
      <c r="D679" s="1295">
        <v>7000</v>
      </c>
      <c r="E679" s="1295" t="s">
        <v>201</v>
      </c>
      <c r="F679" s="935" t="s">
        <v>209</v>
      </c>
      <c r="G679" s="1295">
        <v>0</v>
      </c>
      <c r="H679" s="935" t="s">
        <v>403</v>
      </c>
      <c r="I679" s="935" t="s">
        <v>404</v>
      </c>
      <c r="J679" s="935">
        <v>40.592799669999998</v>
      </c>
      <c r="K679" s="935">
        <v>-122.3942059</v>
      </c>
      <c r="L679" s="935">
        <v>40.585947769999997</v>
      </c>
      <c r="M679" s="935">
        <v>-122.3683525</v>
      </c>
    </row>
    <row r="680" spans="1:13" x14ac:dyDescent="0.35">
      <c r="A680" s="1296">
        <v>30722</v>
      </c>
      <c r="B680" s="1295" t="s">
        <v>242</v>
      </c>
      <c r="C680" s="1295" t="s">
        <v>260</v>
      </c>
      <c r="D680" s="1295">
        <v>7000</v>
      </c>
      <c r="E680" s="1295" t="s">
        <v>201</v>
      </c>
      <c r="F680" s="935" t="s">
        <v>211</v>
      </c>
      <c r="G680" s="1295">
        <v>5</v>
      </c>
      <c r="H680" s="935" t="s">
        <v>404</v>
      </c>
      <c r="I680" s="935" t="s">
        <v>405</v>
      </c>
      <c r="J680" s="935">
        <v>40.585947769999997</v>
      </c>
      <c r="K680" s="935">
        <v>-122.3683525</v>
      </c>
      <c r="L680" s="935">
        <v>40.472049499999997</v>
      </c>
      <c r="M680" s="935">
        <v>-122.29453460000001</v>
      </c>
    </row>
    <row r="681" spans="1:13" x14ac:dyDescent="0.35">
      <c r="A681" s="1296">
        <v>30722</v>
      </c>
      <c r="B681" s="1295" t="s">
        <v>242</v>
      </c>
      <c r="C681" s="1295" t="s">
        <v>260</v>
      </c>
      <c r="D681" s="1295">
        <v>7000</v>
      </c>
      <c r="E681" s="1295" t="s">
        <v>201</v>
      </c>
      <c r="F681" s="935" t="s">
        <v>212</v>
      </c>
      <c r="G681" s="1295">
        <v>2</v>
      </c>
      <c r="H681" s="935" t="s">
        <v>405</v>
      </c>
      <c r="I681" s="935" t="s">
        <v>406</v>
      </c>
      <c r="J681" s="935">
        <v>40.472049499999997</v>
      </c>
      <c r="K681" s="935">
        <v>-122.29453460000001</v>
      </c>
      <c r="L681" s="935">
        <v>40.417416330000002</v>
      </c>
      <c r="M681" s="935">
        <v>-122.19395729999999</v>
      </c>
    </row>
    <row r="682" spans="1:13" x14ac:dyDescent="0.35">
      <c r="A682" s="1296">
        <v>30722</v>
      </c>
      <c r="B682" s="1295" t="s">
        <v>242</v>
      </c>
      <c r="C682" s="1295" t="s">
        <v>260</v>
      </c>
      <c r="D682" s="1295">
        <v>7000</v>
      </c>
      <c r="E682" s="1295" t="s">
        <v>201</v>
      </c>
      <c r="F682" s="935" t="s">
        <v>213</v>
      </c>
      <c r="G682" s="1295">
        <v>0</v>
      </c>
      <c r="H682" s="935" t="s">
        <v>406</v>
      </c>
      <c r="I682" s="935" t="s">
        <v>407</v>
      </c>
      <c r="J682" s="935">
        <v>40.417416330000002</v>
      </c>
      <c r="K682" s="935">
        <v>-122.19395729999999</v>
      </c>
      <c r="L682" s="935">
        <v>40.355137560000003</v>
      </c>
      <c r="M682" s="935">
        <v>-122.17595660000001</v>
      </c>
    </row>
    <row r="683" spans="1:13" x14ac:dyDescent="0.35">
      <c r="A683" s="1296">
        <v>30722</v>
      </c>
      <c r="B683" s="1295" t="s">
        <v>242</v>
      </c>
      <c r="C683" s="1295" t="s">
        <v>260</v>
      </c>
      <c r="D683" s="1295">
        <v>7000</v>
      </c>
      <c r="E683" s="1295" t="s">
        <v>201</v>
      </c>
      <c r="F683" s="935" t="s">
        <v>214</v>
      </c>
      <c r="G683" s="1295">
        <v>0</v>
      </c>
      <c r="H683" s="935" t="s">
        <v>407</v>
      </c>
      <c r="I683" s="935" t="s">
        <v>408</v>
      </c>
      <c r="J683" s="935">
        <v>40.355137560000003</v>
      </c>
      <c r="K683" s="935">
        <v>-122.17595660000001</v>
      </c>
      <c r="L683" s="935">
        <v>40.316984869999999</v>
      </c>
      <c r="M683" s="935">
        <v>-122.1896581</v>
      </c>
    </row>
    <row r="684" spans="1:13" x14ac:dyDescent="0.35">
      <c r="A684" s="1296">
        <v>30722</v>
      </c>
      <c r="B684" s="1295" t="s">
        <v>242</v>
      </c>
      <c r="C684" s="1295" t="s">
        <v>260</v>
      </c>
      <c r="D684" s="1295">
        <v>7000</v>
      </c>
      <c r="E684" s="1295" t="s">
        <v>201</v>
      </c>
      <c r="F684" s="935" t="s">
        <v>215</v>
      </c>
      <c r="G684" s="1295">
        <v>0</v>
      </c>
      <c r="H684" s="935" t="s">
        <v>408</v>
      </c>
      <c r="I684" s="935" t="s">
        <v>409</v>
      </c>
      <c r="J684" s="935">
        <v>40.316984869999999</v>
      </c>
      <c r="K684" s="935">
        <v>-122.1896581</v>
      </c>
      <c r="L684" s="935">
        <v>40.263968490000003</v>
      </c>
      <c r="M684" s="935">
        <v>-122.2235306</v>
      </c>
    </row>
    <row r="685" spans="1:13" x14ac:dyDescent="0.35">
      <c r="A685" s="1296">
        <v>30722</v>
      </c>
      <c r="B685" s="1295" t="s">
        <v>242</v>
      </c>
      <c r="C685" s="1295" t="s">
        <v>260</v>
      </c>
      <c r="D685" s="1295">
        <v>7000</v>
      </c>
      <c r="E685" s="1295" t="s">
        <v>201</v>
      </c>
      <c r="F685" s="935" t="s">
        <v>216</v>
      </c>
      <c r="G685" s="1295">
        <v>0</v>
      </c>
      <c r="H685" s="935" t="s">
        <v>409</v>
      </c>
      <c r="I685" s="935" t="s">
        <v>410</v>
      </c>
      <c r="J685" s="935">
        <v>40.263968490000003</v>
      </c>
      <c r="K685" s="935">
        <v>-122.2235306</v>
      </c>
      <c r="L685" s="935">
        <v>40.153152210000002</v>
      </c>
      <c r="M685" s="935">
        <v>-122.20237950000001</v>
      </c>
    </row>
    <row r="686" spans="1:13" x14ac:dyDescent="0.35">
      <c r="A686" s="1296">
        <v>30722</v>
      </c>
      <c r="B686" s="1295" t="s">
        <v>242</v>
      </c>
      <c r="C686" s="1295" t="s">
        <v>260</v>
      </c>
      <c r="D686" s="1295">
        <v>7000</v>
      </c>
      <c r="E686" s="1295" t="s">
        <v>201</v>
      </c>
      <c r="F686" s="935" t="s">
        <v>217</v>
      </c>
      <c r="G686" s="1295">
        <v>8</v>
      </c>
      <c r="H686" s="935" t="s">
        <v>410</v>
      </c>
      <c r="I686" s="935" t="s">
        <v>411</v>
      </c>
      <c r="J686" s="935">
        <v>40.153152210000002</v>
      </c>
      <c r="K686" s="935">
        <v>-122.20237950000001</v>
      </c>
      <c r="L686" s="935">
        <v>40.027836569999998</v>
      </c>
      <c r="M686" s="935">
        <v>-122.11920569999999</v>
      </c>
    </row>
    <row r="687" spans="1:13" x14ac:dyDescent="0.35">
      <c r="A687" s="1296">
        <v>30722</v>
      </c>
      <c r="B687" s="1295" t="s">
        <v>242</v>
      </c>
      <c r="C687" s="1295" t="s">
        <v>260</v>
      </c>
      <c r="D687" s="1295">
        <v>7000</v>
      </c>
      <c r="E687" s="1295" t="s">
        <v>201</v>
      </c>
      <c r="F687" s="935" t="s">
        <v>219</v>
      </c>
      <c r="G687" s="1295">
        <v>0</v>
      </c>
      <c r="H687" s="935" t="s">
        <v>411</v>
      </c>
      <c r="I687" s="935" t="s">
        <v>412</v>
      </c>
      <c r="J687" s="935">
        <v>40.027836569999998</v>
      </c>
      <c r="K687" s="935">
        <v>-122.11920569999999</v>
      </c>
      <c r="L687" s="935">
        <v>39.909298579999998</v>
      </c>
      <c r="M687" s="935">
        <v>-122.0918963</v>
      </c>
    </row>
    <row r="688" spans="1:13" x14ac:dyDescent="0.35">
      <c r="A688" s="1296">
        <v>30722</v>
      </c>
      <c r="B688" s="1295" t="s">
        <v>242</v>
      </c>
      <c r="C688" s="1295" t="s">
        <v>260</v>
      </c>
      <c r="D688" s="1295">
        <v>7000</v>
      </c>
      <c r="E688" s="1295" t="s">
        <v>201</v>
      </c>
      <c r="F688" s="935" t="s">
        <v>220</v>
      </c>
      <c r="G688" s="1295">
        <v>0</v>
      </c>
      <c r="H688" s="935" t="s">
        <v>412</v>
      </c>
      <c r="I688" s="935" t="s">
        <v>413</v>
      </c>
      <c r="J688" s="935">
        <v>39.909298579999998</v>
      </c>
      <c r="K688" s="935">
        <v>-122.0918963</v>
      </c>
      <c r="L688" s="935">
        <v>39.751173979999997</v>
      </c>
      <c r="M688" s="935">
        <v>-121.9963235</v>
      </c>
    </row>
    <row r="689" spans="1:13" x14ac:dyDescent="0.35">
      <c r="A689" s="1296">
        <v>30722</v>
      </c>
      <c r="B689" s="1295" t="s">
        <v>242</v>
      </c>
      <c r="C689" s="1295" t="s">
        <v>260</v>
      </c>
      <c r="D689" s="1295">
        <v>7000</v>
      </c>
      <c r="E689" s="1295" t="s">
        <v>201</v>
      </c>
      <c r="F689" s="935" t="s">
        <v>221</v>
      </c>
      <c r="G689" s="1295">
        <v>0</v>
      </c>
      <c r="H689" s="935" t="s">
        <v>413</v>
      </c>
      <c r="I689" s="935" t="s">
        <v>414</v>
      </c>
      <c r="J689" s="935">
        <v>39.751173979999997</v>
      </c>
      <c r="K689" s="935">
        <v>-121.9963235</v>
      </c>
      <c r="L689" s="935">
        <v>39.629153240000001</v>
      </c>
      <c r="M689" s="935">
        <v>-121.9925059</v>
      </c>
    </row>
    <row r="690" spans="1:13" x14ac:dyDescent="0.35">
      <c r="A690" s="1296">
        <v>30722</v>
      </c>
      <c r="B690" s="1295" t="s">
        <v>242</v>
      </c>
      <c r="C690" s="1295" t="s">
        <v>260</v>
      </c>
      <c r="D690" s="1295">
        <v>7000</v>
      </c>
      <c r="E690" s="1295" t="s">
        <v>201</v>
      </c>
      <c r="F690" s="935" t="s">
        <v>222</v>
      </c>
      <c r="G690" s="1295">
        <v>-99999</v>
      </c>
      <c r="H690" s="935" t="s">
        <v>414</v>
      </c>
      <c r="I690" s="935" t="s">
        <v>415</v>
      </c>
      <c r="J690" s="935">
        <v>39.629153240000001</v>
      </c>
      <c r="K690" s="935">
        <v>-121.9925059</v>
      </c>
      <c r="L690" s="935">
        <v>39.40712284</v>
      </c>
      <c r="M690" s="935">
        <v>-122.00758999999999</v>
      </c>
    </row>
    <row r="691" spans="1:13" x14ac:dyDescent="0.35">
      <c r="A691" s="1296">
        <v>30942</v>
      </c>
      <c r="B691" s="1295" t="s">
        <v>242</v>
      </c>
      <c r="C691" s="1295" t="s">
        <v>283</v>
      </c>
      <c r="D691" s="1295">
        <v>8000</v>
      </c>
      <c r="E691" s="1295" t="s">
        <v>248</v>
      </c>
      <c r="F691" s="935" t="s">
        <v>208</v>
      </c>
      <c r="G691" s="1295">
        <v>1</v>
      </c>
      <c r="H691" s="935" t="s">
        <v>402</v>
      </c>
      <c r="I691" s="935" t="s">
        <v>403</v>
      </c>
      <c r="J691" s="935">
        <v>40.611883210000002</v>
      </c>
      <c r="K691" s="935">
        <v>-122.446135</v>
      </c>
      <c r="L691" s="935">
        <v>40.592799669999998</v>
      </c>
      <c r="M691" s="935">
        <v>-122.3942059</v>
      </c>
    </row>
    <row r="692" spans="1:13" x14ac:dyDescent="0.35">
      <c r="A692" s="1296">
        <v>30942</v>
      </c>
      <c r="B692" s="1295" t="s">
        <v>242</v>
      </c>
      <c r="C692" s="1295" t="s">
        <v>283</v>
      </c>
      <c r="D692" s="1295">
        <v>8000</v>
      </c>
      <c r="E692" s="1295" t="s">
        <v>248</v>
      </c>
      <c r="F692" s="935" t="s">
        <v>209</v>
      </c>
      <c r="G692" s="1295">
        <v>6</v>
      </c>
      <c r="H692" s="935" t="s">
        <v>403</v>
      </c>
      <c r="I692" s="935" t="s">
        <v>404</v>
      </c>
      <c r="J692" s="935">
        <v>40.592799669999998</v>
      </c>
      <c r="K692" s="935">
        <v>-122.3942059</v>
      </c>
      <c r="L692" s="935">
        <v>40.585947769999997</v>
      </c>
      <c r="M692" s="935">
        <v>-122.3683525</v>
      </c>
    </row>
    <row r="693" spans="1:13" x14ac:dyDescent="0.35">
      <c r="A693" s="1296">
        <v>30942</v>
      </c>
      <c r="B693" s="1295" t="s">
        <v>242</v>
      </c>
      <c r="C693" s="1295" t="s">
        <v>283</v>
      </c>
      <c r="D693" s="1295">
        <v>8000</v>
      </c>
      <c r="E693" s="1295" t="s">
        <v>248</v>
      </c>
      <c r="F693" s="935" t="s">
        <v>211</v>
      </c>
      <c r="G693" s="1295">
        <v>5</v>
      </c>
      <c r="H693" s="935" t="s">
        <v>404</v>
      </c>
      <c r="I693" s="935" t="s">
        <v>405</v>
      </c>
      <c r="J693" s="935">
        <v>40.585947769999997</v>
      </c>
      <c r="K693" s="935">
        <v>-122.3683525</v>
      </c>
      <c r="L693" s="935">
        <v>40.472049499999997</v>
      </c>
      <c r="M693" s="935">
        <v>-122.29453460000001</v>
      </c>
    </row>
    <row r="694" spans="1:13" x14ac:dyDescent="0.35">
      <c r="A694" s="1296">
        <v>30942</v>
      </c>
      <c r="B694" s="1295" t="s">
        <v>242</v>
      </c>
      <c r="C694" s="1295" t="s">
        <v>283</v>
      </c>
      <c r="D694" s="1295">
        <v>8000</v>
      </c>
      <c r="E694" s="1295" t="s">
        <v>248</v>
      </c>
      <c r="F694" s="935" t="s">
        <v>212</v>
      </c>
      <c r="G694" s="1295">
        <v>0</v>
      </c>
      <c r="H694" s="935" t="s">
        <v>405</v>
      </c>
      <c r="I694" s="935" t="s">
        <v>406</v>
      </c>
      <c r="J694" s="935">
        <v>40.472049499999997</v>
      </c>
      <c r="K694" s="935">
        <v>-122.29453460000001</v>
      </c>
      <c r="L694" s="935">
        <v>40.417416330000002</v>
      </c>
      <c r="M694" s="935">
        <v>-122.19395729999999</v>
      </c>
    </row>
    <row r="695" spans="1:13" x14ac:dyDescent="0.35">
      <c r="A695" s="1296">
        <v>30942</v>
      </c>
      <c r="B695" s="1295" t="s">
        <v>242</v>
      </c>
      <c r="C695" s="1295" t="s">
        <v>283</v>
      </c>
      <c r="D695" s="1295">
        <v>8000</v>
      </c>
      <c r="E695" s="1295" t="s">
        <v>248</v>
      </c>
      <c r="F695" s="935" t="s">
        <v>213</v>
      </c>
      <c r="G695" s="1295">
        <v>2</v>
      </c>
      <c r="H695" s="935" t="s">
        <v>406</v>
      </c>
      <c r="I695" s="935" t="s">
        <v>407</v>
      </c>
      <c r="J695" s="935">
        <v>40.417416330000002</v>
      </c>
      <c r="K695" s="935">
        <v>-122.19395729999999</v>
      </c>
      <c r="L695" s="935">
        <v>40.355137560000003</v>
      </c>
      <c r="M695" s="935">
        <v>-122.17595660000001</v>
      </c>
    </row>
    <row r="696" spans="1:13" x14ac:dyDescent="0.35">
      <c r="A696" s="1296">
        <v>30942</v>
      </c>
      <c r="B696" s="1295" t="s">
        <v>242</v>
      </c>
      <c r="C696" s="1295" t="s">
        <v>283</v>
      </c>
      <c r="D696" s="1295">
        <v>8000</v>
      </c>
      <c r="E696" s="1295" t="s">
        <v>248</v>
      </c>
      <c r="F696" s="935" t="s">
        <v>214</v>
      </c>
      <c r="G696" s="1295">
        <v>0</v>
      </c>
      <c r="H696" s="935" t="s">
        <v>407</v>
      </c>
      <c r="I696" s="935" t="s">
        <v>408</v>
      </c>
      <c r="J696" s="935">
        <v>40.355137560000003</v>
      </c>
      <c r="K696" s="935">
        <v>-122.17595660000001</v>
      </c>
      <c r="L696" s="935">
        <v>40.316984869999999</v>
      </c>
      <c r="M696" s="935">
        <v>-122.1896581</v>
      </c>
    </row>
    <row r="697" spans="1:13" x14ac:dyDescent="0.35">
      <c r="A697" s="1296">
        <v>30942</v>
      </c>
      <c r="B697" s="1295" t="s">
        <v>242</v>
      </c>
      <c r="C697" s="1295" t="s">
        <v>283</v>
      </c>
      <c r="D697" s="1295">
        <v>8000</v>
      </c>
      <c r="E697" s="1295" t="s">
        <v>248</v>
      </c>
      <c r="F697" s="935" t="s">
        <v>215</v>
      </c>
      <c r="G697" s="1295">
        <v>0</v>
      </c>
      <c r="H697" s="935" t="s">
        <v>408</v>
      </c>
      <c r="I697" s="935" t="s">
        <v>409</v>
      </c>
      <c r="J697" s="935">
        <v>40.316984869999999</v>
      </c>
      <c r="K697" s="935">
        <v>-122.1896581</v>
      </c>
      <c r="L697" s="935">
        <v>40.263968490000003</v>
      </c>
      <c r="M697" s="935">
        <v>-122.2235306</v>
      </c>
    </row>
    <row r="698" spans="1:13" x14ac:dyDescent="0.35">
      <c r="A698" s="1296">
        <v>30942</v>
      </c>
      <c r="B698" s="1295" t="s">
        <v>242</v>
      </c>
      <c r="C698" s="1295" t="s">
        <v>283</v>
      </c>
      <c r="D698" s="1295">
        <v>8000</v>
      </c>
      <c r="E698" s="1295" t="s">
        <v>248</v>
      </c>
      <c r="F698" s="935" t="s">
        <v>216</v>
      </c>
      <c r="G698" s="1295">
        <v>0</v>
      </c>
      <c r="H698" s="935" t="s">
        <v>409</v>
      </c>
      <c r="I698" s="935" t="s">
        <v>410</v>
      </c>
      <c r="J698" s="935">
        <v>40.263968490000003</v>
      </c>
      <c r="K698" s="935">
        <v>-122.2235306</v>
      </c>
      <c r="L698" s="935">
        <v>40.153152210000002</v>
      </c>
      <c r="M698" s="935">
        <v>-122.20237950000001</v>
      </c>
    </row>
    <row r="699" spans="1:13" x14ac:dyDescent="0.35">
      <c r="A699" s="1296">
        <v>30942</v>
      </c>
      <c r="B699" s="1295" t="s">
        <v>242</v>
      </c>
      <c r="C699" s="1295" t="s">
        <v>283</v>
      </c>
      <c r="D699" s="1295">
        <v>8000</v>
      </c>
      <c r="E699" s="1295" t="s">
        <v>248</v>
      </c>
      <c r="F699" s="935" t="s">
        <v>217</v>
      </c>
      <c r="G699" s="1295">
        <v>1</v>
      </c>
      <c r="H699" s="935" t="s">
        <v>410</v>
      </c>
      <c r="I699" s="935" t="s">
        <v>411</v>
      </c>
      <c r="J699" s="935">
        <v>40.153152210000002</v>
      </c>
      <c r="K699" s="935">
        <v>-122.20237950000001</v>
      </c>
      <c r="L699" s="935">
        <v>40.027836569999998</v>
      </c>
      <c r="M699" s="935">
        <v>-122.11920569999999</v>
      </c>
    </row>
    <row r="700" spans="1:13" x14ac:dyDescent="0.35">
      <c r="A700" s="1296">
        <v>30942</v>
      </c>
      <c r="B700" s="1295" t="s">
        <v>242</v>
      </c>
      <c r="C700" s="1295" t="s">
        <v>283</v>
      </c>
      <c r="D700" s="1295">
        <v>8000</v>
      </c>
      <c r="E700" s="1295" t="s">
        <v>248</v>
      </c>
      <c r="F700" s="935" t="s">
        <v>219</v>
      </c>
      <c r="G700" s="1295">
        <v>0</v>
      </c>
      <c r="H700" s="935" t="s">
        <v>411</v>
      </c>
      <c r="I700" s="935" t="s">
        <v>412</v>
      </c>
      <c r="J700" s="935">
        <v>40.027836569999998</v>
      </c>
      <c r="K700" s="935">
        <v>-122.11920569999999</v>
      </c>
      <c r="L700" s="935">
        <v>39.909298579999998</v>
      </c>
      <c r="M700" s="935">
        <v>-122.0918963</v>
      </c>
    </row>
    <row r="701" spans="1:13" x14ac:dyDescent="0.35">
      <c r="A701" s="1296">
        <v>30942</v>
      </c>
      <c r="B701" s="1295" t="s">
        <v>242</v>
      </c>
      <c r="C701" s="1295" t="s">
        <v>283</v>
      </c>
      <c r="D701" s="1295">
        <v>8000</v>
      </c>
      <c r="E701" s="1295" t="s">
        <v>248</v>
      </c>
      <c r="F701" s="935" t="s">
        <v>220</v>
      </c>
      <c r="G701" s="1295">
        <v>0</v>
      </c>
      <c r="H701" s="935" t="s">
        <v>412</v>
      </c>
      <c r="I701" s="935" t="s">
        <v>413</v>
      </c>
      <c r="J701" s="935">
        <v>39.909298579999998</v>
      </c>
      <c r="K701" s="935">
        <v>-122.0918963</v>
      </c>
      <c r="L701" s="935">
        <v>39.751173979999997</v>
      </c>
      <c r="M701" s="935">
        <v>-121.9963235</v>
      </c>
    </row>
    <row r="702" spans="1:13" x14ac:dyDescent="0.35">
      <c r="A702" s="1296">
        <v>30942</v>
      </c>
      <c r="B702" s="1295" t="s">
        <v>242</v>
      </c>
      <c r="C702" s="1295" t="s">
        <v>283</v>
      </c>
      <c r="D702" s="1295">
        <v>8000</v>
      </c>
      <c r="E702" s="1295" t="s">
        <v>248</v>
      </c>
      <c r="F702" s="935" t="s">
        <v>221</v>
      </c>
      <c r="G702" s="1295">
        <v>0</v>
      </c>
      <c r="H702" s="935" t="s">
        <v>413</v>
      </c>
      <c r="I702" s="935" t="s">
        <v>414</v>
      </c>
      <c r="J702" s="935">
        <v>39.751173979999997</v>
      </c>
      <c r="K702" s="935">
        <v>-121.9963235</v>
      </c>
      <c r="L702" s="935">
        <v>39.629153240000001</v>
      </c>
      <c r="M702" s="935">
        <v>-121.9925059</v>
      </c>
    </row>
    <row r="703" spans="1:13" x14ac:dyDescent="0.35">
      <c r="A703" s="1296">
        <v>30942</v>
      </c>
      <c r="B703" s="1295" t="s">
        <v>242</v>
      </c>
      <c r="C703" s="1295" t="s">
        <v>283</v>
      </c>
      <c r="D703" s="1295">
        <v>8000</v>
      </c>
      <c r="E703" s="1295" t="s">
        <v>248</v>
      </c>
      <c r="F703" s="935" t="s">
        <v>222</v>
      </c>
      <c r="G703" s="1295">
        <v>0</v>
      </c>
      <c r="H703" s="935" t="s">
        <v>414</v>
      </c>
      <c r="I703" s="935" t="s">
        <v>415</v>
      </c>
      <c r="J703" s="935">
        <v>39.629153240000001</v>
      </c>
      <c r="K703" s="935">
        <v>-121.9925059</v>
      </c>
      <c r="L703" s="935">
        <v>39.40712284</v>
      </c>
      <c r="M703" s="935">
        <v>-122.00758999999999</v>
      </c>
    </row>
    <row r="704" spans="1:13" x14ac:dyDescent="0.35">
      <c r="A704" s="1296">
        <v>30980</v>
      </c>
      <c r="B704" s="1295" t="s">
        <v>242</v>
      </c>
      <c r="C704" s="1295" t="s">
        <v>283</v>
      </c>
      <c r="D704" s="1295">
        <v>5000</v>
      </c>
      <c r="E704" s="1295" t="s">
        <v>206</v>
      </c>
      <c r="F704" s="935" t="s">
        <v>208</v>
      </c>
      <c r="G704" s="1295">
        <v>51</v>
      </c>
      <c r="H704" s="935" t="s">
        <v>402</v>
      </c>
      <c r="I704" s="935" t="s">
        <v>403</v>
      </c>
      <c r="J704" s="935">
        <v>40.611883210000002</v>
      </c>
      <c r="K704" s="935">
        <v>-122.446135</v>
      </c>
      <c r="L704" s="935">
        <v>40.592799669999998</v>
      </c>
      <c r="M704" s="935">
        <v>-122.3942059</v>
      </c>
    </row>
    <row r="705" spans="1:13" x14ac:dyDescent="0.35">
      <c r="A705" s="1296">
        <v>30980</v>
      </c>
      <c r="B705" s="1295" t="s">
        <v>242</v>
      </c>
      <c r="C705" s="1295" t="s">
        <v>283</v>
      </c>
      <c r="D705" s="1295">
        <v>5000</v>
      </c>
      <c r="E705" s="1295" t="s">
        <v>206</v>
      </c>
      <c r="F705" s="935" t="s">
        <v>209</v>
      </c>
      <c r="G705" s="1295">
        <v>127</v>
      </c>
      <c r="H705" s="935" t="s">
        <v>403</v>
      </c>
      <c r="I705" s="935" t="s">
        <v>404</v>
      </c>
      <c r="J705" s="935">
        <v>40.592799669999998</v>
      </c>
      <c r="K705" s="935">
        <v>-122.3942059</v>
      </c>
      <c r="L705" s="935">
        <v>40.585947769999997</v>
      </c>
      <c r="M705" s="935">
        <v>-122.3683525</v>
      </c>
    </row>
    <row r="706" spans="1:13" x14ac:dyDescent="0.35">
      <c r="A706" s="1296">
        <v>30980</v>
      </c>
      <c r="B706" s="1295" t="s">
        <v>242</v>
      </c>
      <c r="C706" s="1295" t="s">
        <v>283</v>
      </c>
      <c r="D706" s="1295">
        <v>5000</v>
      </c>
      <c r="E706" s="1295" t="s">
        <v>206</v>
      </c>
      <c r="F706" s="935" t="s">
        <v>211</v>
      </c>
      <c r="G706" s="1295">
        <v>167</v>
      </c>
      <c r="H706" s="935" t="s">
        <v>404</v>
      </c>
      <c r="I706" s="935" t="s">
        <v>405</v>
      </c>
      <c r="J706" s="935">
        <v>40.585947769999997</v>
      </c>
      <c r="K706" s="935">
        <v>-122.3683525</v>
      </c>
      <c r="L706" s="935">
        <v>40.472049499999997</v>
      </c>
      <c r="M706" s="935">
        <v>-122.29453460000001</v>
      </c>
    </row>
    <row r="707" spans="1:13" x14ac:dyDescent="0.35">
      <c r="A707" s="1296">
        <v>30980</v>
      </c>
      <c r="B707" s="1295" t="s">
        <v>242</v>
      </c>
      <c r="C707" s="1295" t="s">
        <v>283</v>
      </c>
      <c r="D707" s="1295">
        <v>5000</v>
      </c>
      <c r="E707" s="1295" t="s">
        <v>206</v>
      </c>
      <c r="F707" s="935" t="s">
        <v>212</v>
      </c>
      <c r="G707" s="1295">
        <v>185</v>
      </c>
      <c r="H707" s="935" t="s">
        <v>405</v>
      </c>
      <c r="I707" s="935" t="s">
        <v>406</v>
      </c>
      <c r="J707" s="935">
        <v>40.472049499999997</v>
      </c>
      <c r="K707" s="935">
        <v>-122.29453460000001</v>
      </c>
      <c r="L707" s="935">
        <v>40.417416330000002</v>
      </c>
      <c r="M707" s="935">
        <v>-122.19395729999999</v>
      </c>
    </row>
    <row r="708" spans="1:13" x14ac:dyDescent="0.35">
      <c r="A708" s="1296">
        <v>30980</v>
      </c>
      <c r="B708" s="1295" t="s">
        <v>242</v>
      </c>
      <c r="C708" s="1295" t="s">
        <v>283</v>
      </c>
      <c r="D708" s="1295">
        <v>5000</v>
      </c>
      <c r="E708" s="1295" t="s">
        <v>206</v>
      </c>
      <c r="F708" s="935" t="s">
        <v>213</v>
      </c>
      <c r="G708" s="1295">
        <v>95</v>
      </c>
      <c r="H708" s="935" t="s">
        <v>406</v>
      </c>
      <c r="I708" s="935" t="s">
        <v>407</v>
      </c>
      <c r="J708" s="935">
        <v>40.417416330000002</v>
      </c>
      <c r="K708" s="935">
        <v>-122.19395729999999</v>
      </c>
      <c r="L708" s="935">
        <v>40.355137560000003</v>
      </c>
      <c r="M708" s="935">
        <v>-122.17595660000001</v>
      </c>
    </row>
    <row r="709" spans="1:13" x14ac:dyDescent="0.35">
      <c r="A709" s="1296">
        <v>30980</v>
      </c>
      <c r="B709" s="1295" t="s">
        <v>242</v>
      </c>
      <c r="C709" s="1295" t="s">
        <v>283</v>
      </c>
      <c r="D709" s="1295">
        <v>5000</v>
      </c>
      <c r="E709" s="1295" t="s">
        <v>206</v>
      </c>
      <c r="F709" s="935" t="s">
        <v>214</v>
      </c>
      <c r="G709" s="1295">
        <v>75</v>
      </c>
      <c r="H709" s="935" t="s">
        <v>407</v>
      </c>
      <c r="I709" s="935" t="s">
        <v>408</v>
      </c>
      <c r="J709" s="935">
        <v>40.355137560000003</v>
      </c>
      <c r="K709" s="935">
        <v>-122.17595660000001</v>
      </c>
      <c r="L709" s="935">
        <v>40.316984869999999</v>
      </c>
      <c r="M709" s="935">
        <v>-122.1896581</v>
      </c>
    </row>
    <row r="710" spans="1:13" x14ac:dyDescent="0.35">
      <c r="A710" s="1296">
        <v>30980</v>
      </c>
      <c r="B710" s="1295" t="s">
        <v>242</v>
      </c>
      <c r="C710" s="1295" t="s">
        <v>283</v>
      </c>
      <c r="D710" s="1295">
        <v>5000</v>
      </c>
      <c r="E710" s="1295" t="s">
        <v>206</v>
      </c>
      <c r="F710" s="935" t="s">
        <v>215</v>
      </c>
      <c r="G710" s="1295">
        <v>132</v>
      </c>
      <c r="H710" s="935" t="s">
        <v>408</v>
      </c>
      <c r="I710" s="935" t="s">
        <v>409</v>
      </c>
      <c r="J710" s="935">
        <v>40.316984869999999</v>
      </c>
      <c r="K710" s="935">
        <v>-122.1896581</v>
      </c>
      <c r="L710" s="935">
        <v>40.263968490000003</v>
      </c>
      <c r="M710" s="935">
        <v>-122.2235306</v>
      </c>
    </row>
    <row r="711" spans="1:13" x14ac:dyDescent="0.35">
      <c r="A711" s="1296">
        <v>30980</v>
      </c>
      <c r="B711" s="1295" t="s">
        <v>242</v>
      </c>
      <c r="C711" s="1295" t="s">
        <v>283</v>
      </c>
      <c r="D711" s="1295">
        <v>5000</v>
      </c>
      <c r="E711" s="1295" t="s">
        <v>206</v>
      </c>
      <c r="F711" s="935" t="s">
        <v>216</v>
      </c>
      <c r="G711" s="1295">
        <v>21</v>
      </c>
      <c r="H711" s="935" t="s">
        <v>409</v>
      </c>
      <c r="I711" s="935" t="s">
        <v>410</v>
      </c>
      <c r="J711" s="935">
        <v>40.263968490000003</v>
      </c>
      <c r="K711" s="935">
        <v>-122.2235306</v>
      </c>
      <c r="L711" s="935">
        <v>40.153152210000002</v>
      </c>
      <c r="M711" s="935">
        <v>-122.20237950000001</v>
      </c>
    </row>
    <row r="712" spans="1:13" x14ac:dyDescent="0.35">
      <c r="A712" s="1296">
        <v>30980</v>
      </c>
      <c r="B712" s="1295" t="s">
        <v>242</v>
      </c>
      <c r="C712" s="1295" t="s">
        <v>283</v>
      </c>
      <c r="D712" s="1295">
        <v>5000</v>
      </c>
      <c r="E712" s="1295" t="s">
        <v>206</v>
      </c>
      <c r="F712" s="935" t="s">
        <v>217</v>
      </c>
      <c r="G712" s="1295">
        <v>312</v>
      </c>
      <c r="H712" s="935" t="s">
        <v>410</v>
      </c>
      <c r="I712" s="935" t="s">
        <v>411</v>
      </c>
      <c r="J712" s="935">
        <v>40.153152210000002</v>
      </c>
      <c r="K712" s="935">
        <v>-122.20237950000001</v>
      </c>
      <c r="L712" s="935">
        <v>40.027836569999998</v>
      </c>
      <c r="M712" s="935">
        <v>-122.11920569999999</v>
      </c>
    </row>
    <row r="713" spans="1:13" x14ac:dyDescent="0.35">
      <c r="A713" s="1296">
        <v>30980</v>
      </c>
      <c r="B713" s="1295" t="s">
        <v>242</v>
      </c>
      <c r="C713" s="1295" t="s">
        <v>283</v>
      </c>
      <c r="D713" s="1295">
        <v>5000</v>
      </c>
      <c r="E713" s="1295" t="s">
        <v>206</v>
      </c>
      <c r="F713" s="935" t="s">
        <v>219</v>
      </c>
      <c r="G713" s="1295">
        <v>73</v>
      </c>
      <c r="H713" s="935" t="s">
        <v>411</v>
      </c>
      <c r="I713" s="935" t="s">
        <v>412</v>
      </c>
      <c r="J713" s="935">
        <v>40.027836569999998</v>
      </c>
      <c r="K713" s="935">
        <v>-122.11920569999999</v>
      </c>
      <c r="L713" s="935">
        <v>39.909298579999998</v>
      </c>
      <c r="M713" s="935">
        <v>-122.0918963</v>
      </c>
    </row>
    <row r="714" spans="1:13" x14ac:dyDescent="0.35">
      <c r="A714" s="1296">
        <v>30980</v>
      </c>
      <c r="B714" s="1295" t="s">
        <v>242</v>
      </c>
      <c r="C714" s="1295" t="s">
        <v>283</v>
      </c>
      <c r="D714" s="1295">
        <v>5000</v>
      </c>
      <c r="E714" s="1295" t="s">
        <v>206</v>
      </c>
      <c r="F714" s="935" t="s">
        <v>220</v>
      </c>
      <c r="G714" s="1295">
        <v>18</v>
      </c>
      <c r="H714" s="935" t="s">
        <v>412</v>
      </c>
      <c r="I714" s="935" t="s">
        <v>413</v>
      </c>
      <c r="J714" s="935">
        <v>39.909298579999998</v>
      </c>
      <c r="K714" s="935">
        <v>-122.0918963</v>
      </c>
      <c r="L714" s="935">
        <v>39.751173979999997</v>
      </c>
      <c r="M714" s="935">
        <v>-121.9963235</v>
      </c>
    </row>
    <row r="715" spans="1:13" x14ac:dyDescent="0.35">
      <c r="A715" s="1296">
        <v>30980</v>
      </c>
      <c r="B715" s="1295" t="s">
        <v>242</v>
      </c>
      <c r="C715" s="1295" t="s">
        <v>283</v>
      </c>
      <c r="D715" s="1295">
        <v>5000</v>
      </c>
      <c r="E715" s="1295" t="s">
        <v>206</v>
      </c>
      <c r="F715" s="935" t="s">
        <v>221</v>
      </c>
      <c r="G715" s="1295">
        <v>19</v>
      </c>
      <c r="H715" s="935" t="s">
        <v>413</v>
      </c>
      <c r="I715" s="935" t="s">
        <v>414</v>
      </c>
      <c r="J715" s="935">
        <v>39.751173979999997</v>
      </c>
      <c r="K715" s="935">
        <v>-121.9963235</v>
      </c>
      <c r="L715" s="935">
        <v>39.629153240000001</v>
      </c>
      <c r="M715" s="935">
        <v>-121.9925059</v>
      </c>
    </row>
    <row r="716" spans="1:13" x14ac:dyDescent="0.35">
      <c r="A716" s="1296">
        <v>30980</v>
      </c>
      <c r="B716" s="1295" t="s">
        <v>242</v>
      </c>
      <c r="C716" s="1295" t="s">
        <v>283</v>
      </c>
      <c r="D716" s="1295">
        <v>5000</v>
      </c>
      <c r="E716" s="1295" t="s">
        <v>206</v>
      </c>
      <c r="F716" s="935" t="s">
        <v>222</v>
      </c>
      <c r="G716" s="1295">
        <v>6</v>
      </c>
      <c r="H716" s="935" t="s">
        <v>414</v>
      </c>
      <c r="I716" s="935" t="s">
        <v>415</v>
      </c>
      <c r="J716" s="935">
        <v>39.629153240000001</v>
      </c>
      <c r="K716" s="935">
        <v>-121.9925059</v>
      </c>
      <c r="L716" s="935">
        <v>39.40712284</v>
      </c>
      <c r="M716" s="935">
        <v>-122.00758999999999</v>
      </c>
    </row>
    <row r="717" spans="1:13" x14ac:dyDescent="0.35">
      <c r="A717" s="1296">
        <v>31023</v>
      </c>
      <c r="B717" s="1295" t="s">
        <v>242</v>
      </c>
      <c r="C717" s="1295" t="s">
        <v>196</v>
      </c>
      <c r="D717" s="1295">
        <v>14500</v>
      </c>
      <c r="E717" s="1295" t="s">
        <v>201</v>
      </c>
      <c r="F717" s="935" t="s">
        <v>208</v>
      </c>
      <c r="G717" s="1295">
        <v>0</v>
      </c>
      <c r="H717" s="935" t="s">
        <v>402</v>
      </c>
      <c r="I717" s="935" t="s">
        <v>403</v>
      </c>
      <c r="J717" s="935">
        <v>40.611883210000002</v>
      </c>
      <c r="K717" s="935">
        <v>-122.446135</v>
      </c>
      <c r="L717" s="935">
        <v>40.592799669999998</v>
      </c>
      <c r="M717" s="935">
        <v>-122.3942059</v>
      </c>
    </row>
    <row r="718" spans="1:13" x14ac:dyDescent="0.35">
      <c r="A718" s="1296">
        <v>31023</v>
      </c>
      <c r="B718" s="1295" t="s">
        <v>242</v>
      </c>
      <c r="C718" s="1295" t="s">
        <v>196</v>
      </c>
      <c r="D718" s="1295">
        <v>14500</v>
      </c>
      <c r="E718" s="1295" t="s">
        <v>201</v>
      </c>
      <c r="F718" s="935" t="s">
        <v>209</v>
      </c>
      <c r="G718" s="1295">
        <v>0</v>
      </c>
      <c r="H718" s="935" t="s">
        <v>403</v>
      </c>
      <c r="I718" s="935" t="s">
        <v>404</v>
      </c>
      <c r="J718" s="935">
        <v>40.592799669999998</v>
      </c>
      <c r="K718" s="935">
        <v>-122.3942059</v>
      </c>
      <c r="L718" s="935">
        <v>40.585947769999997</v>
      </c>
      <c r="M718" s="935">
        <v>-122.3683525</v>
      </c>
    </row>
    <row r="719" spans="1:13" x14ac:dyDescent="0.35">
      <c r="A719" s="1296">
        <v>31023</v>
      </c>
      <c r="B719" s="1295" t="s">
        <v>242</v>
      </c>
      <c r="C719" s="1295" t="s">
        <v>196</v>
      </c>
      <c r="D719" s="1295">
        <v>14500</v>
      </c>
      <c r="E719" s="1295" t="s">
        <v>201</v>
      </c>
      <c r="F719" s="935" t="s">
        <v>211</v>
      </c>
      <c r="G719" s="1295">
        <v>0</v>
      </c>
      <c r="H719" s="935" t="s">
        <v>404</v>
      </c>
      <c r="I719" s="935" t="s">
        <v>405</v>
      </c>
      <c r="J719" s="935">
        <v>40.585947769999997</v>
      </c>
      <c r="K719" s="935">
        <v>-122.3683525</v>
      </c>
      <c r="L719" s="935">
        <v>40.472049499999997</v>
      </c>
      <c r="M719" s="935">
        <v>-122.29453460000001</v>
      </c>
    </row>
    <row r="720" spans="1:13" x14ac:dyDescent="0.35">
      <c r="A720" s="1296">
        <v>31023</v>
      </c>
      <c r="B720" s="1295" t="s">
        <v>242</v>
      </c>
      <c r="C720" s="1295" t="s">
        <v>196</v>
      </c>
      <c r="D720" s="1295">
        <v>14500</v>
      </c>
      <c r="E720" s="1295" t="s">
        <v>201</v>
      </c>
      <c r="F720" s="935" t="s">
        <v>212</v>
      </c>
      <c r="G720" s="1295">
        <v>0</v>
      </c>
      <c r="H720" s="935" t="s">
        <v>405</v>
      </c>
      <c r="I720" s="935" t="s">
        <v>406</v>
      </c>
      <c r="J720" s="935">
        <v>40.472049499999997</v>
      </c>
      <c r="K720" s="935">
        <v>-122.29453460000001</v>
      </c>
      <c r="L720" s="935">
        <v>40.417416330000002</v>
      </c>
      <c r="M720" s="935">
        <v>-122.19395729999999</v>
      </c>
    </row>
    <row r="721" spans="1:13" x14ac:dyDescent="0.35">
      <c r="A721" s="1296">
        <v>31023</v>
      </c>
      <c r="B721" s="1295" t="s">
        <v>242</v>
      </c>
      <c r="C721" s="1295" t="s">
        <v>196</v>
      </c>
      <c r="D721" s="1295">
        <v>14500</v>
      </c>
      <c r="E721" s="1295" t="s">
        <v>201</v>
      </c>
      <c r="F721" s="935" t="s">
        <v>213</v>
      </c>
      <c r="G721" s="1295">
        <v>0</v>
      </c>
      <c r="H721" s="935" t="s">
        <v>406</v>
      </c>
      <c r="I721" s="935" t="s">
        <v>407</v>
      </c>
      <c r="J721" s="935">
        <v>40.417416330000002</v>
      </c>
      <c r="K721" s="935">
        <v>-122.19395729999999</v>
      </c>
      <c r="L721" s="935">
        <v>40.355137560000003</v>
      </c>
      <c r="M721" s="935">
        <v>-122.17595660000001</v>
      </c>
    </row>
    <row r="722" spans="1:13" x14ac:dyDescent="0.35">
      <c r="A722" s="1296">
        <v>31023</v>
      </c>
      <c r="B722" s="1295" t="s">
        <v>242</v>
      </c>
      <c r="C722" s="1295" t="s">
        <v>196</v>
      </c>
      <c r="D722" s="1295">
        <v>14500</v>
      </c>
      <c r="E722" s="1295" t="s">
        <v>201</v>
      </c>
      <c r="F722" s="935" t="s">
        <v>214</v>
      </c>
      <c r="G722" s="1295">
        <v>0</v>
      </c>
      <c r="H722" s="935" t="s">
        <v>407</v>
      </c>
      <c r="I722" s="935" t="s">
        <v>408</v>
      </c>
      <c r="J722" s="935">
        <v>40.355137560000003</v>
      </c>
      <c r="K722" s="935">
        <v>-122.17595660000001</v>
      </c>
      <c r="L722" s="935">
        <v>40.316984869999999</v>
      </c>
      <c r="M722" s="935">
        <v>-122.1896581</v>
      </c>
    </row>
    <row r="723" spans="1:13" x14ac:dyDescent="0.35">
      <c r="A723" s="1296">
        <v>31023</v>
      </c>
      <c r="B723" s="1295" t="s">
        <v>242</v>
      </c>
      <c r="C723" s="1295" t="s">
        <v>196</v>
      </c>
      <c r="D723" s="1295">
        <v>14500</v>
      </c>
      <c r="E723" s="1295" t="s">
        <v>201</v>
      </c>
      <c r="F723" s="935" t="s">
        <v>215</v>
      </c>
      <c r="G723" s="1295">
        <v>0</v>
      </c>
      <c r="H723" s="935" t="s">
        <v>408</v>
      </c>
      <c r="I723" s="935" t="s">
        <v>409</v>
      </c>
      <c r="J723" s="935">
        <v>40.316984869999999</v>
      </c>
      <c r="K723" s="935">
        <v>-122.1896581</v>
      </c>
      <c r="L723" s="935">
        <v>40.263968490000003</v>
      </c>
      <c r="M723" s="935">
        <v>-122.2235306</v>
      </c>
    </row>
    <row r="724" spans="1:13" x14ac:dyDescent="0.35">
      <c r="A724" s="1296">
        <v>31023</v>
      </c>
      <c r="B724" s="1295" t="s">
        <v>242</v>
      </c>
      <c r="C724" s="1295" t="s">
        <v>196</v>
      </c>
      <c r="D724" s="1295">
        <v>14500</v>
      </c>
      <c r="E724" s="1295" t="s">
        <v>201</v>
      </c>
      <c r="F724" s="935" t="s">
        <v>216</v>
      </c>
      <c r="G724" s="1295">
        <v>0</v>
      </c>
      <c r="H724" s="935" t="s">
        <v>409</v>
      </c>
      <c r="I724" s="935" t="s">
        <v>410</v>
      </c>
      <c r="J724" s="935">
        <v>40.263968490000003</v>
      </c>
      <c r="K724" s="935">
        <v>-122.2235306</v>
      </c>
      <c r="L724" s="935">
        <v>40.153152210000002</v>
      </c>
      <c r="M724" s="935">
        <v>-122.20237950000001</v>
      </c>
    </row>
    <row r="725" spans="1:13" x14ac:dyDescent="0.35">
      <c r="A725" s="1296">
        <v>31023</v>
      </c>
      <c r="B725" s="1295" t="s">
        <v>242</v>
      </c>
      <c r="C725" s="1295" t="s">
        <v>196</v>
      </c>
      <c r="D725" s="1295">
        <v>14500</v>
      </c>
      <c r="E725" s="1295" t="s">
        <v>201</v>
      </c>
      <c r="F725" s="935" t="s">
        <v>217</v>
      </c>
      <c r="G725" s="1295">
        <v>0</v>
      </c>
      <c r="H725" s="935" t="s">
        <v>410</v>
      </c>
      <c r="I725" s="935" t="s">
        <v>411</v>
      </c>
      <c r="J725" s="935">
        <v>40.153152210000002</v>
      </c>
      <c r="K725" s="935">
        <v>-122.20237950000001</v>
      </c>
      <c r="L725" s="935">
        <v>40.027836569999998</v>
      </c>
      <c r="M725" s="935">
        <v>-122.11920569999999</v>
      </c>
    </row>
    <row r="726" spans="1:13" x14ac:dyDescent="0.35">
      <c r="A726" s="1296">
        <v>31023</v>
      </c>
      <c r="B726" s="1295" t="s">
        <v>242</v>
      </c>
      <c r="C726" s="1295" t="s">
        <v>196</v>
      </c>
      <c r="D726" s="1295">
        <v>14500</v>
      </c>
      <c r="E726" s="1295" t="s">
        <v>201</v>
      </c>
      <c r="F726" s="935" t="s">
        <v>219</v>
      </c>
      <c r="G726" s="1295">
        <v>0</v>
      </c>
      <c r="H726" s="935" t="s">
        <v>411</v>
      </c>
      <c r="I726" s="935" t="s">
        <v>412</v>
      </c>
      <c r="J726" s="935">
        <v>40.027836569999998</v>
      </c>
      <c r="K726" s="935">
        <v>-122.11920569999999</v>
      </c>
      <c r="L726" s="935">
        <v>39.909298579999998</v>
      </c>
      <c r="M726" s="935">
        <v>-122.0918963</v>
      </c>
    </row>
    <row r="727" spans="1:13" x14ac:dyDescent="0.35">
      <c r="A727" s="1296">
        <v>31023</v>
      </c>
      <c r="B727" s="1295" t="s">
        <v>242</v>
      </c>
      <c r="C727" s="1295" t="s">
        <v>196</v>
      </c>
      <c r="D727" s="1295">
        <v>14500</v>
      </c>
      <c r="E727" s="1295" t="s">
        <v>201</v>
      </c>
      <c r="F727" s="935" t="s">
        <v>220</v>
      </c>
      <c r="G727" s="1295">
        <v>0</v>
      </c>
      <c r="H727" s="935" t="s">
        <v>412</v>
      </c>
      <c r="I727" s="935" t="s">
        <v>413</v>
      </c>
      <c r="J727" s="935">
        <v>39.909298579999998</v>
      </c>
      <c r="K727" s="935">
        <v>-122.0918963</v>
      </c>
      <c r="L727" s="935">
        <v>39.751173979999997</v>
      </c>
      <c r="M727" s="935">
        <v>-121.9963235</v>
      </c>
    </row>
    <row r="728" spans="1:13" x14ac:dyDescent="0.35">
      <c r="A728" s="1296">
        <v>31023</v>
      </c>
      <c r="B728" s="1295" t="s">
        <v>242</v>
      </c>
      <c r="C728" s="1295" t="s">
        <v>196</v>
      </c>
      <c r="D728" s="1295">
        <v>14500</v>
      </c>
      <c r="E728" s="1295" t="s">
        <v>201</v>
      </c>
      <c r="F728" s="935" t="s">
        <v>221</v>
      </c>
      <c r="G728" s="1295">
        <v>0</v>
      </c>
      <c r="H728" s="935" t="s">
        <v>413</v>
      </c>
      <c r="I728" s="935" t="s">
        <v>414</v>
      </c>
      <c r="J728" s="935">
        <v>39.751173979999997</v>
      </c>
      <c r="K728" s="935">
        <v>-121.9963235</v>
      </c>
      <c r="L728" s="935">
        <v>39.629153240000001</v>
      </c>
      <c r="M728" s="935">
        <v>-121.9925059</v>
      </c>
    </row>
    <row r="729" spans="1:13" ht="15" thickBot="1" x14ac:dyDescent="0.4">
      <c r="A729" s="1309">
        <v>31023</v>
      </c>
      <c r="B729" s="1313" t="s">
        <v>242</v>
      </c>
      <c r="C729" s="1313" t="s">
        <v>196</v>
      </c>
      <c r="D729" s="1313">
        <v>14500</v>
      </c>
      <c r="E729" s="1313" t="s">
        <v>201</v>
      </c>
      <c r="F729" s="1312" t="s">
        <v>222</v>
      </c>
      <c r="G729" s="1313">
        <v>-99999</v>
      </c>
      <c r="H729" s="1312" t="s">
        <v>414</v>
      </c>
      <c r="I729" s="1312" t="s">
        <v>415</v>
      </c>
      <c r="J729" s="1312">
        <v>39.629153240000001</v>
      </c>
      <c r="K729" s="1312">
        <v>-121.9925059</v>
      </c>
      <c r="L729" s="1312">
        <v>39.40712284</v>
      </c>
      <c r="M729" s="1312">
        <v>-122.00758999999999</v>
      </c>
    </row>
    <row r="730" spans="1:13" ht="15" thickTop="1" x14ac:dyDescent="0.35">
      <c r="A730" s="1296">
        <v>31083</v>
      </c>
      <c r="B730" s="1295" t="s">
        <v>242</v>
      </c>
      <c r="C730" s="1295" t="s">
        <v>260</v>
      </c>
      <c r="D730" s="1295">
        <v>6000</v>
      </c>
      <c r="E730" s="1295" t="s">
        <v>201</v>
      </c>
      <c r="F730" s="935" t="s">
        <v>208</v>
      </c>
      <c r="G730" s="1295">
        <v>45</v>
      </c>
      <c r="H730" s="935" t="s">
        <v>402</v>
      </c>
      <c r="I730" s="935" t="s">
        <v>403</v>
      </c>
      <c r="J730" s="935">
        <v>40.611883210000002</v>
      </c>
      <c r="K730" s="935">
        <v>-122.446135</v>
      </c>
      <c r="L730" s="935">
        <v>40.592799669999998</v>
      </c>
      <c r="M730" s="935">
        <v>-122.3942059</v>
      </c>
    </row>
    <row r="731" spans="1:13" x14ac:dyDescent="0.35">
      <c r="A731" s="1296">
        <v>31083</v>
      </c>
      <c r="B731" s="1295" t="s">
        <v>242</v>
      </c>
      <c r="C731" s="1295" t="s">
        <v>260</v>
      </c>
      <c r="D731" s="1295">
        <v>6000</v>
      </c>
      <c r="E731" s="1295" t="s">
        <v>201</v>
      </c>
      <c r="F731" s="935" t="s">
        <v>209</v>
      </c>
      <c r="G731" s="1295">
        <v>42</v>
      </c>
      <c r="H731" s="935" t="s">
        <v>403</v>
      </c>
      <c r="I731" s="935" t="s">
        <v>404</v>
      </c>
      <c r="J731" s="935">
        <v>40.592799669999998</v>
      </c>
      <c r="K731" s="935">
        <v>-122.3942059</v>
      </c>
      <c r="L731" s="935">
        <v>40.585947769999997</v>
      </c>
      <c r="M731" s="935">
        <v>-122.3683525</v>
      </c>
    </row>
    <row r="732" spans="1:13" x14ac:dyDescent="0.35">
      <c r="A732" s="1296">
        <v>31083</v>
      </c>
      <c r="B732" s="1295" t="s">
        <v>242</v>
      </c>
      <c r="C732" s="1295" t="s">
        <v>260</v>
      </c>
      <c r="D732" s="1295">
        <v>6000</v>
      </c>
      <c r="E732" s="1295" t="s">
        <v>201</v>
      </c>
      <c r="F732" s="935" t="s">
        <v>211</v>
      </c>
      <c r="G732" s="1295">
        <v>24</v>
      </c>
      <c r="H732" s="935" t="s">
        <v>404</v>
      </c>
      <c r="I732" s="935" t="s">
        <v>405</v>
      </c>
      <c r="J732" s="935">
        <v>40.585947769999997</v>
      </c>
      <c r="K732" s="935">
        <v>-122.3683525</v>
      </c>
      <c r="L732" s="935">
        <v>40.472049499999997</v>
      </c>
      <c r="M732" s="935">
        <v>-122.29453460000001</v>
      </c>
    </row>
    <row r="733" spans="1:13" x14ac:dyDescent="0.35">
      <c r="A733" s="1296">
        <v>31083</v>
      </c>
      <c r="B733" s="1295" t="s">
        <v>242</v>
      </c>
      <c r="C733" s="1295" t="s">
        <v>260</v>
      </c>
      <c r="D733" s="1295">
        <v>6000</v>
      </c>
      <c r="E733" s="1295" t="s">
        <v>201</v>
      </c>
      <c r="F733" s="935" t="s">
        <v>212</v>
      </c>
      <c r="G733" s="1295">
        <v>18</v>
      </c>
      <c r="H733" s="935" t="s">
        <v>405</v>
      </c>
      <c r="I733" s="935" t="s">
        <v>406</v>
      </c>
      <c r="J733" s="935">
        <v>40.472049499999997</v>
      </c>
      <c r="K733" s="935">
        <v>-122.29453460000001</v>
      </c>
      <c r="L733" s="935">
        <v>40.417416330000002</v>
      </c>
      <c r="M733" s="935">
        <v>-122.19395729999999</v>
      </c>
    </row>
    <row r="734" spans="1:13" x14ac:dyDescent="0.35">
      <c r="A734" s="1296">
        <v>31083</v>
      </c>
      <c r="B734" s="1295" t="s">
        <v>242</v>
      </c>
      <c r="C734" s="1295" t="s">
        <v>260</v>
      </c>
      <c r="D734" s="1295">
        <v>6000</v>
      </c>
      <c r="E734" s="1295" t="s">
        <v>201</v>
      </c>
      <c r="F734" s="935" t="s">
        <v>213</v>
      </c>
      <c r="G734" s="1295">
        <v>2</v>
      </c>
      <c r="H734" s="935" t="s">
        <v>406</v>
      </c>
      <c r="I734" s="935" t="s">
        <v>407</v>
      </c>
      <c r="J734" s="935">
        <v>40.417416330000002</v>
      </c>
      <c r="K734" s="935">
        <v>-122.19395729999999</v>
      </c>
      <c r="L734" s="935">
        <v>40.355137560000003</v>
      </c>
      <c r="M734" s="935">
        <v>-122.17595660000001</v>
      </c>
    </row>
    <row r="735" spans="1:13" x14ac:dyDescent="0.35">
      <c r="A735" s="1296">
        <v>31083</v>
      </c>
      <c r="B735" s="1295" t="s">
        <v>242</v>
      </c>
      <c r="C735" s="1295" t="s">
        <v>260</v>
      </c>
      <c r="D735" s="1295">
        <v>6000</v>
      </c>
      <c r="E735" s="1295" t="s">
        <v>201</v>
      </c>
      <c r="F735" s="935" t="s">
        <v>214</v>
      </c>
      <c r="G735" s="1295">
        <v>5</v>
      </c>
      <c r="H735" s="935" t="s">
        <v>407</v>
      </c>
      <c r="I735" s="935" t="s">
        <v>408</v>
      </c>
      <c r="J735" s="935">
        <v>40.355137560000003</v>
      </c>
      <c r="K735" s="935">
        <v>-122.17595660000001</v>
      </c>
      <c r="L735" s="935">
        <v>40.316984869999999</v>
      </c>
      <c r="M735" s="935">
        <v>-122.1896581</v>
      </c>
    </row>
    <row r="736" spans="1:13" x14ac:dyDescent="0.35">
      <c r="A736" s="1296">
        <v>31083</v>
      </c>
      <c r="B736" s="1295" t="s">
        <v>242</v>
      </c>
      <c r="C736" s="1295" t="s">
        <v>260</v>
      </c>
      <c r="D736" s="1295">
        <v>6000</v>
      </c>
      <c r="E736" s="1295" t="s">
        <v>201</v>
      </c>
      <c r="F736" s="935" t="s">
        <v>215</v>
      </c>
      <c r="G736" s="1295">
        <v>9</v>
      </c>
      <c r="H736" s="935" t="s">
        <v>408</v>
      </c>
      <c r="I736" s="935" t="s">
        <v>409</v>
      </c>
      <c r="J736" s="935">
        <v>40.316984869999999</v>
      </c>
      <c r="K736" s="935">
        <v>-122.1896581</v>
      </c>
      <c r="L736" s="935">
        <v>40.263968490000003</v>
      </c>
      <c r="M736" s="935">
        <v>-122.2235306</v>
      </c>
    </row>
    <row r="737" spans="1:13" x14ac:dyDescent="0.35">
      <c r="A737" s="1296">
        <v>31083</v>
      </c>
      <c r="B737" s="1295" t="s">
        <v>242</v>
      </c>
      <c r="C737" s="1295" t="s">
        <v>260</v>
      </c>
      <c r="D737" s="1295">
        <v>6000</v>
      </c>
      <c r="E737" s="1295" t="s">
        <v>201</v>
      </c>
      <c r="F737" s="935" t="s">
        <v>216</v>
      </c>
      <c r="G737" s="1295">
        <v>0</v>
      </c>
      <c r="H737" s="935" t="s">
        <v>409</v>
      </c>
      <c r="I737" s="935" t="s">
        <v>410</v>
      </c>
      <c r="J737" s="935">
        <v>40.263968490000003</v>
      </c>
      <c r="K737" s="935">
        <v>-122.2235306</v>
      </c>
      <c r="L737" s="935">
        <v>40.153152210000002</v>
      </c>
      <c r="M737" s="935">
        <v>-122.20237950000001</v>
      </c>
    </row>
    <row r="738" spans="1:13" x14ac:dyDescent="0.35">
      <c r="A738" s="1296">
        <v>31083</v>
      </c>
      <c r="B738" s="1295" t="s">
        <v>242</v>
      </c>
      <c r="C738" s="1295" t="s">
        <v>260</v>
      </c>
      <c r="D738" s="1295">
        <v>6000</v>
      </c>
      <c r="E738" s="1295" t="s">
        <v>201</v>
      </c>
      <c r="F738" s="935" t="s">
        <v>217</v>
      </c>
      <c r="G738" s="1295">
        <v>30</v>
      </c>
      <c r="H738" s="935" t="s">
        <v>410</v>
      </c>
      <c r="I738" s="935" t="s">
        <v>411</v>
      </c>
      <c r="J738" s="935">
        <v>40.153152210000002</v>
      </c>
      <c r="K738" s="935">
        <v>-122.20237950000001</v>
      </c>
      <c r="L738" s="935">
        <v>40.027836569999998</v>
      </c>
      <c r="M738" s="935">
        <v>-122.11920569999999</v>
      </c>
    </row>
    <row r="739" spans="1:13" x14ac:dyDescent="0.35">
      <c r="A739" s="1296">
        <v>31083</v>
      </c>
      <c r="B739" s="1295" t="s">
        <v>242</v>
      </c>
      <c r="C739" s="1295" t="s">
        <v>260</v>
      </c>
      <c r="D739" s="1295">
        <v>6000</v>
      </c>
      <c r="E739" s="1295" t="s">
        <v>201</v>
      </c>
      <c r="F739" s="935" t="s">
        <v>219</v>
      </c>
      <c r="G739" s="1295">
        <v>2</v>
      </c>
      <c r="H739" s="935" t="s">
        <v>411</v>
      </c>
      <c r="I739" s="935" t="s">
        <v>412</v>
      </c>
      <c r="J739" s="935">
        <v>40.027836569999998</v>
      </c>
      <c r="K739" s="935">
        <v>-122.11920569999999</v>
      </c>
      <c r="L739" s="935">
        <v>39.909298579999998</v>
      </c>
      <c r="M739" s="935">
        <v>-122.0918963</v>
      </c>
    </row>
    <row r="740" spans="1:13" x14ac:dyDescent="0.35">
      <c r="A740" s="1296">
        <v>31083</v>
      </c>
      <c r="B740" s="1295" t="s">
        <v>242</v>
      </c>
      <c r="C740" s="1295" t="s">
        <v>260</v>
      </c>
      <c r="D740" s="1295">
        <v>6000</v>
      </c>
      <c r="E740" s="1295" t="s">
        <v>201</v>
      </c>
      <c r="F740" s="935" t="s">
        <v>220</v>
      </c>
      <c r="G740" s="1295">
        <v>1</v>
      </c>
      <c r="H740" s="935" t="s">
        <v>412</v>
      </c>
      <c r="I740" s="935" t="s">
        <v>413</v>
      </c>
      <c r="J740" s="935">
        <v>39.909298579999998</v>
      </c>
      <c r="K740" s="935">
        <v>-122.0918963</v>
      </c>
      <c r="L740" s="935">
        <v>39.751173979999997</v>
      </c>
      <c r="M740" s="935">
        <v>-121.9963235</v>
      </c>
    </row>
    <row r="741" spans="1:13" x14ac:dyDescent="0.35">
      <c r="A741" s="1296">
        <v>31083</v>
      </c>
      <c r="B741" s="1295" t="s">
        <v>242</v>
      </c>
      <c r="C741" s="1295" t="s">
        <v>260</v>
      </c>
      <c r="D741" s="1295">
        <v>6000</v>
      </c>
      <c r="E741" s="1295" t="s">
        <v>201</v>
      </c>
      <c r="F741" s="935" t="s">
        <v>221</v>
      </c>
      <c r="G741" s="1295">
        <v>-99999</v>
      </c>
      <c r="H741" s="935" t="s">
        <v>413</v>
      </c>
      <c r="I741" s="935" t="s">
        <v>414</v>
      </c>
      <c r="J741" s="935">
        <v>39.751173979999997</v>
      </c>
      <c r="K741" s="935">
        <v>-121.9963235</v>
      </c>
      <c r="L741" s="935">
        <v>39.629153240000001</v>
      </c>
      <c r="M741" s="935">
        <v>-121.9925059</v>
      </c>
    </row>
    <row r="742" spans="1:13" x14ac:dyDescent="0.35">
      <c r="A742" s="1296">
        <v>31083</v>
      </c>
      <c r="B742" s="1295" t="s">
        <v>242</v>
      </c>
      <c r="C742" s="1295" t="s">
        <v>260</v>
      </c>
      <c r="D742" s="1295">
        <v>6000</v>
      </c>
      <c r="E742" s="1295" t="s">
        <v>201</v>
      </c>
      <c r="F742" s="935" t="s">
        <v>222</v>
      </c>
      <c r="G742" s="1295">
        <v>-99999</v>
      </c>
      <c r="H742" s="935" t="s">
        <v>414</v>
      </c>
      <c r="I742" s="935" t="s">
        <v>415</v>
      </c>
      <c r="J742" s="935">
        <v>39.629153240000001</v>
      </c>
      <c r="K742" s="935">
        <v>-121.9925059</v>
      </c>
      <c r="L742" s="935">
        <v>39.40712284</v>
      </c>
      <c r="M742" s="935">
        <v>-122.00758999999999</v>
      </c>
    </row>
    <row r="743" spans="1:13" x14ac:dyDescent="0.35">
      <c r="A743" s="1296">
        <v>31197</v>
      </c>
      <c r="B743" s="1295" t="s">
        <v>194</v>
      </c>
      <c r="C743" s="1295" t="s">
        <v>246</v>
      </c>
      <c r="D743" s="1295">
        <v>6800</v>
      </c>
      <c r="E743" s="1295" t="s">
        <v>200</v>
      </c>
      <c r="F743" s="935" t="s">
        <v>208</v>
      </c>
      <c r="G743" s="1295">
        <v>6</v>
      </c>
      <c r="H743" s="935" t="s">
        <v>402</v>
      </c>
      <c r="I743" s="935" t="s">
        <v>403</v>
      </c>
      <c r="J743" s="935">
        <v>40.611883210000002</v>
      </c>
      <c r="K743" s="935">
        <v>-122.446135</v>
      </c>
      <c r="L743" s="935">
        <v>40.592799669999998</v>
      </c>
      <c r="M743" s="935">
        <v>-122.3942059</v>
      </c>
    </row>
    <row r="744" spans="1:13" x14ac:dyDescent="0.35">
      <c r="A744" s="1296">
        <v>31197</v>
      </c>
      <c r="B744" s="1295" t="s">
        <v>194</v>
      </c>
      <c r="C744" s="1295" t="s">
        <v>246</v>
      </c>
      <c r="D744" s="1295">
        <v>6800</v>
      </c>
      <c r="E744" s="1295" t="s">
        <v>200</v>
      </c>
      <c r="F744" s="935" t="s">
        <v>209</v>
      </c>
      <c r="G744" s="1295">
        <v>13</v>
      </c>
      <c r="H744" s="935" t="s">
        <v>403</v>
      </c>
      <c r="I744" s="935" t="s">
        <v>404</v>
      </c>
      <c r="J744" s="935">
        <v>40.592799669999998</v>
      </c>
      <c r="K744" s="935">
        <v>-122.3942059</v>
      </c>
      <c r="L744" s="935">
        <v>40.585947769999997</v>
      </c>
      <c r="M744" s="935">
        <v>-122.3683525</v>
      </c>
    </row>
    <row r="745" spans="1:13" x14ac:dyDescent="0.35">
      <c r="A745" s="1296">
        <v>31197</v>
      </c>
      <c r="B745" s="1295" t="s">
        <v>194</v>
      </c>
      <c r="C745" s="1295" t="s">
        <v>246</v>
      </c>
      <c r="D745" s="1295">
        <v>6800</v>
      </c>
      <c r="E745" s="1295" t="s">
        <v>200</v>
      </c>
      <c r="F745" s="935" t="s">
        <v>211</v>
      </c>
      <c r="G745" s="1295">
        <v>30</v>
      </c>
      <c r="H745" s="935" t="s">
        <v>404</v>
      </c>
      <c r="I745" s="935" t="s">
        <v>405</v>
      </c>
      <c r="J745" s="935">
        <v>40.585947769999997</v>
      </c>
      <c r="K745" s="935">
        <v>-122.3683525</v>
      </c>
      <c r="L745" s="935">
        <v>40.472049499999997</v>
      </c>
      <c r="M745" s="935">
        <v>-122.29453460000001</v>
      </c>
    </row>
    <row r="746" spans="1:13" x14ac:dyDescent="0.35">
      <c r="A746" s="1296">
        <v>31197</v>
      </c>
      <c r="B746" s="1295" t="s">
        <v>194</v>
      </c>
      <c r="C746" s="1295" t="s">
        <v>246</v>
      </c>
      <c r="D746" s="1295">
        <v>6800</v>
      </c>
      <c r="E746" s="1295" t="s">
        <v>200</v>
      </c>
      <c r="F746" s="935" t="s">
        <v>212</v>
      </c>
      <c r="G746" s="1295">
        <v>14</v>
      </c>
      <c r="H746" s="935" t="s">
        <v>405</v>
      </c>
      <c r="I746" s="935" t="s">
        <v>406</v>
      </c>
      <c r="J746" s="935">
        <v>40.472049499999997</v>
      </c>
      <c r="K746" s="935">
        <v>-122.29453460000001</v>
      </c>
      <c r="L746" s="935">
        <v>40.417416330000002</v>
      </c>
      <c r="M746" s="935">
        <v>-122.19395729999999</v>
      </c>
    </row>
    <row r="747" spans="1:13" x14ac:dyDescent="0.35">
      <c r="A747" s="1296">
        <v>31197</v>
      </c>
      <c r="B747" s="1295" t="s">
        <v>194</v>
      </c>
      <c r="C747" s="1295" t="s">
        <v>246</v>
      </c>
      <c r="D747" s="1295">
        <v>6800</v>
      </c>
      <c r="E747" s="1295" t="s">
        <v>200</v>
      </c>
      <c r="F747" s="935" t="s">
        <v>213</v>
      </c>
      <c r="G747" s="1295">
        <v>0</v>
      </c>
      <c r="H747" s="935" t="s">
        <v>406</v>
      </c>
      <c r="I747" s="935" t="s">
        <v>407</v>
      </c>
      <c r="J747" s="935">
        <v>40.417416330000002</v>
      </c>
      <c r="K747" s="935">
        <v>-122.19395729999999</v>
      </c>
      <c r="L747" s="935">
        <v>40.355137560000003</v>
      </c>
      <c r="M747" s="935">
        <v>-122.17595660000001</v>
      </c>
    </row>
    <row r="748" spans="1:13" x14ac:dyDescent="0.35">
      <c r="A748" s="1296">
        <v>31197</v>
      </c>
      <c r="B748" s="1295" t="s">
        <v>194</v>
      </c>
      <c r="C748" s="1295" t="s">
        <v>246</v>
      </c>
      <c r="D748" s="1295">
        <v>6800</v>
      </c>
      <c r="E748" s="1295" t="s">
        <v>200</v>
      </c>
      <c r="F748" s="935" t="s">
        <v>214</v>
      </c>
      <c r="G748" s="1295">
        <v>1</v>
      </c>
      <c r="H748" s="935" t="s">
        <v>407</v>
      </c>
      <c r="I748" s="935" t="s">
        <v>408</v>
      </c>
      <c r="J748" s="935">
        <v>40.355137560000003</v>
      </c>
      <c r="K748" s="935">
        <v>-122.17595660000001</v>
      </c>
      <c r="L748" s="935">
        <v>40.316984869999999</v>
      </c>
      <c r="M748" s="935">
        <v>-122.1896581</v>
      </c>
    </row>
    <row r="749" spans="1:13" x14ac:dyDescent="0.35">
      <c r="A749" s="1296">
        <v>31197</v>
      </c>
      <c r="B749" s="1295" t="s">
        <v>194</v>
      </c>
      <c r="C749" s="1295" t="s">
        <v>246</v>
      </c>
      <c r="D749" s="1295">
        <v>6800</v>
      </c>
      <c r="E749" s="1295" t="s">
        <v>200</v>
      </c>
      <c r="F749" s="935" t="s">
        <v>215</v>
      </c>
      <c r="G749" s="1295">
        <v>4</v>
      </c>
      <c r="H749" s="935" t="s">
        <v>408</v>
      </c>
      <c r="I749" s="935" t="s">
        <v>409</v>
      </c>
      <c r="J749" s="935">
        <v>40.316984869999999</v>
      </c>
      <c r="K749" s="935">
        <v>-122.1896581</v>
      </c>
      <c r="L749" s="935">
        <v>40.263968490000003</v>
      </c>
      <c r="M749" s="935">
        <v>-122.2235306</v>
      </c>
    </row>
    <row r="750" spans="1:13" x14ac:dyDescent="0.35">
      <c r="A750" s="1296">
        <v>31197</v>
      </c>
      <c r="B750" s="1295" t="s">
        <v>194</v>
      </c>
      <c r="C750" s="1295" t="s">
        <v>246</v>
      </c>
      <c r="D750" s="1295">
        <v>6800</v>
      </c>
      <c r="E750" s="1295" t="s">
        <v>200</v>
      </c>
      <c r="F750" s="935" t="s">
        <v>216</v>
      </c>
      <c r="G750" s="1295">
        <v>6</v>
      </c>
      <c r="H750" s="935" t="s">
        <v>409</v>
      </c>
      <c r="I750" s="935" t="s">
        <v>410</v>
      </c>
      <c r="J750" s="935">
        <v>40.263968490000003</v>
      </c>
      <c r="K750" s="935">
        <v>-122.2235306</v>
      </c>
      <c r="L750" s="935">
        <v>40.153152210000002</v>
      </c>
      <c r="M750" s="935">
        <v>-122.20237950000001</v>
      </c>
    </row>
    <row r="751" spans="1:13" x14ac:dyDescent="0.35">
      <c r="A751" s="1296">
        <v>31197</v>
      </c>
      <c r="B751" s="1295" t="s">
        <v>194</v>
      </c>
      <c r="C751" s="1295" t="s">
        <v>246</v>
      </c>
      <c r="D751" s="1295">
        <v>6800</v>
      </c>
      <c r="E751" s="1295" t="s">
        <v>200</v>
      </c>
      <c r="F751" s="935" t="s">
        <v>217</v>
      </c>
      <c r="G751" s="1295">
        <v>29</v>
      </c>
      <c r="H751" s="935" t="s">
        <v>410</v>
      </c>
      <c r="I751" s="935" t="s">
        <v>411</v>
      </c>
      <c r="J751" s="935">
        <v>40.153152210000002</v>
      </c>
      <c r="K751" s="935">
        <v>-122.20237950000001</v>
      </c>
      <c r="L751" s="935">
        <v>40.027836569999998</v>
      </c>
      <c r="M751" s="935">
        <v>-122.11920569999999</v>
      </c>
    </row>
    <row r="752" spans="1:13" x14ac:dyDescent="0.35">
      <c r="A752" s="1296">
        <v>31197</v>
      </c>
      <c r="B752" s="1295" t="s">
        <v>194</v>
      </c>
      <c r="C752" s="1295" t="s">
        <v>246</v>
      </c>
      <c r="D752" s="1295">
        <v>6800</v>
      </c>
      <c r="E752" s="1295" t="s">
        <v>200</v>
      </c>
      <c r="F752" s="935" t="s">
        <v>219</v>
      </c>
      <c r="G752" s="1295">
        <v>0</v>
      </c>
      <c r="H752" s="935" t="s">
        <v>411</v>
      </c>
      <c r="I752" s="935" t="s">
        <v>412</v>
      </c>
      <c r="J752" s="935">
        <v>40.027836569999998</v>
      </c>
      <c r="K752" s="935">
        <v>-122.11920569999999</v>
      </c>
      <c r="L752" s="935">
        <v>39.909298579999998</v>
      </c>
      <c r="M752" s="935">
        <v>-122.0918963</v>
      </c>
    </row>
    <row r="753" spans="1:13" x14ac:dyDescent="0.35">
      <c r="A753" s="1296">
        <v>31197</v>
      </c>
      <c r="B753" s="1295" t="s">
        <v>194</v>
      </c>
      <c r="C753" s="1295" t="s">
        <v>246</v>
      </c>
      <c r="D753" s="1295">
        <v>6800</v>
      </c>
      <c r="E753" s="1295" t="s">
        <v>200</v>
      </c>
      <c r="F753" s="935" t="s">
        <v>220</v>
      </c>
      <c r="G753" s="1295">
        <v>0</v>
      </c>
      <c r="H753" s="935" t="s">
        <v>412</v>
      </c>
      <c r="I753" s="935" t="s">
        <v>413</v>
      </c>
      <c r="J753" s="935">
        <v>39.909298579999998</v>
      </c>
      <c r="K753" s="935">
        <v>-122.0918963</v>
      </c>
      <c r="L753" s="935">
        <v>39.751173979999997</v>
      </c>
      <c r="M753" s="935">
        <v>-121.9963235</v>
      </c>
    </row>
    <row r="754" spans="1:13" x14ac:dyDescent="0.35">
      <c r="A754" s="1296">
        <v>31197</v>
      </c>
      <c r="B754" s="1295" t="s">
        <v>194</v>
      </c>
      <c r="C754" s="1295" t="s">
        <v>246</v>
      </c>
      <c r="D754" s="1295">
        <v>6800</v>
      </c>
      <c r="E754" s="1295" t="s">
        <v>200</v>
      </c>
      <c r="F754" s="935" t="s">
        <v>221</v>
      </c>
      <c r="G754" s="1295">
        <v>-99999</v>
      </c>
      <c r="H754" s="935" t="s">
        <v>413</v>
      </c>
      <c r="I754" s="935" t="s">
        <v>414</v>
      </c>
      <c r="J754" s="935">
        <v>39.751173979999997</v>
      </c>
      <c r="K754" s="935">
        <v>-121.9963235</v>
      </c>
      <c r="L754" s="935">
        <v>39.629153240000001</v>
      </c>
      <c r="M754" s="935">
        <v>-121.9925059</v>
      </c>
    </row>
    <row r="755" spans="1:13" x14ac:dyDescent="0.35">
      <c r="A755" s="1296">
        <v>31197</v>
      </c>
      <c r="B755" s="1295" t="s">
        <v>194</v>
      </c>
      <c r="C755" s="1295" t="s">
        <v>246</v>
      </c>
      <c r="D755" s="1295">
        <v>6800</v>
      </c>
      <c r="E755" s="1295" t="s">
        <v>200</v>
      </c>
      <c r="F755" s="935" t="s">
        <v>222</v>
      </c>
      <c r="G755" s="1295">
        <v>-99999</v>
      </c>
      <c r="H755" s="935" t="s">
        <v>414</v>
      </c>
      <c r="I755" s="935" t="s">
        <v>415</v>
      </c>
      <c r="J755" s="935">
        <v>39.629153240000001</v>
      </c>
      <c r="K755" s="935">
        <v>-121.9925059</v>
      </c>
      <c r="L755" s="935">
        <v>39.40712284</v>
      </c>
      <c r="M755" s="935">
        <v>-122.00758999999999</v>
      </c>
    </row>
    <row r="756" spans="1:13" x14ac:dyDescent="0.35">
      <c r="A756" s="1296">
        <v>31306</v>
      </c>
      <c r="B756" s="1295" t="s">
        <v>242</v>
      </c>
      <c r="C756" s="1295" t="s">
        <v>283</v>
      </c>
      <c r="D756" s="1295">
        <v>4640</v>
      </c>
      <c r="E756" s="1295" t="s">
        <v>248</v>
      </c>
      <c r="F756" s="935" t="s">
        <v>208</v>
      </c>
      <c r="G756" s="1295">
        <v>0</v>
      </c>
      <c r="H756" s="935" t="s">
        <v>402</v>
      </c>
      <c r="I756" s="935" t="s">
        <v>403</v>
      </c>
      <c r="J756" s="935">
        <v>40.611883210000002</v>
      </c>
      <c r="K756" s="935">
        <v>-122.446135</v>
      </c>
      <c r="L756" s="935">
        <v>40.592799669999998</v>
      </c>
      <c r="M756" s="935">
        <v>-122.3942059</v>
      </c>
    </row>
    <row r="757" spans="1:13" x14ac:dyDescent="0.35">
      <c r="A757" s="1296">
        <v>31306</v>
      </c>
      <c r="B757" s="1295" t="s">
        <v>242</v>
      </c>
      <c r="C757" s="1295" t="s">
        <v>283</v>
      </c>
      <c r="D757" s="1295">
        <v>4640</v>
      </c>
      <c r="E757" s="1295" t="s">
        <v>248</v>
      </c>
      <c r="F757" s="935" t="s">
        <v>209</v>
      </c>
      <c r="G757" s="1295">
        <v>2</v>
      </c>
      <c r="H757" s="935" t="s">
        <v>403</v>
      </c>
      <c r="I757" s="935" t="s">
        <v>404</v>
      </c>
      <c r="J757" s="935">
        <v>40.592799669999998</v>
      </c>
      <c r="K757" s="935">
        <v>-122.3942059</v>
      </c>
      <c r="L757" s="935">
        <v>40.585947769999997</v>
      </c>
      <c r="M757" s="935">
        <v>-122.3683525</v>
      </c>
    </row>
    <row r="758" spans="1:13" x14ac:dyDescent="0.35">
      <c r="A758" s="1296">
        <v>31306</v>
      </c>
      <c r="B758" s="1295" t="s">
        <v>242</v>
      </c>
      <c r="C758" s="1295" t="s">
        <v>283</v>
      </c>
      <c r="D758" s="1295">
        <v>4640</v>
      </c>
      <c r="E758" s="1295" t="s">
        <v>248</v>
      </c>
      <c r="F758" s="935" t="s">
        <v>211</v>
      </c>
      <c r="G758" s="1295">
        <v>4</v>
      </c>
      <c r="H758" s="935" t="s">
        <v>404</v>
      </c>
      <c r="I758" s="935" t="s">
        <v>405</v>
      </c>
      <c r="J758" s="935">
        <v>40.585947769999997</v>
      </c>
      <c r="K758" s="935">
        <v>-122.3683525</v>
      </c>
      <c r="L758" s="935">
        <v>40.472049499999997</v>
      </c>
      <c r="M758" s="935">
        <v>-122.29453460000001</v>
      </c>
    </row>
    <row r="759" spans="1:13" x14ac:dyDescent="0.35">
      <c r="A759" s="1296">
        <v>31306</v>
      </c>
      <c r="B759" s="1295" t="s">
        <v>242</v>
      </c>
      <c r="C759" s="1295" t="s">
        <v>283</v>
      </c>
      <c r="D759" s="1295">
        <v>4640</v>
      </c>
      <c r="E759" s="1295" t="s">
        <v>248</v>
      </c>
      <c r="F759" s="935" t="s">
        <v>212</v>
      </c>
      <c r="G759" s="1295">
        <v>3</v>
      </c>
      <c r="H759" s="935" t="s">
        <v>405</v>
      </c>
      <c r="I759" s="935" t="s">
        <v>406</v>
      </c>
      <c r="J759" s="935">
        <v>40.472049499999997</v>
      </c>
      <c r="K759" s="935">
        <v>-122.29453460000001</v>
      </c>
      <c r="L759" s="935">
        <v>40.417416330000002</v>
      </c>
      <c r="M759" s="935">
        <v>-122.19395729999999</v>
      </c>
    </row>
    <row r="760" spans="1:13" x14ac:dyDescent="0.35">
      <c r="A760" s="1296">
        <v>31306</v>
      </c>
      <c r="B760" s="1295" t="s">
        <v>242</v>
      </c>
      <c r="C760" s="1295" t="s">
        <v>283</v>
      </c>
      <c r="D760" s="1295">
        <v>4640</v>
      </c>
      <c r="E760" s="1295" t="s">
        <v>248</v>
      </c>
      <c r="F760" s="935" t="s">
        <v>213</v>
      </c>
      <c r="G760" s="1295">
        <v>1</v>
      </c>
      <c r="H760" s="935" t="s">
        <v>406</v>
      </c>
      <c r="I760" s="935" t="s">
        <v>407</v>
      </c>
      <c r="J760" s="935">
        <v>40.417416330000002</v>
      </c>
      <c r="K760" s="935">
        <v>-122.19395729999999</v>
      </c>
      <c r="L760" s="935">
        <v>40.355137560000003</v>
      </c>
      <c r="M760" s="935">
        <v>-122.17595660000001</v>
      </c>
    </row>
    <row r="761" spans="1:13" x14ac:dyDescent="0.35">
      <c r="A761" s="1296">
        <v>31306</v>
      </c>
      <c r="B761" s="1295" t="s">
        <v>242</v>
      </c>
      <c r="C761" s="1295" t="s">
        <v>283</v>
      </c>
      <c r="D761" s="1295">
        <v>4640</v>
      </c>
      <c r="E761" s="1295" t="s">
        <v>248</v>
      </c>
      <c r="F761" s="935" t="s">
        <v>214</v>
      </c>
      <c r="G761" s="1295">
        <v>0</v>
      </c>
      <c r="H761" s="935" t="s">
        <v>407</v>
      </c>
      <c r="I761" s="935" t="s">
        <v>408</v>
      </c>
      <c r="J761" s="935">
        <v>40.355137560000003</v>
      </c>
      <c r="K761" s="935">
        <v>-122.17595660000001</v>
      </c>
      <c r="L761" s="935">
        <v>40.316984869999999</v>
      </c>
      <c r="M761" s="935">
        <v>-122.1896581</v>
      </c>
    </row>
    <row r="762" spans="1:13" x14ac:dyDescent="0.35">
      <c r="A762" s="1296">
        <v>31306</v>
      </c>
      <c r="B762" s="1295" t="s">
        <v>242</v>
      </c>
      <c r="C762" s="1295" t="s">
        <v>283</v>
      </c>
      <c r="D762" s="1295">
        <v>4640</v>
      </c>
      <c r="E762" s="1295" t="s">
        <v>248</v>
      </c>
      <c r="F762" s="935" t="s">
        <v>215</v>
      </c>
      <c r="G762" s="1295">
        <v>1</v>
      </c>
      <c r="H762" s="935" t="s">
        <v>408</v>
      </c>
      <c r="I762" s="935" t="s">
        <v>409</v>
      </c>
      <c r="J762" s="935">
        <v>40.316984869999999</v>
      </c>
      <c r="K762" s="935">
        <v>-122.1896581</v>
      </c>
      <c r="L762" s="935">
        <v>40.263968490000003</v>
      </c>
      <c r="M762" s="935">
        <v>-122.2235306</v>
      </c>
    </row>
    <row r="763" spans="1:13" x14ac:dyDescent="0.35">
      <c r="A763" s="1296">
        <v>31306</v>
      </c>
      <c r="B763" s="1295" t="s">
        <v>242</v>
      </c>
      <c r="C763" s="1295" t="s">
        <v>283</v>
      </c>
      <c r="D763" s="1295">
        <v>4640</v>
      </c>
      <c r="E763" s="1295" t="s">
        <v>248</v>
      </c>
      <c r="F763" s="935" t="s">
        <v>216</v>
      </c>
      <c r="G763" s="1295">
        <v>0</v>
      </c>
      <c r="H763" s="935" t="s">
        <v>409</v>
      </c>
      <c r="I763" s="935" t="s">
        <v>410</v>
      </c>
      <c r="J763" s="935">
        <v>40.263968490000003</v>
      </c>
      <c r="K763" s="935">
        <v>-122.2235306</v>
      </c>
      <c r="L763" s="935">
        <v>40.153152210000002</v>
      </c>
      <c r="M763" s="935">
        <v>-122.20237950000001</v>
      </c>
    </row>
    <row r="764" spans="1:13" x14ac:dyDescent="0.35">
      <c r="A764" s="1296">
        <v>31306</v>
      </c>
      <c r="B764" s="1295" t="s">
        <v>242</v>
      </c>
      <c r="C764" s="1295" t="s">
        <v>283</v>
      </c>
      <c r="D764" s="1295">
        <v>4640</v>
      </c>
      <c r="E764" s="1295" t="s">
        <v>248</v>
      </c>
      <c r="F764" s="935" t="s">
        <v>217</v>
      </c>
      <c r="G764" s="1295">
        <v>3</v>
      </c>
      <c r="H764" s="935" t="s">
        <v>410</v>
      </c>
      <c r="I764" s="935" t="s">
        <v>411</v>
      </c>
      <c r="J764" s="935">
        <v>40.153152210000002</v>
      </c>
      <c r="K764" s="935">
        <v>-122.20237950000001</v>
      </c>
      <c r="L764" s="935">
        <v>40.027836569999998</v>
      </c>
      <c r="M764" s="935">
        <v>-122.11920569999999</v>
      </c>
    </row>
    <row r="765" spans="1:13" x14ac:dyDescent="0.35">
      <c r="A765" s="1296">
        <v>31306</v>
      </c>
      <c r="B765" s="1295" t="s">
        <v>242</v>
      </c>
      <c r="C765" s="1295" t="s">
        <v>283</v>
      </c>
      <c r="D765" s="1295">
        <v>4640</v>
      </c>
      <c r="E765" s="1295" t="s">
        <v>248</v>
      </c>
      <c r="F765" s="935" t="s">
        <v>219</v>
      </c>
      <c r="G765" s="1295">
        <v>0</v>
      </c>
      <c r="H765" s="935" t="s">
        <v>411</v>
      </c>
      <c r="I765" s="935" t="s">
        <v>412</v>
      </c>
      <c r="J765" s="935">
        <v>40.027836569999998</v>
      </c>
      <c r="K765" s="935">
        <v>-122.11920569999999</v>
      </c>
      <c r="L765" s="935">
        <v>39.909298579999998</v>
      </c>
      <c r="M765" s="935">
        <v>-122.0918963</v>
      </c>
    </row>
    <row r="766" spans="1:13" x14ac:dyDescent="0.35">
      <c r="A766" s="1296">
        <v>31306</v>
      </c>
      <c r="B766" s="1295" t="s">
        <v>242</v>
      </c>
      <c r="C766" s="1295" t="s">
        <v>283</v>
      </c>
      <c r="D766" s="1295">
        <v>4640</v>
      </c>
      <c r="E766" s="1295" t="s">
        <v>248</v>
      </c>
      <c r="F766" s="935" t="s">
        <v>220</v>
      </c>
      <c r="G766" s="1295">
        <v>0</v>
      </c>
      <c r="H766" s="935" t="s">
        <v>412</v>
      </c>
      <c r="I766" s="935" t="s">
        <v>413</v>
      </c>
      <c r="J766" s="935">
        <v>39.909298579999998</v>
      </c>
      <c r="K766" s="935">
        <v>-122.0918963</v>
      </c>
      <c r="L766" s="935">
        <v>39.751173979999997</v>
      </c>
      <c r="M766" s="935">
        <v>-121.9963235</v>
      </c>
    </row>
    <row r="767" spans="1:13" x14ac:dyDescent="0.35">
      <c r="A767" s="1296">
        <v>31306</v>
      </c>
      <c r="B767" s="1295" t="s">
        <v>242</v>
      </c>
      <c r="C767" s="1295" t="s">
        <v>283</v>
      </c>
      <c r="D767" s="1295">
        <v>4640</v>
      </c>
      <c r="E767" s="1295" t="s">
        <v>248</v>
      </c>
      <c r="F767" s="935" t="s">
        <v>221</v>
      </c>
      <c r="G767" s="1295">
        <v>0</v>
      </c>
      <c r="H767" s="935" t="s">
        <v>413</v>
      </c>
      <c r="I767" s="935" t="s">
        <v>414</v>
      </c>
      <c r="J767" s="935">
        <v>39.751173979999997</v>
      </c>
      <c r="K767" s="935">
        <v>-121.9963235</v>
      </c>
      <c r="L767" s="935">
        <v>39.629153240000001</v>
      </c>
      <c r="M767" s="935">
        <v>-121.9925059</v>
      </c>
    </row>
    <row r="768" spans="1:13" x14ac:dyDescent="0.35">
      <c r="A768" s="1296">
        <v>31306</v>
      </c>
      <c r="B768" s="1295" t="s">
        <v>242</v>
      </c>
      <c r="C768" s="1295" t="s">
        <v>283</v>
      </c>
      <c r="D768" s="1295">
        <v>4640</v>
      </c>
      <c r="E768" s="1295" t="s">
        <v>248</v>
      </c>
      <c r="F768" s="935" t="s">
        <v>222</v>
      </c>
      <c r="G768" s="1295">
        <v>0</v>
      </c>
      <c r="H768" s="935" t="s">
        <v>414</v>
      </c>
      <c r="I768" s="935" t="s">
        <v>415</v>
      </c>
      <c r="J768" s="935">
        <v>39.629153240000001</v>
      </c>
      <c r="K768" s="935">
        <v>-121.9925059</v>
      </c>
      <c r="L768" s="935">
        <v>39.40712284</v>
      </c>
      <c r="M768" s="935">
        <v>-122.00758999999999</v>
      </c>
    </row>
    <row r="769" spans="1:13" x14ac:dyDescent="0.35">
      <c r="A769" s="1296">
        <v>31343</v>
      </c>
      <c r="B769" s="1295" t="s">
        <v>242</v>
      </c>
      <c r="C769" s="1295" t="s">
        <v>246</v>
      </c>
      <c r="D769" s="1295">
        <v>4320</v>
      </c>
      <c r="E769" s="1295" t="s">
        <v>206</v>
      </c>
      <c r="F769" s="935" t="s">
        <v>208</v>
      </c>
      <c r="G769" s="1295">
        <v>12</v>
      </c>
      <c r="H769" s="935" t="s">
        <v>402</v>
      </c>
      <c r="I769" s="935" t="s">
        <v>403</v>
      </c>
      <c r="J769" s="935">
        <v>40.611883210000002</v>
      </c>
      <c r="K769" s="935">
        <v>-122.446135</v>
      </c>
      <c r="L769" s="935">
        <v>40.592799669999998</v>
      </c>
      <c r="M769" s="935">
        <v>-122.3942059</v>
      </c>
    </row>
    <row r="770" spans="1:13" x14ac:dyDescent="0.35">
      <c r="A770" s="1296">
        <v>31343</v>
      </c>
      <c r="B770" s="1295" t="s">
        <v>242</v>
      </c>
      <c r="C770" s="1295" t="s">
        <v>246</v>
      </c>
      <c r="D770" s="1295">
        <v>4320</v>
      </c>
      <c r="E770" s="1295" t="s">
        <v>206</v>
      </c>
      <c r="F770" s="935" t="s">
        <v>209</v>
      </c>
      <c r="G770" s="1295">
        <v>115</v>
      </c>
      <c r="H770" s="935" t="s">
        <v>403</v>
      </c>
      <c r="I770" s="935" t="s">
        <v>404</v>
      </c>
      <c r="J770" s="935">
        <v>40.592799669999998</v>
      </c>
      <c r="K770" s="935">
        <v>-122.3942059</v>
      </c>
      <c r="L770" s="935">
        <v>40.585947769999997</v>
      </c>
      <c r="M770" s="935">
        <v>-122.3683525</v>
      </c>
    </row>
    <row r="771" spans="1:13" x14ac:dyDescent="0.35">
      <c r="A771" s="1296">
        <v>31343</v>
      </c>
      <c r="B771" s="1295" t="s">
        <v>242</v>
      </c>
      <c r="C771" s="1295" t="s">
        <v>246</v>
      </c>
      <c r="D771" s="1295">
        <v>4320</v>
      </c>
      <c r="E771" s="1295" t="s">
        <v>206</v>
      </c>
      <c r="F771" s="935" t="s">
        <v>211</v>
      </c>
      <c r="G771" s="1295">
        <v>242</v>
      </c>
      <c r="H771" s="935" t="s">
        <v>404</v>
      </c>
      <c r="I771" s="935" t="s">
        <v>405</v>
      </c>
      <c r="J771" s="935">
        <v>40.585947769999997</v>
      </c>
      <c r="K771" s="935">
        <v>-122.3683525</v>
      </c>
      <c r="L771" s="935">
        <v>40.472049499999997</v>
      </c>
      <c r="M771" s="935">
        <v>-122.29453460000001</v>
      </c>
    </row>
    <row r="772" spans="1:13" x14ac:dyDescent="0.35">
      <c r="A772" s="1296">
        <v>31343</v>
      </c>
      <c r="B772" s="1295" t="s">
        <v>242</v>
      </c>
      <c r="C772" s="1295" t="s">
        <v>246</v>
      </c>
      <c r="D772" s="1295">
        <v>4320</v>
      </c>
      <c r="E772" s="1295" t="s">
        <v>206</v>
      </c>
      <c r="F772" s="935" t="s">
        <v>212</v>
      </c>
      <c r="G772" s="1295">
        <v>159</v>
      </c>
      <c r="H772" s="935" t="s">
        <v>405</v>
      </c>
      <c r="I772" s="935" t="s">
        <v>406</v>
      </c>
      <c r="J772" s="935">
        <v>40.472049499999997</v>
      </c>
      <c r="K772" s="935">
        <v>-122.29453460000001</v>
      </c>
      <c r="L772" s="935">
        <v>40.417416330000002</v>
      </c>
      <c r="M772" s="935">
        <v>-122.19395729999999</v>
      </c>
    </row>
    <row r="773" spans="1:13" x14ac:dyDescent="0.35">
      <c r="A773" s="1296">
        <v>31343</v>
      </c>
      <c r="B773" s="1295" t="s">
        <v>242</v>
      </c>
      <c r="C773" s="1295" t="s">
        <v>246</v>
      </c>
      <c r="D773" s="1295">
        <v>4320</v>
      </c>
      <c r="E773" s="1295" t="s">
        <v>206</v>
      </c>
      <c r="F773" s="935" t="s">
        <v>213</v>
      </c>
      <c r="G773" s="1295">
        <v>104</v>
      </c>
      <c r="H773" s="935" t="s">
        <v>406</v>
      </c>
      <c r="I773" s="935" t="s">
        <v>407</v>
      </c>
      <c r="J773" s="935">
        <v>40.417416330000002</v>
      </c>
      <c r="K773" s="935">
        <v>-122.19395729999999</v>
      </c>
      <c r="L773" s="935">
        <v>40.355137560000003</v>
      </c>
      <c r="M773" s="935">
        <v>-122.17595660000001</v>
      </c>
    </row>
    <row r="774" spans="1:13" x14ac:dyDescent="0.35">
      <c r="A774" s="1296">
        <v>31343</v>
      </c>
      <c r="B774" s="1295" t="s">
        <v>242</v>
      </c>
      <c r="C774" s="1295" t="s">
        <v>246</v>
      </c>
      <c r="D774" s="1295">
        <v>4320</v>
      </c>
      <c r="E774" s="1295" t="s">
        <v>206</v>
      </c>
      <c r="F774" s="935" t="s">
        <v>214</v>
      </c>
      <c r="G774" s="1295">
        <v>236</v>
      </c>
      <c r="H774" s="935" t="s">
        <v>407</v>
      </c>
      <c r="I774" s="935" t="s">
        <v>408</v>
      </c>
      <c r="J774" s="935">
        <v>40.355137560000003</v>
      </c>
      <c r="K774" s="935">
        <v>-122.17595660000001</v>
      </c>
      <c r="L774" s="935">
        <v>40.316984869999999</v>
      </c>
      <c r="M774" s="935">
        <v>-122.1896581</v>
      </c>
    </row>
    <row r="775" spans="1:13" x14ac:dyDescent="0.35">
      <c r="A775" s="1296">
        <v>31343</v>
      </c>
      <c r="B775" s="1295" t="s">
        <v>242</v>
      </c>
      <c r="C775" s="1295" t="s">
        <v>246</v>
      </c>
      <c r="D775" s="1295">
        <v>4320</v>
      </c>
      <c r="E775" s="1295" t="s">
        <v>206</v>
      </c>
      <c r="F775" s="935" t="s">
        <v>215</v>
      </c>
      <c r="G775" s="1295">
        <v>163</v>
      </c>
      <c r="H775" s="935" t="s">
        <v>408</v>
      </c>
      <c r="I775" s="935" t="s">
        <v>409</v>
      </c>
      <c r="J775" s="935">
        <v>40.316984869999999</v>
      </c>
      <c r="K775" s="935">
        <v>-122.1896581</v>
      </c>
      <c r="L775" s="935">
        <v>40.263968490000003</v>
      </c>
      <c r="M775" s="935">
        <v>-122.2235306</v>
      </c>
    </row>
    <row r="776" spans="1:13" x14ac:dyDescent="0.35">
      <c r="A776" s="1296">
        <v>31343</v>
      </c>
      <c r="B776" s="1295" t="s">
        <v>242</v>
      </c>
      <c r="C776" s="1295" t="s">
        <v>246</v>
      </c>
      <c r="D776" s="1295">
        <v>4320</v>
      </c>
      <c r="E776" s="1295" t="s">
        <v>206</v>
      </c>
      <c r="F776" s="935" t="s">
        <v>216</v>
      </c>
      <c r="G776" s="1295">
        <v>30</v>
      </c>
      <c r="H776" s="935" t="s">
        <v>409</v>
      </c>
      <c r="I776" s="935" t="s">
        <v>410</v>
      </c>
      <c r="J776" s="935">
        <v>40.263968490000003</v>
      </c>
      <c r="K776" s="935">
        <v>-122.2235306</v>
      </c>
      <c r="L776" s="935">
        <v>40.153152210000002</v>
      </c>
      <c r="M776" s="935">
        <v>-122.20237950000001</v>
      </c>
    </row>
    <row r="777" spans="1:13" x14ac:dyDescent="0.35">
      <c r="A777" s="1296">
        <v>31343</v>
      </c>
      <c r="B777" s="1295" t="s">
        <v>242</v>
      </c>
      <c r="C777" s="1295" t="s">
        <v>246</v>
      </c>
      <c r="D777" s="1295">
        <v>4320</v>
      </c>
      <c r="E777" s="1295" t="s">
        <v>206</v>
      </c>
      <c r="F777" s="935" t="s">
        <v>217</v>
      </c>
      <c r="G777" s="1295">
        <v>629</v>
      </c>
      <c r="H777" s="935" t="s">
        <v>410</v>
      </c>
      <c r="I777" s="935" t="s">
        <v>411</v>
      </c>
      <c r="J777" s="935">
        <v>40.153152210000002</v>
      </c>
      <c r="K777" s="935">
        <v>-122.20237950000001</v>
      </c>
      <c r="L777" s="935">
        <v>40.027836569999998</v>
      </c>
      <c r="M777" s="935">
        <v>-122.11920569999999</v>
      </c>
    </row>
    <row r="778" spans="1:13" x14ac:dyDescent="0.35">
      <c r="A778" s="1296">
        <v>31343</v>
      </c>
      <c r="B778" s="1295" t="s">
        <v>242</v>
      </c>
      <c r="C778" s="1295" t="s">
        <v>246</v>
      </c>
      <c r="D778" s="1295">
        <v>4320</v>
      </c>
      <c r="E778" s="1295" t="s">
        <v>206</v>
      </c>
      <c r="F778" s="935" t="s">
        <v>219</v>
      </c>
      <c r="G778" s="1295">
        <v>192</v>
      </c>
      <c r="H778" s="935" t="s">
        <v>411</v>
      </c>
      <c r="I778" s="935" t="s">
        <v>412</v>
      </c>
      <c r="J778" s="935">
        <v>40.027836569999998</v>
      </c>
      <c r="K778" s="935">
        <v>-122.11920569999999</v>
      </c>
      <c r="L778" s="935">
        <v>39.909298579999998</v>
      </c>
      <c r="M778" s="935">
        <v>-122.0918963</v>
      </c>
    </row>
    <row r="779" spans="1:13" x14ac:dyDescent="0.35">
      <c r="A779" s="1296">
        <v>31343</v>
      </c>
      <c r="B779" s="1295" t="s">
        <v>242</v>
      </c>
      <c r="C779" s="1295" t="s">
        <v>246</v>
      </c>
      <c r="D779" s="1295">
        <v>4320</v>
      </c>
      <c r="E779" s="1295" t="s">
        <v>206</v>
      </c>
      <c r="F779" s="935" t="s">
        <v>220</v>
      </c>
      <c r="G779" s="1295">
        <v>67</v>
      </c>
      <c r="H779" s="935" t="s">
        <v>412</v>
      </c>
      <c r="I779" s="935" t="s">
        <v>413</v>
      </c>
      <c r="J779" s="935">
        <v>39.909298579999998</v>
      </c>
      <c r="K779" s="935">
        <v>-122.0918963</v>
      </c>
      <c r="L779" s="935">
        <v>39.751173979999997</v>
      </c>
      <c r="M779" s="935">
        <v>-121.9963235</v>
      </c>
    </row>
    <row r="780" spans="1:13" x14ac:dyDescent="0.35">
      <c r="A780" s="1296">
        <v>31343</v>
      </c>
      <c r="B780" s="1295" t="s">
        <v>242</v>
      </c>
      <c r="C780" s="1295" t="s">
        <v>246</v>
      </c>
      <c r="D780" s="1295">
        <v>4320</v>
      </c>
      <c r="E780" s="1295" t="s">
        <v>206</v>
      </c>
      <c r="F780" s="935" t="s">
        <v>221</v>
      </c>
      <c r="G780" s="1295">
        <v>26</v>
      </c>
      <c r="H780" s="935" t="s">
        <v>413</v>
      </c>
      <c r="I780" s="935" t="s">
        <v>414</v>
      </c>
      <c r="J780" s="935">
        <v>39.751173979999997</v>
      </c>
      <c r="K780" s="935">
        <v>-121.9963235</v>
      </c>
      <c r="L780" s="935">
        <v>39.629153240000001</v>
      </c>
      <c r="M780" s="935">
        <v>-121.9925059</v>
      </c>
    </row>
    <row r="781" spans="1:13" x14ac:dyDescent="0.35">
      <c r="A781" s="1296">
        <v>31343</v>
      </c>
      <c r="B781" s="1295" t="s">
        <v>242</v>
      </c>
      <c r="C781" s="1295" t="s">
        <v>246</v>
      </c>
      <c r="D781" s="1295">
        <v>4320</v>
      </c>
      <c r="E781" s="1295" t="s">
        <v>206</v>
      </c>
      <c r="F781" s="935" t="s">
        <v>222</v>
      </c>
      <c r="G781" s="1295">
        <v>13</v>
      </c>
      <c r="H781" s="935" t="s">
        <v>414</v>
      </c>
      <c r="I781" s="935" t="s">
        <v>415</v>
      </c>
      <c r="J781" s="935">
        <v>39.629153240000001</v>
      </c>
      <c r="K781" s="935">
        <v>-121.9925059</v>
      </c>
      <c r="L781" s="935">
        <v>39.40712284</v>
      </c>
      <c r="M781" s="935">
        <v>-122.00758999999999</v>
      </c>
    </row>
    <row r="782" spans="1:13" x14ac:dyDescent="0.35">
      <c r="A782" s="1296">
        <v>31357</v>
      </c>
      <c r="B782" s="1295" t="s">
        <v>242</v>
      </c>
      <c r="C782" s="1295" t="s">
        <v>283</v>
      </c>
      <c r="D782" s="1295">
        <v>4860</v>
      </c>
      <c r="E782" s="1295" t="s">
        <v>206</v>
      </c>
      <c r="F782" s="935" t="s">
        <v>208</v>
      </c>
      <c r="G782" s="1295">
        <v>403</v>
      </c>
      <c r="H782" s="935" t="s">
        <v>402</v>
      </c>
      <c r="I782" s="935" t="s">
        <v>403</v>
      </c>
      <c r="J782" s="935">
        <v>40.611883210000002</v>
      </c>
      <c r="K782" s="935">
        <v>-122.446135</v>
      </c>
      <c r="L782" s="935">
        <v>40.592799669999998</v>
      </c>
      <c r="M782" s="935">
        <v>-122.3942059</v>
      </c>
    </row>
    <row r="783" spans="1:13" x14ac:dyDescent="0.35">
      <c r="A783" s="1296">
        <v>31357</v>
      </c>
      <c r="B783" s="1295" t="s">
        <v>242</v>
      </c>
      <c r="C783" s="1295" t="s">
        <v>283</v>
      </c>
      <c r="D783" s="1295">
        <v>4860</v>
      </c>
      <c r="E783" s="1295" t="s">
        <v>206</v>
      </c>
      <c r="F783" s="935" t="s">
        <v>209</v>
      </c>
      <c r="G783" s="1295">
        <v>169</v>
      </c>
      <c r="H783" s="935" t="s">
        <v>403</v>
      </c>
      <c r="I783" s="935" t="s">
        <v>404</v>
      </c>
      <c r="J783" s="935">
        <v>40.592799669999998</v>
      </c>
      <c r="K783" s="935">
        <v>-122.3942059</v>
      </c>
      <c r="L783" s="935">
        <v>40.585947769999997</v>
      </c>
      <c r="M783" s="935">
        <v>-122.3683525</v>
      </c>
    </row>
    <row r="784" spans="1:13" x14ac:dyDescent="0.35">
      <c r="A784" s="1296">
        <v>31357</v>
      </c>
      <c r="B784" s="1295" t="s">
        <v>242</v>
      </c>
      <c r="C784" s="1295" t="s">
        <v>283</v>
      </c>
      <c r="D784" s="1295">
        <v>4860</v>
      </c>
      <c r="E784" s="1295" t="s">
        <v>206</v>
      </c>
      <c r="F784" s="935" t="s">
        <v>211</v>
      </c>
      <c r="G784" s="1295">
        <v>286</v>
      </c>
      <c r="H784" s="935" t="s">
        <v>404</v>
      </c>
      <c r="I784" s="935" t="s">
        <v>405</v>
      </c>
      <c r="J784" s="935">
        <v>40.585947769999997</v>
      </c>
      <c r="K784" s="935">
        <v>-122.3683525</v>
      </c>
      <c r="L784" s="935">
        <v>40.472049499999997</v>
      </c>
      <c r="M784" s="935">
        <v>-122.29453460000001</v>
      </c>
    </row>
    <row r="785" spans="1:13" x14ac:dyDescent="0.35">
      <c r="A785" s="1296">
        <v>31357</v>
      </c>
      <c r="B785" s="1295" t="s">
        <v>242</v>
      </c>
      <c r="C785" s="1295" t="s">
        <v>283</v>
      </c>
      <c r="D785" s="1295">
        <v>4860</v>
      </c>
      <c r="E785" s="1295" t="s">
        <v>206</v>
      </c>
      <c r="F785" s="935" t="s">
        <v>212</v>
      </c>
      <c r="G785" s="1295">
        <v>203</v>
      </c>
      <c r="H785" s="935" t="s">
        <v>405</v>
      </c>
      <c r="I785" s="935" t="s">
        <v>406</v>
      </c>
      <c r="J785" s="935">
        <v>40.472049499999997</v>
      </c>
      <c r="K785" s="935">
        <v>-122.29453460000001</v>
      </c>
      <c r="L785" s="935">
        <v>40.417416330000002</v>
      </c>
      <c r="M785" s="935">
        <v>-122.19395729999999</v>
      </c>
    </row>
    <row r="786" spans="1:13" x14ac:dyDescent="0.35">
      <c r="A786" s="1296">
        <v>31357</v>
      </c>
      <c r="B786" s="1295" t="s">
        <v>242</v>
      </c>
      <c r="C786" s="1295" t="s">
        <v>283</v>
      </c>
      <c r="D786" s="1295">
        <v>4860</v>
      </c>
      <c r="E786" s="1295" t="s">
        <v>206</v>
      </c>
      <c r="F786" s="935" t="s">
        <v>213</v>
      </c>
      <c r="G786" s="1295">
        <v>105</v>
      </c>
      <c r="H786" s="935" t="s">
        <v>406</v>
      </c>
      <c r="I786" s="935" t="s">
        <v>407</v>
      </c>
      <c r="J786" s="935">
        <v>40.417416330000002</v>
      </c>
      <c r="K786" s="935">
        <v>-122.19395729999999</v>
      </c>
      <c r="L786" s="935">
        <v>40.355137560000003</v>
      </c>
      <c r="M786" s="935">
        <v>-122.17595660000001</v>
      </c>
    </row>
    <row r="787" spans="1:13" x14ac:dyDescent="0.35">
      <c r="A787" s="1296">
        <v>31357</v>
      </c>
      <c r="B787" s="1295" t="s">
        <v>242</v>
      </c>
      <c r="C787" s="1295" t="s">
        <v>283</v>
      </c>
      <c r="D787" s="1295">
        <v>4860</v>
      </c>
      <c r="E787" s="1295" t="s">
        <v>206</v>
      </c>
      <c r="F787" s="935" t="s">
        <v>214</v>
      </c>
      <c r="G787" s="1295">
        <v>262</v>
      </c>
      <c r="H787" s="935" t="s">
        <v>407</v>
      </c>
      <c r="I787" s="935" t="s">
        <v>408</v>
      </c>
      <c r="J787" s="935">
        <v>40.355137560000003</v>
      </c>
      <c r="K787" s="935">
        <v>-122.17595660000001</v>
      </c>
      <c r="L787" s="935">
        <v>40.316984869999999</v>
      </c>
      <c r="M787" s="935">
        <v>-122.1896581</v>
      </c>
    </row>
    <row r="788" spans="1:13" x14ac:dyDescent="0.35">
      <c r="A788" s="1296">
        <v>31357</v>
      </c>
      <c r="B788" s="1295" t="s">
        <v>242</v>
      </c>
      <c r="C788" s="1295" t="s">
        <v>283</v>
      </c>
      <c r="D788" s="1295">
        <v>4860</v>
      </c>
      <c r="E788" s="1295" t="s">
        <v>206</v>
      </c>
      <c r="F788" s="935" t="s">
        <v>215</v>
      </c>
      <c r="G788" s="1295">
        <v>198</v>
      </c>
      <c r="H788" s="935" t="s">
        <v>408</v>
      </c>
      <c r="I788" s="935" t="s">
        <v>409</v>
      </c>
      <c r="J788" s="935">
        <v>40.316984869999999</v>
      </c>
      <c r="K788" s="935">
        <v>-122.1896581</v>
      </c>
      <c r="L788" s="935">
        <v>40.263968490000003</v>
      </c>
      <c r="M788" s="935">
        <v>-122.2235306</v>
      </c>
    </row>
    <row r="789" spans="1:13" x14ac:dyDescent="0.35">
      <c r="A789" s="1296">
        <v>31357</v>
      </c>
      <c r="B789" s="1295" t="s">
        <v>242</v>
      </c>
      <c r="C789" s="1295" t="s">
        <v>283</v>
      </c>
      <c r="D789" s="1295">
        <v>4860</v>
      </c>
      <c r="E789" s="1295" t="s">
        <v>206</v>
      </c>
      <c r="F789" s="935" t="s">
        <v>216</v>
      </c>
      <c r="G789" s="1295">
        <v>54</v>
      </c>
      <c r="H789" s="935" t="s">
        <v>409</v>
      </c>
      <c r="I789" s="935" t="s">
        <v>410</v>
      </c>
      <c r="J789" s="935">
        <v>40.263968490000003</v>
      </c>
      <c r="K789" s="935">
        <v>-122.2235306</v>
      </c>
      <c r="L789" s="935">
        <v>40.153152210000002</v>
      </c>
      <c r="M789" s="935">
        <v>-122.20237950000001</v>
      </c>
    </row>
    <row r="790" spans="1:13" x14ac:dyDescent="0.35">
      <c r="A790" s="1296">
        <v>31357</v>
      </c>
      <c r="B790" s="1295" t="s">
        <v>242</v>
      </c>
      <c r="C790" s="1295" t="s">
        <v>283</v>
      </c>
      <c r="D790" s="1295">
        <v>4860</v>
      </c>
      <c r="E790" s="1295" t="s">
        <v>206</v>
      </c>
      <c r="F790" s="935" t="s">
        <v>217</v>
      </c>
      <c r="G790" s="1295">
        <v>743</v>
      </c>
      <c r="H790" s="935" t="s">
        <v>410</v>
      </c>
      <c r="I790" s="935" t="s">
        <v>411</v>
      </c>
      <c r="J790" s="935">
        <v>40.153152210000002</v>
      </c>
      <c r="K790" s="935">
        <v>-122.20237950000001</v>
      </c>
      <c r="L790" s="935">
        <v>40.027836569999998</v>
      </c>
      <c r="M790" s="935">
        <v>-122.11920569999999</v>
      </c>
    </row>
    <row r="791" spans="1:13" x14ac:dyDescent="0.35">
      <c r="A791" s="1296">
        <v>31357</v>
      </c>
      <c r="B791" s="1295" t="s">
        <v>242</v>
      </c>
      <c r="C791" s="1295" t="s">
        <v>283</v>
      </c>
      <c r="D791" s="1295">
        <v>4860</v>
      </c>
      <c r="E791" s="1295" t="s">
        <v>206</v>
      </c>
      <c r="F791" s="935" t="s">
        <v>219</v>
      </c>
      <c r="G791" s="1295">
        <v>251</v>
      </c>
      <c r="H791" s="935" t="s">
        <v>411</v>
      </c>
      <c r="I791" s="935" t="s">
        <v>412</v>
      </c>
      <c r="J791" s="935">
        <v>40.027836569999998</v>
      </c>
      <c r="K791" s="935">
        <v>-122.11920569999999</v>
      </c>
      <c r="L791" s="935">
        <v>39.909298579999998</v>
      </c>
      <c r="M791" s="935">
        <v>-122.0918963</v>
      </c>
    </row>
    <row r="792" spans="1:13" x14ac:dyDescent="0.35">
      <c r="A792" s="1296">
        <v>31357</v>
      </c>
      <c r="B792" s="1295" t="s">
        <v>242</v>
      </c>
      <c r="C792" s="1295" t="s">
        <v>283</v>
      </c>
      <c r="D792" s="1295">
        <v>4860</v>
      </c>
      <c r="E792" s="1295" t="s">
        <v>206</v>
      </c>
      <c r="F792" s="935" t="s">
        <v>220</v>
      </c>
      <c r="G792" s="1295">
        <v>155</v>
      </c>
      <c r="H792" s="935" t="s">
        <v>412</v>
      </c>
      <c r="I792" s="935" t="s">
        <v>413</v>
      </c>
      <c r="J792" s="935">
        <v>39.909298579999998</v>
      </c>
      <c r="K792" s="935">
        <v>-122.0918963</v>
      </c>
      <c r="L792" s="935">
        <v>39.751173979999997</v>
      </c>
      <c r="M792" s="935">
        <v>-121.9963235</v>
      </c>
    </row>
    <row r="793" spans="1:13" x14ac:dyDescent="0.35">
      <c r="A793" s="1296">
        <v>31357</v>
      </c>
      <c r="B793" s="1295" t="s">
        <v>242</v>
      </c>
      <c r="C793" s="1295" t="s">
        <v>283</v>
      </c>
      <c r="D793" s="1295">
        <v>4860</v>
      </c>
      <c r="E793" s="1295" t="s">
        <v>206</v>
      </c>
      <c r="F793" s="935" t="s">
        <v>221</v>
      </c>
      <c r="G793" s="1295">
        <v>33</v>
      </c>
      <c r="H793" s="935" t="s">
        <v>413</v>
      </c>
      <c r="I793" s="935" t="s">
        <v>414</v>
      </c>
      <c r="J793" s="935">
        <v>39.751173979999997</v>
      </c>
      <c r="K793" s="935">
        <v>-121.9963235</v>
      </c>
      <c r="L793" s="935">
        <v>39.629153240000001</v>
      </c>
      <c r="M793" s="935">
        <v>-121.9925059</v>
      </c>
    </row>
    <row r="794" spans="1:13" x14ac:dyDescent="0.35">
      <c r="A794" s="1296">
        <v>31357</v>
      </c>
      <c r="B794" s="1295" t="s">
        <v>242</v>
      </c>
      <c r="C794" s="1295" t="s">
        <v>283</v>
      </c>
      <c r="D794" s="1295">
        <v>4860</v>
      </c>
      <c r="E794" s="1295" t="s">
        <v>206</v>
      </c>
      <c r="F794" s="935" t="s">
        <v>222</v>
      </c>
      <c r="G794" s="1295">
        <v>18</v>
      </c>
      <c r="H794" s="935" t="s">
        <v>414</v>
      </c>
      <c r="I794" s="935" t="s">
        <v>415</v>
      </c>
      <c r="J794" s="935">
        <v>39.629153240000001</v>
      </c>
      <c r="K794" s="935">
        <v>-121.9925059</v>
      </c>
      <c r="L794" s="935">
        <v>39.40712284</v>
      </c>
      <c r="M794" s="935">
        <v>-122.00758999999999</v>
      </c>
    </row>
    <row r="795" spans="1:13" x14ac:dyDescent="0.35">
      <c r="A795" s="1296">
        <v>31371</v>
      </c>
      <c r="B795" s="1295" t="s">
        <v>242</v>
      </c>
      <c r="C795" s="1295" t="s">
        <v>283</v>
      </c>
      <c r="D795" s="1295">
        <v>4690</v>
      </c>
      <c r="E795" s="1295" t="s">
        <v>206</v>
      </c>
      <c r="F795" s="935" t="s">
        <v>208</v>
      </c>
      <c r="G795" s="1295">
        <v>415</v>
      </c>
      <c r="H795" s="935" t="s">
        <v>402</v>
      </c>
      <c r="I795" s="935" t="s">
        <v>403</v>
      </c>
      <c r="J795" s="935">
        <v>40.611883210000002</v>
      </c>
      <c r="K795" s="935">
        <v>-122.446135</v>
      </c>
      <c r="L795" s="935">
        <v>40.592799669999998</v>
      </c>
      <c r="M795" s="935">
        <v>-122.3942059</v>
      </c>
    </row>
    <row r="796" spans="1:13" x14ac:dyDescent="0.35">
      <c r="A796" s="1296">
        <v>31371</v>
      </c>
      <c r="B796" s="1295" t="s">
        <v>242</v>
      </c>
      <c r="C796" s="1295" t="s">
        <v>283</v>
      </c>
      <c r="D796" s="1295">
        <v>4690</v>
      </c>
      <c r="E796" s="1295" t="s">
        <v>206</v>
      </c>
      <c r="F796" s="935" t="s">
        <v>209</v>
      </c>
      <c r="G796" s="1295">
        <v>162</v>
      </c>
      <c r="H796" s="935" t="s">
        <v>403</v>
      </c>
      <c r="I796" s="935" t="s">
        <v>404</v>
      </c>
      <c r="J796" s="935">
        <v>40.592799669999998</v>
      </c>
      <c r="K796" s="935">
        <v>-122.3942059</v>
      </c>
      <c r="L796" s="935">
        <v>40.585947769999997</v>
      </c>
      <c r="M796" s="935">
        <v>-122.3683525</v>
      </c>
    </row>
    <row r="797" spans="1:13" x14ac:dyDescent="0.35">
      <c r="A797" s="1296">
        <v>31371</v>
      </c>
      <c r="B797" s="1295" t="s">
        <v>242</v>
      </c>
      <c r="C797" s="1295" t="s">
        <v>283</v>
      </c>
      <c r="D797" s="1295">
        <v>4690</v>
      </c>
      <c r="E797" s="1295" t="s">
        <v>206</v>
      </c>
      <c r="F797" s="935" t="s">
        <v>211</v>
      </c>
      <c r="G797" s="1295">
        <v>262</v>
      </c>
      <c r="H797" s="935" t="s">
        <v>404</v>
      </c>
      <c r="I797" s="935" t="s">
        <v>405</v>
      </c>
      <c r="J797" s="935">
        <v>40.585947769999997</v>
      </c>
      <c r="K797" s="935">
        <v>-122.3683525</v>
      </c>
      <c r="L797" s="935">
        <v>40.472049499999997</v>
      </c>
      <c r="M797" s="935">
        <v>-122.29453460000001</v>
      </c>
    </row>
    <row r="798" spans="1:13" x14ac:dyDescent="0.35">
      <c r="A798" s="1296">
        <v>31371</v>
      </c>
      <c r="B798" s="1295" t="s">
        <v>242</v>
      </c>
      <c r="C798" s="1295" t="s">
        <v>283</v>
      </c>
      <c r="D798" s="1295">
        <v>4690</v>
      </c>
      <c r="E798" s="1295" t="s">
        <v>206</v>
      </c>
      <c r="F798" s="935" t="s">
        <v>212</v>
      </c>
      <c r="G798" s="1295">
        <v>196</v>
      </c>
      <c r="H798" s="935" t="s">
        <v>405</v>
      </c>
      <c r="I798" s="935" t="s">
        <v>406</v>
      </c>
      <c r="J798" s="935">
        <v>40.472049499999997</v>
      </c>
      <c r="K798" s="935">
        <v>-122.29453460000001</v>
      </c>
      <c r="L798" s="935">
        <v>40.417416330000002</v>
      </c>
      <c r="M798" s="935">
        <v>-122.19395729999999</v>
      </c>
    </row>
    <row r="799" spans="1:13" x14ac:dyDescent="0.35">
      <c r="A799" s="1296">
        <v>31371</v>
      </c>
      <c r="B799" s="1295" t="s">
        <v>242</v>
      </c>
      <c r="C799" s="1295" t="s">
        <v>283</v>
      </c>
      <c r="D799" s="1295">
        <v>4690</v>
      </c>
      <c r="E799" s="1295" t="s">
        <v>206</v>
      </c>
      <c r="F799" s="935" t="s">
        <v>213</v>
      </c>
      <c r="G799" s="1295">
        <v>112</v>
      </c>
      <c r="H799" s="935" t="s">
        <v>406</v>
      </c>
      <c r="I799" s="935" t="s">
        <v>407</v>
      </c>
      <c r="J799" s="935">
        <v>40.417416330000002</v>
      </c>
      <c r="K799" s="935">
        <v>-122.19395729999999</v>
      </c>
      <c r="L799" s="935">
        <v>40.355137560000003</v>
      </c>
      <c r="M799" s="935">
        <v>-122.17595660000001</v>
      </c>
    </row>
    <row r="800" spans="1:13" x14ac:dyDescent="0.35">
      <c r="A800" s="1296">
        <v>31371</v>
      </c>
      <c r="B800" s="1295" t="s">
        <v>242</v>
      </c>
      <c r="C800" s="1295" t="s">
        <v>283</v>
      </c>
      <c r="D800" s="1295">
        <v>4690</v>
      </c>
      <c r="E800" s="1295" t="s">
        <v>206</v>
      </c>
      <c r="F800" s="935" t="s">
        <v>214</v>
      </c>
      <c r="G800" s="1295">
        <v>245</v>
      </c>
      <c r="H800" s="935" t="s">
        <v>407</v>
      </c>
      <c r="I800" s="935" t="s">
        <v>408</v>
      </c>
      <c r="J800" s="935">
        <v>40.355137560000003</v>
      </c>
      <c r="K800" s="935">
        <v>-122.17595660000001</v>
      </c>
      <c r="L800" s="935">
        <v>40.316984869999999</v>
      </c>
      <c r="M800" s="935">
        <v>-122.1896581</v>
      </c>
    </row>
    <row r="801" spans="1:13" x14ac:dyDescent="0.35">
      <c r="A801" s="1296">
        <v>31371</v>
      </c>
      <c r="B801" s="1295" t="s">
        <v>242</v>
      </c>
      <c r="C801" s="1295" t="s">
        <v>283</v>
      </c>
      <c r="D801" s="1295">
        <v>4690</v>
      </c>
      <c r="E801" s="1295" t="s">
        <v>206</v>
      </c>
      <c r="F801" s="935" t="s">
        <v>215</v>
      </c>
      <c r="G801" s="1295">
        <v>224</v>
      </c>
      <c r="H801" s="935" t="s">
        <v>408</v>
      </c>
      <c r="I801" s="935" t="s">
        <v>409</v>
      </c>
      <c r="J801" s="935">
        <v>40.316984869999999</v>
      </c>
      <c r="K801" s="935">
        <v>-122.1896581</v>
      </c>
      <c r="L801" s="935">
        <v>40.263968490000003</v>
      </c>
      <c r="M801" s="935">
        <v>-122.2235306</v>
      </c>
    </row>
    <row r="802" spans="1:13" x14ac:dyDescent="0.35">
      <c r="A802" s="1296">
        <v>31371</v>
      </c>
      <c r="B802" s="1295" t="s">
        <v>242</v>
      </c>
      <c r="C802" s="1295" t="s">
        <v>283</v>
      </c>
      <c r="D802" s="1295">
        <v>4690</v>
      </c>
      <c r="E802" s="1295" t="s">
        <v>206</v>
      </c>
      <c r="F802" s="935" t="s">
        <v>216</v>
      </c>
      <c r="G802" s="1295">
        <v>61</v>
      </c>
      <c r="H802" s="935" t="s">
        <v>409</v>
      </c>
      <c r="I802" s="935" t="s">
        <v>410</v>
      </c>
      <c r="J802" s="935">
        <v>40.263968490000003</v>
      </c>
      <c r="K802" s="935">
        <v>-122.2235306</v>
      </c>
      <c r="L802" s="935">
        <v>40.153152210000002</v>
      </c>
      <c r="M802" s="935">
        <v>-122.20237950000001</v>
      </c>
    </row>
    <row r="803" spans="1:13" x14ac:dyDescent="0.35">
      <c r="A803" s="1296">
        <v>31371</v>
      </c>
      <c r="B803" s="1295" t="s">
        <v>242</v>
      </c>
      <c r="C803" s="1295" t="s">
        <v>283</v>
      </c>
      <c r="D803" s="1295">
        <v>4690</v>
      </c>
      <c r="E803" s="1295" t="s">
        <v>206</v>
      </c>
      <c r="F803" s="935" t="s">
        <v>217</v>
      </c>
      <c r="G803" s="1295">
        <v>799</v>
      </c>
      <c r="H803" s="935" t="s">
        <v>410</v>
      </c>
      <c r="I803" s="935" t="s">
        <v>411</v>
      </c>
      <c r="J803" s="935">
        <v>40.153152210000002</v>
      </c>
      <c r="K803" s="935">
        <v>-122.20237950000001</v>
      </c>
      <c r="L803" s="935">
        <v>40.027836569999998</v>
      </c>
      <c r="M803" s="935">
        <v>-122.11920569999999</v>
      </c>
    </row>
    <row r="804" spans="1:13" x14ac:dyDescent="0.35">
      <c r="A804" s="1296">
        <v>31371</v>
      </c>
      <c r="B804" s="1295" t="s">
        <v>242</v>
      </c>
      <c r="C804" s="1295" t="s">
        <v>283</v>
      </c>
      <c r="D804" s="1295">
        <v>4690</v>
      </c>
      <c r="E804" s="1295" t="s">
        <v>206</v>
      </c>
      <c r="F804" s="935" t="s">
        <v>219</v>
      </c>
      <c r="G804" s="1295">
        <v>291</v>
      </c>
      <c r="H804" s="935" t="s">
        <v>411</v>
      </c>
      <c r="I804" s="935" t="s">
        <v>412</v>
      </c>
      <c r="J804" s="935">
        <v>40.027836569999998</v>
      </c>
      <c r="K804" s="935">
        <v>-122.11920569999999</v>
      </c>
      <c r="L804" s="935">
        <v>39.909298579999998</v>
      </c>
      <c r="M804" s="935">
        <v>-122.0918963</v>
      </c>
    </row>
    <row r="805" spans="1:13" x14ac:dyDescent="0.35">
      <c r="A805" s="1296">
        <v>31371</v>
      </c>
      <c r="B805" s="1295" t="s">
        <v>242</v>
      </c>
      <c r="C805" s="1295" t="s">
        <v>283</v>
      </c>
      <c r="D805" s="1295">
        <v>4690</v>
      </c>
      <c r="E805" s="1295" t="s">
        <v>206</v>
      </c>
      <c r="F805" s="935" t="s">
        <v>220</v>
      </c>
      <c r="G805" s="1295">
        <v>180</v>
      </c>
      <c r="H805" s="935" t="s">
        <v>412</v>
      </c>
      <c r="I805" s="935" t="s">
        <v>413</v>
      </c>
      <c r="J805" s="935">
        <v>39.909298579999998</v>
      </c>
      <c r="K805" s="935">
        <v>-122.0918963</v>
      </c>
      <c r="L805" s="935">
        <v>39.751173979999997</v>
      </c>
      <c r="M805" s="935">
        <v>-121.9963235</v>
      </c>
    </row>
    <row r="806" spans="1:13" x14ac:dyDescent="0.35">
      <c r="A806" s="1296">
        <v>31371</v>
      </c>
      <c r="B806" s="1295" t="s">
        <v>242</v>
      </c>
      <c r="C806" s="1295" t="s">
        <v>283</v>
      </c>
      <c r="D806" s="1295">
        <v>4690</v>
      </c>
      <c r="E806" s="1295" t="s">
        <v>206</v>
      </c>
      <c r="F806" s="935" t="s">
        <v>221</v>
      </c>
      <c r="G806" s="1295">
        <v>94</v>
      </c>
      <c r="H806" s="935" t="s">
        <v>413</v>
      </c>
      <c r="I806" s="935" t="s">
        <v>414</v>
      </c>
      <c r="J806" s="935">
        <v>39.751173979999997</v>
      </c>
      <c r="K806" s="935">
        <v>-121.9963235</v>
      </c>
      <c r="L806" s="935">
        <v>39.629153240000001</v>
      </c>
      <c r="M806" s="935">
        <v>-121.9925059</v>
      </c>
    </row>
    <row r="807" spans="1:13" x14ac:dyDescent="0.35">
      <c r="A807" s="1296">
        <v>31371</v>
      </c>
      <c r="B807" s="1295" t="s">
        <v>242</v>
      </c>
      <c r="C807" s="1295" t="s">
        <v>283</v>
      </c>
      <c r="D807" s="1295">
        <v>4690</v>
      </c>
      <c r="E807" s="1295" t="s">
        <v>206</v>
      </c>
      <c r="F807" s="935" t="s">
        <v>222</v>
      </c>
      <c r="G807" s="1295">
        <v>47</v>
      </c>
      <c r="H807" s="935" t="s">
        <v>414</v>
      </c>
      <c r="I807" s="935" t="s">
        <v>415</v>
      </c>
      <c r="J807" s="935">
        <v>39.629153240000001</v>
      </c>
      <c r="K807" s="935">
        <v>-121.9925059</v>
      </c>
      <c r="L807" s="935">
        <v>39.40712284</v>
      </c>
      <c r="M807" s="935">
        <v>-122.00758999999999</v>
      </c>
    </row>
    <row r="808" spans="1:13" x14ac:dyDescent="0.35">
      <c r="A808" s="1296">
        <v>31397</v>
      </c>
      <c r="B808" s="1295" t="s">
        <v>242</v>
      </c>
      <c r="C808" s="1295" t="s">
        <v>260</v>
      </c>
      <c r="D808" s="1295">
        <v>4000</v>
      </c>
      <c r="E808" s="1295" t="s">
        <v>201</v>
      </c>
      <c r="F808" s="935" t="s">
        <v>208</v>
      </c>
      <c r="G808" s="1295">
        <v>10</v>
      </c>
      <c r="H808" s="935" t="s">
        <v>402</v>
      </c>
      <c r="I808" s="935" t="s">
        <v>403</v>
      </c>
      <c r="J808" s="935">
        <v>40.611883210000002</v>
      </c>
      <c r="K808" s="935">
        <v>-122.446135</v>
      </c>
      <c r="L808" s="935">
        <v>40.592799669999998</v>
      </c>
      <c r="M808" s="935">
        <v>-122.3942059</v>
      </c>
    </row>
    <row r="809" spans="1:13" x14ac:dyDescent="0.35">
      <c r="A809" s="1296">
        <v>31397</v>
      </c>
      <c r="B809" s="1295" t="s">
        <v>242</v>
      </c>
      <c r="C809" s="1295" t="s">
        <v>260</v>
      </c>
      <c r="D809" s="1295">
        <v>4000</v>
      </c>
      <c r="E809" s="1295" t="s">
        <v>201</v>
      </c>
      <c r="F809" s="935" t="s">
        <v>209</v>
      </c>
      <c r="G809" s="1295">
        <v>23</v>
      </c>
      <c r="H809" s="935" t="s">
        <v>403</v>
      </c>
      <c r="I809" s="935" t="s">
        <v>404</v>
      </c>
      <c r="J809" s="935">
        <v>40.592799669999998</v>
      </c>
      <c r="K809" s="935">
        <v>-122.3942059</v>
      </c>
      <c r="L809" s="935">
        <v>40.585947769999997</v>
      </c>
      <c r="M809" s="935">
        <v>-122.3683525</v>
      </c>
    </row>
    <row r="810" spans="1:13" x14ac:dyDescent="0.35">
      <c r="A810" s="1296">
        <v>31397</v>
      </c>
      <c r="B810" s="1295" t="s">
        <v>242</v>
      </c>
      <c r="C810" s="1295" t="s">
        <v>260</v>
      </c>
      <c r="D810" s="1295">
        <v>4000</v>
      </c>
      <c r="E810" s="1295" t="s">
        <v>201</v>
      </c>
      <c r="F810" s="935" t="s">
        <v>211</v>
      </c>
      <c r="G810" s="1295">
        <v>18</v>
      </c>
      <c r="H810" s="935" t="s">
        <v>404</v>
      </c>
      <c r="I810" s="935" t="s">
        <v>405</v>
      </c>
      <c r="J810" s="935">
        <v>40.585947769999997</v>
      </c>
      <c r="K810" s="935">
        <v>-122.3683525</v>
      </c>
      <c r="L810" s="935">
        <v>40.472049499999997</v>
      </c>
      <c r="M810" s="935">
        <v>-122.29453460000001</v>
      </c>
    </row>
    <row r="811" spans="1:13" x14ac:dyDescent="0.35">
      <c r="A811" s="1296">
        <v>31397</v>
      </c>
      <c r="B811" s="1295" t="s">
        <v>242</v>
      </c>
      <c r="C811" s="1295" t="s">
        <v>260</v>
      </c>
      <c r="D811" s="1295">
        <v>4000</v>
      </c>
      <c r="E811" s="1295" t="s">
        <v>201</v>
      </c>
      <c r="F811" s="935" t="s">
        <v>212</v>
      </c>
      <c r="G811" s="1295">
        <v>5</v>
      </c>
      <c r="H811" s="935" t="s">
        <v>405</v>
      </c>
      <c r="I811" s="935" t="s">
        <v>406</v>
      </c>
      <c r="J811" s="935">
        <v>40.472049499999997</v>
      </c>
      <c r="K811" s="935">
        <v>-122.29453460000001</v>
      </c>
      <c r="L811" s="935">
        <v>40.417416330000002</v>
      </c>
      <c r="M811" s="935">
        <v>-122.19395729999999</v>
      </c>
    </row>
    <row r="812" spans="1:13" x14ac:dyDescent="0.35">
      <c r="A812" s="1296">
        <v>31397</v>
      </c>
      <c r="B812" s="1295" t="s">
        <v>242</v>
      </c>
      <c r="C812" s="1295" t="s">
        <v>260</v>
      </c>
      <c r="D812" s="1295">
        <v>4000</v>
      </c>
      <c r="E812" s="1295" t="s">
        <v>201</v>
      </c>
      <c r="F812" s="935" t="s">
        <v>213</v>
      </c>
      <c r="G812" s="1295">
        <v>11</v>
      </c>
      <c r="H812" s="935" t="s">
        <v>406</v>
      </c>
      <c r="I812" s="935" t="s">
        <v>407</v>
      </c>
      <c r="J812" s="935">
        <v>40.417416330000002</v>
      </c>
      <c r="K812" s="935">
        <v>-122.19395729999999</v>
      </c>
      <c r="L812" s="935">
        <v>40.355137560000003</v>
      </c>
      <c r="M812" s="935">
        <v>-122.17595660000001</v>
      </c>
    </row>
    <row r="813" spans="1:13" x14ac:dyDescent="0.35">
      <c r="A813" s="1296">
        <v>31397</v>
      </c>
      <c r="B813" s="1295" t="s">
        <v>242</v>
      </c>
      <c r="C813" s="1295" t="s">
        <v>260</v>
      </c>
      <c r="D813" s="1295">
        <v>4000</v>
      </c>
      <c r="E813" s="1295" t="s">
        <v>201</v>
      </c>
      <c r="F813" s="935" t="s">
        <v>214</v>
      </c>
      <c r="G813" s="1295">
        <v>0</v>
      </c>
      <c r="H813" s="935" t="s">
        <v>407</v>
      </c>
      <c r="I813" s="935" t="s">
        <v>408</v>
      </c>
      <c r="J813" s="935">
        <v>40.355137560000003</v>
      </c>
      <c r="K813" s="935">
        <v>-122.17595660000001</v>
      </c>
      <c r="L813" s="935">
        <v>40.316984869999999</v>
      </c>
      <c r="M813" s="935">
        <v>-122.1896581</v>
      </c>
    </row>
    <row r="814" spans="1:13" x14ac:dyDescent="0.35">
      <c r="A814" s="1296">
        <v>31397</v>
      </c>
      <c r="B814" s="1295" t="s">
        <v>242</v>
      </c>
      <c r="C814" s="1295" t="s">
        <v>260</v>
      </c>
      <c r="D814" s="1295">
        <v>4000</v>
      </c>
      <c r="E814" s="1295" t="s">
        <v>201</v>
      </c>
      <c r="F814" s="935" t="s">
        <v>215</v>
      </c>
      <c r="G814" s="1295">
        <v>12</v>
      </c>
      <c r="H814" s="935" t="s">
        <v>408</v>
      </c>
      <c r="I814" s="935" t="s">
        <v>409</v>
      </c>
      <c r="J814" s="935">
        <v>40.316984869999999</v>
      </c>
      <c r="K814" s="935">
        <v>-122.1896581</v>
      </c>
      <c r="L814" s="935">
        <v>40.263968490000003</v>
      </c>
      <c r="M814" s="935">
        <v>-122.2235306</v>
      </c>
    </row>
    <row r="815" spans="1:13" x14ac:dyDescent="0.35">
      <c r="A815" s="1296">
        <v>31397</v>
      </c>
      <c r="B815" s="1295" t="s">
        <v>242</v>
      </c>
      <c r="C815" s="1295" t="s">
        <v>260</v>
      </c>
      <c r="D815" s="1295">
        <v>4000</v>
      </c>
      <c r="E815" s="1295" t="s">
        <v>201</v>
      </c>
      <c r="F815" s="935" t="s">
        <v>216</v>
      </c>
      <c r="G815" s="1295">
        <v>18</v>
      </c>
      <c r="H815" s="935" t="s">
        <v>409</v>
      </c>
      <c r="I815" s="935" t="s">
        <v>410</v>
      </c>
      <c r="J815" s="935">
        <v>40.263968490000003</v>
      </c>
      <c r="K815" s="935">
        <v>-122.2235306</v>
      </c>
      <c r="L815" s="935">
        <v>40.153152210000002</v>
      </c>
      <c r="M815" s="935">
        <v>-122.20237950000001</v>
      </c>
    </row>
    <row r="816" spans="1:13" x14ac:dyDescent="0.35">
      <c r="A816" s="1296">
        <v>31397</v>
      </c>
      <c r="B816" s="1295" t="s">
        <v>242</v>
      </c>
      <c r="C816" s="1295" t="s">
        <v>260</v>
      </c>
      <c r="D816" s="1295">
        <v>4000</v>
      </c>
      <c r="E816" s="1295" t="s">
        <v>201</v>
      </c>
      <c r="F816" s="935" t="s">
        <v>217</v>
      </c>
      <c r="G816" s="1295">
        <v>82</v>
      </c>
      <c r="H816" s="935" t="s">
        <v>410</v>
      </c>
      <c r="I816" s="935" t="s">
        <v>411</v>
      </c>
      <c r="J816" s="935">
        <v>40.153152210000002</v>
      </c>
      <c r="K816" s="935">
        <v>-122.20237950000001</v>
      </c>
      <c r="L816" s="935">
        <v>40.027836569999998</v>
      </c>
      <c r="M816" s="935">
        <v>-122.11920569999999</v>
      </c>
    </row>
    <row r="817" spans="1:13" x14ac:dyDescent="0.35">
      <c r="A817" s="1296">
        <v>31397</v>
      </c>
      <c r="B817" s="1295" t="s">
        <v>242</v>
      </c>
      <c r="C817" s="1295" t="s">
        <v>260</v>
      </c>
      <c r="D817" s="1295">
        <v>4000</v>
      </c>
      <c r="E817" s="1295" t="s">
        <v>201</v>
      </c>
      <c r="F817" s="935" t="s">
        <v>219</v>
      </c>
      <c r="G817" s="1295">
        <v>0</v>
      </c>
      <c r="H817" s="935" t="s">
        <v>411</v>
      </c>
      <c r="I817" s="935" t="s">
        <v>412</v>
      </c>
      <c r="J817" s="935">
        <v>40.027836569999998</v>
      </c>
      <c r="K817" s="935">
        <v>-122.11920569999999</v>
      </c>
      <c r="L817" s="935">
        <v>39.909298579999998</v>
      </c>
      <c r="M817" s="935">
        <v>-122.0918963</v>
      </c>
    </row>
    <row r="818" spans="1:13" x14ac:dyDescent="0.35">
      <c r="A818" s="1296">
        <v>31397</v>
      </c>
      <c r="B818" s="1295" t="s">
        <v>242</v>
      </c>
      <c r="C818" s="1295" t="s">
        <v>260</v>
      </c>
      <c r="D818" s="1295">
        <v>4000</v>
      </c>
      <c r="E818" s="1295" t="s">
        <v>201</v>
      </c>
      <c r="F818" s="935" t="s">
        <v>220</v>
      </c>
      <c r="G818" s="1295">
        <v>0</v>
      </c>
      <c r="H818" s="935" t="s">
        <v>412</v>
      </c>
      <c r="I818" s="935" t="s">
        <v>413</v>
      </c>
      <c r="J818" s="935">
        <v>39.909298579999998</v>
      </c>
      <c r="K818" s="935">
        <v>-122.0918963</v>
      </c>
      <c r="L818" s="935">
        <v>39.751173979999997</v>
      </c>
      <c r="M818" s="935">
        <v>-121.9963235</v>
      </c>
    </row>
    <row r="819" spans="1:13" x14ac:dyDescent="0.35">
      <c r="A819" s="1296">
        <v>31397</v>
      </c>
      <c r="B819" s="1295" t="s">
        <v>242</v>
      </c>
      <c r="C819" s="1295" t="s">
        <v>260</v>
      </c>
      <c r="D819" s="1295">
        <v>4000</v>
      </c>
      <c r="E819" s="1295" t="s">
        <v>201</v>
      </c>
      <c r="F819" s="935" t="s">
        <v>221</v>
      </c>
      <c r="G819" s="1295">
        <v>-99999</v>
      </c>
      <c r="H819" s="935" t="s">
        <v>413</v>
      </c>
      <c r="I819" s="935" t="s">
        <v>414</v>
      </c>
      <c r="J819" s="935">
        <v>39.751173979999997</v>
      </c>
      <c r="K819" s="935">
        <v>-121.9963235</v>
      </c>
      <c r="L819" s="935">
        <v>39.629153240000001</v>
      </c>
      <c r="M819" s="935">
        <v>-121.9925059</v>
      </c>
    </row>
    <row r="820" spans="1:13" ht="15" thickBot="1" x14ac:dyDescent="0.4">
      <c r="A820" s="1309">
        <v>31397</v>
      </c>
      <c r="B820" s="1313" t="s">
        <v>242</v>
      </c>
      <c r="C820" s="1313" t="s">
        <v>260</v>
      </c>
      <c r="D820" s="1313">
        <v>4000</v>
      </c>
      <c r="E820" s="1313" t="s">
        <v>201</v>
      </c>
      <c r="F820" s="1312" t="s">
        <v>222</v>
      </c>
      <c r="G820" s="1313">
        <v>-99999</v>
      </c>
      <c r="H820" s="1312" t="s">
        <v>414</v>
      </c>
      <c r="I820" s="1312" t="s">
        <v>415</v>
      </c>
      <c r="J820" s="1312">
        <v>39.629153240000001</v>
      </c>
      <c r="K820" s="1312">
        <v>-121.9925059</v>
      </c>
      <c r="L820" s="1312">
        <v>39.40712284</v>
      </c>
      <c r="M820" s="1312">
        <v>-122.00758999999999</v>
      </c>
    </row>
    <row r="821" spans="1:13" ht="15" thickTop="1" x14ac:dyDescent="0.35">
      <c r="A821" s="1296">
        <v>31453</v>
      </c>
      <c r="B821" s="1295" t="s">
        <v>242</v>
      </c>
      <c r="C821" s="1295" t="s">
        <v>246</v>
      </c>
      <c r="D821" s="1295">
        <v>3550</v>
      </c>
      <c r="E821" s="1295" t="s">
        <v>201</v>
      </c>
      <c r="F821" s="935" t="s">
        <v>208</v>
      </c>
      <c r="G821" s="1295">
        <v>34</v>
      </c>
      <c r="H821" s="935" t="s">
        <v>402</v>
      </c>
      <c r="I821" s="935" t="s">
        <v>403</v>
      </c>
      <c r="J821" s="935">
        <v>40.611883210000002</v>
      </c>
      <c r="K821" s="935">
        <v>-122.446135</v>
      </c>
      <c r="L821" s="935">
        <v>40.592799669999998</v>
      </c>
      <c r="M821" s="935">
        <v>-122.3942059</v>
      </c>
    </row>
    <row r="822" spans="1:13" x14ac:dyDescent="0.35">
      <c r="A822" s="1296">
        <v>31453</v>
      </c>
      <c r="B822" s="1295" t="s">
        <v>242</v>
      </c>
      <c r="C822" s="1295" t="s">
        <v>246</v>
      </c>
      <c r="D822" s="1295">
        <v>3550</v>
      </c>
      <c r="E822" s="1295" t="s">
        <v>201</v>
      </c>
      <c r="F822" s="935" t="s">
        <v>209</v>
      </c>
      <c r="G822" s="1295">
        <v>74</v>
      </c>
      <c r="H822" s="935" t="s">
        <v>403</v>
      </c>
      <c r="I822" s="935" t="s">
        <v>404</v>
      </c>
      <c r="J822" s="935">
        <v>40.592799669999998</v>
      </c>
      <c r="K822" s="935">
        <v>-122.3942059</v>
      </c>
      <c r="L822" s="935">
        <v>40.585947769999997</v>
      </c>
      <c r="M822" s="935">
        <v>-122.3683525</v>
      </c>
    </row>
    <row r="823" spans="1:13" x14ac:dyDescent="0.35">
      <c r="A823" s="1296">
        <v>31453</v>
      </c>
      <c r="B823" s="1295" t="s">
        <v>242</v>
      </c>
      <c r="C823" s="1295" t="s">
        <v>246</v>
      </c>
      <c r="D823" s="1295">
        <v>3550</v>
      </c>
      <c r="E823" s="1295" t="s">
        <v>201</v>
      </c>
      <c r="F823" s="935" t="s">
        <v>211</v>
      </c>
      <c r="G823" s="1295">
        <v>4</v>
      </c>
      <c r="H823" s="935" t="s">
        <v>404</v>
      </c>
      <c r="I823" s="935" t="s">
        <v>405</v>
      </c>
      <c r="J823" s="935">
        <v>40.585947769999997</v>
      </c>
      <c r="K823" s="935">
        <v>-122.3683525</v>
      </c>
      <c r="L823" s="935">
        <v>40.472049499999997</v>
      </c>
      <c r="M823" s="935">
        <v>-122.29453460000001</v>
      </c>
    </row>
    <row r="824" spans="1:13" x14ac:dyDescent="0.35">
      <c r="A824" s="1296">
        <v>31453</v>
      </c>
      <c r="B824" s="1295" t="s">
        <v>242</v>
      </c>
      <c r="C824" s="1295" t="s">
        <v>246</v>
      </c>
      <c r="D824" s="1295">
        <v>3550</v>
      </c>
      <c r="E824" s="1295" t="s">
        <v>201</v>
      </c>
      <c r="F824" s="935" t="s">
        <v>212</v>
      </c>
      <c r="G824" s="1295">
        <v>18</v>
      </c>
      <c r="H824" s="935" t="s">
        <v>405</v>
      </c>
      <c r="I824" s="935" t="s">
        <v>406</v>
      </c>
      <c r="J824" s="935">
        <v>40.472049499999997</v>
      </c>
      <c r="K824" s="935">
        <v>-122.29453460000001</v>
      </c>
      <c r="L824" s="935">
        <v>40.417416330000002</v>
      </c>
      <c r="M824" s="935">
        <v>-122.19395729999999</v>
      </c>
    </row>
    <row r="825" spans="1:13" x14ac:dyDescent="0.35">
      <c r="A825" s="1296">
        <v>31453</v>
      </c>
      <c r="B825" s="1295" t="s">
        <v>242</v>
      </c>
      <c r="C825" s="1295" t="s">
        <v>246</v>
      </c>
      <c r="D825" s="1295">
        <v>3550</v>
      </c>
      <c r="E825" s="1295" t="s">
        <v>201</v>
      </c>
      <c r="F825" s="935" t="s">
        <v>213</v>
      </c>
      <c r="G825" s="1295">
        <v>0</v>
      </c>
      <c r="H825" s="935" t="s">
        <v>406</v>
      </c>
      <c r="I825" s="935" t="s">
        <v>407</v>
      </c>
      <c r="J825" s="935">
        <v>40.417416330000002</v>
      </c>
      <c r="K825" s="935">
        <v>-122.19395729999999</v>
      </c>
      <c r="L825" s="935">
        <v>40.355137560000003</v>
      </c>
      <c r="M825" s="935">
        <v>-122.17595660000001</v>
      </c>
    </row>
    <row r="826" spans="1:13" x14ac:dyDescent="0.35">
      <c r="A826" s="1296">
        <v>31453</v>
      </c>
      <c r="B826" s="1295" t="s">
        <v>242</v>
      </c>
      <c r="C826" s="1295" t="s">
        <v>246</v>
      </c>
      <c r="D826" s="1295">
        <v>3550</v>
      </c>
      <c r="E826" s="1295" t="s">
        <v>201</v>
      </c>
      <c r="F826" s="935" t="s">
        <v>214</v>
      </c>
      <c r="G826" s="1295">
        <v>2</v>
      </c>
      <c r="H826" s="935" t="s">
        <v>407</v>
      </c>
      <c r="I826" s="935" t="s">
        <v>408</v>
      </c>
      <c r="J826" s="935">
        <v>40.355137560000003</v>
      </c>
      <c r="K826" s="935">
        <v>-122.17595660000001</v>
      </c>
      <c r="L826" s="935">
        <v>40.316984869999999</v>
      </c>
      <c r="M826" s="935">
        <v>-122.1896581</v>
      </c>
    </row>
    <row r="827" spans="1:13" x14ac:dyDescent="0.35">
      <c r="A827" s="1296">
        <v>31453</v>
      </c>
      <c r="B827" s="1295" t="s">
        <v>242</v>
      </c>
      <c r="C827" s="1295" t="s">
        <v>246</v>
      </c>
      <c r="D827" s="1295">
        <v>3550</v>
      </c>
      <c r="E827" s="1295" t="s">
        <v>201</v>
      </c>
      <c r="F827" s="935" t="s">
        <v>215</v>
      </c>
      <c r="G827" s="1295">
        <v>2</v>
      </c>
      <c r="H827" s="935" t="s">
        <v>408</v>
      </c>
      <c r="I827" s="935" t="s">
        <v>409</v>
      </c>
      <c r="J827" s="935">
        <v>40.316984869999999</v>
      </c>
      <c r="K827" s="935">
        <v>-122.1896581</v>
      </c>
      <c r="L827" s="935">
        <v>40.263968490000003</v>
      </c>
      <c r="M827" s="935">
        <v>-122.2235306</v>
      </c>
    </row>
    <row r="828" spans="1:13" x14ac:dyDescent="0.35">
      <c r="A828" s="1296">
        <v>31453</v>
      </c>
      <c r="B828" s="1295" t="s">
        <v>242</v>
      </c>
      <c r="C828" s="1295" t="s">
        <v>246</v>
      </c>
      <c r="D828" s="1295">
        <v>3550</v>
      </c>
      <c r="E828" s="1295" t="s">
        <v>201</v>
      </c>
      <c r="F828" s="935" t="s">
        <v>216</v>
      </c>
      <c r="G828" s="1295">
        <v>2</v>
      </c>
      <c r="H828" s="935" t="s">
        <v>409</v>
      </c>
      <c r="I828" s="935" t="s">
        <v>410</v>
      </c>
      <c r="J828" s="935">
        <v>40.263968490000003</v>
      </c>
      <c r="K828" s="935">
        <v>-122.2235306</v>
      </c>
      <c r="L828" s="935">
        <v>40.153152210000002</v>
      </c>
      <c r="M828" s="935">
        <v>-122.20237950000001</v>
      </c>
    </row>
    <row r="829" spans="1:13" x14ac:dyDescent="0.35">
      <c r="A829" s="1296">
        <v>31453</v>
      </c>
      <c r="B829" s="1295" t="s">
        <v>242</v>
      </c>
      <c r="C829" s="1295" t="s">
        <v>246</v>
      </c>
      <c r="D829" s="1295">
        <v>3550</v>
      </c>
      <c r="E829" s="1295" t="s">
        <v>201</v>
      </c>
      <c r="F829" s="935" t="s">
        <v>217</v>
      </c>
      <c r="G829" s="1295">
        <v>5</v>
      </c>
      <c r="H829" s="935" t="s">
        <v>410</v>
      </c>
      <c r="I829" s="935" t="s">
        <v>411</v>
      </c>
      <c r="J829" s="935">
        <v>40.153152210000002</v>
      </c>
      <c r="K829" s="935">
        <v>-122.20237950000001</v>
      </c>
      <c r="L829" s="935">
        <v>40.027836569999998</v>
      </c>
      <c r="M829" s="935">
        <v>-122.11920569999999</v>
      </c>
    </row>
    <row r="830" spans="1:13" x14ac:dyDescent="0.35">
      <c r="A830" s="1296">
        <v>31453</v>
      </c>
      <c r="B830" s="1295" t="s">
        <v>242</v>
      </c>
      <c r="C830" s="1295" t="s">
        <v>246</v>
      </c>
      <c r="D830" s="1295">
        <v>3550</v>
      </c>
      <c r="E830" s="1295" t="s">
        <v>201</v>
      </c>
      <c r="F830" s="935" t="s">
        <v>219</v>
      </c>
      <c r="G830" s="1295">
        <v>0</v>
      </c>
      <c r="H830" s="935" t="s">
        <v>411</v>
      </c>
      <c r="I830" s="935" t="s">
        <v>412</v>
      </c>
      <c r="J830" s="935">
        <v>40.027836569999998</v>
      </c>
      <c r="K830" s="935">
        <v>-122.11920569999999</v>
      </c>
      <c r="L830" s="935">
        <v>39.909298579999998</v>
      </c>
      <c r="M830" s="935">
        <v>-122.0918963</v>
      </c>
    </row>
    <row r="831" spans="1:13" x14ac:dyDescent="0.35">
      <c r="A831" s="1296">
        <v>31453</v>
      </c>
      <c r="B831" s="1295" t="s">
        <v>242</v>
      </c>
      <c r="C831" s="1295" t="s">
        <v>246</v>
      </c>
      <c r="D831" s="1295">
        <v>3550</v>
      </c>
      <c r="E831" s="1295" t="s">
        <v>201</v>
      </c>
      <c r="F831" s="935" t="s">
        <v>220</v>
      </c>
      <c r="G831" s="1295">
        <v>0</v>
      </c>
      <c r="H831" s="935" t="s">
        <v>412</v>
      </c>
      <c r="I831" s="935" t="s">
        <v>413</v>
      </c>
      <c r="J831" s="935">
        <v>39.909298579999998</v>
      </c>
      <c r="K831" s="935">
        <v>-122.0918963</v>
      </c>
      <c r="L831" s="935">
        <v>39.751173979999997</v>
      </c>
      <c r="M831" s="935">
        <v>-121.9963235</v>
      </c>
    </row>
    <row r="832" spans="1:13" x14ac:dyDescent="0.35">
      <c r="A832" s="1296">
        <v>31453</v>
      </c>
      <c r="B832" s="1295" t="s">
        <v>242</v>
      </c>
      <c r="C832" s="1295" t="s">
        <v>246</v>
      </c>
      <c r="D832" s="1295">
        <v>3550</v>
      </c>
      <c r="E832" s="1295" t="s">
        <v>201</v>
      </c>
      <c r="F832" s="935" t="s">
        <v>221</v>
      </c>
      <c r="G832" s="1295">
        <v>0</v>
      </c>
      <c r="H832" s="935" t="s">
        <v>413</v>
      </c>
      <c r="I832" s="935" t="s">
        <v>414</v>
      </c>
      <c r="J832" s="935">
        <v>39.751173979999997</v>
      </c>
      <c r="K832" s="935">
        <v>-121.9963235</v>
      </c>
      <c r="L832" s="935">
        <v>39.629153240000001</v>
      </c>
      <c r="M832" s="935">
        <v>-121.9925059</v>
      </c>
    </row>
    <row r="833" spans="1:13" x14ac:dyDescent="0.35">
      <c r="A833" s="1296">
        <v>31453</v>
      </c>
      <c r="B833" s="1295" t="s">
        <v>242</v>
      </c>
      <c r="C833" s="1295" t="s">
        <v>246</v>
      </c>
      <c r="D833" s="1295">
        <v>3550</v>
      </c>
      <c r="E833" s="1295" t="s">
        <v>201</v>
      </c>
      <c r="F833" s="935" t="s">
        <v>222</v>
      </c>
      <c r="G833" s="1295">
        <v>-99999</v>
      </c>
      <c r="H833" s="935" t="s">
        <v>414</v>
      </c>
      <c r="I833" s="935" t="s">
        <v>415</v>
      </c>
      <c r="J833" s="935">
        <v>39.629153240000001</v>
      </c>
      <c r="K833" s="935">
        <v>-121.9925059</v>
      </c>
      <c r="L833" s="935">
        <v>39.40712284</v>
      </c>
      <c r="M833" s="935">
        <v>-122.00758999999999</v>
      </c>
    </row>
    <row r="834" spans="1:13" x14ac:dyDescent="0.35">
      <c r="A834" s="1296">
        <v>31665</v>
      </c>
      <c r="B834" s="1295" t="s">
        <v>242</v>
      </c>
      <c r="C834" s="1295" t="s">
        <v>283</v>
      </c>
      <c r="D834" s="1295">
        <v>5190</v>
      </c>
      <c r="E834" s="1295" t="s">
        <v>248</v>
      </c>
      <c r="F834" s="935" t="s">
        <v>208</v>
      </c>
      <c r="G834" s="1295">
        <v>0</v>
      </c>
      <c r="H834" s="935" t="s">
        <v>402</v>
      </c>
      <c r="I834" s="935" t="s">
        <v>403</v>
      </c>
      <c r="J834" s="935">
        <v>40.611883210000002</v>
      </c>
      <c r="K834" s="935">
        <v>-122.446135</v>
      </c>
      <c r="L834" s="935">
        <v>40.592799669999998</v>
      </c>
      <c r="M834" s="935">
        <v>-122.3942059</v>
      </c>
    </row>
    <row r="835" spans="1:13" x14ac:dyDescent="0.35">
      <c r="A835" s="1296">
        <v>31665</v>
      </c>
      <c r="B835" s="1295" t="s">
        <v>242</v>
      </c>
      <c r="C835" s="1295" t="s">
        <v>283</v>
      </c>
      <c r="D835" s="1295">
        <v>5190</v>
      </c>
      <c r="E835" s="1295" t="s">
        <v>248</v>
      </c>
      <c r="F835" s="935" t="s">
        <v>209</v>
      </c>
      <c r="G835" s="1295">
        <v>0</v>
      </c>
      <c r="H835" s="935" t="s">
        <v>403</v>
      </c>
      <c r="I835" s="935" t="s">
        <v>404</v>
      </c>
      <c r="J835" s="935">
        <v>40.592799669999998</v>
      </c>
      <c r="K835" s="935">
        <v>-122.3942059</v>
      </c>
      <c r="L835" s="935">
        <v>40.585947769999997</v>
      </c>
      <c r="M835" s="935">
        <v>-122.3683525</v>
      </c>
    </row>
    <row r="836" spans="1:13" x14ac:dyDescent="0.35">
      <c r="A836" s="1296">
        <v>31665</v>
      </c>
      <c r="B836" s="1295" t="s">
        <v>242</v>
      </c>
      <c r="C836" s="1295" t="s">
        <v>283</v>
      </c>
      <c r="D836" s="1295">
        <v>5190</v>
      </c>
      <c r="E836" s="1295" t="s">
        <v>248</v>
      </c>
      <c r="F836" s="935" t="s">
        <v>211</v>
      </c>
      <c r="G836" s="1295">
        <v>1</v>
      </c>
      <c r="H836" s="935" t="s">
        <v>404</v>
      </c>
      <c r="I836" s="935" t="s">
        <v>405</v>
      </c>
      <c r="J836" s="935">
        <v>40.585947769999997</v>
      </c>
      <c r="K836" s="935">
        <v>-122.3683525</v>
      </c>
      <c r="L836" s="935">
        <v>40.472049499999997</v>
      </c>
      <c r="M836" s="935">
        <v>-122.29453460000001</v>
      </c>
    </row>
    <row r="837" spans="1:13" x14ac:dyDescent="0.35">
      <c r="A837" s="1296">
        <v>31665</v>
      </c>
      <c r="B837" s="1295" t="s">
        <v>242</v>
      </c>
      <c r="C837" s="1295" t="s">
        <v>283</v>
      </c>
      <c r="D837" s="1295">
        <v>5190</v>
      </c>
      <c r="E837" s="1295" t="s">
        <v>248</v>
      </c>
      <c r="F837" s="935" t="s">
        <v>212</v>
      </c>
      <c r="G837" s="1295">
        <v>1</v>
      </c>
      <c r="H837" s="935" t="s">
        <v>405</v>
      </c>
      <c r="I837" s="935" t="s">
        <v>406</v>
      </c>
      <c r="J837" s="935">
        <v>40.472049499999997</v>
      </c>
      <c r="K837" s="935">
        <v>-122.29453460000001</v>
      </c>
      <c r="L837" s="935">
        <v>40.417416330000002</v>
      </c>
      <c r="M837" s="935">
        <v>-122.19395729999999</v>
      </c>
    </row>
    <row r="838" spans="1:13" x14ac:dyDescent="0.35">
      <c r="A838" s="1296">
        <v>31665</v>
      </c>
      <c r="B838" s="1295" t="s">
        <v>242</v>
      </c>
      <c r="C838" s="1295" t="s">
        <v>283</v>
      </c>
      <c r="D838" s="1295">
        <v>5190</v>
      </c>
      <c r="E838" s="1295" t="s">
        <v>248</v>
      </c>
      <c r="F838" s="935" t="s">
        <v>213</v>
      </c>
      <c r="G838" s="1295">
        <v>0</v>
      </c>
      <c r="H838" s="935" t="s">
        <v>406</v>
      </c>
      <c r="I838" s="935" t="s">
        <v>407</v>
      </c>
      <c r="J838" s="935">
        <v>40.417416330000002</v>
      </c>
      <c r="K838" s="935">
        <v>-122.19395729999999</v>
      </c>
      <c r="L838" s="935">
        <v>40.355137560000003</v>
      </c>
      <c r="M838" s="935">
        <v>-122.17595660000001</v>
      </c>
    </row>
    <row r="839" spans="1:13" x14ac:dyDescent="0.35">
      <c r="A839" s="1296">
        <v>31665</v>
      </c>
      <c r="B839" s="1295" t="s">
        <v>242</v>
      </c>
      <c r="C839" s="1295" t="s">
        <v>283</v>
      </c>
      <c r="D839" s="1295">
        <v>5190</v>
      </c>
      <c r="E839" s="1295" t="s">
        <v>248</v>
      </c>
      <c r="F839" s="935" t="s">
        <v>214</v>
      </c>
      <c r="G839" s="1295">
        <v>0</v>
      </c>
      <c r="H839" s="935" t="s">
        <v>407</v>
      </c>
      <c r="I839" s="935" t="s">
        <v>408</v>
      </c>
      <c r="J839" s="935">
        <v>40.355137560000003</v>
      </c>
      <c r="K839" s="935">
        <v>-122.17595660000001</v>
      </c>
      <c r="L839" s="935">
        <v>40.316984869999999</v>
      </c>
      <c r="M839" s="935">
        <v>-122.1896581</v>
      </c>
    </row>
    <row r="840" spans="1:13" x14ac:dyDescent="0.35">
      <c r="A840" s="1296">
        <v>31665</v>
      </c>
      <c r="B840" s="1295" t="s">
        <v>242</v>
      </c>
      <c r="C840" s="1295" t="s">
        <v>283</v>
      </c>
      <c r="D840" s="1295">
        <v>5190</v>
      </c>
      <c r="E840" s="1295" t="s">
        <v>248</v>
      </c>
      <c r="F840" s="935" t="s">
        <v>215</v>
      </c>
      <c r="G840" s="1295">
        <v>0</v>
      </c>
      <c r="H840" s="935" t="s">
        <v>408</v>
      </c>
      <c r="I840" s="935" t="s">
        <v>409</v>
      </c>
      <c r="J840" s="935">
        <v>40.316984869999999</v>
      </c>
      <c r="K840" s="935">
        <v>-122.1896581</v>
      </c>
      <c r="L840" s="935">
        <v>40.263968490000003</v>
      </c>
      <c r="M840" s="935">
        <v>-122.2235306</v>
      </c>
    </row>
    <row r="841" spans="1:13" x14ac:dyDescent="0.35">
      <c r="A841" s="1296">
        <v>31665</v>
      </c>
      <c r="B841" s="1295" t="s">
        <v>242</v>
      </c>
      <c r="C841" s="1295" t="s">
        <v>283</v>
      </c>
      <c r="D841" s="1295">
        <v>5190</v>
      </c>
      <c r="E841" s="1295" t="s">
        <v>248</v>
      </c>
      <c r="F841" s="935" t="s">
        <v>216</v>
      </c>
      <c r="G841" s="1295">
        <v>0</v>
      </c>
      <c r="H841" s="935" t="s">
        <v>409</v>
      </c>
      <c r="I841" s="935" t="s">
        <v>410</v>
      </c>
      <c r="J841" s="935">
        <v>40.263968490000003</v>
      </c>
      <c r="K841" s="935">
        <v>-122.2235306</v>
      </c>
      <c r="L841" s="935">
        <v>40.153152210000002</v>
      </c>
      <c r="M841" s="935">
        <v>-122.20237950000001</v>
      </c>
    </row>
    <row r="842" spans="1:13" x14ac:dyDescent="0.35">
      <c r="A842" s="1296">
        <v>31665</v>
      </c>
      <c r="B842" s="1295" t="s">
        <v>242</v>
      </c>
      <c r="C842" s="1295" t="s">
        <v>283</v>
      </c>
      <c r="D842" s="1295">
        <v>5190</v>
      </c>
      <c r="E842" s="1295" t="s">
        <v>248</v>
      </c>
      <c r="F842" s="935" t="s">
        <v>217</v>
      </c>
      <c r="G842" s="1295">
        <v>0</v>
      </c>
      <c r="H842" s="935" t="s">
        <v>410</v>
      </c>
      <c r="I842" s="935" t="s">
        <v>411</v>
      </c>
      <c r="J842" s="935">
        <v>40.153152210000002</v>
      </c>
      <c r="K842" s="935">
        <v>-122.20237950000001</v>
      </c>
      <c r="L842" s="935">
        <v>40.027836569999998</v>
      </c>
      <c r="M842" s="935">
        <v>-122.11920569999999</v>
      </c>
    </row>
    <row r="843" spans="1:13" x14ac:dyDescent="0.35">
      <c r="A843" s="1296">
        <v>31665</v>
      </c>
      <c r="B843" s="1295" t="s">
        <v>242</v>
      </c>
      <c r="C843" s="1295" t="s">
        <v>283</v>
      </c>
      <c r="D843" s="1295">
        <v>5190</v>
      </c>
      <c r="E843" s="1295" t="s">
        <v>248</v>
      </c>
      <c r="F843" s="935" t="s">
        <v>219</v>
      </c>
      <c r="G843" s="1295">
        <v>0</v>
      </c>
      <c r="H843" s="935" t="s">
        <v>411</v>
      </c>
      <c r="I843" s="935" t="s">
        <v>412</v>
      </c>
      <c r="J843" s="935">
        <v>40.027836569999998</v>
      </c>
      <c r="K843" s="935">
        <v>-122.11920569999999</v>
      </c>
      <c r="L843" s="935">
        <v>39.909298579999998</v>
      </c>
      <c r="M843" s="935">
        <v>-122.0918963</v>
      </c>
    </row>
    <row r="844" spans="1:13" x14ac:dyDescent="0.35">
      <c r="A844" s="1296">
        <v>31665</v>
      </c>
      <c r="B844" s="1295" t="s">
        <v>242</v>
      </c>
      <c r="C844" s="1295" t="s">
        <v>283</v>
      </c>
      <c r="D844" s="1295">
        <v>5190</v>
      </c>
      <c r="E844" s="1295" t="s">
        <v>248</v>
      </c>
      <c r="F844" s="935" t="s">
        <v>220</v>
      </c>
      <c r="G844" s="1295">
        <v>0</v>
      </c>
      <c r="H844" s="935" t="s">
        <v>412</v>
      </c>
      <c r="I844" s="935" t="s">
        <v>413</v>
      </c>
      <c r="J844" s="935">
        <v>39.909298579999998</v>
      </c>
      <c r="K844" s="935">
        <v>-122.0918963</v>
      </c>
      <c r="L844" s="935">
        <v>39.751173979999997</v>
      </c>
      <c r="M844" s="935">
        <v>-121.9963235</v>
      </c>
    </row>
    <row r="845" spans="1:13" x14ac:dyDescent="0.35">
      <c r="A845" s="1296">
        <v>31665</v>
      </c>
      <c r="B845" s="1295" t="s">
        <v>242</v>
      </c>
      <c r="C845" s="1295" t="s">
        <v>283</v>
      </c>
      <c r="D845" s="1295">
        <v>5190</v>
      </c>
      <c r="E845" s="1295" t="s">
        <v>248</v>
      </c>
      <c r="F845" s="935" t="s">
        <v>221</v>
      </c>
      <c r="G845" s="1295">
        <v>-99999</v>
      </c>
      <c r="H845" s="935" t="s">
        <v>413</v>
      </c>
      <c r="I845" s="935" t="s">
        <v>414</v>
      </c>
      <c r="J845" s="935">
        <v>39.751173979999997</v>
      </c>
      <c r="K845" s="935">
        <v>-121.9963235</v>
      </c>
      <c r="L845" s="935">
        <v>39.629153240000001</v>
      </c>
      <c r="M845" s="935">
        <v>-121.9925059</v>
      </c>
    </row>
    <row r="846" spans="1:13" x14ac:dyDescent="0.35">
      <c r="A846" s="1296">
        <v>31665</v>
      </c>
      <c r="B846" s="1295" t="s">
        <v>242</v>
      </c>
      <c r="C846" s="1295" t="s">
        <v>283</v>
      </c>
      <c r="D846" s="1295">
        <v>5190</v>
      </c>
      <c r="E846" s="1295" t="s">
        <v>248</v>
      </c>
      <c r="F846" s="935" t="s">
        <v>222</v>
      </c>
      <c r="G846" s="1295">
        <v>-99999</v>
      </c>
      <c r="H846" s="935" t="s">
        <v>414</v>
      </c>
      <c r="I846" s="935" t="s">
        <v>415</v>
      </c>
      <c r="J846" s="935">
        <v>39.629153240000001</v>
      </c>
      <c r="K846" s="935">
        <v>-121.9925059</v>
      </c>
      <c r="L846" s="935">
        <v>39.40712284</v>
      </c>
      <c r="M846" s="935">
        <v>-122.00758999999999</v>
      </c>
    </row>
    <row r="847" spans="1:13" x14ac:dyDescent="0.35">
      <c r="A847" s="1296">
        <v>31693</v>
      </c>
      <c r="B847" s="1295" t="s">
        <v>242</v>
      </c>
      <c r="C847" s="1295" t="s">
        <v>283</v>
      </c>
      <c r="D847" s="1295">
        <v>7400</v>
      </c>
      <c r="E847" s="1295" t="s">
        <v>206</v>
      </c>
      <c r="F847" s="935" t="s">
        <v>208</v>
      </c>
      <c r="G847" s="1295">
        <v>0</v>
      </c>
      <c r="H847" s="935" t="s">
        <v>402</v>
      </c>
      <c r="I847" s="935" t="s">
        <v>403</v>
      </c>
      <c r="J847" s="935">
        <v>40.611883210000002</v>
      </c>
      <c r="K847" s="935">
        <v>-122.446135</v>
      </c>
      <c r="L847" s="935">
        <v>40.592799669999998</v>
      </c>
      <c r="M847" s="935">
        <v>-122.3942059</v>
      </c>
    </row>
    <row r="848" spans="1:13" x14ac:dyDescent="0.35">
      <c r="A848" s="1296">
        <v>31693</v>
      </c>
      <c r="B848" s="1295" t="s">
        <v>242</v>
      </c>
      <c r="C848" s="1295" t="s">
        <v>283</v>
      </c>
      <c r="D848" s="1295">
        <v>7400</v>
      </c>
      <c r="E848" s="1295" t="s">
        <v>206</v>
      </c>
      <c r="F848" s="935" t="s">
        <v>209</v>
      </c>
      <c r="G848" s="1295">
        <v>22</v>
      </c>
      <c r="H848" s="935" t="s">
        <v>403</v>
      </c>
      <c r="I848" s="935" t="s">
        <v>404</v>
      </c>
      <c r="J848" s="935">
        <v>40.592799669999998</v>
      </c>
      <c r="K848" s="935">
        <v>-122.3942059</v>
      </c>
      <c r="L848" s="935">
        <v>40.585947769999997</v>
      </c>
      <c r="M848" s="935">
        <v>-122.3683525</v>
      </c>
    </row>
    <row r="849" spans="1:13" x14ac:dyDescent="0.35">
      <c r="A849" s="1296">
        <v>31693</v>
      </c>
      <c r="B849" s="1295" t="s">
        <v>242</v>
      </c>
      <c r="C849" s="1295" t="s">
        <v>283</v>
      </c>
      <c r="D849" s="1295">
        <v>7400</v>
      </c>
      <c r="E849" s="1295" t="s">
        <v>206</v>
      </c>
      <c r="F849" s="935" t="s">
        <v>211</v>
      </c>
      <c r="G849" s="1295">
        <v>27</v>
      </c>
      <c r="H849" s="935" t="s">
        <v>404</v>
      </c>
      <c r="I849" s="935" t="s">
        <v>405</v>
      </c>
      <c r="J849" s="935">
        <v>40.585947769999997</v>
      </c>
      <c r="K849" s="935">
        <v>-122.3683525</v>
      </c>
      <c r="L849" s="935">
        <v>40.472049499999997</v>
      </c>
      <c r="M849" s="935">
        <v>-122.29453460000001</v>
      </c>
    </row>
    <row r="850" spans="1:13" x14ac:dyDescent="0.35">
      <c r="A850" s="1296">
        <v>31693</v>
      </c>
      <c r="B850" s="1295" t="s">
        <v>242</v>
      </c>
      <c r="C850" s="1295" t="s">
        <v>283</v>
      </c>
      <c r="D850" s="1295">
        <v>7400</v>
      </c>
      <c r="E850" s="1295" t="s">
        <v>206</v>
      </c>
      <c r="F850" s="935" t="s">
        <v>212</v>
      </c>
      <c r="G850" s="1295">
        <v>54</v>
      </c>
      <c r="H850" s="935" t="s">
        <v>405</v>
      </c>
      <c r="I850" s="935" t="s">
        <v>406</v>
      </c>
      <c r="J850" s="935">
        <v>40.472049499999997</v>
      </c>
      <c r="K850" s="935">
        <v>-122.29453460000001</v>
      </c>
      <c r="L850" s="935">
        <v>40.417416330000002</v>
      </c>
      <c r="M850" s="935">
        <v>-122.19395729999999</v>
      </c>
    </row>
    <row r="851" spans="1:13" x14ac:dyDescent="0.35">
      <c r="A851" s="1296">
        <v>31693</v>
      </c>
      <c r="B851" s="1295" t="s">
        <v>242</v>
      </c>
      <c r="C851" s="1295" t="s">
        <v>283</v>
      </c>
      <c r="D851" s="1295">
        <v>7400</v>
      </c>
      <c r="E851" s="1295" t="s">
        <v>206</v>
      </c>
      <c r="F851" s="935" t="s">
        <v>213</v>
      </c>
      <c r="G851" s="1295">
        <v>11</v>
      </c>
      <c r="H851" s="935" t="s">
        <v>406</v>
      </c>
      <c r="I851" s="935" t="s">
        <v>407</v>
      </c>
      <c r="J851" s="935">
        <v>40.417416330000002</v>
      </c>
      <c r="K851" s="935">
        <v>-122.19395729999999</v>
      </c>
      <c r="L851" s="935">
        <v>40.355137560000003</v>
      </c>
      <c r="M851" s="935">
        <v>-122.17595660000001</v>
      </c>
    </row>
    <row r="852" spans="1:13" x14ac:dyDescent="0.35">
      <c r="A852" s="1296">
        <v>31693</v>
      </c>
      <c r="B852" s="1295" t="s">
        <v>242</v>
      </c>
      <c r="C852" s="1295" t="s">
        <v>283</v>
      </c>
      <c r="D852" s="1295">
        <v>7400</v>
      </c>
      <c r="E852" s="1295" t="s">
        <v>206</v>
      </c>
      <c r="F852" s="935" t="s">
        <v>214</v>
      </c>
      <c r="G852" s="1295">
        <v>24</v>
      </c>
      <c r="H852" s="935" t="s">
        <v>407</v>
      </c>
      <c r="I852" s="935" t="s">
        <v>408</v>
      </c>
      <c r="J852" s="935">
        <v>40.355137560000003</v>
      </c>
      <c r="K852" s="935">
        <v>-122.17595660000001</v>
      </c>
      <c r="L852" s="935">
        <v>40.316984869999999</v>
      </c>
      <c r="M852" s="935">
        <v>-122.1896581</v>
      </c>
    </row>
    <row r="853" spans="1:13" x14ac:dyDescent="0.35">
      <c r="A853" s="1296">
        <v>31693</v>
      </c>
      <c r="B853" s="1295" t="s">
        <v>242</v>
      </c>
      <c r="C853" s="1295" t="s">
        <v>283</v>
      </c>
      <c r="D853" s="1295">
        <v>7400</v>
      </c>
      <c r="E853" s="1295" t="s">
        <v>206</v>
      </c>
      <c r="F853" s="935" t="s">
        <v>215</v>
      </c>
      <c r="G853" s="1295">
        <v>16</v>
      </c>
      <c r="H853" s="935" t="s">
        <v>408</v>
      </c>
      <c r="I853" s="935" t="s">
        <v>409</v>
      </c>
      <c r="J853" s="935">
        <v>40.316984869999999</v>
      </c>
      <c r="K853" s="935">
        <v>-122.1896581</v>
      </c>
      <c r="L853" s="935">
        <v>40.263968490000003</v>
      </c>
      <c r="M853" s="935">
        <v>-122.2235306</v>
      </c>
    </row>
    <row r="854" spans="1:13" x14ac:dyDescent="0.35">
      <c r="A854" s="1296">
        <v>31693</v>
      </c>
      <c r="B854" s="1295" t="s">
        <v>242</v>
      </c>
      <c r="C854" s="1295" t="s">
        <v>283</v>
      </c>
      <c r="D854" s="1295">
        <v>7400</v>
      </c>
      <c r="E854" s="1295" t="s">
        <v>206</v>
      </c>
      <c r="F854" s="935" t="s">
        <v>216</v>
      </c>
      <c r="G854" s="1295">
        <v>0</v>
      </c>
      <c r="H854" s="935" t="s">
        <v>409</v>
      </c>
      <c r="I854" s="935" t="s">
        <v>410</v>
      </c>
      <c r="J854" s="935">
        <v>40.263968490000003</v>
      </c>
      <c r="K854" s="935">
        <v>-122.2235306</v>
      </c>
      <c r="L854" s="935">
        <v>40.153152210000002</v>
      </c>
      <c r="M854" s="935">
        <v>-122.20237950000001</v>
      </c>
    </row>
    <row r="855" spans="1:13" x14ac:dyDescent="0.35">
      <c r="A855" s="1296">
        <v>31693</v>
      </c>
      <c r="B855" s="1295" t="s">
        <v>242</v>
      </c>
      <c r="C855" s="1295" t="s">
        <v>283</v>
      </c>
      <c r="D855" s="1295">
        <v>7400</v>
      </c>
      <c r="E855" s="1295" t="s">
        <v>206</v>
      </c>
      <c r="F855" s="935" t="s">
        <v>217</v>
      </c>
      <c r="G855" s="1295">
        <v>57</v>
      </c>
      <c r="H855" s="935" t="s">
        <v>410</v>
      </c>
      <c r="I855" s="935" t="s">
        <v>411</v>
      </c>
      <c r="J855" s="935">
        <v>40.153152210000002</v>
      </c>
      <c r="K855" s="935">
        <v>-122.20237950000001</v>
      </c>
      <c r="L855" s="935">
        <v>40.027836569999998</v>
      </c>
      <c r="M855" s="935">
        <v>-122.11920569999999</v>
      </c>
    </row>
    <row r="856" spans="1:13" x14ac:dyDescent="0.35">
      <c r="A856" s="1296">
        <v>31693</v>
      </c>
      <c r="B856" s="1295" t="s">
        <v>242</v>
      </c>
      <c r="C856" s="1295" t="s">
        <v>283</v>
      </c>
      <c r="D856" s="1295">
        <v>7400</v>
      </c>
      <c r="E856" s="1295" t="s">
        <v>206</v>
      </c>
      <c r="F856" s="935" t="s">
        <v>219</v>
      </c>
      <c r="G856" s="1295">
        <v>2</v>
      </c>
      <c r="H856" s="935" t="s">
        <v>411</v>
      </c>
      <c r="I856" s="935" t="s">
        <v>412</v>
      </c>
      <c r="J856" s="935">
        <v>40.027836569999998</v>
      </c>
      <c r="K856" s="935">
        <v>-122.11920569999999</v>
      </c>
      <c r="L856" s="935">
        <v>39.909298579999998</v>
      </c>
      <c r="M856" s="935">
        <v>-122.0918963</v>
      </c>
    </row>
    <row r="857" spans="1:13" x14ac:dyDescent="0.35">
      <c r="A857" s="1296">
        <v>31693</v>
      </c>
      <c r="B857" s="1295" t="s">
        <v>242</v>
      </c>
      <c r="C857" s="1295" t="s">
        <v>283</v>
      </c>
      <c r="D857" s="1295">
        <v>7400</v>
      </c>
      <c r="E857" s="1295" t="s">
        <v>206</v>
      </c>
      <c r="F857" s="935" t="s">
        <v>220</v>
      </c>
      <c r="G857" s="1295">
        <v>0</v>
      </c>
      <c r="H857" s="935" t="s">
        <v>412</v>
      </c>
      <c r="I857" s="935" t="s">
        <v>413</v>
      </c>
      <c r="J857" s="935">
        <v>39.909298579999998</v>
      </c>
      <c r="K857" s="935">
        <v>-122.0918963</v>
      </c>
      <c r="L857" s="935">
        <v>39.751173979999997</v>
      </c>
      <c r="M857" s="935">
        <v>-121.9963235</v>
      </c>
    </row>
    <row r="858" spans="1:13" x14ac:dyDescent="0.35">
      <c r="A858" s="1296">
        <v>31693</v>
      </c>
      <c r="B858" s="1295" t="s">
        <v>242</v>
      </c>
      <c r="C858" s="1295" t="s">
        <v>283</v>
      </c>
      <c r="D858" s="1295">
        <v>7400</v>
      </c>
      <c r="E858" s="1295" t="s">
        <v>206</v>
      </c>
      <c r="F858" s="935" t="s">
        <v>221</v>
      </c>
      <c r="G858" s="1295">
        <v>0</v>
      </c>
      <c r="H858" s="935" t="s">
        <v>413</v>
      </c>
      <c r="I858" s="935" t="s">
        <v>414</v>
      </c>
      <c r="J858" s="935">
        <v>39.751173979999997</v>
      </c>
      <c r="K858" s="935">
        <v>-121.9963235</v>
      </c>
      <c r="L858" s="935">
        <v>39.629153240000001</v>
      </c>
      <c r="M858" s="935">
        <v>-121.9925059</v>
      </c>
    </row>
    <row r="859" spans="1:13" x14ac:dyDescent="0.35">
      <c r="A859" s="1296">
        <v>31693</v>
      </c>
      <c r="B859" s="1295" t="s">
        <v>242</v>
      </c>
      <c r="C859" s="1295" t="s">
        <v>283</v>
      </c>
      <c r="D859" s="1295">
        <v>7400</v>
      </c>
      <c r="E859" s="1295" t="s">
        <v>206</v>
      </c>
      <c r="F859" s="935" t="s">
        <v>222</v>
      </c>
      <c r="G859" s="1295">
        <v>0</v>
      </c>
      <c r="H859" s="935" t="s">
        <v>414</v>
      </c>
      <c r="I859" s="935" t="s">
        <v>415</v>
      </c>
      <c r="J859" s="935">
        <v>39.629153240000001</v>
      </c>
      <c r="K859" s="935">
        <v>-121.9925059</v>
      </c>
      <c r="L859" s="935">
        <v>39.40712284</v>
      </c>
      <c r="M859" s="935">
        <v>-122.00758999999999</v>
      </c>
    </row>
    <row r="860" spans="1:13" x14ac:dyDescent="0.35">
      <c r="A860" s="1296">
        <v>31709</v>
      </c>
      <c r="B860" s="1295" t="s">
        <v>194</v>
      </c>
      <c r="C860" s="1295" t="s">
        <v>283</v>
      </c>
      <c r="D860" s="1295">
        <v>5850</v>
      </c>
      <c r="E860" s="1295" t="s">
        <v>206</v>
      </c>
      <c r="F860" s="935" t="s">
        <v>208</v>
      </c>
      <c r="G860" s="1295">
        <v>0</v>
      </c>
      <c r="H860" s="935" t="s">
        <v>402</v>
      </c>
      <c r="I860" s="935" t="s">
        <v>403</v>
      </c>
      <c r="J860" s="935">
        <v>40.611883210000002</v>
      </c>
      <c r="K860" s="935">
        <v>-122.446135</v>
      </c>
      <c r="L860" s="935">
        <v>40.592799669999998</v>
      </c>
      <c r="M860" s="935">
        <v>-122.3942059</v>
      </c>
    </row>
    <row r="861" spans="1:13" x14ac:dyDescent="0.35">
      <c r="A861" s="1296">
        <v>31709</v>
      </c>
      <c r="B861" s="1295" t="s">
        <v>194</v>
      </c>
      <c r="C861" s="1295" t="s">
        <v>283</v>
      </c>
      <c r="D861" s="1295">
        <v>5850</v>
      </c>
      <c r="E861" s="1295" t="s">
        <v>206</v>
      </c>
      <c r="F861" s="935" t="s">
        <v>209</v>
      </c>
      <c r="G861" s="1295">
        <v>112</v>
      </c>
      <c r="H861" s="935" t="s">
        <v>403</v>
      </c>
      <c r="I861" s="935" t="s">
        <v>404</v>
      </c>
      <c r="J861" s="935">
        <v>40.592799669999998</v>
      </c>
      <c r="K861" s="935">
        <v>-122.3942059</v>
      </c>
      <c r="L861" s="935">
        <v>40.585947769999997</v>
      </c>
      <c r="M861" s="935">
        <v>-122.3683525</v>
      </c>
    </row>
    <row r="862" spans="1:13" x14ac:dyDescent="0.35">
      <c r="A862" s="1296">
        <v>31709</v>
      </c>
      <c r="B862" s="1295" t="s">
        <v>194</v>
      </c>
      <c r="C862" s="1295" t="s">
        <v>283</v>
      </c>
      <c r="D862" s="1295">
        <v>5850</v>
      </c>
      <c r="E862" s="1295" t="s">
        <v>206</v>
      </c>
      <c r="F862" s="935" t="s">
        <v>211</v>
      </c>
      <c r="G862" s="1295">
        <v>92</v>
      </c>
      <c r="H862" s="935" t="s">
        <v>404</v>
      </c>
      <c r="I862" s="935" t="s">
        <v>405</v>
      </c>
      <c r="J862" s="935">
        <v>40.585947769999997</v>
      </c>
      <c r="K862" s="935">
        <v>-122.3683525</v>
      </c>
      <c r="L862" s="935">
        <v>40.472049499999997</v>
      </c>
      <c r="M862" s="935">
        <v>-122.29453460000001</v>
      </c>
    </row>
    <row r="863" spans="1:13" x14ac:dyDescent="0.35">
      <c r="A863" s="1296">
        <v>31709</v>
      </c>
      <c r="B863" s="1295" t="s">
        <v>194</v>
      </c>
      <c r="C863" s="1295" t="s">
        <v>283</v>
      </c>
      <c r="D863" s="1295">
        <v>5850</v>
      </c>
      <c r="E863" s="1295" t="s">
        <v>206</v>
      </c>
      <c r="F863" s="935" t="s">
        <v>212</v>
      </c>
      <c r="G863" s="1295">
        <v>182</v>
      </c>
      <c r="H863" s="935" t="s">
        <v>405</v>
      </c>
      <c r="I863" s="935" t="s">
        <v>406</v>
      </c>
      <c r="J863" s="935">
        <v>40.472049499999997</v>
      </c>
      <c r="K863" s="935">
        <v>-122.29453460000001</v>
      </c>
      <c r="L863" s="935">
        <v>40.417416330000002</v>
      </c>
      <c r="M863" s="935">
        <v>-122.19395729999999</v>
      </c>
    </row>
    <row r="864" spans="1:13" x14ac:dyDescent="0.35">
      <c r="A864" s="1296">
        <v>31709</v>
      </c>
      <c r="B864" s="1295" t="s">
        <v>194</v>
      </c>
      <c r="C864" s="1295" t="s">
        <v>283</v>
      </c>
      <c r="D864" s="1295">
        <v>5850</v>
      </c>
      <c r="E864" s="1295" t="s">
        <v>206</v>
      </c>
      <c r="F864" s="935" t="s">
        <v>213</v>
      </c>
      <c r="G864" s="1295">
        <v>81</v>
      </c>
      <c r="H864" s="935" t="s">
        <v>406</v>
      </c>
      <c r="I864" s="935" t="s">
        <v>407</v>
      </c>
      <c r="J864" s="935">
        <v>40.417416330000002</v>
      </c>
      <c r="K864" s="935">
        <v>-122.19395729999999</v>
      </c>
      <c r="L864" s="935">
        <v>40.355137560000003</v>
      </c>
      <c r="M864" s="935">
        <v>-122.17595660000001</v>
      </c>
    </row>
    <row r="865" spans="1:13" x14ac:dyDescent="0.35">
      <c r="A865" s="1296">
        <v>31709</v>
      </c>
      <c r="B865" s="1295" t="s">
        <v>194</v>
      </c>
      <c r="C865" s="1295" t="s">
        <v>283</v>
      </c>
      <c r="D865" s="1295">
        <v>5850</v>
      </c>
      <c r="E865" s="1295" t="s">
        <v>206</v>
      </c>
      <c r="F865" s="935" t="s">
        <v>214</v>
      </c>
      <c r="G865" s="1295">
        <v>124</v>
      </c>
      <c r="H865" s="935" t="s">
        <v>407</v>
      </c>
      <c r="I865" s="935" t="s">
        <v>408</v>
      </c>
      <c r="J865" s="935">
        <v>40.355137560000003</v>
      </c>
      <c r="K865" s="935">
        <v>-122.17595660000001</v>
      </c>
      <c r="L865" s="935">
        <v>40.316984869999999</v>
      </c>
      <c r="M865" s="935">
        <v>-122.1896581</v>
      </c>
    </row>
    <row r="866" spans="1:13" x14ac:dyDescent="0.35">
      <c r="A866" s="1296">
        <v>31709</v>
      </c>
      <c r="B866" s="1295" t="s">
        <v>194</v>
      </c>
      <c r="C866" s="1295" t="s">
        <v>283</v>
      </c>
      <c r="D866" s="1295">
        <v>5850</v>
      </c>
      <c r="E866" s="1295" t="s">
        <v>206</v>
      </c>
      <c r="F866" s="935" t="s">
        <v>215</v>
      </c>
      <c r="G866" s="1295">
        <v>96</v>
      </c>
      <c r="H866" s="935" t="s">
        <v>408</v>
      </c>
      <c r="I866" s="935" t="s">
        <v>409</v>
      </c>
      <c r="J866" s="935">
        <v>40.316984869999999</v>
      </c>
      <c r="K866" s="935">
        <v>-122.1896581</v>
      </c>
      <c r="L866" s="935">
        <v>40.263968490000003</v>
      </c>
      <c r="M866" s="935">
        <v>-122.2235306</v>
      </c>
    </row>
    <row r="867" spans="1:13" x14ac:dyDescent="0.35">
      <c r="A867" s="1296">
        <v>31709</v>
      </c>
      <c r="B867" s="1295" t="s">
        <v>194</v>
      </c>
      <c r="C867" s="1295" t="s">
        <v>283</v>
      </c>
      <c r="D867" s="1295">
        <v>5850</v>
      </c>
      <c r="E867" s="1295" t="s">
        <v>206</v>
      </c>
      <c r="F867" s="935" t="s">
        <v>216</v>
      </c>
      <c r="G867" s="1295">
        <v>11</v>
      </c>
      <c r="H867" s="935" t="s">
        <v>409</v>
      </c>
      <c r="I867" s="935" t="s">
        <v>410</v>
      </c>
      <c r="J867" s="935">
        <v>40.263968490000003</v>
      </c>
      <c r="K867" s="935">
        <v>-122.2235306</v>
      </c>
      <c r="L867" s="935">
        <v>40.153152210000002</v>
      </c>
      <c r="M867" s="935">
        <v>-122.20237950000001</v>
      </c>
    </row>
    <row r="868" spans="1:13" x14ac:dyDescent="0.35">
      <c r="A868" s="1296">
        <v>31709</v>
      </c>
      <c r="B868" s="1295" t="s">
        <v>194</v>
      </c>
      <c r="C868" s="1295" t="s">
        <v>283</v>
      </c>
      <c r="D868" s="1295">
        <v>5850</v>
      </c>
      <c r="E868" s="1295" t="s">
        <v>206</v>
      </c>
      <c r="F868" s="935" t="s">
        <v>217</v>
      </c>
      <c r="G868" s="1295">
        <v>297</v>
      </c>
      <c r="H868" s="935" t="s">
        <v>410</v>
      </c>
      <c r="I868" s="935" t="s">
        <v>411</v>
      </c>
      <c r="J868" s="935">
        <v>40.153152210000002</v>
      </c>
      <c r="K868" s="935">
        <v>-122.20237950000001</v>
      </c>
      <c r="L868" s="935">
        <v>40.027836569999998</v>
      </c>
      <c r="M868" s="935">
        <v>-122.11920569999999</v>
      </c>
    </row>
    <row r="869" spans="1:13" x14ac:dyDescent="0.35">
      <c r="A869" s="1296">
        <v>31709</v>
      </c>
      <c r="B869" s="1295" t="s">
        <v>194</v>
      </c>
      <c r="C869" s="1295" t="s">
        <v>283</v>
      </c>
      <c r="D869" s="1295">
        <v>5850</v>
      </c>
      <c r="E869" s="1295" t="s">
        <v>206</v>
      </c>
      <c r="F869" s="935" t="s">
        <v>219</v>
      </c>
      <c r="G869" s="1295">
        <v>54</v>
      </c>
      <c r="H869" s="935" t="s">
        <v>411</v>
      </c>
      <c r="I869" s="935" t="s">
        <v>412</v>
      </c>
      <c r="J869" s="935">
        <v>40.027836569999998</v>
      </c>
      <c r="K869" s="935">
        <v>-122.11920569999999</v>
      </c>
      <c r="L869" s="935">
        <v>39.909298579999998</v>
      </c>
      <c r="M869" s="935">
        <v>-122.0918963</v>
      </c>
    </row>
    <row r="870" spans="1:13" x14ac:dyDescent="0.35">
      <c r="A870" s="1296">
        <v>31709</v>
      </c>
      <c r="B870" s="1295" t="s">
        <v>194</v>
      </c>
      <c r="C870" s="1295" t="s">
        <v>283</v>
      </c>
      <c r="D870" s="1295">
        <v>5850</v>
      </c>
      <c r="E870" s="1295" t="s">
        <v>206</v>
      </c>
      <c r="F870" s="935" t="s">
        <v>220</v>
      </c>
      <c r="G870" s="1295">
        <v>23</v>
      </c>
      <c r="H870" s="935" t="s">
        <v>412</v>
      </c>
      <c r="I870" s="935" t="s">
        <v>413</v>
      </c>
      <c r="J870" s="935">
        <v>39.909298579999998</v>
      </c>
      <c r="K870" s="935">
        <v>-122.0918963</v>
      </c>
      <c r="L870" s="935">
        <v>39.751173979999997</v>
      </c>
      <c r="M870" s="935">
        <v>-121.9963235</v>
      </c>
    </row>
    <row r="871" spans="1:13" x14ac:dyDescent="0.35">
      <c r="A871" s="1296">
        <v>31709</v>
      </c>
      <c r="B871" s="1295" t="s">
        <v>194</v>
      </c>
      <c r="C871" s="1295" t="s">
        <v>283</v>
      </c>
      <c r="D871" s="1295">
        <v>5850</v>
      </c>
      <c r="E871" s="1295" t="s">
        <v>206</v>
      </c>
      <c r="F871" s="935" t="s">
        <v>221</v>
      </c>
      <c r="G871" s="1295">
        <v>2</v>
      </c>
      <c r="H871" s="935" t="s">
        <v>413</v>
      </c>
      <c r="I871" s="935" t="s">
        <v>414</v>
      </c>
      <c r="J871" s="935">
        <v>39.751173979999997</v>
      </c>
      <c r="K871" s="935">
        <v>-121.9963235</v>
      </c>
      <c r="L871" s="935">
        <v>39.629153240000001</v>
      </c>
      <c r="M871" s="935">
        <v>-121.9925059</v>
      </c>
    </row>
    <row r="872" spans="1:13" x14ac:dyDescent="0.35">
      <c r="A872" s="1296">
        <v>31709</v>
      </c>
      <c r="B872" s="1295" t="s">
        <v>194</v>
      </c>
      <c r="C872" s="1295" t="s">
        <v>283</v>
      </c>
      <c r="D872" s="1295">
        <v>5850</v>
      </c>
      <c r="E872" s="1295" t="s">
        <v>206</v>
      </c>
      <c r="F872" s="935" t="s">
        <v>222</v>
      </c>
      <c r="G872" s="1295">
        <v>0</v>
      </c>
      <c r="H872" s="935" t="s">
        <v>414</v>
      </c>
      <c r="I872" s="935" t="s">
        <v>415</v>
      </c>
      <c r="J872" s="935">
        <v>39.629153240000001</v>
      </c>
      <c r="K872" s="935">
        <v>-121.9925059</v>
      </c>
      <c r="L872" s="935">
        <v>39.40712284</v>
      </c>
      <c r="M872" s="935">
        <v>-122.00758999999999</v>
      </c>
    </row>
    <row r="873" spans="1:13" x14ac:dyDescent="0.35">
      <c r="A873" s="1296">
        <v>31721</v>
      </c>
      <c r="B873" s="1295" t="s">
        <v>242</v>
      </c>
      <c r="C873" s="1295" t="s">
        <v>283</v>
      </c>
      <c r="D873" s="1295">
        <v>5740</v>
      </c>
      <c r="E873" s="1295" t="s">
        <v>206</v>
      </c>
      <c r="F873" s="935" t="s">
        <v>208</v>
      </c>
      <c r="G873" s="1295">
        <v>13</v>
      </c>
      <c r="H873" s="935" t="s">
        <v>402</v>
      </c>
      <c r="I873" s="935" t="s">
        <v>403</v>
      </c>
      <c r="J873" s="935">
        <v>40.611883210000002</v>
      </c>
      <c r="K873" s="935">
        <v>-122.446135</v>
      </c>
      <c r="L873" s="935">
        <v>40.592799669999998</v>
      </c>
      <c r="M873" s="935">
        <v>-122.3942059</v>
      </c>
    </row>
    <row r="874" spans="1:13" x14ac:dyDescent="0.35">
      <c r="A874" s="1296">
        <v>31721</v>
      </c>
      <c r="B874" s="1295" t="s">
        <v>242</v>
      </c>
      <c r="C874" s="1295" t="s">
        <v>283</v>
      </c>
      <c r="D874" s="1295">
        <v>5740</v>
      </c>
      <c r="E874" s="1295" t="s">
        <v>206</v>
      </c>
      <c r="F874" s="935" t="s">
        <v>209</v>
      </c>
      <c r="G874" s="1295">
        <v>92</v>
      </c>
      <c r="H874" s="935" t="s">
        <v>403</v>
      </c>
      <c r="I874" s="935" t="s">
        <v>404</v>
      </c>
      <c r="J874" s="935">
        <v>40.592799669999998</v>
      </c>
      <c r="K874" s="935">
        <v>-122.3942059</v>
      </c>
      <c r="L874" s="935">
        <v>40.585947769999997</v>
      </c>
      <c r="M874" s="935">
        <v>-122.3683525</v>
      </c>
    </row>
    <row r="875" spans="1:13" x14ac:dyDescent="0.35">
      <c r="A875" s="1296">
        <v>31721</v>
      </c>
      <c r="B875" s="1295" t="s">
        <v>242</v>
      </c>
      <c r="C875" s="1295" t="s">
        <v>283</v>
      </c>
      <c r="D875" s="1295">
        <v>5740</v>
      </c>
      <c r="E875" s="1295" t="s">
        <v>206</v>
      </c>
      <c r="F875" s="935" t="s">
        <v>211</v>
      </c>
      <c r="G875" s="1295">
        <v>308</v>
      </c>
      <c r="H875" s="935" t="s">
        <v>404</v>
      </c>
      <c r="I875" s="935" t="s">
        <v>405</v>
      </c>
      <c r="J875" s="935">
        <v>40.585947769999997</v>
      </c>
      <c r="K875" s="935">
        <v>-122.3683525</v>
      </c>
      <c r="L875" s="935">
        <v>40.472049499999997</v>
      </c>
      <c r="M875" s="935">
        <v>-122.29453460000001</v>
      </c>
    </row>
    <row r="876" spans="1:13" x14ac:dyDescent="0.35">
      <c r="A876" s="1296">
        <v>31721</v>
      </c>
      <c r="B876" s="1295" t="s">
        <v>242</v>
      </c>
      <c r="C876" s="1295" t="s">
        <v>283</v>
      </c>
      <c r="D876" s="1295">
        <v>5740</v>
      </c>
      <c r="E876" s="1295" t="s">
        <v>206</v>
      </c>
      <c r="F876" s="935" t="s">
        <v>212</v>
      </c>
      <c r="G876" s="1295">
        <v>316</v>
      </c>
      <c r="H876" s="935" t="s">
        <v>405</v>
      </c>
      <c r="I876" s="935" t="s">
        <v>406</v>
      </c>
      <c r="J876" s="935">
        <v>40.472049499999997</v>
      </c>
      <c r="K876" s="935">
        <v>-122.29453460000001</v>
      </c>
      <c r="L876" s="935">
        <v>40.417416330000002</v>
      </c>
      <c r="M876" s="935">
        <v>-122.19395729999999</v>
      </c>
    </row>
    <row r="877" spans="1:13" x14ac:dyDescent="0.35">
      <c r="A877" s="1296">
        <v>31721</v>
      </c>
      <c r="B877" s="1295" t="s">
        <v>242</v>
      </c>
      <c r="C877" s="1295" t="s">
        <v>283</v>
      </c>
      <c r="D877" s="1295">
        <v>5740</v>
      </c>
      <c r="E877" s="1295" t="s">
        <v>206</v>
      </c>
      <c r="F877" s="935" t="s">
        <v>213</v>
      </c>
      <c r="G877" s="1295">
        <v>109</v>
      </c>
      <c r="H877" s="935" t="s">
        <v>406</v>
      </c>
      <c r="I877" s="935" t="s">
        <v>407</v>
      </c>
      <c r="J877" s="935">
        <v>40.417416330000002</v>
      </c>
      <c r="K877" s="935">
        <v>-122.19395729999999</v>
      </c>
      <c r="L877" s="935">
        <v>40.355137560000003</v>
      </c>
      <c r="M877" s="935">
        <v>-122.17595660000001</v>
      </c>
    </row>
    <row r="878" spans="1:13" x14ac:dyDescent="0.35">
      <c r="A878" s="1296">
        <v>31721</v>
      </c>
      <c r="B878" s="1295" t="s">
        <v>242</v>
      </c>
      <c r="C878" s="1295" t="s">
        <v>283</v>
      </c>
      <c r="D878" s="1295">
        <v>5740</v>
      </c>
      <c r="E878" s="1295" t="s">
        <v>206</v>
      </c>
      <c r="F878" s="935" t="s">
        <v>214</v>
      </c>
      <c r="G878" s="1295">
        <v>224</v>
      </c>
      <c r="H878" s="935" t="s">
        <v>407</v>
      </c>
      <c r="I878" s="935" t="s">
        <v>408</v>
      </c>
      <c r="J878" s="935">
        <v>40.355137560000003</v>
      </c>
      <c r="K878" s="935">
        <v>-122.17595660000001</v>
      </c>
      <c r="L878" s="935">
        <v>40.316984869999999</v>
      </c>
      <c r="M878" s="935">
        <v>-122.1896581</v>
      </c>
    </row>
    <row r="879" spans="1:13" x14ac:dyDescent="0.35">
      <c r="A879" s="1296">
        <v>31721</v>
      </c>
      <c r="B879" s="1295" t="s">
        <v>242</v>
      </c>
      <c r="C879" s="1295" t="s">
        <v>283</v>
      </c>
      <c r="D879" s="1295">
        <v>5740</v>
      </c>
      <c r="E879" s="1295" t="s">
        <v>206</v>
      </c>
      <c r="F879" s="935" t="s">
        <v>215</v>
      </c>
      <c r="G879" s="1295">
        <v>178</v>
      </c>
      <c r="H879" s="935" t="s">
        <v>408</v>
      </c>
      <c r="I879" s="935" t="s">
        <v>409</v>
      </c>
      <c r="J879" s="935">
        <v>40.316984869999999</v>
      </c>
      <c r="K879" s="935">
        <v>-122.1896581</v>
      </c>
      <c r="L879" s="935">
        <v>40.263968490000003</v>
      </c>
      <c r="M879" s="935">
        <v>-122.2235306</v>
      </c>
    </row>
    <row r="880" spans="1:13" x14ac:dyDescent="0.35">
      <c r="A880" s="1296">
        <v>31721</v>
      </c>
      <c r="B880" s="1295" t="s">
        <v>242</v>
      </c>
      <c r="C880" s="1295" t="s">
        <v>283</v>
      </c>
      <c r="D880" s="1295">
        <v>5740</v>
      </c>
      <c r="E880" s="1295" t="s">
        <v>206</v>
      </c>
      <c r="F880" s="935" t="s">
        <v>216</v>
      </c>
      <c r="G880" s="1295">
        <v>54</v>
      </c>
      <c r="H880" s="935" t="s">
        <v>409</v>
      </c>
      <c r="I880" s="935" t="s">
        <v>410</v>
      </c>
      <c r="J880" s="935">
        <v>40.263968490000003</v>
      </c>
      <c r="K880" s="935">
        <v>-122.2235306</v>
      </c>
      <c r="L880" s="935">
        <v>40.153152210000002</v>
      </c>
      <c r="M880" s="935">
        <v>-122.20237950000001</v>
      </c>
    </row>
    <row r="881" spans="1:13" x14ac:dyDescent="0.35">
      <c r="A881" s="1296">
        <v>31721</v>
      </c>
      <c r="B881" s="1295" t="s">
        <v>242</v>
      </c>
      <c r="C881" s="1295" t="s">
        <v>283</v>
      </c>
      <c r="D881" s="1295">
        <v>5740</v>
      </c>
      <c r="E881" s="1295" t="s">
        <v>206</v>
      </c>
      <c r="F881" s="935" t="s">
        <v>217</v>
      </c>
      <c r="G881" s="1295">
        <v>587</v>
      </c>
      <c r="H881" s="935" t="s">
        <v>410</v>
      </c>
      <c r="I881" s="935" t="s">
        <v>411</v>
      </c>
      <c r="J881" s="935">
        <v>40.153152210000002</v>
      </c>
      <c r="K881" s="935">
        <v>-122.20237950000001</v>
      </c>
      <c r="L881" s="935">
        <v>40.027836569999998</v>
      </c>
      <c r="M881" s="935">
        <v>-122.11920569999999</v>
      </c>
    </row>
    <row r="882" spans="1:13" x14ac:dyDescent="0.35">
      <c r="A882" s="1296">
        <v>31721</v>
      </c>
      <c r="B882" s="1295" t="s">
        <v>242</v>
      </c>
      <c r="C882" s="1295" t="s">
        <v>283</v>
      </c>
      <c r="D882" s="1295">
        <v>5740</v>
      </c>
      <c r="E882" s="1295" t="s">
        <v>206</v>
      </c>
      <c r="F882" s="935" t="s">
        <v>219</v>
      </c>
      <c r="G882" s="1295">
        <v>96</v>
      </c>
      <c r="H882" s="935" t="s">
        <v>411</v>
      </c>
      <c r="I882" s="935" t="s">
        <v>412</v>
      </c>
      <c r="J882" s="935">
        <v>40.027836569999998</v>
      </c>
      <c r="K882" s="935">
        <v>-122.11920569999999</v>
      </c>
      <c r="L882" s="935">
        <v>39.909298579999998</v>
      </c>
      <c r="M882" s="935">
        <v>-122.0918963</v>
      </c>
    </row>
    <row r="883" spans="1:13" x14ac:dyDescent="0.35">
      <c r="A883" s="1296">
        <v>31721</v>
      </c>
      <c r="B883" s="1295" t="s">
        <v>242</v>
      </c>
      <c r="C883" s="1295" t="s">
        <v>283</v>
      </c>
      <c r="D883" s="1295">
        <v>5740</v>
      </c>
      <c r="E883" s="1295" t="s">
        <v>206</v>
      </c>
      <c r="F883" s="935" t="s">
        <v>220</v>
      </c>
      <c r="G883" s="1295">
        <v>68</v>
      </c>
      <c r="H883" s="935" t="s">
        <v>412</v>
      </c>
      <c r="I883" s="935" t="s">
        <v>413</v>
      </c>
      <c r="J883" s="935">
        <v>39.909298579999998</v>
      </c>
      <c r="K883" s="935">
        <v>-122.0918963</v>
      </c>
      <c r="L883" s="935">
        <v>39.751173979999997</v>
      </c>
      <c r="M883" s="935">
        <v>-121.9963235</v>
      </c>
    </row>
    <row r="884" spans="1:13" x14ac:dyDescent="0.35">
      <c r="A884" s="1296">
        <v>31721</v>
      </c>
      <c r="B884" s="1295" t="s">
        <v>242</v>
      </c>
      <c r="C884" s="1295" t="s">
        <v>283</v>
      </c>
      <c r="D884" s="1295">
        <v>5740</v>
      </c>
      <c r="E884" s="1295" t="s">
        <v>206</v>
      </c>
      <c r="F884" s="935" t="s">
        <v>221</v>
      </c>
      <c r="G884" s="1295">
        <v>19</v>
      </c>
      <c r="H884" s="935" t="s">
        <v>413</v>
      </c>
      <c r="I884" s="935" t="s">
        <v>414</v>
      </c>
      <c r="J884" s="935">
        <v>39.751173979999997</v>
      </c>
      <c r="K884" s="935">
        <v>-121.9963235</v>
      </c>
      <c r="L884" s="935">
        <v>39.629153240000001</v>
      </c>
      <c r="M884" s="935">
        <v>-121.9925059</v>
      </c>
    </row>
    <row r="885" spans="1:13" x14ac:dyDescent="0.35">
      <c r="A885" s="1296">
        <v>31721</v>
      </c>
      <c r="B885" s="1295" t="s">
        <v>242</v>
      </c>
      <c r="C885" s="1295" t="s">
        <v>283</v>
      </c>
      <c r="D885" s="1295">
        <v>5740</v>
      </c>
      <c r="E885" s="1295" t="s">
        <v>206</v>
      </c>
      <c r="F885" s="935" t="s">
        <v>222</v>
      </c>
      <c r="G885" s="1295">
        <v>10</v>
      </c>
      <c r="H885" s="935" t="s">
        <v>414</v>
      </c>
      <c r="I885" s="935" t="s">
        <v>415</v>
      </c>
      <c r="J885" s="935">
        <v>39.629153240000001</v>
      </c>
      <c r="K885" s="935">
        <v>-121.9925059</v>
      </c>
      <c r="L885" s="935">
        <v>39.40712284</v>
      </c>
      <c r="M885" s="935">
        <v>-122.00758999999999</v>
      </c>
    </row>
    <row r="886" spans="1:13" x14ac:dyDescent="0.35">
      <c r="A886" s="1296">
        <v>31728</v>
      </c>
      <c r="B886" s="1295" t="s">
        <v>242</v>
      </c>
      <c r="C886" s="1295" t="s">
        <v>246</v>
      </c>
      <c r="D886" s="1295">
        <v>7020</v>
      </c>
      <c r="E886" s="1295" t="s">
        <v>206</v>
      </c>
      <c r="F886" s="935" t="s">
        <v>208</v>
      </c>
      <c r="G886" s="1295">
        <v>160</v>
      </c>
      <c r="H886" s="935" t="s">
        <v>402</v>
      </c>
      <c r="I886" s="935" t="s">
        <v>403</v>
      </c>
      <c r="J886" s="935">
        <v>40.611883210000002</v>
      </c>
      <c r="K886" s="935">
        <v>-122.446135</v>
      </c>
      <c r="L886" s="935">
        <v>40.592799669999998</v>
      </c>
      <c r="M886" s="935">
        <v>-122.3942059</v>
      </c>
    </row>
    <row r="887" spans="1:13" x14ac:dyDescent="0.35">
      <c r="A887" s="1296">
        <v>31728</v>
      </c>
      <c r="B887" s="1295" t="s">
        <v>242</v>
      </c>
      <c r="C887" s="1295" t="s">
        <v>246</v>
      </c>
      <c r="D887" s="1295">
        <v>7020</v>
      </c>
      <c r="E887" s="1295" t="s">
        <v>206</v>
      </c>
      <c r="F887" s="935" t="s">
        <v>209</v>
      </c>
      <c r="G887" s="1295">
        <v>202</v>
      </c>
      <c r="H887" s="935" t="s">
        <v>403</v>
      </c>
      <c r="I887" s="935" t="s">
        <v>404</v>
      </c>
      <c r="J887" s="935">
        <v>40.592799669999998</v>
      </c>
      <c r="K887" s="935">
        <v>-122.3942059</v>
      </c>
      <c r="L887" s="935">
        <v>40.585947769999997</v>
      </c>
      <c r="M887" s="935">
        <v>-122.3683525</v>
      </c>
    </row>
    <row r="888" spans="1:13" x14ac:dyDescent="0.35">
      <c r="A888" s="1296">
        <v>31728</v>
      </c>
      <c r="B888" s="1295" t="s">
        <v>242</v>
      </c>
      <c r="C888" s="1295" t="s">
        <v>246</v>
      </c>
      <c r="D888" s="1295">
        <v>7020</v>
      </c>
      <c r="E888" s="1295" t="s">
        <v>206</v>
      </c>
      <c r="F888" s="935" t="s">
        <v>211</v>
      </c>
      <c r="G888" s="1295">
        <v>411</v>
      </c>
      <c r="H888" s="935" t="s">
        <v>404</v>
      </c>
      <c r="I888" s="935" t="s">
        <v>405</v>
      </c>
      <c r="J888" s="935">
        <v>40.585947769999997</v>
      </c>
      <c r="K888" s="935">
        <v>-122.3683525</v>
      </c>
      <c r="L888" s="935">
        <v>40.472049499999997</v>
      </c>
      <c r="M888" s="935">
        <v>-122.29453460000001</v>
      </c>
    </row>
    <row r="889" spans="1:13" x14ac:dyDescent="0.35">
      <c r="A889" s="1296">
        <v>31728</v>
      </c>
      <c r="B889" s="1295" t="s">
        <v>242</v>
      </c>
      <c r="C889" s="1295" t="s">
        <v>246</v>
      </c>
      <c r="D889" s="1295">
        <v>7020</v>
      </c>
      <c r="E889" s="1295" t="s">
        <v>206</v>
      </c>
      <c r="F889" s="935" t="s">
        <v>212</v>
      </c>
      <c r="G889" s="1295">
        <v>399</v>
      </c>
      <c r="H889" s="935" t="s">
        <v>405</v>
      </c>
      <c r="I889" s="935" t="s">
        <v>406</v>
      </c>
      <c r="J889" s="935">
        <v>40.472049499999997</v>
      </c>
      <c r="K889" s="935">
        <v>-122.29453460000001</v>
      </c>
      <c r="L889" s="935">
        <v>40.417416330000002</v>
      </c>
      <c r="M889" s="935">
        <v>-122.19395729999999</v>
      </c>
    </row>
    <row r="890" spans="1:13" x14ac:dyDescent="0.35">
      <c r="A890" s="1296">
        <v>31728</v>
      </c>
      <c r="B890" s="1295" t="s">
        <v>242</v>
      </c>
      <c r="C890" s="1295" t="s">
        <v>246</v>
      </c>
      <c r="D890" s="1295">
        <v>7020</v>
      </c>
      <c r="E890" s="1295" t="s">
        <v>206</v>
      </c>
      <c r="F890" s="935" t="s">
        <v>213</v>
      </c>
      <c r="G890" s="1295">
        <v>112</v>
      </c>
      <c r="H890" s="935" t="s">
        <v>406</v>
      </c>
      <c r="I890" s="935" t="s">
        <v>407</v>
      </c>
      <c r="J890" s="935">
        <v>40.417416330000002</v>
      </c>
      <c r="K890" s="935">
        <v>-122.19395729999999</v>
      </c>
      <c r="L890" s="935">
        <v>40.355137560000003</v>
      </c>
      <c r="M890" s="935">
        <v>-122.17595660000001</v>
      </c>
    </row>
    <row r="891" spans="1:13" x14ac:dyDescent="0.35">
      <c r="A891" s="1296">
        <v>31728</v>
      </c>
      <c r="B891" s="1295" t="s">
        <v>242</v>
      </c>
      <c r="C891" s="1295" t="s">
        <v>246</v>
      </c>
      <c r="D891" s="1295">
        <v>7020</v>
      </c>
      <c r="E891" s="1295" t="s">
        <v>206</v>
      </c>
      <c r="F891" s="935" t="s">
        <v>214</v>
      </c>
      <c r="G891" s="1295">
        <v>281</v>
      </c>
      <c r="H891" s="935" t="s">
        <v>407</v>
      </c>
      <c r="I891" s="935" t="s">
        <v>408</v>
      </c>
      <c r="J891" s="935">
        <v>40.355137560000003</v>
      </c>
      <c r="K891" s="935">
        <v>-122.17595660000001</v>
      </c>
      <c r="L891" s="935">
        <v>40.316984869999999</v>
      </c>
      <c r="M891" s="935">
        <v>-122.1896581</v>
      </c>
    </row>
    <row r="892" spans="1:13" x14ac:dyDescent="0.35">
      <c r="A892" s="1296">
        <v>31728</v>
      </c>
      <c r="B892" s="1295" t="s">
        <v>242</v>
      </c>
      <c r="C892" s="1295" t="s">
        <v>246</v>
      </c>
      <c r="D892" s="1295">
        <v>7020</v>
      </c>
      <c r="E892" s="1295" t="s">
        <v>206</v>
      </c>
      <c r="F892" s="935" t="s">
        <v>215</v>
      </c>
      <c r="G892" s="1295">
        <v>202</v>
      </c>
      <c r="H892" s="935" t="s">
        <v>408</v>
      </c>
      <c r="I892" s="935" t="s">
        <v>409</v>
      </c>
      <c r="J892" s="935">
        <v>40.316984869999999</v>
      </c>
      <c r="K892" s="935">
        <v>-122.1896581</v>
      </c>
      <c r="L892" s="935">
        <v>40.263968490000003</v>
      </c>
      <c r="M892" s="935">
        <v>-122.2235306</v>
      </c>
    </row>
    <row r="893" spans="1:13" x14ac:dyDescent="0.35">
      <c r="A893" s="1296">
        <v>31728</v>
      </c>
      <c r="B893" s="1295" t="s">
        <v>242</v>
      </c>
      <c r="C893" s="1295" t="s">
        <v>246</v>
      </c>
      <c r="D893" s="1295">
        <v>7020</v>
      </c>
      <c r="E893" s="1295" t="s">
        <v>206</v>
      </c>
      <c r="F893" s="935" t="s">
        <v>216</v>
      </c>
      <c r="G893" s="1295">
        <v>65</v>
      </c>
      <c r="H893" s="935" t="s">
        <v>409</v>
      </c>
      <c r="I893" s="935" t="s">
        <v>410</v>
      </c>
      <c r="J893" s="935">
        <v>40.263968490000003</v>
      </c>
      <c r="K893" s="935">
        <v>-122.2235306</v>
      </c>
      <c r="L893" s="935">
        <v>40.153152210000002</v>
      </c>
      <c r="M893" s="935">
        <v>-122.20237950000001</v>
      </c>
    </row>
    <row r="894" spans="1:13" x14ac:dyDescent="0.35">
      <c r="A894" s="1296">
        <v>31728</v>
      </c>
      <c r="B894" s="1295" t="s">
        <v>242</v>
      </c>
      <c r="C894" s="1295" t="s">
        <v>246</v>
      </c>
      <c r="D894" s="1295">
        <v>7020</v>
      </c>
      <c r="E894" s="1295" t="s">
        <v>206</v>
      </c>
      <c r="F894" s="935" t="s">
        <v>217</v>
      </c>
      <c r="G894" s="1295">
        <v>716</v>
      </c>
      <c r="H894" s="935" t="s">
        <v>410</v>
      </c>
      <c r="I894" s="935" t="s">
        <v>411</v>
      </c>
      <c r="J894" s="935">
        <v>40.153152210000002</v>
      </c>
      <c r="K894" s="935">
        <v>-122.20237950000001</v>
      </c>
      <c r="L894" s="935">
        <v>40.027836569999998</v>
      </c>
      <c r="M894" s="935">
        <v>-122.11920569999999</v>
      </c>
    </row>
    <row r="895" spans="1:13" x14ac:dyDescent="0.35">
      <c r="A895" s="1296">
        <v>31728</v>
      </c>
      <c r="B895" s="1295" t="s">
        <v>242</v>
      </c>
      <c r="C895" s="1295" t="s">
        <v>246</v>
      </c>
      <c r="D895" s="1295">
        <v>7020</v>
      </c>
      <c r="E895" s="1295" t="s">
        <v>206</v>
      </c>
      <c r="F895" s="935" t="s">
        <v>219</v>
      </c>
      <c r="G895" s="1295">
        <v>135</v>
      </c>
      <c r="H895" s="935" t="s">
        <v>411</v>
      </c>
      <c r="I895" s="935" t="s">
        <v>412</v>
      </c>
      <c r="J895" s="935">
        <v>40.027836569999998</v>
      </c>
      <c r="K895" s="935">
        <v>-122.11920569999999</v>
      </c>
      <c r="L895" s="935">
        <v>39.909298579999998</v>
      </c>
      <c r="M895" s="935">
        <v>-122.0918963</v>
      </c>
    </row>
    <row r="896" spans="1:13" x14ac:dyDescent="0.35">
      <c r="A896" s="1296">
        <v>31728</v>
      </c>
      <c r="B896" s="1295" t="s">
        <v>242</v>
      </c>
      <c r="C896" s="1295" t="s">
        <v>246</v>
      </c>
      <c r="D896" s="1295">
        <v>7020</v>
      </c>
      <c r="E896" s="1295" t="s">
        <v>206</v>
      </c>
      <c r="F896" s="935" t="s">
        <v>220</v>
      </c>
      <c r="G896" s="1295">
        <v>81</v>
      </c>
      <c r="H896" s="935" t="s">
        <v>412</v>
      </c>
      <c r="I896" s="935" t="s">
        <v>413</v>
      </c>
      <c r="J896" s="935">
        <v>39.909298579999998</v>
      </c>
      <c r="K896" s="935">
        <v>-122.0918963</v>
      </c>
      <c r="L896" s="935">
        <v>39.751173979999997</v>
      </c>
      <c r="M896" s="935">
        <v>-121.9963235</v>
      </c>
    </row>
    <row r="897" spans="1:13" x14ac:dyDescent="0.35">
      <c r="A897" s="1296">
        <v>31728</v>
      </c>
      <c r="B897" s="1295" t="s">
        <v>242</v>
      </c>
      <c r="C897" s="1295" t="s">
        <v>246</v>
      </c>
      <c r="D897" s="1295">
        <v>7020</v>
      </c>
      <c r="E897" s="1295" t="s">
        <v>206</v>
      </c>
      <c r="F897" s="935" t="s">
        <v>221</v>
      </c>
      <c r="G897" s="1295">
        <v>29</v>
      </c>
      <c r="H897" s="935" t="s">
        <v>413</v>
      </c>
      <c r="I897" s="935" t="s">
        <v>414</v>
      </c>
      <c r="J897" s="935">
        <v>39.751173979999997</v>
      </c>
      <c r="K897" s="935">
        <v>-121.9963235</v>
      </c>
      <c r="L897" s="935">
        <v>39.629153240000001</v>
      </c>
      <c r="M897" s="935">
        <v>-121.9925059</v>
      </c>
    </row>
    <row r="898" spans="1:13" x14ac:dyDescent="0.35">
      <c r="A898" s="1296">
        <v>31728</v>
      </c>
      <c r="B898" s="1295" t="s">
        <v>242</v>
      </c>
      <c r="C898" s="1295" t="s">
        <v>246</v>
      </c>
      <c r="D898" s="1295">
        <v>7020</v>
      </c>
      <c r="E898" s="1295" t="s">
        <v>206</v>
      </c>
      <c r="F898" s="935" t="s">
        <v>222</v>
      </c>
      <c r="G898" s="1295">
        <v>13</v>
      </c>
      <c r="H898" s="935" t="s">
        <v>414</v>
      </c>
      <c r="I898" s="935" t="s">
        <v>415</v>
      </c>
      <c r="J898" s="935">
        <v>39.629153240000001</v>
      </c>
      <c r="K898" s="935">
        <v>-121.9925059</v>
      </c>
      <c r="L898" s="935">
        <v>39.40712284</v>
      </c>
      <c r="M898" s="935">
        <v>-122.00758999999999</v>
      </c>
    </row>
    <row r="899" spans="1:13" x14ac:dyDescent="0.35">
      <c r="A899" s="1296">
        <v>31750</v>
      </c>
      <c r="B899" s="1295" t="s">
        <v>242</v>
      </c>
      <c r="C899" s="1295" t="s">
        <v>246</v>
      </c>
      <c r="D899" s="1295">
        <v>6580</v>
      </c>
      <c r="E899" s="1295" t="s">
        <v>201</v>
      </c>
      <c r="F899" s="935" t="s">
        <v>208</v>
      </c>
      <c r="G899" s="1295">
        <v>109</v>
      </c>
      <c r="H899" s="935" t="s">
        <v>402</v>
      </c>
      <c r="I899" s="935" t="s">
        <v>403</v>
      </c>
      <c r="J899" s="935">
        <v>40.611883210000002</v>
      </c>
      <c r="K899" s="935">
        <v>-122.446135</v>
      </c>
      <c r="L899" s="935">
        <v>40.592799669999998</v>
      </c>
      <c r="M899" s="935">
        <v>-122.3942059</v>
      </c>
    </row>
    <row r="900" spans="1:13" x14ac:dyDescent="0.35">
      <c r="A900" s="1296">
        <v>31750</v>
      </c>
      <c r="B900" s="1295" t="s">
        <v>242</v>
      </c>
      <c r="C900" s="1295" t="s">
        <v>246</v>
      </c>
      <c r="D900" s="1295">
        <v>6580</v>
      </c>
      <c r="E900" s="1295" t="s">
        <v>201</v>
      </c>
      <c r="F900" s="935" t="s">
        <v>209</v>
      </c>
      <c r="G900" s="1295">
        <v>204</v>
      </c>
      <c r="H900" s="935" t="s">
        <v>403</v>
      </c>
      <c r="I900" s="935" t="s">
        <v>404</v>
      </c>
      <c r="J900" s="935">
        <v>40.592799669999998</v>
      </c>
      <c r="K900" s="935">
        <v>-122.3942059</v>
      </c>
      <c r="L900" s="935">
        <v>40.585947769999997</v>
      </c>
      <c r="M900" s="935">
        <v>-122.3683525</v>
      </c>
    </row>
    <row r="901" spans="1:13" x14ac:dyDescent="0.35">
      <c r="A901" s="1296">
        <v>31750</v>
      </c>
      <c r="B901" s="1295" t="s">
        <v>242</v>
      </c>
      <c r="C901" s="1295" t="s">
        <v>246</v>
      </c>
      <c r="D901" s="1295">
        <v>6580</v>
      </c>
      <c r="E901" s="1295" t="s">
        <v>201</v>
      </c>
      <c r="F901" s="935" t="s">
        <v>211</v>
      </c>
      <c r="G901" s="1295">
        <v>343</v>
      </c>
      <c r="H901" s="935" t="s">
        <v>404</v>
      </c>
      <c r="I901" s="935" t="s">
        <v>405</v>
      </c>
      <c r="J901" s="935">
        <v>40.585947769999997</v>
      </c>
      <c r="K901" s="935">
        <v>-122.3683525</v>
      </c>
      <c r="L901" s="935">
        <v>40.472049499999997</v>
      </c>
      <c r="M901" s="935">
        <v>-122.29453460000001</v>
      </c>
    </row>
    <row r="902" spans="1:13" x14ac:dyDescent="0.35">
      <c r="A902" s="1296">
        <v>31750</v>
      </c>
      <c r="B902" s="1295" t="s">
        <v>242</v>
      </c>
      <c r="C902" s="1295" t="s">
        <v>246</v>
      </c>
      <c r="D902" s="1295">
        <v>6580</v>
      </c>
      <c r="E902" s="1295" t="s">
        <v>201</v>
      </c>
      <c r="F902" s="935" t="s">
        <v>212</v>
      </c>
      <c r="G902" s="1295">
        <v>258</v>
      </c>
      <c r="H902" s="935" t="s">
        <v>405</v>
      </c>
      <c r="I902" s="935" t="s">
        <v>406</v>
      </c>
      <c r="J902" s="935">
        <v>40.472049499999997</v>
      </c>
      <c r="K902" s="935">
        <v>-122.29453460000001</v>
      </c>
      <c r="L902" s="935">
        <v>40.417416330000002</v>
      </c>
      <c r="M902" s="935">
        <v>-122.19395729999999</v>
      </c>
    </row>
    <row r="903" spans="1:13" x14ac:dyDescent="0.35">
      <c r="A903" s="1296">
        <v>31750</v>
      </c>
      <c r="B903" s="1295" t="s">
        <v>242</v>
      </c>
      <c r="C903" s="1295" t="s">
        <v>246</v>
      </c>
      <c r="D903" s="1295">
        <v>6580</v>
      </c>
      <c r="E903" s="1295" t="s">
        <v>201</v>
      </c>
      <c r="F903" s="935" t="s">
        <v>213</v>
      </c>
      <c r="G903" s="1295">
        <v>94</v>
      </c>
      <c r="H903" s="935" t="s">
        <v>406</v>
      </c>
      <c r="I903" s="935" t="s">
        <v>407</v>
      </c>
      <c r="J903" s="935">
        <v>40.417416330000002</v>
      </c>
      <c r="K903" s="935">
        <v>-122.19395729999999</v>
      </c>
      <c r="L903" s="935">
        <v>40.355137560000003</v>
      </c>
      <c r="M903" s="935">
        <v>-122.17595660000001</v>
      </c>
    </row>
    <row r="904" spans="1:13" x14ac:dyDescent="0.35">
      <c r="A904" s="1296">
        <v>31750</v>
      </c>
      <c r="B904" s="1295" t="s">
        <v>242</v>
      </c>
      <c r="C904" s="1295" t="s">
        <v>246</v>
      </c>
      <c r="D904" s="1295">
        <v>6580</v>
      </c>
      <c r="E904" s="1295" t="s">
        <v>201</v>
      </c>
      <c r="F904" s="935" t="s">
        <v>214</v>
      </c>
      <c r="G904" s="1295">
        <v>162</v>
      </c>
      <c r="H904" s="935" t="s">
        <v>407</v>
      </c>
      <c r="I904" s="935" t="s">
        <v>408</v>
      </c>
      <c r="J904" s="935">
        <v>40.355137560000003</v>
      </c>
      <c r="K904" s="935">
        <v>-122.17595660000001</v>
      </c>
      <c r="L904" s="935">
        <v>40.316984869999999</v>
      </c>
      <c r="M904" s="935">
        <v>-122.1896581</v>
      </c>
    </row>
    <row r="905" spans="1:13" x14ac:dyDescent="0.35">
      <c r="A905" s="1296">
        <v>31750</v>
      </c>
      <c r="B905" s="1295" t="s">
        <v>242</v>
      </c>
      <c r="C905" s="1295" t="s">
        <v>246</v>
      </c>
      <c r="D905" s="1295">
        <v>6580</v>
      </c>
      <c r="E905" s="1295" t="s">
        <v>201</v>
      </c>
      <c r="F905" s="935" t="s">
        <v>215</v>
      </c>
      <c r="G905" s="1295">
        <v>126</v>
      </c>
      <c r="H905" s="935" t="s">
        <v>408</v>
      </c>
      <c r="I905" s="935" t="s">
        <v>409</v>
      </c>
      <c r="J905" s="935">
        <v>40.316984869999999</v>
      </c>
      <c r="K905" s="935">
        <v>-122.1896581</v>
      </c>
      <c r="L905" s="935">
        <v>40.263968490000003</v>
      </c>
      <c r="M905" s="935">
        <v>-122.2235306</v>
      </c>
    </row>
    <row r="906" spans="1:13" x14ac:dyDescent="0.35">
      <c r="A906" s="1296">
        <v>31750</v>
      </c>
      <c r="B906" s="1295" t="s">
        <v>242</v>
      </c>
      <c r="C906" s="1295" t="s">
        <v>246</v>
      </c>
      <c r="D906" s="1295">
        <v>6580</v>
      </c>
      <c r="E906" s="1295" t="s">
        <v>201</v>
      </c>
      <c r="F906" s="935" t="s">
        <v>216</v>
      </c>
      <c r="G906" s="1295">
        <v>28</v>
      </c>
      <c r="H906" s="935" t="s">
        <v>409</v>
      </c>
      <c r="I906" s="935" t="s">
        <v>410</v>
      </c>
      <c r="J906" s="935">
        <v>40.263968490000003</v>
      </c>
      <c r="K906" s="935">
        <v>-122.2235306</v>
      </c>
      <c r="L906" s="935">
        <v>40.153152210000002</v>
      </c>
      <c r="M906" s="935">
        <v>-122.20237950000001</v>
      </c>
    </row>
    <row r="907" spans="1:13" x14ac:dyDescent="0.35">
      <c r="A907" s="1296">
        <v>31750</v>
      </c>
      <c r="B907" s="1295" t="s">
        <v>242</v>
      </c>
      <c r="C907" s="1295" t="s">
        <v>246</v>
      </c>
      <c r="D907" s="1295">
        <v>6580</v>
      </c>
      <c r="E907" s="1295" t="s">
        <v>201</v>
      </c>
      <c r="F907" s="935" t="s">
        <v>217</v>
      </c>
      <c r="G907" s="1295">
        <v>442</v>
      </c>
      <c r="H907" s="935" t="s">
        <v>410</v>
      </c>
      <c r="I907" s="935" t="s">
        <v>411</v>
      </c>
      <c r="J907" s="935">
        <v>40.153152210000002</v>
      </c>
      <c r="K907" s="935">
        <v>-122.20237950000001</v>
      </c>
      <c r="L907" s="935">
        <v>40.027836569999998</v>
      </c>
      <c r="M907" s="935">
        <v>-122.11920569999999</v>
      </c>
    </row>
    <row r="908" spans="1:13" x14ac:dyDescent="0.35">
      <c r="A908" s="1296">
        <v>31750</v>
      </c>
      <c r="B908" s="1295" t="s">
        <v>242</v>
      </c>
      <c r="C908" s="1295" t="s">
        <v>246</v>
      </c>
      <c r="D908" s="1295">
        <v>6580</v>
      </c>
      <c r="E908" s="1295" t="s">
        <v>201</v>
      </c>
      <c r="F908" s="935" t="s">
        <v>219</v>
      </c>
      <c r="G908" s="1295">
        <v>100</v>
      </c>
      <c r="H908" s="935" t="s">
        <v>411</v>
      </c>
      <c r="I908" s="935" t="s">
        <v>412</v>
      </c>
      <c r="J908" s="935">
        <v>40.027836569999998</v>
      </c>
      <c r="K908" s="935">
        <v>-122.11920569999999</v>
      </c>
      <c r="L908" s="935">
        <v>39.909298579999998</v>
      </c>
      <c r="M908" s="935">
        <v>-122.0918963</v>
      </c>
    </row>
    <row r="909" spans="1:13" x14ac:dyDescent="0.35">
      <c r="A909" s="1296">
        <v>31750</v>
      </c>
      <c r="B909" s="1295" t="s">
        <v>242</v>
      </c>
      <c r="C909" s="1295" t="s">
        <v>246</v>
      </c>
      <c r="D909" s="1295">
        <v>6580</v>
      </c>
      <c r="E909" s="1295" t="s">
        <v>201</v>
      </c>
      <c r="F909" s="935" t="s">
        <v>220</v>
      </c>
      <c r="G909" s="1295">
        <v>119</v>
      </c>
      <c r="H909" s="935" t="s">
        <v>412</v>
      </c>
      <c r="I909" s="935" t="s">
        <v>413</v>
      </c>
      <c r="J909" s="935">
        <v>39.909298579999998</v>
      </c>
      <c r="K909" s="935">
        <v>-122.0918963</v>
      </c>
      <c r="L909" s="935">
        <v>39.751173979999997</v>
      </c>
      <c r="M909" s="935">
        <v>-121.9963235</v>
      </c>
    </row>
    <row r="910" spans="1:13" x14ac:dyDescent="0.35">
      <c r="A910" s="1296">
        <v>31750</v>
      </c>
      <c r="B910" s="1295" t="s">
        <v>242</v>
      </c>
      <c r="C910" s="1295" t="s">
        <v>246</v>
      </c>
      <c r="D910" s="1295">
        <v>6580</v>
      </c>
      <c r="E910" s="1295" t="s">
        <v>201</v>
      </c>
      <c r="F910" s="935" t="s">
        <v>221</v>
      </c>
      <c r="G910" s="1295">
        <v>61</v>
      </c>
      <c r="H910" s="935" t="s">
        <v>413</v>
      </c>
      <c r="I910" s="935" t="s">
        <v>414</v>
      </c>
      <c r="J910" s="935">
        <v>39.751173979999997</v>
      </c>
      <c r="K910" s="935">
        <v>-121.9963235</v>
      </c>
      <c r="L910" s="935">
        <v>39.629153240000001</v>
      </c>
      <c r="M910" s="935">
        <v>-121.9925059</v>
      </c>
    </row>
    <row r="911" spans="1:13" ht="15" thickBot="1" x14ac:dyDescent="0.4">
      <c r="A911" s="1309">
        <v>31750</v>
      </c>
      <c r="B911" s="1313" t="s">
        <v>242</v>
      </c>
      <c r="C911" s="1313" t="s">
        <v>246</v>
      </c>
      <c r="D911" s="1313">
        <v>6580</v>
      </c>
      <c r="E911" s="1313" t="s">
        <v>201</v>
      </c>
      <c r="F911" s="1312" t="s">
        <v>222</v>
      </c>
      <c r="G911" s="1313">
        <v>23</v>
      </c>
      <c r="H911" s="1312" t="s">
        <v>414</v>
      </c>
      <c r="I911" s="1312" t="s">
        <v>415</v>
      </c>
      <c r="J911" s="1312">
        <v>39.629153240000001</v>
      </c>
      <c r="K911" s="1312">
        <v>-121.9925059</v>
      </c>
      <c r="L911" s="1312">
        <v>39.40712284</v>
      </c>
      <c r="M911" s="1312">
        <v>-122.00758999999999</v>
      </c>
    </row>
    <row r="912" spans="1:13" ht="15" thickTop="1" x14ac:dyDescent="0.35">
      <c r="A912" s="1296">
        <v>31819</v>
      </c>
      <c r="B912" s="1295" t="s">
        <v>242</v>
      </c>
      <c r="C912" s="1295" t="s">
        <v>246</v>
      </c>
      <c r="D912" s="1295">
        <v>3920</v>
      </c>
      <c r="E912" s="1295" t="s">
        <v>201</v>
      </c>
      <c r="F912" s="935" t="s">
        <v>208</v>
      </c>
      <c r="G912" s="1295">
        <v>4</v>
      </c>
      <c r="H912" s="935" t="s">
        <v>402</v>
      </c>
      <c r="I912" s="935" t="s">
        <v>403</v>
      </c>
      <c r="J912" s="935">
        <v>40.611883210000002</v>
      </c>
      <c r="K912" s="935">
        <v>-122.446135</v>
      </c>
      <c r="L912" s="935">
        <v>40.592799669999998</v>
      </c>
      <c r="M912" s="935">
        <v>-122.3942059</v>
      </c>
    </row>
    <row r="913" spans="1:13" x14ac:dyDescent="0.35">
      <c r="A913" s="1296">
        <v>31819</v>
      </c>
      <c r="B913" s="1295" t="s">
        <v>242</v>
      </c>
      <c r="C913" s="1295" t="s">
        <v>246</v>
      </c>
      <c r="D913" s="1295">
        <v>3920</v>
      </c>
      <c r="E913" s="1295" t="s">
        <v>201</v>
      </c>
      <c r="F913" s="935" t="s">
        <v>209</v>
      </c>
      <c r="G913" s="1295">
        <v>4</v>
      </c>
      <c r="H913" s="935" t="s">
        <v>403</v>
      </c>
      <c r="I913" s="935" t="s">
        <v>404</v>
      </c>
      <c r="J913" s="935">
        <v>40.592799669999998</v>
      </c>
      <c r="K913" s="935">
        <v>-122.3942059</v>
      </c>
      <c r="L913" s="935">
        <v>40.585947769999997</v>
      </c>
      <c r="M913" s="935">
        <v>-122.3683525</v>
      </c>
    </row>
    <row r="914" spans="1:13" x14ac:dyDescent="0.35">
      <c r="A914" s="1296">
        <v>31819</v>
      </c>
      <c r="B914" s="1295" t="s">
        <v>242</v>
      </c>
      <c r="C914" s="1295" t="s">
        <v>246</v>
      </c>
      <c r="D914" s="1295">
        <v>3920</v>
      </c>
      <c r="E914" s="1295" t="s">
        <v>201</v>
      </c>
      <c r="F914" s="935" t="s">
        <v>211</v>
      </c>
      <c r="G914" s="1295">
        <v>1</v>
      </c>
      <c r="H914" s="935" t="s">
        <v>404</v>
      </c>
      <c r="I914" s="935" t="s">
        <v>405</v>
      </c>
      <c r="J914" s="935">
        <v>40.585947769999997</v>
      </c>
      <c r="K914" s="935">
        <v>-122.3683525</v>
      </c>
      <c r="L914" s="935">
        <v>40.472049499999997</v>
      </c>
      <c r="M914" s="935">
        <v>-122.29453460000001</v>
      </c>
    </row>
    <row r="915" spans="1:13" x14ac:dyDescent="0.35">
      <c r="A915" s="1296">
        <v>31819</v>
      </c>
      <c r="B915" s="1295" t="s">
        <v>242</v>
      </c>
      <c r="C915" s="1295" t="s">
        <v>246</v>
      </c>
      <c r="D915" s="1295">
        <v>3920</v>
      </c>
      <c r="E915" s="1295" t="s">
        <v>201</v>
      </c>
      <c r="F915" s="935" t="s">
        <v>212</v>
      </c>
      <c r="G915" s="1295">
        <v>3</v>
      </c>
      <c r="H915" s="935" t="s">
        <v>405</v>
      </c>
      <c r="I915" s="935" t="s">
        <v>406</v>
      </c>
      <c r="J915" s="935">
        <v>40.472049499999997</v>
      </c>
      <c r="K915" s="935">
        <v>-122.29453460000001</v>
      </c>
      <c r="L915" s="935">
        <v>40.417416330000002</v>
      </c>
      <c r="M915" s="935">
        <v>-122.19395729999999</v>
      </c>
    </row>
    <row r="916" spans="1:13" x14ac:dyDescent="0.35">
      <c r="A916" s="1296">
        <v>31819</v>
      </c>
      <c r="B916" s="1295" t="s">
        <v>242</v>
      </c>
      <c r="C916" s="1295" t="s">
        <v>246</v>
      </c>
      <c r="D916" s="1295">
        <v>3920</v>
      </c>
      <c r="E916" s="1295" t="s">
        <v>201</v>
      </c>
      <c r="F916" s="935" t="s">
        <v>213</v>
      </c>
      <c r="G916" s="1295">
        <v>0</v>
      </c>
      <c r="H916" s="935" t="s">
        <v>406</v>
      </c>
      <c r="I916" s="935" t="s">
        <v>407</v>
      </c>
      <c r="J916" s="935">
        <v>40.417416330000002</v>
      </c>
      <c r="K916" s="935">
        <v>-122.19395729999999</v>
      </c>
      <c r="L916" s="935">
        <v>40.355137560000003</v>
      </c>
      <c r="M916" s="935">
        <v>-122.17595660000001</v>
      </c>
    </row>
    <row r="917" spans="1:13" x14ac:dyDescent="0.35">
      <c r="A917" s="1296">
        <v>31819</v>
      </c>
      <c r="B917" s="1295" t="s">
        <v>242</v>
      </c>
      <c r="C917" s="1295" t="s">
        <v>246</v>
      </c>
      <c r="D917" s="1295">
        <v>3920</v>
      </c>
      <c r="E917" s="1295" t="s">
        <v>201</v>
      </c>
      <c r="F917" s="935" t="s">
        <v>214</v>
      </c>
      <c r="G917" s="1295">
        <v>2</v>
      </c>
      <c r="H917" s="935" t="s">
        <v>407</v>
      </c>
      <c r="I917" s="935" t="s">
        <v>408</v>
      </c>
      <c r="J917" s="935">
        <v>40.355137560000003</v>
      </c>
      <c r="K917" s="935">
        <v>-122.17595660000001</v>
      </c>
      <c r="L917" s="935">
        <v>40.316984869999999</v>
      </c>
      <c r="M917" s="935">
        <v>-122.1896581</v>
      </c>
    </row>
    <row r="918" spans="1:13" x14ac:dyDescent="0.35">
      <c r="A918" s="1296">
        <v>31819</v>
      </c>
      <c r="B918" s="1295" t="s">
        <v>242</v>
      </c>
      <c r="C918" s="1295" t="s">
        <v>246</v>
      </c>
      <c r="D918" s="1295">
        <v>3920</v>
      </c>
      <c r="E918" s="1295" t="s">
        <v>201</v>
      </c>
      <c r="F918" s="935" t="s">
        <v>215</v>
      </c>
      <c r="G918" s="1295">
        <v>2</v>
      </c>
      <c r="H918" s="935" t="s">
        <v>408</v>
      </c>
      <c r="I918" s="935" t="s">
        <v>409</v>
      </c>
      <c r="J918" s="935">
        <v>40.316984869999999</v>
      </c>
      <c r="K918" s="935">
        <v>-122.1896581</v>
      </c>
      <c r="L918" s="935">
        <v>40.263968490000003</v>
      </c>
      <c r="M918" s="935">
        <v>-122.2235306</v>
      </c>
    </row>
    <row r="919" spans="1:13" x14ac:dyDescent="0.35">
      <c r="A919" s="1296">
        <v>31819</v>
      </c>
      <c r="B919" s="1295" t="s">
        <v>242</v>
      </c>
      <c r="C919" s="1295" t="s">
        <v>246</v>
      </c>
      <c r="D919" s="1295">
        <v>3920</v>
      </c>
      <c r="E919" s="1295" t="s">
        <v>201</v>
      </c>
      <c r="F919" s="935" t="s">
        <v>216</v>
      </c>
      <c r="G919" s="1295">
        <v>3</v>
      </c>
      <c r="H919" s="935" t="s">
        <v>409</v>
      </c>
      <c r="I919" s="935" t="s">
        <v>410</v>
      </c>
      <c r="J919" s="935">
        <v>40.263968490000003</v>
      </c>
      <c r="K919" s="935">
        <v>-122.2235306</v>
      </c>
      <c r="L919" s="935">
        <v>40.153152210000002</v>
      </c>
      <c r="M919" s="935">
        <v>-122.20237950000001</v>
      </c>
    </row>
    <row r="920" spans="1:13" x14ac:dyDescent="0.35">
      <c r="A920" s="1296">
        <v>31819</v>
      </c>
      <c r="B920" s="1295" t="s">
        <v>242</v>
      </c>
      <c r="C920" s="1295" t="s">
        <v>246</v>
      </c>
      <c r="D920" s="1295">
        <v>3920</v>
      </c>
      <c r="E920" s="1295" t="s">
        <v>201</v>
      </c>
      <c r="F920" s="935" t="s">
        <v>217</v>
      </c>
      <c r="G920" s="1295">
        <v>1</v>
      </c>
      <c r="H920" s="935" t="s">
        <v>410</v>
      </c>
      <c r="I920" s="935" t="s">
        <v>411</v>
      </c>
      <c r="J920" s="935">
        <v>40.153152210000002</v>
      </c>
      <c r="K920" s="935">
        <v>-122.20237950000001</v>
      </c>
      <c r="L920" s="935">
        <v>40.027836569999998</v>
      </c>
      <c r="M920" s="935">
        <v>-122.11920569999999</v>
      </c>
    </row>
    <row r="921" spans="1:13" x14ac:dyDescent="0.35">
      <c r="A921" s="1296">
        <v>31819</v>
      </c>
      <c r="B921" s="1295" t="s">
        <v>242</v>
      </c>
      <c r="C921" s="1295" t="s">
        <v>246</v>
      </c>
      <c r="D921" s="1295">
        <v>3920</v>
      </c>
      <c r="E921" s="1295" t="s">
        <v>201</v>
      </c>
      <c r="F921" s="935" t="s">
        <v>219</v>
      </c>
      <c r="G921" s="1295">
        <v>5</v>
      </c>
      <c r="H921" s="935" t="s">
        <v>411</v>
      </c>
      <c r="I921" s="935" t="s">
        <v>412</v>
      </c>
      <c r="J921" s="935">
        <v>40.027836569999998</v>
      </c>
      <c r="K921" s="935">
        <v>-122.11920569999999</v>
      </c>
      <c r="L921" s="935">
        <v>39.909298579999998</v>
      </c>
      <c r="M921" s="935">
        <v>-122.0918963</v>
      </c>
    </row>
    <row r="922" spans="1:13" x14ac:dyDescent="0.35">
      <c r="A922" s="1296">
        <v>31819</v>
      </c>
      <c r="B922" s="1295" t="s">
        <v>242</v>
      </c>
      <c r="C922" s="1295" t="s">
        <v>246</v>
      </c>
      <c r="D922" s="1295">
        <v>3920</v>
      </c>
      <c r="E922" s="1295" t="s">
        <v>201</v>
      </c>
      <c r="F922" s="935" t="s">
        <v>220</v>
      </c>
      <c r="G922" s="1295">
        <v>-99999</v>
      </c>
      <c r="H922" s="935" t="s">
        <v>412</v>
      </c>
      <c r="I922" s="935" t="s">
        <v>413</v>
      </c>
      <c r="J922" s="935">
        <v>39.909298579999998</v>
      </c>
      <c r="K922" s="935">
        <v>-122.0918963</v>
      </c>
      <c r="L922" s="935">
        <v>39.751173979999997</v>
      </c>
      <c r="M922" s="935">
        <v>-121.9963235</v>
      </c>
    </row>
    <row r="923" spans="1:13" x14ac:dyDescent="0.35">
      <c r="A923" s="1296">
        <v>31819</v>
      </c>
      <c r="B923" s="1295" t="s">
        <v>242</v>
      </c>
      <c r="C923" s="1295" t="s">
        <v>246</v>
      </c>
      <c r="D923" s="1295">
        <v>3920</v>
      </c>
      <c r="E923" s="1295" t="s">
        <v>201</v>
      </c>
      <c r="F923" s="935" t="s">
        <v>221</v>
      </c>
      <c r="G923" s="1295">
        <v>-99999</v>
      </c>
      <c r="H923" s="935" t="s">
        <v>413</v>
      </c>
      <c r="I923" s="935" t="s">
        <v>414</v>
      </c>
      <c r="J923" s="935">
        <v>39.751173979999997</v>
      </c>
      <c r="K923" s="935">
        <v>-121.9963235</v>
      </c>
      <c r="L923" s="935">
        <v>39.629153240000001</v>
      </c>
      <c r="M923" s="935">
        <v>-121.9925059</v>
      </c>
    </row>
    <row r="924" spans="1:13" x14ac:dyDescent="0.35">
      <c r="A924" s="1296">
        <v>31819</v>
      </c>
      <c r="B924" s="1295" t="s">
        <v>242</v>
      </c>
      <c r="C924" s="1295" t="s">
        <v>246</v>
      </c>
      <c r="D924" s="1295">
        <v>3920</v>
      </c>
      <c r="E924" s="1295" t="s">
        <v>201</v>
      </c>
      <c r="F924" s="935" t="s">
        <v>222</v>
      </c>
      <c r="G924" s="1295">
        <v>-99999</v>
      </c>
      <c r="H924" s="935" t="s">
        <v>414</v>
      </c>
      <c r="I924" s="935" t="s">
        <v>415</v>
      </c>
      <c r="J924" s="935">
        <v>39.629153240000001</v>
      </c>
      <c r="K924" s="935">
        <v>-121.9925059</v>
      </c>
      <c r="L924" s="935">
        <v>39.40712284</v>
      </c>
      <c r="M924" s="935">
        <v>-122.00758999999999</v>
      </c>
    </row>
    <row r="925" spans="1:13" x14ac:dyDescent="0.35">
      <c r="A925" s="1296">
        <v>31895</v>
      </c>
      <c r="B925" s="1295" t="s">
        <v>194</v>
      </c>
      <c r="C925" s="1295" t="s">
        <v>246</v>
      </c>
      <c r="D925" s="1295">
        <v>10500</v>
      </c>
      <c r="E925" s="1295" t="s">
        <v>200</v>
      </c>
      <c r="F925" s="935" t="s">
        <v>208</v>
      </c>
      <c r="G925" s="1295">
        <v>0</v>
      </c>
      <c r="H925" s="935" t="s">
        <v>402</v>
      </c>
      <c r="I925" s="935" t="s">
        <v>403</v>
      </c>
      <c r="J925" s="935">
        <v>40.611883210000002</v>
      </c>
      <c r="K925" s="935">
        <v>-122.446135</v>
      </c>
      <c r="L925" s="935">
        <v>40.592799669999998</v>
      </c>
      <c r="M925" s="935">
        <v>-122.3942059</v>
      </c>
    </row>
    <row r="926" spans="1:13" x14ac:dyDescent="0.35">
      <c r="A926" s="1296">
        <v>31895</v>
      </c>
      <c r="B926" s="1295" t="s">
        <v>194</v>
      </c>
      <c r="C926" s="1295" t="s">
        <v>246</v>
      </c>
      <c r="D926" s="1295">
        <v>10500</v>
      </c>
      <c r="E926" s="1295" t="s">
        <v>200</v>
      </c>
      <c r="F926" s="935" t="s">
        <v>209</v>
      </c>
      <c r="G926" s="1295">
        <v>1</v>
      </c>
      <c r="H926" s="935" t="s">
        <v>403</v>
      </c>
      <c r="I926" s="935" t="s">
        <v>404</v>
      </c>
      <c r="J926" s="935">
        <v>40.592799669999998</v>
      </c>
      <c r="K926" s="935">
        <v>-122.3942059</v>
      </c>
      <c r="L926" s="935">
        <v>40.585947769999997</v>
      </c>
      <c r="M926" s="935">
        <v>-122.3683525</v>
      </c>
    </row>
    <row r="927" spans="1:13" x14ac:dyDescent="0.35">
      <c r="A927" s="1296">
        <v>31895</v>
      </c>
      <c r="B927" s="1295" t="s">
        <v>194</v>
      </c>
      <c r="C927" s="1295" t="s">
        <v>246</v>
      </c>
      <c r="D927" s="1295">
        <v>10500</v>
      </c>
      <c r="E927" s="1295" t="s">
        <v>200</v>
      </c>
      <c r="F927" s="935" t="s">
        <v>211</v>
      </c>
      <c r="G927" s="1295">
        <v>4</v>
      </c>
      <c r="H927" s="935" t="s">
        <v>404</v>
      </c>
      <c r="I927" s="935" t="s">
        <v>405</v>
      </c>
      <c r="J927" s="935">
        <v>40.585947769999997</v>
      </c>
      <c r="K927" s="935">
        <v>-122.3683525</v>
      </c>
      <c r="L927" s="935">
        <v>40.472049499999997</v>
      </c>
      <c r="M927" s="935">
        <v>-122.29453460000001</v>
      </c>
    </row>
    <row r="928" spans="1:13" x14ac:dyDescent="0.35">
      <c r="A928" s="1296">
        <v>31895</v>
      </c>
      <c r="B928" s="1295" t="s">
        <v>194</v>
      </c>
      <c r="C928" s="1295" t="s">
        <v>246</v>
      </c>
      <c r="D928" s="1295">
        <v>10500</v>
      </c>
      <c r="E928" s="1295" t="s">
        <v>200</v>
      </c>
      <c r="F928" s="935" t="s">
        <v>212</v>
      </c>
      <c r="G928" s="1295">
        <v>1</v>
      </c>
      <c r="H928" s="935" t="s">
        <v>405</v>
      </c>
      <c r="I928" s="935" t="s">
        <v>406</v>
      </c>
      <c r="J928" s="935">
        <v>40.472049499999997</v>
      </c>
      <c r="K928" s="935">
        <v>-122.29453460000001</v>
      </c>
      <c r="L928" s="935">
        <v>40.417416330000002</v>
      </c>
      <c r="M928" s="935">
        <v>-122.19395729999999</v>
      </c>
    </row>
    <row r="929" spans="1:13" x14ac:dyDescent="0.35">
      <c r="A929" s="1296">
        <v>31895</v>
      </c>
      <c r="B929" s="1295" t="s">
        <v>194</v>
      </c>
      <c r="C929" s="1295" t="s">
        <v>246</v>
      </c>
      <c r="D929" s="1295">
        <v>10500</v>
      </c>
      <c r="E929" s="1295" t="s">
        <v>200</v>
      </c>
      <c r="F929" s="935" t="s">
        <v>213</v>
      </c>
      <c r="G929" s="1295">
        <v>0</v>
      </c>
      <c r="H929" s="935" t="s">
        <v>406</v>
      </c>
      <c r="I929" s="935" t="s">
        <v>407</v>
      </c>
      <c r="J929" s="935">
        <v>40.417416330000002</v>
      </c>
      <c r="K929" s="935">
        <v>-122.19395729999999</v>
      </c>
      <c r="L929" s="935">
        <v>40.355137560000003</v>
      </c>
      <c r="M929" s="935">
        <v>-122.17595660000001</v>
      </c>
    </row>
    <row r="930" spans="1:13" x14ac:dyDescent="0.35">
      <c r="A930" s="1296">
        <v>31895</v>
      </c>
      <c r="B930" s="1295" t="s">
        <v>194</v>
      </c>
      <c r="C930" s="1295" t="s">
        <v>246</v>
      </c>
      <c r="D930" s="1295">
        <v>10500</v>
      </c>
      <c r="E930" s="1295" t="s">
        <v>200</v>
      </c>
      <c r="F930" s="935" t="s">
        <v>214</v>
      </c>
      <c r="G930" s="1295">
        <v>0</v>
      </c>
      <c r="H930" s="935" t="s">
        <v>407</v>
      </c>
      <c r="I930" s="935" t="s">
        <v>408</v>
      </c>
      <c r="J930" s="935">
        <v>40.355137560000003</v>
      </c>
      <c r="K930" s="935">
        <v>-122.17595660000001</v>
      </c>
      <c r="L930" s="935">
        <v>40.316984869999999</v>
      </c>
      <c r="M930" s="935">
        <v>-122.1896581</v>
      </c>
    </row>
    <row r="931" spans="1:13" x14ac:dyDescent="0.35">
      <c r="A931" s="1296">
        <v>31895</v>
      </c>
      <c r="B931" s="1295" t="s">
        <v>194</v>
      </c>
      <c r="C931" s="1295" t="s">
        <v>246</v>
      </c>
      <c r="D931" s="1295">
        <v>10500</v>
      </c>
      <c r="E931" s="1295" t="s">
        <v>200</v>
      </c>
      <c r="F931" s="935" t="s">
        <v>215</v>
      </c>
      <c r="G931" s="1295">
        <v>0</v>
      </c>
      <c r="H931" s="935" t="s">
        <v>408</v>
      </c>
      <c r="I931" s="935" t="s">
        <v>409</v>
      </c>
      <c r="J931" s="935">
        <v>40.316984869999999</v>
      </c>
      <c r="K931" s="935">
        <v>-122.1896581</v>
      </c>
      <c r="L931" s="935">
        <v>40.263968490000003</v>
      </c>
      <c r="M931" s="935">
        <v>-122.2235306</v>
      </c>
    </row>
    <row r="932" spans="1:13" x14ac:dyDescent="0.35">
      <c r="A932" s="1296">
        <v>31895</v>
      </c>
      <c r="B932" s="1295" t="s">
        <v>194</v>
      </c>
      <c r="C932" s="1295" t="s">
        <v>246</v>
      </c>
      <c r="D932" s="1295">
        <v>10500</v>
      </c>
      <c r="E932" s="1295" t="s">
        <v>200</v>
      </c>
      <c r="F932" s="935" t="s">
        <v>216</v>
      </c>
      <c r="G932" s="1295">
        <v>0</v>
      </c>
      <c r="H932" s="935" t="s">
        <v>409</v>
      </c>
      <c r="I932" s="935" t="s">
        <v>410</v>
      </c>
      <c r="J932" s="935">
        <v>40.263968490000003</v>
      </c>
      <c r="K932" s="935">
        <v>-122.2235306</v>
      </c>
      <c r="L932" s="935">
        <v>40.153152210000002</v>
      </c>
      <c r="M932" s="935">
        <v>-122.20237950000001</v>
      </c>
    </row>
    <row r="933" spans="1:13" x14ac:dyDescent="0.35">
      <c r="A933" s="1296">
        <v>31895</v>
      </c>
      <c r="B933" s="1295" t="s">
        <v>194</v>
      </c>
      <c r="C933" s="1295" t="s">
        <v>246</v>
      </c>
      <c r="D933" s="1295">
        <v>10500</v>
      </c>
      <c r="E933" s="1295" t="s">
        <v>200</v>
      </c>
      <c r="F933" s="935" t="s">
        <v>217</v>
      </c>
      <c r="G933" s="1295">
        <v>0</v>
      </c>
      <c r="H933" s="935" t="s">
        <v>410</v>
      </c>
      <c r="I933" s="935" t="s">
        <v>411</v>
      </c>
      <c r="J933" s="935">
        <v>40.153152210000002</v>
      </c>
      <c r="K933" s="935">
        <v>-122.20237950000001</v>
      </c>
      <c r="L933" s="935">
        <v>40.027836569999998</v>
      </c>
      <c r="M933" s="935">
        <v>-122.11920569999999</v>
      </c>
    </row>
    <row r="934" spans="1:13" x14ac:dyDescent="0.35">
      <c r="A934" s="1296">
        <v>31895</v>
      </c>
      <c r="B934" s="1295" t="s">
        <v>194</v>
      </c>
      <c r="C934" s="1295" t="s">
        <v>246</v>
      </c>
      <c r="D934" s="1295">
        <v>10500</v>
      </c>
      <c r="E934" s="1295" t="s">
        <v>200</v>
      </c>
      <c r="F934" s="935" t="s">
        <v>219</v>
      </c>
      <c r="G934" s="1295">
        <v>0</v>
      </c>
      <c r="H934" s="935" t="s">
        <v>411</v>
      </c>
      <c r="I934" s="935" t="s">
        <v>412</v>
      </c>
      <c r="J934" s="935">
        <v>40.027836569999998</v>
      </c>
      <c r="K934" s="935">
        <v>-122.11920569999999</v>
      </c>
      <c r="L934" s="935">
        <v>39.909298579999998</v>
      </c>
      <c r="M934" s="935">
        <v>-122.0918963</v>
      </c>
    </row>
    <row r="935" spans="1:13" x14ac:dyDescent="0.35">
      <c r="A935" s="1296">
        <v>31895</v>
      </c>
      <c r="B935" s="1295" t="s">
        <v>194</v>
      </c>
      <c r="C935" s="1295" t="s">
        <v>246</v>
      </c>
      <c r="D935" s="1295">
        <v>10500</v>
      </c>
      <c r="E935" s="1295" t="s">
        <v>200</v>
      </c>
      <c r="F935" s="935" t="s">
        <v>220</v>
      </c>
      <c r="G935" s="1295">
        <v>-99999</v>
      </c>
      <c r="H935" s="935" t="s">
        <v>412</v>
      </c>
      <c r="I935" s="935" t="s">
        <v>413</v>
      </c>
      <c r="J935" s="935">
        <v>39.909298579999998</v>
      </c>
      <c r="K935" s="935">
        <v>-122.0918963</v>
      </c>
      <c r="L935" s="935">
        <v>39.751173979999997</v>
      </c>
      <c r="M935" s="935">
        <v>-121.9963235</v>
      </c>
    </row>
    <row r="936" spans="1:13" x14ac:dyDescent="0.35">
      <c r="A936" s="1296">
        <v>31895</v>
      </c>
      <c r="B936" s="1295" t="s">
        <v>194</v>
      </c>
      <c r="C936" s="1295" t="s">
        <v>246</v>
      </c>
      <c r="D936" s="1295">
        <v>10500</v>
      </c>
      <c r="E936" s="1295" t="s">
        <v>200</v>
      </c>
      <c r="F936" s="935" t="s">
        <v>221</v>
      </c>
      <c r="G936" s="1295">
        <v>-99999</v>
      </c>
      <c r="H936" s="935" t="s">
        <v>413</v>
      </c>
      <c r="I936" s="935" t="s">
        <v>414</v>
      </c>
      <c r="J936" s="935">
        <v>39.751173979999997</v>
      </c>
      <c r="K936" s="935">
        <v>-121.9963235</v>
      </c>
      <c r="L936" s="935">
        <v>39.629153240000001</v>
      </c>
      <c r="M936" s="935">
        <v>-121.9925059</v>
      </c>
    </row>
    <row r="937" spans="1:13" x14ac:dyDescent="0.35">
      <c r="A937" s="1296">
        <v>31895</v>
      </c>
      <c r="B937" s="1295" t="s">
        <v>194</v>
      </c>
      <c r="C937" s="1295" t="s">
        <v>246</v>
      </c>
      <c r="D937" s="1295">
        <v>10500</v>
      </c>
      <c r="E937" s="1295" t="s">
        <v>200</v>
      </c>
      <c r="F937" s="935" t="s">
        <v>222</v>
      </c>
      <c r="G937" s="1295">
        <v>-99999</v>
      </c>
      <c r="H937" s="935" t="s">
        <v>414</v>
      </c>
      <c r="I937" s="935" t="s">
        <v>415</v>
      </c>
      <c r="J937" s="935">
        <v>39.629153240000001</v>
      </c>
      <c r="K937" s="935">
        <v>-121.9925059</v>
      </c>
      <c r="L937" s="935">
        <v>39.40712284</v>
      </c>
      <c r="M937" s="935">
        <v>-122.00758999999999</v>
      </c>
    </row>
    <row r="938" spans="1:13" x14ac:dyDescent="0.35">
      <c r="A938" s="1296">
        <v>31916</v>
      </c>
      <c r="B938" s="1295" t="s">
        <v>194</v>
      </c>
      <c r="C938" s="1295" t="s">
        <v>260</v>
      </c>
      <c r="D938" s="1295">
        <v>9690</v>
      </c>
      <c r="E938" s="1295" t="s">
        <v>200</v>
      </c>
      <c r="F938" s="935" t="s">
        <v>208</v>
      </c>
      <c r="G938" s="1295">
        <v>0</v>
      </c>
      <c r="H938" s="935" t="s">
        <v>402</v>
      </c>
      <c r="I938" s="935" t="s">
        <v>403</v>
      </c>
      <c r="J938" s="935">
        <v>40.611883210000002</v>
      </c>
      <c r="K938" s="935">
        <v>-122.446135</v>
      </c>
      <c r="L938" s="935">
        <v>40.592799669999998</v>
      </c>
      <c r="M938" s="935">
        <v>-122.3942059</v>
      </c>
    </row>
    <row r="939" spans="1:13" x14ac:dyDescent="0.35">
      <c r="A939" s="1296">
        <v>31916</v>
      </c>
      <c r="B939" s="1295" t="s">
        <v>194</v>
      </c>
      <c r="C939" s="1295" t="s">
        <v>260</v>
      </c>
      <c r="D939" s="1295">
        <v>9690</v>
      </c>
      <c r="E939" s="1295" t="s">
        <v>200</v>
      </c>
      <c r="F939" s="935" t="s">
        <v>209</v>
      </c>
      <c r="G939" s="1295">
        <v>1</v>
      </c>
      <c r="H939" s="935" t="s">
        <v>403</v>
      </c>
      <c r="I939" s="935" t="s">
        <v>404</v>
      </c>
      <c r="J939" s="935">
        <v>40.592799669999998</v>
      </c>
      <c r="K939" s="935">
        <v>-122.3942059</v>
      </c>
      <c r="L939" s="935">
        <v>40.585947769999997</v>
      </c>
      <c r="M939" s="935">
        <v>-122.3683525</v>
      </c>
    </row>
    <row r="940" spans="1:13" x14ac:dyDescent="0.35">
      <c r="A940" s="1296">
        <v>31916</v>
      </c>
      <c r="B940" s="1295" t="s">
        <v>194</v>
      </c>
      <c r="C940" s="1295" t="s">
        <v>260</v>
      </c>
      <c r="D940" s="1295">
        <v>9690</v>
      </c>
      <c r="E940" s="1295" t="s">
        <v>200</v>
      </c>
      <c r="F940" s="935" t="s">
        <v>211</v>
      </c>
      <c r="G940" s="1295">
        <v>0</v>
      </c>
      <c r="H940" s="935" t="s">
        <v>404</v>
      </c>
      <c r="I940" s="935" t="s">
        <v>405</v>
      </c>
      <c r="J940" s="935">
        <v>40.585947769999997</v>
      </c>
      <c r="K940" s="935">
        <v>-122.3683525</v>
      </c>
      <c r="L940" s="935">
        <v>40.472049499999997</v>
      </c>
      <c r="M940" s="935">
        <v>-122.29453460000001</v>
      </c>
    </row>
    <row r="941" spans="1:13" x14ac:dyDescent="0.35">
      <c r="A941" s="1296">
        <v>31916</v>
      </c>
      <c r="B941" s="1295" t="s">
        <v>194</v>
      </c>
      <c r="C941" s="1295" t="s">
        <v>260</v>
      </c>
      <c r="D941" s="1295">
        <v>9690</v>
      </c>
      <c r="E941" s="1295" t="s">
        <v>200</v>
      </c>
      <c r="F941" s="935" t="s">
        <v>212</v>
      </c>
      <c r="G941" s="1295">
        <v>0</v>
      </c>
      <c r="H941" s="935" t="s">
        <v>405</v>
      </c>
      <c r="I941" s="935" t="s">
        <v>406</v>
      </c>
      <c r="J941" s="935">
        <v>40.472049499999997</v>
      </c>
      <c r="K941" s="935">
        <v>-122.29453460000001</v>
      </c>
      <c r="L941" s="935">
        <v>40.417416330000002</v>
      </c>
      <c r="M941" s="935">
        <v>-122.19395729999999</v>
      </c>
    </row>
    <row r="942" spans="1:13" x14ac:dyDescent="0.35">
      <c r="A942" s="1296">
        <v>31916</v>
      </c>
      <c r="B942" s="1295" t="s">
        <v>194</v>
      </c>
      <c r="C942" s="1295" t="s">
        <v>260</v>
      </c>
      <c r="D942" s="1295">
        <v>9690</v>
      </c>
      <c r="E942" s="1295" t="s">
        <v>200</v>
      </c>
      <c r="F942" s="935" t="s">
        <v>213</v>
      </c>
      <c r="G942" s="1295">
        <v>5</v>
      </c>
      <c r="H942" s="935" t="s">
        <v>406</v>
      </c>
      <c r="I942" s="935" t="s">
        <v>407</v>
      </c>
      <c r="J942" s="935">
        <v>40.417416330000002</v>
      </c>
      <c r="K942" s="935">
        <v>-122.19395729999999</v>
      </c>
      <c r="L942" s="935">
        <v>40.355137560000003</v>
      </c>
      <c r="M942" s="935">
        <v>-122.17595660000001</v>
      </c>
    </row>
    <row r="943" spans="1:13" x14ac:dyDescent="0.35">
      <c r="A943" s="1296">
        <v>31916</v>
      </c>
      <c r="B943" s="1295" t="s">
        <v>194</v>
      </c>
      <c r="C943" s="1295" t="s">
        <v>260</v>
      </c>
      <c r="D943" s="1295">
        <v>9690</v>
      </c>
      <c r="E943" s="1295" t="s">
        <v>200</v>
      </c>
      <c r="F943" s="935" t="s">
        <v>214</v>
      </c>
      <c r="G943" s="1295">
        <v>5</v>
      </c>
      <c r="H943" s="935" t="s">
        <v>407</v>
      </c>
      <c r="I943" s="935" t="s">
        <v>408</v>
      </c>
      <c r="J943" s="935">
        <v>40.355137560000003</v>
      </c>
      <c r="K943" s="935">
        <v>-122.17595660000001</v>
      </c>
      <c r="L943" s="935">
        <v>40.316984869999999</v>
      </c>
      <c r="M943" s="935">
        <v>-122.1896581</v>
      </c>
    </row>
    <row r="944" spans="1:13" x14ac:dyDescent="0.35">
      <c r="A944" s="1296">
        <v>31916</v>
      </c>
      <c r="B944" s="1295" t="s">
        <v>194</v>
      </c>
      <c r="C944" s="1295" t="s">
        <v>260</v>
      </c>
      <c r="D944" s="1295">
        <v>9690</v>
      </c>
      <c r="E944" s="1295" t="s">
        <v>200</v>
      </c>
      <c r="F944" s="935" t="s">
        <v>215</v>
      </c>
      <c r="G944" s="1295">
        <v>9</v>
      </c>
      <c r="H944" s="935" t="s">
        <v>408</v>
      </c>
      <c r="I944" s="935" t="s">
        <v>409</v>
      </c>
      <c r="J944" s="935">
        <v>40.316984869999999</v>
      </c>
      <c r="K944" s="935">
        <v>-122.1896581</v>
      </c>
      <c r="L944" s="935">
        <v>40.263968490000003</v>
      </c>
      <c r="M944" s="935">
        <v>-122.2235306</v>
      </c>
    </row>
    <row r="945" spans="1:13" x14ac:dyDescent="0.35">
      <c r="A945" s="1296">
        <v>31916</v>
      </c>
      <c r="B945" s="1295" t="s">
        <v>194</v>
      </c>
      <c r="C945" s="1295" t="s">
        <v>260</v>
      </c>
      <c r="D945" s="1295">
        <v>9690</v>
      </c>
      <c r="E945" s="1295" t="s">
        <v>200</v>
      </c>
      <c r="F945" s="935" t="s">
        <v>216</v>
      </c>
      <c r="G945" s="1295">
        <v>1</v>
      </c>
      <c r="H945" s="935" t="s">
        <v>409</v>
      </c>
      <c r="I945" s="935" t="s">
        <v>410</v>
      </c>
      <c r="J945" s="935">
        <v>40.263968490000003</v>
      </c>
      <c r="K945" s="935">
        <v>-122.2235306</v>
      </c>
      <c r="L945" s="935">
        <v>40.153152210000002</v>
      </c>
      <c r="M945" s="935">
        <v>-122.20237950000001</v>
      </c>
    </row>
    <row r="946" spans="1:13" x14ac:dyDescent="0.35">
      <c r="A946" s="1296">
        <v>31916</v>
      </c>
      <c r="B946" s="1295" t="s">
        <v>194</v>
      </c>
      <c r="C946" s="1295" t="s">
        <v>260</v>
      </c>
      <c r="D946" s="1295">
        <v>9690</v>
      </c>
      <c r="E946" s="1295" t="s">
        <v>200</v>
      </c>
      <c r="F946" s="935" t="s">
        <v>217</v>
      </c>
      <c r="G946" s="1295">
        <v>1</v>
      </c>
      <c r="H946" s="935" t="s">
        <v>410</v>
      </c>
      <c r="I946" s="935" t="s">
        <v>411</v>
      </c>
      <c r="J946" s="935">
        <v>40.153152210000002</v>
      </c>
      <c r="K946" s="935">
        <v>-122.20237950000001</v>
      </c>
      <c r="L946" s="935">
        <v>40.027836569999998</v>
      </c>
      <c r="M946" s="935">
        <v>-122.11920569999999</v>
      </c>
    </row>
    <row r="947" spans="1:13" x14ac:dyDescent="0.35">
      <c r="A947" s="1296">
        <v>31916</v>
      </c>
      <c r="B947" s="1295" t="s">
        <v>194</v>
      </c>
      <c r="C947" s="1295" t="s">
        <v>260</v>
      </c>
      <c r="D947" s="1295">
        <v>9690</v>
      </c>
      <c r="E947" s="1295" t="s">
        <v>200</v>
      </c>
      <c r="F947" s="935" t="s">
        <v>219</v>
      </c>
      <c r="G947" s="1295">
        <v>-99999</v>
      </c>
      <c r="H947" s="935" t="s">
        <v>411</v>
      </c>
      <c r="I947" s="935" t="s">
        <v>412</v>
      </c>
      <c r="J947" s="935">
        <v>40.027836569999998</v>
      </c>
      <c r="K947" s="935">
        <v>-122.11920569999999</v>
      </c>
      <c r="L947" s="935">
        <v>39.909298579999998</v>
      </c>
      <c r="M947" s="935">
        <v>-122.0918963</v>
      </c>
    </row>
    <row r="948" spans="1:13" x14ac:dyDescent="0.35">
      <c r="A948" s="1296">
        <v>31916</v>
      </c>
      <c r="B948" s="1295" t="s">
        <v>194</v>
      </c>
      <c r="C948" s="1295" t="s">
        <v>260</v>
      </c>
      <c r="D948" s="1295">
        <v>9690</v>
      </c>
      <c r="E948" s="1295" t="s">
        <v>200</v>
      </c>
      <c r="F948" s="935" t="s">
        <v>220</v>
      </c>
      <c r="G948" s="1295">
        <v>-99999</v>
      </c>
      <c r="H948" s="935" t="s">
        <v>412</v>
      </c>
      <c r="I948" s="935" t="s">
        <v>413</v>
      </c>
      <c r="J948" s="935">
        <v>39.909298579999998</v>
      </c>
      <c r="K948" s="935">
        <v>-122.0918963</v>
      </c>
      <c r="L948" s="935">
        <v>39.751173979999997</v>
      </c>
      <c r="M948" s="935">
        <v>-121.9963235</v>
      </c>
    </row>
    <row r="949" spans="1:13" x14ac:dyDescent="0.35">
      <c r="A949" s="1296">
        <v>31916</v>
      </c>
      <c r="B949" s="1295" t="s">
        <v>194</v>
      </c>
      <c r="C949" s="1295" t="s">
        <v>260</v>
      </c>
      <c r="D949" s="1295">
        <v>9690</v>
      </c>
      <c r="E949" s="1295" t="s">
        <v>200</v>
      </c>
      <c r="F949" s="935" t="s">
        <v>221</v>
      </c>
      <c r="G949" s="1295">
        <v>-99999</v>
      </c>
      <c r="H949" s="935" t="s">
        <v>413</v>
      </c>
      <c r="I949" s="935" t="s">
        <v>414</v>
      </c>
      <c r="J949" s="935">
        <v>39.751173979999997</v>
      </c>
      <c r="K949" s="935">
        <v>-121.9963235</v>
      </c>
      <c r="L949" s="935">
        <v>39.629153240000001</v>
      </c>
      <c r="M949" s="935">
        <v>-121.9925059</v>
      </c>
    </row>
    <row r="950" spans="1:13" x14ac:dyDescent="0.35">
      <c r="A950" s="1296">
        <v>31916</v>
      </c>
      <c r="B950" s="1295" t="s">
        <v>194</v>
      </c>
      <c r="C950" s="1295" t="s">
        <v>260</v>
      </c>
      <c r="D950" s="1295">
        <v>9690</v>
      </c>
      <c r="E950" s="1295" t="s">
        <v>200</v>
      </c>
      <c r="F950" s="935" t="s">
        <v>222</v>
      </c>
      <c r="G950" s="1295">
        <v>-99999</v>
      </c>
      <c r="H950" s="935" t="s">
        <v>414</v>
      </c>
      <c r="I950" s="935" t="s">
        <v>415</v>
      </c>
      <c r="J950" s="935">
        <v>39.629153240000001</v>
      </c>
      <c r="K950" s="935">
        <v>-121.9925059</v>
      </c>
      <c r="L950" s="935">
        <v>39.40712284</v>
      </c>
      <c r="M950" s="935">
        <v>-122.00758999999999</v>
      </c>
    </row>
    <row r="951" spans="1:13" x14ac:dyDescent="0.35">
      <c r="A951" s="1296">
        <v>31923</v>
      </c>
      <c r="B951" s="1295" t="s">
        <v>194</v>
      </c>
      <c r="C951" s="1295" t="s">
        <v>283</v>
      </c>
      <c r="D951" s="1295">
        <v>9010</v>
      </c>
      <c r="E951" s="1295" t="s">
        <v>200</v>
      </c>
      <c r="F951" s="935" t="s">
        <v>208</v>
      </c>
      <c r="G951" s="1295">
        <v>0</v>
      </c>
      <c r="H951" s="935" t="s">
        <v>402</v>
      </c>
      <c r="I951" s="935" t="s">
        <v>403</v>
      </c>
      <c r="J951" s="935">
        <v>40.611883210000002</v>
      </c>
      <c r="K951" s="935">
        <v>-122.446135</v>
      </c>
      <c r="L951" s="935">
        <v>40.592799669999998</v>
      </c>
      <c r="M951" s="935">
        <v>-122.3942059</v>
      </c>
    </row>
    <row r="952" spans="1:13" x14ac:dyDescent="0.35">
      <c r="A952" s="1296">
        <v>31923</v>
      </c>
      <c r="B952" s="1295" t="s">
        <v>194</v>
      </c>
      <c r="C952" s="1295" t="s">
        <v>283</v>
      </c>
      <c r="D952" s="1295">
        <v>9010</v>
      </c>
      <c r="E952" s="1295" t="s">
        <v>200</v>
      </c>
      <c r="F952" s="935" t="s">
        <v>209</v>
      </c>
      <c r="G952" s="1295">
        <v>3</v>
      </c>
      <c r="H952" s="935" t="s">
        <v>403</v>
      </c>
      <c r="I952" s="935" t="s">
        <v>404</v>
      </c>
      <c r="J952" s="935">
        <v>40.592799669999998</v>
      </c>
      <c r="K952" s="935">
        <v>-122.3942059</v>
      </c>
      <c r="L952" s="935">
        <v>40.585947769999997</v>
      </c>
      <c r="M952" s="935">
        <v>-122.3683525</v>
      </c>
    </row>
    <row r="953" spans="1:13" x14ac:dyDescent="0.35">
      <c r="A953" s="1296">
        <v>31923</v>
      </c>
      <c r="B953" s="1295" t="s">
        <v>194</v>
      </c>
      <c r="C953" s="1295" t="s">
        <v>283</v>
      </c>
      <c r="D953" s="1295">
        <v>9010</v>
      </c>
      <c r="E953" s="1295" t="s">
        <v>200</v>
      </c>
      <c r="F953" s="935" t="s">
        <v>211</v>
      </c>
      <c r="G953" s="1295">
        <v>6</v>
      </c>
      <c r="H953" s="935" t="s">
        <v>404</v>
      </c>
      <c r="I953" s="935" t="s">
        <v>405</v>
      </c>
      <c r="J953" s="935">
        <v>40.585947769999997</v>
      </c>
      <c r="K953" s="935">
        <v>-122.3683525</v>
      </c>
      <c r="L953" s="935">
        <v>40.472049499999997</v>
      </c>
      <c r="M953" s="935">
        <v>-122.29453460000001</v>
      </c>
    </row>
    <row r="954" spans="1:13" x14ac:dyDescent="0.35">
      <c r="A954" s="1296">
        <v>31923</v>
      </c>
      <c r="B954" s="1295" t="s">
        <v>194</v>
      </c>
      <c r="C954" s="1295" t="s">
        <v>283</v>
      </c>
      <c r="D954" s="1295">
        <v>9010</v>
      </c>
      <c r="E954" s="1295" t="s">
        <v>200</v>
      </c>
      <c r="F954" s="935" t="s">
        <v>212</v>
      </c>
      <c r="G954" s="1295">
        <v>10</v>
      </c>
      <c r="H954" s="935" t="s">
        <v>405</v>
      </c>
      <c r="I954" s="935" t="s">
        <v>406</v>
      </c>
      <c r="J954" s="935">
        <v>40.472049499999997</v>
      </c>
      <c r="K954" s="935">
        <v>-122.29453460000001</v>
      </c>
      <c r="L954" s="935">
        <v>40.417416330000002</v>
      </c>
      <c r="M954" s="935">
        <v>-122.19395729999999</v>
      </c>
    </row>
    <row r="955" spans="1:13" x14ac:dyDescent="0.35">
      <c r="A955" s="1296">
        <v>31923</v>
      </c>
      <c r="B955" s="1295" t="s">
        <v>194</v>
      </c>
      <c r="C955" s="1295" t="s">
        <v>283</v>
      </c>
      <c r="D955" s="1295">
        <v>9010</v>
      </c>
      <c r="E955" s="1295" t="s">
        <v>200</v>
      </c>
      <c r="F955" s="935" t="s">
        <v>213</v>
      </c>
      <c r="G955" s="1295">
        <v>2</v>
      </c>
      <c r="H955" s="935" t="s">
        <v>406</v>
      </c>
      <c r="I955" s="935" t="s">
        <v>407</v>
      </c>
      <c r="J955" s="935">
        <v>40.417416330000002</v>
      </c>
      <c r="K955" s="935">
        <v>-122.19395729999999</v>
      </c>
      <c r="L955" s="935">
        <v>40.355137560000003</v>
      </c>
      <c r="M955" s="935">
        <v>-122.17595660000001</v>
      </c>
    </row>
    <row r="956" spans="1:13" x14ac:dyDescent="0.35">
      <c r="A956" s="1296">
        <v>31923</v>
      </c>
      <c r="B956" s="1295" t="s">
        <v>194</v>
      </c>
      <c r="C956" s="1295" t="s">
        <v>283</v>
      </c>
      <c r="D956" s="1295">
        <v>9010</v>
      </c>
      <c r="E956" s="1295" t="s">
        <v>200</v>
      </c>
      <c r="F956" s="935" t="s">
        <v>214</v>
      </c>
      <c r="G956" s="1295">
        <v>9</v>
      </c>
      <c r="H956" s="935" t="s">
        <v>407</v>
      </c>
      <c r="I956" s="935" t="s">
        <v>408</v>
      </c>
      <c r="J956" s="935">
        <v>40.355137560000003</v>
      </c>
      <c r="K956" s="935">
        <v>-122.17595660000001</v>
      </c>
      <c r="L956" s="935">
        <v>40.316984869999999</v>
      </c>
      <c r="M956" s="935">
        <v>-122.1896581</v>
      </c>
    </row>
    <row r="957" spans="1:13" x14ac:dyDescent="0.35">
      <c r="A957" s="1296">
        <v>31923</v>
      </c>
      <c r="B957" s="1295" t="s">
        <v>194</v>
      </c>
      <c r="C957" s="1295" t="s">
        <v>283</v>
      </c>
      <c r="D957" s="1295">
        <v>9010</v>
      </c>
      <c r="E957" s="1295" t="s">
        <v>200</v>
      </c>
      <c r="F957" s="935" t="s">
        <v>215</v>
      </c>
      <c r="G957" s="1295">
        <v>15</v>
      </c>
      <c r="H957" s="935" t="s">
        <v>408</v>
      </c>
      <c r="I957" s="935" t="s">
        <v>409</v>
      </c>
      <c r="J957" s="935">
        <v>40.316984869999999</v>
      </c>
      <c r="K957" s="935">
        <v>-122.1896581</v>
      </c>
      <c r="L957" s="935">
        <v>40.263968490000003</v>
      </c>
      <c r="M957" s="935">
        <v>-122.2235306</v>
      </c>
    </row>
    <row r="958" spans="1:13" x14ac:dyDescent="0.35">
      <c r="A958" s="1296">
        <v>31923</v>
      </c>
      <c r="B958" s="1295" t="s">
        <v>194</v>
      </c>
      <c r="C958" s="1295" t="s">
        <v>283</v>
      </c>
      <c r="D958" s="1295">
        <v>9010</v>
      </c>
      <c r="E958" s="1295" t="s">
        <v>200</v>
      </c>
      <c r="F958" s="935" t="s">
        <v>216</v>
      </c>
      <c r="G958" s="1295">
        <v>0</v>
      </c>
      <c r="H958" s="935" t="s">
        <v>409</v>
      </c>
      <c r="I958" s="935" t="s">
        <v>410</v>
      </c>
      <c r="J958" s="935">
        <v>40.263968490000003</v>
      </c>
      <c r="K958" s="935">
        <v>-122.2235306</v>
      </c>
      <c r="L958" s="935">
        <v>40.153152210000002</v>
      </c>
      <c r="M958" s="935">
        <v>-122.20237950000001</v>
      </c>
    </row>
    <row r="959" spans="1:13" x14ac:dyDescent="0.35">
      <c r="A959" s="1296">
        <v>31923</v>
      </c>
      <c r="B959" s="1295" t="s">
        <v>194</v>
      </c>
      <c r="C959" s="1295" t="s">
        <v>283</v>
      </c>
      <c r="D959" s="1295">
        <v>9010</v>
      </c>
      <c r="E959" s="1295" t="s">
        <v>200</v>
      </c>
      <c r="F959" s="935" t="s">
        <v>217</v>
      </c>
      <c r="G959" s="1295">
        <v>2</v>
      </c>
      <c r="H959" s="935" t="s">
        <v>410</v>
      </c>
      <c r="I959" s="935" t="s">
        <v>411</v>
      </c>
      <c r="J959" s="935">
        <v>40.153152210000002</v>
      </c>
      <c r="K959" s="935">
        <v>-122.20237950000001</v>
      </c>
      <c r="L959" s="935">
        <v>40.027836569999998</v>
      </c>
      <c r="M959" s="935">
        <v>-122.11920569999999</v>
      </c>
    </row>
    <row r="960" spans="1:13" x14ac:dyDescent="0.35">
      <c r="A960" s="1296">
        <v>31923</v>
      </c>
      <c r="B960" s="1295" t="s">
        <v>194</v>
      </c>
      <c r="C960" s="1295" t="s">
        <v>283</v>
      </c>
      <c r="D960" s="1295">
        <v>9010</v>
      </c>
      <c r="E960" s="1295" t="s">
        <v>200</v>
      </c>
      <c r="F960" s="935" t="s">
        <v>219</v>
      </c>
      <c r="G960" s="1295">
        <v>0</v>
      </c>
      <c r="H960" s="935" t="s">
        <v>411</v>
      </c>
      <c r="I960" s="935" t="s">
        <v>412</v>
      </c>
      <c r="J960" s="935">
        <v>40.027836569999998</v>
      </c>
      <c r="K960" s="935">
        <v>-122.11920569999999</v>
      </c>
      <c r="L960" s="935">
        <v>39.909298579999998</v>
      </c>
      <c r="M960" s="935">
        <v>-122.0918963</v>
      </c>
    </row>
    <row r="961" spans="1:13" x14ac:dyDescent="0.35">
      <c r="A961" s="1296">
        <v>31923</v>
      </c>
      <c r="B961" s="1295" t="s">
        <v>194</v>
      </c>
      <c r="C961" s="1295" t="s">
        <v>283</v>
      </c>
      <c r="D961" s="1295">
        <v>9010</v>
      </c>
      <c r="E961" s="1295" t="s">
        <v>200</v>
      </c>
      <c r="F961" s="935" t="s">
        <v>220</v>
      </c>
      <c r="G961" s="1295">
        <v>-99999</v>
      </c>
      <c r="H961" s="935" t="s">
        <v>412</v>
      </c>
      <c r="I961" s="935" t="s">
        <v>413</v>
      </c>
      <c r="J961" s="935">
        <v>39.909298579999998</v>
      </c>
      <c r="K961" s="935">
        <v>-122.0918963</v>
      </c>
      <c r="L961" s="935">
        <v>39.751173979999997</v>
      </c>
      <c r="M961" s="935">
        <v>-121.9963235</v>
      </c>
    </row>
    <row r="962" spans="1:13" x14ac:dyDescent="0.35">
      <c r="A962" s="1296">
        <v>31923</v>
      </c>
      <c r="B962" s="1295" t="s">
        <v>194</v>
      </c>
      <c r="C962" s="1295" t="s">
        <v>283</v>
      </c>
      <c r="D962" s="1295">
        <v>9010</v>
      </c>
      <c r="E962" s="1295" t="s">
        <v>200</v>
      </c>
      <c r="F962" s="935" t="s">
        <v>221</v>
      </c>
      <c r="G962" s="1295">
        <v>-99999</v>
      </c>
      <c r="H962" s="935" t="s">
        <v>413</v>
      </c>
      <c r="I962" s="935" t="s">
        <v>414</v>
      </c>
      <c r="J962" s="935">
        <v>39.751173979999997</v>
      </c>
      <c r="K962" s="935">
        <v>-121.9963235</v>
      </c>
      <c r="L962" s="935">
        <v>39.629153240000001</v>
      </c>
      <c r="M962" s="935">
        <v>-121.9925059</v>
      </c>
    </row>
    <row r="963" spans="1:13" x14ac:dyDescent="0.35">
      <c r="A963" s="1296">
        <v>31923</v>
      </c>
      <c r="B963" s="1295" t="s">
        <v>194</v>
      </c>
      <c r="C963" s="1295" t="s">
        <v>283</v>
      </c>
      <c r="D963" s="1295">
        <v>9010</v>
      </c>
      <c r="E963" s="1295" t="s">
        <v>200</v>
      </c>
      <c r="F963" s="935" t="s">
        <v>222</v>
      </c>
      <c r="G963" s="1295">
        <v>-99999</v>
      </c>
      <c r="H963" s="935" t="s">
        <v>414</v>
      </c>
      <c r="I963" s="935" t="s">
        <v>415</v>
      </c>
      <c r="J963" s="935">
        <v>39.629153240000001</v>
      </c>
      <c r="K963" s="935">
        <v>-121.9925059</v>
      </c>
      <c r="L963" s="935">
        <v>39.40712284</v>
      </c>
      <c r="M963" s="935">
        <v>-122.00758999999999</v>
      </c>
    </row>
    <row r="964" spans="1:13" x14ac:dyDescent="0.35">
      <c r="A964" s="1296">
        <v>31930</v>
      </c>
      <c r="B964" s="1295" t="s">
        <v>194</v>
      </c>
      <c r="C964" s="1295" t="s">
        <v>283</v>
      </c>
      <c r="D964" s="1295">
        <v>10900</v>
      </c>
      <c r="E964" s="1295" t="s">
        <v>200</v>
      </c>
      <c r="F964" s="935" t="s">
        <v>208</v>
      </c>
      <c r="G964" s="1295">
        <v>0</v>
      </c>
      <c r="H964" s="935" t="s">
        <v>402</v>
      </c>
      <c r="I964" s="935" t="s">
        <v>403</v>
      </c>
      <c r="J964" s="935">
        <v>40.611883210000002</v>
      </c>
      <c r="K964" s="935">
        <v>-122.446135</v>
      </c>
      <c r="L964" s="935">
        <v>40.592799669999998</v>
      </c>
      <c r="M964" s="935">
        <v>-122.3942059</v>
      </c>
    </row>
    <row r="965" spans="1:13" x14ac:dyDescent="0.35">
      <c r="A965" s="1296">
        <v>31930</v>
      </c>
      <c r="B965" s="1295" t="s">
        <v>194</v>
      </c>
      <c r="C965" s="1295" t="s">
        <v>283</v>
      </c>
      <c r="D965" s="1295">
        <v>10900</v>
      </c>
      <c r="E965" s="1295" t="s">
        <v>200</v>
      </c>
      <c r="F965" s="935" t="s">
        <v>209</v>
      </c>
      <c r="G965" s="1295">
        <v>2</v>
      </c>
      <c r="H965" s="935" t="s">
        <v>403</v>
      </c>
      <c r="I965" s="935" t="s">
        <v>404</v>
      </c>
      <c r="J965" s="935">
        <v>40.592799669999998</v>
      </c>
      <c r="K965" s="935">
        <v>-122.3942059</v>
      </c>
      <c r="L965" s="935">
        <v>40.585947769999997</v>
      </c>
      <c r="M965" s="935">
        <v>-122.3683525</v>
      </c>
    </row>
    <row r="966" spans="1:13" x14ac:dyDescent="0.35">
      <c r="A966" s="1296">
        <v>31930</v>
      </c>
      <c r="B966" s="1295" t="s">
        <v>194</v>
      </c>
      <c r="C966" s="1295" t="s">
        <v>283</v>
      </c>
      <c r="D966" s="1295">
        <v>10900</v>
      </c>
      <c r="E966" s="1295" t="s">
        <v>200</v>
      </c>
      <c r="F966" s="935" t="s">
        <v>211</v>
      </c>
      <c r="G966" s="1295">
        <v>15</v>
      </c>
      <c r="H966" s="935" t="s">
        <v>404</v>
      </c>
      <c r="I966" s="935" t="s">
        <v>405</v>
      </c>
      <c r="J966" s="935">
        <v>40.585947769999997</v>
      </c>
      <c r="K966" s="935">
        <v>-122.3683525</v>
      </c>
      <c r="L966" s="935">
        <v>40.472049499999997</v>
      </c>
      <c r="M966" s="935">
        <v>-122.29453460000001</v>
      </c>
    </row>
    <row r="967" spans="1:13" x14ac:dyDescent="0.35">
      <c r="A967" s="1296">
        <v>31930</v>
      </c>
      <c r="B967" s="1295" t="s">
        <v>194</v>
      </c>
      <c r="C967" s="1295" t="s">
        <v>283</v>
      </c>
      <c r="D967" s="1295">
        <v>10900</v>
      </c>
      <c r="E967" s="1295" t="s">
        <v>200</v>
      </c>
      <c r="F967" s="935" t="s">
        <v>212</v>
      </c>
      <c r="G967" s="1295">
        <v>10</v>
      </c>
      <c r="H967" s="935" t="s">
        <v>405</v>
      </c>
      <c r="I967" s="935" t="s">
        <v>406</v>
      </c>
      <c r="J967" s="935">
        <v>40.472049499999997</v>
      </c>
      <c r="K967" s="935">
        <v>-122.29453460000001</v>
      </c>
      <c r="L967" s="935">
        <v>40.417416330000002</v>
      </c>
      <c r="M967" s="935">
        <v>-122.19395729999999</v>
      </c>
    </row>
    <row r="968" spans="1:13" x14ac:dyDescent="0.35">
      <c r="A968" s="1296">
        <v>31930</v>
      </c>
      <c r="B968" s="1295" t="s">
        <v>194</v>
      </c>
      <c r="C968" s="1295" t="s">
        <v>283</v>
      </c>
      <c r="D968" s="1295">
        <v>10900</v>
      </c>
      <c r="E968" s="1295" t="s">
        <v>200</v>
      </c>
      <c r="F968" s="935" t="s">
        <v>213</v>
      </c>
      <c r="G968" s="1295">
        <v>15</v>
      </c>
      <c r="H968" s="935" t="s">
        <v>406</v>
      </c>
      <c r="I968" s="935" t="s">
        <v>407</v>
      </c>
      <c r="J968" s="935">
        <v>40.417416330000002</v>
      </c>
      <c r="K968" s="935">
        <v>-122.19395729999999</v>
      </c>
      <c r="L968" s="935">
        <v>40.355137560000003</v>
      </c>
      <c r="M968" s="935">
        <v>-122.17595660000001</v>
      </c>
    </row>
    <row r="969" spans="1:13" x14ac:dyDescent="0.35">
      <c r="A969" s="1296">
        <v>31930</v>
      </c>
      <c r="B969" s="1295" t="s">
        <v>194</v>
      </c>
      <c r="C969" s="1295" t="s">
        <v>283</v>
      </c>
      <c r="D969" s="1295">
        <v>10900</v>
      </c>
      <c r="E969" s="1295" t="s">
        <v>200</v>
      </c>
      <c r="F969" s="935" t="s">
        <v>214</v>
      </c>
      <c r="G969" s="1295">
        <v>27</v>
      </c>
      <c r="H969" s="935" t="s">
        <v>407</v>
      </c>
      <c r="I969" s="935" t="s">
        <v>408</v>
      </c>
      <c r="J969" s="935">
        <v>40.355137560000003</v>
      </c>
      <c r="K969" s="935">
        <v>-122.17595660000001</v>
      </c>
      <c r="L969" s="935">
        <v>40.316984869999999</v>
      </c>
      <c r="M969" s="935">
        <v>-122.1896581</v>
      </c>
    </row>
    <row r="970" spans="1:13" x14ac:dyDescent="0.35">
      <c r="A970" s="1296">
        <v>31930</v>
      </c>
      <c r="B970" s="1295" t="s">
        <v>194</v>
      </c>
      <c r="C970" s="1295" t="s">
        <v>283</v>
      </c>
      <c r="D970" s="1295">
        <v>10900</v>
      </c>
      <c r="E970" s="1295" t="s">
        <v>200</v>
      </c>
      <c r="F970" s="935" t="s">
        <v>215</v>
      </c>
      <c r="G970" s="1295">
        <v>9</v>
      </c>
      <c r="H970" s="935" t="s">
        <v>408</v>
      </c>
      <c r="I970" s="935" t="s">
        <v>409</v>
      </c>
      <c r="J970" s="935">
        <v>40.316984869999999</v>
      </c>
      <c r="K970" s="935">
        <v>-122.1896581</v>
      </c>
      <c r="L970" s="935">
        <v>40.263968490000003</v>
      </c>
      <c r="M970" s="935">
        <v>-122.2235306</v>
      </c>
    </row>
    <row r="971" spans="1:13" x14ac:dyDescent="0.35">
      <c r="A971" s="1296">
        <v>31930</v>
      </c>
      <c r="B971" s="1295" t="s">
        <v>194</v>
      </c>
      <c r="C971" s="1295" t="s">
        <v>283</v>
      </c>
      <c r="D971" s="1295">
        <v>10900</v>
      </c>
      <c r="E971" s="1295" t="s">
        <v>200</v>
      </c>
      <c r="F971" s="935" t="s">
        <v>216</v>
      </c>
      <c r="G971" s="1295">
        <v>0</v>
      </c>
      <c r="H971" s="935" t="s">
        <v>409</v>
      </c>
      <c r="I971" s="935" t="s">
        <v>410</v>
      </c>
      <c r="J971" s="935">
        <v>40.263968490000003</v>
      </c>
      <c r="K971" s="935">
        <v>-122.2235306</v>
      </c>
      <c r="L971" s="935">
        <v>40.153152210000002</v>
      </c>
      <c r="M971" s="935">
        <v>-122.20237950000001</v>
      </c>
    </row>
    <row r="972" spans="1:13" x14ac:dyDescent="0.35">
      <c r="A972" s="1296">
        <v>31930</v>
      </c>
      <c r="B972" s="1295" t="s">
        <v>194</v>
      </c>
      <c r="C972" s="1295" t="s">
        <v>283</v>
      </c>
      <c r="D972" s="1295">
        <v>10900</v>
      </c>
      <c r="E972" s="1295" t="s">
        <v>200</v>
      </c>
      <c r="F972" s="935" t="s">
        <v>217</v>
      </c>
      <c r="G972" s="1295">
        <v>1</v>
      </c>
      <c r="H972" s="935" t="s">
        <v>410</v>
      </c>
      <c r="I972" s="935" t="s">
        <v>411</v>
      </c>
      <c r="J972" s="935">
        <v>40.153152210000002</v>
      </c>
      <c r="K972" s="935">
        <v>-122.20237950000001</v>
      </c>
      <c r="L972" s="935">
        <v>40.027836569999998</v>
      </c>
      <c r="M972" s="935">
        <v>-122.11920569999999</v>
      </c>
    </row>
    <row r="973" spans="1:13" x14ac:dyDescent="0.35">
      <c r="A973" s="1296">
        <v>31930</v>
      </c>
      <c r="B973" s="1295" t="s">
        <v>194</v>
      </c>
      <c r="C973" s="1295" t="s">
        <v>283</v>
      </c>
      <c r="D973" s="1295">
        <v>10900</v>
      </c>
      <c r="E973" s="1295" t="s">
        <v>200</v>
      </c>
      <c r="F973" s="935" t="s">
        <v>219</v>
      </c>
      <c r="G973" s="1295">
        <v>0</v>
      </c>
      <c r="H973" s="935" t="s">
        <v>411</v>
      </c>
      <c r="I973" s="935" t="s">
        <v>412</v>
      </c>
      <c r="J973" s="935">
        <v>40.027836569999998</v>
      </c>
      <c r="K973" s="935">
        <v>-122.11920569999999</v>
      </c>
      <c r="L973" s="935">
        <v>39.909298579999998</v>
      </c>
      <c r="M973" s="935">
        <v>-122.0918963</v>
      </c>
    </row>
    <row r="974" spans="1:13" x14ac:dyDescent="0.35">
      <c r="A974" s="1296">
        <v>31930</v>
      </c>
      <c r="B974" s="1295" t="s">
        <v>194</v>
      </c>
      <c r="C974" s="1295" t="s">
        <v>283</v>
      </c>
      <c r="D974" s="1295">
        <v>10900</v>
      </c>
      <c r="E974" s="1295" t="s">
        <v>200</v>
      </c>
      <c r="F974" s="935" t="s">
        <v>220</v>
      </c>
      <c r="G974" s="1295">
        <v>-99999</v>
      </c>
      <c r="H974" s="935" t="s">
        <v>412</v>
      </c>
      <c r="I974" s="935" t="s">
        <v>413</v>
      </c>
      <c r="J974" s="935">
        <v>39.909298579999998</v>
      </c>
      <c r="K974" s="935">
        <v>-122.0918963</v>
      </c>
      <c r="L974" s="935">
        <v>39.751173979999997</v>
      </c>
      <c r="M974" s="935">
        <v>-121.9963235</v>
      </c>
    </row>
    <row r="975" spans="1:13" x14ac:dyDescent="0.35">
      <c r="A975" s="1296">
        <v>31930</v>
      </c>
      <c r="B975" s="1295" t="s">
        <v>194</v>
      </c>
      <c r="C975" s="1295" t="s">
        <v>283</v>
      </c>
      <c r="D975" s="1295">
        <v>10900</v>
      </c>
      <c r="E975" s="1295" t="s">
        <v>200</v>
      </c>
      <c r="F975" s="935" t="s">
        <v>221</v>
      </c>
      <c r="G975" s="1295">
        <v>-99999</v>
      </c>
      <c r="H975" s="935" t="s">
        <v>413</v>
      </c>
      <c r="I975" s="935" t="s">
        <v>414</v>
      </c>
      <c r="J975" s="935">
        <v>39.751173979999997</v>
      </c>
      <c r="K975" s="935">
        <v>-121.9963235</v>
      </c>
      <c r="L975" s="935">
        <v>39.629153240000001</v>
      </c>
      <c r="M975" s="935">
        <v>-121.9925059</v>
      </c>
    </row>
    <row r="976" spans="1:13" x14ac:dyDescent="0.35">
      <c r="A976" s="1296">
        <v>31930</v>
      </c>
      <c r="B976" s="1295" t="s">
        <v>194</v>
      </c>
      <c r="C976" s="1295" t="s">
        <v>283</v>
      </c>
      <c r="D976" s="1295">
        <v>10900</v>
      </c>
      <c r="E976" s="1295" t="s">
        <v>200</v>
      </c>
      <c r="F976" s="935" t="s">
        <v>222</v>
      </c>
      <c r="G976" s="1295">
        <v>-99999</v>
      </c>
      <c r="H976" s="935" t="s">
        <v>414</v>
      </c>
      <c r="I976" s="935" t="s">
        <v>415</v>
      </c>
      <c r="J976" s="935">
        <v>39.629153240000001</v>
      </c>
      <c r="K976" s="935">
        <v>-121.9925059</v>
      </c>
      <c r="L976" s="935">
        <v>39.40712284</v>
      </c>
      <c r="M976" s="935">
        <v>-122.00758999999999</v>
      </c>
    </row>
    <row r="977" spans="1:13" x14ac:dyDescent="0.35">
      <c r="A977" s="1296">
        <v>31937</v>
      </c>
      <c r="B977" s="1295" t="s">
        <v>194</v>
      </c>
      <c r="C977" s="1295" t="s">
        <v>246</v>
      </c>
      <c r="D977" s="1295">
        <v>12800</v>
      </c>
      <c r="E977" s="1295" t="s">
        <v>200</v>
      </c>
      <c r="F977" s="935" t="s">
        <v>208</v>
      </c>
      <c r="G977" s="1295">
        <v>0</v>
      </c>
      <c r="H977" s="935" t="s">
        <v>402</v>
      </c>
      <c r="I977" s="935" t="s">
        <v>403</v>
      </c>
      <c r="J977" s="935">
        <v>40.611883210000002</v>
      </c>
      <c r="K977" s="935">
        <v>-122.446135</v>
      </c>
      <c r="L977" s="935">
        <v>40.592799669999998</v>
      </c>
      <c r="M977" s="935">
        <v>-122.3942059</v>
      </c>
    </row>
    <row r="978" spans="1:13" x14ac:dyDescent="0.35">
      <c r="A978" s="1296">
        <v>31937</v>
      </c>
      <c r="B978" s="1295" t="s">
        <v>194</v>
      </c>
      <c r="C978" s="1295" t="s">
        <v>246</v>
      </c>
      <c r="D978" s="1295">
        <v>12800</v>
      </c>
      <c r="E978" s="1295" t="s">
        <v>200</v>
      </c>
      <c r="F978" s="935" t="s">
        <v>209</v>
      </c>
      <c r="G978" s="1295">
        <v>5</v>
      </c>
      <c r="H978" s="935" t="s">
        <v>403</v>
      </c>
      <c r="I978" s="935" t="s">
        <v>404</v>
      </c>
      <c r="J978" s="935">
        <v>40.592799669999998</v>
      </c>
      <c r="K978" s="935">
        <v>-122.3942059</v>
      </c>
      <c r="L978" s="935">
        <v>40.585947769999997</v>
      </c>
      <c r="M978" s="935">
        <v>-122.3683525</v>
      </c>
    </row>
    <row r="979" spans="1:13" x14ac:dyDescent="0.35">
      <c r="A979" s="1296">
        <v>31937</v>
      </c>
      <c r="B979" s="1295" t="s">
        <v>194</v>
      </c>
      <c r="C979" s="1295" t="s">
        <v>246</v>
      </c>
      <c r="D979" s="1295">
        <v>12800</v>
      </c>
      <c r="E979" s="1295" t="s">
        <v>200</v>
      </c>
      <c r="F979" s="935" t="s">
        <v>211</v>
      </c>
      <c r="G979" s="1295">
        <v>6</v>
      </c>
      <c r="H979" s="935" t="s">
        <v>404</v>
      </c>
      <c r="I979" s="935" t="s">
        <v>405</v>
      </c>
      <c r="J979" s="935">
        <v>40.585947769999997</v>
      </c>
      <c r="K979" s="935">
        <v>-122.3683525</v>
      </c>
      <c r="L979" s="935">
        <v>40.472049499999997</v>
      </c>
      <c r="M979" s="935">
        <v>-122.29453460000001</v>
      </c>
    </row>
    <row r="980" spans="1:13" x14ac:dyDescent="0.35">
      <c r="A980" s="1296">
        <v>31937</v>
      </c>
      <c r="B980" s="1295" t="s">
        <v>194</v>
      </c>
      <c r="C980" s="1295" t="s">
        <v>246</v>
      </c>
      <c r="D980" s="1295">
        <v>12800</v>
      </c>
      <c r="E980" s="1295" t="s">
        <v>200</v>
      </c>
      <c r="F980" s="935" t="s">
        <v>212</v>
      </c>
      <c r="G980" s="1295">
        <v>9</v>
      </c>
      <c r="H980" s="935" t="s">
        <v>405</v>
      </c>
      <c r="I980" s="935" t="s">
        <v>406</v>
      </c>
      <c r="J980" s="935">
        <v>40.472049499999997</v>
      </c>
      <c r="K980" s="935">
        <v>-122.29453460000001</v>
      </c>
      <c r="L980" s="935">
        <v>40.417416330000002</v>
      </c>
      <c r="M980" s="935">
        <v>-122.19395729999999</v>
      </c>
    </row>
    <row r="981" spans="1:13" x14ac:dyDescent="0.35">
      <c r="A981" s="1296">
        <v>31937</v>
      </c>
      <c r="B981" s="1295" t="s">
        <v>194</v>
      </c>
      <c r="C981" s="1295" t="s">
        <v>246</v>
      </c>
      <c r="D981" s="1295">
        <v>12800</v>
      </c>
      <c r="E981" s="1295" t="s">
        <v>200</v>
      </c>
      <c r="F981" s="935" t="s">
        <v>213</v>
      </c>
      <c r="G981" s="1295">
        <v>3</v>
      </c>
      <c r="H981" s="935" t="s">
        <v>406</v>
      </c>
      <c r="I981" s="935" t="s">
        <v>407</v>
      </c>
      <c r="J981" s="935">
        <v>40.417416330000002</v>
      </c>
      <c r="K981" s="935">
        <v>-122.19395729999999</v>
      </c>
      <c r="L981" s="935">
        <v>40.355137560000003</v>
      </c>
      <c r="M981" s="935">
        <v>-122.17595660000001</v>
      </c>
    </row>
    <row r="982" spans="1:13" x14ac:dyDescent="0.35">
      <c r="A982" s="1296">
        <v>31937</v>
      </c>
      <c r="B982" s="1295" t="s">
        <v>194</v>
      </c>
      <c r="C982" s="1295" t="s">
        <v>246</v>
      </c>
      <c r="D982" s="1295">
        <v>12800</v>
      </c>
      <c r="E982" s="1295" t="s">
        <v>200</v>
      </c>
      <c r="F982" s="935" t="s">
        <v>214</v>
      </c>
      <c r="G982" s="1295">
        <v>13</v>
      </c>
      <c r="H982" s="935" t="s">
        <v>407</v>
      </c>
      <c r="I982" s="935" t="s">
        <v>408</v>
      </c>
      <c r="J982" s="935">
        <v>40.355137560000003</v>
      </c>
      <c r="K982" s="935">
        <v>-122.17595660000001</v>
      </c>
      <c r="L982" s="935">
        <v>40.316984869999999</v>
      </c>
      <c r="M982" s="935">
        <v>-122.1896581</v>
      </c>
    </row>
    <row r="983" spans="1:13" x14ac:dyDescent="0.35">
      <c r="A983" s="1296">
        <v>31937</v>
      </c>
      <c r="B983" s="1295" t="s">
        <v>194</v>
      </c>
      <c r="C983" s="1295" t="s">
        <v>246</v>
      </c>
      <c r="D983" s="1295">
        <v>12800</v>
      </c>
      <c r="E983" s="1295" t="s">
        <v>200</v>
      </c>
      <c r="F983" s="935" t="s">
        <v>215</v>
      </c>
      <c r="G983" s="1295">
        <v>6</v>
      </c>
      <c r="H983" s="935" t="s">
        <v>408</v>
      </c>
      <c r="I983" s="935" t="s">
        <v>409</v>
      </c>
      <c r="J983" s="935">
        <v>40.316984869999999</v>
      </c>
      <c r="K983" s="935">
        <v>-122.1896581</v>
      </c>
      <c r="L983" s="935">
        <v>40.263968490000003</v>
      </c>
      <c r="M983" s="935">
        <v>-122.2235306</v>
      </c>
    </row>
    <row r="984" spans="1:13" x14ac:dyDescent="0.35">
      <c r="A984" s="1296">
        <v>31937</v>
      </c>
      <c r="B984" s="1295" t="s">
        <v>194</v>
      </c>
      <c r="C984" s="1295" t="s">
        <v>246</v>
      </c>
      <c r="D984" s="1295">
        <v>12800</v>
      </c>
      <c r="E984" s="1295" t="s">
        <v>200</v>
      </c>
      <c r="F984" s="935" t="s">
        <v>216</v>
      </c>
      <c r="G984" s="1295">
        <v>2</v>
      </c>
      <c r="H984" s="935" t="s">
        <v>409</v>
      </c>
      <c r="I984" s="935" t="s">
        <v>410</v>
      </c>
      <c r="J984" s="935">
        <v>40.263968490000003</v>
      </c>
      <c r="K984" s="935">
        <v>-122.2235306</v>
      </c>
      <c r="L984" s="935">
        <v>40.153152210000002</v>
      </c>
      <c r="M984" s="935">
        <v>-122.20237950000001</v>
      </c>
    </row>
    <row r="985" spans="1:13" x14ac:dyDescent="0.35">
      <c r="A985" s="1296">
        <v>31937</v>
      </c>
      <c r="B985" s="1295" t="s">
        <v>194</v>
      </c>
      <c r="C985" s="1295" t="s">
        <v>246</v>
      </c>
      <c r="D985" s="1295">
        <v>12800</v>
      </c>
      <c r="E985" s="1295" t="s">
        <v>200</v>
      </c>
      <c r="F985" s="935" t="s">
        <v>217</v>
      </c>
      <c r="G985" s="1295">
        <v>6</v>
      </c>
      <c r="H985" s="935" t="s">
        <v>410</v>
      </c>
      <c r="I985" s="935" t="s">
        <v>411</v>
      </c>
      <c r="J985" s="935">
        <v>40.153152210000002</v>
      </c>
      <c r="K985" s="935">
        <v>-122.20237950000001</v>
      </c>
      <c r="L985" s="935">
        <v>40.027836569999998</v>
      </c>
      <c r="M985" s="935">
        <v>-122.11920569999999</v>
      </c>
    </row>
    <row r="986" spans="1:13" x14ac:dyDescent="0.35">
      <c r="A986" s="1296">
        <v>31937</v>
      </c>
      <c r="B986" s="1295" t="s">
        <v>194</v>
      </c>
      <c r="C986" s="1295" t="s">
        <v>246</v>
      </c>
      <c r="D986" s="1295">
        <v>12800</v>
      </c>
      <c r="E986" s="1295" t="s">
        <v>200</v>
      </c>
      <c r="F986" s="935" t="s">
        <v>219</v>
      </c>
      <c r="G986" s="1295">
        <v>0</v>
      </c>
      <c r="H986" s="935" t="s">
        <v>411</v>
      </c>
      <c r="I986" s="935" t="s">
        <v>412</v>
      </c>
      <c r="J986" s="935">
        <v>40.027836569999998</v>
      </c>
      <c r="K986" s="935">
        <v>-122.11920569999999</v>
      </c>
      <c r="L986" s="935">
        <v>39.909298579999998</v>
      </c>
      <c r="M986" s="935">
        <v>-122.0918963</v>
      </c>
    </row>
    <row r="987" spans="1:13" x14ac:dyDescent="0.35">
      <c r="A987" s="1296">
        <v>31937</v>
      </c>
      <c r="B987" s="1295" t="s">
        <v>194</v>
      </c>
      <c r="C987" s="1295" t="s">
        <v>246</v>
      </c>
      <c r="D987" s="1295">
        <v>12800</v>
      </c>
      <c r="E987" s="1295" t="s">
        <v>200</v>
      </c>
      <c r="F987" s="935" t="s">
        <v>220</v>
      </c>
      <c r="G987" s="1295">
        <v>-99999</v>
      </c>
      <c r="H987" s="935" t="s">
        <v>412</v>
      </c>
      <c r="I987" s="935" t="s">
        <v>413</v>
      </c>
      <c r="J987" s="935">
        <v>39.909298579999998</v>
      </c>
      <c r="K987" s="935">
        <v>-122.0918963</v>
      </c>
      <c r="L987" s="935">
        <v>39.751173979999997</v>
      </c>
      <c r="M987" s="935">
        <v>-121.9963235</v>
      </c>
    </row>
    <row r="988" spans="1:13" x14ac:dyDescent="0.35">
      <c r="A988" s="1296">
        <v>31937</v>
      </c>
      <c r="B988" s="1295" t="s">
        <v>194</v>
      </c>
      <c r="C988" s="1295" t="s">
        <v>246</v>
      </c>
      <c r="D988" s="1295">
        <v>12800</v>
      </c>
      <c r="E988" s="1295" t="s">
        <v>200</v>
      </c>
      <c r="F988" s="935" t="s">
        <v>221</v>
      </c>
      <c r="G988" s="1295">
        <v>-99999</v>
      </c>
      <c r="H988" s="935" t="s">
        <v>413</v>
      </c>
      <c r="I988" s="935" t="s">
        <v>414</v>
      </c>
      <c r="J988" s="935">
        <v>39.751173979999997</v>
      </c>
      <c r="K988" s="935">
        <v>-121.9963235</v>
      </c>
      <c r="L988" s="935">
        <v>39.629153240000001</v>
      </c>
      <c r="M988" s="935">
        <v>-121.9925059</v>
      </c>
    </row>
    <row r="989" spans="1:13" x14ac:dyDescent="0.35">
      <c r="A989" s="1296">
        <v>31937</v>
      </c>
      <c r="B989" s="1295" t="s">
        <v>194</v>
      </c>
      <c r="C989" s="1295" t="s">
        <v>246</v>
      </c>
      <c r="D989" s="1295">
        <v>12800</v>
      </c>
      <c r="E989" s="1295" t="s">
        <v>200</v>
      </c>
      <c r="F989" s="935" t="s">
        <v>222</v>
      </c>
      <c r="G989" s="1295">
        <v>-99999</v>
      </c>
      <c r="H989" s="935" t="s">
        <v>414</v>
      </c>
      <c r="I989" s="935" t="s">
        <v>415</v>
      </c>
      <c r="J989" s="935">
        <v>39.629153240000001</v>
      </c>
      <c r="K989" s="935">
        <v>-121.9925059</v>
      </c>
      <c r="L989" s="935">
        <v>39.40712284</v>
      </c>
      <c r="M989" s="935">
        <v>-122.00758999999999</v>
      </c>
    </row>
    <row r="990" spans="1:13" x14ac:dyDescent="0.35">
      <c r="A990" s="1296">
        <v>31944</v>
      </c>
      <c r="B990" s="1295" t="s">
        <v>194</v>
      </c>
      <c r="C990" s="1295" t="s">
        <v>260</v>
      </c>
      <c r="D990" s="1295">
        <v>13100</v>
      </c>
      <c r="E990" s="1295" t="s">
        <v>200</v>
      </c>
      <c r="F990" s="935" t="s">
        <v>208</v>
      </c>
      <c r="G990" s="1295">
        <v>0</v>
      </c>
      <c r="H990" s="935" t="s">
        <v>402</v>
      </c>
      <c r="I990" s="935" t="s">
        <v>403</v>
      </c>
      <c r="J990" s="935">
        <v>40.611883210000002</v>
      </c>
      <c r="K990" s="935">
        <v>-122.446135</v>
      </c>
      <c r="L990" s="935">
        <v>40.592799669999998</v>
      </c>
      <c r="M990" s="935">
        <v>-122.3942059</v>
      </c>
    </row>
    <row r="991" spans="1:13" x14ac:dyDescent="0.35">
      <c r="A991" s="1296">
        <v>31944</v>
      </c>
      <c r="B991" s="1295" t="s">
        <v>194</v>
      </c>
      <c r="C991" s="1295" t="s">
        <v>260</v>
      </c>
      <c r="D991" s="1295">
        <v>13100</v>
      </c>
      <c r="E991" s="1295" t="s">
        <v>200</v>
      </c>
      <c r="F991" s="935" t="s">
        <v>209</v>
      </c>
      <c r="G991" s="1295">
        <v>5</v>
      </c>
      <c r="H991" s="935" t="s">
        <v>403</v>
      </c>
      <c r="I991" s="935" t="s">
        <v>404</v>
      </c>
      <c r="J991" s="935">
        <v>40.592799669999998</v>
      </c>
      <c r="K991" s="935">
        <v>-122.3942059</v>
      </c>
      <c r="L991" s="935">
        <v>40.585947769999997</v>
      </c>
      <c r="M991" s="935">
        <v>-122.3683525</v>
      </c>
    </row>
    <row r="992" spans="1:13" x14ac:dyDescent="0.35">
      <c r="A992" s="1296">
        <v>31944</v>
      </c>
      <c r="B992" s="1295" t="s">
        <v>194</v>
      </c>
      <c r="C992" s="1295" t="s">
        <v>260</v>
      </c>
      <c r="D992" s="1295">
        <v>13100</v>
      </c>
      <c r="E992" s="1295" t="s">
        <v>200</v>
      </c>
      <c r="F992" s="935" t="s">
        <v>211</v>
      </c>
      <c r="G992" s="1295">
        <v>5</v>
      </c>
      <c r="H992" s="935" t="s">
        <v>404</v>
      </c>
      <c r="I992" s="935" t="s">
        <v>405</v>
      </c>
      <c r="J992" s="935">
        <v>40.585947769999997</v>
      </c>
      <c r="K992" s="935">
        <v>-122.3683525</v>
      </c>
      <c r="L992" s="935">
        <v>40.472049499999997</v>
      </c>
      <c r="M992" s="935">
        <v>-122.29453460000001</v>
      </c>
    </row>
    <row r="993" spans="1:13" x14ac:dyDescent="0.35">
      <c r="A993" s="1296">
        <v>31944</v>
      </c>
      <c r="B993" s="1295" t="s">
        <v>194</v>
      </c>
      <c r="C993" s="1295" t="s">
        <v>260</v>
      </c>
      <c r="D993" s="1295">
        <v>13100</v>
      </c>
      <c r="E993" s="1295" t="s">
        <v>200</v>
      </c>
      <c r="F993" s="935" t="s">
        <v>212</v>
      </c>
      <c r="G993" s="1295">
        <v>2</v>
      </c>
      <c r="H993" s="935" t="s">
        <v>405</v>
      </c>
      <c r="I993" s="935" t="s">
        <v>406</v>
      </c>
      <c r="J993" s="935">
        <v>40.472049499999997</v>
      </c>
      <c r="K993" s="935">
        <v>-122.29453460000001</v>
      </c>
      <c r="L993" s="935">
        <v>40.417416330000002</v>
      </c>
      <c r="M993" s="935">
        <v>-122.19395729999999</v>
      </c>
    </row>
    <row r="994" spans="1:13" x14ac:dyDescent="0.35">
      <c r="A994" s="1296">
        <v>31944</v>
      </c>
      <c r="B994" s="1295" t="s">
        <v>194</v>
      </c>
      <c r="C994" s="1295" t="s">
        <v>260</v>
      </c>
      <c r="D994" s="1295">
        <v>13100</v>
      </c>
      <c r="E994" s="1295" t="s">
        <v>200</v>
      </c>
      <c r="F994" s="935" t="s">
        <v>213</v>
      </c>
      <c r="G994" s="1295">
        <v>2</v>
      </c>
      <c r="H994" s="935" t="s">
        <v>406</v>
      </c>
      <c r="I994" s="935" t="s">
        <v>407</v>
      </c>
      <c r="J994" s="935">
        <v>40.417416330000002</v>
      </c>
      <c r="K994" s="935">
        <v>-122.19395729999999</v>
      </c>
      <c r="L994" s="935">
        <v>40.355137560000003</v>
      </c>
      <c r="M994" s="935">
        <v>-122.17595660000001</v>
      </c>
    </row>
    <row r="995" spans="1:13" x14ac:dyDescent="0.35">
      <c r="A995" s="1296">
        <v>31944</v>
      </c>
      <c r="B995" s="1295" t="s">
        <v>194</v>
      </c>
      <c r="C995" s="1295" t="s">
        <v>260</v>
      </c>
      <c r="D995" s="1295">
        <v>13100</v>
      </c>
      <c r="E995" s="1295" t="s">
        <v>200</v>
      </c>
      <c r="F995" s="935" t="s">
        <v>214</v>
      </c>
      <c r="G995" s="1295">
        <v>5</v>
      </c>
      <c r="H995" s="935" t="s">
        <v>407</v>
      </c>
      <c r="I995" s="935" t="s">
        <v>408</v>
      </c>
      <c r="J995" s="935">
        <v>40.355137560000003</v>
      </c>
      <c r="K995" s="935">
        <v>-122.17595660000001</v>
      </c>
      <c r="L995" s="935">
        <v>40.316984869999999</v>
      </c>
      <c r="M995" s="935">
        <v>-122.1896581</v>
      </c>
    </row>
    <row r="996" spans="1:13" x14ac:dyDescent="0.35">
      <c r="A996" s="1296">
        <v>31944</v>
      </c>
      <c r="B996" s="1295" t="s">
        <v>194</v>
      </c>
      <c r="C996" s="1295" t="s">
        <v>260</v>
      </c>
      <c r="D996" s="1295">
        <v>13100</v>
      </c>
      <c r="E996" s="1295" t="s">
        <v>200</v>
      </c>
      <c r="F996" s="935" t="s">
        <v>215</v>
      </c>
      <c r="G996" s="1295">
        <v>5</v>
      </c>
      <c r="H996" s="935" t="s">
        <v>408</v>
      </c>
      <c r="I996" s="935" t="s">
        <v>409</v>
      </c>
      <c r="J996" s="935">
        <v>40.316984869999999</v>
      </c>
      <c r="K996" s="935">
        <v>-122.1896581</v>
      </c>
      <c r="L996" s="935">
        <v>40.263968490000003</v>
      </c>
      <c r="M996" s="935">
        <v>-122.2235306</v>
      </c>
    </row>
    <row r="997" spans="1:13" x14ac:dyDescent="0.35">
      <c r="A997" s="1296">
        <v>31944</v>
      </c>
      <c r="B997" s="1295" t="s">
        <v>194</v>
      </c>
      <c r="C997" s="1295" t="s">
        <v>260</v>
      </c>
      <c r="D997" s="1295">
        <v>13100</v>
      </c>
      <c r="E997" s="1295" t="s">
        <v>200</v>
      </c>
      <c r="F997" s="935" t="s">
        <v>216</v>
      </c>
      <c r="G997" s="1295">
        <v>2</v>
      </c>
      <c r="H997" s="935" t="s">
        <v>409</v>
      </c>
      <c r="I997" s="935" t="s">
        <v>410</v>
      </c>
      <c r="J997" s="935">
        <v>40.263968490000003</v>
      </c>
      <c r="K997" s="935">
        <v>-122.2235306</v>
      </c>
      <c r="L997" s="935">
        <v>40.153152210000002</v>
      </c>
      <c r="M997" s="935">
        <v>-122.20237950000001</v>
      </c>
    </row>
    <row r="998" spans="1:13" x14ac:dyDescent="0.35">
      <c r="A998" s="1296">
        <v>31944</v>
      </c>
      <c r="B998" s="1295" t="s">
        <v>194</v>
      </c>
      <c r="C998" s="1295" t="s">
        <v>260</v>
      </c>
      <c r="D998" s="1295">
        <v>13100</v>
      </c>
      <c r="E998" s="1295" t="s">
        <v>200</v>
      </c>
      <c r="F998" s="935" t="s">
        <v>217</v>
      </c>
      <c r="G998" s="1295">
        <v>3</v>
      </c>
      <c r="H998" s="935" t="s">
        <v>410</v>
      </c>
      <c r="I998" s="935" t="s">
        <v>411</v>
      </c>
      <c r="J998" s="935">
        <v>40.153152210000002</v>
      </c>
      <c r="K998" s="935">
        <v>-122.20237950000001</v>
      </c>
      <c r="L998" s="935">
        <v>40.027836569999998</v>
      </c>
      <c r="M998" s="935">
        <v>-122.11920569999999</v>
      </c>
    </row>
    <row r="999" spans="1:13" x14ac:dyDescent="0.35">
      <c r="A999" s="1296">
        <v>31944</v>
      </c>
      <c r="B999" s="1295" t="s">
        <v>194</v>
      </c>
      <c r="C999" s="1295" t="s">
        <v>260</v>
      </c>
      <c r="D999" s="1295">
        <v>13100</v>
      </c>
      <c r="E999" s="1295" t="s">
        <v>200</v>
      </c>
      <c r="F999" s="935" t="s">
        <v>219</v>
      </c>
      <c r="G999" s="1295">
        <v>0</v>
      </c>
      <c r="H999" s="935" t="s">
        <v>411</v>
      </c>
      <c r="I999" s="935" t="s">
        <v>412</v>
      </c>
      <c r="J999" s="935">
        <v>40.027836569999998</v>
      </c>
      <c r="K999" s="935">
        <v>-122.11920569999999</v>
      </c>
      <c r="L999" s="935">
        <v>39.909298579999998</v>
      </c>
      <c r="M999" s="935">
        <v>-122.0918963</v>
      </c>
    </row>
    <row r="1000" spans="1:13" x14ac:dyDescent="0.35">
      <c r="A1000" s="1296">
        <v>31944</v>
      </c>
      <c r="B1000" s="1295" t="s">
        <v>194</v>
      </c>
      <c r="C1000" s="1295" t="s">
        <v>260</v>
      </c>
      <c r="D1000" s="1295">
        <v>13100</v>
      </c>
      <c r="E1000" s="1295" t="s">
        <v>200</v>
      </c>
      <c r="F1000" s="935" t="s">
        <v>220</v>
      </c>
      <c r="G1000" s="1295">
        <v>-99999</v>
      </c>
      <c r="H1000" s="935" t="s">
        <v>412</v>
      </c>
      <c r="I1000" s="935" t="s">
        <v>413</v>
      </c>
      <c r="J1000" s="935">
        <v>39.909298579999998</v>
      </c>
      <c r="K1000" s="935">
        <v>-122.0918963</v>
      </c>
      <c r="L1000" s="935">
        <v>39.751173979999997</v>
      </c>
      <c r="M1000" s="935">
        <v>-121.9963235</v>
      </c>
    </row>
    <row r="1001" spans="1:13" x14ac:dyDescent="0.35">
      <c r="A1001" s="1296">
        <v>31944</v>
      </c>
      <c r="B1001" s="1295" t="s">
        <v>194</v>
      </c>
      <c r="C1001" s="1295" t="s">
        <v>260</v>
      </c>
      <c r="D1001" s="1295">
        <v>13100</v>
      </c>
      <c r="E1001" s="1295" t="s">
        <v>200</v>
      </c>
      <c r="F1001" s="935" t="s">
        <v>221</v>
      </c>
      <c r="G1001" s="1295">
        <v>-99999</v>
      </c>
      <c r="H1001" s="935" t="s">
        <v>413</v>
      </c>
      <c r="I1001" s="935" t="s">
        <v>414</v>
      </c>
      <c r="J1001" s="935">
        <v>39.751173979999997</v>
      </c>
      <c r="K1001" s="935">
        <v>-121.9963235</v>
      </c>
      <c r="L1001" s="935">
        <v>39.629153240000001</v>
      </c>
      <c r="M1001" s="935">
        <v>-121.9925059</v>
      </c>
    </row>
    <row r="1002" spans="1:13" x14ac:dyDescent="0.35">
      <c r="A1002" s="1296">
        <v>31944</v>
      </c>
      <c r="B1002" s="1295" t="s">
        <v>194</v>
      </c>
      <c r="C1002" s="1295" t="s">
        <v>260</v>
      </c>
      <c r="D1002" s="1295">
        <v>13100</v>
      </c>
      <c r="E1002" s="1295" t="s">
        <v>200</v>
      </c>
      <c r="F1002" s="935" t="s">
        <v>222</v>
      </c>
      <c r="G1002" s="1295">
        <v>-99999</v>
      </c>
      <c r="H1002" s="935" t="s">
        <v>414</v>
      </c>
      <c r="I1002" s="935" t="s">
        <v>415</v>
      </c>
      <c r="J1002" s="935">
        <v>39.629153240000001</v>
      </c>
      <c r="K1002" s="935">
        <v>-121.9925059</v>
      </c>
      <c r="L1002" s="935">
        <v>39.40712284</v>
      </c>
      <c r="M1002" s="935">
        <v>-122.00758999999999</v>
      </c>
    </row>
    <row r="1003" spans="1:13" x14ac:dyDescent="0.35">
      <c r="A1003" s="1296">
        <v>31951</v>
      </c>
      <c r="B1003" s="1295" t="s">
        <v>194</v>
      </c>
      <c r="C1003" s="1295" t="s">
        <v>283</v>
      </c>
      <c r="D1003" s="1295">
        <v>12100</v>
      </c>
      <c r="E1003" s="1295" t="s">
        <v>200</v>
      </c>
      <c r="F1003" s="935" t="s">
        <v>208</v>
      </c>
      <c r="G1003" s="1295">
        <v>1</v>
      </c>
      <c r="H1003" s="935" t="s">
        <v>402</v>
      </c>
      <c r="I1003" s="935" t="s">
        <v>403</v>
      </c>
      <c r="J1003" s="935">
        <v>40.611883210000002</v>
      </c>
      <c r="K1003" s="935">
        <v>-122.446135</v>
      </c>
      <c r="L1003" s="935">
        <v>40.592799669999998</v>
      </c>
      <c r="M1003" s="935">
        <v>-122.3942059</v>
      </c>
    </row>
    <row r="1004" spans="1:13" x14ac:dyDescent="0.35">
      <c r="A1004" s="1296">
        <v>31951</v>
      </c>
      <c r="B1004" s="1295" t="s">
        <v>194</v>
      </c>
      <c r="C1004" s="1295" t="s">
        <v>283</v>
      </c>
      <c r="D1004" s="1295">
        <v>12100</v>
      </c>
      <c r="E1004" s="1295" t="s">
        <v>200</v>
      </c>
      <c r="F1004" s="935" t="s">
        <v>209</v>
      </c>
      <c r="G1004" s="1295">
        <v>1</v>
      </c>
      <c r="H1004" s="935" t="s">
        <v>403</v>
      </c>
      <c r="I1004" s="935" t="s">
        <v>404</v>
      </c>
      <c r="J1004" s="935">
        <v>40.592799669999998</v>
      </c>
      <c r="K1004" s="935">
        <v>-122.3942059</v>
      </c>
      <c r="L1004" s="935">
        <v>40.585947769999997</v>
      </c>
      <c r="M1004" s="935">
        <v>-122.3683525</v>
      </c>
    </row>
    <row r="1005" spans="1:13" x14ac:dyDescent="0.35">
      <c r="A1005" s="1296">
        <v>31951</v>
      </c>
      <c r="B1005" s="1295" t="s">
        <v>194</v>
      </c>
      <c r="C1005" s="1295" t="s">
        <v>283</v>
      </c>
      <c r="D1005" s="1295">
        <v>12100</v>
      </c>
      <c r="E1005" s="1295" t="s">
        <v>200</v>
      </c>
      <c r="F1005" s="935" t="s">
        <v>211</v>
      </c>
      <c r="G1005" s="1295">
        <v>2</v>
      </c>
      <c r="H1005" s="935" t="s">
        <v>404</v>
      </c>
      <c r="I1005" s="935" t="s">
        <v>405</v>
      </c>
      <c r="J1005" s="935">
        <v>40.585947769999997</v>
      </c>
      <c r="K1005" s="935">
        <v>-122.3683525</v>
      </c>
      <c r="L1005" s="935">
        <v>40.472049499999997</v>
      </c>
      <c r="M1005" s="935">
        <v>-122.29453460000001</v>
      </c>
    </row>
    <row r="1006" spans="1:13" x14ac:dyDescent="0.35">
      <c r="A1006" s="1296">
        <v>31951</v>
      </c>
      <c r="B1006" s="1295" t="s">
        <v>194</v>
      </c>
      <c r="C1006" s="1295" t="s">
        <v>283</v>
      </c>
      <c r="D1006" s="1295">
        <v>12100</v>
      </c>
      <c r="E1006" s="1295" t="s">
        <v>200</v>
      </c>
      <c r="F1006" s="935" t="s">
        <v>212</v>
      </c>
      <c r="G1006" s="1295">
        <v>9</v>
      </c>
      <c r="H1006" s="935" t="s">
        <v>405</v>
      </c>
      <c r="I1006" s="935" t="s">
        <v>406</v>
      </c>
      <c r="J1006" s="935">
        <v>40.472049499999997</v>
      </c>
      <c r="K1006" s="935">
        <v>-122.29453460000001</v>
      </c>
      <c r="L1006" s="935">
        <v>40.417416330000002</v>
      </c>
      <c r="M1006" s="935">
        <v>-122.19395729999999</v>
      </c>
    </row>
    <row r="1007" spans="1:13" x14ac:dyDescent="0.35">
      <c r="A1007" s="1296">
        <v>31951</v>
      </c>
      <c r="B1007" s="1295" t="s">
        <v>194</v>
      </c>
      <c r="C1007" s="1295" t="s">
        <v>283</v>
      </c>
      <c r="D1007" s="1295">
        <v>12100</v>
      </c>
      <c r="E1007" s="1295" t="s">
        <v>200</v>
      </c>
      <c r="F1007" s="935" t="s">
        <v>213</v>
      </c>
      <c r="G1007" s="1295">
        <v>1</v>
      </c>
      <c r="H1007" s="935" t="s">
        <v>406</v>
      </c>
      <c r="I1007" s="935" t="s">
        <v>407</v>
      </c>
      <c r="J1007" s="935">
        <v>40.417416330000002</v>
      </c>
      <c r="K1007" s="935">
        <v>-122.19395729999999</v>
      </c>
      <c r="L1007" s="935">
        <v>40.355137560000003</v>
      </c>
      <c r="M1007" s="935">
        <v>-122.17595660000001</v>
      </c>
    </row>
    <row r="1008" spans="1:13" x14ac:dyDescent="0.35">
      <c r="A1008" s="1296">
        <v>31951</v>
      </c>
      <c r="B1008" s="1295" t="s">
        <v>194</v>
      </c>
      <c r="C1008" s="1295" t="s">
        <v>283</v>
      </c>
      <c r="D1008" s="1295">
        <v>12100</v>
      </c>
      <c r="E1008" s="1295" t="s">
        <v>200</v>
      </c>
      <c r="F1008" s="935" t="s">
        <v>214</v>
      </c>
      <c r="G1008" s="1295">
        <v>2</v>
      </c>
      <c r="H1008" s="935" t="s">
        <v>407</v>
      </c>
      <c r="I1008" s="935" t="s">
        <v>408</v>
      </c>
      <c r="J1008" s="935">
        <v>40.355137560000003</v>
      </c>
      <c r="K1008" s="935">
        <v>-122.17595660000001</v>
      </c>
      <c r="L1008" s="935">
        <v>40.316984869999999</v>
      </c>
      <c r="M1008" s="935">
        <v>-122.1896581</v>
      </c>
    </row>
    <row r="1009" spans="1:13" x14ac:dyDescent="0.35">
      <c r="A1009" s="1296">
        <v>31951</v>
      </c>
      <c r="B1009" s="1295" t="s">
        <v>194</v>
      </c>
      <c r="C1009" s="1295" t="s">
        <v>283</v>
      </c>
      <c r="D1009" s="1295">
        <v>12100</v>
      </c>
      <c r="E1009" s="1295" t="s">
        <v>200</v>
      </c>
      <c r="F1009" s="935" t="s">
        <v>215</v>
      </c>
      <c r="G1009" s="1295">
        <v>1</v>
      </c>
      <c r="H1009" s="935" t="s">
        <v>408</v>
      </c>
      <c r="I1009" s="935" t="s">
        <v>409</v>
      </c>
      <c r="J1009" s="935">
        <v>40.316984869999999</v>
      </c>
      <c r="K1009" s="935">
        <v>-122.1896581</v>
      </c>
      <c r="L1009" s="935">
        <v>40.263968490000003</v>
      </c>
      <c r="M1009" s="935">
        <v>-122.2235306</v>
      </c>
    </row>
    <row r="1010" spans="1:13" x14ac:dyDescent="0.35">
      <c r="A1010" s="1296">
        <v>31951</v>
      </c>
      <c r="B1010" s="1295" t="s">
        <v>194</v>
      </c>
      <c r="C1010" s="1295" t="s">
        <v>283</v>
      </c>
      <c r="D1010" s="1295">
        <v>12100</v>
      </c>
      <c r="E1010" s="1295" t="s">
        <v>200</v>
      </c>
      <c r="F1010" s="935" t="s">
        <v>216</v>
      </c>
      <c r="G1010" s="1295">
        <v>0</v>
      </c>
      <c r="H1010" s="935" t="s">
        <v>409</v>
      </c>
      <c r="I1010" s="935" t="s">
        <v>410</v>
      </c>
      <c r="J1010" s="935">
        <v>40.263968490000003</v>
      </c>
      <c r="K1010" s="935">
        <v>-122.2235306</v>
      </c>
      <c r="L1010" s="935">
        <v>40.153152210000002</v>
      </c>
      <c r="M1010" s="935">
        <v>-122.20237950000001</v>
      </c>
    </row>
    <row r="1011" spans="1:13" x14ac:dyDescent="0.35">
      <c r="A1011" s="1296">
        <v>31951</v>
      </c>
      <c r="B1011" s="1295" t="s">
        <v>194</v>
      </c>
      <c r="C1011" s="1295" t="s">
        <v>283</v>
      </c>
      <c r="D1011" s="1295">
        <v>12100</v>
      </c>
      <c r="E1011" s="1295" t="s">
        <v>200</v>
      </c>
      <c r="F1011" s="935" t="s">
        <v>217</v>
      </c>
      <c r="G1011" s="1295">
        <v>1</v>
      </c>
      <c r="H1011" s="935" t="s">
        <v>410</v>
      </c>
      <c r="I1011" s="935" t="s">
        <v>411</v>
      </c>
      <c r="J1011" s="935">
        <v>40.153152210000002</v>
      </c>
      <c r="K1011" s="935">
        <v>-122.20237950000001</v>
      </c>
      <c r="L1011" s="935">
        <v>40.027836569999998</v>
      </c>
      <c r="M1011" s="935">
        <v>-122.11920569999999</v>
      </c>
    </row>
    <row r="1012" spans="1:13" x14ac:dyDescent="0.35">
      <c r="A1012" s="1296">
        <v>31951</v>
      </c>
      <c r="B1012" s="1295" t="s">
        <v>194</v>
      </c>
      <c r="C1012" s="1295" t="s">
        <v>283</v>
      </c>
      <c r="D1012" s="1295">
        <v>12100</v>
      </c>
      <c r="E1012" s="1295" t="s">
        <v>200</v>
      </c>
      <c r="F1012" s="935" t="s">
        <v>219</v>
      </c>
      <c r="G1012" s="1295">
        <v>0</v>
      </c>
      <c r="H1012" s="935" t="s">
        <v>411</v>
      </c>
      <c r="I1012" s="935" t="s">
        <v>412</v>
      </c>
      <c r="J1012" s="935">
        <v>40.027836569999998</v>
      </c>
      <c r="K1012" s="935">
        <v>-122.11920569999999</v>
      </c>
      <c r="L1012" s="935">
        <v>39.909298579999998</v>
      </c>
      <c r="M1012" s="935">
        <v>-122.0918963</v>
      </c>
    </row>
    <row r="1013" spans="1:13" x14ac:dyDescent="0.35">
      <c r="A1013" s="1296">
        <v>31951</v>
      </c>
      <c r="B1013" s="1295" t="s">
        <v>194</v>
      </c>
      <c r="C1013" s="1295" t="s">
        <v>283</v>
      </c>
      <c r="D1013" s="1295">
        <v>12100</v>
      </c>
      <c r="E1013" s="1295" t="s">
        <v>200</v>
      </c>
      <c r="F1013" s="935" t="s">
        <v>220</v>
      </c>
      <c r="G1013" s="1295">
        <v>-99999</v>
      </c>
      <c r="H1013" s="935" t="s">
        <v>412</v>
      </c>
      <c r="I1013" s="935" t="s">
        <v>413</v>
      </c>
      <c r="J1013" s="935">
        <v>39.909298579999998</v>
      </c>
      <c r="K1013" s="935">
        <v>-122.0918963</v>
      </c>
      <c r="L1013" s="935">
        <v>39.751173979999997</v>
      </c>
      <c r="M1013" s="935">
        <v>-121.9963235</v>
      </c>
    </row>
    <row r="1014" spans="1:13" x14ac:dyDescent="0.35">
      <c r="A1014" s="1296">
        <v>31951</v>
      </c>
      <c r="B1014" s="1295" t="s">
        <v>194</v>
      </c>
      <c r="C1014" s="1295" t="s">
        <v>283</v>
      </c>
      <c r="D1014" s="1295">
        <v>12100</v>
      </c>
      <c r="E1014" s="1295" t="s">
        <v>200</v>
      </c>
      <c r="F1014" s="935" t="s">
        <v>221</v>
      </c>
      <c r="G1014" s="1295">
        <v>-99999</v>
      </c>
      <c r="H1014" s="935" t="s">
        <v>413</v>
      </c>
      <c r="I1014" s="935" t="s">
        <v>414</v>
      </c>
      <c r="J1014" s="935">
        <v>39.751173979999997</v>
      </c>
      <c r="K1014" s="935">
        <v>-121.9963235</v>
      </c>
      <c r="L1014" s="935">
        <v>39.629153240000001</v>
      </c>
      <c r="M1014" s="935">
        <v>-121.9925059</v>
      </c>
    </row>
    <row r="1015" spans="1:13" x14ac:dyDescent="0.35">
      <c r="A1015" s="1296">
        <v>31951</v>
      </c>
      <c r="B1015" s="1295" t="s">
        <v>194</v>
      </c>
      <c r="C1015" s="1295" t="s">
        <v>283</v>
      </c>
      <c r="D1015" s="1295">
        <v>12100</v>
      </c>
      <c r="E1015" s="1295" t="s">
        <v>200</v>
      </c>
      <c r="F1015" s="935" t="s">
        <v>222</v>
      </c>
      <c r="G1015" s="1295">
        <v>-99999</v>
      </c>
      <c r="H1015" s="935" t="s">
        <v>414</v>
      </c>
      <c r="I1015" s="935" t="s">
        <v>415</v>
      </c>
      <c r="J1015" s="935">
        <v>39.629153240000001</v>
      </c>
      <c r="K1015" s="935">
        <v>-121.9925059</v>
      </c>
      <c r="L1015" s="935">
        <v>39.40712284</v>
      </c>
      <c r="M1015" s="935">
        <v>-122.00758999999999</v>
      </c>
    </row>
    <row r="1016" spans="1:13" x14ac:dyDescent="0.35">
      <c r="A1016" s="1296">
        <v>31958</v>
      </c>
      <c r="B1016" s="1295" t="s">
        <v>194</v>
      </c>
      <c r="C1016" s="1295" t="s">
        <v>196</v>
      </c>
      <c r="D1016" s="1295">
        <v>14200</v>
      </c>
      <c r="E1016" s="1295" t="s">
        <v>200</v>
      </c>
      <c r="F1016" s="935" t="s">
        <v>208</v>
      </c>
      <c r="G1016" s="1295">
        <v>0</v>
      </c>
      <c r="H1016" s="935" t="s">
        <v>402</v>
      </c>
      <c r="I1016" s="935" t="s">
        <v>403</v>
      </c>
      <c r="J1016" s="935">
        <v>40.611883210000002</v>
      </c>
      <c r="K1016" s="935">
        <v>-122.446135</v>
      </c>
      <c r="L1016" s="935">
        <v>40.592799669999998</v>
      </c>
      <c r="M1016" s="935">
        <v>-122.3942059</v>
      </c>
    </row>
    <row r="1017" spans="1:13" x14ac:dyDescent="0.35">
      <c r="A1017" s="1296">
        <v>31958</v>
      </c>
      <c r="B1017" s="1295" t="s">
        <v>194</v>
      </c>
      <c r="C1017" s="1295" t="s">
        <v>196</v>
      </c>
      <c r="D1017" s="1295">
        <v>14200</v>
      </c>
      <c r="E1017" s="1295" t="s">
        <v>200</v>
      </c>
      <c r="F1017" s="935" t="s">
        <v>209</v>
      </c>
      <c r="G1017" s="1295">
        <v>3</v>
      </c>
      <c r="H1017" s="935" t="s">
        <v>403</v>
      </c>
      <c r="I1017" s="935" t="s">
        <v>404</v>
      </c>
      <c r="J1017" s="935">
        <v>40.592799669999998</v>
      </c>
      <c r="K1017" s="935">
        <v>-122.3942059</v>
      </c>
      <c r="L1017" s="935">
        <v>40.585947769999997</v>
      </c>
      <c r="M1017" s="935">
        <v>-122.3683525</v>
      </c>
    </row>
    <row r="1018" spans="1:13" x14ac:dyDescent="0.35">
      <c r="A1018" s="1296">
        <v>31958</v>
      </c>
      <c r="B1018" s="1295" t="s">
        <v>194</v>
      </c>
      <c r="C1018" s="1295" t="s">
        <v>196</v>
      </c>
      <c r="D1018" s="1295">
        <v>14200</v>
      </c>
      <c r="E1018" s="1295" t="s">
        <v>200</v>
      </c>
      <c r="F1018" s="935" t="s">
        <v>211</v>
      </c>
      <c r="G1018" s="1295">
        <v>3</v>
      </c>
      <c r="H1018" s="935" t="s">
        <v>404</v>
      </c>
      <c r="I1018" s="935" t="s">
        <v>405</v>
      </c>
      <c r="J1018" s="935">
        <v>40.585947769999997</v>
      </c>
      <c r="K1018" s="935">
        <v>-122.3683525</v>
      </c>
      <c r="L1018" s="935">
        <v>40.472049499999997</v>
      </c>
      <c r="M1018" s="935">
        <v>-122.29453460000001</v>
      </c>
    </row>
    <row r="1019" spans="1:13" x14ac:dyDescent="0.35">
      <c r="A1019" s="1296">
        <v>31958</v>
      </c>
      <c r="B1019" s="1295" t="s">
        <v>194</v>
      </c>
      <c r="C1019" s="1295" t="s">
        <v>196</v>
      </c>
      <c r="D1019" s="1295">
        <v>14200</v>
      </c>
      <c r="E1019" s="1295" t="s">
        <v>200</v>
      </c>
      <c r="F1019" s="935" t="s">
        <v>212</v>
      </c>
      <c r="G1019" s="1295">
        <v>7</v>
      </c>
      <c r="H1019" s="935" t="s">
        <v>405</v>
      </c>
      <c r="I1019" s="935" t="s">
        <v>406</v>
      </c>
      <c r="J1019" s="935">
        <v>40.472049499999997</v>
      </c>
      <c r="K1019" s="935">
        <v>-122.29453460000001</v>
      </c>
      <c r="L1019" s="935">
        <v>40.417416330000002</v>
      </c>
      <c r="M1019" s="935">
        <v>-122.19395729999999</v>
      </c>
    </row>
    <row r="1020" spans="1:13" x14ac:dyDescent="0.35">
      <c r="A1020" s="1296">
        <v>31958</v>
      </c>
      <c r="B1020" s="1295" t="s">
        <v>194</v>
      </c>
      <c r="C1020" s="1295" t="s">
        <v>196</v>
      </c>
      <c r="D1020" s="1295">
        <v>14200</v>
      </c>
      <c r="E1020" s="1295" t="s">
        <v>200</v>
      </c>
      <c r="F1020" s="935" t="s">
        <v>213</v>
      </c>
      <c r="G1020" s="1295">
        <v>0</v>
      </c>
      <c r="H1020" s="935" t="s">
        <v>406</v>
      </c>
      <c r="I1020" s="935" t="s">
        <v>407</v>
      </c>
      <c r="J1020" s="935">
        <v>40.417416330000002</v>
      </c>
      <c r="K1020" s="935">
        <v>-122.19395729999999</v>
      </c>
      <c r="L1020" s="935">
        <v>40.355137560000003</v>
      </c>
      <c r="M1020" s="935">
        <v>-122.17595660000001</v>
      </c>
    </row>
    <row r="1021" spans="1:13" x14ac:dyDescent="0.35">
      <c r="A1021" s="1296">
        <v>31958</v>
      </c>
      <c r="B1021" s="1295" t="s">
        <v>194</v>
      </c>
      <c r="C1021" s="1295" t="s">
        <v>196</v>
      </c>
      <c r="D1021" s="1295">
        <v>14200</v>
      </c>
      <c r="E1021" s="1295" t="s">
        <v>200</v>
      </c>
      <c r="F1021" s="935" t="s">
        <v>214</v>
      </c>
      <c r="G1021" s="1295">
        <v>0</v>
      </c>
      <c r="H1021" s="935" t="s">
        <v>407</v>
      </c>
      <c r="I1021" s="935" t="s">
        <v>408</v>
      </c>
      <c r="J1021" s="935">
        <v>40.355137560000003</v>
      </c>
      <c r="K1021" s="935">
        <v>-122.17595660000001</v>
      </c>
      <c r="L1021" s="935">
        <v>40.316984869999999</v>
      </c>
      <c r="M1021" s="935">
        <v>-122.1896581</v>
      </c>
    </row>
    <row r="1022" spans="1:13" x14ac:dyDescent="0.35">
      <c r="A1022" s="1296">
        <v>31958</v>
      </c>
      <c r="B1022" s="1295" t="s">
        <v>194</v>
      </c>
      <c r="C1022" s="1295" t="s">
        <v>196</v>
      </c>
      <c r="D1022" s="1295">
        <v>14200</v>
      </c>
      <c r="E1022" s="1295" t="s">
        <v>200</v>
      </c>
      <c r="F1022" s="935" t="s">
        <v>215</v>
      </c>
      <c r="G1022" s="1295">
        <v>0</v>
      </c>
      <c r="H1022" s="935" t="s">
        <v>408</v>
      </c>
      <c r="I1022" s="935" t="s">
        <v>409</v>
      </c>
      <c r="J1022" s="935">
        <v>40.316984869999999</v>
      </c>
      <c r="K1022" s="935">
        <v>-122.1896581</v>
      </c>
      <c r="L1022" s="935">
        <v>40.263968490000003</v>
      </c>
      <c r="M1022" s="935">
        <v>-122.2235306</v>
      </c>
    </row>
    <row r="1023" spans="1:13" x14ac:dyDescent="0.35">
      <c r="A1023" s="1296">
        <v>31958</v>
      </c>
      <c r="B1023" s="1295" t="s">
        <v>194</v>
      </c>
      <c r="C1023" s="1295" t="s">
        <v>196</v>
      </c>
      <c r="D1023" s="1295">
        <v>14200</v>
      </c>
      <c r="E1023" s="1295" t="s">
        <v>200</v>
      </c>
      <c r="F1023" s="935" t="s">
        <v>216</v>
      </c>
      <c r="G1023" s="1295">
        <v>0</v>
      </c>
      <c r="H1023" s="935" t="s">
        <v>409</v>
      </c>
      <c r="I1023" s="935" t="s">
        <v>410</v>
      </c>
      <c r="J1023" s="935">
        <v>40.263968490000003</v>
      </c>
      <c r="K1023" s="935">
        <v>-122.2235306</v>
      </c>
      <c r="L1023" s="935">
        <v>40.153152210000002</v>
      </c>
      <c r="M1023" s="935">
        <v>-122.20237950000001</v>
      </c>
    </row>
    <row r="1024" spans="1:13" x14ac:dyDescent="0.35">
      <c r="A1024" s="1296">
        <v>31958</v>
      </c>
      <c r="B1024" s="1295" t="s">
        <v>194</v>
      </c>
      <c r="C1024" s="1295" t="s">
        <v>196</v>
      </c>
      <c r="D1024" s="1295">
        <v>14200</v>
      </c>
      <c r="E1024" s="1295" t="s">
        <v>200</v>
      </c>
      <c r="F1024" s="935" t="s">
        <v>217</v>
      </c>
      <c r="G1024" s="1295">
        <v>0</v>
      </c>
      <c r="H1024" s="935" t="s">
        <v>410</v>
      </c>
      <c r="I1024" s="935" t="s">
        <v>411</v>
      </c>
      <c r="J1024" s="935">
        <v>40.153152210000002</v>
      </c>
      <c r="K1024" s="935">
        <v>-122.20237950000001</v>
      </c>
      <c r="L1024" s="935">
        <v>40.027836569999998</v>
      </c>
      <c r="M1024" s="935">
        <v>-122.11920569999999</v>
      </c>
    </row>
    <row r="1025" spans="1:13" x14ac:dyDescent="0.35">
      <c r="A1025" s="1296">
        <v>31958</v>
      </c>
      <c r="B1025" s="1295" t="s">
        <v>194</v>
      </c>
      <c r="C1025" s="1295" t="s">
        <v>196</v>
      </c>
      <c r="D1025" s="1295">
        <v>14200</v>
      </c>
      <c r="E1025" s="1295" t="s">
        <v>200</v>
      </c>
      <c r="F1025" s="935" t="s">
        <v>219</v>
      </c>
      <c r="G1025" s="1295">
        <v>0</v>
      </c>
      <c r="H1025" s="935" t="s">
        <v>411</v>
      </c>
      <c r="I1025" s="935" t="s">
        <v>412</v>
      </c>
      <c r="J1025" s="935">
        <v>40.027836569999998</v>
      </c>
      <c r="K1025" s="935">
        <v>-122.11920569999999</v>
      </c>
      <c r="L1025" s="935">
        <v>39.909298579999998</v>
      </c>
      <c r="M1025" s="935">
        <v>-122.0918963</v>
      </c>
    </row>
    <row r="1026" spans="1:13" x14ac:dyDescent="0.35">
      <c r="A1026" s="1296">
        <v>31958</v>
      </c>
      <c r="B1026" s="1295" t="s">
        <v>194</v>
      </c>
      <c r="C1026" s="1295" t="s">
        <v>196</v>
      </c>
      <c r="D1026" s="1295">
        <v>14200</v>
      </c>
      <c r="E1026" s="1295" t="s">
        <v>200</v>
      </c>
      <c r="F1026" s="935" t="s">
        <v>220</v>
      </c>
      <c r="G1026" s="1295">
        <v>-99999</v>
      </c>
      <c r="H1026" s="935" t="s">
        <v>412</v>
      </c>
      <c r="I1026" s="935" t="s">
        <v>413</v>
      </c>
      <c r="J1026" s="935">
        <v>39.909298579999998</v>
      </c>
      <c r="K1026" s="935">
        <v>-122.0918963</v>
      </c>
      <c r="L1026" s="935">
        <v>39.751173979999997</v>
      </c>
      <c r="M1026" s="935">
        <v>-121.9963235</v>
      </c>
    </row>
    <row r="1027" spans="1:13" x14ac:dyDescent="0.35">
      <c r="A1027" s="1296">
        <v>31958</v>
      </c>
      <c r="B1027" s="1295" t="s">
        <v>194</v>
      </c>
      <c r="C1027" s="1295" t="s">
        <v>196</v>
      </c>
      <c r="D1027" s="1295">
        <v>14200</v>
      </c>
      <c r="E1027" s="1295" t="s">
        <v>200</v>
      </c>
      <c r="F1027" s="935" t="s">
        <v>221</v>
      </c>
      <c r="G1027" s="1295">
        <v>-99999</v>
      </c>
      <c r="H1027" s="935" t="s">
        <v>413</v>
      </c>
      <c r="I1027" s="935" t="s">
        <v>414</v>
      </c>
      <c r="J1027" s="935">
        <v>39.751173979999997</v>
      </c>
      <c r="K1027" s="935">
        <v>-121.9963235</v>
      </c>
      <c r="L1027" s="935">
        <v>39.629153240000001</v>
      </c>
      <c r="M1027" s="935">
        <v>-121.9925059</v>
      </c>
    </row>
    <row r="1028" spans="1:13" x14ac:dyDescent="0.35">
      <c r="A1028" s="1296">
        <v>31958</v>
      </c>
      <c r="B1028" s="1295" t="s">
        <v>194</v>
      </c>
      <c r="C1028" s="1295" t="s">
        <v>196</v>
      </c>
      <c r="D1028" s="1295">
        <v>14200</v>
      </c>
      <c r="E1028" s="1295" t="s">
        <v>200</v>
      </c>
      <c r="F1028" s="935" t="s">
        <v>222</v>
      </c>
      <c r="G1028" s="1295">
        <v>-99999</v>
      </c>
      <c r="H1028" s="935" t="s">
        <v>414</v>
      </c>
      <c r="I1028" s="935" t="s">
        <v>415</v>
      </c>
      <c r="J1028" s="935">
        <v>39.629153240000001</v>
      </c>
      <c r="K1028" s="935">
        <v>-121.9925059</v>
      </c>
      <c r="L1028" s="935">
        <v>39.40712284</v>
      </c>
      <c r="M1028" s="935">
        <v>-122.00758999999999</v>
      </c>
    </row>
    <row r="1029" spans="1:13" x14ac:dyDescent="0.35">
      <c r="A1029" s="1296">
        <v>31965</v>
      </c>
      <c r="B1029" s="1295" t="s">
        <v>194</v>
      </c>
      <c r="C1029" s="1295" t="s">
        <v>246</v>
      </c>
      <c r="D1029" s="1295">
        <v>14800</v>
      </c>
      <c r="E1029" s="1295" t="s">
        <v>200</v>
      </c>
      <c r="F1029" s="935" t="s">
        <v>208</v>
      </c>
      <c r="G1029" s="1295">
        <v>0</v>
      </c>
      <c r="H1029" s="935" t="s">
        <v>402</v>
      </c>
      <c r="I1029" s="935" t="s">
        <v>403</v>
      </c>
      <c r="J1029" s="935">
        <v>40.611883210000002</v>
      </c>
      <c r="K1029" s="935">
        <v>-122.446135</v>
      </c>
      <c r="L1029" s="935">
        <v>40.592799669999998</v>
      </c>
      <c r="M1029" s="935">
        <v>-122.3942059</v>
      </c>
    </row>
    <row r="1030" spans="1:13" x14ac:dyDescent="0.35">
      <c r="A1030" s="1296">
        <v>31965</v>
      </c>
      <c r="B1030" s="1295" t="s">
        <v>194</v>
      </c>
      <c r="C1030" s="1295" t="s">
        <v>246</v>
      </c>
      <c r="D1030" s="1295">
        <v>14800</v>
      </c>
      <c r="E1030" s="1295" t="s">
        <v>200</v>
      </c>
      <c r="F1030" s="935" t="s">
        <v>209</v>
      </c>
      <c r="G1030" s="1295">
        <v>10</v>
      </c>
      <c r="H1030" s="935" t="s">
        <v>403</v>
      </c>
      <c r="I1030" s="935" t="s">
        <v>404</v>
      </c>
      <c r="J1030" s="935">
        <v>40.592799669999998</v>
      </c>
      <c r="K1030" s="935">
        <v>-122.3942059</v>
      </c>
      <c r="L1030" s="935">
        <v>40.585947769999997</v>
      </c>
      <c r="M1030" s="935">
        <v>-122.3683525</v>
      </c>
    </row>
    <row r="1031" spans="1:13" x14ac:dyDescent="0.35">
      <c r="A1031" s="1296">
        <v>31965</v>
      </c>
      <c r="B1031" s="1295" t="s">
        <v>194</v>
      </c>
      <c r="C1031" s="1295" t="s">
        <v>246</v>
      </c>
      <c r="D1031" s="1295">
        <v>14800</v>
      </c>
      <c r="E1031" s="1295" t="s">
        <v>200</v>
      </c>
      <c r="F1031" s="935" t="s">
        <v>211</v>
      </c>
      <c r="G1031" s="1295">
        <v>2</v>
      </c>
      <c r="H1031" s="935" t="s">
        <v>404</v>
      </c>
      <c r="I1031" s="935" t="s">
        <v>405</v>
      </c>
      <c r="J1031" s="935">
        <v>40.585947769999997</v>
      </c>
      <c r="K1031" s="935">
        <v>-122.3683525</v>
      </c>
      <c r="L1031" s="935">
        <v>40.472049499999997</v>
      </c>
      <c r="M1031" s="935">
        <v>-122.29453460000001</v>
      </c>
    </row>
    <row r="1032" spans="1:13" x14ac:dyDescent="0.35">
      <c r="A1032" s="1296">
        <v>31965</v>
      </c>
      <c r="B1032" s="1295" t="s">
        <v>194</v>
      </c>
      <c r="C1032" s="1295" t="s">
        <v>246</v>
      </c>
      <c r="D1032" s="1295">
        <v>14800</v>
      </c>
      <c r="E1032" s="1295" t="s">
        <v>200</v>
      </c>
      <c r="F1032" s="935" t="s">
        <v>212</v>
      </c>
      <c r="G1032" s="1295">
        <v>5</v>
      </c>
      <c r="H1032" s="935" t="s">
        <v>405</v>
      </c>
      <c r="I1032" s="935" t="s">
        <v>406</v>
      </c>
      <c r="J1032" s="935">
        <v>40.472049499999997</v>
      </c>
      <c r="K1032" s="935">
        <v>-122.29453460000001</v>
      </c>
      <c r="L1032" s="935">
        <v>40.417416330000002</v>
      </c>
      <c r="M1032" s="935">
        <v>-122.19395729999999</v>
      </c>
    </row>
    <row r="1033" spans="1:13" x14ac:dyDescent="0.35">
      <c r="A1033" s="1296">
        <v>31965</v>
      </c>
      <c r="B1033" s="1295" t="s">
        <v>194</v>
      </c>
      <c r="C1033" s="1295" t="s">
        <v>246</v>
      </c>
      <c r="D1033" s="1295">
        <v>14800</v>
      </c>
      <c r="E1033" s="1295" t="s">
        <v>200</v>
      </c>
      <c r="F1033" s="935" t="s">
        <v>213</v>
      </c>
      <c r="G1033" s="1295">
        <v>0</v>
      </c>
      <c r="H1033" s="935" t="s">
        <v>406</v>
      </c>
      <c r="I1033" s="935" t="s">
        <v>407</v>
      </c>
      <c r="J1033" s="935">
        <v>40.417416330000002</v>
      </c>
      <c r="K1033" s="935">
        <v>-122.19395729999999</v>
      </c>
      <c r="L1033" s="935">
        <v>40.355137560000003</v>
      </c>
      <c r="M1033" s="935">
        <v>-122.17595660000001</v>
      </c>
    </row>
    <row r="1034" spans="1:13" x14ac:dyDescent="0.35">
      <c r="A1034" s="1296">
        <v>31965</v>
      </c>
      <c r="B1034" s="1295" t="s">
        <v>194</v>
      </c>
      <c r="C1034" s="1295" t="s">
        <v>246</v>
      </c>
      <c r="D1034" s="1295">
        <v>14800</v>
      </c>
      <c r="E1034" s="1295" t="s">
        <v>200</v>
      </c>
      <c r="F1034" s="935" t="s">
        <v>214</v>
      </c>
      <c r="G1034" s="1295">
        <v>2</v>
      </c>
      <c r="H1034" s="935" t="s">
        <v>407</v>
      </c>
      <c r="I1034" s="935" t="s">
        <v>408</v>
      </c>
      <c r="J1034" s="935">
        <v>40.355137560000003</v>
      </c>
      <c r="K1034" s="935">
        <v>-122.17595660000001</v>
      </c>
      <c r="L1034" s="935">
        <v>40.316984869999999</v>
      </c>
      <c r="M1034" s="935">
        <v>-122.1896581</v>
      </c>
    </row>
    <row r="1035" spans="1:13" x14ac:dyDescent="0.35">
      <c r="A1035" s="1296">
        <v>31965</v>
      </c>
      <c r="B1035" s="1295" t="s">
        <v>194</v>
      </c>
      <c r="C1035" s="1295" t="s">
        <v>246</v>
      </c>
      <c r="D1035" s="1295">
        <v>14800</v>
      </c>
      <c r="E1035" s="1295" t="s">
        <v>200</v>
      </c>
      <c r="F1035" s="935" t="s">
        <v>215</v>
      </c>
      <c r="G1035" s="1295">
        <v>0</v>
      </c>
      <c r="H1035" s="935" t="s">
        <v>408</v>
      </c>
      <c r="I1035" s="935" t="s">
        <v>409</v>
      </c>
      <c r="J1035" s="935">
        <v>40.316984869999999</v>
      </c>
      <c r="K1035" s="935">
        <v>-122.1896581</v>
      </c>
      <c r="L1035" s="935">
        <v>40.263968490000003</v>
      </c>
      <c r="M1035" s="935">
        <v>-122.2235306</v>
      </c>
    </row>
    <row r="1036" spans="1:13" x14ac:dyDescent="0.35">
      <c r="A1036" s="1296">
        <v>31965</v>
      </c>
      <c r="B1036" s="1295" t="s">
        <v>194</v>
      </c>
      <c r="C1036" s="1295" t="s">
        <v>246</v>
      </c>
      <c r="D1036" s="1295">
        <v>14800</v>
      </c>
      <c r="E1036" s="1295" t="s">
        <v>200</v>
      </c>
      <c r="F1036" s="935" t="s">
        <v>216</v>
      </c>
      <c r="G1036" s="1295">
        <v>0</v>
      </c>
      <c r="H1036" s="935" t="s">
        <v>409</v>
      </c>
      <c r="I1036" s="935" t="s">
        <v>410</v>
      </c>
      <c r="J1036" s="935">
        <v>40.263968490000003</v>
      </c>
      <c r="K1036" s="935">
        <v>-122.2235306</v>
      </c>
      <c r="L1036" s="935">
        <v>40.153152210000002</v>
      </c>
      <c r="M1036" s="935">
        <v>-122.20237950000001</v>
      </c>
    </row>
    <row r="1037" spans="1:13" x14ac:dyDescent="0.35">
      <c r="A1037" s="1296">
        <v>31965</v>
      </c>
      <c r="B1037" s="1295" t="s">
        <v>194</v>
      </c>
      <c r="C1037" s="1295" t="s">
        <v>246</v>
      </c>
      <c r="D1037" s="1295">
        <v>14800</v>
      </c>
      <c r="E1037" s="1295" t="s">
        <v>200</v>
      </c>
      <c r="F1037" s="935" t="s">
        <v>217</v>
      </c>
      <c r="G1037" s="1295">
        <v>0</v>
      </c>
      <c r="H1037" s="935" t="s">
        <v>410</v>
      </c>
      <c r="I1037" s="935" t="s">
        <v>411</v>
      </c>
      <c r="J1037" s="935">
        <v>40.153152210000002</v>
      </c>
      <c r="K1037" s="935">
        <v>-122.20237950000001</v>
      </c>
      <c r="L1037" s="935">
        <v>40.027836569999998</v>
      </c>
      <c r="M1037" s="935">
        <v>-122.11920569999999</v>
      </c>
    </row>
    <row r="1038" spans="1:13" x14ac:dyDescent="0.35">
      <c r="A1038" s="1296">
        <v>31965</v>
      </c>
      <c r="B1038" s="1295" t="s">
        <v>194</v>
      </c>
      <c r="C1038" s="1295" t="s">
        <v>246</v>
      </c>
      <c r="D1038" s="1295">
        <v>14800</v>
      </c>
      <c r="E1038" s="1295" t="s">
        <v>200</v>
      </c>
      <c r="F1038" s="935" t="s">
        <v>219</v>
      </c>
      <c r="G1038" s="1295">
        <v>0</v>
      </c>
      <c r="H1038" s="935" t="s">
        <v>411</v>
      </c>
      <c r="I1038" s="935" t="s">
        <v>412</v>
      </c>
      <c r="J1038" s="935">
        <v>40.027836569999998</v>
      </c>
      <c r="K1038" s="935">
        <v>-122.11920569999999</v>
      </c>
      <c r="L1038" s="935">
        <v>39.909298579999998</v>
      </c>
      <c r="M1038" s="935">
        <v>-122.0918963</v>
      </c>
    </row>
    <row r="1039" spans="1:13" x14ac:dyDescent="0.35">
      <c r="A1039" s="1296">
        <v>31965</v>
      </c>
      <c r="B1039" s="1295" t="s">
        <v>194</v>
      </c>
      <c r="C1039" s="1295" t="s">
        <v>246</v>
      </c>
      <c r="D1039" s="1295">
        <v>14800</v>
      </c>
      <c r="E1039" s="1295" t="s">
        <v>200</v>
      </c>
      <c r="F1039" s="935" t="s">
        <v>220</v>
      </c>
      <c r="G1039" s="1295">
        <v>-99999</v>
      </c>
      <c r="H1039" s="935" t="s">
        <v>412</v>
      </c>
      <c r="I1039" s="935" t="s">
        <v>413</v>
      </c>
      <c r="J1039" s="935">
        <v>39.909298579999998</v>
      </c>
      <c r="K1039" s="935">
        <v>-122.0918963</v>
      </c>
      <c r="L1039" s="935">
        <v>39.751173979999997</v>
      </c>
      <c r="M1039" s="935">
        <v>-121.9963235</v>
      </c>
    </row>
    <row r="1040" spans="1:13" x14ac:dyDescent="0.35">
      <c r="A1040" s="1296">
        <v>31965</v>
      </c>
      <c r="B1040" s="1295" t="s">
        <v>194</v>
      </c>
      <c r="C1040" s="1295" t="s">
        <v>246</v>
      </c>
      <c r="D1040" s="1295">
        <v>14800</v>
      </c>
      <c r="E1040" s="1295" t="s">
        <v>200</v>
      </c>
      <c r="F1040" s="935" t="s">
        <v>221</v>
      </c>
      <c r="G1040" s="1295">
        <v>-99999</v>
      </c>
      <c r="H1040" s="935" t="s">
        <v>413</v>
      </c>
      <c r="I1040" s="935" t="s">
        <v>414</v>
      </c>
      <c r="J1040" s="935">
        <v>39.751173979999997</v>
      </c>
      <c r="K1040" s="935">
        <v>-121.9963235</v>
      </c>
      <c r="L1040" s="935">
        <v>39.629153240000001</v>
      </c>
      <c r="M1040" s="935">
        <v>-121.9925059</v>
      </c>
    </row>
    <row r="1041" spans="1:13" x14ac:dyDescent="0.35">
      <c r="A1041" s="1296">
        <v>31965</v>
      </c>
      <c r="B1041" s="1295" t="s">
        <v>194</v>
      </c>
      <c r="C1041" s="1295" t="s">
        <v>246</v>
      </c>
      <c r="D1041" s="1295">
        <v>14800</v>
      </c>
      <c r="E1041" s="1295" t="s">
        <v>200</v>
      </c>
      <c r="F1041" s="935" t="s">
        <v>222</v>
      </c>
      <c r="G1041" s="1295">
        <v>-99999</v>
      </c>
      <c r="H1041" s="935" t="s">
        <v>414</v>
      </c>
      <c r="I1041" s="935" t="s">
        <v>415</v>
      </c>
      <c r="J1041" s="935">
        <v>39.629153240000001</v>
      </c>
      <c r="K1041" s="935">
        <v>-121.9925059</v>
      </c>
      <c r="L1041" s="935">
        <v>39.40712284</v>
      </c>
      <c r="M1041" s="935">
        <v>-122.00758999999999</v>
      </c>
    </row>
    <row r="1042" spans="1:13" x14ac:dyDescent="0.35">
      <c r="A1042" s="1296">
        <v>31972</v>
      </c>
      <c r="B1042" s="1295" t="s">
        <v>194</v>
      </c>
      <c r="C1042" s="1295" t="s">
        <v>246</v>
      </c>
      <c r="D1042" s="1295">
        <v>14700</v>
      </c>
      <c r="E1042" s="1295" t="s">
        <v>200</v>
      </c>
      <c r="F1042" s="935" t="s">
        <v>208</v>
      </c>
      <c r="G1042" s="1295">
        <v>0</v>
      </c>
      <c r="H1042" s="935" t="s">
        <v>402</v>
      </c>
      <c r="I1042" s="935" t="s">
        <v>403</v>
      </c>
      <c r="J1042" s="935">
        <v>40.611883210000002</v>
      </c>
      <c r="K1042" s="935">
        <v>-122.446135</v>
      </c>
      <c r="L1042" s="935">
        <v>40.592799669999998</v>
      </c>
      <c r="M1042" s="935">
        <v>-122.3942059</v>
      </c>
    </row>
    <row r="1043" spans="1:13" x14ac:dyDescent="0.35">
      <c r="A1043" s="1296">
        <v>31972</v>
      </c>
      <c r="B1043" s="1295" t="s">
        <v>194</v>
      </c>
      <c r="C1043" s="1295" t="s">
        <v>246</v>
      </c>
      <c r="D1043" s="1295">
        <v>14700</v>
      </c>
      <c r="E1043" s="1295" t="s">
        <v>200</v>
      </c>
      <c r="F1043" s="935" t="s">
        <v>209</v>
      </c>
      <c r="G1043" s="1295">
        <v>15</v>
      </c>
      <c r="H1043" s="935" t="s">
        <v>403</v>
      </c>
      <c r="I1043" s="935" t="s">
        <v>404</v>
      </c>
      <c r="J1043" s="935">
        <v>40.592799669999998</v>
      </c>
      <c r="K1043" s="935">
        <v>-122.3942059</v>
      </c>
      <c r="L1043" s="935">
        <v>40.585947769999997</v>
      </c>
      <c r="M1043" s="935">
        <v>-122.3683525</v>
      </c>
    </row>
    <row r="1044" spans="1:13" x14ac:dyDescent="0.35">
      <c r="A1044" s="1296">
        <v>31972</v>
      </c>
      <c r="B1044" s="1295" t="s">
        <v>194</v>
      </c>
      <c r="C1044" s="1295" t="s">
        <v>246</v>
      </c>
      <c r="D1044" s="1295">
        <v>14700</v>
      </c>
      <c r="E1044" s="1295" t="s">
        <v>200</v>
      </c>
      <c r="F1044" s="935" t="s">
        <v>211</v>
      </c>
      <c r="G1044" s="1295">
        <v>10</v>
      </c>
      <c r="H1044" s="935" t="s">
        <v>404</v>
      </c>
      <c r="I1044" s="935" t="s">
        <v>405</v>
      </c>
      <c r="J1044" s="935">
        <v>40.585947769999997</v>
      </c>
      <c r="K1044" s="935">
        <v>-122.3683525</v>
      </c>
      <c r="L1044" s="935">
        <v>40.472049499999997</v>
      </c>
      <c r="M1044" s="935">
        <v>-122.29453460000001</v>
      </c>
    </row>
    <row r="1045" spans="1:13" x14ac:dyDescent="0.35">
      <c r="A1045" s="1296">
        <v>31972</v>
      </c>
      <c r="B1045" s="1295" t="s">
        <v>194</v>
      </c>
      <c r="C1045" s="1295" t="s">
        <v>246</v>
      </c>
      <c r="D1045" s="1295">
        <v>14700</v>
      </c>
      <c r="E1045" s="1295" t="s">
        <v>200</v>
      </c>
      <c r="F1045" s="935" t="s">
        <v>212</v>
      </c>
      <c r="G1045" s="1295">
        <v>3</v>
      </c>
      <c r="H1045" s="935" t="s">
        <v>405</v>
      </c>
      <c r="I1045" s="935" t="s">
        <v>406</v>
      </c>
      <c r="J1045" s="935">
        <v>40.472049499999997</v>
      </c>
      <c r="K1045" s="935">
        <v>-122.29453460000001</v>
      </c>
      <c r="L1045" s="935">
        <v>40.417416330000002</v>
      </c>
      <c r="M1045" s="935">
        <v>-122.19395729999999</v>
      </c>
    </row>
    <row r="1046" spans="1:13" x14ac:dyDescent="0.35">
      <c r="A1046" s="1296">
        <v>31972</v>
      </c>
      <c r="B1046" s="1295" t="s">
        <v>194</v>
      </c>
      <c r="C1046" s="1295" t="s">
        <v>246</v>
      </c>
      <c r="D1046" s="1295">
        <v>14700</v>
      </c>
      <c r="E1046" s="1295" t="s">
        <v>200</v>
      </c>
      <c r="F1046" s="935" t="s">
        <v>213</v>
      </c>
      <c r="G1046" s="1295">
        <v>0</v>
      </c>
      <c r="H1046" s="935" t="s">
        <v>406</v>
      </c>
      <c r="I1046" s="935" t="s">
        <v>407</v>
      </c>
      <c r="J1046" s="935">
        <v>40.417416330000002</v>
      </c>
      <c r="K1046" s="935">
        <v>-122.19395729999999</v>
      </c>
      <c r="L1046" s="935">
        <v>40.355137560000003</v>
      </c>
      <c r="M1046" s="935">
        <v>-122.17595660000001</v>
      </c>
    </row>
    <row r="1047" spans="1:13" x14ac:dyDescent="0.35">
      <c r="A1047" s="1296">
        <v>31972</v>
      </c>
      <c r="B1047" s="1295" t="s">
        <v>194</v>
      </c>
      <c r="C1047" s="1295" t="s">
        <v>246</v>
      </c>
      <c r="D1047" s="1295">
        <v>14700</v>
      </c>
      <c r="E1047" s="1295" t="s">
        <v>200</v>
      </c>
      <c r="F1047" s="935" t="s">
        <v>214</v>
      </c>
      <c r="G1047" s="1295">
        <v>2</v>
      </c>
      <c r="H1047" s="935" t="s">
        <v>407</v>
      </c>
      <c r="I1047" s="935" t="s">
        <v>408</v>
      </c>
      <c r="J1047" s="935">
        <v>40.355137560000003</v>
      </c>
      <c r="K1047" s="935">
        <v>-122.17595660000001</v>
      </c>
      <c r="L1047" s="935">
        <v>40.316984869999999</v>
      </c>
      <c r="M1047" s="935">
        <v>-122.1896581</v>
      </c>
    </row>
    <row r="1048" spans="1:13" x14ac:dyDescent="0.35">
      <c r="A1048" s="1296">
        <v>31972</v>
      </c>
      <c r="B1048" s="1295" t="s">
        <v>194</v>
      </c>
      <c r="C1048" s="1295" t="s">
        <v>246</v>
      </c>
      <c r="D1048" s="1295">
        <v>14700</v>
      </c>
      <c r="E1048" s="1295" t="s">
        <v>200</v>
      </c>
      <c r="F1048" s="935" t="s">
        <v>215</v>
      </c>
      <c r="G1048" s="1295">
        <v>0</v>
      </c>
      <c r="H1048" s="935" t="s">
        <v>408</v>
      </c>
      <c r="I1048" s="935" t="s">
        <v>409</v>
      </c>
      <c r="J1048" s="935">
        <v>40.316984869999999</v>
      </c>
      <c r="K1048" s="935">
        <v>-122.1896581</v>
      </c>
      <c r="L1048" s="935">
        <v>40.263968490000003</v>
      </c>
      <c r="M1048" s="935">
        <v>-122.2235306</v>
      </c>
    </row>
    <row r="1049" spans="1:13" x14ac:dyDescent="0.35">
      <c r="A1049" s="1296">
        <v>31972</v>
      </c>
      <c r="B1049" s="1295" t="s">
        <v>194</v>
      </c>
      <c r="C1049" s="1295" t="s">
        <v>246</v>
      </c>
      <c r="D1049" s="1295">
        <v>14700</v>
      </c>
      <c r="E1049" s="1295" t="s">
        <v>200</v>
      </c>
      <c r="F1049" s="935" t="s">
        <v>216</v>
      </c>
      <c r="G1049" s="1295">
        <v>0</v>
      </c>
      <c r="H1049" s="935" t="s">
        <v>409</v>
      </c>
      <c r="I1049" s="935" t="s">
        <v>410</v>
      </c>
      <c r="J1049" s="935">
        <v>40.263968490000003</v>
      </c>
      <c r="K1049" s="935">
        <v>-122.2235306</v>
      </c>
      <c r="L1049" s="935">
        <v>40.153152210000002</v>
      </c>
      <c r="M1049" s="935">
        <v>-122.20237950000001</v>
      </c>
    </row>
    <row r="1050" spans="1:13" x14ac:dyDescent="0.35">
      <c r="A1050" s="1296">
        <v>31972</v>
      </c>
      <c r="B1050" s="1295" t="s">
        <v>194</v>
      </c>
      <c r="C1050" s="1295" t="s">
        <v>246</v>
      </c>
      <c r="D1050" s="1295">
        <v>14700</v>
      </c>
      <c r="E1050" s="1295" t="s">
        <v>200</v>
      </c>
      <c r="F1050" s="935" t="s">
        <v>217</v>
      </c>
      <c r="G1050" s="1295">
        <v>0</v>
      </c>
      <c r="H1050" s="935" t="s">
        <v>410</v>
      </c>
      <c r="I1050" s="935" t="s">
        <v>411</v>
      </c>
      <c r="J1050" s="935">
        <v>40.153152210000002</v>
      </c>
      <c r="K1050" s="935">
        <v>-122.20237950000001</v>
      </c>
      <c r="L1050" s="935">
        <v>40.027836569999998</v>
      </c>
      <c r="M1050" s="935">
        <v>-122.11920569999999</v>
      </c>
    </row>
    <row r="1051" spans="1:13" x14ac:dyDescent="0.35">
      <c r="A1051" s="1296">
        <v>31972</v>
      </c>
      <c r="B1051" s="1295" t="s">
        <v>194</v>
      </c>
      <c r="C1051" s="1295" t="s">
        <v>246</v>
      </c>
      <c r="D1051" s="1295">
        <v>14700</v>
      </c>
      <c r="E1051" s="1295" t="s">
        <v>200</v>
      </c>
      <c r="F1051" s="935" t="s">
        <v>219</v>
      </c>
      <c r="G1051" s="1295">
        <v>-99999</v>
      </c>
      <c r="H1051" s="935" t="s">
        <v>411</v>
      </c>
      <c r="I1051" s="935" t="s">
        <v>412</v>
      </c>
      <c r="J1051" s="935">
        <v>40.027836569999998</v>
      </c>
      <c r="K1051" s="935">
        <v>-122.11920569999999</v>
      </c>
      <c r="L1051" s="935">
        <v>39.909298579999998</v>
      </c>
      <c r="M1051" s="935">
        <v>-122.0918963</v>
      </c>
    </row>
    <row r="1052" spans="1:13" x14ac:dyDescent="0.35">
      <c r="A1052" s="1296">
        <v>31972</v>
      </c>
      <c r="B1052" s="1295" t="s">
        <v>194</v>
      </c>
      <c r="C1052" s="1295" t="s">
        <v>246</v>
      </c>
      <c r="D1052" s="1295">
        <v>14700</v>
      </c>
      <c r="E1052" s="1295" t="s">
        <v>200</v>
      </c>
      <c r="F1052" s="935" t="s">
        <v>220</v>
      </c>
      <c r="G1052" s="1295">
        <v>-99999</v>
      </c>
      <c r="H1052" s="935" t="s">
        <v>412</v>
      </c>
      <c r="I1052" s="935" t="s">
        <v>413</v>
      </c>
      <c r="J1052" s="935">
        <v>39.909298579999998</v>
      </c>
      <c r="K1052" s="935">
        <v>-122.0918963</v>
      </c>
      <c r="L1052" s="935">
        <v>39.751173979999997</v>
      </c>
      <c r="M1052" s="935">
        <v>-121.9963235</v>
      </c>
    </row>
    <row r="1053" spans="1:13" x14ac:dyDescent="0.35">
      <c r="A1053" s="1296">
        <v>31972</v>
      </c>
      <c r="B1053" s="1295" t="s">
        <v>194</v>
      </c>
      <c r="C1053" s="1295" t="s">
        <v>246</v>
      </c>
      <c r="D1053" s="1295">
        <v>14700</v>
      </c>
      <c r="E1053" s="1295" t="s">
        <v>200</v>
      </c>
      <c r="F1053" s="935" t="s">
        <v>221</v>
      </c>
      <c r="G1053" s="1295">
        <v>-99999</v>
      </c>
      <c r="H1053" s="935" t="s">
        <v>413</v>
      </c>
      <c r="I1053" s="935" t="s">
        <v>414</v>
      </c>
      <c r="J1053" s="935">
        <v>39.751173979999997</v>
      </c>
      <c r="K1053" s="935">
        <v>-121.9963235</v>
      </c>
      <c r="L1053" s="935">
        <v>39.629153240000001</v>
      </c>
      <c r="M1053" s="935">
        <v>-121.9925059</v>
      </c>
    </row>
    <row r="1054" spans="1:13" x14ac:dyDescent="0.35">
      <c r="A1054" s="1296">
        <v>31972</v>
      </c>
      <c r="B1054" s="1295" t="s">
        <v>194</v>
      </c>
      <c r="C1054" s="1295" t="s">
        <v>246</v>
      </c>
      <c r="D1054" s="1295">
        <v>14700</v>
      </c>
      <c r="E1054" s="1295" t="s">
        <v>200</v>
      </c>
      <c r="F1054" s="935" t="s">
        <v>222</v>
      </c>
      <c r="G1054" s="1295">
        <v>-99999</v>
      </c>
      <c r="H1054" s="935" t="s">
        <v>414</v>
      </c>
      <c r="I1054" s="935" t="s">
        <v>415</v>
      </c>
      <c r="J1054" s="935">
        <v>39.629153240000001</v>
      </c>
      <c r="K1054" s="935">
        <v>-121.9925059</v>
      </c>
      <c r="L1054" s="935">
        <v>39.40712284</v>
      </c>
      <c r="M1054" s="935">
        <v>-122.00758999999999</v>
      </c>
    </row>
    <row r="1055" spans="1:13" x14ac:dyDescent="0.35">
      <c r="A1055" s="1296">
        <v>32055</v>
      </c>
      <c r="B1055" s="1295" t="s">
        <v>194</v>
      </c>
      <c r="C1055" s="1295" t="s">
        <v>283</v>
      </c>
      <c r="D1055" s="1295">
        <v>5830</v>
      </c>
      <c r="E1055" s="1295" t="s">
        <v>206</v>
      </c>
      <c r="F1055" s="935" t="s">
        <v>208</v>
      </c>
      <c r="G1055" s="1295">
        <v>0</v>
      </c>
      <c r="H1055" s="935" t="s">
        <v>402</v>
      </c>
      <c r="I1055" s="935" t="s">
        <v>403</v>
      </c>
      <c r="J1055" s="935">
        <v>40.611883210000002</v>
      </c>
      <c r="K1055" s="935">
        <v>-122.446135</v>
      </c>
      <c r="L1055" s="935">
        <v>40.592799669999998</v>
      </c>
      <c r="M1055" s="935">
        <v>-122.3942059</v>
      </c>
    </row>
    <row r="1056" spans="1:13" x14ac:dyDescent="0.35">
      <c r="A1056" s="1296">
        <v>32055</v>
      </c>
      <c r="B1056" s="1295" t="s">
        <v>194</v>
      </c>
      <c r="C1056" s="1295" t="s">
        <v>283</v>
      </c>
      <c r="D1056" s="1295">
        <v>5830</v>
      </c>
      <c r="E1056" s="1295" t="s">
        <v>206</v>
      </c>
      <c r="F1056" s="935" t="s">
        <v>209</v>
      </c>
      <c r="G1056" s="1295">
        <v>40</v>
      </c>
      <c r="H1056" s="935" t="s">
        <v>403</v>
      </c>
      <c r="I1056" s="935" t="s">
        <v>404</v>
      </c>
      <c r="J1056" s="935">
        <v>40.592799669999998</v>
      </c>
      <c r="K1056" s="935">
        <v>-122.3942059</v>
      </c>
      <c r="L1056" s="935">
        <v>40.585947769999997</v>
      </c>
      <c r="M1056" s="935">
        <v>-122.3683525</v>
      </c>
    </row>
    <row r="1057" spans="1:13" x14ac:dyDescent="0.35">
      <c r="A1057" s="1296">
        <v>32055</v>
      </c>
      <c r="B1057" s="1295" t="s">
        <v>194</v>
      </c>
      <c r="C1057" s="1295" t="s">
        <v>283</v>
      </c>
      <c r="D1057" s="1295">
        <v>5830</v>
      </c>
      <c r="E1057" s="1295" t="s">
        <v>206</v>
      </c>
      <c r="F1057" s="935" t="s">
        <v>211</v>
      </c>
      <c r="G1057" s="1295">
        <v>54</v>
      </c>
      <c r="H1057" s="935" t="s">
        <v>404</v>
      </c>
      <c r="I1057" s="935" t="s">
        <v>405</v>
      </c>
      <c r="J1057" s="935">
        <v>40.585947769999997</v>
      </c>
      <c r="K1057" s="935">
        <v>-122.3683525</v>
      </c>
      <c r="L1057" s="935">
        <v>40.472049499999997</v>
      </c>
      <c r="M1057" s="935">
        <v>-122.29453460000001</v>
      </c>
    </row>
    <row r="1058" spans="1:13" x14ac:dyDescent="0.35">
      <c r="A1058" s="1296">
        <v>32055</v>
      </c>
      <c r="B1058" s="1295" t="s">
        <v>194</v>
      </c>
      <c r="C1058" s="1295" t="s">
        <v>283</v>
      </c>
      <c r="D1058" s="1295">
        <v>5830</v>
      </c>
      <c r="E1058" s="1295" t="s">
        <v>206</v>
      </c>
      <c r="F1058" s="935" t="s">
        <v>212</v>
      </c>
      <c r="G1058" s="1295">
        <v>20</v>
      </c>
      <c r="H1058" s="935" t="s">
        <v>405</v>
      </c>
      <c r="I1058" s="935" t="s">
        <v>406</v>
      </c>
      <c r="J1058" s="935">
        <v>40.472049499999997</v>
      </c>
      <c r="K1058" s="935">
        <v>-122.29453460000001</v>
      </c>
      <c r="L1058" s="935">
        <v>40.417416330000002</v>
      </c>
      <c r="M1058" s="935">
        <v>-122.19395729999999</v>
      </c>
    </row>
    <row r="1059" spans="1:13" x14ac:dyDescent="0.35">
      <c r="A1059" s="1296">
        <v>32055</v>
      </c>
      <c r="B1059" s="1295" t="s">
        <v>194</v>
      </c>
      <c r="C1059" s="1295" t="s">
        <v>283</v>
      </c>
      <c r="D1059" s="1295">
        <v>5830</v>
      </c>
      <c r="E1059" s="1295" t="s">
        <v>206</v>
      </c>
      <c r="F1059" s="935" t="s">
        <v>213</v>
      </c>
      <c r="G1059" s="1295">
        <v>13</v>
      </c>
      <c r="H1059" s="935" t="s">
        <v>406</v>
      </c>
      <c r="I1059" s="935" t="s">
        <v>407</v>
      </c>
      <c r="J1059" s="935">
        <v>40.417416330000002</v>
      </c>
      <c r="K1059" s="935">
        <v>-122.19395729999999</v>
      </c>
      <c r="L1059" s="935">
        <v>40.355137560000003</v>
      </c>
      <c r="M1059" s="935">
        <v>-122.17595660000001</v>
      </c>
    </row>
    <row r="1060" spans="1:13" x14ac:dyDescent="0.35">
      <c r="A1060" s="1296">
        <v>32055</v>
      </c>
      <c r="B1060" s="1295" t="s">
        <v>194</v>
      </c>
      <c r="C1060" s="1295" t="s">
        <v>283</v>
      </c>
      <c r="D1060" s="1295">
        <v>5830</v>
      </c>
      <c r="E1060" s="1295" t="s">
        <v>206</v>
      </c>
      <c r="F1060" s="935" t="s">
        <v>214</v>
      </c>
      <c r="G1060" s="1295">
        <v>13</v>
      </c>
      <c r="H1060" s="935" t="s">
        <v>407</v>
      </c>
      <c r="I1060" s="935" t="s">
        <v>408</v>
      </c>
      <c r="J1060" s="935">
        <v>40.355137560000003</v>
      </c>
      <c r="K1060" s="935">
        <v>-122.17595660000001</v>
      </c>
      <c r="L1060" s="935">
        <v>40.316984869999999</v>
      </c>
      <c r="M1060" s="935">
        <v>-122.1896581</v>
      </c>
    </row>
    <row r="1061" spans="1:13" x14ac:dyDescent="0.35">
      <c r="A1061" s="1296">
        <v>32055</v>
      </c>
      <c r="B1061" s="1295" t="s">
        <v>194</v>
      </c>
      <c r="C1061" s="1295" t="s">
        <v>283</v>
      </c>
      <c r="D1061" s="1295">
        <v>5830</v>
      </c>
      <c r="E1061" s="1295" t="s">
        <v>206</v>
      </c>
      <c r="F1061" s="935" t="s">
        <v>215</v>
      </c>
      <c r="G1061" s="1295">
        <v>4</v>
      </c>
      <c r="H1061" s="935" t="s">
        <v>408</v>
      </c>
      <c r="I1061" s="935" t="s">
        <v>409</v>
      </c>
      <c r="J1061" s="935">
        <v>40.316984869999999</v>
      </c>
      <c r="K1061" s="935">
        <v>-122.1896581</v>
      </c>
      <c r="L1061" s="935">
        <v>40.263968490000003</v>
      </c>
      <c r="M1061" s="935">
        <v>-122.2235306</v>
      </c>
    </row>
    <row r="1062" spans="1:13" x14ac:dyDescent="0.35">
      <c r="A1062" s="1296">
        <v>32055</v>
      </c>
      <c r="B1062" s="1295" t="s">
        <v>194</v>
      </c>
      <c r="C1062" s="1295" t="s">
        <v>283</v>
      </c>
      <c r="D1062" s="1295">
        <v>5830</v>
      </c>
      <c r="E1062" s="1295" t="s">
        <v>206</v>
      </c>
      <c r="F1062" s="935" t="s">
        <v>216</v>
      </c>
      <c r="G1062" s="1295">
        <v>0</v>
      </c>
      <c r="H1062" s="935" t="s">
        <v>409</v>
      </c>
      <c r="I1062" s="935" t="s">
        <v>410</v>
      </c>
      <c r="J1062" s="935">
        <v>40.263968490000003</v>
      </c>
      <c r="K1062" s="935">
        <v>-122.2235306</v>
      </c>
      <c r="L1062" s="935">
        <v>40.153152210000002</v>
      </c>
      <c r="M1062" s="935">
        <v>-122.20237950000001</v>
      </c>
    </row>
    <row r="1063" spans="1:13" x14ac:dyDescent="0.35">
      <c r="A1063" s="1296">
        <v>32055</v>
      </c>
      <c r="B1063" s="1295" t="s">
        <v>194</v>
      </c>
      <c r="C1063" s="1295" t="s">
        <v>283</v>
      </c>
      <c r="D1063" s="1295">
        <v>5830</v>
      </c>
      <c r="E1063" s="1295" t="s">
        <v>206</v>
      </c>
      <c r="F1063" s="935" t="s">
        <v>217</v>
      </c>
      <c r="G1063" s="1295">
        <v>19</v>
      </c>
      <c r="H1063" s="935" t="s">
        <v>410</v>
      </c>
      <c r="I1063" s="935" t="s">
        <v>411</v>
      </c>
      <c r="J1063" s="935">
        <v>40.153152210000002</v>
      </c>
      <c r="K1063" s="935">
        <v>-122.20237950000001</v>
      </c>
      <c r="L1063" s="935">
        <v>40.027836569999998</v>
      </c>
      <c r="M1063" s="935">
        <v>-122.11920569999999</v>
      </c>
    </row>
    <row r="1064" spans="1:13" x14ac:dyDescent="0.35">
      <c r="A1064" s="1296">
        <v>32055</v>
      </c>
      <c r="B1064" s="1295" t="s">
        <v>194</v>
      </c>
      <c r="C1064" s="1295" t="s">
        <v>283</v>
      </c>
      <c r="D1064" s="1295">
        <v>5830</v>
      </c>
      <c r="E1064" s="1295" t="s">
        <v>206</v>
      </c>
      <c r="F1064" s="935" t="s">
        <v>219</v>
      </c>
      <c r="G1064" s="1295">
        <v>-99999</v>
      </c>
      <c r="H1064" s="935" t="s">
        <v>411</v>
      </c>
      <c r="I1064" s="935" t="s">
        <v>412</v>
      </c>
      <c r="J1064" s="935">
        <v>40.027836569999998</v>
      </c>
      <c r="K1064" s="935">
        <v>-122.11920569999999</v>
      </c>
      <c r="L1064" s="935">
        <v>39.909298579999998</v>
      </c>
      <c r="M1064" s="935">
        <v>-122.0918963</v>
      </c>
    </row>
    <row r="1065" spans="1:13" x14ac:dyDescent="0.35">
      <c r="A1065" s="1296">
        <v>32055</v>
      </c>
      <c r="B1065" s="1295" t="s">
        <v>194</v>
      </c>
      <c r="C1065" s="1295" t="s">
        <v>283</v>
      </c>
      <c r="D1065" s="1295">
        <v>5830</v>
      </c>
      <c r="E1065" s="1295" t="s">
        <v>206</v>
      </c>
      <c r="F1065" s="935" t="s">
        <v>220</v>
      </c>
      <c r="G1065" s="1295">
        <v>-99999</v>
      </c>
      <c r="H1065" s="935" t="s">
        <v>412</v>
      </c>
      <c r="I1065" s="935" t="s">
        <v>413</v>
      </c>
      <c r="J1065" s="935">
        <v>39.909298579999998</v>
      </c>
      <c r="K1065" s="935">
        <v>-122.0918963</v>
      </c>
      <c r="L1065" s="935">
        <v>39.751173979999997</v>
      </c>
      <c r="M1065" s="935">
        <v>-121.9963235</v>
      </c>
    </row>
    <row r="1066" spans="1:13" x14ac:dyDescent="0.35">
      <c r="A1066" s="1296">
        <v>32055</v>
      </c>
      <c r="B1066" s="1295" t="s">
        <v>194</v>
      </c>
      <c r="C1066" s="1295" t="s">
        <v>283</v>
      </c>
      <c r="D1066" s="1295">
        <v>5830</v>
      </c>
      <c r="E1066" s="1295" t="s">
        <v>206</v>
      </c>
      <c r="F1066" s="935" t="s">
        <v>221</v>
      </c>
      <c r="G1066" s="1295">
        <v>-99999</v>
      </c>
      <c r="H1066" s="935" t="s">
        <v>413</v>
      </c>
      <c r="I1066" s="935" t="s">
        <v>414</v>
      </c>
      <c r="J1066" s="935">
        <v>39.751173979999997</v>
      </c>
      <c r="K1066" s="935">
        <v>-121.9963235</v>
      </c>
      <c r="L1066" s="935">
        <v>39.629153240000001</v>
      </c>
      <c r="M1066" s="935">
        <v>-121.9925059</v>
      </c>
    </row>
    <row r="1067" spans="1:13" x14ac:dyDescent="0.35">
      <c r="A1067" s="1296">
        <v>32055</v>
      </c>
      <c r="B1067" s="1295" t="s">
        <v>194</v>
      </c>
      <c r="C1067" s="1295" t="s">
        <v>283</v>
      </c>
      <c r="D1067" s="1295">
        <v>5830</v>
      </c>
      <c r="E1067" s="1295" t="s">
        <v>206</v>
      </c>
      <c r="F1067" s="935" t="s">
        <v>222</v>
      </c>
      <c r="G1067" s="1295">
        <v>-99999</v>
      </c>
      <c r="H1067" s="935" t="s">
        <v>414</v>
      </c>
      <c r="I1067" s="935" t="s">
        <v>415</v>
      </c>
      <c r="J1067" s="935">
        <v>39.629153240000001</v>
      </c>
      <c r="K1067" s="935">
        <v>-121.9925059</v>
      </c>
      <c r="L1067" s="935">
        <v>39.40712284</v>
      </c>
      <c r="M1067" s="935">
        <v>-122.00758999999999</v>
      </c>
    </row>
    <row r="1068" spans="1:13" x14ac:dyDescent="0.35">
      <c r="A1068" s="1296">
        <v>32059</v>
      </c>
      <c r="B1068" s="1295" t="s">
        <v>242</v>
      </c>
      <c r="C1068" s="1295" t="s">
        <v>283</v>
      </c>
      <c r="D1068" s="1295">
        <v>5890</v>
      </c>
      <c r="E1068" s="1295" t="s">
        <v>206</v>
      </c>
      <c r="F1068" s="935" t="s">
        <v>208</v>
      </c>
      <c r="G1068" s="1295">
        <v>0</v>
      </c>
      <c r="H1068" s="935" t="s">
        <v>402</v>
      </c>
      <c r="I1068" s="935" t="s">
        <v>403</v>
      </c>
      <c r="J1068" s="935">
        <v>40.611883210000002</v>
      </c>
      <c r="K1068" s="935">
        <v>-122.446135</v>
      </c>
      <c r="L1068" s="935">
        <v>40.592799669999998</v>
      </c>
      <c r="M1068" s="935">
        <v>-122.3942059</v>
      </c>
    </row>
    <row r="1069" spans="1:13" x14ac:dyDescent="0.35">
      <c r="A1069" s="1296">
        <v>32059</v>
      </c>
      <c r="B1069" s="1295" t="s">
        <v>242</v>
      </c>
      <c r="C1069" s="1295" t="s">
        <v>283</v>
      </c>
      <c r="D1069" s="1295">
        <v>5890</v>
      </c>
      <c r="E1069" s="1295" t="s">
        <v>206</v>
      </c>
      <c r="F1069" s="935" t="s">
        <v>209</v>
      </c>
      <c r="G1069" s="1295">
        <v>164</v>
      </c>
      <c r="H1069" s="935" t="s">
        <v>403</v>
      </c>
      <c r="I1069" s="935" t="s">
        <v>404</v>
      </c>
      <c r="J1069" s="935">
        <v>40.592799669999998</v>
      </c>
      <c r="K1069" s="935">
        <v>-122.3942059</v>
      </c>
      <c r="L1069" s="935">
        <v>40.585947769999997</v>
      </c>
      <c r="M1069" s="935">
        <v>-122.3683525</v>
      </c>
    </row>
    <row r="1070" spans="1:13" x14ac:dyDescent="0.35">
      <c r="A1070" s="1296">
        <v>32059</v>
      </c>
      <c r="B1070" s="1295" t="s">
        <v>242</v>
      </c>
      <c r="C1070" s="1295" t="s">
        <v>283</v>
      </c>
      <c r="D1070" s="1295">
        <v>5890</v>
      </c>
      <c r="E1070" s="1295" t="s">
        <v>206</v>
      </c>
      <c r="F1070" s="935" t="s">
        <v>211</v>
      </c>
      <c r="G1070" s="1295">
        <v>226</v>
      </c>
      <c r="H1070" s="935" t="s">
        <v>404</v>
      </c>
      <c r="I1070" s="935" t="s">
        <v>405</v>
      </c>
      <c r="J1070" s="935">
        <v>40.585947769999997</v>
      </c>
      <c r="K1070" s="935">
        <v>-122.3683525</v>
      </c>
      <c r="L1070" s="935">
        <v>40.472049499999997</v>
      </c>
      <c r="M1070" s="935">
        <v>-122.29453460000001</v>
      </c>
    </row>
    <row r="1071" spans="1:13" x14ac:dyDescent="0.35">
      <c r="A1071" s="1296">
        <v>32059</v>
      </c>
      <c r="B1071" s="1295" t="s">
        <v>242</v>
      </c>
      <c r="C1071" s="1295" t="s">
        <v>283</v>
      </c>
      <c r="D1071" s="1295">
        <v>5890</v>
      </c>
      <c r="E1071" s="1295" t="s">
        <v>206</v>
      </c>
      <c r="F1071" s="935" t="s">
        <v>212</v>
      </c>
      <c r="G1071" s="1295">
        <v>72</v>
      </c>
      <c r="H1071" s="935" t="s">
        <v>405</v>
      </c>
      <c r="I1071" s="935" t="s">
        <v>406</v>
      </c>
      <c r="J1071" s="935">
        <v>40.472049499999997</v>
      </c>
      <c r="K1071" s="935">
        <v>-122.29453460000001</v>
      </c>
      <c r="L1071" s="935">
        <v>40.417416330000002</v>
      </c>
      <c r="M1071" s="935">
        <v>-122.19395729999999</v>
      </c>
    </row>
    <row r="1072" spans="1:13" x14ac:dyDescent="0.35">
      <c r="A1072" s="1296">
        <v>32059</v>
      </c>
      <c r="B1072" s="1295" t="s">
        <v>242</v>
      </c>
      <c r="C1072" s="1295" t="s">
        <v>283</v>
      </c>
      <c r="D1072" s="1295">
        <v>5890</v>
      </c>
      <c r="E1072" s="1295" t="s">
        <v>206</v>
      </c>
      <c r="F1072" s="935" t="s">
        <v>213</v>
      </c>
      <c r="G1072" s="1295">
        <v>36</v>
      </c>
      <c r="H1072" s="935" t="s">
        <v>406</v>
      </c>
      <c r="I1072" s="935" t="s">
        <v>407</v>
      </c>
      <c r="J1072" s="935">
        <v>40.417416330000002</v>
      </c>
      <c r="K1072" s="935">
        <v>-122.19395729999999</v>
      </c>
      <c r="L1072" s="935">
        <v>40.355137560000003</v>
      </c>
      <c r="M1072" s="935">
        <v>-122.17595660000001</v>
      </c>
    </row>
    <row r="1073" spans="1:13" x14ac:dyDescent="0.35">
      <c r="A1073" s="1296">
        <v>32059</v>
      </c>
      <c r="B1073" s="1295" t="s">
        <v>242</v>
      </c>
      <c r="C1073" s="1295" t="s">
        <v>283</v>
      </c>
      <c r="D1073" s="1295">
        <v>5890</v>
      </c>
      <c r="E1073" s="1295" t="s">
        <v>206</v>
      </c>
      <c r="F1073" s="935" t="s">
        <v>214</v>
      </c>
      <c r="G1073" s="1295">
        <v>30</v>
      </c>
      <c r="H1073" s="935" t="s">
        <v>407</v>
      </c>
      <c r="I1073" s="935" t="s">
        <v>408</v>
      </c>
      <c r="J1073" s="935">
        <v>40.355137560000003</v>
      </c>
      <c r="K1073" s="935">
        <v>-122.17595660000001</v>
      </c>
      <c r="L1073" s="935">
        <v>40.316984869999999</v>
      </c>
      <c r="M1073" s="935">
        <v>-122.1896581</v>
      </c>
    </row>
    <row r="1074" spans="1:13" x14ac:dyDescent="0.35">
      <c r="A1074" s="1296">
        <v>32059</v>
      </c>
      <c r="B1074" s="1295" t="s">
        <v>242</v>
      </c>
      <c r="C1074" s="1295" t="s">
        <v>283</v>
      </c>
      <c r="D1074" s="1295">
        <v>5890</v>
      </c>
      <c r="E1074" s="1295" t="s">
        <v>206</v>
      </c>
      <c r="F1074" s="935" t="s">
        <v>215</v>
      </c>
      <c r="G1074" s="1295">
        <v>22</v>
      </c>
      <c r="H1074" s="935" t="s">
        <v>408</v>
      </c>
      <c r="I1074" s="935" t="s">
        <v>409</v>
      </c>
      <c r="J1074" s="935">
        <v>40.316984869999999</v>
      </c>
      <c r="K1074" s="935">
        <v>-122.1896581</v>
      </c>
      <c r="L1074" s="935">
        <v>40.263968490000003</v>
      </c>
      <c r="M1074" s="935">
        <v>-122.2235306</v>
      </c>
    </row>
    <row r="1075" spans="1:13" x14ac:dyDescent="0.35">
      <c r="A1075" s="1296">
        <v>32059</v>
      </c>
      <c r="B1075" s="1295" t="s">
        <v>242</v>
      </c>
      <c r="C1075" s="1295" t="s">
        <v>283</v>
      </c>
      <c r="D1075" s="1295">
        <v>5890</v>
      </c>
      <c r="E1075" s="1295" t="s">
        <v>206</v>
      </c>
      <c r="F1075" s="935" t="s">
        <v>216</v>
      </c>
      <c r="G1075" s="1295">
        <v>1</v>
      </c>
      <c r="H1075" s="935" t="s">
        <v>409</v>
      </c>
      <c r="I1075" s="935" t="s">
        <v>410</v>
      </c>
      <c r="J1075" s="935">
        <v>40.263968490000003</v>
      </c>
      <c r="K1075" s="935">
        <v>-122.2235306</v>
      </c>
      <c r="L1075" s="935">
        <v>40.153152210000002</v>
      </c>
      <c r="M1075" s="935">
        <v>-122.20237950000001</v>
      </c>
    </row>
    <row r="1076" spans="1:13" x14ac:dyDescent="0.35">
      <c r="A1076" s="1296">
        <v>32059</v>
      </c>
      <c r="B1076" s="1295" t="s">
        <v>242</v>
      </c>
      <c r="C1076" s="1295" t="s">
        <v>283</v>
      </c>
      <c r="D1076" s="1295">
        <v>5890</v>
      </c>
      <c r="E1076" s="1295" t="s">
        <v>206</v>
      </c>
      <c r="F1076" s="935" t="s">
        <v>217</v>
      </c>
      <c r="G1076" s="1295">
        <v>74</v>
      </c>
      <c r="H1076" s="935" t="s">
        <v>410</v>
      </c>
      <c r="I1076" s="935" t="s">
        <v>411</v>
      </c>
      <c r="J1076" s="935">
        <v>40.153152210000002</v>
      </c>
      <c r="K1076" s="935">
        <v>-122.20237950000001</v>
      </c>
      <c r="L1076" s="935">
        <v>40.027836569999998</v>
      </c>
      <c r="M1076" s="935">
        <v>-122.11920569999999</v>
      </c>
    </row>
    <row r="1077" spans="1:13" x14ac:dyDescent="0.35">
      <c r="A1077" s="1296">
        <v>32059</v>
      </c>
      <c r="B1077" s="1295" t="s">
        <v>242</v>
      </c>
      <c r="C1077" s="1295" t="s">
        <v>283</v>
      </c>
      <c r="D1077" s="1295">
        <v>5890</v>
      </c>
      <c r="E1077" s="1295" t="s">
        <v>206</v>
      </c>
      <c r="F1077" s="935" t="s">
        <v>219</v>
      </c>
      <c r="G1077" s="1295">
        <v>10</v>
      </c>
      <c r="H1077" s="935" t="s">
        <v>411</v>
      </c>
      <c r="I1077" s="935" t="s">
        <v>412</v>
      </c>
      <c r="J1077" s="935">
        <v>40.027836569999998</v>
      </c>
      <c r="K1077" s="935">
        <v>-122.11920569999999</v>
      </c>
      <c r="L1077" s="935">
        <v>39.909298579999998</v>
      </c>
      <c r="M1077" s="935">
        <v>-122.0918963</v>
      </c>
    </row>
    <row r="1078" spans="1:13" x14ac:dyDescent="0.35">
      <c r="A1078" s="1296">
        <v>32059</v>
      </c>
      <c r="B1078" s="1295" t="s">
        <v>242</v>
      </c>
      <c r="C1078" s="1295" t="s">
        <v>283</v>
      </c>
      <c r="D1078" s="1295">
        <v>5890</v>
      </c>
      <c r="E1078" s="1295" t="s">
        <v>206</v>
      </c>
      <c r="F1078" s="935" t="s">
        <v>220</v>
      </c>
      <c r="G1078" s="1295">
        <v>4</v>
      </c>
      <c r="H1078" s="935" t="s">
        <v>412</v>
      </c>
      <c r="I1078" s="935" t="s">
        <v>413</v>
      </c>
      <c r="J1078" s="935">
        <v>39.909298579999998</v>
      </c>
      <c r="K1078" s="935">
        <v>-122.0918963</v>
      </c>
      <c r="L1078" s="935">
        <v>39.751173979999997</v>
      </c>
      <c r="M1078" s="935">
        <v>-121.9963235</v>
      </c>
    </row>
    <row r="1079" spans="1:13" x14ac:dyDescent="0.35">
      <c r="A1079" s="1296">
        <v>32059</v>
      </c>
      <c r="B1079" s="1295" t="s">
        <v>242</v>
      </c>
      <c r="C1079" s="1295" t="s">
        <v>283</v>
      </c>
      <c r="D1079" s="1295">
        <v>5890</v>
      </c>
      <c r="E1079" s="1295" t="s">
        <v>206</v>
      </c>
      <c r="F1079" s="935" t="s">
        <v>221</v>
      </c>
      <c r="G1079" s="1295">
        <v>-99999</v>
      </c>
      <c r="H1079" s="935" t="s">
        <v>413</v>
      </c>
      <c r="I1079" s="935" t="s">
        <v>414</v>
      </c>
      <c r="J1079" s="935">
        <v>39.751173979999997</v>
      </c>
      <c r="K1079" s="935">
        <v>-121.9963235</v>
      </c>
      <c r="L1079" s="935">
        <v>39.629153240000001</v>
      </c>
      <c r="M1079" s="935">
        <v>-121.9925059</v>
      </c>
    </row>
    <row r="1080" spans="1:13" x14ac:dyDescent="0.35">
      <c r="A1080" s="1296">
        <v>32059</v>
      </c>
      <c r="B1080" s="1295" t="s">
        <v>242</v>
      </c>
      <c r="C1080" s="1295" t="s">
        <v>283</v>
      </c>
      <c r="D1080" s="1295">
        <v>5890</v>
      </c>
      <c r="E1080" s="1295" t="s">
        <v>206</v>
      </c>
      <c r="F1080" s="935" t="s">
        <v>222</v>
      </c>
      <c r="G1080" s="1295">
        <v>-99999</v>
      </c>
      <c r="H1080" s="935" t="s">
        <v>414</v>
      </c>
      <c r="I1080" s="935" t="s">
        <v>415</v>
      </c>
      <c r="J1080" s="935">
        <v>39.629153240000001</v>
      </c>
      <c r="K1080" s="935">
        <v>-121.9925059</v>
      </c>
      <c r="L1080" s="935">
        <v>39.40712284</v>
      </c>
      <c r="M1080" s="935">
        <v>-122.00758999999999</v>
      </c>
    </row>
    <row r="1081" spans="1:13" x14ac:dyDescent="0.35">
      <c r="A1081" s="1296">
        <v>32063</v>
      </c>
      <c r="B1081" s="1295" t="s">
        <v>242</v>
      </c>
      <c r="C1081" s="1295" t="s">
        <v>246</v>
      </c>
      <c r="D1081" s="1295">
        <v>5360</v>
      </c>
      <c r="E1081" s="1295" t="s">
        <v>206</v>
      </c>
      <c r="F1081" s="935" t="s">
        <v>208</v>
      </c>
      <c r="G1081" s="1295">
        <v>42</v>
      </c>
      <c r="H1081" s="935" t="s">
        <v>402</v>
      </c>
      <c r="I1081" s="935" t="s">
        <v>403</v>
      </c>
      <c r="J1081" s="935">
        <v>40.611883210000002</v>
      </c>
      <c r="K1081" s="935">
        <v>-122.446135</v>
      </c>
      <c r="L1081" s="935">
        <v>40.592799669999998</v>
      </c>
      <c r="M1081" s="935">
        <v>-122.3942059</v>
      </c>
    </row>
    <row r="1082" spans="1:13" x14ac:dyDescent="0.35">
      <c r="A1082" s="1296">
        <v>32063</v>
      </c>
      <c r="B1082" s="1295" t="s">
        <v>242</v>
      </c>
      <c r="C1082" s="1295" t="s">
        <v>246</v>
      </c>
      <c r="D1082" s="1295">
        <v>5360</v>
      </c>
      <c r="E1082" s="1295" t="s">
        <v>206</v>
      </c>
      <c r="F1082" s="935" t="s">
        <v>209</v>
      </c>
      <c r="G1082" s="1295">
        <v>254</v>
      </c>
      <c r="H1082" s="935" t="s">
        <v>403</v>
      </c>
      <c r="I1082" s="935" t="s">
        <v>404</v>
      </c>
      <c r="J1082" s="935">
        <v>40.592799669999998</v>
      </c>
      <c r="K1082" s="935">
        <v>-122.3942059</v>
      </c>
      <c r="L1082" s="935">
        <v>40.585947769999997</v>
      </c>
      <c r="M1082" s="935">
        <v>-122.3683525</v>
      </c>
    </row>
    <row r="1083" spans="1:13" x14ac:dyDescent="0.35">
      <c r="A1083" s="1296">
        <v>32063</v>
      </c>
      <c r="B1083" s="1295" t="s">
        <v>242</v>
      </c>
      <c r="C1083" s="1295" t="s">
        <v>246</v>
      </c>
      <c r="D1083" s="1295">
        <v>5360</v>
      </c>
      <c r="E1083" s="1295" t="s">
        <v>206</v>
      </c>
      <c r="F1083" s="935" t="s">
        <v>211</v>
      </c>
      <c r="G1083" s="1295">
        <v>488</v>
      </c>
      <c r="H1083" s="935" t="s">
        <v>404</v>
      </c>
      <c r="I1083" s="935" t="s">
        <v>405</v>
      </c>
      <c r="J1083" s="935">
        <v>40.585947769999997</v>
      </c>
      <c r="K1083" s="935">
        <v>-122.3683525</v>
      </c>
      <c r="L1083" s="935">
        <v>40.472049499999997</v>
      </c>
      <c r="M1083" s="935">
        <v>-122.29453460000001</v>
      </c>
    </row>
    <row r="1084" spans="1:13" x14ac:dyDescent="0.35">
      <c r="A1084" s="1296">
        <v>32063</v>
      </c>
      <c r="B1084" s="1295" t="s">
        <v>242</v>
      </c>
      <c r="C1084" s="1295" t="s">
        <v>246</v>
      </c>
      <c r="D1084" s="1295">
        <v>5360</v>
      </c>
      <c r="E1084" s="1295" t="s">
        <v>206</v>
      </c>
      <c r="F1084" s="935" t="s">
        <v>212</v>
      </c>
      <c r="G1084" s="1295">
        <v>226</v>
      </c>
      <c r="H1084" s="935" t="s">
        <v>405</v>
      </c>
      <c r="I1084" s="935" t="s">
        <v>406</v>
      </c>
      <c r="J1084" s="935">
        <v>40.472049499999997</v>
      </c>
      <c r="K1084" s="935">
        <v>-122.29453460000001</v>
      </c>
      <c r="L1084" s="935">
        <v>40.417416330000002</v>
      </c>
      <c r="M1084" s="935">
        <v>-122.19395729999999</v>
      </c>
    </row>
    <row r="1085" spans="1:13" x14ac:dyDescent="0.35">
      <c r="A1085" s="1296">
        <v>32063</v>
      </c>
      <c r="B1085" s="1295" t="s">
        <v>242</v>
      </c>
      <c r="C1085" s="1295" t="s">
        <v>246</v>
      </c>
      <c r="D1085" s="1295">
        <v>5360</v>
      </c>
      <c r="E1085" s="1295" t="s">
        <v>206</v>
      </c>
      <c r="F1085" s="935" t="s">
        <v>213</v>
      </c>
      <c r="G1085" s="1295">
        <v>77</v>
      </c>
      <c r="H1085" s="935" t="s">
        <v>406</v>
      </c>
      <c r="I1085" s="935" t="s">
        <v>407</v>
      </c>
      <c r="J1085" s="935">
        <v>40.417416330000002</v>
      </c>
      <c r="K1085" s="935">
        <v>-122.19395729999999</v>
      </c>
      <c r="L1085" s="935">
        <v>40.355137560000003</v>
      </c>
      <c r="M1085" s="935">
        <v>-122.17595660000001</v>
      </c>
    </row>
    <row r="1086" spans="1:13" x14ac:dyDescent="0.35">
      <c r="A1086" s="1296">
        <v>32063</v>
      </c>
      <c r="B1086" s="1295" t="s">
        <v>242</v>
      </c>
      <c r="C1086" s="1295" t="s">
        <v>246</v>
      </c>
      <c r="D1086" s="1295">
        <v>5360</v>
      </c>
      <c r="E1086" s="1295" t="s">
        <v>206</v>
      </c>
      <c r="F1086" s="935" t="s">
        <v>214</v>
      </c>
      <c r="G1086" s="1295">
        <v>50</v>
      </c>
      <c r="H1086" s="935" t="s">
        <v>407</v>
      </c>
      <c r="I1086" s="935" t="s">
        <v>408</v>
      </c>
      <c r="J1086" s="935">
        <v>40.355137560000003</v>
      </c>
      <c r="K1086" s="935">
        <v>-122.17595660000001</v>
      </c>
      <c r="L1086" s="935">
        <v>40.316984869999999</v>
      </c>
      <c r="M1086" s="935">
        <v>-122.1896581</v>
      </c>
    </row>
    <row r="1087" spans="1:13" x14ac:dyDescent="0.35">
      <c r="A1087" s="1296">
        <v>32063</v>
      </c>
      <c r="B1087" s="1295" t="s">
        <v>242</v>
      </c>
      <c r="C1087" s="1295" t="s">
        <v>246</v>
      </c>
      <c r="D1087" s="1295">
        <v>5360</v>
      </c>
      <c r="E1087" s="1295" t="s">
        <v>206</v>
      </c>
      <c r="F1087" s="935" t="s">
        <v>215</v>
      </c>
      <c r="G1087" s="1295">
        <v>66</v>
      </c>
      <c r="H1087" s="935" t="s">
        <v>408</v>
      </c>
      <c r="I1087" s="935" t="s">
        <v>409</v>
      </c>
      <c r="J1087" s="935">
        <v>40.316984869999999</v>
      </c>
      <c r="K1087" s="935">
        <v>-122.1896581</v>
      </c>
      <c r="L1087" s="935">
        <v>40.263968490000003</v>
      </c>
      <c r="M1087" s="935">
        <v>-122.2235306</v>
      </c>
    </row>
    <row r="1088" spans="1:13" x14ac:dyDescent="0.35">
      <c r="A1088" s="1296">
        <v>32063</v>
      </c>
      <c r="B1088" s="1295" t="s">
        <v>242</v>
      </c>
      <c r="C1088" s="1295" t="s">
        <v>246</v>
      </c>
      <c r="D1088" s="1295">
        <v>5360</v>
      </c>
      <c r="E1088" s="1295" t="s">
        <v>206</v>
      </c>
      <c r="F1088" s="935" t="s">
        <v>216</v>
      </c>
      <c r="G1088" s="1295">
        <v>7</v>
      </c>
      <c r="H1088" s="935" t="s">
        <v>409</v>
      </c>
      <c r="I1088" s="935" t="s">
        <v>410</v>
      </c>
      <c r="J1088" s="935">
        <v>40.263968490000003</v>
      </c>
      <c r="K1088" s="935">
        <v>-122.2235306</v>
      </c>
      <c r="L1088" s="935">
        <v>40.153152210000002</v>
      </c>
      <c r="M1088" s="935">
        <v>-122.20237950000001</v>
      </c>
    </row>
    <row r="1089" spans="1:13" x14ac:dyDescent="0.35">
      <c r="A1089" s="1296">
        <v>32063</v>
      </c>
      <c r="B1089" s="1295" t="s">
        <v>242</v>
      </c>
      <c r="C1089" s="1295" t="s">
        <v>246</v>
      </c>
      <c r="D1089" s="1295">
        <v>5360</v>
      </c>
      <c r="E1089" s="1295" t="s">
        <v>206</v>
      </c>
      <c r="F1089" s="935" t="s">
        <v>217</v>
      </c>
      <c r="G1089" s="1295">
        <v>194</v>
      </c>
      <c r="H1089" s="935" t="s">
        <v>410</v>
      </c>
      <c r="I1089" s="935" t="s">
        <v>411</v>
      </c>
      <c r="J1089" s="935">
        <v>40.153152210000002</v>
      </c>
      <c r="K1089" s="935">
        <v>-122.20237950000001</v>
      </c>
      <c r="L1089" s="935">
        <v>40.027836569999998</v>
      </c>
      <c r="M1089" s="935">
        <v>-122.11920569999999</v>
      </c>
    </row>
    <row r="1090" spans="1:13" x14ac:dyDescent="0.35">
      <c r="A1090" s="1296">
        <v>32063</v>
      </c>
      <c r="B1090" s="1295" t="s">
        <v>242</v>
      </c>
      <c r="C1090" s="1295" t="s">
        <v>246</v>
      </c>
      <c r="D1090" s="1295">
        <v>5360</v>
      </c>
      <c r="E1090" s="1295" t="s">
        <v>206</v>
      </c>
      <c r="F1090" s="935" t="s">
        <v>219</v>
      </c>
      <c r="G1090" s="1295">
        <v>37</v>
      </c>
      <c r="H1090" s="935" t="s">
        <v>411</v>
      </c>
      <c r="I1090" s="935" t="s">
        <v>412</v>
      </c>
      <c r="J1090" s="935">
        <v>40.027836569999998</v>
      </c>
      <c r="K1090" s="935">
        <v>-122.11920569999999</v>
      </c>
      <c r="L1090" s="935">
        <v>39.909298579999998</v>
      </c>
      <c r="M1090" s="935">
        <v>-122.0918963</v>
      </c>
    </row>
    <row r="1091" spans="1:13" x14ac:dyDescent="0.35">
      <c r="A1091" s="1296">
        <v>32063</v>
      </c>
      <c r="B1091" s="1295" t="s">
        <v>242</v>
      </c>
      <c r="C1091" s="1295" t="s">
        <v>246</v>
      </c>
      <c r="D1091" s="1295">
        <v>5360</v>
      </c>
      <c r="E1091" s="1295" t="s">
        <v>206</v>
      </c>
      <c r="F1091" s="935" t="s">
        <v>220</v>
      </c>
      <c r="G1091" s="1295">
        <v>22</v>
      </c>
      <c r="H1091" s="935" t="s">
        <v>412</v>
      </c>
      <c r="I1091" s="935" t="s">
        <v>413</v>
      </c>
      <c r="J1091" s="935">
        <v>39.909298579999998</v>
      </c>
      <c r="K1091" s="935">
        <v>-122.0918963</v>
      </c>
      <c r="L1091" s="935">
        <v>39.751173979999997</v>
      </c>
      <c r="M1091" s="935">
        <v>-121.9963235</v>
      </c>
    </row>
    <row r="1092" spans="1:13" x14ac:dyDescent="0.35">
      <c r="A1092" s="1296">
        <v>32063</v>
      </c>
      <c r="B1092" s="1295" t="s">
        <v>242</v>
      </c>
      <c r="C1092" s="1295" t="s">
        <v>246</v>
      </c>
      <c r="D1092" s="1295">
        <v>5360</v>
      </c>
      <c r="E1092" s="1295" t="s">
        <v>206</v>
      </c>
      <c r="F1092" s="935" t="s">
        <v>221</v>
      </c>
      <c r="G1092" s="1295">
        <v>17</v>
      </c>
      <c r="H1092" s="935" t="s">
        <v>413</v>
      </c>
      <c r="I1092" s="935" t="s">
        <v>414</v>
      </c>
      <c r="J1092" s="935">
        <v>39.751173979999997</v>
      </c>
      <c r="K1092" s="935">
        <v>-121.9963235</v>
      </c>
      <c r="L1092" s="935">
        <v>39.629153240000001</v>
      </c>
      <c r="M1092" s="935">
        <v>-121.9925059</v>
      </c>
    </row>
    <row r="1093" spans="1:13" x14ac:dyDescent="0.35">
      <c r="A1093" s="1296">
        <v>32063</v>
      </c>
      <c r="B1093" s="1295" t="s">
        <v>242</v>
      </c>
      <c r="C1093" s="1295" t="s">
        <v>246</v>
      </c>
      <c r="D1093" s="1295">
        <v>5360</v>
      </c>
      <c r="E1093" s="1295" t="s">
        <v>206</v>
      </c>
      <c r="F1093" s="935" t="s">
        <v>222</v>
      </c>
      <c r="G1093" s="1295">
        <v>-99999</v>
      </c>
      <c r="H1093" s="935" t="s">
        <v>414</v>
      </c>
      <c r="I1093" s="935" t="s">
        <v>415</v>
      </c>
      <c r="J1093" s="935">
        <v>39.629153240000001</v>
      </c>
      <c r="K1093" s="935">
        <v>-121.9925059</v>
      </c>
      <c r="L1093" s="935">
        <v>39.40712284</v>
      </c>
      <c r="M1093" s="935">
        <v>-122.00758999999999</v>
      </c>
    </row>
    <row r="1094" spans="1:13" x14ac:dyDescent="0.35">
      <c r="A1094" s="1296">
        <v>32078</v>
      </c>
      <c r="B1094" s="1295" t="s">
        <v>242</v>
      </c>
      <c r="C1094" s="1295" t="s">
        <v>283</v>
      </c>
      <c r="D1094" s="1295">
        <v>4240</v>
      </c>
      <c r="E1094" s="1295" t="s">
        <v>206</v>
      </c>
      <c r="F1094" s="935" t="s">
        <v>208</v>
      </c>
      <c r="G1094" s="1295">
        <v>49</v>
      </c>
      <c r="H1094" s="935" t="s">
        <v>402</v>
      </c>
      <c r="I1094" s="935" t="s">
        <v>403</v>
      </c>
      <c r="J1094" s="935">
        <v>40.611883210000002</v>
      </c>
      <c r="K1094" s="935">
        <v>-122.446135</v>
      </c>
      <c r="L1094" s="935">
        <v>40.592799669999998</v>
      </c>
      <c r="M1094" s="935">
        <v>-122.3942059</v>
      </c>
    </row>
    <row r="1095" spans="1:13" x14ac:dyDescent="0.35">
      <c r="A1095" s="1296">
        <v>32078</v>
      </c>
      <c r="B1095" s="1295" t="s">
        <v>242</v>
      </c>
      <c r="C1095" s="1295" t="s">
        <v>283</v>
      </c>
      <c r="D1095" s="1295">
        <v>4240</v>
      </c>
      <c r="E1095" s="1295" t="s">
        <v>206</v>
      </c>
      <c r="F1095" s="935" t="s">
        <v>209</v>
      </c>
      <c r="G1095" s="1295">
        <v>291</v>
      </c>
      <c r="H1095" s="935" t="s">
        <v>403</v>
      </c>
      <c r="I1095" s="935" t="s">
        <v>404</v>
      </c>
      <c r="J1095" s="935">
        <v>40.592799669999998</v>
      </c>
      <c r="K1095" s="935">
        <v>-122.3942059</v>
      </c>
      <c r="L1095" s="935">
        <v>40.585947769999997</v>
      </c>
      <c r="M1095" s="935">
        <v>-122.3683525</v>
      </c>
    </row>
    <row r="1096" spans="1:13" x14ac:dyDescent="0.35">
      <c r="A1096" s="1296">
        <v>32078</v>
      </c>
      <c r="B1096" s="1295" t="s">
        <v>242</v>
      </c>
      <c r="C1096" s="1295" t="s">
        <v>283</v>
      </c>
      <c r="D1096" s="1295">
        <v>4240</v>
      </c>
      <c r="E1096" s="1295" t="s">
        <v>206</v>
      </c>
      <c r="F1096" s="935" t="s">
        <v>211</v>
      </c>
      <c r="G1096" s="1295">
        <v>780</v>
      </c>
      <c r="H1096" s="935" t="s">
        <v>404</v>
      </c>
      <c r="I1096" s="935" t="s">
        <v>405</v>
      </c>
      <c r="J1096" s="935">
        <v>40.585947769999997</v>
      </c>
      <c r="K1096" s="935">
        <v>-122.3683525</v>
      </c>
      <c r="L1096" s="935">
        <v>40.472049499999997</v>
      </c>
      <c r="M1096" s="935">
        <v>-122.29453460000001</v>
      </c>
    </row>
    <row r="1097" spans="1:13" x14ac:dyDescent="0.35">
      <c r="A1097" s="1296">
        <v>32078</v>
      </c>
      <c r="B1097" s="1295" t="s">
        <v>242</v>
      </c>
      <c r="C1097" s="1295" t="s">
        <v>283</v>
      </c>
      <c r="D1097" s="1295">
        <v>4240</v>
      </c>
      <c r="E1097" s="1295" t="s">
        <v>206</v>
      </c>
      <c r="F1097" s="935" t="s">
        <v>212</v>
      </c>
      <c r="G1097" s="1295">
        <v>370</v>
      </c>
      <c r="H1097" s="935" t="s">
        <v>405</v>
      </c>
      <c r="I1097" s="935" t="s">
        <v>406</v>
      </c>
      <c r="J1097" s="935">
        <v>40.472049499999997</v>
      </c>
      <c r="K1097" s="935">
        <v>-122.29453460000001</v>
      </c>
      <c r="L1097" s="935">
        <v>40.417416330000002</v>
      </c>
      <c r="M1097" s="935">
        <v>-122.19395729999999</v>
      </c>
    </row>
    <row r="1098" spans="1:13" x14ac:dyDescent="0.35">
      <c r="A1098" s="1296">
        <v>32078</v>
      </c>
      <c r="B1098" s="1295" t="s">
        <v>242</v>
      </c>
      <c r="C1098" s="1295" t="s">
        <v>283</v>
      </c>
      <c r="D1098" s="1295">
        <v>4240</v>
      </c>
      <c r="E1098" s="1295" t="s">
        <v>206</v>
      </c>
      <c r="F1098" s="935" t="s">
        <v>213</v>
      </c>
      <c r="G1098" s="1295">
        <v>184</v>
      </c>
      <c r="H1098" s="935" t="s">
        <v>406</v>
      </c>
      <c r="I1098" s="935" t="s">
        <v>407</v>
      </c>
      <c r="J1098" s="935">
        <v>40.417416330000002</v>
      </c>
      <c r="K1098" s="935">
        <v>-122.19395729999999</v>
      </c>
      <c r="L1098" s="935">
        <v>40.355137560000003</v>
      </c>
      <c r="M1098" s="935">
        <v>-122.17595660000001</v>
      </c>
    </row>
    <row r="1099" spans="1:13" x14ac:dyDescent="0.35">
      <c r="A1099" s="1296">
        <v>32078</v>
      </c>
      <c r="B1099" s="1295" t="s">
        <v>242</v>
      </c>
      <c r="C1099" s="1295" t="s">
        <v>283</v>
      </c>
      <c r="D1099" s="1295">
        <v>4240</v>
      </c>
      <c r="E1099" s="1295" t="s">
        <v>206</v>
      </c>
      <c r="F1099" s="935" t="s">
        <v>214</v>
      </c>
      <c r="G1099" s="1295">
        <v>204</v>
      </c>
      <c r="H1099" s="935" t="s">
        <v>407</v>
      </c>
      <c r="I1099" s="935" t="s">
        <v>408</v>
      </c>
      <c r="J1099" s="935">
        <v>40.355137560000003</v>
      </c>
      <c r="K1099" s="935">
        <v>-122.17595660000001</v>
      </c>
      <c r="L1099" s="935">
        <v>40.316984869999999</v>
      </c>
      <c r="M1099" s="935">
        <v>-122.1896581</v>
      </c>
    </row>
    <row r="1100" spans="1:13" x14ac:dyDescent="0.35">
      <c r="A1100" s="1296">
        <v>32078</v>
      </c>
      <c r="B1100" s="1295" t="s">
        <v>242</v>
      </c>
      <c r="C1100" s="1295" t="s">
        <v>283</v>
      </c>
      <c r="D1100" s="1295">
        <v>4240</v>
      </c>
      <c r="E1100" s="1295" t="s">
        <v>206</v>
      </c>
      <c r="F1100" s="935" t="s">
        <v>215</v>
      </c>
      <c r="G1100" s="1295">
        <v>176</v>
      </c>
      <c r="H1100" s="935" t="s">
        <v>408</v>
      </c>
      <c r="I1100" s="935" t="s">
        <v>409</v>
      </c>
      <c r="J1100" s="935">
        <v>40.316984869999999</v>
      </c>
      <c r="K1100" s="935">
        <v>-122.1896581</v>
      </c>
      <c r="L1100" s="935">
        <v>40.263968490000003</v>
      </c>
      <c r="M1100" s="935">
        <v>-122.2235306</v>
      </c>
    </row>
    <row r="1101" spans="1:13" x14ac:dyDescent="0.35">
      <c r="A1101" s="1296">
        <v>32078</v>
      </c>
      <c r="B1101" s="1295" t="s">
        <v>242</v>
      </c>
      <c r="C1101" s="1295" t="s">
        <v>283</v>
      </c>
      <c r="D1101" s="1295">
        <v>4240</v>
      </c>
      <c r="E1101" s="1295" t="s">
        <v>206</v>
      </c>
      <c r="F1101" s="935" t="s">
        <v>216</v>
      </c>
      <c r="G1101" s="1295">
        <v>41</v>
      </c>
      <c r="H1101" s="935" t="s">
        <v>409</v>
      </c>
      <c r="I1101" s="935" t="s">
        <v>410</v>
      </c>
      <c r="J1101" s="935">
        <v>40.263968490000003</v>
      </c>
      <c r="K1101" s="935">
        <v>-122.2235306</v>
      </c>
      <c r="L1101" s="935">
        <v>40.153152210000002</v>
      </c>
      <c r="M1101" s="935">
        <v>-122.20237950000001</v>
      </c>
    </row>
    <row r="1102" spans="1:13" x14ac:dyDescent="0.35">
      <c r="A1102" s="1296">
        <v>32078</v>
      </c>
      <c r="B1102" s="1295" t="s">
        <v>242</v>
      </c>
      <c r="C1102" s="1295" t="s">
        <v>283</v>
      </c>
      <c r="D1102" s="1295">
        <v>4240</v>
      </c>
      <c r="E1102" s="1295" t="s">
        <v>206</v>
      </c>
      <c r="F1102" s="935" t="s">
        <v>217</v>
      </c>
      <c r="G1102" s="1295">
        <v>533</v>
      </c>
      <c r="H1102" s="935" t="s">
        <v>410</v>
      </c>
      <c r="I1102" s="935" t="s">
        <v>411</v>
      </c>
      <c r="J1102" s="935">
        <v>40.153152210000002</v>
      </c>
      <c r="K1102" s="935">
        <v>-122.20237950000001</v>
      </c>
      <c r="L1102" s="935">
        <v>40.027836569999998</v>
      </c>
      <c r="M1102" s="935">
        <v>-122.11920569999999</v>
      </c>
    </row>
    <row r="1103" spans="1:13" x14ac:dyDescent="0.35">
      <c r="A1103" s="1296">
        <v>32078</v>
      </c>
      <c r="B1103" s="1295" t="s">
        <v>242</v>
      </c>
      <c r="C1103" s="1295" t="s">
        <v>283</v>
      </c>
      <c r="D1103" s="1295">
        <v>4240</v>
      </c>
      <c r="E1103" s="1295" t="s">
        <v>206</v>
      </c>
      <c r="F1103" s="935" t="s">
        <v>219</v>
      </c>
      <c r="G1103" s="1295">
        <v>262</v>
      </c>
      <c r="H1103" s="935" t="s">
        <v>411</v>
      </c>
      <c r="I1103" s="935" t="s">
        <v>412</v>
      </c>
      <c r="J1103" s="935">
        <v>40.027836569999998</v>
      </c>
      <c r="K1103" s="935">
        <v>-122.11920569999999</v>
      </c>
      <c r="L1103" s="935">
        <v>39.909298579999998</v>
      </c>
      <c r="M1103" s="935">
        <v>-122.0918963</v>
      </c>
    </row>
    <row r="1104" spans="1:13" x14ac:dyDescent="0.35">
      <c r="A1104" s="1296">
        <v>32078</v>
      </c>
      <c r="B1104" s="1295" t="s">
        <v>242</v>
      </c>
      <c r="C1104" s="1295" t="s">
        <v>283</v>
      </c>
      <c r="D1104" s="1295">
        <v>4240</v>
      </c>
      <c r="E1104" s="1295" t="s">
        <v>206</v>
      </c>
      <c r="F1104" s="935" t="s">
        <v>220</v>
      </c>
      <c r="G1104" s="1295">
        <v>101</v>
      </c>
      <c r="H1104" s="935" t="s">
        <v>412</v>
      </c>
      <c r="I1104" s="935" t="s">
        <v>413</v>
      </c>
      <c r="J1104" s="935">
        <v>39.909298579999998</v>
      </c>
      <c r="K1104" s="935">
        <v>-122.0918963</v>
      </c>
      <c r="L1104" s="935">
        <v>39.751173979999997</v>
      </c>
      <c r="M1104" s="935">
        <v>-121.9963235</v>
      </c>
    </row>
    <row r="1105" spans="1:13" x14ac:dyDescent="0.35">
      <c r="A1105" s="1296">
        <v>32078</v>
      </c>
      <c r="B1105" s="1295" t="s">
        <v>242</v>
      </c>
      <c r="C1105" s="1295" t="s">
        <v>283</v>
      </c>
      <c r="D1105" s="1295">
        <v>4240</v>
      </c>
      <c r="E1105" s="1295" t="s">
        <v>206</v>
      </c>
      <c r="F1105" s="935" t="s">
        <v>221</v>
      </c>
      <c r="G1105" s="1295">
        <v>20</v>
      </c>
      <c r="H1105" s="935" t="s">
        <v>413</v>
      </c>
      <c r="I1105" s="935" t="s">
        <v>414</v>
      </c>
      <c r="J1105" s="935">
        <v>39.751173979999997</v>
      </c>
      <c r="K1105" s="935">
        <v>-121.9963235</v>
      </c>
      <c r="L1105" s="935">
        <v>39.629153240000001</v>
      </c>
      <c r="M1105" s="935">
        <v>-121.9925059</v>
      </c>
    </row>
    <row r="1106" spans="1:13" x14ac:dyDescent="0.35">
      <c r="A1106" s="1296">
        <v>32078</v>
      </c>
      <c r="B1106" s="1295" t="s">
        <v>242</v>
      </c>
      <c r="C1106" s="1295" t="s">
        <v>283</v>
      </c>
      <c r="D1106" s="1295">
        <v>4240</v>
      </c>
      <c r="E1106" s="1295" t="s">
        <v>206</v>
      </c>
      <c r="F1106" s="935" t="s">
        <v>222</v>
      </c>
      <c r="G1106" s="1295">
        <v>2</v>
      </c>
      <c r="H1106" s="935" t="s">
        <v>414</v>
      </c>
      <c r="I1106" s="935" t="s">
        <v>415</v>
      </c>
      <c r="J1106" s="935">
        <v>39.629153240000001</v>
      </c>
      <c r="K1106" s="935">
        <v>-121.9925059</v>
      </c>
      <c r="L1106" s="935">
        <v>39.40712284</v>
      </c>
      <c r="M1106" s="935">
        <v>-122.00758999999999</v>
      </c>
    </row>
    <row r="1107" spans="1:13" x14ac:dyDescent="0.35">
      <c r="A1107" s="1296">
        <v>32093</v>
      </c>
      <c r="B1107" s="1295" t="s">
        <v>194</v>
      </c>
      <c r="C1107" s="1295" t="s">
        <v>246</v>
      </c>
      <c r="D1107" s="1295">
        <v>3590</v>
      </c>
      <c r="E1107" s="1295" t="s">
        <v>206</v>
      </c>
      <c r="F1107" s="935" t="s">
        <v>208</v>
      </c>
      <c r="G1107" s="1295">
        <v>279</v>
      </c>
      <c r="H1107" s="935" t="s">
        <v>402</v>
      </c>
      <c r="I1107" s="935" t="s">
        <v>403</v>
      </c>
      <c r="J1107" s="935">
        <v>40.611883210000002</v>
      </c>
      <c r="K1107" s="935">
        <v>-122.446135</v>
      </c>
      <c r="L1107" s="935">
        <v>40.592799669999998</v>
      </c>
      <c r="M1107" s="935">
        <v>-122.3942059</v>
      </c>
    </row>
    <row r="1108" spans="1:13" x14ac:dyDescent="0.35">
      <c r="A1108" s="1296">
        <v>32093</v>
      </c>
      <c r="B1108" s="1295" t="s">
        <v>194</v>
      </c>
      <c r="C1108" s="1295" t="s">
        <v>246</v>
      </c>
      <c r="D1108" s="1295">
        <v>3590</v>
      </c>
      <c r="E1108" s="1295" t="s">
        <v>206</v>
      </c>
      <c r="F1108" s="935" t="s">
        <v>209</v>
      </c>
      <c r="G1108" s="1295">
        <v>305</v>
      </c>
      <c r="H1108" s="935" t="s">
        <v>403</v>
      </c>
      <c r="I1108" s="935" t="s">
        <v>404</v>
      </c>
      <c r="J1108" s="935">
        <v>40.592799669999998</v>
      </c>
      <c r="K1108" s="935">
        <v>-122.3942059</v>
      </c>
      <c r="L1108" s="935">
        <v>40.585947769999997</v>
      </c>
      <c r="M1108" s="935">
        <v>-122.3683525</v>
      </c>
    </row>
    <row r="1109" spans="1:13" x14ac:dyDescent="0.35">
      <c r="A1109" s="1296">
        <v>32093</v>
      </c>
      <c r="B1109" s="1295" t="s">
        <v>194</v>
      </c>
      <c r="C1109" s="1295" t="s">
        <v>246</v>
      </c>
      <c r="D1109" s="1295">
        <v>3590</v>
      </c>
      <c r="E1109" s="1295" t="s">
        <v>206</v>
      </c>
      <c r="F1109" s="935" t="s">
        <v>211</v>
      </c>
      <c r="G1109" s="1295">
        <v>1083</v>
      </c>
      <c r="H1109" s="935" t="s">
        <v>404</v>
      </c>
      <c r="I1109" s="935" t="s">
        <v>405</v>
      </c>
      <c r="J1109" s="935">
        <v>40.585947769999997</v>
      </c>
      <c r="K1109" s="935">
        <v>-122.3683525</v>
      </c>
      <c r="L1109" s="935">
        <v>40.472049499999997</v>
      </c>
      <c r="M1109" s="935">
        <v>-122.29453460000001</v>
      </c>
    </row>
    <row r="1110" spans="1:13" x14ac:dyDescent="0.35">
      <c r="A1110" s="1296">
        <v>32093</v>
      </c>
      <c r="B1110" s="1295" t="s">
        <v>194</v>
      </c>
      <c r="C1110" s="1295" t="s">
        <v>246</v>
      </c>
      <c r="D1110" s="1295">
        <v>3590</v>
      </c>
      <c r="E1110" s="1295" t="s">
        <v>206</v>
      </c>
      <c r="F1110" s="935" t="s">
        <v>212</v>
      </c>
      <c r="G1110" s="1295">
        <v>496</v>
      </c>
      <c r="H1110" s="935" t="s">
        <v>405</v>
      </c>
      <c r="I1110" s="935" t="s">
        <v>406</v>
      </c>
      <c r="J1110" s="935">
        <v>40.472049499999997</v>
      </c>
      <c r="K1110" s="935">
        <v>-122.29453460000001</v>
      </c>
      <c r="L1110" s="935">
        <v>40.417416330000002</v>
      </c>
      <c r="M1110" s="935">
        <v>-122.19395729999999</v>
      </c>
    </row>
    <row r="1111" spans="1:13" x14ac:dyDescent="0.35">
      <c r="A1111" s="1296">
        <v>32093</v>
      </c>
      <c r="B1111" s="1295" t="s">
        <v>194</v>
      </c>
      <c r="C1111" s="1295" t="s">
        <v>246</v>
      </c>
      <c r="D1111" s="1295">
        <v>3590</v>
      </c>
      <c r="E1111" s="1295" t="s">
        <v>206</v>
      </c>
      <c r="F1111" s="935" t="s">
        <v>213</v>
      </c>
      <c r="G1111" s="1295">
        <v>278</v>
      </c>
      <c r="H1111" s="935" t="s">
        <v>406</v>
      </c>
      <c r="I1111" s="935" t="s">
        <v>407</v>
      </c>
      <c r="J1111" s="935">
        <v>40.417416330000002</v>
      </c>
      <c r="K1111" s="935">
        <v>-122.19395729999999</v>
      </c>
      <c r="L1111" s="935">
        <v>40.355137560000003</v>
      </c>
      <c r="M1111" s="935">
        <v>-122.17595660000001</v>
      </c>
    </row>
    <row r="1112" spans="1:13" x14ac:dyDescent="0.35">
      <c r="A1112" s="1296">
        <v>32093</v>
      </c>
      <c r="B1112" s="1295" t="s">
        <v>194</v>
      </c>
      <c r="C1112" s="1295" t="s">
        <v>246</v>
      </c>
      <c r="D1112" s="1295">
        <v>3590</v>
      </c>
      <c r="E1112" s="1295" t="s">
        <v>206</v>
      </c>
      <c r="F1112" s="935" t="s">
        <v>214</v>
      </c>
      <c r="G1112" s="1295">
        <v>314</v>
      </c>
      <c r="H1112" s="935" t="s">
        <v>407</v>
      </c>
      <c r="I1112" s="935" t="s">
        <v>408</v>
      </c>
      <c r="J1112" s="935">
        <v>40.355137560000003</v>
      </c>
      <c r="K1112" s="935">
        <v>-122.17595660000001</v>
      </c>
      <c r="L1112" s="935">
        <v>40.316984869999999</v>
      </c>
      <c r="M1112" s="935">
        <v>-122.1896581</v>
      </c>
    </row>
    <row r="1113" spans="1:13" x14ac:dyDescent="0.35">
      <c r="A1113" s="1296">
        <v>32093</v>
      </c>
      <c r="B1113" s="1295" t="s">
        <v>194</v>
      </c>
      <c r="C1113" s="1295" t="s">
        <v>246</v>
      </c>
      <c r="D1113" s="1295">
        <v>3590</v>
      </c>
      <c r="E1113" s="1295" t="s">
        <v>206</v>
      </c>
      <c r="F1113" s="935" t="s">
        <v>215</v>
      </c>
      <c r="G1113" s="1295">
        <v>218</v>
      </c>
      <c r="H1113" s="935" t="s">
        <v>408</v>
      </c>
      <c r="I1113" s="935" t="s">
        <v>409</v>
      </c>
      <c r="J1113" s="935">
        <v>40.316984869999999</v>
      </c>
      <c r="K1113" s="935">
        <v>-122.1896581</v>
      </c>
      <c r="L1113" s="935">
        <v>40.263968490000003</v>
      </c>
      <c r="M1113" s="935">
        <v>-122.2235306</v>
      </c>
    </row>
    <row r="1114" spans="1:13" x14ac:dyDescent="0.35">
      <c r="A1114" s="1296">
        <v>32093</v>
      </c>
      <c r="B1114" s="1295" t="s">
        <v>194</v>
      </c>
      <c r="C1114" s="1295" t="s">
        <v>246</v>
      </c>
      <c r="D1114" s="1295">
        <v>3590</v>
      </c>
      <c r="E1114" s="1295" t="s">
        <v>206</v>
      </c>
      <c r="F1114" s="935" t="s">
        <v>216</v>
      </c>
      <c r="G1114" s="1295">
        <v>88</v>
      </c>
      <c r="H1114" s="935" t="s">
        <v>409</v>
      </c>
      <c r="I1114" s="935" t="s">
        <v>410</v>
      </c>
      <c r="J1114" s="935">
        <v>40.263968490000003</v>
      </c>
      <c r="K1114" s="935">
        <v>-122.2235306</v>
      </c>
      <c r="L1114" s="935">
        <v>40.153152210000002</v>
      </c>
      <c r="M1114" s="935">
        <v>-122.20237950000001</v>
      </c>
    </row>
    <row r="1115" spans="1:13" x14ac:dyDescent="0.35">
      <c r="A1115" s="1296">
        <v>32093</v>
      </c>
      <c r="B1115" s="1295" t="s">
        <v>194</v>
      </c>
      <c r="C1115" s="1295" t="s">
        <v>246</v>
      </c>
      <c r="D1115" s="1295">
        <v>3590</v>
      </c>
      <c r="E1115" s="1295" t="s">
        <v>206</v>
      </c>
      <c r="F1115" s="935" t="s">
        <v>217</v>
      </c>
      <c r="G1115" s="1295">
        <v>748</v>
      </c>
      <c r="H1115" s="935" t="s">
        <v>410</v>
      </c>
      <c r="I1115" s="935" t="s">
        <v>411</v>
      </c>
      <c r="J1115" s="935">
        <v>40.153152210000002</v>
      </c>
      <c r="K1115" s="935">
        <v>-122.20237950000001</v>
      </c>
      <c r="L1115" s="935">
        <v>40.027836569999998</v>
      </c>
      <c r="M1115" s="935">
        <v>-122.11920569999999</v>
      </c>
    </row>
    <row r="1116" spans="1:13" x14ac:dyDescent="0.35">
      <c r="A1116" s="1296">
        <v>32093</v>
      </c>
      <c r="B1116" s="1295" t="s">
        <v>194</v>
      </c>
      <c r="C1116" s="1295" t="s">
        <v>246</v>
      </c>
      <c r="D1116" s="1295">
        <v>3590</v>
      </c>
      <c r="E1116" s="1295" t="s">
        <v>206</v>
      </c>
      <c r="F1116" s="935" t="s">
        <v>219</v>
      </c>
      <c r="G1116" s="1295">
        <v>355</v>
      </c>
      <c r="H1116" s="935" t="s">
        <v>411</v>
      </c>
      <c r="I1116" s="935" t="s">
        <v>412</v>
      </c>
      <c r="J1116" s="935">
        <v>40.027836569999998</v>
      </c>
      <c r="K1116" s="935">
        <v>-122.11920569999999</v>
      </c>
      <c r="L1116" s="935">
        <v>39.909298579999998</v>
      </c>
      <c r="M1116" s="935">
        <v>-122.0918963</v>
      </c>
    </row>
    <row r="1117" spans="1:13" x14ac:dyDescent="0.35">
      <c r="A1117" s="1296">
        <v>32093</v>
      </c>
      <c r="B1117" s="1295" t="s">
        <v>194</v>
      </c>
      <c r="C1117" s="1295" t="s">
        <v>246</v>
      </c>
      <c r="D1117" s="1295">
        <v>3590</v>
      </c>
      <c r="E1117" s="1295" t="s">
        <v>206</v>
      </c>
      <c r="F1117" s="935" t="s">
        <v>220</v>
      </c>
      <c r="G1117" s="1295">
        <v>226</v>
      </c>
      <c r="H1117" s="935" t="s">
        <v>412</v>
      </c>
      <c r="I1117" s="935" t="s">
        <v>413</v>
      </c>
      <c r="J1117" s="935">
        <v>39.909298579999998</v>
      </c>
      <c r="K1117" s="935">
        <v>-122.0918963</v>
      </c>
      <c r="L1117" s="935">
        <v>39.751173979999997</v>
      </c>
      <c r="M1117" s="935">
        <v>-121.9963235</v>
      </c>
    </row>
    <row r="1118" spans="1:13" x14ac:dyDescent="0.35">
      <c r="A1118" s="1296">
        <v>32093</v>
      </c>
      <c r="B1118" s="1295" t="s">
        <v>194</v>
      </c>
      <c r="C1118" s="1295" t="s">
        <v>246</v>
      </c>
      <c r="D1118" s="1295">
        <v>3590</v>
      </c>
      <c r="E1118" s="1295" t="s">
        <v>206</v>
      </c>
      <c r="F1118" s="935" t="s">
        <v>221</v>
      </c>
      <c r="G1118" s="1295">
        <v>115</v>
      </c>
      <c r="H1118" s="935" t="s">
        <v>413</v>
      </c>
      <c r="I1118" s="935" t="s">
        <v>414</v>
      </c>
      <c r="J1118" s="935">
        <v>39.751173979999997</v>
      </c>
      <c r="K1118" s="935">
        <v>-121.9963235</v>
      </c>
      <c r="L1118" s="935">
        <v>39.629153240000001</v>
      </c>
      <c r="M1118" s="935">
        <v>-121.9925059</v>
      </c>
    </row>
    <row r="1119" spans="1:13" x14ac:dyDescent="0.35">
      <c r="A1119" s="1296">
        <v>32093</v>
      </c>
      <c r="B1119" s="1295" t="s">
        <v>194</v>
      </c>
      <c r="C1119" s="1295" t="s">
        <v>246</v>
      </c>
      <c r="D1119" s="1295">
        <v>3590</v>
      </c>
      <c r="E1119" s="1295" t="s">
        <v>206</v>
      </c>
      <c r="F1119" s="935" t="s">
        <v>222</v>
      </c>
      <c r="G1119" s="1295">
        <v>24</v>
      </c>
      <c r="H1119" s="935" t="s">
        <v>414</v>
      </c>
      <c r="I1119" s="935" t="s">
        <v>415</v>
      </c>
      <c r="J1119" s="935">
        <v>39.629153240000001</v>
      </c>
      <c r="K1119" s="935">
        <v>-121.9925059</v>
      </c>
      <c r="L1119" s="935">
        <v>39.40712284</v>
      </c>
      <c r="M1119" s="935">
        <v>-122.00758999999999</v>
      </c>
    </row>
    <row r="1120" spans="1:13" x14ac:dyDescent="0.35">
      <c r="A1120" s="1296">
        <v>32106</v>
      </c>
      <c r="B1120" s="1295" t="s">
        <v>242</v>
      </c>
      <c r="C1120" s="1295" t="s">
        <v>246</v>
      </c>
      <c r="D1120" s="1295">
        <v>3520</v>
      </c>
      <c r="E1120" s="1295" t="s">
        <v>206</v>
      </c>
      <c r="F1120" s="935" t="s">
        <v>208</v>
      </c>
      <c r="G1120" s="1295">
        <v>593</v>
      </c>
      <c r="H1120" s="935" t="s">
        <v>402</v>
      </c>
      <c r="I1120" s="935" t="s">
        <v>403</v>
      </c>
      <c r="J1120" s="935">
        <v>40.611883210000002</v>
      </c>
      <c r="K1120" s="935">
        <v>-122.446135</v>
      </c>
      <c r="L1120" s="935">
        <v>40.592799669999998</v>
      </c>
      <c r="M1120" s="935">
        <v>-122.3942059</v>
      </c>
    </row>
    <row r="1121" spans="1:13" x14ac:dyDescent="0.35">
      <c r="A1121" s="1296">
        <v>32106</v>
      </c>
      <c r="B1121" s="1295" t="s">
        <v>242</v>
      </c>
      <c r="C1121" s="1295" t="s">
        <v>246</v>
      </c>
      <c r="D1121" s="1295">
        <v>3520</v>
      </c>
      <c r="E1121" s="1295" t="s">
        <v>206</v>
      </c>
      <c r="F1121" s="935" t="s">
        <v>209</v>
      </c>
      <c r="G1121" s="1295">
        <v>320</v>
      </c>
      <c r="H1121" s="935" t="s">
        <v>403</v>
      </c>
      <c r="I1121" s="935" t="s">
        <v>404</v>
      </c>
      <c r="J1121" s="935">
        <v>40.592799669999998</v>
      </c>
      <c r="K1121" s="935">
        <v>-122.3942059</v>
      </c>
      <c r="L1121" s="935">
        <v>40.585947769999997</v>
      </c>
      <c r="M1121" s="935">
        <v>-122.3683525</v>
      </c>
    </row>
    <row r="1122" spans="1:13" x14ac:dyDescent="0.35">
      <c r="A1122" s="1296">
        <v>32106</v>
      </c>
      <c r="B1122" s="1295" t="s">
        <v>242</v>
      </c>
      <c r="C1122" s="1295" t="s">
        <v>246</v>
      </c>
      <c r="D1122" s="1295">
        <v>3520</v>
      </c>
      <c r="E1122" s="1295" t="s">
        <v>206</v>
      </c>
      <c r="F1122" s="935" t="s">
        <v>211</v>
      </c>
      <c r="G1122" s="1295">
        <v>1435</v>
      </c>
      <c r="H1122" s="935" t="s">
        <v>404</v>
      </c>
      <c r="I1122" s="935" t="s">
        <v>405</v>
      </c>
      <c r="J1122" s="935">
        <v>40.585947769999997</v>
      </c>
      <c r="K1122" s="935">
        <v>-122.3683525</v>
      </c>
      <c r="L1122" s="935">
        <v>40.472049499999997</v>
      </c>
      <c r="M1122" s="935">
        <v>-122.29453460000001</v>
      </c>
    </row>
    <row r="1123" spans="1:13" x14ac:dyDescent="0.35">
      <c r="A1123" s="1296">
        <v>32106</v>
      </c>
      <c r="B1123" s="1295" t="s">
        <v>242</v>
      </c>
      <c r="C1123" s="1295" t="s">
        <v>246</v>
      </c>
      <c r="D1123" s="1295">
        <v>3520</v>
      </c>
      <c r="E1123" s="1295" t="s">
        <v>206</v>
      </c>
      <c r="F1123" s="935" t="s">
        <v>212</v>
      </c>
      <c r="G1123" s="1295">
        <v>494</v>
      </c>
      <c r="H1123" s="935" t="s">
        <v>405</v>
      </c>
      <c r="I1123" s="935" t="s">
        <v>406</v>
      </c>
      <c r="J1123" s="935">
        <v>40.472049499999997</v>
      </c>
      <c r="K1123" s="935">
        <v>-122.29453460000001</v>
      </c>
      <c r="L1123" s="935">
        <v>40.417416330000002</v>
      </c>
      <c r="M1123" s="935">
        <v>-122.19395729999999</v>
      </c>
    </row>
    <row r="1124" spans="1:13" x14ac:dyDescent="0.35">
      <c r="A1124" s="1296">
        <v>32106</v>
      </c>
      <c r="B1124" s="1295" t="s">
        <v>242</v>
      </c>
      <c r="C1124" s="1295" t="s">
        <v>246</v>
      </c>
      <c r="D1124" s="1295">
        <v>3520</v>
      </c>
      <c r="E1124" s="1295" t="s">
        <v>206</v>
      </c>
      <c r="F1124" s="935" t="s">
        <v>213</v>
      </c>
      <c r="G1124" s="1295">
        <v>241</v>
      </c>
      <c r="H1124" s="935" t="s">
        <v>406</v>
      </c>
      <c r="I1124" s="935" t="s">
        <v>407</v>
      </c>
      <c r="J1124" s="935">
        <v>40.417416330000002</v>
      </c>
      <c r="K1124" s="935">
        <v>-122.19395729999999</v>
      </c>
      <c r="L1124" s="935">
        <v>40.355137560000003</v>
      </c>
      <c r="M1124" s="935">
        <v>-122.17595660000001</v>
      </c>
    </row>
    <row r="1125" spans="1:13" x14ac:dyDescent="0.35">
      <c r="A1125" s="1296">
        <v>32106</v>
      </c>
      <c r="B1125" s="1295" t="s">
        <v>242</v>
      </c>
      <c r="C1125" s="1295" t="s">
        <v>246</v>
      </c>
      <c r="D1125" s="1295">
        <v>3520</v>
      </c>
      <c r="E1125" s="1295" t="s">
        <v>206</v>
      </c>
      <c r="F1125" s="935" t="s">
        <v>214</v>
      </c>
      <c r="G1125" s="1295">
        <v>331</v>
      </c>
      <c r="H1125" s="935" t="s">
        <v>407</v>
      </c>
      <c r="I1125" s="935" t="s">
        <v>408</v>
      </c>
      <c r="J1125" s="935">
        <v>40.355137560000003</v>
      </c>
      <c r="K1125" s="935">
        <v>-122.17595660000001</v>
      </c>
      <c r="L1125" s="935">
        <v>40.316984869999999</v>
      </c>
      <c r="M1125" s="935">
        <v>-122.1896581</v>
      </c>
    </row>
    <row r="1126" spans="1:13" x14ac:dyDescent="0.35">
      <c r="A1126" s="1296">
        <v>32106</v>
      </c>
      <c r="B1126" s="1295" t="s">
        <v>242</v>
      </c>
      <c r="C1126" s="1295" t="s">
        <v>246</v>
      </c>
      <c r="D1126" s="1295">
        <v>3520</v>
      </c>
      <c r="E1126" s="1295" t="s">
        <v>206</v>
      </c>
      <c r="F1126" s="935" t="s">
        <v>215</v>
      </c>
      <c r="G1126" s="1295">
        <v>291</v>
      </c>
      <c r="H1126" s="935" t="s">
        <v>408</v>
      </c>
      <c r="I1126" s="935" t="s">
        <v>409</v>
      </c>
      <c r="J1126" s="935">
        <v>40.316984869999999</v>
      </c>
      <c r="K1126" s="935">
        <v>-122.1896581</v>
      </c>
      <c r="L1126" s="935">
        <v>40.263968490000003</v>
      </c>
      <c r="M1126" s="935">
        <v>-122.2235306</v>
      </c>
    </row>
    <row r="1127" spans="1:13" x14ac:dyDescent="0.35">
      <c r="A1127" s="1296">
        <v>32106</v>
      </c>
      <c r="B1127" s="1295" t="s">
        <v>242</v>
      </c>
      <c r="C1127" s="1295" t="s">
        <v>246</v>
      </c>
      <c r="D1127" s="1295">
        <v>3520</v>
      </c>
      <c r="E1127" s="1295" t="s">
        <v>206</v>
      </c>
      <c r="F1127" s="935" t="s">
        <v>216</v>
      </c>
      <c r="G1127" s="1295">
        <v>83</v>
      </c>
      <c r="H1127" s="935" t="s">
        <v>409</v>
      </c>
      <c r="I1127" s="935" t="s">
        <v>410</v>
      </c>
      <c r="J1127" s="935">
        <v>40.263968490000003</v>
      </c>
      <c r="K1127" s="935">
        <v>-122.2235306</v>
      </c>
      <c r="L1127" s="935">
        <v>40.153152210000002</v>
      </c>
      <c r="M1127" s="935">
        <v>-122.20237950000001</v>
      </c>
    </row>
    <row r="1128" spans="1:13" x14ac:dyDescent="0.35">
      <c r="A1128" s="1296">
        <v>32106</v>
      </c>
      <c r="B1128" s="1295" t="s">
        <v>242</v>
      </c>
      <c r="C1128" s="1295" t="s">
        <v>246</v>
      </c>
      <c r="D1128" s="1295">
        <v>3520</v>
      </c>
      <c r="E1128" s="1295" t="s">
        <v>206</v>
      </c>
      <c r="F1128" s="935" t="s">
        <v>217</v>
      </c>
      <c r="G1128" s="1295">
        <v>749</v>
      </c>
      <c r="H1128" s="935" t="s">
        <v>410</v>
      </c>
      <c r="I1128" s="935" t="s">
        <v>411</v>
      </c>
      <c r="J1128" s="935">
        <v>40.153152210000002</v>
      </c>
      <c r="K1128" s="935">
        <v>-122.20237950000001</v>
      </c>
      <c r="L1128" s="935">
        <v>40.027836569999998</v>
      </c>
      <c r="M1128" s="935">
        <v>-122.11920569999999</v>
      </c>
    </row>
    <row r="1129" spans="1:13" x14ac:dyDescent="0.35">
      <c r="A1129" s="1296">
        <v>32106</v>
      </c>
      <c r="B1129" s="1295" t="s">
        <v>242</v>
      </c>
      <c r="C1129" s="1295" t="s">
        <v>246</v>
      </c>
      <c r="D1129" s="1295">
        <v>3520</v>
      </c>
      <c r="E1129" s="1295" t="s">
        <v>206</v>
      </c>
      <c r="F1129" s="935" t="s">
        <v>219</v>
      </c>
      <c r="G1129" s="1295">
        <v>384</v>
      </c>
      <c r="H1129" s="935" t="s">
        <v>411</v>
      </c>
      <c r="I1129" s="935" t="s">
        <v>412</v>
      </c>
      <c r="J1129" s="935">
        <v>40.027836569999998</v>
      </c>
      <c r="K1129" s="935">
        <v>-122.11920569999999</v>
      </c>
      <c r="L1129" s="935">
        <v>39.909298579999998</v>
      </c>
      <c r="M1129" s="935">
        <v>-122.0918963</v>
      </c>
    </row>
    <row r="1130" spans="1:13" x14ac:dyDescent="0.35">
      <c r="A1130" s="1296">
        <v>32106</v>
      </c>
      <c r="B1130" s="1295" t="s">
        <v>242</v>
      </c>
      <c r="C1130" s="1295" t="s">
        <v>246</v>
      </c>
      <c r="D1130" s="1295">
        <v>3520</v>
      </c>
      <c r="E1130" s="1295" t="s">
        <v>206</v>
      </c>
      <c r="F1130" s="935" t="s">
        <v>220</v>
      </c>
      <c r="G1130" s="1295">
        <v>248</v>
      </c>
      <c r="H1130" s="935" t="s">
        <v>412</v>
      </c>
      <c r="I1130" s="935" t="s">
        <v>413</v>
      </c>
      <c r="J1130" s="935">
        <v>39.909298579999998</v>
      </c>
      <c r="K1130" s="935">
        <v>-122.0918963</v>
      </c>
      <c r="L1130" s="935">
        <v>39.751173979999997</v>
      </c>
      <c r="M1130" s="935">
        <v>-121.9963235</v>
      </c>
    </row>
    <row r="1131" spans="1:13" x14ac:dyDescent="0.35">
      <c r="A1131" s="1296">
        <v>32106</v>
      </c>
      <c r="B1131" s="1295" t="s">
        <v>242</v>
      </c>
      <c r="C1131" s="1295" t="s">
        <v>246</v>
      </c>
      <c r="D1131" s="1295">
        <v>3520</v>
      </c>
      <c r="E1131" s="1295" t="s">
        <v>206</v>
      </c>
      <c r="F1131" s="935" t="s">
        <v>221</v>
      </c>
      <c r="G1131" s="1295">
        <v>146</v>
      </c>
      <c r="H1131" s="935" t="s">
        <v>413</v>
      </c>
      <c r="I1131" s="935" t="s">
        <v>414</v>
      </c>
      <c r="J1131" s="935">
        <v>39.751173979999997</v>
      </c>
      <c r="K1131" s="935">
        <v>-121.9963235</v>
      </c>
      <c r="L1131" s="935">
        <v>39.629153240000001</v>
      </c>
      <c r="M1131" s="935">
        <v>-121.9925059</v>
      </c>
    </row>
    <row r="1132" spans="1:13" ht="15" thickBot="1" x14ac:dyDescent="0.4">
      <c r="A1132" s="1309">
        <v>32106</v>
      </c>
      <c r="B1132" s="1313" t="s">
        <v>242</v>
      </c>
      <c r="C1132" s="1313" t="s">
        <v>246</v>
      </c>
      <c r="D1132" s="1313">
        <v>3520</v>
      </c>
      <c r="E1132" s="1313" t="s">
        <v>206</v>
      </c>
      <c r="F1132" s="1312" t="s">
        <v>222</v>
      </c>
      <c r="G1132" s="1313">
        <v>47</v>
      </c>
      <c r="H1132" s="1312" t="s">
        <v>414</v>
      </c>
      <c r="I1132" s="1312" t="s">
        <v>415</v>
      </c>
      <c r="J1132" s="1312">
        <v>39.629153240000001</v>
      </c>
      <c r="K1132" s="1312">
        <v>-121.9925059</v>
      </c>
      <c r="L1132" s="1312">
        <v>39.40712284</v>
      </c>
      <c r="M1132" s="1312">
        <v>-122.00758999999999</v>
      </c>
    </row>
    <row r="1133" spans="1:13" ht="15" thickTop="1" x14ac:dyDescent="0.35">
      <c r="A1133" s="1296">
        <v>32162</v>
      </c>
      <c r="B1133" s="1295" t="s">
        <v>242</v>
      </c>
      <c r="C1133" s="1295" t="s">
        <v>260</v>
      </c>
      <c r="D1133" s="1295">
        <v>3420</v>
      </c>
      <c r="E1133" s="1295" t="s">
        <v>201</v>
      </c>
      <c r="F1133" s="935" t="s">
        <v>208</v>
      </c>
      <c r="G1133" s="1295">
        <v>38</v>
      </c>
      <c r="H1133" s="935" t="s">
        <v>402</v>
      </c>
      <c r="I1133" s="935" t="s">
        <v>403</v>
      </c>
      <c r="J1133" s="935">
        <v>40.611883210000002</v>
      </c>
      <c r="K1133" s="935">
        <v>-122.446135</v>
      </c>
      <c r="L1133" s="935">
        <v>40.592799669999998</v>
      </c>
      <c r="M1133" s="935">
        <v>-122.3942059</v>
      </c>
    </row>
    <row r="1134" spans="1:13" x14ac:dyDescent="0.35">
      <c r="A1134" s="1296">
        <v>32162</v>
      </c>
      <c r="B1134" s="1295" t="s">
        <v>242</v>
      </c>
      <c r="C1134" s="1295" t="s">
        <v>260</v>
      </c>
      <c r="D1134" s="1295">
        <v>3420</v>
      </c>
      <c r="E1134" s="1295" t="s">
        <v>201</v>
      </c>
      <c r="F1134" s="935" t="s">
        <v>209</v>
      </c>
      <c r="G1134" s="1295">
        <v>16</v>
      </c>
      <c r="H1134" s="935" t="s">
        <v>403</v>
      </c>
      <c r="I1134" s="935" t="s">
        <v>404</v>
      </c>
      <c r="J1134" s="935">
        <v>40.592799669999998</v>
      </c>
      <c r="K1134" s="935">
        <v>-122.3942059</v>
      </c>
      <c r="L1134" s="935">
        <v>40.585947769999997</v>
      </c>
      <c r="M1134" s="935">
        <v>-122.3683525</v>
      </c>
    </row>
    <row r="1135" spans="1:13" x14ac:dyDescent="0.35">
      <c r="A1135" s="1296">
        <v>32162</v>
      </c>
      <c r="B1135" s="1295" t="s">
        <v>242</v>
      </c>
      <c r="C1135" s="1295" t="s">
        <v>260</v>
      </c>
      <c r="D1135" s="1295">
        <v>3420</v>
      </c>
      <c r="E1135" s="1295" t="s">
        <v>201</v>
      </c>
      <c r="F1135" s="935" t="s">
        <v>211</v>
      </c>
      <c r="G1135" s="1295">
        <v>76</v>
      </c>
      <c r="H1135" s="935" t="s">
        <v>404</v>
      </c>
      <c r="I1135" s="935" t="s">
        <v>405</v>
      </c>
      <c r="J1135" s="935">
        <v>40.585947769999997</v>
      </c>
      <c r="K1135" s="935">
        <v>-122.3683525</v>
      </c>
      <c r="L1135" s="935">
        <v>40.472049499999997</v>
      </c>
      <c r="M1135" s="935">
        <v>-122.29453460000001</v>
      </c>
    </row>
    <row r="1136" spans="1:13" x14ac:dyDescent="0.35">
      <c r="A1136" s="1296">
        <v>32162</v>
      </c>
      <c r="B1136" s="1295" t="s">
        <v>242</v>
      </c>
      <c r="C1136" s="1295" t="s">
        <v>260</v>
      </c>
      <c r="D1136" s="1295">
        <v>3420</v>
      </c>
      <c r="E1136" s="1295" t="s">
        <v>201</v>
      </c>
      <c r="F1136" s="935" t="s">
        <v>212</v>
      </c>
      <c r="G1136" s="1295">
        <v>35</v>
      </c>
      <c r="H1136" s="935" t="s">
        <v>405</v>
      </c>
      <c r="I1136" s="935" t="s">
        <v>406</v>
      </c>
      <c r="J1136" s="935">
        <v>40.472049499999997</v>
      </c>
      <c r="K1136" s="935">
        <v>-122.29453460000001</v>
      </c>
      <c r="L1136" s="935">
        <v>40.417416330000002</v>
      </c>
      <c r="M1136" s="935">
        <v>-122.19395729999999</v>
      </c>
    </row>
    <row r="1137" spans="1:13" x14ac:dyDescent="0.35">
      <c r="A1137" s="1296">
        <v>32162</v>
      </c>
      <c r="B1137" s="1295" t="s">
        <v>242</v>
      </c>
      <c r="C1137" s="1295" t="s">
        <v>260</v>
      </c>
      <c r="D1137" s="1295">
        <v>3420</v>
      </c>
      <c r="E1137" s="1295" t="s">
        <v>201</v>
      </c>
      <c r="F1137" s="935" t="s">
        <v>213</v>
      </c>
      <c r="G1137" s="1295">
        <v>3</v>
      </c>
      <c r="H1137" s="935" t="s">
        <v>406</v>
      </c>
      <c r="I1137" s="935" t="s">
        <v>407</v>
      </c>
      <c r="J1137" s="935">
        <v>40.417416330000002</v>
      </c>
      <c r="K1137" s="935">
        <v>-122.19395729999999</v>
      </c>
      <c r="L1137" s="935">
        <v>40.355137560000003</v>
      </c>
      <c r="M1137" s="935">
        <v>-122.17595660000001</v>
      </c>
    </row>
    <row r="1138" spans="1:13" x14ac:dyDescent="0.35">
      <c r="A1138" s="1296">
        <v>32162</v>
      </c>
      <c r="B1138" s="1295" t="s">
        <v>242</v>
      </c>
      <c r="C1138" s="1295" t="s">
        <v>260</v>
      </c>
      <c r="D1138" s="1295">
        <v>3420</v>
      </c>
      <c r="E1138" s="1295" t="s">
        <v>201</v>
      </c>
      <c r="F1138" s="935" t="s">
        <v>214</v>
      </c>
      <c r="G1138" s="1295">
        <v>3</v>
      </c>
      <c r="H1138" s="935" t="s">
        <v>407</v>
      </c>
      <c r="I1138" s="935" t="s">
        <v>408</v>
      </c>
      <c r="J1138" s="935">
        <v>40.355137560000003</v>
      </c>
      <c r="K1138" s="935">
        <v>-122.17595660000001</v>
      </c>
      <c r="L1138" s="935">
        <v>40.316984869999999</v>
      </c>
      <c r="M1138" s="935">
        <v>-122.1896581</v>
      </c>
    </row>
    <row r="1139" spans="1:13" x14ac:dyDescent="0.35">
      <c r="A1139" s="1296">
        <v>32162</v>
      </c>
      <c r="B1139" s="1295" t="s">
        <v>242</v>
      </c>
      <c r="C1139" s="1295" t="s">
        <v>260</v>
      </c>
      <c r="D1139" s="1295">
        <v>3420</v>
      </c>
      <c r="E1139" s="1295" t="s">
        <v>201</v>
      </c>
      <c r="F1139" s="935" t="s">
        <v>215</v>
      </c>
      <c r="G1139" s="1295">
        <v>1</v>
      </c>
      <c r="H1139" s="935" t="s">
        <v>408</v>
      </c>
      <c r="I1139" s="935" t="s">
        <v>409</v>
      </c>
      <c r="J1139" s="935">
        <v>40.316984869999999</v>
      </c>
      <c r="K1139" s="935">
        <v>-122.1896581</v>
      </c>
      <c r="L1139" s="935">
        <v>40.263968490000003</v>
      </c>
      <c r="M1139" s="935">
        <v>-122.2235306</v>
      </c>
    </row>
    <row r="1140" spans="1:13" x14ac:dyDescent="0.35">
      <c r="A1140" s="1296">
        <v>32162</v>
      </c>
      <c r="B1140" s="1295" t="s">
        <v>242</v>
      </c>
      <c r="C1140" s="1295" t="s">
        <v>260</v>
      </c>
      <c r="D1140" s="1295">
        <v>3420</v>
      </c>
      <c r="E1140" s="1295" t="s">
        <v>201</v>
      </c>
      <c r="F1140" s="935" t="s">
        <v>216</v>
      </c>
      <c r="G1140" s="1295">
        <v>0</v>
      </c>
      <c r="H1140" s="935" t="s">
        <v>409</v>
      </c>
      <c r="I1140" s="935" t="s">
        <v>410</v>
      </c>
      <c r="J1140" s="935">
        <v>40.263968490000003</v>
      </c>
      <c r="K1140" s="935">
        <v>-122.2235306</v>
      </c>
      <c r="L1140" s="935">
        <v>40.153152210000002</v>
      </c>
      <c r="M1140" s="935">
        <v>-122.20237950000001</v>
      </c>
    </row>
    <row r="1141" spans="1:13" x14ac:dyDescent="0.35">
      <c r="A1141" s="1296">
        <v>32162</v>
      </c>
      <c r="B1141" s="1295" t="s">
        <v>242</v>
      </c>
      <c r="C1141" s="1295" t="s">
        <v>260</v>
      </c>
      <c r="D1141" s="1295">
        <v>3420</v>
      </c>
      <c r="E1141" s="1295" t="s">
        <v>201</v>
      </c>
      <c r="F1141" s="935" t="s">
        <v>217</v>
      </c>
      <c r="G1141" s="1295">
        <v>1</v>
      </c>
      <c r="H1141" s="935" t="s">
        <v>410</v>
      </c>
      <c r="I1141" s="935" t="s">
        <v>411</v>
      </c>
      <c r="J1141" s="935">
        <v>40.153152210000002</v>
      </c>
      <c r="K1141" s="935">
        <v>-122.20237950000001</v>
      </c>
      <c r="L1141" s="935">
        <v>40.027836569999998</v>
      </c>
      <c r="M1141" s="935">
        <v>-122.11920569999999</v>
      </c>
    </row>
    <row r="1142" spans="1:13" x14ac:dyDescent="0.35">
      <c r="A1142" s="1296">
        <v>32162</v>
      </c>
      <c r="B1142" s="1295" t="s">
        <v>242</v>
      </c>
      <c r="C1142" s="1295" t="s">
        <v>260</v>
      </c>
      <c r="D1142" s="1295">
        <v>3420</v>
      </c>
      <c r="E1142" s="1295" t="s">
        <v>201</v>
      </c>
      <c r="F1142" s="935" t="s">
        <v>219</v>
      </c>
      <c r="G1142" s="1295">
        <v>1</v>
      </c>
      <c r="H1142" s="935" t="s">
        <v>411</v>
      </c>
      <c r="I1142" s="935" t="s">
        <v>412</v>
      </c>
      <c r="J1142" s="935">
        <v>40.027836569999998</v>
      </c>
      <c r="K1142" s="935">
        <v>-122.11920569999999</v>
      </c>
      <c r="L1142" s="935">
        <v>39.909298579999998</v>
      </c>
      <c r="M1142" s="935">
        <v>-122.0918963</v>
      </c>
    </row>
    <row r="1143" spans="1:13" x14ac:dyDescent="0.35">
      <c r="A1143" s="1296">
        <v>32162</v>
      </c>
      <c r="B1143" s="1295" t="s">
        <v>242</v>
      </c>
      <c r="C1143" s="1295" t="s">
        <v>260</v>
      </c>
      <c r="D1143" s="1295">
        <v>3420</v>
      </c>
      <c r="E1143" s="1295" t="s">
        <v>201</v>
      </c>
      <c r="F1143" s="935" t="s">
        <v>220</v>
      </c>
      <c r="G1143" s="1295">
        <v>-99999</v>
      </c>
      <c r="H1143" s="935" t="s">
        <v>412</v>
      </c>
      <c r="I1143" s="935" t="s">
        <v>413</v>
      </c>
      <c r="J1143" s="935">
        <v>39.909298579999998</v>
      </c>
      <c r="K1143" s="935">
        <v>-122.0918963</v>
      </c>
      <c r="L1143" s="935">
        <v>39.751173979999997</v>
      </c>
      <c r="M1143" s="935">
        <v>-121.9963235</v>
      </c>
    </row>
    <row r="1144" spans="1:13" x14ac:dyDescent="0.35">
      <c r="A1144" s="1296">
        <v>32162</v>
      </c>
      <c r="B1144" s="1295" t="s">
        <v>242</v>
      </c>
      <c r="C1144" s="1295" t="s">
        <v>260</v>
      </c>
      <c r="D1144" s="1295">
        <v>3420</v>
      </c>
      <c r="E1144" s="1295" t="s">
        <v>201</v>
      </c>
      <c r="F1144" s="935" t="s">
        <v>221</v>
      </c>
      <c r="G1144" s="1295">
        <v>-99999</v>
      </c>
      <c r="H1144" s="935" t="s">
        <v>413</v>
      </c>
      <c r="I1144" s="935" t="s">
        <v>414</v>
      </c>
      <c r="J1144" s="935">
        <v>39.751173979999997</v>
      </c>
      <c r="K1144" s="935">
        <v>-121.9963235</v>
      </c>
      <c r="L1144" s="935">
        <v>39.629153240000001</v>
      </c>
      <c r="M1144" s="935">
        <v>-121.9925059</v>
      </c>
    </row>
    <row r="1145" spans="1:13" x14ac:dyDescent="0.35">
      <c r="A1145" s="1296">
        <v>32162</v>
      </c>
      <c r="B1145" s="1295" t="s">
        <v>242</v>
      </c>
      <c r="C1145" s="1295" t="s">
        <v>260</v>
      </c>
      <c r="D1145" s="1295">
        <v>3420</v>
      </c>
      <c r="E1145" s="1295" t="s">
        <v>201</v>
      </c>
      <c r="F1145" s="935" t="s">
        <v>222</v>
      </c>
      <c r="G1145" s="1295">
        <v>-99999</v>
      </c>
      <c r="H1145" s="935" t="s">
        <v>414</v>
      </c>
      <c r="I1145" s="935" t="s">
        <v>415</v>
      </c>
      <c r="J1145" s="935">
        <v>39.629153240000001</v>
      </c>
      <c r="K1145" s="935">
        <v>-121.9925059</v>
      </c>
      <c r="L1145" s="935">
        <v>39.40712284</v>
      </c>
      <c r="M1145" s="935">
        <v>-122.00758999999999</v>
      </c>
    </row>
    <row r="1146" spans="1:13" x14ac:dyDescent="0.35">
      <c r="A1146" s="1296">
        <v>32184</v>
      </c>
      <c r="B1146" s="1295" t="s">
        <v>242</v>
      </c>
      <c r="C1146" s="1295" t="s">
        <v>260</v>
      </c>
      <c r="D1146" s="1295">
        <v>3440</v>
      </c>
      <c r="E1146" s="1295" t="s">
        <v>201</v>
      </c>
      <c r="F1146" s="935" t="s">
        <v>208</v>
      </c>
      <c r="G1146" s="1295">
        <v>10</v>
      </c>
      <c r="H1146" s="935" t="s">
        <v>402</v>
      </c>
      <c r="I1146" s="935" t="s">
        <v>403</v>
      </c>
      <c r="J1146" s="935">
        <v>40.611883210000002</v>
      </c>
      <c r="K1146" s="935">
        <v>-122.446135</v>
      </c>
      <c r="L1146" s="935">
        <v>40.592799669999998</v>
      </c>
      <c r="M1146" s="935">
        <v>-122.3942059</v>
      </c>
    </row>
    <row r="1147" spans="1:13" x14ac:dyDescent="0.35">
      <c r="A1147" s="1296">
        <v>32184</v>
      </c>
      <c r="B1147" s="1295" t="s">
        <v>242</v>
      </c>
      <c r="C1147" s="1295" t="s">
        <v>260</v>
      </c>
      <c r="D1147" s="1295">
        <v>3440</v>
      </c>
      <c r="E1147" s="1295" t="s">
        <v>201</v>
      </c>
      <c r="F1147" s="935" t="s">
        <v>209</v>
      </c>
      <c r="G1147" s="1295">
        <v>17</v>
      </c>
      <c r="H1147" s="935" t="s">
        <v>403</v>
      </c>
      <c r="I1147" s="935" t="s">
        <v>404</v>
      </c>
      <c r="J1147" s="935">
        <v>40.592799669999998</v>
      </c>
      <c r="K1147" s="935">
        <v>-122.3942059</v>
      </c>
      <c r="L1147" s="935">
        <v>40.585947769999997</v>
      </c>
      <c r="M1147" s="935">
        <v>-122.3683525</v>
      </c>
    </row>
    <row r="1148" spans="1:13" x14ac:dyDescent="0.35">
      <c r="A1148" s="1296">
        <v>32184</v>
      </c>
      <c r="B1148" s="1295" t="s">
        <v>242</v>
      </c>
      <c r="C1148" s="1295" t="s">
        <v>260</v>
      </c>
      <c r="D1148" s="1295">
        <v>3440</v>
      </c>
      <c r="E1148" s="1295" t="s">
        <v>201</v>
      </c>
      <c r="F1148" s="935" t="s">
        <v>211</v>
      </c>
      <c r="G1148" s="1295">
        <v>38</v>
      </c>
      <c r="H1148" s="935" t="s">
        <v>404</v>
      </c>
      <c r="I1148" s="935" t="s">
        <v>405</v>
      </c>
      <c r="J1148" s="935">
        <v>40.585947769999997</v>
      </c>
      <c r="K1148" s="935">
        <v>-122.3683525</v>
      </c>
      <c r="L1148" s="935">
        <v>40.472049499999997</v>
      </c>
      <c r="M1148" s="935">
        <v>-122.29453460000001</v>
      </c>
    </row>
    <row r="1149" spans="1:13" x14ac:dyDescent="0.35">
      <c r="A1149" s="1296">
        <v>32184</v>
      </c>
      <c r="B1149" s="1295" t="s">
        <v>242</v>
      </c>
      <c r="C1149" s="1295" t="s">
        <v>260</v>
      </c>
      <c r="D1149" s="1295">
        <v>3440</v>
      </c>
      <c r="E1149" s="1295" t="s">
        <v>201</v>
      </c>
      <c r="F1149" s="935" t="s">
        <v>212</v>
      </c>
      <c r="G1149" s="1295">
        <v>20</v>
      </c>
      <c r="H1149" s="935" t="s">
        <v>405</v>
      </c>
      <c r="I1149" s="935" t="s">
        <v>406</v>
      </c>
      <c r="J1149" s="935">
        <v>40.472049499999997</v>
      </c>
      <c r="K1149" s="935">
        <v>-122.29453460000001</v>
      </c>
      <c r="L1149" s="935">
        <v>40.417416330000002</v>
      </c>
      <c r="M1149" s="935">
        <v>-122.19395729999999</v>
      </c>
    </row>
    <row r="1150" spans="1:13" x14ac:dyDescent="0.35">
      <c r="A1150" s="1296">
        <v>32184</v>
      </c>
      <c r="B1150" s="1295" t="s">
        <v>242</v>
      </c>
      <c r="C1150" s="1295" t="s">
        <v>260</v>
      </c>
      <c r="D1150" s="1295">
        <v>3440</v>
      </c>
      <c r="E1150" s="1295" t="s">
        <v>201</v>
      </c>
      <c r="F1150" s="935" t="s">
        <v>213</v>
      </c>
      <c r="G1150" s="1295">
        <v>4</v>
      </c>
      <c r="H1150" s="935" t="s">
        <v>406</v>
      </c>
      <c r="I1150" s="935" t="s">
        <v>407</v>
      </c>
      <c r="J1150" s="935">
        <v>40.417416330000002</v>
      </c>
      <c r="K1150" s="935">
        <v>-122.19395729999999</v>
      </c>
      <c r="L1150" s="935">
        <v>40.355137560000003</v>
      </c>
      <c r="M1150" s="935">
        <v>-122.17595660000001</v>
      </c>
    </row>
    <row r="1151" spans="1:13" x14ac:dyDescent="0.35">
      <c r="A1151" s="1296">
        <v>32184</v>
      </c>
      <c r="B1151" s="1295" t="s">
        <v>242</v>
      </c>
      <c r="C1151" s="1295" t="s">
        <v>260</v>
      </c>
      <c r="D1151" s="1295">
        <v>3440</v>
      </c>
      <c r="E1151" s="1295" t="s">
        <v>201</v>
      </c>
      <c r="F1151" s="935" t="s">
        <v>214</v>
      </c>
      <c r="G1151" s="1295">
        <v>2</v>
      </c>
      <c r="H1151" s="935" t="s">
        <v>407</v>
      </c>
      <c r="I1151" s="935" t="s">
        <v>408</v>
      </c>
      <c r="J1151" s="935">
        <v>40.355137560000003</v>
      </c>
      <c r="K1151" s="935">
        <v>-122.17595660000001</v>
      </c>
      <c r="L1151" s="935">
        <v>40.316984869999999</v>
      </c>
      <c r="M1151" s="935">
        <v>-122.1896581</v>
      </c>
    </row>
    <row r="1152" spans="1:13" x14ac:dyDescent="0.35">
      <c r="A1152" s="1296">
        <v>32184</v>
      </c>
      <c r="B1152" s="1295" t="s">
        <v>242</v>
      </c>
      <c r="C1152" s="1295" t="s">
        <v>260</v>
      </c>
      <c r="D1152" s="1295">
        <v>3440</v>
      </c>
      <c r="E1152" s="1295" t="s">
        <v>201</v>
      </c>
      <c r="F1152" s="935" t="s">
        <v>215</v>
      </c>
      <c r="G1152" s="1295">
        <v>2</v>
      </c>
      <c r="H1152" s="935" t="s">
        <v>408</v>
      </c>
      <c r="I1152" s="935" t="s">
        <v>409</v>
      </c>
      <c r="J1152" s="935">
        <v>40.316984869999999</v>
      </c>
      <c r="K1152" s="935">
        <v>-122.1896581</v>
      </c>
      <c r="L1152" s="935">
        <v>40.263968490000003</v>
      </c>
      <c r="M1152" s="935">
        <v>-122.2235306</v>
      </c>
    </row>
    <row r="1153" spans="1:13" x14ac:dyDescent="0.35">
      <c r="A1153" s="1296">
        <v>32184</v>
      </c>
      <c r="B1153" s="1295" t="s">
        <v>242</v>
      </c>
      <c r="C1153" s="1295" t="s">
        <v>260</v>
      </c>
      <c r="D1153" s="1295">
        <v>3440</v>
      </c>
      <c r="E1153" s="1295" t="s">
        <v>201</v>
      </c>
      <c r="F1153" s="935" t="s">
        <v>216</v>
      </c>
      <c r="G1153" s="1295">
        <v>0</v>
      </c>
      <c r="H1153" s="935" t="s">
        <v>409</v>
      </c>
      <c r="I1153" s="935" t="s">
        <v>410</v>
      </c>
      <c r="J1153" s="935">
        <v>40.263968490000003</v>
      </c>
      <c r="K1153" s="935">
        <v>-122.2235306</v>
      </c>
      <c r="L1153" s="935">
        <v>40.153152210000002</v>
      </c>
      <c r="M1153" s="935">
        <v>-122.20237950000001</v>
      </c>
    </row>
    <row r="1154" spans="1:13" x14ac:dyDescent="0.35">
      <c r="A1154" s="1296">
        <v>32184</v>
      </c>
      <c r="B1154" s="1295" t="s">
        <v>242</v>
      </c>
      <c r="C1154" s="1295" t="s">
        <v>260</v>
      </c>
      <c r="D1154" s="1295">
        <v>3440</v>
      </c>
      <c r="E1154" s="1295" t="s">
        <v>201</v>
      </c>
      <c r="F1154" s="935" t="s">
        <v>217</v>
      </c>
      <c r="G1154" s="1295">
        <v>1</v>
      </c>
      <c r="H1154" s="935" t="s">
        <v>410</v>
      </c>
      <c r="I1154" s="935" t="s">
        <v>411</v>
      </c>
      <c r="J1154" s="935">
        <v>40.153152210000002</v>
      </c>
      <c r="K1154" s="935">
        <v>-122.20237950000001</v>
      </c>
      <c r="L1154" s="935">
        <v>40.027836569999998</v>
      </c>
      <c r="M1154" s="935">
        <v>-122.11920569999999</v>
      </c>
    </row>
    <row r="1155" spans="1:13" x14ac:dyDescent="0.35">
      <c r="A1155" s="1296">
        <v>32184</v>
      </c>
      <c r="B1155" s="1295" t="s">
        <v>242</v>
      </c>
      <c r="C1155" s="1295" t="s">
        <v>260</v>
      </c>
      <c r="D1155" s="1295">
        <v>3440</v>
      </c>
      <c r="E1155" s="1295" t="s">
        <v>201</v>
      </c>
      <c r="F1155" s="935" t="s">
        <v>219</v>
      </c>
      <c r="G1155" s="1295">
        <v>0</v>
      </c>
      <c r="H1155" s="935" t="s">
        <v>411</v>
      </c>
      <c r="I1155" s="935" t="s">
        <v>412</v>
      </c>
      <c r="J1155" s="935">
        <v>40.027836569999998</v>
      </c>
      <c r="K1155" s="935">
        <v>-122.11920569999999</v>
      </c>
      <c r="L1155" s="935">
        <v>39.909298579999998</v>
      </c>
      <c r="M1155" s="935">
        <v>-122.0918963</v>
      </c>
    </row>
    <row r="1156" spans="1:13" x14ac:dyDescent="0.35">
      <c r="A1156" s="1296">
        <v>32184</v>
      </c>
      <c r="B1156" s="1295" t="s">
        <v>242</v>
      </c>
      <c r="C1156" s="1295" t="s">
        <v>260</v>
      </c>
      <c r="D1156" s="1295">
        <v>3440</v>
      </c>
      <c r="E1156" s="1295" t="s">
        <v>201</v>
      </c>
      <c r="F1156" s="935" t="s">
        <v>220</v>
      </c>
      <c r="G1156" s="1295">
        <v>-99999</v>
      </c>
      <c r="H1156" s="935" t="s">
        <v>412</v>
      </c>
      <c r="I1156" s="935" t="s">
        <v>413</v>
      </c>
      <c r="J1156" s="935">
        <v>39.909298579999998</v>
      </c>
      <c r="K1156" s="935">
        <v>-122.0918963</v>
      </c>
      <c r="L1156" s="935">
        <v>39.751173979999997</v>
      </c>
      <c r="M1156" s="935">
        <v>-121.9963235</v>
      </c>
    </row>
    <row r="1157" spans="1:13" x14ac:dyDescent="0.35">
      <c r="A1157" s="1296">
        <v>32184</v>
      </c>
      <c r="B1157" s="1295" t="s">
        <v>242</v>
      </c>
      <c r="C1157" s="1295" t="s">
        <v>260</v>
      </c>
      <c r="D1157" s="1295">
        <v>3440</v>
      </c>
      <c r="E1157" s="1295" t="s">
        <v>201</v>
      </c>
      <c r="F1157" s="935" t="s">
        <v>221</v>
      </c>
      <c r="G1157" s="1295">
        <v>-99999</v>
      </c>
      <c r="H1157" s="935" t="s">
        <v>413</v>
      </c>
      <c r="I1157" s="935" t="s">
        <v>414</v>
      </c>
      <c r="J1157" s="935">
        <v>39.751173979999997</v>
      </c>
      <c r="K1157" s="935">
        <v>-121.9963235</v>
      </c>
      <c r="L1157" s="935">
        <v>39.629153240000001</v>
      </c>
      <c r="M1157" s="935">
        <v>-121.9925059</v>
      </c>
    </row>
    <row r="1158" spans="1:13" x14ac:dyDescent="0.35">
      <c r="A1158" s="1296">
        <v>32184</v>
      </c>
      <c r="B1158" s="1295" t="s">
        <v>242</v>
      </c>
      <c r="C1158" s="1295" t="s">
        <v>260</v>
      </c>
      <c r="D1158" s="1295">
        <v>3440</v>
      </c>
      <c r="E1158" s="1295" t="s">
        <v>201</v>
      </c>
      <c r="F1158" s="935" t="s">
        <v>222</v>
      </c>
      <c r="G1158" s="1295">
        <v>-99999</v>
      </c>
      <c r="H1158" s="935" t="s">
        <v>414</v>
      </c>
      <c r="I1158" s="935" t="s">
        <v>415</v>
      </c>
      <c r="J1158" s="935">
        <v>39.629153240000001</v>
      </c>
      <c r="K1158" s="935">
        <v>-121.9925059</v>
      </c>
      <c r="L1158" s="935">
        <v>39.40712284</v>
      </c>
      <c r="M1158" s="935">
        <v>-122.00758999999999</v>
      </c>
    </row>
    <row r="1159" spans="1:13" x14ac:dyDescent="0.35">
      <c r="A1159" s="1296">
        <v>32218</v>
      </c>
      <c r="B1159" s="1295" t="s">
        <v>242</v>
      </c>
      <c r="C1159" s="1295" t="s">
        <v>260</v>
      </c>
      <c r="D1159" s="1295">
        <v>6920</v>
      </c>
      <c r="E1159" s="1295" t="s">
        <v>201</v>
      </c>
      <c r="F1159" s="935" t="s">
        <v>208</v>
      </c>
      <c r="G1159" s="1295">
        <v>10</v>
      </c>
      <c r="H1159" s="935" t="s">
        <v>402</v>
      </c>
      <c r="I1159" s="935" t="s">
        <v>403</v>
      </c>
      <c r="J1159" s="935">
        <v>40.611883210000002</v>
      </c>
      <c r="K1159" s="935">
        <v>-122.446135</v>
      </c>
      <c r="L1159" s="935">
        <v>40.592799669999998</v>
      </c>
      <c r="M1159" s="935">
        <v>-122.3942059</v>
      </c>
    </row>
    <row r="1160" spans="1:13" x14ac:dyDescent="0.35">
      <c r="A1160" s="1296">
        <v>32218</v>
      </c>
      <c r="B1160" s="1295" t="s">
        <v>242</v>
      </c>
      <c r="C1160" s="1295" t="s">
        <v>260</v>
      </c>
      <c r="D1160" s="1295">
        <v>6920</v>
      </c>
      <c r="E1160" s="1295" t="s">
        <v>201</v>
      </c>
      <c r="F1160" s="935" t="s">
        <v>209</v>
      </c>
      <c r="G1160" s="1295">
        <v>17</v>
      </c>
      <c r="H1160" s="935" t="s">
        <v>403</v>
      </c>
      <c r="I1160" s="935" t="s">
        <v>404</v>
      </c>
      <c r="J1160" s="935">
        <v>40.592799669999998</v>
      </c>
      <c r="K1160" s="935">
        <v>-122.3942059</v>
      </c>
      <c r="L1160" s="935">
        <v>40.585947769999997</v>
      </c>
      <c r="M1160" s="935">
        <v>-122.3683525</v>
      </c>
    </row>
    <row r="1161" spans="1:13" x14ac:dyDescent="0.35">
      <c r="A1161" s="1296">
        <v>32218</v>
      </c>
      <c r="B1161" s="1295" t="s">
        <v>242</v>
      </c>
      <c r="C1161" s="1295" t="s">
        <v>260</v>
      </c>
      <c r="D1161" s="1295">
        <v>6920</v>
      </c>
      <c r="E1161" s="1295" t="s">
        <v>201</v>
      </c>
      <c r="F1161" s="935" t="s">
        <v>211</v>
      </c>
      <c r="G1161" s="1295">
        <v>38</v>
      </c>
      <c r="H1161" s="935" t="s">
        <v>404</v>
      </c>
      <c r="I1161" s="935" t="s">
        <v>405</v>
      </c>
      <c r="J1161" s="935">
        <v>40.585947769999997</v>
      </c>
      <c r="K1161" s="935">
        <v>-122.3683525</v>
      </c>
      <c r="L1161" s="935">
        <v>40.472049499999997</v>
      </c>
      <c r="M1161" s="935">
        <v>-122.29453460000001</v>
      </c>
    </row>
    <row r="1162" spans="1:13" x14ac:dyDescent="0.35">
      <c r="A1162" s="1296">
        <v>32218</v>
      </c>
      <c r="B1162" s="1295" t="s">
        <v>242</v>
      </c>
      <c r="C1162" s="1295" t="s">
        <v>260</v>
      </c>
      <c r="D1162" s="1295">
        <v>6920</v>
      </c>
      <c r="E1162" s="1295" t="s">
        <v>201</v>
      </c>
      <c r="F1162" s="935" t="s">
        <v>212</v>
      </c>
      <c r="G1162" s="1295">
        <v>20</v>
      </c>
      <c r="H1162" s="935" t="s">
        <v>405</v>
      </c>
      <c r="I1162" s="935" t="s">
        <v>406</v>
      </c>
      <c r="J1162" s="935">
        <v>40.472049499999997</v>
      </c>
      <c r="K1162" s="935">
        <v>-122.29453460000001</v>
      </c>
      <c r="L1162" s="935">
        <v>40.417416330000002</v>
      </c>
      <c r="M1162" s="935">
        <v>-122.19395729999999</v>
      </c>
    </row>
    <row r="1163" spans="1:13" x14ac:dyDescent="0.35">
      <c r="A1163" s="1296">
        <v>32218</v>
      </c>
      <c r="B1163" s="1295" t="s">
        <v>242</v>
      </c>
      <c r="C1163" s="1295" t="s">
        <v>260</v>
      </c>
      <c r="D1163" s="1295">
        <v>6920</v>
      </c>
      <c r="E1163" s="1295" t="s">
        <v>201</v>
      </c>
      <c r="F1163" s="935" t="s">
        <v>213</v>
      </c>
      <c r="G1163" s="1295">
        <v>4</v>
      </c>
      <c r="H1163" s="935" t="s">
        <v>406</v>
      </c>
      <c r="I1163" s="935" t="s">
        <v>407</v>
      </c>
      <c r="J1163" s="935">
        <v>40.417416330000002</v>
      </c>
      <c r="K1163" s="935">
        <v>-122.19395729999999</v>
      </c>
      <c r="L1163" s="935">
        <v>40.355137560000003</v>
      </c>
      <c r="M1163" s="935">
        <v>-122.17595660000001</v>
      </c>
    </row>
    <row r="1164" spans="1:13" x14ac:dyDescent="0.35">
      <c r="A1164" s="1296">
        <v>32218</v>
      </c>
      <c r="B1164" s="1295" t="s">
        <v>242</v>
      </c>
      <c r="C1164" s="1295" t="s">
        <v>260</v>
      </c>
      <c r="D1164" s="1295">
        <v>6920</v>
      </c>
      <c r="E1164" s="1295" t="s">
        <v>201</v>
      </c>
      <c r="F1164" s="935" t="s">
        <v>214</v>
      </c>
      <c r="G1164" s="1295">
        <v>2</v>
      </c>
      <c r="H1164" s="935" t="s">
        <v>407</v>
      </c>
      <c r="I1164" s="935" t="s">
        <v>408</v>
      </c>
      <c r="J1164" s="935">
        <v>40.355137560000003</v>
      </c>
      <c r="K1164" s="935">
        <v>-122.17595660000001</v>
      </c>
      <c r="L1164" s="935">
        <v>40.316984869999999</v>
      </c>
      <c r="M1164" s="935">
        <v>-122.1896581</v>
      </c>
    </row>
    <row r="1165" spans="1:13" x14ac:dyDescent="0.35">
      <c r="A1165" s="1296">
        <v>32218</v>
      </c>
      <c r="B1165" s="1295" t="s">
        <v>242</v>
      </c>
      <c r="C1165" s="1295" t="s">
        <v>260</v>
      </c>
      <c r="D1165" s="1295">
        <v>6920</v>
      </c>
      <c r="E1165" s="1295" t="s">
        <v>201</v>
      </c>
      <c r="F1165" s="935" t="s">
        <v>215</v>
      </c>
      <c r="G1165" s="1295">
        <v>2</v>
      </c>
      <c r="H1165" s="935" t="s">
        <v>408</v>
      </c>
      <c r="I1165" s="935" t="s">
        <v>409</v>
      </c>
      <c r="J1165" s="935">
        <v>40.316984869999999</v>
      </c>
      <c r="K1165" s="935">
        <v>-122.1896581</v>
      </c>
      <c r="L1165" s="935">
        <v>40.263968490000003</v>
      </c>
      <c r="M1165" s="935">
        <v>-122.2235306</v>
      </c>
    </row>
    <row r="1166" spans="1:13" x14ac:dyDescent="0.35">
      <c r="A1166" s="1296">
        <v>32218</v>
      </c>
      <c r="B1166" s="1295" t="s">
        <v>242</v>
      </c>
      <c r="C1166" s="1295" t="s">
        <v>260</v>
      </c>
      <c r="D1166" s="1295">
        <v>6920</v>
      </c>
      <c r="E1166" s="1295" t="s">
        <v>201</v>
      </c>
      <c r="F1166" s="935" t="s">
        <v>216</v>
      </c>
      <c r="G1166" s="1295">
        <v>0</v>
      </c>
      <c r="H1166" s="935" t="s">
        <v>409</v>
      </c>
      <c r="I1166" s="935" t="s">
        <v>410</v>
      </c>
      <c r="J1166" s="935">
        <v>40.263968490000003</v>
      </c>
      <c r="K1166" s="935">
        <v>-122.2235306</v>
      </c>
      <c r="L1166" s="935">
        <v>40.153152210000002</v>
      </c>
      <c r="M1166" s="935">
        <v>-122.20237950000001</v>
      </c>
    </row>
    <row r="1167" spans="1:13" x14ac:dyDescent="0.35">
      <c r="A1167" s="1296">
        <v>32218</v>
      </c>
      <c r="B1167" s="1295" t="s">
        <v>242</v>
      </c>
      <c r="C1167" s="1295" t="s">
        <v>260</v>
      </c>
      <c r="D1167" s="1295">
        <v>6920</v>
      </c>
      <c r="E1167" s="1295" t="s">
        <v>201</v>
      </c>
      <c r="F1167" s="935" t="s">
        <v>217</v>
      </c>
      <c r="G1167" s="1295">
        <v>1</v>
      </c>
      <c r="H1167" s="935" t="s">
        <v>410</v>
      </c>
      <c r="I1167" s="935" t="s">
        <v>411</v>
      </c>
      <c r="J1167" s="935">
        <v>40.153152210000002</v>
      </c>
      <c r="K1167" s="935">
        <v>-122.20237950000001</v>
      </c>
      <c r="L1167" s="935">
        <v>40.027836569999998</v>
      </c>
      <c r="M1167" s="935">
        <v>-122.11920569999999</v>
      </c>
    </row>
    <row r="1168" spans="1:13" x14ac:dyDescent="0.35">
      <c r="A1168" s="1296">
        <v>32218</v>
      </c>
      <c r="B1168" s="1295" t="s">
        <v>242</v>
      </c>
      <c r="C1168" s="1295" t="s">
        <v>260</v>
      </c>
      <c r="D1168" s="1295">
        <v>6920</v>
      </c>
      <c r="E1168" s="1295" t="s">
        <v>201</v>
      </c>
      <c r="F1168" s="935" t="s">
        <v>219</v>
      </c>
      <c r="G1168" s="1295">
        <v>0</v>
      </c>
      <c r="H1168" s="935" t="s">
        <v>411</v>
      </c>
      <c r="I1168" s="935" t="s">
        <v>412</v>
      </c>
      <c r="J1168" s="935">
        <v>40.027836569999998</v>
      </c>
      <c r="K1168" s="935">
        <v>-122.11920569999999</v>
      </c>
      <c r="L1168" s="935">
        <v>39.909298579999998</v>
      </c>
      <c r="M1168" s="935">
        <v>-122.0918963</v>
      </c>
    </row>
    <row r="1169" spans="1:13" x14ac:dyDescent="0.35">
      <c r="A1169" s="1296">
        <v>32218</v>
      </c>
      <c r="B1169" s="1295" t="s">
        <v>242</v>
      </c>
      <c r="C1169" s="1295" t="s">
        <v>260</v>
      </c>
      <c r="D1169" s="1295">
        <v>6920</v>
      </c>
      <c r="E1169" s="1295" t="s">
        <v>201</v>
      </c>
      <c r="F1169" s="935" t="s">
        <v>220</v>
      </c>
      <c r="G1169" s="1295">
        <v>-99999</v>
      </c>
      <c r="H1169" s="935" t="s">
        <v>412</v>
      </c>
      <c r="I1169" s="935" t="s">
        <v>413</v>
      </c>
      <c r="J1169" s="935">
        <v>39.909298579999998</v>
      </c>
      <c r="K1169" s="935">
        <v>-122.0918963</v>
      </c>
      <c r="L1169" s="935">
        <v>39.751173979999997</v>
      </c>
      <c r="M1169" s="935">
        <v>-121.9963235</v>
      </c>
    </row>
    <row r="1170" spans="1:13" x14ac:dyDescent="0.35">
      <c r="A1170" s="1296">
        <v>32218</v>
      </c>
      <c r="B1170" s="1295" t="s">
        <v>242</v>
      </c>
      <c r="C1170" s="1295" t="s">
        <v>260</v>
      </c>
      <c r="D1170" s="1295">
        <v>6920</v>
      </c>
      <c r="E1170" s="1295" t="s">
        <v>201</v>
      </c>
      <c r="F1170" s="935" t="s">
        <v>221</v>
      </c>
      <c r="G1170" s="1295">
        <v>-99999</v>
      </c>
      <c r="H1170" s="935" t="s">
        <v>413</v>
      </c>
      <c r="I1170" s="935" t="s">
        <v>414</v>
      </c>
      <c r="J1170" s="935">
        <v>39.751173979999997</v>
      </c>
      <c r="K1170" s="935">
        <v>-121.9963235</v>
      </c>
      <c r="L1170" s="935">
        <v>39.629153240000001</v>
      </c>
      <c r="M1170" s="935">
        <v>-121.9925059</v>
      </c>
    </row>
    <row r="1171" spans="1:13" x14ac:dyDescent="0.35">
      <c r="A1171" s="1296">
        <v>32218</v>
      </c>
      <c r="B1171" s="1295" t="s">
        <v>242</v>
      </c>
      <c r="C1171" s="1295" t="s">
        <v>260</v>
      </c>
      <c r="D1171" s="1295">
        <v>6920</v>
      </c>
      <c r="E1171" s="1295" t="s">
        <v>201</v>
      </c>
      <c r="F1171" s="935" t="s">
        <v>222</v>
      </c>
      <c r="G1171" s="1295">
        <v>-99999</v>
      </c>
      <c r="H1171" s="935" t="s">
        <v>414</v>
      </c>
      <c r="I1171" s="935" t="s">
        <v>415</v>
      </c>
      <c r="J1171" s="935">
        <v>39.629153240000001</v>
      </c>
      <c r="K1171" s="935">
        <v>-121.9925059</v>
      </c>
      <c r="L1171" s="935">
        <v>39.40712284</v>
      </c>
      <c r="M1171" s="935">
        <v>-122.00758999999999</v>
      </c>
    </row>
    <row r="1172" spans="1:13" x14ac:dyDescent="0.35">
      <c r="A1172" s="1296">
        <v>32246</v>
      </c>
      <c r="B1172" s="1295" t="s">
        <v>242</v>
      </c>
      <c r="C1172" s="1295" t="s">
        <v>260</v>
      </c>
      <c r="D1172" s="1295">
        <v>10500</v>
      </c>
      <c r="E1172" s="1295" t="s">
        <v>201</v>
      </c>
      <c r="F1172" s="935" t="s">
        <v>208</v>
      </c>
      <c r="G1172" s="1295">
        <v>0</v>
      </c>
      <c r="H1172" s="935" t="s">
        <v>402</v>
      </c>
      <c r="I1172" s="935" t="s">
        <v>403</v>
      </c>
      <c r="J1172" s="935">
        <v>40.611883210000002</v>
      </c>
      <c r="K1172" s="935">
        <v>-122.446135</v>
      </c>
      <c r="L1172" s="935">
        <v>40.592799669999998</v>
      </c>
      <c r="M1172" s="935">
        <v>-122.3942059</v>
      </c>
    </row>
    <row r="1173" spans="1:13" x14ac:dyDescent="0.35">
      <c r="A1173" s="1296">
        <v>32246</v>
      </c>
      <c r="B1173" s="1295" t="s">
        <v>242</v>
      </c>
      <c r="C1173" s="1295" t="s">
        <v>260</v>
      </c>
      <c r="D1173" s="1295">
        <v>10500</v>
      </c>
      <c r="E1173" s="1295" t="s">
        <v>201</v>
      </c>
      <c r="F1173" s="935" t="s">
        <v>209</v>
      </c>
      <c r="G1173" s="1295">
        <v>0</v>
      </c>
      <c r="H1173" s="935" t="s">
        <v>403</v>
      </c>
      <c r="I1173" s="935" t="s">
        <v>404</v>
      </c>
      <c r="J1173" s="935">
        <v>40.592799669999998</v>
      </c>
      <c r="K1173" s="935">
        <v>-122.3942059</v>
      </c>
      <c r="L1173" s="935">
        <v>40.585947769999997</v>
      </c>
      <c r="M1173" s="935">
        <v>-122.3683525</v>
      </c>
    </row>
    <row r="1174" spans="1:13" x14ac:dyDescent="0.35">
      <c r="A1174" s="1296">
        <v>32246</v>
      </c>
      <c r="B1174" s="1295" t="s">
        <v>242</v>
      </c>
      <c r="C1174" s="1295" t="s">
        <v>260</v>
      </c>
      <c r="D1174" s="1295">
        <v>10500</v>
      </c>
      <c r="E1174" s="1295" t="s">
        <v>201</v>
      </c>
      <c r="F1174" s="935" t="s">
        <v>211</v>
      </c>
      <c r="G1174" s="1295">
        <v>5</v>
      </c>
      <c r="H1174" s="935" t="s">
        <v>404</v>
      </c>
      <c r="I1174" s="935" t="s">
        <v>405</v>
      </c>
      <c r="J1174" s="935">
        <v>40.585947769999997</v>
      </c>
      <c r="K1174" s="935">
        <v>-122.3683525</v>
      </c>
      <c r="L1174" s="935">
        <v>40.472049499999997</v>
      </c>
      <c r="M1174" s="935">
        <v>-122.29453460000001</v>
      </c>
    </row>
    <row r="1175" spans="1:13" x14ac:dyDescent="0.35">
      <c r="A1175" s="1296">
        <v>32246</v>
      </c>
      <c r="B1175" s="1295" t="s">
        <v>242</v>
      </c>
      <c r="C1175" s="1295" t="s">
        <v>260</v>
      </c>
      <c r="D1175" s="1295">
        <v>10500</v>
      </c>
      <c r="E1175" s="1295" t="s">
        <v>201</v>
      </c>
      <c r="F1175" s="935" t="s">
        <v>212</v>
      </c>
      <c r="G1175" s="1295">
        <v>0</v>
      </c>
      <c r="H1175" s="935" t="s">
        <v>405</v>
      </c>
      <c r="I1175" s="935" t="s">
        <v>406</v>
      </c>
      <c r="J1175" s="935">
        <v>40.472049499999997</v>
      </c>
      <c r="K1175" s="935">
        <v>-122.29453460000001</v>
      </c>
      <c r="L1175" s="935">
        <v>40.417416330000002</v>
      </c>
      <c r="M1175" s="935">
        <v>-122.19395729999999</v>
      </c>
    </row>
    <row r="1176" spans="1:13" x14ac:dyDescent="0.35">
      <c r="A1176" s="1296">
        <v>32246</v>
      </c>
      <c r="B1176" s="1295" t="s">
        <v>242</v>
      </c>
      <c r="C1176" s="1295" t="s">
        <v>260</v>
      </c>
      <c r="D1176" s="1295">
        <v>10500</v>
      </c>
      <c r="E1176" s="1295" t="s">
        <v>201</v>
      </c>
      <c r="F1176" s="935" t="s">
        <v>213</v>
      </c>
      <c r="G1176" s="1295">
        <v>0</v>
      </c>
      <c r="H1176" s="935" t="s">
        <v>406</v>
      </c>
      <c r="I1176" s="935" t="s">
        <v>407</v>
      </c>
      <c r="J1176" s="935">
        <v>40.417416330000002</v>
      </c>
      <c r="K1176" s="935">
        <v>-122.19395729999999</v>
      </c>
      <c r="L1176" s="935">
        <v>40.355137560000003</v>
      </c>
      <c r="M1176" s="935">
        <v>-122.17595660000001</v>
      </c>
    </row>
    <row r="1177" spans="1:13" x14ac:dyDescent="0.35">
      <c r="A1177" s="1296">
        <v>32246</v>
      </c>
      <c r="B1177" s="1295" t="s">
        <v>242</v>
      </c>
      <c r="C1177" s="1295" t="s">
        <v>260</v>
      </c>
      <c r="D1177" s="1295">
        <v>10500</v>
      </c>
      <c r="E1177" s="1295" t="s">
        <v>201</v>
      </c>
      <c r="F1177" s="935" t="s">
        <v>214</v>
      </c>
      <c r="G1177" s="1295">
        <v>0</v>
      </c>
      <c r="H1177" s="935" t="s">
        <v>407</v>
      </c>
      <c r="I1177" s="935" t="s">
        <v>408</v>
      </c>
      <c r="J1177" s="935">
        <v>40.355137560000003</v>
      </c>
      <c r="K1177" s="935">
        <v>-122.17595660000001</v>
      </c>
      <c r="L1177" s="935">
        <v>40.316984869999999</v>
      </c>
      <c r="M1177" s="935">
        <v>-122.1896581</v>
      </c>
    </row>
    <row r="1178" spans="1:13" x14ac:dyDescent="0.35">
      <c r="A1178" s="1296">
        <v>32246</v>
      </c>
      <c r="B1178" s="1295" t="s">
        <v>242</v>
      </c>
      <c r="C1178" s="1295" t="s">
        <v>260</v>
      </c>
      <c r="D1178" s="1295">
        <v>10500</v>
      </c>
      <c r="E1178" s="1295" t="s">
        <v>201</v>
      </c>
      <c r="F1178" s="935" t="s">
        <v>215</v>
      </c>
      <c r="G1178" s="1295">
        <v>1</v>
      </c>
      <c r="H1178" s="935" t="s">
        <v>408</v>
      </c>
      <c r="I1178" s="935" t="s">
        <v>409</v>
      </c>
      <c r="J1178" s="935">
        <v>40.316984869999999</v>
      </c>
      <c r="K1178" s="935">
        <v>-122.1896581</v>
      </c>
      <c r="L1178" s="935">
        <v>40.263968490000003</v>
      </c>
      <c r="M1178" s="935">
        <v>-122.2235306</v>
      </c>
    </row>
    <row r="1179" spans="1:13" x14ac:dyDescent="0.35">
      <c r="A1179" s="1296">
        <v>32246</v>
      </c>
      <c r="B1179" s="1295" t="s">
        <v>242</v>
      </c>
      <c r="C1179" s="1295" t="s">
        <v>260</v>
      </c>
      <c r="D1179" s="1295">
        <v>10500</v>
      </c>
      <c r="E1179" s="1295" t="s">
        <v>201</v>
      </c>
      <c r="F1179" s="935" t="s">
        <v>216</v>
      </c>
      <c r="G1179" s="1295">
        <v>0</v>
      </c>
      <c r="H1179" s="935" t="s">
        <v>409</v>
      </c>
      <c r="I1179" s="935" t="s">
        <v>410</v>
      </c>
      <c r="J1179" s="935">
        <v>40.263968490000003</v>
      </c>
      <c r="K1179" s="935">
        <v>-122.2235306</v>
      </c>
      <c r="L1179" s="935">
        <v>40.153152210000002</v>
      </c>
      <c r="M1179" s="935">
        <v>-122.20237950000001</v>
      </c>
    </row>
    <row r="1180" spans="1:13" x14ac:dyDescent="0.35">
      <c r="A1180" s="1296">
        <v>32246</v>
      </c>
      <c r="B1180" s="1295" t="s">
        <v>242</v>
      </c>
      <c r="C1180" s="1295" t="s">
        <v>260</v>
      </c>
      <c r="D1180" s="1295">
        <v>10500</v>
      </c>
      <c r="E1180" s="1295" t="s">
        <v>201</v>
      </c>
      <c r="F1180" s="935" t="s">
        <v>217</v>
      </c>
      <c r="G1180" s="1295">
        <v>0</v>
      </c>
      <c r="H1180" s="935" t="s">
        <v>410</v>
      </c>
      <c r="I1180" s="935" t="s">
        <v>411</v>
      </c>
      <c r="J1180" s="935">
        <v>40.153152210000002</v>
      </c>
      <c r="K1180" s="935">
        <v>-122.20237950000001</v>
      </c>
      <c r="L1180" s="935">
        <v>40.027836569999998</v>
      </c>
      <c r="M1180" s="935">
        <v>-122.11920569999999</v>
      </c>
    </row>
    <row r="1181" spans="1:13" x14ac:dyDescent="0.35">
      <c r="A1181" s="1296">
        <v>32246</v>
      </c>
      <c r="B1181" s="1295" t="s">
        <v>242</v>
      </c>
      <c r="C1181" s="1295" t="s">
        <v>260</v>
      </c>
      <c r="D1181" s="1295">
        <v>10500</v>
      </c>
      <c r="E1181" s="1295" t="s">
        <v>201</v>
      </c>
      <c r="F1181" s="935" t="s">
        <v>219</v>
      </c>
      <c r="G1181" s="1295">
        <v>0</v>
      </c>
      <c r="H1181" s="935" t="s">
        <v>411</v>
      </c>
      <c r="I1181" s="935" t="s">
        <v>412</v>
      </c>
      <c r="J1181" s="935">
        <v>40.027836569999998</v>
      </c>
      <c r="K1181" s="935">
        <v>-122.11920569999999</v>
      </c>
      <c r="L1181" s="935">
        <v>39.909298579999998</v>
      </c>
      <c r="M1181" s="935">
        <v>-122.0918963</v>
      </c>
    </row>
    <row r="1182" spans="1:13" x14ac:dyDescent="0.35">
      <c r="A1182" s="1296">
        <v>32246</v>
      </c>
      <c r="B1182" s="1295" t="s">
        <v>242</v>
      </c>
      <c r="C1182" s="1295" t="s">
        <v>260</v>
      </c>
      <c r="D1182" s="1295">
        <v>10500</v>
      </c>
      <c r="E1182" s="1295" t="s">
        <v>201</v>
      </c>
      <c r="F1182" s="935" t="s">
        <v>220</v>
      </c>
      <c r="G1182" s="1295">
        <v>0</v>
      </c>
      <c r="H1182" s="935" t="s">
        <v>412</v>
      </c>
      <c r="I1182" s="935" t="s">
        <v>413</v>
      </c>
      <c r="J1182" s="935">
        <v>39.909298579999998</v>
      </c>
      <c r="K1182" s="935">
        <v>-122.0918963</v>
      </c>
      <c r="L1182" s="935">
        <v>39.751173979999997</v>
      </c>
      <c r="M1182" s="935">
        <v>-121.9963235</v>
      </c>
    </row>
    <row r="1183" spans="1:13" x14ac:dyDescent="0.35">
      <c r="A1183" s="1296">
        <v>32246</v>
      </c>
      <c r="B1183" s="1295" t="s">
        <v>242</v>
      </c>
      <c r="C1183" s="1295" t="s">
        <v>260</v>
      </c>
      <c r="D1183" s="1295">
        <v>10500</v>
      </c>
      <c r="E1183" s="1295" t="s">
        <v>201</v>
      </c>
      <c r="F1183" s="935" t="s">
        <v>221</v>
      </c>
      <c r="G1183" s="1295">
        <v>0</v>
      </c>
      <c r="H1183" s="935" t="s">
        <v>413</v>
      </c>
      <c r="I1183" s="935" t="s">
        <v>414</v>
      </c>
      <c r="J1183" s="935">
        <v>39.751173979999997</v>
      </c>
      <c r="K1183" s="935">
        <v>-121.9963235</v>
      </c>
      <c r="L1183" s="935">
        <v>39.629153240000001</v>
      </c>
      <c r="M1183" s="935">
        <v>-121.9925059</v>
      </c>
    </row>
    <row r="1184" spans="1:13" x14ac:dyDescent="0.35">
      <c r="A1184" s="1296">
        <v>32246</v>
      </c>
      <c r="B1184" s="1295" t="s">
        <v>242</v>
      </c>
      <c r="C1184" s="1295" t="s">
        <v>260</v>
      </c>
      <c r="D1184" s="1295">
        <v>10500</v>
      </c>
      <c r="E1184" s="1295" t="s">
        <v>201</v>
      </c>
      <c r="F1184" s="935" t="s">
        <v>222</v>
      </c>
      <c r="G1184" s="1295">
        <v>0</v>
      </c>
      <c r="H1184" s="935" t="s">
        <v>414</v>
      </c>
      <c r="I1184" s="935" t="s">
        <v>415</v>
      </c>
      <c r="J1184" s="935">
        <v>39.629153240000001</v>
      </c>
      <c r="K1184" s="935">
        <v>-121.9925059</v>
      </c>
      <c r="L1184" s="935">
        <v>39.40712284</v>
      </c>
      <c r="M1184" s="935">
        <v>-122.00758999999999</v>
      </c>
    </row>
    <row r="1185" spans="1:13" x14ac:dyDescent="0.35">
      <c r="A1185" s="1296">
        <v>32267</v>
      </c>
      <c r="B1185" s="1295" t="s">
        <v>194</v>
      </c>
      <c r="C1185" s="1295" t="s">
        <v>283</v>
      </c>
      <c r="D1185" s="1295">
        <v>11300</v>
      </c>
      <c r="E1185" s="1295" t="s">
        <v>200</v>
      </c>
      <c r="F1185" s="935" t="s">
        <v>208</v>
      </c>
      <c r="G1185" s="1295">
        <v>0</v>
      </c>
      <c r="H1185" s="935" t="s">
        <v>402</v>
      </c>
      <c r="I1185" s="935" t="s">
        <v>403</v>
      </c>
      <c r="J1185" s="935">
        <v>40.611883210000002</v>
      </c>
      <c r="K1185" s="935">
        <v>-122.446135</v>
      </c>
      <c r="L1185" s="935">
        <v>40.592799669999998</v>
      </c>
      <c r="M1185" s="935">
        <v>-122.3942059</v>
      </c>
    </row>
    <row r="1186" spans="1:13" x14ac:dyDescent="0.35">
      <c r="A1186" s="1296">
        <v>32267</v>
      </c>
      <c r="B1186" s="1295" t="s">
        <v>194</v>
      </c>
      <c r="C1186" s="1295" t="s">
        <v>283</v>
      </c>
      <c r="D1186" s="1295">
        <v>11300</v>
      </c>
      <c r="E1186" s="1295" t="s">
        <v>200</v>
      </c>
      <c r="F1186" s="935" t="s">
        <v>209</v>
      </c>
      <c r="G1186" s="1295">
        <v>3</v>
      </c>
      <c r="H1186" s="935" t="s">
        <v>403</v>
      </c>
      <c r="I1186" s="935" t="s">
        <v>404</v>
      </c>
      <c r="J1186" s="935">
        <v>40.592799669999998</v>
      </c>
      <c r="K1186" s="935">
        <v>-122.3942059</v>
      </c>
      <c r="L1186" s="935">
        <v>40.585947769999997</v>
      </c>
      <c r="M1186" s="935">
        <v>-122.3683525</v>
      </c>
    </row>
    <row r="1187" spans="1:13" x14ac:dyDescent="0.35">
      <c r="A1187" s="1296">
        <v>32267</v>
      </c>
      <c r="B1187" s="1295" t="s">
        <v>194</v>
      </c>
      <c r="C1187" s="1295" t="s">
        <v>283</v>
      </c>
      <c r="D1187" s="1295">
        <v>11300</v>
      </c>
      <c r="E1187" s="1295" t="s">
        <v>200</v>
      </c>
      <c r="F1187" s="935" t="s">
        <v>211</v>
      </c>
      <c r="G1187" s="1295">
        <v>12</v>
      </c>
      <c r="H1187" s="935" t="s">
        <v>404</v>
      </c>
      <c r="I1187" s="935" t="s">
        <v>405</v>
      </c>
      <c r="J1187" s="935">
        <v>40.585947769999997</v>
      </c>
      <c r="K1187" s="935">
        <v>-122.3683525</v>
      </c>
      <c r="L1187" s="935">
        <v>40.472049499999997</v>
      </c>
      <c r="M1187" s="935">
        <v>-122.29453460000001</v>
      </c>
    </row>
    <row r="1188" spans="1:13" x14ac:dyDescent="0.35">
      <c r="A1188" s="1296">
        <v>32267</v>
      </c>
      <c r="B1188" s="1295" t="s">
        <v>194</v>
      </c>
      <c r="C1188" s="1295" t="s">
        <v>283</v>
      </c>
      <c r="D1188" s="1295">
        <v>11300</v>
      </c>
      <c r="E1188" s="1295" t="s">
        <v>200</v>
      </c>
      <c r="F1188" s="935" t="s">
        <v>212</v>
      </c>
      <c r="G1188" s="1295">
        <v>1</v>
      </c>
      <c r="H1188" s="935" t="s">
        <v>405</v>
      </c>
      <c r="I1188" s="935" t="s">
        <v>406</v>
      </c>
      <c r="J1188" s="935">
        <v>40.472049499999997</v>
      </c>
      <c r="K1188" s="935">
        <v>-122.29453460000001</v>
      </c>
      <c r="L1188" s="935">
        <v>40.417416330000002</v>
      </c>
      <c r="M1188" s="935">
        <v>-122.19395729999999</v>
      </c>
    </row>
    <row r="1189" spans="1:13" x14ac:dyDescent="0.35">
      <c r="A1189" s="1296">
        <v>32267</v>
      </c>
      <c r="B1189" s="1295" t="s">
        <v>194</v>
      </c>
      <c r="C1189" s="1295" t="s">
        <v>283</v>
      </c>
      <c r="D1189" s="1295">
        <v>11300</v>
      </c>
      <c r="E1189" s="1295" t="s">
        <v>200</v>
      </c>
      <c r="F1189" s="935" t="s">
        <v>213</v>
      </c>
      <c r="G1189" s="1295">
        <v>0</v>
      </c>
      <c r="H1189" s="935" t="s">
        <v>406</v>
      </c>
      <c r="I1189" s="935" t="s">
        <v>407</v>
      </c>
      <c r="J1189" s="935">
        <v>40.417416330000002</v>
      </c>
      <c r="K1189" s="935">
        <v>-122.19395729999999</v>
      </c>
      <c r="L1189" s="935">
        <v>40.355137560000003</v>
      </c>
      <c r="M1189" s="935">
        <v>-122.17595660000001</v>
      </c>
    </row>
    <row r="1190" spans="1:13" x14ac:dyDescent="0.35">
      <c r="A1190" s="1296">
        <v>32267</v>
      </c>
      <c r="B1190" s="1295" t="s">
        <v>194</v>
      </c>
      <c r="C1190" s="1295" t="s">
        <v>283</v>
      </c>
      <c r="D1190" s="1295">
        <v>11300</v>
      </c>
      <c r="E1190" s="1295" t="s">
        <v>200</v>
      </c>
      <c r="F1190" s="935" t="s">
        <v>214</v>
      </c>
      <c r="G1190" s="1295">
        <v>3</v>
      </c>
      <c r="H1190" s="935" t="s">
        <v>407</v>
      </c>
      <c r="I1190" s="935" t="s">
        <v>408</v>
      </c>
      <c r="J1190" s="935">
        <v>40.355137560000003</v>
      </c>
      <c r="K1190" s="935">
        <v>-122.17595660000001</v>
      </c>
      <c r="L1190" s="935">
        <v>40.316984869999999</v>
      </c>
      <c r="M1190" s="935">
        <v>-122.1896581</v>
      </c>
    </row>
    <row r="1191" spans="1:13" x14ac:dyDescent="0.35">
      <c r="A1191" s="1296">
        <v>32267</v>
      </c>
      <c r="B1191" s="1295" t="s">
        <v>194</v>
      </c>
      <c r="C1191" s="1295" t="s">
        <v>283</v>
      </c>
      <c r="D1191" s="1295">
        <v>11300</v>
      </c>
      <c r="E1191" s="1295" t="s">
        <v>200</v>
      </c>
      <c r="F1191" s="935" t="s">
        <v>215</v>
      </c>
      <c r="G1191" s="1295">
        <v>7</v>
      </c>
      <c r="H1191" s="935" t="s">
        <v>408</v>
      </c>
      <c r="I1191" s="935" t="s">
        <v>409</v>
      </c>
      <c r="J1191" s="935">
        <v>40.316984869999999</v>
      </c>
      <c r="K1191" s="935">
        <v>-122.1896581</v>
      </c>
      <c r="L1191" s="935">
        <v>40.263968490000003</v>
      </c>
      <c r="M1191" s="935">
        <v>-122.2235306</v>
      </c>
    </row>
    <row r="1192" spans="1:13" x14ac:dyDescent="0.35">
      <c r="A1192" s="1296">
        <v>32267</v>
      </c>
      <c r="B1192" s="1295" t="s">
        <v>194</v>
      </c>
      <c r="C1192" s="1295" t="s">
        <v>283</v>
      </c>
      <c r="D1192" s="1295">
        <v>11300</v>
      </c>
      <c r="E1192" s="1295" t="s">
        <v>200</v>
      </c>
      <c r="F1192" s="935" t="s">
        <v>216</v>
      </c>
      <c r="G1192" s="1295">
        <v>0</v>
      </c>
      <c r="H1192" s="935" t="s">
        <v>409</v>
      </c>
      <c r="I1192" s="935" t="s">
        <v>410</v>
      </c>
      <c r="J1192" s="935">
        <v>40.263968490000003</v>
      </c>
      <c r="K1192" s="935">
        <v>-122.2235306</v>
      </c>
      <c r="L1192" s="935">
        <v>40.153152210000002</v>
      </c>
      <c r="M1192" s="935">
        <v>-122.20237950000001</v>
      </c>
    </row>
    <row r="1193" spans="1:13" x14ac:dyDescent="0.35">
      <c r="A1193" s="1296">
        <v>32267</v>
      </c>
      <c r="B1193" s="1295" t="s">
        <v>194</v>
      </c>
      <c r="C1193" s="1295" t="s">
        <v>283</v>
      </c>
      <c r="D1193" s="1295">
        <v>11300</v>
      </c>
      <c r="E1193" s="1295" t="s">
        <v>200</v>
      </c>
      <c r="F1193" s="935" t="s">
        <v>217</v>
      </c>
      <c r="G1193" s="1295">
        <v>0</v>
      </c>
      <c r="H1193" s="935" t="s">
        <v>410</v>
      </c>
      <c r="I1193" s="935" t="s">
        <v>411</v>
      </c>
      <c r="J1193" s="935">
        <v>40.153152210000002</v>
      </c>
      <c r="K1193" s="935">
        <v>-122.20237950000001</v>
      </c>
      <c r="L1193" s="935">
        <v>40.027836569999998</v>
      </c>
      <c r="M1193" s="935">
        <v>-122.11920569999999</v>
      </c>
    </row>
    <row r="1194" spans="1:13" x14ac:dyDescent="0.35">
      <c r="A1194" s="1296">
        <v>32267</v>
      </c>
      <c r="B1194" s="1295" t="s">
        <v>194</v>
      </c>
      <c r="C1194" s="1295" t="s">
        <v>283</v>
      </c>
      <c r="D1194" s="1295">
        <v>11300</v>
      </c>
      <c r="E1194" s="1295" t="s">
        <v>200</v>
      </c>
      <c r="F1194" s="935" t="s">
        <v>219</v>
      </c>
      <c r="G1194" s="1295">
        <v>0</v>
      </c>
      <c r="H1194" s="935" t="s">
        <v>411</v>
      </c>
      <c r="I1194" s="935" t="s">
        <v>412</v>
      </c>
      <c r="J1194" s="935">
        <v>40.027836569999998</v>
      </c>
      <c r="K1194" s="935">
        <v>-122.11920569999999</v>
      </c>
      <c r="L1194" s="935">
        <v>39.909298579999998</v>
      </c>
      <c r="M1194" s="935">
        <v>-122.0918963</v>
      </c>
    </row>
    <row r="1195" spans="1:13" x14ac:dyDescent="0.35">
      <c r="A1195" s="1296">
        <v>32267</v>
      </c>
      <c r="B1195" s="1295" t="s">
        <v>194</v>
      </c>
      <c r="C1195" s="1295" t="s">
        <v>283</v>
      </c>
      <c r="D1195" s="1295">
        <v>11300</v>
      </c>
      <c r="E1195" s="1295" t="s">
        <v>200</v>
      </c>
      <c r="F1195" s="935" t="s">
        <v>220</v>
      </c>
      <c r="G1195" s="1295">
        <v>-99999</v>
      </c>
      <c r="H1195" s="935" t="s">
        <v>412</v>
      </c>
      <c r="I1195" s="935" t="s">
        <v>413</v>
      </c>
      <c r="J1195" s="935">
        <v>39.909298579999998</v>
      </c>
      <c r="K1195" s="935">
        <v>-122.0918963</v>
      </c>
      <c r="L1195" s="935">
        <v>39.751173979999997</v>
      </c>
      <c r="M1195" s="935">
        <v>-121.9963235</v>
      </c>
    </row>
    <row r="1196" spans="1:13" x14ac:dyDescent="0.35">
      <c r="A1196" s="1296">
        <v>32267</v>
      </c>
      <c r="B1196" s="1295" t="s">
        <v>194</v>
      </c>
      <c r="C1196" s="1295" t="s">
        <v>283</v>
      </c>
      <c r="D1196" s="1295">
        <v>11300</v>
      </c>
      <c r="E1196" s="1295" t="s">
        <v>200</v>
      </c>
      <c r="F1196" s="935" t="s">
        <v>221</v>
      </c>
      <c r="G1196" s="1295">
        <v>-99999</v>
      </c>
      <c r="H1196" s="935" t="s">
        <v>413</v>
      </c>
      <c r="I1196" s="935" t="s">
        <v>414</v>
      </c>
      <c r="J1196" s="935">
        <v>39.751173979999997</v>
      </c>
      <c r="K1196" s="935">
        <v>-121.9963235</v>
      </c>
      <c r="L1196" s="935">
        <v>39.629153240000001</v>
      </c>
      <c r="M1196" s="935">
        <v>-121.9925059</v>
      </c>
    </row>
    <row r="1197" spans="1:13" x14ac:dyDescent="0.35">
      <c r="A1197" s="1296">
        <v>32267</v>
      </c>
      <c r="B1197" s="1295" t="s">
        <v>194</v>
      </c>
      <c r="C1197" s="1295" t="s">
        <v>283</v>
      </c>
      <c r="D1197" s="1295">
        <v>11300</v>
      </c>
      <c r="E1197" s="1295" t="s">
        <v>200</v>
      </c>
      <c r="F1197" s="935" t="s">
        <v>222</v>
      </c>
      <c r="G1197" s="1295">
        <v>-99999</v>
      </c>
      <c r="H1197" s="935" t="s">
        <v>414</v>
      </c>
      <c r="I1197" s="935" t="s">
        <v>415</v>
      </c>
      <c r="J1197" s="935">
        <v>39.629153240000001</v>
      </c>
      <c r="K1197" s="935">
        <v>-121.9925059</v>
      </c>
      <c r="L1197" s="935">
        <v>39.40712284</v>
      </c>
      <c r="M1197" s="935">
        <v>-122.00758999999999</v>
      </c>
    </row>
    <row r="1198" spans="1:13" x14ac:dyDescent="0.35">
      <c r="A1198" s="1296">
        <v>32275</v>
      </c>
      <c r="B1198" s="1295" t="s">
        <v>194</v>
      </c>
      <c r="C1198" s="1295" t="s">
        <v>246</v>
      </c>
      <c r="D1198" s="1295">
        <v>12500</v>
      </c>
      <c r="E1198" s="1295" t="s">
        <v>200</v>
      </c>
      <c r="F1198" s="935" t="s">
        <v>208</v>
      </c>
      <c r="G1198" s="1295">
        <v>5</v>
      </c>
      <c r="H1198" s="935" t="s">
        <v>402</v>
      </c>
      <c r="I1198" s="935" t="s">
        <v>403</v>
      </c>
      <c r="J1198" s="935">
        <v>40.611883210000002</v>
      </c>
      <c r="K1198" s="935">
        <v>-122.446135</v>
      </c>
      <c r="L1198" s="935">
        <v>40.592799669999998</v>
      </c>
      <c r="M1198" s="935">
        <v>-122.3942059</v>
      </c>
    </row>
    <row r="1199" spans="1:13" x14ac:dyDescent="0.35">
      <c r="A1199" s="1296">
        <v>32275</v>
      </c>
      <c r="B1199" s="1295" t="s">
        <v>194</v>
      </c>
      <c r="C1199" s="1295" t="s">
        <v>246</v>
      </c>
      <c r="D1199" s="1295">
        <v>12500</v>
      </c>
      <c r="E1199" s="1295" t="s">
        <v>200</v>
      </c>
      <c r="F1199" s="935" t="s">
        <v>209</v>
      </c>
      <c r="G1199" s="1295">
        <v>31</v>
      </c>
      <c r="H1199" s="935" t="s">
        <v>403</v>
      </c>
      <c r="I1199" s="935" t="s">
        <v>404</v>
      </c>
      <c r="J1199" s="935">
        <v>40.592799669999998</v>
      </c>
      <c r="K1199" s="935">
        <v>-122.3942059</v>
      </c>
      <c r="L1199" s="935">
        <v>40.585947769999997</v>
      </c>
      <c r="M1199" s="935">
        <v>-122.3683525</v>
      </c>
    </row>
    <row r="1200" spans="1:13" x14ac:dyDescent="0.35">
      <c r="A1200" s="1296">
        <v>32275</v>
      </c>
      <c r="B1200" s="1295" t="s">
        <v>194</v>
      </c>
      <c r="C1200" s="1295" t="s">
        <v>246</v>
      </c>
      <c r="D1200" s="1295">
        <v>12500</v>
      </c>
      <c r="E1200" s="1295" t="s">
        <v>200</v>
      </c>
      <c r="F1200" s="935" t="s">
        <v>211</v>
      </c>
      <c r="G1200" s="1295">
        <v>8</v>
      </c>
      <c r="H1200" s="935" t="s">
        <v>404</v>
      </c>
      <c r="I1200" s="935" t="s">
        <v>405</v>
      </c>
      <c r="J1200" s="935">
        <v>40.585947769999997</v>
      </c>
      <c r="K1200" s="935">
        <v>-122.3683525</v>
      </c>
      <c r="L1200" s="935">
        <v>40.472049499999997</v>
      </c>
      <c r="M1200" s="935">
        <v>-122.29453460000001</v>
      </c>
    </row>
    <row r="1201" spans="1:13" x14ac:dyDescent="0.35">
      <c r="A1201" s="1296">
        <v>32275</v>
      </c>
      <c r="B1201" s="1295" t="s">
        <v>194</v>
      </c>
      <c r="C1201" s="1295" t="s">
        <v>246</v>
      </c>
      <c r="D1201" s="1295">
        <v>12500</v>
      </c>
      <c r="E1201" s="1295" t="s">
        <v>200</v>
      </c>
      <c r="F1201" s="935" t="s">
        <v>212</v>
      </c>
      <c r="G1201" s="1295">
        <v>5</v>
      </c>
      <c r="H1201" s="935" t="s">
        <v>405</v>
      </c>
      <c r="I1201" s="935" t="s">
        <v>406</v>
      </c>
      <c r="J1201" s="935">
        <v>40.472049499999997</v>
      </c>
      <c r="K1201" s="935">
        <v>-122.29453460000001</v>
      </c>
      <c r="L1201" s="935">
        <v>40.417416330000002</v>
      </c>
      <c r="M1201" s="935">
        <v>-122.19395729999999</v>
      </c>
    </row>
    <row r="1202" spans="1:13" x14ac:dyDescent="0.35">
      <c r="A1202" s="1296">
        <v>32275</v>
      </c>
      <c r="B1202" s="1295" t="s">
        <v>194</v>
      </c>
      <c r="C1202" s="1295" t="s">
        <v>246</v>
      </c>
      <c r="D1202" s="1295">
        <v>12500</v>
      </c>
      <c r="E1202" s="1295" t="s">
        <v>200</v>
      </c>
      <c r="F1202" s="935" t="s">
        <v>213</v>
      </c>
      <c r="G1202" s="1295">
        <v>0</v>
      </c>
      <c r="H1202" s="935" t="s">
        <v>406</v>
      </c>
      <c r="I1202" s="935" t="s">
        <v>407</v>
      </c>
      <c r="J1202" s="935">
        <v>40.417416330000002</v>
      </c>
      <c r="K1202" s="935">
        <v>-122.19395729999999</v>
      </c>
      <c r="L1202" s="935">
        <v>40.355137560000003</v>
      </c>
      <c r="M1202" s="935">
        <v>-122.17595660000001</v>
      </c>
    </row>
    <row r="1203" spans="1:13" x14ac:dyDescent="0.35">
      <c r="A1203" s="1296">
        <v>32275</v>
      </c>
      <c r="B1203" s="1295" t="s">
        <v>194</v>
      </c>
      <c r="C1203" s="1295" t="s">
        <v>246</v>
      </c>
      <c r="D1203" s="1295">
        <v>12500</v>
      </c>
      <c r="E1203" s="1295" t="s">
        <v>200</v>
      </c>
      <c r="F1203" s="935" t="s">
        <v>214</v>
      </c>
      <c r="G1203" s="1295">
        <v>0</v>
      </c>
      <c r="H1203" s="935" t="s">
        <v>407</v>
      </c>
      <c r="I1203" s="935" t="s">
        <v>408</v>
      </c>
      <c r="J1203" s="935">
        <v>40.355137560000003</v>
      </c>
      <c r="K1203" s="935">
        <v>-122.17595660000001</v>
      </c>
      <c r="L1203" s="935">
        <v>40.316984869999999</v>
      </c>
      <c r="M1203" s="935">
        <v>-122.1896581</v>
      </c>
    </row>
    <row r="1204" spans="1:13" x14ac:dyDescent="0.35">
      <c r="A1204" s="1296">
        <v>32275</v>
      </c>
      <c r="B1204" s="1295" t="s">
        <v>194</v>
      </c>
      <c r="C1204" s="1295" t="s">
        <v>246</v>
      </c>
      <c r="D1204" s="1295">
        <v>12500</v>
      </c>
      <c r="E1204" s="1295" t="s">
        <v>200</v>
      </c>
      <c r="F1204" s="935" t="s">
        <v>215</v>
      </c>
      <c r="G1204" s="1295">
        <v>0</v>
      </c>
      <c r="H1204" s="935" t="s">
        <v>408</v>
      </c>
      <c r="I1204" s="935" t="s">
        <v>409</v>
      </c>
      <c r="J1204" s="935">
        <v>40.316984869999999</v>
      </c>
      <c r="K1204" s="935">
        <v>-122.1896581</v>
      </c>
      <c r="L1204" s="935">
        <v>40.263968490000003</v>
      </c>
      <c r="M1204" s="935">
        <v>-122.2235306</v>
      </c>
    </row>
    <row r="1205" spans="1:13" x14ac:dyDescent="0.35">
      <c r="A1205" s="1296">
        <v>32275</v>
      </c>
      <c r="B1205" s="1295" t="s">
        <v>194</v>
      </c>
      <c r="C1205" s="1295" t="s">
        <v>246</v>
      </c>
      <c r="D1205" s="1295">
        <v>12500</v>
      </c>
      <c r="E1205" s="1295" t="s">
        <v>200</v>
      </c>
      <c r="F1205" s="935" t="s">
        <v>216</v>
      </c>
      <c r="G1205" s="1295">
        <v>0</v>
      </c>
      <c r="H1205" s="935" t="s">
        <v>409</v>
      </c>
      <c r="I1205" s="935" t="s">
        <v>410</v>
      </c>
      <c r="J1205" s="935">
        <v>40.263968490000003</v>
      </c>
      <c r="K1205" s="935">
        <v>-122.2235306</v>
      </c>
      <c r="L1205" s="935">
        <v>40.153152210000002</v>
      </c>
      <c r="M1205" s="935">
        <v>-122.20237950000001</v>
      </c>
    </row>
    <row r="1206" spans="1:13" x14ac:dyDescent="0.35">
      <c r="A1206" s="1296">
        <v>32275</v>
      </c>
      <c r="B1206" s="1295" t="s">
        <v>194</v>
      </c>
      <c r="C1206" s="1295" t="s">
        <v>246</v>
      </c>
      <c r="D1206" s="1295">
        <v>12500</v>
      </c>
      <c r="E1206" s="1295" t="s">
        <v>200</v>
      </c>
      <c r="F1206" s="935" t="s">
        <v>217</v>
      </c>
      <c r="G1206" s="1295">
        <v>0</v>
      </c>
      <c r="H1206" s="935" t="s">
        <v>410</v>
      </c>
      <c r="I1206" s="935" t="s">
        <v>411</v>
      </c>
      <c r="J1206" s="935">
        <v>40.153152210000002</v>
      </c>
      <c r="K1206" s="935">
        <v>-122.20237950000001</v>
      </c>
      <c r="L1206" s="935">
        <v>40.027836569999998</v>
      </c>
      <c r="M1206" s="935">
        <v>-122.11920569999999</v>
      </c>
    </row>
    <row r="1207" spans="1:13" x14ac:dyDescent="0.35">
      <c r="A1207" s="1296">
        <v>32275</v>
      </c>
      <c r="B1207" s="1295" t="s">
        <v>194</v>
      </c>
      <c r="C1207" s="1295" t="s">
        <v>246</v>
      </c>
      <c r="D1207" s="1295">
        <v>12500</v>
      </c>
      <c r="E1207" s="1295" t="s">
        <v>200</v>
      </c>
      <c r="F1207" s="935" t="s">
        <v>219</v>
      </c>
      <c r="G1207" s="1295">
        <v>0</v>
      </c>
      <c r="H1207" s="935" t="s">
        <v>411</v>
      </c>
      <c r="I1207" s="935" t="s">
        <v>412</v>
      </c>
      <c r="J1207" s="935">
        <v>40.027836569999998</v>
      </c>
      <c r="K1207" s="935">
        <v>-122.11920569999999</v>
      </c>
      <c r="L1207" s="935">
        <v>39.909298579999998</v>
      </c>
      <c r="M1207" s="935">
        <v>-122.0918963</v>
      </c>
    </row>
    <row r="1208" spans="1:13" x14ac:dyDescent="0.35">
      <c r="A1208" s="1296">
        <v>32275</v>
      </c>
      <c r="B1208" s="1295" t="s">
        <v>194</v>
      </c>
      <c r="C1208" s="1295" t="s">
        <v>246</v>
      </c>
      <c r="D1208" s="1295">
        <v>12500</v>
      </c>
      <c r="E1208" s="1295" t="s">
        <v>200</v>
      </c>
      <c r="F1208" s="935" t="s">
        <v>220</v>
      </c>
      <c r="G1208" s="1295">
        <v>-99999</v>
      </c>
      <c r="H1208" s="935" t="s">
        <v>412</v>
      </c>
      <c r="I1208" s="935" t="s">
        <v>413</v>
      </c>
      <c r="J1208" s="935">
        <v>39.909298579999998</v>
      </c>
      <c r="K1208" s="935">
        <v>-122.0918963</v>
      </c>
      <c r="L1208" s="935">
        <v>39.751173979999997</v>
      </c>
      <c r="M1208" s="935">
        <v>-121.9963235</v>
      </c>
    </row>
    <row r="1209" spans="1:13" x14ac:dyDescent="0.35">
      <c r="A1209" s="1296">
        <v>32275</v>
      </c>
      <c r="B1209" s="1295" t="s">
        <v>194</v>
      </c>
      <c r="C1209" s="1295" t="s">
        <v>246</v>
      </c>
      <c r="D1209" s="1295">
        <v>12500</v>
      </c>
      <c r="E1209" s="1295" t="s">
        <v>200</v>
      </c>
      <c r="F1209" s="935" t="s">
        <v>221</v>
      </c>
      <c r="G1209" s="1295">
        <v>-99999</v>
      </c>
      <c r="H1209" s="935" t="s">
        <v>413</v>
      </c>
      <c r="I1209" s="935" t="s">
        <v>414</v>
      </c>
      <c r="J1209" s="935">
        <v>39.751173979999997</v>
      </c>
      <c r="K1209" s="935">
        <v>-121.9963235</v>
      </c>
      <c r="L1209" s="935">
        <v>39.629153240000001</v>
      </c>
      <c r="M1209" s="935">
        <v>-121.9925059</v>
      </c>
    </row>
    <row r="1210" spans="1:13" x14ac:dyDescent="0.35">
      <c r="A1210" s="1296">
        <v>32275</v>
      </c>
      <c r="B1210" s="1295" t="s">
        <v>194</v>
      </c>
      <c r="C1210" s="1295" t="s">
        <v>246</v>
      </c>
      <c r="D1210" s="1295">
        <v>12500</v>
      </c>
      <c r="E1210" s="1295" t="s">
        <v>200</v>
      </c>
      <c r="F1210" s="935" t="s">
        <v>222</v>
      </c>
      <c r="G1210" s="1295">
        <v>-99999</v>
      </c>
      <c r="H1210" s="935" t="s">
        <v>414</v>
      </c>
      <c r="I1210" s="935" t="s">
        <v>415</v>
      </c>
      <c r="J1210" s="935">
        <v>39.629153240000001</v>
      </c>
      <c r="K1210" s="935">
        <v>-121.9925059</v>
      </c>
      <c r="L1210" s="935">
        <v>39.40712284</v>
      </c>
      <c r="M1210" s="935">
        <v>-122.00758999999999</v>
      </c>
    </row>
    <row r="1211" spans="1:13" x14ac:dyDescent="0.35">
      <c r="A1211" s="1296">
        <v>32281</v>
      </c>
      <c r="B1211" s="1295" t="s">
        <v>194</v>
      </c>
      <c r="C1211" s="1295" t="s">
        <v>246</v>
      </c>
      <c r="D1211" s="1295">
        <v>9800</v>
      </c>
      <c r="E1211" s="1295" t="s">
        <v>200</v>
      </c>
      <c r="F1211" s="935" t="s">
        <v>208</v>
      </c>
      <c r="G1211" s="1295">
        <v>5</v>
      </c>
      <c r="H1211" s="935" t="s">
        <v>402</v>
      </c>
      <c r="I1211" s="935" t="s">
        <v>403</v>
      </c>
      <c r="J1211" s="935">
        <v>40.611883210000002</v>
      </c>
      <c r="K1211" s="935">
        <v>-122.446135</v>
      </c>
      <c r="L1211" s="935">
        <v>40.592799669999998</v>
      </c>
      <c r="M1211" s="935">
        <v>-122.3942059</v>
      </c>
    </row>
    <row r="1212" spans="1:13" x14ac:dyDescent="0.35">
      <c r="A1212" s="1296">
        <v>32281</v>
      </c>
      <c r="B1212" s="1295" t="s">
        <v>194</v>
      </c>
      <c r="C1212" s="1295" t="s">
        <v>246</v>
      </c>
      <c r="D1212" s="1295">
        <v>9800</v>
      </c>
      <c r="E1212" s="1295" t="s">
        <v>200</v>
      </c>
      <c r="F1212" s="935" t="s">
        <v>209</v>
      </c>
      <c r="G1212" s="1295">
        <v>23</v>
      </c>
      <c r="H1212" s="935" t="s">
        <v>403</v>
      </c>
      <c r="I1212" s="935" t="s">
        <v>404</v>
      </c>
      <c r="J1212" s="935">
        <v>40.592799669999998</v>
      </c>
      <c r="K1212" s="935">
        <v>-122.3942059</v>
      </c>
      <c r="L1212" s="935">
        <v>40.585947769999997</v>
      </c>
      <c r="M1212" s="935">
        <v>-122.3683525</v>
      </c>
    </row>
    <row r="1213" spans="1:13" x14ac:dyDescent="0.35">
      <c r="A1213" s="1296">
        <v>32281</v>
      </c>
      <c r="B1213" s="1295" t="s">
        <v>194</v>
      </c>
      <c r="C1213" s="1295" t="s">
        <v>246</v>
      </c>
      <c r="D1213" s="1295">
        <v>9800</v>
      </c>
      <c r="E1213" s="1295" t="s">
        <v>200</v>
      </c>
      <c r="F1213" s="935" t="s">
        <v>211</v>
      </c>
      <c r="G1213" s="1295">
        <v>42</v>
      </c>
      <c r="H1213" s="935" t="s">
        <v>404</v>
      </c>
      <c r="I1213" s="935" t="s">
        <v>405</v>
      </c>
      <c r="J1213" s="935">
        <v>40.585947769999997</v>
      </c>
      <c r="K1213" s="935">
        <v>-122.3683525</v>
      </c>
      <c r="L1213" s="935">
        <v>40.472049499999997</v>
      </c>
      <c r="M1213" s="935">
        <v>-122.29453460000001</v>
      </c>
    </row>
    <row r="1214" spans="1:13" x14ac:dyDescent="0.35">
      <c r="A1214" s="1296">
        <v>32281</v>
      </c>
      <c r="B1214" s="1295" t="s">
        <v>194</v>
      </c>
      <c r="C1214" s="1295" t="s">
        <v>246</v>
      </c>
      <c r="D1214" s="1295">
        <v>9800</v>
      </c>
      <c r="E1214" s="1295" t="s">
        <v>200</v>
      </c>
      <c r="F1214" s="935" t="s">
        <v>212</v>
      </c>
      <c r="G1214" s="1295">
        <v>9</v>
      </c>
      <c r="H1214" s="935" t="s">
        <v>405</v>
      </c>
      <c r="I1214" s="935" t="s">
        <v>406</v>
      </c>
      <c r="J1214" s="935">
        <v>40.472049499999997</v>
      </c>
      <c r="K1214" s="935">
        <v>-122.29453460000001</v>
      </c>
      <c r="L1214" s="935">
        <v>40.417416330000002</v>
      </c>
      <c r="M1214" s="935">
        <v>-122.19395729999999</v>
      </c>
    </row>
    <row r="1215" spans="1:13" x14ac:dyDescent="0.35">
      <c r="A1215" s="1296">
        <v>32281</v>
      </c>
      <c r="B1215" s="1295" t="s">
        <v>194</v>
      </c>
      <c r="C1215" s="1295" t="s">
        <v>246</v>
      </c>
      <c r="D1215" s="1295">
        <v>9800</v>
      </c>
      <c r="E1215" s="1295" t="s">
        <v>200</v>
      </c>
      <c r="F1215" s="935" t="s">
        <v>213</v>
      </c>
      <c r="G1215" s="1295">
        <v>5</v>
      </c>
      <c r="H1215" s="935" t="s">
        <v>406</v>
      </c>
      <c r="I1215" s="935" t="s">
        <v>407</v>
      </c>
      <c r="J1215" s="935">
        <v>40.417416330000002</v>
      </c>
      <c r="K1215" s="935">
        <v>-122.19395729999999</v>
      </c>
      <c r="L1215" s="935">
        <v>40.355137560000003</v>
      </c>
      <c r="M1215" s="935">
        <v>-122.17595660000001</v>
      </c>
    </row>
    <row r="1216" spans="1:13" x14ac:dyDescent="0.35">
      <c r="A1216" s="1296">
        <v>32281</v>
      </c>
      <c r="B1216" s="1295" t="s">
        <v>194</v>
      </c>
      <c r="C1216" s="1295" t="s">
        <v>246</v>
      </c>
      <c r="D1216" s="1295">
        <v>9800</v>
      </c>
      <c r="E1216" s="1295" t="s">
        <v>200</v>
      </c>
      <c r="F1216" s="935" t="s">
        <v>214</v>
      </c>
      <c r="G1216" s="1295">
        <v>4</v>
      </c>
      <c r="H1216" s="935" t="s">
        <v>407</v>
      </c>
      <c r="I1216" s="935" t="s">
        <v>408</v>
      </c>
      <c r="J1216" s="935">
        <v>40.355137560000003</v>
      </c>
      <c r="K1216" s="935">
        <v>-122.17595660000001</v>
      </c>
      <c r="L1216" s="935">
        <v>40.316984869999999</v>
      </c>
      <c r="M1216" s="935">
        <v>-122.1896581</v>
      </c>
    </row>
    <row r="1217" spans="1:13" x14ac:dyDescent="0.35">
      <c r="A1217" s="1296">
        <v>32281</v>
      </c>
      <c r="B1217" s="1295" t="s">
        <v>194</v>
      </c>
      <c r="C1217" s="1295" t="s">
        <v>246</v>
      </c>
      <c r="D1217" s="1295">
        <v>9800</v>
      </c>
      <c r="E1217" s="1295" t="s">
        <v>200</v>
      </c>
      <c r="F1217" s="935" t="s">
        <v>215</v>
      </c>
      <c r="G1217" s="1295">
        <v>17</v>
      </c>
      <c r="H1217" s="935" t="s">
        <v>408</v>
      </c>
      <c r="I1217" s="935" t="s">
        <v>409</v>
      </c>
      <c r="J1217" s="935">
        <v>40.316984869999999</v>
      </c>
      <c r="K1217" s="935">
        <v>-122.1896581</v>
      </c>
      <c r="L1217" s="935">
        <v>40.263968490000003</v>
      </c>
      <c r="M1217" s="935">
        <v>-122.2235306</v>
      </c>
    </row>
    <row r="1218" spans="1:13" x14ac:dyDescent="0.35">
      <c r="A1218" s="1296">
        <v>32281</v>
      </c>
      <c r="B1218" s="1295" t="s">
        <v>194</v>
      </c>
      <c r="C1218" s="1295" t="s">
        <v>246</v>
      </c>
      <c r="D1218" s="1295">
        <v>9800</v>
      </c>
      <c r="E1218" s="1295" t="s">
        <v>200</v>
      </c>
      <c r="F1218" s="935" t="s">
        <v>216</v>
      </c>
      <c r="G1218" s="1295">
        <v>0</v>
      </c>
      <c r="H1218" s="935" t="s">
        <v>409</v>
      </c>
      <c r="I1218" s="935" t="s">
        <v>410</v>
      </c>
      <c r="J1218" s="935">
        <v>40.263968490000003</v>
      </c>
      <c r="K1218" s="935">
        <v>-122.2235306</v>
      </c>
      <c r="L1218" s="935">
        <v>40.153152210000002</v>
      </c>
      <c r="M1218" s="935">
        <v>-122.20237950000001</v>
      </c>
    </row>
    <row r="1219" spans="1:13" x14ac:dyDescent="0.35">
      <c r="A1219" s="1296">
        <v>32281</v>
      </c>
      <c r="B1219" s="1295" t="s">
        <v>194</v>
      </c>
      <c r="C1219" s="1295" t="s">
        <v>246</v>
      </c>
      <c r="D1219" s="1295">
        <v>9800</v>
      </c>
      <c r="E1219" s="1295" t="s">
        <v>200</v>
      </c>
      <c r="F1219" s="935" t="s">
        <v>217</v>
      </c>
      <c r="G1219" s="1295">
        <v>4</v>
      </c>
      <c r="H1219" s="935" t="s">
        <v>410</v>
      </c>
      <c r="I1219" s="935" t="s">
        <v>411</v>
      </c>
      <c r="J1219" s="935">
        <v>40.153152210000002</v>
      </c>
      <c r="K1219" s="935">
        <v>-122.20237950000001</v>
      </c>
      <c r="L1219" s="935">
        <v>40.027836569999998</v>
      </c>
      <c r="M1219" s="935">
        <v>-122.11920569999999</v>
      </c>
    </row>
    <row r="1220" spans="1:13" x14ac:dyDescent="0.35">
      <c r="A1220" s="1296">
        <v>32281</v>
      </c>
      <c r="B1220" s="1295" t="s">
        <v>194</v>
      </c>
      <c r="C1220" s="1295" t="s">
        <v>246</v>
      </c>
      <c r="D1220" s="1295">
        <v>9800</v>
      </c>
      <c r="E1220" s="1295" t="s">
        <v>200</v>
      </c>
      <c r="F1220" s="935" t="s">
        <v>219</v>
      </c>
      <c r="G1220" s="1295">
        <v>0</v>
      </c>
      <c r="H1220" s="935" t="s">
        <v>411</v>
      </c>
      <c r="I1220" s="935" t="s">
        <v>412</v>
      </c>
      <c r="J1220" s="935">
        <v>40.027836569999998</v>
      </c>
      <c r="K1220" s="935">
        <v>-122.11920569999999</v>
      </c>
      <c r="L1220" s="935">
        <v>39.909298579999998</v>
      </c>
      <c r="M1220" s="935">
        <v>-122.0918963</v>
      </c>
    </row>
    <row r="1221" spans="1:13" x14ac:dyDescent="0.35">
      <c r="A1221" s="1296">
        <v>32281</v>
      </c>
      <c r="B1221" s="1295" t="s">
        <v>194</v>
      </c>
      <c r="C1221" s="1295" t="s">
        <v>246</v>
      </c>
      <c r="D1221" s="1295">
        <v>9800</v>
      </c>
      <c r="E1221" s="1295" t="s">
        <v>200</v>
      </c>
      <c r="F1221" s="935" t="s">
        <v>220</v>
      </c>
      <c r="G1221" s="1295">
        <v>-99999</v>
      </c>
      <c r="H1221" s="935" t="s">
        <v>412</v>
      </c>
      <c r="I1221" s="935" t="s">
        <v>413</v>
      </c>
      <c r="J1221" s="935">
        <v>39.909298579999998</v>
      </c>
      <c r="K1221" s="935">
        <v>-122.0918963</v>
      </c>
      <c r="L1221" s="935">
        <v>39.751173979999997</v>
      </c>
      <c r="M1221" s="935">
        <v>-121.9963235</v>
      </c>
    </row>
    <row r="1222" spans="1:13" x14ac:dyDescent="0.35">
      <c r="A1222" s="1296">
        <v>32281</v>
      </c>
      <c r="B1222" s="1295" t="s">
        <v>194</v>
      </c>
      <c r="C1222" s="1295" t="s">
        <v>246</v>
      </c>
      <c r="D1222" s="1295">
        <v>9800</v>
      </c>
      <c r="E1222" s="1295" t="s">
        <v>200</v>
      </c>
      <c r="F1222" s="935" t="s">
        <v>221</v>
      </c>
      <c r="G1222" s="1295">
        <v>-99999</v>
      </c>
      <c r="H1222" s="935" t="s">
        <v>413</v>
      </c>
      <c r="I1222" s="935" t="s">
        <v>414</v>
      </c>
      <c r="J1222" s="935">
        <v>39.751173979999997</v>
      </c>
      <c r="K1222" s="935">
        <v>-121.9963235</v>
      </c>
      <c r="L1222" s="935">
        <v>39.629153240000001</v>
      </c>
      <c r="M1222" s="935">
        <v>-121.9925059</v>
      </c>
    </row>
    <row r="1223" spans="1:13" x14ac:dyDescent="0.35">
      <c r="A1223" s="1296">
        <v>32281</v>
      </c>
      <c r="B1223" s="1295" t="s">
        <v>194</v>
      </c>
      <c r="C1223" s="1295" t="s">
        <v>246</v>
      </c>
      <c r="D1223" s="1295">
        <v>9800</v>
      </c>
      <c r="E1223" s="1295" t="s">
        <v>200</v>
      </c>
      <c r="F1223" s="935" t="s">
        <v>222</v>
      </c>
      <c r="G1223" s="1295">
        <v>-99999</v>
      </c>
      <c r="H1223" s="935" t="s">
        <v>414</v>
      </c>
      <c r="I1223" s="935" t="s">
        <v>415</v>
      </c>
      <c r="J1223" s="935">
        <v>39.629153240000001</v>
      </c>
      <c r="K1223" s="935">
        <v>-121.9925059</v>
      </c>
      <c r="L1223" s="935">
        <v>39.40712284</v>
      </c>
      <c r="M1223" s="935">
        <v>-122.00758999999999</v>
      </c>
    </row>
    <row r="1224" spans="1:13" x14ac:dyDescent="0.35">
      <c r="A1224" s="1296">
        <v>32297</v>
      </c>
      <c r="B1224" s="1295" t="s">
        <v>194</v>
      </c>
      <c r="C1224" s="1295" t="s">
        <v>283</v>
      </c>
      <c r="D1224" s="1295">
        <v>9430</v>
      </c>
      <c r="E1224" s="1295" t="s">
        <v>200</v>
      </c>
      <c r="F1224" s="935" t="s">
        <v>208</v>
      </c>
      <c r="G1224" s="1295">
        <v>0</v>
      </c>
      <c r="H1224" s="935" t="s">
        <v>402</v>
      </c>
      <c r="I1224" s="935" t="s">
        <v>403</v>
      </c>
      <c r="J1224" s="935">
        <v>40.611883210000002</v>
      </c>
      <c r="K1224" s="935">
        <v>-122.446135</v>
      </c>
      <c r="L1224" s="935">
        <v>40.592799669999998</v>
      </c>
      <c r="M1224" s="935">
        <v>-122.3942059</v>
      </c>
    </row>
    <row r="1225" spans="1:13" x14ac:dyDescent="0.35">
      <c r="A1225" s="1296">
        <v>32297</v>
      </c>
      <c r="B1225" s="1295" t="s">
        <v>194</v>
      </c>
      <c r="C1225" s="1295" t="s">
        <v>283</v>
      </c>
      <c r="D1225" s="1295">
        <v>9430</v>
      </c>
      <c r="E1225" s="1295" t="s">
        <v>200</v>
      </c>
      <c r="F1225" s="935" t="s">
        <v>209</v>
      </c>
      <c r="G1225" s="1295">
        <v>48</v>
      </c>
      <c r="H1225" s="935" t="s">
        <v>403</v>
      </c>
      <c r="I1225" s="935" t="s">
        <v>404</v>
      </c>
      <c r="J1225" s="935">
        <v>40.592799669999998</v>
      </c>
      <c r="K1225" s="935">
        <v>-122.3942059</v>
      </c>
      <c r="L1225" s="935">
        <v>40.585947769999997</v>
      </c>
      <c r="M1225" s="935">
        <v>-122.3683525</v>
      </c>
    </row>
    <row r="1226" spans="1:13" x14ac:dyDescent="0.35">
      <c r="A1226" s="1296">
        <v>32297</v>
      </c>
      <c r="B1226" s="1295" t="s">
        <v>194</v>
      </c>
      <c r="C1226" s="1295" t="s">
        <v>283</v>
      </c>
      <c r="D1226" s="1295">
        <v>9430</v>
      </c>
      <c r="E1226" s="1295" t="s">
        <v>200</v>
      </c>
      <c r="F1226" s="935" t="s">
        <v>211</v>
      </c>
      <c r="G1226" s="1295">
        <v>52</v>
      </c>
      <c r="H1226" s="935" t="s">
        <v>404</v>
      </c>
      <c r="I1226" s="935" t="s">
        <v>405</v>
      </c>
      <c r="J1226" s="935">
        <v>40.585947769999997</v>
      </c>
      <c r="K1226" s="935">
        <v>-122.3683525</v>
      </c>
      <c r="L1226" s="935">
        <v>40.472049499999997</v>
      </c>
      <c r="M1226" s="935">
        <v>-122.29453460000001</v>
      </c>
    </row>
    <row r="1227" spans="1:13" x14ac:dyDescent="0.35">
      <c r="A1227" s="1296">
        <v>32297</v>
      </c>
      <c r="B1227" s="1295" t="s">
        <v>194</v>
      </c>
      <c r="C1227" s="1295" t="s">
        <v>283</v>
      </c>
      <c r="D1227" s="1295">
        <v>9430</v>
      </c>
      <c r="E1227" s="1295" t="s">
        <v>200</v>
      </c>
      <c r="F1227" s="935" t="s">
        <v>212</v>
      </c>
      <c r="G1227" s="1295">
        <v>11</v>
      </c>
      <c r="H1227" s="935" t="s">
        <v>405</v>
      </c>
      <c r="I1227" s="935" t="s">
        <v>406</v>
      </c>
      <c r="J1227" s="935">
        <v>40.472049499999997</v>
      </c>
      <c r="K1227" s="935">
        <v>-122.29453460000001</v>
      </c>
      <c r="L1227" s="935">
        <v>40.417416330000002</v>
      </c>
      <c r="M1227" s="935">
        <v>-122.19395729999999</v>
      </c>
    </row>
    <row r="1228" spans="1:13" x14ac:dyDescent="0.35">
      <c r="A1228" s="1296">
        <v>32297</v>
      </c>
      <c r="B1228" s="1295" t="s">
        <v>194</v>
      </c>
      <c r="C1228" s="1295" t="s">
        <v>283</v>
      </c>
      <c r="D1228" s="1295">
        <v>9430</v>
      </c>
      <c r="E1228" s="1295" t="s">
        <v>200</v>
      </c>
      <c r="F1228" s="935" t="s">
        <v>213</v>
      </c>
      <c r="G1228" s="1295">
        <v>3</v>
      </c>
      <c r="H1228" s="935" t="s">
        <v>406</v>
      </c>
      <c r="I1228" s="935" t="s">
        <v>407</v>
      </c>
      <c r="J1228" s="935">
        <v>40.417416330000002</v>
      </c>
      <c r="K1228" s="935">
        <v>-122.19395729999999</v>
      </c>
      <c r="L1228" s="935">
        <v>40.355137560000003</v>
      </c>
      <c r="M1228" s="935">
        <v>-122.17595660000001</v>
      </c>
    </row>
    <row r="1229" spans="1:13" x14ac:dyDescent="0.35">
      <c r="A1229" s="1296">
        <v>32297</v>
      </c>
      <c r="B1229" s="1295" t="s">
        <v>194</v>
      </c>
      <c r="C1229" s="1295" t="s">
        <v>283</v>
      </c>
      <c r="D1229" s="1295">
        <v>9430</v>
      </c>
      <c r="E1229" s="1295" t="s">
        <v>200</v>
      </c>
      <c r="F1229" s="935" t="s">
        <v>214</v>
      </c>
      <c r="G1229" s="1295">
        <v>2</v>
      </c>
      <c r="H1229" s="935" t="s">
        <v>407</v>
      </c>
      <c r="I1229" s="935" t="s">
        <v>408</v>
      </c>
      <c r="J1229" s="935">
        <v>40.355137560000003</v>
      </c>
      <c r="K1229" s="935">
        <v>-122.17595660000001</v>
      </c>
      <c r="L1229" s="935">
        <v>40.316984869999999</v>
      </c>
      <c r="M1229" s="935">
        <v>-122.1896581</v>
      </c>
    </row>
    <row r="1230" spans="1:13" x14ac:dyDescent="0.35">
      <c r="A1230" s="1296">
        <v>32297</v>
      </c>
      <c r="B1230" s="1295" t="s">
        <v>194</v>
      </c>
      <c r="C1230" s="1295" t="s">
        <v>283</v>
      </c>
      <c r="D1230" s="1295">
        <v>9430</v>
      </c>
      <c r="E1230" s="1295" t="s">
        <v>200</v>
      </c>
      <c r="F1230" s="935" t="s">
        <v>215</v>
      </c>
      <c r="G1230" s="1295">
        <v>20</v>
      </c>
      <c r="H1230" s="935" t="s">
        <v>408</v>
      </c>
      <c r="I1230" s="935" t="s">
        <v>409</v>
      </c>
      <c r="J1230" s="935">
        <v>40.316984869999999</v>
      </c>
      <c r="K1230" s="935">
        <v>-122.1896581</v>
      </c>
      <c r="L1230" s="935">
        <v>40.263968490000003</v>
      </c>
      <c r="M1230" s="935">
        <v>-122.2235306</v>
      </c>
    </row>
    <row r="1231" spans="1:13" x14ac:dyDescent="0.35">
      <c r="A1231" s="1296">
        <v>32297</v>
      </c>
      <c r="B1231" s="1295" t="s">
        <v>194</v>
      </c>
      <c r="C1231" s="1295" t="s">
        <v>283</v>
      </c>
      <c r="D1231" s="1295">
        <v>9430</v>
      </c>
      <c r="E1231" s="1295" t="s">
        <v>200</v>
      </c>
      <c r="F1231" s="935" t="s">
        <v>216</v>
      </c>
      <c r="G1231" s="1295">
        <v>1</v>
      </c>
      <c r="H1231" s="935" t="s">
        <v>409</v>
      </c>
      <c r="I1231" s="935" t="s">
        <v>410</v>
      </c>
      <c r="J1231" s="935">
        <v>40.263968490000003</v>
      </c>
      <c r="K1231" s="935">
        <v>-122.2235306</v>
      </c>
      <c r="L1231" s="935">
        <v>40.153152210000002</v>
      </c>
      <c r="M1231" s="935">
        <v>-122.20237950000001</v>
      </c>
    </row>
    <row r="1232" spans="1:13" x14ac:dyDescent="0.35">
      <c r="A1232" s="1296">
        <v>32297</v>
      </c>
      <c r="B1232" s="1295" t="s">
        <v>194</v>
      </c>
      <c r="C1232" s="1295" t="s">
        <v>283</v>
      </c>
      <c r="D1232" s="1295">
        <v>9430</v>
      </c>
      <c r="E1232" s="1295" t="s">
        <v>200</v>
      </c>
      <c r="F1232" s="935" t="s">
        <v>217</v>
      </c>
      <c r="G1232" s="1295">
        <v>17</v>
      </c>
      <c r="H1232" s="935" t="s">
        <v>410</v>
      </c>
      <c r="I1232" s="935" t="s">
        <v>411</v>
      </c>
      <c r="J1232" s="935">
        <v>40.153152210000002</v>
      </c>
      <c r="K1232" s="935">
        <v>-122.20237950000001</v>
      </c>
      <c r="L1232" s="935">
        <v>40.027836569999998</v>
      </c>
      <c r="M1232" s="935">
        <v>-122.11920569999999</v>
      </c>
    </row>
    <row r="1233" spans="1:13" x14ac:dyDescent="0.35">
      <c r="A1233" s="1296">
        <v>32297</v>
      </c>
      <c r="B1233" s="1295" t="s">
        <v>194</v>
      </c>
      <c r="C1233" s="1295" t="s">
        <v>283</v>
      </c>
      <c r="D1233" s="1295">
        <v>9430</v>
      </c>
      <c r="E1233" s="1295" t="s">
        <v>200</v>
      </c>
      <c r="F1233" s="935" t="s">
        <v>219</v>
      </c>
      <c r="G1233" s="1295">
        <v>16</v>
      </c>
      <c r="H1233" s="935" t="s">
        <v>411</v>
      </c>
      <c r="I1233" s="935" t="s">
        <v>412</v>
      </c>
      <c r="J1233" s="935">
        <v>40.027836569999998</v>
      </c>
      <c r="K1233" s="935">
        <v>-122.11920569999999</v>
      </c>
      <c r="L1233" s="935">
        <v>39.909298579999998</v>
      </c>
      <c r="M1233" s="935">
        <v>-122.0918963</v>
      </c>
    </row>
    <row r="1234" spans="1:13" x14ac:dyDescent="0.35">
      <c r="A1234" s="1296">
        <v>32297</v>
      </c>
      <c r="B1234" s="1295" t="s">
        <v>194</v>
      </c>
      <c r="C1234" s="1295" t="s">
        <v>283</v>
      </c>
      <c r="D1234" s="1295">
        <v>9430</v>
      </c>
      <c r="E1234" s="1295" t="s">
        <v>200</v>
      </c>
      <c r="F1234" s="935" t="s">
        <v>220</v>
      </c>
      <c r="G1234" s="1295">
        <v>-99999</v>
      </c>
      <c r="H1234" s="935" t="s">
        <v>412</v>
      </c>
      <c r="I1234" s="935" t="s">
        <v>413</v>
      </c>
      <c r="J1234" s="935">
        <v>39.909298579999998</v>
      </c>
      <c r="K1234" s="935">
        <v>-122.0918963</v>
      </c>
      <c r="L1234" s="935">
        <v>39.751173979999997</v>
      </c>
      <c r="M1234" s="935">
        <v>-121.9963235</v>
      </c>
    </row>
    <row r="1235" spans="1:13" x14ac:dyDescent="0.35">
      <c r="A1235" s="1296">
        <v>32297</v>
      </c>
      <c r="B1235" s="1295" t="s">
        <v>194</v>
      </c>
      <c r="C1235" s="1295" t="s">
        <v>283</v>
      </c>
      <c r="D1235" s="1295">
        <v>9430</v>
      </c>
      <c r="E1235" s="1295" t="s">
        <v>200</v>
      </c>
      <c r="F1235" s="935" t="s">
        <v>221</v>
      </c>
      <c r="G1235" s="1295">
        <v>-99999</v>
      </c>
      <c r="H1235" s="935" t="s">
        <v>413</v>
      </c>
      <c r="I1235" s="935" t="s">
        <v>414</v>
      </c>
      <c r="J1235" s="935">
        <v>39.751173979999997</v>
      </c>
      <c r="K1235" s="935">
        <v>-121.9963235</v>
      </c>
      <c r="L1235" s="935">
        <v>39.629153240000001</v>
      </c>
      <c r="M1235" s="935">
        <v>-121.9925059</v>
      </c>
    </row>
    <row r="1236" spans="1:13" x14ac:dyDescent="0.35">
      <c r="A1236" s="1296">
        <v>32297</v>
      </c>
      <c r="B1236" s="1295" t="s">
        <v>194</v>
      </c>
      <c r="C1236" s="1295" t="s">
        <v>283</v>
      </c>
      <c r="D1236" s="1295">
        <v>9430</v>
      </c>
      <c r="E1236" s="1295" t="s">
        <v>200</v>
      </c>
      <c r="F1236" s="935" t="s">
        <v>222</v>
      </c>
      <c r="G1236" s="1295">
        <v>-99999</v>
      </c>
      <c r="H1236" s="935" t="s">
        <v>414</v>
      </c>
      <c r="I1236" s="935" t="s">
        <v>415</v>
      </c>
      <c r="J1236" s="935">
        <v>39.629153240000001</v>
      </c>
      <c r="K1236" s="935">
        <v>-121.9925059</v>
      </c>
      <c r="L1236" s="935">
        <v>39.40712284</v>
      </c>
      <c r="M1236" s="935">
        <v>-122.00758999999999</v>
      </c>
    </row>
    <row r="1237" spans="1:13" x14ac:dyDescent="0.35">
      <c r="A1237" s="1296">
        <v>32304</v>
      </c>
      <c r="B1237" s="1295" t="s">
        <v>194</v>
      </c>
      <c r="C1237" s="1295" t="s">
        <v>260</v>
      </c>
      <c r="D1237" s="1295">
        <v>9900</v>
      </c>
      <c r="E1237" s="1295" t="s">
        <v>200</v>
      </c>
      <c r="F1237" s="935" t="s">
        <v>208</v>
      </c>
      <c r="G1237" s="1295">
        <v>0</v>
      </c>
      <c r="H1237" s="935" t="s">
        <v>402</v>
      </c>
      <c r="I1237" s="935" t="s">
        <v>403</v>
      </c>
      <c r="J1237" s="935">
        <v>40.611883210000002</v>
      </c>
      <c r="K1237" s="935">
        <v>-122.446135</v>
      </c>
      <c r="L1237" s="935">
        <v>40.592799669999998</v>
      </c>
      <c r="M1237" s="935">
        <v>-122.3942059</v>
      </c>
    </row>
    <row r="1238" spans="1:13" x14ac:dyDescent="0.35">
      <c r="A1238" s="1296">
        <v>32304</v>
      </c>
      <c r="B1238" s="1295" t="s">
        <v>194</v>
      </c>
      <c r="C1238" s="1295" t="s">
        <v>260</v>
      </c>
      <c r="D1238" s="1295">
        <v>9900</v>
      </c>
      <c r="E1238" s="1295" t="s">
        <v>200</v>
      </c>
      <c r="F1238" s="935" t="s">
        <v>209</v>
      </c>
      <c r="G1238" s="1295">
        <v>56</v>
      </c>
      <c r="H1238" s="935" t="s">
        <v>403</v>
      </c>
      <c r="I1238" s="935" t="s">
        <v>404</v>
      </c>
      <c r="J1238" s="935">
        <v>40.592799669999998</v>
      </c>
      <c r="K1238" s="935">
        <v>-122.3942059</v>
      </c>
      <c r="L1238" s="935">
        <v>40.585947769999997</v>
      </c>
      <c r="M1238" s="935">
        <v>-122.3683525</v>
      </c>
    </row>
    <row r="1239" spans="1:13" x14ac:dyDescent="0.35">
      <c r="A1239" s="1296">
        <v>32304</v>
      </c>
      <c r="B1239" s="1295" t="s">
        <v>194</v>
      </c>
      <c r="C1239" s="1295" t="s">
        <v>260</v>
      </c>
      <c r="D1239" s="1295">
        <v>9900</v>
      </c>
      <c r="E1239" s="1295" t="s">
        <v>200</v>
      </c>
      <c r="F1239" s="935" t="s">
        <v>211</v>
      </c>
      <c r="G1239" s="1295">
        <v>77</v>
      </c>
      <c r="H1239" s="935" t="s">
        <v>404</v>
      </c>
      <c r="I1239" s="935" t="s">
        <v>405</v>
      </c>
      <c r="J1239" s="935">
        <v>40.585947769999997</v>
      </c>
      <c r="K1239" s="935">
        <v>-122.3683525</v>
      </c>
      <c r="L1239" s="935">
        <v>40.472049499999997</v>
      </c>
      <c r="M1239" s="935">
        <v>-122.29453460000001</v>
      </c>
    </row>
    <row r="1240" spans="1:13" x14ac:dyDescent="0.35">
      <c r="A1240" s="1296">
        <v>32304</v>
      </c>
      <c r="B1240" s="1295" t="s">
        <v>194</v>
      </c>
      <c r="C1240" s="1295" t="s">
        <v>260</v>
      </c>
      <c r="D1240" s="1295">
        <v>9900</v>
      </c>
      <c r="E1240" s="1295" t="s">
        <v>200</v>
      </c>
      <c r="F1240" s="935" t="s">
        <v>212</v>
      </c>
      <c r="G1240" s="1295">
        <v>20</v>
      </c>
      <c r="H1240" s="935" t="s">
        <v>405</v>
      </c>
      <c r="I1240" s="935" t="s">
        <v>406</v>
      </c>
      <c r="J1240" s="935">
        <v>40.472049499999997</v>
      </c>
      <c r="K1240" s="935">
        <v>-122.29453460000001</v>
      </c>
      <c r="L1240" s="935">
        <v>40.417416330000002</v>
      </c>
      <c r="M1240" s="935">
        <v>-122.19395729999999</v>
      </c>
    </row>
    <row r="1241" spans="1:13" x14ac:dyDescent="0.35">
      <c r="A1241" s="1296">
        <v>32304</v>
      </c>
      <c r="B1241" s="1295" t="s">
        <v>194</v>
      </c>
      <c r="C1241" s="1295" t="s">
        <v>260</v>
      </c>
      <c r="D1241" s="1295">
        <v>9900</v>
      </c>
      <c r="E1241" s="1295" t="s">
        <v>200</v>
      </c>
      <c r="F1241" s="935" t="s">
        <v>213</v>
      </c>
      <c r="G1241" s="1295">
        <v>6</v>
      </c>
      <c r="H1241" s="935" t="s">
        <v>406</v>
      </c>
      <c r="I1241" s="935" t="s">
        <v>407</v>
      </c>
      <c r="J1241" s="935">
        <v>40.417416330000002</v>
      </c>
      <c r="K1241" s="935">
        <v>-122.19395729999999</v>
      </c>
      <c r="L1241" s="935">
        <v>40.355137560000003</v>
      </c>
      <c r="M1241" s="935">
        <v>-122.17595660000001</v>
      </c>
    </row>
    <row r="1242" spans="1:13" x14ac:dyDescent="0.35">
      <c r="A1242" s="1296">
        <v>32304</v>
      </c>
      <c r="B1242" s="1295" t="s">
        <v>194</v>
      </c>
      <c r="C1242" s="1295" t="s">
        <v>260</v>
      </c>
      <c r="D1242" s="1295">
        <v>9900</v>
      </c>
      <c r="E1242" s="1295" t="s">
        <v>200</v>
      </c>
      <c r="F1242" s="935" t="s">
        <v>214</v>
      </c>
      <c r="G1242" s="1295">
        <v>5</v>
      </c>
      <c r="H1242" s="935" t="s">
        <v>407</v>
      </c>
      <c r="I1242" s="935" t="s">
        <v>408</v>
      </c>
      <c r="J1242" s="935">
        <v>40.355137560000003</v>
      </c>
      <c r="K1242" s="935">
        <v>-122.17595660000001</v>
      </c>
      <c r="L1242" s="935">
        <v>40.316984869999999</v>
      </c>
      <c r="M1242" s="935">
        <v>-122.1896581</v>
      </c>
    </row>
    <row r="1243" spans="1:13" x14ac:dyDescent="0.35">
      <c r="A1243" s="1296">
        <v>32304</v>
      </c>
      <c r="B1243" s="1295" t="s">
        <v>194</v>
      </c>
      <c r="C1243" s="1295" t="s">
        <v>260</v>
      </c>
      <c r="D1243" s="1295">
        <v>9900</v>
      </c>
      <c r="E1243" s="1295" t="s">
        <v>200</v>
      </c>
      <c r="F1243" s="935" t="s">
        <v>215</v>
      </c>
      <c r="G1243" s="1295">
        <v>23</v>
      </c>
      <c r="H1243" s="935" t="s">
        <v>408</v>
      </c>
      <c r="I1243" s="935" t="s">
        <v>409</v>
      </c>
      <c r="J1243" s="935">
        <v>40.316984869999999</v>
      </c>
      <c r="K1243" s="935">
        <v>-122.1896581</v>
      </c>
      <c r="L1243" s="935">
        <v>40.263968490000003</v>
      </c>
      <c r="M1243" s="935">
        <v>-122.2235306</v>
      </c>
    </row>
    <row r="1244" spans="1:13" x14ac:dyDescent="0.35">
      <c r="A1244" s="1296">
        <v>32304</v>
      </c>
      <c r="B1244" s="1295" t="s">
        <v>194</v>
      </c>
      <c r="C1244" s="1295" t="s">
        <v>260</v>
      </c>
      <c r="D1244" s="1295">
        <v>9900</v>
      </c>
      <c r="E1244" s="1295" t="s">
        <v>200</v>
      </c>
      <c r="F1244" s="935" t="s">
        <v>216</v>
      </c>
      <c r="G1244" s="1295">
        <v>2</v>
      </c>
      <c r="H1244" s="935" t="s">
        <v>409</v>
      </c>
      <c r="I1244" s="935" t="s">
        <v>410</v>
      </c>
      <c r="J1244" s="935">
        <v>40.263968490000003</v>
      </c>
      <c r="K1244" s="935">
        <v>-122.2235306</v>
      </c>
      <c r="L1244" s="935">
        <v>40.153152210000002</v>
      </c>
      <c r="M1244" s="935">
        <v>-122.20237950000001</v>
      </c>
    </row>
    <row r="1245" spans="1:13" x14ac:dyDescent="0.35">
      <c r="A1245" s="1296">
        <v>32304</v>
      </c>
      <c r="B1245" s="1295" t="s">
        <v>194</v>
      </c>
      <c r="C1245" s="1295" t="s">
        <v>260</v>
      </c>
      <c r="D1245" s="1295">
        <v>9900</v>
      </c>
      <c r="E1245" s="1295" t="s">
        <v>200</v>
      </c>
      <c r="F1245" s="935" t="s">
        <v>217</v>
      </c>
      <c r="G1245" s="1295">
        <v>46</v>
      </c>
      <c r="H1245" s="935" t="s">
        <v>410</v>
      </c>
      <c r="I1245" s="935" t="s">
        <v>411</v>
      </c>
      <c r="J1245" s="935">
        <v>40.153152210000002</v>
      </c>
      <c r="K1245" s="935">
        <v>-122.20237950000001</v>
      </c>
      <c r="L1245" s="935">
        <v>40.027836569999998</v>
      </c>
      <c r="M1245" s="935">
        <v>-122.11920569999999</v>
      </c>
    </row>
    <row r="1246" spans="1:13" x14ac:dyDescent="0.35">
      <c r="A1246" s="1296">
        <v>32304</v>
      </c>
      <c r="B1246" s="1295" t="s">
        <v>194</v>
      </c>
      <c r="C1246" s="1295" t="s">
        <v>260</v>
      </c>
      <c r="D1246" s="1295">
        <v>9900</v>
      </c>
      <c r="E1246" s="1295" t="s">
        <v>200</v>
      </c>
      <c r="F1246" s="935" t="s">
        <v>219</v>
      </c>
      <c r="G1246" s="1295">
        <v>16</v>
      </c>
      <c r="H1246" s="935" t="s">
        <v>411</v>
      </c>
      <c r="I1246" s="935" t="s">
        <v>412</v>
      </c>
      <c r="J1246" s="935">
        <v>40.027836569999998</v>
      </c>
      <c r="K1246" s="935">
        <v>-122.11920569999999</v>
      </c>
      <c r="L1246" s="935">
        <v>39.909298579999998</v>
      </c>
      <c r="M1246" s="935">
        <v>-122.0918963</v>
      </c>
    </row>
    <row r="1247" spans="1:13" x14ac:dyDescent="0.35">
      <c r="A1247" s="1296">
        <v>32304</v>
      </c>
      <c r="B1247" s="1295" t="s">
        <v>194</v>
      </c>
      <c r="C1247" s="1295" t="s">
        <v>260</v>
      </c>
      <c r="D1247" s="1295">
        <v>9900</v>
      </c>
      <c r="E1247" s="1295" t="s">
        <v>200</v>
      </c>
      <c r="F1247" s="935" t="s">
        <v>220</v>
      </c>
      <c r="G1247" s="1295">
        <v>-99999</v>
      </c>
      <c r="H1247" s="935" t="s">
        <v>412</v>
      </c>
      <c r="I1247" s="935" t="s">
        <v>413</v>
      </c>
      <c r="J1247" s="935">
        <v>39.909298579999998</v>
      </c>
      <c r="K1247" s="935">
        <v>-122.0918963</v>
      </c>
      <c r="L1247" s="935">
        <v>39.751173979999997</v>
      </c>
      <c r="M1247" s="935">
        <v>-121.9963235</v>
      </c>
    </row>
    <row r="1248" spans="1:13" x14ac:dyDescent="0.35">
      <c r="A1248" s="1296">
        <v>32304</v>
      </c>
      <c r="B1248" s="1295" t="s">
        <v>194</v>
      </c>
      <c r="C1248" s="1295" t="s">
        <v>260</v>
      </c>
      <c r="D1248" s="1295">
        <v>9900</v>
      </c>
      <c r="E1248" s="1295" t="s">
        <v>200</v>
      </c>
      <c r="F1248" s="935" t="s">
        <v>221</v>
      </c>
      <c r="G1248" s="1295">
        <v>-99999</v>
      </c>
      <c r="H1248" s="935" t="s">
        <v>413</v>
      </c>
      <c r="I1248" s="935" t="s">
        <v>414</v>
      </c>
      <c r="J1248" s="935">
        <v>39.751173979999997</v>
      </c>
      <c r="K1248" s="935">
        <v>-121.9963235</v>
      </c>
      <c r="L1248" s="935">
        <v>39.629153240000001</v>
      </c>
      <c r="M1248" s="935">
        <v>-121.9925059</v>
      </c>
    </row>
    <row r="1249" spans="1:13" x14ac:dyDescent="0.35">
      <c r="A1249" s="1296">
        <v>32304</v>
      </c>
      <c r="B1249" s="1295" t="s">
        <v>194</v>
      </c>
      <c r="C1249" s="1295" t="s">
        <v>260</v>
      </c>
      <c r="D1249" s="1295">
        <v>9900</v>
      </c>
      <c r="E1249" s="1295" t="s">
        <v>200</v>
      </c>
      <c r="F1249" s="935" t="s">
        <v>222</v>
      </c>
      <c r="G1249" s="1295">
        <v>-99999</v>
      </c>
      <c r="H1249" s="935" t="s">
        <v>414</v>
      </c>
      <c r="I1249" s="935" t="s">
        <v>415</v>
      </c>
      <c r="J1249" s="935">
        <v>39.629153240000001</v>
      </c>
      <c r="K1249" s="935">
        <v>-121.9925059</v>
      </c>
      <c r="L1249" s="935">
        <v>39.40712284</v>
      </c>
      <c r="M1249" s="935">
        <v>-122.00758999999999</v>
      </c>
    </row>
    <row r="1250" spans="1:13" x14ac:dyDescent="0.35">
      <c r="A1250" s="1296">
        <v>32309</v>
      </c>
      <c r="B1250" s="1295" t="s">
        <v>194</v>
      </c>
      <c r="C1250" s="1295" t="s">
        <v>283</v>
      </c>
      <c r="D1250" s="1295">
        <v>10700</v>
      </c>
      <c r="E1250" s="1295" t="s">
        <v>200</v>
      </c>
      <c r="F1250" s="935" t="s">
        <v>208</v>
      </c>
      <c r="G1250" s="1295">
        <v>2</v>
      </c>
      <c r="H1250" s="935" t="s">
        <v>402</v>
      </c>
      <c r="I1250" s="935" t="s">
        <v>403</v>
      </c>
      <c r="J1250" s="935">
        <v>40.611883210000002</v>
      </c>
      <c r="K1250" s="935">
        <v>-122.446135</v>
      </c>
      <c r="L1250" s="935">
        <v>40.592799669999998</v>
      </c>
      <c r="M1250" s="935">
        <v>-122.3942059</v>
      </c>
    </row>
    <row r="1251" spans="1:13" x14ac:dyDescent="0.35">
      <c r="A1251" s="1296">
        <v>32309</v>
      </c>
      <c r="B1251" s="1295" t="s">
        <v>194</v>
      </c>
      <c r="C1251" s="1295" t="s">
        <v>283</v>
      </c>
      <c r="D1251" s="1295">
        <v>10700</v>
      </c>
      <c r="E1251" s="1295" t="s">
        <v>200</v>
      </c>
      <c r="F1251" s="935" t="s">
        <v>209</v>
      </c>
      <c r="G1251" s="1295">
        <v>66</v>
      </c>
      <c r="H1251" s="935" t="s">
        <v>403</v>
      </c>
      <c r="I1251" s="935" t="s">
        <v>404</v>
      </c>
      <c r="J1251" s="935">
        <v>40.592799669999998</v>
      </c>
      <c r="K1251" s="935">
        <v>-122.3942059</v>
      </c>
      <c r="L1251" s="935">
        <v>40.585947769999997</v>
      </c>
      <c r="M1251" s="935">
        <v>-122.3683525</v>
      </c>
    </row>
    <row r="1252" spans="1:13" x14ac:dyDescent="0.35">
      <c r="A1252" s="1296">
        <v>32309</v>
      </c>
      <c r="B1252" s="1295" t="s">
        <v>194</v>
      </c>
      <c r="C1252" s="1295" t="s">
        <v>283</v>
      </c>
      <c r="D1252" s="1295">
        <v>10700</v>
      </c>
      <c r="E1252" s="1295" t="s">
        <v>200</v>
      </c>
      <c r="F1252" s="935" t="s">
        <v>211</v>
      </c>
      <c r="G1252" s="1295">
        <v>115</v>
      </c>
      <c r="H1252" s="935" t="s">
        <v>404</v>
      </c>
      <c r="I1252" s="935" t="s">
        <v>405</v>
      </c>
      <c r="J1252" s="935">
        <v>40.585947769999997</v>
      </c>
      <c r="K1252" s="935">
        <v>-122.3683525</v>
      </c>
      <c r="L1252" s="935">
        <v>40.472049499999997</v>
      </c>
      <c r="M1252" s="935">
        <v>-122.29453460000001</v>
      </c>
    </row>
    <row r="1253" spans="1:13" x14ac:dyDescent="0.35">
      <c r="A1253" s="1296">
        <v>32309</v>
      </c>
      <c r="B1253" s="1295" t="s">
        <v>194</v>
      </c>
      <c r="C1253" s="1295" t="s">
        <v>283</v>
      </c>
      <c r="D1253" s="1295">
        <v>10700</v>
      </c>
      <c r="E1253" s="1295" t="s">
        <v>200</v>
      </c>
      <c r="F1253" s="935" t="s">
        <v>212</v>
      </c>
      <c r="G1253" s="1295">
        <v>26</v>
      </c>
      <c r="H1253" s="935" t="s">
        <v>405</v>
      </c>
      <c r="I1253" s="935" t="s">
        <v>406</v>
      </c>
      <c r="J1253" s="935">
        <v>40.472049499999997</v>
      </c>
      <c r="K1253" s="935">
        <v>-122.29453460000001</v>
      </c>
      <c r="L1253" s="935">
        <v>40.417416330000002</v>
      </c>
      <c r="M1253" s="935">
        <v>-122.19395729999999</v>
      </c>
    </row>
    <row r="1254" spans="1:13" x14ac:dyDescent="0.35">
      <c r="A1254" s="1296">
        <v>32309</v>
      </c>
      <c r="B1254" s="1295" t="s">
        <v>194</v>
      </c>
      <c r="C1254" s="1295" t="s">
        <v>283</v>
      </c>
      <c r="D1254" s="1295">
        <v>10700</v>
      </c>
      <c r="E1254" s="1295" t="s">
        <v>200</v>
      </c>
      <c r="F1254" s="935" t="s">
        <v>213</v>
      </c>
      <c r="G1254" s="1295">
        <v>5</v>
      </c>
      <c r="H1254" s="935" t="s">
        <v>406</v>
      </c>
      <c r="I1254" s="935" t="s">
        <v>407</v>
      </c>
      <c r="J1254" s="935">
        <v>40.417416330000002</v>
      </c>
      <c r="K1254" s="935">
        <v>-122.19395729999999</v>
      </c>
      <c r="L1254" s="935">
        <v>40.355137560000003</v>
      </c>
      <c r="M1254" s="935">
        <v>-122.17595660000001</v>
      </c>
    </row>
    <row r="1255" spans="1:13" x14ac:dyDescent="0.35">
      <c r="A1255" s="1296">
        <v>32309</v>
      </c>
      <c r="B1255" s="1295" t="s">
        <v>194</v>
      </c>
      <c r="C1255" s="1295" t="s">
        <v>283</v>
      </c>
      <c r="D1255" s="1295">
        <v>10700</v>
      </c>
      <c r="E1255" s="1295" t="s">
        <v>200</v>
      </c>
      <c r="F1255" s="935" t="s">
        <v>214</v>
      </c>
      <c r="G1255" s="1295">
        <v>1</v>
      </c>
      <c r="H1255" s="935" t="s">
        <v>407</v>
      </c>
      <c r="I1255" s="935" t="s">
        <v>408</v>
      </c>
      <c r="J1255" s="935">
        <v>40.355137560000003</v>
      </c>
      <c r="K1255" s="935">
        <v>-122.17595660000001</v>
      </c>
      <c r="L1255" s="935">
        <v>40.316984869999999</v>
      </c>
      <c r="M1255" s="935">
        <v>-122.1896581</v>
      </c>
    </row>
    <row r="1256" spans="1:13" x14ac:dyDescent="0.35">
      <c r="A1256" s="1296">
        <v>32309</v>
      </c>
      <c r="B1256" s="1295" t="s">
        <v>194</v>
      </c>
      <c r="C1256" s="1295" t="s">
        <v>283</v>
      </c>
      <c r="D1256" s="1295">
        <v>10700</v>
      </c>
      <c r="E1256" s="1295" t="s">
        <v>200</v>
      </c>
      <c r="F1256" s="935" t="s">
        <v>215</v>
      </c>
      <c r="G1256" s="1295">
        <v>28</v>
      </c>
      <c r="H1256" s="935" t="s">
        <v>408</v>
      </c>
      <c r="I1256" s="935" t="s">
        <v>409</v>
      </c>
      <c r="J1256" s="935">
        <v>40.316984869999999</v>
      </c>
      <c r="K1256" s="935">
        <v>-122.1896581</v>
      </c>
      <c r="L1256" s="935">
        <v>40.263968490000003</v>
      </c>
      <c r="M1256" s="935">
        <v>-122.2235306</v>
      </c>
    </row>
    <row r="1257" spans="1:13" x14ac:dyDescent="0.35">
      <c r="A1257" s="1296">
        <v>32309</v>
      </c>
      <c r="B1257" s="1295" t="s">
        <v>194</v>
      </c>
      <c r="C1257" s="1295" t="s">
        <v>283</v>
      </c>
      <c r="D1257" s="1295">
        <v>10700</v>
      </c>
      <c r="E1257" s="1295" t="s">
        <v>200</v>
      </c>
      <c r="F1257" s="935" t="s">
        <v>216</v>
      </c>
      <c r="G1257" s="1295">
        <v>7</v>
      </c>
      <c r="H1257" s="935" t="s">
        <v>409</v>
      </c>
      <c r="I1257" s="935" t="s">
        <v>410</v>
      </c>
      <c r="J1257" s="935">
        <v>40.263968490000003</v>
      </c>
      <c r="K1257" s="935">
        <v>-122.2235306</v>
      </c>
      <c r="L1257" s="935">
        <v>40.153152210000002</v>
      </c>
      <c r="M1257" s="935">
        <v>-122.20237950000001</v>
      </c>
    </row>
    <row r="1258" spans="1:13" x14ac:dyDescent="0.35">
      <c r="A1258" s="1296">
        <v>32309</v>
      </c>
      <c r="B1258" s="1295" t="s">
        <v>194</v>
      </c>
      <c r="C1258" s="1295" t="s">
        <v>283</v>
      </c>
      <c r="D1258" s="1295">
        <v>10700</v>
      </c>
      <c r="E1258" s="1295" t="s">
        <v>200</v>
      </c>
      <c r="F1258" s="935" t="s">
        <v>217</v>
      </c>
      <c r="G1258" s="1295">
        <v>77</v>
      </c>
      <c r="H1258" s="935" t="s">
        <v>410</v>
      </c>
      <c r="I1258" s="935" t="s">
        <v>411</v>
      </c>
      <c r="J1258" s="935">
        <v>40.153152210000002</v>
      </c>
      <c r="K1258" s="935">
        <v>-122.20237950000001</v>
      </c>
      <c r="L1258" s="935">
        <v>40.027836569999998</v>
      </c>
      <c r="M1258" s="935">
        <v>-122.11920569999999</v>
      </c>
    </row>
    <row r="1259" spans="1:13" x14ac:dyDescent="0.35">
      <c r="A1259" s="1296">
        <v>32309</v>
      </c>
      <c r="B1259" s="1295" t="s">
        <v>194</v>
      </c>
      <c r="C1259" s="1295" t="s">
        <v>283</v>
      </c>
      <c r="D1259" s="1295">
        <v>10700</v>
      </c>
      <c r="E1259" s="1295" t="s">
        <v>200</v>
      </c>
      <c r="F1259" s="935" t="s">
        <v>219</v>
      </c>
      <c r="G1259" s="1295">
        <v>55</v>
      </c>
      <c r="H1259" s="935" t="s">
        <v>411</v>
      </c>
      <c r="I1259" s="935" t="s">
        <v>412</v>
      </c>
      <c r="J1259" s="935">
        <v>40.027836569999998</v>
      </c>
      <c r="K1259" s="935">
        <v>-122.11920569999999</v>
      </c>
      <c r="L1259" s="935">
        <v>39.909298579999998</v>
      </c>
      <c r="M1259" s="935">
        <v>-122.0918963</v>
      </c>
    </row>
    <row r="1260" spans="1:13" x14ac:dyDescent="0.35">
      <c r="A1260" s="1296">
        <v>32309</v>
      </c>
      <c r="B1260" s="1295" t="s">
        <v>194</v>
      </c>
      <c r="C1260" s="1295" t="s">
        <v>283</v>
      </c>
      <c r="D1260" s="1295">
        <v>10700</v>
      </c>
      <c r="E1260" s="1295" t="s">
        <v>200</v>
      </c>
      <c r="F1260" s="935" t="s">
        <v>220</v>
      </c>
      <c r="G1260" s="1295">
        <v>-99999</v>
      </c>
      <c r="H1260" s="935" t="s">
        <v>412</v>
      </c>
      <c r="I1260" s="935" t="s">
        <v>413</v>
      </c>
      <c r="J1260" s="935">
        <v>39.909298579999998</v>
      </c>
      <c r="K1260" s="935">
        <v>-122.0918963</v>
      </c>
      <c r="L1260" s="935">
        <v>39.751173979999997</v>
      </c>
      <c r="M1260" s="935">
        <v>-121.9963235</v>
      </c>
    </row>
    <row r="1261" spans="1:13" x14ac:dyDescent="0.35">
      <c r="A1261" s="1296">
        <v>32309</v>
      </c>
      <c r="B1261" s="1295" t="s">
        <v>194</v>
      </c>
      <c r="C1261" s="1295" t="s">
        <v>283</v>
      </c>
      <c r="D1261" s="1295">
        <v>10700</v>
      </c>
      <c r="E1261" s="1295" t="s">
        <v>200</v>
      </c>
      <c r="F1261" s="935" t="s">
        <v>221</v>
      </c>
      <c r="G1261" s="1295">
        <v>-99999</v>
      </c>
      <c r="H1261" s="935" t="s">
        <v>413</v>
      </c>
      <c r="I1261" s="935" t="s">
        <v>414</v>
      </c>
      <c r="J1261" s="935">
        <v>39.751173979999997</v>
      </c>
      <c r="K1261" s="935">
        <v>-121.9963235</v>
      </c>
      <c r="L1261" s="935">
        <v>39.629153240000001</v>
      </c>
      <c r="M1261" s="935">
        <v>-121.9925059</v>
      </c>
    </row>
    <row r="1262" spans="1:13" x14ac:dyDescent="0.35">
      <c r="A1262" s="1296">
        <v>32309</v>
      </c>
      <c r="B1262" s="1295" t="s">
        <v>194</v>
      </c>
      <c r="C1262" s="1295" t="s">
        <v>283</v>
      </c>
      <c r="D1262" s="1295">
        <v>10700</v>
      </c>
      <c r="E1262" s="1295" t="s">
        <v>200</v>
      </c>
      <c r="F1262" s="935" t="s">
        <v>222</v>
      </c>
      <c r="G1262" s="1295">
        <v>-99999</v>
      </c>
      <c r="H1262" s="935" t="s">
        <v>414</v>
      </c>
      <c r="I1262" s="935" t="s">
        <v>415</v>
      </c>
      <c r="J1262" s="935">
        <v>39.629153240000001</v>
      </c>
      <c r="K1262" s="935">
        <v>-121.9925059</v>
      </c>
      <c r="L1262" s="935">
        <v>39.40712284</v>
      </c>
      <c r="M1262" s="935">
        <v>-122.00758999999999</v>
      </c>
    </row>
    <row r="1263" spans="1:13" x14ac:dyDescent="0.35">
      <c r="A1263" s="1296">
        <v>32316</v>
      </c>
      <c r="B1263" s="1295" t="s">
        <v>194</v>
      </c>
      <c r="C1263" s="1295" t="s">
        <v>260</v>
      </c>
      <c r="D1263" s="1295">
        <v>12500</v>
      </c>
      <c r="E1263" s="1295" t="s">
        <v>200</v>
      </c>
      <c r="F1263" s="935" t="s">
        <v>208</v>
      </c>
      <c r="G1263" s="1295">
        <v>0</v>
      </c>
      <c r="H1263" s="935" t="s">
        <v>402</v>
      </c>
      <c r="I1263" s="935" t="s">
        <v>403</v>
      </c>
      <c r="J1263" s="935">
        <v>40.611883210000002</v>
      </c>
      <c r="K1263" s="935">
        <v>-122.446135</v>
      </c>
      <c r="L1263" s="935">
        <v>40.592799669999998</v>
      </c>
      <c r="M1263" s="935">
        <v>-122.3942059</v>
      </c>
    </row>
    <row r="1264" spans="1:13" x14ac:dyDescent="0.35">
      <c r="A1264" s="1296">
        <v>32316</v>
      </c>
      <c r="B1264" s="1295" t="s">
        <v>194</v>
      </c>
      <c r="C1264" s="1295" t="s">
        <v>260</v>
      </c>
      <c r="D1264" s="1295">
        <v>12500</v>
      </c>
      <c r="E1264" s="1295" t="s">
        <v>200</v>
      </c>
      <c r="F1264" s="935" t="s">
        <v>209</v>
      </c>
      <c r="G1264" s="1295">
        <v>28</v>
      </c>
      <c r="H1264" s="935" t="s">
        <v>403</v>
      </c>
      <c r="I1264" s="935" t="s">
        <v>404</v>
      </c>
      <c r="J1264" s="935">
        <v>40.592799669999998</v>
      </c>
      <c r="K1264" s="935">
        <v>-122.3942059</v>
      </c>
      <c r="L1264" s="935">
        <v>40.585947769999997</v>
      </c>
      <c r="M1264" s="935">
        <v>-122.3683525</v>
      </c>
    </row>
    <row r="1265" spans="1:13" x14ac:dyDescent="0.35">
      <c r="A1265" s="1296">
        <v>32316</v>
      </c>
      <c r="B1265" s="1295" t="s">
        <v>194</v>
      </c>
      <c r="C1265" s="1295" t="s">
        <v>260</v>
      </c>
      <c r="D1265" s="1295">
        <v>12500</v>
      </c>
      <c r="E1265" s="1295" t="s">
        <v>200</v>
      </c>
      <c r="F1265" s="935" t="s">
        <v>211</v>
      </c>
      <c r="G1265" s="1295">
        <v>36</v>
      </c>
      <c r="H1265" s="935" t="s">
        <v>404</v>
      </c>
      <c r="I1265" s="935" t="s">
        <v>405</v>
      </c>
      <c r="J1265" s="935">
        <v>40.585947769999997</v>
      </c>
      <c r="K1265" s="935">
        <v>-122.3683525</v>
      </c>
      <c r="L1265" s="935">
        <v>40.472049499999997</v>
      </c>
      <c r="M1265" s="935">
        <v>-122.29453460000001</v>
      </c>
    </row>
    <row r="1266" spans="1:13" x14ac:dyDescent="0.35">
      <c r="A1266" s="1296">
        <v>32316</v>
      </c>
      <c r="B1266" s="1295" t="s">
        <v>194</v>
      </c>
      <c r="C1266" s="1295" t="s">
        <v>260</v>
      </c>
      <c r="D1266" s="1295">
        <v>12500</v>
      </c>
      <c r="E1266" s="1295" t="s">
        <v>200</v>
      </c>
      <c r="F1266" s="935" t="s">
        <v>212</v>
      </c>
      <c r="G1266" s="1295">
        <v>7</v>
      </c>
      <c r="H1266" s="935" t="s">
        <v>405</v>
      </c>
      <c r="I1266" s="935" t="s">
        <v>406</v>
      </c>
      <c r="J1266" s="935">
        <v>40.472049499999997</v>
      </c>
      <c r="K1266" s="935">
        <v>-122.29453460000001</v>
      </c>
      <c r="L1266" s="935">
        <v>40.417416330000002</v>
      </c>
      <c r="M1266" s="935">
        <v>-122.19395729999999</v>
      </c>
    </row>
    <row r="1267" spans="1:13" x14ac:dyDescent="0.35">
      <c r="A1267" s="1296">
        <v>32316</v>
      </c>
      <c r="B1267" s="1295" t="s">
        <v>194</v>
      </c>
      <c r="C1267" s="1295" t="s">
        <v>260</v>
      </c>
      <c r="D1267" s="1295">
        <v>12500</v>
      </c>
      <c r="E1267" s="1295" t="s">
        <v>200</v>
      </c>
      <c r="F1267" s="935" t="s">
        <v>213</v>
      </c>
      <c r="G1267" s="1295">
        <v>4</v>
      </c>
      <c r="H1267" s="935" t="s">
        <v>406</v>
      </c>
      <c r="I1267" s="935" t="s">
        <v>407</v>
      </c>
      <c r="J1267" s="935">
        <v>40.417416330000002</v>
      </c>
      <c r="K1267" s="935">
        <v>-122.19395729999999</v>
      </c>
      <c r="L1267" s="935">
        <v>40.355137560000003</v>
      </c>
      <c r="M1267" s="935">
        <v>-122.17595660000001</v>
      </c>
    </row>
    <row r="1268" spans="1:13" x14ac:dyDescent="0.35">
      <c r="A1268" s="1296">
        <v>32316</v>
      </c>
      <c r="B1268" s="1295" t="s">
        <v>194</v>
      </c>
      <c r="C1268" s="1295" t="s">
        <v>260</v>
      </c>
      <c r="D1268" s="1295">
        <v>12500</v>
      </c>
      <c r="E1268" s="1295" t="s">
        <v>200</v>
      </c>
      <c r="F1268" s="935" t="s">
        <v>214</v>
      </c>
      <c r="G1268" s="1295">
        <v>1</v>
      </c>
      <c r="H1268" s="935" t="s">
        <v>407</v>
      </c>
      <c r="I1268" s="935" t="s">
        <v>408</v>
      </c>
      <c r="J1268" s="935">
        <v>40.355137560000003</v>
      </c>
      <c r="K1268" s="935">
        <v>-122.17595660000001</v>
      </c>
      <c r="L1268" s="935">
        <v>40.316984869999999</v>
      </c>
      <c r="M1268" s="935">
        <v>-122.1896581</v>
      </c>
    </row>
    <row r="1269" spans="1:13" x14ac:dyDescent="0.35">
      <c r="A1269" s="1296">
        <v>32316</v>
      </c>
      <c r="B1269" s="1295" t="s">
        <v>194</v>
      </c>
      <c r="C1269" s="1295" t="s">
        <v>260</v>
      </c>
      <c r="D1269" s="1295">
        <v>12500</v>
      </c>
      <c r="E1269" s="1295" t="s">
        <v>200</v>
      </c>
      <c r="F1269" s="935" t="s">
        <v>215</v>
      </c>
      <c r="G1269" s="1295">
        <v>11</v>
      </c>
      <c r="H1269" s="935" t="s">
        <v>408</v>
      </c>
      <c r="I1269" s="935" t="s">
        <v>409</v>
      </c>
      <c r="J1269" s="935">
        <v>40.316984869999999</v>
      </c>
      <c r="K1269" s="935">
        <v>-122.1896581</v>
      </c>
      <c r="L1269" s="935">
        <v>40.263968490000003</v>
      </c>
      <c r="M1269" s="935">
        <v>-122.2235306</v>
      </c>
    </row>
    <row r="1270" spans="1:13" x14ac:dyDescent="0.35">
      <c r="A1270" s="1296">
        <v>32316</v>
      </c>
      <c r="B1270" s="1295" t="s">
        <v>194</v>
      </c>
      <c r="C1270" s="1295" t="s">
        <v>260</v>
      </c>
      <c r="D1270" s="1295">
        <v>12500</v>
      </c>
      <c r="E1270" s="1295" t="s">
        <v>200</v>
      </c>
      <c r="F1270" s="935" t="s">
        <v>216</v>
      </c>
      <c r="G1270" s="1295">
        <v>5</v>
      </c>
      <c r="H1270" s="935" t="s">
        <v>409</v>
      </c>
      <c r="I1270" s="935" t="s">
        <v>410</v>
      </c>
      <c r="J1270" s="935">
        <v>40.263968490000003</v>
      </c>
      <c r="K1270" s="935">
        <v>-122.2235306</v>
      </c>
      <c r="L1270" s="935">
        <v>40.153152210000002</v>
      </c>
      <c r="M1270" s="935">
        <v>-122.20237950000001</v>
      </c>
    </row>
    <row r="1271" spans="1:13" x14ac:dyDescent="0.35">
      <c r="A1271" s="1296">
        <v>32316</v>
      </c>
      <c r="B1271" s="1295" t="s">
        <v>194</v>
      </c>
      <c r="C1271" s="1295" t="s">
        <v>260</v>
      </c>
      <c r="D1271" s="1295">
        <v>12500</v>
      </c>
      <c r="E1271" s="1295" t="s">
        <v>200</v>
      </c>
      <c r="F1271" s="935" t="s">
        <v>217</v>
      </c>
      <c r="G1271" s="1295">
        <v>40</v>
      </c>
      <c r="H1271" s="935" t="s">
        <v>410</v>
      </c>
      <c r="I1271" s="935" t="s">
        <v>411</v>
      </c>
      <c r="J1271" s="935">
        <v>40.153152210000002</v>
      </c>
      <c r="K1271" s="935">
        <v>-122.20237950000001</v>
      </c>
      <c r="L1271" s="935">
        <v>40.027836569999998</v>
      </c>
      <c r="M1271" s="935">
        <v>-122.11920569999999</v>
      </c>
    </row>
    <row r="1272" spans="1:13" x14ac:dyDescent="0.35">
      <c r="A1272" s="1296">
        <v>32316</v>
      </c>
      <c r="B1272" s="1295" t="s">
        <v>194</v>
      </c>
      <c r="C1272" s="1295" t="s">
        <v>260</v>
      </c>
      <c r="D1272" s="1295">
        <v>12500</v>
      </c>
      <c r="E1272" s="1295" t="s">
        <v>200</v>
      </c>
      <c r="F1272" s="935" t="s">
        <v>219</v>
      </c>
      <c r="G1272" s="1295">
        <v>22</v>
      </c>
      <c r="H1272" s="935" t="s">
        <v>411</v>
      </c>
      <c r="I1272" s="935" t="s">
        <v>412</v>
      </c>
      <c r="J1272" s="935">
        <v>40.027836569999998</v>
      </c>
      <c r="K1272" s="935">
        <v>-122.11920569999999</v>
      </c>
      <c r="L1272" s="935">
        <v>39.909298579999998</v>
      </c>
      <c r="M1272" s="935">
        <v>-122.0918963</v>
      </c>
    </row>
    <row r="1273" spans="1:13" x14ac:dyDescent="0.35">
      <c r="A1273" s="1296">
        <v>32316</v>
      </c>
      <c r="B1273" s="1295" t="s">
        <v>194</v>
      </c>
      <c r="C1273" s="1295" t="s">
        <v>260</v>
      </c>
      <c r="D1273" s="1295">
        <v>12500</v>
      </c>
      <c r="E1273" s="1295" t="s">
        <v>200</v>
      </c>
      <c r="F1273" s="935" t="s">
        <v>220</v>
      </c>
      <c r="G1273" s="1295">
        <v>4</v>
      </c>
      <c r="H1273" s="935" t="s">
        <v>412</v>
      </c>
      <c r="I1273" s="935" t="s">
        <v>413</v>
      </c>
      <c r="J1273" s="935">
        <v>39.909298579999998</v>
      </c>
      <c r="K1273" s="935">
        <v>-122.0918963</v>
      </c>
      <c r="L1273" s="935">
        <v>39.751173979999997</v>
      </c>
      <c r="M1273" s="935">
        <v>-121.9963235</v>
      </c>
    </row>
    <row r="1274" spans="1:13" x14ac:dyDescent="0.35">
      <c r="A1274" s="1296">
        <v>32316</v>
      </c>
      <c r="B1274" s="1295" t="s">
        <v>194</v>
      </c>
      <c r="C1274" s="1295" t="s">
        <v>260</v>
      </c>
      <c r="D1274" s="1295">
        <v>12500</v>
      </c>
      <c r="E1274" s="1295" t="s">
        <v>200</v>
      </c>
      <c r="F1274" s="935" t="s">
        <v>221</v>
      </c>
      <c r="G1274" s="1295">
        <v>-99999</v>
      </c>
      <c r="H1274" s="935" t="s">
        <v>413</v>
      </c>
      <c r="I1274" s="935" t="s">
        <v>414</v>
      </c>
      <c r="J1274" s="935">
        <v>39.751173979999997</v>
      </c>
      <c r="K1274" s="935">
        <v>-121.9963235</v>
      </c>
      <c r="L1274" s="935">
        <v>39.629153240000001</v>
      </c>
      <c r="M1274" s="935">
        <v>-121.9925059</v>
      </c>
    </row>
    <row r="1275" spans="1:13" x14ac:dyDescent="0.35">
      <c r="A1275" s="1296">
        <v>32316</v>
      </c>
      <c r="B1275" s="1295" t="s">
        <v>194</v>
      </c>
      <c r="C1275" s="1295" t="s">
        <v>260</v>
      </c>
      <c r="D1275" s="1295">
        <v>12500</v>
      </c>
      <c r="E1275" s="1295" t="s">
        <v>200</v>
      </c>
      <c r="F1275" s="935" t="s">
        <v>222</v>
      </c>
      <c r="G1275" s="1295">
        <v>-99999</v>
      </c>
      <c r="H1275" s="935" t="s">
        <v>414</v>
      </c>
      <c r="I1275" s="935" t="s">
        <v>415</v>
      </c>
      <c r="J1275" s="935">
        <v>39.629153240000001</v>
      </c>
      <c r="K1275" s="935">
        <v>-121.9925059</v>
      </c>
      <c r="L1275" s="935">
        <v>39.40712284</v>
      </c>
      <c r="M1275" s="935">
        <v>-122.00758999999999</v>
      </c>
    </row>
    <row r="1276" spans="1:13" x14ac:dyDescent="0.35">
      <c r="A1276" s="1296">
        <v>32321</v>
      </c>
      <c r="B1276" s="1295" t="s">
        <v>194</v>
      </c>
      <c r="C1276" s="1295" t="s">
        <v>196</v>
      </c>
      <c r="D1276" s="1295">
        <v>14300</v>
      </c>
      <c r="E1276" s="1295" t="s">
        <v>200</v>
      </c>
      <c r="F1276" s="935" t="s">
        <v>208</v>
      </c>
      <c r="G1276" s="1295">
        <v>0</v>
      </c>
      <c r="H1276" s="935" t="s">
        <v>402</v>
      </c>
      <c r="I1276" s="935" t="s">
        <v>403</v>
      </c>
      <c r="J1276" s="935">
        <v>40.611883210000002</v>
      </c>
      <c r="K1276" s="935">
        <v>-122.446135</v>
      </c>
      <c r="L1276" s="935">
        <v>40.592799669999998</v>
      </c>
      <c r="M1276" s="935">
        <v>-122.3942059</v>
      </c>
    </row>
    <row r="1277" spans="1:13" x14ac:dyDescent="0.35">
      <c r="A1277" s="1296">
        <v>32321</v>
      </c>
      <c r="B1277" s="1295" t="s">
        <v>194</v>
      </c>
      <c r="C1277" s="1295" t="s">
        <v>196</v>
      </c>
      <c r="D1277" s="1295">
        <v>14300</v>
      </c>
      <c r="E1277" s="1295" t="s">
        <v>200</v>
      </c>
      <c r="F1277" s="935" t="s">
        <v>209</v>
      </c>
      <c r="G1277" s="1295">
        <v>27</v>
      </c>
      <c r="H1277" s="935" t="s">
        <v>403</v>
      </c>
      <c r="I1277" s="935" t="s">
        <v>404</v>
      </c>
      <c r="J1277" s="935">
        <v>40.592799669999998</v>
      </c>
      <c r="K1277" s="935">
        <v>-122.3942059</v>
      </c>
      <c r="L1277" s="935">
        <v>40.585947769999997</v>
      </c>
      <c r="M1277" s="935">
        <v>-122.3683525</v>
      </c>
    </row>
    <row r="1278" spans="1:13" x14ac:dyDescent="0.35">
      <c r="A1278" s="1296">
        <v>32321</v>
      </c>
      <c r="B1278" s="1295" t="s">
        <v>194</v>
      </c>
      <c r="C1278" s="1295" t="s">
        <v>196</v>
      </c>
      <c r="D1278" s="1295">
        <v>14300</v>
      </c>
      <c r="E1278" s="1295" t="s">
        <v>200</v>
      </c>
      <c r="F1278" s="935" t="s">
        <v>211</v>
      </c>
      <c r="G1278" s="1295">
        <v>20</v>
      </c>
      <c r="H1278" s="935" t="s">
        <v>404</v>
      </c>
      <c r="I1278" s="935" t="s">
        <v>405</v>
      </c>
      <c r="J1278" s="935">
        <v>40.585947769999997</v>
      </c>
      <c r="K1278" s="935">
        <v>-122.3683525</v>
      </c>
      <c r="L1278" s="935">
        <v>40.472049499999997</v>
      </c>
      <c r="M1278" s="935">
        <v>-122.29453460000001</v>
      </c>
    </row>
    <row r="1279" spans="1:13" x14ac:dyDescent="0.35">
      <c r="A1279" s="1296">
        <v>32321</v>
      </c>
      <c r="B1279" s="1295" t="s">
        <v>194</v>
      </c>
      <c r="C1279" s="1295" t="s">
        <v>196</v>
      </c>
      <c r="D1279" s="1295">
        <v>14300</v>
      </c>
      <c r="E1279" s="1295" t="s">
        <v>200</v>
      </c>
      <c r="F1279" s="935" t="s">
        <v>212</v>
      </c>
      <c r="G1279" s="1295">
        <v>4</v>
      </c>
      <c r="H1279" s="935" t="s">
        <v>405</v>
      </c>
      <c r="I1279" s="935" t="s">
        <v>406</v>
      </c>
      <c r="J1279" s="935">
        <v>40.472049499999997</v>
      </c>
      <c r="K1279" s="935">
        <v>-122.29453460000001</v>
      </c>
      <c r="L1279" s="935">
        <v>40.417416330000002</v>
      </c>
      <c r="M1279" s="935">
        <v>-122.19395729999999</v>
      </c>
    </row>
    <row r="1280" spans="1:13" x14ac:dyDescent="0.35">
      <c r="A1280" s="1296">
        <v>32321</v>
      </c>
      <c r="B1280" s="1295" t="s">
        <v>194</v>
      </c>
      <c r="C1280" s="1295" t="s">
        <v>196</v>
      </c>
      <c r="D1280" s="1295">
        <v>14300</v>
      </c>
      <c r="E1280" s="1295" t="s">
        <v>200</v>
      </c>
      <c r="F1280" s="935" t="s">
        <v>213</v>
      </c>
      <c r="G1280" s="1295">
        <v>3</v>
      </c>
      <c r="H1280" s="935" t="s">
        <v>406</v>
      </c>
      <c r="I1280" s="935" t="s">
        <v>407</v>
      </c>
      <c r="J1280" s="935">
        <v>40.417416330000002</v>
      </c>
      <c r="K1280" s="935">
        <v>-122.19395729999999</v>
      </c>
      <c r="L1280" s="935">
        <v>40.355137560000003</v>
      </c>
      <c r="M1280" s="935">
        <v>-122.17595660000001</v>
      </c>
    </row>
    <row r="1281" spans="1:13" x14ac:dyDescent="0.35">
      <c r="A1281" s="1296">
        <v>32321</v>
      </c>
      <c r="B1281" s="1295" t="s">
        <v>194</v>
      </c>
      <c r="C1281" s="1295" t="s">
        <v>196</v>
      </c>
      <c r="D1281" s="1295">
        <v>14300</v>
      </c>
      <c r="E1281" s="1295" t="s">
        <v>200</v>
      </c>
      <c r="F1281" s="935" t="s">
        <v>214</v>
      </c>
      <c r="G1281" s="1295">
        <v>4</v>
      </c>
      <c r="H1281" s="935" t="s">
        <v>407</v>
      </c>
      <c r="I1281" s="935" t="s">
        <v>408</v>
      </c>
      <c r="J1281" s="935">
        <v>40.355137560000003</v>
      </c>
      <c r="K1281" s="935">
        <v>-122.17595660000001</v>
      </c>
      <c r="L1281" s="935">
        <v>40.316984869999999</v>
      </c>
      <c r="M1281" s="935">
        <v>-122.1896581</v>
      </c>
    </row>
    <row r="1282" spans="1:13" x14ac:dyDescent="0.35">
      <c r="A1282" s="1296">
        <v>32321</v>
      </c>
      <c r="B1282" s="1295" t="s">
        <v>194</v>
      </c>
      <c r="C1282" s="1295" t="s">
        <v>196</v>
      </c>
      <c r="D1282" s="1295">
        <v>14300</v>
      </c>
      <c r="E1282" s="1295" t="s">
        <v>200</v>
      </c>
      <c r="F1282" s="935" t="s">
        <v>215</v>
      </c>
      <c r="G1282" s="1295">
        <v>2</v>
      </c>
      <c r="H1282" s="935" t="s">
        <v>408</v>
      </c>
      <c r="I1282" s="935" t="s">
        <v>409</v>
      </c>
      <c r="J1282" s="935">
        <v>40.316984869999999</v>
      </c>
      <c r="K1282" s="935">
        <v>-122.1896581</v>
      </c>
      <c r="L1282" s="935">
        <v>40.263968490000003</v>
      </c>
      <c r="M1282" s="935">
        <v>-122.2235306</v>
      </c>
    </row>
    <row r="1283" spans="1:13" x14ac:dyDescent="0.35">
      <c r="A1283" s="1296">
        <v>32321</v>
      </c>
      <c r="B1283" s="1295" t="s">
        <v>194</v>
      </c>
      <c r="C1283" s="1295" t="s">
        <v>196</v>
      </c>
      <c r="D1283" s="1295">
        <v>14300</v>
      </c>
      <c r="E1283" s="1295" t="s">
        <v>200</v>
      </c>
      <c r="F1283" s="935" t="s">
        <v>216</v>
      </c>
      <c r="G1283" s="1295">
        <v>3</v>
      </c>
      <c r="H1283" s="935" t="s">
        <v>409</v>
      </c>
      <c r="I1283" s="935" t="s">
        <v>410</v>
      </c>
      <c r="J1283" s="935">
        <v>40.263968490000003</v>
      </c>
      <c r="K1283" s="935">
        <v>-122.2235306</v>
      </c>
      <c r="L1283" s="935">
        <v>40.153152210000002</v>
      </c>
      <c r="M1283" s="935">
        <v>-122.20237950000001</v>
      </c>
    </row>
    <row r="1284" spans="1:13" x14ac:dyDescent="0.35">
      <c r="A1284" s="1296">
        <v>32321</v>
      </c>
      <c r="B1284" s="1295" t="s">
        <v>194</v>
      </c>
      <c r="C1284" s="1295" t="s">
        <v>196</v>
      </c>
      <c r="D1284" s="1295">
        <v>14300</v>
      </c>
      <c r="E1284" s="1295" t="s">
        <v>200</v>
      </c>
      <c r="F1284" s="935" t="s">
        <v>217</v>
      </c>
      <c r="G1284" s="1295">
        <v>12</v>
      </c>
      <c r="H1284" s="935" t="s">
        <v>410</v>
      </c>
      <c r="I1284" s="935" t="s">
        <v>411</v>
      </c>
      <c r="J1284" s="935">
        <v>40.153152210000002</v>
      </c>
      <c r="K1284" s="935">
        <v>-122.20237950000001</v>
      </c>
      <c r="L1284" s="935">
        <v>40.027836569999998</v>
      </c>
      <c r="M1284" s="935">
        <v>-122.11920569999999</v>
      </c>
    </row>
    <row r="1285" spans="1:13" x14ac:dyDescent="0.35">
      <c r="A1285" s="1296">
        <v>32321</v>
      </c>
      <c r="B1285" s="1295" t="s">
        <v>194</v>
      </c>
      <c r="C1285" s="1295" t="s">
        <v>196</v>
      </c>
      <c r="D1285" s="1295">
        <v>14300</v>
      </c>
      <c r="E1285" s="1295" t="s">
        <v>200</v>
      </c>
      <c r="F1285" s="935" t="s">
        <v>219</v>
      </c>
      <c r="G1285" s="1295">
        <v>8</v>
      </c>
      <c r="H1285" s="935" t="s">
        <v>411</v>
      </c>
      <c r="I1285" s="935" t="s">
        <v>412</v>
      </c>
      <c r="J1285" s="935">
        <v>40.027836569999998</v>
      </c>
      <c r="K1285" s="935">
        <v>-122.11920569999999</v>
      </c>
      <c r="L1285" s="935">
        <v>39.909298579999998</v>
      </c>
      <c r="M1285" s="935">
        <v>-122.0918963</v>
      </c>
    </row>
    <row r="1286" spans="1:13" x14ac:dyDescent="0.35">
      <c r="A1286" s="1296">
        <v>32321</v>
      </c>
      <c r="B1286" s="1295" t="s">
        <v>194</v>
      </c>
      <c r="C1286" s="1295" t="s">
        <v>196</v>
      </c>
      <c r="D1286" s="1295">
        <v>14300</v>
      </c>
      <c r="E1286" s="1295" t="s">
        <v>200</v>
      </c>
      <c r="F1286" s="935" t="s">
        <v>220</v>
      </c>
      <c r="G1286" s="1295">
        <v>-99999</v>
      </c>
      <c r="H1286" s="935" t="s">
        <v>412</v>
      </c>
      <c r="I1286" s="935" t="s">
        <v>413</v>
      </c>
      <c r="J1286" s="935">
        <v>39.909298579999998</v>
      </c>
      <c r="K1286" s="935">
        <v>-122.0918963</v>
      </c>
      <c r="L1286" s="935">
        <v>39.751173979999997</v>
      </c>
      <c r="M1286" s="935">
        <v>-121.9963235</v>
      </c>
    </row>
    <row r="1287" spans="1:13" x14ac:dyDescent="0.35">
      <c r="A1287" s="1296">
        <v>32321</v>
      </c>
      <c r="B1287" s="1295" t="s">
        <v>194</v>
      </c>
      <c r="C1287" s="1295" t="s">
        <v>196</v>
      </c>
      <c r="D1287" s="1295">
        <v>14300</v>
      </c>
      <c r="E1287" s="1295" t="s">
        <v>200</v>
      </c>
      <c r="F1287" s="935" t="s">
        <v>221</v>
      </c>
      <c r="G1287" s="1295">
        <v>-99999</v>
      </c>
      <c r="H1287" s="935" t="s">
        <v>413</v>
      </c>
      <c r="I1287" s="935" t="s">
        <v>414</v>
      </c>
      <c r="J1287" s="935">
        <v>39.751173979999997</v>
      </c>
      <c r="K1287" s="935">
        <v>-121.9963235</v>
      </c>
      <c r="L1287" s="935">
        <v>39.629153240000001</v>
      </c>
      <c r="M1287" s="935">
        <v>-121.9925059</v>
      </c>
    </row>
    <row r="1288" spans="1:13" x14ac:dyDescent="0.35">
      <c r="A1288" s="1296">
        <v>32321</v>
      </c>
      <c r="B1288" s="1295" t="s">
        <v>194</v>
      </c>
      <c r="C1288" s="1295" t="s">
        <v>196</v>
      </c>
      <c r="D1288" s="1295">
        <v>14300</v>
      </c>
      <c r="E1288" s="1295" t="s">
        <v>200</v>
      </c>
      <c r="F1288" s="935" t="s">
        <v>222</v>
      </c>
      <c r="G1288" s="1295">
        <v>-99999</v>
      </c>
      <c r="H1288" s="935" t="s">
        <v>414</v>
      </c>
      <c r="I1288" s="935" t="s">
        <v>415</v>
      </c>
      <c r="J1288" s="935">
        <v>39.629153240000001</v>
      </c>
      <c r="K1288" s="935">
        <v>-121.9925059</v>
      </c>
      <c r="L1288" s="935">
        <v>39.40712284</v>
      </c>
      <c r="M1288" s="935">
        <v>-122.00758999999999</v>
      </c>
    </row>
    <row r="1289" spans="1:13" x14ac:dyDescent="0.35">
      <c r="A1289" s="1296">
        <v>32330</v>
      </c>
      <c r="B1289" s="1295" t="s">
        <v>194</v>
      </c>
      <c r="C1289" s="1295" t="s">
        <v>260</v>
      </c>
      <c r="D1289" s="1295">
        <v>14600</v>
      </c>
      <c r="E1289" s="1295" t="s">
        <v>200</v>
      </c>
      <c r="F1289" s="935" t="s">
        <v>208</v>
      </c>
      <c r="G1289" s="1295">
        <v>0</v>
      </c>
      <c r="H1289" s="935" t="s">
        <v>402</v>
      </c>
      <c r="I1289" s="935" t="s">
        <v>403</v>
      </c>
      <c r="J1289" s="935">
        <v>40.611883210000002</v>
      </c>
      <c r="K1289" s="935">
        <v>-122.446135</v>
      </c>
      <c r="L1289" s="935">
        <v>40.592799669999998</v>
      </c>
      <c r="M1289" s="935">
        <v>-122.3942059</v>
      </c>
    </row>
    <row r="1290" spans="1:13" x14ac:dyDescent="0.35">
      <c r="A1290" s="1296">
        <v>32330</v>
      </c>
      <c r="B1290" s="1295" t="s">
        <v>194</v>
      </c>
      <c r="C1290" s="1295" t="s">
        <v>260</v>
      </c>
      <c r="D1290" s="1295">
        <v>14600</v>
      </c>
      <c r="E1290" s="1295" t="s">
        <v>200</v>
      </c>
      <c r="F1290" s="935" t="s">
        <v>209</v>
      </c>
      <c r="G1290" s="1295">
        <v>15</v>
      </c>
      <c r="H1290" s="935" t="s">
        <v>403</v>
      </c>
      <c r="I1290" s="935" t="s">
        <v>404</v>
      </c>
      <c r="J1290" s="935">
        <v>40.592799669999998</v>
      </c>
      <c r="K1290" s="935">
        <v>-122.3942059</v>
      </c>
      <c r="L1290" s="935">
        <v>40.585947769999997</v>
      </c>
      <c r="M1290" s="935">
        <v>-122.3683525</v>
      </c>
    </row>
    <row r="1291" spans="1:13" x14ac:dyDescent="0.35">
      <c r="A1291" s="1296">
        <v>32330</v>
      </c>
      <c r="B1291" s="1295" t="s">
        <v>194</v>
      </c>
      <c r="C1291" s="1295" t="s">
        <v>260</v>
      </c>
      <c r="D1291" s="1295">
        <v>14600</v>
      </c>
      <c r="E1291" s="1295" t="s">
        <v>200</v>
      </c>
      <c r="F1291" s="935" t="s">
        <v>211</v>
      </c>
      <c r="G1291" s="1295">
        <v>18</v>
      </c>
      <c r="H1291" s="935" t="s">
        <v>404</v>
      </c>
      <c r="I1291" s="935" t="s">
        <v>405</v>
      </c>
      <c r="J1291" s="935">
        <v>40.585947769999997</v>
      </c>
      <c r="K1291" s="935">
        <v>-122.3683525</v>
      </c>
      <c r="L1291" s="935">
        <v>40.472049499999997</v>
      </c>
      <c r="M1291" s="935">
        <v>-122.29453460000001</v>
      </c>
    </row>
    <row r="1292" spans="1:13" x14ac:dyDescent="0.35">
      <c r="A1292" s="1296">
        <v>32330</v>
      </c>
      <c r="B1292" s="1295" t="s">
        <v>194</v>
      </c>
      <c r="C1292" s="1295" t="s">
        <v>260</v>
      </c>
      <c r="D1292" s="1295">
        <v>14600</v>
      </c>
      <c r="E1292" s="1295" t="s">
        <v>200</v>
      </c>
      <c r="F1292" s="935" t="s">
        <v>212</v>
      </c>
      <c r="G1292" s="1295">
        <v>4</v>
      </c>
      <c r="H1292" s="935" t="s">
        <v>405</v>
      </c>
      <c r="I1292" s="935" t="s">
        <v>406</v>
      </c>
      <c r="J1292" s="935">
        <v>40.472049499999997</v>
      </c>
      <c r="K1292" s="935">
        <v>-122.29453460000001</v>
      </c>
      <c r="L1292" s="935">
        <v>40.417416330000002</v>
      </c>
      <c r="M1292" s="935">
        <v>-122.19395729999999</v>
      </c>
    </row>
    <row r="1293" spans="1:13" x14ac:dyDescent="0.35">
      <c r="A1293" s="1296">
        <v>32330</v>
      </c>
      <c r="B1293" s="1295" t="s">
        <v>194</v>
      </c>
      <c r="C1293" s="1295" t="s">
        <v>260</v>
      </c>
      <c r="D1293" s="1295">
        <v>14600</v>
      </c>
      <c r="E1293" s="1295" t="s">
        <v>200</v>
      </c>
      <c r="F1293" s="935" t="s">
        <v>213</v>
      </c>
      <c r="G1293" s="1295">
        <v>4</v>
      </c>
      <c r="H1293" s="935" t="s">
        <v>406</v>
      </c>
      <c r="I1293" s="935" t="s">
        <v>407</v>
      </c>
      <c r="J1293" s="935">
        <v>40.417416330000002</v>
      </c>
      <c r="K1293" s="935">
        <v>-122.19395729999999</v>
      </c>
      <c r="L1293" s="935">
        <v>40.355137560000003</v>
      </c>
      <c r="M1293" s="935">
        <v>-122.17595660000001</v>
      </c>
    </row>
    <row r="1294" spans="1:13" x14ac:dyDescent="0.35">
      <c r="A1294" s="1296">
        <v>32330</v>
      </c>
      <c r="B1294" s="1295" t="s">
        <v>194</v>
      </c>
      <c r="C1294" s="1295" t="s">
        <v>260</v>
      </c>
      <c r="D1294" s="1295">
        <v>14600</v>
      </c>
      <c r="E1294" s="1295" t="s">
        <v>200</v>
      </c>
      <c r="F1294" s="935" t="s">
        <v>214</v>
      </c>
      <c r="G1294" s="1295">
        <v>2</v>
      </c>
      <c r="H1294" s="935" t="s">
        <v>407</v>
      </c>
      <c r="I1294" s="935" t="s">
        <v>408</v>
      </c>
      <c r="J1294" s="935">
        <v>40.355137560000003</v>
      </c>
      <c r="K1294" s="935">
        <v>-122.17595660000001</v>
      </c>
      <c r="L1294" s="935">
        <v>40.316984869999999</v>
      </c>
      <c r="M1294" s="935">
        <v>-122.1896581</v>
      </c>
    </row>
    <row r="1295" spans="1:13" x14ac:dyDescent="0.35">
      <c r="A1295" s="1296">
        <v>32330</v>
      </c>
      <c r="B1295" s="1295" t="s">
        <v>194</v>
      </c>
      <c r="C1295" s="1295" t="s">
        <v>260</v>
      </c>
      <c r="D1295" s="1295">
        <v>14600</v>
      </c>
      <c r="E1295" s="1295" t="s">
        <v>200</v>
      </c>
      <c r="F1295" s="935" t="s">
        <v>215</v>
      </c>
      <c r="G1295" s="1295">
        <v>4</v>
      </c>
      <c r="H1295" s="935" t="s">
        <v>408</v>
      </c>
      <c r="I1295" s="935" t="s">
        <v>409</v>
      </c>
      <c r="J1295" s="935">
        <v>40.316984869999999</v>
      </c>
      <c r="K1295" s="935">
        <v>-122.1896581</v>
      </c>
      <c r="L1295" s="935">
        <v>40.263968490000003</v>
      </c>
      <c r="M1295" s="935">
        <v>-122.2235306</v>
      </c>
    </row>
    <row r="1296" spans="1:13" x14ac:dyDescent="0.35">
      <c r="A1296" s="1296">
        <v>32330</v>
      </c>
      <c r="B1296" s="1295" t="s">
        <v>194</v>
      </c>
      <c r="C1296" s="1295" t="s">
        <v>260</v>
      </c>
      <c r="D1296" s="1295">
        <v>14600</v>
      </c>
      <c r="E1296" s="1295" t="s">
        <v>200</v>
      </c>
      <c r="F1296" s="935" t="s">
        <v>216</v>
      </c>
      <c r="G1296" s="1295">
        <v>0</v>
      </c>
      <c r="H1296" s="935" t="s">
        <v>409</v>
      </c>
      <c r="I1296" s="935" t="s">
        <v>410</v>
      </c>
      <c r="J1296" s="935">
        <v>40.263968490000003</v>
      </c>
      <c r="K1296" s="935">
        <v>-122.2235306</v>
      </c>
      <c r="L1296" s="935">
        <v>40.153152210000002</v>
      </c>
      <c r="M1296" s="935">
        <v>-122.20237950000001</v>
      </c>
    </row>
    <row r="1297" spans="1:13" x14ac:dyDescent="0.35">
      <c r="A1297" s="1296">
        <v>32330</v>
      </c>
      <c r="B1297" s="1295" t="s">
        <v>194</v>
      </c>
      <c r="C1297" s="1295" t="s">
        <v>260</v>
      </c>
      <c r="D1297" s="1295">
        <v>14600</v>
      </c>
      <c r="E1297" s="1295" t="s">
        <v>200</v>
      </c>
      <c r="F1297" s="935" t="s">
        <v>217</v>
      </c>
      <c r="G1297" s="1295">
        <v>9</v>
      </c>
      <c r="H1297" s="935" t="s">
        <v>410</v>
      </c>
      <c r="I1297" s="935" t="s">
        <v>411</v>
      </c>
      <c r="J1297" s="935">
        <v>40.153152210000002</v>
      </c>
      <c r="K1297" s="935">
        <v>-122.20237950000001</v>
      </c>
      <c r="L1297" s="935">
        <v>40.027836569999998</v>
      </c>
      <c r="M1297" s="935">
        <v>-122.11920569999999</v>
      </c>
    </row>
    <row r="1298" spans="1:13" x14ac:dyDescent="0.35">
      <c r="A1298" s="1296">
        <v>32330</v>
      </c>
      <c r="B1298" s="1295" t="s">
        <v>194</v>
      </c>
      <c r="C1298" s="1295" t="s">
        <v>260</v>
      </c>
      <c r="D1298" s="1295">
        <v>14600</v>
      </c>
      <c r="E1298" s="1295" t="s">
        <v>200</v>
      </c>
      <c r="F1298" s="935" t="s">
        <v>219</v>
      </c>
      <c r="G1298" s="1295">
        <v>4</v>
      </c>
      <c r="H1298" s="935" t="s">
        <v>411</v>
      </c>
      <c r="I1298" s="935" t="s">
        <v>412</v>
      </c>
      <c r="J1298" s="935">
        <v>40.027836569999998</v>
      </c>
      <c r="K1298" s="935">
        <v>-122.11920569999999</v>
      </c>
      <c r="L1298" s="935">
        <v>39.909298579999998</v>
      </c>
      <c r="M1298" s="935">
        <v>-122.0918963</v>
      </c>
    </row>
    <row r="1299" spans="1:13" x14ac:dyDescent="0.35">
      <c r="A1299" s="1296">
        <v>32330</v>
      </c>
      <c r="B1299" s="1295" t="s">
        <v>194</v>
      </c>
      <c r="C1299" s="1295" t="s">
        <v>260</v>
      </c>
      <c r="D1299" s="1295">
        <v>14600</v>
      </c>
      <c r="E1299" s="1295" t="s">
        <v>200</v>
      </c>
      <c r="F1299" s="935" t="s">
        <v>220</v>
      </c>
      <c r="G1299" s="1295">
        <v>-99999</v>
      </c>
      <c r="H1299" s="935" t="s">
        <v>412</v>
      </c>
      <c r="I1299" s="935" t="s">
        <v>413</v>
      </c>
      <c r="J1299" s="935">
        <v>39.909298579999998</v>
      </c>
      <c r="K1299" s="935">
        <v>-122.0918963</v>
      </c>
      <c r="L1299" s="935">
        <v>39.751173979999997</v>
      </c>
      <c r="M1299" s="935">
        <v>-121.9963235</v>
      </c>
    </row>
    <row r="1300" spans="1:13" x14ac:dyDescent="0.35">
      <c r="A1300" s="1296">
        <v>32330</v>
      </c>
      <c r="B1300" s="1295" t="s">
        <v>194</v>
      </c>
      <c r="C1300" s="1295" t="s">
        <v>260</v>
      </c>
      <c r="D1300" s="1295">
        <v>14600</v>
      </c>
      <c r="E1300" s="1295" t="s">
        <v>200</v>
      </c>
      <c r="F1300" s="935" t="s">
        <v>221</v>
      </c>
      <c r="G1300" s="1295">
        <v>-99999</v>
      </c>
      <c r="H1300" s="935" t="s">
        <v>413</v>
      </c>
      <c r="I1300" s="935" t="s">
        <v>414</v>
      </c>
      <c r="J1300" s="935">
        <v>39.751173979999997</v>
      </c>
      <c r="K1300" s="935">
        <v>-121.9963235</v>
      </c>
      <c r="L1300" s="935">
        <v>39.629153240000001</v>
      </c>
      <c r="M1300" s="935">
        <v>-121.9925059</v>
      </c>
    </row>
    <row r="1301" spans="1:13" x14ac:dyDescent="0.35">
      <c r="A1301" s="1296">
        <v>32330</v>
      </c>
      <c r="B1301" s="1295" t="s">
        <v>194</v>
      </c>
      <c r="C1301" s="1295" t="s">
        <v>260</v>
      </c>
      <c r="D1301" s="1295">
        <v>14600</v>
      </c>
      <c r="E1301" s="1295" t="s">
        <v>200</v>
      </c>
      <c r="F1301" s="935" t="s">
        <v>222</v>
      </c>
      <c r="G1301" s="1295">
        <v>-99999</v>
      </c>
      <c r="H1301" s="935" t="s">
        <v>414</v>
      </c>
      <c r="I1301" s="935" t="s">
        <v>415</v>
      </c>
      <c r="J1301" s="935">
        <v>39.629153240000001</v>
      </c>
      <c r="K1301" s="935">
        <v>-121.9925059</v>
      </c>
      <c r="L1301" s="935">
        <v>39.40712284</v>
      </c>
      <c r="M1301" s="935">
        <v>-122.00758999999999</v>
      </c>
    </row>
    <row r="1302" spans="1:13" x14ac:dyDescent="0.35">
      <c r="A1302" s="1296">
        <v>32337</v>
      </c>
      <c r="B1302" s="1295" t="s">
        <v>194</v>
      </c>
      <c r="C1302" s="1295" t="s">
        <v>260</v>
      </c>
      <c r="D1302" s="1295">
        <v>14800</v>
      </c>
      <c r="E1302" s="1295" t="s">
        <v>200</v>
      </c>
      <c r="F1302" s="935" t="s">
        <v>208</v>
      </c>
      <c r="G1302" s="1295">
        <v>0</v>
      </c>
      <c r="H1302" s="935" t="s">
        <v>402</v>
      </c>
      <c r="I1302" s="935" t="s">
        <v>403</v>
      </c>
      <c r="J1302" s="935">
        <v>40.611883210000002</v>
      </c>
      <c r="K1302" s="935">
        <v>-122.446135</v>
      </c>
      <c r="L1302" s="935">
        <v>40.592799669999998</v>
      </c>
      <c r="M1302" s="935">
        <v>-122.3942059</v>
      </c>
    </row>
    <row r="1303" spans="1:13" x14ac:dyDescent="0.35">
      <c r="A1303" s="1296">
        <v>32337</v>
      </c>
      <c r="B1303" s="1295" t="s">
        <v>194</v>
      </c>
      <c r="C1303" s="1295" t="s">
        <v>260</v>
      </c>
      <c r="D1303" s="1295">
        <v>14800</v>
      </c>
      <c r="E1303" s="1295" t="s">
        <v>200</v>
      </c>
      <c r="F1303" s="935" t="s">
        <v>209</v>
      </c>
      <c r="G1303" s="1295">
        <v>0</v>
      </c>
      <c r="H1303" s="935" t="s">
        <v>403</v>
      </c>
      <c r="I1303" s="935" t="s">
        <v>404</v>
      </c>
      <c r="J1303" s="935">
        <v>40.592799669999998</v>
      </c>
      <c r="K1303" s="935">
        <v>-122.3942059</v>
      </c>
      <c r="L1303" s="935">
        <v>40.585947769999997</v>
      </c>
      <c r="M1303" s="935">
        <v>-122.3683525</v>
      </c>
    </row>
    <row r="1304" spans="1:13" x14ac:dyDescent="0.35">
      <c r="A1304" s="1296">
        <v>32337</v>
      </c>
      <c r="B1304" s="1295" t="s">
        <v>194</v>
      </c>
      <c r="C1304" s="1295" t="s">
        <v>260</v>
      </c>
      <c r="D1304" s="1295">
        <v>14800</v>
      </c>
      <c r="E1304" s="1295" t="s">
        <v>200</v>
      </c>
      <c r="F1304" s="935" t="s">
        <v>211</v>
      </c>
      <c r="G1304" s="1295">
        <v>7</v>
      </c>
      <c r="H1304" s="935" t="s">
        <v>404</v>
      </c>
      <c r="I1304" s="935" t="s">
        <v>405</v>
      </c>
      <c r="J1304" s="935">
        <v>40.585947769999997</v>
      </c>
      <c r="K1304" s="935">
        <v>-122.3683525</v>
      </c>
      <c r="L1304" s="935">
        <v>40.472049499999997</v>
      </c>
      <c r="M1304" s="935">
        <v>-122.29453460000001</v>
      </c>
    </row>
    <row r="1305" spans="1:13" x14ac:dyDescent="0.35">
      <c r="A1305" s="1296">
        <v>32337</v>
      </c>
      <c r="B1305" s="1295" t="s">
        <v>194</v>
      </c>
      <c r="C1305" s="1295" t="s">
        <v>260</v>
      </c>
      <c r="D1305" s="1295">
        <v>14800</v>
      </c>
      <c r="E1305" s="1295" t="s">
        <v>200</v>
      </c>
      <c r="F1305" s="935" t="s">
        <v>212</v>
      </c>
      <c r="G1305" s="1295">
        <v>0</v>
      </c>
      <c r="H1305" s="935" t="s">
        <v>405</v>
      </c>
      <c r="I1305" s="935" t="s">
        <v>406</v>
      </c>
      <c r="J1305" s="935">
        <v>40.472049499999997</v>
      </c>
      <c r="K1305" s="935">
        <v>-122.29453460000001</v>
      </c>
      <c r="L1305" s="935">
        <v>40.417416330000002</v>
      </c>
      <c r="M1305" s="935">
        <v>-122.19395729999999</v>
      </c>
    </row>
    <row r="1306" spans="1:13" x14ac:dyDescent="0.35">
      <c r="A1306" s="1296">
        <v>32337</v>
      </c>
      <c r="B1306" s="1295" t="s">
        <v>194</v>
      </c>
      <c r="C1306" s="1295" t="s">
        <v>260</v>
      </c>
      <c r="D1306" s="1295">
        <v>14800</v>
      </c>
      <c r="E1306" s="1295" t="s">
        <v>200</v>
      </c>
      <c r="F1306" s="935" t="s">
        <v>213</v>
      </c>
      <c r="G1306" s="1295">
        <v>0</v>
      </c>
      <c r="H1306" s="935" t="s">
        <v>406</v>
      </c>
      <c r="I1306" s="935" t="s">
        <v>407</v>
      </c>
      <c r="J1306" s="935">
        <v>40.417416330000002</v>
      </c>
      <c r="K1306" s="935">
        <v>-122.19395729999999</v>
      </c>
      <c r="L1306" s="935">
        <v>40.355137560000003</v>
      </c>
      <c r="M1306" s="935">
        <v>-122.17595660000001</v>
      </c>
    </row>
    <row r="1307" spans="1:13" x14ac:dyDescent="0.35">
      <c r="A1307" s="1296">
        <v>32337</v>
      </c>
      <c r="B1307" s="1295" t="s">
        <v>194</v>
      </c>
      <c r="C1307" s="1295" t="s">
        <v>260</v>
      </c>
      <c r="D1307" s="1295">
        <v>14800</v>
      </c>
      <c r="E1307" s="1295" t="s">
        <v>200</v>
      </c>
      <c r="F1307" s="935" t="s">
        <v>214</v>
      </c>
      <c r="G1307" s="1295">
        <v>0</v>
      </c>
      <c r="H1307" s="935" t="s">
        <v>407</v>
      </c>
      <c r="I1307" s="935" t="s">
        <v>408</v>
      </c>
      <c r="J1307" s="935">
        <v>40.355137560000003</v>
      </c>
      <c r="K1307" s="935">
        <v>-122.17595660000001</v>
      </c>
      <c r="L1307" s="935">
        <v>40.316984869999999</v>
      </c>
      <c r="M1307" s="935">
        <v>-122.1896581</v>
      </c>
    </row>
    <row r="1308" spans="1:13" x14ac:dyDescent="0.35">
      <c r="A1308" s="1296">
        <v>32337</v>
      </c>
      <c r="B1308" s="1295" t="s">
        <v>194</v>
      </c>
      <c r="C1308" s="1295" t="s">
        <v>260</v>
      </c>
      <c r="D1308" s="1295">
        <v>14800</v>
      </c>
      <c r="E1308" s="1295" t="s">
        <v>200</v>
      </c>
      <c r="F1308" s="935" t="s">
        <v>215</v>
      </c>
      <c r="G1308" s="1295">
        <v>0</v>
      </c>
      <c r="H1308" s="935" t="s">
        <v>408</v>
      </c>
      <c r="I1308" s="935" t="s">
        <v>409</v>
      </c>
      <c r="J1308" s="935">
        <v>40.316984869999999</v>
      </c>
      <c r="K1308" s="935">
        <v>-122.1896581</v>
      </c>
      <c r="L1308" s="935">
        <v>40.263968490000003</v>
      </c>
      <c r="M1308" s="935">
        <v>-122.2235306</v>
      </c>
    </row>
    <row r="1309" spans="1:13" x14ac:dyDescent="0.35">
      <c r="A1309" s="1296">
        <v>32337</v>
      </c>
      <c r="B1309" s="1295" t="s">
        <v>194</v>
      </c>
      <c r="C1309" s="1295" t="s">
        <v>260</v>
      </c>
      <c r="D1309" s="1295">
        <v>14800</v>
      </c>
      <c r="E1309" s="1295" t="s">
        <v>200</v>
      </c>
      <c r="F1309" s="935" t="s">
        <v>216</v>
      </c>
      <c r="G1309" s="1295">
        <v>0</v>
      </c>
      <c r="H1309" s="935" t="s">
        <v>409</v>
      </c>
      <c r="I1309" s="935" t="s">
        <v>410</v>
      </c>
      <c r="J1309" s="935">
        <v>40.263968490000003</v>
      </c>
      <c r="K1309" s="935">
        <v>-122.2235306</v>
      </c>
      <c r="L1309" s="935">
        <v>40.153152210000002</v>
      </c>
      <c r="M1309" s="935">
        <v>-122.20237950000001</v>
      </c>
    </row>
    <row r="1310" spans="1:13" x14ac:dyDescent="0.35">
      <c r="A1310" s="1296">
        <v>32337</v>
      </c>
      <c r="B1310" s="1295" t="s">
        <v>194</v>
      </c>
      <c r="C1310" s="1295" t="s">
        <v>260</v>
      </c>
      <c r="D1310" s="1295">
        <v>14800</v>
      </c>
      <c r="E1310" s="1295" t="s">
        <v>200</v>
      </c>
      <c r="F1310" s="935" t="s">
        <v>217</v>
      </c>
      <c r="G1310" s="1295">
        <v>0</v>
      </c>
      <c r="H1310" s="935" t="s">
        <v>410</v>
      </c>
      <c r="I1310" s="935" t="s">
        <v>411</v>
      </c>
      <c r="J1310" s="935">
        <v>40.153152210000002</v>
      </c>
      <c r="K1310" s="935">
        <v>-122.20237950000001</v>
      </c>
      <c r="L1310" s="935">
        <v>40.027836569999998</v>
      </c>
      <c r="M1310" s="935">
        <v>-122.11920569999999</v>
      </c>
    </row>
    <row r="1311" spans="1:13" x14ac:dyDescent="0.35">
      <c r="A1311" s="1296">
        <v>32337</v>
      </c>
      <c r="B1311" s="1295" t="s">
        <v>194</v>
      </c>
      <c r="C1311" s="1295" t="s">
        <v>260</v>
      </c>
      <c r="D1311" s="1295">
        <v>14800</v>
      </c>
      <c r="E1311" s="1295" t="s">
        <v>200</v>
      </c>
      <c r="F1311" s="935" t="s">
        <v>219</v>
      </c>
      <c r="G1311" s="1295">
        <v>0</v>
      </c>
      <c r="H1311" s="935" t="s">
        <v>411</v>
      </c>
      <c r="I1311" s="935" t="s">
        <v>412</v>
      </c>
      <c r="J1311" s="935">
        <v>40.027836569999998</v>
      </c>
      <c r="K1311" s="935">
        <v>-122.11920569999999</v>
      </c>
      <c r="L1311" s="935">
        <v>39.909298579999998</v>
      </c>
      <c r="M1311" s="935">
        <v>-122.0918963</v>
      </c>
    </row>
    <row r="1312" spans="1:13" x14ac:dyDescent="0.35">
      <c r="A1312" s="1296">
        <v>32337</v>
      </c>
      <c r="B1312" s="1295" t="s">
        <v>194</v>
      </c>
      <c r="C1312" s="1295" t="s">
        <v>260</v>
      </c>
      <c r="D1312" s="1295">
        <v>14800</v>
      </c>
      <c r="E1312" s="1295" t="s">
        <v>200</v>
      </c>
      <c r="F1312" s="935" t="s">
        <v>220</v>
      </c>
      <c r="G1312" s="1295">
        <v>-99999</v>
      </c>
      <c r="H1312" s="935" t="s">
        <v>412</v>
      </c>
      <c r="I1312" s="935" t="s">
        <v>413</v>
      </c>
      <c r="J1312" s="935">
        <v>39.909298579999998</v>
      </c>
      <c r="K1312" s="935">
        <v>-122.0918963</v>
      </c>
      <c r="L1312" s="935">
        <v>39.751173979999997</v>
      </c>
      <c r="M1312" s="935">
        <v>-121.9963235</v>
      </c>
    </row>
    <row r="1313" spans="1:13" x14ac:dyDescent="0.35">
      <c r="A1313" s="1296">
        <v>32337</v>
      </c>
      <c r="B1313" s="1295" t="s">
        <v>194</v>
      </c>
      <c r="C1313" s="1295" t="s">
        <v>260</v>
      </c>
      <c r="D1313" s="1295">
        <v>14800</v>
      </c>
      <c r="E1313" s="1295" t="s">
        <v>200</v>
      </c>
      <c r="F1313" s="935" t="s">
        <v>221</v>
      </c>
      <c r="G1313" s="1295">
        <v>-99999</v>
      </c>
      <c r="H1313" s="935" t="s">
        <v>413</v>
      </c>
      <c r="I1313" s="935" t="s">
        <v>414</v>
      </c>
      <c r="J1313" s="935">
        <v>39.751173979999997</v>
      </c>
      <c r="K1313" s="935">
        <v>-121.9963235</v>
      </c>
      <c r="L1313" s="935">
        <v>39.629153240000001</v>
      </c>
      <c r="M1313" s="935">
        <v>-121.9925059</v>
      </c>
    </row>
    <row r="1314" spans="1:13" x14ac:dyDescent="0.35">
      <c r="A1314" s="1296">
        <v>32337</v>
      </c>
      <c r="B1314" s="1295" t="s">
        <v>194</v>
      </c>
      <c r="C1314" s="1295" t="s">
        <v>260</v>
      </c>
      <c r="D1314" s="1295">
        <v>14800</v>
      </c>
      <c r="E1314" s="1295" t="s">
        <v>200</v>
      </c>
      <c r="F1314" s="935" t="s">
        <v>222</v>
      </c>
      <c r="G1314" s="1295">
        <v>-99999</v>
      </c>
      <c r="H1314" s="935" t="s">
        <v>414</v>
      </c>
      <c r="I1314" s="935" t="s">
        <v>415</v>
      </c>
      <c r="J1314" s="935">
        <v>39.629153240000001</v>
      </c>
      <c r="K1314" s="935">
        <v>-121.9925059</v>
      </c>
      <c r="L1314" s="935">
        <v>39.40712284</v>
      </c>
      <c r="M1314" s="935">
        <v>-122.00758999999999</v>
      </c>
    </row>
    <row r="1315" spans="1:13" x14ac:dyDescent="0.35">
      <c r="A1315" s="1296">
        <v>32352</v>
      </c>
      <c r="B1315" s="1295" t="s">
        <v>194</v>
      </c>
      <c r="C1315" s="1295" t="s">
        <v>260</v>
      </c>
      <c r="D1315" s="1295">
        <v>14800</v>
      </c>
      <c r="E1315" s="1295" t="s">
        <v>200</v>
      </c>
      <c r="F1315" s="935" t="s">
        <v>208</v>
      </c>
      <c r="G1315" s="1295">
        <v>0</v>
      </c>
      <c r="H1315" s="935" t="s">
        <v>402</v>
      </c>
      <c r="I1315" s="935" t="s">
        <v>403</v>
      </c>
      <c r="J1315" s="935">
        <v>40.611883210000002</v>
      </c>
      <c r="K1315" s="935">
        <v>-122.446135</v>
      </c>
      <c r="L1315" s="935">
        <v>40.592799669999998</v>
      </c>
      <c r="M1315" s="935">
        <v>-122.3942059</v>
      </c>
    </row>
    <row r="1316" spans="1:13" x14ac:dyDescent="0.35">
      <c r="A1316" s="1296">
        <v>32352</v>
      </c>
      <c r="B1316" s="1295" t="s">
        <v>194</v>
      </c>
      <c r="C1316" s="1295" t="s">
        <v>260</v>
      </c>
      <c r="D1316" s="1295">
        <v>14800</v>
      </c>
      <c r="E1316" s="1295" t="s">
        <v>200</v>
      </c>
      <c r="F1316" s="935" t="s">
        <v>209</v>
      </c>
      <c r="G1316" s="1295">
        <v>0</v>
      </c>
      <c r="H1316" s="935" t="s">
        <v>403</v>
      </c>
      <c r="I1316" s="935" t="s">
        <v>404</v>
      </c>
      <c r="J1316" s="935">
        <v>40.592799669999998</v>
      </c>
      <c r="K1316" s="935">
        <v>-122.3942059</v>
      </c>
      <c r="L1316" s="935">
        <v>40.585947769999997</v>
      </c>
      <c r="M1316" s="935">
        <v>-122.3683525</v>
      </c>
    </row>
    <row r="1317" spans="1:13" x14ac:dyDescent="0.35">
      <c r="A1317" s="1296">
        <v>32352</v>
      </c>
      <c r="B1317" s="1295" t="s">
        <v>194</v>
      </c>
      <c r="C1317" s="1295" t="s">
        <v>260</v>
      </c>
      <c r="D1317" s="1295">
        <v>14800</v>
      </c>
      <c r="E1317" s="1295" t="s">
        <v>200</v>
      </c>
      <c r="F1317" s="935" t="s">
        <v>211</v>
      </c>
      <c r="G1317" s="1295">
        <v>0</v>
      </c>
      <c r="H1317" s="935" t="s">
        <v>404</v>
      </c>
      <c r="I1317" s="935" t="s">
        <v>405</v>
      </c>
      <c r="J1317" s="935">
        <v>40.585947769999997</v>
      </c>
      <c r="K1317" s="935">
        <v>-122.3683525</v>
      </c>
      <c r="L1317" s="935">
        <v>40.472049499999997</v>
      </c>
      <c r="M1317" s="935">
        <v>-122.29453460000001</v>
      </c>
    </row>
    <row r="1318" spans="1:13" x14ac:dyDescent="0.35">
      <c r="A1318" s="1296">
        <v>32352</v>
      </c>
      <c r="B1318" s="1295" t="s">
        <v>194</v>
      </c>
      <c r="C1318" s="1295" t="s">
        <v>260</v>
      </c>
      <c r="D1318" s="1295">
        <v>14800</v>
      </c>
      <c r="E1318" s="1295" t="s">
        <v>200</v>
      </c>
      <c r="F1318" s="935" t="s">
        <v>212</v>
      </c>
      <c r="G1318" s="1295">
        <v>0</v>
      </c>
      <c r="H1318" s="935" t="s">
        <v>405</v>
      </c>
      <c r="I1318" s="935" t="s">
        <v>406</v>
      </c>
      <c r="J1318" s="935">
        <v>40.472049499999997</v>
      </c>
      <c r="K1318" s="935">
        <v>-122.29453460000001</v>
      </c>
      <c r="L1318" s="935">
        <v>40.417416330000002</v>
      </c>
      <c r="M1318" s="935">
        <v>-122.19395729999999</v>
      </c>
    </row>
    <row r="1319" spans="1:13" x14ac:dyDescent="0.35">
      <c r="A1319" s="1296">
        <v>32352</v>
      </c>
      <c r="B1319" s="1295" t="s">
        <v>194</v>
      </c>
      <c r="C1319" s="1295" t="s">
        <v>260</v>
      </c>
      <c r="D1319" s="1295">
        <v>14800</v>
      </c>
      <c r="E1319" s="1295" t="s">
        <v>200</v>
      </c>
      <c r="F1319" s="935" t="s">
        <v>213</v>
      </c>
      <c r="G1319" s="1295">
        <v>0</v>
      </c>
      <c r="H1319" s="935" t="s">
        <v>406</v>
      </c>
      <c r="I1319" s="935" t="s">
        <v>407</v>
      </c>
      <c r="J1319" s="935">
        <v>40.417416330000002</v>
      </c>
      <c r="K1319" s="935">
        <v>-122.19395729999999</v>
      </c>
      <c r="L1319" s="935">
        <v>40.355137560000003</v>
      </c>
      <c r="M1319" s="935">
        <v>-122.17595660000001</v>
      </c>
    </row>
    <row r="1320" spans="1:13" x14ac:dyDescent="0.35">
      <c r="A1320" s="1296">
        <v>32352</v>
      </c>
      <c r="B1320" s="1295" t="s">
        <v>194</v>
      </c>
      <c r="C1320" s="1295" t="s">
        <v>260</v>
      </c>
      <c r="D1320" s="1295">
        <v>14800</v>
      </c>
      <c r="E1320" s="1295" t="s">
        <v>200</v>
      </c>
      <c r="F1320" s="935" t="s">
        <v>214</v>
      </c>
      <c r="G1320" s="1295">
        <v>0</v>
      </c>
      <c r="H1320" s="935" t="s">
        <v>407</v>
      </c>
      <c r="I1320" s="935" t="s">
        <v>408</v>
      </c>
      <c r="J1320" s="935">
        <v>40.355137560000003</v>
      </c>
      <c r="K1320" s="935">
        <v>-122.17595660000001</v>
      </c>
      <c r="L1320" s="935">
        <v>40.316984869999999</v>
      </c>
      <c r="M1320" s="935">
        <v>-122.1896581</v>
      </c>
    </row>
    <row r="1321" spans="1:13" x14ac:dyDescent="0.35">
      <c r="A1321" s="1296">
        <v>32352</v>
      </c>
      <c r="B1321" s="1295" t="s">
        <v>194</v>
      </c>
      <c r="C1321" s="1295" t="s">
        <v>260</v>
      </c>
      <c r="D1321" s="1295">
        <v>14800</v>
      </c>
      <c r="E1321" s="1295" t="s">
        <v>200</v>
      </c>
      <c r="F1321" s="935" t="s">
        <v>215</v>
      </c>
      <c r="G1321" s="1295">
        <v>0</v>
      </c>
      <c r="H1321" s="935" t="s">
        <v>408</v>
      </c>
      <c r="I1321" s="935" t="s">
        <v>409</v>
      </c>
      <c r="J1321" s="935">
        <v>40.316984869999999</v>
      </c>
      <c r="K1321" s="935">
        <v>-122.1896581</v>
      </c>
      <c r="L1321" s="935">
        <v>40.263968490000003</v>
      </c>
      <c r="M1321" s="935">
        <v>-122.2235306</v>
      </c>
    </row>
    <row r="1322" spans="1:13" x14ac:dyDescent="0.35">
      <c r="A1322" s="1296">
        <v>32352</v>
      </c>
      <c r="B1322" s="1295" t="s">
        <v>194</v>
      </c>
      <c r="C1322" s="1295" t="s">
        <v>260</v>
      </c>
      <c r="D1322" s="1295">
        <v>14800</v>
      </c>
      <c r="E1322" s="1295" t="s">
        <v>200</v>
      </c>
      <c r="F1322" s="935" t="s">
        <v>216</v>
      </c>
      <c r="G1322" s="1295">
        <v>0</v>
      </c>
      <c r="H1322" s="935" t="s">
        <v>409</v>
      </c>
      <c r="I1322" s="935" t="s">
        <v>410</v>
      </c>
      <c r="J1322" s="935">
        <v>40.263968490000003</v>
      </c>
      <c r="K1322" s="935">
        <v>-122.2235306</v>
      </c>
      <c r="L1322" s="935">
        <v>40.153152210000002</v>
      </c>
      <c r="M1322" s="935">
        <v>-122.20237950000001</v>
      </c>
    </row>
    <row r="1323" spans="1:13" x14ac:dyDescent="0.35">
      <c r="A1323" s="1296">
        <v>32352</v>
      </c>
      <c r="B1323" s="1295" t="s">
        <v>194</v>
      </c>
      <c r="C1323" s="1295" t="s">
        <v>260</v>
      </c>
      <c r="D1323" s="1295">
        <v>14800</v>
      </c>
      <c r="E1323" s="1295" t="s">
        <v>200</v>
      </c>
      <c r="F1323" s="935" t="s">
        <v>217</v>
      </c>
      <c r="G1323" s="1295">
        <v>0</v>
      </c>
      <c r="H1323" s="935" t="s">
        <v>410</v>
      </c>
      <c r="I1323" s="935" t="s">
        <v>411</v>
      </c>
      <c r="J1323" s="935">
        <v>40.153152210000002</v>
      </c>
      <c r="K1323" s="935">
        <v>-122.20237950000001</v>
      </c>
      <c r="L1323" s="935">
        <v>40.027836569999998</v>
      </c>
      <c r="M1323" s="935">
        <v>-122.11920569999999</v>
      </c>
    </row>
    <row r="1324" spans="1:13" x14ac:dyDescent="0.35">
      <c r="A1324" s="1296">
        <v>32352</v>
      </c>
      <c r="B1324" s="1295" t="s">
        <v>194</v>
      </c>
      <c r="C1324" s="1295" t="s">
        <v>260</v>
      </c>
      <c r="D1324" s="1295">
        <v>14800</v>
      </c>
      <c r="E1324" s="1295" t="s">
        <v>200</v>
      </c>
      <c r="F1324" s="935" t="s">
        <v>219</v>
      </c>
      <c r="G1324" s="1295">
        <v>0</v>
      </c>
      <c r="H1324" s="935" t="s">
        <v>411</v>
      </c>
      <c r="I1324" s="935" t="s">
        <v>412</v>
      </c>
      <c r="J1324" s="935">
        <v>40.027836569999998</v>
      </c>
      <c r="K1324" s="935">
        <v>-122.11920569999999</v>
      </c>
      <c r="L1324" s="935">
        <v>39.909298579999998</v>
      </c>
      <c r="M1324" s="935">
        <v>-122.0918963</v>
      </c>
    </row>
    <row r="1325" spans="1:13" x14ac:dyDescent="0.35">
      <c r="A1325" s="1296">
        <v>32352</v>
      </c>
      <c r="B1325" s="1295" t="s">
        <v>194</v>
      </c>
      <c r="C1325" s="1295" t="s">
        <v>260</v>
      </c>
      <c r="D1325" s="1295">
        <v>14800</v>
      </c>
      <c r="E1325" s="1295" t="s">
        <v>200</v>
      </c>
      <c r="F1325" s="935" t="s">
        <v>220</v>
      </c>
      <c r="G1325" s="1295">
        <v>-99999</v>
      </c>
      <c r="H1325" s="935" t="s">
        <v>412</v>
      </c>
      <c r="I1325" s="935" t="s">
        <v>413</v>
      </c>
      <c r="J1325" s="935">
        <v>39.909298579999998</v>
      </c>
      <c r="K1325" s="935">
        <v>-122.0918963</v>
      </c>
      <c r="L1325" s="935">
        <v>39.751173979999997</v>
      </c>
      <c r="M1325" s="935">
        <v>-121.9963235</v>
      </c>
    </row>
    <row r="1326" spans="1:13" x14ac:dyDescent="0.35">
      <c r="A1326" s="1296">
        <v>32352</v>
      </c>
      <c r="B1326" s="1295" t="s">
        <v>194</v>
      </c>
      <c r="C1326" s="1295" t="s">
        <v>260</v>
      </c>
      <c r="D1326" s="1295">
        <v>14800</v>
      </c>
      <c r="E1326" s="1295" t="s">
        <v>200</v>
      </c>
      <c r="F1326" s="935" t="s">
        <v>221</v>
      </c>
      <c r="G1326" s="1295">
        <v>-99999</v>
      </c>
      <c r="H1326" s="935" t="s">
        <v>413</v>
      </c>
      <c r="I1326" s="935" t="s">
        <v>414</v>
      </c>
      <c r="J1326" s="935">
        <v>39.751173979999997</v>
      </c>
      <c r="K1326" s="935">
        <v>-121.9963235</v>
      </c>
      <c r="L1326" s="935">
        <v>39.629153240000001</v>
      </c>
      <c r="M1326" s="935">
        <v>-121.9925059</v>
      </c>
    </row>
    <row r="1327" spans="1:13" x14ac:dyDescent="0.35">
      <c r="A1327" s="1296">
        <v>32352</v>
      </c>
      <c r="B1327" s="1295" t="s">
        <v>194</v>
      </c>
      <c r="C1327" s="1295" t="s">
        <v>260</v>
      </c>
      <c r="D1327" s="1295">
        <v>14800</v>
      </c>
      <c r="E1327" s="1295" t="s">
        <v>200</v>
      </c>
      <c r="F1327" s="935" t="s">
        <v>222</v>
      </c>
      <c r="G1327" s="1295">
        <v>-99999</v>
      </c>
      <c r="H1327" s="935" t="s">
        <v>414</v>
      </c>
      <c r="I1327" s="935" t="s">
        <v>415</v>
      </c>
      <c r="J1327" s="935">
        <v>39.629153240000001</v>
      </c>
      <c r="K1327" s="935">
        <v>-121.9925059</v>
      </c>
      <c r="L1327" s="935">
        <v>39.40712284</v>
      </c>
      <c r="M1327" s="935">
        <v>-122.00758999999999</v>
      </c>
    </row>
    <row r="1328" spans="1:13" x14ac:dyDescent="0.35">
      <c r="A1328" s="1296">
        <v>32387</v>
      </c>
      <c r="B1328" s="1295" t="s">
        <v>194</v>
      </c>
      <c r="C1328" s="1295" t="s">
        <v>260</v>
      </c>
      <c r="D1328" s="1295">
        <v>9380</v>
      </c>
      <c r="E1328" s="1295" t="s">
        <v>248</v>
      </c>
      <c r="F1328" s="935" t="s">
        <v>208</v>
      </c>
      <c r="G1328" s="1295">
        <v>0</v>
      </c>
      <c r="H1328" s="935" t="s">
        <v>402</v>
      </c>
      <c r="I1328" s="935" t="s">
        <v>403</v>
      </c>
      <c r="J1328" s="935">
        <v>40.611883210000002</v>
      </c>
      <c r="K1328" s="935">
        <v>-122.446135</v>
      </c>
      <c r="L1328" s="935">
        <v>40.592799669999998</v>
      </c>
      <c r="M1328" s="935">
        <v>-122.3942059</v>
      </c>
    </row>
    <row r="1329" spans="1:13" x14ac:dyDescent="0.35">
      <c r="A1329" s="1296">
        <v>32387</v>
      </c>
      <c r="B1329" s="1295" t="s">
        <v>194</v>
      </c>
      <c r="C1329" s="1295" t="s">
        <v>260</v>
      </c>
      <c r="D1329" s="1295">
        <v>9380</v>
      </c>
      <c r="E1329" s="1295" t="s">
        <v>248</v>
      </c>
      <c r="F1329" s="935" t="s">
        <v>209</v>
      </c>
      <c r="G1329" s="1295">
        <v>2</v>
      </c>
      <c r="H1329" s="935" t="s">
        <v>403</v>
      </c>
      <c r="I1329" s="935" t="s">
        <v>404</v>
      </c>
      <c r="J1329" s="935">
        <v>40.592799669999998</v>
      </c>
      <c r="K1329" s="935">
        <v>-122.3942059</v>
      </c>
      <c r="L1329" s="935">
        <v>40.585947769999997</v>
      </c>
      <c r="M1329" s="935">
        <v>-122.3683525</v>
      </c>
    </row>
    <row r="1330" spans="1:13" x14ac:dyDescent="0.35">
      <c r="A1330" s="1296">
        <v>32387</v>
      </c>
      <c r="B1330" s="1295" t="s">
        <v>194</v>
      </c>
      <c r="C1330" s="1295" t="s">
        <v>260</v>
      </c>
      <c r="D1330" s="1295">
        <v>9380</v>
      </c>
      <c r="E1330" s="1295" t="s">
        <v>248</v>
      </c>
      <c r="F1330" s="935" t="s">
        <v>211</v>
      </c>
      <c r="G1330" s="1295">
        <v>2</v>
      </c>
      <c r="H1330" s="935" t="s">
        <v>404</v>
      </c>
      <c r="I1330" s="935" t="s">
        <v>405</v>
      </c>
      <c r="J1330" s="935">
        <v>40.585947769999997</v>
      </c>
      <c r="K1330" s="935">
        <v>-122.3683525</v>
      </c>
      <c r="L1330" s="935">
        <v>40.472049499999997</v>
      </c>
      <c r="M1330" s="935">
        <v>-122.29453460000001</v>
      </c>
    </row>
    <row r="1331" spans="1:13" x14ac:dyDescent="0.35">
      <c r="A1331" s="1296">
        <v>32387</v>
      </c>
      <c r="B1331" s="1295" t="s">
        <v>194</v>
      </c>
      <c r="C1331" s="1295" t="s">
        <v>260</v>
      </c>
      <c r="D1331" s="1295">
        <v>9380</v>
      </c>
      <c r="E1331" s="1295" t="s">
        <v>248</v>
      </c>
      <c r="F1331" s="935" t="s">
        <v>212</v>
      </c>
      <c r="G1331" s="1295">
        <v>1</v>
      </c>
      <c r="H1331" s="935" t="s">
        <v>405</v>
      </c>
      <c r="I1331" s="935" t="s">
        <v>406</v>
      </c>
      <c r="J1331" s="935">
        <v>40.472049499999997</v>
      </c>
      <c r="K1331" s="935">
        <v>-122.29453460000001</v>
      </c>
      <c r="L1331" s="935">
        <v>40.417416330000002</v>
      </c>
      <c r="M1331" s="935">
        <v>-122.19395729999999</v>
      </c>
    </row>
    <row r="1332" spans="1:13" x14ac:dyDescent="0.35">
      <c r="A1332" s="1296">
        <v>32387</v>
      </c>
      <c r="B1332" s="1295" t="s">
        <v>194</v>
      </c>
      <c r="C1332" s="1295" t="s">
        <v>260</v>
      </c>
      <c r="D1332" s="1295">
        <v>9380</v>
      </c>
      <c r="E1332" s="1295" t="s">
        <v>248</v>
      </c>
      <c r="F1332" s="935" t="s">
        <v>213</v>
      </c>
      <c r="G1332" s="1295">
        <v>0</v>
      </c>
      <c r="H1332" s="935" t="s">
        <v>406</v>
      </c>
      <c r="I1332" s="935" t="s">
        <v>407</v>
      </c>
      <c r="J1332" s="935">
        <v>40.417416330000002</v>
      </c>
      <c r="K1332" s="935">
        <v>-122.19395729999999</v>
      </c>
      <c r="L1332" s="935">
        <v>40.355137560000003</v>
      </c>
      <c r="M1332" s="935">
        <v>-122.17595660000001</v>
      </c>
    </row>
    <row r="1333" spans="1:13" x14ac:dyDescent="0.35">
      <c r="A1333" s="1296">
        <v>32387</v>
      </c>
      <c r="B1333" s="1295" t="s">
        <v>194</v>
      </c>
      <c r="C1333" s="1295" t="s">
        <v>260</v>
      </c>
      <c r="D1333" s="1295">
        <v>9380</v>
      </c>
      <c r="E1333" s="1295" t="s">
        <v>248</v>
      </c>
      <c r="F1333" s="935" t="s">
        <v>214</v>
      </c>
      <c r="G1333" s="1295">
        <v>0</v>
      </c>
      <c r="H1333" s="935" t="s">
        <v>407</v>
      </c>
      <c r="I1333" s="935" t="s">
        <v>408</v>
      </c>
      <c r="J1333" s="935">
        <v>40.355137560000003</v>
      </c>
      <c r="K1333" s="935">
        <v>-122.17595660000001</v>
      </c>
      <c r="L1333" s="935">
        <v>40.316984869999999</v>
      </c>
      <c r="M1333" s="935">
        <v>-122.1896581</v>
      </c>
    </row>
    <row r="1334" spans="1:13" x14ac:dyDescent="0.35">
      <c r="A1334" s="1296">
        <v>32387</v>
      </c>
      <c r="B1334" s="1295" t="s">
        <v>194</v>
      </c>
      <c r="C1334" s="1295" t="s">
        <v>260</v>
      </c>
      <c r="D1334" s="1295">
        <v>9380</v>
      </c>
      <c r="E1334" s="1295" t="s">
        <v>248</v>
      </c>
      <c r="F1334" s="935" t="s">
        <v>215</v>
      </c>
      <c r="G1334" s="1295">
        <v>0</v>
      </c>
      <c r="H1334" s="935" t="s">
        <v>408</v>
      </c>
      <c r="I1334" s="935" t="s">
        <v>409</v>
      </c>
      <c r="J1334" s="935">
        <v>40.316984869999999</v>
      </c>
      <c r="K1334" s="935">
        <v>-122.1896581</v>
      </c>
      <c r="L1334" s="935">
        <v>40.263968490000003</v>
      </c>
      <c r="M1334" s="935">
        <v>-122.2235306</v>
      </c>
    </row>
    <row r="1335" spans="1:13" x14ac:dyDescent="0.35">
      <c r="A1335" s="1296">
        <v>32387</v>
      </c>
      <c r="B1335" s="1295" t="s">
        <v>194</v>
      </c>
      <c r="C1335" s="1295" t="s">
        <v>260</v>
      </c>
      <c r="D1335" s="1295">
        <v>9380</v>
      </c>
      <c r="E1335" s="1295" t="s">
        <v>248</v>
      </c>
      <c r="F1335" s="935" t="s">
        <v>216</v>
      </c>
      <c r="G1335" s="1295">
        <v>0</v>
      </c>
      <c r="H1335" s="935" t="s">
        <v>409</v>
      </c>
      <c r="I1335" s="935" t="s">
        <v>410</v>
      </c>
      <c r="J1335" s="935">
        <v>40.263968490000003</v>
      </c>
      <c r="K1335" s="935">
        <v>-122.2235306</v>
      </c>
      <c r="L1335" s="935">
        <v>40.153152210000002</v>
      </c>
      <c r="M1335" s="935">
        <v>-122.20237950000001</v>
      </c>
    </row>
    <row r="1336" spans="1:13" x14ac:dyDescent="0.35">
      <c r="A1336" s="1296">
        <v>32387</v>
      </c>
      <c r="B1336" s="1295" t="s">
        <v>194</v>
      </c>
      <c r="C1336" s="1295" t="s">
        <v>260</v>
      </c>
      <c r="D1336" s="1295">
        <v>9380</v>
      </c>
      <c r="E1336" s="1295" t="s">
        <v>248</v>
      </c>
      <c r="F1336" s="935" t="s">
        <v>217</v>
      </c>
      <c r="G1336" s="1295">
        <v>0</v>
      </c>
      <c r="H1336" s="935" t="s">
        <v>410</v>
      </c>
      <c r="I1336" s="935" t="s">
        <v>411</v>
      </c>
      <c r="J1336" s="935">
        <v>40.153152210000002</v>
      </c>
      <c r="K1336" s="935">
        <v>-122.20237950000001</v>
      </c>
      <c r="L1336" s="935">
        <v>40.027836569999998</v>
      </c>
      <c r="M1336" s="935">
        <v>-122.11920569999999</v>
      </c>
    </row>
    <row r="1337" spans="1:13" x14ac:dyDescent="0.35">
      <c r="A1337" s="1296">
        <v>32387</v>
      </c>
      <c r="B1337" s="1295" t="s">
        <v>194</v>
      </c>
      <c r="C1337" s="1295" t="s">
        <v>260</v>
      </c>
      <c r="D1337" s="1295">
        <v>9380</v>
      </c>
      <c r="E1337" s="1295" t="s">
        <v>248</v>
      </c>
      <c r="F1337" s="935" t="s">
        <v>219</v>
      </c>
      <c r="G1337" s="1295">
        <v>0</v>
      </c>
      <c r="H1337" s="935" t="s">
        <v>411</v>
      </c>
      <c r="I1337" s="935" t="s">
        <v>412</v>
      </c>
      <c r="J1337" s="935">
        <v>40.027836569999998</v>
      </c>
      <c r="K1337" s="935">
        <v>-122.11920569999999</v>
      </c>
      <c r="L1337" s="935">
        <v>39.909298579999998</v>
      </c>
      <c r="M1337" s="935">
        <v>-122.0918963</v>
      </c>
    </row>
    <row r="1338" spans="1:13" x14ac:dyDescent="0.35">
      <c r="A1338" s="1296">
        <v>32387</v>
      </c>
      <c r="B1338" s="1295" t="s">
        <v>194</v>
      </c>
      <c r="C1338" s="1295" t="s">
        <v>260</v>
      </c>
      <c r="D1338" s="1295">
        <v>9380</v>
      </c>
      <c r="E1338" s="1295" t="s">
        <v>248</v>
      </c>
      <c r="F1338" s="935" t="s">
        <v>220</v>
      </c>
      <c r="G1338" s="1295">
        <v>-99999</v>
      </c>
      <c r="H1338" s="935" t="s">
        <v>412</v>
      </c>
      <c r="I1338" s="935" t="s">
        <v>413</v>
      </c>
      <c r="J1338" s="935">
        <v>39.909298579999998</v>
      </c>
      <c r="K1338" s="935">
        <v>-122.0918963</v>
      </c>
      <c r="L1338" s="935">
        <v>39.751173979999997</v>
      </c>
      <c r="M1338" s="935">
        <v>-121.9963235</v>
      </c>
    </row>
    <row r="1339" spans="1:13" x14ac:dyDescent="0.35">
      <c r="A1339" s="1296">
        <v>32387</v>
      </c>
      <c r="B1339" s="1295" t="s">
        <v>194</v>
      </c>
      <c r="C1339" s="1295" t="s">
        <v>260</v>
      </c>
      <c r="D1339" s="1295">
        <v>9380</v>
      </c>
      <c r="E1339" s="1295" t="s">
        <v>248</v>
      </c>
      <c r="F1339" s="935" t="s">
        <v>221</v>
      </c>
      <c r="G1339" s="1295">
        <v>-99999</v>
      </c>
      <c r="H1339" s="935" t="s">
        <v>413</v>
      </c>
      <c r="I1339" s="935" t="s">
        <v>414</v>
      </c>
      <c r="J1339" s="935">
        <v>39.751173979999997</v>
      </c>
      <c r="K1339" s="935">
        <v>-121.9963235</v>
      </c>
      <c r="L1339" s="935">
        <v>39.629153240000001</v>
      </c>
      <c r="M1339" s="935">
        <v>-121.9925059</v>
      </c>
    </row>
    <row r="1340" spans="1:13" x14ac:dyDescent="0.35">
      <c r="A1340" s="1296">
        <v>32387</v>
      </c>
      <c r="B1340" s="1295" t="s">
        <v>194</v>
      </c>
      <c r="C1340" s="1295" t="s">
        <v>260</v>
      </c>
      <c r="D1340" s="1295">
        <v>9380</v>
      </c>
      <c r="E1340" s="1295" t="s">
        <v>248</v>
      </c>
      <c r="F1340" s="935" t="s">
        <v>222</v>
      </c>
      <c r="G1340" s="1295">
        <v>-99999</v>
      </c>
      <c r="H1340" s="935" t="s">
        <v>414</v>
      </c>
      <c r="I1340" s="935" t="s">
        <v>415</v>
      </c>
      <c r="J1340" s="935">
        <v>39.629153240000001</v>
      </c>
      <c r="K1340" s="935">
        <v>-121.9925059</v>
      </c>
      <c r="L1340" s="935">
        <v>39.40712284</v>
      </c>
      <c r="M1340" s="935">
        <v>-122.00758999999999</v>
      </c>
    </row>
    <row r="1341" spans="1:13" x14ac:dyDescent="0.35">
      <c r="A1341" s="1296">
        <v>32415</v>
      </c>
      <c r="B1341" s="1295" t="s">
        <v>194</v>
      </c>
      <c r="C1341" s="1295" t="s">
        <v>260</v>
      </c>
      <c r="D1341" s="1295">
        <v>8510</v>
      </c>
      <c r="E1341" s="1295" t="s">
        <v>248</v>
      </c>
      <c r="F1341" s="935" t="s">
        <v>208</v>
      </c>
      <c r="G1341" s="1295">
        <v>0</v>
      </c>
      <c r="H1341" s="935" t="s">
        <v>402</v>
      </c>
      <c r="I1341" s="935" t="s">
        <v>403</v>
      </c>
      <c r="J1341" s="935">
        <v>40.611883210000002</v>
      </c>
      <c r="K1341" s="935">
        <v>-122.446135</v>
      </c>
      <c r="L1341" s="935">
        <v>40.592799669999998</v>
      </c>
      <c r="M1341" s="935">
        <v>-122.3942059</v>
      </c>
    </row>
    <row r="1342" spans="1:13" x14ac:dyDescent="0.35">
      <c r="A1342" s="1296">
        <v>32415</v>
      </c>
      <c r="B1342" s="1295" t="s">
        <v>194</v>
      </c>
      <c r="C1342" s="1295" t="s">
        <v>260</v>
      </c>
      <c r="D1342" s="1295">
        <v>8510</v>
      </c>
      <c r="E1342" s="1295" t="s">
        <v>248</v>
      </c>
      <c r="F1342" s="935" t="s">
        <v>209</v>
      </c>
      <c r="G1342" s="1295">
        <v>37</v>
      </c>
      <c r="H1342" s="935" t="s">
        <v>403</v>
      </c>
      <c r="I1342" s="935" t="s">
        <v>404</v>
      </c>
      <c r="J1342" s="935">
        <v>40.592799669999998</v>
      </c>
      <c r="K1342" s="935">
        <v>-122.3942059</v>
      </c>
      <c r="L1342" s="935">
        <v>40.585947769999997</v>
      </c>
      <c r="M1342" s="935">
        <v>-122.3683525</v>
      </c>
    </row>
    <row r="1343" spans="1:13" x14ac:dyDescent="0.35">
      <c r="A1343" s="1296">
        <v>32415</v>
      </c>
      <c r="B1343" s="1295" t="s">
        <v>194</v>
      </c>
      <c r="C1343" s="1295" t="s">
        <v>260</v>
      </c>
      <c r="D1343" s="1295">
        <v>8510</v>
      </c>
      <c r="E1343" s="1295" t="s">
        <v>248</v>
      </c>
      <c r="F1343" s="935" t="s">
        <v>211</v>
      </c>
      <c r="G1343" s="1295">
        <v>89</v>
      </c>
      <c r="H1343" s="935" t="s">
        <v>404</v>
      </c>
      <c r="I1343" s="935" t="s">
        <v>405</v>
      </c>
      <c r="J1343" s="935">
        <v>40.585947769999997</v>
      </c>
      <c r="K1343" s="935">
        <v>-122.3683525</v>
      </c>
      <c r="L1343" s="935">
        <v>40.472049499999997</v>
      </c>
      <c r="M1343" s="935">
        <v>-122.29453460000001</v>
      </c>
    </row>
    <row r="1344" spans="1:13" x14ac:dyDescent="0.35">
      <c r="A1344" s="1296">
        <v>32415</v>
      </c>
      <c r="B1344" s="1295" t="s">
        <v>194</v>
      </c>
      <c r="C1344" s="1295" t="s">
        <v>260</v>
      </c>
      <c r="D1344" s="1295">
        <v>8510</v>
      </c>
      <c r="E1344" s="1295" t="s">
        <v>248</v>
      </c>
      <c r="F1344" s="935" t="s">
        <v>212</v>
      </c>
      <c r="G1344" s="1295">
        <v>12</v>
      </c>
      <c r="H1344" s="935" t="s">
        <v>405</v>
      </c>
      <c r="I1344" s="935" t="s">
        <v>406</v>
      </c>
      <c r="J1344" s="935">
        <v>40.472049499999997</v>
      </c>
      <c r="K1344" s="935">
        <v>-122.29453460000001</v>
      </c>
      <c r="L1344" s="935">
        <v>40.417416330000002</v>
      </c>
      <c r="M1344" s="935">
        <v>-122.19395729999999</v>
      </c>
    </row>
    <row r="1345" spans="1:13" x14ac:dyDescent="0.35">
      <c r="A1345" s="1296">
        <v>32415</v>
      </c>
      <c r="B1345" s="1295" t="s">
        <v>194</v>
      </c>
      <c r="C1345" s="1295" t="s">
        <v>260</v>
      </c>
      <c r="D1345" s="1295">
        <v>8510</v>
      </c>
      <c r="E1345" s="1295" t="s">
        <v>248</v>
      </c>
      <c r="F1345" s="935" t="s">
        <v>213</v>
      </c>
      <c r="G1345" s="1295">
        <v>0</v>
      </c>
      <c r="H1345" s="935" t="s">
        <v>406</v>
      </c>
      <c r="I1345" s="935" t="s">
        <v>407</v>
      </c>
      <c r="J1345" s="935">
        <v>40.417416330000002</v>
      </c>
      <c r="K1345" s="935">
        <v>-122.19395729999999</v>
      </c>
      <c r="L1345" s="935">
        <v>40.355137560000003</v>
      </c>
      <c r="M1345" s="935">
        <v>-122.17595660000001</v>
      </c>
    </row>
    <row r="1346" spans="1:13" x14ac:dyDescent="0.35">
      <c r="A1346" s="1296">
        <v>32415</v>
      </c>
      <c r="B1346" s="1295" t="s">
        <v>194</v>
      </c>
      <c r="C1346" s="1295" t="s">
        <v>260</v>
      </c>
      <c r="D1346" s="1295">
        <v>8510</v>
      </c>
      <c r="E1346" s="1295" t="s">
        <v>248</v>
      </c>
      <c r="F1346" s="935" t="s">
        <v>214</v>
      </c>
      <c r="G1346" s="1295">
        <v>5</v>
      </c>
      <c r="H1346" s="935" t="s">
        <v>407</v>
      </c>
      <c r="I1346" s="935" t="s">
        <v>408</v>
      </c>
      <c r="J1346" s="935">
        <v>40.355137560000003</v>
      </c>
      <c r="K1346" s="935">
        <v>-122.17595660000001</v>
      </c>
      <c r="L1346" s="935">
        <v>40.316984869999999</v>
      </c>
      <c r="M1346" s="935">
        <v>-122.1896581</v>
      </c>
    </row>
    <row r="1347" spans="1:13" x14ac:dyDescent="0.35">
      <c r="A1347" s="1296">
        <v>32415</v>
      </c>
      <c r="B1347" s="1295" t="s">
        <v>194</v>
      </c>
      <c r="C1347" s="1295" t="s">
        <v>260</v>
      </c>
      <c r="D1347" s="1295">
        <v>8510</v>
      </c>
      <c r="E1347" s="1295" t="s">
        <v>248</v>
      </c>
      <c r="F1347" s="935" t="s">
        <v>215</v>
      </c>
      <c r="G1347" s="1295">
        <v>4</v>
      </c>
      <c r="H1347" s="935" t="s">
        <v>408</v>
      </c>
      <c r="I1347" s="935" t="s">
        <v>409</v>
      </c>
      <c r="J1347" s="935">
        <v>40.316984869999999</v>
      </c>
      <c r="K1347" s="935">
        <v>-122.1896581</v>
      </c>
      <c r="L1347" s="935">
        <v>40.263968490000003</v>
      </c>
      <c r="M1347" s="935">
        <v>-122.2235306</v>
      </c>
    </row>
    <row r="1348" spans="1:13" x14ac:dyDescent="0.35">
      <c r="A1348" s="1296">
        <v>32415</v>
      </c>
      <c r="B1348" s="1295" t="s">
        <v>194</v>
      </c>
      <c r="C1348" s="1295" t="s">
        <v>260</v>
      </c>
      <c r="D1348" s="1295">
        <v>8510</v>
      </c>
      <c r="E1348" s="1295" t="s">
        <v>248</v>
      </c>
      <c r="F1348" s="935" t="s">
        <v>216</v>
      </c>
      <c r="G1348" s="1295">
        <v>0</v>
      </c>
      <c r="H1348" s="935" t="s">
        <v>409</v>
      </c>
      <c r="I1348" s="935" t="s">
        <v>410</v>
      </c>
      <c r="J1348" s="935">
        <v>40.263968490000003</v>
      </c>
      <c r="K1348" s="935">
        <v>-122.2235306</v>
      </c>
      <c r="L1348" s="935">
        <v>40.153152210000002</v>
      </c>
      <c r="M1348" s="935">
        <v>-122.20237950000001</v>
      </c>
    </row>
    <row r="1349" spans="1:13" x14ac:dyDescent="0.35">
      <c r="A1349" s="1296">
        <v>32415</v>
      </c>
      <c r="B1349" s="1295" t="s">
        <v>194</v>
      </c>
      <c r="C1349" s="1295" t="s">
        <v>260</v>
      </c>
      <c r="D1349" s="1295">
        <v>8510</v>
      </c>
      <c r="E1349" s="1295" t="s">
        <v>248</v>
      </c>
      <c r="F1349" s="935" t="s">
        <v>217</v>
      </c>
      <c r="G1349" s="1295">
        <v>3</v>
      </c>
      <c r="H1349" s="935" t="s">
        <v>410</v>
      </c>
      <c r="I1349" s="935" t="s">
        <v>411</v>
      </c>
      <c r="J1349" s="935">
        <v>40.153152210000002</v>
      </c>
      <c r="K1349" s="935">
        <v>-122.20237950000001</v>
      </c>
      <c r="L1349" s="935">
        <v>40.027836569999998</v>
      </c>
      <c r="M1349" s="935">
        <v>-122.11920569999999</v>
      </c>
    </row>
    <row r="1350" spans="1:13" x14ac:dyDescent="0.35">
      <c r="A1350" s="1296">
        <v>32415</v>
      </c>
      <c r="B1350" s="1295" t="s">
        <v>194</v>
      </c>
      <c r="C1350" s="1295" t="s">
        <v>260</v>
      </c>
      <c r="D1350" s="1295">
        <v>8510</v>
      </c>
      <c r="E1350" s="1295" t="s">
        <v>248</v>
      </c>
      <c r="F1350" s="935" t="s">
        <v>219</v>
      </c>
      <c r="G1350" s="1295">
        <v>1</v>
      </c>
      <c r="H1350" s="935" t="s">
        <v>411</v>
      </c>
      <c r="I1350" s="935" t="s">
        <v>412</v>
      </c>
      <c r="J1350" s="935">
        <v>40.027836569999998</v>
      </c>
      <c r="K1350" s="935">
        <v>-122.11920569999999</v>
      </c>
      <c r="L1350" s="935">
        <v>39.909298579999998</v>
      </c>
      <c r="M1350" s="935">
        <v>-122.0918963</v>
      </c>
    </row>
    <row r="1351" spans="1:13" x14ac:dyDescent="0.35">
      <c r="A1351" s="1296">
        <v>32415</v>
      </c>
      <c r="B1351" s="1295" t="s">
        <v>194</v>
      </c>
      <c r="C1351" s="1295" t="s">
        <v>260</v>
      </c>
      <c r="D1351" s="1295">
        <v>8510</v>
      </c>
      <c r="E1351" s="1295" t="s">
        <v>248</v>
      </c>
      <c r="F1351" s="935" t="s">
        <v>220</v>
      </c>
      <c r="G1351" s="1295">
        <v>-99999</v>
      </c>
      <c r="H1351" s="935" t="s">
        <v>412</v>
      </c>
      <c r="I1351" s="935" t="s">
        <v>413</v>
      </c>
      <c r="J1351" s="935">
        <v>39.909298579999998</v>
      </c>
      <c r="K1351" s="935">
        <v>-122.0918963</v>
      </c>
      <c r="L1351" s="935">
        <v>39.751173979999997</v>
      </c>
      <c r="M1351" s="935">
        <v>-121.9963235</v>
      </c>
    </row>
    <row r="1352" spans="1:13" x14ac:dyDescent="0.35">
      <c r="A1352" s="1296">
        <v>32415</v>
      </c>
      <c r="B1352" s="1295" t="s">
        <v>194</v>
      </c>
      <c r="C1352" s="1295" t="s">
        <v>260</v>
      </c>
      <c r="D1352" s="1295">
        <v>8510</v>
      </c>
      <c r="E1352" s="1295" t="s">
        <v>248</v>
      </c>
      <c r="F1352" s="935" t="s">
        <v>221</v>
      </c>
      <c r="G1352" s="1295">
        <v>-99999</v>
      </c>
      <c r="H1352" s="935" t="s">
        <v>413</v>
      </c>
      <c r="I1352" s="935" t="s">
        <v>414</v>
      </c>
      <c r="J1352" s="935">
        <v>39.751173979999997</v>
      </c>
      <c r="K1352" s="935">
        <v>-121.9963235</v>
      </c>
      <c r="L1352" s="935">
        <v>39.629153240000001</v>
      </c>
      <c r="M1352" s="935">
        <v>-121.9925059</v>
      </c>
    </row>
    <row r="1353" spans="1:13" x14ac:dyDescent="0.35">
      <c r="A1353" s="1296">
        <v>32415</v>
      </c>
      <c r="B1353" s="1295" t="s">
        <v>194</v>
      </c>
      <c r="C1353" s="1295" t="s">
        <v>260</v>
      </c>
      <c r="D1353" s="1295">
        <v>8510</v>
      </c>
      <c r="E1353" s="1295" t="s">
        <v>248</v>
      </c>
      <c r="F1353" s="935" t="s">
        <v>222</v>
      </c>
      <c r="G1353" s="1295">
        <v>-99999</v>
      </c>
      <c r="H1353" s="935" t="s">
        <v>414</v>
      </c>
      <c r="I1353" s="935" t="s">
        <v>415</v>
      </c>
      <c r="J1353" s="935">
        <v>39.629153240000001</v>
      </c>
      <c r="K1353" s="935">
        <v>-121.9925059</v>
      </c>
      <c r="L1353" s="935">
        <v>39.40712284</v>
      </c>
      <c r="M1353" s="935">
        <v>-122.00758999999999</v>
      </c>
    </row>
    <row r="1354" spans="1:13" x14ac:dyDescent="0.35">
      <c r="A1354" s="1296">
        <v>32421</v>
      </c>
      <c r="B1354" s="1295" t="s">
        <v>194</v>
      </c>
      <c r="C1354" s="1295" t="s">
        <v>260</v>
      </c>
      <c r="D1354" s="1295">
        <v>8520</v>
      </c>
      <c r="E1354" s="1295" t="s">
        <v>206</v>
      </c>
      <c r="F1354" s="935" t="s">
        <v>208</v>
      </c>
      <c r="G1354" s="1295">
        <v>0</v>
      </c>
      <c r="H1354" s="935" t="s">
        <v>402</v>
      </c>
      <c r="I1354" s="935" t="s">
        <v>403</v>
      </c>
      <c r="J1354" s="935">
        <v>40.611883210000002</v>
      </c>
      <c r="K1354" s="935">
        <v>-122.446135</v>
      </c>
      <c r="L1354" s="935">
        <v>40.592799669999998</v>
      </c>
      <c r="M1354" s="935">
        <v>-122.3942059</v>
      </c>
    </row>
    <row r="1355" spans="1:13" x14ac:dyDescent="0.35">
      <c r="A1355" s="1296">
        <v>32421</v>
      </c>
      <c r="B1355" s="1295" t="s">
        <v>194</v>
      </c>
      <c r="C1355" s="1295" t="s">
        <v>260</v>
      </c>
      <c r="D1355" s="1295">
        <v>8520</v>
      </c>
      <c r="E1355" s="1295" t="s">
        <v>206</v>
      </c>
      <c r="F1355" s="935" t="s">
        <v>209</v>
      </c>
      <c r="G1355" s="1295">
        <v>130</v>
      </c>
      <c r="H1355" s="935" t="s">
        <v>403</v>
      </c>
      <c r="I1355" s="935" t="s">
        <v>404</v>
      </c>
      <c r="J1355" s="935">
        <v>40.592799669999998</v>
      </c>
      <c r="K1355" s="935">
        <v>-122.3942059</v>
      </c>
      <c r="L1355" s="935">
        <v>40.585947769999997</v>
      </c>
      <c r="M1355" s="935">
        <v>-122.3683525</v>
      </c>
    </row>
    <row r="1356" spans="1:13" x14ac:dyDescent="0.35">
      <c r="A1356" s="1296">
        <v>32421</v>
      </c>
      <c r="B1356" s="1295" t="s">
        <v>194</v>
      </c>
      <c r="C1356" s="1295" t="s">
        <v>260</v>
      </c>
      <c r="D1356" s="1295">
        <v>8520</v>
      </c>
      <c r="E1356" s="1295" t="s">
        <v>206</v>
      </c>
      <c r="F1356" s="935" t="s">
        <v>211</v>
      </c>
      <c r="G1356" s="1295">
        <v>275</v>
      </c>
      <c r="H1356" s="935" t="s">
        <v>404</v>
      </c>
      <c r="I1356" s="935" t="s">
        <v>405</v>
      </c>
      <c r="J1356" s="935">
        <v>40.585947769999997</v>
      </c>
      <c r="K1356" s="935">
        <v>-122.3683525</v>
      </c>
      <c r="L1356" s="935">
        <v>40.472049499999997</v>
      </c>
      <c r="M1356" s="935">
        <v>-122.29453460000001</v>
      </c>
    </row>
    <row r="1357" spans="1:13" x14ac:dyDescent="0.35">
      <c r="A1357" s="1296">
        <v>32421</v>
      </c>
      <c r="B1357" s="1295" t="s">
        <v>194</v>
      </c>
      <c r="C1357" s="1295" t="s">
        <v>260</v>
      </c>
      <c r="D1357" s="1295">
        <v>8520</v>
      </c>
      <c r="E1357" s="1295" t="s">
        <v>206</v>
      </c>
      <c r="F1357" s="935" t="s">
        <v>212</v>
      </c>
      <c r="G1357" s="1295">
        <v>51</v>
      </c>
      <c r="H1357" s="935" t="s">
        <v>405</v>
      </c>
      <c r="I1357" s="935" t="s">
        <v>406</v>
      </c>
      <c r="J1357" s="935">
        <v>40.472049499999997</v>
      </c>
      <c r="K1357" s="935">
        <v>-122.29453460000001</v>
      </c>
      <c r="L1357" s="935">
        <v>40.417416330000002</v>
      </c>
      <c r="M1357" s="935">
        <v>-122.19395729999999</v>
      </c>
    </row>
    <row r="1358" spans="1:13" x14ac:dyDescent="0.35">
      <c r="A1358" s="1296">
        <v>32421</v>
      </c>
      <c r="B1358" s="1295" t="s">
        <v>194</v>
      </c>
      <c r="C1358" s="1295" t="s">
        <v>260</v>
      </c>
      <c r="D1358" s="1295">
        <v>8520</v>
      </c>
      <c r="E1358" s="1295" t="s">
        <v>206</v>
      </c>
      <c r="F1358" s="935" t="s">
        <v>213</v>
      </c>
      <c r="G1358" s="1295">
        <v>6</v>
      </c>
      <c r="H1358" s="935" t="s">
        <v>406</v>
      </c>
      <c r="I1358" s="935" t="s">
        <v>407</v>
      </c>
      <c r="J1358" s="935">
        <v>40.417416330000002</v>
      </c>
      <c r="K1358" s="935">
        <v>-122.19395729999999</v>
      </c>
      <c r="L1358" s="935">
        <v>40.355137560000003</v>
      </c>
      <c r="M1358" s="935">
        <v>-122.17595660000001</v>
      </c>
    </row>
    <row r="1359" spans="1:13" x14ac:dyDescent="0.35">
      <c r="A1359" s="1296">
        <v>32421</v>
      </c>
      <c r="B1359" s="1295" t="s">
        <v>194</v>
      </c>
      <c r="C1359" s="1295" t="s">
        <v>260</v>
      </c>
      <c r="D1359" s="1295">
        <v>8520</v>
      </c>
      <c r="E1359" s="1295" t="s">
        <v>206</v>
      </c>
      <c r="F1359" s="935" t="s">
        <v>214</v>
      </c>
      <c r="G1359" s="1295">
        <v>18</v>
      </c>
      <c r="H1359" s="935" t="s">
        <v>407</v>
      </c>
      <c r="I1359" s="935" t="s">
        <v>408</v>
      </c>
      <c r="J1359" s="935">
        <v>40.355137560000003</v>
      </c>
      <c r="K1359" s="935">
        <v>-122.17595660000001</v>
      </c>
      <c r="L1359" s="935">
        <v>40.316984869999999</v>
      </c>
      <c r="M1359" s="935">
        <v>-122.1896581</v>
      </c>
    </row>
    <row r="1360" spans="1:13" x14ac:dyDescent="0.35">
      <c r="A1360" s="1296">
        <v>32421</v>
      </c>
      <c r="B1360" s="1295" t="s">
        <v>194</v>
      </c>
      <c r="C1360" s="1295" t="s">
        <v>260</v>
      </c>
      <c r="D1360" s="1295">
        <v>8520</v>
      </c>
      <c r="E1360" s="1295" t="s">
        <v>206</v>
      </c>
      <c r="F1360" s="935" t="s">
        <v>215</v>
      </c>
      <c r="G1360" s="1295">
        <v>16</v>
      </c>
      <c r="H1360" s="935" t="s">
        <v>408</v>
      </c>
      <c r="I1360" s="935" t="s">
        <v>409</v>
      </c>
      <c r="J1360" s="935">
        <v>40.316984869999999</v>
      </c>
      <c r="K1360" s="935">
        <v>-122.1896581</v>
      </c>
      <c r="L1360" s="935">
        <v>40.263968490000003</v>
      </c>
      <c r="M1360" s="935">
        <v>-122.2235306</v>
      </c>
    </row>
    <row r="1361" spans="1:13" x14ac:dyDescent="0.35">
      <c r="A1361" s="1296">
        <v>32421</v>
      </c>
      <c r="B1361" s="1295" t="s">
        <v>194</v>
      </c>
      <c r="C1361" s="1295" t="s">
        <v>260</v>
      </c>
      <c r="D1361" s="1295">
        <v>8520</v>
      </c>
      <c r="E1361" s="1295" t="s">
        <v>206</v>
      </c>
      <c r="F1361" s="935" t="s">
        <v>216</v>
      </c>
      <c r="G1361" s="1295">
        <v>0</v>
      </c>
      <c r="H1361" s="935" t="s">
        <v>409</v>
      </c>
      <c r="I1361" s="935" t="s">
        <v>410</v>
      </c>
      <c r="J1361" s="935">
        <v>40.263968490000003</v>
      </c>
      <c r="K1361" s="935">
        <v>-122.2235306</v>
      </c>
      <c r="L1361" s="935">
        <v>40.153152210000002</v>
      </c>
      <c r="M1361" s="935">
        <v>-122.20237950000001</v>
      </c>
    </row>
    <row r="1362" spans="1:13" x14ac:dyDescent="0.35">
      <c r="A1362" s="1296">
        <v>32421</v>
      </c>
      <c r="B1362" s="1295" t="s">
        <v>194</v>
      </c>
      <c r="C1362" s="1295" t="s">
        <v>260</v>
      </c>
      <c r="D1362" s="1295">
        <v>8520</v>
      </c>
      <c r="E1362" s="1295" t="s">
        <v>206</v>
      </c>
      <c r="F1362" s="935" t="s">
        <v>217</v>
      </c>
      <c r="G1362" s="1295">
        <v>49</v>
      </c>
      <c r="H1362" s="935" t="s">
        <v>410</v>
      </c>
      <c r="I1362" s="935" t="s">
        <v>411</v>
      </c>
      <c r="J1362" s="935">
        <v>40.153152210000002</v>
      </c>
      <c r="K1362" s="935">
        <v>-122.20237950000001</v>
      </c>
      <c r="L1362" s="935">
        <v>40.027836569999998</v>
      </c>
      <c r="M1362" s="935">
        <v>-122.11920569999999</v>
      </c>
    </row>
    <row r="1363" spans="1:13" x14ac:dyDescent="0.35">
      <c r="A1363" s="1296">
        <v>32421</v>
      </c>
      <c r="B1363" s="1295" t="s">
        <v>194</v>
      </c>
      <c r="C1363" s="1295" t="s">
        <v>260</v>
      </c>
      <c r="D1363" s="1295">
        <v>8520</v>
      </c>
      <c r="E1363" s="1295" t="s">
        <v>206</v>
      </c>
      <c r="F1363" s="935" t="s">
        <v>219</v>
      </c>
      <c r="G1363" s="1295">
        <v>5</v>
      </c>
      <c r="H1363" s="935" t="s">
        <v>411</v>
      </c>
      <c r="I1363" s="935" t="s">
        <v>412</v>
      </c>
      <c r="J1363" s="935">
        <v>40.027836569999998</v>
      </c>
      <c r="K1363" s="935">
        <v>-122.11920569999999</v>
      </c>
      <c r="L1363" s="935">
        <v>39.909298579999998</v>
      </c>
      <c r="M1363" s="935">
        <v>-122.0918963</v>
      </c>
    </row>
    <row r="1364" spans="1:13" x14ac:dyDescent="0.35">
      <c r="A1364" s="1296">
        <v>32421</v>
      </c>
      <c r="B1364" s="1295" t="s">
        <v>194</v>
      </c>
      <c r="C1364" s="1295" t="s">
        <v>260</v>
      </c>
      <c r="D1364" s="1295">
        <v>8520</v>
      </c>
      <c r="E1364" s="1295" t="s">
        <v>206</v>
      </c>
      <c r="F1364" s="935" t="s">
        <v>220</v>
      </c>
      <c r="G1364" s="1295">
        <v>-99999</v>
      </c>
      <c r="H1364" s="935" t="s">
        <v>412</v>
      </c>
      <c r="I1364" s="935" t="s">
        <v>413</v>
      </c>
      <c r="J1364" s="935">
        <v>39.909298579999998</v>
      </c>
      <c r="K1364" s="935">
        <v>-122.0918963</v>
      </c>
      <c r="L1364" s="935">
        <v>39.751173979999997</v>
      </c>
      <c r="M1364" s="935">
        <v>-121.9963235</v>
      </c>
    </row>
    <row r="1365" spans="1:13" x14ac:dyDescent="0.35">
      <c r="A1365" s="1296">
        <v>32421</v>
      </c>
      <c r="B1365" s="1295" t="s">
        <v>194</v>
      </c>
      <c r="C1365" s="1295" t="s">
        <v>260</v>
      </c>
      <c r="D1365" s="1295">
        <v>8520</v>
      </c>
      <c r="E1365" s="1295" t="s">
        <v>206</v>
      </c>
      <c r="F1365" s="935" t="s">
        <v>221</v>
      </c>
      <c r="G1365" s="1295">
        <v>-99999</v>
      </c>
      <c r="H1365" s="935" t="s">
        <v>413</v>
      </c>
      <c r="I1365" s="935" t="s">
        <v>414</v>
      </c>
      <c r="J1365" s="935">
        <v>39.751173979999997</v>
      </c>
      <c r="K1365" s="935">
        <v>-121.9963235</v>
      </c>
      <c r="L1365" s="935">
        <v>39.629153240000001</v>
      </c>
      <c r="M1365" s="935">
        <v>-121.9925059</v>
      </c>
    </row>
    <row r="1366" spans="1:13" x14ac:dyDescent="0.35">
      <c r="A1366" s="1296">
        <v>32421</v>
      </c>
      <c r="B1366" s="1295" t="s">
        <v>194</v>
      </c>
      <c r="C1366" s="1295" t="s">
        <v>260</v>
      </c>
      <c r="D1366" s="1295">
        <v>8520</v>
      </c>
      <c r="E1366" s="1295" t="s">
        <v>206</v>
      </c>
      <c r="F1366" s="935" t="s">
        <v>222</v>
      </c>
      <c r="G1366" s="1295">
        <v>-99999</v>
      </c>
      <c r="H1366" s="935" t="s">
        <v>414</v>
      </c>
      <c r="I1366" s="935" t="s">
        <v>415</v>
      </c>
      <c r="J1366" s="935">
        <v>39.629153240000001</v>
      </c>
      <c r="K1366" s="935">
        <v>-121.9925059</v>
      </c>
      <c r="L1366" s="935">
        <v>39.40712284</v>
      </c>
      <c r="M1366" s="935">
        <v>-122.00758999999999</v>
      </c>
    </row>
    <row r="1367" spans="1:13" x14ac:dyDescent="0.35">
      <c r="A1367" s="1296">
        <v>32428</v>
      </c>
      <c r="B1367" s="1295" t="s">
        <v>194</v>
      </c>
      <c r="C1367" s="1295" t="s">
        <v>283</v>
      </c>
      <c r="D1367" s="1295">
        <v>6750</v>
      </c>
      <c r="E1367" s="1295" t="s">
        <v>206</v>
      </c>
      <c r="F1367" s="935" t="s">
        <v>208</v>
      </c>
      <c r="G1367" s="1295">
        <v>0</v>
      </c>
      <c r="H1367" s="935" t="s">
        <v>402</v>
      </c>
      <c r="I1367" s="935" t="s">
        <v>403</v>
      </c>
      <c r="J1367" s="935">
        <v>40.611883210000002</v>
      </c>
      <c r="K1367" s="935">
        <v>-122.446135</v>
      </c>
      <c r="L1367" s="935">
        <v>40.592799669999998</v>
      </c>
      <c r="M1367" s="935">
        <v>-122.3942059</v>
      </c>
    </row>
    <row r="1368" spans="1:13" x14ac:dyDescent="0.35">
      <c r="A1368" s="1296">
        <v>32428</v>
      </c>
      <c r="B1368" s="1295" t="s">
        <v>194</v>
      </c>
      <c r="C1368" s="1295" t="s">
        <v>283</v>
      </c>
      <c r="D1368" s="1295">
        <v>6750</v>
      </c>
      <c r="E1368" s="1295" t="s">
        <v>206</v>
      </c>
      <c r="F1368" s="935" t="s">
        <v>209</v>
      </c>
      <c r="G1368" s="1295">
        <v>218</v>
      </c>
      <c r="H1368" s="935" t="s">
        <v>403</v>
      </c>
      <c r="I1368" s="935" t="s">
        <v>404</v>
      </c>
      <c r="J1368" s="935">
        <v>40.592799669999998</v>
      </c>
      <c r="K1368" s="935">
        <v>-122.3942059</v>
      </c>
      <c r="L1368" s="935">
        <v>40.585947769999997</v>
      </c>
      <c r="M1368" s="935">
        <v>-122.3683525</v>
      </c>
    </row>
    <row r="1369" spans="1:13" x14ac:dyDescent="0.35">
      <c r="A1369" s="1296">
        <v>32428</v>
      </c>
      <c r="B1369" s="1295" t="s">
        <v>194</v>
      </c>
      <c r="C1369" s="1295" t="s">
        <v>283</v>
      </c>
      <c r="D1369" s="1295">
        <v>6750</v>
      </c>
      <c r="E1369" s="1295" t="s">
        <v>206</v>
      </c>
      <c r="F1369" s="935" t="s">
        <v>211</v>
      </c>
      <c r="G1369" s="1295">
        <v>529</v>
      </c>
      <c r="H1369" s="935" t="s">
        <v>404</v>
      </c>
      <c r="I1369" s="935" t="s">
        <v>405</v>
      </c>
      <c r="J1369" s="935">
        <v>40.585947769999997</v>
      </c>
      <c r="K1369" s="935">
        <v>-122.3683525</v>
      </c>
      <c r="L1369" s="935">
        <v>40.472049499999997</v>
      </c>
      <c r="M1369" s="935">
        <v>-122.29453460000001</v>
      </c>
    </row>
    <row r="1370" spans="1:13" x14ac:dyDescent="0.35">
      <c r="A1370" s="1296">
        <v>32428</v>
      </c>
      <c r="B1370" s="1295" t="s">
        <v>194</v>
      </c>
      <c r="C1370" s="1295" t="s">
        <v>283</v>
      </c>
      <c r="D1370" s="1295">
        <v>6750</v>
      </c>
      <c r="E1370" s="1295" t="s">
        <v>206</v>
      </c>
      <c r="F1370" s="935" t="s">
        <v>212</v>
      </c>
      <c r="G1370" s="1295">
        <v>173</v>
      </c>
      <c r="H1370" s="935" t="s">
        <v>405</v>
      </c>
      <c r="I1370" s="935" t="s">
        <v>406</v>
      </c>
      <c r="J1370" s="935">
        <v>40.472049499999997</v>
      </c>
      <c r="K1370" s="935">
        <v>-122.29453460000001</v>
      </c>
      <c r="L1370" s="935">
        <v>40.417416330000002</v>
      </c>
      <c r="M1370" s="935">
        <v>-122.19395729999999</v>
      </c>
    </row>
    <row r="1371" spans="1:13" x14ac:dyDescent="0.35">
      <c r="A1371" s="1296">
        <v>32428</v>
      </c>
      <c r="B1371" s="1295" t="s">
        <v>194</v>
      </c>
      <c r="C1371" s="1295" t="s">
        <v>283</v>
      </c>
      <c r="D1371" s="1295">
        <v>6750</v>
      </c>
      <c r="E1371" s="1295" t="s">
        <v>206</v>
      </c>
      <c r="F1371" s="935" t="s">
        <v>213</v>
      </c>
      <c r="G1371" s="1295">
        <v>57</v>
      </c>
      <c r="H1371" s="935" t="s">
        <v>406</v>
      </c>
      <c r="I1371" s="935" t="s">
        <v>407</v>
      </c>
      <c r="J1371" s="935">
        <v>40.417416330000002</v>
      </c>
      <c r="K1371" s="935">
        <v>-122.19395729999999</v>
      </c>
      <c r="L1371" s="935">
        <v>40.355137560000003</v>
      </c>
      <c r="M1371" s="935">
        <v>-122.17595660000001</v>
      </c>
    </row>
    <row r="1372" spans="1:13" x14ac:dyDescent="0.35">
      <c r="A1372" s="1296">
        <v>32428</v>
      </c>
      <c r="B1372" s="1295" t="s">
        <v>194</v>
      </c>
      <c r="C1372" s="1295" t="s">
        <v>283</v>
      </c>
      <c r="D1372" s="1295">
        <v>6750</v>
      </c>
      <c r="E1372" s="1295" t="s">
        <v>206</v>
      </c>
      <c r="F1372" s="935" t="s">
        <v>214</v>
      </c>
      <c r="G1372" s="1295">
        <v>80</v>
      </c>
      <c r="H1372" s="935" t="s">
        <v>407</v>
      </c>
      <c r="I1372" s="935" t="s">
        <v>408</v>
      </c>
      <c r="J1372" s="935">
        <v>40.355137560000003</v>
      </c>
      <c r="K1372" s="935">
        <v>-122.17595660000001</v>
      </c>
      <c r="L1372" s="935">
        <v>40.316984869999999</v>
      </c>
      <c r="M1372" s="935">
        <v>-122.1896581</v>
      </c>
    </row>
    <row r="1373" spans="1:13" x14ac:dyDescent="0.35">
      <c r="A1373" s="1296">
        <v>32428</v>
      </c>
      <c r="B1373" s="1295" t="s">
        <v>194</v>
      </c>
      <c r="C1373" s="1295" t="s">
        <v>283</v>
      </c>
      <c r="D1373" s="1295">
        <v>6750</v>
      </c>
      <c r="E1373" s="1295" t="s">
        <v>206</v>
      </c>
      <c r="F1373" s="935" t="s">
        <v>215</v>
      </c>
      <c r="G1373" s="1295">
        <v>91</v>
      </c>
      <c r="H1373" s="935" t="s">
        <v>408</v>
      </c>
      <c r="I1373" s="935" t="s">
        <v>409</v>
      </c>
      <c r="J1373" s="935">
        <v>40.316984869999999</v>
      </c>
      <c r="K1373" s="935">
        <v>-122.1896581</v>
      </c>
      <c r="L1373" s="935">
        <v>40.263968490000003</v>
      </c>
      <c r="M1373" s="935">
        <v>-122.2235306</v>
      </c>
    </row>
    <row r="1374" spans="1:13" x14ac:dyDescent="0.35">
      <c r="A1374" s="1296">
        <v>32428</v>
      </c>
      <c r="B1374" s="1295" t="s">
        <v>194</v>
      </c>
      <c r="C1374" s="1295" t="s">
        <v>283</v>
      </c>
      <c r="D1374" s="1295">
        <v>6750</v>
      </c>
      <c r="E1374" s="1295" t="s">
        <v>206</v>
      </c>
      <c r="F1374" s="935" t="s">
        <v>216</v>
      </c>
      <c r="G1374" s="1295">
        <v>7</v>
      </c>
      <c r="H1374" s="935" t="s">
        <v>409</v>
      </c>
      <c r="I1374" s="935" t="s">
        <v>410</v>
      </c>
      <c r="J1374" s="935">
        <v>40.263968490000003</v>
      </c>
      <c r="K1374" s="935">
        <v>-122.2235306</v>
      </c>
      <c r="L1374" s="935">
        <v>40.153152210000002</v>
      </c>
      <c r="M1374" s="935">
        <v>-122.20237950000001</v>
      </c>
    </row>
    <row r="1375" spans="1:13" x14ac:dyDescent="0.35">
      <c r="A1375" s="1296">
        <v>32428</v>
      </c>
      <c r="B1375" s="1295" t="s">
        <v>194</v>
      </c>
      <c r="C1375" s="1295" t="s">
        <v>283</v>
      </c>
      <c r="D1375" s="1295">
        <v>6750</v>
      </c>
      <c r="E1375" s="1295" t="s">
        <v>206</v>
      </c>
      <c r="F1375" s="935" t="s">
        <v>217</v>
      </c>
      <c r="G1375" s="1295">
        <v>160</v>
      </c>
      <c r="H1375" s="935" t="s">
        <v>410</v>
      </c>
      <c r="I1375" s="935" t="s">
        <v>411</v>
      </c>
      <c r="J1375" s="935">
        <v>40.153152210000002</v>
      </c>
      <c r="K1375" s="935">
        <v>-122.20237950000001</v>
      </c>
      <c r="L1375" s="935">
        <v>40.027836569999998</v>
      </c>
      <c r="M1375" s="935">
        <v>-122.11920569999999</v>
      </c>
    </row>
    <row r="1376" spans="1:13" x14ac:dyDescent="0.35">
      <c r="A1376" s="1296">
        <v>32428</v>
      </c>
      <c r="B1376" s="1295" t="s">
        <v>194</v>
      </c>
      <c r="C1376" s="1295" t="s">
        <v>283</v>
      </c>
      <c r="D1376" s="1295">
        <v>6750</v>
      </c>
      <c r="E1376" s="1295" t="s">
        <v>206</v>
      </c>
      <c r="F1376" s="935" t="s">
        <v>219</v>
      </c>
      <c r="G1376" s="1295">
        <v>26</v>
      </c>
      <c r="H1376" s="935" t="s">
        <v>411</v>
      </c>
      <c r="I1376" s="935" t="s">
        <v>412</v>
      </c>
      <c r="J1376" s="935">
        <v>40.027836569999998</v>
      </c>
      <c r="K1376" s="935">
        <v>-122.11920569999999</v>
      </c>
      <c r="L1376" s="935">
        <v>39.909298579999998</v>
      </c>
      <c r="M1376" s="935">
        <v>-122.0918963</v>
      </c>
    </row>
    <row r="1377" spans="1:13" x14ac:dyDescent="0.35">
      <c r="A1377" s="1296">
        <v>32428</v>
      </c>
      <c r="B1377" s="1295" t="s">
        <v>194</v>
      </c>
      <c r="C1377" s="1295" t="s">
        <v>283</v>
      </c>
      <c r="D1377" s="1295">
        <v>6750</v>
      </c>
      <c r="E1377" s="1295" t="s">
        <v>206</v>
      </c>
      <c r="F1377" s="935" t="s">
        <v>220</v>
      </c>
      <c r="G1377" s="1295">
        <v>-99999</v>
      </c>
      <c r="H1377" s="935" t="s">
        <v>412</v>
      </c>
      <c r="I1377" s="935" t="s">
        <v>413</v>
      </c>
      <c r="J1377" s="935">
        <v>39.909298579999998</v>
      </c>
      <c r="K1377" s="935">
        <v>-122.0918963</v>
      </c>
      <c r="L1377" s="935">
        <v>39.751173979999997</v>
      </c>
      <c r="M1377" s="935">
        <v>-121.9963235</v>
      </c>
    </row>
    <row r="1378" spans="1:13" x14ac:dyDescent="0.35">
      <c r="A1378" s="1296">
        <v>32428</v>
      </c>
      <c r="B1378" s="1295" t="s">
        <v>194</v>
      </c>
      <c r="C1378" s="1295" t="s">
        <v>283</v>
      </c>
      <c r="D1378" s="1295">
        <v>6750</v>
      </c>
      <c r="E1378" s="1295" t="s">
        <v>206</v>
      </c>
      <c r="F1378" s="935" t="s">
        <v>221</v>
      </c>
      <c r="G1378" s="1295">
        <v>-99999</v>
      </c>
      <c r="H1378" s="935" t="s">
        <v>413</v>
      </c>
      <c r="I1378" s="935" t="s">
        <v>414</v>
      </c>
      <c r="J1378" s="935">
        <v>39.751173979999997</v>
      </c>
      <c r="K1378" s="935">
        <v>-121.9963235</v>
      </c>
      <c r="L1378" s="935">
        <v>39.629153240000001</v>
      </c>
      <c r="M1378" s="935">
        <v>-121.9925059</v>
      </c>
    </row>
    <row r="1379" spans="1:13" x14ac:dyDescent="0.35">
      <c r="A1379" s="1296">
        <v>32428</v>
      </c>
      <c r="B1379" s="1295" t="s">
        <v>194</v>
      </c>
      <c r="C1379" s="1295" t="s">
        <v>283</v>
      </c>
      <c r="D1379" s="1295">
        <v>6750</v>
      </c>
      <c r="E1379" s="1295" t="s">
        <v>206</v>
      </c>
      <c r="F1379" s="935" t="s">
        <v>222</v>
      </c>
      <c r="G1379" s="1295">
        <v>-99999</v>
      </c>
      <c r="H1379" s="935" t="s">
        <v>414</v>
      </c>
      <c r="I1379" s="935" t="s">
        <v>415</v>
      </c>
      <c r="J1379" s="935">
        <v>39.629153240000001</v>
      </c>
      <c r="K1379" s="935">
        <v>-121.9925059</v>
      </c>
      <c r="L1379" s="935">
        <v>39.40712284</v>
      </c>
      <c r="M1379" s="935">
        <v>-122.00758999999999</v>
      </c>
    </row>
    <row r="1380" spans="1:13" x14ac:dyDescent="0.35">
      <c r="A1380" s="1296">
        <v>32435</v>
      </c>
      <c r="B1380" s="1295" t="s">
        <v>242</v>
      </c>
      <c r="C1380" s="1295" t="s">
        <v>283</v>
      </c>
      <c r="D1380" s="1295">
        <v>4940</v>
      </c>
      <c r="E1380" s="1295" t="s">
        <v>206</v>
      </c>
      <c r="F1380" s="935" t="s">
        <v>208</v>
      </c>
      <c r="G1380" s="1295">
        <v>0</v>
      </c>
      <c r="H1380" s="935" t="s">
        <v>402</v>
      </c>
      <c r="I1380" s="935" t="s">
        <v>403</v>
      </c>
      <c r="J1380" s="935">
        <v>40.611883210000002</v>
      </c>
      <c r="K1380" s="935">
        <v>-122.446135</v>
      </c>
      <c r="L1380" s="935">
        <v>40.592799669999998</v>
      </c>
      <c r="M1380" s="935">
        <v>-122.3942059</v>
      </c>
    </row>
    <row r="1381" spans="1:13" x14ac:dyDescent="0.35">
      <c r="A1381" s="1296">
        <v>32435</v>
      </c>
      <c r="B1381" s="1295" t="s">
        <v>242</v>
      </c>
      <c r="C1381" s="1295" t="s">
        <v>283</v>
      </c>
      <c r="D1381" s="1295">
        <v>4940</v>
      </c>
      <c r="E1381" s="1295" t="s">
        <v>206</v>
      </c>
      <c r="F1381" s="935" t="s">
        <v>209</v>
      </c>
      <c r="G1381" s="1295">
        <v>280</v>
      </c>
      <c r="H1381" s="935" t="s">
        <v>403</v>
      </c>
      <c r="I1381" s="935" t="s">
        <v>404</v>
      </c>
      <c r="J1381" s="935">
        <v>40.592799669999998</v>
      </c>
      <c r="K1381" s="935">
        <v>-122.3942059</v>
      </c>
      <c r="L1381" s="935">
        <v>40.585947769999997</v>
      </c>
      <c r="M1381" s="935">
        <v>-122.3683525</v>
      </c>
    </row>
    <row r="1382" spans="1:13" x14ac:dyDescent="0.35">
      <c r="A1382" s="1296">
        <v>32435</v>
      </c>
      <c r="B1382" s="1295" t="s">
        <v>242</v>
      </c>
      <c r="C1382" s="1295" t="s">
        <v>283</v>
      </c>
      <c r="D1382" s="1295">
        <v>4940</v>
      </c>
      <c r="E1382" s="1295" t="s">
        <v>206</v>
      </c>
      <c r="F1382" s="935" t="s">
        <v>211</v>
      </c>
      <c r="G1382" s="1295">
        <v>565</v>
      </c>
      <c r="H1382" s="935" t="s">
        <v>404</v>
      </c>
      <c r="I1382" s="935" t="s">
        <v>405</v>
      </c>
      <c r="J1382" s="935">
        <v>40.585947769999997</v>
      </c>
      <c r="K1382" s="935">
        <v>-122.3683525</v>
      </c>
      <c r="L1382" s="935">
        <v>40.472049499999997</v>
      </c>
      <c r="M1382" s="935">
        <v>-122.29453460000001</v>
      </c>
    </row>
    <row r="1383" spans="1:13" x14ac:dyDescent="0.35">
      <c r="A1383" s="1296">
        <v>32435</v>
      </c>
      <c r="B1383" s="1295" t="s">
        <v>242</v>
      </c>
      <c r="C1383" s="1295" t="s">
        <v>283</v>
      </c>
      <c r="D1383" s="1295">
        <v>4940</v>
      </c>
      <c r="E1383" s="1295" t="s">
        <v>206</v>
      </c>
      <c r="F1383" s="935" t="s">
        <v>212</v>
      </c>
      <c r="G1383" s="1295">
        <v>325</v>
      </c>
      <c r="H1383" s="935" t="s">
        <v>405</v>
      </c>
      <c r="I1383" s="935" t="s">
        <v>406</v>
      </c>
      <c r="J1383" s="935">
        <v>40.472049499999997</v>
      </c>
      <c r="K1383" s="935">
        <v>-122.29453460000001</v>
      </c>
      <c r="L1383" s="935">
        <v>40.417416330000002</v>
      </c>
      <c r="M1383" s="935">
        <v>-122.19395729999999</v>
      </c>
    </row>
    <row r="1384" spans="1:13" x14ac:dyDescent="0.35">
      <c r="A1384" s="1296">
        <v>32435</v>
      </c>
      <c r="B1384" s="1295" t="s">
        <v>242</v>
      </c>
      <c r="C1384" s="1295" t="s">
        <v>283</v>
      </c>
      <c r="D1384" s="1295">
        <v>4940</v>
      </c>
      <c r="E1384" s="1295" t="s">
        <v>206</v>
      </c>
      <c r="F1384" s="935" t="s">
        <v>213</v>
      </c>
      <c r="G1384" s="1295">
        <v>158</v>
      </c>
      <c r="H1384" s="935" t="s">
        <v>406</v>
      </c>
      <c r="I1384" s="935" t="s">
        <v>407</v>
      </c>
      <c r="J1384" s="935">
        <v>40.417416330000002</v>
      </c>
      <c r="K1384" s="935">
        <v>-122.19395729999999</v>
      </c>
      <c r="L1384" s="935">
        <v>40.355137560000003</v>
      </c>
      <c r="M1384" s="935">
        <v>-122.17595660000001</v>
      </c>
    </row>
    <row r="1385" spans="1:13" x14ac:dyDescent="0.35">
      <c r="A1385" s="1296">
        <v>32435</v>
      </c>
      <c r="B1385" s="1295" t="s">
        <v>242</v>
      </c>
      <c r="C1385" s="1295" t="s">
        <v>283</v>
      </c>
      <c r="D1385" s="1295">
        <v>4940</v>
      </c>
      <c r="E1385" s="1295" t="s">
        <v>206</v>
      </c>
      <c r="F1385" s="935" t="s">
        <v>214</v>
      </c>
      <c r="G1385" s="1295">
        <v>145</v>
      </c>
      <c r="H1385" s="935" t="s">
        <v>407</v>
      </c>
      <c r="I1385" s="935" t="s">
        <v>408</v>
      </c>
      <c r="J1385" s="935">
        <v>40.355137560000003</v>
      </c>
      <c r="K1385" s="935">
        <v>-122.17595660000001</v>
      </c>
      <c r="L1385" s="935">
        <v>40.316984869999999</v>
      </c>
      <c r="M1385" s="935">
        <v>-122.1896581</v>
      </c>
    </row>
    <row r="1386" spans="1:13" x14ac:dyDescent="0.35">
      <c r="A1386" s="1296">
        <v>32435</v>
      </c>
      <c r="B1386" s="1295" t="s">
        <v>242</v>
      </c>
      <c r="C1386" s="1295" t="s">
        <v>283</v>
      </c>
      <c r="D1386" s="1295">
        <v>4940</v>
      </c>
      <c r="E1386" s="1295" t="s">
        <v>206</v>
      </c>
      <c r="F1386" s="935" t="s">
        <v>215</v>
      </c>
      <c r="G1386" s="1295">
        <v>171</v>
      </c>
      <c r="H1386" s="935" t="s">
        <v>408</v>
      </c>
      <c r="I1386" s="935" t="s">
        <v>409</v>
      </c>
      <c r="J1386" s="935">
        <v>40.316984869999999</v>
      </c>
      <c r="K1386" s="935">
        <v>-122.1896581</v>
      </c>
      <c r="L1386" s="935">
        <v>40.263968490000003</v>
      </c>
      <c r="M1386" s="935">
        <v>-122.2235306</v>
      </c>
    </row>
    <row r="1387" spans="1:13" x14ac:dyDescent="0.35">
      <c r="A1387" s="1296">
        <v>32435</v>
      </c>
      <c r="B1387" s="1295" t="s">
        <v>242</v>
      </c>
      <c r="C1387" s="1295" t="s">
        <v>283</v>
      </c>
      <c r="D1387" s="1295">
        <v>4940</v>
      </c>
      <c r="E1387" s="1295" t="s">
        <v>206</v>
      </c>
      <c r="F1387" s="935" t="s">
        <v>216</v>
      </c>
      <c r="G1387" s="1295">
        <v>19</v>
      </c>
      <c r="H1387" s="935" t="s">
        <v>409</v>
      </c>
      <c r="I1387" s="935" t="s">
        <v>410</v>
      </c>
      <c r="J1387" s="935">
        <v>40.263968490000003</v>
      </c>
      <c r="K1387" s="935">
        <v>-122.2235306</v>
      </c>
      <c r="L1387" s="935">
        <v>40.153152210000002</v>
      </c>
      <c r="M1387" s="935">
        <v>-122.20237950000001</v>
      </c>
    </row>
    <row r="1388" spans="1:13" x14ac:dyDescent="0.35">
      <c r="A1388" s="1296">
        <v>32435</v>
      </c>
      <c r="B1388" s="1295" t="s">
        <v>242</v>
      </c>
      <c r="C1388" s="1295" t="s">
        <v>283</v>
      </c>
      <c r="D1388" s="1295">
        <v>4940</v>
      </c>
      <c r="E1388" s="1295" t="s">
        <v>206</v>
      </c>
      <c r="F1388" s="935" t="s">
        <v>217</v>
      </c>
      <c r="G1388" s="1295">
        <v>343</v>
      </c>
      <c r="H1388" s="935" t="s">
        <v>410</v>
      </c>
      <c r="I1388" s="935" t="s">
        <v>411</v>
      </c>
      <c r="J1388" s="935">
        <v>40.153152210000002</v>
      </c>
      <c r="K1388" s="935">
        <v>-122.20237950000001</v>
      </c>
      <c r="L1388" s="935">
        <v>40.027836569999998</v>
      </c>
      <c r="M1388" s="935">
        <v>-122.11920569999999</v>
      </c>
    </row>
    <row r="1389" spans="1:13" x14ac:dyDescent="0.35">
      <c r="A1389" s="1296">
        <v>32435</v>
      </c>
      <c r="B1389" s="1295" t="s">
        <v>242</v>
      </c>
      <c r="C1389" s="1295" t="s">
        <v>283</v>
      </c>
      <c r="D1389" s="1295">
        <v>4940</v>
      </c>
      <c r="E1389" s="1295" t="s">
        <v>206</v>
      </c>
      <c r="F1389" s="935" t="s">
        <v>219</v>
      </c>
      <c r="G1389" s="1295">
        <v>101</v>
      </c>
      <c r="H1389" s="935" t="s">
        <v>411</v>
      </c>
      <c r="I1389" s="935" t="s">
        <v>412</v>
      </c>
      <c r="J1389" s="935">
        <v>40.027836569999998</v>
      </c>
      <c r="K1389" s="935">
        <v>-122.11920569999999</v>
      </c>
      <c r="L1389" s="935">
        <v>39.909298579999998</v>
      </c>
      <c r="M1389" s="935">
        <v>-122.0918963</v>
      </c>
    </row>
    <row r="1390" spans="1:13" x14ac:dyDescent="0.35">
      <c r="A1390" s="1296">
        <v>32435</v>
      </c>
      <c r="B1390" s="1295" t="s">
        <v>242</v>
      </c>
      <c r="C1390" s="1295" t="s">
        <v>283</v>
      </c>
      <c r="D1390" s="1295">
        <v>4940</v>
      </c>
      <c r="E1390" s="1295" t="s">
        <v>206</v>
      </c>
      <c r="F1390" s="935" t="s">
        <v>220</v>
      </c>
      <c r="G1390" s="1295">
        <v>21</v>
      </c>
      <c r="H1390" s="935" t="s">
        <v>412</v>
      </c>
      <c r="I1390" s="935" t="s">
        <v>413</v>
      </c>
      <c r="J1390" s="935">
        <v>39.909298579999998</v>
      </c>
      <c r="K1390" s="935">
        <v>-122.0918963</v>
      </c>
      <c r="L1390" s="935">
        <v>39.751173979999997</v>
      </c>
      <c r="M1390" s="935">
        <v>-121.9963235</v>
      </c>
    </row>
    <row r="1391" spans="1:13" x14ac:dyDescent="0.35">
      <c r="A1391" s="1296">
        <v>32435</v>
      </c>
      <c r="B1391" s="1295" t="s">
        <v>242</v>
      </c>
      <c r="C1391" s="1295" t="s">
        <v>283</v>
      </c>
      <c r="D1391" s="1295">
        <v>4940</v>
      </c>
      <c r="E1391" s="1295" t="s">
        <v>206</v>
      </c>
      <c r="F1391" s="935" t="s">
        <v>221</v>
      </c>
      <c r="G1391" s="1295">
        <v>9</v>
      </c>
      <c r="H1391" s="935" t="s">
        <v>413</v>
      </c>
      <c r="I1391" s="935" t="s">
        <v>414</v>
      </c>
      <c r="J1391" s="935">
        <v>39.751173979999997</v>
      </c>
      <c r="K1391" s="935">
        <v>-121.9963235</v>
      </c>
      <c r="L1391" s="935">
        <v>39.629153240000001</v>
      </c>
      <c r="M1391" s="935">
        <v>-121.9925059</v>
      </c>
    </row>
    <row r="1392" spans="1:13" x14ac:dyDescent="0.35">
      <c r="A1392" s="1296">
        <v>32435</v>
      </c>
      <c r="B1392" s="1295" t="s">
        <v>242</v>
      </c>
      <c r="C1392" s="1295" t="s">
        <v>283</v>
      </c>
      <c r="D1392" s="1295">
        <v>4940</v>
      </c>
      <c r="E1392" s="1295" t="s">
        <v>206</v>
      </c>
      <c r="F1392" s="935" t="s">
        <v>222</v>
      </c>
      <c r="G1392" s="1295">
        <v>4</v>
      </c>
      <c r="H1392" s="935" t="s">
        <v>414</v>
      </c>
      <c r="I1392" s="935" t="s">
        <v>415</v>
      </c>
      <c r="J1392" s="935">
        <v>39.629153240000001</v>
      </c>
      <c r="K1392" s="935">
        <v>-121.9925059</v>
      </c>
      <c r="L1392" s="935">
        <v>39.40712284</v>
      </c>
      <c r="M1392" s="935">
        <v>-122.00758999999999</v>
      </c>
    </row>
    <row r="1393" spans="1:13" x14ac:dyDescent="0.35">
      <c r="A1393" s="1296">
        <v>32436</v>
      </c>
      <c r="B1393" s="1295" t="s">
        <v>194</v>
      </c>
      <c r="C1393" s="1295" t="s">
        <v>283</v>
      </c>
      <c r="D1393" s="1295">
        <v>4940</v>
      </c>
      <c r="E1393" s="1295" t="s">
        <v>206</v>
      </c>
      <c r="F1393" s="935" t="s">
        <v>208</v>
      </c>
      <c r="G1393" s="1295">
        <v>0</v>
      </c>
      <c r="H1393" s="935" t="s">
        <v>402</v>
      </c>
      <c r="I1393" s="935" t="s">
        <v>403</v>
      </c>
      <c r="J1393" s="935">
        <v>40.611883210000002</v>
      </c>
      <c r="K1393" s="935">
        <v>-122.446135</v>
      </c>
      <c r="L1393" s="935">
        <v>40.592799669999998</v>
      </c>
      <c r="M1393" s="935">
        <v>-122.3942059</v>
      </c>
    </row>
    <row r="1394" spans="1:13" x14ac:dyDescent="0.35">
      <c r="A1394" s="1296">
        <v>32436</v>
      </c>
      <c r="B1394" s="1295" t="s">
        <v>194</v>
      </c>
      <c r="C1394" s="1295" t="s">
        <v>283</v>
      </c>
      <c r="D1394" s="1295">
        <v>4940</v>
      </c>
      <c r="E1394" s="1295" t="s">
        <v>206</v>
      </c>
      <c r="F1394" s="935" t="s">
        <v>209</v>
      </c>
      <c r="G1394" s="1295">
        <v>351</v>
      </c>
      <c r="H1394" s="935" t="s">
        <v>403</v>
      </c>
      <c r="I1394" s="935" t="s">
        <v>404</v>
      </c>
      <c r="J1394" s="935">
        <v>40.592799669999998</v>
      </c>
      <c r="K1394" s="935">
        <v>-122.3942059</v>
      </c>
      <c r="L1394" s="935">
        <v>40.585947769999997</v>
      </c>
      <c r="M1394" s="935">
        <v>-122.3683525</v>
      </c>
    </row>
    <row r="1395" spans="1:13" x14ac:dyDescent="0.35">
      <c r="A1395" s="1296">
        <v>32436</v>
      </c>
      <c r="B1395" s="1295" t="s">
        <v>194</v>
      </c>
      <c r="C1395" s="1295" t="s">
        <v>283</v>
      </c>
      <c r="D1395" s="1295">
        <v>4940</v>
      </c>
      <c r="E1395" s="1295" t="s">
        <v>206</v>
      </c>
      <c r="F1395" s="935" t="s">
        <v>211</v>
      </c>
      <c r="G1395" s="1295">
        <v>805</v>
      </c>
      <c r="H1395" s="935" t="s">
        <v>404</v>
      </c>
      <c r="I1395" s="935" t="s">
        <v>405</v>
      </c>
      <c r="J1395" s="935">
        <v>40.585947769999997</v>
      </c>
      <c r="K1395" s="935">
        <v>-122.3683525</v>
      </c>
      <c r="L1395" s="935">
        <v>40.472049499999997</v>
      </c>
      <c r="M1395" s="935">
        <v>-122.29453460000001</v>
      </c>
    </row>
    <row r="1396" spans="1:13" x14ac:dyDescent="0.35">
      <c r="A1396" s="1296">
        <v>32436</v>
      </c>
      <c r="B1396" s="1295" t="s">
        <v>194</v>
      </c>
      <c r="C1396" s="1295" t="s">
        <v>283</v>
      </c>
      <c r="D1396" s="1295">
        <v>4940</v>
      </c>
      <c r="E1396" s="1295" t="s">
        <v>206</v>
      </c>
      <c r="F1396" s="935" t="s">
        <v>212</v>
      </c>
      <c r="G1396" s="1295">
        <v>352</v>
      </c>
      <c r="H1396" s="935" t="s">
        <v>405</v>
      </c>
      <c r="I1396" s="935" t="s">
        <v>406</v>
      </c>
      <c r="J1396" s="935">
        <v>40.472049499999997</v>
      </c>
      <c r="K1396" s="935">
        <v>-122.29453460000001</v>
      </c>
      <c r="L1396" s="935">
        <v>40.417416330000002</v>
      </c>
      <c r="M1396" s="935">
        <v>-122.19395729999999</v>
      </c>
    </row>
    <row r="1397" spans="1:13" x14ac:dyDescent="0.35">
      <c r="A1397" s="1296">
        <v>32436</v>
      </c>
      <c r="B1397" s="1295" t="s">
        <v>194</v>
      </c>
      <c r="C1397" s="1295" t="s">
        <v>283</v>
      </c>
      <c r="D1397" s="1295">
        <v>4940</v>
      </c>
      <c r="E1397" s="1295" t="s">
        <v>206</v>
      </c>
      <c r="F1397" s="935" t="s">
        <v>213</v>
      </c>
      <c r="G1397" s="1295">
        <v>209</v>
      </c>
      <c r="H1397" s="935" t="s">
        <v>406</v>
      </c>
      <c r="I1397" s="935" t="s">
        <v>407</v>
      </c>
      <c r="J1397" s="935">
        <v>40.417416330000002</v>
      </c>
      <c r="K1397" s="935">
        <v>-122.19395729999999</v>
      </c>
      <c r="L1397" s="935">
        <v>40.355137560000003</v>
      </c>
      <c r="M1397" s="935">
        <v>-122.17595660000001</v>
      </c>
    </row>
    <row r="1398" spans="1:13" x14ac:dyDescent="0.35">
      <c r="A1398" s="1296">
        <v>32436</v>
      </c>
      <c r="B1398" s="1295" t="s">
        <v>194</v>
      </c>
      <c r="C1398" s="1295" t="s">
        <v>283</v>
      </c>
      <c r="D1398" s="1295">
        <v>4940</v>
      </c>
      <c r="E1398" s="1295" t="s">
        <v>206</v>
      </c>
      <c r="F1398" s="935" t="s">
        <v>214</v>
      </c>
      <c r="G1398" s="1295">
        <v>178</v>
      </c>
      <c r="H1398" s="935" t="s">
        <v>407</v>
      </c>
      <c r="I1398" s="935" t="s">
        <v>408</v>
      </c>
      <c r="J1398" s="935">
        <v>40.355137560000003</v>
      </c>
      <c r="K1398" s="935">
        <v>-122.17595660000001</v>
      </c>
      <c r="L1398" s="935">
        <v>40.316984869999999</v>
      </c>
      <c r="M1398" s="935">
        <v>-122.1896581</v>
      </c>
    </row>
    <row r="1399" spans="1:13" x14ac:dyDescent="0.35">
      <c r="A1399" s="1296">
        <v>32436</v>
      </c>
      <c r="B1399" s="1295" t="s">
        <v>194</v>
      </c>
      <c r="C1399" s="1295" t="s">
        <v>283</v>
      </c>
      <c r="D1399" s="1295">
        <v>4940</v>
      </c>
      <c r="E1399" s="1295" t="s">
        <v>206</v>
      </c>
      <c r="F1399" s="935" t="s">
        <v>215</v>
      </c>
      <c r="G1399" s="1295">
        <v>210</v>
      </c>
      <c r="H1399" s="935" t="s">
        <v>408</v>
      </c>
      <c r="I1399" s="935" t="s">
        <v>409</v>
      </c>
      <c r="J1399" s="935">
        <v>40.316984869999999</v>
      </c>
      <c r="K1399" s="935">
        <v>-122.1896581</v>
      </c>
      <c r="L1399" s="935">
        <v>40.263968490000003</v>
      </c>
      <c r="M1399" s="935">
        <v>-122.2235306</v>
      </c>
    </row>
    <row r="1400" spans="1:13" x14ac:dyDescent="0.35">
      <c r="A1400" s="1296">
        <v>32436</v>
      </c>
      <c r="B1400" s="1295" t="s">
        <v>194</v>
      </c>
      <c r="C1400" s="1295" t="s">
        <v>283</v>
      </c>
      <c r="D1400" s="1295">
        <v>4940</v>
      </c>
      <c r="E1400" s="1295" t="s">
        <v>206</v>
      </c>
      <c r="F1400" s="935" t="s">
        <v>216</v>
      </c>
      <c r="G1400" s="1295">
        <v>45</v>
      </c>
      <c r="H1400" s="935" t="s">
        <v>409</v>
      </c>
      <c r="I1400" s="935" t="s">
        <v>410</v>
      </c>
      <c r="J1400" s="935">
        <v>40.263968490000003</v>
      </c>
      <c r="K1400" s="935">
        <v>-122.2235306</v>
      </c>
      <c r="L1400" s="935">
        <v>40.153152210000002</v>
      </c>
      <c r="M1400" s="935">
        <v>-122.20237950000001</v>
      </c>
    </row>
    <row r="1401" spans="1:13" x14ac:dyDescent="0.35">
      <c r="A1401" s="1296">
        <v>32436</v>
      </c>
      <c r="B1401" s="1295" t="s">
        <v>194</v>
      </c>
      <c r="C1401" s="1295" t="s">
        <v>283</v>
      </c>
      <c r="D1401" s="1295">
        <v>4940</v>
      </c>
      <c r="E1401" s="1295" t="s">
        <v>206</v>
      </c>
      <c r="F1401" s="935" t="s">
        <v>217</v>
      </c>
      <c r="G1401" s="1295">
        <v>373</v>
      </c>
      <c r="H1401" s="935" t="s">
        <v>410</v>
      </c>
      <c r="I1401" s="935" t="s">
        <v>411</v>
      </c>
      <c r="J1401" s="935">
        <v>40.153152210000002</v>
      </c>
      <c r="K1401" s="935">
        <v>-122.20237950000001</v>
      </c>
      <c r="L1401" s="935">
        <v>40.027836569999998</v>
      </c>
      <c r="M1401" s="935">
        <v>-122.11920569999999</v>
      </c>
    </row>
    <row r="1402" spans="1:13" x14ac:dyDescent="0.35">
      <c r="A1402" s="1296">
        <v>32436</v>
      </c>
      <c r="B1402" s="1295" t="s">
        <v>194</v>
      </c>
      <c r="C1402" s="1295" t="s">
        <v>283</v>
      </c>
      <c r="D1402" s="1295">
        <v>4940</v>
      </c>
      <c r="E1402" s="1295" t="s">
        <v>206</v>
      </c>
      <c r="F1402" s="935" t="s">
        <v>219</v>
      </c>
      <c r="G1402" s="1295">
        <v>162</v>
      </c>
      <c r="H1402" s="935" t="s">
        <v>411</v>
      </c>
      <c r="I1402" s="935" t="s">
        <v>412</v>
      </c>
      <c r="J1402" s="935">
        <v>40.027836569999998</v>
      </c>
      <c r="K1402" s="935">
        <v>-122.11920569999999</v>
      </c>
      <c r="L1402" s="935">
        <v>39.909298579999998</v>
      </c>
      <c r="M1402" s="935">
        <v>-122.0918963</v>
      </c>
    </row>
    <row r="1403" spans="1:13" x14ac:dyDescent="0.35">
      <c r="A1403" s="1296">
        <v>32436</v>
      </c>
      <c r="B1403" s="1295" t="s">
        <v>194</v>
      </c>
      <c r="C1403" s="1295" t="s">
        <v>283</v>
      </c>
      <c r="D1403" s="1295">
        <v>4940</v>
      </c>
      <c r="E1403" s="1295" t="s">
        <v>206</v>
      </c>
      <c r="F1403" s="935" t="s">
        <v>220</v>
      </c>
      <c r="G1403" s="1295">
        <v>-99999</v>
      </c>
      <c r="H1403" s="935" t="s">
        <v>412</v>
      </c>
      <c r="I1403" s="935" t="s">
        <v>413</v>
      </c>
      <c r="J1403" s="935">
        <v>39.909298579999998</v>
      </c>
      <c r="K1403" s="935">
        <v>-122.0918963</v>
      </c>
      <c r="L1403" s="935">
        <v>39.751173979999997</v>
      </c>
      <c r="M1403" s="935">
        <v>-121.9963235</v>
      </c>
    </row>
    <row r="1404" spans="1:13" x14ac:dyDescent="0.35">
      <c r="A1404" s="1296">
        <v>32436</v>
      </c>
      <c r="B1404" s="1295" t="s">
        <v>194</v>
      </c>
      <c r="C1404" s="1295" t="s">
        <v>283</v>
      </c>
      <c r="D1404" s="1295">
        <v>4940</v>
      </c>
      <c r="E1404" s="1295" t="s">
        <v>206</v>
      </c>
      <c r="F1404" s="935" t="s">
        <v>221</v>
      </c>
      <c r="G1404" s="1295">
        <v>-99999</v>
      </c>
      <c r="H1404" s="935" t="s">
        <v>413</v>
      </c>
      <c r="I1404" s="935" t="s">
        <v>414</v>
      </c>
      <c r="J1404" s="935">
        <v>39.751173979999997</v>
      </c>
      <c r="K1404" s="935">
        <v>-121.9963235</v>
      </c>
      <c r="L1404" s="935">
        <v>39.629153240000001</v>
      </c>
      <c r="M1404" s="935">
        <v>-121.9925059</v>
      </c>
    </row>
    <row r="1405" spans="1:13" x14ac:dyDescent="0.35">
      <c r="A1405" s="1296">
        <v>32436</v>
      </c>
      <c r="B1405" s="1295" t="s">
        <v>194</v>
      </c>
      <c r="C1405" s="1295" t="s">
        <v>283</v>
      </c>
      <c r="D1405" s="1295">
        <v>4940</v>
      </c>
      <c r="E1405" s="1295" t="s">
        <v>206</v>
      </c>
      <c r="F1405" s="935" t="s">
        <v>222</v>
      </c>
      <c r="G1405" s="1295">
        <v>-99999</v>
      </c>
      <c r="H1405" s="935" t="s">
        <v>414</v>
      </c>
      <c r="I1405" s="935" t="s">
        <v>415</v>
      </c>
      <c r="J1405" s="935">
        <v>39.629153240000001</v>
      </c>
      <c r="K1405" s="935">
        <v>-121.9925059</v>
      </c>
      <c r="L1405" s="935">
        <v>39.40712284</v>
      </c>
      <c r="M1405" s="935">
        <v>-122.00758999999999</v>
      </c>
    </row>
    <row r="1406" spans="1:13" x14ac:dyDescent="0.35">
      <c r="A1406" s="1296">
        <v>32442</v>
      </c>
      <c r="B1406" s="1295" t="s">
        <v>242</v>
      </c>
      <c r="C1406" s="1295" t="s">
        <v>283</v>
      </c>
      <c r="D1406" s="1295">
        <v>4920</v>
      </c>
      <c r="E1406" s="1295" t="s">
        <v>206</v>
      </c>
      <c r="F1406" s="935" t="s">
        <v>208</v>
      </c>
      <c r="G1406" s="1295">
        <v>0</v>
      </c>
      <c r="H1406" s="935" t="s">
        <v>402</v>
      </c>
      <c r="I1406" s="935" t="s">
        <v>403</v>
      </c>
      <c r="J1406" s="935">
        <v>40.611883210000002</v>
      </c>
      <c r="K1406" s="935">
        <v>-122.446135</v>
      </c>
      <c r="L1406" s="935">
        <v>40.592799669999998</v>
      </c>
      <c r="M1406" s="935">
        <v>-122.3942059</v>
      </c>
    </row>
    <row r="1407" spans="1:13" x14ac:dyDescent="0.35">
      <c r="A1407" s="1296">
        <v>32442</v>
      </c>
      <c r="B1407" s="1295" t="s">
        <v>242</v>
      </c>
      <c r="C1407" s="1295" t="s">
        <v>283</v>
      </c>
      <c r="D1407" s="1295">
        <v>4920</v>
      </c>
      <c r="E1407" s="1295" t="s">
        <v>206</v>
      </c>
      <c r="F1407" s="935" t="s">
        <v>209</v>
      </c>
      <c r="G1407" s="1295">
        <v>708</v>
      </c>
      <c r="H1407" s="935" t="s">
        <v>403</v>
      </c>
      <c r="I1407" s="935" t="s">
        <v>404</v>
      </c>
      <c r="J1407" s="935">
        <v>40.592799669999998</v>
      </c>
      <c r="K1407" s="935">
        <v>-122.3942059</v>
      </c>
      <c r="L1407" s="935">
        <v>40.585947769999997</v>
      </c>
      <c r="M1407" s="935">
        <v>-122.3683525</v>
      </c>
    </row>
    <row r="1408" spans="1:13" x14ac:dyDescent="0.35">
      <c r="A1408" s="1296">
        <v>32442</v>
      </c>
      <c r="B1408" s="1295" t="s">
        <v>242</v>
      </c>
      <c r="C1408" s="1295" t="s">
        <v>283</v>
      </c>
      <c r="D1408" s="1295">
        <v>4920</v>
      </c>
      <c r="E1408" s="1295" t="s">
        <v>206</v>
      </c>
      <c r="F1408" s="935" t="s">
        <v>211</v>
      </c>
      <c r="G1408" s="1295">
        <v>1329</v>
      </c>
      <c r="H1408" s="935" t="s">
        <v>404</v>
      </c>
      <c r="I1408" s="935" t="s">
        <v>405</v>
      </c>
      <c r="J1408" s="935">
        <v>40.585947769999997</v>
      </c>
      <c r="K1408" s="935">
        <v>-122.3683525</v>
      </c>
      <c r="L1408" s="935">
        <v>40.472049499999997</v>
      </c>
      <c r="M1408" s="935">
        <v>-122.29453460000001</v>
      </c>
    </row>
    <row r="1409" spans="1:13" x14ac:dyDescent="0.35">
      <c r="A1409" s="1296">
        <v>32442</v>
      </c>
      <c r="B1409" s="1295" t="s">
        <v>242</v>
      </c>
      <c r="C1409" s="1295" t="s">
        <v>283</v>
      </c>
      <c r="D1409" s="1295">
        <v>4920</v>
      </c>
      <c r="E1409" s="1295" t="s">
        <v>206</v>
      </c>
      <c r="F1409" s="935" t="s">
        <v>212</v>
      </c>
      <c r="G1409" s="1295">
        <v>620</v>
      </c>
      <c r="H1409" s="935" t="s">
        <v>405</v>
      </c>
      <c r="I1409" s="935" t="s">
        <v>406</v>
      </c>
      <c r="J1409" s="935">
        <v>40.472049499999997</v>
      </c>
      <c r="K1409" s="935">
        <v>-122.29453460000001</v>
      </c>
      <c r="L1409" s="935">
        <v>40.417416330000002</v>
      </c>
      <c r="M1409" s="935">
        <v>-122.19395729999999</v>
      </c>
    </row>
    <row r="1410" spans="1:13" x14ac:dyDescent="0.35">
      <c r="A1410" s="1296">
        <v>32442</v>
      </c>
      <c r="B1410" s="1295" t="s">
        <v>242</v>
      </c>
      <c r="C1410" s="1295" t="s">
        <v>283</v>
      </c>
      <c r="D1410" s="1295">
        <v>4920</v>
      </c>
      <c r="E1410" s="1295" t="s">
        <v>206</v>
      </c>
      <c r="F1410" s="935" t="s">
        <v>213</v>
      </c>
      <c r="G1410" s="1295">
        <v>392</v>
      </c>
      <c r="H1410" s="935" t="s">
        <v>406</v>
      </c>
      <c r="I1410" s="935" t="s">
        <v>407</v>
      </c>
      <c r="J1410" s="935">
        <v>40.417416330000002</v>
      </c>
      <c r="K1410" s="935">
        <v>-122.19395729999999</v>
      </c>
      <c r="L1410" s="935">
        <v>40.355137560000003</v>
      </c>
      <c r="M1410" s="935">
        <v>-122.17595660000001</v>
      </c>
    </row>
    <row r="1411" spans="1:13" x14ac:dyDescent="0.35">
      <c r="A1411" s="1296">
        <v>32442</v>
      </c>
      <c r="B1411" s="1295" t="s">
        <v>242</v>
      </c>
      <c r="C1411" s="1295" t="s">
        <v>283</v>
      </c>
      <c r="D1411" s="1295">
        <v>4920</v>
      </c>
      <c r="E1411" s="1295" t="s">
        <v>206</v>
      </c>
      <c r="F1411" s="935" t="s">
        <v>214</v>
      </c>
      <c r="G1411" s="1295">
        <v>365</v>
      </c>
      <c r="H1411" s="935" t="s">
        <v>407</v>
      </c>
      <c r="I1411" s="935" t="s">
        <v>408</v>
      </c>
      <c r="J1411" s="935">
        <v>40.355137560000003</v>
      </c>
      <c r="K1411" s="935">
        <v>-122.17595660000001</v>
      </c>
      <c r="L1411" s="935">
        <v>40.316984869999999</v>
      </c>
      <c r="M1411" s="935">
        <v>-122.1896581</v>
      </c>
    </row>
    <row r="1412" spans="1:13" x14ac:dyDescent="0.35">
      <c r="A1412" s="1296">
        <v>32442</v>
      </c>
      <c r="B1412" s="1295" t="s">
        <v>242</v>
      </c>
      <c r="C1412" s="1295" t="s">
        <v>283</v>
      </c>
      <c r="D1412" s="1295">
        <v>4920</v>
      </c>
      <c r="E1412" s="1295" t="s">
        <v>206</v>
      </c>
      <c r="F1412" s="935" t="s">
        <v>215</v>
      </c>
      <c r="G1412" s="1295">
        <v>333</v>
      </c>
      <c r="H1412" s="935" t="s">
        <v>408</v>
      </c>
      <c r="I1412" s="935" t="s">
        <v>409</v>
      </c>
      <c r="J1412" s="935">
        <v>40.316984869999999</v>
      </c>
      <c r="K1412" s="935">
        <v>-122.1896581</v>
      </c>
      <c r="L1412" s="935">
        <v>40.263968490000003</v>
      </c>
      <c r="M1412" s="935">
        <v>-122.2235306</v>
      </c>
    </row>
    <row r="1413" spans="1:13" x14ac:dyDescent="0.35">
      <c r="A1413" s="1296">
        <v>32442</v>
      </c>
      <c r="B1413" s="1295" t="s">
        <v>242</v>
      </c>
      <c r="C1413" s="1295" t="s">
        <v>283</v>
      </c>
      <c r="D1413" s="1295">
        <v>4920</v>
      </c>
      <c r="E1413" s="1295" t="s">
        <v>206</v>
      </c>
      <c r="F1413" s="935" t="s">
        <v>216</v>
      </c>
      <c r="G1413" s="1295">
        <v>69</v>
      </c>
      <c r="H1413" s="935" t="s">
        <v>409</v>
      </c>
      <c r="I1413" s="935" t="s">
        <v>410</v>
      </c>
      <c r="J1413" s="935">
        <v>40.263968490000003</v>
      </c>
      <c r="K1413" s="935">
        <v>-122.2235306</v>
      </c>
      <c r="L1413" s="935">
        <v>40.153152210000002</v>
      </c>
      <c r="M1413" s="935">
        <v>-122.20237950000001</v>
      </c>
    </row>
    <row r="1414" spans="1:13" x14ac:dyDescent="0.35">
      <c r="A1414" s="1296">
        <v>32442</v>
      </c>
      <c r="B1414" s="1295" t="s">
        <v>242</v>
      </c>
      <c r="C1414" s="1295" t="s">
        <v>283</v>
      </c>
      <c r="D1414" s="1295">
        <v>4920</v>
      </c>
      <c r="E1414" s="1295" t="s">
        <v>206</v>
      </c>
      <c r="F1414" s="935" t="s">
        <v>217</v>
      </c>
      <c r="G1414" s="1295">
        <v>669</v>
      </c>
      <c r="H1414" s="935" t="s">
        <v>410</v>
      </c>
      <c r="I1414" s="935" t="s">
        <v>411</v>
      </c>
      <c r="J1414" s="935">
        <v>40.153152210000002</v>
      </c>
      <c r="K1414" s="935">
        <v>-122.20237950000001</v>
      </c>
      <c r="L1414" s="935">
        <v>40.027836569999998</v>
      </c>
      <c r="M1414" s="935">
        <v>-122.11920569999999</v>
      </c>
    </row>
    <row r="1415" spans="1:13" x14ac:dyDescent="0.35">
      <c r="A1415" s="1296">
        <v>32442</v>
      </c>
      <c r="B1415" s="1295" t="s">
        <v>242</v>
      </c>
      <c r="C1415" s="1295" t="s">
        <v>283</v>
      </c>
      <c r="D1415" s="1295">
        <v>4920</v>
      </c>
      <c r="E1415" s="1295" t="s">
        <v>206</v>
      </c>
      <c r="F1415" s="935" t="s">
        <v>219</v>
      </c>
      <c r="G1415" s="1295">
        <v>295</v>
      </c>
      <c r="H1415" s="935" t="s">
        <v>411</v>
      </c>
      <c r="I1415" s="935" t="s">
        <v>412</v>
      </c>
      <c r="J1415" s="935">
        <v>40.027836569999998</v>
      </c>
      <c r="K1415" s="935">
        <v>-122.11920569999999</v>
      </c>
      <c r="L1415" s="935">
        <v>39.909298579999998</v>
      </c>
      <c r="M1415" s="935">
        <v>-122.0918963</v>
      </c>
    </row>
    <row r="1416" spans="1:13" x14ac:dyDescent="0.35">
      <c r="A1416" s="1296">
        <v>32442</v>
      </c>
      <c r="B1416" s="1295" t="s">
        <v>242</v>
      </c>
      <c r="C1416" s="1295" t="s">
        <v>283</v>
      </c>
      <c r="D1416" s="1295">
        <v>4920</v>
      </c>
      <c r="E1416" s="1295" t="s">
        <v>206</v>
      </c>
      <c r="F1416" s="935" t="s">
        <v>220</v>
      </c>
      <c r="G1416" s="1295">
        <v>87</v>
      </c>
      <c r="H1416" s="935" t="s">
        <v>412</v>
      </c>
      <c r="I1416" s="935" t="s">
        <v>413</v>
      </c>
      <c r="J1416" s="935">
        <v>39.909298579999998</v>
      </c>
      <c r="K1416" s="935">
        <v>-122.0918963</v>
      </c>
      <c r="L1416" s="935">
        <v>39.751173979999997</v>
      </c>
      <c r="M1416" s="935">
        <v>-121.9963235</v>
      </c>
    </row>
    <row r="1417" spans="1:13" x14ac:dyDescent="0.35">
      <c r="A1417" s="1296">
        <v>32442</v>
      </c>
      <c r="B1417" s="1295" t="s">
        <v>242</v>
      </c>
      <c r="C1417" s="1295" t="s">
        <v>283</v>
      </c>
      <c r="D1417" s="1295">
        <v>4920</v>
      </c>
      <c r="E1417" s="1295" t="s">
        <v>206</v>
      </c>
      <c r="F1417" s="935" t="s">
        <v>221</v>
      </c>
      <c r="G1417" s="1295">
        <v>-99999</v>
      </c>
      <c r="H1417" s="935" t="s">
        <v>413</v>
      </c>
      <c r="I1417" s="935" t="s">
        <v>414</v>
      </c>
      <c r="J1417" s="935">
        <v>39.751173979999997</v>
      </c>
      <c r="K1417" s="935">
        <v>-121.9963235</v>
      </c>
      <c r="L1417" s="935">
        <v>39.629153240000001</v>
      </c>
      <c r="M1417" s="935">
        <v>-121.9925059</v>
      </c>
    </row>
    <row r="1418" spans="1:13" x14ac:dyDescent="0.35">
      <c r="A1418" s="1296">
        <v>32442</v>
      </c>
      <c r="B1418" s="1295" t="s">
        <v>242</v>
      </c>
      <c r="C1418" s="1295" t="s">
        <v>283</v>
      </c>
      <c r="D1418" s="1295">
        <v>4920</v>
      </c>
      <c r="E1418" s="1295" t="s">
        <v>206</v>
      </c>
      <c r="F1418" s="935" t="s">
        <v>222</v>
      </c>
      <c r="G1418" s="1295">
        <v>-99999</v>
      </c>
      <c r="H1418" s="935" t="s">
        <v>414</v>
      </c>
      <c r="I1418" s="935" t="s">
        <v>415</v>
      </c>
      <c r="J1418" s="935">
        <v>39.629153240000001</v>
      </c>
      <c r="K1418" s="935">
        <v>-121.9925059</v>
      </c>
      <c r="L1418" s="935">
        <v>39.40712284</v>
      </c>
      <c r="M1418" s="935">
        <v>-122.00758999999999</v>
      </c>
    </row>
    <row r="1419" spans="1:13" x14ac:dyDescent="0.35">
      <c r="A1419" s="1296">
        <v>32451</v>
      </c>
      <c r="B1419" s="1295" t="s">
        <v>194</v>
      </c>
      <c r="C1419" s="1295" t="s">
        <v>283</v>
      </c>
      <c r="D1419" s="1295">
        <v>5400</v>
      </c>
      <c r="E1419" s="1295" t="s">
        <v>206</v>
      </c>
      <c r="F1419" s="935" t="s">
        <v>208</v>
      </c>
      <c r="G1419" s="1295">
        <v>0</v>
      </c>
      <c r="H1419" s="935" t="s">
        <v>402</v>
      </c>
      <c r="I1419" s="935" t="s">
        <v>403</v>
      </c>
      <c r="J1419" s="935">
        <v>40.611883210000002</v>
      </c>
      <c r="K1419" s="935">
        <v>-122.446135</v>
      </c>
      <c r="L1419" s="935">
        <v>40.592799669999998</v>
      </c>
      <c r="M1419" s="935">
        <v>-122.3942059</v>
      </c>
    </row>
    <row r="1420" spans="1:13" x14ac:dyDescent="0.35">
      <c r="A1420" s="1296">
        <v>32451</v>
      </c>
      <c r="B1420" s="1295" t="s">
        <v>194</v>
      </c>
      <c r="C1420" s="1295" t="s">
        <v>283</v>
      </c>
      <c r="D1420" s="1295">
        <v>5400</v>
      </c>
      <c r="E1420" s="1295" t="s">
        <v>206</v>
      </c>
      <c r="F1420" s="935" t="s">
        <v>209</v>
      </c>
      <c r="G1420" s="1295">
        <v>742</v>
      </c>
      <c r="H1420" s="935" t="s">
        <v>403</v>
      </c>
      <c r="I1420" s="935" t="s">
        <v>404</v>
      </c>
      <c r="J1420" s="935">
        <v>40.592799669999998</v>
      </c>
      <c r="K1420" s="935">
        <v>-122.3942059</v>
      </c>
      <c r="L1420" s="935">
        <v>40.585947769999997</v>
      </c>
      <c r="M1420" s="935">
        <v>-122.3683525</v>
      </c>
    </row>
    <row r="1421" spans="1:13" x14ac:dyDescent="0.35">
      <c r="A1421" s="1296">
        <v>32451</v>
      </c>
      <c r="B1421" s="1295" t="s">
        <v>194</v>
      </c>
      <c r="C1421" s="1295" t="s">
        <v>283</v>
      </c>
      <c r="D1421" s="1295">
        <v>5400</v>
      </c>
      <c r="E1421" s="1295" t="s">
        <v>206</v>
      </c>
      <c r="F1421" s="935" t="s">
        <v>211</v>
      </c>
      <c r="G1421" s="1295">
        <v>1574</v>
      </c>
      <c r="H1421" s="935" t="s">
        <v>404</v>
      </c>
      <c r="I1421" s="935" t="s">
        <v>405</v>
      </c>
      <c r="J1421" s="935">
        <v>40.585947769999997</v>
      </c>
      <c r="K1421" s="935">
        <v>-122.3683525</v>
      </c>
      <c r="L1421" s="935">
        <v>40.472049499999997</v>
      </c>
      <c r="M1421" s="935">
        <v>-122.29453460000001</v>
      </c>
    </row>
    <row r="1422" spans="1:13" x14ac:dyDescent="0.35">
      <c r="A1422" s="1296">
        <v>32451</v>
      </c>
      <c r="B1422" s="1295" t="s">
        <v>194</v>
      </c>
      <c r="C1422" s="1295" t="s">
        <v>283</v>
      </c>
      <c r="D1422" s="1295">
        <v>5400</v>
      </c>
      <c r="E1422" s="1295" t="s">
        <v>206</v>
      </c>
      <c r="F1422" s="935" t="s">
        <v>212</v>
      </c>
      <c r="G1422" s="1295">
        <v>695</v>
      </c>
      <c r="H1422" s="935" t="s">
        <v>405</v>
      </c>
      <c r="I1422" s="935" t="s">
        <v>406</v>
      </c>
      <c r="J1422" s="935">
        <v>40.472049499999997</v>
      </c>
      <c r="K1422" s="935">
        <v>-122.29453460000001</v>
      </c>
      <c r="L1422" s="935">
        <v>40.417416330000002</v>
      </c>
      <c r="M1422" s="935">
        <v>-122.19395729999999</v>
      </c>
    </row>
    <row r="1423" spans="1:13" x14ac:dyDescent="0.35">
      <c r="A1423" s="1296">
        <v>32451</v>
      </c>
      <c r="B1423" s="1295" t="s">
        <v>194</v>
      </c>
      <c r="C1423" s="1295" t="s">
        <v>283</v>
      </c>
      <c r="D1423" s="1295">
        <v>5400</v>
      </c>
      <c r="E1423" s="1295" t="s">
        <v>206</v>
      </c>
      <c r="F1423" s="935" t="s">
        <v>213</v>
      </c>
      <c r="G1423" s="1295">
        <v>431</v>
      </c>
      <c r="H1423" s="935" t="s">
        <v>406</v>
      </c>
      <c r="I1423" s="935" t="s">
        <v>407</v>
      </c>
      <c r="J1423" s="935">
        <v>40.417416330000002</v>
      </c>
      <c r="K1423" s="935">
        <v>-122.19395729999999</v>
      </c>
      <c r="L1423" s="935">
        <v>40.355137560000003</v>
      </c>
      <c r="M1423" s="935">
        <v>-122.17595660000001</v>
      </c>
    </row>
    <row r="1424" spans="1:13" x14ac:dyDescent="0.35">
      <c r="A1424" s="1296">
        <v>32451</v>
      </c>
      <c r="B1424" s="1295" t="s">
        <v>194</v>
      </c>
      <c r="C1424" s="1295" t="s">
        <v>283</v>
      </c>
      <c r="D1424" s="1295">
        <v>5400</v>
      </c>
      <c r="E1424" s="1295" t="s">
        <v>206</v>
      </c>
      <c r="F1424" s="935" t="s">
        <v>214</v>
      </c>
      <c r="G1424" s="1295">
        <v>410</v>
      </c>
      <c r="H1424" s="935" t="s">
        <v>407</v>
      </c>
      <c r="I1424" s="935" t="s">
        <v>408</v>
      </c>
      <c r="J1424" s="935">
        <v>40.355137560000003</v>
      </c>
      <c r="K1424" s="935">
        <v>-122.17595660000001</v>
      </c>
      <c r="L1424" s="935">
        <v>40.316984869999999</v>
      </c>
      <c r="M1424" s="935">
        <v>-122.1896581</v>
      </c>
    </row>
    <row r="1425" spans="1:13" x14ac:dyDescent="0.35">
      <c r="A1425" s="1296">
        <v>32451</v>
      </c>
      <c r="B1425" s="1295" t="s">
        <v>194</v>
      </c>
      <c r="C1425" s="1295" t="s">
        <v>283</v>
      </c>
      <c r="D1425" s="1295">
        <v>5400</v>
      </c>
      <c r="E1425" s="1295" t="s">
        <v>206</v>
      </c>
      <c r="F1425" s="935" t="s">
        <v>215</v>
      </c>
      <c r="G1425" s="1295">
        <v>377</v>
      </c>
      <c r="H1425" s="935" t="s">
        <v>408</v>
      </c>
      <c r="I1425" s="935" t="s">
        <v>409</v>
      </c>
      <c r="J1425" s="935">
        <v>40.316984869999999</v>
      </c>
      <c r="K1425" s="935">
        <v>-122.1896581</v>
      </c>
      <c r="L1425" s="935">
        <v>40.263968490000003</v>
      </c>
      <c r="M1425" s="935">
        <v>-122.2235306</v>
      </c>
    </row>
    <row r="1426" spans="1:13" x14ac:dyDescent="0.35">
      <c r="A1426" s="1296">
        <v>32451</v>
      </c>
      <c r="B1426" s="1295" t="s">
        <v>194</v>
      </c>
      <c r="C1426" s="1295" t="s">
        <v>283</v>
      </c>
      <c r="D1426" s="1295">
        <v>5400</v>
      </c>
      <c r="E1426" s="1295" t="s">
        <v>206</v>
      </c>
      <c r="F1426" s="935" t="s">
        <v>216</v>
      </c>
      <c r="G1426" s="1295">
        <v>98</v>
      </c>
      <c r="H1426" s="935" t="s">
        <v>409</v>
      </c>
      <c r="I1426" s="935" t="s">
        <v>410</v>
      </c>
      <c r="J1426" s="935">
        <v>40.263968490000003</v>
      </c>
      <c r="K1426" s="935">
        <v>-122.2235306</v>
      </c>
      <c r="L1426" s="935">
        <v>40.153152210000002</v>
      </c>
      <c r="M1426" s="935">
        <v>-122.20237950000001</v>
      </c>
    </row>
    <row r="1427" spans="1:13" x14ac:dyDescent="0.35">
      <c r="A1427" s="1296">
        <v>32451</v>
      </c>
      <c r="B1427" s="1295" t="s">
        <v>194</v>
      </c>
      <c r="C1427" s="1295" t="s">
        <v>283</v>
      </c>
      <c r="D1427" s="1295">
        <v>5400</v>
      </c>
      <c r="E1427" s="1295" t="s">
        <v>206</v>
      </c>
      <c r="F1427" s="935" t="s">
        <v>217</v>
      </c>
      <c r="G1427" s="1295">
        <v>806</v>
      </c>
      <c r="H1427" s="935" t="s">
        <v>410</v>
      </c>
      <c r="I1427" s="935" t="s">
        <v>411</v>
      </c>
      <c r="J1427" s="935">
        <v>40.153152210000002</v>
      </c>
      <c r="K1427" s="935">
        <v>-122.20237950000001</v>
      </c>
      <c r="L1427" s="935">
        <v>40.027836569999998</v>
      </c>
      <c r="M1427" s="935">
        <v>-122.11920569999999</v>
      </c>
    </row>
    <row r="1428" spans="1:13" x14ac:dyDescent="0.35">
      <c r="A1428" s="1296">
        <v>32451</v>
      </c>
      <c r="B1428" s="1295" t="s">
        <v>194</v>
      </c>
      <c r="C1428" s="1295" t="s">
        <v>283</v>
      </c>
      <c r="D1428" s="1295">
        <v>5400</v>
      </c>
      <c r="E1428" s="1295" t="s">
        <v>206</v>
      </c>
      <c r="F1428" s="935" t="s">
        <v>219</v>
      </c>
      <c r="G1428" s="1295">
        <v>455</v>
      </c>
      <c r="H1428" s="935" t="s">
        <v>411</v>
      </c>
      <c r="I1428" s="935" t="s">
        <v>412</v>
      </c>
      <c r="J1428" s="935">
        <v>40.027836569999998</v>
      </c>
      <c r="K1428" s="935">
        <v>-122.11920569999999</v>
      </c>
      <c r="L1428" s="935">
        <v>39.909298579999998</v>
      </c>
      <c r="M1428" s="935">
        <v>-122.0918963</v>
      </c>
    </row>
    <row r="1429" spans="1:13" x14ac:dyDescent="0.35">
      <c r="A1429" s="1296">
        <v>32451</v>
      </c>
      <c r="B1429" s="1295" t="s">
        <v>194</v>
      </c>
      <c r="C1429" s="1295" t="s">
        <v>283</v>
      </c>
      <c r="D1429" s="1295">
        <v>5400</v>
      </c>
      <c r="E1429" s="1295" t="s">
        <v>206</v>
      </c>
      <c r="F1429" s="935" t="s">
        <v>220</v>
      </c>
      <c r="G1429" s="1295">
        <v>189</v>
      </c>
      <c r="H1429" s="935" t="s">
        <v>412</v>
      </c>
      <c r="I1429" s="935" t="s">
        <v>413</v>
      </c>
      <c r="J1429" s="935">
        <v>39.909298579999998</v>
      </c>
      <c r="K1429" s="935">
        <v>-122.0918963</v>
      </c>
      <c r="L1429" s="935">
        <v>39.751173979999997</v>
      </c>
      <c r="M1429" s="935">
        <v>-121.9963235</v>
      </c>
    </row>
    <row r="1430" spans="1:13" x14ac:dyDescent="0.35">
      <c r="A1430" s="1296">
        <v>32451</v>
      </c>
      <c r="B1430" s="1295" t="s">
        <v>194</v>
      </c>
      <c r="C1430" s="1295" t="s">
        <v>283</v>
      </c>
      <c r="D1430" s="1295">
        <v>5400</v>
      </c>
      <c r="E1430" s="1295" t="s">
        <v>206</v>
      </c>
      <c r="F1430" s="935" t="s">
        <v>221</v>
      </c>
      <c r="G1430" s="1295">
        <v>85</v>
      </c>
      <c r="H1430" s="935" t="s">
        <v>413</v>
      </c>
      <c r="I1430" s="935" t="s">
        <v>414</v>
      </c>
      <c r="J1430" s="935">
        <v>39.751173979999997</v>
      </c>
      <c r="K1430" s="935">
        <v>-121.9963235</v>
      </c>
      <c r="L1430" s="935">
        <v>39.629153240000001</v>
      </c>
      <c r="M1430" s="935">
        <v>-121.9925059</v>
      </c>
    </row>
    <row r="1431" spans="1:13" ht="15" thickBot="1" x14ac:dyDescent="0.4">
      <c r="A1431" s="1309">
        <v>32451</v>
      </c>
      <c r="B1431" s="1313" t="s">
        <v>194</v>
      </c>
      <c r="C1431" s="1313" t="s">
        <v>283</v>
      </c>
      <c r="D1431" s="1313">
        <v>5400</v>
      </c>
      <c r="E1431" s="1313" t="s">
        <v>206</v>
      </c>
      <c r="F1431" s="1312" t="s">
        <v>222</v>
      </c>
      <c r="G1431" s="1313">
        <v>11</v>
      </c>
      <c r="H1431" s="1312" t="s">
        <v>414</v>
      </c>
      <c r="I1431" s="1312" t="s">
        <v>415</v>
      </c>
      <c r="J1431" s="1312">
        <v>39.629153240000001</v>
      </c>
      <c r="K1431" s="1312">
        <v>-121.9925059</v>
      </c>
      <c r="L1431" s="1312">
        <v>39.40712284</v>
      </c>
      <c r="M1431" s="1312">
        <v>-122.00758999999999</v>
      </c>
    </row>
    <row r="1432" spans="1:13" ht="15" thickTop="1" x14ac:dyDescent="0.35">
      <c r="A1432" s="1296">
        <v>32526</v>
      </c>
      <c r="B1432" s="1295" t="s">
        <v>242</v>
      </c>
      <c r="C1432" s="1295" t="s">
        <v>260</v>
      </c>
      <c r="D1432" s="1295">
        <v>3000</v>
      </c>
      <c r="E1432" s="1295" t="s">
        <v>201</v>
      </c>
      <c r="F1432" s="935" t="s">
        <v>208</v>
      </c>
      <c r="G1432" s="1295">
        <v>0</v>
      </c>
      <c r="H1432" s="935" t="s">
        <v>402</v>
      </c>
      <c r="I1432" s="935" t="s">
        <v>403</v>
      </c>
      <c r="J1432" s="935">
        <v>40.611883210000002</v>
      </c>
      <c r="K1432" s="935">
        <v>-122.446135</v>
      </c>
      <c r="L1432" s="935">
        <v>40.592799669999998</v>
      </c>
      <c r="M1432" s="935">
        <v>-122.3942059</v>
      </c>
    </row>
    <row r="1433" spans="1:13" x14ac:dyDescent="0.35">
      <c r="A1433" s="1296">
        <v>32526</v>
      </c>
      <c r="B1433" s="1295" t="s">
        <v>242</v>
      </c>
      <c r="C1433" s="1295" t="s">
        <v>260</v>
      </c>
      <c r="D1433" s="1295">
        <v>3000</v>
      </c>
      <c r="E1433" s="1295" t="s">
        <v>201</v>
      </c>
      <c r="F1433" s="935" t="s">
        <v>209</v>
      </c>
      <c r="G1433" s="1295">
        <v>0</v>
      </c>
      <c r="H1433" s="935" t="s">
        <v>403</v>
      </c>
      <c r="I1433" s="935" t="s">
        <v>404</v>
      </c>
      <c r="J1433" s="935">
        <v>40.592799669999998</v>
      </c>
      <c r="K1433" s="935">
        <v>-122.3942059</v>
      </c>
      <c r="L1433" s="935">
        <v>40.585947769999997</v>
      </c>
      <c r="M1433" s="935">
        <v>-122.3683525</v>
      </c>
    </row>
    <row r="1434" spans="1:13" x14ac:dyDescent="0.35">
      <c r="A1434" s="1296">
        <v>32526</v>
      </c>
      <c r="B1434" s="1295" t="s">
        <v>242</v>
      </c>
      <c r="C1434" s="1295" t="s">
        <v>260</v>
      </c>
      <c r="D1434" s="1295">
        <v>3000</v>
      </c>
      <c r="E1434" s="1295" t="s">
        <v>201</v>
      </c>
      <c r="F1434" s="935" t="s">
        <v>211</v>
      </c>
      <c r="G1434" s="1295">
        <v>13</v>
      </c>
      <c r="H1434" s="935" t="s">
        <v>404</v>
      </c>
      <c r="I1434" s="935" t="s">
        <v>405</v>
      </c>
      <c r="J1434" s="935">
        <v>40.585947769999997</v>
      </c>
      <c r="K1434" s="935">
        <v>-122.3683525</v>
      </c>
      <c r="L1434" s="935">
        <v>40.472049499999997</v>
      </c>
      <c r="M1434" s="935">
        <v>-122.29453460000001</v>
      </c>
    </row>
    <row r="1435" spans="1:13" x14ac:dyDescent="0.35">
      <c r="A1435" s="1296">
        <v>32526</v>
      </c>
      <c r="B1435" s="1295" t="s">
        <v>242</v>
      </c>
      <c r="C1435" s="1295" t="s">
        <v>260</v>
      </c>
      <c r="D1435" s="1295">
        <v>3000</v>
      </c>
      <c r="E1435" s="1295" t="s">
        <v>201</v>
      </c>
      <c r="F1435" s="935" t="s">
        <v>212</v>
      </c>
      <c r="G1435" s="1295">
        <v>6</v>
      </c>
      <c r="H1435" s="935" t="s">
        <v>405</v>
      </c>
      <c r="I1435" s="935" t="s">
        <v>406</v>
      </c>
      <c r="J1435" s="935">
        <v>40.472049499999997</v>
      </c>
      <c r="K1435" s="935">
        <v>-122.29453460000001</v>
      </c>
      <c r="L1435" s="935">
        <v>40.417416330000002</v>
      </c>
      <c r="M1435" s="935">
        <v>-122.19395729999999</v>
      </c>
    </row>
    <row r="1436" spans="1:13" x14ac:dyDescent="0.35">
      <c r="A1436" s="1296">
        <v>32526</v>
      </c>
      <c r="B1436" s="1295" t="s">
        <v>242</v>
      </c>
      <c r="C1436" s="1295" t="s">
        <v>260</v>
      </c>
      <c r="D1436" s="1295">
        <v>3000</v>
      </c>
      <c r="E1436" s="1295" t="s">
        <v>201</v>
      </c>
      <c r="F1436" s="935" t="s">
        <v>213</v>
      </c>
      <c r="G1436" s="1295">
        <v>2</v>
      </c>
      <c r="H1436" s="935" t="s">
        <v>406</v>
      </c>
      <c r="I1436" s="935" t="s">
        <v>407</v>
      </c>
      <c r="J1436" s="935">
        <v>40.417416330000002</v>
      </c>
      <c r="K1436" s="935">
        <v>-122.19395729999999</v>
      </c>
      <c r="L1436" s="935">
        <v>40.355137560000003</v>
      </c>
      <c r="M1436" s="935">
        <v>-122.17595660000001</v>
      </c>
    </row>
    <row r="1437" spans="1:13" x14ac:dyDescent="0.35">
      <c r="A1437" s="1296">
        <v>32526</v>
      </c>
      <c r="B1437" s="1295" t="s">
        <v>242</v>
      </c>
      <c r="C1437" s="1295" t="s">
        <v>260</v>
      </c>
      <c r="D1437" s="1295">
        <v>3000</v>
      </c>
      <c r="E1437" s="1295" t="s">
        <v>201</v>
      </c>
      <c r="F1437" s="935" t="s">
        <v>214</v>
      </c>
      <c r="G1437" s="1295">
        <v>6</v>
      </c>
      <c r="H1437" s="935" t="s">
        <v>407</v>
      </c>
      <c r="I1437" s="935" t="s">
        <v>408</v>
      </c>
      <c r="J1437" s="935">
        <v>40.355137560000003</v>
      </c>
      <c r="K1437" s="935">
        <v>-122.17595660000001</v>
      </c>
      <c r="L1437" s="935">
        <v>40.316984869999999</v>
      </c>
      <c r="M1437" s="935">
        <v>-122.1896581</v>
      </c>
    </row>
    <row r="1438" spans="1:13" x14ac:dyDescent="0.35">
      <c r="A1438" s="1296">
        <v>32526</v>
      </c>
      <c r="B1438" s="1295" t="s">
        <v>242</v>
      </c>
      <c r="C1438" s="1295" t="s">
        <v>260</v>
      </c>
      <c r="D1438" s="1295">
        <v>3000</v>
      </c>
      <c r="E1438" s="1295" t="s">
        <v>201</v>
      </c>
      <c r="F1438" s="935" t="s">
        <v>215</v>
      </c>
      <c r="G1438" s="1295">
        <v>1</v>
      </c>
      <c r="H1438" s="935" t="s">
        <v>408</v>
      </c>
      <c r="I1438" s="935" t="s">
        <v>409</v>
      </c>
      <c r="J1438" s="935">
        <v>40.316984869999999</v>
      </c>
      <c r="K1438" s="935">
        <v>-122.1896581</v>
      </c>
      <c r="L1438" s="935">
        <v>40.263968490000003</v>
      </c>
      <c r="M1438" s="935">
        <v>-122.2235306</v>
      </c>
    </row>
    <row r="1439" spans="1:13" x14ac:dyDescent="0.35">
      <c r="A1439" s="1296">
        <v>32526</v>
      </c>
      <c r="B1439" s="1295" t="s">
        <v>242</v>
      </c>
      <c r="C1439" s="1295" t="s">
        <v>260</v>
      </c>
      <c r="D1439" s="1295">
        <v>3000</v>
      </c>
      <c r="E1439" s="1295" t="s">
        <v>201</v>
      </c>
      <c r="F1439" s="935" t="s">
        <v>216</v>
      </c>
      <c r="G1439" s="1295">
        <v>11</v>
      </c>
      <c r="H1439" s="935" t="s">
        <v>409</v>
      </c>
      <c r="I1439" s="935" t="s">
        <v>410</v>
      </c>
      <c r="J1439" s="935">
        <v>40.263968490000003</v>
      </c>
      <c r="K1439" s="935">
        <v>-122.2235306</v>
      </c>
      <c r="L1439" s="935">
        <v>40.153152210000002</v>
      </c>
      <c r="M1439" s="935">
        <v>-122.20237950000001</v>
      </c>
    </row>
    <row r="1440" spans="1:13" x14ac:dyDescent="0.35">
      <c r="A1440" s="1296">
        <v>32526</v>
      </c>
      <c r="B1440" s="1295" t="s">
        <v>242</v>
      </c>
      <c r="C1440" s="1295" t="s">
        <v>260</v>
      </c>
      <c r="D1440" s="1295">
        <v>3000</v>
      </c>
      <c r="E1440" s="1295" t="s">
        <v>201</v>
      </c>
      <c r="F1440" s="935" t="s">
        <v>217</v>
      </c>
      <c r="G1440" s="1295">
        <v>19</v>
      </c>
      <c r="H1440" s="935" t="s">
        <v>410</v>
      </c>
      <c r="I1440" s="935" t="s">
        <v>411</v>
      </c>
      <c r="J1440" s="935">
        <v>40.153152210000002</v>
      </c>
      <c r="K1440" s="935">
        <v>-122.20237950000001</v>
      </c>
      <c r="L1440" s="935">
        <v>40.027836569999998</v>
      </c>
      <c r="M1440" s="935">
        <v>-122.11920569999999</v>
      </c>
    </row>
    <row r="1441" spans="1:13" x14ac:dyDescent="0.35">
      <c r="A1441" s="1296">
        <v>32526</v>
      </c>
      <c r="B1441" s="1295" t="s">
        <v>242</v>
      </c>
      <c r="C1441" s="1295" t="s">
        <v>260</v>
      </c>
      <c r="D1441" s="1295">
        <v>3000</v>
      </c>
      <c r="E1441" s="1295" t="s">
        <v>201</v>
      </c>
      <c r="F1441" s="935" t="s">
        <v>219</v>
      </c>
      <c r="G1441" s="1295">
        <v>9</v>
      </c>
      <c r="H1441" s="935" t="s">
        <v>411</v>
      </c>
      <c r="I1441" s="935" t="s">
        <v>412</v>
      </c>
      <c r="J1441" s="935">
        <v>40.027836569999998</v>
      </c>
      <c r="K1441" s="935">
        <v>-122.11920569999999</v>
      </c>
      <c r="L1441" s="935">
        <v>39.909298579999998</v>
      </c>
      <c r="M1441" s="935">
        <v>-122.0918963</v>
      </c>
    </row>
    <row r="1442" spans="1:13" x14ac:dyDescent="0.35">
      <c r="A1442" s="1296">
        <v>32526</v>
      </c>
      <c r="B1442" s="1295" t="s">
        <v>242</v>
      </c>
      <c r="C1442" s="1295" t="s">
        <v>260</v>
      </c>
      <c r="D1442" s="1295">
        <v>3000</v>
      </c>
      <c r="E1442" s="1295" t="s">
        <v>201</v>
      </c>
      <c r="F1442" s="935" t="s">
        <v>220</v>
      </c>
      <c r="G1442" s="1295">
        <v>24</v>
      </c>
      <c r="H1442" s="935" t="s">
        <v>412</v>
      </c>
      <c r="I1442" s="935" t="s">
        <v>413</v>
      </c>
      <c r="J1442" s="935">
        <v>39.909298579999998</v>
      </c>
      <c r="K1442" s="935">
        <v>-122.0918963</v>
      </c>
      <c r="L1442" s="935">
        <v>39.751173979999997</v>
      </c>
      <c r="M1442" s="935">
        <v>-121.9963235</v>
      </c>
    </row>
    <row r="1443" spans="1:13" x14ac:dyDescent="0.35">
      <c r="A1443" s="1296">
        <v>32526</v>
      </c>
      <c r="B1443" s="1295" t="s">
        <v>242</v>
      </c>
      <c r="C1443" s="1295" t="s">
        <v>260</v>
      </c>
      <c r="D1443" s="1295">
        <v>3000</v>
      </c>
      <c r="E1443" s="1295" t="s">
        <v>201</v>
      </c>
      <c r="F1443" s="935" t="s">
        <v>221</v>
      </c>
      <c r="G1443" s="1295">
        <v>12</v>
      </c>
      <c r="H1443" s="935" t="s">
        <v>413</v>
      </c>
      <c r="I1443" s="935" t="s">
        <v>414</v>
      </c>
      <c r="J1443" s="935">
        <v>39.751173979999997</v>
      </c>
      <c r="K1443" s="935">
        <v>-121.9963235</v>
      </c>
      <c r="L1443" s="935">
        <v>39.629153240000001</v>
      </c>
      <c r="M1443" s="935">
        <v>-121.9925059</v>
      </c>
    </row>
    <row r="1444" spans="1:13" x14ac:dyDescent="0.35">
      <c r="A1444" s="1296">
        <v>32526</v>
      </c>
      <c r="B1444" s="1295" t="s">
        <v>242</v>
      </c>
      <c r="C1444" s="1295" t="s">
        <v>260</v>
      </c>
      <c r="D1444" s="1295">
        <v>3000</v>
      </c>
      <c r="E1444" s="1295" t="s">
        <v>201</v>
      </c>
      <c r="F1444" s="935" t="s">
        <v>222</v>
      </c>
      <c r="G1444" s="1295">
        <v>-99999</v>
      </c>
      <c r="H1444" s="935" t="s">
        <v>414</v>
      </c>
      <c r="I1444" s="935" t="s">
        <v>415</v>
      </c>
      <c r="J1444" s="935">
        <v>39.629153240000001</v>
      </c>
      <c r="K1444" s="935">
        <v>-121.9925059</v>
      </c>
      <c r="L1444" s="935">
        <v>39.40712284</v>
      </c>
      <c r="M1444" s="935">
        <v>-122.00758999999999</v>
      </c>
    </row>
    <row r="1445" spans="1:13" x14ac:dyDescent="0.35">
      <c r="A1445" s="1296">
        <v>32611</v>
      </c>
      <c r="B1445" s="1295" t="s">
        <v>242</v>
      </c>
      <c r="C1445" s="1295" t="s">
        <v>260</v>
      </c>
      <c r="D1445" s="1295">
        <v>2500</v>
      </c>
      <c r="E1445" s="1295" t="s">
        <v>201</v>
      </c>
      <c r="F1445" s="935" t="s">
        <v>208</v>
      </c>
      <c r="G1445" s="1295">
        <v>4</v>
      </c>
      <c r="H1445" s="935" t="s">
        <v>402</v>
      </c>
      <c r="I1445" s="935" t="s">
        <v>403</v>
      </c>
      <c r="J1445" s="935">
        <v>40.611883210000002</v>
      </c>
      <c r="K1445" s="935">
        <v>-122.446135</v>
      </c>
      <c r="L1445" s="935">
        <v>40.592799669999998</v>
      </c>
      <c r="M1445" s="935">
        <v>-122.3942059</v>
      </c>
    </row>
    <row r="1446" spans="1:13" x14ac:dyDescent="0.35">
      <c r="A1446" s="1296">
        <v>32611</v>
      </c>
      <c r="B1446" s="1295" t="s">
        <v>242</v>
      </c>
      <c r="C1446" s="1295" t="s">
        <v>260</v>
      </c>
      <c r="D1446" s="1295">
        <v>2500</v>
      </c>
      <c r="E1446" s="1295" t="s">
        <v>201</v>
      </c>
      <c r="F1446" s="935" t="s">
        <v>209</v>
      </c>
      <c r="G1446" s="1295">
        <v>1</v>
      </c>
      <c r="H1446" s="935" t="s">
        <v>403</v>
      </c>
      <c r="I1446" s="935" t="s">
        <v>404</v>
      </c>
      <c r="J1446" s="935">
        <v>40.592799669999998</v>
      </c>
      <c r="K1446" s="935">
        <v>-122.3942059</v>
      </c>
      <c r="L1446" s="935">
        <v>40.585947769999997</v>
      </c>
      <c r="M1446" s="935">
        <v>-122.3683525</v>
      </c>
    </row>
    <row r="1447" spans="1:13" x14ac:dyDescent="0.35">
      <c r="A1447" s="1296">
        <v>32611</v>
      </c>
      <c r="B1447" s="1295" t="s">
        <v>242</v>
      </c>
      <c r="C1447" s="1295" t="s">
        <v>260</v>
      </c>
      <c r="D1447" s="1295">
        <v>2500</v>
      </c>
      <c r="E1447" s="1295" t="s">
        <v>201</v>
      </c>
      <c r="F1447" s="935" t="s">
        <v>211</v>
      </c>
      <c r="G1447" s="1295">
        <v>1</v>
      </c>
      <c r="H1447" s="935" t="s">
        <v>404</v>
      </c>
      <c r="I1447" s="935" t="s">
        <v>405</v>
      </c>
      <c r="J1447" s="935">
        <v>40.585947769999997</v>
      </c>
      <c r="K1447" s="935">
        <v>-122.3683525</v>
      </c>
      <c r="L1447" s="935">
        <v>40.472049499999997</v>
      </c>
      <c r="M1447" s="935">
        <v>-122.29453460000001</v>
      </c>
    </row>
    <row r="1448" spans="1:13" x14ac:dyDescent="0.35">
      <c r="A1448" s="1296">
        <v>32611</v>
      </c>
      <c r="B1448" s="1295" t="s">
        <v>242</v>
      </c>
      <c r="C1448" s="1295" t="s">
        <v>260</v>
      </c>
      <c r="D1448" s="1295">
        <v>2500</v>
      </c>
      <c r="E1448" s="1295" t="s">
        <v>201</v>
      </c>
      <c r="F1448" s="935" t="s">
        <v>212</v>
      </c>
      <c r="G1448" s="1295">
        <v>0</v>
      </c>
      <c r="H1448" s="935" t="s">
        <v>405</v>
      </c>
      <c r="I1448" s="935" t="s">
        <v>406</v>
      </c>
      <c r="J1448" s="935">
        <v>40.472049499999997</v>
      </c>
      <c r="K1448" s="935">
        <v>-122.29453460000001</v>
      </c>
      <c r="L1448" s="935">
        <v>40.417416330000002</v>
      </c>
      <c r="M1448" s="935">
        <v>-122.19395729999999</v>
      </c>
    </row>
    <row r="1449" spans="1:13" x14ac:dyDescent="0.35">
      <c r="A1449" s="1296">
        <v>32611</v>
      </c>
      <c r="B1449" s="1295" t="s">
        <v>242</v>
      </c>
      <c r="C1449" s="1295" t="s">
        <v>260</v>
      </c>
      <c r="D1449" s="1295">
        <v>2500</v>
      </c>
      <c r="E1449" s="1295" t="s">
        <v>201</v>
      </c>
      <c r="F1449" s="935" t="s">
        <v>213</v>
      </c>
      <c r="G1449" s="1295">
        <v>0</v>
      </c>
      <c r="H1449" s="935" t="s">
        <v>406</v>
      </c>
      <c r="I1449" s="935" t="s">
        <v>407</v>
      </c>
      <c r="J1449" s="935">
        <v>40.417416330000002</v>
      </c>
      <c r="K1449" s="935">
        <v>-122.19395729999999</v>
      </c>
      <c r="L1449" s="935">
        <v>40.355137560000003</v>
      </c>
      <c r="M1449" s="935">
        <v>-122.17595660000001</v>
      </c>
    </row>
    <row r="1450" spans="1:13" x14ac:dyDescent="0.35">
      <c r="A1450" s="1296">
        <v>32611</v>
      </c>
      <c r="B1450" s="1295" t="s">
        <v>242</v>
      </c>
      <c r="C1450" s="1295" t="s">
        <v>260</v>
      </c>
      <c r="D1450" s="1295">
        <v>2500</v>
      </c>
      <c r="E1450" s="1295" t="s">
        <v>201</v>
      </c>
      <c r="F1450" s="935" t="s">
        <v>214</v>
      </c>
      <c r="G1450" s="1295">
        <v>0</v>
      </c>
      <c r="H1450" s="935" t="s">
        <v>407</v>
      </c>
      <c r="I1450" s="935" t="s">
        <v>408</v>
      </c>
      <c r="J1450" s="935">
        <v>40.355137560000003</v>
      </c>
      <c r="K1450" s="935">
        <v>-122.17595660000001</v>
      </c>
      <c r="L1450" s="935">
        <v>40.316984869999999</v>
      </c>
      <c r="M1450" s="935">
        <v>-122.1896581</v>
      </c>
    </row>
    <row r="1451" spans="1:13" x14ac:dyDescent="0.35">
      <c r="A1451" s="1296">
        <v>32611</v>
      </c>
      <c r="B1451" s="1295" t="s">
        <v>242</v>
      </c>
      <c r="C1451" s="1295" t="s">
        <v>260</v>
      </c>
      <c r="D1451" s="1295">
        <v>2500</v>
      </c>
      <c r="E1451" s="1295" t="s">
        <v>201</v>
      </c>
      <c r="F1451" s="935" t="s">
        <v>215</v>
      </c>
      <c r="G1451" s="1295">
        <v>0</v>
      </c>
      <c r="H1451" s="935" t="s">
        <v>408</v>
      </c>
      <c r="I1451" s="935" t="s">
        <v>409</v>
      </c>
      <c r="J1451" s="935">
        <v>40.316984869999999</v>
      </c>
      <c r="K1451" s="935">
        <v>-122.1896581</v>
      </c>
      <c r="L1451" s="935">
        <v>40.263968490000003</v>
      </c>
      <c r="M1451" s="935">
        <v>-122.2235306</v>
      </c>
    </row>
    <row r="1452" spans="1:13" x14ac:dyDescent="0.35">
      <c r="A1452" s="1296">
        <v>32611</v>
      </c>
      <c r="B1452" s="1295" t="s">
        <v>242</v>
      </c>
      <c r="C1452" s="1295" t="s">
        <v>260</v>
      </c>
      <c r="D1452" s="1295">
        <v>2500</v>
      </c>
      <c r="E1452" s="1295" t="s">
        <v>201</v>
      </c>
      <c r="F1452" s="935" t="s">
        <v>216</v>
      </c>
      <c r="G1452" s="1295">
        <v>0</v>
      </c>
      <c r="H1452" s="935" t="s">
        <v>409</v>
      </c>
      <c r="I1452" s="935" t="s">
        <v>410</v>
      </c>
      <c r="J1452" s="935">
        <v>40.263968490000003</v>
      </c>
      <c r="K1452" s="935">
        <v>-122.2235306</v>
      </c>
      <c r="L1452" s="935">
        <v>40.153152210000002</v>
      </c>
      <c r="M1452" s="935">
        <v>-122.20237950000001</v>
      </c>
    </row>
    <row r="1453" spans="1:13" x14ac:dyDescent="0.35">
      <c r="A1453" s="1296">
        <v>32611</v>
      </c>
      <c r="B1453" s="1295" t="s">
        <v>242</v>
      </c>
      <c r="C1453" s="1295" t="s">
        <v>260</v>
      </c>
      <c r="D1453" s="1295">
        <v>2500</v>
      </c>
      <c r="E1453" s="1295" t="s">
        <v>201</v>
      </c>
      <c r="F1453" s="935" t="s">
        <v>217</v>
      </c>
      <c r="G1453" s="1295">
        <v>2</v>
      </c>
      <c r="H1453" s="935" t="s">
        <v>410</v>
      </c>
      <c r="I1453" s="935" t="s">
        <v>411</v>
      </c>
      <c r="J1453" s="935">
        <v>40.153152210000002</v>
      </c>
      <c r="K1453" s="935">
        <v>-122.20237950000001</v>
      </c>
      <c r="L1453" s="935">
        <v>40.027836569999998</v>
      </c>
      <c r="M1453" s="935">
        <v>-122.11920569999999</v>
      </c>
    </row>
    <row r="1454" spans="1:13" x14ac:dyDescent="0.35">
      <c r="A1454" s="1296">
        <v>32611</v>
      </c>
      <c r="B1454" s="1295" t="s">
        <v>242</v>
      </c>
      <c r="C1454" s="1295" t="s">
        <v>260</v>
      </c>
      <c r="D1454" s="1295">
        <v>2500</v>
      </c>
      <c r="E1454" s="1295" t="s">
        <v>201</v>
      </c>
      <c r="F1454" s="935" t="s">
        <v>219</v>
      </c>
      <c r="G1454" s="1295">
        <v>0</v>
      </c>
      <c r="H1454" s="935" t="s">
        <v>411</v>
      </c>
      <c r="I1454" s="935" t="s">
        <v>412</v>
      </c>
      <c r="J1454" s="935">
        <v>40.027836569999998</v>
      </c>
      <c r="K1454" s="935">
        <v>-122.11920569999999</v>
      </c>
      <c r="L1454" s="935">
        <v>39.909298579999998</v>
      </c>
      <c r="M1454" s="935">
        <v>-122.0918963</v>
      </c>
    </row>
    <row r="1455" spans="1:13" x14ac:dyDescent="0.35">
      <c r="A1455" s="1296">
        <v>32611</v>
      </c>
      <c r="B1455" s="1295" t="s">
        <v>242</v>
      </c>
      <c r="C1455" s="1295" t="s">
        <v>260</v>
      </c>
      <c r="D1455" s="1295">
        <v>2500</v>
      </c>
      <c r="E1455" s="1295" t="s">
        <v>201</v>
      </c>
      <c r="F1455" s="935" t="s">
        <v>220</v>
      </c>
      <c r="G1455" s="1295">
        <v>-99999</v>
      </c>
      <c r="H1455" s="935" t="s">
        <v>412</v>
      </c>
      <c r="I1455" s="935" t="s">
        <v>413</v>
      </c>
      <c r="J1455" s="935">
        <v>39.909298579999998</v>
      </c>
      <c r="K1455" s="935">
        <v>-122.0918963</v>
      </c>
      <c r="L1455" s="935">
        <v>39.751173979999997</v>
      </c>
      <c r="M1455" s="935">
        <v>-121.9963235</v>
      </c>
    </row>
    <row r="1456" spans="1:13" x14ac:dyDescent="0.35">
      <c r="A1456" s="1296">
        <v>32611</v>
      </c>
      <c r="B1456" s="1295" t="s">
        <v>242</v>
      </c>
      <c r="C1456" s="1295" t="s">
        <v>260</v>
      </c>
      <c r="D1456" s="1295">
        <v>2500</v>
      </c>
      <c r="E1456" s="1295" t="s">
        <v>201</v>
      </c>
      <c r="F1456" s="935" t="s">
        <v>221</v>
      </c>
      <c r="G1456" s="1295">
        <v>-99999</v>
      </c>
      <c r="H1456" s="935" t="s">
        <v>413</v>
      </c>
      <c r="I1456" s="935" t="s">
        <v>414</v>
      </c>
      <c r="J1456" s="935">
        <v>39.751173979999997</v>
      </c>
      <c r="K1456" s="935">
        <v>-121.9963235</v>
      </c>
      <c r="L1456" s="935">
        <v>39.629153240000001</v>
      </c>
      <c r="M1456" s="935">
        <v>-121.9925059</v>
      </c>
    </row>
    <row r="1457" spans="1:13" x14ac:dyDescent="0.35">
      <c r="A1457" s="1296">
        <v>32611</v>
      </c>
      <c r="B1457" s="1295" t="s">
        <v>242</v>
      </c>
      <c r="C1457" s="1295" t="s">
        <v>260</v>
      </c>
      <c r="D1457" s="1295">
        <v>2500</v>
      </c>
      <c r="E1457" s="1295" t="s">
        <v>201</v>
      </c>
      <c r="F1457" s="935" t="s">
        <v>222</v>
      </c>
      <c r="G1457" s="1295">
        <v>-99999</v>
      </c>
      <c r="H1457" s="935" t="s">
        <v>414</v>
      </c>
      <c r="I1457" s="935" t="s">
        <v>415</v>
      </c>
      <c r="J1457" s="935">
        <v>39.629153240000001</v>
      </c>
      <c r="K1457" s="935">
        <v>-121.9925059</v>
      </c>
      <c r="L1457" s="935">
        <v>39.40712284</v>
      </c>
      <c r="M1457" s="935">
        <v>-122.00758999999999</v>
      </c>
    </row>
    <row r="1458" spans="1:13" x14ac:dyDescent="0.35">
      <c r="A1458" s="1296">
        <v>32619</v>
      </c>
      <c r="B1458" s="1295" t="s">
        <v>194</v>
      </c>
      <c r="C1458" s="1295" t="s">
        <v>260</v>
      </c>
      <c r="D1458" s="1295">
        <v>3100</v>
      </c>
      <c r="E1458" s="1295" t="s">
        <v>201</v>
      </c>
      <c r="F1458" s="935" t="s">
        <v>208</v>
      </c>
      <c r="G1458" s="1295">
        <v>4</v>
      </c>
      <c r="H1458" s="935" t="s">
        <v>402</v>
      </c>
      <c r="I1458" s="935" t="s">
        <v>403</v>
      </c>
      <c r="J1458" s="935">
        <v>40.611883210000002</v>
      </c>
      <c r="K1458" s="935">
        <v>-122.446135</v>
      </c>
      <c r="L1458" s="935">
        <v>40.592799669999998</v>
      </c>
      <c r="M1458" s="935">
        <v>-122.3942059</v>
      </c>
    </row>
    <row r="1459" spans="1:13" x14ac:dyDescent="0.35">
      <c r="A1459" s="1296">
        <v>32619</v>
      </c>
      <c r="B1459" s="1295" t="s">
        <v>194</v>
      </c>
      <c r="C1459" s="1295" t="s">
        <v>260</v>
      </c>
      <c r="D1459" s="1295">
        <v>3100</v>
      </c>
      <c r="E1459" s="1295" t="s">
        <v>201</v>
      </c>
      <c r="F1459" s="935" t="s">
        <v>209</v>
      </c>
      <c r="G1459" s="1295">
        <v>0</v>
      </c>
      <c r="H1459" s="935" t="s">
        <v>403</v>
      </c>
      <c r="I1459" s="935" t="s">
        <v>404</v>
      </c>
      <c r="J1459" s="935">
        <v>40.592799669999998</v>
      </c>
      <c r="K1459" s="935">
        <v>-122.3942059</v>
      </c>
      <c r="L1459" s="935">
        <v>40.585947769999997</v>
      </c>
      <c r="M1459" s="935">
        <v>-122.3683525</v>
      </c>
    </row>
    <row r="1460" spans="1:13" x14ac:dyDescent="0.35">
      <c r="A1460" s="1296">
        <v>32619</v>
      </c>
      <c r="B1460" s="1295" t="s">
        <v>194</v>
      </c>
      <c r="C1460" s="1295" t="s">
        <v>260</v>
      </c>
      <c r="D1460" s="1295">
        <v>3100</v>
      </c>
      <c r="E1460" s="1295" t="s">
        <v>201</v>
      </c>
      <c r="F1460" s="935" t="s">
        <v>211</v>
      </c>
      <c r="G1460" s="1295">
        <v>0</v>
      </c>
      <c r="H1460" s="935" t="s">
        <v>404</v>
      </c>
      <c r="I1460" s="935" t="s">
        <v>405</v>
      </c>
      <c r="J1460" s="935">
        <v>40.585947769999997</v>
      </c>
      <c r="K1460" s="935">
        <v>-122.3683525</v>
      </c>
      <c r="L1460" s="935">
        <v>40.472049499999997</v>
      </c>
      <c r="M1460" s="935">
        <v>-122.29453460000001</v>
      </c>
    </row>
    <row r="1461" spans="1:13" x14ac:dyDescent="0.35">
      <c r="A1461" s="1296">
        <v>32619</v>
      </c>
      <c r="B1461" s="1295" t="s">
        <v>194</v>
      </c>
      <c r="C1461" s="1295" t="s">
        <v>260</v>
      </c>
      <c r="D1461" s="1295">
        <v>3100</v>
      </c>
      <c r="E1461" s="1295" t="s">
        <v>201</v>
      </c>
      <c r="F1461" s="935" t="s">
        <v>212</v>
      </c>
      <c r="G1461" s="1295">
        <v>0</v>
      </c>
      <c r="H1461" s="935" t="s">
        <v>405</v>
      </c>
      <c r="I1461" s="935" t="s">
        <v>406</v>
      </c>
      <c r="J1461" s="935">
        <v>40.472049499999997</v>
      </c>
      <c r="K1461" s="935">
        <v>-122.29453460000001</v>
      </c>
      <c r="L1461" s="935">
        <v>40.417416330000002</v>
      </c>
      <c r="M1461" s="935">
        <v>-122.19395729999999</v>
      </c>
    </row>
    <row r="1462" spans="1:13" x14ac:dyDescent="0.35">
      <c r="A1462" s="1296">
        <v>32619</v>
      </c>
      <c r="B1462" s="1295" t="s">
        <v>194</v>
      </c>
      <c r="C1462" s="1295" t="s">
        <v>260</v>
      </c>
      <c r="D1462" s="1295">
        <v>3100</v>
      </c>
      <c r="E1462" s="1295" t="s">
        <v>201</v>
      </c>
      <c r="F1462" s="935" t="s">
        <v>213</v>
      </c>
      <c r="G1462" s="1295">
        <v>0</v>
      </c>
      <c r="H1462" s="935" t="s">
        <v>406</v>
      </c>
      <c r="I1462" s="935" t="s">
        <v>407</v>
      </c>
      <c r="J1462" s="935">
        <v>40.417416330000002</v>
      </c>
      <c r="K1462" s="935">
        <v>-122.19395729999999</v>
      </c>
      <c r="L1462" s="935">
        <v>40.355137560000003</v>
      </c>
      <c r="M1462" s="935">
        <v>-122.17595660000001</v>
      </c>
    </row>
    <row r="1463" spans="1:13" x14ac:dyDescent="0.35">
      <c r="A1463" s="1296">
        <v>32619</v>
      </c>
      <c r="B1463" s="1295" t="s">
        <v>194</v>
      </c>
      <c r="C1463" s="1295" t="s">
        <v>260</v>
      </c>
      <c r="D1463" s="1295">
        <v>3100</v>
      </c>
      <c r="E1463" s="1295" t="s">
        <v>201</v>
      </c>
      <c r="F1463" s="935" t="s">
        <v>214</v>
      </c>
      <c r="G1463" s="1295">
        <v>0</v>
      </c>
      <c r="H1463" s="935" t="s">
        <v>407</v>
      </c>
      <c r="I1463" s="935" t="s">
        <v>408</v>
      </c>
      <c r="J1463" s="935">
        <v>40.355137560000003</v>
      </c>
      <c r="K1463" s="935">
        <v>-122.17595660000001</v>
      </c>
      <c r="L1463" s="935">
        <v>40.316984869999999</v>
      </c>
      <c r="M1463" s="935">
        <v>-122.1896581</v>
      </c>
    </row>
    <row r="1464" spans="1:13" x14ac:dyDescent="0.35">
      <c r="A1464" s="1296">
        <v>32619</v>
      </c>
      <c r="B1464" s="1295" t="s">
        <v>194</v>
      </c>
      <c r="C1464" s="1295" t="s">
        <v>260</v>
      </c>
      <c r="D1464" s="1295">
        <v>3100</v>
      </c>
      <c r="E1464" s="1295" t="s">
        <v>201</v>
      </c>
      <c r="F1464" s="935" t="s">
        <v>215</v>
      </c>
      <c r="G1464" s="1295">
        <v>0</v>
      </c>
      <c r="H1464" s="935" t="s">
        <v>408</v>
      </c>
      <c r="I1464" s="935" t="s">
        <v>409</v>
      </c>
      <c r="J1464" s="935">
        <v>40.316984869999999</v>
      </c>
      <c r="K1464" s="935">
        <v>-122.1896581</v>
      </c>
      <c r="L1464" s="935">
        <v>40.263968490000003</v>
      </c>
      <c r="M1464" s="935">
        <v>-122.2235306</v>
      </c>
    </row>
    <row r="1465" spans="1:13" x14ac:dyDescent="0.35">
      <c r="A1465" s="1296">
        <v>32619</v>
      </c>
      <c r="B1465" s="1295" t="s">
        <v>194</v>
      </c>
      <c r="C1465" s="1295" t="s">
        <v>260</v>
      </c>
      <c r="D1465" s="1295">
        <v>3100</v>
      </c>
      <c r="E1465" s="1295" t="s">
        <v>201</v>
      </c>
      <c r="F1465" s="935" t="s">
        <v>216</v>
      </c>
      <c r="G1465" s="1295">
        <v>0</v>
      </c>
      <c r="H1465" s="935" t="s">
        <v>409</v>
      </c>
      <c r="I1465" s="935" t="s">
        <v>410</v>
      </c>
      <c r="J1465" s="935">
        <v>40.263968490000003</v>
      </c>
      <c r="K1465" s="935">
        <v>-122.2235306</v>
      </c>
      <c r="L1465" s="935">
        <v>40.153152210000002</v>
      </c>
      <c r="M1465" s="935">
        <v>-122.20237950000001</v>
      </c>
    </row>
    <row r="1466" spans="1:13" x14ac:dyDescent="0.35">
      <c r="A1466" s="1296">
        <v>32619</v>
      </c>
      <c r="B1466" s="1295" t="s">
        <v>194</v>
      </c>
      <c r="C1466" s="1295" t="s">
        <v>260</v>
      </c>
      <c r="D1466" s="1295">
        <v>3100</v>
      </c>
      <c r="E1466" s="1295" t="s">
        <v>201</v>
      </c>
      <c r="F1466" s="935" t="s">
        <v>217</v>
      </c>
      <c r="G1466" s="1295">
        <v>0</v>
      </c>
      <c r="H1466" s="935" t="s">
        <v>410</v>
      </c>
      <c r="I1466" s="935" t="s">
        <v>411</v>
      </c>
      <c r="J1466" s="935">
        <v>40.153152210000002</v>
      </c>
      <c r="K1466" s="935">
        <v>-122.20237950000001</v>
      </c>
      <c r="L1466" s="935">
        <v>40.027836569999998</v>
      </c>
      <c r="M1466" s="935">
        <v>-122.11920569999999</v>
      </c>
    </row>
    <row r="1467" spans="1:13" x14ac:dyDescent="0.35">
      <c r="A1467" s="1296">
        <v>32619</v>
      </c>
      <c r="B1467" s="1295" t="s">
        <v>194</v>
      </c>
      <c r="C1467" s="1295" t="s">
        <v>260</v>
      </c>
      <c r="D1467" s="1295">
        <v>3100</v>
      </c>
      <c r="E1467" s="1295" t="s">
        <v>201</v>
      </c>
      <c r="F1467" s="935" t="s">
        <v>219</v>
      </c>
      <c r="G1467" s="1295">
        <v>0</v>
      </c>
      <c r="H1467" s="935" t="s">
        <v>411</v>
      </c>
      <c r="I1467" s="935" t="s">
        <v>412</v>
      </c>
      <c r="J1467" s="935">
        <v>40.027836569999998</v>
      </c>
      <c r="K1467" s="935">
        <v>-122.11920569999999</v>
      </c>
      <c r="L1467" s="935">
        <v>39.909298579999998</v>
      </c>
      <c r="M1467" s="935">
        <v>-122.0918963</v>
      </c>
    </row>
    <row r="1468" spans="1:13" x14ac:dyDescent="0.35">
      <c r="A1468" s="1296">
        <v>32619</v>
      </c>
      <c r="B1468" s="1295" t="s">
        <v>194</v>
      </c>
      <c r="C1468" s="1295" t="s">
        <v>260</v>
      </c>
      <c r="D1468" s="1295">
        <v>3100</v>
      </c>
      <c r="E1468" s="1295" t="s">
        <v>201</v>
      </c>
      <c r="F1468" s="935" t="s">
        <v>220</v>
      </c>
      <c r="G1468" s="1295">
        <v>-99999</v>
      </c>
      <c r="H1468" s="935" t="s">
        <v>412</v>
      </c>
      <c r="I1468" s="935" t="s">
        <v>413</v>
      </c>
      <c r="J1468" s="935">
        <v>39.909298579999998</v>
      </c>
      <c r="K1468" s="935">
        <v>-122.0918963</v>
      </c>
      <c r="L1468" s="935">
        <v>39.751173979999997</v>
      </c>
      <c r="M1468" s="935">
        <v>-121.9963235</v>
      </c>
    </row>
    <row r="1469" spans="1:13" x14ac:dyDescent="0.35">
      <c r="A1469" s="1296">
        <v>32619</v>
      </c>
      <c r="B1469" s="1295" t="s">
        <v>194</v>
      </c>
      <c r="C1469" s="1295" t="s">
        <v>260</v>
      </c>
      <c r="D1469" s="1295">
        <v>3100</v>
      </c>
      <c r="E1469" s="1295" t="s">
        <v>201</v>
      </c>
      <c r="F1469" s="935" t="s">
        <v>221</v>
      </c>
      <c r="G1469" s="1295">
        <v>-99999</v>
      </c>
      <c r="H1469" s="935" t="s">
        <v>413</v>
      </c>
      <c r="I1469" s="935" t="s">
        <v>414</v>
      </c>
      <c r="J1469" s="935">
        <v>39.751173979999997</v>
      </c>
      <c r="K1469" s="935">
        <v>-121.9963235</v>
      </c>
      <c r="L1469" s="935">
        <v>39.629153240000001</v>
      </c>
      <c r="M1469" s="935">
        <v>-121.9925059</v>
      </c>
    </row>
    <row r="1470" spans="1:13" x14ac:dyDescent="0.35">
      <c r="A1470" s="1296">
        <v>32619</v>
      </c>
      <c r="B1470" s="1295" t="s">
        <v>194</v>
      </c>
      <c r="C1470" s="1295" t="s">
        <v>260</v>
      </c>
      <c r="D1470" s="1295">
        <v>3100</v>
      </c>
      <c r="E1470" s="1295" t="s">
        <v>201</v>
      </c>
      <c r="F1470" s="935" t="s">
        <v>222</v>
      </c>
      <c r="G1470" s="1295">
        <v>-99999</v>
      </c>
      <c r="H1470" s="935" t="s">
        <v>414</v>
      </c>
      <c r="I1470" s="935" t="s">
        <v>415</v>
      </c>
      <c r="J1470" s="935">
        <v>39.629153240000001</v>
      </c>
      <c r="K1470" s="935">
        <v>-121.9925059</v>
      </c>
      <c r="L1470" s="935">
        <v>39.40712284</v>
      </c>
      <c r="M1470" s="935">
        <v>-122.00758999999999</v>
      </c>
    </row>
    <row r="1471" spans="1:13" x14ac:dyDescent="0.35">
      <c r="A1471" s="1296">
        <v>32619</v>
      </c>
      <c r="B1471" s="1295" t="s">
        <v>194</v>
      </c>
      <c r="C1471" s="1295" t="s">
        <v>416</v>
      </c>
      <c r="D1471" s="1295">
        <v>3100</v>
      </c>
      <c r="E1471" s="1295" t="s">
        <v>200</v>
      </c>
      <c r="F1471" s="935" t="s">
        <v>208</v>
      </c>
      <c r="G1471" s="1295">
        <v>3</v>
      </c>
      <c r="H1471" s="935" t="s">
        <v>402</v>
      </c>
      <c r="I1471" s="935" t="s">
        <v>403</v>
      </c>
      <c r="J1471" s="935">
        <v>40.611883210000002</v>
      </c>
      <c r="K1471" s="935">
        <v>-122.446135</v>
      </c>
      <c r="L1471" s="935">
        <v>40.592799669999998</v>
      </c>
      <c r="M1471" s="935">
        <v>-122.3942059</v>
      </c>
    </row>
    <row r="1472" spans="1:13" x14ac:dyDescent="0.35">
      <c r="A1472" s="1296">
        <v>32619</v>
      </c>
      <c r="B1472" s="1295" t="s">
        <v>194</v>
      </c>
      <c r="C1472" s="1295" t="s">
        <v>416</v>
      </c>
      <c r="D1472" s="1295">
        <v>3100</v>
      </c>
      <c r="E1472" s="1295" t="s">
        <v>200</v>
      </c>
      <c r="F1472" s="935" t="s">
        <v>209</v>
      </c>
      <c r="G1472" s="1295">
        <v>0</v>
      </c>
      <c r="H1472" s="935" t="s">
        <v>403</v>
      </c>
      <c r="I1472" s="935" t="s">
        <v>404</v>
      </c>
      <c r="J1472" s="935">
        <v>40.592799669999998</v>
      </c>
      <c r="K1472" s="935">
        <v>-122.3942059</v>
      </c>
      <c r="L1472" s="935">
        <v>40.585947769999997</v>
      </c>
      <c r="M1472" s="935">
        <v>-122.3683525</v>
      </c>
    </row>
    <row r="1473" spans="1:13" x14ac:dyDescent="0.35">
      <c r="A1473" s="1296">
        <v>32619</v>
      </c>
      <c r="B1473" s="1295" t="s">
        <v>194</v>
      </c>
      <c r="C1473" s="1295" t="s">
        <v>416</v>
      </c>
      <c r="D1473" s="1295">
        <v>3100</v>
      </c>
      <c r="E1473" s="1295" t="s">
        <v>200</v>
      </c>
      <c r="F1473" s="935" t="s">
        <v>211</v>
      </c>
      <c r="G1473" s="1295">
        <v>0</v>
      </c>
      <c r="H1473" s="935" t="s">
        <v>404</v>
      </c>
      <c r="I1473" s="935" t="s">
        <v>405</v>
      </c>
      <c r="J1473" s="935">
        <v>40.585947769999997</v>
      </c>
      <c r="K1473" s="935">
        <v>-122.3683525</v>
      </c>
      <c r="L1473" s="935">
        <v>40.472049499999997</v>
      </c>
      <c r="M1473" s="935">
        <v>-122.29453460000001</v>
      </c>
    </row>
    <row r="1474" spans="1:13" x14ac:dyDescent="0.35">
      <c r="A1474" s="1296">
        <v>32619</v>
      </c>
      <c r="B1474" s="1295" t="s">
        <v>194</v>
      </c>
      <c r="C1474" s="1295" t="s">
        <v>416</v>
      </c>
      <c r="D1474" s="1295">
        <v>3100</v>
      </c>
      <c r="E1474" s="1295" t="s">
        <v>200</v>
      </c>
      <c r="F1474" s="935" t="s">
        <v>212</v>
      </c>
      <c r="G1474" s="1295">
        <v>0</v>
      </c>
      <c r="H1474" s="935" t="s">
        <v>405</v>
      </c>
      <c r="I1474" s="935" t="s">
        <v>406</v>
      </c>
      <c r="J1474" s="935">
        <v>40.472049499999997</v>
      </c>
      <c r="K1474" s="935">
        <v>-122.29453460000001</v>
      </c>
      <c r="L1474" s="935">
        <v>40.417416330000002</v>
      </c>
      <c r="M1474" s="935">
        <v>-122.19395729999999</v>
      </c>
    </row>
    <row r="1475" spans="1:13" x14ac:dyDescent="0.35">
      <c r="A1475" s="1296">
        <v>32619</v>
      </c>
      <c r="B1475" s="1295" t="s">
        <v>194</v>
      </c>
      <c r="C1475" s="1295" t="s">
        <v>416</v>
      </c>
      <c r="D1475" s="1295">
        <v>3100</v>
      </c>
      <c r="E1475" s="1295" t="s">
        <v>200</v>
      </c>
      <c r="F1475" s="935" t="s">
        <v>213</v>
      </c>
      <c r="G1475" s="1295">
        <v>0</v>
      </c>
      <c r="H1475" s="935" t="s">
        <v>406</v>
      </c>
      <c r="I1475" s="935" t="s">
        <v>407</v>
      </c>
      <c r="J1475" s="935">
        <v>40.417416330000002</v>
      </c>
      <c r="K1475" s="935">
        <v>-122.19395729999999</v>
      </c>
      <c r="L1475" s="935">
        <v>40.355137560000003</v>
      </c>
      <c r="M1475" s="935">
        <v>-122.17595660000001</v>
      </c>
    </row>
    <row r="1476" spans="1:13" x14ac:dyDescent="0.35">
      <c r="A1476" s="1296">
        <v>32619</v>
      </c>
      <c r="B1476" s="1295" t="s">
        <v>194</v>
      </c>
      <c r="C1476" s="1295" t="s">
        <v>416</v>
      </c>
      <c r="D1476" s="1295">
        <v>3100</v>
      </c>
      <c r="E1476" s="1295" t="s">
        <v>200</v>
      </c>
      <c r="F1476" s="935" t="s">
        <v>214</v>
      </c>
      <c r="G1476" s="1295">
        <v>0</v>
      </c>
      <c r="H1476" s="935" t="s">
        <v>407</v>
      </c>
      <c r="I1476" s="935" t="s">
        <v>408</v>
      </c>
      <c r="J1476" s="935">
        <v>40.355137560000003</v>
      </c>
      <c r="K1476" s="935">
        <v>-122.17595660000001</v>
      </c>
      <c r="L1476" s="935">
        <v>40.316984869999999</v>
      </c>
      <c r="M1476" s="935">
        <v>-122.1896581</v>
      </c>
    </row>
    <row r="1477" spans="1:13" x14ac:dyDescent="0.35">
      <c r="A1477" s="1296">
        <v>32619</v>
      </c>
      <c r="B1477" s="1295" t="s">
        <v>194</v>
      </c>
      <c r="C1477" s="1295" t="s">
        <v>416</v>
      </c>
      <c r="D1477" s="1295">
        <v>3100</v>
      </c>
      <c r="E1477" s="1295" t="s">
        <v>200</v>
      </c>
      <c r="F1477" s="935" t="s">
        <v>215</v>
      </c>
      <c r="G1477" s="1295">
        <v>0</v>
      </c>
      <c r="H1477" s="935" t="s">
        <v>408</v>
      </c>
      <c r="I1477" s="935" t="s">
        <v>409</v>
      </c>
      <c r="J1477" s="935">
        <v>40.316984869999999</v>
      </c>
      <c r="K1477" s="935">
        <v>-122.1896581</v>
      </c>
      <c r="L1477" s="935">
        <v>40.263968490000003</v>
      </c>
      <c r="M1477" s="935">
        <v>-122.2235306</v>
      </c>
    </row>
    <row r="1478" spans="1:13" x14ac:dyDescent="0.35">
      <c r="A1478" s="1296">
        <v>32619</v>
      </c>
      <c r="B1478" s="1295" t="s">
        <v>194</v>
      </c>
      <c r="C1478" s="1295" t="s">
        <v>416</v>
      </c>
      <c r="D1478" s="1295">
        <v>3100</v>
      </c>
      <c r="E1478" s="1295" t="s">
        <v>200</v>
      </c>
      <c r="F1478" s="935" t="s">
        <v>216</v>
      </c>
      <c r="G1478" s="1295">
        <v>0</v>
      </c>
      <c r="H1478" s="935" t="s">
        <v>409</v>
      </c>
      <c r="I1478" s="935" t="s">
        <v>410</v>
      </c>
      <c r="J1478" s="935">
        <v>40.263968490000003</v>
      </c>
      <c r="K1478" s="935">
        <v>-122.2235306</v>
      </c>
      <c r="L1478" s="935">
        <v>40.153152210000002</v>
      </c>
      <c r="M1478" s="935">
        <v>-122.20237950000001</v>
      </c>
    </row>
    <row r="1479" spans="1:13" x14ac:dyDescent="0.35">
      <c r="A1479" s="1296">
        <v>32619</v>
      </c>
      <c r="B1479" s="1295" t="s">
        <v>194</v>
      </c>
      <c r="C1479" s="1295" t="s">
        <v>416</v>
      </c>
      <c r="D1479" s="1295">
        <v>3100</v>
      </c>
      <c r="E1479" s="1295" t="s">
        <v>200</v>
      </c>
      <c r="F1479" s="935" t="s">
        <v>217</v>
      </c>
      <c r="G1479" s="1295">
        <v>0</v>
      </c>
      <c r="H1479" s="935" t="s">
        <v>410</v>
      </c>
      <c r="I1479" s="935" t="s">
        <v>411</v>
      </c>
      <c r="J1479" s="935">
        <v>40.153152210000002</v>
      </c>
      <c r="K1479" s="935">
        <v>-122.20237950000001</v>
      </c>
      <c r="L1479" s="935">
        <v>40.027836569999998</v>
      </c>
      <c r="M1479" s="935">
        <v>-122.11920569999999</v>
      </c>
    </row>
    <row r="1480" spans="1:13" x14ac:dyDescent="0.35">
      <c r="A1480" s="1296">
        <v>32619</v>
      </c>
      <c r="B1480" s="1295" t="s">
        <v>194</v>
      </c>
      <c r="C1480" s="1295" t="s">
        <v>416</v>
      </c>
      <c r="D1480" s="1295">
        <v>3100</v>
      </c>
      <c r="E1480" s="1295" t="s">
        <v>200</v>
      </c>
      <c r="F1480" s="935" t="s">
        <v>219</v>
      </c>
      <c r="G1480" s="1295">
        <v>0</v>
      </c>
      <c r="H1480" s="935" t="s">
        <v>411</v>
      </c>
      <c r="I1480" s="935" t="s">
        <v>412</v>
      </c>
      <c r="J1480" s="935">
        <v>40.027836569999998</v>
      </c>
      <c r="K1480" s="935">
        <v>-122.11920569999999</v>
      </c>
      <c r="L1480" s="935">
        <v>39.909298579999998</v>
      </c>
      <c r="M1480" s="935">
        <v>-122.0918963</v>
      </c>
    </row>
    <row r="1481" spans="1:13" x14ac:dyDescent="0.35">
      <c r="A1481" s="1296">
        <v>32619</v>
      </c>
      <c r="B1481" s="1295" t="s">
        <v>194</v>
      </c>
      <c r="C1481" s="1295" t="s">
        <v>416</v>
      </c>
      <c r="D1481" s="1295">
        <v>3100</v>
      </c>
      <c r="E1481" s="1295" t="s">
        <v>200</v>
      </c>
      <c r="F1481" s="935" t="s">
        <v>220</v>
      </c>
      <c r="G1481" s="1295">
        <v>-99999</v>
      </c>
      <c r="H1481" s="935" t="s">
        <v>412</v>
      </c>
      <c r="I1481" s="935" t="s">
        <v>413</v>
      </c>
      <c r="J1481" s="935">
        <v>39.909298579999998</v>
      </c>
      <c r="K1481" s="935">
        <v>-122.0918963</v>
      </c>
      <c r="L1481" s="935">
        <v>39.751173979999997</v>
      </c>
      <c r="M1481" s="935">
        <v>-121.9963235</v>
      </c>
    </row>
    <row r="1482" spans="1:13" x14ac:dyDescent="0.35">
      <c r="A1482" s="1296">
        <v>32619</v>
      </c>
      <c r="B1482" s="1295" t="s">
        <v>194</v>
      </c>
      <c r="C1482" s="1295" t="s">
        <v>416</v>
      </c>
      <c r="D1482" s="1295">
        <v>3100</v>
      </c>
      <c r="E1482" s="1295" t="s">
        <v>200</v>
      </c>
      <c r="F1482" s="935" t="s">
        <v>221</v>
      </c>
      <c r="G1482" s="1295">
        <v>-99999</v>
      </c>
      <c r="H1482" s="935" t="s">
        <v>413</v>
      </c>
      <c r="I1482" s="935" t="s">
        <v>414</v>
      </c>
      <c r="J1482" s="935">
        <v>39.751173979999997</v>
      </c>
      <c r="K1482" s="935">
        <v>-121.9963235</v>
      </c>
      <c r="L1482" s="935">
        <v>39.629153240000001</v>
      </c>
      <c r="M1482" s="935">
        <v>-121.9925059</v>
      </c>
    </row>
    <row r="1483" spans="1:13" x14ac:dyDescent="0.35">
      <c r="A1483" s="1296">
        <v>32619</v>
      </c>
      <c r="B1483" s="1295" t="s">
        <v>194</v>
      </c>
      <c r="C1483" s="1295" t="s">
        <v>416</v>
      </c>
      <c r="D1483" s="1295">
        <v>3100</v>
      </c>
      <c r="E1483" s="1295" t="s">
        <v>200</v>
      </c>
      <c r="F1483" s="935" t="s">
        <v>222</v>
      </c>
      <c r="G1483" s="1295">
        <v>-99999</v>
      </c>
      <c r="H1483" s="935" t="s">
        <v>414</v>
      </c>
      <c r="I1483" s="935" t="s">
        <v>415</v>
      </c>
      <c r="J1483" s="935">
        <v>39.629153240000001</v>
      </c>
      <c r="K1483" s="935">
        <v>-121.9925059</v>
      </c>
      <c r="L1483" s="935">
        <v>39.40712284</v>
      </c>
      <c r="M1483" s="935">
        <v>-122.00758999999999</v>
      </c>
    </row>
    <row r="1484" spans="1:13" x14ac:dyDescent="0.35">
      <c r="A1484" s="1296">
        <v>32624</v>
      </c>
      <c r="B1484" s="1295" t="s">
        <v>194</v>
      </c>
      <c r="C1484" s="1295" t="s">
        <v>246</v>
      </c>
      <c r="D1484" s="1295">
        <v>6000</v>
      </c>
      <c r="E1484" s="1295" t="s">
        <v>200</v>
      </c>
      <c r="F1484" s="935" t="s">
        <v>208</v>
      </c>
      <c r="G1484" s="1295">
        <v>0</v>
      </c>
      <c r="H1484" s="935" t="s">
        <v>402</v>
      </c>
      <c r="I1484" s="935" t="s">
        <v>403</v>
      </c>
      <c r="J1484" s="935">
        <v>40.611883210000002</v>
      </c>
      <c r="K1484" s="935">
        <v>-122.446135</v>
      </c>
      <c r="L1484" s="935">
        <v>40.592799669999998</v>
      </c>
      <c r="M1484" s="935">
        <v>-122.3942059</v>
      </c>
    </row>
    <row r="1485" spans="1:13" x14ac:dyDescent="0.35">
      <c r="A1485" s="1296">
        <v>32624</v>
      </c>
      <c r="B1485" s="1295" t="s">
        <v>194</v>
      </c>
      <c r="C1485" s="1295" t="s">
        <v>246</v>
      </c>
      <c r="D1485" s="1295">
        <v>6000</v>
      </c>
      <c r="E1485" s="1295" t="s">
        <v>200</v>
      </c>
      <c r="F1485" s="935" t="s">
        <v>209</v>
      </c>
      <c r="G1485" s="1295">
        <v>0</v>
      </c>
      <c r="H1485" s="935" t="s">
        <v>403</v>
      </c>
      <c r="I1485" s="935" t="s">
        <v>404</v>
      </c>
      <c r="J1485" s="935">
        <v>40.592799669999998</v>
      </c>
      <c r="K1485" s="935">
        <v>-122.3942059</v>
      </c>
      <c r="L1485" s="935">
        <v>40.585947769999997</v>
      </c>
      <c r="M1485" s="935">
        <v>-122.3683525</v>
      </c>
    </row>
    <row r="1486" spans="1:13" x14ac:dyDescent="0.35">
      <c r="A1486" s="1296">
        <v>32624</v>
      </c>
      <c r="B1486" s="1295" t="s">
        <v>194</v>
      </c>
      <c r="C1486" s="1295" t="s">
        <v>246</v>
      </c>
      <c r="D1486" s="1295">
        <v>6000</v>
      </c>
      <c r="E1486" s="1295" t="s">
        <v>200</v>
      </c>
      <c r="F1486" s="935" t="s">
        <v>211</v>
      </c>
      <c r="G1486" s="1295">
        <v>1</v>
      </c>
      <c r="H1486" s="935" t="s">
        <v>404</v>
      </c>
      <c r="I1486" s="935" t="s">
        <v>405</v>
      </c>
      <c r="J1486" s="935">
        <v>40.585947769999997</v>
      </c>
      <c r="K1486" s="935">
        <v>-122.3683525</v>
      </c>
      <c r="L1486" s="935">
        <v>40.472049499999997</v>
      </c>
      <c r="M1486" s="935">
        <v>-122.29453460000001</v>
      </c>
    </row>
    <row r="1487" spans="1:13" x14ac:dyDescent="0.35">
      <c r="A1487" s="1296">
        <v>32624</v>
      </c>
      <c r="B1487" s="1295" t="s">
        <v>194</v>
      </c>
      <c r="C1487" s="1295" t="s">
        <v>246</v>
      </c>
      <c r="D1487" s="1295">
        <v>6000</v>
      </c>
      <c r="E1487" s="1295" t="s">
        <v>200</v>
      </c>
      <c r="F1487" s="935" t="s">
        <v>212</v>
      </c>
      <c r="G1487" s="1295">
        <v>0</v>
      </c>
      <c r="H1487" s="935" t="s">
        <v>405</v>
      </c>
      <c r="I1487" s="935" t="s">
        <v>406</v>
      </c>
      <c r="J1487" s="935">
        <v>40.472049499999997</v>
      </c>
      <c r="K1487" s="935">
        <v>-122.29453460000001</v>
      </c>
      <c r="L1487" s="935">
        <v>40.417416330000002</v>
      </c>
      <c r="M1487" s="935">
        <v>-122.19395729999999</v>
      </c>
    </row>
    <row r="1488" spans="1:13" x14ac:dyDescent="0.35">
      <c r="A1488" s="1296">
        <v>32624</v>
      </c>
      <c r="B1488" s="1295" t="s">
        <v>194</v>
      </c>
      <c r="C1488" s="1295" t="s">
        <v>246</v>
      </c>
      <c r="D1488" s="1295">
        <v>6000</v>
      </c>
      <c r="E1488" s="1295" t="s">
        <v>200</v>
      </c>
      <c r="F1488" s="935" t="s">
        <v>213</v>
      </c>
      <c r="G1488" s="1295">
        <v>0</v>
      </c>
      <c r="H1488" s="935" t="s">
        <v>406</v>
      </c>
      <c r="I1488" s="935" t="s">
        <v>407</v>
      </c>
      <c r="J1488" s="935">
        <v>40.417416330000002</v>
      </c>
      <c r="K1488" s="935">
        <v>-122.19395729999999</v>
      </c>
      <c r="L1488" s="935">
        <v>40.355137560000003</v>
      </c>
      <c r="M1488" s="935">
        <v>-122.17595660000001</v>
      </c>
    </row>
    <row r="1489" spans="1:13" x14ac:dyDescent="0.35">
      <c r="A1489" s="1296">
        <v>32624</v>
      </c>
      <c r="B1489" s="1295" t="s">
        <v>194</v>
      </c>
      <c r="C1489" s="1295" t="s">
        <v>246</v>
      </c>
      <c r="D1489" s="1295">
        <v>6000</v>
      </c>
      <c r="E1489" s="1295" t="s">
        <v>200</v>
      </c>
      <c r="F1489" s="935" t="s">
        <v>214</v>
      </c>
      <c r="G1489" s="1295">
        <v>0</v>
      </c>
      <c r="H1489" s="935" t="s">
        <v>407</v>
      </c>
      <c r="I1489" s="935" t="s">
        <v>408</v>
      </c>
      <c r="J1489" s="935">
        <v>40.355137560000003</v>
      </c>
      <c r="K1489" s="935">
        <v>-122.17595660000001</v>
      </c>
      <c r="L1489" s="935">
        <v>40.316984869999999</v>
      </c>
      <c r="M1489" s="935">
        <v>-122.1896581</v>
      </c>
    </row>
    <row r="1490" spans="1:13" x14ac:dyDescent="0.35">
      <c r="A1490" s="1296">
        <v>32624</v>
      </c>
      <c r="B1490" s="1295" t="s">
        <v>194</v>
      </c>
      <c r="C1490" s="1295" t="s">
        <v>246</v>
      </c>
      <c r="D1490" s="1295">
        <v>6000</v>
      </c>
      <c r="E1490" s="1295" t="s">
        <v>200</v>
      </c>
      <c r="F1490" s="935" t="s">
        <v>215</v>
      </c>
      <c r="G1490" s="1295">
        <v>0</v>
      </c>
      <c r="H1490" s="935" t="s">
        <v>408</v>
      </c>
      <c r="I1490" s="935" t="s">
        <v>409</v>
      </c>
      <c r="J1490" s="935">
        <v>40.316984869999999</v>
      </c>
      <c r="K1490" s="935">
        <v>-122.1896581</v>
      </c>
      <c r="L1490" s="935">
        <v>40.263968490000003</v>
      </c>
      <c r="M1490" s="935">
        <v>-122.2235306</v>
      </c>
    </row>
    <row r="1491" spans="1:13" x14ac:dyDescent="0.35">
      <c r="A1491" s="1296">
        <v>32624</v>
      </c>
      <c r="B1491" s="1295" t="s">
        <v>194</v>
      </c>
      <c r="C1491" s="1295" t="s">
        <v>246</v>
      </c>
      <c r="D1491" s="1295">
        <v>6000</v>
      </c>
      <c r="E1491" s="1295" t="s">
        <v>200</v>
      </c>
      <c r="F1491" s="935" t="s">
        <v>216</v>
      </c>
      <c r="G1491" s="1295">
        <v>0</v>
      </c>
      <c r="H1491" s="935" t="s">
        <v>409</v>
      </c>
      <c r="I1491" s="935" t="s">
        <v>410</v>
      </c>
      <c r="J1491" s="935">
        <v>40.263968490000003</v>
      </c>
      <c r="K1491" s="935">
        <v>-122.2235306</v>
      </c>
      <c r="L1491" s="935">
        <v>40.153152210000002</v>
      </c>
      <c r="M1491" s="935">
        <v>-122.20237950000001</v>
      </c>
    </row>
    <row r="1492" spans="1:13" x14ac:dyDescent="0.35">
      <c r="A1492" s="1296">
        <v>32624</v>
      </c>
      <c r="B1492" s="1295" t="s">
        <v>194</v>
      </c>
      <c r="C1492" s="1295" t="s">
        <v>246</v>
      </c>
      <c r="D1492" s="1295">
        <v>6000</v>
      </c>
      <c r="E1492" s="1295" t="s">
        <v>200</v>
      </c>
      <c r="F1492" s="935" t="s">
        <v>217</v>
      </c>
      <c r="G1492" s="1295">
        <v>0</v>
      </c>
      <c r="H1492" s="935" t="s">
        <v>410</v>
      </c>
      <c r="I1492" s="935" t="s">
        <v>411</v>
      </c>
      <c r="J1492" s="935">
        <v>40.153152210000002</v>
      </c>
      <c r="K1492" s="935">
        <v>-122.20237950000001</v>
      </c>
      <c r="L1492" s="935">
        <v>40.027836569999998</v>
      </c>
      <c r="M1492" s="935">
        <v>-122.11920569999999</v>
      </c>
    </row>
    <row r="1493" spans="1:13" x14ac:dyDescent="0.35">
      <c r="A1493" s="1296">
        <v>32624</v>
      </c>
      <c r="B1493" s="1295" t="s">
        <v>194</v>
      </c>
      <c r="C1493" s="1295" t="s">
        <v>246</v>
      </c>
      <c r="D1493" s="1295">
        <v>6000</v>
      </c>
      <c r="E1493" s="1295" t="s">
        <v>200</v>
      </c>
      <c r="F1493" s="935" t="s">
        <v>219</v>
      </c>
      <c r="G1493" s="1295">
        <v>0</v>
      </c>
      <c r="H1493" s="935" t="s">
        <v>411</v>
      </c>
      <c r="I1493" s="935" t="s">
        <v>412</v>
      </c>
      <c r="J1493" s="935">
        <v>40.027836569999998</v>
      </c>
      <c r="K1493" s="935">
        <v>-122.11920569999999</v>
      </c>
      <c r="L1493" s="935">
        <v>39.909298579999998</v>
      </c>
      <c r="M1493" s="935">
        <v>-122.0918963</v>
      </c>
    </row>
    <row r="1494" spans="1:13" x14ac:dyDescent="0.35">
      <c r="A1494" s="1296">
        <v>32624</v>
      </c>
      <c r="B1494" s="1295" t="s">
        <v>194</v>
      </c>
      <c r="C1494" s="1295" t="s">
        <v>246</v>
      </c>
      <c r="D1494" s="1295">
        <v>6000</v>
      </c>
      <c r="E1494" s="1295" t="s">
        <v>200</v>
      </c>
      <c r="F1494" s="935" t="s">
        <v>220</v>
      </c>
      <c r="G1494" s="1295">
        <v>0</v>
      </c>
      <c r="H1494" s="935" t="s">
        <v>412</v>
      </c>
      <c r="I1494" s="935" t="s">
        <v>413</v>
      </c>
      <c r="J1494" s="935">
        <v>39.909298579999998</v>
      </c>
      <c r="K1494" s="935">
        <v>-122.0918963</v>
      </c>
      <c r="L1494" s="935">
        <v>39.751173979999997</v>
      </c>
      <c r="M1494" s="935">
        <v>-121.9963235</v>
      </c>
    </row>
    <row r="1495" spans="1:13" x14ac:dyDescent="0.35">
      <c r="A1495" s="1296">
        <v>32624</v>
      </c>
      <c r="B1495" s="1295" t="s">
        <v>194</v>
      </c>
      <c r="C1495" s="1295" t="s">
        <v>246</v>
      </c>
      <c r="D1495" s="1295">
        <v>6000</v>
      </c>
      <c r="E1495" s="1295" t="s">
        <v>200</v>
      </c>
      <c r="F1495" s="935" t="s">
        <v>221</v>
      </c>
      <c r="G1495" s="1295">
        <v>0</v>
      </c>
      <c r="H1495" s="935" t="s">
        <v>413</v>
      </c>
      <c r="I1495" s="935" t="s">
        <v>414</v>
      </c>
      <c r="J1495" s="935">
        <v>39.751173979999997</v>
      </c>
      <c r="K1495" s="935">
        <v>-121.9963235</v>
      </c>
      <c r="L1495" s="935">
        <v>39.629153240000001</v>
      </c>
      <c r="M1495" s="935">
        <v>-121.9925059</v>
      </c>
    </row>
    <row r="1496" spans="1:13" x14ac:dyDescent="0.35">
      <c r="A1496" s="1296">
        <v>32624</v>
      </c>
      <c r="B1496" s="1295" t="s">
        <v>194</v>
      </c>
      <c r="C1496" s="1295" t="s">
        <v>246</v>
      </c>
      <c r="D1496" s="1295">
        <v>6000</v>
      </c>
      <c r="E1496" s="1295" t="s">
        <v>200</v>
      </c>
      <c r="F1496" s="935" t="s">
        <v>222</v>
      </c>
      <c r="G1496" s="1295">
        <v>-99999</v>
      </c>
      <c r="H1496" s="935" t="s">
        <v>414</v>
      </c>
      <c r="I1496" s="935" t="s">
        <v>415</v>
      </c>
      <c r="J1496" s="935">
        <v>39.629153240000001</v>
      </c>
      <c r="K1496" s="935">
        <v>-121.9925059</v>
      </c>
      <c r="L1496" s="935">
        <v>39.40712284</v>
      </c>
      <c r="M1496" s="935">
        <v>-122.00758999999999</v>
      </c>
    </row>
    <row r="1497" spans="1:13" x14ac:dyDescent="0.35">
      <c r="A1497" s="1296">
        <v>32631</v>
      </c>
      <c r="B1497" s="1295" t="s">
        <v>194</v>
      </c>
      <c r="C1497" s="1295" t="s">
        <v>246</v>
      </c>
      <c r="D1497" s="1295">
        <v>6500</v>
      </c>
      <c r="E1497" s="1295" t="s">
        <v>200</v>
      </c>
      <c r="F1497" s="935" t="s">
        <v>208</v>
      </c>
      <c r="G1497" s="1295">
        <v>0</v>
      </c>
      <c r="H1497" s="935" t="s">
        <v>402</v>
      </c>
      <c r="I1497" s="935" t="s">
        <v>403</v>
      </c>
      <c r="J1497" s="935">
        <v>40.611883210000002</v>
      </c>
      <c r="K1497" s="935">
        <v>-122.446135</v>
      </c>
      <c r="L1497" s="935">
        <v>40.592799669999998</v>
      </c>
      <c r="M1497" s="935">
        <v>-122.3942059</v>
      </c>
    </row>
    <row r="1498" spans="1:13" x14ac:dyDescent="0.35">
      <c r="A1498" s="1296">
        <v>32631</v>
      </c>
      <c r="B1498" s="1295" t="s">
        <v>194</v>
      </c>
      <c r="C1498" s="1295" t="s">
        <v>246</v>
      </c>
      <c r="D1498" s="1295">
        <v>6500</v>
      </c>
      <c r="E1498" s="1295" t="s">
        <v>200</v>
      </c>
      <c r="F1498" s="935" t="s">
        <v>209</v>
      </c>
      <c r="G1498" s="1295">
        <v>0</v>
      </c>
      <c r="H1498" s="935" t="s">
        <v>403</v>
      </c>
      <c r="I1498" s="935" t="s">
        <v>404</v>
      </c>
      <c r="J1498" s="935">
        <v>40.592799669999998</v>
      </c>
      <c r="K1498" s="935">
        <v>-122.3942059</v>
      </c>
      <c r="L1498" s="935">
        <v>40.585947769999997</v>
      </c>
      <c r="M1498" s="935">
        <v>-122.3683525</v>
      </c>
    </row>
    <row r="1499" spans="1:13" x14ac:dyDescent="0.35">
      <c r="A1499" s="1296">
        <v>32631</v>
      </c>
      <c r="B1499" s="1295" t="s">
        <v>194</v>
      </c>
      <c r="C1499" s="1295" t="s">
        <v>246</v>
      </c>
      <c r="D1499" s="1295">
        <v>6500</v>
      </c>
      <c r="E1499" s="1295" t="s">
        <v>200</v>
      </c>
      <c r="F1499" s="935" t="s">
        <v>211</v>
      </c>
      <c r="G1499" s="1295">
        <v>3</v>
      </c>
      <c r="H1499" s="935" t="s">
        <v>404</v>
      </c>
      <c r="I1499" s="935" t="s">
        <v>405</v>
      </c>
      <c r="J1499" s="935">
        <v>40.585947769999997</v>
      </c>
      <c r="K1499" s="935">
        <v>-122.3683525</v>
      </c>
      <c r="L1499" s="935">
        <v>40.472049499999997</v>
      </c>
      <c r="M1499" s="935">
        <v>-122.29453460000001</v>
      </c>
    </row>
    <row r="1500" spans="1:13" x14ac:dyDescent="0.35">
      <c r="A1500" s="1296">
        <v>32631</v>
      </c>
      <c r="B1500" s="1295" t="s">
        <v>194</v>
      </c>
      <c r="C1500" s="1295" t="s">
        <v>246</v>
      </c>
      <c r="D1500" s="1295">
        <v>6500</v>
      </c>
      <c r="E1500" s="1295" t="s">
        <v>200</v>
      </c>
      <c r="F1500" s="935" t="s">
        <v>212</v>
      </c>
      <c r="G1500" s="1295">
        <v>0</v>
      </c>
      <c r="H1500" s="935" t="s">
        <v>405</v>
      </c>
      <c r="I1500" s="935" t="s">
        <v>406</v>
      </c>
      <c r="J1500" s="935">
        <v>40.472049499999997</v>
      </c>
      <c r="K1500" s="935">
        <v>-122.29453460000001</v>
      </c>
      <c r="L1500" s="935">
        <v>40.417416330000002</v>
      </c>
      <c r="M1500" s="935">
        <v>-122.19395729999999</v>
      </c>
    </row>
    <row r="1501" spans="1:13" x14ac:dyDescent="0.35">
      <c r="A1501" s="1296">
        <v>32631</v>
      </c>
      <c r="B1501" s="1295" t="s">
        <v>194</v>
      </c>
      <c r="C1501" s="1295" t="s">
        <v>246</v>
      </c>
      <c r="D1501" s="1295">
        <v>6500</v>
      </c>
      <c r="E1501" s="1295" t="s">
        <v>200</v>
      </c>
      <c r="F1501" s="935" t="s">
        <v>213</v>
      </c>
      <c r="G1501" s="1295">
        <v>0</v>
      </c>
      <c r="H1501" s="935" t="s">
        <v>406</v>
      </c>
      <c r="I1501" s="935" t="s">
        <v>407</v>
      </c>
      <c r="J1501" s="935">
        <v>40.417416330000002</v>
      </c>
      <c r="K1501" s="935">
        <v>-122.19395729999999</v>
      </c>
      <c r="L1501" s="935">
        <v>40.355137560000003</v>
      </c>
      <c r="M1501" s="935">
        <v>-122.17595660000001</v>
      </c>
    </row>
    <row r="1502" spans="1:13" x14ac:dyDescent="0.35">
      <c r="A1502" s="1296">
        <v>32631</v>
      </c>
      <c r="B1502" s="1295" t="s">
        <v>194</v>
      </c>
      <c r="C1502" s="1295" t="s">
        <v>246</v>
      </c>
      <c r="D1502" s="1295">
        <v>6500</v>
      </c>
      <c r="E1502" s="1295" t="s">
        <v>200</v>
      </c>
      <c r="F1502" s="935" t="s">
        <v>214</v>
      </c>
      <c r="G1502" s="1295">
        <v>0</v>
      </c>
      <c r="H1502" s="935" t="s">
        <v>407</v>
      </c>
      <c r="I1502" s="935" t="s">
        <v>408</v>
      </c>
      <c r="J1502" s="935">
        <v>40.355137560000003</v>
      </c>
      <c r="K1502" s="935">
        <v>-122.17595660000001</v>
      </c>
      <c r="L1502" s="935">
        <v>40.316984869999999</v>
      </c>
      <c r="M1502" s="935">
        <v>-122.1896581</v>
      </c>
    </row>
    <row r="1503" spans="1:13" x14ac:dyDescent="0.35">
      <c r="A1503" s="1296">
        <v>32631</v>
      </c>
      <c r="B1503" s="1295" t="s">
        <v>194</v>
      </c>
      <c r="C1503" s="1295" t="s">
        <v>246</v>
      </c>
      <c r="D1503" s="1295">
        <v>6500</v>
      </c>
      <c r="E1503" s="1295" t="s">
        <v>200</v>
      </c>
      <c r="F1503" s="935" t="s">
        <v>215</v>
      </c>
      <c r="G1503" s="1295">
        <v>1</v>
      </c>
      <c r="H1503" s="935" t="s">
        <v>408</v>
      </c>
      <c r="I1503" s="935" t="s">
        <v>409</v>
      </c>
      <c r="J1503" s="935">
        <v>40.316984869999999</v>
      </c>
      <c r="K1503" s="935">
        <v>-122.1896581</v>
      </c>
      <c r="L1503" s="935">
        <v>40.263968490000003</v>
      </c>
      <c r="M1503" s="935">
        <v>-122.2235306</v>
      </c>
    </row>
    <row r="1504" spans="1:13" x14ac:dyDescent="0.35">
      <c r="A1504" s="1296">
        <v>32631</v>
      </c>
      <c r="B1504" s="1295" t="s">
        <v>194</v>
      </c>
      <c r="C1504" s="1295" t="s">
        <v>246</v>
      </c>
      <c r="D1504" s="1295">
        <v>6500</v>
      </c>
      <c r="E1504" s="1295" t="s">
        <v>200</v>
      </c>
      <c r="F1504" s="935" t="s">
        <v>216</v>
      </c>
      <c r="G1504" s="1295">
        <v>0</v>
      </c>
      <c r="H1504" s="935" t="s">
        <v>409</v>
      </c>
      <c r="I1504" s="935" t="s">
        <v>410</v>
      </c>
      <c r="J1504" s="935">
        <v>40.263968490000003</v>
      </c>
      <c r="K1504" s="935">
        <v>-122.2235306</v>
      </c>
      <c r="L1504" s="935">
        <v>40.153152210000002</v>
      </c>
      <c r="M1504" s="935">
        <v>-122.20237950000001</v>
      </c>
    </row>
    <row r="1505" spans="1:13" x14ac:dyDescent="0.35">
      <c r="A1505" s="1296">
        <v>32631</v>
      </c>
      <c r="B1505" s="1295" t="s">
        <v>194</v>
      </c>
      <c r="C1505" s="1295" t="s">
        <v>246</v>
      </c>
      <c r="D1505" s="1295">
        <v>6500</v>
      </c>
      <c r="E1505" s="1295" t="s">
        <v>200</v>
      </c>
      <c r="F1505" s="935" t="s">
        <v>217</v>
      </c>
      <c r="G1505" s="1295">
        <v>0</v>
      </c>
      <c r="H1505" s="935" t="s">
        <v>410</v>
      </c>
      <c r="I1505" s="935" t="s">
        <v>411</v>
      </c>
      <c r="J1505" s="935">
        <v>40.153152210000002</v>
      </c>
      <c r="K1505" s="935">
        <v>-122.20237950000001</v>
      </c>
      <c r="L1505" s="935">
        <v>40.027836569999998</v>
      </c>
      <c r="M1505" s="935">
        <v>-122.11920569999999</v>
      </c>
    </row>
    <row r="1506" spans="1:13" x14ac:dyDescent="0.35">
      <c r="A1506" s="1296">
        <v>32631</v>
      </c>
      <c r="B1506" s="1295" t="s">
        <v>194</v>
      </c>
      <c r="C1506" s="1295" t="s">
        <v>246</v>
      </c>
      <c r="D1506" s="1295">
        <v>6500</v>
      </c>
      <c r="E1506" s="1295" t="s">
        <v>200</v>
      </c>
      <c r="F1506" s="935" t="s">
        <v>219</v>
      </c>
      <c r="G1506" s="1295">
        <v>0</v>
      </c>
      <c r="H1506" s="935" t="s">
        <v>411</v>
      </c>
      <c r="I1506" s="935" t="s">
        <v>412</v>
      </c>
      <c r="J1506" s="935">
        <v>40.027836569999998</v>
      </c>
      <c r="K1506" s="935">
        <v>-122.11920569999999</v>
      </c>
      <c r="L1506" s="935">
        <v>39.909298579999998</v>
      </c>
      <c r="M1506" s="935">
        <v>-122.0918963</v>
      </c>
    </row>
    <row r="1507" spans="1:13" x14ac:dyDescent="0.35">
      <c r="A1507" s="1296">
        <v>32631</v>
      </c>
      <c r="B1507" s="1295" t="s">
        <v>194</v>
      </c>
      <c r="C1507" s="1295" t="s">
        <v>246</v>
      </c>
      <c r="D1507" s="1295">
        <v>6500</v>
      </c>
      <c r="E1507" s="1295" t="s">
        <v>200</v>
      </c>
      <c r="F1507" s="935" t="s">
        <v>220</v>
      </c>
      <c r="G1507" s="1295">
        <v>-99999</v>
      </c>
      <c r="H1507" s="935" t="s">
        <v>412</v>
      </c>
      <c r="I1507" s="935" t="s">
        <v>413</v>
      </c>
      <c r="J1507" s="935">
        <v>39.909298579999998</v>
      </c>
      <c r="K1507" s="935">
        <v>-122.0918963</v>
      </c>
      <c r="L1507" s="935">
        <v>39.751173979999997</v>
      </c>
      <c r="M1507" s="935">
        <v>-121.9963235</v>
      </c>
    </row>
    <row r="1508" spans="1:13" x14ac:dyDescent="0.35">
      <c r="A1508" s="1296">
        <v>32631</v>
      </c>
      <c r="B1508" s="1295" t="s">
        <v>194</v>
      </c>
      <c r="C1508" s="1295" t="s">
        <v>246</v>
      </c>
      <c r="D1508" s="1295">
        <v>6500</v>
      </c>
      <c r="E1508" s="1295" t="s">
        <v>200</v>
      </c>
      <c r="F1508" s="935" t="s">
        <v>221</v>
      </c>
      <c r="G1508" s="1295">
        <v>-99999</v>
      </c>
      <c r="H1508" s="935" t="s">
        <v>413</v>
      </c>
      <c r="I1508" s="935" t="s">
        <v>414</v>
      </c>
      <c r="J1508" s="935">
        <v>39.751173979999997</v>
      </c>
      <c r="K1508" s="935">
        <v>-121.9963235</v>
      </c>
      <c r="L1508" s="935">
        <v>39.629153240000001</v>
      </c>
      <c r="M1508" s="935">
        <v>-121.9925059</v>
      </c>
    </row>
    <row r="1509" spans="1:13" x14ac:dyDescent="0.35">
      <c r="A1509" s="1296">
        <v>32631</v>
      </c>
      <c r="B1509" s="1295" t="s">
        <v>194</v>
      </c>
      <c r="C1509" s="1295" t="s">
        <v>246</v>
      </c>
      <c r="D1509" s="1295">
        <v>6500</v>
      </c>
      <c r="E1509" s="1295" t="s">
        <v>200</v>
      </c>
      <c r="F1509" s="935" t="s">
        <v>222</v>
      </c>
      <c r="G1509" s="1295">
        <v>-99999</v>
      </c>
      <c r="H1509" s="935" t="s">
        <v>414</v>
      </c>
      <c r="I1509" s="935" t="s">
        <v>415</v>
      </c>
      <c r="J1509" s="935">
        <v>39.629153240000001</v>
      </c>
      <c r="K1509" s="935">
        <v>-121.9925059</v>
      </c>
      <c r="L1509" s="935">
        <v>39.40712284</v>
      </c>
      <c r="M1509" s="935">
        <v>-122.00758999999999</v>
      </c>
    </row>
    <row r="1510" spans="1:13" x14ac:dyDescent="0.35">
      <c r="A1510" s="1296">
        <v>32653</v>
      </c>
      <c r="B1510" s="1295" t="s">
        <v>194</v>
      </c>
      <c r="C1510" s="1295" t="s">
        <v>246</v>
      </c>
      <c r="D1510" s="1295">
        <v>11500</v>
      </c>
      <c r="E1510" s="1295" t="s">
        <v>200</v>
      </c>
      <c r="F1510" s="935" t="s">
        <v>208</v>
      </c>
      <c r="G1510" s="1295">
        <v>0</v>
      </c>
      <c r="H1510" s="935" t="s">
        <v>402</v>
      </c>
      <c r="I1510" s="935" t="s">
        <v>403</v>
      </c>
      <c r="J1510" s="935">
        <v>40.611883210000002</v>
      </c>
      <c r="K1510" s="935">
        <v>-122.446135</v>
      </c>
      <c r="L1510" s="935">
        <v>40.592799669999998</v>
      </c>
      <c r="M1510" s="935">
        <v>-122.3942059</v>
      </c>
    </row>
    <row r="1511" spans="1:13" x14ac:dyDescent="0.35">
      <c r="A1511" s="1296">
        <v>32653</v>
      </c>
      <c r="B1511" s="1295" t="s">
        <v>194</v>
      </c>
      <c r="C1511" s="1295" t="s">
        <v>246</v>
      </c>
      <c r="D1511" s="1295">
        <v>11500</v>
      </c>
      <c r="E1511" s="1295" t="s">
        <v>200</v>
      </c>
      <c r="F1511" s="935" t="s">
        <v>209</v>
      </c>
      <c r="G1511" s="1295">
        <v>4</v>
      </c>
      <c r="H1511" s="935" t="s">
        <v>403</v>
      </c>
      <c r="I1511" s="935" t="s">
        <v>404</v>
      </c>
      <c r="J1511" s="935">
        <v>40.592799669999998</v>
      </c>
      <c r="K1511" s="935">
        <v>-122.3942059</v>
      </c>
      <c r="L1511" s="935">
        <v>40.585947769999997</v>
      </c>
      <c r="M1511" s="935">
        <v>-122.3683525</v>
      </c>
    </row>
    <row r="1512" spans="1:13" x14ac:dyDescent="0.35">
      <c r="A1512" s="1296">
        <v>32653</v>
      </c>
      <c r="B1512" s="1295" t="s">
        <v>194</v>
      </c>
      <c r="C1512" s="1295" t="s">
        <v>246</v>
      </c>
      <c r="D1512" s="1295">
        <v>11500</v>
      </c>
      <c r="E1512" s="1295" t="s">
        <v>200</v>
      </c>
      <c r="F1512" s="935" t="s">
        <v>211</v>
      </c>
      <c r="G1512" s="1295">
        <v>1</v>
      </c>
      <c r="H1512" s="935" t="s">
        <v>404</v>
      </c>
      <c r="I1512" s="935" t="s">
        <v>405</v>
      </c>
      <c r="J1512" s="935">
        <v>40.585947769999997</v>
      </c>
      <c r="K1512" s="935">
        <v>-122.3683525</v>
      </c>
      <c r="L1512" s="935">
        <v>40.472049499999997</v>
      </c>
      <c r="M1512" s="935">
        <v>-122.29453460000001</v>
      </c>
    </row>
    <row r="1513" spans="1:13" x14ac:dyDescent="0.35">
      <c r="A1513" s="1296">
        <v>32653</v>
      </c>
      <c r="B1513" s="1295" t="s">
        <v>194</v>
      </c>
      <c r="C1513" s="1295" t="s">
        <v>246</v>
      </c>
      <c r="D1513" s="1295">
        <v>11500</v>
      </c>
      <c r="E1513" s="1295" t="s">
        <v>200</v>
      </c>
      <c r="F1513" s="935" t="s">
        <v>212</v>
      </c>
      <c r="G1513" s="1295">
        <v>0</v>
      </c>
      <c r="H1513" s="935" t="s">
        <v>405</v>
      </c>
      <c r="I1513" s="935" t="s">
        <v>406</v>
      </c>
      <c r="J1513" s="935">
        <v>40.472049499999997</v>
      </c>
      <c r="K1513" s="935">
        <v>-122.29453460000001</v>
      </c>
      <c r="L1513" s="935">
        <v>40.417416330000002</v>
      </c>
      <c r="M1513" s="935">
        <v>-122.19395729999999</v>
      </c>
    </row>
    <row r="1514" spans="1:13" x14ac:dyDescent="0.35">
      <c r="A1514" s="1296">
        <v>32653</v>
      </c>
      <c r="B1514" s="1295" t="s">
        <v>194</v>
      </c>
      <c r="C1514" s="1295" t="s">
        <v>246</v>
      </c>
      <c r="D1514" s="1295">
        <v>11500</v>
      </c>
      <c r="E1514" s="1295" t="s">
        <v>200</v>
      </c>
      <c r="F1514" s="935" t="s">
        <v>213</v>
      </c>
      <c r="G1514" s="1295">
        <v>0</v>
      </c>
      <c r="H1514" s="935" t="s">
        <v>406</v>
      </c>
      <c r="I1514" s="935" t="s">
        <v>407</v>
      </c>
      <c r="J1514" s="935">
        <v>40.417416330000002</v>
      </c>
      <c r="K1514" s="935">
        <v>-122.19395729999999</v>
      </c>
      <c r="L1514" s="935">
        <v>40.355137560000003</v>
      </c>
      <c r="M1514" s="935">
        <v>-122.17595660000001</v>
      </c>
    </row>
    <row r="1515" spans="1:13" x14ac:dyDescent="0.35">
      <c r="A1515" s="1296">
        <v>32653</v>
      </c>
      <c r="B1515" s="1295" t="s">
        <v>194</v>
      </c>
      <c r="C1515" s="1295" t="s">
        <v>246</v>
      </c>
      <c r="D1515" s="1295">
        <v>11500</v>
      </c>
      <c r="E1515" s="1295" t="s">
        <v>200</v>
      </c>
      <c r="F1515" s="935" t="s">
        <v>214</v>
      </c>
      <c r="G1515" s="1295">
        <v>0</v>
      </c>
      <c r="H1515" s="935" t="s">
        <v>407</v>
      </c>
      <c r="I1515" s="935" t="s">
        <v>408</v>
      </c>
      <c r="J1515" s="935">
        <v>40.355137560000003</v>
      </c>
      <c r="K1515" s="935">
        <v>-122.17595660000001</v>
      </c>
      <c r="L1515" s="935">
        <v>40.316984869999999</v>
      </c>
      <c r="M1515" s="935">
        <v>-122.1896581</v>
      </c>
    </row>
    <row r="1516" spans="1:13" x14ac:dyDescent="0.35">
      <c r="A1516" s="1296">
        <v>32653</v>
      </c>
      <c r="B1516" s="1295" t="s">
        <v>194</v>
      </c>
      <c r="C1516" s="1295" t="s">
        <v>246</v>
      </c>
      <c r="D1516" s="1295">
        <v>11500</v>
      </c>
      <c r="E1516" s="1295" t="s">
        <v>200</v>
      </c>
      <c r="F1516" s="935" t="s">
        <v>215</v>
      </c>
      <c r="G1516" s="1295">
        <v>0</v>
      </c>
      <c r="H1516" s="935" t="s">
        <v>408</v>
      </c>
      <c r="I1516" s="935" t="s">
        <v>409</v>
      </c>
      <c r="J1516" s="935">
        <v>40.316984869999999</v>
      </c>
      <c r="K1516" s="935">
        <v>-122.1896581</v>
      </c>
      <c r="L1516" s="935">
        <v>40.263968490000003</v>
      </c>
      <c r="M1516" s="935">
        <v>-122.2235306</v>
      </c>
    </row>
    <row r="1517" spans="1:13" x14ac:dyDescent="0.35">
      <c r="A1517" s="1296">
        <v>32653</v>
      </c>
      <c r="B1517" s="1295" t="s">
        <v>194</v>
      </c>
      <c r="C1517" s="1295" t="s">
        <v>246</v>
      </c>
      <c r="D1517" s="1295">
        <v>11500</v>
      </c>
      <c r="E1517" s="1295" t="s">
        <v>200</v>
      </c>
      <c r="F1517" s="935" t="s">
        <v>216</v>
      </c>
      <c r="G1517" s="1295">
        <v>0</v>
      </c>
      <c r="H1517" s="935" t="s">
        <v>409</v>
      </c>
      <c r="I1517" s="935" t="s">
        <v>410</v>
      </c>
      <c r="J1517" s="935">
        <v>40.263968490000003</v>
      </c>
      <c r="K1517" s="935">
        <v>-122.2235306</v>
      </c>
      <c r="L1517" s="935">
        <v>40.153152210000002</v>
      </c>
      <c r="M1517" s="935">
        <v>-122.20237950000001</v>
      </c>
    </row>
    <row r="1518" spans="1:13" x14ac:dyDescent="0.35">
      <c r="A1518" s="1296">
        <v>32653</v>
      </c>
      <c r="B1518" s="1295" t="s">
        <v>194</v>
      </c>
      <c r="C1518" s="1295" t="s">
        <v>246</v>
      </c>
      <c r="D1518" s="1295">
        <v>11500</v>
      </c>
      <c r="E1518" s="1295" t="s">
        <v>200</v>
      </c>
      <c r="F1518" s="935" t="s">
        <v>217</v>
      </c>
      <c r="G1518" s="1295">
        <v>0</v>
      </c>
      <c r="H1518" s="935" t="s">
        <v>410</v>
      </c>
      <c r="I1518" s="935" t="s">
        <v>411</v>
      </c>
      <c r="J1518" s="935">
        <v>40.153152210000002</v>
      </c>
      <c r="K1518" s="935">
        <v>-122.20237950000001</v>
      </c>
      <c r="L1518" s="935">
        <v>40.027836569999998</v>
      </c>
      <c r="M1518" s="935">
        <v>-122.11920569999999</v>
      </c>
    </row>
    <row r="1519" spans="1:13" x14ac:dyDescent="0.35">
      <c r="A1519" s="1296">
        <v>32653</v>
      </c>
      <c r="B1519" s="1295" t="s">
        <v>194</v>
      </c>
      <c r="C1519" s="1295" t="s">
        <v>246</v>
      </c>
      <c r="D1519" s="1295">
        <v>11500</v>
      </c>
      <c r="E1519" s="1295" t="s">
        <v>200</v>
      </c>
      <c r="F1519" s="935" t="s">
        <v>219</v>
      </c>
      <c r="G1519" s="1295">
        <v>0</v>
      </c>
      <c r="H1519" s="935" t="s">
        <v>411</v>
      </c>
      <c r="I1519" s="935" t="s">
        <v>412</v>
      </c>
      <c r="J1519" s="935">
        <v>40.027836569999998</v>
      </c>
      <c r="K1519" s="935">
        <v>-122.11920569999999</v>
      </c>
      <c r="L1519" s="935">
        <v>39.909298579999998</v>
      </c>
      <c r="M1519" s="935">
        <v>-122.0918963</v>
      </c>
    </row>
    <row r="1520" spans="1:13" x14ac:dyDescent="0.35">
      <c r="A1520" s="1296">
        <v>32653</v>
      </c>
      <c r="B1520" s="1295" t="s">
        <v>194</v>
      </c>
      <c r="C1520" s="1295" t="s">
        <v>246</v>
      </c>
      <c r="D1520" s="1295">
        <v>11500</v>
      </c>
      <c r="E1520" s="1295" t="s">
        <v>200</v>
      </c>
      <c r="F1520" s="935" t="s">
        <v>220</v>
      </c>
      <c r="G1520" s="1295">
        <v>-99999</v>
      </c>
      <c r="H1520" s="935" t="s">
        <v>412</v>
      </c>
      <c r="I1520" s="935" t="s">
        <v>413</v>
      </c>
      <c r="J1520" s="935">
        <v>39.909298579999998</v>
      </c>
      <c r="K1520" s="935">
        <v>-122.0918963</v>
      </c>
      <c r="L1520" s="935">
        <v>39.751173979999997</v>
      </c>
      <c r="M1520" s="935">
        <v>-121.9963235</v>
      </c>
    </row>
    <row r="1521" spans="1:13" x14ac:dyDescent="0.35">
      <c r="A1521" s="1296">
        <v>32653</v>
      </c>
      <c r="B1521" s="1295" t="s">
        <v>194</v>
      </c>
      <c r="C1521" s="1295" t="s">
        <v>246</v>
      </c>
      <c r="D1521" s="1295">
        <v>11500</v>
      </c>
      <c r="E1521" s="1295" t="s">
        <v>200</v>
      </c>
      <c r="F1521" s="935" t="s">
        <v>221</v>
      </c>
      <c r="G1521" s="1295">
        <v>-99999</v>
      </c>
      <c r="H1521" s="935" t="s">
        <v>413</v>
      </c>
      <c r="I1521" s="935" t="s">
        <v>414</v>
      </c>
      <c r="J1521" s="935">
        <v>39.751173979999997</v>
      </c>
      <c r="K1521" s="935">
        <v>-121.9963235</v>
      </c>
      <c r="L1521" s="935">
        <v>39.629153240000001</v>
      </c>
      <c r="M1521" s="935">
        <v>-121.9925059</v>
      </c>
    </row>
    <row r="1522" spans="1:13" x14ac:dyDescent="0.35">
      <c r="A1522" s="1296">
        <v>32653</v>
      </c>
      <c r="B1522" s="1295" t="s">
        <v>194</v>
      </c>
      <c r="C1522" s="1295" t="s">
        <v>246</v>
      </c>
      <c r="D1522" s="1295">
        <v>11500</v>
      </c>
      <c r="E1522" s="1295" t="s">
        <v>200</v>
      </c>
      <c r="F1522" s="935" t="s">
        <v>222</v>
      </c>
      <c r="G1522" s="1295">
        <v>-99999</v>
      </c>
      <c r="H1522" s="935" t="s">
        <v>414</v>
      </c>
      <c r="I1522" s="935" t="s">
        <v>415</v>
      </c>
      <c r="J1522" s="935">
        <v>39.629153240000001</v>
      </c>
      <c r="K1522" s="935">
        <v>-121.9925059</v>
      </c>
      <c r="L1522" s="935">
        <v>39.40712284</v>
      </c>
      <c r="M1522" s="935">
        <v>-122.00758999999999</v>
      </c>
    </row>
    <row r="1523" spans="1:13" x14ac:dyDescent="0.35">
      <c r="A1523" s="1296">
        <v>32661</v>
      </c>
      <c r="B1523" s="1295" t="s">
        <v>194</v>
      </c>
      <c r="C1523" s="1295" t="s">
        <v>196</v>
      </c>
      <c r="D1523" s="1295">
        <v>10250</v>
      </c>
      <c r="E1523" s="1295" t="s">
        <v>200</v>
      </c>
      <c r="F1523" s="935" t="s">
        <v>208</v>
      </c>
      <c r="G1523" s="1295">
        <v>0</v>
      </c>
      <c r="H1523" s="935" t="s">
        <v>402</v>
      </c>
      <c r="I1523" s="935" t="s">
        <v>403</v>
      </c>
      <c r="J1523" s="935">
        <v>40.611883210000002</v>
      </c>
      <c r="K1523" s="935">
        <v>-122.446135</v>
      </c>
      <c r="L1523" s="935">
        <v>40.592799669999998</v>
      </c>
      <c r="M1523" s="935">
        <v>-122.3942059</v>
      </c>
    </row>
    <row r="1524" spans="1:13" x14ac:dyDescent="0.35">
      <c r="A1524" s="1296">
        <v>32661</v>
      </c>
      <c r="B1524" s="1295" t="s">
        <v>194</v>
      </c>
      <c r="C1524" s="1295" t="s">
        <v>196</v>
      </c>
      <c r="D1524" s="1295">
        <v>10250</v>
      </c>
      <c r="E1524" s="1295" t="s">
        <v>200</v>
      </c>
      <c r="F1524" s="935" t="s">
        <v>209</v>
      </c>
      <c r="G1524" s="1295">
        <v>4</v>
      </c>
      <c r="H1524" s="935" t="s">
        <v>403</v>
      </c>
      <c r="I1524" s="935" t="s">
        <v>404</v>
      </c>
      <c r="J1524" s="935">
        <v>40.592799669999998</v>
      </c>
      <c r="K1524" s="935">
        <v>-122.3942059</v>
      </c>
      <c r="L1524" s="935">
        <v>40.585947769999997</v>
      </c>
      <c r="M1524" s="935">
        <v>-122.3683525</v>
      </c>
    </row>
    <row r="1525" spans="1:13" x14ac:dyDescent="0.35">
      <c r="A1525" s="1296">
        <v>32661</v>
      </c>
      <c r="B1525" s="1295" t="s">
        <v>194</v>
      </c>
      <c r="C1525" s="1295" t="s">
        <v>196</v>
      </c>
      <c r="D1525" s="1295">
        <v>10250</v>
      </c>
      <c r="E1525" s="1295" t="s">
        <v>200</v>
      </c>
      <c r="F1525" s="935" t="s">
        <v>211</v>
      </c>
      <c r="G1525" s="1295">
        <v>4</v>
      </c>
      <c r="H1525" s="935" t="s">
        <v>404</v>
      </c>
      <c r="I1525" s="935" t="s">
        <v>405</v>
      </c>
      <c r="J1525" s="935">
        <v>40.585947769999997</v>
      </c>
      <c r="K1525" s="935">
        <v>-122.3683525</v>
      </c>
      <c r="L1525" s="935">
        <v>40.472049499999997</v>
      </c>
      <c r="M1525" s="935">
        <v>-122.29453460000001</v>
      </c>
    </row>
    <row r="1526" spans="1:13" x14ac:dyDescent="0.35">
      <c r="A1526" s="1296">
        <v>32661</v>
      </c>
      <c r="B1526" s="1295" t="s">
        <v>194</v>
      </c>
      <c r="C1526" s="1295" t="s">
        <v>196</v>
      </c>
      <c r="D1526" s="1295">
        <v>10250</v>
      </c>
      <c r="E1526" s="1295" t="s">
        <v>200</v>
      </c>
      <c r="F1526" s="935" t="s">
        <v>212</v>
      </c>
      <c r="G1526" s="1295">
        <v>0</v>
      </c>
      <c r="H1526" s="935" t="s">
        <v>405</v>
      </c>
      <c r="I1526" s="935" t="s">
        <v>406</v>
      </c>
      <c r="J1526" s="935">
        <v>40.472049499999997</v>
      </c>
      <c r="K1526" s="935">
        <v>-122.29453460000001</v>
      </c>
      <c r="L1526" s="935">
        <v>40.417416330000002</v>
      </c>
      <c r="M1526" s="935">
        <v>-122.19395729999999</v>
      </c>
    </row>
    <row r="1527" spans="1:13" x14ac:dyDescent="0.35">
      <c r="A1527" s="1296">
        <v>32661</v>
      </c>
      <c r="B1527" s="1295" t="s">
        <v>194</v>
      </c>
      <c r="C1527" s="1295" t="s">
        <v>196</v>
      </c>
      <c r="D1527" s="1295">
        <v>10250</v>
      </c>
      <c r="E1527" s="1295" t="s">
        <v>200</v>
      </c>
      <c r="F1527" s="935" t="s">
        <v>213</v>
      </c>
      <c r="G1527" s="1295">
        <v>0</v>
      </c>
      <c r="H1527" s="935" t="s">
        <v>406</v>
      </c>
      <c r="I1527" s="935" t="s">
        <v>407</v>
      </c>
      <c r="J1527" s="935">
        <v>40.417416330000002</v>
      </c>
      <c r="K1527" s="935">
        <v>-122.19395729999999</v>
      </c>
      <c r="L1527" s="935">
        <v>40.355137560000003</v>
      </c>
      <c r="M1527" s="935">
        <v>-122.17595660000001</v>
      </c>
    </row>
    <row r="1528" spans="1:13" x14ac:dyDescent="0.35">
      <c r="A1528" s="1296">
        <v>32661</v>
      </c>
      <c r="B1528" s="1295" t="s">
        <v>194</v>
      </c>
      <c r="C1528" s="1295" t="s">
        <v>196</v>
      </c>
      <c r="D1528" s="1295">
        <v>10250</v>
      </c>
      <c r="E1528" s="1295" t="s">
        <v>200</v>
      </c>
      <c r="F1528" s="935" t="s">
        <v>214</v>
      </c>
      <c r="G1528" s="1295">
        <v>0</v>
      </c>
      <c r="H1528" s="935" t="s">
        <v>407</v>
      </c>
      <c r="I1528" s="935" t="s">
        <v>408</v>
      </c>
      <c r="J1528" s="935">
        <v>40.355137560000003</v>
      </c>
      <c r="K1528" s="935">
        <v>-122.17595660000001</v>
      </c>
      <c r="L1528" s="935">
        <v>40.316984869999999</v>
      </c>
      <c r="M1528" s="935">
        <v>-122.1896581</v>
      </c>
    </row>
    <row r="1529" spans="1:13" x14ac:dyDescent="0.35">
      <c r="A1529" s="1296">
        <v>32661</v>
      </c>
      <c r="B1529" s="1295" t="s">
        <v>194</v>
      </c>
      <c r="C1529" s="1295" t="s">
        <v>196</v>
      </c>
      <c r="D1529" s="1295">
        <v>10250</v>
      </c>
      <c r="E1529" s="1295" t="s">
        <v>200</v>
      </c>
      <c r="F1529" s="935" t="s">
        <v>215</v>
      </c>
      <c r="G1529" s="1295">
        <v>0</v>
      </c>
      <c r="H1529" s="935" t="s">
        <v>408</v>
      </c>
      <c r="I1529" s="935" t="s">
        <v>409</v>
      </c>
      <c r="J1529" s="935">
        <v>40.316984869999999</v>
      </c>
      <c r="K1529" s="935">
        <v>-122.1896581</v>
      </c>
      <c r="L1529" s="935">
        <v>40.263968490000003</v>
      </c>
      <c r="M1529" s="935">
        <v>-122.2235306</v>
      </c>
    </row>
    <row r="1530" spans="1:13" x14ac:dyDescent="0.35">
      <c r="A1530" s="1296">
        <v>32661</v>
      </c>
      <c r="B1530" s="1295" t="s">
        <v>194</v>
      </c>
      <c r="C1530" s="1295" t="s">
        <v>196</v>
      </c>
      <c r="D1530" s="1295">
        <v>10250</v>
      </c>
      <c r="E1530" s="1295" t="s">
        <v>200</v>
      </c>
      <c r="F1530" s="935" t="s">
        <v>216</v>
      </c>
      <c r="G1530" s="1295">
        <v>0</v>
      </c>
      <c r="H1530" s="935" t="s">
        <v>409</v>
      </c>
      <c r="I1530" s="935" t="s">
        <v>410</v>
      </c>
      <c r="J1530" s="935">
        <v>40.263968490000003</v>
      </c>
      <c r="K1530" s="935">
        <v>-122.2235306</v>
      </c>
      <c r="L1530" s="935">
        <v>40.153152210000002</v>
      </c>
      <c r="M1530" s="935">
        <v>-122.20237950000001</v>
      </c>
    </row>
    <row r="1531" spans="1:13" x14ac:dyDescent="0.35">
      <c r="A1531" s="1296">
        <v>32661</v>
      </c>
      <c r="B1531" s="1295" t="s">
        <v>194</v>
      </c>
      <c r="C1531" s="1295" t="s">
        <v>196</v>
      </c>
      <c r="D1531" s="1295">
        <v>10250</v>
      </c>
      <c r="E1531" s="1295" t="s">
        <v>200</v>
      </c>
      <c r="F1531" s="935" t="s">
        <v>217</v>
      </c>
      <c r="G1531" s="1295">
        <v>0</v>
      </c>
      <c r="H1531" s="935" t="s">
        <v>410</v>
      </c>
      <c r="I1531" s="935" t="s">
        <v>411</v>
      </c>
      <c r="J1531" s="935">
        <v>40.153152210000002</v>
      </c>
      <c r="K1531" s="935">
        <v>-122.20237950000001</v>
      </c>
      <c r="L1531" s="935">
        <v>40.027836569999998</v>
      </c>
      <c r="M1531" s="935">
        <v>-122.11920569999999</v>
      </c>
    </row>
    <row r="1532" spans="1:13" x14ac:dyDescent="0.35">
      <c r="A1532" s="1296">
        <v>32661</v>
      </c>
      <c r="B1532" s="1295" t="s">
        <v>194</v>
      </c>
      <c r="C1532" s="1295" t="s">
        <v>196</v>
      </c>
      <c r="D1532" s="1295">
        <v>10250</v>
      </c>
      <c r="E1532" s="1295" t="s">
        <v>200</v>
      </c>
      <c r="F1532" s="935" t="s">
        <v>219</v>
      </c>
      <c r="G1532" s="1295">
        <v>0</v>
      </c>
      <c r="H1532" s="935" t="s">
        <v>411</v>
      </c>
      <c r="I1532" s="935" t="s">
        <v>412</v>
      </c>
      <c r="J1532" s="935">
        <v>40.027836569999998</v>
      </c>
      <c r="K1532" s="935">
        <v>-122.11920569999999</v>
      </c>
      <c r="L1532" s="935">
        <v>39.909298579999998</v>
      </c>
      <c r="M1532" s="935">
        <v>-122.0918963</v>
      </c>
    </row>
    <row r="1533" spans="1:13" x14ac:dyDescent="0.35">
      <c r="A1533" s="1296">
        <v>32661</v>
      </c>
      <c r="B1533" s="1295" t="s">
        <v>194</v>
      </c>
      <c r="C1533" s="1295" t="s">
        <v>196</v>
      </c>
      <c r="D1533" s="1295">
        <v>10250</v>
      </c>
      <c r="E1533" s="1295" t="s">
        <v>200</v>
      </c>
      <c r="F1533" s="935" t="s">
        <v>220</v>
      </c>
      <c r="G1533" s="1295">
        <v>-99999</v>
      </c>
      <c r="H1533" s="935" t="s">
        <v>412</v>
      </c>
      <c r="I1533" s="935" t="s">
        <v>413</v>
      </c>
      <c r="J1533" s="935">
        <v>39.909298579999998</v>
      </c>
      <c r="K1533" s="935">
        <v>-122.0918963</v>
      </c>
      <c r="L1533" s="935">
        <v>39.751173979999997</v>
      </c>
      <c r="M1533" s="935">
        <v>-121.9963235</v>
      </c>
    </row>
    <row r="1534" spans="1:13" x14ac:dyDescent="0.35">
      <c r="A1534" s="1296">
        <v>32661</v>
      </c>
      <c r="B1534" s="1295" t="s">
        <v>194</v>
      </c>
      <c r="C1534" s="1295" t="s">
        <v>196</v>
      </c>
      <c r="D1534" s="1295">
        <v>10250</v>
      </c>
      <c r="E1534" s="1295" t="s">
        <v>200</v>
      </c>
      <c r="F1534" s="935" t="s">
        <v>221</v>
      </c>
      <c r="G1534" s="1295">
        <v>-99999</v>
      </c>
      <c r="H1534" s="935" t="s">
        <v>413</v>
      </c>
      <c r="I1534" s="935" t="s">
        <v>414</v>
      </c>
      <c r="J1534" s="935">
        <v>39.751173979999997</v>
      </c>
      <c r="K1534" s="935">
        <v>-121.9963235</v>
      </c>
      <c r="L1534" s="935">
        <v>39.629153240000001</v>
      </c>
      <c r="M1534" s="935">
        <v>-121.9925059</v>
      </c>
    </row>
    <row r="1535" spans="1:13" x14ac:dyDescent="0.35">
      <c r="A1535" s="1296">
        <v>32661</v>
      </c>
      <c r="B1535" s="1295" t="s">
        <v>194</v>
      </c>
      <c r="C1535" s="1295" t="s">
        <v>196</v>
      </c>
      <c r="D1535" s="1295">
        <v>10250</v>
      </c>
      <c r="E1535" s="1295" t="s">
        <v>200</v>
      </c>
      <c r="F1535" s="935" t="s">
        <v>222</v>
      </c>
      <c r="G1535" s="1295">
        <v>-99999</v>
      </c>
      <c r="H1535" s="935" t="s">
        <v>414</v>
      </c>
      <c r="I1535" s="935" t="s">
        <v>415</v>
      </c>
      <c r="J1535" s="935">
        <v>39.629153240000001</v>
      </c>
      <c r="K1535" s="935">
        <v>-121.9925059</v>
      </c>
      <c r="L1535" s="935">
        <v>39.40712284</v>
      </c>
      <c r="M1535" s="935">
        <v>-122.00758999999999</v>
      </c>
    </row>
    <row r="1536" spans="1:13" x14ac:dyDescent="0.35">
      <c r="A1536" s="1296">
        <v>32666</v>
      </c>
      <c r="B1536" s="1295" t="s">
        <v>194</v>
      </c>
      <c r="C1536" s="1295" t="s">
        <v>196</v>
      </c>
      <c r="D1536" s="1295">
        <v>10500</v>
      </c>
      <c r="E1536" s="1295" t="s">
        <v>200</v>
      </c>
      <c r="F1536" s="935" t="s">
        <v>208</v>
      </c>
      <c r="G1536" s="1295">
        <v>0</v>
      </c>
      <c r="H1536" s="935" t="s">
        <v>402</v>
      </c>
      <c r="I1536" s="935" t="s">
        <v>403</v>
      </c>
      <c r="J1536" s="935">
        <v>40.611883210000002</v>
      </c>
      <c r="K1536" s="935">
        <v>-122.446135</v>
      </c>
      <c r="L1536" s="935">
        <v>40.592799669999998</v>
      </c>
      <c r="M1536" s="935">
        <v>-122.3942059</v>
      </c>
    </row>
    <row r="1537" spans="1:13" x14ac:dyDescent="0.35">
      <c r="A1537" s="1296">
        <v>32666</v>
      </c>
      <c r="B1537" s="1295" t="s">
        <v>194</v>
      </c>
      <c r="C1537" s="1295" t="s">
        <v>196</v>
      </c>
      <c r="D1537" s="1295">
        <v>10500</v>
      </c>
      <c r="E1537" s="1295" t="s">
        <v>200</v>
      </c>
      <c r="F1537" s="935" t="s">
        <v>209</v>
      </c>
      <c r="G1537" s="1295">
        <v>2</v>
      </c>
      <c r="H1537" s="935" t="s">
        <v>403</v>
      </c>
      <c r="I1537" s="935" t="s">
        <v>404</v>
      </c>
      <c r="J1537" s="935">
        <v>40.592799669999998</v>
      </c>
      <c r="K1537" s="935">
        <v>-122.3942059</v>
      </c>
      <c r="L1537" s="935">
        <v>40.585947769999997</v>
      </c>
      <c r="M1537" s="935">
        <v>-122.3683525</v>
      </c>
    </row>
    <row r="1538" spans="1:13" x14ac:dyDescent="0.35">
      <c r="A1538" s="1296">
        <v>32666</v>
      </c>
      <c r="B1538" s="1295" t="s">
        <v>194</v>
      </c>
      <c r="C1538" s="1295" t="s">
        <v>196</v>
      </c>
      <c r="D1538" s="1295">
        <v>10500</v>
      </c>
      <c r="E1538" s="1295" t="s">
        <v>200</v>
      </c>
      <c r="F1538" s="935" t="s">
        <v>211</v>
      </c>
      <c r="G1538" s="1295">
        <v>4</v>
      </c>
      <c r="H1538" s="935" t="s">
        <v>404</v>
      </c>
      <c r="I1538" s="935" t="s">
        <v>405</v>
      </c>
      <c r="J1538" s="935">
        <v>40.585947769999997</v>
      </c>
      <c r="K1538" s="935">
        <v>-122.3683525</v>
      </c>
      <c r="L1538" s="935">
        <v>40.472049499999997</v>
      </c>
      <c r="M1538" s="935">
        <v>-122.29453460000001</v>
      </c>
    </row>
    <row r="1539" spans="1:13" x14ac:dyDescent="0.35">
      <c r="A1539" s="1296">
        <v>32666</v>
      </c>
      <c r="B1539" s="1295" t="s">
        <v>194</v>
      </c>
      <c r="C1539" s="1295" t="s">
        <v>196</v>
      </c>
      <c r="D1539" s="1295">
        <v>10500</v>
      </c>
      <c r="E1539" s="1295" t="s">
        <v>200</v>
      </c>
      <c r="F1539" s="935" t="s">
        <v>212</v>
      </c>
      <c r="G1539" s="1295">
        <v>0</v>
      </c>
      <c r="H1539" s="935" t="s">
        <v>405</v>
      </c>
      <c r="I1539" s="935" t="s">
        <v>406</v>
      </c>
      <c r="J1539" s="935">
        <v>40.472049499999997</v>
      </c>
      <c r="K1539" s="935">
        <v>-122.29453460000001</v>
      </c>
      <c r="L1539" s="935">
        <v>40.417416330000002</v>
      </c>
      <c r="M1539" s="935">
        <v>-122.19395729999999</v>
      </c>
    </row>
    <row r="1540" spans="1:13" x14ac:dyDescent="0.35">
      <c r="A1540" s="1296">
        <v>32666</v>
      </c>
      <c r="B1540" s="1295" t="s">
        <v>194</v>
      </c>
      <c r="C1540" s="1295" t="s">
        <v>196</v>
      </c>
      <c r="D1540" s="1295">
        <v>10500</v>
      </c>
      <c r="E1540" s="1295" t="s">
        <v>200</v>
      </c>
      <c r="F1540" s="935" t="s">
        <v>213</v>
      </c>
      <c r="G1540" s="1295">
        <v>0</v>
      </c>
      <c r="H1540" s="935" t="s">
        <v>406</v>
      </c>
      <c r="I1540" s="935" t="s">
        <v>407</v>
      </c>
      <c r="J1540" s="935">
        <v>40.417416330000002</v>
      </c>
      <c r="K1540" s="935">
        <v>-122.19395729999999</v>
      </c>
      <c r="L1540" s="935">
        <v>40.355137560000003</v>
      </c>
      <c r="M1540" s="935">
        <v>-122.17595660000001</v>
      </c>
    </row>
    <row r="1541" spans="1:13" x14ac:dyDescent="0.35">
      <c r="A1541" s="1296">
        <v>32666</v>
      </c>
      <c r="B1541" s="1295" t="s">
        <v>194</v>
      </c>
      <c r="C1541" s="1295" t="s">
        <v>196</v>
      </c>
      <c r="D1541" s="1295">
        <v>10500</v>
      </c>
      <c r="E1541" s="1295" t="s">
        <v>200</v>
      </c>
      <c r="F1541" s="935" t="s">
        <v>214</v>
      </c>
      <c r="G1541" s="1295">
        <v>0</v>
      </c>
      <c r="H1541" s="935" t="s">
        <v>407</v>
      </c>
      <c r="I1541" s="935" t="s">
        <v>408</v>
      </c>
      <c r="J1541" s="935">
        <v>40.355137560000003</v>
      </c>
      <c r="K1541" s="935">
        <v>-122.17595660000001</v>
      </c>
      <c r="L1541" s="935">
        <v>40.316984869999999</v>
      </c>
      <c r="M1541" s="935">
        <v>-122.1896581</v>
      </c>
    </row>
    <row r="1542" spans="1:13" x14ac:dyDescent="0.35">
      <c r="A1542" s="1296">
        <v>32666</v>
      </c>
      <c r="B1542" s="1295" t="s">
        <v>194</v>
      </c>
      <c r="C1542" s="1295" t="s">
        <v>196</v>
      </c>
      <c r="D1542" s="1295">
        <v>10500</v>
      </c>
      <c r="E1542" s="1295" t="s">
        <v>200</v>
      </c>
      <c r="F1542" s="935" t="s">
        <v>215</v>
      </c>
      <c r="G1542" s="1295">
        <v>1</v>
      </c>
      <c r="H1542" s="935" t="s">
        <v>408</v>
      </c>
      <c r="I1542" s="935" t="s">
        <v>409</v>
      </c>
      <c r="J1542" s="935">
        <v>40.316984869999999</v>
      </c>
      <c r="K1542" s="935">
        <v>-122.1896581</v>
      </c>
      <c r="L1542" s="935">
        <v>40.263968490000003</v>
      </c>
      <c r="M1542" s="935">
        <v>-122.2235306</v>
      </c>
    </row>
    <row r="1543" spans="1:13" x14ac:dyDescent="0.35">
      <c r="A1543" s="1296">
        <v>32666</v>
      </c>
      <c r="B1543" s="1295" t="s">
        <v>194</v>
      </c>
      <c r="C1543" s="1295" t="s">
        <v>196</v>
      </c>
      <c r="D1543" s="1295">
        <v>10500</v>
      </c>
      <c r="E1543" s="1295" t="s">
        <v>200</v>
      </c>
      <c r="F1543" s="935" t="s">
        <v>216</v>
      </c>
      <c r="G1543" s="1295">
        <v>0</v>
      </c>
      <c r="H1543" s="935" t="s">
        <v>409</v>
      </c>
      <c r="I1543" s="935" t="s">
        <v>410</v>
      </c>
      <c r="J1543" s="935">
        <v>40.263968490000003</v>
      </c>
      <c r="K1543" s="935">
        <v>-122.2235306</v>
      </c>
      <c r="L1543" s="935">
        <v>40.153152210000002</v>
      </c>
      <c r="M1543" s="935">
        <v>-122.20237950000001</v>
      </c>
    </row>
    <row r="1544" spans="1:13" x14ac:dyDescent="0.35">
      <c r="A1544" s="1296">
        <v>32666</v>
      </c>
      <c r="B1544" s="1295" t="s">
        <v>194</v>
      </c>
      <c r="C1544" s="1295" t="s">
        <v>196</v>
      </c>
      <c r="D1544" s="1295">
        <v>10500</v>
      </c>
      <c r="E1544" s="1295" t="s">
        <v>200</v>
      </c>
      <c r="F1544" s="935" t="s">
        <v>217</v>
      </c>
      <c r="G1544" s="1295">
        <v>0</v>
      </c>
      <c r="H1544" s="935" t="s">
        <v>410</v>
      </c>
      <c r="I1544" s="935" t="s">
        <v>411</v>
      </c>
      <c r="J1544" s="935">
        <v>40.153152210000002</v>
      </c>
      <c r="K1544" s="935">
        <v>-122.20237950000001</v>
      </c>
      <c r="L1544" s="935">
        <v>40.027836569999998</v>
      </c>
      <c r="M1544" s="935">
        <v>-122.11920569999999</v>
      </c>
    </row>
    <row r="1545" spans="1:13" x14ac:dyDescent="0.35">
      <c r="A1545" s="1296">
        <v>32666</v>
      </c>
      <c r="B1545" s="1295" t="s">
        <v>194</v>
      </c>
      <c r="C1545" s="1295" t="s">
        <v>196</v>
      </c>
      <c r="D1545" s="1295">
        <v>10500</v>
      </c>
      <c r="E1545" s="1295" t="s">
        <v>200</v>
      </c>
      <c r="F1545" s="935" t="s">
        <v>219</v>
      </c>
      <c r="G1545" s="1295">
        <v>-99999</v>
      </c>
      <c r="H1545" s="935" t="s">
        <v>411</v>
      </c>
      <c r="I1545" s="935" t="s">
        <v>412</v>
      </c>
      <c r="J1545" s="935">
        <v>40.027836569999998</v>
      </c>
      <c r="K1545" s="935">
        <v>-122.11920569999999</v>
      </c>
      <c r="L1545" s="935">
        <v>39.909298579999998</v>
      </c>
      <c r="M1545" s="935">
        <v>-122.0918963</v>
      </c>
    </row>
    <row r="1546" spans="1:13" x14ac:dyDescent="0.35">
      <c r="A1546" s="1296">
        <v>32666</v>
      </c>
      <c r="B1546" s="1295" t="s">
        <v>194</v>
      </c>
      <c r="C1546" s="1295" t="s">
        <v>196</v>
      </c>
      <c r="D1546" s="1295">
        <v>10500</v>
      </c>
      <c r="E1546" s="1295" t="s">
        <v>200</v>
      </c>
      <c r="F1546" s="935" t="s">
        <v>220</v>
      </c>
      <c r="G1546" s="1295">
        <v>-99999</v>
      </c>
      <c r="H1546" s="935" t="s">
        <v>412</v>
      </c>
      <c r="I1546" s="935" t="s">
        <v>413</v>
      </c>
      <c r="J1546" s="935">
        <v>39.909298579999998</v>
      </c>
      <c r="K1546" s="935">
        <v>-122.0918963</v>
      </c>
      <c r="L1546" s="935">
        <v>39.751173979999997</v>
      </c>
      <c r="M1546" s="935">
        <v>-121.9963235</v>
      </c>
    </row>
    <row r="1547" spans="1:13" x14ac:dyDescent="0.35">
      <c r="A1547" s="1296">
        <v>32666</v>
      </c>
      <c r="B1547" s="1295" t="s">
        <v>194</v>
      </c>
      <c r="C1547" s="1295" t="s">
        <v>196</v>
      </c>
      <c r="D1547" s="1295">
        <v>10500</v>
      </c>
      <c r="E1547" s="1295" t="s">
        <v>200</v>
      </c>
      <c r="F1547" s="935" t="s">
        <v>221</v>
      </c>
      <c r="G1547" s="1295">
        <v>-99999</v>
      </c>
      <c r="H1547" s="935" t="s">
        <v>413</v>
      </c>
      <c r="I1547" s="935" t="s">
        <v>414</v>
      </c>
      <c r="J1547" s="935">
        <v>39.751173979999997</v>
      </c>
      <c r="K1547" s="935">
        <v>-121.9963235</v>
      </c>
      <c r="L1547" s="935">
        <v>39.629153240000001</v>
      </c>
      <c r="M1547" s="935">
        <v>-121.9925059</v>
      </c>
    </row>
    <row r="1548" spans="1:13" x14ac:dyDescent="0.35">
      <c r="A1548" s="1296">
        <v>32666</v>
      </c>
      <c r="B1548" s="1295" t="s">
        <v>194</v>
      </c>
      <c r="C1548" s="1295" t="s">
        <v>196</v>
      </c>
      <c r="D1548" s="1295">
        <v>10500</v>
      </c>
      <c r="E1548" s="1295" t="s">
        <v>200</v>
      </c>
      <c r="F1548" s="935" t="s">
        <v>222</v>
      </c>
      <c r="G1548" s="1295">
        <v>-99999</v>
      </c>
      <c r="H1548" s="935" t="s">
        <v>414</v>
      </c>
      <c r="I1548" s="935" t="s">
        <v>415</v>
      </c>
      <c r="J1548" s="935">
        <v>39.629153240000001</v>
      </c>
      <c r="K1548" s="935">
        <v>-121.9925059</v>
      </c>
      <c r="L1548" s="935">
        <v>39.40712284</v>
      </c>
      <c r="M1548" s="935">
        <v>-122.00758999999999</v>
      </c>
    </row>
    <row r="1549" spans="1:13" x14ac:dyDescent="0.35">
      <c r="A1549" s="1296">
        <v>32673</v>
      </c>
      <c r="B1549" s="1295" t="s">
        <v>194</v>
      </c>
      <c r="C1549" s="1295" t="s">
        <v>196</v>
      </c>
      <c r="D1549" s="1295">
        <v>10500</v>
      </c>
      <c r="E1549" s="1295" t="s">
        <v>200</v>
      </c>
      <c r="F1549" s="935" t="s">
        <v>208</v>
      </c>
      <c r="G1549" s="1295">
        <v>0</v>
      </c>
      <c r="H1549" s="935" t="s">
        <v>402</v>
      </c>
      <c r="I1549" s="935" t="s">
        <v>403</v>
      </c>
      <c r="J1549" s="935">
        <v>40.611883210000002</v>
      </c>
      <c r="K1549" s="935">
        <v>-122.446135</v>
      </c>
      <c r="L1549" s="935">
        <v>40.592799669999998</v>
      </c>
      <c r="M1549" s="935">
        <v>-122.3942059</v>
      </c>
    </row>
    <row r="1550" spans="1:13" x14ac:dyDescent="0.35">
      <c r="A1550" s="1296">
        <v>32673</v>
      </c>
      <c r="B1550" s="1295" t="s">
        <v>194</v>
      </c>
      <c r="C1550" s="1295" t="s">
        <v>196</v>
      </c>
      <c r="D1550" s="1295">
        <v>10500</v>
      </c>
      <c r="E1550" s="1295" t="s">
        <v>200</v>
      </c>
      <c r="F1550" s="935" t="s">
        <v>209</v>
      </c>
      <c r="G1550" s="1295">
        <v>1</v>
      </c>
      <c r="H1550" s="935" t="s">
        <v>403</v>
      </c>
      <c r="I1550" s="935" t="s">
        <v>404</v>
      </c>
      <c r="J1550" s="935">
        <v>40.592799669999998</v>
      </c>
      <c r="K1550" s="935">
        <v>-122.3942059</v>
      </c>
      <c r="L1550" s="935">
        <v>40.585947769999997</v>
      </c>
      <c r="M1550" s="935">
        <v>-122.3683525</v>
      </c>
    </row>
    <row r="1551" spans="1:13" x14ac:dyDescent="0.35">
      <c r="A1551" s="1296">
        <v>32673</v>
      </c>
      <c r="B1551" s="1295" t="s">
        <v>194</v>
      </c>
      <c r="C1551" s="1295" t="s">
        <v>196</v>
      </c>
      <c r="D1551" s="1295">
        <v>10500</v>
      </c>
      <c r="E1551" s="1295" t="s">
        <v>200</v>
      </c>
      <c r="F1551" s="935" t="s">
        <v>211</v>
      </c>
      <c r="G1551" s="1295">
        <v>1</v>
      </c>
      <c r="H1551" s="935" t="s">
        <v>404</v>
      </c>
      <c r="I1551" s="935" t="s">
        <v>405</v>
      </c>
      <c r="J1551" s="935">
        <v>40.585947769999997</v>
      </c>
      <c r="K1551" s="935">
        <v>-122.3683525</v>
      </c>
      <c r="L1551" s="935">
        <v>40.472049499999997</v>
      </c>
      <c r="M1551" s="935">
        <v>-122.29453460000001</v>
      </c>
    </row>
    <row r="1552" spans="1:13" x14ac:dyDescent="0.35">
      <c r="A1552" s="1296">
        <v>32673</v>
      </c>
      <c r="B1552" s="1295" t="s">
        <v>194</v>
      </c>
      <c r="C1552" s="1295" t="s">
        <v>196</v>
      </c>
      <c r="D1552" s="1295">
        <v>10500</v>
      </c>
      <c r="E1552" s="1295" t="s">
        <v>200</v>
      </c>
      <c r="F1552" s="935" t="s">
        <v>212</v>
      </c>
      <c r="G1552" s="1295">
        <v>1</v>
      </c>
      <c r="H1552" s="935" t="s">
        <v>405</v>
      </c>
      <c r="I1552" s="935" t="s">
        <v>406</v>
      </c>
      <c r="J1552" s="935">
        <v>40.472049499999997</v>
      </c>
      <c r="K1552" s="935">
        <v>-122.29453460000001</v>
      </c>
      <c r="L1552" s="935">
        <v>40.417416330000002</v>
      </c>
      <c r="M1552" s="935">
        <v>-122.19395729999999</v>
      </c>
    </row>
    <row r="1553" spans="1:13" x14ac:dyDescent="0.35">
      <c r="A1553" s="1296">
        <v>32673</v>
      </c>
      <c r="B1553" s="1295" t="s">
        <v>194</v>
      </c>
      <c r="C1553" s="1295" t="s">
        <v>196</v>
      </c>
      <c r="D1553" s="1295">
        <v>10500</v>
      </c>
      <c r="E1553" s="1295" t="s">
        <v>200</v>
      </c>
      <c r="F1553" s="935" t="s">
        <v>213</v>
      </c>
      <c r="G1553" s="1295">
        <v>0</v>
      </c>
      <c r="H1553" s="935" t="s">
        <v>406</v>
      </c>
      <c r="I1553" s="935" t="s">
        <v>407</v>
      </c>
      <c r="J1553" s="935">
        <v>40.417416330000002</v>
      </c>
      <c r="K1553" s="935">
        <v>-122.19395729999999</v>
      </c>
      <c r="L1553" s="935">
        <v>40.355137560000003</v>
      </c>
      <c r="M1553" s="935">
        <v>-122.17595660000001</v>
      </c>
    </row>
    <row r="1554" spans="1:13" x14ac:dyDescent="0.35">
      <c r="A1554" s="1296">
        <v>32673</v>
      </c>
      <c r="B1554" s="1295" t="s">
        <v>194</v>
      </c>
      <c r="C1554" s="1295" t="s">
        <v>196</v>
      </c>
      <c r="D1554" s="1295">
        <v>10500</v>
      </c>
      <c r="E1554" s="1295" t="s">
        <v>200</v>
      </c>
      <c r="F1554" s="935" t="s">
        <v>214</v>
      </c>
      <c r="G1554" s="1295">
        <v>0</v>
      </c>
      <c r="H1554" s="935" t="s">
        <v>407</v>
      </c>
      <c r="I1554" s="935" t="s">
        <v>408</v>
      </c>
      <c r="J1554" s="935">
        <v>40.355137560000003</v>
      </c>
      <c r="K1554" s="935">
        <v>-122.17595660000001</v>
      </c>
      <c r="L1554" s="935">
        <v>40.316984869999999</v>
      </c>
      <c r="M1554" s="935">
        <v>-122.1896581</v>
      </c>
    </row>
    <row r="1555" spans="1:13" x14ac:dyDescent="0.35">
      <c r="A1555" s="1296">
        <v>32673</v>
      </c>
      <c r="B1555" s="1295" t="s">
        <v>194</v>
      </c>
      <c r="C1555" s="1295" t="s">
        <v>196</v>
      </c>
      <c r="D1555" s="1295">
        <v>10500</v>
      </c>
      <c r="E1555" s="1295" t="s">
        <v>200</v>
      </c>
      <c r="F1555" s="935" t="s">
        <v>215</v>
      </c>
      <c r="G1555" s="1295">
        <v>2</v>
      </c>
      <c r="H1555" s="935" t="s">
        <v>408</v>
      </c>
      <c r="I1555" s="935" t="s">
        <v>409</v>
      </c>
      <c r="J1555" s="935">
        <v>40.316984869999999</v>
      </c>
      <c r="K1555" s="935">
        <v>-122.1896581</v>
      </c>
      <c r="L1555" s="935">
        <v>40.263968490000003</v>
      </c>
      <c r="M1555" s="935">
        <v>-122.2235306</v>
      </c>
    </row>
    <row r="1556" spans="1:13" x14ac:dyDescent="0.35">
      <c r="A1556" s="1296">
        <v>32673</v>
      </c>
      <c r="B1556" s="1295" t="s">
        <v>194</v>
      </c>
      <c r="C1556" s="1295" t="s">
        <v>196</v>
      </c>
      <c r="D1556" s="1295">
        <v>10500</v>
      </c>
      <c r="E1556" s="1295" t="s">
        <v>200</v>
      </c>
      <c r="F1556" s="935" t="s">
        <v>216</v>
      </c>
      <c r="G1556" s="1295">
        <v>0</v>
      </c>
      <c r="H1556" s="935" t="s">
        <v>409</v>
      </c>
      <c r="I1556" s="935" t="s">
        <v>410</v>
      </c>
      <c r="J1556" s="935">
        <v>40.263968490000003</v>
      </c>
      <c r="K1556" s="935">
        <v>-122.2235306</v>
      </c>
      <c r="L1556" s="935">
        <v>40.153152210000002</v>
      </c>
      <c r="M1556" s="935">
        <v>-122.20237950000001</v>
      </c>
    </row>
    <row r="1557" spans="1:13" x14ac:dyDescent="0.35">
      <c r="A1557" s="1296">
        <v>32673</v>
      </c>
      <c r="B1557" s="1295" t="s">
        <v>194</v>
      </c>
      <c r="C1557" s="1295" t="s">
        <v>196</v>
      </c>
      <c r="D1557" s="1295">
        <v>10500</v>
      </c>
      <c r="E1557" s="1295" t="s">
        <v>200</v>
      </c>
      <c r="F1557" s="935" t="s">
        <v>217</v>
      </c>
      <c r="G1557" s="1295">
        <v>0</v>
      </c>
      <c r="H1557" s="935" t="s">
        <v>410</v>
      </c>
      <c r="I1557" s="935" t="s">
        <v>411</v>
      </c>
      <c r="J1557" s="935">
        <v>40.153152210000002</v>
      </c>
      <c r="K1557" s="935">
        <v>-122.20237950000001</v>
      </c>
      <c r="L1557" s="935">
        <v>40.027836569999998</v>
      </c>
      <c r="M1557" s="935">
        <v>-122.11920569999999</v>
      </c>
    </row>
    <row r="1558" spans="1:13" x14ac:dyDescent="0.35">
      <c r="A1558" s="1296">
        <v>32673</v>
      </c>
      <c r="B1558" s="1295" t="s">
        <v>194</v>
      </c>
      <c r="C1558" s="1295" t="s">
        <v>196</v>
      </c>
      <c r="D1558" s="1295">
        <v>10500</v>
      </c>
      <c r="E1558" s="1295" t="s">
        <v>200</v>
      </c>
      <c r="F1558" s="935" t="s">
        <v>219</v>
      </c>
      <c r="G1558" s="1295">
        <v>0</v>
      </c>
      <c r="H1558" s="935" t="s">
        <v>411</v>
      </c>
      <c r="I1558" s="935" t="s">
        <v>412</v>
      </c>
      <c r="J1558" s="935">
        <v>40.027836569999998</v>
      </c>
      <c r="K1558" s="935">
        <v>-122.11920569999999</v>
      </c>
      <c r="L1558" s="935">
        <v>39.909298579999998</v>
      </c>
      <c r="M1558" s="935">
        <v>-122.0918963</v>
      </c>
    </row>
    <row r="1559" spans="1:13" x14ac:dyDescent="0.35">
      <c r="A1559" s="1296">
        <v>32673</v>
      </c>
      <c r="B1559" s="1295" t="s">
        <v>194</v>
      </c>
      <c r="C1559" s="1295" t="s">
        <v>196</v>
      </c>
      <c r="D1559" s="1295">
        <v>10500</v>
      </c>
      <c r="E1559" s="1295" t="s">
        <v>200</v>
      </c>
      <c r="F1559" s="935" t="s">
        <v>220</v>
      </c>
      <c r="G1559" s="1295">
        <v>-99999</v>
      </c>
      <c r="H1559" s="935" t="s">
        <v>412</v>
      </c>
      <c r="I1559" s="935" t="s">
        <v>413</v>
      </c>
      <c r="J1559" s="935">
        <v>39.909298579999998</v>
      </c>
      <c r="K1559" s="935">
        <v>-122.0918963</v>
      </c>
      <c r="L1559" s="935">
        <v>39.751173979999997</v>
      </c>
      <c r="M1559" s="935">
        <v>-121.9963235</v>
      </c>
    </row>
    <row r="1560" spans="1:13" x14ac:dyDescent="0.35">
      <c r="A1560" s="1296">
        <v>32673</v>
      </c>
      <c r="B1560" s="1295" t="s">
        <v>194</v>
      </c>
      <c r="C1560" s="1295" t="s">
        <v>196</v>
      </c>
      <c r="D1560" s="1295">
        <v>10500</v>
      </c>
      <c r="E1560" s="1295" t="s">
        <v>200</v>
      </c>
      <c r="F1560" s="935" t="s">
        <v>221</v>
      </c>
      <c r="G1560" s="1295">
        <v>-99999</v>
      </c>
      <c r="H1560" s="935" t="s">
        <v>413</v>
      </c>
      <c r="I1560" s="935" t="s">
        <v>414</v>
      </c>
      <c r="J1560" s="935">
        <v>39.751173979999997</v>
      </c>
      <c r="K1560" s="935">
        <v>-121.9963235</v>
      </c>
      <c r="L1560" s="935">
        <v>39.629153240000001</v>
      </c>
      <c r="M1560" s="935">
        <v>-121.9925059</v>
      </c>
    </row>
    <row r="1561" spans="1:13" x14ac:dyDescent="0.35">
      <c r="A1561" s="1296">
        <v>32673</v>
      </c>
      <c r="B1561" s="1295" t="s">
        <v>194</v>
      </c>
      <c r="C1561" s="1295" t="s">
        <v>196</v>
      </c>
      <c r="D1561" s="1295">
        <v>10500</v>
      </c>
      <c r="E1561" s="1295" t="s">
        <v>200</v>
      </c>
      <c r="F1561" s="935" t="s">
        <v>222</v>
      </c>
      <c r="G1561" s="1295">
        <v>-99999</v>
      </c>
      <c r="H1561" s="935" t="s">
        <v>414</v>
      </c>
      <c r="I1561" s="935" t="s">
        <v>415</v>
      </c>
      <c r="J1561" s="935">
        <v>39.629153240000001</v>
      </c>
      <c r="K1561" s="935">
        <v>-121.9925059</v>
      </c>
      <c r="L1561" s="935">
        <v>39.40712284</v>
      </c>
      <c r="M1561" s="935">
        <v>-122.00758999999999</v>
      </c>
    </row>
    <row r="1562" spans="1:13" x14ac:dyDescent="0.35">
      <c r="A1562" s="1296">
        <v>32689</v>
      </c>
      <c r="B1562" s="1295" t="s">
        <v>194</v>
      </c>
      <c r="C1562" s="1295" t="s">
        <v>196</v>
      </c>
      <c r="D1562" s="1295">
        <v>14000</v>
      </c>
      <c r="E1562" s="1295" t="s">
        <v>200</v>
      </c>
      <c r="F1562" s="935" t="s">
        <v>208</v>
      </c>
      <c r="G1562" s="1295">
        <v>-99999</v>
      </c>
      <c r="H1562" s="935" t="s">
        <v>402</v>
      </c>
      <c r="I1562" s="935" t="s">
        <v>403</v>
      </c>
      <c r="J1562" s="935">
        <v>40.611883210000002</v>
      </c>
      <c r="K1562" s="935">
        <v>-122.446135</v>
      </c>
      <c r="L1562" s="935">
        <v>40.592799669999998</v>
      </c>
      <c r="M1562" s="935">
        <v>-122.3942059</v>
      </c>
    </row>
    <row r="1563" spans="1:13" x14ac:dyDescent="0.35">
      <c r="A1563" s="1296">
        <v>32689</v>
      </c>
      <c r="B1563" s="1295" t="s">
        <v>194</v>
      </c>
      <c r="C1563" s="1295" t="s">
        <v>196</v>
      </c>
      <c r="D1563" s="1295">
        <v>14000</v>
      </c>
      <c r="E1563" s="1295" t="s">
        <v>200</v>
      </c>
      <c r="F1563" s="935" t="s">
        <v>209</v>
      </c>
      <c r="G1563" s="1295">
        <v>1</v>
      </c>
      <c r="H1563" s="935" t="s">
        <v>403</v>
      </c>
      <c r="I1563" s="935" t="s">
        <v>404</v>
      </c>
      <c r="J1563" s="935">
        <v>40.592799669999998</v>
      </c>
      <c r="K1563" s="935">
        <v>-122.3942059</v>
      </c>
      <c r="L1563" s="935">
        <v>40.585947769999997</v>
      </c>
      <c r="M1563" s="935">
        <v>-122.3683525</v>
      </c>
    </row>
    <row r="1564" spans="1:13" x14ac:dyDescent="0.35">
      <c r="A1564" s="1296">
        <v>32689</v>
      </c>
      <c r="B1564" s="1295" t="s">
        <v>194</v>
      </c>
      <c r="C1564" s="1295" t="s">
        <v>196</v>
      </c>
      <c r="D1564" s="1295">
        <v>14000</v>
      </c>
      <c r="E1564" s="1295" t="s">
        <v>200</v>
      </c>
      <c r="F1564" s="935" t="s">
        <v>211</v>
      </c>
      <c r="G1564" s="1295">
        <v>1</v>
      </c>
      <c r="H1564" s="935" t="s">
        <v>404</v>
      </c>
      <c r="I1564" s="935" t="s">
        <v>405</v>
      </c>
      <c r="J1564" s="935">
        <v>40.585947769999997</v>
      </c>
      <c r="K1564" s="935">
        <v>-122.3683525</v>
      </c>
      <c r="L1564" s="935">
        <v>40.472049499999997</v>
      </c>
      <c r="M1564" s="935">
        <v>-122.29453460000001</v>
      </c>
    </row>
    <row r="1565" spans="1:13" x14ac:dyDescent="0.35">
      <c r="A1565" s="1296">
        <v>32689</v>
      </c>
      <c r="B1565" s="1295" t="s">
        <v>194</v>
      </c>
      <c r="C1565" s="1295" t="s">
        <v>196</v>
      </c>
      <c r="D1565" s="1295">
        <v>14000</v>
      </c>
      <c r="E1565" s="1295" t="s">
        <v>200</v>
      </c>
      <c r="F1565" s="935" t="s">
        <v>212</v>
      </c>
      <c r="G1565" s="1295">
        <v>0</v>
      </c>
      <c r="H1565" s="935" t="s">
        <v>405</v>
      </c>
      <c r="I1565" s="935" t="s">
        <v>406</v>
      </c>
      <c r="J1565" s="935">
        <v>40.472049499999997</v>
      </c>
      <c r="K1565" s="935">
        <v>-122.29453460000001</v>
      </c>
      <c r="L1565" s="935">
        <v>40.417416330000002</v>
      </c>
      <c r="M1565" s="935">
        <v>-122.19395729999999</v>
      </c>
    </row>
    <row r="1566" spans="1:13" x14ac:dyDescent="0.35">
      <c r="A1566" s="1296">
        <v>32689</v>
      </c>
      <c r="B1566" s="1295" t="s">
        <v>194</v>
      </c>
      <c r="C1566" s="1295" t="s">
        <v>196</v>
      </c>
      <c r="D1566" s="1295">
        <v>14000</v>
      </c>
      <c r="E1566" s="1295" t="s">
        <v>200</v>
      </c>
      <c r="F1566" s="935" t="s">
        <v>213</v>
      </c>
      <c r="G1566" s="1295">
        <v>0</v>
      </c>
      <c r="H1566" s="935" t="s">
        <v>406</v>
      </c>
      <c r="I1566" s="935" t="s">
        <v>407</v>
      </c>
      <c r="J1566" s="935">
        <v>40.417416330000002</v>
      </c>
      <c r="K1566" s="935">
        <v>-122.19395729999999</v>
      </c>
      <c r="L1566" s="935">
        <v>40.355137560000003</v>
      </c>
      <c r="M1566" s="935">
        <v>-122.17595660000001</v>
      </c>
    </row>
    <row r="1567" spans="1:13" x14ac:dyDescent="0.35">
      <c r="A1567" s="1296">
        <v>32689</v>
      </c>
      <c r="B1567" s="1295" t="s">
        <v>194</v>
      </c>
      <c r="C1567" s="1295" t="s">
        <v>196</v>
      </c>
      <c r="D1567" s="1295">
        <v>14000</v>
      </c>
      <c r="E1567" s="1295" t="s">
        <v>200</v>
      </c>
      <c r="F1567" s="935" t="s">
        <v>214</v>
      </c>
      <c r="G1567" s="1295">
        <v>0</v>
      </c>
      <c r="H1567" s="935" t="s">
        <v>407</v>
      </c>
      <c r="I1567" s="935" t="s">
        <v>408</v>
      </c>
      <c r="J1567" s="935">
        <v>40.355137560000003</v>
      </c>
      <c r="K1567" s="935">
        <v>-122.17595660000001</v>
      </c>
      <c r="L1567" s="935">
        <v>40.316984869999999</v>
      </c>
      <c r="M1567" s="935">
        <v>-122.1896581</v>
      </c>
    </row>
    <row r="1568" spans="1:13" x14ac:dyDescent="0.35">
      <c r="A1568" s="1296">
        <v>32689</v>
      </c>
      <c r="B1568" s="1295" t="s">
        <v>194</v>
      </c>
      <c r="C1568" s="1295" t="s">
        <v>196</v>
      </c>
      <c r="D1568" s="1295">
        <v>14000</v>
      </c>
      <c r="E1568" s="1295" t="s">
        <v>200</v>
      </c>
      <c r="F1568" s="935" t="s">
        <v>215</v>
      </c>
      <c r="G1568" s="1295">
        <v>0</v>
      </c>
      <c r="H1568" s="935" t="s">
        <v>408</v>
      </c>
      <c r="I1568" s="935" t="s">
        <v>409</v>
      </c>
      <c r="J1568" s="935">
        <v>40.316984869999999</v>
      </c>
      <c r="K1568" s="935">
        <v>-122.1896581</v>
      </c>
      <c r="L1568" s="935">
        <v>40.263968490000003</v>
      </c>
      <c r="M1568" s="935">
        <v>-122.2235306</v>
      </c>
    </row>
    <row r="1569" spans="1:13" x14ac:dyDescent="0.35">
      <c r="A1569" s="1296">
        <v>32689</v>
      </c>
      <c r="B1569" s="1295" t="s">
        <v>194</v>
      </c>
      <c r="C1569" s="1295" t="s">
        <v>196</v>
      </c>
      <c r="D1569" s="1295">
        <v>14000</v>
      </c>
      <c r="E1569" s="1295" t="s">
        <v>200</v>
      </c>
      <c r="F1569" s="935" t="s">
        <v>216</v>
      </c>
      <c r="G1569" s="1295">
        <v>0</v>
      </c>
      <c r="H1569" s="935" t="s">
        <v>409</v>
      </c>
      <c r="I1569" s="935" t="s">
        <v>410</v>
      </c>
      <c r="J1569" s="935">
        <v>40.263968490000003</v>
      </c>
      <c r="K1569" s="935">
        <v>-122.2235306</v>
      </c>
      <c r="L1569" s="935">
        <v>40.153152210000002</v>
      </c>
      <c r="M1569" s="935">
        <v>-122.20237950000001</v>
      </c>
    </row>
    <row r="1570" spans="1:13" x14ac:dyDescent="0.35">
      <c r="A1570" s="1296">
        <v>32689</v>
      </c>
      <c r="B1570" s="1295" t="s">
        <v>194</v>
      </c>
      <c r="C1570" s="1295" t="s">
        <v>196</v>
      </c>
      <c r="D1570" s="1295">
        <v>14000</v>
      </c>
      <c r="E1570" s="1295" t="s">
        <v>200</v>
      </c>
      <c r="F1570" s="935" t="s">
        <v>217</v>
      </c>
      <c r="G1570" s="1295">
        <v>0</v>
      </c>
      <c r="H1570" s="935" t="s">
        <v>410</v>
      </c>
      <c r="I1570" s="935" t="s">
        <v>411</v>
      </c>
      <c r="J1570" s="935">
        <v>40.153152210000002</v>
      </c>
      <c r="K1570" s="935">
        <v>-122.20237950000001</v>
      </c>
      <c r="L1570" s="935">
        <v>40.027836569999998</v>
      </c>
      <c r="M1570" s="935">
        <v>-122.11920569999999</v>
      </c>
    </row>
    <row r="1571" spans="1:13" x14ac:dyDescent="0.35">
      <c r="A1571" s="1296">
        <v>32689</v>
      </c>
      <c r="B1571" s="1295" t="s">
        <v>194</v>
      </c>
      <c r="C1571" s="1295" t="s">
        <v>196</v>
      </c>
      <c r="D1571" s="1295">
        <v>14000</v>
      </c>
      <c r="E1571" s="1295" t="s">
        <v>200</v>
      </c>
      <c r="F1571" s="935" t="s">
        <v>219</v>
      </c>
      <c r="G1571" s="1295">
        <v>-99999</v>
      </c>
      <c r="H1571" s="935" t="s">
        <v>411</v>
      </c>
      <c r="I1571" s="935" t="s">
        <v>412</v>
      </c>
      <c r="J1571" s="935">
        <v>40.027836569999998</v>
      </c>
      <c r="K1571" s="935">
        <v>-122.11920569999999</v>
      </c>
      <c r="L1571" s="935">
        <v>39.909298579999998</v>
      </c>
      <c r="M1571" s="935">
        <v>-122.0918963</v>
      </c>
    </row>
    <row r="1572" spans="1:13" x14ac:dyDescent="0.35">
      <c r="A1572" s="1296">
        <v>32689</v>
      </c>
      <c r="B1572" s="1295" t="s">
        <v>194</v>
      </c>
      <c r="C1572" s="1295" t="s">
        <v>196</v>
      </c>
      <c r="D1572" s="1295">
        <v>14000</v>
      </c>
      <c r="E1572" s="1295" t="s">
        <v>200</v>
      </c>
      <c r="F1572" s="935" t="s">
        <v>220</v>
      </c>
      <c r="G1572" s="1295">
        <v>-99999</v>
      </c>
      <c r="H1572" s="935" t="s">
        <v>412</v>
      </c>
      <c r="I1572" s="935" t="s">
        <v>413</v>
      </c>
      <c r="J1572" s="935">
        <v>39.909298579999998</v>
      </c>
      <c r="K1572" s="935">
        <v>-122.0918963</v>
      </c>
      <c r="L1572" s="935">
        <v>39.751173979999997</v>
      </c>
      <c r="M1572" s="935">
        <v>-121.9963235</v>
      </c>
    </row>
    <row r="1573" spans="1:13" x14ac:dyDescent="0.35">
      <c r="A1573" s="1296">
        <v>32689</v>
      </c>
      <c r="B1573" s="1295" t="s">
        <v>194</v>
      </c>
      <c r="C1573" s="1295" t="s">
        <v>196</v>
      </c>
      <c r="D1573" s="1295">
        <v>14000</v>
      </c>
      <c r="E1573" s="1295" t="s">
        <v>200</v>
      </c>
      <c r="F1573" s="935" t="s">
        <v>221</v>
      </c>
      <c r="G1573" s="1295">
        <v>-99999</v>
      </c>
      <c r="H1573" s="935" t="s">
        <v>413</v>
      </c>
      <c r="I1573" s="935" t="s">
        <v>414</v>
      </c>
      <c r="J1573" s="935">
        <v>39.751173979999997</v>
      </c>
      <c r="K1573" s="935">
        <v>-121.9963235</v>
      </c>
      <c r="L1573" s="935">
        <v>39.629153240000001</v>
      </c>
      <c r="M1573" s="935">
        <v>-121.9925059</v>
      </c>
    </row>
    <row r="1574" spans="1:13" x14ac:dyDescent="0.35">
      <c r="A1574" s="1296">
        <v>32689</v>
      </c>
      <c r="B1574" s="1295" t="s">
        <v>194</v>
      </c>
      <c r="C1574" s="1295" t="s">
        <v>196</v>
      </c>
      <c r="D1574" s="1295">
        <v>14000</v>
      </c>
      <c r="E1574" s="1295" t="s">
        <v>200</v>
      </c>
      <c r="F1574" s="935" t="s">
        <v>222</v>
      </c>
      <c r="G1574" s="1295">
        <v>-99999</v>
      </c>
      <c r="H1574" s="935" t="s">
        <v>414</v>
      </c>
      <c r="I1574" s="935" t="s">
        <v>415</v>
      </c>
      <c r="J1574" s="935">
        <v>39.629153240000001</v>
      </c>
      <c r="K1574" s="935">
        <v>-121.9925059</v>
      </c>
      <c r="L1574" s="935">
        <v>39.40712284</v>
      </c>
      <c r="M1574" s="935">
        <v>-122.00758999999999</v>
      </c>
    </row>
    <row r="1575" spans="1:13" x14ac:dyDescent="0.35">
      <c r="A1575" s="1296">
        <v>32695</v>
      </c>
      <c r="B1575" s="1295" t="s">
        <v>194</v>
      </c>
      <c r="C1575" s="1295" t="s">
        <v>246</v>
      </c>
      <c r="D1575" s="1295">
        <v>10750</v>
      </c>
      <c r="E1575" s="1295" t="s">
        <v>200</v>
      </c>
      <c r="F1575" s="935" t="s">
        <v>208</v>
      </c>
      <c r="G1575" s="1295">
        <v>0</v>
      </c>
      <c r="H1575" s="935" t="s">
        <v>402</v>
      </c>
      <c r="I1575" s="935" t="s">
        <v>403</v>
      </c>
      <c r="J1575" s="935">
        <v>40.611883210000002</v>
      </c>
      <c r="K1575" s="935">
        <v>-122.446135</v>
      </c>
      <c r="L1575" s="935">
        <v>40.592799669999998</v>
      </c>
      <c r="M1575" s="935">
        <v>-122.3942059</v>
      </c>
    </row>
    <row r="1576" spans="1:13" x14ac:dyDescent="0.35">
      <c r="A1576" s="1296">
        <v>32695</v>
      </c>
      <c r="B1576" s="1295" t="s">
        <v>194</v>
      </c>
      <c r="C1576" s="1295" t="s">
        <v>246</v>
      </c>
      <c r="D1576" s="1295">
        <v>10750</v>
      </c>
      <c r="E1576" s="1295" t="s">
        <v>200</v>
      </c>
      <c r="F1576" s="935" t="s">
        <v>209</v>
      </c>
      <c r="G1576" s="1295">
        <v>2</v>
      </c>
      <c r="H1576" s="935" t="s">
        <v>403</v>
      </c>
      <c r="I1576" s="935" t="s">
        <v>404</v>
      </c>
      <c r="J1576" s="935">
        <v>40.592799669999998</v>
      </c>
      <c r="K1576" s="935">
        <v>-122.3942059</v>
      </c>
      <c r="L1576" s="935">
        <v>40.585947769999997</v>
      </c>
      <c r="M1576" s="935">
        <v>-122.3683525</v>
      </c>
    </row>
    <row r="1577" spans="1:13" x14ac:dyDescent="0.35">
      <c r="A1577" s="1296">
        <v>32695</v>
      </c>
      <c r="B1577" s="1295" t="s">
        <v>194</v>
      </c>
      <c r="C1577" s="1295" t="s">
        <v>246</v>
      </c>
      <c r="D1577" s="1295">
        <v>10750</v>
      </c>
      <c r="E1577" s="1295" t="s">
        <v>200</v>
      </c>
      <c r="F1577" s="935" t="s">
        <v>211</v>
      </c>
      <c r="G1577" s="1295">
        <v>2</v>
      </c>
      <c r="H1577" s="935" t="s">
        <v>404</v>
      </c>
      <c r="I1577" s="935" t="s">
        <v>405</v>
      </c>
      <c r="J1577" s="935">
        <v>40.585947769999997</v>
      </c>
      <c r="K1577" s="935">
        <v>-122.3683525</v>
      </c>
      <c r="L1577" s="935">
        <v>40.472049499999997</v>
      </c>
      <c r="M1577" s="935">
        <v>-122.29453460000001</v>
      </c>
    </row>
    <row r="1578" spans="1:13" x14ac:dyDescent="0.35">
      <c r="A1578" s="1296">
        <v>32695</v>
      </c>
      <c r="B1578" s="1295" t="s">
        <v>194</v>
      </c>
      <c r="C1578" s="1295" t="s">
        <v>246</v>
      </c>
      <c r="D1578" s="1295">
        <v>10750</v>
      </c>
      <c r="E1578" s="1295" t="s">
        <v>200</v>
      </c>
      <c r="F1578" s="935" t="s">
        <v>212</v>
      </c>
      <c r="G1578" s="1295">
        <v>0</v>
      </c>
      <c r="H1578" s="935" t="s">
        <v>405</v>
      </c>
      <c r="I1578" s="935" t="s">
        <v>406</v>
      </c>
      <c r="J1578" s="935">
        <v>40.472049499999997</v>
      </c>
      <c r="K1578" s="935">
        <v>-122.29453460000001</v>
      </c>
      <c r="L1578" s="935">
        <v>40.417416330000002</v>
      </c>
      <c r="M1578" s="935">
        <v>-122.19395729999999</v>
      </c>
    </row>
    <row r="1579" spans="1:13" x14ac:dyDescent="0.35">
      <c r="A1579" s="1296">
        <v>32695</v>
      </c>
      <c r="B1579" s="1295" t="s">
        <v>194</v>
      </c>
      <c r="C1579" s="1295" t="s">
        <v>246</v>
      </c>
      <c r="D1579" s="1295">
        <v>10750</v>
      </c>
      <c r="E1579" s="1295" t="s">
        <v>200</v>
      </c>
      <c r="F1579" s="935" t="s">
        <v>213</v>
      </c>
      <c r="G1579" s="1295">
        <v>0</v>
      </c>
      <c r="H1579" s="935" t="s">
        <v>406</v>
      </c>
      <c r="I1579" s="935" t="s">
        <v>407</v>
      </c>
      <c r="J1579" s="935">
        <v>40.417416330000002</v>
      </c>
      <c r="K1579" s="935">
        <v>-122.19395729999999</v>
      </c>
      <c r="L1579" s="935">
        <v>40.355137560000003</v>
      </c>
      <c r="M1579" s="935">
        <v>-122.17595660000001</v>
      </c>
    </row>
    <row r="1580" spans="1:13" x14ac:dyDescent="0.35">
      <c r="A1580" s="1296">
        <v>32695</v>
      </c>
      <c r="B1580" s="1295" t="s">
        <v>194</v>
      </c>
      <c r="C1580" s="1295" t="s">
        <v>246</v>
      </c>
      <c r="D1580" s="1295">
        <v>10750</v>
      </c>
      <c r="E1580" s="1295" t="s">
        <v>200</v>
      </c>
      <c r="F1580" s="935" t="s">
        <v>214</v>
      </c>
      <c r="G1580" s="1295">
        <v>0</v>
      </c>
      <c r="H1580" s="935" t="s">
        <v>407</v>
      </c>
      <c r="I1580" s="935" t="s">
        <v>408</v>
      </c>
      <c r="J1580" s="935">
        <v>40.355137560000003</v>
      </c>
      <c r="K1580" s="935">
        <v>-122.17595660000001</v>
      </c>
      <c r="L1580" s="935">
        <v>40.316984869999999</v>
      </c>
      <c r="M1580" s="935">
        <v>-122.1896581</v>
      </c>
    </row>
    <row r="1581" spans="1:13" x14ac:dyDescent="0.35">
      <c r="A1581" s="1296">
        <v>32695</v>
      </c>
      <c r="B1581" s="1295" t="s">
        <v>194</v>
      </c>
      <c r="C1581" s="1295" t="s">
        <v>246</v>
      </c>
      <c r="D1581" s="1295">
        <v>10750</v>
      </c>
      <c r="E1581" s="1295" t="s">
        <v>200</v>
      </c>
      <c r="F1581" s="935" t="s">
        <v>215</v>
      </c>
      <c r="G1581" s="1295">
        <v>1</v>
      </c>
      <c r="H1581" s="935" t="s">
        <v>408</v>
      </c>
      <c r="I1581" s="935" t="s">
        <v>409</v>
      </c>
      <c r="J1581" s="935">
        <v>40.316984869999999</v>
      </c>
      <c r="K1581" s="935">
        <v>-122.1896581</v>
      </c>
      <c r="L1581" s="935">
        <v>40.263968490000003</v>
      </c>
      <c r="M1581" s="935">
        <v>-122.2235306</v>
      </c>
    </row>
    <row r="1582" spans="1:13" x14ac:dyDescent="0.35">
      <c r="A1582" s="1296">
        <v>32695</v>
      </c>
      <c r="B1582" s="1295" t="s">
        <v>194</v>
      </c>
      <c r="C1582" s="1295" t="s">
        <v>246</v>
      </c>
      <c r="D1582" s="1295">
        <v>10750</v>
      </c>
      <c r="E1582" s="1295" t="s">
        <v>200</v>
      </c>
      <c r="F1582" s="935" t="s">
        <v>216</v>
      </c>
      <c r="G1582" s="1295">
        <v>0</v>
      </c>
      <c r="H1582" s="935" t="s">
        <v>409</v>
      </c>
      <c r="I1582" s="935" t="s">
        <v>410</v>
      </c>
      <c r="J1582" s="935">
        <v>40.263968490000003</v>
      </c>
      <c r="K1582" s="935">
        <v>-122.2235306</v>
      </c>
      <c r="L1582" s="935">
        <v>40.153152210000002</v>
      </c>
      <c r="M1582" s="935">
        <v>-122.20237950000001</v>
      </c>
    </row>
    <row r="1583" spans="1:13" x14ac:dyDescent="0.35">
      <c r="A1583" s="1296">
        <v>32695</v>
      </c>
      <c r="B1583" s="1295" t="s">
        <v>194</v>
      </c>
      <c r="C1583" s="1295" t="s">
        <v>246</v>
      </c>
      <c r="D1583" s="1295">
        <v>10750</v>
      </c>
      <c r="E1583" s="1295" t="s">
        <v>200</v>
      </c>
      <c r="F1583" s="935" t="s">
        <v>217</v>
      </c>
      <c r="G1583" s="1295">
        <v>0</v>
      </c>
      <c r="H1583" s="935" t="s">
        <v>410</v>
      </c>
      <c r="I1583" s="935" t="s">
        <v>411</v>
      </c>
      <c r="J1583" s="935">
        <v>40.153152210000002</v>
      </c>
      <c r="K1583" s="935">
        <v>-122.20237950000001</v>
      </c>
      <c r="L1583" s="935">
        <v>40.027836569999998</v>
      </c>
      <c r="M1583" s="935">
        <v>-122.11920569999999</v>
      </c>
    </row>
    <row r="1584" spans="1:13" x14ac:dyDescent="0.35">
      <c r="A1584" s="1296">
        <v>32695</v>
      </c>
      <c r="B1584" s="1295" t="s">
        <v>194</v>
      </c>
      <c r="C1584" s="1295" t="s">
        <v>246</v>
      </c>
      <c r="D1584" s="1295">
        <v>10750</v>
      </c>
      <c r="E1584" s="1295" t="s">
        <v>200</v>
      </c>
      <c r="F1584" s="935" t="s">
        <v>219</v>
      </c>
      <c r="G1584" s="1295">
        <v>0</v>
      </c>
      <c r="H1584" s="935" t="s">
        <v>411</v>
      </c>
      <c r="I1584" s="935" t="s">
        <v>412</v>
      </c>
      <c r="J1584" s="935">
        <v>40.027836569999998</v>
      </c>
      <c r="K1584" s="935">
        <v>-122.11920569999999</v>
      </c>
      <c r="L1584" s="935">
        <v>39.909298579999998</v>
      </c>
      <c r="M1584" s="935">
        <v>-122.0918963</v>
      </c>
    </row>
    <row r="1585" spans="1:13" x14ac:dyDescent="0.35">
      <c r="A1585" s="1296">
        <v>32695</v>
      </c>
      <c r="B1585" s="1295" t="s">
        <v>194</v>
      </c>
      <c r="C1585" s="1295" t="s">
        <v>246</v>
      </c>
      <c r="D1585" s="1295">
        <v>10750</v>
      </c>
      <c r="E1585" s="1295" t="s">
        <v>200</v>
      </c>
      <c r="F1585" s="935" t="s">
        <v>220</v>
      </c>
      <c r="G1585" s="1295">
        <v>-99999</v>
      </c>
      <c r="H1585" s="935" t="s">
        <v>412</v>
      </c>
      <c r="I1585" s="935" t="s">
        <v>413</v>
      </c>
      <c r="J1585" s="935">
        <v>39.909298579999998</v>
      </c>
      <c r="K1585" s="935">
        <v>-122.0918963</v>
      </c>
      <c r="L1585" s="935">
        <v>39.751173979999997</v>
      </c>
      <c r="M1585" s="935">
        <v>-121.9963235</v>
      </c>
    </row>
    <row r="1586" spans="1:13" x14ac:dyDescent="0.35">
      <c r="A1586" s="1296">
        <v>32695</v>
      </c>
      <c r="B1586" s="1295" t="s">
        <v>194</v>
      </c>
      <c r="C1586" s="1295" t="s">
        <v>246</v>
      </c>
      <c r="D1586" s="1295">
        <v>10750</v>
      </c>
      <c r="E1586" s="1295" t="s">
        <v>200</v>
      </c>
      <c r="F1586" s="935" t="s">
        <v>221</v>
      </c>
      <c r="G1586" s="1295">
        <v>-99999</v>
      </c>
      <c r="H1586" s="935" t="s">
        <v>413</v>
      </c>
      <c r="I1586" s="935" t="s">
        <v>414</v>
      </c>
      <c r="J1586" s="935">
        <v>39.751173979999997</v>
      </c>
      <c r="K1586" s="935">
        <v>-121.9963235</v>
      </c>
      <c r="L1586" s="935">
        <v>39.629153240000001</v>
      </c>
      <c r="M1586" s="935">
        <v>-121.9925059</v>
      </c>
    </row>
    <row r="1587" spans="1:13" x14ac:dyDescent="0.35">
      <c r="A1587" s="1296">
        <v>32695</v>
      </c>
      <c r="B1587" s="1295" t="s">
        <v>194</v>
      </c>
      <c r="C1587" s="1295" t="s">
        <v>246</v>
      </c>
      <c r="D1587" s="1295">
        <v>10750</v>
      </c>
      <c r="E1587" s="1295" t="s">
        <v>200</v>
      </c>
      <c r="F1587" s="935" t="s">
        <v>222</v>
      </c>
      <c r="G1587" s="1295">
        <v>-99999</v>
      </c>
      <c r="H1587" s="935" t="s">
        <v>414</v>
      </c>
      <c r="I1587" s="935" t="s">
        <v>415</v>
      </c>
      <c r="J1587" s="935">
        <v>39.629153240000001</v>
      </c>
      <c r="K1587" s="935">
        <v>-121.9925059</v>
      </c>
      <c r="L1587" s="935">
        <v>39.40712284</v>
      </c>
      <c r="M1587" s="935">
        <v>-122.00758999999999</v>
      </c>
    </row>
    <row r="1588" spans="1:13" x14ac:dyDescent="0.35">
      <c r="A1588" s="1296">
        <v>32701</v>
      </c>
      <c r="B1588" s="1295" t="s">
        <v>194</v>
      </c>
      <c r="C1588" s="1295" t="s">
        <v>260</v>
      </c>
      <c r="D1588" s="1295">
        <v>7800</v>
      </c>
      <c r="E1588" s="1295" t="s">
        <v>200</v>
      </c>
      <c r="F1588" s="935" t="s">
        <v>208</v>
      </c>
      <c r="G1588" s="1295">
        <v>0</v>
      </c>
      <c r="H1588" s="935" t="s">
        <v>402</v>
      </c>
      <c r="I1588" s="935" t="s">
        <v>403</v>
      </c>
      <c r="J1588" s="935">
        <v>40.611883210000002</v>
      </c>
      <c r="K1588" s="935">
        <v>-122.446135</v>
      </c>
      <c r="L1588" s="935">
        <v>40.592799669999998</v>
      </c>
      <c r="M1588" s="935">
        <v>-122.3942059</v>
      </c>
    </row>
    <row r="1589" spans="1:13" x14ac:dyDescent="0.35">
      <c r="A1589" s="1296">
        <v>32701</v>
      </c>
      <c r="B1589" s="1295" t="s">
        <v>194</v>
      </c>
      <c r="C1589" s="1295" t="s">
        <v>260</v>
      </c>
      <c r="D1589" s="1295">
        <v>7800</v>
      </c>
      <c r="E1589" s="1295" t="s">
        <v>200</v>
      </c>
      <c r="F1589" s="935" t="s">
        <v>209</v>
      </c>
      <c r="G1589" s="1295">
        <v>0</v>
      </c>
      <c r="H1589" s="935" t="s">
        <v>403</v>
      </c>
      <c r="I1589" s="935" t="s">
        <v>404</v>
      </c>
      <c r="J1589" s="935">
        <v>40.592799669999998</v>
      </c>
      <c r="K1589" s="935">
        <v>-122.3942059</v>
      </c>
      <c r="L1589" s="935">
        <v>40.585947769999997</v>
      </c>
      <c r="M1589" s="935">
        <v>-122.3683525</v>
      </c>
    </row>
    <row r="1590" spans="1:13" x14ac:dyDescent="0.35">
      <c r="A1590" s="1296">
        <v>32701</v>
      </c>
      <c r="B1590" s="1295" t="s">
        <v>194</v>
      </c>
      <c r="C1590" s="1295" t="s">
        <v>260</v>
      </c>
      <c r="D1590" s="1295">
        <v>7800</v>
      </c>
      <c r="E1590" s="1295" t="s">
        <v>200</v>
      </c>
      <c r="F1590" s="935" t="s">
        <v>211</v>
      </c>
      <c r="G1590" s="1295">
        <v>4</v>
      </c>
      <c r="H1590" s="935" t="s">
        <v>404</v>
      </c>
      <c r="I1590" s="935" t="s">
        <v>405</v>
      </c>
      <c r="J1590" s="935">
        <v>40.585947769999997</v>
      </c>
      <c r="K1590" s="935">
        <v>-122.3683525</v>
      </c>
      <c r="L1590" s="935">
        <v>40.472049499999997</v>
      </c>
      <c r="M1590" s="935">
        <v>-122.29453460000001</v>
      </c>
    </row>
    <row r="1591" spans="1:13" x14ac:dyDescent="0.35">
      <c r="A1591" s="1296">
        <v>32701</v>
      </c>
      <c r="B1591" s="1295" t="s">
        <v>194</v>
      </c>
      <c r="C1591" s="1295" t="s">
        <v>260</v>
      </c>
      <c r="D1591" s="1295">
        <v>7800</v>
      </c>
      <c r="E1591" s="1295" t="s">
        <v>200</v>
      </c>
      <c r="F1591" s="935" t="s">
        <v>212</v>
      </c>
      <c r="G1591" s="1295">
        <v>0</v>
      </c>
      <c r="H1591" s="935" t="s">
        <v>405</v>
      </c>
      <c r="I1591" s="935" t="s">
        <v>406</v>
      </c>
      <c r="J1591" s="935">
        <v>40.472049499999997</v>
      </c>
      <c r="K1591" s="935">
        <v>-122.29453460000001</v>
      </c>
      <c r="L1591" s="935">
        <v>40.417416330000002</v>
      </c>
      <c r="M1591" s="935">
        <v>-122.19395729999999</v>
      </c>
    </row>
    <row r="1592" spans="1:13" x14ac:dyDescent="0.35">
      <c r="A1592" s="1296">
        <v>32701</v>
      </c>
      <c r="B1592" s="1295" t="s">
        <v>194</v>
      </c>
      <c r="C1592" s="1295" t="s">
        <v>260</v>
      </c>
      <c r="D1592" s="1295">
        <v>7800</v>
      </c>
      <c r="E1592" s="1295" t="s">
        <v>200</v>
      </c>
      <c r="F1592" s="935" t="s">
        <v>213</v>
      </c>
      <c r="G1592" s="1295">
        <v>0</v>
      </c>
      <c r="H1592" s="935" t="s">
        <v>406</v>
      </c>
      <c r="I1592" s="935" t="s">
        <v>407</v>
      </c>
      <c r="J1592" s="935">
        <v>40.417416330000002</v>
      </c>
      <c r="K1592" s="935">
        <v>-122.19395729999999</v>
      </c>
      <c r="L1592" s="935">
        <v>40.355137560000003</v>
      </c>
      <c r="M1592" s="935">
        <v>-122.17595660000001</v>
      </c>
    </row>
    <row r="1593" spans="1:13" x14ac:dyDescent="0.35">
      <c r="A1593" s="1296">
        <v>32701</v>
      </c>
      <c r="B1593" s="1295" t="s">
        <v>194</v>
      </c>
      <c r="C1593" s="1295" t="s">
        <v>260</v>
      </c>
      <c r="D1593" s="1295">
        <v>7800</v>
      </c>
      <c r="E1593" s="1295" t="s">
        <v>200</v>
      </c>
      <c r="F1593" s="935" t="s">
        <v>214</v>
      </c>
      <c r="G1593" s="1295">
        <v>0</v>
      </c>
      <c r="H1593" s="935" t="s">
        <v>407</v>
      </c>
      <c r="I1593" s="935" t="s">
        <v>408</v>
      </c>
      <c r="J1593" s="935">
        <v>40.355137560000003</v>
      </c>
      <c r="K1593" s="935">
        <v>-122.17595660000001</v>
      </c>
      <c r="L1593" s="935">
        <v>40.316984869999999</v>
      </c>
      <c r="M1593" s="935">
        <v>-122.1896581</v>
      </c>
    </row>
    <row r="1594" spans="1:13" x14ac:dyDescent="0.35">
      <c r="A1594" s="1296">
        <v>32701</v>
      </c>
      <c r="B1594" s="1295" t="s">
        <v>194</v>
      </c>
      <c r="C1594" s="1295" t="s">
        <v>260</v>
      </c>
      <c r="D1594" s="1295">
        <v>7800</v>
      </c>
      <c r="E1594" s="1295" t="s">
        <v>200</v>
      </c>
      <c r="F1594" s="935" t="s">
        <v>215</v>
      </c>
      <c r="G1594" s="1295">
        <v>1</v>
      </c>
      <c r="H1594" s="935" t="s">
        <v>408</v>
      </c>
      <c r="I1594" s="935" t="s">
        <v>409</v>
      </c>
      <c r="J1594" s="935">
        <v>40.316984869999999</v>
      </c>
      <c r="K1594" s="935">
        <v>-122.1896581</v>
      </c>
      <c r="L1594" s="935">
        <v>40.263968490000003</v>
      </c>
      <c r="M1594" s="935">
        <v>-122.2235306</v>
      </c>
    </row>
    <row r="1595" spans="1:13" x14ac:dyDescent="0.35">
      <c r="A1595" s="1296">
        <v>32701</v>
      </c>
      <c r="B1595" s="1295" t="s">
        <v>194</v>
      </c>
      <c r="C1595" s="1295" t="s">
        <v>260</v>
      </c>
      <c r="D1595" s="1295">
        <v>7800</v>
      </c>
      <c r="E1595" s="1295" t="s">
        <v>200</v>
      </c>
      <c r="F1595" s="935" t="s">
        <v>216</v>
      </c>
      <c r="G1595" s="1295">
        <v>0</v>
      </c>
      <c r="H1595" s="935" t="s">
        <v>409</v>
      </c>
      <c r="I1595" s="935" t="s">
        <v>410</v>
      </c>
      <c r="J1595" s="935">
        <v>40.263968490000003</v>
      </c>
      <c r="K1595" s="935">
        <v>-122.2235306</v>
      </c>
      <c r="L1595" s="935">
        <v>40.153152210000002</v>
      </c>
      <c r="M1595" s="935">
        <v>-122.20237950000001</v>
      </c>
    </row>
    <row r="1596" spans="1:13" x14ac:dyDescent="0.35">
      <c r="A1596" s="1296">
        <v>32701</v>
      </c>
      <c r="B1596" s="1295" t="s">
        <v>194</v>
      </c>
      <c r="C1596" s="1295" t="s">
        <v>260</v>
      </c>
      <c r="D1596" s="1295">
        <v>7800</v>
      </c>
      <c r="E1596" s="1295" t="s">
        <v>200</v>
      </c>
      <c r="F1596" s="935" t="s">
        <v>217</v>
      </c>
      <c r="G1596" s="1295">
        <v>0</v>
      </c>
      <c r="H1596" s="935" t="s">
        <v>410</v>
      </c>
      <c r="I1596" s="935" t="s">
        <v>411</v>
      </c>
      <c r="J1596" s="935">
        <v>40.153152210000002</v>
      </c>
      <c r="K1596" s="935">
        <v>-122.20237950000001</v>
      </c>
      <c r="L1596" s="935">
        <v>40.027836569999998</v>
      </c>
      <c r="M1596" s="935">
        <v>-122.11920569999999</v>
      </c>
    </row>
    <row r="1597" spans="1:13" x14ac:dyDescent="0.35">
      <c r="A1597" s="1296">
        <v>32701</v>
      </c>
      <c r="B1597" s="1295" t="s">
        <v>194</v>
      </c>
      <c r="C1597" s="1295" t="s">
        <v>260</v>
      </c>
      <c r="D1597" s="1295">
        <v>7800</v>
      </c>
      <c r="E1597" s="1295" t="s">
        <v>200</v>
      </c>
      <c r="F1597" s="935" t="s">
        <v>219</v>
      </c>
      <c r="G1597" s="1295">
        <v>1</v>
      </c>
      <c r="H1597" s="935" t="s">
        <v>411</v>
      </c>
      <c r="I1597" s="935" t="s">
        <v>412</v>
      </c>
      <c r="J1597" s="935">
        <v>40.027836569999998</v>
      </c>
      <c r="K1597" s="935">
        <v>-122.11920569999999</v>
      </c>
      <c r="L1597" s="935">
        <v>39.909298579999998</v>
      </c>
      <c r="M1597" s="935">
        <v>-122.0918963</v>
      </c>
    </row>
    <row r="1598" spans="1:13" x14ac:dyDescent="0.35">
      <c r="A1598" s="1296">
        <v>32701</v>
      </c>
      <c r="B1598" s="1295" t="s">
        <v>194</v>
      </c>
      <c r="C1598" s="1295" t="s">
        <v>260</v>
      </c>
      <c r="D1598" s="1295">
        <v>7800</v>
      </c>
      <c r="E1598" s="1295" t="s">
        <v>200</v>
      </c>
      <c r="F1598" s="935" t="s">
        <v>220</v>
      </c>
      <c r="G1598" s="1295">
        <v>-99999</v>
      </c>
      <c r="H1598" s="935" t="s">
        <v>412</v>
      </c>
      <c r="I1598" s="935" t="s">
        <v>413</v>
      </c>
      <c r="J1598" s="935">
        <v>39.909298579999998</v>
      </c>
      <c r="K1598" s="935">
        <v>-122.0918963</v>
      </c>
      <c r="L1598" s="935">
        <v>39.751173979999997</v>
      </c>
      <c r="M1598" s="935">
        <v>-121.9963235</v>
      </c>
    </row>
    <row r="1599" spans="1:13" x14ac:dyDescent="0.35">
      <c r="A1599" s="1296">
        <v>32701</v>
      </c>
      <c r="B1599" s="1295" t="s">
        <v>194</v>
      </c>
      <c r="C1599" s="1295" t="s">
        <v>260</v>
      </c>
      <c r="D1599" s="1295">
        <v>7800</v>
      </c>
      <c r="E1599" s="1295" t="s">
        <v>200</v>
      </c>
      <c r="F1599" s="935" t="s">
        <v>221</v>
      </c>
      <c r="G1599" s="1295">
        <v>-99999</v>
      </c>
      <c r="H1599" s="935" t="s">
        <v>413</v>
      </c>
      <c r="I1599" s="935" t="s">
        <v>414</v>
      </c>
      <c r="J1599" s="935">
        <v>39.751173979999997</v>
      </c>
      <c r="K1599" s="935">
        <v>-121.9963235</v>
      </c>
      <c r="L1599" s="935">
        <v>39.629153240000001</v>
      </c>
      <c r="M1599" s="935">
        <v>-121.9925059</v>
      </c>
    </row>
    <row r="1600" spans="1:13" x14ac:dyDescent="0.35">
      <c r="A1600" s="1296">
        <v>32701</v>
      </c>
      <c r="B1600" s="1295" t="s">
        <v>194</v>
      </c>
      <c r="C1600" s="1295" t="s">
        <v>260</v>
      </c>
      <c r="D1600" s="1295">
        <v>7800</v>
      </c>
      <c r="E1600" s="1295" t="s">
        <v>200</v>
      </c>
      <c r="F1600" s="935" t="s">
        <v>222</v>
      </c>
      <c r="G1600" s="1295">
        <v>-99999</v>
      </c>
      <c r="H1600" s="935" t="s">
        <v>414</v>
      </c>
      <c r="I1600" s="935" t="s">
        <v>415</v>
      </c>
      <c r="J1600" s="935">
        <v>39.629153240000001</v>
      </c>
      <c r="K1600" s="935">
        <v>-121.9925059</v>
      </c>
      <c r="L1600" s="935">
        <v>39.40712284</v>
      </c>
      <c r="M1600" s="935">
        <v>-122.00758999999999</v>
      </c>
    </row>
    <row r="1601" spans="1:13" x14ac:dyDescent="0.35">
      <c r="A1601" s="1296">
        <v>32731</v>
      </c>
      <c r="B1601" s="1295" t="s">
        <v>194</v>
      </c>
      <c r="C1601" s="1295" t="s">
        <v>246</v>
      </c>
      <c r="D1601" s="1295">
        <v>15000</v>
      </c>
      <c r="E1601" s="1295" t="s">
        <v>200</v>
      </c>
      <c r="F1601" s="935" t="s">
        <v>208</v>
      </c>
      <c r="G1601" s="1295">
        <v>-99999</v>
      </c>
      <c r="H1601" s="935" t="s">
        <v>402</v>
      </c>
      <c r="I1601" s="935" t="s">
        <v>403</v>
      </c>
      <c r="J1601" s="935">
        <v>40.611883210000002</v>
      </c>
      <c r="K1601" s="935">
        <v>-122.446135</v>
      </c>
      <c r="L1601" s="935">
        <v>40.592799669999998</v>
      </c>
      <c r="M1601" s="935">
        <v>-122.3942059</v>
      </c>
    </row>
    <row r="1602" spans="1:13" x14ac:dyDescent="0.35">
      <c r="A1602" s="1296">
        <v>32731</v>
      </c>
      <c r="B1602" s="1295" t="s">
        <v>194</v>
      </c>
      <c r="C1602" s="1295" t="s">
        <v>246</v>
      </c>
      <c r="D1602" s="1295">
        <v>15000</v>
      </c>
      <c r="E1602" s="1295" t="s">
        <v>200</v>
      </c>
      <c r="F1602" s="935" t="s">
        <v>209</v>
      </c>
      <c r="G1602" s="1295">
        <v>0</v>
      </c>
      <c r="H1602" s="935" t="s">
        <v>403</v>
      </c>
      <c r="I1602" s="935" t="s">
        <v>404</v>
      </c>
      <c r="J1602" s="935">
        <v>40.592799669999998</v>
      </c>
      <c r="K1602" s="935">
        <v>-122.3942059</v>
      </c>
      <c r="L1602" s="935">
        <v>40.585947769999997</v>
      </c>
      <c r="M1602" s="935">
        <v>-122.3683525</v>
      </c>
    </row>
    <row r="1603" spans="1:13" x14ac:dyDescent="0.35">
      <c r="A1603" s="1296">
        <v>32731</v>
      </c>
      <c r="B1603" s="1295" t="s">
        <v>194</v>
      </c>
      <c r="C1603" s="1295" t="s">
        <v>246</v>
      </c>
      <c r="D1603" s="1295">
        <v>15000</v>
      </c>
      <c r="E1603" s="1295" t="s">
        <v>200</v>
      </c>
      <c r="F1603" s="935" t="s">
        <v>211</v>
      </c>
      <c r="G1603" s="1295">
        <v>1</v>
      </c>
      <c r="H1603" s="935" t="s">
        <v>404</v>
      </c>
      <c r="I1603" s="935" t="s">
        <v>405</v>
      </c>
      <c r="J1603" s="935">
        <v>40.585947769999997</v>
      </c>
      <c r="K1603" s="935">
        <v>-122.3683525</v>
      </c>
      <c r="L1603" s="935">
        <v>40.472049499999997</v>
      </c>
      <c r="M1603" s="935">
        <v>-122.29453460000001</v>
      </c>
    </row>
    <row r="1604" spans="1:13" x14ac:dyDescent="0.35">
      <c r="A1604" s="1296">
        <v>32731</v>
      </c>
      <c r="B1604" s="1295" t="s">
        <v>194</v>
      </c>
      <c r="C1604" s="1295" t="s">
        <v>246</v>
      </c>
      <c r="D1604" s="1295">
        <v>15000</v>
      </c>
      <c r="E1604" s="1295" t="s">
        <v>200</v>
      </c>
      <c r="F1604" s="935" t="s">
        <v>212</v>
      </c>
      <c r="G1604" s="1295">
        <v>0</v>
      </c>
      <c r="H1604" s="935" t="s">
        <v>405</v>
      </c>
      <c r="I1604" s="935" t="s">
        <v>406</v>
      </c>
      <c r="J1604" s="935">
        <v>40.472049499999997</v>
      </c>
      <c r="K1604" s="935">
        <v>-122.29453460000001</v>
      </c>
      <c r="L1604" s="935">
        <v>40.417416330000002</v>
      </c>
      <c r="M1604" s="935">
        <v>-122.19395729999999</v>
      </c>
    </row>
    <row r="1605" spans="1:13" x14ac:dyDescent="0.35">
      <c r="A1605" s="1296">
        <v>32731</v>
      </c>
      <c r="B1605" s="1295" t="s">
        <v>194</v>
      </c>
      <c r="C1605" s="1295" t="s">
        <v>246</v>
      </c>
      <c r="D1605" s="1295">
        <v>15000</v>
      </c>
      <c r="E1605" s="1295" t="s">
        <v>200</v>
      </c>
      <c r="F1605" s="935" t="s">
        <v>213</v>
      </c>
      <c r="G1605" s="1295">
        <v>0</v>
      </c>
      <c r="H1605" s="935" t="s">
        <v>406</v>
      </c>
      <c r="I1605" s="935" t="s">
        <v>407</v>
      </c>
      <c r="J1605" s="935">
        <v>40.417416330000002</v>
      </c>
      <c r="K1605" s="935">
        <v>-122.19395729999999</v>
      </c>
      <c r="L1605" s="935">
        <v>40.355137560000003</v>
      </c>
      <c r="M1605" s="935">
        <v>-122.17595660000001</v>
      </c>
    </row>
    <row r="1606" spans="1:13" x14ac:dyDescent="0.35">
      <c r="A1606" s="1296">
        <v>32731</v>
      </c>
      <c r="B1606" s="1295" t="s">
        <v>194</v>
      </c>
      <c r="C1606" s="1295" t="s">
        <v>246</v>
      </c>
      <c r="D1606" s="1295">
        <v>15000</v>
      </c>
      <c r="E1606" s="1295" t="s">
        <v>200</v>
      </c>
      <c r="F1606" s="935" t="s">
        <v>214</v>
      </c>
      <c r="G1606" s="1295">
        <v>0</v>
      </c>
      <c r="H1606" s="935" t="s">
        <v>407</v>
      </c>
      <c r="I1606" s="935" t="s">
        <v>408</v>
      </c>
      <c r="J1606" s="935">
        <v>40.355137560000003</v>
      </c>
      <c r="K1606" s="935">
        <v>-122.17595660000001</v>
      </c>
      <c r="L1606" s="935">
        <v>40.316984869999999</v>
      </c>
      <c r="M1606" s="935">
        <v>-122.1896581</v>
      </c>
    </row>
    <row r="1607" spans="1:13" x14ac:dyDescent="0.35">
      <c r="A1607" s="1296">
        <v>32731</v>
      </c>
      <c r="B1607" s="1295" t="s">
        <v>194</v>
      </c>
      <c r="C1607" s="1295" t="s">
        <v>246</v>
      </c>
      <c r="D1607" s="1295">
        <v>15000</v>
      </c>
      <c r="E1607" s="1295" t="s">
        <v>200</v>
      </c>
      <c r="F1607" s="935" t="s">
        <v>215</v>
      </c>
      <c r="G1607" s="1295">
        <v>-99999</v>
      </c>
      <c r="H1607" s="935" t="s">
        <v>408</v>
      </c>
      <c r="I1607" s="935" t="s">
        <v>409</v>
      </c>
      <c r="J1607" s="935">
        <v>40.316984869999999</v>
      </c>
      <c r="K1607" s="935">
        <v>-122.1896581</v>
      </c>
      <c r="L1607" s="935">
        <v>40.263968490000003</v>
      </c>
      <c r="M1607" s="935">
        <v>-122.2235306</v>
      </c>
    </row>
    <row r="1608" spans="1:13" x14ac:dyDescent="0.35">
      <c r="A1608" s="1296">
        <v>32731</v>
      </c>
      <c r="B1608" s="1295" t="s">
        <v>194</v>
      </c>
      <c r="C1608" s="1295" t="s">
        <v>246</v>
      </c>
      <c r="D1608" s="1295">
        <v>15000</v>
      </c>
      <c r="E1608" s="1295" t="s">
        <v>200</v>
      </c>
      <c r="F1608" s="935" t="s">
        <v>216</v>
      </c>
      <c r="G1608" s="1295">
        <v>-99999</v>
      </c>
      <c r="H1608" s="935" t="s">
        <v>409</v>
      </c>
      <c r="I1608" s="935" t="s">
        <v>410</v>
      </c>
      <c r="J1608" s="935">
        <v>40.263968490000003</v>
      </c>
      <c r="K1608" s="935">
        <v>-122.2235306</v>
      </c>
      <c r="L1608" s="935">
        <v>40.153152210000002</v>
      </c>
      <c r="M1608" s="935">
        <v>-122.20237950000001</v>
      </c>
    </row>
    <row r="1609" spans="1:13" x14ac:dyDescent="0.35">
      <c r="A1609" s="1296">
        <v>32731</v>
      </c>
      <c r="B1609" s="1295" t="s">
        <v>194</v>
      </c>
      <c r="C1609" s="1295" t="s">
        <v>246</v>
      </c>
      <c r="D1609" s="1295">
        <v>15000</v>
      </c>
      <c r="E1609" s="1295" t="s">
        <v>200</v>
      </c>
      <c r="F1609" s="935" t="s">
        <v>217</v>
      </c>
      <c r="G1609" s="1295">
        <v>-99999</v>
      </c>
      <c r="H1609" s="935" t="s">
        <v>410</v>
      </c>
      <c r="I1609" s="935" t="s">
        <v>411</v>
      </c>
      <c r="J1609" s="935">
        <v>40.153152210000002</v>
      </c>
      <c r="K1609" s="935">
        <v>-122.20237950000001</v>
      </c>
      <c r="L1609" s="935">
        <v>40.027836569999998</v>
      </c>
      <c r="M1609" s="935">
        <v>-122.11920569999999</v>
      </c>
    </row>
    <row r="1610" spans="1:13" x14ac:dyDescent="0.35">
      <c r="A1610" s="1296">
        <v>32731</v>
      </c>
      <c r="B1610" s="1295" t="s">
        <v>194</v>
      </c>
      <c r="C1610" s="1295" t="s">
        <v>246</v>
      </c>
      <c r="D1610" s="1295">
        <v>15000</v>
      </c>
      <c r="E1610" s="1295" t="s">
        <v>200</v>
      </c>
      <c r="F1610" s="935" t="s">
        <v>219</v>
      </c>
      <c r="G1610" s="1295">
        <v>-99999</v>
      </c>
      <c r="H1610" s="935" t="s">
        <v>411</v>
      </c>
      <c r="I1610" s="935" t="s">
        <v>412</v>
      </c>
      <c r="J1610" s="935">
        <v>40.027836569999998</v>
      </c>
      <c r="K1610" s="935">
        <v>-122.11920569999999</v>
      </c>
      <c r="L1610" s="935">
        <v>39.909298579999998</v>
      </c>
      <c r="M1610" s="935">
        <v>-122.0918963</v>
      </c>
    </row>
    <row r="1611" spans="1:13" x14ac:dyDescent="0.35">
      <c r="A1611" s="1296">
        <v>32731</v>
      </c>
      <c r="B1611" s="1295" t="s">
        <v>194</v>
      </c>
      <c r="C1611" s="1295" t="s">
        <v>246</v>
      </c>
      <c r="D1611" s="1295">
        <v>15000</v>
      </c>
      <c r="E1611" s="1295" t="s">
        <v>200</v>
      </c>
      <c r="F1611" s="935" t="s">
        <v>220</v>
      </c>
      <c r="G1611" s="1295">
        <v>-99999</v>
      </c>
      <c r="H1611" s="935" t="s">
        <v>412</v>
      </c>
      <c r="I1611" s="935" t="s">
        <v>413</v>
      </c>
      <c r="J1611" s="935">
        <v>39.909298579999998</v>
      </c>
      <c r="K1611" s="935">
        <v>-122.0918963</v>
      </c>
      <c r="L1611" s="935">
        <v>39.751173979999997</v>
      </c>
      <c r="M1611" s="935">
        <v>-121.9963235</v>
      </c>
    </row>
    <row r="1612" spans="1:13" x14ac:dyDescent="0.35">
      <c r="A1612" s="1296">
        <v>32731</v>
      </c>
      <c r="B1612" s="1295" t="s">
        <v>194</v>
      </c>
      <c r="C1612" s="1295" t="s">
        <v>246</v>
      </c>
      <c r="D1612" s="1295">
        <v>15000</v>
      </c>
      <c r="E1612" s="1295" t="s">
        <v>200</v>
      </c>
      <c r="F1612" s="935" t="s">
        <v>221</v>
      </c>
      <c r="G1612" s="1295">
        <v>-99999</v>
      </c>
      <c r="H1612" s="935" t="s">
        <v>413</v>
      </c>
      <c r="I1612" s="935" t="s">
        <v>414</v>
      </c>
      <c r="J1612" s="935">
        <v>39.751173979999997</v>
      </c>
      <c r="K1612" s="935">
        <v>-121.9963235</v>
      </c>
      <c r="L1612" s="935">
        <v>39.629153240000001</v>
      </c>
      <c r="M1612" s="935">
        <v>-121.9925059</v>
      </c>
    </row>
    <row r="1613" spans="1:13" x14ac:dyDescent="0.35">
      <c r="A1613" s="1296">
        <v>32731</v>
      </c>
      <c r="B1613" s="1295" t="s">
        <v>194</v>
      </c>
      <c r="C1613" s="1295" t="s">
        <v>246</v>
      </c>
      <c r="D1613" s="1295">
        <v>15000</v>
      </c>
      <c r="E1613" s="1295" t="s">
        <v>200</v>
      </c>
      <c r="F1613" s="935" t="s">
        <v>222</v>
      </c>
      <c r="G1613" s="1295">
        <v>-99999</v>
      </c>
      <c r="H1613" s="935" t="s">
        <v>414</v>
      </c>
      <c r="I1613" s="935" t="s">
        <v>415</v>
      </c>
      <c r="J1613" s="935">
        <v>39.629153240000001</v>
      </c>
      <c r="K1613" s="935">
        <v>-121.9925059</v>
      </c>
      <c r="L1613" s="935">
        <v>39.40712284</v>
      </c>
      <c r="M1613" s="935">
        <v>-122.00758999999999</v>
      </c>
    </row>
    <row r="1614" spans="1:13" x14ac:dyDescent="0.35">
      <c r="A1614" s="1296">
        <v>32765</v>
      </c>
      <c r="B1614" s="1295" t="s">
        <v>242</v>
      </c>
      <c r="C1614" s="1295" t="s">
        <v>283</v>
      </c>
      <c r="D1614" s="1295">
        <v>7500</v>
      </c>
      <c r="E1614" s="1295" t="s">
        <v>248</v>
      </c>
      <c r="F1614" s="935" t="s">
        <v>208</v>
      </c>
      <c r="G1614" s="1295">
        <v>0</v>
      </c>
      <c r="H1614" s="935" t="s">
        <v>402</v>
      </c>
      <c r="I1614" s="935" t="s">
        <v>403</v>
      </c>
      <c r="J1614" s="935">
        <v>40.611883210000002</v>
      </c>
      <c r="K1614" s="935">
        <v>-122.446135</v>
      </c>
      <c r="L1614" s="935">
        <v>40.592799669999998</v>
      </c>
      <c r="M1614" s="935">
        <v>-122.3942059</v>
      </c>
    </row>
    <row r="1615" spans="1:13" x14ac:dyDescent="0.35">
      <c r="A1615" s="1296">
        <v>32765</v>
      </c>
      <c r="B1615" s="1295" t="s">
        <v>242</v>
      </c>
      <c r="C1615" s="1295" t="s">
        <v>283</v>
      </c>
      <c r="D1615" s="1295">
        <v>7500</v>
      </c>
      <c r="E1615" s="1295" t="s">
        <v>248</v>
      </c>
      <c r="F1615" s="935" t="s">
        <v>209</v>
      </c>
      <c r="G1615" s="1295">
        <v>2</v>
      </c>
      <c r="H1615" s="935" t="s">
        <v>403</v>
      </c>
      <c r="I1615" s="935" t="s">
        <v>404</v>
      </c>
      <c r="J1615" s="935">
        <v>40.592799669999998</v>
      </c>
      <c r="K1615" s="935">
        <v>-122.3942059</v>
      </c>
      <c r="L1615" s="935">
        <v>40.585947769999997</v>
      </c>
      <c r="M1615" s="935">
        <v>-122.3683525</v>
      </c>
    </row>
    <row r="1616" spans="1:13" x14ac:dyDescent="0.35">
      <c r="A1616" s="1296">
        <v>32765</v>
      </c>
      <c r="B1616" s="1295" t="s">
        <v>242</v>
      </c>
      <c r="C1616" s="1295" t="s">
        <v>283</v>
      </c>
      <c r="D1616" s="1295">
        <v>7500</v>
      </c>
      <c r="E1616" s="1295" t="s">
        <v>248</v>
      </c>
      <c r="F1616" s="935" t="s">
        <v>211</v>
      </c>
      <c r="G1616" s="1295">
        <v>2</v>
      </c>
      <c r="H1616" s="935" t="s">
        <v>404</v>
      </c>
      <c r="I1616" s="935" t="s">
        <v>405</v>
      </c>
      <c r="J1616" s="935">
        <v>40.585947769999997</v>
      </c>
      <c r="K1616" s="935">
        <v>-122.3683525</v>
      </c>
      <c r="L1616" s="935">
        <v>40.472049499999997</v>
      </c>
      <c r="M1616" s="935">
        <v>-122.29453460000001</v>
      </c>
    </row>
    <row r="1617" spans="1:13" x14ac:dyDescent="0.35">
      <c r="A1617" s="1296">
        <v>32765</v>
      </c>
      <c r="B1617" s="1295" t="s">
        <v>242</v>
      </c>
      <c r="C1617" s="1295" t="s">
        <v>283</v>
      </c>
      <c r="D1617" s="1295">
        <v>7500</v>
      </c>
      <c r="E1617" s="1295" t="s">
        <v>248</v>
      </c>
      <c r="F1617" s="935" t="s">
        <v>212</v>
      </c>
      <c r="G1617" s="1295">
        <v>0</v>
      </c>
      <c r="H1617" s="935" t="s">
        <v>405</v>
      </c>
      <c r="I1617" s="935" t="s">
        <v>406</v>
      </c>
      <c r="J1617" s="935">
        <v>40.472049499999997</v>
      </c>
      <c r="K1617" s="935">
        <v>-122.29453460000001</v>
      </c>
      <c r="L1617" s="935">
        <v>40.417416330000002</v>
      </c>
      <c r="M1617" s="935">
        <v>-122.19395729999999</v>
      </c>
    </row>
    <row r="1618" spans="1:13" x14ac:dyDescent="0.35">
      <c r="A1618" s="1296">
        <v>32765</v>
      </c>
      <c r="B1618" s="1295" t="s">
        <v>242</v>
      </c>
      <c r="C1618" s="1295" t="s">
        <v>283</v>
      </c>
      <c r="D1618" s="1295">
        <v>7500</v>
      </c>
      <c r="E1618" s="1295" t="s">
        <v>248</v>
      </c>
      <c r="F1618" s="935" t="s">
        <v>213</v>
      </c>
      <c r="G1618" s="1295">
        <v>0</v>
      </c>
      <c r="H1618" s="935" t="s">
        <v>406</v>
      </c>
      <c r="I1618" s="935" t="s">
        <v>407</v>
      </c>
      <c r="J1618" s="935">
        <v>40.417416330000002</v>
      </c>
      <c r="K1618" s="935">
        <v>-122.19395729999999</v>
      </c>
      <c r="L1618" s="935">
        <v>40.355137560000003</v>
      </c>
      <c r="M1618" s="935">
        <v>-122.17595660000001</v>
      </c>
    </row>
    <row r="1619" spans="1:13" x14ac:dyDescent="0.35">
      <c r="A1619" s="1296">
        <v>32765</v>
      </c>
      <c r="B1619" s="1295" t="s">
        <v>242</v>
      </c>
      <c r="C1619" s="1295" t="s">
        <v>283</v>
      </c>
      <c r="D1619" s="1295">
        <v>7500</v>
      </c>
      <c r="E1619" s="1295" t="s">
        <v>248</v>
      </c>
      <c r="F1619" s="935" t="s">
        <v>214</v>
      </c>
      <c r="G1619" s="1295">
        <v>0</v>
      </c>
      <c r="H1619" s="935" t="s">
        <v>407</v>
      </c>
      <c r="I1619" s="935" t="s">
        <v>408</v>
      </c>
      <c r="J1619" s="935">
        <v>40.355137560000003</v>
      </c>
      <c r="K1619" s="935">
        <v>-122.17595660000001</v>
      </c>
      <c r="L1619" s="935">
        <v>40.316984869999999</v>
      </c>
      <c r="M1619" s="935">
        <v>-122.1896581</v>
      </c>
    </row>
    <row r="1620" spans="1:13" x14ac:dyDescent="0.35">
      <c r="A1620" s="1296">
        <v>32765</v>
      </c>
      <c r="B1620" s="1295" t="s">
        <v>242</v>
      </c>
      <c r="C1620" s="1295" t="s">
        <v>283</v>
      </c>
      <c r="D1620" s="1295">
        <v>7500</v>
      </c>
      <c r="E1620" s="1295" t="s">
        <v>248</v>
      </c>
      <c r="F1620" s="935" t="s">
        <v>215</v>
      </c>
      <c r="G1620" s="1295">
        <v>0</v>
      </c>
      <c r="H1620" s="935" t="s">
        <v>408</v>
      </c>
      <c r="I1620" s="935" t="s">
        <v>409</v>
      </c>
      <c r="J1620" s="935">
        <v>40.316984869999999</v>
      </c>
      <c r="K1620" s="935">
        <v>-122.1896581</v>
      </c>
      <c r="L1620" s="935">
        <v>40.263968490000003</v>
      </c>
      <c r="M1620" s="935">
        <v>-122.2235306</v>
      </c>
    </row>
    <row r="1621" spans="1:13" x14ac:dyDescent="0.35">
      <c r="A1621" s="1296">
        <v>32765</v>
      </c>
      <c r="B1621" s="1295" t="s">
        <v>242</v>
      </c>
      <c r="C1621" s="1295" t="s">
        <v>283</v>
      </c>
      <c r="D1621" s="1295">
        <v>7500</v>
      </c>
      <c r="E1621" s="1295" t="s">
        <v>248</v>
      </c>
      <c r="F1621" s="935" t="s">
        <v>216</v>
      </c>
      <c r="G1621" s="1295">
        <v>0</v>
      </c>
      <c r="H1621" s="935" t="s">
        <v>409</v>
      </c>
      <c r="I1621" s="935" t="s">
        <v>410</v>
      </c>
      <c r="J1621" s="935">
        <v>40.263968490000003</v>
      </c>
      <c r="K1621" s="935">
        <v>-122.2235306</v>
      </c>
      <c r="L1621" s="935">
        <v>40.153152210000002</v>
      </c>
      <c r="M1621" s="935">
        <v>-122.20237950000001</v>
      </c>
    </row>
    <row r="1622" spans="1:13" x14ac:dyDescent="0.35">
      <c r="A1622" s="1296">
        <v>32765</v>
      </c>
      <c r="B1622" s="1295" t="s">
        <v>242</v>
      </c>
      <c r="C1622" s="1295" t="s">
        <v>283</v>
      </c>
      <c r="D1622" s="1295">
        <v>7500</v>
      </c>
      <c r="E1622" s="1295" t="s">
        <v>248</v>
      </c>
      <c r="F1622" s="935" t="s">
        <v>217</v>
      </c>
      <c r="G1622" s="1295">
        <v>0</v>
      </c>
      <c r="H1622" s="935" t="s">
        <v>410</v>
      </c>
      <c r="I1622" s="935" t="s">
        <v>411</v>
      </c>
      <c r="J1622" s="935">
        <v>40.153152210000002</v>
      </c>
      <c r="K1622" s="935">
        <v>-122.20237950000001</v>
      </c>
      <c r="L1622" s="935">
        <v>40.027836569999998</v>
      </c>
      <c r="M1622" s="935">
        <v>-122.11920569999999</v>
      </c>
    </row>
    <row r="1623" spans="1:13" x14ac:dyDescent="0.35">
      <c r="A1623" s="1296">
        <v>32765</v>
      </c>
      <c r="B1623" s="1295" t="s">
        <v>242</v>
      </c>
      <c r="C1623" s="1295" t="s">
        <v>283</v>
      </c>
      <c r="D1623" s="1295">
        <v>7500</v>
      </c>
      <c r="E1623" s="1295" t="s">
        <v>248</v>
      </c>
      <c r="F1623" s="935" t="s">
        <v>219</v>
      </c>
      <c r="G1623" s="1295">
        <v>0</v>
      </c>
      <c r="H1623" s="935" t="s">
        <v>411</v>
      </c>
      <c r="I1623" s="935" t="s">
        <v>412</v>
      </c>
      <c r="J1623" s="935">
        <v>40.027836569999998</v>
      </c>
      <c r="K1623" s="935">
        <v>-122.11920569999999</v>
      </c>
      <c r="L1623" s="935">
        <v>39.909298579999998</v>
      </c>
      <c r="M1623" s="935">
        <v>-122.0918963</v>
      </c>
    </row>
    <row r="1624" spans="1:13" x14ac:dyDescent="0.35">
      <c r="A1624" s="1296">
        <v>32765</v>
      </c>
      <c r="B1624" s="1295" t="s">
        <v>242</v>
      </c>
      <c r="C1624" s="1295" t="s">
        <v>283</v>
      </c>
      <c r="D1624" s="1295">
        <v>7500</v>
      </c>
      <c r="E1624" s="1295" t="s">
        <v>248</v>
      </c>
      <c r="F1624" s="935" t="s">
        <v>220</v>
      </c>
      <c r="G1624" s="1295">
        <v>0</v>
      </c>
      <c r="H1624" s="935" t="s">
        <v>412</v>
      </c>
      <c r="I1624" s="935" t="s">
        <v>413</v>
      </c>
      <c r="J1624" s="935">
        <v>39.909298579999998</v>
      </c>
      <c r="K1624" s="935">
        <v>-122.0918963</v>
      </c>
      <c r="L1624" s="935">
        <v>39.751173979999997</v>
      </c>
      <c r="M1624" s="935">
        <v>-121.9963235</v>
      </c>
    </row>
    <row r="1625" spans="1:13" x14ac:dyDescent="0.35">
      <c r="A1625" s="1296">
        <v>32765</v>
      </c>
      <c r="B1625" s="1295" t="s">
        <v>242</v>
      </c>
      <c r="C1625" s="1295" t="s">
        <v>283</v>
      </c>
      <c r="D1625" s="1295">
        <v>7500</v>
      </c>
      <c r="E1625" s="1295" t="s">
        <v>248</v>
      </c>
      <c r="F1625" s="935" t="s">
        <v>221</v>
      </c>
      <c r="G1625" s="1295">
        <v>-99999</v>
      </c>
      <c r="H1625" s="935" t="s">
        <v>413</v>
      </c>
      <c r="I1625" s="935" t="s">
        <v>414</v>
      </c>
      <c r="J1625" s="935">
        <v>39.751173979999997</v>
      </c>
      <c r="K1625" s="935">
        <v>-121.9963235</v>
      </c>
      <c r="L1625" s="935">
        <v>39.629153240000001</v>
      </c>
      <c r="M1625" s="935">
        <v>-121.9925059</v>
      </c>
    </row>
    <row r="1626" spans="1:13" x14ac:dyDescent="0.35">
      <c r="A1626" s="1296">
        <v>32765</v>
      </c>
      <c r="B1626" s="1295" t="s">
        <v>242</v>
      </c>
      <c r="C1626" s="1295" t="s">
        <v>283</v>
      </c>
      <c r="D1626" s="1295">
        <v>7500</v>
      </c>
      <c r="E1626" s="1295" t="s">
        <v>248</v>
      </c>
      <c r="F1626" s="935" t="s">
        <v>222</v>
      </c>
      <c r="G1626" s="1295">
        <v>-99999</v>
      </c>
      <c r="H1626" s="935" t="s">
        <v>414</v>
      </c>
      <c r="I1626" s="935" t="s">
        <v>415</v>
      </c>
      <c r="J1626" s="935">
        <v>39.629153240000001</v>
      </c>
      <c r="K1626" s="935">
        <v>-121.9925059</v>
      </c>
      <c r="L1626" s="935">
        <v>39.40712284</v>
      </c>
      <c r="M1626" s="935">
        <v>-122.00758999999999</v>
      </c>
    </row>
    <row r="1627" spans="1:13" x14ac:dyDescent="0.35">
      <c r="A1627" s="1296">
        <v>32783</v>
      </c>
      <c r="B1627" s="1295" t="s">
        <v>194</v>
      </c>
      <c r="C1627" s="1295" t="s">
        <v>246</v>
      </c>
      <c r="D1627" s="1295">
        <v>650</v>
      </c>
      <c r="E1627" s="1295" t="s">
        <v>206</v>
      </c>
      <c r="F1627" s="935" t="s">
        <v>208</v>
      </c>
      <c r="G1627" s="1295">
        <v>0</v>
      </c>
      <c r="H1627" s="935" t="s">
        <v>402</v>
      </c>
      <c r="I1627" s="935" t="s">
        <v>403</v>
      </c>
      <c r="J1627" s="935">
        <v>40.611883210000002</v>
      </c>
      <c r="K1627" s="935">
        <v>-122.446135</v>
      </c>
      <c r="L1627" s="935">
        <v>40.592799669999998</v>
      </c>
      <c r="M1627" s="935">
        <v>-122.3942059</v>
      </c>
    </row>
    <row r="1628" spans="1:13" x14ac:dyDescent="0.35">
      <c r="A1628" s="1296">
        <v>32783</v>
      </c>
      <c r="B1628" s="1295" t="s">
        <v>194</v>
      </c>
      <c r="C1628" s="1295" t="s">
        <v>246</v>
      </c>
      <c r="D1628" s="1295">
        <v>650</v>
      </c>
      <c r="E1628" s="1295" t="s">
        <v>206</v>
      </c>
      <c r="F1628" s="935" t="s">
        <v>209</v>
      </c>
      <c r="G1628" s="1295">
        <v>23</v>
      </c>
      <c r="H1628" s="935" t="s">
        <v>403</v>
      </c>
      <c r="I1628" s="935" t="s">
        <v>404</v>
      </c>
      <c r="J1628" s="935">
        <v>40.592799669999998</v>
      </c>
      <c r="K1628" s="935">
        <v>-122.3942059</v>
      </c>
      <c r="L1628" s="935">
        <v>40.585947769999997</v>
      </c>
      <c r="M1628" s="935">
        <v>-122.3683525</v>
      </c>
    </row>
    <row r="1629" spans="1:13" x14ac:dyDescent="0.35">
      <c r="A1629" s="1296">
        <v>32783</v>
      </c>
      <c r="B1629" s="1295" t="s">
        <v>194</v>
      </c>
      <c r="C1629" s="1295" t="s">
        <v>246</v>
      </c>
      <c r="D1629" s="1295">
        <v>650</v>
      </c>
      <c r="E1629" s="1295" t="s">
        <v>206</v>
      </c>
      <c r="F1629" s="935" t="s">
        <v>211</v>
      </c>
      <c r="G1629" s="1295">
        <v>44</v>
      </c>
      <c r="H1629" s="935" t="s">
        <v>404</v>
      </c>
      <c r="I1629" s="935" t="s">
        <v>405</v>
      </c>
      <c r="J1629" s="935">
        <v>40.585947769999997</v>
      </c>
      <c r="K1629" s="935">
        <v>-122.3683525</v>
      </c>
      <c r="L1629" s="935">
        <v>40.472049499999997</v>
      </c>
      <c r="M1629" s="935">
        <v>-122.29453460000001</v>
      </c>
    </row>
    <row r="1630" spans="1:13" x14ac:dyDescent="0.35">
      <c r="A1630" s="1296">
        <v>32783</v>
      </c>
      <c r="B1630" s="1295" t="s">
        <v>194</v>
      </c>
      <c r="C1630" s="1295" t="s">
        <v>246</v>
      </c>
      <c r="D1630" s="1295">
        <v>650</v>
      </c>
      <c r="E1630" s="1295" t="s">
        <v>206</v>
      </c>
      <c r="F1630" s="935" t="s">
        <v>212</v>
      </c>
      <c r="G1630" s="1295">
        <v>17</v>
      </c>
      <c r="H1630" s="935" t="s">
        <v>405</v>
      </c>
      <c r="I1630" s="935" t="s">
        <v>406</v>
      </c>
      <c r="J1630" s="935">
        <v>40.472049499999997</v>
      </c>
      <c r="K1630" s="935">
        <v>-122.29453460000001</v>
      </c>
      <c r="L1630" s="935">
        <v>40.417416330000002</v>
      </c>
      <c r="M1630" s="935">
        <v>-122.19395729999999</v>
      </c>
    </row>
    <row r="1631" spans="1:13" x14ac:dyDescent="0.35">
      <c r="A1631" s="1296">
        <v>32783</v>
      </c>
      <c r="B1631" s="1295" t="s">
        <v>194</v>
      </c>
      <c r="C1631" s="1295" t="s">
        <v>246</v>
      </c>
      <c r="D1631" s="1295">
        <v>650</v>
      </c>
      <c r="E1631" s="1295" t="s">
        <v>206</v>
      </c>
      <c r="F1631" s="935" t="s">
        <v>213</v>
      </c>
      <c r="G1631" s="1295">
        <v>4</v>
      </c>
      <c r="H1631" s="935" t="s">
        <v>406</v>
      </c>
      <c r="I1631" s="935" t="s">
        <v>407</v>
      </c>
      <c r="J1631" s="935">
        <v>40.417416330000002</v>
      </c>
      <c r="K1631" s="935">
        <v>-122.19395729999999</v>
      </c>
      <c r="L1631" s="935">
        <v>40.355137560000003</v>
      </c>
      <c r="M1631" s="935">
        <v>-122.17595660000001</v>
      </c>
    </row>
    <row r="1632" spans="1:13" x14ac:dyDescent="0.35">
      <c r="A1632" s="1296">
        <v>32783</v>
      </c>
      <c r="B1632" s="1295" t="s">
        <v>194</v>
      </c>
      <c r="C1632" s="1295" t="s">
        <v>246</v>
      </c>
      <c r="D1632" s="1295">
        <v>650</v>
      </c>
      <c r="E1632" s="1295" t="s">
        <v>206</v>
      </c>
      <c r="F1632" s="935" t="s">
        <v>214</v>
      </c>
      <c r="G1632" s="1295">
        <v>0</v>
      </c>
      <c r="H1632" s="935" t="s">
        <v>407</v>
      </c>
      <c r="I1632" s="935" t="s">
        <v>408</v>
      </c>
      <c r="J1632" s="935">
        <v>40.355137560000003</v>
      </c>
      <c r="K1632" s="935">
        <v>-122.17595660000001</v>
      </c>
      <c r="L1632" s="935">
        <v>40.316984869999999</v>
      </c>
      <c r="M1632" s="935">
        <v>-122.1896581</v>
      </c>
    </row>
    <row r="1633" spans="1:13" x14ac:dyDescent="0.35">
      <c r="A1633" s="1296">
        <v>32783</v>
      </c>
      <c r="B1633" s="1295" t="s">
        <v>194</v>
      </c>
      <c r="C1633" s="1295" t="s">
        <v>246</v>
      </c>
      <c r="D1633" s="1295">
        <v>650</v>
      </c>
      <c r="E1633" s="1295" t="s">
        <v>206</v>
      </c>
      <c r="F1633" s="935" t="s">
        <v>215</v>
      </c>
      <c r="G1633" s="1295">
        <v>0</v>
      </c>
      <c r="H1633" s="935" t="s">
        <v>408</v>
      </c>
      <c r="I1633" s="935" t="s">
        <v>409</v>
      </c>
      <c r="J1633" s="935">
        <v>40.316984869999999</v>
      </c>
      <c r="K1633" s="935">
        <v>-122.1896581</v>
      </c>
      <c r="L1633" s="935">
        <v>40.263968490000003</v>
      </c>
      <c r="M1633" s="935">
        <v>-122.2235306</v>
      </c>
    </row>
    <row r="1634" spans="1:13" x14ac:dyDescent="0.35">
      <c r="A1634" s="1296">
        <v>32783</v>
      </c>
      <c r="B1634" s="1295" t="s">
        <v>194</v>
      </c>
      <c r="C1634" s="1295" t="s">
        <v>246</v>
      </c>
      <c r="D1634" s="1295">
        <v>650</v>
      </c>
      <c r="E1634" s="1295" t="s">
        <v>206</v>
      </c>
      <c r="F1634" s="935" t="s">
        <v>216</v>
      </c>
      <c r="G1634" s="1295">
        <v>0</v>
      </c>
      <c r="H1634" s="935" t="s">
        <v>409</v>
      </c>
      <c r="I1634" s="935" t="s">
        <v>410</v>
      </c>
      <c r="J1634" s="935">
        <v>40.263968490000003</v>
      </c>
      <c r="K1634" s="935">
        <v>-122.2235306</v>
      </c>
      <c r="L1634" s="935">
        <v>40.153152210000002</v>
      </c>
      <c r="M1634" s="935">
        <v>-122.20237950000001</v>
      </c>
    </row>
    <row r="1635" spans="1:13" x14ac:dyDescent="0.35">
      <c r="A1635" s="1296">
        <v>32783</v>
      </c>
      <c r="B1635" s="1295" t="s">
        <v>194</v>
      </c>
      <c r="C1635" s="1295" t="s">
        <v>246</v>
      </c>
      <c r="D1635" s="1295">
        <v>650</v>
      </c>
      <c r="E1635" s="1295" t="s">
        <v>206</v>
      </c>
      <c r="F1635" s="935" t="s">
        <v>217</v>
      </c>
      <c r="G1635" s="1295">
        <v>0</v>
      </c>
      <c r="H1635" s="935" t="s">
        <v>410</v>
      </c>
      <c r="I1635" s="935" t="s">
        <v>411</v>
      </c>
      <c r="J1635" s="935">
        <v>40.153152210000002</v>
      </c>
      <c r="K1635" s="935">
        <v>-122.20237950000001</v>
      </c>
      <c r="L1635" s="935">
        <v>40.027836569999998</v>
      </c>
      <c r="M1635" s="935">
        <v>-122.11920569999999</v>
      </c>
    </row>
    <row r="1636" spans="1:13" x14ac:dyDescent="0.35">
      <c r="A1636" s="1296">
        <v>32783</v>
      </c>
      <c r="B1636" s="1295" t="s">
        <v>194</v>
      </c>
      <c r="C1636" s="1295" t="s">
        <v>246</v>
      </c>
      <c r="D1636" s="1295">
        <v>650</v>
      </c>
      <c r="E1636" s="1295" t="s">
        <v>206</v>
      </c>
      <c r="F1636" s="935" t="s">
        <v>219</v>
      </c>
      <c r="G1636" s="1295">
        <v>0</v>
      </c>
      <c r="H1636" s="935" t="s">
        <v>411</v>
      </c>
      <c r="I1636" s="935" t="s">
        <v>412</v>
      </c>
      <c r="J1636" s="935">
        <v>40.027836569999998</v>
      </c>
      <c r="K1636" s="935">
        <v>-122.11920569999999</v>
      </c>
      <c r="L1636" s="935">
        <v>39.909298579999998</v>
      </c>
      <c r="M1636" s="935">
        <v>-122.0918963</v>
      </c>
    </row>
    <row r="1637" spans="1:13" x14ac:dyDescent="0.35">
      <c r="A1637" s="1296">
        <v>32783</v>
      </c>
      <c r="B1637" s="1295" t="s">
        <v>194</v>
      </c>
      <c r="C1637" s="1295" t="s">
        <v>246</v>
      </c>
      <c r="D1637" s="1295">
        <v>650</v>
      </c>
      <c r="E1637" s="1295" t="s">
        <v>206</v>
      </c>
      <c r="F1637" s="935" t="s">
        <v>220</v>
      </c>
      <c r="G1637" s="1295">
        <v>-99999</v>
      </c>
      <c r="H1637" s="935" t="s">
        <v>412</v>
      </c>
      <c r="I1637" s="935" t="s">
        <v>413</v>
      </c>
      <c r="J1637" s="935">
        <v>39.909298579999998</v>
      </c>
      <c r="K1637" s="935">
        <v>-122.0918963</v>
      </c>
      <c r="L1637" s="935">
        <v>39.751173979999997</v>
      </c>
      <c r="M1637" s="935">
        <v>-121.9963235</v>
      </c>
    </row>
    <row r="1638" spans="1:13" x14ac:dyDescent="0.35">
      <c r="A1638" s="1296">
        <v>32783</v>
      </c>
      <c r="B1638" s="1295" t="s">
        <v>194</v>
      </c>
      <c r="C1638" s="1295" t="s">
        <v>246</v>
      </c>
      <c r="D1638" s="1295">
        <v>650</v>
      </c>
      <c r="E1638" s="1295" t="s">
        <v>206</v>
      </c>
      <c r="F1638" s="935" t="s">
        <v>221</v>
      </c>
      <c r="G1638" s="1295">
        <v>-99999</v>
      </c>
      <c r="H1638" s="935" t="s">
        <v>413</v>
      </c>
      <c r="I1638" s="935" t="s">
        <v>414</v>
      </c>
      <c r="J1638" s="935">
        <v>39.751173979999997</v>
      </c>
      <c r="K1638" s="935">
        <v>-121.9963235</v>
      </c>
      <c r="L1638" s="935">
        <v>39.629153240000001</v>
      </c>
      <c r="M1638" s="935">
        <v>-121.9925059</v>
      </c>
    </row>
    <row r="1639" spans="1:13" x14ac:dyDescent="0.35">
      <c r="A1639" s="1296">
        <v>32783</v>
      </c>
      <c r="B1639" s="1295" t="s">
        <v>194</v>
      </c>
      <c r="C1639" s="1295" t="s">
        <v>246</v>
      </c>
      <c r="D1639" s="1295">
        <v>650</v>
      </c>
      <c r="E1639" s="1295" t="s">
        <v>206</v>
      </c>
      <c r="F1639" s="935" t="s">
        <v>222</v>
      </c>
      <c r="G1639" s="1295">
        <v>-99999</v>
      </c>
      <c r="H1639" s="935" t="s">
        <v>414</v>
      </c>
      <c r="I1639" s="935" t="s">
        <v>415</v>
      </c>
      <c r="J1639" s="935">
        <v>39.629153240000001</v>
      </c>
      <c r="K1639" s="935">
        <v>-121.9925059</v>
      </c>
      <c r="L1639" s="935">
        <v>39.40712284</v>
      </c>
      <c r="M1639" s="935">
        <v>-122.00758999999999</v>
      </c>
    </row>
    <row r="1640" spans="1:13" x14ac:dyDescent="0.35">
      <c r="A1640" s="1296">
        <v>32790</v>
      </c>
      <c r="B1640" s="1295" t="s">
        <v>194</v>
      </c>
      <c r="C1640" s="1295" t="s">
        <v>260</v>
      </c>
      <c r="D1640" s="1295">
        <v>4000</v>
      </c>
      <c r="E1640" s="1295" t="s">
        <v>206</v>
      </c>
      <c r="F1640" s="935" t="s">
        <v>208</v>
      </c>
      <c r="G1640" s="1295">
        <v>3</v>
      </c>
      <c r="H1640" s="935" t="s">
        <v>402</v>
      </c>
      <c r="I1640" s="935" t="s">
        <v>403</v>
      </c>
      <c r="J1640" s="935">
        <v>40.611883210000002</v>
      </c>
      <c r="K1640" s="935">
        <v>-122.446135</v>
      </c>
      <c r="L1640" s="935">
        <v>40.592799669999998</v>
      </c>
      <c r="M1640" s="935">
        <v>-122.3942059</v>
      </c>
    </row>
    <row r="1641" spans="1:13" x14ac:dyDescent="0.35">
      <c r="A1641" s="1296">
        <v>32790</v>
      </c>
      <c r="B1641" s="1295" t="s">
        <v>194</v>
      </c>
      <c r="C1641" s="1295" t="s">
        <v>260</v>
      </c>
      <c r="D1641" s="1295">
        <v>4000</v>
      </c>
      <c r="E1641" s="1295" t="s">
        <v>206</v>
      </c>
      <c r="F1641" s="935" t="s">
        <v>209</v>
      </c>
      <c r="G1641" s="1295">
        <v>76</v>
      </c>
      <c r="H1641" s="935" t="s">
        <v>403</v>
      </c>
      <c r="I1641" s="935" t="s">
        <v>404</v>
      </c>
      <c r="J1641" s="935">
        <v>40.592799669999998</v>
      </c>
      <c r="K1641" s="935">
        <v>-122.3942059</v>
      </c>
      <c r="L1641" s="935">
        <v>40.585947769999997</v>
      </c>
      <c r="M1641" s="935">
        <v>-122.3683525</v>
      </c>
    </row>
    <row r="1642" spans="1:13" x14ac:dyDescent="0.35">
      <c r="A1642" s="1296">
        <v>32790</v>
      </c>
      <c r="B1642" s="1295" t="s">
        <v>194</v>
      </c>
      <c r="C1642" s="1295" t="s">
        <v>260</v>
      </c>
      <c r="D1642" s="1295">
        <v>4000</v>
      </c>
      <c r="E1642" s="1295" t="s">
        <v>206</v>
      </c>
      <c r="F1642" s="935" t="s">
        <v>211</v>
      </c>
      <c r="G1642" s="1295">
        <v>320</v>
      </c>
      <c r="H1642" s="935" t="s">
        <v>404</v>
      </c>
      <c r="I1642" s="935" t="s">
        <v>405</v>
      </c>
      <c r="J1642" s="935">
        <v>40.585947769999997</v>
      </c>
      <c r="K1642" s="935">
        <v>-122.3683525</v>
      </c>
      <c r="L1642" s="935">
        <v>40.472049499999997</v>
      </c>
      <c r="M1642" s="935">
        <v>-122.29453460000001</v>
      </c>
    </row>
    <row r="1643" spans="1:13" x14ac:dyDescent="0.35">
      <c r="A1643" s="1296">
        <v>32790</v>
      </c>
      <c r="B1643" s="1295" t="s">
        <v>194</v>
      </c>
      <c r="C1643" s="1295" t="s">
        <v>260</v>
      </c>
      <c r="D1643" s="1295">
        <v>4000</v>
      </c>
      <c r="E1643" s="1295" t="s">
        <v>206</v>
      </c>
      <c r="F1643" s="935" t="s">
        <v>212</v>
      </c>
      <c r="G1643" s="1295">
        <v>74</v>
      </c>
      <c r="H1643" s="935" t="s">
        <v>405</v>
      </c>
      <c r="I1643" s="935" t="s">
        <v>406</v>
      </c>
      <c r="J1643" s="935">
        <v>40.472049499999997</v>
      </c>
      <c r="K1643" s="935">
        <v>-122.29453460000001</v>
      </c>
      <c r="L1643" s="935">
        <v>40.417416330000002</v>
      </c>
      <c r="M1643" s="935">
        <v>-122.19395729999999</v>
      </c>
    </row>
    <row r="1644" spans="1:13" x14ac:dyDescent="0.35">
      <c r="A1644" s="1296">
        <v>32790</v>
      </c>
      <c r="B1644" s="1295" t="s">
        <v>194</v>
      </c>
      <c r="C1644" s="1295" t="s">
        <v>260</v>
      </c>
      <c r="D1644" s="1295">
        <v>4000</v>
      </c>
      <c r="E1644" s="1295" t="s">
        <v>206</v>
      </c>
      <c r="F1644" s="935" t="s">
        <v>213</v>
      </c>
      <c r="G1644" s="1295">
        <v>29</v>
      </c>
      <c r="H1644" s="935" t="s">
        <v>406</v>
      </c>
      <c r="I1644" s="935" t="s">
        <v>407</v>
      </c>
      <c r="J1644" s="935">
        <v>40.417416330000002</v>
      </c>
      <c r="K1644" s="935">
        <v>-122.19395729999999</v>
      </c>
      <c r="L1644" s="935">
        <v>40.355137560000003</v>
      </c>
      <c r="M1644" s="935">
        <v>-122.17595660000001</v>
      </c>
    </row>
    <row r="1645" spans="1:13" x14ac:dyDescent="0.35">
      <c r="A1645" s="1296">
        <v>32790</v>
      </c>
      <c r="B1645" s="1295" t="s">
        <v>194</v>
      </c>
      <c r="C1645" s="1295" t="s">
        <v>260</v>
      </c>
      <c r="D1645" s="1295">
        <v>4000</v>
      </c>
      <c r="E1645" s="1295" t="s">
        <v>206</v>
      </c>
      <c r="F1645" s="935" t="s">
        <v>214</v>
      </c>
      <c r="G1645" s="1295">
        <v>29</v>
      </c>
      <c r="H1645" s="935" t="s">
        <v>407</v>
      </c>
      <c r="I1645" s="935" t="s">
        <v>408</v>
      </c>
      <c r="J1645" s="935">
        <v>40.355137560000003</v>
      </c>
      <c r="K1645" s="935">
        <v>-122.17595660000001</v>
      </c>
      <c r="L1645" s="935">
        <v>40.316984869999999</v>
      </c>
      <c r="M1645" s="935">
        <v>-122.1896581</v>
      </c>
    </row>
    <row r="1646" spans="1:13" x14ac:dyDescent="0.35">
      <c r="A1646" s="1296">
        <v>32790</v>
      </c>
      <c r="B1646" s="1295" t="s">
        <v>194</v>
      </c>
      <c r="C1646" s="1295" t="s">
        <v>260</v>
      </c>
      <c r="D1646" s="1295">
        <v>4000</v>
      </c>
      <c r="E1646" s="1295" t="s">
        <v>206</v>
      </c>
      <c r="F1646" s="935" t="s">
        <v>215</v>
      </c>
      <c r="G1646" s="1295">
        <v>21</v>
      </c>
      <c r="H1646" s="935" t="s">
        <v>408</v>
      </c>
      <c r="I1646" s="935" t="s">
        <v>409</v>
      </c>
      <c r="J1646" s="935">
        <v>40.316984869999999</v>
      </c>
      <c r="K1646" s="935">
        <v>-122.1896581</v>
      </c>
      <c r="L1646" s="935">
        <v>40.263968490000003</v>
      </c>
      <c r="M1646" s="935">
        <v>-122.2235306</v>
      </c>
    </row>
    <row r="1647" spans="1:13" x14ac:dyDescent="0.35">
      <c r="A1647" s="1296">
        <v>32790</v>
      </c>
      <c r="B1647" s="1295" t="s">
        <v>194</v>
      </c>
      <c r="C1647" s="1295" t="s">
        <v>260</v>
      </c>
      <c r="D1647" s="1295">
        <v>4000</v>
      </c>
      <c r="E1647" s="1295" t="s">
        <v>206</v>
      </c>
      <c r="F1647" s="935" t="s">
        <v>216</v>
      </c>
      <c r="G1647" s="1295">
        <v>2</v>
      </c>
      <c r="H1647" s="935" t="s">
        <v>409</v>
      </c>
      <c r="I1647" s="935" t="s">
        <v>410</v>
      </c>
      <c r="J1647" s="935">
        <v>40.263968490000003</v>
      </c>
      <c r="K1647" s="935">
        <v>-122.2235306</v>
      </c>
      <c r="L1647" s="935">
        <v>40.153152210000002</v>
      </c>
      <c r="M1647" s="935">
        <v>-122.20237950000001</v>
      </c>
    </row>
    <row r="1648" spans="1:13" x14ac:dyDescent="0.35">
      <c r="A1648" s="1296">
        <v>32790</v>
      </c>
      <c r="B1648" s="1295" t="s">
        <v>194</v>
      </c>
      <c r="C1648" s="1295" t="s">
        <v>260</v>
      </c>
      <c r="D1648" s="1295">
        <v>4000</v>
      </c>
      <c r="E1648" s="1295" t="s">
        <v>206</v>
      </c>
      <c r="F1648" s="935" t="s">
        <v>217</v>
      </c>
      <c r="G1648" s="1295">
        <v>21</v>
      </c>
      <c r="H1648" s="935" t="s">
        <v>410</v>
      </c>
      <c r="I1648" s="935" t="s">
        <v>411</v>
      </c>
      <c r="J1648" s="935">
        <v>40.153152210000002</v>
      </c>
      <c r="K1648" s="935">
        <v>-122.20237950000001</v>
      </c>
      <c r="L1648" s="935">
        <v>40.027836569999998</v>
      </c>
      <c r="M1648" s="935">
        <v>-122.11920569999999</v>
      </c>
    </row>
    <row r="1649" spans="1:13" x14ac:dyDescent="0.35">
      <c r="A1649" s="1296">
        <v>32790</v>
      </c>
      <c r="B1649" s="1295" t="s">
        <v>194</v>
      </c>
      <c r="C1649" s="1295" t="s">
        <v>260</v>
      </c>
      <c r="D1649" s="1295">
        <v>4000</v>
      </c>
      <c r="E1649" s="1295" t="s">
        <v>206</v>
      </c>
      <c r="F1649" s="935" t="s">
        <v>219</v>
      </c>
      <c r="G1649" s="1295">
        <v>7</v>
      </c>
      <c r="H1649" s="935" t="s">
        <v>411</v>
      </c>
      <c r="I1649" s="935" t="s">
        <v>412</v>
      </c>
      <c r="J1649" s="935">
        <v>40.027836569999998</v>
      </c>
      <c r="K1649" s="935">
        <v>-122.11920569999999</v>
      </c>
      <c r="L1649" s="935">
        <v>39.909298579999998</v>
      </c>
      <c r="M1649" s="935">
        <v>-122.0918963</v>
      </c>
    </row>
    <row r="1650" spans="1:13" x14ac:dyDescent="0.35">
      <c r="A1650" s="1296">
        <v>32790</v>
      </c>
      <c r="B1650" s="1295" t="s">
        <v>194</v>
      </c>
      <c r="C1650" s="1295" t="s">
        <v>260</v>
      </c>
      <c r="D1650" s="1295">
        <v>4000</v>
      </c>
      <c r="E1650" s="1295" t="s">
        <v>206</v>
      </c>
      <c r="F1650" s="935" t="s">
        <v>220</v>
      </c>
      <c r="G1650" s="1295">
        <v>-99999</v>
      </c>
      <c r="H1650" s="935" t="s">
        <v>412</v>
      </c>
      <c r="I1650" s="935" t="s">
        <v>413</v>
      </c>
      <c r="J1650" s="935">
        <v>39.909298579999998</v>
      </c>
      <c r="K1650" s="935">
        <v>-122.0918963</v>
      </c>
      <c r="L1650" s="935">
        <v>39.751173979999997</v>
      </c>
      <c r="M1650" s="935">
        <v>-121.9963235</v>
      </c>
    </row>
    <row r="1651" spans="1:13" x14ac:dyDescent="0.35">
      <c r="A1651" s="1296">
        <v>32790</v>
      </c>
      <c r="B1651" s="1295" t="s">
        <v>194</v>
      </c>
      <c r="C1651" s="1295" t="s">
        <v>260</v>
      </c>
      <c r="D1651" s="1295">
        <v>4000</v>
      </c>
      <c r="E1651" s="1295" t="s">
        <v>206</v>
      </c>
      <c r="F1651" s="935" t="s">
        <v>221</v>
      </c>
      <c r="G1651" s="1295">
        <v>-99999</v>
      </c>
      <c r="H1651" s="935" t="s">
        <v>413</v>
      </c>
      <c r="I1651" s="935" t="s">
        <v>414</v>
      </c>
      <c r="J1651" s="935">
        <v>39.751173979999997</v>
      </c>
      <c r="K1651" s="935">
        <v>-121.9963235</v>
      </c>
      <c r="L1651" s="935">
        <v>39.629153240000001</v>
      </c>
      <c r="M1651" s="935">
        <v>-121.9925059</v>
      </c>
    </row>
    <row r="1652" spans="1:13" x14ac:dyDescent="0.35">
      <c r="A1652" s="1296">
        <v>32790</v>
      </c>
      <c r="B1652" s="1295" t="s">
        <v>194</v>
      </c>
      <c r="C1652" s="1295" t="s">
        <v>260</v>
      </c>
      <c r="D1652" s="1295">
        <v>4000</v>
      </c>
      <c r="E1652" s="1295" t="s">
        <v>206</v>
      </c>
      <c r="F1652" s="935" t="s">
        <v>222</v>
      </c>
      <c r="G1652" s="1295">
        <v>-99999</v>
      </c>
      <c r="H1652" s="935" t="s">
        <v>414</v>
      </c>
      <c r="I1652" s="935" t="s">
        <v>415</v>
      </c>
      <c r="J1652" s="935">
        <v>39.629153240000001</v>
      </c>
      <c r="K1652" s="935">
        <v>-121.9925059</v>
      </c>
      <c r="L1652" s="935">
        <v>39.40712284</v>
      </c>
      <c r="M1652" s="935">
        <v>-122.00758999999999</v>
      </c>
    </row>
    <row r="1653" spans="1:13" x14ac:dyDescent="0.35">
      <c r="A1653" s="1296">
        <v>32801</v>
      </c>
      <c r="B1653" s="1295" t="s">
        <v>242</v>
      </c>
      <c r="C1653" s="1295" t="s">
        <v>260</v>
      </c>
      <c r="D1653" s="1295">
        <v>1600</v>
      </c>
      <c r="E1653" s="1295" t="s">
        <v>206</v>
      </c>
      <c r="F1653" s="935" t="s">
        <v>208</v>
      </c>
      <c r="G1653" s="1295">
        <v>11</v>
      </c>
      <c r="H1653" s="935" t="s">
        <v>402</v>
      </c>
      <c r="I1653" s="935" t="s">
        <v>403</v>
      </c>
      <c r="J1653" s="935">
        <v>40.611883210000002</v>
      </c>
      <c r="K1653" s="935">
        <v>-122.446135</v>
      </c>
      <c r="L1653" s="935">
        <v>40.592799669999998</v>
      </c>
      <c r="M1653" s="935">
        <v>-122.3942059</v>
      </c>
    </row>
    <row r="1654" spans="1:13" x14ac:dyDescent="0.35">
      <c r="A1654" s="1296">
        <v>32801</v>
      </c>
      <c r="B1654" s="1295" t="s">
        <v>242</v>
      </c>
      <c r="C1654" s="1295" t="s">
        <v>260</v>
      </c>
      <c r="D1654" s="1295">
        <v>1600</v>
      </c>
      <c r="E1654" s="1295" t="s">
        <v>206</v>
      </c>
      <c r="F1654" s="935" t="s">
        <v>209</v>
      </c>
      <c r="G1654" s="1295">
        <v>170</v>
      </c>
      <c r="H1654" s="935" t="s">
        <v>403</v>
      </c>
      <c r="I1654" s="935" t="s">
        <v>404</v>
      </c>
      <c r="J1654" s="935">
        <v>40.592799669999998</v>
      </c>
      <c r="K1654" s="935">
        <v>-122.3942059</v>
      </c>
      <c r="L1654" s="935">
        <v>40.585947769999997</v>
      </c>
      <c r="M1654" s="935">
        <v>-122.3683525</v>
      </c>
    </row>
    <row r="1655" spans="1:13" x14ac:dyDescent="0.35">
      <c r="A1655" s="1296">
        <v>32801</v>
      </c>
      <c r="B1655" s="1295" t="s">
        <v>242</v>
      </c>
      <c r="C1655" s="1295" t="s">
        <v>260</v>
      </c>
      <c r="D1655" s="1295">
        <v>1600</v>
      </c>
      <c r="E1655" s="1295" t="s">
        <v>206</v>
      </c>
      <c r="F1655" s="935" t="s">
        <v>211</v>
      </c>
      <c r="G1655" s="1295">
        <v>403</v>
      </c>
      <c r="H1655" s="935" t="s">
        <v>404</v>
      </c>
      <c r="I1655" s="935" t="s">
        <v>405</v>
      </c>
      <c r="J1655" s="935">
        <v>40.585947769999997</v>
      </c>
      <c r="K1655" s="935">
        <v>-122.3683525</v>
      </c>
      <c r="L1655" s="935">
        <v>40.472049499999997</v>
      </c>
      <c r="M1655" s="935">
        <v>-122.29453460000001</v>
      </c>
    </row>
    <row r="1656" spans="1:13" x14ac:dyDescent="0.35">
      <c r="A1656" s="1296">
        <v>32801</v>
      </c>
      <c r="B1656" s="1295" t="s">
        <v>242</v>
      </c>
      <c r="C1656" s="1295" t="s">
        <v>260</v>
      </c>
      <c r="D1656" s="1295">
        <v>1600</v>
      </c>
      <c r="E1656" s="1295" t="s">
        <v>206</v>
      </c>
      <c r="F1656" s="935" t="s">
        <v>212</v>
      </c>
      <c r="G1656" s="1295">
        <v>234</v>
      </c>
      <c r="H1656" s="935" t="s">
        <v>405</v>
      </c>
      <c r="I1656" s="935" t="s">
        <v>406</v>
      </c>
      <c r="J1656" s="935">
        <v>40.472049499999997</v>
      </c>
      <c r="K1656" s="935">
        <v>-122.29453460000001</v>
      </c>
      <c r="L1656" s="935">
        <v>40.417416330000002</v>
      </c>
      <c r="M1656" s="935">
        <v>-122.19395729999999</v>
      </c>
    </row>
    <row r="1657" spans="1:13" x14ac:dyDescent="0.35">
      <c r="A1657" s="1296">
        <v>32801</v>
      </c>
      <c r="B1657" s="1295" t="s">
        <v>242</v>
      </c>
      <c r="C1657" s="1295" t="s">
        <v>260</v>
      </c>
      <c r="D1657" s="1295">
        <v>1600</v>
      </c>
      <c r="E1657" s="1295" t="s">
        <v>206</v>
      </c>
      <c r="F1657" s="935" t="s">
        <v>213</v>
      </c>
      <c r="G1657" s="1295">
        <v>91</v>
      </c>
      <c r="H1657" s="935" t="s">
        <v>406</v>
      </c>
      <c r="I1657" s="935" t="s">
        <v>407</v>
      </c>
      <c r="J1657" s="935">
        <v>40.417416330000002</v>
      </c>
      <c r="K1657" s="935">
        <v>-122.19395729999999</v>
      </c>
      <c r="L1657" s="935">
        <v>40.355137560000003</v>
      </c>
      <c r="M1657" s="935">
        <v>-122.17595660000001</v>
      </c>
    </row>
    <row r="1658" spans="1:13" x14ac:dyDescent="0.35">
      <c r="A1658" s="1296">
        <v>32801</v>
      </c>
      <c r="B1658" s="1295" t="s">
        <v>242</v>
      </c>
      <c r="C1658" s="1295" t="s">
        <v>260</v>
      </c>
      <c r="D1658" s="1295">
        <v>1600</v>
      </c>
      <c r="E1658" s="1295" t="s">
        <v>206</v>
      </c>
      <c r="F1658" s="935" t="s">
        <v>214</v>
      </c>
      <c r="G1658" s="1295">
        <v>95</v>
      </c>
      <c r="H1658" s="935" t="s">
        <v>407</v>
      </c>
      <c r="I1658" s="935" t="s">
        <v>408</v>
      </c>
      <c r="J1658" s="935">
        <v>40.355137560000003</v>
      </c>
      <c r="K1658" s="935">
        <v>-122.17595660000001</v>
      </c>
      <c r="L1658" s="935">
        <v>40.316984869999999</v>
      </c>
      <c r="M1658" s="935">
        <v>-122.1896581</v>
      </c>
    </row>
    <row r="1659" spans="1:13" x14ac:dyDescent="0.35">
      <c r="A1659" s="1296">
        <v>32801</v>
      </c>
      <c r="B1659" s="1295" t="s">
        <v>242</v>
      </c>
      <c r="C1659" s="1295" t="s">
        <v>260</v>
      </c>
      <c r="D1659" s="1295">
        <v>1600</v>
      </c>
      <c r="E1659" s="1295" t="s">
        <v>206</v>
      </c>
      <c r="F1659" s="935" t="s">
        <v>215</v>
      </c>
      <c r="G1659" s="1295">
        <v>68</v>
      </c>
      <c r="H1659" s="935" t="s">
        <v>408</v>
      </c>
      <c r="I1659" s="935" t="s">
        <v>409</v>
      </c>
      <c r="J1659" s="935">
        <v>40.316984869999999</v>
      </c>
      <c r="K1659" s="935">
        <v>-122.1896581</v>
      </c>
      <c r="L1659" s="935">
        <v>40.263968490000003</v>
      </c>
      <c r="M1659" s="935">
        <v>-122.2235306</v>
      </c>
    </row>
    <row r="1660" spans="1:13" x14ac:dyDescent="0.35">
      <c r="A1660" s="1296">
        <v>32801</v>
      </c>
      <c r="B1660" s="1295" t="s">
        <v>242</v>
      </c>
      <c r="C1660" s="1295" t="s">
        <v>260</v>
      </c>
      <c r="D1660" s="1295">
        <v>1600</v>
      </c>
      <c r="E1660" s="1295" t="s">
        <v>206</v>
      </c>
      <c r="F1660" s="935" t="s">
        <v>216</v>
      </c>
      <c r="G1660" s="1295">
        <v>10</v>
      </c>
      <c r="H1660" s="935" t="s">
        <v>409</v>
      </c>
      <c r="I1660" s="935" t="s">
        <v>410</v>
      </c>
      <c r="J1660" s="935">
        <v>40.263968490000003</v>
      </c>
      <c r="K1660" s="935">
        <v>-122.2235306</v>
      </c>
      <c r="L1660" s="935">
        <v>40.153152210000002</v>
      </c>
      <c r="M1660" s="935">
        <v>-122.20237950000001</v>
      </c>
    </row>
    <row r="1661" spans="1:13" x14ac:dyDescent="0.35">
      <c r="A1661" s="1296">
        <v>32801</v>
      </c>
      <c r="B1661" s="1295" t="s">
        <v>242</v>
      </c>
      <c r="C1661" s="1295" t="s">
        <v>260</v>
      </c>
      <c r="D1661" s="1295">
        <v>1600</v>
      </c>
      <c r="E1661" s="1295" t="s">
        <v>206</v>
      </c>
      <c r="F1661" s="935" t="s">
        <v>217</v>
      </c>
      <c r="G1661" s="1295">
        <v>154</v>
      </c>
      <c r="H1661" s="935" t="s">
        <v>410</v>
      </c>
      <c r="I1661" s="935" t="s">
        <v>411</v>
      </c>
      <c r="J1661" s="935">
        <v>40.153152210000002</v>
      </c>
      <c r="K1661" s="935">
        <v>-122.20237950000001</v>
      </c>
      <c r="L1661" s="935">
        <v>40.027836569999998</v>
      </c>
      <c r="M1661" s="935">
        <v>-122.11920569999999</v>
      </c>
    </row>
    <row r="1662" spans="1:13" x14ac:dyDescent="0.35">
      <c r="A1662" s="1296">
        <v>32801</v>
      </c>
      <c r="B1662" s="1295" t="s">
        <v>242</v>
      </c>
      <c r="C1662" s="1295" t="s">
        <v>260</v>
      </c>
      <c r="D1662" s="1295">
        <v>1600</v>
      </c>
      <c r="E1662" s="1295" t="s">
        <v>206</v>
      </c>
      <c r="F1662" s="935" t="s">
        <v>219</v>
      </c>
      <c r="G1662" s="1295">
        <v>73</v>
      </c>
      <c r="H1662" s="935" t="s">
        <v>411</v>
      </c>
      <c r="I1662" s="935" t="s">
        <v>412</v>
      </c>
      <c r="J1662" s="935">
        <v>40.027836569999998</v>
      </c>
      <c r="K1662" s="935">
        <v>-122.11920569999999</v>
      </c>
      <c r="L1662" s="935">
        <v>39.909298579999998</v>
      </c>
      <c r="M1662" s="935">
        <v>-122.0918963</v>
      </c>
    </row>
    <row r="1663" spans="1:13" x14ac:dyDescent="0.35">
      <c r="A1663" s="1296">
        <v>32801</v>
      </c>
      <c r="B1663" s="1295" t="s">
        <v>242</v>
      </c>
      <c r="C1663" s="1295" t="s">
        <v>260</v>
      </c>
      <c r="D1663" s="1295">
        <v>1600</v>
      </c>
      <c r="E1663" s="1295" t="s">
        <v>206</v>
      </c>
      <c r="F1663" s="935" t="s">
        <v>220</v>
      </c>
      <c r="G1663" s="1295">
        <v>10</v>
      </c>
      <c r="H1663" s="935" t="s">
        <v>412</v>
      </c>
      <c r="I1663" s="935" t="s">
        <v>413</v>
      </c>
      <c r="J1663" s="935">
        <v>39.909298579999998</v>
      </c>
      <c r="K1663" s="935">
        <v>-122.0918963</v>
      </c>
      <c r="L1663" s="935">
        <v>39.751173979999997</v>
      </c>
      <c r="M1663" s="935">
        <v>-121.9963235</v>
      </c>
    </row>
    <row r="1664" spans="1:13" x14ac:dyDescent="0.35">
      <c r="A1664" s="1296">
        <v>32801</v>
      </c>
      <c r="B1664" s="1295" t="s">
        <v>242</v>
      </c>
      <c r="C1664" s="1295" t="s">
        <v>260</v>
      </c>
      <c r="D1664" s="1295">
        <v>1600</v>
      </c>
      <c r="E1664" s="1295" t="s">
        <v>206</v>
      </c>
      <c r="F1664" s="935" t="s">
        <v>221</v>
      </c>
      <c r="G1664" s="1295">
        <v>3</v>
      </c>
      <c r="H1664" s="935" t="s">
        <v>413</v>
      </c>
      <c r="I1664" s="935" t="s">
        <v>414</v>
      </c>
      <c r="J1664" s="935">
        <v>39.751173979999997</v>
      </c>
      <c r="K1664" s="935">
        <v>-121.9963235</v>
      </c>
      <c r="L1664" s="935">
        <v>39.629153240000001</v>
      </c>
      <c r="M1664" s="935">
        <v>-121.9925059</v>
      </c>
    </row>
    <row r="1665" spans="1:13" x14ac:dyDescent="0.35">
      <c r="A1665" s="1296">
        <v>32801</v>
      </c>
      <c r="B1665" s="1295" t="s">
        <v>242</v>
      </c>
      <c r="C1665" s="1295" t="s">
        <v>260</v>
      </c>
      <c r="D1665" s="1295">
        <v>1600</v>
      </c>
      <c r="E1665" s="1295" t="s">
        <v>206</v>
      </c>
      <c r="F1665" s="935" t="s">
        <v>222</v>
      </c>
      <c r="G1665" s="1295">
        <v>-99999</v>
      </c>
      <c r="H1665" s="935" t="s">
        <v>414</v>
      </c>
      <c r="I1665" s="935" t="s">
        <v>415</v>
      </c>
      <c r="J1665" s="935">
        <v>39.629153240000001</v>
      </c>
      <c r="K1665" s="935">
        <v>-121.9925059</v>
      </c>
      <c r="L1665" s="935">
        <v>39.40712284</v>
      </c>
      <c r="M1665" s="935">
        <v>-122.00758999999999</v>
      </c>
    </row>
    <row r="1666" spans="1:13" x14ac:dyDescent="0.35">
      <c r="A1666" s="1296">
        <v>32814</v>
      </c>
      <c r="B1666" s="1295" t="s">
        <v>194</v>
      </c>
      <c r="C1666" s="1295" t="s">
        <v>283</v>
      </c>
      <c r="D1666" s="1295">
        <v>4000</v>
      </c>
      <c r="E1666" s="1295" t="s">
        <v>206</v>
      </c>
      <c r="F1666" s="935" t="s">
        <v>208</v>
      </c>
      <c r="G1666" s="1295">
        <v>177</v>
      </c>
      <c r="H1666" s="935" t="s">
        <v>402</v>
      </c>
      <c r="I1666" s="935" t="s">
        <v>403</v>
      </c>
      <c r="J1666" s="935">
        <v>40.611883210000002</v>
      </c>
      <c r="K1666" s="935">
        <v>-122.446135</v>
      </c>
      <c r="L1666" s="935">
        <v>40.592799669999998</v>
      </c>
      <c r="M1666" s="935">
        <v>-122.3942059</v>
      </c>
    </row>
    <row r="1667" spans="1:13" x14ac:dyDescent="0.35">
      <c r="A1667" s="1296">
        <v>32814</v>
      </c>
      <c r="B1667" s="1295" t="s">
        <v>194</v>
      </c>
      <c r="C1667" s="1295" t="s">
        <v>283</v>
      </c>
      <c r="D1667" s="1295">
        <v>4000</v>
      </c>
      <c r="E1667" s="1295" t="s">
        <v>206</v>
      </c>
      <c r="F1667" s="935" t="s">
        <v>209</v>
      </c>
      <c r="G1667" s="1295">
        <v>160</v>
      </c>
      <c r="H1667" s="935" t="s">
        <v>403</v>
      </c>
      <c r="I1667" s="935" t="s">
        <v>404</v>
      </c>
      <c r="J1667" s="935">
        <v>40.592799669999998</v>
      </c>
      <c r="K1667" s="935">
        <v>-122.3942059</v>
      </c>
      <c r="L1667" s="935">
        <v>40.585947769999997</v>
      </c>
      <c r="M1667" s="935">
        <v>-122.3683525</v>
      </c>
    </row>
    <row r="1668" spans="1:13" x14ac:dyDescent="0.35">
      <c r="A1668" s="1296">
        <v>32814</v>
      </c>
      <c r="B1668" s="1295" t="s">
        <v>194</v>
      </c>
      <c r="C1668" s="1295" t="s">
        <v>283</v>
      </c>
      <c r="D1668" s="1295">
        <v>4000</v>
      </c>
      <c r="E1668" s="1295" t="s">
        <v>206</v>
      </c>
      <c r="F1668" s="935" t="s">
        <v>211</v>
      </c>
      <c r="G1668" s="1295">
        <v>568</v>
      </c>
      <c r="H1668" s="935" t="s">
        <v>404</v>
      </c>
      <c r="I1668" s="935" t="s">
        <v>405</v>
      </c>
      <c r="J1668" s="935">
        <v>40.585947769999997</v>
      </c>
      <c r="K1668" s="935">
        <v>-122.3683525</v>
      </c>
      <c r="L1668" s="935">
        <v>40.472049499999997</v>
      </c>
      <c r="M1668" s="935">
        <v>-122.29453460000001</v>
      </c>
    </row>
    <row r="1669" spans="1:13" x14ac:dyDescent="0.35">
      <c r="A1669" s="1296">
        <v>32814</v>
      </c>
      <c r="B1669" s="1295" t="s">
        <v>194</v>
      </c>
      <c r="C1669" s="1295" t="s">
        <v>283</v>
      </c>
      <c r="D1669" s="1295">
        <v>4000</v>
      </c>
      <c r="E1669" s="1295" t="s">
        <v>206</v>
      </c>
      <c r="F1669" s="935" t="s">
        <v>212</v>
      </c>
      <c r="G1669" s="1295">
        <v>376</v>
      </c>
      <c r="H1669" s="935" t="s">
        <v>405</v>
      </c>
      <c r="I1669" s="935" t="s">
        <v>406</v>
      </c>
      <c r="J1669" s="935">
        <v>40.472049499999997</v>
      </c>
      <c r="K1669" s="935">
        <v>-122.29453460000001</v>
      </c>
      <c r="L1669" s="935">
        <v>40.417416330000002</v>
      </c>
      <c r="M1669" s="935">
        <v>-122.19395729999999</v>
      </c>
    </row>
    <row r="1670" spans="1:13" x14ac:dyDescent="0.35">
      <c r="A1670" s="1296">
        <v>32814</v>
      </c>
      <c r="B1670" s="1295" t="s">
        <v>194</v>
      </c>
      <c r="C1670" s="1295" t="s">
        <v>283</v>
      </c>
      <c r="D1670" s="1295">
        <v>4000</v>
      </c>
      <c r="E1670" s="1295" t="s">
        <v>206</v>
      </c>
      <c r="F1670" s="935" t="s">
        <v>213</v>
      </c>
      <c r="G1670" s="1295">
        <v>207</v>
      </c>
      <c r="H1670" s="935" t="s">
        <v>406</v>
      </c>
      <c r="I1670" s="935" t="s">
        <v>407</v>
      </c>
      <c r="J1670" s="935">
        <v>40.417416330000002</v>
      </c>
      <c r="K1670" s="935">
        <v>-122.19395729999999</v>
      </c>
      <c r="L1670" s="935">
        <v>40.355137560000003</v>
      </c>
      <c r="M1670" s="935">
        <v>-122.17595660000001</v>
      </c>
    </row>
    <row r="1671" spans="1:13" x14ac:dyDescent="0.35">
      <c r="A1671" s="1296">
        <v>32814</v>
      </c>
      <c r="B1671" s="1295" t="s">
        <v>194</v>
      </c>
      <c r="C1671" s="1295" t="s">
        <v>283</v>
      </c>
      <c r="D1671" s="1295">
        <v>4000</v>
      </c>
      <c r="E1671" s="1295" t="s">
        <v>206</v>
      </c>
      <c r="F1671" s="935" t="s">
        <v>214</v>
      </c>
      <c r="G1671" s="1295">
        <v>163</v>
      </c>
      <c r="H1671" s="935" t="s">
        <v>407</v>
      </c>
      <c r="I1671" s="935" t="s">
        <v>408</v>
      </c>
      <c r="J1671" s="935">
        <v>40.355137560000003</v>
      </c>
      <c r="K1671" s="935">
        <v>-122.17595660000001</v>
      </c>
      <c r="L1671" s="935">
        <v>40.316984869999999</v>
      </c>
      <c r="M1671" s="935">
        <v>-122.1896581</v>
      </c>
    </row>
    <row r="1672" spans="1:13" x14ac:dyDescent="0.35">
      <c r="A1672" s="1296">
        <v>32814</v>
      </c>
      <c r="B1672" s="1295" t="s">
        <v>194</v>
      </c>
      <c r="C1672" s="1295" t="s">
        <v>283</v>
      </c>
      <c r="D1672" s="1295">
        <v>4000</v>
      </c>
      <c r="E1672" s="1295" t="s">
        <v>206</v>
      </c>
      <c r="F1672" s="935" t="s">
        <v>215</v>
      </c>
      <c r="G1672" s="1295">
        <v>82</v>
      </c>
      <c r="H1672" s="935" t="s">
        <v>408</v>
      </c>
      <c r="I1672" s="935" t="s">
        <v>409</v>
      </c>
      <c r="J1672" s="935">
        <v>40.316984869999999</v>
      </c>
      <c r="K1672" s="935">
        <v>-122.1896581</v>
      </c>
      <c r="L1672" s="935">
        <v>40.263968490000003</v>
      </c>
      <c r="M1672" s="935">
        <v>-122.2235306</v>
      </c>
    </row>
    <row r="1673" spans="1:13" x14ac:dyDescent="0.35">
      <c r="A1673" s="1296">
        <v>32814</v>
      </c>
      <c r="B1673" s="1295" t="s">
        <v>194</v>
      </c>
      <c r="C1673" s="1295" t="s">
        <v>283</v>
      </c>
      <c r="D1673" s="1295">
        <v>4000</v>
      </c>
      <c r="E1673" s="1295" t="s">
        <v>206</v>
      </c>
      <c r="F1673" s="935" t="s">
        <v>216</v>
      </c>
      <c r="G1673" s="1295">
        <v>7</v>
      </c>
      <c r="H1673" s="935" t="s">
        <v>409</v>
      </c>
      <c r="I1673" s="935" t="s">
        <v>410</v>
      </c>
      <c r="J1673" s="935">
        <v>40.263968490000003</v>
      </c>
      <c r="K1673" s="935">
        <v>-122.2235306</v>
      </c>
      <c r="L1673" s="935">
        <v>40.153152210000002</v>
      </c>
      <c r="M1673" s="935">
        <v>-122.20237950000001</v>
      </c>
    </row>
    <row r="1674" spans="1:13" x14ac:dyDescent="0.35">
      <c r="A1674" s="1296">
        <v>32814</v>
      </c>
      <c r="B1674" s="1295" t="s">
        <v>194</v>
      </c>
      <c r="C1674" s="1295" t="s">
        <v>283</v>
      </c>
      <c r="D1674" s="1295">
        <v>4000</v>
      </c>
      <c r="E1674" s="1295" t="s">
        <v>206</v>
      </c>
      <c r="F1674" s="935" t="s">
        <v>217</v>
      </c>
      <c r="G1674" s="1295">
        <v>238</v>
      </c>
      <c r="H1674" s="935" t="s">
        <v>410</v>
      </c>
      <c r="I1674" s="935" t="s">
        <v>411</v>
      </c>
      <c r="J1674" s="935">
        <v>40.153152210000002</v>
      </c>
      <c r="K1674" s="935">
        <v>-122.20237950000001</v>
      </c>
      <c r="L1674" s="935">
        <v>40.027836569999998</v>
      </c>
      <c r="M1674" s="935">
        <v>-122.11920569999999</v>
      </c>
    </row>
    <row r="1675" spans="1:13" x14ac:dyDescent="0.35">
      <c r="A1675" s="1296">
        <v>32814</v>
      </c>
      <c r="B1675" s="1295" t="s">
        <v>194</v>
      </c>
      <c r="C1675" s="1295" t="s">
        <v>283</v>
      </c>
      <c r="D1675" s="1295">
        <v>4000</v>
      </c>
      <c r="E1675" s="1295" t="s">
        <v>206</v>
      </c>
      <c r="F1675" s="935" t="s">
        <v>219</v>
      </c>
      <c r="G1675" s="1295">
        <v>97</v>
      </c>
      <c r="H1675" s="935" t="s">
        <v>411</v>
      </c>
      <c r="I1675" s="935" t="s">
        <v>412</v>
      </c>
      <c r="J1675" s="935">
        <v>40.027836569999998</v>
      </c>
      <c r="K1675" s="935">
        <v>-122.11920569999999</v>
      </c>
      <c r="L1675" s="935">
        <v>39.909298579999998</v>
      </c>
      <c r="M1675" s="935">
        <v>-122.0918963</v>
      </c>
    </row>
    <row r="1676" spans="1:13" x14ac:dyDescent="0.35">
      <c r="A1676" s="1296">
        <v>32814</v>
      </c>
      <c r="B1676" s="1295" t="s">
        <v>194</v>
      </c>
      <c r="C1676" s="1295" t="s">
        <v>283</v>
      </c>
      <c r="D1676" s="1295">
        <v>4000</v>
      </c>
      <c r="E1676" s="1295" t="s">
        <v>206</v>
      </c>
      <c r="F1676" s="935" t="s">
        <v>220</v>
      </c>
      <c r="G1676" s="1295">
        <v>33</v>
      </c>
      <c r="H1676" s="935" t="s">
        <v>412</v>
      </c>
      <c r="I1676" s="935" t="s">
        <v>413</v>
      </c>
      <c r="J1676" s="935">
        <v>39.909298579999998</v>
      </c>
      <c r="K1676" s="935">
        <v>-122.0918963</v>
      </c>
      <c r="L1676" s="935">
        <v>39.751173979999997</v>
      </c>
      <c r="M1676" s="935">
        <v>-121.9963235</v>
      </c>
    </row>
    <row r="1677" spans="1:13" x14ac:dyDescent="0.35">
      <c r="A1677" s="1296">
        <v>32814</v>
      </c>
      <c r="B1677" s="1295" t="s">
        <v>194</v>
      </c>
      <c r="C1677" s="1295" t="s">
        <v>283</v>
      </c>
      <c r="D1677" s="1295">
        <v>4000</v>
      </c>
      <c r="E1677" s="1295" t="s">
        <v>206</v>
      </c>
      <c r="F1677" s="935" t="s">
        <v>221</v>
      </c>
      <c r="G1677" s="1295">
        <v>23</v>
      </c>
      <c r="H1677" s="935" t="s">
        <v>413</v>
      </c>
      <c r="I1677" s="935" t="s">
        <v>414</v>
      </c>
      <c r="J1677" s="935">
        <v>39.751173979999997</v>
      </c>
      <c r="K1677" s="935">
        <v>-121.9963235</v>
      </c>
      <c r="L1677" s="935">
        <v>39.629153240000001</v>
      </c>
      <c r="M1677" s="935">
        <v>-121.9925059</v>
      </c>
    </row>
    <row r="1678" spans="1:13" x14ac:dyDescent="0.35">
      <c r="A1678" s="1296">
        <v>32814</v>
      </c>
      <c r="B1678" s="1295" t="s">
        <v>194</v>
      </c>
      <c r="C1678" s="1295" t="s">
        <v>283</v>
      </c>
      <c r="D1678" s="1295">
        <v>4000</v>
      </c>
      <c r="E1678" s="1295" t="s">
        <v>206</v>
      </c>
      <c r="F1678" s="935" t="s">
        <v>222</v>
      </c>
      <c r="G1678" s="1295">
        <v>2</v>
      </c>
      <c r="H1678" s="935" t="s">
        <v>414</v>
      </c>
      <c r="I1678" s="935" t="s">
        <v>415</v>
      </c>
      <c r="J1678" s="935">
        <v>39.629153240000001</v>
      </c>
      <c r="K1678" s="935">
        <v>-121.9925059</v>
      </c>
      <c r="L1678" s="935">
        <v>39.40712284</v>
      </c>
      <c r="M1678" s="935">
        <v>-122.00758999999999</v>
      </c>
    </row>
    <row r="1679" spans="1:13" x14ac:dyDescent="0.35">
      <c r="A1679" s="1296">
        <v>32832</v>
      </c>
      <c r="B1679" s="1295" t="s">
        <v>194</v>
      </c>
      <c r="C1679" s="1295" t="s">
        <v>283</v>
      </c>
      <c r="D1679" s="1295">
        <v>7000</v>
      </c>
      <c r="E1679" s="1295" t="s">
        <v>206</v>
      </c>
      <c r="F1679" s="935" t="s">
        <v>208</v>
      </c>
      <c r="G1679" s="1295">
        <v>132</v>
      </c>
      <c r="H1679" s="935" t="s">
        <v>402</v>
      </c>
      <c r="I1679" s="935" t="s">
        <v>403</v>
      </c>
      <c r="J1679" s="935">
        <v>40.611883210000002</v>
      </c>
      <c r="K1679" s="935">
        <v>-122.446135</v>
      </c>
      <c r="L1679" s="935">
        <v>40.592799669999998</v>
      </c>
      <c r="M1679" s="935">
        <v>-122.3942059</v>
      </c>
    </row>
    <row r="1680" spans="1:13" x14ac:dyDescent="0.35">
      <c r="A1680" s="1296">
        <v>32832</v>
      </c>
      <c r="B1680" s="1295" t="s">
        <v>194</v>
      </c>
      <c r="C1680" s="1295" t="s">
        <v>283</v>
      </c>
      <c r="D1680" s="1295">
        <v>7000</v>
      </c>
      <c r="E1680" s="1295" t="s">
        <v>206</v>
      </c>
      <c r="F1680" s="935" t="s">
        <v>209</v>
      </c>
      <c r="G1680" s="1295">
        <v>80</v>
      </c>
      <c r="H1680" s="935" t="s">
        <v>403</v>
      </c>
      <c r="I1680" s="935" t="s">
        <v>404</v>
      </c>
      <c r="J1680" s="935">
        <v>40.592799669999998</v>
      </c>
      <c r="K1680" s="935">
        <v>-122.3942059</v>
      </c>
      <c r="L1680" s="935">
        <v>40.585947769999997</v>
      </c>
      <c r="M1680" s="935">
        <v>-122.3683525</v>
      </c>
    </row>
    <row r="1681" spans="1:13" x14ac:dyDescent="0.35">
      <c r="A1681" s="1296">
        <v>32832</v>
      </c>
      <c r="B1681" s="1295" t="s">
        <v>194</v>
      </c>
      <c r="C1681" s="1295" t="s">
        <v>283</v>
      </c>
      <c r="D1681" s="1295">
        <v>7000</v>
      </c>
      <c r="E1681" s="1295" t="s">
        <v>206</v>
      </c>
      <c r="F1681" s="935" t="s">
        <v>211</v>
      </c>
      <c r="G1681" s="1295">
        <v>458</v>
      </c>
      <c r="H1681" s="935" t="s">
        <v>404</v>
      </c>
      <c r="I1681" s="935" t="s">
        <v>405</v>
      </c>
      <c r="J1681" s="935">
        <v>40.585947769999997</v>
      </c>
      <c r="K1681" s="935">
        <v>-122.3683525</v>
      </c>
      <c r="L1681" s="935">
        <v>40.472049499999997</v>
      </c>
      <c r="M1681" s="935">
        <v>-122.29453460000001</v>
      </c>
    </row>
    <row r="1682" spans="1:13" x14ac:dyDescent="0.35">
      <c r="A1682" s="1296">
        <v>32832</v>
      </c>
      <c r="B1682" s="1295" t="s">
        <v>194</v>
      </c>
      <c r="C1682" s="1295" t="s">
        <v>283</v>
      </c>
      <c r="D1682" s="1295">
        <v>7000</v>
      </c>
      <c r="E1682" s="1295" t="s">
        <v>206</v>
      </c>
      <c r="F1682" s="935" t="s">
        <v>212</v>
      </c>
      <c r="G1682" s="1295">
        <v>136</v>
      </c>
      <c r="H1682" s="935" t="s">
        <v>405</v>
      </c>
      <c r="I1682" s="935" t="s">
        <v>406</v>
      </c>
      <c r="J1682" s="935">
        <v>40.472049499999997</v>
      </c>
      <c r="K1682" s="935">
        <v>-122.29453460000001</v>
      </c>
      <c r="L1682" s="935">
        <v>40.417416330000002</v>
      </c>
      <c r="M1682" s="935">
        <v>-122.19395729999999</v>
      </c>
    </row>
    <row r="1683" spans="1:13" x14ac:dyDescent="0.35">
      <c r="A1683" s="1296">
        <v>32832</v>
      </c>
      <c r="B1683" s="1295" t="s">
        <v>194</v>
      </c>
      <c r="C1683" s="1295" t="s">
        <v>283</v>
      </c>
      <c r="D1683" s="1295">
        <v>7000</v>
      </c>
      <c r="E1683" s="1295" t="s">
        <v>206</v>
      </c>
      <c r="F1683" s="935" t="s">
        <v>213</v>
      </c>
      <c r="G1683" s="1295">
        <v>64</v>
      </c>
      <c r="H1683" s="935" t="s">
        <v>406</v>
      </c>
      <c r="I1683" s="935" t="s">
        <v>407</v>
      </c>
      <c r="J1683" s="935">
        <v>40.417416330000002</v>
      </c>
      <c r="K1683" s="935">
        <v>-122.19395729999999</v>
      </c>
      <c r="L1683" s="935">
        <v>40.355137560000003</v>
      </c>
      <c r="M1683" s="935">
        <v>-122.17595660000001</v>
      </c>
    </row>
    <row r="1684" spans="1:13" x14ac:dyDescent="0.35">
      <c r="A1684" s="1296">
        <v>32832</v>
      </c>
      <c r="B1684" s="1295" t="s">
        <v>194</v>
      </c>
      <c r="C1684" s="1295" t="s">
        <v>283</v>
      </c>
      <c r="D1684" s="1295">
        <v>7000</v>
      </c>
      <c r="E1684" s="1295" t="s">
        <v>206</v>
      </c>
      <c r="F1684" s="935" t="s">
        <v>214</v>
      </c>
      <c r="G1684" s="1295">
        <v>121</v>
      </c>
      <c r="H1684" s="935" t="s">
        <v>407</v>
      </c>
      <c r="I1684" s="935" t="s">
        <v>408</v>
      </c>
      <c r="J1684" s="935">
        <v>40.355137560000003</v>
      </c>
      <c r="K1684" s="935">
        <v>-122.17595660000001</v>
      </c>
      <c r="L1684" s="935">
        <v>40.316984869999999</v>
      </c>
      <c r="M1684" s="935">
        <v>-122.1896581</v>
      </c>
    </row>
    <row r="1685" spans="1:13" x14ac:dyDescent="0.35">
      <c r="A1685" s="1296">
        <v>32832</v>
      </c>
      <c r="B1685" s="1295" t="s">
        <v>194</v>
      </c>
      <c r="C1685" s="1295" t="s">
        <v>283</v>
      </c>
      <c r="D1685" s="1295">
        <v>7000</v>
      </c>
      <c r="E1685" s="1295" t="s">
        <v>206</v>
      </c>
      <c r="F1685" s="935" t="s">
        <v>215</v>
      </c>
      <c r="G1685" s="1295">
        <v>61</v>
      </c>
      <c r="H1685" s="935" t="s">
        <v>408</v>
      </c>
      <c r="I1685" s="935" t="s">
        <v>409</v>
      </c>
      <c r="J1685" s="935">
        <v>40.316984869999999</v>
      </c>
      <c r="K1685" s="935">
        <v>-122.1896581</v>
      </c>
      <c r="L1685" s="935">
        <v>40.263968490000003</v>
      </c>
      <c r="M1685" s="935">
        <v>-122.2235306</v>
      </c>
    </row>
    <row r="1686" spans="1:13" x14ac:dyDescent="0.35">
      <c r="A1686" s="1296">
        <v>32832</v>
      </c>
      <c r="B1686" s="1295" t="s">
        <v>194</v>
      </c>
      <c r="C1686" s="1295" t="s">
        <v>283</v>
      </c>
      <c r="D1686" s="1295">
        <v>7000</v>
      </c>
      <c r="E1686" s="1295" t="s">
        <v>206</v>
      </c>
      <c r="F1686" s="935" t="s">
        <v>216</v>
      </c>
      <c r="G1686" s="1295">
        <v>4</v>
      </c>
      <c r="H1686" s="935" t="s">
        <v>409</v>
      </c>
      <c r="I1686" s="935" t="s">
        <v>410</v>
      </c>
      <c r="J1686" s="935">
        <v>40.263968490000003</v>
      </c>
      <c r="K1686" s="935">
        <v>-122.2235306</v>
      </c>
      <c r="L1686" s="935">
        <v>40.153152210000002</v>
      </c>
      <c r="M1686" s="935">
        <v>-122.20237950000001</v>
      </c>
    </row>
    <row r="1687" spans="1:13" x14ac:dyDescent="0.35">
      <c r="A1687" s="1296">
        <v>32832</v>
      </c>
      <c r="B1687" s="1295" t="s">
        <v>194</v>
      </c>
      <c r="C1687" s="1295" t="s">
        <v>283</v>
      </c>
      <c r="D1687" s="1295">
        <v>7000</v>
      </c>
      <c r="E1687" s="1295" t="s">
        <v>206</v>
      </c>
      <c r="F1687" s="935" t="s">
        <v>217</v>
      </c>
      <c r="G1687" s="1295">
        <v>122</v>
      </c>
      <c r="H1687" s="935" t="s">
        <v>410</v>
      </c>
      <c r="I1687" s="935" t="s">
        <v>411</v>
      </c>
      <c r="J1687" s="935">
        <v>40.153152210000002</v>
      </c>
      <c r="K1687" s="935">
        <v>-122.20237950000001</v>
      </c>
      <c r="L1687" s="935">
        <v>40.027836569999998</v>
      </c>
      <c r="M1687" s="935">
        <v>-122.11920569999999</v>
      </c>
    </row>
    <row r="1688" spans="1:13" x14ac:dyDescent="0.35">
      <c r="A1688" s="1296">
        <v>32832</v>
      </c>
      <c r="B1688" s="1295" t="s">
        <v>194</v>
      </c>
      <c r="C1688" s="1295" t="s">
        <v>283</v>
      </c>
      <c r="D1688" s="1295">
        <v>7000</v>
      </c>
      <c r="E1688" s="1295" t="s">
        <v>206</v>
      </c>
      <c r="F1688" s="935" t="s">
        <v>219</v>
      </c>
      <c r="G1688" s="1295">
        <v>70</v>
      </c>
      <c r="H1688" s="935" t="s">
        <v>411</v>
      </c>
      <c r="I1688" s="935" t="s">
        <v>412</v>
      </c>
      <c r="J1688" s="935">
        <v>40.027836569999998</v>
      </c>
      <c r="K1688" s="935">
        <v>-122.11920569999999</v>
      </c>
      <c r="L1688" s="935">
        <v>39.909298579999998</v>
      </c>
      <c r="M1688" s="935">
        <v>-122.0918963</v>
      </c>
    </row>
    <row r="1689" spans="1:13" x14ac:dyDescent="0.35">
      <c r="A1689" s="1296">
        <v>32832</v>
      </c>
      <c r="B1689" s="1295" t="s">
        <v>194</v>
      </c>
      <c r="C1689" s="1295" t="s">
        <v>283</v>
      </c>
      <c r="D1689" s="1295">
        <v>7000</v>
      </c>
      <c r="E1689" s="1295" t="s">
        <v>206</v>
      </c>
      <c r="F1689" s="935" t="s">
        <v>220</v>
      </c>
      <c r="G1689" s="1295">
        <v>24</v>
      </c>
      <c r="H1689" s="935" t="s">
        <v>412</v>
      </c>
      <c r="I1689" s="935" t="s">
        <v>413</v>
      </c>
      <c r="J1689" s="935">
        <v>39.909298579999998</v>
      </c>
      <c r="K1689" s="935">
        <v>-122.0918963</v>
      </c>
      <c r="L1689" s="935">
        <v>39.751173979999997</v>
      </c>
      <c r="M1689" s="935">
        <v>-121.9963235</v>
      </c>
    </row>
    <row r="1690" spans="1:13" x14ac:dyDescent="0.35">
      <c r="A1690" s="1296">
        <v>32832</v>
      </c>
      <c r="B1690" s="1295" t="s">
        <v>194</v>
      </c>
      <c r="C1690" s="1295" t="s">
        <v>283</v>
      </c>
      <c r="D1690" s="1295">
        <v>7000</v>
      </c>
      <c r="E1690" s="1295" t="s">
        <v>206</v>
      </c>
      <c r="F1690" s="935" t="s">
        <v>221</v>
      </c>
      <c r="G1690" s="1295">
        <v>23</v>
      </c>
      <c r="H1690" s="935" t="s">
        <v>413</v>
      </c>
      <c r="I1690" s="935" t="s">
        <v>414</v>
      </c>
      <c r="J1690" s="935">
        <v>39.751173979999997</v>
      </c>
      <c r="K1690" s="935">
        <v>-121.9963235</v>
      </c>
      <c r="L1690" s="935">
        <v>39.629153240000001</v>
      </c>
      <c r="M1690" s="935">
        <v>-121.9925059</v>
      </c>
    </row>
    <row r="1691" spans="1:13" ht="15" thickBot="1" x14ac:dyDescent="0.4">
      <c r="A1691" s="1309">
        <v>32832</v>
      </c>
      <c r="B1691" s="1313" t="s">
        <v>194</v>
      </c>
      <c r="C1691" s="1313" t="s">
        <v>283</v>
      </c>
      <c r="D1691" s="1313">
        <v>7000</v>
      </c>
      <c r="E1691" s="1313" t="s">
        <v>206</v>
      </c>
      <c r="F1691" s="1312" t="s">
        <v>222</v>
      </c>
      <c r="G1691" s="1313">
        <v>5</v>
      </c>
      <c r="H1691" s="1312" t="s">
        <v>414</v>
      </c>
      <c r="I1691" s="1312" t="s">
        <v>415</v>
      </c>
      <c r="J1691" s="1312">
        <v>39.629153240000001</v>
      </c>
      <c r="K1691" s="1312">
        <v>-121.9925059</v>
      </c>
      <c r="L1691" s="1312">
        <v>39.40712284</v>
      </c>
      <c r="M1691" s="1312">
        <v>-122.00758999999999</v>
      </c>
    </row>
    <row r="1692" spans="1:13" ht="15" thickTop="1" x14ac:dyDescent="0.35">
      <c r="A1692" s="1296">
        <v>32902</v>
      </c>
      <c r="B1692" s="1295" t="s">
        <v>242</v>
      </c>
      <c r="C1692" s="1295" t="s">
        <v>283</v>
      </c>
      <c r="D1692" s="1295">
        <v>3250</v>
      </c>
      <c r="E1692" s="1295" t="s">
        <v>201</v>
      </c>
      <c r="F1692" s="935" t="s">
        <v>208</v>
      </c>
      <c r="G1692" s="1295">
        <v>15</v>
      </c>
      <c r="H1692" s="935" t="s">
        <v>402</v>
      </c>
      <c r="I1692" s="935" t="s">
        <v>403</v>
      </c>
      <c r="J1692" s="935">
        <v>40.611883210000002</v>
      </c>
      <c r="K1692" s="935">
        <v>-122.446135</v>
      </c>
      <c r="L1692" s="935">
        <v>40.592799669999998</v>
      </c>
      <c r="M1692" s="935">
        <v>-122.3942059</v>
      </c>
    </row>
    <row r="1693" spans="1:13" x14ac:dyDescent="0.35">
      <c r="A1693" s="1296">
        <v>32902</v>
      </c>
      <c r="B1693" s="1295" t="s">
        <v>242</v>
      </c>
      <c r="C1693" s="1295" t="s">
        <v>283</v>
      </c>
      <c r="D1693" s="1295">
        <v>3250</v>
      </c>
      <c r="E1693" s="1295" t="s">
        <v>201</v>
      </c>
      <c r="F1693" s="935" t="s">
        <v>209</v>
      </c>
      <c r="G1693" s="1295">
        <v>19</v>
      </c>
      <c r="H1693" s="935" t="s">
        <v>403</v>
      </c>
      <c r="I1693" s="935" t="s">
        <v>404</v>
      </c>
      <c r="J1693" s="935">
        <v>40.592799669999998</v>
      </c>
      <c r="K1693" s="935">
        <v>-122.3942059</v>
      </c>
      <c r="L1693" s="935">
        <v>40.585947769999997</v>
      </c>
      <c r="M1693" s="935">
        <v>-122.3683525</v>
      </c>
    </row>
    <row r="1694" spans="1:13" x14ac:dyDescent="0.35">
      <c r="A1694" s="1296">
        <v>32902</v>
      </c>
      <c r="B1694" s="1295" t="s">
        <v>242</v>
      </c>
      <c r="C1694" s="1295" t="s">
        <v>283</v>
      </c>
      <c r="D1694" s="1295">
        <v>3250</v>
      </c>
      <c r="E1694" s="1295" t="s">
        <v>201</v>
      </c>
      <c r="F1694" s="935" t="s">
        <v>211</v>
      </c>
      <c r="G1694" s="1295">
        <v>24</v>
      </c>
      <c r="H1694" s="935" t="s">
        <v>404</v>
      </c>
      <c r="I1694" s="935" t="s">
        <v>405</v>
      </c>
      <c r="J1694" s="935">
        <v>40.585947769999997</v>
      </c>
      <c r="K1694" s="935">
        <v>-122.3683525</v>
      </c>
      <c r="L1694" s="935">
        <v>40.472049499999997</v>
      </c>
      <c r="M1694" s="935">
        <v>-122.29453460000001</v>
      </c>
    </row>
    <row r="1695" spans="1:13" x14ac:dyDescent="0.35">
      <c r="A1695" s="1296">
        <v>32902</v>
      </c>
      <c r="B1695" s="1295" t="s">
        <v>242</v>
      </c>
      <c r="C1695" s="1295" t="s">
        <v>283</v>
      </c>
      <c r="D1695" s="1295">
        <v>3250</v>
      </c>
      <c r="E1695" s="1295" t="s">
        <v>201</v>
      </c>
      <c r="F1695" s="935" t="s">
        <v>212</v>
      </c>
      <c r="G1695" s="1295">
        <v>6</v>
      </c>
      <c r="H1695" s="935" t="s">
        <v>405</v>
      </c>
      <c r="I1695" s="935" t="s">
        <v>406</v>
      </c>
      <c r="J1695" s="935">
        <v>40.472049499999997</v>
      </c>
      <c r="K1695" s="935">
        <v>-122.29453460000001</v>
      </c>
      <c r="L1695" s="935">
        <v>40.417416330000002</v>
      </c>
      <c r="M1695" s="935">
        <v>-122.19395729999999</v>
      </c>
    </row>
    <row r="1696" spans="1:13" x14ac:dyDescent="0.35">
      <c r="A1696" s="1296">
        <v>32902</v>
      </c>
      <c r="B1696" s="1295" t="s">
        <v>242</v>
      </c>
      <c r="C1696" s="1295" t="s">
        <v>283</v>
      </c>
      <c r="D1696" s="1295">
        <v>3250</v>
      </c>
      <c r="E1696" s="1295" t="s">
        <v>201</v>
      </c>
      <c r="F1696" s="935" t="s">
        <v>213</v>
      </c>
      <c r="G1696" s="1295">
        <v>2</v>
      </c>
      <c r="H1696" s="935" t="s">
        <v>406</v>
      </c>
      <c r="I1696" s="935" t="s">
        <v>407</v>
      </c>
      <c r="J1696" s="935">
        <v>40.417416330000002</v>
      </c>
      <c r="K1696" s="935">
        <v>-122.19395729999999</v>
      </c>
      <c r="L1696" s="935">
        <v>40.355137560000003</v>
      </c>
      <c r="M1696" s="935">
        <v>-122.17595660000001</v>
      </c>
    </row>
    <row r="1697" spans="1:13" x14ac:dyDescent="0.35">
      <c r="A1697" s="1296">
        <v>32902</v>
      </c>
      <c r="B1697" s="1295" t="s">
        <v>242</v>
      </c>
      <c r="C1697" s="1295" t="s">
        <v>283</v>
      </c>
      <c r="D1697" s="1295">
        <v>3250</v>
      </c>
      <c r="E1697" s="1295" t="s">
        <v>201</v>
      </c>
      <c r="F1697" s="935" t="s">
        <v>214</v>
      </c>
      <c r="G1697" s="1295">
        <v>3</v>
      </c>
      <c r="H1697" s="935" t="s">
        <v>407</v>
      </c>
      <c r="I1697" s="935" t="s">
        <v>408</v>
      </c>
      <c r="J1697" s="935">
        <v>40.355137560000003</v>
      </c>
      <c r="K1697" s="935">
        <v>-122.17595660000001</v>
      </c>
      <c r="L1697" s="935">
        <v>40.316984869999999</v>
      </c>
      <c r="M1697" s="935">
        <v>-122.1896581</v>
      </c>
    </row>
    <row r="1698" spans="1:13" x14ac:dyDescent="0.35">
      <c r="A1698" s="1296">
        <v>32902</v>
      </c>
      <c r="B1698" s="1295" t="s">
        <v>242</v>
      </c>
      <c r="C1698" s="1295" t="s">
        <v>283</v>
      </c>
      <c r="D1698" s="1295">
        <v>3250</v>
      </c>
      <c r="E1698" s="1295" t="s">
        <v>201</v>
      </c>
      <c r="F1698" s="935" t="s">
        <v>215</v>
      </c>
      <c r="G1698" s="1295">
        <v>1</v>
      </c>
      <c r="H1698" s="935" t="s">
        <v>408</v>
      </c>
      <c r="I1698" s="935" t="s">
        <v>409</v>
      </c>
      <c r="J1698" s="935">
        <v>40.316984869999999</v>
      </c>
      <c r="K1698" s="935">
        <v>-122.1896581</v>
      </c>
      <c r="L1698" s="935">
        <v>40.263968490000003</v>
      </c>
      <c r="M1698" s="935">
        <v>-122.2235306</v>
      </c>
    </row>
    <row r="1699" spans="1:13" x14ac:dyDescent="0.35">
      <c r="A1699" s="1296">
        <v>32902</v>
      </c>
      <c r="B1699" s="1295" t="s">
        <v>242</v>
      </c>
      <c r="C1699" s="1295" t="s">
        <v>283</v>
      </c>
      <c r="D1699" s="1295">
        <v>3250</v>
      </c>
      <c r="E1699" s="1295" t="s">
        <v>201</v>
      </c>
      <c r="F1699" s="935" t="s">
        <v>216</v>
      </c>
      <c r="G1699" s="1295">
        <v>0</v>
      </c>
      <c r="H1699" s="935" t="s">
        <v>409</v>
      </c>
      <c r="I1699" s="935" t="s">
        <v>410</v>
      </c>
      <c r="J1699" s="935">
        <v>40.263968490000003</v>
      </c>
      <c r="K1699" s="935">
        <v>-122.2235306</v>
      </c>
      <c r="L1699" s="935">
        <v>40.153152210000002</v>
      </c>
      <c r="M1699" s="935">
        <v>-122.20237950000001</v>
      </c>
    </row>
    <row r="1700" spans="1:13" x14ac:dyDescent="0.35">
      <c r="A1700" s="1296">
        <v>32902</v>
      </c>
      <c r="B1700" s="1295" t="s">
        <v>242</v>
      </c>
      <c r="C1700" s="1295" t="s">
        <v>283</v>
      </c>
      <c r="D1700" s="1295">
        <v>3250</v>
      </c>
      <c r="E1700" s="1295" t="s">
        <v>201</v>
      </c>
      <c r="F1700" s="935" t="s">
        <v>217</v>
      </c>
      <c r="G1700" s="1295">
        <v>5</v>
      </c>
      <c r="H1700" s="935" t="s">
        <v>410</v>
      </c>
      <c r="I1700" s="935" t="s">
        <v>411</v>
      </c>
      <c r="J1700" s="935">
        <v>40.153152210000002</v>
      </c>
      <c r="K1700" s="935">
        <v>-122.20237950000001</v>
      </c>
      <c r="L1700" s="935">
        <v>40.027836569999998</v>
      </c>
      <c r="M1700" s="935">
        <v>-122.11920569999999</v>
      </c>
    </row>
    <row r="1701" spans="1:13" x14ac:dyDescent="0.35">
      <c r="A1701" s="1296">
        <v>32902</v>
      </c>
      <c r="B1701" s="1295" t="s">
        <v>242</v>
      </c>
      <c r="C1701" s="1295" t="s">
        <v>283</v>
      </c>
      <c r="D1701" s="1295">
        <v>3250</v>
      </c>
      <c r="E1701" s="1295" t="s">
        <v>201</v>
      </c>
      <c r="F1701" s="935" t="s">
        <v>219</v>
      </c>
      <c r="G1701" s="1295">
        <v>9</v>
      </c>
      <c r="H1701" s="935" t="s">
        <v>411</v>
      </c>
      <c r="I1701" s="935" t="s">
        <v>412</v>
      </c>
      <c r="J1701" s="935">
        <v>40.027836569999998</v>
      </c>
      <c r="K1701" s="935">
        <v>-122.11920569999999</v>
      </c>
      <c r="L1701" s="935">
        <v>39.909298579999998</v>
      </c>
      <c r="M1701" s="935">
        <v>-122.0918963</v>
      </c>
    </row>
    <row r="1702" spans="1:13" x14ac:dyDescent="0.35">
      <c r="A1702" s="1296">
        <v>32902</v>
      </c>
      <c r="B1702" s="1295" t="s">
        <v>242</v>
      </c>
      <c r="C1702" s="1295" t="s">
        <v>283</v>
      </c>
      <c r="D1702" s="1295">
        <v>3250</v>
      </c>
      <c r="E1702" s="1295" t="s">
        <v>201</v>
      </c>
      <c r="F1702" s="935" t="s">
        <v>220</v>
      </c>
      <c r="G1702" s="1295">
        <v>5</v>
      </c>
      <c r="H1702" s="935" t="s">
        <v>412</v>
      </c>
      <c r="I1702" s="935" t="s">
        <v>413</v>
      </c>
      <c r="J1702" s="935">
        <v>39.909298579999998</v>
      </c>
      <c r="K1702" s="935">
        <v>-122.0918963</v>
      </c>
      <c r="L1702" s="935">
        <v>39.751173979999997</v>
      </c>
      <c r="M1702" s="935">
        <v>-121.9963235</v>
      </c>
    </row>
    <row r="1703" spans="1:13" x14ac:dyDescent="0.35">
      <c r="A1703" s="1296">
        <v>32902</v>
      </c>
      <c r="B1703" s="1295" t="s">
        <v>242</v>
      </c>
      <c r="C1703" s="1295" t="s">
        <v>283</v>
      </c>
      <c r="D1703" s="1295">
        <v>3250</v>
      </c>
      <c r="E1703" s="1295" t="s">
        <v>201</v>
      </c>
      <c r="F1703" s="935" t="s">
        <v>221</v>
      </c>
      <c r="G1703" s="1295">
        <v>5</v>
      </c>
      <c r="H1703" s="935" t="s">
        <v>413</v>
      </c>
      <c r="I1703" s="935" t="s">
        <v>414</v>
      </c>
      <c r="J1703" s="935">
        <v>39.751173979999997</v>
      </c>
      <c r="K1703" s="935">
        <v>-121.9963235</v>
      </c>
      <c r="L1703" s="935">
        <v>39.629153240000001</v>
      </c>
      <c r="M1703" s="935">
        <v>-121.9925059</v>
      </c>
    </row>
    <row r="1704" spans="1:13" x14ac:dyDescent="0.35">
      <c r="A1704" s="1296">
        <v>32902</v>
      </c>
      <c r="B1704" s="1295" t="s">
        <v>242</v>
      </c>
      <c r="C1704" s="1295" t="s">
        <v>283</v>
      </c>
      <c r="D1704" s="1295">
        <v>3250</v>
      </c>
      <c r="E1704" s="1295" t="s">
        <v>201</v>
      </c>
      <c r="F1704" s="935" t="s">
        <v>222</v>
      </c>
      <c r="G1704" s="1295">
        <v>-99999</v>
      </c>
      <c r="H1704" s="935" t="s">
        <v>414</v>
      </c>
      <c r="I1704" s="935" t="s">
        <v>415</v>
      </c>
      <c r="J1704" s="935">
        <v>39.629153240000001</v>
      </c>
      <c r="K1704" s="935">
        <v>-121.9925059</v>
      </c>
      <c r="L1704" s="935">
        <v>39.40712284</v>
      </c>
      <c r="M1704" s="935">
        <v>-122.00758999999999</v>
      </c>
    </row>
    <row r="1705" spans="1:13" x14ac:dyDescent="0.35">
      <c r="A1705" s="1296">
        <v>32919</v>
      </c>
      <c r="B1705" s="1295" t="s">
        <v>242</v>
      </c>
      <c r="C1705" s="1295" t="s">
        <v>260</v>
      </c>
      <c r="D1705" s="1295">
        <v>2750</v>
      </c>
      <c r="E1705" s="1295" t="s">
        <v>201</v>
      </c>
      <c r="F1705" s="935" t="s">
        <v>208</v>
      </c>
      <c r="G1705" s="1295">
        <v>19</v>
      </c>
      <c r="H1705" s="935" t="s">
        <v>402</v>
      </c>
      <c r="I1705" s="935" t="s">
        <v>403</v>
      </c>
      <c r="J1705" s="935">
        <v>40.611883210000002</v>
      </c>
      <c r="K1705" s="935">
        <v>-122.446135</v>
      </c>
      <c r="L1705" s="935">
        <v>40.592799669999998</v>
      </c>
      <c r="M1705" s="935">
        <v>-122.3942059</v>
      </c>
    </row>
    <row r="1706" spans="1:13" x14ac:dyDescent="0.35">
      <c r="A1706" s="1296">
        <v>32919</v>
      </c>
      <c r="B1706" s="1295" t="s">
        <v>242</v>
      </c>
      <c r="C1706" s="1295" t="s">
        <v>260</v>
      </c>
      <c r="D1706" s="1295">
        <v>2750</v>
      </c>
      <c r="E1706" s="1295" t="s">
        <v>201</v>
      </c>
      <c r="F1706" s="935" t="s">
        <v>209</v>
      </c>
      <c r="G1706" s="1295">
        <v>13</v>
      </c>
      <c r="H1706" s="935" t="s">
        <v>403</v>
      </c>
      <c r="I1706" s="935" t="s">
        <v>404</v>
      </c>
      <c r="J1706" s="935">
        <v>40.592799669999998</v>
      </c>
      <c r="K1706" s="935">
        <v>-122.3942059</v>
      </c>
      <c r="L1706" s="935">
        <v>40.585947769999997</v>
      </c>
      <c r="M1706" s="935">
        <v>-122.3683525</v>
      </c>
    </row>
    <row r="1707" spans="1:13" x14ac:dyDescent="0.35">
      <c r="A1707" s="1296">
        <v>32919</v>
      </c>
      <c r="B1707" s="1295" t="s">
        <v>242</v>
      </c>
      <c r="C1707" s="1295" t="s">
        <v>260</v>
      </c>
      <c r="D1707" s="1295">
        <v>2750</v>
      </c>
      <c r="E1707" s="1295" t="s">
        <v>201</v>
      </c>
      <c r="F1707" s="935" t="s">
        <v>211</v>
      </c>
      <c r="G1707" s="1295">
        <v>63</v>
      </c>
      <c r="H1707" s="935" t="s">
        <v>404</v>
      </c>
      <c r="I1707" s="935" t="s">
        <v>405</v>
      </c>
      <c r="J1707" s="935">
        <v>40.585947769999997</v>
      </c>
      <c r="K1707" s="935">
        <v>-122.3683525</v>
      </c>
      <c r="L1707" s="935">
        <v>40.472049499999997</v>
      </c>
      <c r="M1707" s="935">
        <v>-122.29453460000001</v>
      </c>
    </row>
    <row r="1708" spans="1:13" x14ac:dyDescent="0.35">
      <c r="A1708" s="1296">
        <v>32919</v>
      </c>
      <c r="B1708" s="1295" t="s">
        <v>242</v>
      </c>
      <c r="C1708" s="1295" t="s">
        <v>260</v>
      </c>
      <c r="D1708" s="1295">
        <v>2750</v>
      </c>
      <c r="E1708" s="1295" t="s">
        <v>201</v>
      </c>
      <c r="F1708" s="935" t="s">
        <v>212</v>
      </c>
      <c r="G1708" s="1295">
        <v>5</v>
      </c>
      <c r="H1708" s="935" t="s">
        <v>405</v>
      </c>
      <c r="I1708" s="935" t="s">
        <v>406</v>
      </c>
      <c r="J1708" s="935">
        <v>40.472049499999997</v>
      </c>
      <c r="K1708" s="935">
        <v>-122.29453460000001</v>
      </c>
      <c r="L1708" s="935">
        <v>40.417416330000002</v>
      </c>
      <c r="M1708" s="935">
        <v>-122.19395729999999</v>
      </c>
    </row>
    <row r="1709" spans="1:13" x14ac:dyDescent="0.35">
      <c r="A1709" s="1296">
        <v>32919</v>
      </c>
      <c r="B1709" s="1295" t="s">
        <v>242</v>
      </c>
      <c r="C1709" s="1295" t="s">
        <v>260</v>
      </c>
      <c r="D1709" s="1295">
        <v>2750</v>
      </c>
      <c r="E1709" s="1295" t="s">
        <v>201</v>
      </c>
      <c r="F1709" s="935" t="s">
        <v>213</v>
      </c>
      <c r="G1709" s="1295">
        <v>1</v>
      </c>
      <c r="H1709" s="935" t="s">
        <v>406</v>
      </c>
      <c r="I1709" s="935" t="s">
        <v>407</v>
      </c>
      <c r="J1709" s="935">
        <v>40.417416330000002</v>
      </c>
      <c r="K1709" s="935">
        <v>-122.19395729999999</v>
      </c>
      <c r="L1709" s="935">
        <v>40.355137560000003</v>
      </c>
      <c r="M1709" s="935">
        <v>-122.17595660000001</v>
      </c>
    </row>
    <row r="1710" spans="1:13" x14ac:dyDescent="0.35">
      <c r="A1710" s="1296">
        <v>32919</v>
      </c>
      <c r="B1710" s="1295" t="s">
        <v>242</v>
      </c>
      <c r="C1710" s="1295" t="s">
        <v>260</v>
      </c>
      <c r="D1710" s="1295">
        <v>2750</v>
      </c>
      <c r="E1710" s="1295" t="s">
        <v>201</v>
      </c>
      <c r="F1710" s="935" t="s">
        <v>214</v>
      </c>
      <c r="G1710" s="1295">
        <v>1</v>
      </c>
      <c r="H1710" s="935" t="s">
        <v>407</v>
      </c>
      <c r="I1710" s="935" t="s">
        <v>408</v>
      </c>
      <c r="J1710" s="935">
        <v>40.355137560000003</v>
      </c>
      <c r="K1710" s="935">
        <v>-122.17595660000001</v>
      </c>
      <c r="L1710" s="935">
        <v>40.316984869999999</v>
      </c>
      <c r="M1710" s="935">
        <v>-122.1896581</v>
      </c>
    </row>
    <row r="1711" spans="1:13" x14ac:dyDescent="0.35">
      <c r="A1711" s="1296">
        <v>32919</v>
      </c>
      <c r="B1711" s="1295" t="s">
        <v>242</v>
      </c>
      <c r="C1711" s="1295" t="s">
        <v>260</v>
      </c>
      <c r="D1711" s="1295">
        <v>2750</v>
      </c>
      <c r="E1711" s="1295" t="s">
        <v>201</v>
      </c>
      <c r="F1711" s="935" t="s">
        <v>215</v>
      </c>
      <c r="G1711" s="1295">
        <v>2</v>
      </c>
      <c r="H1711" s="935" t="s">
        <v>408</v>
      </c>
      <c r="I1711" s="935" t="s">
        <v>409</v>
      </c>
      <c r="J1711" s="935">
        <v>40.316984869999999</v>
      </c>
      <c r="K1711" s="935">
        <v>-122.1896581</v>
      </c>
      <c r="L1711" s="935">
        <v>40.263968490000003</v>
      </c>
      <c r="M1711" s="935">
        <v>-122.2235306</v>
      </c>
    </row>
    <row r="1712" spans="1:13" x14ac:dyDescent="0.35">
      <c r="A1712" s="1296">
        <v>32919</v>
      </c>
      <c r="B1712" s="1295" t="s">
        <v>242</v>
      </c>
      <c r="C1712" s="1295" t="s">
        <v>260</v>
      </c>
      <c r="D1712" s="1295">
        <v>2750</v>
      </c>
      <c r="E1712" s="1295" t="s">
        <v>201</v>
      </c>
      <c r="F1712" s="935" t="s">
        <v>216</v>
      </c>
      <c r="G1712" s="1295">
        <v>0</v>
      </c>
      <c r="H1712" s="935" t="s">
        <v>409</v>
      </c>
      <c r="I1712" s="935" t="s">
        <v>410</v>
      </c>
      <c r="J1712" s="935">
        <v>40.263968490000003</v>
      </c>
      <c r="K1712" s="935">
        <v>-122.2235306</v>
      </c>
      <c r="L1712" s="935">
        <v>40.153152210000002</v>
      </c>
      <c r="M1712" s="935">
        <v>-122.20237950000001</v>
      </c>
    </row>
    <row r="1713" spans="1:13" x14ac:dyDescent="0.35">
      <c r="A1713" s="1296">
        <v>32919</v>
      </c>
      <c r="B1713" s="1295" t="s">
        <v>242</v>
      </c>
      <c r="C1713" s="1295" t="s">
        <v>260</v>
      </c>
      <c r="D1713" s="1295">
        <v>2750</v>
      </c>
      <c r="E1713" s="1295" t="s">
        <v>201</v>
      </c>
      <c r="F1713" s="935" t="s">
        <v>217</v>
      </c>
      <c r="G1713" s="1295">
        <v>2</v>
      </c>
      <c r="H1713" s="935" t="s">
        <v>410</v>
      </c>
      <c r="I1713" s="935" t="s">
        <v>411</v>
      </c>
      <c r="J1713" s="935">
        <v>40.153152210000002</v>
      </c>
      <c r="K1713" s="935">
        <v>-122.20237950000001</v>
      </c>
      <c r="L1713" s="935">
        <v>40.027836569999998</v>
      </c>
      <c r="M1713" s="935">
        <v>-122.11920569999999</v>
      </c>
    </row>
    <row r="1714" spans="1:13" x14ac:dyDescent="0.35">
      <c r="A1714" s="1296">
        <v>32919</v>
      </c>
      <c r="B1714" s="1295" t="s">
        <v>242</v>
      </c>
      <c r="C1714" s="1295" t="s">
        <v>260</v>
      </c>
      <c r="D1714" s="1295">
        <v>2750</v>
      </c>
      <c r="E1714" s="1295" t="s">
        <v>201</v>
      </c>
      <c r="F1714" s="935" t="s">
        <v>219</v>
      </c>
      <c r="G1714" s="1295">
        <v>0</v>
      </c>
      <c r="H1714" s="935" t="s">
        <v>411</v>
      </c>
      <c r="I1714" s="935" t="s">
        <v>412</v>
      </c>
      <c r="J1714" s="935">
        <v>40.027836569999998</v>
      </c>
      <c r="K1714" s="935">
        <v>-122.11920569999999</v>
      </c>
      <c r="L1714" s="935">
        <v>39.909298579999998</v>
      </c>
      <c r="M1714" s="935">
        <v>-122.0918963</v>
      </c>
    </row>
    <row r="1715" spans="1:13" x14ac:dyDescent="0.35">
      <c r="A1715" s="1296">
        <v>32919</v>
      </c>
      <c r="B1715" s="1295" t="s">
        <v>242</v>
      </c>
      <c r="C1715" s="1295" t="s">
        <v>260</v>
      </c>
      <c r="D1715" s="1295">
        <v>2750</v>
      </c>
      <c r="E1715" s="1295" t="s">
        <v>201</v>
      </c>
      <c r="F1715" s="935" t="s">
        <v>220</v>
      </c>
      <c r="G1715" s="1295">
        <v>-99999</v>
      </c>
      <c r="H1715" s="935" t="s">
        <v>412</v>
      </c>
      <c r="I1715" s="935" t="s">
        <v>413</v>
      </c>
      <c r="J1715" s="935">
        <v>39.909298579999998</v>
      </c>
      <c r="K1715" s="935">
        <v>-122.0918963</v>
      </c>
      <c r="L1715" s="935">
        <v>39.751173979999997</v>
      </c>
      <c r="M1715" s="935">
        <v>-121.9963235</v>
      </c>
    </row>
    <row r="1716" spans="1:13" x14ac:dyDescent="0.35">
      <c r="A1716" s="1296">
        <v>32919</v>
      </c>
      <c r="B1716" s="1295" t="s">
        <v>242</v>
      </c>
      <c r="C1716" s="1295" t="s">
        <v>260</v>
      </c>
      <c r="D1716" s="1295">
        <v>2750</v>
      </c>
      <c r="E1716" s="1295" t="s">
        <v>201</v>
      </c>
      <c r="F1716" s="935" t="s">
        <v>221</v>
      </c>
      <c r="G1716" s="1295">
        <v>-99999</v>
      </c>
      <c r="H1716" s="935" t="s">
        <v>413</v>
      </c>
      <c r="I1716" s="935" t="s">
        <v>414</v>
      </c>
      <c r="J1716" s="935">
        <v>39.751173979999997</v>
      </c>
      <c r="K1716" s="935">
        <v>-121.9963235</v>
      </c>
      <c r="L1716" s="935">
        <v>39.629153240000001</v>
      </c>
      <c r="M1716" s="935">
        <v>-121.9925059</v>
      </c>
    </row>
    <row r="1717" spans="1:13" x14ac:dyDescent="0.35">
      <c r="A1717" s="1296">
        <v>32919</v>
      </c>
      <c r="B1717" s="1295" t="s">
        <v>242</v>
      </c>
      <c r="C1717" s="1295" t="s">
        <v>260</v>
      </c>
      <c r="D1717" s="1295">
        <v>2750</v>
      </c>
      <c r="E1717" s="1295" t="s">
        <v>201</v>
      </c>
      <c r="F1717" s="935" t="s">
        <v>222</v>
      </c>
      <c r="G1717" s="1295">
        <v>-99999</v>
      </c>
      <c r="H1717" s="935" t="s">
        <v>414</v>
      </c>
      <c r="I1717" s="935" t="s">
        <v>415</v>
      </c>
      <c r="J1717" s="935">
        <v>39.629153240000001</v>
      </c>
      <c r="K1717" s="935">
        <v>-121.9925059</v>
      </c>
      <c r="L1717" s="935">
        <v>39.40712284</v>
      </c>
      <c r="M1717" s="935">
        <v>-122.00758999999999</v>
      </c>
    </row>
    <row r="1718" spans="1:13" x14ac:dyDescent="0.35">
      <c r="A1718" s="1296">
        <v>32945</v>
      </c>
      <c r="B1718" s="1295" t="s">
        <v>194</v>
      </c>
      <c r="C1718" s="1295" t="s">
        <v>260</v>
      </c>
      <c r="D1718" s="1295">
        <v>2750</v>
      </c>
      <c r="E1718" s="1295" t="s">
        <v>201</v>
      </c>
      <c r="F1718" s="935" t="s">
        <v>208</v>
      </c>
      <c r="G1718" s="1295">
        <v>5</v>
      </c>
      <c r="H1718" s="935" t="s">
        <v>402</v>
      </c>
      <c r="I1718" s="935" t="s">
        <v>403</v>
      </c>
      <c r="J1718" s="935">
        <v>40.611883210000002</v>
      </c>
      <c r="K1718" s="935">
        <v>-122.446135</v>
      </c>
      <c r="L1718" s="935">
        <v>40.592799669999998</v>
      </c>
      <c r="M1718" s="935">
        <v>-122.3942059</v>
      </c>
    </row>
    <row r="1719" spans="1:13" x14ac:dyDescent="0.35">
      <c r="A1719" s="1296">
        <v>32945</v>
      </c>
      <c r="B1719" s="1295" t="s">
        <v>194</v>
      </c>
      <c r="C1719" s="1295" t="s">
        <v>260</v>
      </c>
      <c r="D1719" s="1295">
        <v>2750</v>
      </c>
      <c r="E1719" s="1295" t="s">
        <v>201</v>
      </c>
      <c r="F1719" s="935" t="s">
        <v>209</v>
      </c>
      <c r="G1719" s="1295">
        <v>1</v>
      </c>
      <c r="H1719" s="935" t="s">
        <v>403</v>
      </c>
      <c r="I1719" s="935" t="s">
        <v>404</v>
      </c>
      <c r="J1719" s="935">
        <v>40.592799669999998</v>
      </c>
      <c r="K1719" s="935">
        <v>-122.3942059</v>
      </c>
      <c r="L1719" s="935">
        <v>40.585947769999997</v>
      </c>
      <c r="M1719" s="935">
        <v>-122.3683525</v>
      </c>
    </row>
    <row r="1720" spans="1:13" x14ac:dyDescent="0.35">
      <c r="A1720" s="1296">
        <v>32945</v>
      </c>
      <c r="B1720" s="1295" t="s">
        <v>194</v>
      </c>
      <c r="C1720" s="1295" t="s">
        <v>260</v>
      </c>
      <c r="D1720" s="1295">
        <v>2750</v>
      </c>
      <c r="E1720" s="1295" t="s">
        <v>201</v>
      </c>
      <c r="F1720" s="935" t="s">
        <v>211</v>
      </c>
      <c r="G1720" s="1295">
        <v>6</v>
      </c>
      <c r="H1720" s="935" t="s">
        <v>404</v>
      </c>
      <c r="I1720" s="935" t="s">
        <v>405</v>
      </c>
      <c r="J1720" s="935">
        <v>40.585947769999997</v>
      </c>
      <c r="K1720" s="935">
        <v>-122.3683525</v>
      </c>
      <c r="L1720" s="935">
        <v>40.472049499999997</v>
      </c>
      <c r="M1720" s="935">
        <v>-122.29453460000001</v>
      </c>
    </row>
    <row r="1721" spans="1:13" x14ac:dyDescent="0.35">
      <c r="A1721" s="1296">
        <v>32945</v>
      </c>
      <c r="B1721" s="1295" t="s">
        <v>194</v>
      </c>
      <c r="C1721" s="1295" t="s">
        <v>260</v>
      </c>
      <c r="D1721" s="1295">
        <v>2750</v>
      </c>
      <c r="E1721" s="1295" t="s">
        <v>201</v>
      </c>
      <c r="F1721" s="935" t="s">
        <v>212</v>
      </c>
      <c r="G1721" s="1295">
        <v>6</v>
      </c>
      <c r="H1721" s="935" t="s">
        <v>405</v>
      </c>
      <c r="I1721" s="935" t="s">
        <v>406</v>
      </c>
      <c r="J1721" s="935">
        <v>40.472049499999997</v>
      </c>
      <c r="K1721" s="935">
        <v>-122.29453460000001</v>
      </c>
      <c r="L1721" s="935">
        <v>40.417416330000002</v>
      </c>
      <c r="M1721" s="935">
        <v>-122.19395729999999</v>
      </c>
    </row>
    <row r="1722" spans="1:13" x14ac:dyDescent="0.35">
      <c r="A1722" s="1296">
        <v>32945</v>
      </c>
      <c r="B1722" s="1295" t="s">
        <v>194</v>
      </c>
      <c r="C1722" s="1295" t="s">
        <v>260</v>
      </c>
      <c r="D1722" s="1295">
        <v>2750</v>
      </c>
      <c r="E1722" s="1295" t="s">
        <v>201</v>
      </c>
      <c r="F1722" s="935" t="s">
        <v>213</v>
      </c>
      <c r="G1722" s="1295">
        <v>1</v>
      </c>
      <c r="H1722" s="935" t="s">
        <v>406</v>
      </c>
      <c r="I1722" s="935" t="s">
        <v>407</v>
      </c>
      <c r="J1722" s="935">
        <v>40.417416330000002</v>
      </c>
      <c r="K1722" s="935">
        <v>-122.19395729999999</v>
      </c>
      <c r="L1722" s="935">
        <v>40.355137560000003</v>
      </c>
      <c r="M1722" s="935">
        <v>-122.17595660000001</v>
      </c>
    </row>
    <row r="1723" spans="1:13" x14ac:dyDescent="0.35">
      <c r="A1723" s="1296">
        <v>32945</v>
      </c>
      <c r="B1723" s="1295" t="s">
        <v>194</v>
      </c>
      <c r="C1723" s="1295" t="s">
        <v>260</v>
      </c>
      <c r="D1723" s="1295">
        <v>2750</v>
      </c>
      <c r="E1723" s="1295" t="s">
        <v>201</v>
      </c>
      <c r="F1723" s="935" t="s">
        <v>214</v>
      </c>
      <c r="G1723" s="1295">
        <v>0</v>
      </c>
      <c r="H1723" s="935" t="s">
        <v>407</v>
      </c>
      <c r="I1723" s="935" t="s">
        <v>408</v>
      </c>
      <c r="J1723" s="935">
        <v>40.355137560000003</v>
      </c>
      <c r="K1723" s="935">
        <v>-122.17595660000001</v>
      </c>
      <c r="L1723" s="935">
        <v>40.316984869999999</v>
      </c>
      <c r="M1723" s="935">
        <v>-122.1896581</v>
      </c>
    </row>
    <row r="1724" spans="1:13" x14ac:dyDescent="0.35">
      <c r="A1724" s="1296">
        <v>32945</v>
      </c>
      <c r="B1724" s="1295" t="s">
        <v>194</v>
      </c>
      <c r="C1724" s="1295" t="s">
        <v>260</v>
      </c>
      <c r="D1724" s="1295">
        <v>2750</v>
      </c>
      <c r="E1724" s="1295" t="s">
        <v>201</v>
      </c>
      <c r="F1724" s="935" t="s">
        <v>215</v>
      </c>
      <c r="G1724" s="1295">
        <v>1</v>
      </c>
      <c r="H1724" s="935" t="s">
        <v>408</v>
      </c>
      <c r="I1724" s="935" t="s">
        <v>409</v>
      </c>
      <c r="J1724" s="935">
        <v>40.316984869999999</v>
      </c>
      <c r="K1724" s="935">
        <v>-122.1896581</v>
      </c>
      <c r="L1724" s="935">
        <v>40.263968490000003</v>
      </c>
      <c r="M1724" s="935">
        <v>-122.2235306</v>
      </c>
    </row>
    <row r="1725" spans="1:13" x14ac:dyDescent="0.35">
      <c r="A1725" s="1296">
        <v>32945</v>
      </c>
      <c r="B1725" s="1295" t="s">
        <v>194</v>
      </c>
      <c r="C1725" s="1295" t="s">
        <v>260</v>
      </c>
      <c r="D1725" s="1295">
        <v>2750</v>
      </c>
      <c r="E1725" s="1295" t="s">
        <v>201</v>
      </c>
      <c r="F1725" s="935" t="s">
        <v>216</v>
      </c>
      <c r="G1725" s="1295">
        <v>1</v>
      </c>
      <c r="H1725" s="935" t="s">
        <v>409</v>
      </c>
      <c r="I1725" s="935" t="s">
        <v>410</v>
      </c>
      <c r="J1725" s="935">
        <v>40.263968490000003</v>
      </c>
      <c r="K1725" s="935">
        <v>-122.2235306</v>
      </c>
      <c r="L1725" s="935">
        <v>40.153152210000002</v>
      </c>
      <c r="M1725" s="935">
        <v>-122.20237950000001</v>
      </c>
    </row>
    <row r="1726" spans="1:13" x14ac:dyDescent="0.35">
      <c r="A1726" s="1296">
        <v>32945</v>
      </c>
      <c r="B1726" s="1295" t="s">
        <v>194</v>
      </c>
      <c r="C1726" s="1295" t="s">
        <v>260</v>
      </c>
      <c r="D1726" s="1295">
        <v>2750</v>
      </c>
      <c r="E1726" s="1295" t="s">
        <v>201</v>
      </c>
      <c r="F1726" s="935" t="s">
        <v>217</v>
      </c>
      <c r="G1726" s="1295">
        <v>2</v>
      </c>
      <c r="H1726" s="935" t="s">
        <v>410</v>
      </c>
      <c r="I1726" s="935" t="s">
        <v>411</v>
      </c>
      <c r="J1726" s="935">
        <v>40.153152210000002</v>
      </c>
      <c r="K1726" s="935">
        <v>-122.20237950000001</v>
      </c>
      <c r="L1726" s="935">
        <v>40.027836569999998</v>
      </c>
      <c r="M1726" s="935">
        <v>-122.11920569999999</v>
      </c>
    </row>
    <row r="1727" spans="1:13" x14ac:dyDescent="0.35">
      <c r="A1727" s="1296">
        <v>32945</v>
      </c>
      <c r="B1727" s="1295" t="s">
        <v>194</v>
      </c>
      <c r="C1727" s="1295" t="s">
        <v>260</v>
      </c>
      <c r="D1727" s="1295">
        <v>2750</v>
      </c>
      <c r="E1727" s="1295" t="s">
        <v>201</v>
      </c>
      <c r="F1727" s="935" t="s">
        <v>219</v>
      </c>
      <c r="G1727" s="1295">
        <v>0</v>
      </c>
      <c r="H1727" s="935" t="s">
        <v>411</v>
      </c>
      <c r="I1727" s="935" t="s">
        <v>412</v>
      </c>
      <c r="J1727" s="935">
        <v>40.027836569999998</v>
      </c>
      <c r="K1727" s="935">
        <v>-122.11920569999999</v>
      </c>
      <c r="L1727" s="935">
        <v>39.909298579999998</v>
      </c>
      <c r="M1727" s="935">
        <v>-122.0918963</v>
      </c>
    </row>
    <row r="1728" spans="1:13" x14ac:dyDescent="0.35">
      <c r="A1728" s="1296">
        <v>32945</v>
      </c>
      <c r="B1728" s="1295" t="s">
        <v>194</v>
      </c>
      <c r="C1728" s="1295" t="s">
        <v>260</v>
      </c>
      <c r="D1728" s="1295">
        <v>2750</v>
      </c>
      <c r="E1728" s="1295" t="s">
        <v>201</v>
      </c>
      <c r="F1728" s="935" t="s">
        <v>220</v>
      </c>
      <c r="G1728" s="1295">
        <v>-99999</v>
      </c>
      <c r="H1728" s="935" t="s">
        <v>412</v>
      </c>
      <c r="I1728" s="935" t="s">
        <v>413</v>
      </c>
      <c r="J1728" s="935">
        <v>39.909298579999998</v>
      </c>
      <c r="K1728" s="935">
        <v>-122.0918963</v>
      </c>
      <c r="L1728" s="935">
        <v>39.751173979999997</v>
      </c>
      <c r="M1728" s="935">
        <v>-121.9963235</v>
      </c>
    </row>
    <row r="1729" spans="1:13" x14ac:dyDescent="0.35">
      <c r="A1729" s="1296">
        <v>32945</v>
      </c>
      <c r="B1729" s="1295" t="s">
        <v>194</v>
      </c>
      <c r="C1729" s="1295" t="s">
        <v>260</v>
      </c>
      <c r="D1729" s="1295">
        <v>2750</v>
      </c>
      <c r="E1729" s="1295" t="s">
        <v>201</v>
      </c>
      <c r="F1729" s="935" t="s">
        <v>221</v>
      </c>
      <c r="G1729" s="1295">
        <v>-99999</v>
      </c>
      <c r="H1729" s="935" t="s">
        <v>413</v>
      </c>
      <c r="I1729" s="935" t="s">
        <v>414</v>
      </c>
      <c r="J1729" s="935">
        <v>39.751173979999997</v>
      </c>
      <c r="K1729" s="935">
        <v>-121.9963235</v>
      </c>
      <c r="L1729" s="935">
        <v>39.629153240000001</v>
      </c>
      <c r="M1729" s="935">
        <v>-121.9925059</v>
      </c>
    </row>
    <row r="1730" spans="1:13" x14ac:dyDescent="0.35">
      <c r="A1730" s="1296">
        <v>32945</v>
      </c>
      <c r="B1730" s="1295" t="s">
        <v>194</v>
      </c>
      <c r="C1730" s="1295" t="s">
        <v>260</v>
      </c>
      <c r="D1730" s="1295">
        <v>2750</v>
      </c>
      <c r="E1730" s="1295" t="s">
        <v>201</v>
      </c>
      <c r="F1730" s="935" t="s">
        <v>222</v>
      </c>
      <c r="G1730" s="1295">
        <v>-99999</v>
      </c>
      <c r="H1730" s="935" t="s">
        <v>414</v>
      </c>
      <c r="I1730" s="935" t="s">
        <v>415</v>
      </c>
      <c r="J1730" s="935">
        <v>39.629153240000001</v>
      </c>
      <c r="K1730" s="935">
        <v>-121.9925059</v>
      </c>
      <c r="L1730" s="935">
        <v>39.40712284</v>
      </c>
      <c r="M1730" s="935">
        <v>-122.00758999999999</v>
      </c>
    </row>
    <row r="1731" spans="1:13" x14ac:dyDescent="0.35">
      <c r="A1731" s="1296">
        <v>32974</v>
      </c>
      <c r="B1731" s="1295" t="s">
        <v>194</v>
      </c>
      <c r="C1731" s="1295" t="s">
        <v>246</v>
      </c>
      <c r="D1731" s="1295">
        <v>8000</v>
      </c>
      <c r="E1731" s="1295" t="s">
        <v>201</v>
      </c>
      <c r="F1731" s="935" t="s">
        <v>208</v>
      </c>
      <c r="G1731" s="1295">
        <v>0</v>
      </c>
      <c r="H1731" s="935" t="s">
        <v>402</v>
      </c>
      <c r="I1731" s="935" t="s">
        <v>403</v>
      </c>
      <c r="J1731" s="935">
        <v>40.611883210000002</v>
      </c>
      <c r="K1731" s="935">
        <v>-122.446135</v>
      </c>
      <c r="L1731" s="935">
        <v>40.592799669999998</v>
      </c>
      <c r="M1731" s="935">
        <v>-122.3942059</v>
      </c>
    </row>
    <row r="1732" spans="1:13" x14ac:dyDescent="0.35">
      <c r="A1732" s="1296">
        <v>32974</v>
      </c>
      <c r="B1732" s="1295" t="s">
        <v>194</v>
      </c>
      <c r="C1732" s="1295" t="s">
        <v>246</v>
      </c>
      <c r="D1732" s="1295">
        <v>8000</v>
      </c>
      <c r="E1732" s="1295" t="s">
        <v>201</v>
      </c>
      <c r="F1732" s="935" t="s">
        <v>209</v>
      </c>
      <c r="G1732" s="1295">
        <v>1</v>
      </c>
      <c r="H1732" s="935" t="s">
        <v>403</v>
      </c>
      <c r="I1732" s="935" t="s">
        <v>404</v>
      </c>
      <c r="J1732" s="935">
        <v>40.592799669999998</v>
      </c>
      <c r="K1732" s="935">
        <v>-122.3942059</v>
      </c>
      <c r="L1732" s="935">
        <v>40.585947769999997</v>
      </c>
      <c r="M1732" s="935">
        <v>-122.3683525</v>
      </c>
    </row>
    <row r="1733" spans="1:13" x14ac:dyDescent="0.35">
      <c r="A1733" s="1296">
        <v>32974</v>
      </c>
      <c r="B1733" s="1295" t="s">
        <v>194</v>
      </c>
      <c r="C1733" s="1295" t="s">
        <v>246</v>
      </c>
      <c r="D1733" s="1295">
        <v>8000</v>
      </c>
      <c r="E1733" s="1295" t="s">
        <v>201</v>
      </c>
      <c r="F1733" s="935" t="s">
        <v>211</v>
      </c>
      <c r="G1733" s="1295">
        <v>4</v>
      </c>
      <c r="H1733" s="935" t="s">
        <v>404</v>
      </c>
      <c r="I1733" s="935" t="s">
        <v>405</v>
      </c>
      <c r="J1733" s="935">
        <v>40.585947769999997</v>
      </c>
      <c r="K1733" s="935">
        <v>-122.3683525</v>
      </c>
      <c r="L1733" s="935">
        <v>40.472049499999997</v>
      </c>
      <c r="M1733" s="935">
        <v>-122.29453460000001</v>
      </c>
    </row>
    <row r="1734" spans="1:13" x14ac:dyDescent="0.35">
      <c r="A1734" s="1296">
        <v>32974</v>
      </c>
      <c r="B1734" s="1295" t="s">
        <v>194</v>
      </c>
      <c r="C1734" s="1295" t="s">
        <v>246</v>
      </c>
      <c r="D1734" s="1295">
        <v>8000</v>
      </c>
      <c r="E1734" s="1295" t="s">
        <v>201</v>
      </c>
      <c r="F1734" s="935" t="s">
        <v>212</v>
      </c>
      <c r="G1734" s="1295">
        <v>0</v>
      </c>
      <c r="H1734" s="935" t="s">
        <v>405</v>
      </c>
      <c r="I1734" s="935" t="s">
        <v>406</v>
      </c>
      <c r="J1734" s="935">
        <v>40.472049499999997</v>
      </c>
      <c r="K1734" s="935">
        <v>-122.29453460000001</v>
      </c>
      <c r="L1734" s="935">
        <v>40.417416330000002</v>
      </c>
      <c r="M1734" s="935">
        <v>-122.19395729999999</v>
      </c>
    </row>
    <row r="1735" spans="1:13" x14ac:dyDescent="0.35">
      <c r="A1735" s="1296">
        <v>32974</v>
      </c>
      <c r="B1735" s="1295" t="s">
        <v>194</v>
      </c>
      <c r="C1735" s="1295" t="s">
        <v>246</v>
      </c>
      <c r="D1735" s="1295">
        <v>8000</v>
      </c>
      <c r="E1735" s="1295" t="s">
        <v>201</v>
      </c>
      <c r="F1735" s="935" t="s">
        <v>213</v>
      </c>
      <c r="G1735" s="1295">
        <v>1</v>
      </c>
      <c r="H1735" s="935" t="s">
        <v>406</v>
      </c>
      <c r="I1735" s="935" t="s">
        <v>407</v>
      </c>
      <c r="J1735" s="935">
        <v>40.417416330000002</v>
      </c>
      <c r="K1735" s="935">
        <v>-122.19395729999999</v>
      </c>
      <c r="L1735" s="935">
        <v>40.355137560000003</v>
      </c>
      <c r="M1735" s="935">
        <v>-122.17595660000001</v>
      </c>
    </row>
    <row r="1736" spans="1:13" x14ac:dyDescent="0.35">
      <c r="A1736" s="1296">
        <v>32974</v>
      </c>
      <c r="B1736" s="1295" t="s">
        <v>194</v>
      </c>
      <c r="C1736" s="1295" t="s">
        <v>246</v>
      </c>
      <c r="D1736" s="1295">
        <v>8000</v>
      </c>
      <c r="E1736" s="1295" t="s">
        <v>201</v>
      </c>
      <c r="F1736" s="935" t="s">
        <v>214</v>
      </c>
      <c r="G1736" s="1295">
        <v>0</v>
      </c>
      <c r="H1736" s="935" t="s">
        <v>407</v>
      </c>
      <c r="I1736" s="935" t="s">
        <v>408</v>
      </c>
      <c r="J1736" s="935">
        <v>40.355137560000003</v>
      </c>
      <c r="K1736" s="935">
        <v>-122.17595660000001</v>
      </c>
      <c r="L1736" s="935">
        <v>40.316984869999999</v>
      </c>
      <c r="M1736" s="935">
        <v>-122.1896581</v>
      </c>
    </row>
    <row r="1737" spans="1:13" x14ac:dyDescent="0.35">
      <c r="A1737" s="1296">
        <v>32974</v>
      </c>
      <c r="B1737" s="1295" t="s">
        <v>194</v>
      </c>
      <c r="C1737" s="1295" t="s">
        <v>246</v>
      </c>
      <c r="D1737" s="1295">
        <v>8000</v>
      </c>
      <c r="E1737" s="1295" t="s">
        <v>201</v>
      </c>
      <c r="F1737" s="935" t="s">
        <v>215</v>
      </c>
      <c r="G1737" s="1295">
        <v>0</v>
      </c>
      <c r="H1737" s="935" t="s">
        <v>408</v>
      </c>
      <c r="I1737" s="935" t="s">
        <v>409</v>
      </c>
      <c r="J1737" s="935">
        <v>40.316984869999999</v>
      </c>
      <c r="K1737" s="935">
        <v>-122.1896581</v>
      </c>
      <c r="L1737" s="935">
        <v>40.263968490000003</v>
      </c>
      <c r="M1737" s="935">
        <v>-122.2235306</v>
      </c>
    </row>
    <row r="1738" spans="1:13" x14ac:dyDescent="0.35">
      <c r="A1738" s="1296">
        <v>32974</v>
      </c>
      <c r="B1738" s="1295" t="s">
        <v>194</v>
      </c>
      <c r="C1738" s="1295" t="s">
        <v>246</v>
      </c>
      <c r="D1738" s="1295">
        <v>8000</v>
      </c>
      <c r="E1738" s="1295" t="s">
        <v>201</v>
      </c>
      <c r="F1738" s="935" t="s">
        <v>216</v>
      </c>
      <c r="G1738" s="1295">
        <v>0</v>
      </c>
      <c r="H1738" s="935" t="s">
        <v>409</v>
      </c>
      <c r="I1738" s="935" t="s">
        <v>410</v>
      </c>
      <c r="J1738" s="935">
        <v>40.263968490000003</v>
      </c>
      <c r="K1738" s="935">
        <v>-122.2235306</v>
      </c>
      <c r="L1738" s="935">
        <v>40.153152210000002</v>
      </c>
      <c r="M1738" s="935">
        <v>-122.20237950000001</v>
      </c>
    </row>
    <row r="1739" spans="1:13" x14ac:dyDescent="0.35">
      <c r="A1739" s="1296">
        <v>32974</v>
      </c>
      <c r="B1739" s="1295" t="s">
        <v>194</v>
      </c>
      <c r="C1739" s="1295" t="s">
        <v>246</v>
      </c>
      <c r="D1739" s="1295">
        <v>8000</v>
      </c>
      <c r="E1739" s="1295" t="s">
        <v>201</v>
      </c>
      <c r="F1739" s="935" t="s">
        <v>217</v>
      </c>
      <c r="G1739" s="1295">
        <v>0</v>
      </c>
      <c r="H1739" s="935" t="s">
        <v>410</v>
      </c>
      <c r="I1739" s="935" t="s">
        <v>411</v>
      </c>
      <c r="J1739" s="935">
        <v>40.153152210000002</v>
      </c>
      <c r="K1739" s="935">
        <v>-122.20237950000001</v>
      </c>
      <c r="L1739" s="935">
        <v>40.027836569999998</v>
      </c>
      <c r="M1739" s="935">
        <v>-122.11920569999999</v>
      </c>
    </row>
    <row r="1740" spans="1:13" x14ac:dyDescent="0.35">
      <c r="A1740" s="1296">
        <v>32974</v>
      </c>
      <c r="B1740" s="1295" t="s">
        <v>194</v>
      </c>
      <c r="C1740" s="1295" t="s">
        <v>246</v>
      </c>
      <c r="D1740" s="1295">
        <v>8000</v>
      </c>
      <c r="E1740" s="1295" t="s">
        <v>201</v>
      </c>
      <c r="F1740" s="935" t="s">
        <v>219</v>
      </c>
      <c r="G1740" s="1295">
        <v>1</v>
      </c>
      <c r="H1740" s="935" t="s">
        <v>411</v>
      </c>
      <c r="I1740" s="935" t="s">
        <v>412</v>
      </c>
      <c r="J1740" s="935">
        <v>40.027836569999998</v>
      </c>
      <c r="K1740" s="935">
        <v>-122.11920569999999</v>
      </c>
      <c r="L1740" s="935">
        <v>39.909298579999998</v>
      </c>
      <c r="M1740" s="935">
        <v>-122.0918963</v>
      </c>
    </row>
    <row r="1741" spans="1:13" x14ac:dyDescent="0.35">
      <c r="A1741" s="1296">
        <v>32974</v>
      </c>
      <c r="B1741" s="1295" t="s">
        <v>194</v>
      </c>
      <c r="C1741" s="1295" t="s">
        <v>246</v>
      </c>
      <c r="D1741" s="1295">
        <v>8000</v>
      </c>
      <c r="E1741" s="1295" t="s">
        <v>201</v>
      </c>
      <c r="F1741" s="935" t="s">
        <v>220</v>
      </c>
      <c r="G1741" s="1295">
        <v>-99999</v>
      </c>
      <c r="H1741" s="935" t="s">
        <v>412</v>
      </c>
      <c r="I1741" s="935" t="s">
        <v>413</v>
      </c>
      <c r="J1741" s="935">
        <v>39.909298579999998</v>
      </c>
      <c r="K1741" s="935">
        <v>-122.0918963</v>
      </c>
      <c r="L1741" s="935">
        <v>39.751173979999997</v>
      </c>
      <c r="M1741" s="935">
        <v>-121.9963235</v>
      </c>
    </row>
    <row r="1742" spans="1:13" x14ac:dyDescent="0.35">
      <c r="A1742" s="1296">
        <v>32974</v>
      </c>
      <c r="B1742" s="1295" t="s">
        <v>194</v>
      </c>
      <c r="C1742" s="1295" t="s">
        <v>246</v>
      </c>
      <c r="D1742" s="1295">
        <v>8000</v>
      </c>
      <c r="E1742" s="1295" t="s">
        <v>201</v>
      </c>
      <c r="F1742" s="935" t="s">
        <v>221</v>
      </c>
      <c r="G1742" s="1295">
        <v>-99999</v>
      </c>
      <c r="H1742" s="935" t="s">
        <v>413</v>
      </c>
      <c r="I1742" s="935" t="s">
        <v>414</v>
      </c>
      <c r="J1742" s="935">
        <v>39.751173979999997</v>
      </c>
      <c r="K1742" s="935">
        <v>-121.9963235</v>
      </c>
      <c r="L1742" s="935">
        <v>39.629153240000001</v>
      </c>
      <c r="M1742" s="935">
        <v>-121.9925059</v>
      </c>
    </row>
    <row r="1743" spans="1:13" x14ac:dyDescent="0.35">
      <c r="A1743" s="1296">
        <v>32974</v>
      </c>
      <c r="B1743" s="1295" t="s">
        <v>194</v>
      </c>
      <c r="C1743" s="1295" t="s">
        <v>246</v>
      </c>
      <c r="D1743" s="1295">
        <v>8000</v>
      </c>
      <c r="E1743" s="1295" t="s">
        <v>201</v>
      </c>
      <c r="F1743" s="935" t="s">
        <v>222</v>
      </c>
      <c r="G1743" s="1295">
        <v>-99999</v>
      </c>
      <c r="H1743" s="935" t="s">
        <v>414</v>
      </c>
      <c r="I1743" s="935" t="s">
        <v>415</v>
      </c>
      <c r="J1743" s="935">
        <v>39.629153240000001</v>
      </c>
      <c r="K1743" s="935">
        <v>-121.9925059</v>
      </c>
      <c r="L1743" s="935">
        <v>39.40712284</v>
      </c>
      <c r="M1743" s="935">
        <v>-122.00758999999999</v>
      </c>
    </row>
    <row r="1744" spans="1:13" x14ac:dyDescent="0.35">
      <c r="A1744" s="1296">
        <v>32996</v>
      </c>
      <c r="B1744" s="1295" t="s">
        <v>194</v>
      </c>
      <c r="C1744" s="1295" t="s">
        <v>260</v>
      </c>
      <c r="D1744" s="1295">
        <v>10000</v>
      </c>
      <c r="E1744" s="1295" t="s">
        <v>200</v>
      </c>
      <c r="F1744" s="935" t="s">
        <v>208</v>
      </c>
      <c r="G1744" s="1295">
        <v>0</v>
      </c>
      <c r="H1744" s="935" t="s">
        <v>402</v>
      </c>
      <c r="I1744" s="935" t="s">
        <v>403</v>
      </c>
      <c r="J1744" s="935">
        <v>40.611883210000002</v>
      </c>
      <c r="K1744" s="935">
        <v>-122.446135</v>
      </c>
      <c r="L1744" s="935">
        <v>40.592799669999998</v>
      </c>
      <c r="M1744" s="935">
        <v>-122.3942059</v>
      </c>
    </row>
    <row r="1745" spans="1:13" x14ac:dyDescent="0.35">
      <c r="A1745" s="1296">
        <v>32996</v>
      </c>
      <c r="B1745" s="1295" t="s">
        <v>194</v>
      </c>
      <c r="C1745" s="1295" t="s">
        <v>260</v>
      </c>
      <c r="D1745" s="1295">
        <v>10000</v>
      </c>
      <c r="E1745" s="1295" t="s">
        <v>200</v>
      </c>
      <c r="F1745" s="935" t="s">
        <v>209</v>
      </c>
      <c r="G1745" s="1295">
        <v>6</v>
      </c>
      <c r="H1745" s="935" t="s">
        <v>403</v>
      </c>
      <c r="I1745" s="935" t="s">
        <v>404</v>
      </c>
      <c r="J1745" s="935">
        <v>40.592799669999998</v>
      </c>
      <c r="K1745" s="935">
        <v>-122.3942059</v>
      </c>
      <c r="L1745" s="935">
        <v>40.585947769999997</v>
      </c>
      <c r="M1745" s="935">
        <v>-122.3683525</v>
      </c>
    </row>
    <row r="1746" spans="1:13" x14ac:dyDescent="0.35">
      <c r="A1746" s="1296">
        <v>32996</v>
      </c>
      <c r="B1746" s="1295" t="s">
        <v>194</v>
      </c>
      <c r="C1746" s="1295" t="s">
        <v>260</v>
      </c>
      <c r="D1746" s="1295">
        <v>10000</v>
      </c>
      <c r="E1746" s="1295" t="s">
        <v>200</v>
      </c>
      <c r="F1746" s="935" t="s">
        <v>211</v>
      </c>
      <c r="G1746" s="1295">
        <v>3</v>
      </c>
      <c r="H1746" s="935" t="s">
        <v>404</v>
      </c>
      <c r="I1746" s="935" t="s">
        <v>405</v>
      </c>
      <c r="J1746" s="935">
        <v>40.585947769999997</v>
      </c>
      <c r="K1746" s="935">
        <v>-122.3683525</v>
      </c>
      <c r="L1746" s="935">
        <v>40.472049499999997</v>
      </c>
      <c r="M1746" s="935">
        <v>-122.29453460000001</v>
      </c>
    </row>
    <row r="1747" spans="1:13" x14ac:dyDescent="0.35">
      <c r="A1747" s="1296">
        <v>32996</v>
      </c>
      <c r="B1747" s="1295" t="s">
        <v>194</v>
      </c>
      <c r="C1747" s="1295" t="s">
        <v>260</v>
      </c>
      <c r="D1747" s="1295">
        <v>10000</v>
      </c>
      <c r="E1747" s="1295" t="s">
        <v>200</v>
      </c>
      <c r="F1747" s="935" t="s">
        <v>212</v>
      </c>
      <c r="G1747" s="1295">
        <v>0</v>
      </c>
      <c r="H1747" s="935" t="s">
        <v>405</v>
      </c>
      <c r="I1747" s="935" t="s">
        <v>406</v>
      </c>
      <c r="J1747" s="935">
        <v>40.472049499999997</v>
      </c>
      <c r="K1747" s="935">
        <v>-122.29453460000001</v>
      </c>
      <c r="L1747" s="935">
        <v>40.417416330000002</v>
      </c>
      <c r="M1747" s="935">
        <v>-122.19395729999999</v>
      </c>
    </row>
    <row r="1748" spans="1:13" x14ac:dyDescent="0.35">
      <c r="A1748" s="1296">
        <v>32996</v>
      </c>
      <c r="B1748" s="1295" t="s">
        <v>194</v>
      </c>
      <c r="C1748" s="1295" t="s">
        <v>260</v>
      </c>
      <c r="D1748" s="1295">
        <v>10000</v>
      </c>
      <c r="E1748" s="1295" t="s">
        <v>200</v>
      </c>
      <c r="F1748" s="935" t="s">
        <v>213</v>
      </c>
      <c r="G1748" s="1295">
        <v>0</v>
      </c>
      <c r="H1748" s="935" t="s">
        <v>406</v>
      </c>
      <c r="I1748" s="935" t="s">
        <v>407</v>
      </c>
      <c r="J1748" s="935">
        <v>40.417416330000002</v>
      </c>
      <c r="K1748" s="935">
        <v>-122.19395729999999</v>
      </c>
      <c r="L1748" s="935">
        <v>40.355137560000003</v>
      </c>
      <c r="M1748" s="935">
        <v>-122.17595660000001</v>
      </c>
    </row>
    <row r="1749" spans="1:13" x14ac:dyDescent="0.35">
      <c r="A1749" s="1296">
        <v>32996</v>
      </c>
      <c r="B1749" s="1295" t="s">
        <v>194</v>
      </c>
      <c r="C1749" s="1295" t="s">
        <v>260</v>
      </c>
      <c r="D1749" s="1295">
        <v>10000</v>
      </c>
      <c r="E1749" s="1295" t="s">
        <v>200</v>
      </c>
      <c r="F1749" s="935" t="s">
        <v>214</v>
      </c>
      <c r="G1749" s="1295">
        <v>0</v>
      </c>
      <c r="H1749" s="935" t="s">
        <v>407</v>
      </c>
      <c r="I1749" s="935" t="s">
        <v>408</v>
      </c>
      <c r="J1749" s="935">
        <v>40.355137560000003</v>
      </c>
      <c r="K1749" s="935">
        <v>-122.17595660000001</v>
      </c>
      <c r="L1749" s="935">
        <v>40.316984869999999</v>
      </c>
      <c r="M1749" s="935">
        <v>-122.1896581</v>
      </c>
    </row>
    <row r="1750" spans="1:13" x14ac:dyDescent="0.35">
      <c r="A1750" s="1296">
        <v>32996</v>
      </c>
      <c r="B1750" s="1295" t="s">
        <v>194</v>
      </c>
      <c r="C1750" s="1295" t="s">
        <v>260</v>
      </c>
      <c r="D1750" s="1295">
        <v>10000</v>
      </c>
      <c r="E1750" s="1295" t="s">
        <v>200</v>
      </c>
      <c r="F1750" s="935" t="s">
        <v>215</v>
      </c>
      <c r="G1750" s="1295">
        <v>0</v>
      </c>
      <c r="H1750" s="935" t="s">
        <v>408</v>
      </c>
      <c r="I1750" s="935" t="s">
        <v>409</v>
      </c>
      <c r="J1750" s="935">
        <v>40.316984869999999</v>
      </c>
      <c r="K1750" s="935">
        <v>-122.1896581</v>
      </c>
      <c r="L1750" s="935">
        <v>40.263968490000003</v>
      </c>
      <c r="M1750" s="935">
        <v>-122.2235306</v>
      </c>
    </row>
    <row r="1751" spans="1:13" x14ac:dyDescent="0.35">
      <c r="A1751" s="1296">
        <v>32996</v>
      </c>
      <c r="B1751" s="1295" t="s">
        <v>194</v>
      </c>
      <c r="C1751" s="1295" t="s">
        <v>260</v>
      </c>
      <c r="D1751" s="1295">
        <v>10000</v>
      </c>
      <c r="E1751" s="1295" t="s">
        <v>200</v>
      </c>
      <c r="F1751" s="935" t="s">
        <v>216</v>
      </c>
      <c r="G1751" s="1295">
        <v>0</v>
      </c>
      <c r="H1751" s="935" t="s">
        <v>409</v>
      </c>
      <c r="I1751" s="935" t="s">
        <v>410</v>
      </c>
      <c r="J1751" s="935">
        <v>40.263968490000003</v>
      </c>
      <c r="K1751" s="935">
        <v>-122.2235306</v>
      </c>
      <c r="L1751" s="935">
        <v>40.153152210000002</v>
      </c>
      <c r="M1751" s="935">
        <v>-122.20237950000001</v>
      </c>
    </row>
    <row r="1752" spans="1:13" x14ac:dyDescent="0.35">
      <c r="A1752" s="1296">
        <v>32996</v>
      </c>
      <c r="B1752" s="1295" t="s">
        <v>194</v>
      </c>
      <c r="C1752" s="1295" t="s">
        <v>260</v>
      </c>
      <c r="D1752" s="1295">
        <v>10000</v>
      </c>
      <c r="E1752" s="1295" t="s">
        <v>200</v>
      </c>
      <c r="F1752" s="935" t="s">
        <v>217</v>
      </c>
      <c r="G1752" s="1295">
        <v>3</v>
      </c>
      <c r="H1752" s="935" t="s">
        <v>410</v>
      </c>
      <c r="I1752" s="935" t="s">
        <v>411</v>
      </c>
      <c r="J1752" s="935">
        <v>40.153152210000002</v>
      </c>
      <c r="K1752" s="935">
        <v>-122.20237950000001</v>
      </c>
      <c r="L1752" s="935">
        <v>40.027836569999998</v>
      </c>
      <c r="M1752" s="935">
        <v>-122.11920569999999</v>
      </c>
    </row>
    <row r="1753" spans="1:13" x14ac:dyDescent="0.35">
      <c r="A1753" s="1296">
        <v>32996</v>
      </c>
      <c r="B1753" s="1295" t="s">
        <v>194</v>
      </c>
      <c r="C1753" s="1295" t="s">
        <v>260</v>
      </c>
      <c r="D1753" s="1295">
        <v>10000</v>
      </c>
      <c r="E1753" s="1295" t="s">
        <v>200</v>
      </c>
      <c r="F1753" s="935" t="s">
        <v>219</v>
      </c>
      <c r="G1753" s="1295">
        <v>0</v>
      </c>
      <c r="H1753" s="935" t="s">
        <v>411</v>
      </c>
      <c r="I1753" s="935" t="s">
        <v>412</v>
      </c>
      <c r="J1753" s="935">
        <v>40.027836569999998</v>
      </c>
      <c r="K1753" s="935">
        <v>-122.11920569999999</v>
      </c>
      <c r="L1753" s="935">
        <v>39.909298579999998</v>
      </c>
      <c r="M1753" s="935">
        <v>-122.0918963</v>
      </c>
    </row>
    <row r="1754" spans="1:13" x14ac:dyDescent="0.35">
      <c r="A1754" s="1296">
        <v>32996</v>
      </c>
      <c r="B1754" s="1295" t="s">
        <v>194</v>
      </c>
      <c r="C1754" s="1295" t="s">
        <v>260</v>
      </c>
      <c r="D1754" s="1295">
        <v>10000</v>
      </c>
      <c r="E1754" s="1295" t="s">
        <v>200</v>
      </c>
      <c r="F1754" s="935" t="s">
        <v>220</v>
      </c>
      <c r="G1754" s="1295">
        <v>-99999</v>
      </c>
      <c r="H1754" s="935" t="s">
        <v>412</v>
      </c>
      <c r="I1754" s="935" t="s">
        <v>413</v>
      </c>
      <c r="J1754" s="935">
        <v>39.909298579999998</v>
      </c>
      <c r="K1754" s="935">
        <v>-122.0918963</v>
      </c>
      <c r="L1754" s="935">
        <v>39.751173979999997</v>
      </c>
      <c r="M1754" s="935">
        <v>-121.9963235</v>
      </c>
    </row>
    <row r="1755" spans="1:13" x14ac:dyDescent="0.35">
      <c r="A1755" s="1296">
        <v>32996</v>
      </c>
      <c r="B1755" s="1295" t="s">
        <v>194</v>
      </c>
      <c r="C1755" s="1295" t="s">
        <v>260</v>
      </c>
      <c r="D1755" s="1295">
        <v>10000</v>
      </c>
      <c r="E1755" s="1295" t="s">
        <v>200</v>
      </c>
      <c r="F1755" s="935" t="s">
        <v>221</v>
      </c>
      <c r="G1755" s="1295">
        <v>-99999</v>
      </c>
      <c r="H1755" s="935" t="s">
        <v>413</v>
      </c>
      <c r="I1755" s="935" t="s">
        <v>414</v>
      </c>
      <c r="J1755" s="935">
        <v>39.751173979999997</v>
      </c>
      <c r="K1755" s="935">
        <v>-121.9963235</v>
      </c>
      <c r="L1755" s="935">
        <v>39.629153240000001</v>
      </c>
      <c r="M1755" s="935">
        <v>-121.9925059</v>
      </c>
    </row>
    <row r="1756" spans="1:13" x14ac:dyDescent="0.35">
      <c r="A1756" s="1296">
        <v>32996</v>
      </c>
      <c r="B1756" s="1295" t="s">
        <v>194</v>
      </c>
      <c r="C1756" s="1295" t="s">
        <v>260</v>
      </c>
      <c r="D1756" s="1295">
        <v>10000</v>
      </c>
      <c r="E1756" s="1295" t="s">
        <v>200</v>
      </c>
      <c r="F1756" s="935" t="s">
        <v>222</v>
      </c>
      <c r="G1756" s="1295">
        <v>-99999</v>
      </c>
      <c r="H1756" s="935" t="s">
        <v>414</v>
      </c>
      <c r="I1756" s="935" t="s">
        <v>415</v>
      </c>
      <c r="J1756" s="935">
        <v>39.629153240000001</v>
      </c>
      <c r="K1756" s="935">
        <v>-121.9925059</v>
      </c>
      <c r="L1756" s="935">
        <v>39.40712284</v>
      </c>
      <c r="M1756" s="935">
        <v>-122.00758999999999</v>
      </c>
    </row>
    <row r="1757" spans="1:13" x14ac:dyDescent="0.35">
      <c r="A1757" s="1296">
        <v>33002</v>
      </c>
      <c r="B1757" s="1295" t="s">
        <v>194</v>
      </c>
      <c r="C1757" s="1295" t="s">
        <v>283</v>
      </c>
      <c r="D1757" s="1295">
        <v>10000</v>
      </c>
      <c r="E1757" s="1295" t="s">
        <v>200</v>
      </c>
      <c r="F1757" s="935" t="s">
        <v>208</v>
      </c>
      <c r="G1757" s="1295">
        <v>0</v>
      </c>
      <c r="H1757" s="935" t="s">
        <v>402</v>
      </c>
      <c r="I1757" s="935" t="s">
        <v>403</v>
      </c>
      <c r="J1757" s="935">
        <v>40.611883210000002</v>
      </c>
      <c r="K1757" s="935">
        <v>-122.446135</v>
      </c>
      <c r="L1757" s="935">
        <v>40.592799669999998</v>
      </c>
      <c r="M1757" s="935">
        <v>-122.3942059</v>
      </c>
    </row>
    <row r="1758" spans="1:13" x14ac:dyDescent="0.35">
      <c r="A1758" s="1296">
        <v>33002</v>
      </c>
      <c r="B1758" s="1295" t="s">
        <v>194</v>
      </c>
      <c r="C1758" s="1295" t="s">
        <v>283</v>
      </c>
      <c r="D1758" s="1295">
        <v>10000</v>
      </c>
      <c r="E1758" s="1295" t="s">
        <v>200</v>
      </c>
      <c r="F1758" s="935" t="s">
        <v>209</v>
      </c>
      <c r="G1758" s="1295">
        <v>4</v>
      </c>
      <c r="H1758" s="935" t="s">
        <v>403</v>
      </c>
      <c r="I1758" s="935" t="s">
        <v>404</v>
      </c>
      <c r="J1758" s="935">
        <v>40.592799669999998</v>
      </c>
      <c r="K1758" s="935">
        <v>-122.3942059</v>
      </c>
      <c r="L1758" s="935">
        <v>40.585947769999997</v>
      </c>
      <c r="M1758" s="935">
        <v>-122.3683525</v>
      </c>
    </row>
    <row r="1759" spans="1:13" x14ac:dyDescent="0.35">
      <c r="A1759" s="1296">
        <v>33002</v>
      </c>
      <c r="B1759" s="1295" t="s">
        <v>194</v>
      </c>
      <c r="C1759" s="1295" t="s">
        <v>283</v>
      </c>
      <c r="D1759" s="1295">
        <v>10000</v>
      </c>
      <c r="E1759" s="1295" t="s">
        <v>200</v>
      </c>
      <c r="F1759" s="935" t="s">
        <v>211</v>
      </c>
      <c r="G1759" s="1295">
        <v>2</v>
      </c>
      <c r="H1759" s="935" t="s">
        <v>404</v>
      </c>
      <c r="I1759" s="935" t="s">
        <v>405</v>
      </c>
      <c r="J1759" s="935">
        <v>40.585947769999997</v>
      </c>
      <c r="K1759" s="935">
        <v>-122.3683525</v>
      </c>
      <c r="L1759" s="935">
        <v>40.472049499999997</v>
      </c>
      <c r="M1759" s="935">
        <v>-122.29453460000001</v>
      </c>
    </row>
    <row r="1760" spans="1:13" x14ac:dyDescent="0.35">
      <c r="A1760" s="1296">
        <v>33002</v>
      </c>
      <c r="B1760" s="1295" t="s">
        <v>194</v>
      </c>
      <c r="C1760" s="1295" t="s">
        <v>283</v>
      </c>
      <c r="D1760" s="1295">
        <v>10000</v>
      </c>
      <c r="E1760" s="1295" t="s">
        <v>200</v>
      </c>
      <c r="F1760" s="935" t="s">
        <v>212</v>
      </c>
      <c r="G1760" s="1295">
        <v>0</v>
      </c>
      <c r="H1760" s="935" t="s">
        <v>405</v>
      </c>
      <c r="I1760" s="935" t="s">
        <v>406</v>
      </c>
      <c r="J1760" s="935">
        <v>40.472049499999997</v>
      </c>
      <c r="K1760" s="935">
        <v>-122.29453460000001</v>
      </c>
      <c r="L1760" s="935">
        <v>40.417416330000002</v>
      </c>
      <c r="M1760" s="935">
        <v>-122.19395729999999</v>
      </c>
    </row>
    <row r="1761" spans="1:13" x14ac:dyDescent="0.35">
      <c r="A1761" s="1296">
        <v>33002</v>
      </c>
      <c r="B1761" s="1295" t="s">
        <v>194</v>
      </c>
      <c r="C1761" s="1295" t="s">
        <v>283</v>
      </c>
      <c r="D1761" s="1295">
        <v>10000</v>
      </c>
      <c r="E1761" s="1295" t="s">
        <v>200</v>
      </c>
      <c r="F1761" s="935" t="s">
        <v>213</v>
      </c>
      <c r="G1761" s="1295">
        <v>0</v>
      </c>
      <c r="H1761" s="935" t="s">
        <v>406</v>
      </c>
      <c r="I1761" s="935" t="s">
        <v>407</v>
      </c>
      <c r="J1761" s="935">
        <v>40.417416330000002</v>
      </c>
      <c r="K1761" s="935">
        <v>-122.19395729999999</v>
      </c>
      <c r="L1761" s="935">
        <v>40.355137560000003</v>
      </c>
      <c r="M1761" s="935">
        <v>-122.17595660000001</v>
      </c>
    </row>
    <row r="1762" spans="1:13" x14ac:dyDescent="0.35">
      <c r="A1762" s="1296">
        <v>33002</v>
      </c>
      <c r="B1762" s="1295" t="s">
        <v>194</v>
      </c>
      <c r="C1762" s="1295" t="s">
        <v>283</v>
      </c>
      <c r="D1762" s="1295">
        <v>10000</v>
      </c>
      <c r="E1762" s="1295" t="s">
        <v>200</v>
      </c>
      <c r="F1762" s="935" t="s">
        <v>214</v>
      </c>
      <c r="G1762" s="1295">
        <v>0</v>
      </c>
      <c r="H1762" s="935" t="s">
        <v>407</v>
      </c>
      <c r="I1762" s="935" t="s">
        <v>408</v>
      </c>
      <c r="J1762" s="935">
        <v>40.355137560000003</v>
      </c>
      <c r="K1762" s="935">
        <v>-122.17595660000001</v>
      </c>
      <c r="L1762" s="935">
        <v>40.316984869999999</v>
      </c>
      <c r="M1762" s="935">
        <v>-122.1896581</v>
      </c>
    </row>
    <row r="1763" spans="1:13" x14ac:dyDescent="0.35">
      <c r="A1763" s="1296">
        <v>33002</v>
      </c>
      <c r="B1763" s="1295" t="s">
        <v>194</v>
      </c>
      <c r="C1763" s="1295" t="s">
        <v>283</v>
      </c>
      <c r="D1763" s="1295">
        <v>10000</v>
      </c>
      <c r="E1763" s="1295" t="s">
        <v>200</v>
      </c>
      <c r="F1763" s="935" t="s">
        <v>215</v>
      </c>
      <c r="G1763" s="1295">
        <v>0</v>
      </c>
      <c r="H1763" s="935" t="s">
        <v>408</v>
      </c>
      <c r="I1763" s="935" t="s">
        <v>409</v>
      </c>
      <c r="J1763" s="935">
        <v>40.316984869999999</v>
      </c>
      <c r="K1763" s="935">
        <v>-122.1896581</v>
      </c>
      <c r="L1763" s="935">
        <v>40.263968490000003</v>
      </c>
      <c r="M1763" s="935">
        <v>-122.2235306</v>
      </c>
    </row>
    <row r="1764" spans="1:13" x14ac:dyDescent="0.35">
      <c r="A1764" s="1296">
        <v>33002</v>
      </c>
      <c r="B1764" s="1295" t="s">
        <v>194</v>
      </c>
      <c r="C1764" s="1295" t="s">
        <v>283</v>
      </c>
      <c r="D1764" s="1295">
        <v>10000</v>
      </c>
      <c r="E1764" s="1295" t="s">
        <v>200</v>
      </c>
      <c r="F1764" s="935" t="s">
        <v>216</v>
      </c>
      <c r="G1764" s="1295">
        <v>0</v>
      </c>
      <c r="H1764" s="935" t="s">
        <v>409</v>
      </c>
      <c r="I1764" s="935" t="s">
        <v>410</v>
      </c>
      <c r="J1764" s="935">
        <v>40.263968490000003</v>
      </c>
      <c r="K1764" s="935">
        <v>-122.2235306</v>
      </c>
      <c r="L1764" s="935">
        <v>40.153152210000002</v>
      </c>
      <c r="M1764" s="935">
        <v>-122.20237950000001</v>
      </c>
    </row>
    <row r="1765" spans="1:13" x14ac:dyDescent="0.35">
      <c r="A1765" s="1296">
        <v>33002</v>
      </c>
      <c r="B1765" s="1295" t="s">
        <v>194</v>
      </c>
      <c r="C1765" s="1295" t="s">
        <v>283</v>
      </c>
      <c r="D1765" s="1295">
        <v>10000</v>
      </c>
      <c r="E1765" s="1295" t="s">
        <v>200</v>
      </c>
      <c r="F1765" s="935" t="s">
        <v>217</v>
      </c>
      <c r="G1765" s="1295">
        <v>0</v>
      </c>
      <c r="H1765" s="935" t="s">
        <v>410</v>
      </c>
      <c r="I1765" s="935" t="s">
        <v>411</v>
      </c>
      <c r="J1765" s="935">
        <v>40.153152210000002</v>
      </c>
      <c r="K1765" s="935">
        <v>-122.20237950000001</v>
      </c>
      <c r="L1765" s="935">
        <v>40.027836569999998</v>
      </c>
      <c r="M1765" s="935">
        <v>-122.11920569999999</v>
      </c>
    </row>
    <row r="1766" spans="1:13" x14ac:dyDescent="0.35">
      <c r="A1766" s="1296">
        <v>33002</v>
      </c>
      <c r="B1766" s="1295" t="s">
        <v>194</v>
      </c>
      <c r="C1766" s="1295" t="s">
        <v>283</v>
      </c>
      <c r="D1766" s="1295">
        <v>10000</v>
      </c>
      <c r="E1766" s="1295" t="s">
        <v>200</v>
      </c>
      <c r="F1766" s="935" t="s">
        <v>219</v>
      </c>
      <c r="G1766" s="1295">
        <v>0</v>
      </c>
      <c r="H1766" s="935" t="s">
        <v>411</v>
      </c>
      <c r="I1766" s="935" t="s">
        <v>412</v>
      </c>
      <c r="J1766" s="935">
        <v>40.027836569999998</v>
      </c>
      <c r="K1766" s="935">
        <v>-122.11920569999999</v>
      </c>
      <c r="L1766" s="935">
        <v>39.909298579999998</v>
      </c>
      <c r="M1766" s="935">
        <v>-122.0918963</v>
      </c>
    </row>
    <row r="1767" spans="1:13" x14ac:dyDescent="0.35">
      <c r="A1767" s="1296">
        <v>33002</v>
      </c>
      <c r="B1767" s="1295" t="s">
        <v>194</v>
      </c>
      <c r="C1767" s="1295" t="s">
        <v>283</v>
      </c>
      <c r="D1767" s="1295">
        <v>10000</v>
      </c>
      <c r="E1767" s="1295" t="s">
        <v>200</v>
      </c>
      <c r="F1767" s="935" t="s">
        <v>220</v>
      </c>
      <c r="G1767" s="1295">
        <v>-99999</v>
      </c>
      <c r="H1767" s="935" t="s">
        <v>412</v>
      </c>
      <c r="I1767" s="935" t="s">
        <v>413</v>
      </c>
      <c r="J1767" s="935">
        <v>39.909298579999998</v>
      </c>
      <c r="K1767" s="935">
        <v>-122.0918963</v>
      </c>
      <c r="L1767" s="935">
        <v>39.751173979999997</v>
      </c>
      <c r="M1767" s="935">
        <v>-121.9963235</v>
      </c>
    </row>
    <row r="1768" spans="1:13" x14ac:dyDescent="0.35">
      <c r="A1768" s="1296">
        <v>33002</v>
      </c>
      <c r="B1768" s="1295" t="s">
        <v>194</v>
      </c>
      <c r="C1768" s="1295" t="s">
        <v>283</v>
      </c>
      <c r="D1768" s="1295">
        <v>10000</v>
      </c>
      <c r="E1768" s="1295" t="s">
        <v>200</v>
      </c>
      <c r="F1768" s="935" t="s">
        <v>221</v>
      </c>
      <c r="G1768" s="1295">
        <v>-99999</v>
      </c>
      <c r="H1768" s="935" t="s">
        <v>413</v>
      </c>
      <c r="I1768" s="935" t="s">
        <v>414</v>
      </c>
      <c r="J1768" s="935">
        <v>39.751173979999997</v>
      </c>
      <c r="K1768" s="935">
        <v>-121.9963235</v>
      </c>
      <c r="L1768" s="935">
        <v>39.629153240000001</v>
      </c>
      <c r="M1768" s="935">
        <v>-121.9925059</v>
      </c>
    </row>
    <row r="1769" spans="1:13" x14ac:dyDescent="0.35">
      <c r="A1769" s="1296">
        <v>33002</v>
      </c>
      <c r="B1769" s="1295" t="s">
        <v>194</v>
      </c>
      <c r="C1769" s="1295" t="s">
        <v>283</v>
      </c>
      <c r="D1769" s="1295">
        <v>10000</v>
      </c>
      <c r="E1769" s="1295" t="s">
        <v>200</v>
      </c>
      <c r="F1769" s="935" t="s">
        <v>222</v>
      </c>
      <c r="G1769" s="1295">
        <v>-99999</v>
      </c>
      <c r="H1769" s="935" t="s">
        <v>414</v>
      </c>
      <c r="I1769" s="935" t="s">
        <v>415</v>
      </c>
      <c r="J1769" s="935">
        <v>39.629153240000001</v>
      </c>
      <c r="K1769" s="935">
        <v>-121.9925059</v>
      </c>
      <c r="L1769" s="935">
        <v>39.40712284</v>
      </c>
      <c r="M1769" s="935">
        <v>-122.00758999999999</v>
      </c>
    </row>
    <row r="1770" spans="1:13" x14ac:dyDescent="0.35">
      <c r="A1770" s="1296">
        <v>33032</v>
      </c>
      <c r="B1770" s="1295" t="s">
        <v>194</v>
      </c>
      <c r="C1770" s="1295" t="s">
        <v>260</v>
      </c>
      <c r="D1770" s="1295">
        <v>5000</v>
      </c>
      <c r="E1770" s="1295" t="s">
        <v>200</v>
      </c>
      <c r="F1770" s="935" t="s">
        <v>208</v>
      </c>
      <c r="G1770" s="1295">
        <v>0</v>
      </c>
      <c r="H1770" s="935" t="s">
        <v>402</v>
      </c>
      <c r="I1770" s="935" t="s">
        <v>403</v>
      </c>
      <c r="J1770" s="935">
        <v>40.611883210000002</v>
      </c>
      <c r="K1770" s="935">
        <v>-122.446135</v>
      </c>
      <c r="L1770" s="935">
        <v>40.592799669999998</v>
      </c>
      <c r="M1770" s="935">
        <v>-122.3942059</v>
      </c>
    </row>
    <row r="1771" spans="1:13" x14ac:dyDescent="0.35">
      <c r="A1771" s="1296">
        <v>33032</v>
      </c>
      <c r="B1771" s="1295" t="s">
        <v>194</v>
      </c>
      <c r="C1771" s="1295" t="s">
        <v>260</v>
      </c>
      <c r="D1771" s="1295">
        <v>5000</v>
      </c>
      <c r="E1771" s="1295" t="s">
        <v>200</v>
      </c>
      <c r="F1771" s="935" t="s">
        <v>209</v>
      </c>
      <c r="G1771" s="1295">
        <v>5</v>
      </c>
      <c r="H1771" s="935" t="s">
        <v>403</v>
      </c>
      <c r="I1771" s="935" t="s">
        <v>404</v>
      </c>
      <c r="J1771" s="935">
        <v>40.592799669999998</v>
      </c>
      <c r="K1771" s="935">
        <v>-122.3942059</v>
      </c>
      <c r="L1771" s="935">
        <v>40.585947769999997</v>
      </c>
      <c r="M1771" s="935">
        <v>-122.3683525</v>
      </c>
    </row>
    <row r="1772" spans="1:13" x14ac:dyDescent="0.35">
      <c r="A1772" s="1296">
        <v>33032</v>
      </c>
      <c r="B1772" s="1295" t="s">
        <v>194</v>
      </c>
      <c r="C1772" s="1295" t="s">
        <v>260</v>
      </c>
      <c r="D1772" s="1295">
        <v>5000</v>
      </c>
      <c r="E1772" s="1295" t="s">
        <v>200</v>
      </c>
      <c r="F1772" s="935" t="s">
        <v>211</v>
      </c>
      <c r="G1772" s="1295">
        <v>4</v>
      </c>
      <c r="H1772" s="935" t="s">
        <v>404</v>
      </c>
      <c r="I1772" s="935" t="s">
        <v>405</v>
      </c>
      <c r="J1772" s="935">
        <v>40.585947769999997</v>
      </c>
      <c r="K1772" s="935">
        <v>-122.3683525</v>
      </c>
      <c r="L1772" s="935">
        <v>40.472049499999997</v>
      </c>
      <c r="M1772" s="935">
        <v>-122.29453460000001</v>
      </c>
    </row>
    <row r="1773" spans="1:13" x14ac:dyDescent="0.35">
      <c r="A1773" s="1296">
        <v>33032</v>
      </c>
      <c r="B1773" s="1295" t="s">
        <v>194</v>
      </c>
      <c r="C1773" s="1295" t="s">
        <v>260</v>
      </c>
      <c r="D1773" s="1295">
        <v>5000</v>
      </c>
      <c r="E1773" s="1295" t="s">
        <v>200</v>
      </c>
      <c r="F1773" s="935" t="s">
        <v>212</v>
      </c>
      <c r="G1773" s="1295">
        <v>1</v>
      </c>
      <c r="H1773" s="935" t="s">
        <v>405</v>
      </c>
      <c r="I1773" s="935" t="s">
        <v>406</v>
      </c>
      <c r="J1773" s="935">
        <v>40.472049499999997</v>
      </c>
      <c r="K1773" s="935">
        <v>-122.29453460000001</v>
      </c>
      <c r="L1773" s="935">
        <v>40.417416330000002</v>
      </c>
      <c r="M1773" s="935">
        <v>-122.19395729999999</v>
      </c>
    </row>
    <row r="1774" spans="1:13" x14ac:dyDescent="0.35">
      <c r="A1774" s="1296">
        <v>33032</v>
      </c>
      <c r="B1774" s="1295" t="s">
        <v>194</v>
      </c>
      <c r="C1774" s="1295" t="s">
        <v>260</v>
      </c>
      <c r="D1774" s="1295">
        <v>5000</v>
      </c>
      <c r="E1774" s="1295" t="s">
        <v>200</v>
      </c>
      <c r="F1774" s="935" t="s">
        <v>213</v>
      </c>
      <c r="G1774" s="1295">
        <v>0</v>
      </c>
      <c r="H1774" s="935" t="s">
        <v>406</v>
      </c>
      <c r="I1774" s="935" t="s">
        <v>407</v>
      </c>
      <c r="J1774" s="935">
        <v>40.417416330000002</v>
      </c>
      <c r="K1774" s="935">
        <v>-122.19395729999999</v>
      </c>
      <c r="L1774" s="935">
        <v>40.355137560000003</v>
      </c>
      <c r="M1774" s="935">
        <v>-122.17595660000001</v>
      </c>
    </row>
    <row r="1775" spans="1:13" x14ac:dyDescent="0.35">
      <c r="A1775" s="1296">
        <v>33032</v>
      </c>
      <c r="B1775" s="1295" t="s">
        <v>194</v>
      </c>
      <c r="C1775" s="1295" t="s">
        <v>260</v>
      </c>
      <c r="D1775" s="1295">
        <v>5000</v>
      </c>
      <c r="E1775" s="1295" t="s">
        <v>200</v>
      </c>
      <c r="F1775" s="935" t="s">
        <v>214</v>
      </c>
      <c r="G1775" s="1295">
        <v>0</v>
      </c>
      <c r="H1775" s="935" t="s">
        <v>407</v>
      </c>
      <c r="I1775" s="935" t="s">
        <v>408</v>
      </c>
      <c r="J1775" s="935">
        <v>40.355137560000003</v>
      </c>
      <c r="K1775" s="935">
        <v>-122.17595660000001</v>
      </c>
      <c r="L1775" s="935">
        <v>40.316984869999999</v>
      </c>
      <c r="M1775" s="935">
        <v>-122.1896581</v>
      </c>
    </row>
    <row r="1776" spans="1:13" x14ac:dyDescent="0.35">
      <c r="A1776" s="1296">
        <v>33032</v>
      </c>
      <c r="B1776" s="1295" t="s">
        <v>194</v>
      </c>
      <c r="C1776" s="1295" t="s">
        <v>260</v>
      </c>
      <c r="D1776" s="1295">
        <v>5000</v>
      </c>
      <c r="E1776" s="1295" t="s">
        <v>200</v>
      </c>
      <c r="F1776" s="935" t="s">
        <v>215</v>
      </c>
      <c r="G1776" s="1295">
        <v>0</v>
      </c>
      <c r="H1776" s="935" t="s">
        <v>408</v>
      </c>
      <c r="I1776" s="935" t="s">
        <v>409</v>
      </c>
      <c r="J1776" s="935">
        <v>40.316984869999999</v>
      </c>
      <c r="K1776" s="935">
        <v>-122.1896581</v>
      </c>
      <c r="L1776" s="935">
        <v>40.263968490000003</v>
      </c>
      <c r="M1776" s="935">
        <v>-122.2235306</v>
      </c>
    </row>
    <row r="1777" spans="1:13" x14ac:dyDescent="0.35">
      <c r="A1777" s="1296">
        <v>33032</v>
      </c>
      <c r="B1777" s="1295" t="s">
        <v>194</v>
      </c>
      <c r="C1777" s="1295" t="s">
        <v>260</v>
      </c>
      <c r="D1777" s="1295">
        <v>5000</v>
      </c>
      <c r="E1777" s="1295" t="s">
        <v>200</v>
      </c>
      <c r="F1777" s="935" t="s">
        <v>216</v>
      </c>
      <c r="G1777" s="1295">
        <v>0</v>
      </c>
      <c r="H1777" s="935" t="s">
        <v>409</v>
      </c>
      <c r="I1777" s="935" t="s">
        <v>410</v>
      </c>
      <c r="J1777" s="935">
        <v>40.263968490000003</v>
      </c>
      <c r="K1777" s="935">
        <v>-122.2235306</v>
      </c>
      <c r="L1777" s="935">
        <v>40.153152210000002</v>
      </c>
      <c r="M1777" s="935">
        <v>-122.20237950000001</v>
      </c>
    </row>
    <row r="1778" spans="1:13" x14ac:dyDescent="0.35">
      <c r="A1778" s="1296">
        <v>33032</v>
      </c>
      <c r="B1778" s="1295" t="s">
        <v>194</v>
      </c>
      <c r="C1778" s="1295" t="s">
        <v>260</v>
      </c>
      <c r="D1778" s="1295">
        <v>5000</v>
      </c>
      <c r="E1778" s="1295" t="s">
        <v>200</v>
      </c>
      <c r="F1778" s="935" t="s">
        <v>217</v>
      </c>
      <c r="G1778" s="1295">
        <v>0</v>
      </c>
      <c r="H1778" s="935" t="s">
        <v>410</v>
      </c>
      <c r="I1778" s="935" t="s">
        <v>411</v>
      </c>
      <c r="J1778" s="935">
        <v>40.153152210000002</v>
      </c>
      <c r="K1778" s="935">
        <v>-122.20237950000001</v>
      </c>
      <c r="L1778" s="935">
        <v>40.027836569999998</v>
      </c>
      <c r="M1778" s="935">
        <v>-122.11920569999999</v>
      </c>
    </row>
    <row r="1779" spans="1:13" x14ac:dyDescent="0.35">
      <c r="A1779" s="1296">
        <v>33032</v>
      </c>
      <c r="B1779" s="1295" t="s">
        <v>194</v>
      </c>
      <c r="C1779" s="1295" t="s">
        <v>260</v>
      </c>
      <c r="D1779" s="1295">
        <v>5000</v>
      </c>
      <c r="E1779" s="1295" t="s">
        <v>200</v>
      </c>
      <c r="F1779" s="935" t="s">
        <v>219</v>
      </c>
      <c r="G1779" s="1295">
        <v>0</v>
      </c>
      <c r="H1779" s="935" t="s">
        <v>411</v>
      </c>
      <c r="I1779" s="935" t="s">
        <v>412</v>
      </c>
      <c r="J1779" s="935">
        <v>40.027836569999998</v>
      </c>
      <c r="K1779" s="935">
        <v>-122.11920569999999</v>
      </c>
      <c r="L1779" s="935">
        <v>39.909298579999998</v>
      </c>
      <c r="M1779" s="935">
        <v>-122.0918963</v>
      </c>
    </row>
    <row r="1780" spans="1:13" x14ac:dyDescent="0.35">
      <c r="A1780" s="1296">
        <v>33032</v>
      </c>
      <c r="B1780" s="1295" t="s">
        <v>194</v>
      </c>
      <c r="C1780" s="1295" t="s">
        <v>260</v>
      </c>
      <c r="D1780" s="1295">
        <v>5000</v>
      </c>
      <c r="E1780" s="1295" t="s">
        <v>200</v>
      </c>
      <c r="F1780" s="935" t="s">
        <v>220</v>
      </c>
      <c r="G1780" s="1295">
        <v>-99999</v>
      </c>
      <c r="H1780" s="935" t="s">
        <v>412</v>
      </c>
      <c r="I1780" s="935" t="s">
        <v>413</v>
      </c>
      <c r="J1780" s="935">
        <v>39.909298579999998</v>
      </c>
      <c r="K1780" s="935">
        <v>-122.0918963</v>
      </c>
      <c r="L1780" s="935">
        <v>39.751173979999997</v>
      </c>
      <c r="M1780" s="935">
        <v>-121.9963235</v>
      </c>
    </row>
    <row r="1781" spans="1:13" x14ac:dyDescent="0.35">
      <c r="A1781" s="1296">
        <v>33032</v>
      </c>
      <c r="B1781" s="1295" t="s">
        <v>194</v>
      </c>
      <c r="C1781" s="1295" t="s">
        <v>260</v>
      </c>
      <c r="D1781" s="1295">
        <v>5000</v>
      </c>
      <c r="E1781" s="1295" t="s">
        <v>200</v>
      </c>
      <c r="F1781" s="935" t="s">
        <v>221</v>
      </c>
      <c r="G1781" s="1295">
        <v>-99999</v>
      </c>
      <c r="H1781" s="935" t="s">
        <v>413</v>
      </c>
      <c r="I1781" s="935" t="s">
        <v>414</v>
      </c>
      <c r="J1781" s="935">
        <v>39.751173979999997</v>
      </c>
      <c r="K1781" s="935">
        <v>-121.9963235</v>
      </c>
      <c r="L1781" s="935">
        <v>39.629153240000001</v>
      </c>
      <c r="M1781" s="935">
        <v>-121.9925059</v>
      </c>
    </row>
    <row r="1782" spans="1:13" x14ac:dyDescent="0.35">
      <c r="A1782" s="1296">
        <v>33032</v>
      </c>
      <c r="B1782" s="1295" t="s">
        <v>194</v>
      </c>
      <c r="C1782" s="1295" t="s">
        <v>260</v>
      </c>
      <c r="D1782" s="1295">
        <v>5000</v>
      </c>
      <c r="E1782" s="1295" t="s">
        <v>200</v>
      </c>
      <c r="F1782" s="935" t="s">
        <v>222</v>
      </c>
      <c r="G1782" s="1295">
        <v>-99999</v>
      </c>
      <c r="H1782" s="935" t="s">
        <v>414</v>
      </c>
      <c r="I1782" s="935" t="s">
        <v>415</v>
      </c>
      <c r="J1782" s="935">
        <v>39.629153240000001</v>
      </c>
      <c r="K1782" s="935">
        <v>-121.9925059</v>
      </c>
      <c r="L1782" s="935">
        <v>39.40712284</v>
      </c>
      <c r="M1782" s="935">
        <v>-122.00758999999999</v>
      </c>
    </row>
    <row r="1783" spans="1:13" x14ac:dyDescent="0.35">
      <c r="A1783" s="1296">
        <v>33039</v>
      </c>
      <c r="B1783" s="1295" t="s">
        <v>194</v>
      </c>
      <c r="C1783" s="1295" t="s">
        <v>260</v>
      </c>
      <c r="D1783" s="1295">
        <v>8500</v>
      </c>
      <c r="E1783" s="1295" t="s">
        <v>200</v>
      </c>
      <c r="F1783" s="935" t="s">
        <v>208</v>
      </c>
      <c r="G1783" s="1295">
        <v>0</v>
      </c>
      <c r="H1783" s="935" t="s">
        <v>402</v>
      </c>
      <c r="I1783" s="935" t="s">
        <v>403</v>
      </c>
      <c r="J1783" s="935">
        <v>40.611883210000002</v>
      </c>
      <c r="K1783" s="935">
        <v>-122.446135</v>
      </c>
      <c r="L1783" s="935">
        <v>40.592799669999998</v>
      </c>
      <c r="M1783" s="935">
        <v>-122.3942059</v>
      </c>
    </row>
    <row r="1784" spans="1:13" x14ac:dyDescent="0.35">
      <c r="A1784" s="1296">
        <v>33039</v>
      </c>
      <c r="B1784" s="1295" t="s">
        <v>194</v>
      </c>
      <c r="C1784" s="1295" t="s">
        <v>260</v>
      </c>
      <c r="D1784" s="1295">
        <v>8500</v>
      </c>
      <c r="E1784" s="1295" t="s">
        <v>200</v>
      </c>
      <c r="F1784" s="935" t="s">
        <v>209</v>
      </c>
      <c r="G1784" s="1295">
        <v>2</v>
      </c>
      <c r="H1784" s="935" t="s">
        <v>403</v>
      </c>
      <c r="I1784" s="935" t="s">
        <v>404</v>
      </c>
      <c r="J1784" s="935">
        <v>40.592799669999998</v>
      </c>
      <c r="K1784" s="935">
        <v>-122.3942059</v>
      </c>
      <c r="L1784" s="935">
        <v>40.585947769999997</v>
      </c>
      <c r="M1784" s="935">
        <v>-122.3683525</v>
      </c>
    </row>
    <row r="1785" spans="1:13" x14ac:dyDescent="0.35">
      <c r="A1785" s="1296">
        <v>33039</v>
      </c>
      <c r="B1785" s="1295" t="s">
        <v>194</v>
      </c>
      <c r="C1785" s="1295" t="s">
        <v>260</v>
      </c>
      <c r="D1785" s="1295">
        <v>8500</v>
      </c>
      <c r="E1785" s="1295" t="s">
        <v>200</v>
      </c>
      <c r="F1785" s="935" t="s">
        <v>211</v>
      </c>
      <c r="G1785" s="1295">
        <v>21</v>
      </c>
      <c r="H1785" s="935" t="s">
        <v>404</v>
      </c>
      <c r="I1785" s="935" t="s">
        <v>405</v>
      </c>
      <c r="J1785" s="935">
        <v>40.585947769999997</v>
      </c>
      <c r="K1785" s="935">
        <v>-122.3683525</v>
      </c>
      <c r="L1785" s="935">
        <v>40.472049499999997</v>
      </c>
      <c r="M1785" s="935">
        <v>-122.29453460000001</v>
      </c>
    </row>
    <row r="1786" spans="1:13" x14ac:dyDescent="0.35">
      <c r="A1786" s="1296">
        <v>33039</v>
      </c>
      <c r="B1786" s="1295" t="s">
        <v>194</v>
      </c>
      <c r="C1786" s="1295" t="s">
        <v>260</v>
      </c>
      <c r="D1786" s="1295">
        <v>8500</v>
      </c>
      <c r="E1786" s="1295" t="s">
        <v>200</v>
      </c>
      <c r="F1786" s="935" t="s">
        <v>212</v>
      </c>
      <c r="G1786" s="1295">
        <v>0</v>
      </c>
      <c r="H1786" s="935" t="s">
        <v>405</v>
      </c>
      <c r="I1786" s="935" t="s">
        <v>406</v>
      </c>
      <c r="J1786" s="935">
        <v>40.472049499999997</v>
      </c>
      <c r="K1786" s="935">
        <v>-122.29453460000001</v>
      </c>
      <c r="L1786" s="935">
        <v>40.417416330000002</v>
      </c>
      <c r="M1786" s="935">
        <v>-122.19395729999999</v>
      </c>
    </row>
    <row r="1787" spans="1:13" x14ac:dyDescent="0.35">
      <c r="A1787" s="1296">
        <v>33039</v>
      </c>
      <c r="B1787" s="1295" t="s">
        <v>194</v>
      </c>
      <c r="C1787" s="1295" t="s">
        <v>260</v>
      </c>
      <c r="D1787" s="1295">
        <v>8500</v>
      </c>
      <c r="E1787" s="1295" t="s">
        <v>200</v>
      </c>
      <c r="F1787" s="935" t="s">
        <v>213</v>
      </c>
      <c r="G1787" s="1295">
        <v>0</v>
      </c>
      <c r="H1787" s="935" t="s">
        <v>406</v>
      </c>
      <c r="I1787" s="935" t="s">
        <v>407</v>
      </c>
      <c r="J1787" s="935">
        <v>40.417416330000002</v>
      </c>
      <c r="K1787" s="935">
        <v>-122.19395729999999</v>
      </c>
      <c r="L1787" s="935">
        <v>40.355137560000003</v>
      </c>
      <c r="M1787" s="935">
        <v>-122.17595660000001</v>
      </c>
    </row>
    <row r="1788" spans="1:13" x14ac:dyDescent="0.35">
      <c r="A1788" s="1296">
        <v>33039</v>
      </c>
      <c r="B1788" s="1295" t="s">
        <v>194</v>
      </c>
      <c r="C1788" s="1295" t="s">
        <v>260</v>
      </c>
      <c r="D1788" s="1295">
        <v>8500</v>
      </c>
      <c r="E1788" s="1295" t="s">
        <v>200</v>
      </c>
      <c r="F1788" s="935" t="s">
        <v>214</v>
      </c>
      <c r="G1788" s="1295">
        <v>0</v>
      </c>
      <c r="H1788" s="935" t="s">
        <v>407</v>
      </c>
      <c r="I1788" s="935" t="s">
        <v>408</v>
      </c>
      <c r="J1788" s="935">
        <v>40.355137560000003</v>
      </c>
      <c r="K1788" s="935">
        <v>-122.17595660000001</v>
      </c>
      <c r="L1788" s="935">
        <v>40.316984869999999</v>
      </c>
      <c r="M1788" s="935">
        <v>-122.1896581</v>
      </c>
    </row>
    <row r="1789" spans="1:13" x14ac:dyDescent="0.35">
      <c r="A1789" s="1296">
        <v>33039</v>
      </c>
      <c r="B1789" s="1295" t="s">
        <v>194</v>
      </c>
      <c r="C1789" s="1295" t="s">
        <v>260</v>
      </c>
      <c r="D1789" s="1295">
        <v>8500</v>
      </c>
      <c r="E1789" s="1295" t="s">
        <v>200</v>
      </c>
      <c r="F1789" s="935" t="s">
        <v>215</v>
      </c>
      <c r="G1789" s="1295">
        <v>0</v>
      </c>
      <c r="H1789" s="935" t="s">
        <v>408</v>
      </c>
      <c r="I1789" s="935" t="s">
        <v>409</v>
      </c>
      <c r="J1789" s="935">
        <v>40.316984869999999</v>
      </c>
      <c r="K1789" s="935">
        <v>-122.1896581</v>
      </c>
      <c r="L1789" s="935">
        <v>40.263968490000003</v>
      </c>
      <c r="M1789" s="935">
        <v>-122.2235306</v>
      </c>
    </row>
    <row r="1790" spans="1:13" x14ac:dyDescent="0.35">
      <c r="A1790" s="1296">
        <v>33039</v>
      </c>
      <c r="B1790" s="1295" t="s">
        <v>194</v>
      </c>
      <c r="C1790" s="1295" t="s">
        <v>260</v>
      </c>
      <c r="D1790" s="1295">
        <v>8500</v>
      </c>
      <c r="E1790" s="1295" t="s">
        <v>200</v>
      </c>
      <c r="F1790" s="935" t="s">
        <v>216</v>
      </c>
      <c r="G1790" s="1295">
        <v>0</v>
      </c>
      <c r="H1790" s="935" t="s">
        <v>409</v>
      </c>
      <c r="I1790" s="935" t="s">
        <v>410</v>
      </c>
      <c r="J1790" s="935">
        <v>40.263968490000003</v>
      </c>
      <c r="K1790" s="935">
        <v>-122.2235306</v>
      </c>
      <c r="L1790" s="935">
        <v>40.153152210000002</v>
      </c>
      <c r="M1790" s="935">
        <v>-122.20237950000001</v>
      </c>
    </row>
    <row r="1791" spans="1:13" x14ac:dyDescent="0.35">
      <c r="A1791" s="1296">
        <v>33039</v>
      </c>
      <c r="B1791" s="1295" t="s">
        <v>194</v>
      </c>
      <c r="C1791" s="1295" t="s">
        <v>260</v>
      </c>
      <c r="D1791" s="1295">
        <v>8500</v>
      </c>
      <c r="E1791" s="1295" t="s">
        <v>200</v>
      </c>
      <c r="F1791" s="935" t="s">
        <v>217</v>
      </c>
      <c r="G1791" s="1295">
        <v>2</v>
      </c>
      <c r="H1791" s="935" t="s">
        <v>410</v>
      </c>
      <c r="I1791" s="935" t="s">
        <v>411</v>
      </c>
      <c r="J1791" s="935">
        <v>40.153152210000002</v>
      </c>
      <c r="K1791" s="935">
        <v>-122.20237950000001</v>
      </c>
      <c r="L1791" s="935">
        <v>40.027836569999998</v>
      </c>
      <c r="M1791" s="935">
        <v>-122.11920569999999</v>
      </c>
    </row>
    <row r="1792" spans="1:13" x14ac:dyDescent="0.35">
      <c r="A1792" s="1296">
        <v>33039</v>
      </c>
      <c r="B1792" s="1295" t="s">
        <v>194</v>
      </c>
      <c r="C1792" s="1295" t="s">
        <v>260</v>
      </c>
      <c r="D1792" s="1295">
        <v>8500</v>
      </c>
      <c r="E1792" s="1295" t="s">
        <v>200</v>
      </c>
      <c r="F1792" s="935" t="s">
        <v>219</v>
      </c>
      <c r="G1792" s="1295">
        <v>0</v>
      </c>
      <c r="H1792" s="935" t="s">
        <v>411</v>
      </c>
      <c r="I1792" s="935" t="s">
        <v>412</v>
      </c>
      <c r="J1792" s="935">
        <v>40.027836569999998</v>
      </c>
      <c r="K1792" s="935">
        <v>-122.11920569999999</v>
      </c>
      <c r="L1792" s="935">
        <v>39.909298579999998</v>
      </c>
      <c r="M1792" s="935">
        <v>-122.0918963</v>
      </c>
    </row>
    <row r="1793" spans="1:13" x14ac:dyDescent="0.35">
      <c r="A1793" s="1296">
        <v>33039</v>
      </c>
      <c r="B1793" s="1295" t="s">
        <v>194</v>
      </c>
      <c r="C1793" s="1295" t="s">
        <v>260</v>
      </c>
      <c r="D1793" s="1295">
        <v>8500</v>
      </c>
      <c r="E1793" s="1295" t="s">
        <v>200</v>
      </c>
      <c r="F1793" s="935" t="s">
        <v>220</v>
      </c>
      <c r="G1793" s="1295">
        <v>-99999</v>
      </c>
      <c r="H1793" s="935" t="s">
        <v>412</v>
      </c>
      <c r="I1793" s="935" t="s">
        <v>413</v>
      </c>
      <c r="J1793" s="935">
        <v>39.909298579999998</v>
      </c>
      <c r="K1793" s="935">
        <v>-122.0918963</v>
      </c>
      <c r="L1793" s="935">
        <v>39.751173979999997</v>
      </c>
      <c r="M1793" s="935">
        <v>-121.9963235</v>
      </c>
    </row>
    <row r="1794" spans="1:13" x14ac:dyDescent="0.35">
      <c r="A1794" s="1296">
        <v>33039</v>
      </c>
      <c r="B1794" s="1295" t="s">
        <v>194</v>
      </c>
      <c r="C1794" s="1295" t="s">
        <v>260</v>
      </c>
      <c r="D1794" s="1295">
        <v>8500</v>
      </c>
      <c r="E1794" s="1295" t="s">
        <v>200</v>
      </c>
      <c r="F1794" s="935" t="s">
        <v>221</v>
      </c>
      <c r="G1794" s="1295">
        <v>-99999</v>
      </c>
      <c r="H1794" s="935" t="s">
        <v>413</v>
      </c>
      <c r="I1794" s="935" t="s">
        <v>414</v>
      </c>
      <c r="J1794" s="935">
        <v>39.751173979999997</v>
      </c>
      <c r="K1794" s="935">
        <v>-121.9963235</v>
      </c>
      <c r="L1794" s="935">
        <v>39.629153240000001</v>
      </c>
      <c r="M1794" s="935">
        <v>-121.9925059</v>
      </c>
    </row>
    <row r="1795" spans="1:13" x14ac:dyDescent="0.35">
      <c r="A1795" s="1296">
        <v>33039</v>
      </c>
      <c r="B1795" s="1295" t="s">
        <v>194</v>
      </c>
      <c r="C1795" s="1295" t="s">
        <v>260</v>
      </c>
      <c r="D1795" s="1295">
        <v>8500</v>
      </c>
      <c r="E1795" s="1295" t="s">
        <v>200</v>
      </c>
      <c r="F1795" s="935" t="s">
        <v>222</v>
      </c>
      <c r="G1795" s="1295">
        <v>-99999</v>
      </c>
      <c r="H1795" s="935" t="s">
        <v>414</v>
      </c>
      <c r="I1795" s="935" t="s">
        <v>415</v>
      </c>
      <c r="J1795" s="935">
        <v>39.629153240000001</v>
      </c>
      <c r="K1795" s="935">
        <v>-121.9925059</v>
      </c>
      <c r="L1795" s="935">
        <v>39.40712284</v>
      </c>
      <c r="M1795" s="935">
        <v>-122.00758999999999</v>
      </c>
    </row>
    <row r="1796" spans="1:13" x14ac:dyDescent="0.35">
      <c r="A1796" s="1296">
        <v>33044</v>
      </c>
      <c r="B1796" s="1295" t="s">
        <v>194</v>
      </c>
      <c r="C1796" s="1295" t="s">
        <v>196</v>
      </c>
      <c r="D1796" s="1295">
        <v>10500</v>
      </c>
      <c r="E1796" s="1295" t="s">
        <v>200</v>
      </c>
      <c r="F1796" s="935" t="s">
        <v>208</v>
      </c>
      <c r="G1796" s="1295">
        <v>0</v>
      </c>
      <c r="H1796" s="935" t="s">
        <v>402</v>
      </c>
      <c r="I1796" s="935" t="s">
        <v>403</v>
      </c>
      <c r="J1796" s="935">
        <v>40.611883210000002</v>
      </c>
      <c r="K1796" s="935">
        <v>-122.446135</v>
      </c>
      <c r="L1796" s="935">
        <v>40.592799669999998</v>
      </c>
      <c r="M1796" s="935">
        <v>-122.3942059</v>
      </c>
    </row>
    <row r="1797" spans="1:13" x14ac:dyDescent="0.35">
      <c r="A1797" s="1296">
        <v>33044</v>
      </c>
      <c r="B1797" s="1295" t="s">
        <v>194</v>
      </c>
      <c r="C1797" s="1295" t="s">
        <v>196</v>
      </c>
      <c r="D1797" s="1295">
        <v>10500</v>
      </c>
      <c r="E1797" s="1295" t="s">
        <v>200</v>
      </c>
      <c r="F1797" s="935" t="s">
        <v>209</v>
      </c>
      <c r="G1797" s="1295">
        <v>3</v>
      </c>
      <c r="H1797" s="935" t="s">
        <v>403</v>
      </c>
      <c r="I1797" s="935" t="s">
        <v>404</v>
      </c>
      <c r="J1797" s="935">
        <v>40.592799669999998</v>
      </c>
      <c r="K1797" s="935">
        <v>-122.3942059</v>
      </c>
      <c r="L1797" s="935">
        <v>40.585947769999997</v>
      </c>
      <c r="M1797" s="935">
        <v>-122.3683525</v>
      </c>
    </row>
    <row r="1798" spans="1:13" x14ac:dyDescent="0.35">
      <c r="A1798" s="1296">
        <v>33044</v>
      </c>
      <c r="B1798" s="1295" t="s">
        <v>194</v>
      </c>
      <c r="C1798" s="1295" t="s">
        <v>196</v>
      </c>
      <c r="D1798" s="1295">
        <v>10500</v>
      </c>
      <c r="E1798" s="1295" t="s">
        <v>200</v>
      </c>
      <c r="F1798" s="935" t="s">
        <v>211</v>
      </c>
      <c r="G1798" s="1295">
        <v>6</v>
      </c>
      <c r="H1798" s="935" t="s">
        <v>404</v>
      </c>
      <c r="I1798" s="935" t="s">
        <v>405</v>
      </c>
      <c r="J1798" s="935">
        <v>40.585947769999997</v>
      </c>
      <c r="K1798" s="935">
        <v>-122.3683525</v>
      </c>
      <c r="L1798" s="935">
        <v>40.472049499999997</v>
      </c>
      <c r="M1798" s="935">
        <v>-122.29453460000001</v>
      </c>
    </row>
    <row r="1799" spans="1:13" x14ac:dyDescent="0.35">
      <c r="A1799" s="1296">
        <v>33044</v>
      </c>
      <c r="B1799" s="1295" t="s">
        <v>194</v>
      </c>
      <c r="C1799" s="1295" t="s">
        <v>196</v>
      </c>
      <c r="D1799" s="1295">
        <v>10500</v>
      </c>
      <c r="E1799" s="1295" t="s">
        <v>200</v>
      </c>
      <c r="F1799" s="935" t="s">
        <v>212</v>
      </c>
      <c r="G1799" s="1295">
        <v>0</v>
      </c>
      <c r="H1799" s="935" t="s">
        <v>405</v>
      </c>
      <c r="I1799" s="935" t="s">
        <v>406</v>
      </c>
      <c r="J1799" s="935">
        <v>40.472049499999997</v>
      </c>
      <c r="K1799" s="935">
        <v>-122.29453460000001</v>
      </c>
      <c r="L1799" s="935">
        <v>40.417416330000002</v>
      </c>
      <c r="M1799" s="935">
        <v>-122.19395729999999</v>
      </c>
    </row>
    <row r="1800" spans="1:13" x14ac:dyDescent="0.35">
      <c r="A1800" s="1296">
        <v>33044</v>
      </c>
      <c r="B1800" s="1295" t="s">
        <v>194</v>
      </c>
      <c r="C1800" s="1295" t="s">
        <v>196</v>
      </c>
      <c r="D1800" s="1295">
        <v>10500</v>
      </c>
      <c r="E1800" s="1295" t="s">
        <v>200</v>
      </c>
      <c r="F1800" s="935" t="s">
        <v>213</v>
      </c>
      <c r="G1800" s="1295">
        <v>1</v>
      </c>
      <c r="H1800" s="935" t="s">
        <v>406</v>
      </c>
      <c r="I1800" s="935" t="s">
        <v>407</v>
      </c>
      <c r="J1800" s="935">
        <v>40.417416330000002</v>
      </c>
      <c r="K1800" s="935">
        <v>-122.19395729999999</v>
      </c>
      <c r="L1800" s="935">
        <v>40.355137560000003</v>
      </c>
      <c r="M1800" s="935">
        <v>-122.17595660000001</v>
      </c>
    </row>
    <row r="1801" spans="1:13" x14ac:dyDescent="0.35">
      <c r="A1801" s="1296">
        <v>33044</v>
      </c>
      <c r="B1801" s="1295" t="s">
        <v>194</v>
      </c>
      <c r="C1801" s="1295" t="s">
        <v>196</v>
      </c>
      <c r="D1801" s="1295">
        <v>10500</v>
      </c>
      <c r="E1801" s="1295" t="s">
        <v>200</v>
      </c>
      <c r="F1801" s="935" t="s">
        <v>214</v>
      </c>
      <c r="G1801" s="1295">
        <v>0</v>
      </c>
      <c r="H1801" s="935" t="s">
        <v>407</v>
      </c>
      <c r="I1801" s="935" t="s">
        <v>408</v>
      </c>
      <c r="J1801" s="935">
        <v>40.355137560000003</v>
      </c>
      <c r="K1801" s="935">
        <v>-122.17595660000001</v>
      </c>
      <c r="L1801" s="935">
        <v>40.316984869999999</v>
      </c>
      <c r="M1801" s="935">
        <v>-122.1896581</v>
      </c>
    </row>
    <row r="1802" spans="1:13" x14ac:dyDescent="0.35">
      <c r="A1802" s="1296">
        <v>33044</v>
      </c>
      <c r="B1802" s="1295" t="s">
        <v>194</v>
      </c>
      <c r="C1802" s="1295" t="s">
        <v>196</v>
      </c>
      <c r="D1802" s="1295">
        <v>10500</v>
      </c>
      <c r="E1802" s="1295" t="s">
        <v>200</v>
      </c>
      <c r="F1802" s="935" t="s">
        <v>215</v>
      </c>
      <c r="G1802" s="1295">
        <v>0</v>
      </c>
      <c r="H1802" s="935" t="s">
        <v>408</v>
      </c>
      <c r="I1802" s="935" t="s">
        <v>409</v>
      </c>
      <c r="J1802" s="935">
        <v>40.316984869999999</v>
      </c>
      <c r="K1802" s="935">
        <v>-122.1896581</v>
      </c>
      <c r="L1802" s="935">
        <v>40.263968490000003</v>
      </c>
      <c r="M1802" s="935">
        <v>-122.2235306</v>
      </c>
    </row>
    <row r="1803" spans="1:13" x14ac:dyDescent="0.35">
      <c r="A1803" s="1296">
        <v>33044</v>
      </c>
      <c r="B1803" s="1295" t="s">
        <v>194</v>
      </c>
      <c r="C1803" s="1295" t="s">
        <v>196</v>
      </c>
      <c r="D1803" s="1295">
        <v>10500</v>
      </c>
      <c r="E1803" s="1295" t="s">
        <v>200</v>
      </c>
      <c r="F1803" s="935" t="s">
        <v>216</v>
      </c>
      <c r="G1803" s="1295">
        <v>0</v>
      </c>
      <c r="H1803" s="935" t="s">
        <v>409</v>
      </c>
      <c r="I1803" s="935" t="s">
        <v>410</v>
      </c>
      <c r="J1803" s="935">
        <v>40.263968490000003</v>
      </c>
      <c r="K1803" s="935">
        <v>-122.2235306</v>
      </c>
      <c r="L1803" s="935">
        <v>40.153152210000002</v>
      </c>
      <c r="M1803" s="935">
        <v>-122.20237950000001</v>
      </c>
    </row>
    <row r="1804" spans="1:13" x14ac:dyDescent="0.35">
      <c r="A1804" s="1296">
        <v>33044</v>
      </c>
      <c r="B1804" s="1295" t="s">
        <v>194</v>
      </c>
      <c r="C1804" s="1295" t="s">
        <v>196</v>
      </c>
      <c r="D1804" s="1295">
        <v>10500</v>
      </c>
      <c r="E1804" s="1295" t="s">
        <v>200</v>
      </c>
      <c r="F1804" s="935" t="s">
        <v>217</v>
      </c>
      <c r="G1804" s="1295">
        <v>0</v>
      </c>
      <c r="H1804" s="935" t="s">
        <v>410</v>
      </c>
      <c r="I1804" s="935" t="s">
        <v>411</v>
      </c>
      <c r="J1804" s="935">
        <v>40.153152210000002</v>
      </c>
      <c r="K1804" s="935">
        <v>-122.20237950000001</v>
      </c>
      <c r="L1804" s="935">
        <v>40.027836569999998</v>
      </c>
      <c r="M1804" s="935">
        <v>-122.11920569999999</v>
      </c>
    </row>
    <row r="1805" spans="1:13" x14ac:dyDescent="0.35">
      <c r="A1805" s="1296">
        <v>33044</v>
      </c>
      <c r="B1805" s="1295" t="s">
        <v>194</v>
      </c>
      <c r="C1805" s="1295" t="s">
        <v>196</v>
      </c>
      <c r="D1805" s="1295">
        <v>10500</v>
      </c>
      <c r="E1805" s="1295" t="s">
        <v>200</v>
      </c>
      <c r="F1805" s="935" t="s">
        <v>219</v>
      </c>
      <c r="G1805" s="1295">
        <v>1</v>
      </c>
      <c r="H1805" s="935" t="s">
        <v>411</v>
      </c>
      <c r="I1805" s="935" t="s">
        <v>412</v>
      </c>
      <c r="J1805" s="935">
        <v>40.027836569999998</v>
      </c>
      <c r="K1805" s="935">
        <v>-122.11920569999999</v>
      </c>
      <c r="L1805" s="935">
        <v>39.909298579999998</v>
      </c>
      <c r="M1805" s="935">
        <v>-122.0918963</v>
      </c>
    </row>
    <row r="1806" spans="1:13" x14ac:dyDescent="0.35">
      <c r="A1806" s="1296">
        <v>33044</v>
      </c>
      <c r="B1806" s="1295" t="s">
        <v>194</v>
      </c>
      <c r="C1806" s="1295" t="s">
        <v>196</v>
      </c>
      <c r="D1806" s="1295">
        <v>10500</v>
      </c>
      <c r="E1806" s="1295" t="s">
        <v>200</v>
      </c>
      <c r="F1806" s="935" t="s">
        <v>220</v>
      </c>
      <c r="G1806" s="1295">
        <v>-99999</v>
      </c>
      <c r="H1806" s="935" t="s">
        <v>412</v>
      </c>
      <c r="I1806" s="935" t="s">
        <v>413</v>
      </c>
      <c r="J1806" s="935">
        <v>39.909298579999998</v>
      </c>
      <c r="K1806" s="935">
        <v>-122.0918963</v>
      </c>
      <c r="L1806" s="935">
        <v>39.751173979999997</v>
      </c>
      <c r="M1806" s="935">
        <v>-121.9963235</v>
      </c>
    </row>
    <row r="1807" spans="1:13" x14ac:dyDescent="0.35">
      <c r="A1807" s="1296">
        <v>33044</v>
      </c>
      <c r="B1807" s="1295" t="s">
        <v>194</v>
      </c>
      <c r="C1807" s="1295" t="s">
        <v>196</v>
      </c>
      <c r="D1807" s="1295">
        <v>10500</v>
      </c>
      <c r="E1807" s="1295" t="s">
        <v>200</v>
      </c>
      <c r="F1807" s="935" t="s">
        <v>221</v>
      </c>
      <c r="G1807" s="1295">
        <v>-99999</v>
      </c>
      <c r="H1807" s="935" t="s">
        <v>413</v>
      </c>
      <c r="I1807" s="935" t="s">
        <v>414</v>
      </c>
      <c r="J1807" s="935">
        <v>39.751173979999997</v>
      </c>
      <c r="K1807" s="935">
        <v>-121.9963235</v>
      </c>
      <c r="L1807" s="935">
        <v>39.629153240000001</v>
      </c>
      <c r="M1807" s="935">
        <v>-121.9925059</v>
      </c>
    </row>
    <row r="1808" spans="1:13" x14ac:dyDescent="0.35">
      <c r="A1808" s="1296">
        <v>33044</v>
      </c>
      <c r="B1808" s="1295" t="s">
        <v>194</v>
      </c>
      <c r="C1808" s="1295" t="s">
        <v>196</v>
      </c>
      <c r="D1808" s="1295">
        <v>10500</v>
      </c>
      <c r="E1808" s="1295" t="s">
        <v>200</v>
      </c>
      <c r="F1808" s="935" t="s">
        <v>222</v>
      </c>
      <c r="G1808" s="1295">
        <v>-99999</v>
      </c>
      <c r="H1808" s="935" t="s">
        <v>414</v>
      </c>
      <c r="I1808" s="935" t="s">
        <v>415</v>
      </c>
      <c r="J1808" s="935">
        <v>39.629153240000001</v>
      </c>
      <c r="K1808" s="935">
        <v>-121.9925059</v>
      </c>
      <c r="L1808" s="935">
        <v>39.40712284</v>
      </c>
      <c r="M1808" s="935">
        <v>-122.00758999999999</v>
      </c>
    </row>
    <row r="1809" spans="1:13" x14ac:dyDescent="0.35">
      <c r="A1809" s="1296">
        <v>33052</v>
      </c>
      <c r="B1809" s="1295" t="s">
        <v>194</v>
      </c>
      <c r="C1809" s="1295" t="s">
        <v>260</v>
      </c>
      <c r="D1809" s="1295">
        <v>9000</v>
      </c>
      <c r="E1809" s="1295" t="s">
        <v>200</v>
      </c>
      <c r="F1809" s="935" t="s">
        <v>208</v>
      </c>
      <c r="G1809" s="1295">
        <v>0</v>
      </c>
      <c r="H1809" s="935" t="s">
        <v>402</v>
      </c>
      <c r="I1809" s="935" t="s">
        <v>403</v>
      </c>
      <c r="J1809" s="935">
        <v>40.611883210000002</v>
      </c>
      <c r="K1809" s="935">
        <v>-122.446135</v>
      </c>
      <c r="L1809" s="935">
        <v>40.592799669999998</v>
      </c>
      <c r="M1809" s="935">
        <v>-122.3942059</v>
      </c>
    </row>
    <row r="1810" spans="1:13" x14ac:dyDescent="0.35">
      <c r="A1810" s="1296">
        <v>33052</v>
      </c>
      <c r="B1810" s="1295" t="s">
        <v>194</v>
      </c>
      <c r="C1810" s="1295" t="s">
        <v>260</v>
      </c>
      <c r="D1810" s="1295">
        <v>9000</v>
      </c>
      <c r="E1810" s="1295" t="s">
        <v>200</v>
      </c>
      <c r="F1810" s="935" t="s">
        <v>209</v>
      </c>
      <c r="G1810" s="1295">
        <v>5</v>
      </c>
      <c r="H1810" s="935" t="s">
        <v>403</v>
      </c>
      <c r="I1810" s="935" t="s">
        <v>404</v>
      </c>
      <c r="J1810" s="935">
        <v>40.592799669999998</v>
      </c>
      <c r="K1810" s="935">
        <v>-122.3942059</v>
      </c>
      <c r="L1810" s="935">
        <v>40.585947769999997</v>
      </c>
      <c r="M1810" s="935">
        <v>-122.3683525</v>
      </c>
    </row>
    <row r="1811" spans="1:13" x14ac:dyDescent="0.35">
      <c r="A1811" s="1296">
        <v>33052</v>
      </c>
      <c r="B1811" s="1295" t="s">
        <v>194</v>
      </c>
      <c r="C1811" s="1295" t="s">
        <v>260</v>
      </c>
      <c r="D1811" s="1295">
        <v>9000</v>
      </c>
      <c r="E1811" s="1295" t="s">
        <v>200</v>
      </c>
      <c r="F1811" s="935" t="s">
        <v>211</v>
      </c>
      <c r="G1811" s="1295">
        <v>9</v>
      </c>
      <c r="H1811" s="935" t="s">
        <v>404</v>
      </c>
      <c r="I1811" s="935" t="s">
        <v>405</v>
      </c>
      <c r="J1811" s="935">
        <v>40.585947769999997</v>
      </c>
      <c r="K1811" s="935">
        <v>-122.3683525</v>
      </c>
      <c r="L1811" s="935">
        <v>40.472049499999997</v>
      </c>
      <c r="M1811" s="935">
        <v>-122.29453460000001</v>
      </c>
    </row>
    <row r="1812" spans="1:13" x14ac:dyDescent="0.35">
      <c r="A1812" s="1296">
        <v>33052</v>
      </c>
      <c r="B1812" s="1295" t="s">
        <v>194</v>
      </c>
      <c r="C1812" s="1295" t="s">
        <v>260</v>
      </c>
      <c r="D1812" s="1295">
        <v>9000</v>
      </c>
      <c r="E1812" s="1295" t="s">
        <v>200</v>
      </c>
      <c r="F1812" s="935" t="s">
        <v>212</v>
      </c>
      <c r="G1812" s="1295">
        <v>1</v>
      </c>
      <c r="H1812" s="935" t="s">
        <v>405</v>
      </c>
      <c r="I1812" s="935" t="s">
        <v>406</v>
      </c>
      <c r="J1812" s="935">
        <v>40.472049499999997</v>
      </c>
      <c r="K1812" s="935">
        <v>-122.29453460000001</v>
      </c>
      <c r="L1812" s="935">
        <v>40.417416330000002</v>
      </c>
      <c r="M1812" s="935">
        <v>-122.19395729999999</v>
      </c>
    </row>
    <row r="1813" spans="1:13" x14ac:dyDescent="0.35">
      <c r="A1813" s="1296">
        <v>33052</v>
      </c>
      <c r="B1813" s="1295" t="s">
        <v>194</v>
      </c>
      <c r="C1813" s="1295" t="s">
        <v>260</v>
      </c>
      <c r="D1813" s="1295">
        <v>9000</v>
      </c>
      <c r="E1813" s="1295" t="s">
        <v>200</v>
      </c>
      <c r="F1813" s="935" t="s">
        <v>213</v>
      </c>
      <c r="G1813" s="1295">
        <v>0</v>
      </c>
      <c r="H1813" s="935" t="s">
        <v>406</v>
      </c>
      <c r="I1813" s="935" t="s">
        <v>407</v>
      </c>
      <c r="J1813" s="935">
        <v>40.417416330000002</v>
      </c>
      <c r="K1813" s="935">
        <v>-122.19395729999999</v>
      </c>
      <c r="L1813" s="935">
        <v>40.355137560000003</v>
      </c>
      <c r="M1813" s="935">
        <v>-122.17595660000001</v>
      </c>
    </row>
    <row r="1814" spans="1:13" x14ac:dyDescent="0.35">
      <c r="A1814" s="1296">
        <v>33052</v>
      </c>
      <c r="B1814" s="1295" t="s">
        <v>194</v>
      </c>
      <c r="C1814" s="1295" t="s">
        <v>260</v>
      </c>
      <c r="D1814" s="1295">
        <v>9000</v>
      </c>
      <c r="E1814" s="1295" t="s">
        <v>200</v>
      </c>
      <c r="F1814" s="935" t="s">
        <v>214</v>
      </c>
      <c r="G1814" s="1295">
        <v>0</v>
      </c>
      <c r="H1814" s="935" t="s">
        <v>407</v>
      </c>
      <c r="I1814" s="935" t="s">
        <v>408</v>
      </c>
      <c r="J1814" s="935">
        <v>40.355137560000003</v>
      </c>
      <c r="K1814" s="935">
        <v>-122.17595660000001</v>
      </c>
      <c r="L1814" s="935">
        <v>40.316984869999999</v>
      </c>
      <c r="M1814" s="935">
        <v>-122.1896581</v>
      </c>
    </row>
    <row r="1815" spans="1:13" x14ac:dyDescent="0.35">
      <c r="A1815" s="1296">
        <v>33052</v>
      </c>
      <c r="B1815" s="1295" t="s">
        <v>194</v>
      </c>
      <c r="C1815" s="1295" t="s">
        <v>260</v>
      </c>
      <c r="D1815" s="1295">
        <v>9000</v>
      </c>
      <c r="E1815" s="1295" t="s">
        <v>200</v>
      </c>
      <c r="F1815" s="935" t="s">
        <v>215</v>
      </c>
      <c r="G1815" s="1295">
        <v>0</v>
      </c>
      <c r="H1815" s="935" t="s">
        <v>408</v>
      </c>
      <c r="I1815" s="935" t="s">
        <v>409</v>
      </c>
      <c r="J1815" s="935">
        <v>40.316984869999999</v>
      </c>
      <c r="K1815" s="935">
        <v>-122.1896581</v>
      </c>
      <c r="L1815" s="935">
        <v>40.263968490000003</v>
      </c>
      <c r="M1815" s="935">
        <v>-122.2235306</v>
      </c>
    </row>
    <row r="1816" spans="1:13" x14ac:dyDescent="0.35">
      <c r="A1816" s="1296">
        <v>33052</v>
      </c>
      <c r="B1816" s="1295" t="s">
        <v>194</v>
      </c>
      <c r="C1816" s="1295" t="s">
        <v>260</v>
      </c>
      <c r="D1816" s="1295">
        <v>9000</v>
      </c>
      <c r="E1816" s="1295" t="s">
        <v>200</v>
      </c>
      <c r="F1816" s="935" t="s">
        <v>216</v>
      </c>
      <c r="G1816" s="1295">
        <v>0</v>
      </c>
      <c r="H1816" s="935" t="s">
        <v>409</v>
      </c>
      <c r="I1816" s="935" t="s">
        <v>410</v>
      </c>
      <c r="J1816" s="935">
        <v>40.263968490000003</v>
      </c>
      <c r="K1816" s="935">
        <v>-122.2235306</v>
      </c>
      <c r="L1816" s="935">
        <v>40.153152210000002</v>
      </c>
      <c r="M1816" s="935">
        <v>-122.20237950000001</v>
      </c>
    </row>
    <row r="1817" spans="1:13" x14ac:dyDescent="0.35">
      <c r="A1817" s="1296">
        <v>33052</v>
      </c>
      <c r="B1817" s="1295" t="s">
        <v>194</v>
      </c>
      <c r="C1817" s="1295" t="s">
        <v>260</v>
      </c>
      <c r="D1817" s="1295">
        <v>9000</v>
      </c>
      <c r="E1817" s="1295" t="s">
        <v>200</v>
      </c>
      <c r="F1817" s="935" t="s">
        <v>217</v>
      </c>
      <c r="G1817" s="1295">
        <v>0</v>
      </c>
      <c r="H1817" s="935" t="s">
        <v>410</v>
      </c>
      <c r="I1817" s="935" t="s">
        <v>411</v>
      </c>
      <c r="J1817" s="935">
        <v>40.153152210000002</v>
      </c>
      <c r="K1817" s="935">
        <v>-122.20237950000001</v>
      </c>
      <c r="L1817" s="935">
        <v>40.027836569999998</v>
      </c>
      <c r="M1817" s="935">
        <v>-122.11920569999999</v>
      </c>
    </row>
    <row r="1818" spans="1:13" x14ac:dyDescent="0.35">
      <c r="A1818" s="1296">
        <v>33052</v>
      </c>
      <c r="B1818" s="1295" t="s">
        <v>194</v>
      </c>
      <c r="C1818" s="1295" t="s">
        <v>260</v>
      </c>
      <c r="D1818" s="1295">
        <v>9000</v>
      </c>
      <c r="E1818" s="1295" t="s">
        <v>200</v>
      </c>
      <c r="F1818" s="935" t="s">
        <v>219</v>
      </c>
      <c r="G1818" s="1295">
        <v>1</v>
      </c>
      <c r="H1818" s="935" t="s">
        <v>411</v>
      </c>
      <c r="I1818" s="935" t="s">
        <v>412</v>
      </c>
      <c r="J1818" s="935">
        <v>40.027836569999998</v>
      </c>
      <c r="K1818" s="935">
        <v>-122.11920569999999</v>
      </c>
      <c r="L1818" s="935">
        <v>39.909298579999998</v>
      </c>
      <c r="M1818" s="935">
        <v>-122.0918963</v>
      </c>
    </row>
    <row r="1819" spans="1:13" x14ac:dyDescent="0.35">
      <c r="A1819" s="1296">
        <v>33052</v>
      </c>
      <c r="B1819" s="1295" t="s">
        <v>194</v>
      </c>
      <c r="C1819" s="1295" t="s">
        <v>260</v>
      </c>
      <c r="D1819" s="1295">
        <v>9000</v>
      </c>
      <c r="E1819" s="1295" t="s">
        <v>200</v>
      </c>
      <c r="F1819" s="935" t="s">
        <v>220</v>
      </c>
      <c r="G1819" s="1295">
        <v>-99999</v>
      </c>
      <c r="H1819" s="935" t="s">
        <v>412</v>
      </c>
      <c r="I1819" s="935" t="s">
        <v>413</v>
      </c>
      <c r="J1819" s="935">
        <v>39.909298579999998</v>
      </c>
      <c r="K1819" s="935">
        <v>-122.0918963</v>
      </c>
      <c r="L1819" s="935">
        <v>39.751173979999997</v>
      </c>
      <c r="M1819" s="935">
        <v>-121.9963235</v>
      </c>
    </row>
    <row r="1820" spans="1:13" x14ac:dyDescent="0.35">
      <c r="A1820" s="1296">
        <v>33052</v>
      </c>
      <c r="B1820" s="1295" t="s">
        <v>194</v>
      </c>
      <c r="C1820" s="1295" t="s">
        <v>260</v>
      </c>
      <c r="D1820" s="1295">
        <v>9000</v>
      </c>
      <c r="E1820" s="1295" t="s">
        <v>200</v>
      </c>
      <c r="F1820" s="935" t="s">
        <v>221</v>
      </c>
      <c r="G1820" s="1295">
        <v>-99999</v>
      </c>
      <c r="H1820" s="935" t="s">
        <v>413</v>
      </c>
      <c r="I1820" s="935" t="s">
        <v>414</v>
      </c>
      <c r="J1820" s="935">
        <v>39.751173979999997</v>
      </c>
      <c r="K1820" s="935">
        <v>-121.9963235</v>
      </c>
      <c r="L1820" s="935">
        <v>39.629153240000001</v>
      </c>
      <c r="M1820" s="935">
        <v>-121.9925059</v>
      </c>
    </row>
    <row r="1821" spans="1:13" x14ac:dyDescent="0.35">
      <c r="A1821" s="1296">
        <v>33052</v>
      </c>
      <c r="B1821" s="1295" t="s">
        <v>194</v>
      </c>
      <c r="C1821" s="1295" t="s">
        <v>260</v>
      </c>
      <c r="D1821" s="1295">
        <v>9000</v>
      </c>
      <c r="E1821" s="1295" t="s">
        <v>200</v>
      </c>
      <c r="F1821" s="935" t="s">
        <v>222</v>
      </c>
      <c r="G1821" s="1295">
        <v>-99999</v>
      </c>
      <c r="H1821" s="935" t="s">
        <v>414</v>
      </c>
      <c r="I1821" s="935" t="s">
        <v>415</v>
      </c>
      <c r="J1821" s="935">
        <v>39.629153240000001</v>
      </c>
      <c r="K1821" s="935">
        <v>-121.9925059</v>
      </c>
      <c r="L1821" s="935">
        <v>39.40712284</v>
      </c>
      <c r="M1821" s="935">
        <v>-122.00758999999999</v>
      </c>
    </row>
    <row r="1822" spans="1:13" x14ac:dyDescent="0.35">
      <c r="A1822" s="1296">
        <v>33059</v>
      </c>
      <c r="B1822" s="1295" t="s">
        <v>194</v>
      </c>
      <c r="C1822" s="1295" t="s">
        <v>260</v>
      </c>
      <c r="D1822" s="1295">
        <v>10000</v>
      </c>
      <c r="E1822" s="1295" t="s">
        <v>200</v>
      </c>
      <c r="F1822" s="935" t="s">
        <v>208</v>
      </c>
      <c r="G1822" s="1295">
        <v>0</v>
      </c>
      <c r="H1822" s="935" t="s">
        <v>402</v>
      </c>
      <c r="I1822" s="935" t="s">
        <v>403</v>
      </c>
      <c r="J1822" s="935">
        <v>40.611883210000002</v>
      </c>
      <c r="K1822" s="935">
        <v>-122.446135</v>
      </c>
      <c r="L1822" s="935">
        <v>40.592799669999998</v>
      </c>
      <c r="M1822" s="935">
        <v>-122.3942059</v>
      </c>
    </row>
    <row r="1823" spans="1:13" x14ac:dyDescent="0.35">
      <c r="A1823" s="1296">
        <v>33059</v>
      </c>
      <c r="B1823" s="1295" t="s">
        <v>194</v>
      </c>
      <c r="C1823" s="1295" t="s">
        <v>260</v>
      </c>
      <c r="D1823" s="1295">
        <v>10000</v>
      </c>
      <c r="E1823" s="1295" t="s">
        <v>200</v>
      </c>
      <c r="F1823" s="935" t="s">
        <v>209</v>
      </c>
      <c r="G1823" s="1295">
        <v>1</v>
      </c>
      <c r="H1823" s="935" t="s">
        <v>403</v>
      </c>
      <c r="I1823" s="935" t="s">
        <v>404</v>
      </c>
      <c r="J1823" s="935">
        <v>40.592799669999998</v>
      </c>
      <c r="K1823" s="935">
        <v>-122.3942059</v>
      </c>
      <c r="L1823" s="935">
        <v>40.585947769999997</v>
      </c>
      <c r="M1823" s="935">
        <v>-122.3683525</v>
      </c>
    </row>
    <row r="1824" spans="1:13" x14ac:dyDescent="0.35">
      <c r="A1824" s="1296">
        <v>33059</v>
      </c>
      <c r="B1824" s="1295" t="s">
        <v>194</v>
      </c>
      <c r="C1824" s="1295" t="s">
        <v>260</v>
      </c>
      <c r="D1824" s="1295">
        <v>10000</v>
      </c>
      <c r="E1824" s="1295" t="s">
        <v>200</v>
      </c>
      <c r="F1824" s="935" t="s">
        <v>211</v>
      </c>
      <c r="G1824" s="1295">
        <v>3</v>
      </c>
      <c r="H1824" s="935" t="s">
        <v>404</v>
      </c>
      <c r="I1824" s="935" t="s">
        <v>405</v>
      </c>
      <c r="J1824" s="935">
        <v>40.585947769999997</v>
      </c>
      <c r="K1824" s="935">
        <v>-122.3683525</v>
      </c>
      <c r="L1824" s="935">
        <v>40.472049499999997</v>
      </c>
      <c r="M1824" s="935">
        <v>-122.29453460000001</v>
      </c>
    </row>
    <row r="1825" spans="1:13" x14ac:dyDescent="0.35">
      <c r="A1825" s="1296">
        <v>33059</v>
      </c>
      <c r="B1825" s="1295" t="s">
        <v>194</v>
      </c>
      <c r="C1825" s="1295" t="s">
        <v>260</v>
      </c>
      <c r="D1825" s="1295">
        <v>10000</v>
      </c>
      <c r="E1825" s="1295" t="s">
        <v>200</v>
      </c>
      <c r="F1825" s="935" t="s">
        <v>212</v>
      </c>
      <c r="G1825" s="1295">
        <v>1</v>
      </c>
      <c r="H1825" s="935" t="s">
        <v>405</v>
      </c>
      <c r="I1825" s="935" t="s">
        <v>406</v>
      </c>
      <c r="J1825" s="935">
        <v>40.472049499999997</v>
      </c>
      <c r="K1825" s="935">
        <v>-122.29453460000001</v>
      </c>
      <c r="L1825" s="935">
        <v>40.417416330000002</v>
      </c>
      <c r="M1825" s="935">
        <v>-122.19395729999999</v>
      </c>
    </row>
    <row r="1826" spans="1:13" x14ac:dyDescent="0.35">
      <c r="A1826" s="1296">
        <v>33059</v>
      </c>
      <c r="B1826" s="1295" t="s">
        <v>194</v>
      </c>
      <c r="C1826" s="1295" t="s">
        <v>260</v>
      </c>
      <c r="D1826" s="1295">
        <v>10000</v>
      </c>
      <c r="E1826" s="1295" t="s">
        <v>200</v>
      </c>
      <c r="F1826" s="935" t="s">
        <v>213</v>
      </c>
      <c r="G1826" s="1295">
        <v>0</v>
      </c>
      <c r="H1826" s="935" t="s">
        <v>406</v>
      </c>
      <c r="I1826" s="935" t="s">
        <v>407</v>
      </c>
      <c r="J1826" s="935">
        <v>40.417416330000002</v>
      </c>
      <c r="K1826" s="935">
        <v>-122.19395729999999</v>
      </c>
      <c r="L1826" s="935">
        <v>40.355137560000003</v>
      </c>
      <c r="M1826" s="935">
        <v>-122.17595660000001</v>
      </c>
    </row>
    <row r="1827" spans="1:13" x14ac:dyDescent="0.35">
      <c r="A1827" s="1296">
        <v>33059</v>
      </c>
      <c r="B1827" s="1295" t="s">
        <v>194</v>
      </c>
      <c r="C1827" s="1295" t="s">
        <v>260</v>
      </c>
      <c r="D1827" s="1295">
        <v>10000</v>
      </c>
      <c r="E1827" s="1295" t="s">
        <v>200</v>
      </c>
      <c r="F1827" s="935" t="s">
        <v>214</v>
      </c>
      <c r="G1827" s="1295">
        <v>0</v>
      </c>
      <c r="H1827" s="935" t="s">
        <v>407</v>
      </c>
      <c r="I1827" s="935" t="s">
        <v>408</v>
      </c>
      <c r="J1827" s="935">
        <v>40.355137560000003</v>
      </c>
      <c r="K1827" s="935">
        <v>-122.17595660000001</v>
      </c>
      <c r="L1827" s="935">
        <v>40.316984869999999</v>
      </c>
      <c r="M1827" s="935">
        <v>-122.1896581</v>
      </c>
    </row>
    <row r="1828" spans="1:13" x14ac:dyDescent="0.35">
      <c r="A1828" s="1296">
        <v>33059</v>
      </c>
      <c r="B1828" s="1295" t="s">
        <v>194</v>
      </c>
      <c r="C1828" s="1295" t="s">
        <v>260</v>
      </c>
      <c r="D1828" s="1295">
        <v>10000</v>
      </c>
      <c r="E1828" s="1295" t="s">
        <v>200</v>
      </c>
      <c r="F1828" s="935" t="s">
        <v>215</v>
      </c>
      <c r="G1828" s="1295">
        <v>0</v>
      </c>
      <c r="H1828" s="935" t="s">
        <v>408</v>
      </c>
      <c r="I1828" s="935" t="s">
        <v>409</v>
      </c>
      <c r="J1828" s="935">
        <v>40.316984869999999</v>
      </c>
      <c r="K1828" s="935">
        <v>-122.1896581</v>
      </c>
      <c r="L1828" s="935">
        <v>40.263968490000003</v>
      </c>
      <c r="M1828" s="935">
        <v>-122.2235306</v>
      </c>
    </row>
    <row r="1829" spans="1:13" x14ac:dyDescent="0.35">
      <c r="A1829" s="1296">
        <v>33059</v>
      </c>
      <c r="B1829" s="1295" t="s">
        <v>194</v>
      </c>
      <c r="C1829" s="1295" t="s">
        <v>260</v>
      </c>
      <c r="D1829" s="1295">
        <v>10000</v>
      </c>
      <c r="E1829" s="1295" t="s">
        <v>200</v>
      </c>
      <c r="F1829" s="935" t="s">
        <v>216</v>
      </c>
      <c r="G1829" s="1295">
        <v>0</v>
      </c>
      <c r="H1829" s="935" t="s">
        <v>409</v>
      </c>
      <c r="I1829" s="935" t="s">
        <v>410</v>
      </c>
      <c r="J1829" s="935">
        <v>40.263968490000003</v>
      </c>
      <c r="K1829" s="935">
        <v>-122.2235306</v>
      </c>
      <c r="L1829" s="935">
        <v>40.153152210000002</v>
      </c>
      <c r="M1829" s="935">
        <v>-122.20237950000001</v>
      </c>
    </row>
    <row r="1830" spans="1:13" x14ac:dyDescent="0.35">
      <c r="A1830" s="1296">
        <v>33059</v>
      </c>
      <c r="B1830" s="1295" t="s">
        <v>194</v>
      </c>
      <c r="C1830" s="1295" t="s">
        <v>260</v>
      </c>
      <c r="D1830" s="1295">
        <v>10000</v>
      </c>
      <c r="E1830" s="1295" t="s">
        <v>200</v>
      </c>
      <c r="F1830" s="935" t="s">
        <v>217</v>
      </c>
      <c r="G1830" s="1295">
        <v>0</v>
      </c>
      <c r="H1830" s="935" t="s">
        <v>410</v>
      </c>
      <c r="I1830" s="935" t="s">
        <v>411</v>
      </c>
      <c r="J1830" s="935">
        <v>40.153152210000002</v>
      </c>
      <c r="K1830" s="935">
        <v>-122.20237950000001</v>
      </c>
      <c r="L1830" s="935">
        <v>40.027836569999998</v>
      </c>
      <c r="M1830" s="935">
        <v>-122.11920569999999</v>
      </c>
    </row>
    <row r="1831" spans="1:13" x14ac:dyDescent="0.35">
      <c r="A1831" s="1296">
        <v>33059</v>
      </c>
      <c r="B1831" s="1295" t="s">
        <v>194</v>
      </c>
      <c r="C1831" s="1295" t="s">
        <v>260</v>
      </c>
      <c r="D1831" s="1295">
        <v>10000</v>
      </c>
      <c r="E1831" s="1295" t="s">
        <v>200</v>
      </c>
      <c r="F1831" s="935" t="s">
        <v>219</v>
      </c>
      <c r="G1831" s="1295">
        <v>0</v>
      </c>
      <c r="H1831" s="935" t="s">
        <v>411</v>
      </c>
      <c r="I1831" s="935" t="s">
        <v>412</v>
      </c>
      <c r="J1831" s="935">
        <v>40.027836569999998</v>
      </c>
      <c r="K1831" s="935">
        <v>-122.11920569999999</v>
      </c>
      <c r="L1831" s="935">
        <v>39.909298579999998</v>
      </c>
      <c r="M1831" s="935">
        <v>-122.0918963</v>
      </c>
    </row>
    <row r="1832" spans="1:13" x14ac:dyDescent="0.35">
      <c r="A1832" s="1296">
        <v>33059</v>
      </c>
      <c r="B1832" s="1295" t="s">
        <v>194</v>
      </c>
      <c r="C1832" s="1295" t="s">
        <v>260</v>
      </c>
      <c r="D1832" s="1295">
        <v>10000</v>
      </c>
      <c r="E1832" s="1295" t="s">
        <v>200</v>
      </c>
      <c r="F1832" s="935" t="s">
        <v>220</v>
      </c>
      <c r="G1832" s="1295">
        <v>-99999</v>
      </c>
      <c r="H1832" s="935" t="s">
        <v>412</v>
      </c>
      <c r="I1832" s="935" t="s">
        <v>413</v>
      </c>
      <c r="J1832" s="935">
        <v>39.909298579999998</v>
      </c>
      <c r="K1832" s="935">
        <v>-122.0918963</v>
      </c>
      <c r="L1832" s="935">
        <v>39.751173979999997</v>
      </c>
      <c r="M1832" s="935">
        <v>-121.9963235</v>
      </c>
    </row>
    <row r="1833" spans="1:13" x14ac:dyDescent="0.35">
      <c r="A1833" s="1296">
        <v>33059</v>
      </c>
      <c r="B1833" s="1295" t="s">
        <v>194</v>
      </c>
      <c r="C1833" s="1295" t="s">
        <v>260</v>
      </c>
      <c r="D1833" s="1295">
        <v>10000</v>
      </c>
      <c r="E1833" s="1295" t="s">
        <v>200</v>
      </c>
      <c r="F1833" s="935" t="s">
        <v>221</v>
      </c>
      <c r="G1833" s="1295">
        <v>-99999</v>
      </c>
      <c r="H1833" s="935" t="s">
        <v>413</v>
      </c>
      <c r="I1833" s="935" t="s">
        <v>414</v>
      </c>
      <c r="J1833" s="935">
        <v>39.751173979999997</v>
      </c>
      <c r="K1833" s="935">
        <v>-121.9963235</v>
      </c>
      <c r="L1833" s="935">
        <v>39.629153240000001</v>
      </c>
      <c r="M1833" s="935">
        <v>-121.9925059</v>
      </c>
    </row>
    <row r="1834" spans="1:13" x14ac:dyDescent="0.35">
      <c r="A1834" s="1296">
        <v>33059</v>
      </c>
      <c r="B1834" s="1295" t="s">
        <v>194</v>
      </c>
      <c r="C1834" s="1295" t="s">
        <v>260</v>
      </c>
      <c r="D1834" s="1295">
        <v>10000</v>
      </c>
      <c r="E1834" s="1295" t="s">
        <v>200</v>
      </c>
      <c r="F1834" s="935" t="s">
        <v>222</v>
      </c>
      <c r="G1834" s="1295">
        <v>-99999</v>
      </c>
      <c r="H1834" s="935" t="s">
        <v>414</v>
      </c>
      <c r="I1834" s="935" t="s">
        <v>415</v>
      </c>
      <c r="J1834" s="935">
        <v>39.629153240000001</v>
      </c>
      <c r="K1834" s="935">
        <v>-121.9925059</v>
      </c>
      <c r="L1834" s="935">
        <v>39.40712284</v>
      </c>
      <c r="M1834" s="935">
        <v>-122.00758999999999</v>
      </c>
    </row>
    <row r="1835" spans="1:13" x14ac:dyDescent="0.35">
      <c r="A1835" s="1296">
        <v>33065</v>
      </c>
      <c r="B1835" s="1295" t="s">
        <v>194</v>
      </c>
      <c r="C1835" s="1295" t="s">
        <v>260</v>
      </c>
      <c r="D1835" s="1295">
        <v>10000</v>
      </c>
      <c r="E1835" s="1295" t="s">
        <v>200</v>
      </c>
      <c r="F1835" s="935" t="s">
        <v>208</v>
      </c>
      <c r="G1835" s="1295">
        <v>0</v>
      </c>
      <c r="H1835" s="935" t="s">
        <v>402</v>
      </c>
      <c r="I1835" s="935" t="s">
        <v>403</v>
      </c>
      <c r="J1835" s="935">
        <v>40.611883210000002</v>
      </c>
      <c r="K1835" s="935">
        <v>-122.446135</v>
      </c>
      <c r="L1835" s="935">
        <v>40.592799669999998</v>
      </c>
      <c r="M1835" s="935">
        <v>-122.3942059</v>
      </c>
    </row>
    <row r="1836" spans="1:13" x14ac:dyDescent="0.35">
      <c r="A1836" s="1296">
        <v>33065</v>
      </c>
      <c r="B1836" s="1295" t="s">
        <v>194</v>
      </c>
      <c r="C1836" s="1295" t="s">
        <v>260</v>
      </c>
      <c r="D1836" s="1295">
        <v>10000</v>
      </c>
      <c r="E1836" s="1295" t="s">
        <v>200</v>
      </c>
      <c r="F1836" s="935" t="s">
        <v>209</v>
      </c>
      <c r="G1836" s="1295">
        <v>9</v>
      </c>
      <c r="H1836" s="935" t="s">
        <v>403</v>
      </c>
      <c r="I1836" s="935" t="s">
        <v>404</v>
      </c>
      <c r="J1836" s="935">
        <v>40.592799669999998</v>
      </c>
      <c r="K1836" s="935">
        <v>-122.3942059</v>
      </c>
      <c r="L1836" s="935">
        <v>40.585947769999997</v>
      </c>
      <c r="M1836" s="935">
        <v>-122.3683525</v>
      </c>
    </row>
    <row r="1837" spans="1:13" x14ac:dyDescent="0.35">
      <c r="A1837" s="1296">
        <v>33065</v>
      </c>
      <c r="B1837" s="1295" t="s">
        <v>194</v>
      </c>
      <c r="C1837" s="1295" t="s">
        <v>260</v>
      </c>
      <c r="D1837" s="1295">
        <v>10000</v>
      </c>
      <c r="E1837" s="1295" t="s">
        <v>200</v>
      </c>
      <c r="F1837" s="935" t="s">
        <v>211</v>
      </c>
      <c r="G1837" s="1295">
        <v>5</v>
      </c>
      <c r="H1837" s="935" t="s">
        <v>404</v>
      </c>
      <c r="I1837" s="935" t="s">
        <v>405</v>
      </c>
      <c r="J1837" s="935">
        <v>40.585947769999997</v>
      </c>
      <c r="K1837" s="935">
        <v>-122.3683525</v>
      </c>
      <c r="L1837" s="935">
        <v>40.472049499999997</v>
      </c>
      <c r="M1837" s="935">
        <v>-122.29453460000001</v>
      </c>
    </row>
    <row r="1838" spans="1:13" x14ac:dyDescent="0.35">
      <c r="A1838" s="1296">
        <v>33065</v>
      </c>
      <c r="B1838" s="1295" t="s">
        <v>194</v>
      </c>
      <c r="C1838" s="1295" t="s">
        <v>260</v>
      </c>
      <c r="D1838" s="1295">
        <v>10000</v>
      </c>
      <c r="E1838" s="1295" t="s">
        <v>200</v>
      </c>
      <c r="F1838" s="935" t="s">
        <v>212</v>
      </c>
      <c r="G1838" s="1295">
        <v>3</v>
      </c>
      <c r="H1838" s="935" t="s">
        <v>405</v>
      </c>
      <c r="I1838" s="935" t="s">
        <v>406</v>
      </c>
      <c r="J1838" s="935">
        <v>40.472049499999997</v>
      </c>
      <c r="K1838" s="935">
        <v>-122.29453460000001</v>
      </c>
      <c r="L1838" s="935">
        <v>40.417416330000002</v>
      </c>
      <c r="M1838" s="935">
        <v>-122.19395729999999</v>
      </c>
    </row>
    <row r="1839" spans="1:13" x14ac:dyDescent="0.35">
      <c r="A1839" s="1296">
        <v>33065</v>
      </c>
      <c r="B1839" s="1295" t="s">
        <v>194</v>
      </c>
      <c r="C1839" s="1295" t="s">
        <v>260</v>
      </c>
      <c r="D1839" s="1295">
        <v>10000</v>
      </c>
      <c r="E1839" s="1295" t="s">
        <v>200</v>
      </c>
      <c r="F1839" s="935" t="s">
        <v>213</v>
      </c>
      <c r="G1839" s="1295">
        <v>0</v>
      </c>
      <c r="H1839" s="935" t="s">
        <v>406</v>
      </c>
      <c r="I1839" s="935" t="s">
        <v>407</v>
      </c>
      <c r="J1839" s="935">
        <v>40.417416330000002</v>
      </c>
      <c r="K1839" s="935">
        <v>-122.19395729999999</v>
      </c>
      <c r="L1839" s="935">
        <v>40.355137560000003</v>
      </c>
      <c r="M1839" s="935">
        <v>-122.17595660000001</v>
      </c>
    </row>
    <row r="1840" spans="1:13" x14ac:dyDescent="0.35">
      <c r="A1840" s="1296">
        <v>33065</v>
      </c>
      <c r="B1840" s="1295" t="s">
        <v>194</v>
      </c>
      <c r="C1840" s="1295" t="s">
        <v>260</v>
      </c>
      <c r="D1840" s="1295">
        <v>10000</v>
      </c>
      <c r="E1840" s="1295" t="s">
        <v>200</v>
      </c>
      <c r="F1840" s="935" t="s">
        <v>214</v>
      </c>
      <c r="G1840" s="1295">
        <v>1</v>
      </c>
      <c r="H1840" s="935" t="s">
        <v>407</v>
      </c>
      <c r="I1840" s="935" t="s">
        <v>408</v>
      </c>
      <c r="J1840" s="935">
        <v>40.355137560000003</v>
      </c>
      <c r="K1840" s="935">
        <v>-122.17595660000001</v>
      </c>
      <c r="L1840" s="935">
        <v>40.316984869999999</v>
      </c>
      <c r="M1840" s="935">
        <v>-122.1896581</v>
      </c>
    </row>
    <row r="1841" spans="1:13" x14ac:dyDescent="0.35">
      <c r="A1841" s="1296">
        <v>33065</v>
      </c>
      <c r="B1841" s="1295" t="s">
        <v>194</v>
      </c>
      <c r="C1841" s="1295" t="s">
        <v>260</v>
      </c>
      <c r="D1841" s="1295">
        <v>10000</v>
      </c>
      <c r="E1841" s="1295" t="s">
        <v>200</v>
      </c>
      <c r="F1841" s="935" t="s">
        <v>215</v>
      </c>
      <c r="G1841" s="1295">
        <v>0</v>
      </c>
      <c r="H1841" s="935" t="s">
        <v>408</v>
      </c>
      <c r="I1841" s="935" t="s">
        <v>409</v>
      </c>
      <c r="J1841" s="935">
        <v>40.316984869999999</v>
      </c>
      <c r="K1841" s="935">
        <v>-122.1896581</v>
      </c>
      <c r="L1841" s="935">
        <v>40.263968490000003</v>
      </c>
      <c r="M1841" s="935">
        <v>-122.2235306</v>
      </c>
    </row>
    <row r="1842" spans="1:13" x14ac:dyDescent="0.35">
      <c r="A1842" s="1296">
        <v>33065</v>
      </c>
      <c r="B1842" s="1295" t="s">
        <v>194</v>
      </c>
      <c r="C1842" s="1295" t="s">
        <v>260</v>
      </c>
      <c r="D1842" s="1295">
        <v>10000</v>
      </c>
      <c r="E1842" s="1295" t="s">
        <v>200</v>
      </c>
      <c r="F1842" s="935" t="s">
        <v>216</v>
      </c>
      <c r="G1842" s="1295">
        <v>0</v>
      </c>
      <c r="H1842" s="935" t="s">
        <v>409</v>
      </c>
      <c r="I1842" s="935" t="s">
        <v>410</v>
      </c>
      <c r="J1842" s="935">
        <v>40.263968490000003</v>
      </c>
      <c r="K1842" s="935">
        <v>-122.2235306</v>
      </c>
      <c r="L1842" s="935">
        <v>40.153152210000002</v>
      </c>
      <c r="M1842" s="935">
        <v>-122.20237950000001</v>
      </c>
    </row>
    <row r="1843" spans="1:13" x14ac:dyDescent="0.35">
      <c r="A1843" s="1296">
        <v>33065</v>
      </c>
      <c r="B1843" s="1295" t="s">
        <v>194</v>
      </c>
      <c r="C1843" s="1295" t="s">
        <v>260</v>
      </c>
      <c r="D1843" s="1295">
        <v>10000</v>
      </c>
      <c r="E1843" s="1295" t="s">
        <v>200</v>
      </c>
      <c r="F1843" s="935" t="s">
        <v>217</v>
      </c>
      <c r="G1843" s="1295">
        <v>0</v>
      </c>
      <c r="H1843" s="935" t="s">
        <v>410</v>
      </c>
      <c r="I1843" s="935" t="s">
        <v>411</v>
      </c>
      <c r="J1843" s="935">
        <v>40.153152210000002</v>
      </c>
      <c r="K1843" s="935">
        <v>-122.20237950000001</v>
      </c>
      <c r="L1843" s="935">
        <v>40.027836569999998</v>
      </c>
      <c r="M1843" s="935">
        <v>-122.11920569999999</v>
      </c>
    </row>
    <row r="1844" spans="1:13" x14ac:dyDescent="0.35">
      <c r="A1844" s="1296">
        <v>33065</v>
      </c>
      <c r="B1844" s="1295" t="s">
        <v>194</v>
      </c>
      <c r="C1844" s="1295" t="s">
        <v>260</v>
      </c>
      <c r="D1844" s="1295">
        <v>10000</v>
      </c>
      <c r="E1844" s="1295" t="s">
        <v>200</v>
      </c>
      <c r="F1844" s="935" t="s">
        <v>219</v>
      </c>
      <c r="G1844" s="1295">
        <v>0</v>
      </c>
      <c r="H1844" s="935" t="s">
        <v>411</v>
      </c>
      <c r="I1844" s="935" t="s">
        <v>412</v>
      </c>
      <c r="J1844" s="935">
        <v>40.027836569999998</v>
      </c>
      <c r="K1844" s="935">
        <v>-122.11920569999999</v>
      </c>
      <c r="L1844" s="935">
        <v>39.909298579999998</v>
      </c>
      <c r="M1844" s="935">
        <v>-122.0918963</v>
      </c>
    </row>
    <row r="1845" spans="1:13" x14ac:dyDescent="0.35">
      <c r="A1845" s="1296">
        <v>33065</v>
      </c>
      <c r="B1845" s="1295" t="s">
        <v>194</v>
      </c>
      <c r="C1845" s="1295" t="s">
        <v>260</v>
      </c>
      <c r="D1845" s="1295">
        <v>10000</v>
      </c>
      <c r="E1845" s="1295" t="s">
        <v>200</v>
      </c>
      <c r="F1845" s="935" t="s">
        <v>220</v>
      </c>
      <c r="G1845" s="1295">
        <v>-99999</v>
      </c>
      <c r="H1845" s="935" t="s">
        <v>412</v>
      </c>
      <c r="I1845" s="935" t="s">
        <v>413</v>
      </c>
      <c r="J1845" s="935">
        <v>39.909298579999998</v>
      </c>
      <c r="K1845" s="935">
        <v>-122.0918963</v>
      </c>
      <c r="L1845" s="935">
        <v>39.751173979999997</v>
      </c>
      <c r="M1845" s="935">
        <v>-121.9963235</v>
      </c>
    </row>
    <row r="1846" spans="1:13" x14ac:dyDescent="0.35">
      <c r="A1846" s="1296">
        <v>33065</v>
      </c>
      <c r="B1846" s="1295" t="s">
        <v>194</v>
      </c>
      <c r="C1846" s="1295" t="s">
        <v>260</v>
      </c>
      <c r="D1846" s="1295">
        <v>10000</v>
      </c>
      <c r="E1846" s="1295" t="s">
        <v>200</v>
      </c>
      <c r="F1846" s="935" t="s">
        <v>221</v>
      </c>
      <c r="G1846" s="1295">
        <v>-99999</v>
      </c>
      <c r="H1846" s="935" t="s">
        <v>413</v>
      </c>
      <c r="I1846" s="935" t="s">
        <v>414</v>
      </c>
      <c r="J1846" s="935">
        <v>39.751173979999997</v>
      </c>
      <c r="K1846" s="935">
        <v>-121.9963235</v>
      </c>
      <c r="L1846" s="935">
        <v>39.629153240000001</v>
      </c>
      <c r="M1846" s="935">
        <v>-121.9925059</v>
      </c>
    </row>
    <row r="1847" spans="1:13" x14ac:dyDescent="0.35">
      <c r="A1847" s="1296">
        <v>33065</v>
      </c>
      <c r="B1847" s="1295" t="s">
        <v>194</v>
      </c>
      <c r="C1847" s="1295" t="s">
        <v>260</v>
      </c>
      <c r="D1847" s="1295">
        <v>10000</v>
      </c>
      <c r="E1847" s="1295" t="s">
        <v>200</v>
      </c>
      <c r="F1847" s="935" t="s">
        <v>222</v>
      </c>
      <c r="G1847" s="1295">
        <v>-99999</v>
      </c>
      <c r="H1847" s="935" t="s">
        <v>414</v>
      </c>
      <c r="I1847" s="935" t="s">
        <v>415</v>
      </c>
      <c r="J1847" s="935">
        <v>39.629153240000001</v>
      </c>
      <c r="K1847" s="935">
        <v>-121.9925059</v>
      </c>
      <c r="L1847" s="935">
        <v>39.40712284</v>
      </c>
      <c r="M1847" s="935">
        <v>-122.00758999999999</v>
      </c>
    </row>
    <row r="1848" spans="1:13" x14ac:dyDescent="0.35">
      <c r="A1848" s="1296">
        <v>33072</v>
      </c>
      <c r="B1848" s="1295" t="s">
        <v>194</v>
      </c>
      <c r="C1848" s="1295" t="s">
        <v>260</v>
      </c>
      <c r="D1848" s="1295">
        <v>10000</v>
      </c>
      <c r="E1848" s="1295" t="s">
        <v>200</v>
      </c>
      <c r="F1848" s="935" t="s">
        <v>208</v>
      </c>
      <c r="G1848" s="1295">
        <v>0</v>
      </c>
      <c r="H1848" s="935" t="s">
        <v>402</v>
      </c>
      <c r="I1848" s="935" t="s">
        <v>403</v>
      </c>
      <c r="J1848" s="935">
        <v>40.611883210000002</v>
      </c>
      <c r="K1848" s="935">
        <v>-122.446135</v>
      </c>
      <c r="L1848" s="935">
        <v>40.592799669999998</v>
      </c>
      <c r="M1848" s="935">
        <v>-122.3942059</v>
      </c>
    </row>
    <row r="1849" spans="1:13" x14ac:dyDescent="0.35">
      <c r="A1849" s="1296">
        <v>33072</v>
      </c>
      <c r="B1849" s="1295" t="s">
        <v>194</v>
      </c>
      <c r="C1849" s="1295" t="s">
        <v>260</v>
      </c>
      <c r="D1849" s="1295">
        <v>10000</v>
      </c>
      <c r="E1849" s="1295" t="s">
        <v>200</v>
      </c>
      <c r="F1849" s="935" t="s">
        <v>209</v>
      </c>
      <c r="G1849" s="1295">
        <v>1</v>
      </c>
      <c r="H1849" s="935" t="s">
        <v>403</v>
      </c>
      <c r="I1849" s="935" t="s">
        <v>404</v>
      </c>
      <c r="J1849" s="935">
        <v>40.592799669999998</v>
      </c>
      <c r="K1849" s="935">
        <v>-122.3942059</v>
      </c>
      <c r="L1849" s="935">
        <v>40.585947769999997</v>
      </c>
      <c r="M1849" s="935">
        <v>-122.3683525</v>
      </c>
    </row>
    <row r="1850" spans="1:13" x14ac:dyDescent="0.35">
      <c r="A1850" s="1296">
        <v>33072</v>
      </c>
      <c r="B1850" s="1295" t="s">
        <v>194</v>
      </c>
      <c r="C1850" s="1295" t="s">
        <v>260</v>
      </c>
      <c r="D1850" s="1295">
        <v>10000</v>
      </c>
      <c r="E1850" s="1295" t="s">
        <v>200</v>
      </c>
      <c r="F1850" s="935" t="s">
        <v>211</v>
      </c>
      <c r="G1850" s="1295">
        <v>0</v>
      </c>
      <c r="H1850" s="935" t="s">
        <v>404</v>
      </c>
      <c r="I1850" s="935" t="s">
        <v>405</v>
      </c>
      <c r="J1850" s="935">
        <v>40.585947769999997</v>
      </c>
      <c r="K1850" s="935">
        <v>-122.3683525</v>
      </c>
      <c r="L1850" s="935">
        <v>40.472049499999997</v>
      </c>
      <c r="M1850" s="935">
        <v>-122.29453460000001</v>
      </c>
    </row>
    <row r="1851" spans="1:13" x14ac:dyDescent="0.35">
      <c r="A1851" s="1296">
        <v>33072</v>
      </c>
      <c r="B1851" s="1295" t="s">
        <v>194</v>
      </c>
      <c r="C1851" s="1295" t="s">
        <v>260</v>
      </c>
      <c r="D1851" s="1295">
        <v>10000</v>
      </c>
      <c r="E1851" s="1295" t="s">
        <v>200</v>
      </c>
      <c r="F1851" s="935" t="s">
        <v>212</v>
      </c>
      <c r="G1851" s="1295">
        <v>0</v>
      </c>
      <c r="H1851" s="935" t="s">
        <v>405</v>
      </c>
      <c r="I1851" s="935" t="s">
        <v>406</v>
      </c>
      <c r="J1851" s="935">
        <v>40.472049499999997</v>
      </c>
      <c r="K1851" s="935">
        <v>-122.29453460000001</v>
      </c>
      <c r="L1851" s="935">
        <v>40.417416330000002</v>
      </c>
      <c r="M1851" s="935">
        <v>-122.19395729999999</v>
      </c>
    </row>
    <row r="1852" spans="1:13" x14ac:dyDescent="0.35">
      <c r="A1852" s="1296">
        <v>33072</v>
      </c>
      <c r="B1852" s="1295" t="s">
        <v>194</v>
      </c>
      <c r="C1852" s="1295" t="s">
        <v>260</v>
      </c>
      <c r="D1852" s="1295">
        <v>10000</v>
      </c>
      <c r="E1852" s="1295" t="s">
        <v>200</v>
      </c>
      <c r="F1852" s="935" t="s">
        <v>213</v>
      </c>
      <c r="G1852" s="1295">
        <v>0</v>
      </c>
      <c r="H1852" s="935" t="s">
        <v>406</v>
      </c>
      <c r="I1852" s="935" t="s">
        <v>407</v>
      </c>
      <c r="J1852" s="935">
        <v>40.417416330000002</v>
      </c>
      <c r="K1852" s="935">
        <v>-122.19395729999999</v>
      </c>
      <c r="L1852" s="935">
        <v>40.355137560000003</v>
      </c>
      <c r="M1852" s="935">
        <v>-122.17595660000001</v>
      </c>
    </row>
    <row r="1853" spans="1:13" x14ac:dyDescent="0.35">
      <c r="A1853" s="1296">
        <v>33072</v>
      </c>
      <c r="B1853" s="1295" t="s">
        <v>194</v>
      </c>
      <c r="C1853" s="1295" t="s">
        <v>260</v>
      </c>
      <c r="D1853" s="1295">
        <v>10000</v>
      </c>
      <c r="E1853" s="1295" t="s">
        <v>200</v>
      </c>
      <c r="F1853" s="935" t="s">
        <v>214</v>
      </c>
      <c r="G1853" s="1295">
        <v>0</v>
      </c>
      <c r="H1853" s="935" t="s">
        <v>407</v>
      </c>
      <c r="I1853" s="935" t="s">
        <v>408</v>
      </c>
      <c r="J1853" s="935">
        <v>40.355137560000003</v>
      </c>
      <c r="K1853" s="935">
        <v>-122.17595660000001</v>
      </c>
      <c r="L1853" s="935">
        <v>40.316984869999999</v>
      </c>
      <c r="M1853" s="935">
        <v>-122.1896581</v>
      </c>
    </row>
    <row r="1854" spans="1:13" x14ac:dyDescent="0.35">
      <c r="A1854" s="1296">
        <v>33072</v>
      </c>
      <c r="B1854" s="1295" t="s">
        <v>194</v>
      </c>
      <c r="C1854" s="1295" t="s">
        <v>260</v>
      </c>
      <c r="D1854" s="1295">
        <v>10000</v>
      </c>
      <c r="E1854" s="1295" t="s">
        <v>200</v>
      </c>
      <c r="F1854" s="935" t="s">
        <v>215</v>
      </c>
      <c r="G1854" s="1295">
        <v>0</v>
      </c>
      <c r="H1854" s="935" t="s">
        <v>408</v>
      </c>
      <c r="I1854" s="935" t="s">
        <v>409</v>
      </c>
      <c r="J1854" s="935">
        <v>40.316984869999999</v>
      </c>
      <c r="K1854" s="935">
        <v>-122.1896581</v>
      </c>
      <c r="L1854" s="935">
        <v>40.263968490000003</v>
      </c>
      <c r="M1854" s="935">
        <v>-122.2235306</v>
      </c>
    </row>
    <row r="1855" spans="1:13" x14ac:dyDescent="0.35">
      <c r="A1855" s="1296">
        <v>33072</v>
      </c>
      <c r="B1855" s="1295" t="s">
        <v>194</v>
      </c>
      <c r="C1855" s="1295" t="s">
        <v>260</v>
      </c>
      <c r="D1855" s="1295">
        <v>10000</v>
      </c>
      <c r="E1855" s="1295" t="s">
        <v>200</v>
      </c>
      <c r="F1855" s="935" t="s">
        <v>216</v>
      </c>
      <c r="G1855" s="1295">
        <v>0</v>
      </c>
      <c r="H1855" s="935" t="s">
        <v>409</v>
      </c>
      <c r="I1855" s="935" t="s">
        <v>410</v>
      </c>
      <c r="J1855" s="935">
        <v>40.263968490000003</v>
      </c>
      <c r="K1855" s="935">
        <v>-122.2235306</v>
      </c>
      <c r="L1855" s="935">
        <v>40.153152210000002</v>
      </c>
      <c r="M1855" s="935">
        <v>-122.20237950000001</v>
      </c>
    </row>
    <row r="1856" spans="1:13" x14ac:dyDescent="0.35">
      <c r="A1856" s="1296">
        <v>33072</v>
      </c>
      <c r="B1856" s="1295" t="s">
        <v>194</v>
      </c>
      <c r="C1856" s="1295" t="s">
        <v>260</v>
      </c>
      <c r="D1856" s="1295">
        <v>10000</v>
      </c>
      <c r="E1856" s="1295" t="s">
        <v>200</v>
      </c>
      <c r="F1856" s="935" t="s">
        <v>217</v>
      </c>
      <c r="G1856" s="1295">
        <v>0</v>
      </c>
      <c r="H1856" s="935" t="s">
        <v>410</v>
      </c>
      <c r="I1856" s="935" t="s">
        <v>411</v>
      </c>
      <c r="J1856" s="935">
        <v>40.153152210000002</v>
      </c>
      <c r="K1856" s="935">
        <v>-122.20237950000001</v>
      </c>
      <c r="L1856" s="935">
        <v>40.027836569999998</v>
      </c>
      <c r="M1856" s="935">
        <v>-122.11920569999999</v>
      </c>
    </row>
    <row r="1857" spans="1:13" x14ac:dyDescent="0.35">
      <c r="A1857" s="1296">
        <v>33072</v>
      </c>
      <c r="B1857" s="1295" t="s">
        <v>194</v>
      </c>
      <c r="C1857" s="1295" t="s">
        <v>260</v>
      </c>
      <c r="D1857" s="1295">
        <v>10000</v>
      </c>
      <c r="E1857" s="1295" t="s">
        <v>200</v>
      </c>
      <c r="F1857" s="935" t="s">
        <v>219</v>
      </c>
      <c r="G1857" s="1295">
        <v>0</v>
      </c>
      <c r="H1857" s="935" t="s">
        <v>411</v>
      </c>
      <c r="I1857" s="935" t="s">
        <v>412</v>
      </c>
      <c r="J1857" s="935">
        <v>40.027836569999998</v>
      </c>
      <c r="K1857" s="935">
        <v>-122.11920569999999</v>
      </c>
      <c r="L1857" s="935">
        <v>39.909298579999998</v>
      </c>
      <c r="M1857" s="935">
        <v>-122.0918963</v>
      </c>
    </row>
    <row r="1858" spans="1:13" x14ac:dyDescent="0.35">
      <c r="A1858" s="1296">
        <v>33072</v>
      </c>
      <c r="B1858" s="1295" t="s">
        <v>194</v>
      </c>
      <c r="C1858" s="1295" t="s">
        <v>260</v>
      </c>
      <c r="D1858" s="1295">
        <v>10000</v>
      </c>
      <c r="E1858" s="1295" t="s">
        <v>200</v>
      </c>
      <c r="F1858" s="935" t="s">
        <v>220</v>
      </c>
      <c r="G1858" s="1295">
        <v>-99999</v>
      </c>
      <c r="H1858" s="935" t="s">
        <v>412</v>
      </c>
      <c r="I1858" s="935" t="s">
        <v>413</v>
      </c>
      <c r="J1858" s="935">
        <v>39.909298579999998</v>
      </c>
      <c r="K1858" s="935">
        <v>-122.0918963</v>
      </c>
      <c r="L1858" s="935">
        <v>39.751173979999997</v>
      </c>
      <c r="M1858" s="935">
        <v>-121.9963235</v>
      </c>
    </row>
    <row r="1859" spans="1:13" x14ac:dyDescent="0.35">
      <c r="A1859" s="1296">
        <v>33072</v>
      </c>
      <c r="B1859" s="1295" t="s">
        <v>194</v>
      </c>
      <c r="C1859" s="1295" t="s">
        <v>260</v>
      </c>
      <c r="D1859" s="1295">
        <v>10000</v>
      </c>
      <c r="E1859" s="1295" t="s">
        <v>200</v>
      </c>
      <c r="F1859" s="935" t="s">
        <v>221</v>
      </c>
      <c r="G1859" s="1295">
        <v>-99999</v>
      </c>
      <c r="H1859" s="935" t="s">
        <v>413</v>
      </c>
      <c r="I1859" s="935" t="s">
        <v>414</v>
      </c>
      <c r="J1859" s="935">
        <v>39.751173979999997</v>
      </c>
      <c r="K1859" s="935">
        <v>-121.9963235</v>
      </c>
      <c r="L1859" s="935">
        <v>39.629153240000001</v>
      </c>
      <c r="M1859" s="935">
        <v>-121.9925059</v>
      </c>
    </row>
    <row r="1860" spans="1:13" x14ac:dyDescent="0.35">
      <c r="A1860" s="1296">
        <v>33072</v>
      </c>
      <c r="B1860" s="1295" t="s">
        <v>194</v>
      </c>
      <c r="C1860" s="1295" t="s">
        <v>260</v>
      </c>
      <c r="D1860" s="1295">
        <v>10000</v>
      </c>
      <c r="E1860" s="1295" t="s">
        <v>200</v>
      </c>
      <c r="F1860" s="935" t="s">
        <v>222</v>
      </c>
      <c r="G1860" s="1295">
        <v>-99999</v>
      </c>
      <c r="H1860" s="935" t="s">
        <v>414</v>
      </c>
      <c r="I1860" s="935" t="s">
        <v>415</v>
      </c>
      <c r="J1860" s="935">
        <v>39.629153240000001</v>
      </c>
      <c r="K1860" s="935">
        <v>-121.9925059</v>
      </c>
      <c r="L1860" s="935">
        <v>39.40712284</v>
      </c>
      <c r="M1860" s="935">
        <v>-122.00758999999999</v>
      </c>
    </row>
    <row r="1861" spans="1:13" x14ac:dyDescent="0.35">
      <c r="A1861" s="1296">
        <v>33078</v>
      </c>
      <c r="B1861" s="1295" t="s">
        <v>194</v>
      </c>
      <c r="C1861" s="1295" t="s">
        <v>260</v>
      </c>
      <c r="D1861" s="1295">
        <v>10500</v>
      </c>
      <c r="E1861" s="1295" t="s">
        <v>200</v>
      </c>
      <c r="F1861" s="935" t="s">
        <v>208</v>
      </c>
      <c r="G1861" s="1295">
        <v>0</v>
      </c>
      <c r="H1861" s="935" t="s">
        <v>402</v>
      </c>
      <c r="I1861" s="935" t="s">
        <v>403</v>
      </c>
      <c r="J1861" s="935">
        <v>40.611883210000002</v>
      </c>
      <c r="K1861" s="935">
        <v>-122.446135</v>
      </c>
      <c r="L1861" s="935">
        <v>40.592799669999998</v>
      </c>
      <c r="M1861" s="935">
        <v>-122.3942059</v>
      </c>
    </row>
    <row r="1862" spans="1:13" x14ac:dyDescent="0.35">
      <c r="A1862" s="1296">
        <v>33078</v>
      </c>
      <c r="B1862" s="1295" t="s">
        <v>194</v>
      </c>
      <c r="C1862" s="1295" t="s">
        <v>260</v>
      </c>
      <c r="D1862" s="1295">
        <v>10500</v>
      </c>
      <c r="E1862" s="1295" t="s">
        <v>200</v>
      </c>
      <c r="F1862" s="935" t="s">
        <v>209</v>
      </c>
      <c r="G1862" s="1295">
        <v>0</v>
      </c>
      <c r="H1862" s="935" t="s">
        <v>403</v>
      </c>
      <c r="I1862" s="935" t="s">
        <v>404</v>
      </c>
      <c r="J1862" s="935">
        <v>40.592799669999998</v>
      </c>
      <c r="K1862" s="935">
        <v>-122.3942059</v>
      </c>
      <c r="L1862" s="935">
        <v>40.585947769999997</v>
      </c>
      <c r="M1862" s="935">
        <v>-122.3683525</v>
      </c>
    </row>
    <row r="1863" spans="1:13" x14ac:dyDescent="0.35">
      <c r="A1863" s="1296">
        <v>33078</v>
      </c>
      <c r="B1863" s="1295" t="s">
        <v>194</v>
      </c>
      <c r="C1863" s="1295" t="s">
        <v>260</v>
      </c>
      <c r="D1863" s="1295">
        <v>10500</v>
      </c>
      <c r="E1863" s="1295" t="s">
        <v>200</v>
      </c>
      <c r="F1863" s="935" t="s">
        <v>211</v>
      </c>
      <c r="G1863" s="1295">
        <v>0</v>
      </c>
      <c r="H1863" s="935" t="s">
        <v>404</v>
      </c>
      <c r="I1863" s="935" t="s">
        <v>405</v>
      </c>
      <c r="J1863" s="935">
        <v>40.585947769999997</v>
      </c>
      <c r="K1863" s="935">
        <v>-122.3683525</v>
      </c>
      <c r="L1863" s="935">
        <v>40.472049499999997</v>
      </c>
      <c r="M1863" s="935">
        <v>-122.29453460000001</v>
      </c>
    </row>
    <row r="1864" spans="1:13" x14ac:dyDescent="0.35">
      <c r="A1864" s="1296">
        <v>33078</v>
      </c>
      <c r="B1864" s="1295" t="s">
        <v>194</v>
      </c>
      <c r="C1864" s="1295" t="s">
        <v>260</v>
      </c>
      <c r="D1864" s="1295">
        <v>10500</v>
      </c>
      <c r="E1864" s="1295" t="s">
        <v>200</v>
      </c>
      <c r="F1864" s="935" t="s">
        <v>212</v>
      </c>
      <c r="G1864" s="1295">
        <v>0</v>
      </c>
      <c r="H1864" s="935" t="s">
        <v>405</v>
      </c>
      <c r="I1864" s="935" t="s">
        <v>406</v>
      </c>
      <c r="J1864" s="935">
        <v>40.472049499999997</v>
      </c>
      <c r="K1864" s="935">
        <v>-122.29453460000001</v>
      </c>
      <c r="L1864" s="935">
        <v>40.417416330000002</v>
      </c>
      <c r="M1864" s="935">
        <v>-122.19395729999999</v>
      </c>
    </row>
    <row r="1865" spans="1:13" x14ac:dyDescent="0.35">
      <c r="A1865" s="1296">
        <v>33078</v>
      </c>
      <c r="B1865" s="1295" t="s">
        <v>194</v>
      </c>
      <c r="C1865" s="1295" t="s">
        <v>260</v>
      </c>
      <c r="D1865" s="1295">
        <v>10500</v>
      </c>
      <c r="E1865" s="1295" t="s">
        <v>200</v>
      </c>
      <c r="F1865" s="935" t="s">
        <v>213</v>
      </c>
      <c r="G1865" s="1295">
        <v>0</v>
      </c>
      <c r="H1865" s="935" t="s">
        <v>406</v>
      </c>
      <c r="I1865" s="935" t="s">
        <v>407</v>
      </c>
      <c r="J1865" s="935">
        <v>40.417416330000002</v>
      </c>
      <c r="K1865" s="935">
        <v>-122.19395729999999</v>
      </c>
      <c r="L1865" s="935">
        <v>40.355137560000003</v>
      </c>
      <c r="M1865" s="935">
        <v>-122.17595660000001</v>
      </c>
    </row>
    <row r="1866" spans="1:13" x14ac:dyDescent="0.35">
      <c r="A1866" s="1296">
        <v>33078</v>
      </c>
      <c r="B1866" s="1295" t="s">
        <v>194</v>
      </c>
      <c r="C1866" s="1295" t="s">
        <v>260</v>
      </c>
      <c r="D1866" s="1295">
        <v>10500</v>
      </c>
      <c r="E1866" s="1295" t="s">
        <v>200</v>
      </c>
      <c r="F1866" s="935" t="s">
        <v>214</v>
      </c>
      <c r="G1866" s="1295">
        <v>0</v>
      </c>
      <c r="H1866" s="935" t="s">
        <v>407</v>
      </c>
      <c r="I1866" s="935" t="s">
        <v>408</v>
      </c>
      <c r="J1866" s="935">
        <v>40.355137560000003</v>
      </c>
      <c r="K1866" s="935">
        <v>-122.17595660000001</v>
      </c>
      <c r="L1866" s="935">
        <v>40.316984869999999</v>
      </c>
      <c r="M1866" s="935">
        <v>-122.1896581</v>
      </c>
    </row>
    <row r="1867" spans="1:13" x14ac:dyDescent="0.35">
      <c r="A1867" s="1296">
        <v>33078</v>
      </c>
      <c r="B1867" s="1295" t="s">
        <v>194</v>
      </c>
      <c r="C1867" s="1295" t="s">
        <v>260</v>
      </c>
      <c r="D1867" s="1295">
        <v>10500</v>
      </c>
      <c r="E1867" s="1295" t="s">
        <v>200</v>
      </c>
      <c r="F1867" s="935" t="s">
        <v>215</v>
      </c>
      <c r="G1867" s="1295">
        <v>0</v>
      </c>
      <c r="H1867" s="935" t="s">
        <v>408</v>
      </c>
      <c r="I1867" s="935" t="s">
        <v>409</v>
      </c>
      <c r="J1867" s="935">
        <v>40.316984869999999</v>
      </c>
      <c r="K1867" s="935">
        <v>-122.1896581</v>
      </c>
      <c r="L1867" s="935">
        <v>40.263968490000003</v>
      </c>
      <c r="M1867" s="935">
        <v>-122.2235306</v>
      </c>
    </row>
    <row r="1868" spans="1:13" x14ac:dyDescent="0.35">
      <c r="A1868" s="1296">
        <v>33078</v>
      </c>
      <c r="B1868" s="1295" t="s">
        <v>194</v>
      </c>
      <c r="C1868" s="1295" t="s">
        <v>260</v>
      </c>
      <c r="D1868" s="1295">
        <v>10500</v>
      </c>
      <c r="E1868" s="1295" t="s">
        <v>200</v>
      </c>
      <c r="F1868" s="935" t="s">
        <v>216</v>
      </c>
      <c r="G1868" s="1295">
        <v>0</v>
      </c>
      <c r="H1868" s="935" t="s">
        <v>409</v>
      </c>
      <c r="I1868" s="935" t="s">
        <v>410</v>
      </c>
      <c r="J1868" s="935">
        <v>40.263968490000003</v>
      </c>
      <c r="K1868" s="935">
        <v>-122.2235306</v>
      </c>
      <c r="L1868" s="935">
        <v>40.153152210000002</v>
      </c>
      <c r="M1868" s="935">
        <v>-122.20237950000001</v>
      </c>
    </row>
    <row r="1869" spans="1:13" x14ac:dyDescent="0.35">
      <c r="A1869" s="1296">
        <v>33078</v>
      </c>
      <c r="B1869" s="1295" t="s">
        <v>194</v>
      </c>
      <c r="C1869" s="1295" t="s">
        <v>260</v>
      </c>
      <c r="D1869" s="1295">
        <v>10500</v>
      </c>
      <c r="E1869" s="1295" t="s">
        <v>200</v>
      </c>
      <c r="F1869" s="935" t="s">
        <v>217</v>
      </c>
      <c r="G1869" s="1295">
        <v>0</v>
      </c>
      <c r="H1869" s="935" t="s">
        <v>410</v>
      </c>
      <c r="I1869" s="935" t="s">
        <v>411</v>
      </c>
      <c r="J1869" s="935">
        <v>40.153152210000002</v>
      </c>
      <c r="K1869" s="935">
        <v>-122.20237950000001</v>
      </c>
      <c r="L1869" s="935">
        <v>40.027836569999998</v>
      </c>
      <c r="M1869" s="935">
        <v>-122.11920569999999</v>
      </c>
    </row>
    <row r="1870" spans="1:13" x14ac:dyDescent="0.35">
      <c r="A1870" s="1296">
        <v>33078</v>
      </c>
      <c r="B1870" s="1295" t="s">
        <v>194</v>
      </c>
      <c r="C1870" s="1295" t="s">
        <v>260</v>
      </c>
      <c r="D1870" s="1295">
        <v>10500</v>
      </c>
      <c r="E1870" s="1295" t="s">
        <v>200</v>
      </c>
      <c r="F1870" s="935" t="s">
        <v>219</v>
      </c>
      <c r="G1870" s="1295">
        <v>0</v>
      </c>
      <c r="H1870" s="935" t="s">
        <v>411</v>
      </c>
      <c r="I1870" s="935" t="s">
        <v>412</v>
      </c>
      <c r="J1870" s="935">
        <v>40.027836569999998</v>
      </c>
      <c r="K1870" s="935">
        <v>-122.11920569999999</v>
      </c>
      <c r="L1870" s="935">
        <v>39.909298579999998</v>
      </c>
      <c r="M1870" s="935">
        <v>-122.0918963</v>
      </c>
    </row>
    <row r="1871" spans="1:13" x14ac:dyDescent="0.35">
      <c r="A1871" s="1296">
        <v>33078</v>
      </c>
      <c r="B1871" s="1295" t="s">
        <v>194</v>
      </c>
      <c r="C1871" s="1295" t="s">
        <v>260</v>
      </c>
      <c r="D1871" s="1295">
        <v>10500</v>
      </c>
      <c r="E1871" s="1295" t="s">
        <v>200</v>
      </c>
      <c r="F1871" s="935" t="s">
        <v>220</v>
      </c>
      <c r="G1871" s="1295">
        <v>-99999</v>
      </c>
      <c r="H1871" s="935" t="s">
        <v>412</v>
      </c>
      <c r="I1871" s="935" t="s">
        <v>413</v>
      </c>
      <c r="J1871" s="935">
        <v>39.909298579999998</v>
      </c>
      <c r="K1871" s="935">
        <v>-122.0918963</v>
      </c>
      <c r="L1871" s="935">
        <v>39.751173979999997</v>
      </c>
      <c r="M1871" s="935">
        <v>-121.9963235</v>
      </c>
    </row>
    <row r="1872" spans="1:13" x14ac:dyDescent="0.35">
      <c r="A1872" s="1296">
        <v>33078</v>
      </c>
      <c r="B1872" s="1295" t="s">
        <v>194</v>
      </c>
      <c r="C1872" s="1295" t="s">
        <v>260</v>
      </c>
      <c r="D1872" s="1295">
        <v>10500</v>
      </c>
      <c r="E1872" s="1295" t="s">
        <v>200</v>
      </c>
      <c r="F1872" s="935" t="s">
        <v>221</v>
      </c>
      <c r="G1872" s="1295">
        <v>-99999</v>
      </c>
      <c r="H1872" s="935" t="s">
        <v>413</v>
      </c>
      <c r="I1872" s="935" t="s">
        <v>414</v>
      </c>
      <c r="J1872" s="935">
        <v>39.751173979999997</v>
      </c>
      <c r="K1872" s="935">
        <v>-121.9963235</v>
      </c>
      <c r="L1872" s="935">
        <v>39.629153240000001</v>
      </c>
      <c r="M1872" s="935">
        <v>-121.9925059</v>
      </c>
    </row>
    <row r="1873" spans="1:13" x14ac:dyDescent="0.35">
      <c r="A1873" s="1296">
        <v>33078</v>
      </c>
      <c r="B1873" s="1295" t="s">
        <v>194</v>
      </c>
      <c r="C1873" s="1295" t="s">
        <v>260</v>
      </c>
      <c r="D1873" s="1295">
        <v>10500</v>
      </c>
      <c r="E1873" s="1295" t="s">
        <v>200</v>
      </c>
      <c r="F1873" s="935" t="s">
        <v>222</v>
      </c>
      <c r="G1873" s="1295">
        <v>-99999</v>
      </c>
      <c r="H1873" s="935" t="s">
        <v>414</v>
      </c>
      <c r="I1873" s="935" t="s">
        <v>415</v>
      </c>
      <c r="J1873" s="935">
        <v>39.629153240000001</v>
      </c>
      <c r="K1873" s="935">
        <v>-121.9925059</v>
      </c>
      <c r="L1873" s="935">
        <v>39.40712284</v>
      </c>
      <c r="M1873" s="935">
        <v>-122.00758999999999</v>
      </c>
    </row>
    <row r="1874" spans="1:13" x14ac:dyDescent="0.35">
      <c r="A1874" s="1296">
        <v>33129</v>
      </c>
      <c r="B1874" s="1295" t="s">
        <v>242</v>
      </c>
      <c r="C1874" s="1295" t="s">
        <v>260</v>
      </c>
      <c r="D1874" s="1295">
        <v>7200</v>
      </c>
      <c r="E1874" s="1295" t="s">
        <v>248</v>
      </c>
      <c r="F1874" s="935" t="s">
        <v>208</v>
      </c>
      <c r="G1874" s="1295">
        <v>0</v>
      </c>
      <c r="H1874" s="935" t="s">
        <v>402</v>
      </c>
      <c r="I1874" s="935" t="s">
        <v>403</v>
      </c>
      <c r="J1874" s="935">
        <v>40.611883210000002</v>
      </c>
      <c r="K1874" s="935">
        <v>-122.446135</v>
      </c>
      <c r="L1874" s="935">
        <v>40.592799669999998</v>
      </c>
      <c r="M1874" s="935">
        <v>-122.3942059</v>
      </c>
    </row>
    <row r="1875" spans="1:13" x14ac:dyDescent="0.35">
      <c r="A1875" s="1296">
        <v>33129</v>
      </c>
      <c r="B1875" s="1295" t="s">
        <v>242</v>
      </c>
      <c r="C1875" s="1295" t="s">
        <v>260</v>
      </c>
      <c r="D1875" s="1295">
        <v>7200</v>
      </c>
      <c r="E1875" s="1295" t="s">
        <v>248</v>
      </c>
      <c r="F1875" s="935" t="s">
        <v>209</v>
      </c>
      <c r="G1875" s="1295">
        <v>0</v>
      </c>
      <c r="H1875" s="935" t="s">
        <v>403</v>
      </c>
      <c r="I1875" s="935" t="s">
        <v>404</v>
      </c>
      <c r="J1875" s="935">
        <v>40.592799669999998</v>
      </c>
      <c r="K1875" s="935">
        <v>-122.3942059</v>
      </c>
      <c r="L1875" s="935">
        <v>40.585947769999997</v>
      </c>
      <c r="M1875" s="935">
        <v>-122.3683525</v>
      </c>
    </row>
    <row r="1876" spans="1:13" x14ac:dyDescent="0.35">
      <c r="A1876" s="1296">
        <v>33129</v>
      </c>
      <c r="B1876" s="1295" t="s">
        <v>242</v>
      </c>
      <c r="C1876" s="1295" t="s">
        <v>260</v>
      </c>
      <c r="D1876" s="1295">
        <v>7200</v>
      </c>
      <c r="E1876" s="1295" t="s">
        <v>248</v>
      </c>
      <c r="F1876" s="935" t="s">
        <v>211</v>
      </c>
      <c r="G1876" s="1295">
        <v>0</v>
      </c>
      <c r="H1876" s="935" t="s">
        <v>404</v>
      </c>
      <c r="I1876" s="935" t="s">
        <v>405</v>
      </c>
      <c r="J1876" s="935">
        <v>40.585947769999997</v>
      </c>
      <c r="K1876" s="935">
        <v>-122.3683525</v>
      </c>
      <c r="L1876" s="935">
        <v>40.472049499999997</v>
      </c>
      <c r="M1876" s="935">
        <v>-122.29453460000001</v>
      </c>
    </row>
    <row r="1877" spans="1:13" x14ac:dyDescent="0.35">
      <c r="A1877" s="1296">
        <v>33129</v>
      </c>
      <c r="B1877" s="1295" t="s">
        <v>242</v>
      </c>
      <c r="C1877" s="1295" t="s">
        <v>260</v>
      </c>
      <c r="D1877" s="1295">
        <v>7200</v>
      </c>
      <c r="E1877" s="1295" t="s">
        <v>248</v>
      </c>
      <c r="F1877" s="935" t="s">
        <v>212</v>
      </c>
      <c r="G1877" s="1295">
        <v>0</v>
      </c>
      <c r="H1877" s="935" t="s">
        <v>405</v>
      </c>
      <c r="I1877" s="935" t="s">
        <v>406</v>
      </c>
      <c r="J1877" s="935">
        <v>40.472049499999997</v>
      </c>
      <c r="K1877" s="935">
        <v>-122.29453460000001</v>
      </c>
      <c r="L1877" s="935">
        <v>40.417416330000002</v>
      </c>
      <c r="M1877" s="935">
        <v>-122.19395729999999</v>
      </c>
    </row>
    <row r="1878" spans="1:13" x14ac:dyDescent="0.35">
      <c r="A1878" s="1296">
        <v>33129</v>
      </c>
      <c r="B1878" s="1295" t="s">
        <v>242</v>
      </c>
      <c r="C1878" s="1295" t="s">
        <v>260</v>
      </c>
      <c r="D1878" s="1295">
        <v>7200</v>
      </c>
      <c r="E1878" s="1295" t="s">
        <v>248</v>
      </c>
      <c r="F1878" s="935" t="s">
        <v>213</v>
      </c>
      <c r="G1878" s="1295">
        <v>0</v>
      </c>
      <c r="H1878" s="935" t="s">
        <v>406</v>
      </c>
      <c r="I1878" s="935" t="s">
        <v>407</v>
      </c>
      <c r="J1878" s="935">
        <v>40.417416330000002</v>
      </c>
      <c r="K1878" s="935">
        <v>-122.19395729999999</v>
      </c>
      <c r="L1878" s="935">
        <v>40.355137560000003</v>
      </c>
      <c r="M1878" s="935">
        <v>-122.17595660000001</v>
      </c>
    </row>
    <row r="1879" spans="1:13" x14ac:dyDescent="0.35">
      <c r="A1879" s="1296">
        <v>33129</v>
      </c>
      <c r="B1879" s="1295" t="s">
        <v>242</v>
      </c>
      <c r="C1879" s="1295" t="s">
        <v>260</v>
      </c>
      <c r="D1879" s="1295">
        <v>7200</v>
      </c>
      <c r="E1879" s="1295" t="s">
        <v>248</v>
      </c>
      <c r="F1879" s="935" t="s">
        <v>214</v>
      </c>
      <c r="G1879" s="1295">
        <v>0</v>
      </c>
      <c r="H1879" s="935" t="s">
        <v>407</v>
      </c>
      <c r="I1879" s="935" t="s">
        <v>408</v>
      </c>
      <c r="J1879" s="935">
        <v>40.355137560000003</v>
      </c>
      <c r="K1879" s="935">
        <v>-122.17595660000001</v>
      </c>
      <c r="L1879" s="935">
        <v>40.316984869999999</v>
      </c>
      <c r="M1879" s="935">
        <v>-122.1896581</v>
      </c>
    </row>
    <row r="1880" spans="1:13" x14ac:dyDescent="0.35">
      <c r="A1880" s="1296">
        <v>33129</v>
      </c>
      <c r="B1880" s="1295" t="s">
        <v>242</v>
      </c>
      <c r="C1880" s="1295" t="s">
        <v>260</v>
      </c>
      <c r="D1880" s="1295">
        <v>7200</v>
      </c>
      <c r="E1880" s="1295" t="s">
        <v>248</v>
      </c>
      <c r="F1880" s="935" t="s">
        <v>215</v>
      </c>
      <c r="G1880" s="1295">
        <v>0</v>
      </c>
      <c r="H1880" s="935" t="s">
        <v>408</v>
      </c>
      <c r="I1880" s="935" t="s">
        <v>409</v>
      </c>
      <c r="J1880" s="935">
        <v>40.316984869999999</v>
      </c>
      <c r="K1880" s="935">
        <v>-122.1896581</v>
      </c>
      <c r="L1880" s="935">
        <v>40.263968490000003</v>
      </c>
      <c r="M1880" s="935">
        <v>-122.2235306</v>
      </c>
    </row>
    <row r="1881" spans="1:13" x14ac:dyDescent="0.35">
      <c r="A1881" s="1296">
        <v>33129</v>
      </c>
      <c r="B1881" s="1295" t="s">
        <v>242</v>
      </c>
      <c r="C1881" s="1295" t="s">
        <v>260</v>
      </c>
      <c r="D1881" s="1295">
        <v>7200</v>
      </c>
      <c r="E1881" s="1295" t="s">
        <v>248</v>
      </c>
      <c r="F1881" s="935" t="s">
        <v>216</v>
      </c>
      <c r="G1881" s="1295">
        <v>0</v>
      </c>
      <c r="H1881" s="935" t="s">
        <v>409</v>
      </c>
      <c r="I1881" s="935" t="s">
        <v>410</v>
      </c>
      <c r="J1881" s="935">
        <v>40.263968490000003</v>
      </c>
      <c r="K1881" s="935">
        <v>-122.2235306</v>
      </c>
      <c r="L1881" s="935">
        <v>40.153152210000002</v>
      </c>
      <c r="M1881" s="935">
        <v>-122.20237950000001</v>
      </c>
    </row>
    <row r="1882" spans="1:13" x14ac:dyDescent="0.35">
      <c r="A1882" s="1296">
        <v>33129</v>
      </c>
      <c r="B1882" s="1295" t="s">
        <v>242</v>
      </c>
      <c r="C1882" s="1295" t="s">
        <v>260</v>
      </c>
      <c r="D1882" s="1295">
        <v>7200</v>
      </c>
      <c r="E1882" s="1295" t="s">
        <v>248</v>
      </c>
      <c r="F1882" s="935" t="s">
        <v>217</v>
      </c>
      <c r="G1882" s="1295">
        <v>0</v>
      </c>
      <c r="H1882" s="935" t="s">
        <v>410</v>
      </c>
      <c r="I1882" s="935" t="s">
        <v>411</v>
      </c>
      <c r="J1882" s="935">
        <v>40.153152210000002</v>
      </c>
      <c r="K1882" s="935">
        <v>-122.20237950000001</v>
      </c>
      <c r="L1882" s="935">
        <v>40.027836569999998</v>
      </c>
      <c r="M1882" s="935">
        <v>-122.11920569999999</v>
      </c>
    </row>
    <row r="1883" spans="1:13" x14ac:dyDescent="0.35">
      <c r="A1883" s="1296">
        <v>33129</v>
      </c>
      <c r="B1883" s="1295" t="s">
        <v>242</v>
      </c>
      <c r="C1883" s="1295" t="s">
        <v>260</v>
      </c>
      <c r="D1883" s="1295">
        <v>7200</v>
      </c>
      <c r="E1883" s="1295" t="s">
        <v>248</v>
      </c>
      <c r="F1883" s="935" t="s">
        <v>219</v>
      </c>
      <c r="G1883" s="1295">
        <v>0</v>
      </c>
      <c r="H1883" s="935" t="s">
        <v>411</v>
      </c>
      <c r="I1883" s="935" t="s">
        <v>412</v>
      </c>
      <c r="J1883" s="935">
        <v>40.027836569999998</v>
      </c>
      <c r="K1883" s="935">
        <v>-122.11920569999999</v>
      </c>
      <c r="L1883" s="935">
        <v>39.909298579999998</v>
      </c>
      <c r="M1883" s="935">
        <v>-122.0918963</v>
      </c>
    </row>
    <row r="1884" spans="1:13" x14ac:dyDescent="0.35">
      <c r="A1884" s="1296">
        <v>33129</v>
      </c>
      <c r="B1884" s="1295" t="s">
        <v>242</v>
      </c>
      <c r="C1884" s="1295" t="s">
        <v>260</v>
      </c>
      <c r="D1884" s="1295">
        <v>7200</v>
      </c>
      <c r="E1884" s="1295" t="s">
        <v>248</v>
      </c>
      <c r="F1884" s="935" t="s">
        <v>220</v>
      </c>
      <c r="G1884" s="1295">
        <v>0</v>
      </c>
      <c r="H1884" s="935" t="s">
        <v>412</v>
      </c>
      <c r="I1884" s="935" t="s">
        <v>413</v>
      </c>
      <c r="J1884" s="935">
        <v>39.909298579999998</v>
      </c>
      <c r="K1884" s="935">
        <v>-122.0918963</v>
      </c>
      <c r="L1884" s="935">
        <v>39.751173979999997</v>
      </c>
      <c r="M1884" s="935">
        <v>-121.9963235</v>
      </c>
    </row>
    <row r="1885" spans="1:13" x14ac:dyDescent="0.35">
      <c r="A1885" s="1296">
        <v>33129</v>
      </c>
      <c r="B1885" s="1295" t="s">
        <v>242</v>
      </c>
      <c r="C1885" s="1295" t="s">
        <v>260</v>
      </c>
      <c r="D1885" s="1295">
        <v>7200</v>
      </c>
      <c r="E1885" s="1295" t="s">
        <v>248</v>
      </c>
      <c r="F1885" s="935" t="s">
        <v>221</v>
      </c>
      <c r="G1885" s="1295">
        <v>0</v>
      </c>
      <c r="H1885" s="935" t="s">
        <v>413</v>
      </c>
      <c r="I1885" s="935" t="s">
        <v>414</v>
      </c>
      <c r="J1885" s="935">
        <v>39.751173979999997</v>
      </c>
      <c r="K1885" s="935">
        <v>-121.9963235</v>
      </c>
      <c r="L1885" s="935">
        <v>39.629153240000001</v>
      </c>
      <c r="M1885" s="935">
        <v>-121.9925059</v>
      </c>
    </row>
    <row r="1886" spans="1:13" x14ac:dyDescent="0.35">
      <c r="A1886" s="1296">
        <v>33129</v>
      </c>
      <c r="B1886" s="1295" t="s">
        <v>242</v>
      </c>
      <c r="C1886" s="1295" t="s">
        <v>260</v>
      </c>
      <c r="D1886" s="1295">
        <v>7200</v>
      </c>
      <c r="E1886" s="1295" t="s">
        <v>248</v>
      </c>
      <c r="F1886" s="935" t="s">
        <v>222</v>
      </c>
      <c r="G1886" s="1295">
        <v>-99999</v>
      </c>
      <c r="H1886" s="935" t="s">
        <v>414</v>
      </c>
      <c r="I1886" s="935" t="s">
        <v>415</v>
      </c>
      <c r="J1886" s="935">
        <v>39.629153240000001</v>
      </c>
      <c r="K1886" s="935">
        <v>-121.9925059</v>
      </c>
      <c r="L1886" s="935">
        <v>39.40712284</v>
      </c>
      <c r="M1886" s="935">
        <v>-122.00758999999999</v>
      </c>
    </row>
    <row r="1887" spans="1:13" x14ac:dyDescent="0.35">
      <c r="A1887" s="1296">
        <v>33142</v>
      </c>
      <c r="B1887" s="1295" t="s">
        <v>194</v>
      </c>
      <c r="C1887" s="1295" t="s">
        <v>260</v>
      </c>
      <c r="D1887" s="1295">
        <v>5500</v>
      </c>
      <c r="E1887" s="1295" t="s">
        <v>248</v>
      </c>
      <c r="F1887" s="935" t="s">
        <v>208</v>
      </c>
      <c r="G1887" s="1295">
        <v>0</v>
      </c>
      <c r="H1887" s="935" t="s">
        <v>402</v>
      </c>
      <c r="I1887" s="935" t="s">
        <v>403</v>
      </c>
      <c r="J1887" s="935">
        <v>40.611883210000002</v>
      </c>
      <c r="K1887" s="935">
        <v>-122.446135</v>
      </c>
      <c r="L1887" s="935">
        <v>40.592799669999998</v>
      </c>
      <c r="M1887" s="935">
        <v>-122.3942059</v>
      </c>
    </row>
    <row r="1888" spans="1:13" x14ac:dyDescent="0.35">
      <c r="A1888" s="1296">
        <v>33142</v>
      </c>
      <c r="B1888" s="1295" t="s">
        <v>194</v>
      </c>
      <c r="C1888" s="1295" t="s">
        <v>260</v>
      </c>
      <c r="D1888" s="1295">
        <v>5500</v>
      </c>
      <c r="E1888" s="1295" t="s">
        <v>248</v>
      </c>
      <c r="F1888" s="935" t="s">
        <v>209</v>
      </c>
      <c r="G1888" s="1295">
        <v>2</v>
      </c>
      <c r="H1888" s="935" t="s">
        <v>403</v>
      </c>
      <c r="I1888" s="935" t="s">
        <v>404</v>
      </c>
      <c r="J1888" s="935">
        <v>40.592799669999998</v>
      </c>
      <c r="K1888" s="935">
        <v>-122.3942059</v>
      </c>
      <c r="L1888" s="935">
        <v>40.585947769999997</v>
      </c>
      <c r="M1888" s="935">
        <v>-122.3683525</v>
      </c>
    </row>
    <row r="1889" spans="1:13" x14ac:dyDescent="0.35">
      <c r="A1889" s="1296">
        <v>33142</v>
      </c>
      <c r="B1889" s="1295" t="s">
        <v>194</v>
      </c>
      <c r="C1889" s="1295" t="s">
        <v>260</v>
      </c>
      <c r="D1889" s="1295">
        <v>5500</v>
      </c>
      <c r="E1889" s="1295" t="s">
        <v>248</v>
      </c>
      <c r="F1889" s="935" t="s">
        <v>211</v>
      </c>
      <c r="G1889" s="1295">
        <v>7</v>
      </c>
      <c r="H1889" s="935" t="s">
        <v>404</v>
      </c>
      <c r="I1889" s="935" t="s">
        <v>405</v>
      </c>
      <c r="J1889" s="935">
        <v>40.585947769999997</v>
      </c>
      <c r="K1889" s="935">
        <v>-122.3683525</v>
      </c>
      <c r="L1889" s="935">
        <v>40.472049499999997</v>
      </c>
      <c r="M1889" s="935">
        <v>-122.29453460000001</v>
      </c>
    </row>
    <row r="1890" spans="1:13" x14ac:dyDescent="0.35">
      <c r="A1890" s="1296">
        <v>33142</v>
      </c>
      <c r="B1890" s="1295" t="s">
        <v>194</v>
      </c>
      <c r="C1890" s="1295" t="s">
        <v>260</v>
      </c>
      <c r="D1890" s="1295">
        <v>5500</v>
      </c>
      <c r="E1890" s="1295" t="s">
        <v>248</v>
      </c>
      <c r="F1890" s="935" t="s">
        <v>212</v>
      </c>
      <c r="G1890" s="1295">
        <v>0</v>
      </c>
      <c r="H1890" s="935" t="s">
        <v>405</v>
      </c>
      <c r="I1890" s="935" t="s">
        <v>406</v>
      </c>
      <c r="J1890" s="935">
        <v>40.472049499999997</v>
      </c>
      <c r="K1890" s="935">
        <v>-122.29453460000001</v>
      </c>
      <c r="L1890" s="935">
        <v>40.417416330000002</v>
      </c>
      <c r="M1890" s="935">
        <v>-122.19395729999999</v>
      </c>
    </row>
    <row r="1891" spans="1:13" x14ac:dyDescent="0.35">
      <c r="A1891" s="1296">
        <v>33142</v>
      </c>
      <c r="B1891" s="1295" t="s">
        <v>194</v>
      </c>
      <c r="C1891" s="1295" t="s">
        <v>260</v>
      </c>
      <c r="D1891" s="1295">
        <v>5500</v>
      </c>
      <c r="E1891" s="1295" t="s">
        <v>248</v>
      </c>
      <c r="F1891" s="935" t="s">
        <v>213</v>
      </c>
      <c r="G1891" s="1295">
        <v>2</v>
      </c>
      <c r="H1891" s="935" t="s">
        <v>406</v>
      </c>
      <c r="I1891" s="935" t="s">
        <v>407</v>
      </c>
      <c r="J1891" s="935">
        <v>40.417416330000002</v>
      </c>
      <c r="K1891" s="935">
        <v>-122.19395729999999</v>
      </c>
      <c r="L1891" s="935">
        <v>40.355137560000003</v>
      </c>
      <c r="M1891" s="935">
        <v>-122.17595660000001</v>
      </c>
    </row>
    <row r="1892" spans="1:13" x14ac:dyDescent="0.35">
      <c r="A1892" s="1296">
        <v>33142</v>
      </c>
      <c r="B1892" s="1295" t="s">
        <v>194</v>
      </c>
      <c r="C1892" s="1295" t="s">
        <v>260</v>
      </c>
      <c r="D1892" s="1295">
        <v>5500</v>
      </c>
      <c r="E1892" s="1295" t="s">
        <v>248</v>
      </c>
      <c r="F1892" s="935" t="s">
        <v>214</v>
      </c>
      <c r="G1892" s="1295">
        <v>0</v>
      </c>
      <c r="H1892" s="935" t="s">
        <v>407</v>
      </c>
      <c r="I1892" s="935" t="s">
        <v>408</v>
      </c>
      <c r="J1892" s="935">
        <v>40.355137560000003</v>
      </c>
      <c r="K1892" s="935">
        <v>-122.17595660000001</v>
      </c>
      <c r="L1892" s="935">
        <v>40.316984869999999</v>
      </c>
      <c r="M1892" s="935">
        <v>-122.1896581</v>
      </c>
    </row>
    <row r="1893" spans="1:13" x14ac:dyDescent="0.35">
      <c r="A1893" s="1296">
        <v>33142</v>
      </c>
      <c r="B1893" s="1295" t="s">
        <v>194</v>
      </c>
      <c r="C1893" s="1295" t="s">
        <v>260</v>
      </c>
      <c r="D1893" s="1295">
        <v>5500</v>
      </c>
      <c r="E1893" s="1295" t="s">
        <v>248</v>
      </c>
      <c r="F1893" s="935" t="s">
        <v>215</v>
      </c>
      <c r="G1893" s="1295">
        <v>0</v>
      </c>
      <c r="H1893" s="935" t="s">
        <v>408</v>
      </c>
      <c r="I1893" s="935" t="s">
        <v>409</v>
      </c>
      <c r="J1893" s="935">
        <v>40.316984869999999</v>
      </c>
      <c r="K1893" s="935">
        <v>-122.1896581</v>
      </c>
      <c r="L1893" s="935">
        <v>40.263968490000003</v>
      </c>
      <c r="M1893" s="935">
        <v>-122.2235306</v>
      </c>
    </row>
    <row r="1894" spans="1:13" x14ac:dyDescent="0.35">
      <c r="A1894" s="1296">
        <v>33142</v>
      </c>
      <c r="B1894" s="1295" t="s">
        <v>194</v>
      </c>
      <c r="C1894" s="1295" t="s">
        <v>260</v>
      </c>
      <c r="D1894" s="1295">
        <v>5500</v>
      </c>
      <c r="E1894" s="1295" t="s">
        <v>248</v>
      </c>
      <c r="F1894" s="935" t="s">
        <v>216</v>
      </c>
      <c r="G1894" s="1295">
        <v>0</v>
      </c>
      <c r="H1894" s="935" t="s">
        <v>409</v>
      </c>
      <c r="I1894" s="935" t="s">
        <v>410</v>
      </c>
      <c r="J1894" s="935">
        <v>40.263968490000003</v>
      </c>
      <c r="K1894" s="935">
        <v>-122.2235306</v>
      </c>
      <c r="L1894" s="935">
        <v>40.153152210000002</v>
      </c>
      <c r="M1894" s="935">
        <v>-122.20237950000001</v>
      </c>
    </row>
    <row r="1895" spans="1:13" x14ac:dyDescent="0.35">
      <c r="A1895" s="1296">
        <v>33142</v>
      </c>
      <c r="B1895" s="1295" t="s">
        <v>194</v>
      </c>
      <c r="C1895" s="1295" t="s">
        <v>260</v>
      </c>
      <c r="D1895" s="1295">
        <v>5500</v>
      </c>
      <c r="E1895" s="1295" t="s">
        <v>248</v>
      </c>
      <c r="F1895" s="935" t="s">
        <v>217</v>
      </c>
      <c r="G1895" s="1295">
        <v>0</v>
      </c>
      <c r="H1895" s="935" t="s">
        <v>410</v>
      </c>
      <c r="I1895" s="935" t="s">
        <v>411</v>
      </c>
      <c r="J1895" s="935">
        <v>40.153152210000002</v>
      </c>
      <c r="K1895" s="935">
        <v>-122.20237950000001</v>
      </c>
      <c r="L1895" s="935">
        <v>40.027836569999998</v>
      </c>
      <c r="M1895" s="935">
        <v>-122.11920569999999</v>
      </c>
    </row>
    <row r="1896" spans="1:13" x14ac:dyDescent="0.35">
      <c r="A1896" s="1296">
        <v>33142</v>
      </c>
      <c r="B1896" s="1295" t="s">
        <v>194</v>
      </c>
      <c r="C1896" s="1295" t="s">
        <v>260</v>
      </c>
      <c r="D1896" s="1295">
        <v>5500</v>
      </c>
      <c r="E1896" s="1295" t="s">
        <v>248</v>
      </c>
      <c r="F1896" s="935" t="s">
        <v>219</v>
      </c>
      <c r="G1896" s="1295">
        <v>0</v>
      </c>
      <c r="H1896" s="935" t="s">
        <v>411</v>
      </c>
      <c r="I1896" s="935" t="s">
        <v>412</v>
      </c>
      <c r="J1896" s="935">
        <v>40.027836569999998</v>
      </c>
      <c r="K1896" s="935">
        <v>-122.11920569999999</v>
      </c>
      <c r="L1896" s="935">
        <v>39.909298579999998</v>
      </c>
      <c r="M1896" s="935">
        <v>-122.0918963</v>
      </c>
    </row>
    <row r="1897" spans="1:13" x14ac:dyDescent="0.35">
      <c r="A1897" s="1296">
        <v>33142</v>
      </c>
      <c r="B1897" s="1295" t="s">
        <v>194</v>
      </c>
      <c r="C1897" s="1295" t="s">
        <v>260</v>
      </c>
      <c r="D1897" s="1295">
        <v>5500</v>
      </c>
      <c r="E1897" s="1295" t="s">
        <v>248</v>
      </c>
      <c r="F1897" s="935" t="s">
        <v>220</v>
      </c>
      <c r="G1897" s="1295">
        <v>-99999</v>
      </c>
      <c r="H1897" s="935" t="s">
        <v>412</v>
      </c>
      <c r="I1897" s="935" t="s">
        <v>413</v>
      </c>
      <c r="J1897" s="935">
        <v>39.909298579999998</v>
      </c>
      <c r="K1897" s="935">
        <v>-122.0918963</v>
      </c>
      <c r="L1897" s="935">
        <v>39.751173979999997</v>
      </c>
      <c r="M1897" s="935">
        <v>-121.9963235</v>
      </c>
    </row>
    <row r="1898" spans="1:13" x14ac:dyDescent="0.35">
      <c r="A1898" s="1296">
        <v>33142</v>
      </c>
      <c r="B1898" s="1295" t="s">
        <v>194</v>
      </c>
      <c r="C1898" s="1295" t="s">
        <v>260</v>
      </c>
      <c r="D1898" s="1295">
        <v>5500</v>
      </c>
      <c r="E1898" s="1295" t="s">
        <v>248</v>
      </c>
      <c r="F1898" s="935" t="s">
        <v>221</v>
      </c>
      <c r="G1898" s="1295">
        <v>-99999</v>
      </c>
      <c r="H1898" s="935" t="s">
        <v>413</v>
      </c>
      <c r="I1898" s="935" t="s">
        <v>414</v>
      </c>
      <c r="J1898" s="935">
        <v>39.751173979999997</v>
      </c>
      <c r="K1898" s="935">
        <v>-121.9963235</v>
      </c>
      <c r="L1898" s="935">
        <v>39.629153240000001</v>
      </c>
      <c r="M1898" s="935">
        <v>-121.9925059</v>
      </c>
    </row>
    <row r="1899" spans="1:13" x14ac:dyDescent="0.35">
      <c r="A1899" s="1296">
        <v>33142</v>
      </c>
      <c r="B1899" s="1295" t="s">
        <v>194</v>
      </c>
      <c r="C1899" s="1295" t="s">
        <v>260</v>
      </c>
      <c r="D1899" s="1295">
        <v>5500</v>
      </c>
      <c r="E1899" s="1295" t="s">
        <v>248</v>
      </c>
      <c r="F1899" s="935" t="s">
        <v>222</v>
      </c>
      <c r="G1899" s="1295">
        <v>-99999</v>
      </c>
      <c r="H1899" s="935" t="s">
        <v>414</v>
      </c>
      <c r="I1899" s="935" t="s">
        <v>415</v>
      </c>
      <c r="J1899" s="935">
        <v>39.629153240000001</v>
      </c>
      <c r="K1899" s="935">
        <v>-121.9925059</v>
      </c>
      <c r="L1899" s="935">
        <v>39.40712284</v>
      </c>
      <c r="M1899" s="935">
        <v>-122.00758999999999</v>
      </c>
    </row>
    <row r="1900" spans="1:13" x14ac:dyDescent="0.35">
      <c r="A1900" s="1296">
        <v>33148</v>
      </c>
      <c r="B1900" s="1295" t="s">
        <v>194</v>
      </c>
      <c r="C1900" s="1295" t="s">
        <v>260</v>
      </c>
      <c r="D1900" s="1295">
        <v>5000</v>
      </c>
      <c r="E1900" s="1295" t="s">
        <v>206</v>
      </c>
      <c r="F1900" s="935" t="s">
        <v>208</v>
      </c>
      <c r="G1900" s="1295">
        <v>0</v>
      </c>
      <c r="H1900" s="935" t="s">
        <v>402</v>
      </c>
      <c r="I1900" s="935" t="s">
        <v>403</v>
      </c>
      <c r="J1900" s="935">
        <v>40.611883210000002</v>
      </c>
      <c r="K1900" s="935">
        <v>-122.446135</v>
      </c>
      <c r="L1900" s="935">
        <v>40.592799669999998</v>
      </c>
      <c r="M1900" s="935">
        <v>-122.3942059</v>
      </c>
    </row>
    <row r="1901" spans="1:13" x14ac:dyDescent="0.35">
      <c r="A1901" s="1296">
        <v>33148</v>
      </c>
      <c r="B1901" s="1295" t="s">
        <v>194</v>
      </c>
      <c r="C1901" s="1295" t="s">
        <v>260</v>
      </c>
      <c r="D1901" s="1295">
        <v>5000</v>
      </c>
      <c r="E1901" s="1295" t="s">
        <v>206</v>
      </c>
      <c r="F1901" s="935" t="s">
        <v>209</v>
      </c>
      <c r="G1901" s="1295">
        <v>2</v>
      </c>
      <c r="H1901" s="935" t="s">
        <v>403</v>
      </c>
      <c r="I1901" s="935" t="s">
        <v>404</v>
      </c>
      <c r="J1901" s="935">
        <v>40.592799669999998</v>
      </c>
      <c r="K1901" s="935">
        <v>-122.3942059</v>
      </c>
      <c r="L1901" s="935">
        <v>40.585947769999997</v>
      </c>
      <c r="M1901" s="935">
        <v>-122.3683525</v>
      </c>
    </row>
    <row r="1902" spans="1:13" x14ac:dyDescent="0.35">
      <c r="A1902" s="1296">
        <v>33148</v>
      </c>
      <c r="B1902" s="1295" t="s">
        <v>194</v>
      </c>
      <c r="C1902" s="1295" t="s">
        <v>260</v>
      </c>
      <c r="D1902" s="1295">
        <v>5000</v>
      </c>
      <c r="E1902" s="1295" t="s">
        <v>206</v>
      </c>
      <c r="F1902" s="935" t="s">
        <v>211</v>
      </c>
      <c r="G1902" s="1295">
        <v>17</v>
      </c>
      <c r="H1902" s="935" t="s">
        <v>404</v>
      </c>
      <c r="I1902" s="935" t="s">
        <v>405</v>
      </c>
      <c r="J1902" s="935">
        <v>40.585947769999997</v>
      </c>
      <c r="K1902" s="935">
        <v>-122.3683525</v>
      </c>
      <c r="L1902" s="935">
        <v>40.472049499999997</v>
      </c>
      <c r="M1902" s="935">
        <v>-122.29453460000001</v>
      </c>
    </row>
    <row r="1903" spans="1:13" x14ac:dyDescent="0.35">
      <c r="A1903" s="1296">
        <v>33148</v>
      </c>
      <c r="B1903" s="1295" t="s">
        <v>194</v>
      </c>
      <c r="C1903" s="1295" t="s">
        <v>260</v>
      </c>
      <c r="D1903" s="1295">
        <v>5000</v>
      </c>
      <c r="E1903" s="1295" t="s">
        <v>206</v>
      </c>
      <c r="F1903" s="935" t="s">
        <v>212</v>
      </c>
      <c r="G1903" s="1295">
        <v>3</v>
      </c>
      <c r="H1903" s="935" t="s">
        <v>405</v>
      </c>
      <c r="I1903" s="935" t="s">
        <v>406</v>
      </c>
      <c r="J1903" s="935">
        <v>40.472049499999997</v>
      </c>
      <c r="K1903" s="935">
        <v>-122.29453460000001</v>
      </c>
      <c r="L1903" s="935">
        <v>40.417416330000002</v>
      </c>
      <c r="M1903" s="935">
        <v>-122.19395729999999</v>
      </c>
    </row>
    <row r="1904" spans="1:13" x14ac:dyDescent="0.35">
      <c r="A1904" s="1296">
        <v>33148</v>
      </c>
      <c r="B1904" s="1295" t="s">
        <v>194</v>
      </c>
      <c r="C1904" s="1295" t="s">
        <v>260</v>
      </c>
      <c r="D1904" s="1295">
        <v>5000</v>
      </c>
      <c r="E1904" s="1295" t="s">
        <v>206</v>
      </c>
      <c r="F1904" s="935" t="s">
        <v>213</v>
      </c>
      <c r="G1904" s="1295">
        <v>3</v>
      </c>
      <c r="H1904" s="935" t="s">
        <v>406</v>
      </c>
      <c r="I1904" s="935" t="s">
        <v>407</v>
      </c>
      <c r="J1904" s="935">
        <v>40.417416330000002</v>
      </c>
      <c r="K1904" s="935">
        <v>-122.19395729999999</v>
      </c>
      <c r="L1904" s="935">
        <v>40.355137560000003</v>
      </c>
      <c r="M1904" s="935">
        <v>-122.17595660000001</v>
      </c>
    </row>
    <row r="1905" spans="1:13" x14ac:dyDescent="0.35">
      <c r="A1905" s="1296">
        <v>33148</v>
      </c>
      <c r="B1905" s="1295" t="s">
        <v>194</v>
      </c>
      <c r="C1905" s="1295" t="s">
        <v>260</v>
      </c>
      <c r="D1905" s="1295">
        <v>5000</v>
      </c>
      <c r="E1905" s="1295" t="s">
        <v>206</v>
      </c>
      <c r="F1905" s="935" t="s">
        <v>214</v>
      </c>
      <c r="G1905" s="1295">
        <v>0</v>
      </c>
      <c r="H1905" s="935" t="s">
        <v>407</v>
      </c>
      <c r="I1905" s="935" t="s">
        <v>408</v>
      </c>
      <c r="J1905" s="935">
        <v>40.355137560000003</v>
      </c>
      <c r="K1905" s="935">
        <v>-122.17595660000001</v>
      </c>
      <c r="L1905" s="935">
        <v>40.316984869999999</v>
      </c>
      <c r="M1905" s="935">
        <v>-122.1896581</v>
      </c>
    </row>
    <row r="1906" spans="1:13" x14ac:dyDescent="0.35">
      <c r="A1906" s="1296">
        <v>33148</v>
      </c>
      <c r="B1906" s="1295" t="s">
        <v>194</v>
      </c>
      <c r="C1906" s="1295" t="s">
        <v>260</v>
      </c>
      <c r="D1906" s="1295">
        <v>5000</v>
      </c>
      <c r="E1906" s="1295" t="s">
        <v>206</v>
      </c>
      <c r="F1906" s="935" t="s">
        <v>215</v>
      </c>
      <c r="G1906" s="1295">
        <v>0</v>
      </c>
      <c r="H1906" s="935" t="s">
        <v>408</v>
      </c>
      <c r="I1906" s="935" t="s">
        <v>409</v>
      </c>
      <c r="J1906" s="935">
        <v>40.316984869999999</v>
      </c>
      <c r="K1906" s="935">
        <v>-122.1896581</v>
      </c>
      <c r="L1906" s="935">
        <v>40.263968490000003</v>
      </c>
      <c r="M1906" s="935">
        <v>-122.2235306</v>
      </c>
    </row>
    <row r="1907" spans="1:13" x14ac:dyDescent="0.35">
      <c r="A1907" s="1296">
        <v>33148</v>
      </c>
      <c r="B1907" s="1295" t="s">
        <v>194</v>
      </c>
      <c r="C1907" s="1295" t="s">
        <v>260</v>
      </c>
      <c r="D1907" s="1295">
        <v>5000</v>
      </c>
      <c r="E1907" s="1295" t="s">
        <v>206</v>
      </c>
      <c r="F1907" s="935" t="s">
        <v>216</v>
      </c>
      <c r="G1907" s="1295">
        <v>0</v>
      </c>
      <c r="H1907" s="935" t="s">
        <v>409</v>
      </c>
      <c r="I1907" s="935" t="s">
        <v>410</v>
      </c>
      <c r="J1907" s="935">
        <v>40.263968490000003</v>
      </c>
      <c r="K1907" s="935">
        <v>-122.2235306</v>
      </c>
      <c r="L1907" s="935">
        <v>40.153152210000002</v>
      </c>
      <c r="M1907" s="935">
        <v>-122.20237950000001</v>
      </c>
    </row>
    <row r="1908" spans="1:13" x14ac:dyDescent="0.35">
      <c r="A1908" s="1296">
        <v>33148</v>
      </c>
      <c r="B1908" s="1295" t="s">
        <v>194</v>
      </c>
      <c r="C1908" s="1295" t="s">
        <v>260</v>
      </c>
      <c r="D1908" s="1295">
        <v>5000</v>
      </c>
      <c r="E1908" s="1295" t="s">
        <v>206</v>
      </c>
      <c r="F1908" s="935" t="s">
        <v>217</v>
      </c>
      <c r="G1908" s="1295">
        <v>2</v>
      </c>
      <c r="H1908" s="935" t="s">
        <v>410</v>
      </c>
      <c r="I1908" s="935" t="s">
        <v>411</v>
      </c>
      <c r="J1908" s="935">
        <v>40.153152210000002</v>
      </c>
      <c r="K1908" s="935">
        <v>-122.20237950000001</v>
      </c>
      <c r="L1908" s="935">
        <v>40.027836569999998</v>
      </c>
      <c r="M1908" s="935">
        <v>-122.11920569999999</v>
      </c>
    </row>
    <row r="1909" spans="1:13" x14ac:dyDescent="0.35">
      <c r="A1909" s="1296">
        <v>33148</v>
      </c>
      <c r="B1909" s="1295" t="s">
        <v>194</v>
      </c>
      <c r="C1909" s="1295" t="s">
        <v>260</v>
      </c>
      <c r="D1909" s="1295">
        <v>5000</v>
      </c>
      <c r="E1909" s="1295" t="s">
        <v>206</v>
      </c>
      <c r="F1909" s="935" t="s">
        <v>219</v>
      </c>
      <c r="G1909" s="1295">
        <v>0</v>
      </c>
      <c r="H1909" s="935" t="s">
        <v>411</v>
      </c>
      <c r="I1909" s="935" t="s">
        <v>412</v>
      </c>
      <c r="J1909" s="935">
        <v>40.027836569999998</v>
      </c>
      <c r="K1909" s="935">
        <v>-122.11920569999999</v>
      </c>
      <c r="L1909" s="935">
        <v>39.909298579999998</v>
      </c>
      <c r="M1909" s="935">
        <v>-122.0918963</v>
      </c>
    </row>
    <row r="1910" spans="1:13" x14ac:dyDescent="0.35">
      <c r="A1910" s="1296">
        <v>33148</v>
      </c>
      <c r="B1910" s="1295" t="s">
        <v>194</v>
      </c>
      <c r="C1910" s="1295" t="s">
        <v>260</v>
      </c>
      <c r="D1910" s="1295">
        <v>5000</v>
      </c>
      <c r="E1910" s="1295" t="s">
        <v>206</v>
      </c>
      <c r="F1910" s="935" t="s">
        <v>220</v>
      </c>
      <c r="G1910" s="1295">
        <v>-99999</v>
      </c>
      <c r="H1910" s="935" t="s">
        <v>412</v>
      </c>
      <c r="I1910" s="935" t="s">
        <v>413</v>
      </c>
      <c r="J1910" s="935">
        <v>39.909298579999998</v>
      </c>
      <c r="K1910" s="935">
        <v>-122.0918963</v>
      </c>
      <c r="L1910" s="935">
        <v>39.751173979999997</v>
      </c>
      <c r="M1910" s="935">
        <v>-121.9963235</v>
      </c>
    </row>
    <row r="1911" spans="1:13" x14ac:dyDescent="0.35">
      <c r="A1911" s="1296">
        <v>33148</v>
      </c>
      <c r="B1911" s="1295" t="s">
        <v>194</v>
      </c>
      <c r="C1911" s="1295" t="s">
        <v>260</v>
      </c>
      <c r="D1911" s="1295">
        <v>5000</v>
      </c>
      <c r="E1911" s="1295" t="s">
        <v>206</v>
      </c>
      <c r="F1911" s="935" t="s">
        <v>221</v>
      </c>
      <c r="G1911" s="1295">
        <v>-99999</v>
      </c>
      <c r="H1911" s="935" t="s">
        <v>413</v>
      </c>
      <c r="I1911" s="935" t="s">
        <v>414</v>
      </c>
      <c r="J1911" s="935">
        <v>39.751173979999997</v>
      </c>
      <c r="K1911" s="935">
        <v>-121.9963235</v>
      </c>
      <c r="L1911" s="935">
        <v>39.629153240000001</v>
      </c>
      <c r="M1911" s="935">
        <v>-121.9925059</v>
      </c>
    </row>
    <row r="1912" spans="1:13" x14ac:dyDescent="0.35">
      <c r="A1912" s="1296">
        <v>33148</v>
      </c>
      <c r="B1912" s="1295" t="s">
        <v>194</v>
      </c>
      <c r="C1912" s="1295" t="s">
        <v>260</v>
      </c>
      <c r="D1912" s="1295">
        <v>5000</v>
      </c>
      <c r="E1912" s="1295" t="s">
        <v>206</v>
      </c>
      <c r="F1912" s="935" t="s">
        <v>222</v>
      </c>
      <c r="G1912" s="1295">
        <v>-99999</v>
      </c>
      <c r="H1912" s="935" t="s">
        <v>414</v>
      </c>
      <c r="I1912" s="935" t="s">
        <v>415</v>
      </c>
      <c r="J1912" s="935">
        <v>39.629153240000001</v>
      </c>
      <c r="K1912" s="935">
        <v>-121.9925059</v>
      </c>
      <c r="L1912" s="935">
        <v>39.40712284</v>
      </c>
      <c r="M1912" s="935">
        <v>-122.00758999999999</v>
      </c>
    </row>
    <row r="1913" spans="1:13" x14ac:dyDescent="0.35">
      <c r="A1913" s="1296">
        <v>33157</v>
      </c>
      <c r="B1913" s="1295" t="s">
        <v>194</v>
      </c>
      <c r="C1913" s="1295" t="s">
        <v>260</v>
      </c>
      <c r="D1913" s="1295">
        <v>5000</v>
      </c>
      <c r="E1913" s="1295" t="s">
        <v>206</v>
      </c>
      <c r="F1913" s="935" t="s">
        <v>208</v>
      </c>
      <c r="G1913" s="1295">
        <v>0</v>
      </c>
      <c r="H1913" s="935" t="s">
        <v>402</v>
      </c>
      <c r="I1913" s="935" t="s">
        <v>403</v>
      </c>
      <c r="J1913" s="935">
        <v>40.611883210000002</v>
      </c>
      <c r="K1913" s="935">
        <v>-122.446135</v>
      </c>
      <c r="L1913" s="935">
        <v>40.592799669999998</v>
      </c>
      <c r="M1913" s="935">
        <v>-122.3942059</v>
      </c>
    </row>
    <row r="1914" spans="1:13" x14ac:dyDescent="0.35">
      <c r="A1914" s="1296">
        <v>33157</v>
      </c>
      <c r="B1914" s="1295" t="s">
        <v>194</v>
      </c>
      <c r="C1914" s="1295" t="s">
        <v>260</v>
      </c>
      <c r="D1914" s="1295">
        <v>5000</v>
      </c>
      <c r="E1914" s="1295" t="s">
        <v>206</v>
      </c>
      <c r="F1914" s="935" t="s">
        <v>209</v>
      </c>
      <c r="G1914" s="1295">
        <v>38</v>
      </c>
      <c r="H1914" s="935" t="s">
        <v>403</v>
      </c>
      <c r="I1914" s="935" t="s">
        <v>404</v>
      </c>
      <c r="J1914" s="935">
        <v>40.592799669999998</v>
      </c>
      <c r="K1914" s="935">
        <v>-122.3942059</v>
      </c>
      <c r="L1914" s="935">
        <v>40.585947769999997</v>
      </c>
      <c r="M1914" s="935">
        <v>-122.3683525</v>
      </c>
    </row>
    <row r="1915" spans="1:13" x14ac:dyDescent="0.35">
      <c r="A1915" s="1296">
        <v>33157</v>
      </c>
      <c r="B1915" s="1295" t="s">
        <v>194</v>
      </c>
      <c r="C1915" s="1295" t="s">
        <v>260</v>
      </c>
      <c r="D1915" s="1295">
        <v>5000</v>
      </c>
      <c r="E1915" s="1295" t="s">
        <v>206</v>
      </c>
      <c r="F1915" s="935" t="s">
        <v>211</v>
      </c>
      <c r="G1915" s="1295">
        <v>143</v>
      </c>
      <c r="H1915" s="935" t="s">
        <v>404</v>
      </c>
      <c r="I1915" s="935" t="s">
        <v>405</v>
      </c>
      <c r="J1915" s="935">
        <v>40.585947769999997</v>
      </c>
      <c r="K1915" s="935">
        <v>-122.3683525</v>
      </c>
      <c r="L1915" s="935">
        <v>40.472049499999997</v>
      </c>
      <c r="M1915" s="935">
        <v>-122.29453460000001</v>
      </c>
    </row>
    <row r="1916" spans="1:13" x14ac:dyDescent="0.35">
      <c r="A1916" s="1296">
        <v>33157</v>
      </c>
      <c r="B1916" s="1295" t="s">
        <v>194</v>
      </c>
      <c r="C1916" s="1295" t="s">
        <v>260</v>
      </c>
      <c r="D1916" s="1295">
        <v>5000</v>
      </c>
      <c r="E1916" s="1295" t="s">
        <v>206</v>
      </c>
      <c r="F1916" s="935" t="s">
        <v>212</v>
      </c>
      <c r="G1916" s="1295">
        <v>28</v>
      </c>
      <c r="H1916" s="935" t="s">
        <v>405</v>
      </c>
      <c r="I1916" s="935" t="s">
        <v>406</v>
      </c>
      <c r="J1916" s="935">
        <v>40.472049499999997</v>
      </c>
      <c r="K1916" s="935">
        <v>-122.29453460000001</v>
      </c>
      <c r="L1916" s="935">
        <v>40.417416330000002</v>
      </c>
      <c r="M1916" s="935">
        <v>-122.19395729999999</v>
      </c>
    </row>
    <row r="1917" spans="1:13" x14ac:dyDescent="0.35">
      <c r="A1917" s="1296">
        <v>33157</v>
      </c>
      <c r="B1917" s="1295" t="s">
        <v>194</v>
      </c>
      <c r="C1917" s="1295" t="s">
        <v>260</v>
      </c>
      <c r="D1917" s="1295">
        <v>5000</v>
      </c>
      <c r="E1917" s="1295" t="s">
        <v>206</v>
      </c>
      <c r="F1917" s="935" t="s">
        <v>213</v>
      </c>
      <c r="G1917" s="1295">
        <v>36</v>
      </c>
      <c r="H1917" s="935" t="s">
        <v>406</v>
      </c>
      <c r="I1917" s="935" t="s">
        <v>407</v>
      </c>
      <c r="J1917" s="935">
        <v>40.417416330000002</v>
      </c>
      <c r="K1917" s="935">
        <v>-122.19395729999999</v>
      </c>
      <c r="L1917" s="935">
        <v>40.355137560000003</v>
      </c>
      <c r="M1917" s="935">
        <v>-122.17595660000001</v>
      </c>
    </row>
    <row r="1918" spans="1:13" x14ac:dyDescent="0.35">
      <c r="A1918" s="1296">
        <v>33157</v>
      </c>
      <c r="B1918" s="1295" t="s">
        <v>194</v>
      </c>
      <c r="C1918" s="1295" t="s">
        <v>260</v>
      </c>
      <c r="D1918" s="1295">
        <v>5000</v>
      </c>
      <c r="E1918" s="1295" t="s">
        <v>206</v>
      </c>
      <c r="F1918" s="935" t="s">
        <v>214</v>
      </c>
      <c r="G1918" s="1295">
        <v>21</v>
      </c>
      <c r="H1918" s="935" t="s">
        <v>407</v>
      </c>
      <c r="I1918" s="935" t="s">
        <v>408</v>
      </c>
      <c r="J1918" s="935">
        <v>40.355137560000003</v>
      </c>
      <c r="K1918" s="935">
        <v>-122.17595660000001</v>
      </c>
      <c r="L1918" s="935">
        <v>40.316984869999999</v>
      </c>
      <c r="M1918" s="935">
        <v>-122.1896581</v>
      </c>
    </row>
    <row r="1919" spans="1:13" x14ac:dyDescent="0.35">
      <c r="A1919" s="1296">
        <v>33157</v>
      </c>
      <c r="B1919" s="1295" t="s">
        <v>194</v>
      </c>
      <c r="C1919" s="1295" t="s">
        <v>260</v>
      </c>
      <c r="D1919" s="1295">
        <v>5000</v>
      </c>
      <c r="E1919" s="1295" t="s">
        <v>206</v>
      </c>
      <c r="F1919" s="935" t="s">
        <v>215</v>
      </c>
      <c r="G1919" s="1295">
        <v>14</v>
      </c>
      <c r="H1919" s="935" t="s">
        <v>408</v>
      </c>
      <c r="I1919" s="935" t="s">
        <v>409</v>
      </c>
      <c r="J1919" s="935">
        <v>40.316984869999999</v>
      </c>
      <c r="K1919" s="935">
        <v>-122.1896581</v>
      </c>
      <c r="L1919" s="935">
        <v>40.263968490000003</v>
      </c>
      <c r="M1919" s="935">
        <v>-122.2235306</v>
      </c>
    </row>
    <row r="1920" spans="1:13" x14ac:dyDescent="0.35">
      <c r="A1920" s="1296">
        <v>33157</v>
      </c>
      <c r="B1920" s="1295" t="s">
        <v>194</v>
      </c>
      <c r="C1920" s="1295" t="s">
        <v>260</v>
      </c>
      <c r="D1920" s="1295">
        <v>5000</v>
      </c>
      <c r="E1920" s="1295" t="s">
        <v>206</v>
      </c>
      <c r="F1920" s="935" t="s">
        <v>216</v>
      </c>
      <c r="G1920" s="1295">
        <v>5</v>
      </c>
      <c r="H1920" s="935" t="s">
        <v>409</v>
      </c>
      <c r="I1920" s="935" t="s">
        <v>410</v>
      </c>
      <c r="J1920" s="935">
        <v>40.263968490000003</v>
      </c>
      <c r="K1920" s="935">
        <v>-122.2235306</v>
      </c>
      <c r="L1920" s="935">
        <v>40.153152210000002</v>
      </c>
      <c r="M1920" s="935">
        <v>-122.20237950000001</v>
      </c>
    </row>
    <row r="1921" spans="1:13" x14ac:dyDescent="0.35">
      <c r="A1921" s="1296">
        <v>33157</v>
      </c>
      <c r="B1921" s="1295" t="s">
        <v>194</v>
      </c>
      <c r="C1921" s="1295" t="s">
        <v>260</v>
      </c>
      <c r="D1921" s="1295">
        <v>5000</v>
      </c>
      <c r="E1921" s="1295" t="s">
        <v>206</v>
      </c>
      <c r="F1921" s="935" t="s">
        <v>217</v>
      </c>
      <c r="G1921" s="1295">
        <v>50</v>
      </c>
      <c r="H1921" s="935" t="s">
        <v>410</v>
      </c>
      <c r="I1921" s="935" t="s">
        <v>411</v>
      </c>
      <c r="J1921" s="935">
        <v>40.153152210000002</v>
      </c>
      <c r="K1921" s="935">
        <v>-122.20237950000001</v>
      </c>
      <c r="L1921" s="935">
        <v>40.027836569999998</v>
      </c>
      <c r="M1921" s="935">
        <v>-122.11920569999999</v>
      </c>
    </row>
    <row r="1922" spans="1:13" x14ac:dyDescent="0.35">
      <c r="A1922" s="1296">
        <v>33157</v>
      </c>
      <c r="B1922" s="1295" t="s">
        <v>194</v>
      </c>
      <c r="C1922" s="1295" t="s">
        <v>260</v>
      </c>
      <c r="D1922" s="1295">
        <v>5000</v>
      </c>
      <c r="E1922" s="1295" t="s">
        <v>206</v>
      </c>
      <c r="F1922" s="935" t="s">
        <v>219</v>
      </c>
      <c r="G1922" s="1295">
        <v>14</v>
      </c>
      <c r="H1922" s="935" t="s">
        <v>411</v>
      </c>
      <c r="I1922" s="935" t="s">
        <v>412</v>
      </c>
      <c r="J1922" s="935">
        <v>40.027836569999998</v>
      </c>
      <c r="K1922" s="935">
        <v>-122.11920569999999</v>
      </c>
      <c r="L1922" s="935">
        <v>39.909298579999998</v>
      </c>
      <c r="M1922" s="935">
        <v>-122.0918963</v>
      </c>
    </row>
    <row r="1923" spans="1:13" x14ac:dyDescent="0.35">
      <c r="A1923" s="1296">
        <v>33157</v>
      </c>
      <c r="B1923" s="1295" t="s">
        <v>194</v>
      </c>
      <c r="C1923" s="1295" t="s">
        <v>260</v>
      </c>
      <c r="D1923" s="1295">
        <v>5000</v>
      </c>
      <c r="E1923" s="1295" t="s">
        <v>206</v>
      </c>
      <c r="F1923" s="935" t="s">
        <v>220</v>
      </c>
      <c r="G1923" s="1295">
        <v>-99999</v>
      </c>
      <c r="H1923" s="935" t="s">
        <v>412</v>
      </c>
      <c r="I1923" s="935" t="s">
        <v>413</v>
      </c>
      <c r="J1923" s="935">
        <v>39.909298579999998</v>
      </c>
      <c r="K1923" s="935">
        <v>-122.0918963</v>
      </c>
      <c r="L1923" s="935">
        <v>39.751173979999997</v>
      </c>
      <c r="M1923" s="935">
        <v>-121.9963235</v>
      </c>
    </row>
    <row r="1924" spans="1:13" x14ac:dyDescent="0.35">
      <c r="A1924" s="1296">
        <v>33157</v>
      </c>
      <c r="B1924" s="1295" t="s">
        <v>194</v>
      </c>
      <c r="C1924" s="1295" t="s">
        <v>260</v>
      </c>
      <c r="D1924" s="1295">
        <v>5000</v>
      </c>
      <c r="E1924" s="1295" t="s">
        <v>206</v>
      </c>
      <c r="F1924" s="935" t="s">
        <v>221</v>
      </c>
      <c r="G1924" s="1295">
        <v>-99999</v>
      </c>
      <c r="H1924" s="935" t="s">
        <v>413</v>
      </c>
      <c r="I1924" s="935" t="s">
        <v>414</v>
      </c>
      <c r="J1924" s="935">
        <v>39.751173979999997</v>
      </c>
      <c r="K1924" s="935">
        <v>-121.9963235</v>
      </c>
      <c r="L1924" s="935">
        <v>39.629153240000001</v>
      </c>
      <c r="M1924" s="935">
        <v>-121.9925059</v>
      </c>
    </row>
    <row r="1925" spans="1:13" x14ac:dyDescent="0.35">
      <c r="A1925" s="1296">
        <v>33157</v>
      </c>
      <c r="B1925" s="1295" t="s">
        <v>194</v>
      </c>
      <c r="C1925" s="1295" t="s">
        <v>260</v>
      </c>
      <c r="D1925" s="1295">
        <v>5000</v>
      </c>
      <c r="E1925" s="1295" t="s">
        <v>206</v>
      </c>
      <c r="F1925" s="935" t="s">
        <v>222</v>
      </c>
      <c r="G1925" s="1295">
        <v>-99999</v>
      </c>
      <c r="H1925" s="935" t="s">
        <v>414</v>
      </c>
      <c r="I1925" s="935" t="s">
        <v>415</v>
      </c>
      <c r="J1925" s="935">
        <v>39.629153240000001</v>
      </c>
      <c r="K1925" s="935">
        <v>-121.9925059</v>
      </c>
      <c r="L1925" s="935">
        <v>39.40712284</v>
      </c>
      <c r="M1925" s="935">
        <v>-122.00758999999999</v>
      </c>
    </row>
    <row r="1926" spans="1:13" x14ac:dyDescent="0.35">
      <c r="A1926" s="1296">
        <v>33168</v>
      </c>
      <c r="B1926" s="1295" t="s">
        <v>242</v>
      </c>
      <c r="C1926" s="1295" t="s">
        <v>283</v>
      </c>
      <c r="D1926" s="1295">
        <v>5000</v>
      </c>
      <c r="E1926" s="1295" t="s">
        <v>206</v>
      </c>
      <c r="F1926" s="935" t="s">
        <v>208</v>
      </c>
      <c r="G1926" s="1295">
        <v>0</v>
      </c>
      <c r="H1926" s="935" t="s">
        <v>402</v>
      </c>
      <c r="I1926" s="935" t="s">
        <v>403</v>
      </c>
      <c r="J1926" s="935">
        <v>40.611883210000002</v>
      </c>
      <c r="K1926" s="935">
        <v>-122.446135</v>
      </c>
      <c r="L1926" s="935">
        <v>40.592799669999998</v>
      </c>
      <c r="M1926" s="935">
        <v>-122.3942059</v>
      </c>
    </row>
    <row r="1927" spans="1:13" x14ac:dyDescent="0.35">
      <c r="A1927" s="1296">
        <v>33168</v>
      </c>
      <c r="B1927" s="1295" t="s">
        <v>242</v>
      </c>
      <c r="C1927" s="1295" t="s">
        <v>283</v>
      </c>
      <c r="D1927" s="1295">
        <v>5000</v>
      </c>
      <c r="E1927" s="1295" t="s">
        <v>206</v>
      </c>
      <c r="F1927" s="935" t="s">
        <v>209</v>
      </c>
      <c r="G1927" s="1295">
        <v>102</v>
      </c>
      <c r="H1927" s="935" t="s">
        <v>403</v>
      </c>
      <c r="I1927" s="935" t="s">
        <v>404</v>
      </c>
      <c r="J1927" s="935">
        <v>40.592799669999998</v>
      </c>
      <c r="K1927" s="935">
        <v>-122.3942059</v>
      </c>
      <c r="L1927" s="935">
        <v>40.585947769999997</v>
      </c>
      <c r="M1927" s="935">
        <v>-122.3683525</v>
      </c>
    </row>
    <row r="1928" spans="1:13" x14ac:dyDescent="0.35">
      <c r="A1928" s="1296">
        <v>33168</v>
      </c>
      <c r="B1928" s="1295" t="s">
        <v>242</v>
      </c>
      <c r="C1928" s="1295" t="s">
        <v>283</v>
      </c>
      <c r="D1928" s="1295">
        <v>5000</v>
      </c>
      <c r="E1928" s="1295" t="s">
        <v>206</v>
      </c>
      <c r="F1928" s="935" t="s">
        <v>211</v>
      </c>
      <c r="G1928" s="1295">
        <v>575</v>
      </c>
      <c r="H1928" s="935" t="s">
        <v>404</v>
      </c>
      <c r="I1928" s="935" t="s">
        <v>405</v>
      </c>
      <c r="J1928" s="935">
        <v>40.585947769999997</v>
      </c>
      <c r="K1928" s="935">
        <v>-122.3683525</v>
      </c>
      <c r="L1928" s="935">
        <v>40.472049499999997</v>
      </c>
      <c r="M1928" s="935">
        <v>-122.29453460000001</v>
      </c>
    </row>
    <row r="1929" spans="1:13" x14ac:dyDescent="0.35">
      <c r="A1929" s="1296">
        <v>33168</v>
      </c>
      <c r="B1929" s="1295" t="s">
        <v>242</v>
      </c>
      <c r="C1929" s="1295" t="s">
        <v>283</v>
      </c>
      <c r="D1929" s="1295">
        <v>5000</v>
      </c>
      <c r="E1929" s="1295" t="s">
        <v>206</v>
      </c>
      <c r="F1929" s="935" t="s">
        <v>212</v>
      </c>
      <c r="G1929" s="1295">
        <v>144</v>
      </c>
      <c r="H1929" s="935" t="s">
        <v>405</v>
      </c>
      <c r="I1929" s="935" t="s">
        <v>406</v>
      </c>
      <c r="J1929" s="935">
        <v>40.472049499999997</v>
      </c>
      <c r="K1929" s="935">
        <v>-122.29453460000001</v>
      </c>
      <c r="L1929" s="935">
        <v>40.417416330000002</v>
      </c>
      <c r="M1929" s="935">
        <v>-122.19395729999999</v>
      </c>
    </row>
    <row r="1930" spans="1:13" x14ac:dyDescent="0.35">
      <c r="A1930" s="1296">
        <v>33168</v>
      </c>
      <c r="B1930" s="1295" t="s">
        <v>242</v>
      </c>
      <c r="C1930" s="1295" t="s">
        <v>283</v>
      </c>
      <c r="D1930" s="1295">
        <v>5000</v>
      </c>
      <c r="E1930" s="1295" t="s">
        <v>206</v>
      </c>
      <c r="F1930" s="935" t="s">
        <v>213</v>
      </c>
      <c r="G1930" s="1295">
        <v>91</v>
      </c>
      <c r="H1930" s="935" t="s">
        <v>406</v>
      </c>
      <c r="I1930" s="935" t="s">
        <v>407</v>
      </c>
      <c r="J1930" s="935">
        <v>40.417416330000002</v>
      </c>
      <c r="K1930" s="935">
        <v>-122.19395729999999</v>
      </c>
      <c r="L1930" s="935">
        <v>40.355137560000003</v>
      </c>
      <c r="M1930" s="935">
        <v>-122.17595660000001</v>
      </c>
    </row>
    <row r="1931" spans="1:13" x14ac:dyDescent="0.35">
      <c r="A1931" s="1296">
        <v>33168</v>
      </c>
      <c r="B1931" s="1295" t="s">
        <v>242</v>
      </c>
      <c r="C1931" s="1295" t="s">
        <v>283</v>
      </c>
      <c r="D1931" s="1295">
        <v>5000</v>
      </c>
      <c r="E1931" s="1295" t="s">
        <v>206</v>
      </c>
      <c r="F1931" s="935" t="s">
        <v>214</v>
      </c>
      <c r="G1931" s="1295">
        <v>71</v>
      </c>
      <c r="H1931" s="935" t="s">
        <v>407</v>
      </c>
      <c r="I1931" s="935" t="s">
        <v>408</v>
      </c>
      <c r="J1931" s="935">
        <v>40.355137560000003</v>
      </c>
      <c r="K1931" s="935">
        <v>-122.17595660000001</v>
      </c>
      <c r="L1931" s="935">
        <v>40.316984869999999</v>
      </c>
      <c r="M1931" s="935">
        <v>-122.1896581</v>
      </c>
    </row>
    <row r="1932" spans="1:13" x14ac:dyDescent="0.35">
      <c r="A1932" s="1296">
        <v>33168</v>
      </c>
      <c r="B1932" s="1295" t="s">
        <v>242</v>
      </c>
      <c r="C1932" s="1295" t="s">
        <v>283</v>
      </c>
      <c r="D1932" s="1295">
        <v>5000</v>
      </c>
      <c r="E1932" s="1295" t="s">
        <v>206</v>
      </c>
      <c r="F1932" s="935" t="s">
        <v>215</v>
      </c>
      <c r="G1932" s="1295">
        <v>82</v>
      </c>
      <c r="H1932" s="935" t="s">
        <v>408</v>
      </c>
      <c r="I1932" s="935" t="s">
        <v>409</v>
      </c>
      <c r="J1932" s="935">
        <v>40.316984869999999</v>
      </c>
      <c r="K1932" s="935">
        <v>-122.1896581</v>
      </c>
      <c r="L1932" s="935">
        <v>40.263968490000003</v>
      </c>
      <c r="M1932" s="935">
        <v>-122.2235306</v>
      </c>
    </row>
    <row r="1933" spans="1:13" x14ac:dyDescent="0.35">
      <c r="A1933" s="1296">
        <v>33168</v>
      </c>
      <c r="B1933" s="1295" t="s">
        <v>242</v>
      </c>
      <c r="C1933" s="1295" t="s">
        <v>283</v>
      </c>
      <c r="D1933" s="1295">
        <v>5000</v>
      </c>
      <c r="E1933" s="1295" t="s">
        <v>206</v>
      </c>
      <c r="F1933" s="935" t="s">
        <v>216</v>
      </c>
      <c r="G1933" s="1295">
        <v>16</v>
      </c>
      <c r="H1933" s="935" t="s">
        <v>409</v>
      </c>
      <c r="I1933" s="935" t="s">
        <v>410</v>
      </c>
      <c r="J1933" s="935">
        <v>40.263968490000003</v>
      </c>
      <c r="K1933" s="935">
        <v>-122.2235306</v>
      </c>
      <c r="L1933" s="935">
        <v>40.153152210000002</v>
      </c>
      <c r="M1933" s="935">
        <v>-122.20237950000001</v>
      </c>
    </row>
    <row r="1934" spans="1:13" x14ac:dyDescent="0.35">
      <c r="A1934" s="1296">
        <v>33168</v>
      </c>
      <c r="B1934" s="1295" t="s">
        <v>242</v>
      </c>
      <c r="C1934" s="1295" t="s">
        <v>283</v>
      </c>
      <c r="D1934" s="1295">
        <v>5000</v>
      </c>
      <c r="E1934" s="1295" t="s">
        <v>206</v>
      </c>
      <c r="F1934" s="935" t="s">
        <v>217</v>
      </c>
      <c r="G1934" s="1295">
        <v>194</v>
      </c>
      <c r="H1934" s="935" t="s">
        <v>410</v>
      </c>
      <c r="I1934" s="935" t="s">
        <v>411</v>
      </c>
      <c r="J1934" s="935">
        <v>40.153152210000002</v>
      </c>
      <c r="K1934" s="935">
        <v>-122.20237950000001</v>
      </c>
      <c r="L1934" s="935">
        <v>40.027836569999998</v>
      </c>
      <c r="M1934" s="935">
        <v>-122.11920569999999</v>
      </c>
    </row>
    <row r="1935" spans="1:13" x14ac:dyDescent="0.35">
      <c r="A1935" s="1296">
        <v>33168</v>
      </c>
      <c r="B1935" s="1295" t="s">
        <v>242</v>
      </c>
      <c r="C1935" s="1295" t="s">
        <v>283</v>
      </c>
      <c r="D1935" s="1295">
        <v>5000</v>
      </c>
      <c r="E1935" s="1295" t="s">
        <v>206</v>
      </c>
      <c r="F1935" s="935" t="s">
        <v>219</v>
      </c>
      <c r="G1935" s="1295">
        <v>93</v>
      </c>
      <c r="H1935" s="935" t="s">
        <v>411</v>
      </c>
      <c r="I1935" s="935" t="s">
        <v>412</v>
      </c>
      <c r="J1935" s="935">
        <v>40.027836569999998</v>
      </c>
      <c r="K1935" s="935">
        <v>-122.11920569999999</v>
      </c>
      <c r="L1935" s="935">
        <v>39.909298579999998</v>
      </c>
      <c r="M1935" s="935">
        <v>-122.0918963</v>
      </c>
    </row>
    <row r="1936" spans="1:13" x14ac:dyDescent="0.35">
      <c r="A1936" s="1296">
        <v>33168</v>
      </c>
      <c r="B1936" s="1295" t="s">
        <v>242</v>
      </c>
      <c r="C1936" s="1295" t="s">
        <v>283</v>
      </c>
      <c r="D1936" s="1295">
        <v>5000</v>
      </c>
      <c r="E1936" s="1295" t="s">
        <v>206</v>
      </c>
      <c r="F1936" s="935" t="s">
        <v>220</v>
      </c>
      <c r="G1936" s="1295">
        <v>16</v>
      </c>
      <c r="H1936" s="935" t="s">
        <v>412</v>
      </c>
      <c r="I1936" s="935" t="s">
        <v>413</v>
      </c>
      <c r="J1936" s="935">
        <v>39.909298579999998</v>
      </c>
      <c r="K1936" s="935">
        <v>-122.0918963</v>
      </c>
      <c r="L1936" s="935">
        <v>39.751173979999997</v>
      </c>
      <c r="M1936" s="935">
        <v>-121.9963235</v>
      </c>
    </row>
    <row r="1937" spans="1:13" x14ac:dyDescent="0.35">
      <c r="A1937" s="1296">
        <v>33168</v>
      </c>
      <c r="B1937" s="1295" t="s">
        <v>242</v>
      </c>
      <c r="C1937" s="1295" t="s">
        <v>283</v>
      </c>
      <c r="D1937" s="1295">
        <v>5000</v>
      </c>
      <c r="E1937" s="1295" t="s">
        <v>206</v>
      </c>
      <c r="F1937" s="935" t="s">
        <v>221</v>
      </c>
      <c r="G1937" s="1295">
        <v>8</v>
      </c>
      <c r="H1937" s="935" t="s">
        <v>413</v>
      </c>
      <c r="I1937" s="935" t="s">
        <v>414</v>
      </c>
      <c r="J1937" s="935">
        <v>39.751173979999997</v>
      </c>
      <c r="K1937" s="935">
        <v>-121.9963235</v>
      </c>
      <c r="L1937" s="935">
        <v>39.629153240000001</v>
      </c>
      <c r="M1937" s="935">
        <v>-121.9925059</v>
      </c>
    </row>
    <row r="1938" spans="1:13" x14ac:dyDescent="0.35">
      <c r="A1938" s="1296">
        <v>33168</v>
      </c>
      <c r="B1938" s="1295" t="s">
        <v>242</v>
      </c>
      <c r="C1938" s="1295" t="s">
        <v>283</v>
      </c>
      <c r="D1938" s="1295">
        <v>5000</v>
      </c>
      <c r="E1938" s="1295" t="s">
        <v>206</v>
      </c>
      <c r="F1938" s="935" t="s">
        <v>222</v>
      </c>
      <c r="G1938" s="1295">
        <v>-99999</v>
      </c>
      <c r="H1938" s="935" t="s">
        <v>414</v>
      </c>
      <c r="I1938" s="935" t="s">
        <v>415</v>
      </c>
      <c r="J1938" s="935">
        <v>39.629153240000001</v>
      </c>
      <c r="K1938" s="935">
        <v>-121.9925059</v>
      </c>
      <c r="L1938" s="935">
        <v>39.40712284</v>
      </c>
      <c r="M1938" s="935">
        <v>-122.00758999999999</v>
      </c>
    </row>
    <row r="1939" spans="1:13" x14ac:dyDescent="0.35">
      <c r="A1939" s="1296">
        <v>33178</v>
      </c>
      <c r="B1939" s="1295" t="s">
        <v>242</v>
      </c>
      <c r="C1939" s="1295" t="s">
        <v>283</v>
      </c>
      <c r="D1939" s="1295">
        <v>5000</v>
      </c>
      <c r="E1939" s="1295" t="s">
        <v>206</v>
      </c>
      <c r="F1939" s="935" t="s">
        <v>208</v>
      </c>
      <c r="G1939" s="1295">
        <v>35</v>
      </c>
      <c r="H1939" s="935" t="s">
        <v>402</v>
      </c>
      <c r="I1939" s="935" t="s">
        <v>403</v>
      </c>
      <c r="J1939" s="935">
        <v>40.611883210000002</v>
      </c>
      <c r="K1939" s="935">
        <v>-122.446135</v>
      </c>
      <c r="L1939" s="935">
        <v>40.592799669999998</v>
      </c>
      <c r="M1939" s="935">
        <v>-122.3942059</v>
      </c>
    </row>
    <row r="1940" spans="1:13" x14ac:dyDescent="0.35">
      <c r="A1940" s="1296">
        <v>33178</v>
      </c>
      <c r="B1940" s="1295" t="s">
        <v>242</v>
      </c>
      <c r="C1940" s="1295" t="s">
        <v>283</v>
      </c>
      <c r="D1940" s="1295">
        <v>5000</v>
      </c>
      <c r="E1940" s="1295" t="s">
        <v>206</v>
      </c>
      <c r="F1940" s="935" t="s">
        <v>209</v>
      </c>
      <c r="G1940" s="1295">
        <v>182</v>
      </c>
      <c r="H1940" s="935" t="s">
        <v>403</v>
      </c>
      <c r="I1940" s="935" t="s">
        <v>404</v>
      </c>
      <c r="J1940" s="935">
        <v>40.592799669999998</v>
      </c>
      <c r="K1940" s="935">
        <v>-122.3942059</v>
      </c>
      <c r="L1940" s="935">
        <v>40.585947769999997</v>
      </c>
      <c r="M1940" s="935">
        <v>-122.3683525</v>
      </c>
    </row>
    <row r="1941" spans="1:13" x14ac:dyDescent="0.35">
      <c r="A1941" s="1296">
        <v>33178</v>
      </c>
      <c r="B1941" s="1295" t="s">
        <v>242</v>
      </c>
      <c r="C1941" s="1295" t="s">
        <v>283</v>
      </c>
      <c r="D1941" s="1295">
        <v>5000</v>
      </c>
      <c r="E1941" s="1295" t="s">
        <v>206</v>
      </c>
      <c r="F1941" s="935" t="s">
        <v>211</v>
      </c>
      <c r="G1941" s="1295">
        <v>523</v>
      </c>
      <c r="H1941" s="935" t="s">
        <v>404</v>
      </c>
      <c r="I1941" s="935" t="s">
        <v>405</v>
      </c>
      <c r="J1941" s="935">
        <v>40.585947769999997</v>
      </c>
      <c r="K1941" s="935">
        <v>-122.3683525</v>
      </c>
      <c r="L1941" s="935">
        <v>40.472049499999997</v>
      </c>
      <c r="M1941" s="935">
        <v>-122.29453460000001</v>
      </c>
    </row>
    <row r="1942" spans="1:13" x14ac:dyDescent="0.35">
      <c r="A1942" s="1296">
        <v>33178</v>
      </c>
      <c r="B1942" s="1295" t="s">
        <v>242</v>
      </c>
      <c r="C1942" s="1295" t="s">
        <v>283</v>
      </c>
      <c r="D1942" s="1295">
        <v>5000</v>
      </c>
      <c r="E1942" s="1295" t="s">
        <v>206</v>
      </c>
      <c r="F1942" s="935" t="s">
        <v>212</v>
      </c>
      <c r="G1942" s="1295">
        <v>258</v>
      </c>
      <c r="H1942" s="935" t="s">
        <v>405</v>
      </c>
      <c r="I1942" s="935" t="s">
        <v>406</v>
      </c>
      <c r="J1942" s="935">
        <v>40.472049499999997</v>
      </c>
      <c r="K1942" s="935">
        <v>-122.29453460000001</v>
      </c>
      <c r="L1942" s="935">
        <v>40.417416330000002</v>
      </c>
      <c r="M1942" s="935">
        <v>-122.19395729999999</v>
      </c>
    </row>
    <row r="1943" spans="1:13" x14ac:dyDescent="0.35">
      <c r="A1943" s="1296">
        <v>33178</v>
      </c>
      <c r="B1943" s="1295" t="s">
        <v>242</v>
      </c>
      <c r="C1943" s="1295" t="s">
        <v>283</v>
      </c>
      <c r="D1943" s="1295">
        <v>5000</v>
      </c>
      <c r="E1943" s="1295" t="s">
        <v>206</v>
      </c>
      <c r="F1943" s="935" t="s">
        <v>213</v>
      </c>
      <c r="G1943" s="1295">
        <v>171</v>
      </c>
      <c r="H1943" s="935" t="s">
        <v>406</v>
      </c>
      <c r="I1943" s="935" t="s">
        <v>407</v>
      </c>
      <c r="J1943" s="935">
        <v>40.417416330000002</v>
      </c>
      <c r="K1943" s="935">
        <v>-122.19395729999999</v>
      </c>
      <c r="L1943" s="935">
        <v>40.355137560000003</v>
      </c>
      <c r="M1943" s="935">
        <v>-122.17595660000001</v>
      </c>
    </row>
    <row r="1944" spans="1:13" x14ac:dyDescent="0.35">
      <c r="A1944" s="1296">
        <v>33178</v>
      </c>
      <c r="B1944" s="1295" t="s">
        <v>242</v>
      </c>
      <c r="C1944" s="1295" t="s">
        <v>283</v>
      </c>
      <c r="D1944" s="1295">
        <v>5000</v>
      </c>
      <c r="E1944" s="1295" t="s">
        <v>206</v>
      </c>
      <c r="F1944" s="935" t="s">
        <v>214</v>
      </c>
      <c r="G1944" s="1295">
        <v>178</v>
      </c>
      <c r="H1944" s="935" t="s">
        <v>407</v>
      </c>
      <c r="I1944" s="935" t="s">
        <v>408</v>
      </c>
      <c r="J1944" s="935">
        <v>40.355137560000003</v>
      </c>
      <c r="K1944" s="935">
        <v>-122.17595660000001</v>
      </c>
      <c r="L1944" s="935">
        <v>40.316984869999999</v>
      </c>
      <c r="M1944" s="935">
        <v>-122.1896581</v>
      </c>
    </row>
    <row r="1945" spans="1:13" x14ac:dyDescent="0.35">
      <c r="A1945" s="1296">
        <v>33178</v>
      </c>
      <c r="B1945" s="1295" t="s">
        <v>242</v>
      </c>
      <c r="C1945" s="1295" t="s">
        <v>283</v>
      </c>
      <c r="D1945" s="1295">
        <v>5000</v>
      </c>
      <c r="E1945" s="1295" t="s">
        <v>206</v>
      </c>
      <c r="F1945" s="935" t="s">
        <v>215</v>
      </c>
      <c r="G1945" s="1295">
        <v>154</v>
      </c>
      <c r="H1945" s="935" t="s">
        <v>408</v>
      </c>
      <c r="I1945" s="935" t="s">
        <v>409</v>
      </c>
      <c r="J1945" s="935">
        <v>40.316984869999999</v>
      </c>
      <c r="K1945" s="935">
        <v>-122.1896581</v>
      </c>
      <c r="L1945" s="935">
        <v>40.263968490000003</v>
      </c>
      <c r="M1945" s="935">
        <v>-122.2235306</v>
      </c>
    </row>
    <row r="1946" spans="1:13" x14ac:dyDescent="0.35">
      <c r="A1946" s="1296">
        <v>33178</v>
      </c>
      <c r="B1946" s="1295" t="s">
        <v>242</v>
      </c>
      <c r="C1946" s="1295" t="s">
        <v>283</v>
      </c>
      <c r="D1946" s="1295">
        <v>5000</v>
      </c>
      <c r="E1946" s="1295" t="s">
        <v>206</v>
      </c>
      <c r="F1946" s="935" t="s">
        <v>216</v>
      </c>
      <c r="G1946" s="1295">
        <v>43</v>
      </c>
      <c r="H1946" s="935" t="s">
        <v>409</v>
      </c>
      <c r="I1946" s="935" t="s">
        <v>410</v>
      </c>
      <c r="J1946" s="935">
        <v>40.263968490000003</v>
      </c>
      <c r="K1946" s="935">
        <v>-122.2235306</v>
      </c>
      <c r="L1946" s="935">
        <v>40.153152210000002</v>
      </c>
      <c r="M1946" s="935">
        <v>-122.20237950000001</v>
      </c>
    </row>
    <row r="1947" spans="1:13" x14ac:dyDescent="0.35">
      <c r="A1947" s="1296">
        <v>33178</v>
      </c>
      <c r="B1947" s="1295" t="s">
        <v>242</v>
      </c>
      <c r="C1947" s="1295" t="s">
        <v>283</v>
      </c>
      <c r="D1947" s="1295">
        <v>5000</v>
      </c>
      <c r="E1947" s="1295" t="s">
        <v>206</v>
      </c>
      <c r="F1947" s="935" t="s">
        <v>217</v>
      </c>
      <c r="G1947" s="1295">
        <v>454</v>
      </c>
      <c r="H1947" s="935" t="s">
        <v>410</v>
      </c>
      <c r="I1947" s="935" t="s">
        <v>411</v>
      </c>
      <c r="J1947" s="935">
        <v>40.153152210000002</v>
      </c>
      <c r="K1947" s="935">
        <v>-122.20237950000001</v>
      </c>
      <c r="L1947" s="935">
        <v>40.027836569999998</v>
      </c>
      <c r="M1947" s="935">
        <v>-122.11920569999999</v>
      </c>
    </row>
    <row r="1948" spans="1:13" x14ac:dyDescent="0.35">
      <c r="A1948" s="1296">
        <v>33178</v>
      </c>
      <c r="B1948" s="1295" t="s">
        <v>242</v>
      </c>
      <c r="C1948" s="1295" t="s">
        <v>283</v>
      </c>
      <c r="D1948" s="1295">
        <v>5000</v>
      </c>
      <c r="E1948" s="1295" t="s">
        <v>206</v>
      </c>
      <c r="F1948" s="935" t="s">
        <v>219</v>
      </c>
      <c r="G1948" s="1295">
        <v>210</v>
      </c>
      <c r="H1948" s="935" t="s">
        <v>411</v>
      </c>
      <c r="I1948" s="935" t="s">
        <v>412</v>
      </c>
      <c r="J1948" s="935">
        <v>40.027836569999998</v>
      </c>
      <c r="K1948" s="935">
        <v>-122.11920569999999</v>
      </c>
      <c r="L1948" s="935">
        <v>39.909298579999998</v>
      </c>
      <c r="M1948" s="935">
        <v>-122.0918963</v>
      </c>
    </row>
    <row r="1949" spans="1:13" x14ac:dyDescent="0.35">
      <c r="A1949" s="1296">
        <v>33178</v>
      </c>
      <c r="B1949" s="1295" t="s">
        <v>242</v>
      </c>
      <c r="C1949" s="1295" t="s">
        <v>283</v>
      </c>
      <c r="D1949" s="1295">
        <v>5000</v>
      </c>
      <c r="E1949" s="1295" t="s">
        <v>206</v>
      </c>
      <c r="F1949" s="935" t="s">
        <v>220</v>
      </c>
      <c r="G1949" s="1295">
        <v>45</v>
      </c>
      <c r="H1949" s="935" t="s">
        <v>412</v>
      </c>
      <c r="I1949" s="935" t="s">
        <v>413</v>
      </c>
      <c r="J1949" s="935">
        <v>39.909298579999998</v>
      </c>
      <c r="K1949" s="935">
        <v>-122.0918963</v>
      </c>
      <c r="L1949" s="935">
        <v>39.751173979999997</v>
      </c>
      <c r="M1949" s="935">
        <v>-121.9963235</v>
      </c>
    </row>
    <row r="1950" spans="1:13" x14ac:dyDescent="0.35">
      <c r="A1950" s="1296">
        <v>33178</v>
      </c>
      <c r="B1950" s="1295" t="s">
        <v>242</v>
      </c>
      <c r="C1950" s="1295" t="s">
        <v>283</v>
      </c>
      <c r="D1950" s="1295">
        <v>5000</v>
      </c>
      <c r="E1950" s="1295" t="s">
        <v>206</v>
      </c>
      <c r="F1950" s="935" t="s">
        <v>221</v>
      </c>
      <c r="G1950" s="1295">
        <v>26</v>
      </c>
      <c r="H1950" s="935" t="s">
        <v>413</v>
      </c>
      <c r="I1950" s="935" t="s">
        <v>414</v>
      </c>
      <c r="J1950" s="935">
        <v>39.751173979999997</v>
      </c>
      <c r="K1950" s="935">
        <v>-121.9963235</v>
      </c>
      <c r="L1950" s="935">
        <v>39.629153240000001</v>
      </c>
      <c r="M1950" s="935">
        <v>-121.9925059</v>
      </c>
    </row>
    <row r="1951" spans="1:13" x14ac:dyDescent="0.35">
      <c r="A1951" s="1296">
        <v>33178</v>
      </c>
      <c r="B1951" s="1295" t="s">
        <v>242</v>
      </c>
      <c r="C1951" s="1295" t="s">
        <v>283</v>
      </c>
      <c r="D1951" s="1295">
        <v>5000</v>
      </c>
      <c r="E1951" s="1295" t="s">
        <v>206</v>
      </c>
      <c r="F1951" s="935" t="s">
        <v>222</v>
      </c>
      <c r="G1951" s="1295">
        <v>7</v>
      </c>
      <c r="H1951" s="935" t="s">
        <v>414</v>
      </c>
      <c r="I1951" s="935" t="s">
        <v>415</v>
      </c>
      <c r="J1951" s="935">
        <v>39.629153240000001</v>
      </c>
      <c r="K1951" s="935">
        <v>-121.9925059</v>
      </c>
      <c r="L1951" s="935">
        <v>39.40712284</v>
      </c>
      <c r="M1951" s="935">
        <v>-122.00758999999999</v>
      </c>
    </row>
    <row r="1952" spans="1:13" x14ac:dyDescent="0.35">
      <c r="A1952" s="1296">
        <v>33191</v>
      </c>
      <c r="B1952" s="1295" t="s">
        <v>194</v>
      </c>
      <c r="C1952" s="1295" t="s">
        <v>283</v>
      </c>
      <c r="D1952" s="1295">
        <v>4200</v>
      </c>
      <c r="E1952" s="1295" t="s">
        <v>206</v>
      </c>
      <c r="F1952" s="935" t="s">
        <v>208</v>
      </c>
      <c r="G1952" s="1295">
        <v>81</v>
      </c>
      <c r="H1952" s="935" t="s">
        <v>402</v>
      </c>
      <c r="I1952" s="935" t="s">
        <v>403</v>
      </c>
      <c r="J1952" s="935">
        <v>40.611883210000002</v>
      </c>
      <c r="K1952" s="935">
        <v>-122.446135</v>
      </c>
      <c r="L1952" s="935">
        <v>40.592799669999998</v>
      </c>
      <c r="M1952" s="935">
        <v>-122.3942059</v>
      </c>
    </row>
    <row r="1953" spans="1:13" x14ac:dyDescent="0.35">
      <c r="A1953" s="1296">
        <v>33191</v>
      </c>
      <c r="B1953" s="1295" t="s">
        <v>194</v>
      </c>
      <c r="C1953" s="1295" t="s">
        <v>283</v>
      </c>
      <c r="D1953" s="1295">
        <v>4200</v>
      </c>
      <c r="E1953" s="1295" t="s">
        <v>206</v>
      </c>
      <c r="F1953" s="935" t="s">
        <v>209</v>
      </c>
      <c r="G1953" s="1295">
        <v>135</v>
      </c>
      <c r="H1953" s="935" t="s">
        <v>403</v>
      </c>
      <c r="I1953" s="935" t="s">
        <v>404</v>
      </c>
      <c r="J1953" s="935">
        <v>40.592799669999998</v>
      </c>
      <c r="K1953" s="935">
        <v>-122.3942059</v>
      </c>
      <c r="L1953" s="935">
        <v>40.585947769999997</v>
      </c>
      <c r="M1953" s="935">
        <v>-122.3683525</v>
      </c>
    </row>
    <row r="1954" spans="1:13" x14ac:dyDescent="0.35">
      <c r="A1954" s="1296">
        <v>33191</v>
      </c>
      <c r="B1954" s="1295" t="s">
        <v>194</v>
      </c>
      <c r="C1954" s="1295" t="s">
        <v>283</v>
      </c>
      <c r="D1954" s="1295">
        <v>4200</v>
      </c>
      <c r="E1954" s="1295" t="s">
        <v>206</v>
      </c>
      <c r="F1954" s="935" t="s">
        <v>211</v>
      </c>
      <c r="G1954" s="1295">
        <v>562</v>
      </c>
      <c r="H1954" s="935" t="s">
        <v>404</v>
      </c>
      <c r="I1954" s="935" t="s">
        <v>405</v>
      </c>
      <c r="J1954" s="935">
        <v>40.585947769999997</v>
      </c>
      <c r="K1954" s="935">
        <v>-122.3683525</v>
      </c>
      <c r="L1954" s="935">
        <v>40.472049499999997</v>
      </c>
      <c r="M1954" s="935">
        <v>-122.29453460000001</v>
      </c>
    </row>
    <row r="1955" spans="1:13" x14ac:dyDescent="0.35">
      <c r="A1955" s="1296">
        <v>33191</v>
      </c>
      <c r="B1955" s="1295" t="s">
        <v>194</v>
      </c>
      <c r="C1955" s="1295" t="s">
        <v>283</v>
      </c>
      <c r="D1955" s="1295">
        <v>4200</v>
      </c>
      <c r="E1955" s="1295" t="s">
        <v>206</v>
      </c>
      <c r="F1955" s="935" t="s">
        <v>212</v>
      </c>
      <c r="G1955" s="1295">
        <v>242</v>
      </c>
      <c r="H1955" s="935" t="s">
        <v>405</v>
      </c>
      <c r="I1955" s="935" t="s">
        <v>406</v>
      </c>
      <c r="J1955" s="935">
        <v>40.472049499999997</v>
      </c>
      <c r="K1955" s="935">
        <v>-122.29453460000001</v>
      </c>
      <c r="L1955" s="935">
        <v>40.417416330000002</v>
      </c>
      <c r="M1955" s="935">
        <v>-122.19395729999999</v>
      </c>
    </row>
    <row r="1956" spans="1:13" x14ac:dyDescent="0.35">
      <c r="A1956" s="1296">
        <v>33191</v>
      </c>
      <c r="B1956" s="1295" t="s">
        <v>194</v>
      </c>
      <c r="C1956" s="1295" t="s">
        <v>283</v>
      </c>
      <c r="D1956" s="1295">
        <v>4200</v>
      </c>
      <c r="E1956" s="1295" t="s">
        <v>206</v>
      </c>
      <c r="F1956" s="935" t="s">
        <v>213</v>
      </c>
      <c r="G1956" s="1295">
        <v>177</v>
      </c>
      <c r="H1956" s="935" t="s">
        <v>406</v>
      </c>
      <c r="I1956" s="935" t="s">
        <v>407</v>
      </c>
      <c r="J1956" s="935">
        <v>40.417416330000002</v>
      </c>
      <c r="K1956" s="935">
        <v>-122.19395729999999</v>
      </c>
      <c r="L1956" s="935">
        <v>40.355137560000003</v>
      </c>
      <c r="M1956" s="935">
        <v>-122.17595660000001</v>
      </c>
    </row>
    <row r="1957" spans="1:13" x14ac:dyDescent="0.35">
      <c r="A1957" s="1296">
        <v>33191</v>
      </c>
      <c r="B1957" s="1295" t="s">
        <v>194</v>
      </c>
      <c r="C1957" s="1295" t="s">
        <v>283</v>
      </c>
      <c r="D1957" s="1295">
        <v>4200</v>
      </c>
      <c r="E1957" s="1295" t="s">
        <v>206</v>
      </c>
      <c r="F1957" s="935" t="s">
        <v>214</v>
      </c>
      <c r="G1957" s="1295">
        <v>210</v>
      </c>
      <c r="H1957" s="935" t="s">
        <v>407</v>
      </c>
      <c r="I1957" s="935" t="s">
        <v>408</v>
      </c>
      <c r="J1957" s="935">
        <v>40.355137560000003</v>
      </c>
      <c r="K1957" s="935">
        <v>-122.17595660000001</v>
      </c>
      <c r="L1957" s="935">
        <v>40.316984869999999</v>
      </c>
      <c r="M1957" s="935">
        <v>-122.1896581</v>
      </c>
    </row>
    <row r="1958" spans="1:13" x14ac:dyDescent="0.35">
      <c r="A1958" s="1296">
        <v>33191</v>
      </c>
      <c r="B1958" s="1295" t="s">
        <v>194</v>
      </c>
      <c r="C1958" s="1295" t="s">
        <v>283</v>
      </c>
      <c r="D1958" s="1295">
        <v>4200</v>
      </c>
      <c r="E1958" s="1295" t="s">
        <v>206</v>
      </c>
      <c r="F1958" s="935" t="s">
        <v>215</v>
      </c>
      <c r="G1958" s="1295">
        <v>147</v>
      </c>
      <c r="H1958" s="935" t="s">
        <v>408</v>
      </c>
      <c r="I1958" s="935" t="s">
        <v>409</v>
      </c>
      <c r="J1958" s="935">
        <v>40.316984869999999</v>
      </c>
      <c r="K1958" s="935">
        <v>-122.1896581</v>
      </c>
      <c r="L1958" s="935">
        <v>40.263968490000003</v>
      </c>
      <c r="M1958" s="935">
        <v>-122.2235306</v>
      </c>
    </row>
    <row r="1959" spans="1:13" x14ac:dyDescent="0.35">
      <c r="A1959" s="1296">
        <v>33191</v>
      </c>
      <c r="B1959" s="1295" t="s">
        <v>194</v>
      </c>
      <c r="C1959" s="1295" t="s">
        <v>283</v>
      </c>
      <c r="D1959" s="1295">
        <v>4200</v>
      </c>
      <c r="E1959" s="1295" t="s">
        <v>206</v>
      </c>
      <c r="F1959" s="935" t="s">
        <v>216</v>
      </c>
      <c r="G1959" s="1295">
        <v>34</v>
      </c>
      <c r="H1959" s="935" t="s">
        <v>409</v>
      </c>
      <c r="I1959" s="935" t="s">
        <v>410</v>
      </c>
      <c r="J1959" s="935">
        <v>40.263968490000003</v>
      </c>
      <c r="K1959" s="935">
        <v>-122.2235306</v>
      </c>
      <c r="L1959" s="935">
        <v>40.153152210000002</v>
      </c>
      <c r="M1959" s="935">
        <v>-122.20237950000001</v>
      </c>
    </row>
    <row r="1960" spans="1:13" x14ac:dyDescent="0.35">
      <c r="A1960" s="1296">
        <v>33191</v>
      </c>
      <c r="B1960" s="1295" t="s">
        <v>194</v>
      </c>
      <c r="C1960" s="1295" t="s">
        <v>283</v>
      </c>
      <c r="D1960" s="1295">
        <v>4200</v>
      </c>
      <c r="E1960" s="1295" t="s">
        <v>206</v>
      </c>
      <c r="F1960" s="935" t="s">
        <v>217</v>
      </c>
      <c r="G1960" s="1295">
        <v>471</v>
      </c>
      <c r="H1960" s="935" t="s">
        <v>410</v>
      </c>
      <c r="I1960" s="935" t="s">
        <v>411</v>
      </c>
      <c r="J1960" s="935">
        <v>40.153152210000002</v>
      </c>
      <c r="K1960" s="935">
        <v>-122.20237950000001</v>
      </c>
      <c r="L1960" s="935">
        <v>40.027836569999998</v>
      </c>
      <c r="M1960" s="935">
        <v>-122.11920569999999</v>
      </c>
    </row>
    <row r="1961" spans="1:13" x14ac:dyDescent="0.35">
      <c r="A1961" s="1296">
        <v>33191</v>
      </c>
      <c r="B1961" s="1295" t="s">
        <v>194</v>
      </c>
      <c r="C1961" s="1295" t="s">
        <v>283</v>
      </c>
      <c r="D1961" s="1295">
        <v>4200</v>
      </c>
      <c r="E1961" s="1295" t="s">
        <v>206</v>
      </c>
      <c r="F1961" s="935" t="s">
        <v>219</v>
      </c>
      <c r="G1961" s="1295">
        <v>253</v>
      </c>
      <c r="H1961" s="935" t="s">
        <v>411</v>
      </c>
      <c r="I1961" s="935" t="s">
        <v>412</v>
      </c>
      <c r="J1961" s="935">
        <v>40.027836569999998</v>
      </c>
      <c r="K1961" s="935">
        <v>-122.11920569999999</v>
      </c>
      <c r="L1961" s="935">
        <v>39.909298579999998</v>
      </c>
      <c r="M1961" s="935">
        <v>-122.0918963</v>
      </c>
    </row>
    <row r="1962" spans="1:13" x14ac:dyDescent="0.35">
      <c r="A1962" s="1296">
        <v>33191</v>
      </c>
      <c r="B1962" s="1295" t="s">
        <v>194</v>
      </c>
      <c r="C1962" s="1295" t="s">
        <v>283</v>
      </c>
      <c r="D1962" s="1295">
        <v>4200</v>
      </c>
      <c r="E1962" s="1295" t="s">
        <v>206</v>
      </c>
      <c r="F1962" s="935" t="s">
        <v>220</v>
      </c>
      <c r="G1962" s="1295">
        <v>115</v>
      </c>
      <c r="H1962" s="935" t="s">
        <v>412</v>
      </c>
      <c r="I1962" s="935" t="s">
        <v>413</v>
      </c>
      <c r="J1962" s="935">
        <v>39.909298579999998</v>
      </c>
      <c r="K1962" s="935">
        <v>-122.0918963</v>
      </c>
      <c r="L1962" s="935">
        <v>39.751173979999997</v>
      </c>
      <c r="M1962" s="935">
        <v>-121.9963235</v>
      </c>
    </row>
    <row r="1963" spans="1:13" x14ac:dyDescent="0.35">
      <c r="A1963" s="1296">
        <v>33191</v>
      </c>
      <c r="B1963" s="1295" t="s">
        <v>194</v>
      </c>
      <c r="C1963" s="1295" t="s">
        <v>283</v>
      </c>
      <c r="D1963" s="1295">
        <v>4200</v>
      </c>
      <c r="E1963" s="1295" t="s">
        <v>206</v>
      </c>
      <c r="F1963" s="935" t="s">
        <v>221</v>
      </c>
      <c r="G1963" s="1295">
        <v>49</v>
      </c>
      <c r="H1963" s="935" t="s">
        <v>413</v>
      </c>
      <c r="I1963" s="935" t="s">
        <v>414</v>
      </c>
      <c r="J1963" s="935">
        <v>39.751173979999997</v>
      </c>
      <c r="K1963" s="935">
        <v>-121.9963235</v>
      </c>
      <c r="L1963" s="935">
        <v>39.629153240000001</v>
      </c>
      <c r="M1963" s="935">
        <v>-121.9925059</v>
      </c>
    </row>
    <row r="1964" spans="1:13" x14ac:dyDescent="0.35">
      <c r="A1964" s="1296">
        <v>33191</v>
      </c>
      <c r="B1964" s="1295" t="s">
        <v>194</v>
      </c>
      <c r="C1964" s="1295" t="s">
        <v>283</v>
      </c>
      <c r="D1964" s="1295">
        <v>4200</v>
      </c>
      <c r="E1964" s="1295" t="s">
        <v>206</v>
      </c>
      <c r="F1964" s="935" t="s">
        <v>222</v>
      </c>
      <c r="G1964" s="1295">
        <v>-99999</v>
      </c>
      <c r="H1964" s="935" t="s">
        <v>414</v>
      </c>
      <c r="I1964" s="935" t="s">
        <v>415</v>
      </c>
      <c r="J1964" s="935">
        <v>39.629153240000001</v>
      </c>
      <c r="K1964" s="935">
        <v>-121.9925059</v>
      </c>
      <c r="L1964" s="935">
        <v>39.40712284</v>
      </c>
      <c r="M1964" s="935">
        <v>-122.00758999999999</v>
      </c>
    </row>
    <row r="1965" spans="1:13" x14ac:dyDescent="0.35">
      <c r="A1965" s="1296">
        <v>33204</v>
      </c>
      <c r="B1965" s="1295" t="s">
        <v>242</v>
      </c>
      <c r="C1965" s="1295" t="s">
        <v>260</v>
      </c>
      <c r="D1965" s="1295">
        <v>3700</v>
      </c>
      <c r="E1965" s="1295" t="s">
        <v>206</v>
      </c>
      <c r="F1965" s="935" t="s">
        <v>208</v>
      </c>
      <c r="G1965" s="1295">
        <v>17</v>
      </c>
      <c r="H1965" s="935" t="s">
        <v>402</v>
      </c>
      <c r="I1965" s="935" t="s">
        <v>403</v>
      </c>
      <c r="J1965" s="935">
        <v>40.611883210000002</v>
      </c>
      <c r="K1965" s="935">
        <v>-122.446135</v>
      </c>
      <c r="L1965" s="935">
        <v>40.592799669999998</v>
      </c>
      <c r="M1965" s="935">
        <v>-122.3942059</v>
      </c>
    </row>
    <row r="1966" spans="1:13" x14ac:dyDescent="0.35">
      <c r="A1966" s="1296">
        <v>33204</v>
      </c>
      <c r="B1966" s="1295" t="s">
        <v>242</v>
      </c>
      <c r="C1966" s="1295" t="s">
        <v>260</v>
      </c>
      <c r="D1966" s="1295">
        <v>3700</v>
      </c>
      <c r="E1966" s="1295" t="s">
        <v>206</v>
      </c>
      <c r="F1966" s="935" t="s">
        <v>209</v>
      </c>
      <c r="G1966" s="1295">
        <v>27</v>
      </c>
      <c r="H1966" s="935" t="s">
        <v>403</v>
      </c>
      <c r="I1966" s="935" t="s">
        <v>404</v>
      </c>
      <c r="J1966" s="935">
        <v>40.592799669999998</v>
      </c>
      <c r="K1966" s="935">
        <v>-122.3942059</v>
      </c>
      <c r="L1966" s="935">
        <v>40.585947769999997</v>
      </c>
      <c r="M1966" s="935">
        <v>-122.3683525</v>
      </c>
    </row>
    <row r="1967" spans="1:13" x14ac:dyDescent="0.35">
      <c r="A1967" s="1296">
        <v>33204</v>
      </c>
      <c r="B1967" s="1295" t="s">
        <v>242</v>
      </c>
      <c r="C1967" s="1295" t="s">
        <v>260</v>
      </c>
      <c r="D1967" s="1295">
        <v>3700</v>
      </c>
      <c r="E1967" s="1295" t="s">
        <v>206</v>
      </c>
      <c r="F1967" s="935" t="s">
        <v>211</v>
      </c>
      <c r="G1967" s="1295">
        <v>145</v>
      </c>
      <c r="H1967" s="935" t="s">
        <v>404</v>
      </c>
      <c r="I1967" s="935" t="s">
        <v>405</v>
      </c>
      <c r="J1967" s="935">
        <v>40.585947769999997</v>
      </c>
      <c r="K1967" s="935">
        <v>-122.3683525</v>
      </c>
      <c r="L1967" s="935">
        <v>40.472049499999997</v>
      </c>
      <c r="M1967" s="935">
        <v>-122.29453460000001</v>
      </c>
    </row>
    <row r="1968" spans="1:13" x14ac:dyDescent="0.35">
      <c r="A1968" s="1296">
        <v>33204</v>
      </c>
      <c r="B1968" s="1295" t="s">
        <v>242</v>
      </c>
      <c r="C1968" s="1295" t="s">
        <v>260</v>
      </c>
      <c r="D1968" s="1295">
        <v>3700</v>
      </c>
      <c r="E1968" s="1295" t="s">
        <v>206</v>
      </c>
      <c r="F1968" s="935" t="s">
        <v>212</v>
      </c>
      <c r="G1968" s="1295">
        <v>100</v>
      </c>
      <c r="H1968" s="935" t="s">
        <v>405</v>
      </c>
      <c r="I1968" s="935" t="s">
        <v>406</v>
      </c>
      <c r="J1968" s="935">
        <v>40.472049499999997</v>
      </c>
      <c r="K1968" s="935">
        <v>-122.29453460000001</v>
      </c>
      <c r="L1968" s="935">
        <v>40.417416330000002</v>
      </c>
      <c r="M1968" s="935">
        <v>-122.19395729999999</v>
      </c>
    </row>
    <row r="1969" spans="1:13" x14ac:dyDescent="0.35">
      <c r="A1969" s="1296">
        <v>33204</v>
      </c>
      <c r="B1969" s="1295" t="s">
        <v>242</v>
      </c>
      <c r="C1969" s="1295" t="s">
        <v>260</v>
      </c>
      <c r="D1969" s="1295">
        <v>3700</v>
      </c>
      <c r="E1969" s="1295" t="s">
        <v>206</v>
      </c>
      <c r="F1969" s="935" t="s">
        <v>213</v>
      </c>
      <c r="G1969" s="1295">
        <v>90</v>
      </c>
      <c r="H1969" s="935" t="s">
        <v>406</v>
      </c>
      <c r="I1969" s="935" t="s">
        <v>407</v>
      </c>
      <c r="J1969" s="935">
        <v>40.417416330000002</v>
      </c>
      <c r="K1969" s="935">
        <v>-122.19395729999999</v>
      </c>
      <c r="L1969" s="935">
        <v>40.355137560000003</v>
      </c>
      <c r="M1969" s="935">
        <v>-122.17595660000001</v>
      </c>
    </row>
    <row r="1970" spans="1:13" x14ac:dyDescent="0.35">
      <c r="A1970" s="1296">
        <v>33204</v>
      </c>
      <c r="B1970" s="1295" t="s">
        <v>242</v>
      </c>
      <c r="C1970" s="1295" t="s">
        <v>260</v>
      </c>
      <c r="D1970" s="1295">
        <v>3700</v>
      </c>
      <c r="E1970" s="1295" t="s">
        <v>206</v>
      </c>
      <c r="F1970" s="935" t="s">
        <v>214</v>
      </c>
      <c r="G1970" s="1295">
        <v>103</v>
      </c>
      <c r="H1970" s="935" t="s">
        <v>407</v>
      </c>
      <c r="I1970" s="935" t="s">
        <v>408</v>
      </c>
      <c r="J1970" s="935">
        <v>40.355137560000003</v>
      </c>
      <c r="K1970" s="935">
        <v>-122.17595660000001</v>
      </c>
      <c r="L1970" s="935">
        <v>40.316984869999999</v>
      </c>
      <c r="M1970" s="935">
        <v>-122.1896581</v>
      </c>
    </row>
    <row r="1971" spans="1:13" x14ac:dyDescent="0.35">
      <c r="A1971" s="1296">
        <v>33204</v>
      </c>
      <c r="B1971" s="1295" t="s">
        <v>242</v>
      </c>
      <c r="C1971" s="1295" t="s">
        <v>260</v>
      </c>
      <c r="D1971" s="1295">
        <v>3700</v>
      </c>
      <c r="E1971" s="1295" t="s">
        <v>206</v>
      </c>
      <c r="F1971" s="935" t="s">
        <v>215</v>
      </c>
      <c r="G1971" s="1295">
        <v>65</v>
      </c>
      <c r="H1971" s="935" t="s">
        <v>408</v>
      </c>
      <c r="I1971" s="935" t="s">
        <v>409</v>
      </c>
      <c r="J1971" s="935">
        <v>40.316984869999999</v>
      </c>
      <c r="K1971" s="935">
        <v>-122.1896581</v>
      </c>
      <c r="L1971" s="935">
        <v>40.263968490000003</v>
      </c>
      <c r="M1971" s="935">
        <v>-122.2235306</v>
      </c>
    </row>
    <row r="1972" spans="1:13" x14ac:dyDescent="0.35">
      <c r="A1972" s="1296">
        <v>33204</v>
      </c>
      <c r="B1972" s="1295" t="s">
        <v>242</v>
      </c>
      <c r="C1972" s="1295" t="s">
        <v>260</v>
      </c>
      <c r="D1972" s="1295">
        <v>3700</v>
      </c>
      <c r="E1972" s="1295" t="s">
        <v>206</v>
      </c>
      <c r="F1972" s="935" t="s">
        <v>216</v>
      </c>
      <c r="G1972" s="1295">
        <v>14</v>
      </c>
      <c r="H1972" s="935" t="s">
        <v>409</v>
      </c>
      <c r="I1972" s="935" t="s">
        <v>410</v>
      </c>
      <c r="J1972" s="935">
        <v>40.263968490000003</v>
      </c>
      <c r="K1972" s="935">
        <v>-122.2235306</v>
      </c>
      <c r="L1972" s="935">
        <v>40.153152210000002</v>
      </c>
      <c r="M1972" s="935">
        <v>-122.20237950000001</v>
      </c>
    </row>
    <row r="1973" spans="1:13" x14ac:dyDescent="0.35">
      <c r="A1973" s="1296">
        <v>33204</v>
      </c>
      <c r="B1973" s="1295" t="s">
        <v>242</v>
      </c>
      <c r="C1973" s="1295" t="s">
        <v>260</v>
      </c>
      <c r="D1973" s="1295">
        <v>3700</v>
      </c>
      <c r="E1973" s="1295" t="s">
        <v>206</v>
      </c>
      <c r="F1973" s="935" t="s">
        <v>217</v>
      </c>
      <c r="G1973" s="1295">
        <v>266</v>
      </c>
      <c r="H1973" s="935" t="s">
        <v>410</v>
      </c>
      <c r="I1973" s="935" t="s">
        <v>411</v>
      </c>
      <c r="J1973" s="935">
        <v>40.153152210000002</v>
      </c>
      <c r="K1973" s="935">
        <v>-122.20237950000001</v>
      </c>
      <c r="L1973" s="935">
        <v>40.027836569999998</v>
      </c>
      <c r="M1973" s="935">
        <v>-122.11920569999999</v>
      </c>
    </row>
    <row r="1974" spans="1:13" x14ac:dyDescent="0.35">
      <c r="A1974" s="1296">
        <v>33204</v>
      </c>
      <c r="B1974" s="1295" t="s">
        <v>242</v>
      </c>
      <c r="C1974" s="1295" t="s">
        <v>260</v>
      </c>
      <c r="D1974" s="1295">
        <v>3700</v>
      </c>
      <c r="E1974" s="1295" t="s">
        <v>206</v>
      </c>
      <c r="F1974" s="935" t="s">
        <v>219</v>
      </c>
      <c r="G1974" s="1295">
        <v>150</v>
      </c>
      <c r="H1974" s="935" t="s">
        <v>411</v>
      </c>
      <c r="I1974" s="935" t="s">
        <v>412</v>
      </c>
      <c r="J1974" s="935">
        <v>40.027836569999998</v>
      </c>
      <c r="K1974" s="935">
        <v>-122.11920569999999</v>
      </c>
      <c r="L1974" s="935">
        <v>39.909298579999998</v>
      </c>
      <c r="M1974" s="935">
        <v>-122.0918963</v>
      </c>
    </row>
    <row r="1975" spans="1:13" x14ac:dyDescent="0.35">
      <c r="A1975" s="1296">
        <v>33204</v>
      </c>
      <c r="B1975" s="1295" t="s">
        <v>242</v>
      </c>
      <c r="C1975" s="1295" t="s">
        <v>260</v>
      </c>
      <c r="D1975" s="1295">
        <v>3700</v>
      </c>
      <c r="E1975" s="1295" t="s">
        <v>206</v>
      </c>
      <c r="F1975" s="935" t="s">
        <v>220</v>
      </c>
      <c r="G1975" s="1295">
        <v>63</v>
      </c>
      <c r="H1975" s="935" t="s">
        <v>412</v>
      </c>
      <c r="I1975" s="935" t="s">
        <v>413</v>
      </c>
      <c r="J1975" s="935">
        <v>39.909298579999998</v>
      </c>
      <c r="K1975" s="935">
        <v>-122.0918963</v>
      </c>
      <c r="L1975" s="935">
        <v>39.751173979999997</v>
      </c>
      <c r="M1975" s="935">
        <v>-121.9963235</v>
      </c>
    </row>
    <row r="1976" spans="1:13" x14ac:dyDescent="0.35">
      <c r="A1976" s="1296">
        <v>33204</v>
      </c>
      <c r="B1976" s="1295" t="s">
        <v>242</v>
      </c>
      <c r="C1976" s="1295" t="s">
        <v>260</v>
      </c>
      <c r="D1976" s="1295">
        <v>3700</v>
      </c>
      <c r="E1976" s="1295" t="s">
        <v>206</v>
      </c>
      <c r="F1976" s="935" t="s">
        <v>221</v>
      </c>
      <c r="G1976" s="1295">
        <v>31</v>
      </c>
      <c r="H1976" s="935" t="s">
        <v>413</v>
      </c>
      <c r="I1976" s="935" t="s">
        <v>414</v>
      </c>
      <c r="J1976" s="935">
        <v>39.751173979999997</v>
      </c>
      <c r="K1976" s="935">
        <v>-121.9963235</v>
      </c>
      <c r="L1976" s="935">
        <v>39.629153240000001</v>
      </c>
      <c r="M1976" s="935">
        <v>-121.9925059</v>
      </c>
    </row>
    <row r="1977" spans="1:13" ht="15" thickBot="1" x14ac:dyDescent="0.4">
      <c r="A1977" s="1309">
        <v>33204</v>
      </c>
      <c r="B1977" s="1313" t="s">
        <v>242</v>
      </c>
      <c r="C1977" s="1313" t="s">
        <v>260</v>
      </c>
      <c r="D1977" s="1313">
        <v>3700</v>
      </c>
      <c r="E1977" s="1313" t="s">
        <v>206</v>
      </c>
      <c r="F1977" s="1312" t="s">
        <v>222</v>
      </c>
      <c r="G1977" s="1313">
        <v>8</v>
      </c>
      <c r="H1977" s="1312" t="s">
        <v>414</v>
      </c>
      <c r="I1977" s="1312" t="s">
        <v>415</v>
      </c>
      <c r="J1977" s="1312">
        <v>39.629153240000001</v>
      </c>
      <c r="K1977" s="1312">
        <v>-121.9925059</v>
      </c>
      <c r="L1977" s="1312">
        <v>39.40712284</v>
      </c>
      <c r="M1977" s="1312">
        <v>-122.00758999999999</v>
      </c>
    </row>
    <row r="1978" spans="1:13" ht="15" thickTop="1" x14ac:dyDescent="0.35">
      <c r="A1978" s="1296">
        <v>33282</v>
      </c>
      <c r="B1978" s="1295" t="s">
        <v>242</v>
      </c>
      <c r="C1978" s="1295" t="s">
        <v>283</v>
      </c>
      <c r="D1978" s="1295">
        <v>3200</v>
      </c>
      <c r="E1978" s="1295" t="s">
        <v>201</v>
      </c>
      <c r="F1978" s="935" t="s">
        <v>208</v>
      </c>
      <c r="G1978" s="1295">
        <v>37</v>
      </c>
      <c r="H1978" s="935" t="s">
        <v>402</v>
      </c>
      <c r="I1978" s="935" t="s">
        <v>403</v>
      </c>
      <c r="J1978" s="935">
        <v>40.611883210000002</v>
      </c>
      <c r="K1978" s="935">
        <v>-122.446135</v>
      </c>
      <c r="L1978" s="935">
        <v>40.592799669999998</v>
      </c>
      <c r="M1978" s="935">
        <v>-122.3942059</v>
      </c>
    </row>
    <row r="1979" spans="1:13" x14ac:dyDescent="0.35">
      <c r="A1979" s="1296">
        <v>33282</v>
      </c>
      <c r="B1979" s="1295" t="s">
        <v>242</v>
      </c>
      <c r="C1979" s="1295" t="s">
        <v>283</v>
      </c>
      <c r="D1979" s="1295">
        <v>3200</v>
      </c>
      <c r="E1979" s="1295" t="s">
        <v>201</v>
      </c>
      <c r="F1979" s="935" t="s">
        <v>209</v>
      </c>
      <c r="G1979" s="1295">
        <v>3</v>
      </c>
      <c r="H1979" s="935" t="s">
        <v>403</v>
      </c>
      <c r="I1979" s="935" t="s">
        <v>404</v>
      </c>
      <c r="J1979" s="935">
        <v>40.592799669999998</v>
      </c>
      <c r="K1979" s="935">
        <v>-122.3942059</v>
      </c>
      <c r="L1979" s="935">
        <v>40.585947769999997</v>
      </c>
      <c r="M1979" s="935">
        <v>-122.3683525</v>
      </c>
    </row>
    <row r="1980" spans="1:13" x14ac:dyDescent="0.35">
      <c r="A1980" s="1296">
        <v>33282</v>
      </c>
      <c r="B1980" s="1295" t="s">
        <v>242</v>
      </c>
      <c r="C1980" s="1295" t="s">
        <v>283</v>
      </c>
      <c r="D1980" s="1295">
        <v>3200</v>
      </c>
      <c r="E1980" s="1295" t="s">
        <v>201</v>
      </c>
      <c r="F1980" s="935" t="s">
        <v>211</v>
      </c>
      <c r="G1980" s="1295">
        <v>21</v>
      </c>
      <c r="H1980" s="935" t="s">
        <v>404</v>
      </c>
      <c r="I1980" s="935" t="s">
        <v>405</v>
      </c>
      <c r="J1980" s="935">
        <v>40.585947769999997</v>
      </c>
      <c r="K1980" s="935">
        <v>-122.3683525</v>
      </c>
      <c r="L1980" s="935">
        <v>40.472049499999997</v>
      </c>
      <c r="M1980" s="935">
        <v>-122.29453460000001</v>
      </c>
    </row>
    <row r="1981" spans="1:13" x14ac:dyDescent="0.35">
      <c r="A1981" s="1296">
        <v>33282</v>
      </c>
      <c r="B1981" s="1295" t="s">
        <v>242</v>
      </c>
      <c r="C1981" s="1295" t="s">
        <v>283</v>
      </c>
      <c r="D1981" s="1295">
        <v>3200</v>
      </c>
      <c r="E1981" s="1295" t="s">
        <v>201</v>
      </c>
      <c r="F1981" s="935" t="s">
        <v>212</v>
      </c>
      <c r="G1981" s="1295">
        <v>22</v>
      </c>
      <c r="H1981" s="935" t="s">
        <v>405</v>
      </c>
      <c r="I1981" s="935" t="s">
        <v>406</v>
      </c>
      <c r="J1981" s="935">
        <v>40.472049499999997</v>
      </c>
      <c r="K1981" s="935">
        <v>-122.29453460000001</v>
      </c>
      <c r="L1981" s="935">
        <v>40.417416330000002</v>
      </c>
      <c r="M1981" s="935">
        <v>-122.19395729999999</v>
      </c>
    </row>
    <row r="1982" spans="1:13" x14ac:dyDescent="0.35">
      <c r="A1982" s="1296">
        <v>33282</v>
      </c>
      <c r="B1982" s="1295" t="s">
        <v>242</v>
      </c>
      <c r="C1982" s="1295" t="s">
        <v>283</v>
      </c>
      <c r="D1982" s="1295">
        <v>3200</v>
      </c>
      <c r="E1982" s="1295" t="s">
        <v>201</v>
      </c>
      <c r="F1982" s="935" t="s">
        <v>213</v>
      </c>
      <c r="G1982" s="1295">
        <v>5</v>
      </c>
      <c r="H1982" s="935" t="s">
        <v>406</v>
      </c>
      <c r="I1982" s="935" t="s">
        <v>407</v>
      </c>
      <c r="J1982" s="935">
        <v>40.417416330000002</v>
      </c>
      <c r="K1982" s="935">
        <v>-122.19395729999999</v>
      </c>
      <c r="L1982" s="935">
        <v>40.355137560000003</v>
      </c>
      <c r="M1982" s="935">
        <v>-122.17595660000001</v>
      </c>
    </row>
    <row r="1983" spans="1:13" x14ac:dyDescent="0.35">
      <c r="A1983" s="1296">
        <v>33282</v>
      </c>
      <c r="B1983" s="1295" t="s">
        <v>242</v>
      </c>
      <c r="C1983" s="1295" t="s">
        <v>283</v>
      </c>
      <c r="D1983" s="1295">
        <v>3200</v>
      </c>
      <c r="E1983" s="1295" t="s">
        <v>201</v>
      </c>
      <c r="F1983" s="935" t="s">
        <v>214</v>
      </c>
      <c r="G1983" s="1295">
        <v>1</v>
      </c>
      <c r="H1983" s="935" t="s">
        <v>407</v>
      </c>
      <c r="I1983" s="935" t="s">
        <v>408</v>
      </c>
      <c r="J1983" s="935">
        <v>40.355137560000003</v>
      </c>
      <c r="K1983" s="935">
        <v>-122.17595660000001</v>
      </c>
      <c r="L1983" s="935">
        <v>40.316984869999999</v>
      </c>
      <c r="M1983" s="935">
        <v>-122.1896581</v>
      </c>
    </row>
    <row r="1984" spans="1:13" x14ac:dyDescent="0.35">
      <c r="A1984" s="1296">
        <v>33282</v>
      </c>
      <c r="B1984" s="1295" t="s">
        <v>242</v>
      </c>
      <c r="C1984" s="1295" t="s">
        <v>283</v>
      </c>
      <c r="D1984" s="1295">
        <v>3200</v>
      </c>
      <c r="E1984" s="1295" t="s">
        <v>201</v>
      </c>
      <c r="F1984" s="935" t="s">
        <v>215</v>
      </c>
      <c r="G1984" s="1295">
        <v>2</v>
      </c>
      <c r="H1984" s="935" t="s">
        <v>408</v>
      </c>
      <c r="I1984" s="935" t="s">
        <v>409</v>
      </c>
      <c r="J1984" s="935">
        <v>40.316984869999999</v>
      </c>
      <c r="K1984" s="935">
        <v>-122.1896581</v>
      </c>
      <c r="L1984" s="935">
        <v>40.263968490000003</v>
      </c>
      <c r="M1984" s="935">
        <v>-122.2235306</v>
      </c>
    </row>
    <row r="1985" spans="1:13" x14ac:dyDescent="0.35">
      <c r="A1985" s="1296">
        <v>33282</v>
      </c>
      <c r="B1985" s="1295" t="s">
        <v>242</v>
      </c>
      <c r="C1985" s="1295" t="s">
        <v>283</v>
      </c>
      <c r="D1985" s="1295">
        <v>3200</v>
      </c>
      <c r="E1985" s="1295" t="s">
        <v>201</v>
      </c>
      <c r="F1985" s="935" t="s">
        <v>216</v>
      </c>
      <c r="G1985" s="1295">
        <v>2</v>
      </c>
      <c r="H1985" s="935" t="s">
        <v>409</v>
      </c>
      <c r="I1985" s="935" t="s">
        <v>410</v>
      </c>
      <c r="J1985" s="935">
        <v>40.263968490000003</v>
      </c>
      <c r="K1985" s="935">
        <v>-122.2235306</v>
      </c>
      <c r="L1985" s="935">
        <v>40.153152210000002</v>
      </c>
      <c r="M1985" s="935">
        <v>-122.20237950000001</v>
      </c>
    </row>
    <row r="1986" spans="1:13" x14ac:dyDescent="0.35">
      <c r="A1986" s="1296">
        <v>33282</v>
      </c>
      <c r="B1986" s="1295" t="s">
        <v>242</v>
      </c>
      <c r="C1986" s="1295" t="s">
        <v>283</v>
      </c>
      <c r="D1986" s="1295">
        <v>3200</v>
      </c>
      <c r="E1986" s="1295" t="s">
        <v>201</v>
      </c>
      <c r="F1986" s="935" t="s">
        <v>217</v>
      </c>
      <c r="G1986" s="1295">
        <v>5</v>
      </c>
      <c r="H1986" s="935" t="s">
        <v>410</v>
      </c>
      <c r="I1986" s="935" t="s">
        <v>411</v>
      </c>
      <c r="J1986" s="935">
        <v>40.153152210000002</v>
      </c>
      <c r="K1986" s="935">
        <v>-122.20237950000001</v>
      </c>
      <c r="L1986" s="935">
        <v>40.027836569999998</v>
      </c>
      <c r="M1986" s="935">
        <v>-122.11920569999999</v>
      </c>
    </row>
    <row r="1987" spans="1:13" x14ac:dyDescent="0.35">
      <c r="A1987" s="1296">
        <v>33282</v>
      </c>
      <c r="B1987" s="1295" t="s">
        <v>242</v>
      </c>
      <c r="C1987" s="1295" t="s">
        <v>283</v>
      </c>
      <c r="D1987" s="1295">
        <v>3200</v>
      </c>
      <c r="E1987" s="1295" t="s">
        <v>201</v>
      </c>
      <c r="F1987" s="935" t="s">
        <v>219</v>
      </c>
      <c r="G1987" s="1295">
        <v>3</v>
      </c>
      <c r="H1987" s="935" t="s">
        <v>411</v>
      </c>
      <c r="I1987" s="935" t="s">
        <v>412</v>
      </c>
      <c r="J1987" s="935">
        <v>40.027836569999998</v>
      </c>
      <c r="K1987" s="935">
        <v>-122.11920569999999</v>
      </c>
      <c r="L1987" s="935">
        <v>39.909298579999998</v>
      </c>
      <c r="M1987" s="935">
        <v>-122.0918963</v>
      </c>
    </row>
    <row r="1988" spans="1:13" x14ac:dyDescent="0.35">
      <c r="A1988" s="1296">
        <v>33282</v>
      </c>
      <c r="B1988" s="1295" t="s">
        <v>242</v>
      </c>
      <c r="C1988" s="1295" t="s">
        <v>283</v>
      </c>
      <c r="D1988" s="1295">
        <v>3200</v>
      </c>
      <c r="E1988" s="1295" t="s">
        <v>201</v>
      </c>
      <c r="F1988" s="935" t="s">
        <v>220</v>
      </c>
      <c r="G1988" s="1295">
        <v>6</v>
      </c>
      <c r="H1988" s="935" t="s">
        <v>412</v>
      </c>
      <c r="I1988" s="935" t="s">
        <v>413</v>
      </c>
      <c r="J1988" s="935">
        <v>39.909298579999998</v>
      </c>
      <c r="K1988" s="935">
        <v>-122.0918963</v>
      </c>
      <c r="L1988" s="935">
        <v>39.751173979999997</v>
      </c>
      <c r="M1988" s="935">
        <v>-121.9963235</v>
      </c>
    </row>
    <row r="1989" spans="1:13" x14ac:dyDescent="0.35">
      <c r="A1989" s="1296">
        <v>33282</v>
      </c>
      <c r="B1989" s="1295" t="s">
        <v>242</v>
      </c>
      <c r="C1989" s="1295" t="s">
        <v>283</v>
      </c>
      <c r="D1989" s="1295">
        <v>3200</v>
      </c>
      <c r="E1989" s="1295" t="s">
        <v>201</v>
      </c>
      <c r="F1989" s="935" t="s">
        <v>221</v>
      </c>
      <c r="G1989" s="1295">
        <v>7</v>
      </c>
      <c r="H1989" s="935" t="s">
        <v>413</v>
      </c>
      <c r="I1989" s="935" t="s">
        <v>414</v>
      </c>
      <c r="J1989" s="935">
        <v>39.751173979999997</v>
      </c>
      <c r="K1989" s="935">
        <v>-121.9963235</v>
      </c>
      <c r="L1989" s="935">
        <v>39.629153240000001</v>
      </c>
      <c r="M1989" s="935">
        <v>-121.9925059</v>
      </c>
    </row>
    <row r="1990" spans="1:13" x14ac:dyDescent="0.35">
      <c r="A1990" s="1296">
        <v>33282</v>
      </c>
      <c r="B1990" s="1295" t="s">
        <v>242</v>
      </c>
      <c r="C1990" s="1295" t="s">
        <v>283</v>
      </c>
      <c r="D1990" s="1295">
        <v>3200</v>
      </c>
      <c r="E1990" s="1295" t="s">
        <v>201</v>
      </c>
      <c r="F1990" s="935" t="s">
        <v>222</v>
      </c>
      <c r="G1990" s="1295">
        <v>0</v>
      </c>
      <c r="H1990" s="935" t="s">
        <v>414</v>
      </c>
      <c r="I1990" s="935" t="s">
        <v>415</v>
      </c>
      <c r="J1990" s="935">
        <v>39.629153240000001</v>
      </c>
      <c r="K1990" s="935">
        <v>-121.9925059</v>
      </c>
      <c r="L1990" s="935">
        <v>39.40712284</v>
      </c>
      <c r="M1990" s="935">
        <v>-122.00758999999999</v>
      </c>
    </row>
    <row r="1991" spans="1:13" x14ac:dyDescent="0.35">
      <c r="A1991" s="1296">
        <v>33366</v>
      </c>
      <c r="B1991" s="1295" t="s">
        <v>242</v>
      </c>
      <c r="C1991" s="1295" t="s">
        <v>246</v>
      </c>
      <c r="D1991" s="1295">
        <v>8500</v>
      </c>
      <c r="E1991" s="1295" t="s">
        <v>200</v>
      </c>
      <c r="F1991" s="935" t="s">
        <v>208</v>
      </c>
      <c r="G1991" s="1295">
        <v>0</v>
      </c>
      <c r="H1991" s="935" t="s">
        <v>402</v>
      </c>
      <c r="I1991" s="935" t="s">
        <v>403</v>
      </c>
      <c r="J1991" s="935">
        <v>40.611883210000002</v>
      </c>
      <c r="K1991" s="935">
        <v>-122.446135</v>
      </c>
      <c r="L1991" s="935">
        <v>40.592799669999998</v>
      </c>
      <c r="M1991" s="935">
        <v>-122.3942059</v>
      </c>
    </row>
    <row r="1992" spans="1:13" x14ac:dyDescent="0.35">
      <c r="A1992" s="1296">
        <v>33366</v>
      </c>
      <c r="B1992" s="1295" t="s">
        <v>242</v>
      </c>
      <c r="C1992" s="1295" t="s">
        <v>246</v>
      </c>
      <c r="D1992" s="1295">
        <v>8500</v>
      </c>
      <c r="E1992" s="1295" t="s">
        <v>200</v>
      </c>
      <c r="F1992" s="935" t="s">
        <v>209</v>
      </c>
      <c r="G1992" s="1295">
        <v>4</v>
      </c>
      <c r="H1992" s="935" t="s">
        <v>403</v>
      </c>
      <c r="I1992" s="935" t="s">
        <v>404</v>
      </c>
      <c r="J1992" s="935">
        <v>40.592799669999998</v>
      </c>
      <c r="K1992" s="935">
        <v>-122.3942059</v>
      </c>
      <c r="L1992" s="935">
        <v>40.585947769999997</v>
      </c>
      <c r="M1992" s="935">
        <v>-122.3683525</v>
      </c>
    </row>
    <row r="1993" spans="1:13" x14ac:dyDescent="0.35">
      <c r="A1993" s="1296">
        <v>33366</v>
      </c>
      <c r="B1993" s="1295" t="s">
        <v>242</v>
      </c>
      <c r="C1993" s="1295" t="s">
        <v>246</v>
      </c>
      <c r="D1993" s="1295">
        <v>8500</v>
      </c>
      <c r="E1993" s="1295" t="s">
        <v>200</v>
      </c>
      <c r="F1993" s="935" t="s">
        <v>211</v>
      </c>
      <c r="G1993" s="1295">
        <v>0</v>
      </c>
      <c r="H1993" s="935" t="s">
        <v>404</v>
      </c>
      <c r="I1993" s="935" t="s">
        <v>405</v>
      </c>
      <c r="J1993" s="935">
        <v>40.585947769999997</v>
      </c>
      <c r="K1993" s="935">
        <v>-122.3683525</v>
      </c>
      <c r="L1993" s="935">
        <v>40.472049499999997</v>
      </c>
      <c r="M1993" s="935">
        <v>-122.29453460000001</v>
      </c>
    </row>
    <row r="1994" spans="1:13" x14ac:dyDescent="0.35">
      <c r="A1994" s="1296">
        <v>33366</v>
      </c>
      <c r="B1994" s="1295" t="s">
        <v>242</v>
      </c>
      <c r="C1994" s="1295" t="s">
        <v>246</v>
      </c>
      <c r="D1994" s="1295">
        <v>8500</v>
      </c>
      <c r="E1994" s="1295" t="s">
        <v>200</v>
      </c>
      <c r="F1994" s="935" t="s">
        <v>212</v>
      </c>
      <c r="G1994" s="1295">
        <v>0</v>
      </c>
      <c r="H1994" s="935" t="s">
        <v>405</v>
      </c>
      <c r="I1994" s="935" t="s">
        <v>406</v>
      </c>
      <c r="J1994" s="935">
        <v>40.472049499999997</v>
      </c>
      <c r="K1994" s="935">
        <v>-122.29453460000001</v>
      </c>
      <c r="L1994" s="935">
        <v>40.417416330000002</v>
      </c>
      <c r="M1994" s="935">
        <v>-122.19395729999999</v>
      </c>
    </row>
    <row r="1995" spans="1:13" x14ac:dyDescent="0.35">
      <c r="A1995" s="1296">
        <v>33366</v>
      </c>
      <c r="B1995" s="1295" t="s">
        <v>242</v>
      </c>
      <c r="C1995" s="1295" t="s">
        <v>246</v>
      </c>
      <c r="D1995" s="1295">
        <v>8500</v>
      </c>
      <c r="E1995" s="1295" t="s">
        <v>200</v>
      </c>
      <c r="F1995" s="935" t="s">
        <v>213</v>
      </c>
      <c r="G1995" s="1295">
        <v>0</v>
      </c>
      <c r="H1995" s="935" t="s">
        <v>406</v>
      </c>
      <c r="I1995" s="935" t="s">
        <v>407</v>
      </c>
      <c r="J1995" s="935">
        <v>40.417416330000002</v>
      </c>
      <c r="K1995" s="935">
        <v>-122.19395729999999</v>
      </c>
      <c r="L1995" s="935">
        <v>40.355137560000003</v>
      </c>
      <c r="M1995" s="935">
        <v>-122.17595660000001</v>
      </c>
    </row>
    <row r="1996" spans="1:13" x14ac:dyDescent="0.35">
      <c r="A1996" s="1296">
        <v>33366</v>
      </c>
      <c r="B1996" s="1295" t="s">
        <v>242</v>
      </c>
      <c r="C1996" s="1295" t="s">
        <v>246</v>
      </c>
      <c r="D1996" s="1295">
        <v>8500</v>
      </c>
      <c r="E1996" s="1295" t="s">
        <v>200</v>
      </c>
      <c r="F1996" s="935" t="s">
        <v>214</v>
      </c>
      <c r="G1996" s="1295">
        <v>0</v>
      </c>
      <c r="H1996" s="935" t="s">
        <v>407</v>
      </c>
      <c r="I1996" s="935" t="s">
        <v>408</v>
      </c>
      <c r="J1996" s="935">
        <v>40.355137560000003</v>
      </c>
      <c r="K1996" s="935">
        <v>-122.17595660000001</v>
      </c>
      <c r="L1996" s="935">
        <v>40.316984869999999</v>
      </c>
      <c r="M1996" s="935">
        <v>-122.1896581</v>
      </c>
    </row>
    <row r="1997" spans="1:13" x14ac:dyDescent="0.35">
      <c r="A1997" s="1296">
        <v>33366</v>
      </c>
      <c r="B1997" s="1295" t="s">
        <v>242</v>
      </c>
      <c r="C1997" s="1295" t="s">
        <v>246</v>
      </c>
      <c r="D1997" s="1295">
        <v>8500</v>
      </c>
      <c r="E1997" s="1295" t="s">
        <v>200</v>
      </c>
      <c r="F1997" s="935" t="s">
        <v>215</v>
      </c>
      <c r="G1997" s="1295">
        <v>0</v>
      </c>
      <c r="H1997" s="935" t="s">
        <v>408</v>
      </c>
      <c r="I1997" s="935" t="s">
        <v>409</v>
      </c>
      <c r="J1997" s="935">
        <v>40.316984869999999</v>
      </c>
      <c r="K1997" s="935">
        <v>-122.1896581</v>
      </c>
      <c r="L1997" s="935">
        <v>40.263968490000003</v>
      </c>
      <c r="M1997" s="935">
        <v>-122.2235306</v>
      </c>
    </row>
    <row r="1998" spans="1:13" x14ac:dyDescent="0.35">
      <c r="A1998" s="1296">
        <v>33366</v>
      </c>
      <c r="B1998" s="1295" t="s">
        <v>242</v>
      </c>
      <c r="C1998" s="1295" t="s">
        <v>246</v>
      </c>
      <c r="D1998" s="1295">
        <v>8500</v>
      </c>
      <c r="E1998" s="1295" t="s">
        <v>200</v>
      </c>
      <c r="F1998" s="935" t="s">
        <v>216</v>
      </c>
      <c r="G1998" s="1295">
        <v>0</v>
      </c>
      <c r="H1998" s="935" t="s">
        <v>409</v>
      </c>
      <c r="I1998" s="935" t="s">
        <v>410</v>
      </c>
      <c r="J1998" s="935">
        <v>40.263968490000003</v>
      </c>
      <c r="K1998" s="935">
        <v>-122.2235306</v>
      </c>
      <c r="L1998" s="935">
        <v>40.153152210000002</v>
      </c>
      <c r="M1998" s="935">
        <v>-122.20237950000001</v>
      </c>
    </row>
    <row r="1999" spans="1:13" x14ac:dyDescent="0.35">
      <c r="A1999" s="1296">
        <v>33366</v>
      </c>
      <c r="B1999" s="1295" t="s">
        <v>242</v>
      </c>
      <c r="C1999" s="1295" t="s">
        <v>246</v>
      </c>
      <c r="D1999" s="1295">
        <v>8500</v>
      </c>
      <c r="E1999" s="1295" t="s">
        <v>200</v>
      </c>
      <c r="F1999" s="935" t="s">
        <v>217</v>
      </c>
      <c r="G1999" s="1295">
        <v>0</v>
      </c>
      <c r="H1999" s="935" t="s">
        <v>410</v>
      </c>
      <c r="I1999" s="935" t="s">
        <v>411</v>
      </c>
      <c r="J1999" s="935">
        <v>40.153152210000002</v>
      </c>
      <c r="K1999" s="935">
        <v>-122.20237950000001</v>
      </c>
      <c r="L1999" s="935">
        <v>40.027836569999998</v>
      </c>
      <c r="M1999" s="935">
        <v>-122.11920569999999</v>
      </c>
    </row>
    <row r="2000" spans="1:13" x14ac:dyDescent="0.35">
      <c r="A2000" s="1296">
        <v>33366</v>
      </c>
      <c r="B2000" s="1295" t="s">
        <v>242</v>
      </c>
      <c r="C2000" s="1295" t="s">
        <v>246</v>
      </c>
      <c r="D2000" s="1295">
        <v>8500</v>
      </c>
      <c r="E2000" s="1295" t="s">
        <v>200</v>
      </c>
      <c r="F2000" s="935" t="s">
        <v>219</v>
      </c>
      <c r="G2000" s="1295">
        <v>0</v>
      </c>
      <c r="H2000" s="935" t="s">
        <v>411</v>
      </c>
      <c r="I2000" s="935" t="s">
        <v>412</v>
      </c>
      <c r="J2000" s="935">
        <v>40.027836569999998</v>
      </c>
      <c r="K2000" s="935">
        <v>-122.11920569999999</v>
      </c>
      <c r="L2000" s="935">
        <v>39.909298579999998</v>
      </c>
      <c r="M2000" s="935">
        <v>-122.0918963</v>
      </c>
    </row>
    <row r="2001" spans="1:13" x14ac:dyDescent="0.35">
      <c r="A2001" s="1296">
        <v>33366</v>
      </c>
      <c r="B2001" s="1295" t="s">
        <v>242</v>
      </c>
      <c r="C2001" s="1295" t="s">
        <v>246</v>
      </c>
      <c r="D2001" s="1295">
        <v>8500</v>
      </c>
      <c r="E2001" s="1295" t="s">
        <v>200</v>
      </c>
      <c r="F2001" s="935" t="s">
        <v>220</v>
      </c>
      <c r="G2001" s="1295">
        <v>0</v>
      </c>
      <c r="H2001" s="935" t="s">
        <v>412</v>
      </c>
      <c r="I2001" s="935" t="s">
        <v>413</v>
      </c>
      <c r="J2001" s="935">
        <v>39.909298579999998</v>
      </c>
      <c r="K2001" s="935">
        <v>-122.0918963</v>
      </c>
      <c r="L2001" s="935">
        <v>39.751173979999997</v>
      </c>
      <c r="M2001" s="935">
        <v>-121.9963235</v>
      </c>
    </row>
    <row r="2002" spans="1:13" x14ac:dyDescent="0.35">
      <c r="A2002" s="1296">
        <v>33366</v>
      </c>
      <c r="B2002" s="1295" t="s">
        <v>242</v>
      </c>
      <c r="C2002" s="1295" t="s">
        <v>246</v>
      </c>
      <c r="D2002" s="1295">
        <v>8500</v>
      </c>
      <c r="E2002" s="1295" t="s">
        <v>200</v>
      </c>
      <c r="F2002" s="935" t="s">
        <v>221</v>
      </c>
      <c r="G2002" s="1295">
        <v>0</v>
      </c>
      <c r="H2002" s="935" t="s">
        <v>413</v>
      </c>
      <c r="I2002" s="935" t="s">
        <v>414</v>
      </c>
      <c r="J2002" s="935">
        <v>39.751173979999997</v>
      </c>
      <c r="K2002" s="935">
        <v>-121.9963235</v>
      </c>
      <c r="L2002" s="935">
        <v>39.629153240000001</v>
      </c>
      <c r="M2002" s="935">
        <v>-121.9925059</v>
      </c>
    </row>
    <row r="2003" spans="1:13" x14ac:dyDescent="0.35">
      <c r="A2003" s="1296">
        <v>33366</v>
      </c>
      <c r="B2003" s="1295" t="s">
        <v>242</v>
      </c>
      <c r="C2003" s="1295" t="s">
        <v>246</v>
      </c>
      <c r="D2003" s="1295">
        <v>8500</v>
      </c>
      <c r="E2003" s="1295" t="s">
        <v>200</v>
      </c>
      <c r="F2003" s="935" t="s">
        <v>222</v>
      </c>
      <c r="G2003" s="1295">
        <v>0</v>
      </c>
      <c r="H2003" s="935" t="s">
        <v>414</v>
      </c>
      <c r="I2003" s="935" t="s">
        <v>415</v>
      </c>
      <c r="J2003" s="935">
        <v>39.629153240000001</v>
      </c>
      <c r="K2003" s="935">
        <v>-121.9925059</v>
      </c>
      <c r="L2003" s="935">
        <v>39.40712284</v>
      </c>
      <c r="M2003" s="935">
        <v>-122.00758999999999</v>
      </c>
    </row>
    <row r="2004" spans="1:13" x14ac:dyDescent="0.35">
      <c r="A2004" s="1296">
        <v>33373</v>
      </c>
      <c r="B2004" s="1295" t="s">
        <v>194</v>
      </c>
      <c r="C2004" s="1295" t="s">
        <v>246</v>
      </c>
      <c r="D2004" s="1295">
        <v>8000</v>
      </c>
      <c r="E2004" s="1295" t="s">
        <v>200</v>
      </c>
      <c r="F2004" s="935" t="s">
        <v>208</v>
      </c>
      <c r="G2004" s="1295">
        <v>-99999</v>
      </c>
      <c r="H2004" s="935" t="s">
        <v>402</v>
      </c>
      <c r="I2004" s="935" t="s">
        <v>403</v>
      </c>
      <c r="J2004" s="935">
        <v>40.611883210000002</v>
      </c>
      <c r="K2004" s="935">
        <v>-122.446135</v>
      </c>
      <c r="L2004" s="935">
        <v>40.592799669999998</v>
      </c>
      <c r="M2004" s="935">
        <v>-122.3942059</v>
      </c>
    </row>
    <row r="2005" spans="1:13" x14ac:dyDescent="0.35">
      <c r="A2005" s="1296">
        <v>33373</v>
      </c>
      <c r="B2005" s="1295" t="s">
        <v>194</v>
      </c>
      <c r="C2005" s="1295" t="s">
        <v>246</v>
      </c>
      <c r="D2005" s="1295">
        <v>8000</v>
      </c>
      <c r="E2005" s="1295" t="s">
        <v>200</v>
      </c>
      <c r="F2005" s="935" t="s">
        <v>209</v>
      </c>
      <c r="G2005" s="1295">
        <v>1</v>
      </c>
      <c r="H2005" s="935" t="s">
        <v>403</v>
      </c>
      <c r="I2005" s="935" t="s">
        <v>404</v>
      </c>
      <c r="J2005" s="935">
        <v>40.592799669999998</v>
      </c>
      <c r="K2005" s="935">
        <v>-122.3942059</v>
      </c>
      <c r="L2005" s="935">
        <v>40.585947769999997</v>
      </c>
      <c r="M2005" s="935">
        <v>-122.3683525</v>
      </c>
    </row>
    <row r="2006" spans="1:13" x14ac:dyDescent="0.35">
      <c r="A2006" s="1296">
        <v>33373</v>
      </c>
      <c r="B2006" s="1295" t="s">
        <v>194</v>
      </c>
      <c r="C2006" s="1295" t="s">
        <v>246</v>
      </c>
      <c r="D2006" s="1295">
        <v>8000</v>
      </c>
      <c r="E2006" s="1295" t="s">
        <v>200</v>
      </c>
      <c r="F2006" s="935" t="s">
        <v>211</v>
      </c>
      <c r="G2006" s="1295">
        <v>1</v>
      </c>
      <c r="H2006" s="935" t="s">
        <v>404</v>
      </c>
      <c r="I2006" s="935" t="s">
        <v>405</v>
      </c>
      <c r="J2006" s="935">
        <v>40.585947769999997</v>
      </c>
      <c r="K2006" s="935">
        <v>-122.3683525</v>
      </c>
      <c r="L2006" s="935">
        <v>40.472049499999997</v>
      </c>
      <c r="M2006" s="935">
        <v>-122.29453460000001</v>
      </c>
    </row>
    <row r="2007" spans="1:13" x14ac:dyDescent="0.35">
      <c r="A2007" s="1296">
        <v>33373</v>
      </c>
      <c r="B2007" s="1295" t="s">
        <v>194</v>
      </c>
      <c r="C2007" s="1295" t="s">
        <v>246</v>
      </c>
      <c r="D2007" s="1295">
        <v>8000</v>
      </c>
      <c r="E2007" s="1295" t="s">
        <v>200</v>
      </c>
      <c r="F2007" s="935" t="s">
        <v>212</v>
      </c>
      <c r="G2007" s="1295">
        <v>0</v>
      </c>
      <c r="H2007" s="935" t="s">
        <v>405</v>
      </c>
      <c r="I2007" s="935" t="s">
        <v>406</v>
      </c>
      <c r="J2007" s="935">
        <v>40.472049499999997</v>
      </c>
      <c r="K2007" s="935">
        <v>-122.29453460000001</v>
      </c>
      <c r="L2007" s="935">
        <v>40.417416330000002</v>
      </c>
      <c r="M2007" s="935">
        <v>-122.19395729999999</v>
      </c>
    </row>
    <row r="2008" spans="1:13" x14ac:dyDescent="0.35">
      <c r="A2008" s="1296">
        <v>33373</v>
      </c>
      <c r="B2008" s="1295" t="s">
        <v>194</v>
      </c>
      <c r="C2008" s="1295" t="s">
        <v>246</v>
      </c>
      <c r="D2008" s="1295">
        <v>8000</v>
      </c>
      <c r="E2008" s="1295" t="s">
        <v>200</v>
      </c>
      <c r="F2008" s="935" t="s">
        <v>213</v>
      </c>
      <c r="G2008" s="1295">
        <v>0</v>
      </c>
      <c r="H2008" s="935" t="s">
        <v>406</v>
      </c>
      <c r="I2008" s="935" t="s">
        <v>407</v>
      </c>
      <c r="J2008" s="935">
        <v>40.417416330000002</v>
      </c>
      <c r="K2008" s="935">
        <v>-122.19395729999999</v>
      </c>
      <c r="L2008" s="935">
        <v>40.355137560000003</v>
      </c>
      <c r="M2008" s="935">
        <v>-122.17595660000001</v>
      </c>
    </row>
    <row r="2009" spans="1:13" x14ac:dyDescent="0.35">
      <c r="A2009" s="1296">
        <v>33373</v>
      </c>
      <c r="B2009" s="1295" t="s">
        <v>194</v>
      </c>
      <c r="C2009" s="1295" t="s">
        <v>246</v>
      </c>
      <c r="D2009" s="1295">
        <v>8000</v>
      </c>
      <c r="E2009" s="1295" t="s">
        <v>200</v>
      </c>
      <c r="F2009" s="935" t="s">
        <v>214</v>
      </c>
      <c r="G2009" s="1295">
        <v>0</v>
      </c>
      <c r="H2009" s="935" t="s">
        <v>407</v>
      </c>
      <c r="I2009" s="935" t="s">
        <v>408</v>
      </c>
      <c r="J2009" s="935">
        <v>40.355137560000003</v>
      </c>
      <c r="K2009" s="935">
        <v>-122.17595660000001</v>
      </c>
      <c r="L2009" s="935">
        <v>40.316984869999999</v>
      </c>
      <c r="M2009" s="935">
        <v>-122.1896581</v>
      </c>
    </row>
    <row r="2010" spans="1:13" x14ac:dyDescent="0.35">
      <c r="A2010" s="1296">
        <v>33373</v>
      </c>
      <c r="B2010" s="1295" t="s">
        <v>194</v>
      </c>
      <c r="C2010" s="1295" t="s">
        <v>246</v>
      </c>
      <c r="D2010" s="1295">
        <v>8000</v>
      </c>
      <c r="E2010" s="1295" t="s">
        <v>200</v>
      </c>
      <c r="F2010" s="935" t="s">
        <v>215</v>
      </c>
      <c r="G2010" s="1295">
        <v>0</v>
      </c>
      <c r="H2010" s="935" t="s">
        <v>408</v>
      </c>
      <c r="I2010" s="935" t="s">
        <v>409</v>
      </c>
      <c r="J2010" s="935">
        <v>40.316984869999999</v>
      </c>
      <c r="K2010" s="935">
        <v>-122.1896581</v>
      </c>
      <c r="L2010" s="935">
        <v>40.263968490000003</v>
      </c>
      <c r="M2010" s="935">
        <v>-122.2235306</v>
      </c>
    </row>
    <row r="2011" spans="1:13" x14ac:dyDescent="0.35">
      <c r="A2011" s="1296">
        <v>33373</v>
      </c>
      <c r="B2011" s="1295" t="s">
        <v>194</v>
      </c>
      <c r="C2011" s="1295" t="s">
        <v>246</v>
      </c>
      <c r="D2011" s="1295">
        <v>8000</v>
      </c>
      <c r="E2011" s="1295" t="s">
        <v>200</v>
      </c>
      <c r="F2011" s="935" t="s">
        <v>216</v>
      </c>
      <c r="G2011" s="1295">
        <v>0</v>
      </c>
      <c r="H2011" s="935" t="s">
        <v>409</v>
      </c>
      <c r="I2011" s="935" t="s">
        <v>410</v>
      </c>
      <c r="J2011" s="935">
        <v>40.263968490000003</v>
      </c>
      <c r="K2011" s="935">
        <v>-122.2235306</v>
      </c>
      <c r="L2011" s="935">
        <v>40.153152210000002</v>
      </c>
      <c r="M2011" s="935">
        <v>-122.20237950000001</v>
      </c>
    </row>
    <row r="2012" spans="1:13" x14ac:dyDescent="0.35">
      <c r="A2012" s="1296">
        <v>33373</v>
      </c>
      <c r="B2012" s="1295" t="s">
        <v>194</v>
      </c>
      <c r="C2012" s="1295" t="s">
        <v>246</v>
      </c>
      <c r="D2012" s="1295">
        <v>8000</v>
      </c>
      <c r="E2012" s="1295" t="s">
        <v>200</v>
      </c>
      <c r="F2012" s="935" t="s">
        <v>217</v>
      </c>
      <c r="G2012" s="1295">
        <v>0</v>
      </c>
      <c r="H2012" s="935" t="s">
        <v>410</v>
      </c>
      <c r="I2012" s="935" t="s">
        <v>411</v>
      </c>
      <c r="J2012" s="935">
        <v>40.153152210000002</v>
      </c>
      <c r="K2012" s="935">
        <v>-122.20237950000001</v>
      </c>
      <c r="L2012" s="935">
        <v>40.027836569999998</v>
      </c>
      <c r="M2012" s="935">
        <v>-122.11920569999999</v>
      </c>
    </row>
    <row r="2013" spans="1:13" x14ac:dyDescent="0.35">
      <c r="A2013" s="1296">
        <v>33373</v>
      </c>
      <c r="B2013" s="1295" t="s">
        <v>194</v>
      </c>
      <c r="C2013" s="1295" t="s">
        <v>246</v>
      </c>
      <c r="D2013" s="1295">
        <v>8000</v>
      </c>
      <c r="E2013" s="1295" t="s">
        <v>200</v>
      </c>
      <c r="F2013" s="935" t="s">
        <v>219</v>
      </c>
      <c r="G2013" s="1295">
        <v>-99999</v>
      </c>
      <c r="H2013" s="935" t="s">
        <v>411</v>
      </c>
      <c r="I2013" s="935" t="s">
        <v>412</v>
      </c>
      <c r="J2013" s="935">
        <v>40.027836569999998</v>
      </c>
      <c r="K2013" s="935">
        <v>-122.11920569999999</v>
      </c>
      <c r="L2013" s="935">
        <v>39.909298579999998</v>
      </c>
      <c r="M2013" s="935">
        <v>-122.0918963</v>
      </c>
    </row>
    <row r="2014" spans="1:13" x14ac:dyDescent="0.35">
      <c r="A2014" s="1296">
        <v>33373</v>
      </c>
      <c r="B2014" s="1295" t="s">
        <v>194</v>
      </c>
      <c r="C2014" s="1295" t="s">
        <v>246</v>
      </c>
      <c r="D2014" s="1295">
        <v>8000</v>
      </c>
      <c r="E2014" s="1295" t="s">
        <v>200</v>
      </c>
      <c r="F2014" s="935" t="s">
        <v>220</v>
      </c>
      <c r="G2014" s="1295">
        <v>-99999</v>
      </c>
      <c r="H2014" s="935" t="s">
        <v>412</v>
      </c>
      <c r="I2014" s="935" t="s">
        <v>413</v>
      </c>
      <c r="J2014" s="935">
        <v>39.909298579999998</v>
      </c>
      <c r="K2014" s="935">
        <v>-122.0918963</v>
      </c>
      <c r="L2014" s="935">
        <v>39.751173979999997</v>
      </c>
      <c r="M2014" s="935">
        <v>-121.9963235</v>
      </c>
    </row>
    <row r="2015" spans="1:13" x14ac:dyDescent="0.35">
      <c r="A2015" s="1296">
        <v>33373</v>
      </c>
      <c r="B2015" s="1295" t="s">
        <v>194</v>
      </c>
      <c r="C2015" s="1295" t="s">
        <v>246</v>
      </c>
      <c r="D2015" s="1295">
        <v>8000</v>
      </c>
      <c r="E2015" s="1295" t="s">
        <v>200</v>
      </c>
      <c r="F2015" s="935" t="s">
        <v>221</v>
      </c>
      <c r="G2015" s="1295">
        <v>-99999</v>
      </c>
      <c r="H2015" s="935" t="s">
        <v>413</v>
      </c>
      <c r="I2015" s="935" t="s">
        <v>414</v>
      </c>
      <c r="J2015" s="935">
        <v>39.751173979999997</v>
      </c>
      <c r="K2015" s="935">
        <v>-121.9963235</v>
      </c>
      <c r="L2015" s="935">
        <v>39.629153240000001</v>
      </c>
      <c r="M2015" s="935">
        <v>-121.9925059</v>
      </c>
    </row>
    <row r="2016" spans="1:13" x14ac:dyDescent="0.35">
      <c r="A2016" s="1296">
        <v>33373</v>
      </c>
      <c r="B2016" s="1295" t="s">
        <v>194</v>
      </c>
      <c r="C2016" s="1295" t="s">
        <v>246</v>
      </c>
      <c r="D2016" s="1295">
        <v>8000</v>
      </c>
      <c r="E2016" s="1295" t="s">
        <v>200</v>
      </c>
      <c r="F2016" s="935" t="s">
        <v>222</v>
      </c>
      <c r="G2016" s="1295">
        <v>-99999</v>
      </c>
      <c r="H2016" s="935" t="s">
        <v>414</v>
      </c>
      <c r="I2016" s="935" t="s">
        <v>415</v>
      </c>
      <c r="J2016" s="935">
        <v>39.629153240000001</v>
      </c>
      <c r="K2016" s="935">
        <v>-121.9925059</v>
      </c>
      <c r="L2016" s="935">
        <v>39.40712284</v>
      </c>
      <c r="M2016" s="935">
        <v>-122.00758999999999</v>
      </c>
    </row>
    <row r="2017" spans="1:13" x14ac:dyDescent="0.35">
      <c r="A2017" s="1296">
        <v>33380</v>
      </c>
      <c r="B2017" s="1295" t="s">
        <v>194</v>
      </c>
      <c r="C2017" s="1295" t="s">
        <v>260</v>
      </c>
      <c r="D2017" s="1295">
        <v>8500</v>
      </c>
      <c r="E2017" s="1295" t="s">
        <v>200</v>
      </c>
      <c r="F2017" s="935" t="s">
        <v>208</v>
      </c>
      <c r="G2017" s="1295">
        <v>0</v>
      </c>
      <c r="H2017" s="935" t="s">
        <v>402</v>
      </c>
      <c r="I2017" s="935" t="s">
        <v>403</v>
      </c>
      <c r="J2017" s="935">
        <v>40.611883210000002</v>
      </c>
      <c r="K2017" s="935">
        <v>-122.446135</v>
      </c>
      <c r="L2017" s="935">
        <v>40.592799669999998</v>
      </c>
      <c r="M2017" s="935">
        <v>-122.3942059</v>
      </c>
    </row>
    <row r="2018" spans="1:13" x14ac:dyDescent="0.35">
      <c r="A2018" s="1296">
        <v>33380</v>
      </c>
      <c r="B2018" s="1295" t="s">
        <v>194</v>
      </c>
      <c r="C2018" s="1295" t="s">
        <v>260</v>
      </c>
      <c r="D2018" s="1295">
        <v>8500</v>
      </c>
      <c r="E2018" s="1295" t="s">
        <v>200</v>
      </c>
      <c r="F2018" s="935" t="s">
        <v>209</v>
      </c>
      <c r="G2018" s="1295">
        <v>1</v>
      </c>
      <c r="H2018" s="935" t="s">
        <v>403</v>
      </c>
      <c r="I2018" s="935" t="s">
        <v>404</v>
      </c>
      <c r="J2018" s="935">
        <v>40.592799669999998</v>
      </c>
      <c r="K2018" s="935">
        <v>-122.3942059</v>
      </c>
      <c r="L2018" s="935">
        <v>40.585947769999997</v>
      </c>
      <c r="M2018" s="935">
        <v>-122.3683525</v>
      </c>
    </row>
    <row r="2019" spans="1:13" x14ac:dyDescent="0.35">
      <c r="A2019" s="1296">
        <v>33380</v>
      </c>
      <c r="B2019" s="1295" t="s">
        <v>194</v>
      </c>
      <c r="C2019" s="1295" t="s">
        <v>260</v>
      </c>
      <c r="D2019" s="1295">
        <v>8500</v>
      </c>
      <c r="E2019" s="1295" t="s">
        <v>200</v>
      </c>
      <c r="F2019" s="935" t="s">
        <v>211</v>
      </c>
      <c r="G2019" s="1295">
        <v>1</v>
      </c>
      <c r="H2019" s="935" t="s">
        <v>404</v>
      </c>
      <c r="I2019" s="935" t="s">
        <v>405</v>
      </c>
      <c r="J2019" s="935">
        <v>40.585947769999997</v>
      </c>
      <c r="K2019" s="935">
        <v>-122.3683525</v>
      </c>
      <c r="L2019" s="935">
        <v>40.472049499999997</v>
      </c>
      <c r="M2019" s="935">
        <v>-122.29453460000001</v>
      </c>
    </row>
    <row r="2020" spans="1:13" x14ac:dyDescent="0.35">
      <c r="A2020" s="1296">
        <v>33380</v>
      </c>
      <c r="B2020" s="1295" t="s">
        <v>194</v>
      </c>
      <c r="C2020" s="1295" t="s">
        <v>260</v>
      </c>
      <c r="D2020" s="1295">
        <v>8500</v>
      </c>
      <c r="E2020" s="1295" t="s">
        <v>200</v>
      </c>
      <c r="F2020" s="935" t="s">
        <v>212</v>
      </c>
      <c r="G2020" s="1295">
        <v>0</v>
      </c>
      <c r="H2020" s="935" t="s">
        <v>405</v>
      </c>
      <c r="I2020" s="935" t="s">
        <v>406</v>
      </c>
      <c r="J2020" s="935">
        <v>40.472049499999997</v>
      </c>
      <c r="K2020" s="935">
        <v>-122.29453460000001</v>
      </c>
      <c r="L2020" s="935">
        <v>40.417416330000002</v>
      </c>
      <c r="M2020" s="935">
        <v>-122.19395729999999</v>
      </c>
    </row>
    <row r="2021" spans="1:13" x14ac:dyDescent="0.35">
      <c r="A2021" s="1296">
        <v>33380</v>
      </c>
      <c r="B2021" s="1295" t="s">
        <v>194</v>
      </c>
      <c r="C2021" s="1295" t="s">
        <v>260</v>
      </c>
      <c r="D2021" s="1295">
        <v>8500</v>
      </c>
      <c r="E2021" s="1295" t="s">
        <v>200</v>
      </c>
      <c r="F2021" s="935" t="s">
        <v>213</v>
      </c>
      <c r="G2021" s="1295">
        <v>0</v>
      </c>
      <c r="H2021" s="935" t="s">
        <v>406</v>
      </c>
      <c r="I2021" s="935" t="s">
        <v>407</v>
      </c>
      <c r="J2021" s="935">
        <v>40.417416330000002</v>
      </c>
      <c r="K2021" s="935">
        <v>-122.19395729999999</v>
      </c>
      <c r="L2021" s="935">
        <v>40.355137560000003</v>
      </c>
      <c r="M2021" s="935">
        <v>-122.17595660000001</v>
      </c>
    </row>
    <row r="2022" spans="1:13" x14ac:dyDescent="0.35">
      <c r="A2022" s="1296">
        <v>33380</v>
      </c>
      <c r="B2022" s="1295" t="s">
        <v>194</v>
      </c>
      <c r="C2022" s="1295" t="s">
        <v>260</v>
      </c>
      <c r="D2022" s="1295">
        <v>8500</v>
      </c>
      <c r="E2022" s="1295" t="s">
        <v>200</v>
      </c>
      <c r="F2022" s="935" t="s">
        <v>214</v>
      </c>
      <c r="G2022" s="1295">
        <v>0</v>
      </c>
      <c r="H2022" s="935" t="s">
        <v>407</v>
      </c>
      <c r="I2022" s="935" t="s">
        <v>408</v>
      </c>
      <c r="J2022" s="935">
        <v>40.355137560000003</v>
      </c>
      <c r="K2022" s="935">
        <v>-122.17595660000001</v>
      </c>
      <c r="L2022" s="935">
        <v>40.316984869999999</v>
      </c>
      <c r="M2022" s="935">
        <v>-122.1896581</v>
      </c>
    </row>
    <row r="2023" spans="1:13" x14ac:dyDescent="0.35">
      <c r="A2023" s="1296">
        <v>33380</v>
      </c>
      <c r="B2023" s="1295" t="s">
        <v>194</v>
      </c>
      <c r="C2023" s="1295" t="s">
        <v>260</v>
      </c>
      <c r="D2023" s="1295">
        <v>8500</v>
      </c>
      <c r="E2023" s="1295" t="s">
        <v>200</v>
      </c>
      <c r="F2023" s="935" t="s">
        <v>215</v>
      </c>
      <c r="G2023" s="1295">
        <v>0</v>
      </c>
      <c r="H2023" s="935" t="s">
        <v>408</v>
      </c>
      <c r="I2023" s="935" t="s">
        <v>409</v>
      </c>
      <c r="J2023" s="935">
        <v>40.316984869999999</v>
      </c>
      <c r="K2023" s="935">
        <v>-122.1896581</v>
      </c>
      <c r="L2023" s="935">
        <v>40.263968490000003</v>
      </c>
      <c r="M2023" s="935">
        <v>-122.2235306</v>
      </c>
    </row>
    <row r="2024" spans="1:13" x14ac:dyDescent="0.35">
      <c r="A2024" s="1296">
        <v>33380</v>
      </c>
      <c r="B2024" s="1295" t="s">
        <v>194</v>
      </c>
      <c r="C2024" s="1295" t="s">
        <v>260</v>
      </c>
      <c r="D2024" s="1295">
        <v>8500</v>
      </c>
      <c r="E2024" s="1295" t="s">
        <v>200</v>
      </c>
      <c r="F2024" s="935" t="s">
        <v>216</v>
      </c>
      <c r="G2024" s="1295">
        <v>0</v>
      </c>
      <c r="H2024" s="935" t="s">
        <v>409</v>
      </c>
      <c r="I2024" s="935" t="s">
        <v>410</v>
      </c>
      <c r="J2024" s="935">
        <v>40.263968490000003</v>
      </c>
      <c r="K2024" s="935">
        <v>-122.2235306</v>
      </c>
      <c r="L2024" s="935">
        <v>40.153152210000002</v>
      </c>
      <c r="M2024" s="935">
        <v>-122.20237950000001</v>
      </c>
    </row>
    <row r="2025" spans="1:13" x14ac:dyDescent="0.35">
      <c r="A2025" s="1296">
        <v>33380</v>
      </c>
      <c r="B2025" s="1295" t="s">
        <v>194</v>
      </c>
      <c r="C2025" s="1295" t="s">
        <v>260</v>
      </c>
      <c r="D2025" s="1295">
        <v>8500</v>
      </c>
      <c r="E2025" s="1295" t="s">
        <v>200</v>
      </c>
      <c r="F2025" s="935" t="s">
        <v>217</v>
      </c>
      <c r="G2025" s="1295">
        <v>0</v>
      </c>
      <c r="H2025" s="935" t="s">
        <v>410</v>
      </c>
      <c r="I2025" s="935" t="s">
        <v>411</v>
      </c>
      <c r="J2025" s="935">
        <v>40.153152210000002</v>
      </c>
      <c r="K2025" s="935">
        <v>-122.20237950000001</v>
      </c>
      <c r="L2025" s="935">
        <v>40.027836569999998</v>
      </c>
      <c r="M2025" s="935">
        <v>-122.11920569999999</v>
      </c>
    </row>
    <row r="2026" spans="1:13" x14ac:dyDescent="0.35">
      <c r="A2026" s="1296">
        <v>33380</v>
      </c>
      <c r="B2026" s="1295" t="s">
        <v>194</v>
      </c>
      <c r="C2026" s="1295" t="s">
        <v>260</v>
      </c>
      <c r="D2026" s="1295">
        <v>8500</v>
      </c>
      <c r="E2026" s="1295" t="s">
        <v>200</v>
      </c>
      <c r="F2026" s="935" t="s">
        <v>219</v>
      </c>
      <c r="G2026" s="1295">
        <v>0</v>
      </c>
      <c r="H2026" s="935" t="s">
        <v>411</v>
      </c>
      <c r="I2026" s="935" t="s">
        <v>412</v>
      </c>
      <c r="J2026" s="935">
        <v>40.027836569999998</v>
      </c>
      <c r="K2026" s="935">
        <v>-122.11920569999999</v>
      </c>
      <c r="L2026" s="935">
        <v>39.909298579999998</v>
      </c>
      <c r="M2026" s="935">
        <v>-122.0918963</v>
      </c>
    </row>
    <row r="2027" spans="1:13" x14ac:dyDescent="0.35">
      <c r="A2027" s="1296">
        <v>33380</v>
      </c>
      <c r="B2027" s="1295" t="s">
        <v>194</v>
      </c>
      <c r="C2027" s="1295" t="s">
        <v>260</v>
      </c>
      <c r="D2027" s="1295">
        <v>8500</v>
      </c>
      <c r="E2027" s="1295" t="s">
        <v>200</v>
      </c>
      <c r="F2027" s="935" t="s">
        <v>220</v>
      </c>
      <c r="G2027" s="1295">
        <v>-99999</v>
      </c>
      <c r="H2027" s="935" t="s">
        <v>412</v>
      </c>
      <c r="I2027" s="935" t="s">
        <v>413</v>
      </c>
      <c r="J2027" s="935">
        <v>39.909298579999998</v>
      </c>
      <c r="K2027" s="935">
        <v>-122.0918963</v>
      </c>
      <c r="L2027" s="935">
        <v>39.751173979999997</v>
      </c>
      <c r="M2027" s="935">
        <v>-121.9963235</v>
      </c>
    </row>
    <row r="2028" spans="1:13" x14ac:dyDescent="0.35">
      <c r="A2028" s="1296">
        <v>33380</v>
      </c>
      <c r="B2028" s="1295" t="s">
        <v>194</v>
      </c>
      <c r="C2028" s="1295" t="s">
        <v>260</v>
      </c>
      <c r="D2028" s="1295">
        <v>8500</v>
      </c>
      <c r="E2028" s="1295" t="s">
        <v>200</v>
      </c>
      <c r="F2028" s="935" t="s">
        <v>221</v>
      </c>
      <c r="G2028" s="1295">
        <v>-99999</v>
      </c>
      <c r="H2028" s="935" t="s">
        <v>413</v>
      </c>
      <c r="I2028" s="935" t="s">
        <v>414</v>
      </c>
      <c r="J2028" s="935">
        <v>39.751173979999997</v>
      </c>
      <c r="K2028" s="935">
        <v>-121.9963235</v>
      </c>
      <c r="L2028" s="935">
        <v>39.629153240000001</v>
      </c>
      <c r="M2028" s="935">
        <v>-121.9925059</v>
      </c>
    </row>
    <row r="2029" spans="1:13" x14ac:dyDescent="0.35">
      <c r="A2029" s="1296">
        <v>33380</v>
      </c>
      <c r="B2029" s="1295" t="s">
        <v>194</v>
      </c>
      <c r="C2029" s="1295" t="s">
        <v>260</v>
      </c>
      <c r="D2029" s="1295">
        <v>8500</v>
      </c>
      <c r="E2029" s="1295" t="s">
        <v>200</v>
      </c>
      <c r="F2029" s="935" t="s">
        <v>222</v>
      </c>
      <c r="G2029" s="1295">
        <v>-99999</v>
      </c>
      <c r="H2029" s="935" t="s">
        <v>414</v>
      </c>
      <c r="I2029" s="935" t="s">
        <v>415</v>
      </c>
      <c r="J2029" s="935">
        <v>39.629153240000001</v>
      </c>
      <c r="K2029" s="935">
        <v>-121.9925059</v>
      </c>
      <c r="L2029" s="935">
        <v>39.40712284</v>
      </c>
      <c r="M2029" s="935">
        <v>-122.00758999999999</v>
      </c>
    </row>
    <row r="2030" spans="1:13" x14ac:dyDescent="0.35">
      <c r="A2030" s="1296">
        <v>33394</v>
      </c>
      <c r="B2030" s="1295" t="s">
        <v>194</v>
      </c>
      <c r="C2030" s="1295" t="s">
        <v>246</v>
      </c>
      <c r="D2030" s="1295">
        <v>7800</v>
      </c>
      <c r="E2030" s="1295" t="s">
        <v>200</v>
      </c>
      <c r="F2030" s="935" t="s">
        <v>208</v>
      </c>
      <c r="G2030" s="1295">
        <v>0</v>
      </c>
      <c r="H2030" s="935" t="s">
        <v>402</v>
      </c>
      <c r="I2030" s="935" t="s">
        <v>403</v>
      </c>
      <c r="J2030" s="935">
        <v>40.611883210000002</v>
      </c>
      <c r="K2030" s="935">
        <v>-122.446135</v>
      </c>
      <c r="L2030" s="935">
        <v>40.592799669999998</v>
      </c>
      <c r="M2030" s="935">
        <v>-122.3942059</v>
      </c>
    </row>
    <row r="2031" spans="1:13" x14ac:dyDescent="0.35">
      <c r="A2031" s="1296">
        <v>33394</v>
      </c>
      <c r="B2031" s="1295" t="s">
        <v>194</v>
      </c>
      <c r="C2031" s="1295" t="s">
        <v>246</v>
      </c>
      <c r="D2031" s="1295">
        <v>7800</v>
      </c>
      <c r="E2031" s="1295" t="s">
        <v>200</v>
      </c>
      <c r="F2031" s="935" t="s">
        <v>209</v>
      </c>
      <c r="G2031" s="1295">
        <v>0</v>
      </c>
      <c r="H2031" s="935" t="s">
        <v>403</v>
      </c>
      <c r="I2031" s="935" t="s">
        <v>404</v>
      </c>
      <c r="J2031" s="935">
        <v>40.592799669999998</v>
      </c>
      <c r="K2031" s="935">
        <v>-122.3942059</v>
      </c>
      <c r="L2031" s="935">
        <v>40.585947769999997</v>
      </c>
      <c r="M2031" s="935">
        <v>-122.3683525</v>
      </c>
    </row>
    <row r="2032" spans="1:13" x14ac:dyDescent="0.35">
      <c r="A2032" s="1296">
        <v>33394</v>
      </c>
      <c r="B2032" s="1295" t="s">
        <v>194</v>
      </c>
      <c r="C2032" s="1295" t="s">
        <v>246</v>
      </c>
      <c r="D2032" s="1295">
        <v>7800</v>
      </c>
      <c r="E2032" s="1295" t="s">
        <v>200</v>
      </c>
      <c r="F2032" s="935" t="s">
        <v>211</v>
      </c>
      <c r="G2032" s="1295">
        <v>0</v>
      </c>
      <c r="H2032" s="935" t="s">
        <v>404</v>
      </c>
      <c r="I2032" s="935" t="s">
        <v>405</v>
      </c>
      <c r="J2032" s="935">
        <v>40.585947769999997</v>
      </c>
      <c r="K2032" s="935">
        <v>-122.3683525</v>
      </c>
      <c r="L2032" s="935">
        <v>40.472049499999997</v>
      </c>
      <c r="M2032" s="935">
        <v>-122.29453460000001</v>
      </c>
    </row>
    <row r="2033" spans="1:13" x14ac:dyDescent="0.35">
      <c r="A2033" s="1296">
        <v>33394</v>
      </c>
      <c r="B2033" s="1295" t="s">
        <v>194</v>
      </c>
      <c r="C2033" s="1295" t="s">
        <v>246</v>
      </c>
      <c r="D2033" s="1295">
        <v>7800</v>
      </c>
      <c r="E2033" s="1295" t="s">
        <v>200</v>
      </c>
      <c r="F2033" s="935" t="s">
        <v>212</v>
      </c>
      <c r="G2033" s="1295">
        <v>0</v>
      </c>
      <c r="H2033" s="935" t="s">
        <v>405</v>
      </c>
      <c r="I2033" s="935" t="s">
        <v>406</v>
      </c>
      <c r="J2033" s="935">
        <v>40.472049499999997</v>
      </c>
      <c r="K2033" s="935">
        <v>-122.29453460000001</v>
      </c>
      <c r="L2033" s="935">
        <v>40.417416330000002</v>
      </c>
      <c r="M2033" s="935">
        <v>-122.19395729999999</v>
      </c>
    </row>
    <row r="2034" spans="1:13" x14ac:dyDescent="0.35">
      <c r="A2034" s="1296">
        <v>33394</v>
      </c>
      <c r="B2034" s="1295" t="s">
        <v>194</v>
      </c>
      <c r="C2034" s="1295" t="s">
        <v>246</v>
      </c>
      <c r="D2034" s="1295">
        <v>7800</v>
      </c>
      <c r="E2034" s="1295" t="s">
        <v>200</v>
      </c>
      <c r="F2034" s="935" t="s">
        <v>213</v>
      </c>
      <c r="G2034" s="1295">
        <v>0</v>
      </c>
      <c r="H2034" s="935" t="s">
        <v>406</v>
      </c>
      <c r="I2034" s="935" t="s">
        <v>407</v>
      </c>
      <c r="J2034" s="935">
        <v>40.417416330000002</v>
      </c>
      <c r="K2034" s="935">
        <v>-122.19395729999999</v>
      </c>
      <c r="L2034" s="935">
        <v>40.355137560000003</v>
      </c>
      <c r="M2034" s="935">
        <v>-122.17595660000001</v>
      </c>
    </row>
    <row r="2035" spans="1:13" x14ac:dyDescent="0.35">
      <c r="A2035" s="1296">
        <v>33394</v>
      </c>
      <c r="B2035" s="1295" t="s">
        <v>194</v>
      </c>
      <c r="C2035" s="1295" t="s">
        <v>246</v>
      </c>
      <c r="D2035" s="1295">
        <v>7800</v>
      </c>
      <c r="E2035" s="1295" t="s">
        <v>200</v>
      </c>
      <c r="F2035" s="935" t="s">
        <v>214</v>
      </c>
      <c r="G2035" s="1295">
        <v>0</v>
      </c>
      <c r="H2035" s="935" t="s">
        <v>407</v>
      </c>
      <c r="I2035" s="935" t="s">
        <v>408</v>
      </c>
      <c r="J2035" s="935">
        <v>40.355137560000003</v>
      </c>
      <c r="K2035" s="935">
        <v>-122.17595660000001</v>
      </c>
      <c r="L2035" s="935">
        <v>40.316984869999999</v>
      </c>
      <c r="M2035" s="935">
        <v>-122.1896581</v>
      </c>
    </row>
    <row r="2036" spans="1:13" x14ac:dyDescent="0.35">
      <c r="A2036" s="1296">
        <v>33394</v>
      </c>
      <c r="B2036" s="1295" t="s">
        <v>194</v>
      </c>
      <c r="C2036" s="1295" t="s">
        <v>246</v>
      </c>
      <c r="D2036" s="1295">
        <v>7800</v>
      </c>
      <c r="E2036" s="1295" t="s">
        <v>200</v>
      </c>
      <c r="F2036" s="935" t="s">
        <v>215</v>
      </c>
      <c r="G2036" s="1295">
        <v>0</v>
      </c>
      <c r="H2036" s="935" t="s">
        <v>408</v>
      </c>
      <c r="I2036" s="935" t="s">
        <v>409</v>
      </c>
      <c r="J2036" s="935">
        <v>40.316984869999999</v>
      </c>
      <c r="K2036" s="935">
        <v>-122.1896581</v>
      </c>
      <c r="L2036" s="935">
        <v>40.263968490000003</v>
      </c>
      <c r="M2036" s="935">
        <v>-122.2235306</v>
      </c>
    </row>
    <row r="2037" spans="1:13" x14ac:dyDescent="0.35">
      <c r="A2037" s="1296">
        <v>33394</v>
      </c>
      <c r="B2037" s="1295" t="s">
        <v>194</v>
      </c>
      <c r="C2037" s="1295" t="s">
        <v>246</v>
      </c>
      <c r="D2037" s="1295">
        <v>7800</v>
      </c>
      <c r="E2037" s="1295" t="s">
        <v>200</v>
      </c>
      <c r="F2037" s="935" t="s">
        <v>216</v>
      </c>
      <c r="G2037" s="1295">
        <v>0</v>
      </c>
      <c r="H2037" s="935" t="s">
        <v>409</v>
      </c>
      <c r="I2037" s="935" t="s">
        <v>410</v>
      </c>
      <c r="J2037" s="935">
        <v>40.263968490000003</v>
      </c>
      <c r="K2037" s="935">
        <v>-122.2235306</v>
      </c>
      <c r="L2037" s="935">
        <v>40.153152210000002</v>
      </c>
      <c r="M2037" s="935">
        <v>-122.20237950000001</v>
      </c>
    </row>
    <row r="2038" spans="1:13" x14ac:dyDescent="0.35">
      <c r="A2038" s="1296">
        <v>33394</v>
      </c>
      <c r="B2038" s="1295" t="s">
        <v>194</v>
      </c>
      <c r="C2038" s="1295" t="s">
        <v>246</v>
      </c>
      <c r="D2038" s="1295">
        <v>7800</v>
      </c>
      <c r="E2038" s="1295" t="s">
        <v>200</v>
      </c>
      <c r="F2038" s="935" t="s">
        <v>217</v>
      </c>
      <c r="G2038" s="1295">
        <v>0</v>
      </c>
      <c r="H2038" s="935" t="s">
        <v>410</v>
      </c>
      <c r="I2038" s="935" t="s">
        <v>411</v>
      </c>
      <c r="J2038" s="935">
        <v>40.153152210000002</v>
      </c>
      <c r="K2038" s="935">
        <v>-122.20237950000001</v>
      </c>
      <c r="L2038" s="935">
        <v>40.027836569999998</v>
      </c>
      <c r="M2038" s="935">
        <v>-122.11920569999999</v>
      </c>
    </row>
    <row r="2039" spans="1:13" x14ac:dyDescent="0.35">
      <c r="A2039" s="1296">
        <v>33394</v>
      </c>
      <c r="B2039" s="1295" t="s">
        <v>194</v>
      </c>
      <c r="C2039" s="1295" t="s">
        <v>246</v>
      </c>
      <c r="D2039" s="1295">
        <v>7800</v>
      </c>
      <c r="E2039" s="1295" t="s">
        <v>200</v>
      </c>
      <c r="F2039" s="935" t="s">
        <v>219</v>
      </c>
      <c r="G2039" s="1295">
        <v>0</v>
      </c>
      <c r="H2039" s="935" t="s">
        <v>411</v>
      </c>
      <c r="I2039" s="935" t="s">
        <v>412</v>
      </c>
      <c r="J2039" s="935">
        <v>40.027836569999998</v>
      </c>
      <c r="K2039" s="935">
        <v>-122.11920569999999</v>
      </c>
      <c r="L2039" s="935">
        <v>39.909298579999998</v>
      </c>
      <c r="M2039" s="935">
        <v>-122.0918963</v>
      </c>
    </row>
    <row r="2040" spans="1:13" x14ac:dyDescent="0.35">
      <c r="A2040" s="1296">
        <v>33394</v>
      </c>
      <c r="B2040" s="1295" t="s">
        <v>194</v>
      </c>
      <c r="C2040" s="1295" t="s">
        <v>246</v>
      </c>
      <c r="D2040" s="1295">
        <v>7800</v>
      </c>
      <c r="E2040" s="1295" t="s">
        <v>200</v>
      </c>
      <c r="F2040" s="935" t="s">
        <v>220</v>
      </c>
      <c r="G2040" s="1295">
        <v>-99999</v>
      </c>
      <c r="H2040" s="935" t="s">
        <v>412</v>
      </c>
      <c r="I2040" s="935" t="s">
        <v>413</v>
      </c>
      <c r="J2040" s="935">
        <v>39.909298579999998</v>
      </c>
      <c r="K2040" s="935">
        <v>-122.0918963</v>
      </c>
      <c r="L2040" s="935">
        <v>39.751173979999997</v>
      </c>
      <c r="M2040" s="935">
        <v>-121.9963235</v>
      </c>
    </row>
    <row r="2041" spans="1:13" x14ac:dyDescent="0.35">
      <c r="A2041" s="1296">
        <v>33394</v>
      </c>
      <c r="B2041" s="1295" t="s">
        <v>194</v>
      </c>
      <c r="C2041" s="1295" t="s">
        <v>246</v>
      </c>
      <c r="D2041" s="1295">
        <v>7800</v>
      </c>
      <c r="E2041" s="1295" t="s">
        <v>200</v>
      </c>
      <c r="F2041" s="935" t="s">
        <v>221</v>
      </c>
      <c r="G2041" s="1295">
        <v>-99999</v>
      </c>
      <c r="H2041" s="935" t="s">
        <v>413</v>
      </c>
      <c r="I2041" s="935" t="s">
        <v>414</v>
      </c>
      <c r="J2041" s="935">
        <v>39.751173979999997</v>
      </c>
      <c r="K2041" s="935">
        <v>-121.9963235</v>
      </c>
      <c r="L2041" s="935">
        <v>39.629153240000001</v>
      </c>
      <c r="M2041" s="935">
        <v>-121.9925059</v>
      </c>
    </row>
    <row r="2042" spans="1:13" x14ac:dyDescent="0.35">
      <c r="A2042" s="1296">
        <v>33394</v>
      </c>
      <c r="B2042" s="1295" t="s">
        <v>194</v>
      </c>
      <c r="C2042" s="1295" t="s">
        <v>246</v>
      </c>
      <c r="D2042" s="1295">
        <v>7800</v>
      </c>
      <c r="E2042" s="1295" t="s">
        <v>200</v>
      </c>
      <c r="F2042" s="935" t="s">
        <v>222</v>
      </c>
      <c r="G2042" s="1295">
        <v>-99999</v>
      </c>
      <c r="H2042" s="935" t="s">
        <v>414</v>
      </c>
      <c r="I2042" s="935" t="s">
        <v>415</v>
      </c>
      <c r="J2042" s="935">
        <v>39.629153240000001</v>
      </c>
      <c r="K2042" s="935">
        <v>-121.9925059</v>
      </c>
      <c r="L2042" s="935">
        <v>39.40712284</v>
      </c>
      <c r="M2042" s="935">
        <v>-122.00758999999999</v>
      </c>
    </row>
    <row r="2043" spans="1:13" x14ac:dyDescent="0.35">
      <c r="A2043" s="1296">
        <v>33401</v>
      </c>
      <c r="B2043" s="1295" t="s">
        <v>194</v>
      </c>
      <c r="C2043" s="1295" t="s">
        <v>246</v>
      </c>
      <c r="D2043" s="1295">
        <v>8000</v>
      </c>
      <c r="E2043" s="1295" t="s">
        <v>200</v>
      </c>
      <c r="F2043" s="935" t="s">
        <v>208</v>
      </c>
      <c r="G2043" s="1295">
        <v>0</v>
      </c>
      <c r="H2043" s="935" t="s">
        <v>402</v>
      </c>
      <c r="I2043" s="935" t="s">
        <v>403</v>
      </c>
      <c r="J2043" s="935">
        <v>40.611883210000002</v>
      </c>
      <c r="K2043" s="935">
        <v>-122.446135</v>
      </c>
      <c r="L2043" s="935">
        <v>40.592799669999998</v>
      </c>
      <c r="M2043" s="935">
        <v>-122.3942059</v>
      </c>
    </row>
    <row r="2044" spans="1:13" x14ac:dyDescent="0.35">
      <c r="A2044" s="1296">
        <v>33401</v>
      </c>
      <c r="B2044" s="1295" t="s">
        <v>194</v>
      </c>
      <c r="C2044" s="1295" t="s">
        <v>246</v>
      </c>
      <c r="D2044" s="1295">
        <v>8000</v>
      </c>
      <c r="E2044" s="1295" t="s">
        <v>200</v>
      </c>
      <c r="F2044" s="935" t="s">
        <v>209</v>
      </c>
      <c r="G2044" s="1295">
        <v>2</v>
      </c>
      <c r="H2044" s="935" t="s">
        <v>403</v>
      </c>
      <c r="I2044" s="935" t="s">
        <v>404</v>
      </c>
      <c r="J2044" s="935">
        <v>40.592799669999998</v>
      </c>
      <c r="K2044" s="935">
        <v>-122.3942059</v>
      </c>
      <c r="L2044" s="935">
        <v>40.585947769999997</v>
      </c>
      <c r="M2044" s="935">
        <v>-122.3683525</v>
      </c>
    </row>
    <row r="2045" spans="1:13" x14ac:dyDescent="0.35">
      <c r="A2045" s="1296">
        <v>33401</v>
      </c>
      <c r="B2045" s="1295" t="s">
        <v>194</v>
      </c>
      <c r="C2045" s="1295" t="s">
        <v>246</v>
      </c>
      <c r="D2045" s="1295">
        <v>8000</v>
      </c>
      <c r="E2045" s="1295" t="s">
        <v>200</v>
      </c>
      <c r="F2045" s="935" t="s">
        <v>211</v>
      </c>
      <c r="G2045" s="1295">
        <v>0</v>
      </c>
      <c r="H2045" s="935" t="s">
        <v>404</v>
      </c>
      <c r="I2045" s="935" t="s">
        <v>405</v>
      </c>
      <c r="J2045" s="935">
        <v>40.585947769999997</v>
      </c>
      <c r="K2045" s="935">
        <v>-122.3683525</v>
      </c>
      <c r="L2045" s="935">
        <v>40.472049499999997</v>
      </c>
      <c r="M2045" s="935">
        <v>-122.29453460000001</v>
      </c>
    </row>
    <row r="2046" spans="1:13" x14ac:dyDescent="0.35">
      <c r="A2046" s="1296">
        <v>33401</v>
      </c>
      <c r="B2046" s="1295" t="s">
        <v>194</v>
      </c>
      <c r="C2046" s="1295" t="s">
        <v>246</v>
      </c>
      <c r="D2046" s="1295">
        <v>8000</v>
      </c>
      <c r="E2046" s="1295" t="s">
        <v>200</v>
      </c>
      <c r="F2046" s="935" t="s">
        <v>212</v>
      </c>
      <c r="G2046" s="1295">
        <v>0</v>
      </c>
      <c r="H2046" s="935" t="s">
        <v>405</v>
      </c>
      <c r="I2046" s="935" t="s">
        <v>406</v>
      </c>
      <c r="J2046" s="935">
        <v>40.472049499999997</v>
      </c>
      <c r="K2046" s="935">
        <v>-122.29453460000001</v>
      </c>
      <c r="L2046" s="935">
        <v>40.417416330000002</v>
      </c>
      <c r="M2046" s="935">
        <v>-122.19395729999999</v>
      </c>
    </row>
    <row r="2047" spans="1:13" x14ac:dyDescent="0.35">
      <c r="A2047" s="1296">
        <v>33401</v>
      </c>
      <c r="B2047" s="1295" t="s">
        <v>194</v>
      </c>
      <c r="C2047" s="1295" t="s">
        <v>246</v>
      </c>
      <c r="D2047" s="1295">
        <v>8000</v>
      </c>
      <c r="E2047" s="1295" t="s">
        <v>200</v>
      </c>
      <c r="F2047" s="935" t="s">
        <v>213</v>
      </c>
      <c r="G2047" s="1295">
        <v>0</v>
      </c>
      <c r="H2047" s="935" t="s">
        <v>406</v>
      </c>
      <c r="I2047" s="935" t="s">
        <v>407</v>
      </c>
      <c r="J2047" s="935">
        <v>40.417416330000002</v>
      </c>
      <c r="K2047" s="935">
        <v>-122.19395729999999</v>
      </c>
      <c r="L2047" s="935">
        <v>40.355137560000003</v>
      </c>
      <c r="M2047" s="935">
        <v>-122.17595660000001</v>
      </c>
    </row>
    <row r="2048" spans="1:13" x14ac:dyDescent="0.35">
      <c r="A2048" s="1296">
        <v>33401</v>
      </c>
      <c r="B2048" s="1295" t="s">
        <v>194</v>
      </c>
      <c r="C2048" s="1295" t="s">
        <v>246</v>
      </c>
      <c r="D2048" s="1295">
        <v>8000</v>
      </c>
      <c r="E2048" s="1295" t="s">
        <v>200</v>
      </c>
      <c r="F2048" s="935" t="s">
        <v>214</v>
      </c>
      <c r="G2048" s="1295">
        <v>0</v>
      </c>
      <c r="H2048" s="935" t="s">
        <v>407</v>
      </c>
      <c r="I2048" s="935" t="s">
        <v>408</v>
      </c>
      <c r="J2048" s="935">
        <v>40.355137560000003</v>
      </c>
      <c r="K2048" s="935">
        <v>-122.17595660000001</v>
      </c>
      <c r="L2048" s="935">
        <v>40.316984869999999</v>
      </c>
      <c r="M2048" s="935">
        <v>-122.1896581</v>
      </c>
    </row>
    <row r="2049" spans="1:13" x14ac:dyDescent="0.35">
      <c r="A2049" s="1296">
        <v>33401</v>
      </c>
      <c r="B2049" s="1295" t="s">
        <v>194</v>
      </c>
      <c r="C2049" s="1295" t="s">
        <v>246</v>
      </c>
      <c r="D2049" s="1295">
        <v>8000</v>
      </c>
      <c r="E2049" s="1295" t="s">
        <v>200</v>
      </c>
      <c r="F2049" s="935" t="s">
        <v>215</v>
      </c>
      <c r="G2049" s="1295">
        <v>0</v>
      </c>
      <c r="H2049" s="935" t="s">
        <v>408</v>
      </c>
      <c r="I2049" s="935" t="s">
        <v>409</v>
      </c>
      <c r="J2049" s="935">
        <v>40.316984869999999</v>
      </c>
      <c r="K2049" s="935">
        <v>-122.1896581</v>
      </c>
      <c r="L2049" s="935">
        <v>40.263968490000003</v>
      </c>
      <c r="M2049" s="935">
        <v>-122.2235306</v>
      </c>
    </row>
    <row r="2050" spans="1:13" x14ac:dyDescent="0.35">
      <c r="A2050" s="1296">
        <v>33401</v>
      </c>
      <c r="B2050" s="1295" t="s">
        <v>194</v>
      </c>
      <c r="C2050" s="1295" t="s">
        <v>246</v>
      </c>
      <c r="D2050" s="1295">
        <v>8000</v>
      </c>
      <c r="E2050" s="1295" t="s">
        <v>200</v>
      </c>
      <c r="F2050" s="935" t="s">
        <v>216</v>
      </c>
      <c r="G2050" s="1295">
        <v>0</v>
      </c>
      <c r="H2050" s="935" t="s">
        <v>409</v>
      </c>
      <c r="I2050" s="935" t="s">
        <v>410</v>
      </c>
      <c r="J2050" s="935">
        <v>40.263968490000003</v>
      </c>
      <c r="K2050" s="935">
        <v>-122.2235306</v>
      </c>
      <c r="L2050" s="935">
        <v>40.153152210000002</v>
      </c>
      <c r="M2050" s="935">
        <v>-122.20237950000001</v>
      </c>
    </row>
    <row r="2051" spans="1:13" x14ac:dyDescent="0.35">
      <c r="A2051" s="1296">
        <v>33401</v>
      </c>
      <c r="B2051" s="1295" t="s">
        <v>194</v>
      </c>
      <c r="C2051" s="1295" t="s">
        <v>246</v>
      </c>
      <c r="D2051" s="1295">
        <v>8000</v>
      </c>
      <c r="E2051" s="1295" t="s">
        <v>200</v>
      </c>
      <c r="F2051" s="935" t="s">
        <v>217</v>
      </c>
      <c r="G2051" s="1295">
        <v>0</v>
      </c>
      <c r="H2051" s="935" t="s">
        <v>410</v>
      </c>
      <c r="I2051" s="935" t="s">
        <v>411</v>
      </c>
      <c r="J2051" s="935">
        <v>40.153152210000002</v>
      </c>
      <c r="K2051" s="935">
        <v>-122.20237950000001</v>
      </c>
      <c r="L2051" s="935">
        <v>40.027836569999998</v>
      </c>
      <c r="M2051" s="935">
        <v>-122.11920569999999</v>
      </c>
    </row>
    <row r="2052" spans="1:13" x14ac:dyDescent="0.35">
      <c r="A2052" s="1296">
        <v>33401</v>
      </c>
      <c r="B2052" s="1295" t="s">
        <v>194</v>
      </c>
      <c r="C2052" s="1295" t="s">
        <v>246</v>
      </c>
      <c r="D2052" s="1295">
        <v>8000</v>
      </c>
      <c r="E2052" s="1295" t="s">
        <v>200</v>
      </c>
      <c r="F2052" s="935" t="s">
        <v>219</v>
      </c>
      <c r="G2052" s="1295">
        <v>0</v>
      </c>
      <c r="H2052" s="935" t="s">
        <v>411</v>
      </c>
      <c r="I2052" s="935" t="s">
        <v>412</v>
      </c>
      <c r="J2052" s="935">
        <v>40.027836569999998</v>
      </c>
      <c r="K2052" s="935">
        <v>-122.11920569999999</v>
      </c>
      <c r="L2052" s="935">
        <v>39.909298579999998</v>
      </c>
      <c r="M2052" s="935">
        <v>-122.0918963</v>
      </c>
    </row>
    <row r="2053" spans="1:13" x14ac:dyDescent="0.35">
      <c r="A2053" s="1296">
        <v>33401</v>
      </c>
      <c r="B2053" s="1295" t="s">
        <v>194</v>
      </c>
      <c r="C2053" s="1295" t="s">
        <v>246</v>
      </c>
      <c r="D2053" s="1295">
        <v>8000</v>
      </c>
      <c r="E2053" s="1295" t="s">
        <v>200</v>
      </c>
      <c r="F2053" s="935" t="s">
        <v>220</v>
      </c>
      <c r="G2053" s="1295">
        <v>-99999</v>
      </c>
      <c r="H2053" s="935" t="s">
        <v>412</v>
      </c>
      <c r="I2053" s="935" t="s">
        <v>413</v>
      </c>
      <c r="J2053" s="935">
        <v>39.909298579999998</v>
      </c>
      <c r="K2053" s="935">
        <v>-122.0918963</v>
      </c>
      <c r="L2053" s="935">
        <v>39.751173979999997</v>
      </c>
      <c r="M2053" s="935">
        <v>-121.9963235</v>
      </c>
    </row>
    <row r="2054" spans="1:13" x14ac:dyDescent="0.35">
      <c r="A2054" s="1296">
        <v>33401</v>
      </c>
      <c r="B2054" s="1295" t="s">
        <v>194</v>
      </c>
      <c r="C2054" s="1295" t="s">
        <v>246</v>
      </c>
      <c r="D2054" s="1295">
        <v>8000</v>
      </c>
      <c r="E2054" s="1295" t="s">
        <v>200</v>
      </c>
      <c r="F2054" s="935" t="s">
        <v>221</v>
      </c>
      <c r="G2054" s="1295">
        <v>-99999</v>
      </c>
      <c r="H2054" s="935" t="s">
        <v>413</v>
      </c>
      <c r="I2054" s="935" t="s">
        <v>414</v>
      </c>
      <c r="J2054" s="935">
        <v>39.751173979999997</v>
      </c>
      <c r="K2054" s="935">
        <v>-121.9963235</v>
      </c>
      <c r="L2054" s="935">
        <v>39.629153240000001</v>
      </c>
      <c r="M2054" s="935">
        <v>-121.9925059</v>
      </c>
    </row>
    <row r="2055" spans="1:13" x14ac:dyDescent="0.35">
      <c r="A2055" s="1296">
        <v>33401</v>
      </c>
      <c r="B2055" s="1295" t="s">
        <v>194</v>
      </c>
      <c r="C2055" s="1295" t="s">
        <v>246</v>
      </c>
      <c r="D2055" s="1295">
        <v>8000</v>
      </c>
      <c r="E2055" s="1295" t="s">
        <v>200</v>
      </c>
      <c r="F2055" s="935" t="s">
        <v>222</v>
      </c>
      <c r="G2055" s="1295">
        <v>-99999</v>
      </c>
      <c r="H2055" s="935" t="s">
        <v>414</v>
      </c>
      <c r="I2055" s="935" t="s">
        <v>415</v>
      </c>
      <c r="J2055" s="935">
        <v>39.629153240000001</v>
      </c>
      <c r="K2055" s="935">
        <v>-121.9925059</v>
      </c>
      <c r="L2055" s="935">
        <v>39.40712284</v>
      </c>
      <c r="M2055" s="935">
        <v>-122.00758999999999</v>
      </c>
    </row>
    <row r="2056" spans="1:13" x14ac:dyDescent="0.35">
      <c r="A2056" s="1296">
        <v>33408</v>
      </c>
      <c r="B2056" s="1295" t="s">
        <v>194</v>
      </c>
      <c r="C2056" s="1295" t="s">
        <v>246</v>
      </c>
      <c r="D2056" s="1295">
        <v>8500</v>
      </c>
      <c r="E2056" s="1295" t="s">
        <v>200</v>
      </c>
      <c r="F2056" s="935" t="s">
        <v>208</v>
      </c>
      <c r="G2056" s="1295">
        <v>0</v>
      </c>
      <c r="H2056" s="935" t="s">
        <v>402</v>
      </c>
      <c r="I2056" s="935" t="s">
        <v>403</v>
      </c>
      <c r="J2056" s="935">
        <v>40.611883210000002</v>
      </c>
      <c r="K2056" s="935">
        <v>-122.446135</v>
      </c>
      <c r="L2056" s="935">
        <v>40.592799669999998</v>
      </c>
      <c r="M2056" s="935">
        <v>-122.3942059</v>
      </c>
    </row>
    <row r="2057" spans="1:13" x14ac:dyDescent="0.35">
      <c r="A2057" s="1296">
        <v>33408</v>
      </c>
      <c r="B2057" s="1295" t="s">
        <v>194</v>
      </c>
      <c r="C2057" s="1295" t="s">
        <v>246</v>
      </c>
      <c r="D2057" s="1295">
        <v>8500</v>
      </c>
      <c r="E2057" s="1295" t="s">
        <v>200</v>
      </c>
      <c r="F2057" s="935" t="s">
        <v>209</v>
      </c>
      <c r="G2057" s="1295">
        <v>0</v>
      </c>
      <c r="H2057" s="935" t="s">
        <v>403</v>
      </c>
      <c r="I2057" s="935" t="s">
        <v>404</v>
      </c>
      <c r="J2057" s="935">
        <v>40.592799669999998</v>
      </c>
      <c r="K2057" s="935">
        <v>-122.3942059</v>
      </c>
      <c r="L2057" s="935">
        <v>40.585947769999997</v>
      </c>
      <c r="M2057" s="935">
        <v>-122.3683525</v>
      </c>
    </row>
    <row r="2058" spans="1:13" x14ac:dyDescent="0.35">
      <c r="A2058" s="1296">
        <v>33408</v>
      </c>
      <c r="B2058" s="1295" t="s">
        <v>194</v>
      </c>
      <c r="C2058" s="1295" t="s">
        <v>246</v>
      </c>
      <c r="D2058" s="1295">
        <v>8500</v>
      </c>
      <c r="E2058" s="1295" t="s">
        <v>200</v>
      </c>
      <c r="F2058" s="935" t="s">
        <v>211</v>
      </c>
      <c r="G2058" s="1295">
        <v>0</v>
      </c>
      <c r="H2058" s="935" t="s">
        <v>404</v>
      </c>
      <c r="I2058" s="935" t="s">
        <v>405</v>
      </c>
      <c r="J2058" s="935">
        <v>40.585947769999997</v>
      </c>
      <c r="K2058" s="935">
        <v>-122.3683525</v>
      </c>
      <c r="L2058" s="935">
        <v>40.472049499999997</v>
      </c>
      <c r="M2058" s="935">
        <v>-122.29453460000001</v>
      </c>
    </row>
    <row r="2059" spans="1:13" x14ac:dyDescent="0.35">
      <c r="A2059" s="1296">
        <v>33408</v>
      </c>
      <c r="B2059" s="1295" t="s">
        <v>194</v>
      </c>
      <c r="C2059" s="1295" t="s">
        <v>246</v>
      </c>
      <c r="D2059" s="1295">
        <v>8500</v>
      </c>
      <c r="E2059" s="1295" t="s">
        <v>200</v>
      </c>
      <c r="F2059" s="935" t="s">
        <v>212</v>
      </c>
      <c r="G2059" s="1295">
        <v>0</v>
      </c>
      <c r="H2059" s="935" t="s">
        <v>405</v>
      </c>
      <c r="I2059" s="935" t="s">
        <v>406</v>
      </c>
      <c r="J2059" s="935">
        <v>40.472049499999997</v>
      </c>
      <c r="K2059" s="935">
        <v>-122.29453460000001</v>
      </c>
      <c r="L2059" s="935">
        <v>40.417416330000002</v>
      </c>
      <c r="M2059" s="935">
        <v>-122.19395729999999</v>
      </c>
    </row>
    <row r="2060" spans="1:13" x14ac:dyDescent="0.35">
      <c r="A2060" s="1296">
        <v>33408</v>
      </c>
      <c r="B2060" s="1295" t="s">
        <v>194</v>
      </c>
      <c r="C2060" s="1295" t="s">
        <v>246</v>
      </c>
      <c r="D2060" s="1295">
        <v>8500</v>
      </c>
      <c r="E2060" s="1295" t="s">
        <v>200</v>
      </c>
      <c r="F2060" s="935" t="s">
        <v>213</v>
      </c>
      <c r="G2060" s="1295">
        <v>0</v>
      </c>
      <c r="H2060" s="935" t="s">
        <v>406</v>
      </c>
      <c r="I2060" s="935" t="s">
        <v>407</v>
      </c>
      <c r="J2060" s="935">
        <v>40.417416330000002</v>
      </c>
      <c r="K2060" s="935">
        <v>-122.19395729999999</v>
      </c>
      <c r="L2060" s="935">
        <v>40.355137560000003</v>
      </c>
      <c r="M2060" s="935">
        <v>-122.17595660000001</v>
      </c>
    </row>
    <row r="2061" spans="1:13" x14ac:dyDescent="0.35">
      <c r="A2061" s="1296">
        <v>33408</v>
      </c>
      <c r="B2061" s="1295" t="s">
        <v>194</v>
      </c>
      <c r="C2061" s="1295" t="s">
        <v>246</v>
      </c>
      <c r="D2061" s="1295">
        <v>8500</v>
      </c>
      <c r="E2061" s="1295" t="s">
        <v>200</v>
      </c>
      <c r="F2061" s="935" t="s">
        <v>214</v>
      </c>
      <c r="G2061" s="1295">
        <v>0</v>
      </c>
      <c r="H2061" s="935" t="s">
        <v>407</v>
      </c>
      <c r="I2061" s="935" t="s">
        <v>408</v>
      </c>
      <c r="J2061" s="935">
        <v>40.355137560000003</v>
      </c>
      <c r="K2061" s="935">
        <v>-122.17595660000001</v>
      </c>
      <c r="L2061" s="935">
        <v>40.316984869999999</v>
      </c>
      <c r="M2061" s="935">
        <v>-122.1896581</v>
      </c>
    </row>
    <row r="2062" spans="1:13" x14ac:dyDescent="0.35">
      <c r="A2062" s="1296">
        <v>33408</v>
      </c>
      <c r="B2062" s="1295" t="s">
        <v>194</v>
      </c>
      <c r="C2062" s="1295" t="s">
        <v>246</v>
      </c>
      <c r="D2062" s="1295">
        <v>8500</v>
      </c>
      <c r="E2062" s="1295" t="s">
        <v>200</v>
      </c>
      <c r="F2062" s="935" t="s">
        <v>215</v>
      </c>
      <c r="G2062" s="1295">
        <v>0</v>
      </c>
      <c r="H2062" s="935" t="s">
        <v>408</v>
      </c>
      <c r="I2062" s="935" t="s">
        <v>409</v>
      </c>
      <c r="J2062" s="935">
        <v>40.316984869999999</v>
      </c>
      <c r="K2062" s="935">
        <v>-122.1896581</v>
      </c>
      <c r="L2062" s="935">
        <v>40.263968490000003</v>
      </c>
      <c r="M2062" s="935">
        <v>-122.2235306</v>
      </c>
    </row>
    <row r="2063" spans="1:13" x14ac:dyDescent="0.35">
      <c r="A2063" s="1296">
        <v>33408</v>
      </c>
      <c r="B2063" s="1295" t="s">
        <v>194</v>
      </c>
      <c r="C2063" s="1295" t="s">
        <v>246</v>
      </c>
      <c r="D2063" s="1295">
        <v>8500</v>
      </c>
      <c r="E2063" s="1295" t="s">
        <v>200</v>
      </c>
      <c r="F2063" s="935" t="s">
        <v>216</v>
      </c>
      <c r="G2063" s="1295">
        <v>0</v>
      </c>
      <c r="H2063" s="935" t="s">
        <v>409</v>
      </c>
      <c r="I2063" s="935" t="s">
        <v>410</v>
      </c>
      <c r="J2063" s="935">
        <v>40.263968490000003</v>
      </c>
      <c r="K2063" s="935">
        <v>-122.2235306</v>
      </c>
      <c r="L2063" s="935">
        <v>40.153152210000002</v>
      </c>
      <c r="M2063" s="935">
        <v>-122.20237950000001</v>
      </c>
    </row>
    <row r="2064" spans="1:13" x14ac:dyDescent="0.35">
      <c r="A2064" s="1296">
        <v>33408</v>
      </c>
      <c r="B2064" s="1295" t="s">
        <v>194</v>
      </c>
      <c r="C2064" s="1295" t="s">
        <v>246</v>
      </c>
      <c r="D2064" s="1295">
        <v>8500</v>
      </c>
      <c r="E2064" s="1295" t="s">
        <v>200</v>
      </c>
      <c r="F2064" s="935" t="s">
        <v>217</v>
      </c>
      <c r="G2064" s="1295">
        <v>0</v>
      </c>
      <c r="H2064" s="935" t="s">
        <v>410</v>
      </c>
      <c r="I2064" s="935" t="s">
        <v>411</v>
      </c>
      <c r="J2064" s="935">
        <v>40.153152210000002</v>
      </c>
      <c r="K2064" s="935">
        <v>-122.20237950000001</v>
      </c>
      <c r="L2064" s="935">
        <v>40.027836569999998</v>
      </c>
      <c r="M2064" s="935">
        <v>-122.11920569999999</v>
      </c>
    </row>
    <row r="2065" spans="1:13" x14ac:dyDescent="0.35">
      <c r="A2065" s="1296">
        <v>33408</v>
      </c>
      <c r="B2065" s="1295" t="s">
        <v>194</v>
      </c>
      <c r="C2065" s="1295" t="s">
        <v>246</v>
      </c>
      <c r="D2065" s="1295">
        <v>8500</v>
      </c>
      <c r="E2065" s="1295" t="s">
        <v>200</v>
      </c>
      <c r="F2065" s="935" t="s">
        <v>219</v>
      </c>
      <c r="G2065" s="1295">
        <v>0</v>
      </c>
      <c r="H2065" s="935" t="s">
        <v>411</v>
      </c>
      <c r="I2065" s="935" t="s">
        <v>412</v>
      </c>
      <c r="J2065" s="935">
        <v>40.027836569999998</v>
      </c>
      <c r="K2065" s="935">
        <v>-122.11920569999999</v>
      </c>
      <c r="L2065" s="935">
        <v>39.909298579999998</v>
      </c>
      <c r="M2065" s="935">
        <v>-122.0918963</v>
      </c>
    </row>
    <row r="2066" spans="1:13" x14ac:dyDescent="0.35">
      <c r="A2066" s="1296">
        <v>33408</v>
      </c>
      <c r="B2066" s="1295" t="s">
        <v>194</v>
      </c>
      <c r="C2066" s="1295" t="s">
        <v>246</v>
      </c>
      <c r="D2066" s="1295">
        <v>8500</v>
      </c>
      <c r="E2066" s="1295" t="s">
        <v>200</v>
      </c>
      <c r="F2066" s="935" t="s">
        <v>220</v>
      </c>
      <c r="G2066" s="1295">
        <v>-99999</v>
      </c>
      <c r="H2066" s="935" t="s">
        <v>412</v>
      </c>
      <c r="I2066" s="935" t="s">
        <v>413</v>
      </c>
      <c r="J2066" s="935">
        <v>39.909298579999998</v>
      </c>
      <c r="K2066" s="935">
        <v>-122.0918963</v>
      </c>
      <c r="L2066" s="935">
        <v>39.751173979999997</v>
      </c>
      <c r="M2066" s="935">
        <v>-121.9963235</v>
      </c>
    </row>
    <row r="2067" spans="1:13" x14ac:dyDescent="0.35">
      <c r="A2067" s="1296">
        <v>33408</v>
      </c>
      <c r="B2067" s="1295" t="s">
        <v>194</v>
      </c>
      <c r="C2067" s="1295" t="s">
        <v>246</v>
      </c>
      <c r="D2067" s="1295">
        <v>8500</v>
      </c>
      <c r="E2067" s="1295" t="s">
        <v>200</v>
      </c>
      <c r="F2067" s="935" t="s">
        <v>221</v>
      </c>
      <c r="G2067" s="1295">
        <v>-99999</v>
      </c>
      <c r="H2067" s="935" t="s">
        <v>413</v>
      </c>
      <c r="I2067" s="935" t="s">
        <v>414</v>
      </c>
      <c r="J2067" s="935">
        <v>39.751173979999997</v>
      </c>
      <c r="K2067" s="935">
        <v>-121.9963235</v>
      </c>
      <c r="L2067" s="935">
        <v>39.629153240000001</v>
      </c>
      <c r="M2067" s="935">
        <v>-121.9925059</v>
      </c>
    </row>
    <row r="2068" spans="1:13" x14ac:dyDescent="0.35">
      <c r="A2068" s="1296">
        <v>33408</v>
      </c>
      <c r="B2068" s="1295" t="s">
        <v>194</v>
      </c>
      <c r="C2068" s="1295" t="s">
        <v>246</v>
      </c>
      <c r="D2068" s="1295">
        <v>8500</v>
      </c>
      <c r="E2068" s="1295" t="s">
        <v>200</v>
      </c>
      <c r="F2068" s="935" t="s">
        <v>222</v>
      </c>
      <c r="G2068" s="1295">
        <v>-99999</v>
      </c>
      <c r="H2068" s="935" t="s">
        <v>414</v>
      </c>
      <c r="I2068" s="935" t="s">
        <v>415</v>
      </c>
      <c r="J2068" s="935">
        <v>39.629153240000001</v>
      </c>
      <c r="K2068" s="935">
        <v>-121.9925059</v>
      </c>
      <c r="L2068" s="935">
        <v>39.40712284</v>
      </c>
      <c r="M2068" s="935">
        <v>-122.00758999999999</v>
      </c>
    </row>
    <row r="2069" spans="1:13" x14ac:dyDescent="0.35">
      <c r="A2069" s="1296">
        <v>33415</v>
      </c>
      <c r="B2069" s="1295" t="s">
        <v>194</v>
      </c>
      <c r="C2069" s="1295" t="s">
        <v>260</v>
      </c>
      <c r="D2069" s="1295">
        <v>9000</v>
      </c>
      <c r="E2069" s="1295" t="s">
        <v>200</v>
      </c>
      <c r="F2069" s="935" t="s">
        <v>208</v>
      </c>
      <c r="G2069" s="1295">
        <v>0</v>
      </c>
      <c r="H2069" s="935" t="s">
        <v>402</v>
      </c>
      <c r="I2069" s="935" t="s">
        <v>403</v>
      </c>
      <c r="J2069" s="935">
        <v>40.611883210000002</v>
      </c>
      <c r="K2069" s="935">
        <v>-122.446135</v>
      </c>
      <c r="L2069" s="935">
        <v>40.592799669999998</v>
      </c>
      <c r="M2069" s="935">
        <v>-122.3942059</v>
      </c>
    </row>
    <row r="2070" spans="1:13" x14ac:dyDescent="0.35">
      <c r="A2070" s="1296">
        <v>33415</v>
      </c>
      <c r="B2070" s="1295" t="s">
        <v>194</v>
      </c>
      <c r="C2070" s="1295" t="s">
        <v>260</v>
      </c>
      <c r="D2070" s="1295">
        <v>9000</v>
      </c>
      <c r="E2070" s="1295" t="s">
        <v>200</v>
      </c>
      <c r="F2070" s="935" t="s">
        <v>209</v>
      </c>
      <c r="G2070" s="1295">
        <v>0</v>
      </c>
      <c r="H2070" s="935" t="s">
        <v>403</v>
      </c>
      <c r="I2070" s="935" t="s">
        <v>404</v>
      </c>
      <c r="J2070" s="935">
        <v>40.592799669999998</v>
      </c>
      <c r="K2070" s="935">
        <v>-122.3942059</v>
      </c>
      <c r="L2070" s="935">
        <v>40.585947769999997</v>
      </c>
      <c r="M2070" s="935">
        <v>-122.3683525</v>
      </c>
    </row>
    <row r="2071" spans="1:13" x14ac:dyDescent="0.35">
      <c r="A2071" s="1296">
        <v>33415</v>
      </c>
      <c r="B2071" s="1295" t="s">
        <v>194</v>
      </c>
      <c r="C2071" s="1295" t="s">
        <v>260</v>
      </c>
      <c r="D2071" s="1295">
        <v>9000</v>
      </c>
      <c r="E2071" s="1295" t="s">
        <v>200</v>
      </c>
      <c r="F2071" s="935" t="s">
        <v>211</v>
      </c>
      <c r="G2071" s="1295">
        <v>0</v>
      </c>
      <c r="H2071" s="935" t="s">
        <v>404</v>
      </c>
      <c r="I2071" s="935" t="s">
        <v>405</v>
      </c>
      <c r="J2071" s="935">
        <v>40.585947769999997</v>
      </c>
      <c r="K2071" s="935">
        <v>-122.3683525</v>
      </c>
      <c r="L2071" s="935">
        <v>40.472049499999997</v>
      </c>
      <c r="M2071" s="935">
        <v>-122.29453460000001</v>
      </c>
    </row>
    <row r="2072" spans="1:13" x14ac:dyDescent="0.35">
      <c r="A2072" s="1296">
        <v>33415</v>
      </c>
      <c r="B2072" s="1295" t="s">
        <v>194</v>
      </c>
      <c r="C2072" s="1295" t="s">
        <v>260</v>
      </c>
      <c r="D2072" s="1295">
        <v>9000</v>
      </c>
      <c r="E2072" s="1295" t="s">
        <v>200</v>
      </c>
      <c r="F2072" s="935" t="s">
        <v>212</v>
      </c>
      <c r="G2072" s="1295">
        <v>0</v>
      </c>
      <c r="H2072" s="935" t="s">
        <v>405</v>
      </c>
      <c r="I2072" s="935" t="s">
        <v>406</v>
      </c>
      <c r="J2072" s="935">
        <v>40.472049499999997</v>
      </c>
      <c r="K2072" s="935">
        <v>-122.29453460000001</v>
      </c>
      <c r="L2072" s="935">
        <v>40.417416330000002</v>
      </c>
      <c r="M2072" s="935">
        <v>-122.19395729999999</v>
      </c>
    </row>
    <row r="2073" spans="1:13" x14ac:dyDescent="0.35">
      <c r="A2073" s="1296">
        <v>33415</v>
      </c>
      <c r="B2073" s="1295" t="s">
        <v>194</v>
      </c>
      <c r="C2073" s="1295" t="s">
        <v>260</v>
      </c>
      <c r="D2073" s="1295">
        <v>9000</v>
      </c>
      <c r="E2073" s="1295" t="s">
        <v>200</v>
      </c>
      <c r="F2073" s="935" t="s">
        <v>213</v>
      </c>
      <c r="G2073" s="1295">
        <v>0</v>
      </c>
      <c r="H2073" s="935" t="s">
        <v>406</v>
      </c>
      <c r="I2073" s="935" t="s">
        <v>407</v>
      </c>
      <c r="J2073" s="935">
        <v>40.417416330000002</v>
      </c>
      <c r="K2073" s="935">
        <v>-122.19395729999999</v>
      </c>
      <c r="L2073" s="935">
        <v>40.355137560000003</v>
      </c>
      <c r="M2073" s="935">
        <v>-122.17595660000001</v>
      </c>
    </row>
    <row r="2074" spans="1:13" x14ac:dyDescent="0.35">
      <c r="A2074" s="1296">
        <v>33415</v>
      </c>
      <c r="B2074" s="1295" t="s">
        <v>194</v>
      </c>
      <c r="C2074" s="1295" t="s">
        <v>260</v>
      </c>
      <c r="D2074" s="1295">
        <v>9000</v>
      </c>
      <c r="E2074" s="1295" t="s">
        <v>200</v>
      </c>
      <c r="F2074" s="935" t="s">
        <v>214</v>
      </c>
      <c r="G2074" s="1295">
        <v>0</v>
      </c>
      <c r="H2074" s="935" t="s">
        <v>407</v>
      </c>
      <c r="I2074" s="935" t="s">
        <v>408</v>
      </c>
      <c r="J2074" s="935">
        <v>40.355137560000003</v>
      </c>
      <c r="K2074" s="935">
        <v>-122.17595660000001</v>
      </c>
      <c r="L2074" s="935">
        <v>40.316984869999999</v>
      </c>
      <c r="M2074" s="935">
        <v>-122.1896581</v>
      </c>
    </row>
    <row r="2075" spans="1:13" x14ac:dyDescent="0.35">
      <c r="A2075" s="1296">
        <v>33415</v>
      </c>
      <c r="B2075" s="1295" t="s">
        <v>194</v>
      </c>
      <c r="C2075" s="1295" t="s">
        <v>260</v>
      </c>
      <c r="D2075" s="1295">
        <v>9000</v>
      </c>
      <c r="E2075" s="1295" t="s">
        <v>200</v>
      </c>
      <c r="F2075" s="935" t="s">
        <v>215</v>
      </c>
      <c r="G2075" s="1295">
        <v>0</v>
      </c>
      <c r="H2075" s="935" t="s">
        <v>408</v>
      </c>
      <c r="I2075" s="935" t="s">
        <v>409</v>
      </c>
      <c r="J2075" s="935">
        <v>40.316984869999999</v>
      </c>
      <c r="K2075" s="935">
        <v>-122.1896581</v>
      </c>
      <c r="L2075" s="935">
        <v>40.263968490000003</v>
      </c>
      <c r="M2075" s="935">
        <v>-122.2235306</v>
      </c>
    </row>
    <row r="2076" spans="1:13" x14ac:dyDescent="0.35">
      <c r="A2076" s="1296">
        <v>33415</v>
      </c>
      <c r="B2076" s="1295" t="s">
        <v>194</v>
      </c>
      <c r="C2076" s="1295" t="s">
        <v>260</v>
      </c>
      <c r="D2076" s="1295">
        <v>9000</v>
      </c>
      <c r="E2076" s="1295" t="s">
        <v>200</v>
      </c>
      <c r="F2076" s="935" t="s">
        <v>216</v>
      </c>
      <c r="G2076" s="1295">
        <v>0</v>
      </c>
      <c r="H2076" s="935" t="s">
        <v>409</v>
      </c>
      <c r="I2076" s="935" t="s">
        <v>410</v>
      </c>
      <c r="J2076" s="935">
        <v>40.263968490000003</v>
      </c>
      <c r="K2076" s="935">
        <v>-122.2235306</v>
      </c>
      <c r="L2076" s="935">
        <v>40.153152210000002</v>
      </c>
      <c r="M2076" s="935">
        <v>-122.20237950000001</v>
      </c>
    </row>
    <row r="2077" spans="1:13" x14ac:dyDescent="0.35">
      <c r="A2077" s="1296">
        <v>33415</v>
      </c>
      <c r="B2077" s="1295" t="s">
        <v>194</v>
      </c>
      <c r="C2077" s="1295" t="s">
        <v>260</v>
      </c>
      <c r="D2077" s="1295">
        <v>9000</v>
      </c>
      <c r="E2077" s="1295" t="s">
        <v>200</v>
      </c>
      <c r="F2077" s="935" t="s">
        <v>217</v>
      </c>
      <c r="G2077" s="1295">
        <v>0</v>
      </c>
      <c r="H2077" s="935" t="s">
        <v>410</v>
      </c>
      <c r="I2077" s="935" t="s">
        <v>411</v>
      </c>
      <c r="J2077" s="935">
        <v>40.153152210000002</v>
      </c>
      <c r="K2077" s="935">
        <v>-122.20237950000001</v>
      </c>
      <c r="L2077" s="935">
        <v>40.027836569999998</v>
      </c>
      <c r="M2077" s="935">
        <v>-122.11920569999999</v>
      </c>
    </row>
    <row r="2078" spans="1:13" x14ac:dyDescent="0.35">
      <c r="A2078" s="1296">
        <v>33415</v>
      </c>
      <c r="B2078" s="1295" t="s">
        <v>194</v>
      </c>
      <c r="C2078" s="1295" t="s">
        <v>260</v>
      </c>
      <c r="D2078" s="1295">
        <v>9000</v>
      </c>
      <c r="E2078" s="1295" t="s">
        <v>200</v>
      </c>
      <c r="F2078" s="935" t="s">
        <v>219</v>
      </c>
      <c r="G2078" s="1295">
        <v>0</v>
      </c>
      <c r="H2078" s="935" t="s">
        <v>411</v>
      </c>
      <c r="I2078" s="935" t="s">
        <v>412</v>
      </c>
      <c r="J2078" s="935">
        <v>40.027836569999998</v>
      </c>
      <c r="K2078" s="935">
        <v>-122.11920569999999</v>
      </c>
      <c r="L2078" s="935">
        <v>39.909298579999998</v>
      </c>
      <c r="M2078" s="935">
        <v>-122.0918963</v>
      </c>
    </row>
    <row r="2079" spans="1:13" x14ac:dyDescent="0.35">
      <c r="A2079" s="1296">
        <v>33415</v>
      </c>
      <c r="B2079" s="1295" t="s">
        <v>194</v>
      </c>
      <c r="C2079" s="1295" t="s">
        <v>260</v>
      </c>
      <c r="D2079" s="1295">
        <v>9000</v>
      </c>
      <c r="E2079" s="1295" t="s">
        <v>200</v>
      </c>
      <c r="F2079" s="935" t="s">
        <v>220</v>
      </c>
      <c r="G2079" s="1295">
        <v>-99999</v>
      </c>
      <c r="H2079" s="935" t="s">
        <v>412</v>
      </c>
      <c r="I2079" s="935" t="s">
        <v>413</v>
      </c>
      <c r="J2079" s="935">
        <v>39.909298579999998</v>
      </c>
      <c r="K2079" s="935">
        <v>-122.0918963</v>
      </c>
      <c r="L2079" s="935">
        <v>39.751173979999997</v>
      </c>
      <c r="M2079" s="935">
        <v>-121.9963235</v>
      </c>
    </row>
    <row r="2080" spans="1:13" x14ac:dyDescent="0.35">
      <c r="A2080" s="1296">
        <v>33415</v>
      </c>
      <c r="B2080" s="1295" t="s">
        <v>194</v>
      </c>
      <c r="C2080" s="1295" t="s">
        <v>260</v>
      </c>
      <c r="D2080" s="1295">
        <v>9000</v>
      </c>
      <c r="E2080" s="1295" t="s">
        <v>200</v>
      </c>
      <c r="F2080" s="935" t="s">
        <v>221</v>
      </c>
      <c r="G2080" s="1295">
        <v>-99999</v>
      </c>
      <c r="H2080" s="935" t="s">
        <v>413</v>
      </c>
      <c r="I2080" s="935" t="s">
        <v>414</v>
      </c>
      <c r="J2080" s="935">
        <v>39.751173979999997</v>
      </c>
      <c r="K2080" s="935">
        <v>-121.9963235</v>
      </c>
      <c r="L2080" s="935">
        <v>39.629153240000001</v>
      </c>
      <c r="M2080" s="935">
        <v>-121.9925059</v>
      </c>
    </row>
    <row r="2081" spans="1:13" x14ac:dyDescent="0.35">
      <c r="A2081" s="1296">
        <v>33415</v>
      </c>
      <c r="B2081" s="1295" t="s">
        <v>194</v>
      </c>
      <c r="C2081" s="1295" t="s">
        <v>260</v>
      </c>
      <c r="D2081" s="1295">
        <v>9000</v>
      </c>
      <c r="E2081" s="1295" t="s">
        <v>200</v>
      </c>
      <c r="F2081" s="935" t="s">
        <v>222</v>
      </c>
      <c r="G2081" s="1295">
        <v>-99999</v>
      </c>
      <c r="H2081" s="935" t="s">
        <v>414</v>
      </c>
      <c r="I2081" s="935" t="s">
        <v>415</v>
      </c>
      <c r="J2081" s="935">
        <v>39.629153240000001</v>
      </c>
      <c r="K2081" s="935">
        <v>-121.9925059</v>
      </c>
      <c r="L2081" s="935">
        <v>39.40712284</v>
      </c>
      <c r="M2081" s="935">
        <v>-122.00758999999999</v>
      </c>
    </row>
    <row r="2082" spans="1:13" x14ac:dyDescent="0.35">
      <c r="A2082" s="1296">
        <v>33429</v>
      </c>
      <c r="B2082" s="1295" t="s">
        <v>194</v>
      </c>
      <c r="C2082" s="1295" t="s">
        <v>260</v>
      </c>
      <c r="D2082" s="1295">
        <v>9200</v>
      </c>
      <c r="E2082" s="1295" t="s">
        <v>200</v>
      </c>
      <c r="F2082" s="935" t="s">
        <v>208</v>
      </c>
      <c r="G2082" s="1295">
        <v>0</v>
      </c>
      <c r="H2082" s="935" t="s">
        <v>402</v>
      </c>
      <c r="I2082" s="935" t="s">
        <v>403</v>
      </c>
      <c r="J2082" s="935">
        <v>40.611883210000002</v>
      </c>
      <c r="K2082" s="935">
        <v>-122.446135</v>
      </c>
      <c r="L2082" s="935">
        <v>40.592799669999998</v>
      </c>
      <c r="M2082" s="935">
        <v>-122.3942059</v>
      </c>
    </row>
    <row r="2083" spans="1:13" x14ac:dyDescent="0.35">
      <c r="A2083" s="1296">
        <v>33429</v>
      </c>
      <c r="B2083" s="1295" t="s">
        <v>194</v>
      </c>
      <c r="C2083" s="1295" t="s">
        <v>260</v>
      </c>
      <c r="D2083" s="1295">
        <v>9200</v>
      </c>
      <c r="E2083" s="1295" t="s">
        <v>200</v>
      </c>
      <c r="F2083" s="935" t="s">
        <v>209</v>
      </c>
      <c r="G2083" s="1295">
        <v>0</v>
      </c>
      <c r="H2083" s="935" t="s">
        <v>403</v>
      </c>
      <c r="I2083" s="935" t="s">
        <v>404</v>
      </c>
      <c r="J2083" s="935">
        <v>40.592799669999998</v>
      </c>
      <c r="K2083" s="935">
        <v>-122.3942059</v>
      </c>
      <c r="L2083" s="935">
        <v>40.585947769999997</v>
      </c>
      <c r="M2083" s="935">
        <v>-122.3683525</v>
      </c>
    </row>
    <row r="2084" spans="1:13" x14ac:dyDescent="0.35">
      <c r="A2084" s="1296">
        <v>33429</v>
      </c>
      <c r="B2084" s="1295" t="s">
        <v>194</v>
      </c>
      <c r="C2084" s="1295" t="s">
        <v>260</v>
      </c>
      <c r="D2084" s="1295">
        <v>9200</v>
      </c>
      <c r="E2084" s="1295" t="s">
        <v>200</v>
      </c>
      <c r="F2084" s="935" t="s">
        <v>211</v>
      </c>
      <c r="G2084" s="1295">
        <v>0</v>
      </c>
      <c r="H2084" s="935" t="s">
        <v>404</v>
      </c>
      <c r="I2084" s="935" t="s">
        <v>405</v>
      </c>
      <c r="J2084" s="935">
        <v>40.585947769999997</v>
      </c>
      <c r="K2084" s="935">
        <v>-122.3683525</v>
      </c>
      <c r="L2084" s="935">
        <v>40.472049499999997</v>
      </c>
      <c r="M2084" s="935">
        <v>-122.29453460000001</v>
      </c>
    </row>
    <row r="2085" spans="1:13" x14ac:dyDescent="0.35">
      <c r="A2085" s="1296">
        <v>33429</v>
      </c>
      <c r="B2085" s="1295" t="s">
        <v>194</v>
      </c>
      <c r="C2085" s="1295" t="s">
        <v>260</v>
      </c>
      <c r="D2085" s="1295">
        <v>9200</v>
      </c>
      <c r="E2085" s="1295" t="s">
        <v>200</v>
      </c>
      <c r="F2085" s="935" t="s">
        <v>212</v>
      </c>
      <c r="G2085" s="1295">
        <v>0</v>
      </c>
      <c r="H2085" s="935" t="s">
        <v>405</v>
      </c>
      <c r="I2085" s="935" t="s">
        <v>406</v>
      </c>
      <c r="J2085" s="935">
        <v>40.472049499999997</v>
      </c>
      <c r="K2085" s="935">
        <v>-122.29453460000001</v>
      </c>
      <c r="L2085" s="935">
        <v>40.417416330000002</v>
      </c>
      <c r="M2085" s="935">
        <v>-122.19395729999999</v>
      </c>
    </row>
    <row r="2086" spans="1:13" x14ac:dyDescent="0.35">
      <c r="A2086" s="1296">
        <v>33429</v>
      </c>
      <c r="B2086" s="1295" t="s">
        <v>194</v>
      </c>
      <c r="C2086" s="1295" t="s">
        <v>260</v>
      </c>
      <c r="D2086" s="1295">
        <v>9200</v>
      </c>
      <c r="E2086" s="1295" t="s">
        <v>200</v>
      </c>
      <c r="F2086" s="935" t="s">
        <v>213</v>
      </c>
      <c r="G2086" s="1295">
        <v>0</v>
      </c>
      <c r="H2086" s="935" t="s">
        <v>406</v>
      </c>
      <c r="I2086" s="935" t="s">
        <v>407</v>
      </c>
      <c r="J2086" s="935">
        <v>40.417416330000002</v>
      </c>
      <c r="K2086" s="935">
        <v>-122.19395729999999</v>
      </c>
      <c r="L2086" s="935">
        <v>40.355137560000003</v>
      </c>
      <c r="M2086" s="935">
        <v>-122.17595660000001</v>
      </c>
    </row>
    <row r="2087" spans="1:13" x14ac:dyDescent="0.35">
      <c r="A2087" s="1296">
        <v>33429</v>
      </c>
      <c r="B2087" s="1295" t="s">
        <v>194</v>
      </c>
      <c r="C2087" s="1295" t="s">
        <v>260</v>
      </c>
      <c r="D2087" s="1295">
        <v>9200</v>
      </c>
      <c r="E2087" s="1295" t="s">
        <v>200</v>
      </c>
      <c r="F2087" s="935" t="s">
        <v>214</v>
      </c>
      <c r="G2087" s="1295">
        <v>0</v>
      </c>
      <c r="H2087" s="935" t="s">
        <v>407</v>
      </c>
      <c r="I2087" s="935" t="s">
        <v>408</v>
      </c>
      <c r="J2087" s="935">
        <v>40.355137560000003</v>
      </c>
      <c r="K2087" s="935">
        <v>-122.17595660000001</v>
      </c>
      <c r="L2087" s="935">
        <v>40.316984869999999</v>
      </c>
      <c r="M2087" s="935">
        <v>-122.1896581</v>
      </c>
    </row>
    <row r="2088" spans="1:13" x14ac:dyDescent="0.35">
      <c r="A2088" s="1296">
        <v>33429</v>
      </c>
      <c r="B2088" s="1295" t="s">
        <v>194</v>
      </c>
      <c r="C2088" s="1295" t="s">
        <v>260</v>
      </c>
      <c r="D2088" s="1295">
        <v>9200</v>
      </c>
      <c r="E2088" s="1295" t="s">
        <v>200</v>
      </c>
      <c r="F2088" s="935" t="s">
        <v>215</v>
      </c>
      <c r="G2088" s="1295">
        <v>0</v>
      </c>
      <c r="H2088" s="935" t="s">
        <v>408</v>
      </c>
      <c r="I2088" s="935" t="s">
        <v>409</v>
      </c>
      <c r="J2088" s="935">
        <v>40.316984869999999</v>
      </c>
      <c r="K2088" s="935">
        <v>-122.1896581</v>
      </c>
      <c r="L2088" s="935">
        <v>40.263968490000003</v>
      </c>
      <c r="M2088" s="935">
        <v>-122.2235306</v>
      </c>
    </row>
    <row r="2089" spans="1:13" x14ac:dyDescent="0.35">
      <c r="A2089" s="1296">
        <v>33429</v>
      </c>
      <c r="B2089" s="1295" t="s">
        <v>194</v>
      </c>
      <c r="C2089" s="1295" t="s">
        <v>260</v>
      </c>
      <c r="D2089" s="1295">
        <v>9200</v>
      </c>
      <c r="E2089" s="1295" t="s">
        <v>200</v>
      </c>
      <c r="F2089" s="935" t="s">
        <v>216</v>
      </c>
      <c r="G2089" s="1295">
        <v>0</v>
      </c>
      <c r="H2089" s="935" t="s">
        <v>409</v>
      </c>
      <c r="I2089" s="935" t="s">
        <v>410</v>
      </c>
      <c r="J2089" s="935">
        <v>40.263968490000003</v>
      </c>
      <c r="K2089" s="935">
        <v>-122.2235306</v>
      </c>
      <c r="L2089" s="935">
        <v>40.153152210000002</v>
      </c>
      <c r="M2089" s="935">
        <v>-122.20237950000001</v>
      </c>
    </row>
    <row r="2090" spans="1:13" x14ac:dyDescent="0.35">
      <c r="A2090" s="1296">
        <v>33429</v>
      </c>
      <c r="B2090" s="1295" t="s">
        <v>194</v>
      </c>
      <c r="C2090" s="1295" t="s">
        <v>260</v>
      </c>
      <c r="D2090" s="1295">
        <v>9200</v>
      </c>
      <c r="E2090" s="1295" t="s">
        <v>200</v>
      </c>
      <c r="F2090" s="935" t="s">
        <v>217</v>
      </c>
      <c r="G2090" s="1295">
        <v>0</v>
      </c>
      <c r="H2090" s="935" t="s">
        <v>410</v>
      </c>
      <c r="I2090" s="935" t="s">
        <v>411</v>
      </c>
      <c r="J2090" s="935">
        <v>40.153152210000002</v>
      </c>
      <c r="K2090" s="935">
        <v>-122.20237950000001</v>
      </c>
      <c r="L2090" s="935">
        <v>40.027836569999998</v>
      </c>
      <c r="M2090" s="935">
        <v>-122.11920569999999</v>
      </c>
    </row>
    <row r="2091" spans="1:13" x14ac:dyDescent="0.35">
      <c r="A2091" s="1296">
        <v>33429</v>
      </c>
      <c r="B2091" s="1295" t="s">
        <v>194</v>
      </c>
      <c r="C2091" s="1295" t="s">
        <v>260</v>
      </c>
      <c r="D2091" s="1295">
        <v>9200</v>
      </c>
      <c r="E2091" s="1295" t="s">
        <v>200</v>
      </c>
      <c r="F2091" s="935" t="s">
        <v>219</v>
      </c>
      <c r="G2091" s="1295">
        <v>0</v>
      </c>
      <c r="H2091" s="935" t="s">
        <v>411</v>
      </c>
      <c r="I2091" s="935" t="s">
        <v>412</v>
      </c>
      <c r="J2091" s="935">
        <v>40.027836569999998</v>
      </c>
      <c r="K2091" s="935">
        <v>-122.11920569999999</v>
      </c>
      <c r="L2091" s="935">
        <v>39.909298579999998</v>
      </c>
      <c r="M2091" s="935">
        <v>-122.0918963</v>
      </c>
    </row>
    <row r="2092" spans="1:13" x14ac:dyDescent="0.35">
      <c r="A2092" s="1296">
        <v>33429</v>
      </c>
      <c r="B2092" s="1295" t="s">
        <v>194</v>
      </c>
      <c r="C2092" s="1295" t="s">
        <v>260</v>
      </c>
      <c r="D2092" s="1295">
        <v>9200</v>
      </c>
      <c r="E2092" s="1295" t="s">
        <v>200</v>
      </c>
      <c r="F2092" s="935" t="s">
        <v>220</v>
      </c>
      <c r="G2092" s="1295">
        <v>-99999</v>
      </c>
      <c r="H2092" s="935" t="s">
        <v>412</v>
      </c>
      <c r="I2092" s="935" t="s">
        <v>413</v>
      </c>
      <c r="J2092" s="935">
        <v>39.909298579999998</v>
      </c>
      <c r="K2092" s="935">
        <v>-122.0918963</v>
      </c>
      <c r="L2092" s="935">
        <v>39.751173979999997</v>
      </c>
      <c r="M2092" s="935">
        <v>-121.9963235</v>
      </c>
    </row>
    <row r="2093" spans="1:13" x14ac:dyDescent="0.35">
      <c r="A2093" s="1296">
        <v>33429</v>
      </c>
      <c r="B2093" s="1295" t="s">
        <v>194</v>
      </c>
      <c r="C2093" s="1295" t="s">
        <v>260</v>
      </c>
      <c r="D2093" s="1295">
        <v>9200</v>
      </c>
      <c r="E2093" s="1295" t="s">
        <v>200</v>
      </c>
      <c r="F2093" s="935" t="s">
        <v>221</v>
      </c>
      <c r="G2093" s="1295">
        <v>-99999</v>
      </c>
      <c r="H2093" s="935" t="s">
        <v>413</v>
      </c>
      <c r="I2093" s="935" t="s">
        <v>414</v>
      </c>
      <c r="J2093" s="935">
        <v>39.751173979999997</v>
      </c>
      <c r="K2093" s="935">
        <v>-121.9963235</v>
      </c>
      <c r="L2093" s="935">
        <v>39.629153240000001</v>
      </c>
      <c r="M2093" s="935">
        <v>-121.9925059</v>
      </c>
    </row>
    <row r="2094" spans="1:13" x14ac:dyDescent="0.35">
      <c r="A2094" s="1296">
        <v>33429</v>
      </c>
      <c r="B2094" s="1295" t="s">
        <v>194</v>
      </c>
      <c r="C2094" s="1295" t="s">
        <v>260</v>
      </c>
      <c r="D2094" s="1295">
        <v>9200</v>
      </c>
      <c r="E2094" s="1295" t="s">
        <v>200</v>
      </c>
      <c r="F2094" s="935" t="s">
        <v>222</v>
      </c>
      <c r="G2094" s="1295">
        <v>-99999</v>
      </c>
      <c r="H2094" s="935" t="s">
        <v>414</v>
      </c>
      <c r="I2094" s="935" t="s">
        <v>415</v>
      </c>
      <c r="J2094" s="935">
        <v>39.629153240000001</v>
      </c>
      <c r="K2094" s="935">
        <v>-121.9925059</v>
      </c>
      <c r="L2094" s="935">
        <v>39.40712284</v>
      </c>
      <c r="M2094" s="935">
        <v>-122.00758999999999</v>
      </c>
    </row>
    <row r="2095" spans="1:13" x14ac:dyDescent="0.35">
      <c r="A2095" s="1296">
        <v>33443</v>
      </c>
      <c r="B2095" s="1295" t="s">
        <v>194</v>
      </c>
      <c r="C2095" s="1295" t="s">
        <v>283</v>
      </c>
      <c r="D2095" s="1295">
        <v>9600</v>
      </c>
      <c r="E2095" s="1295" t="s">
        <v>200</v>
      </c>
      <c r="F2095" s="935" t="s">
        <v>208</v>
      </c>
      <c r="G2095" s="1295">
        <v>0</v>
      </c>
      <c r="H2095" s="935" t="s">
        <v>402</v>
      </c>
      <c r="I2095" s="935" t="s">
        <v>403</v>
      </c>
      <c r="J2095" s="935">
        <v>40.611883210000002</v>
      </c>
      <c r="K2095" s="935">
        <v>-122.446135</v>
      </c>
      <c r="L2095" s="935">
        <v>40.592799669999998</v>
      </c>
      <c r="M2095" s="935">
        <v>-122.3942059</v>
      </c>
    </row>
    <row r="2096" spans="1:13" x14ac:dyDescent="0.35">
      <c r="A2096" s="1296">
        <v>33443</v>
      </c>
      <c r="B2096" s="1295" t="s">
        <v>194</v>
      </c>
      <c r="C2096" s="1295" t="s">
        <v>283</v>
      </c>
      <c r="D2096" s="1295">
        <v>9600</v>
      </c>
      <c r="E2096" s="1295" t="s">
        <v>200</v>
      </c>
      <c r="F2096" s="935" t="s">
        <v>209</v>
      </c>
      <c r="G2096" s="1295">
        <v>0</v>
      </c>
      <c r="H2096" s="935" t="s">
        <v>403</v>
      </c>
      <c r="I2096" s="935" t="s">
        <v>404</v>
      </c>
      <c r="J2096" s="935">
        <v>40.592799669999998</v>
      </c>
      <c r="K2096" s="935">
        <v>-122.3942059</v>
      </c>
      <c r="L2096" s="935">
        <v>40.585947769999997</v>
      </c>
      <c r="M2096" s="935">
        <v>-122.3683525</v>
      </c>
    </row>
    <row r="2097" spans="1:13" x14ac:dyDescent="0.35">
      <c r="A2097" s="1296">
        <v>33443</v>
      </c>
      <c r="B2097" s="1295" t="s">
        <v>194</v>
      </c>
      <c r="C2097" s="1295" t="s">
        <v>283</v>
      </c>
      <c r="D2097" s="1295">
        <v>9600</v>
      </c>
      <c r="E2097" s="1295" t="s">
        <v>200</v>
      </c>
      <c r="F2097" s="935" t="s">
        <v>211</v>
      </c>
      <c r="G2097" s="1295">
        <v>0</v>
      </c>
      <c r="H2097" s="935" t="s">
        <v>404</v>
      </c>
      <c r="I2097" s="935" t="s">
        <v>405</v>
      </c>
      <c r="J2097" s="935">
        <v>40.585947769999997</v>
      </c>
      <c r="K2097" s="935">
        <v>-122.3683525</v>
      </c>
      <c r="L2097" s="935">
        <v>40.472049499999997</v>
      </c>
      <c r="M2097" s="935">
        <v>-122.29453460000001</v>
      </c>
    </row>
    <row r="2098" spans="1:13" x14ac:dyDescent="0.35">
      <c r="A2098" s="1296">
        <v>33443</v>
      </c>
      <c r="B2098" s="1295" t="s">
        <v>194</v>
      </c>
      <c r="C2098" s="1295" t="s">
        <v>283</v>
      </c>
      <c r="D2098" s="1295">
        <v>9600</v>
      </c>
      <c r="E2098" s="1295" t="s">
        <v>200</v>
      </c>
      <c r="F2098" s="935" t="s">
        <v>212</v>
      </c>
      <c r="G2098" s="1295">
        <v>0</v>
      </c>
      <c r="H2098" s="935" t="s">
        <v>405</v>
      </c>
      <c r="I2098" s="935" t="s">
        <v>406</v>
      </c>
      <c r="J2098" s="935">
        <v>40.472049499999997</v>
      </c>
      <c r="K2098" s="935">
        <v>-122.29453460000001</v>
      </c>
      <c r="L2098" s="935">
        <v>40.417416330000002</v>
      </c>
      <c r="M2098" s="935">
        <v>-122.19395729999999</v>
      </c>
    </row>
    <row r="2099" spans="1:13" x14ac:dyDescent="0.35">
      <c r="A2099" s="1296">
        <v>33443</v>
      </c>
      <c r="B2099" s="1295" t="s">
        <v>194</v>
      </c>
      <c r="C2099" s="1295" t="s">
        <v>283</v>
      </c>
      <c r="D2099" s="1295">
        <v>9600</v>
      </c>
      <c r="E2099" s="1295" t="s">
        <v>200</v>
      </c>
      <c r="F2099" s="935" t="s">
        <v>213</v>
      </c>
      <c r="G2099" s="1295">
        <v>0</v>
      </c>
      <c r="H2099" s="935" t="s">
        <v>406</v>
      </c>
      <c r="I2099" s="935" t="s">
        <v>407</v>
      </c>
      <c r="J2099" s="935">
        <v>40.417416330000002</v>
      </c>
      <c r="K2099" s="935">
        <v>-122.19395729999999</v>
      </c>
      <c r="L2099" s="935">
        <v>40.355137560000003</v>
      </c>
      <c r="M2099" s="935">
        <v>-122.17595660000001</v>
      </c>
    </row>
    <row r="2100" spans="1:13" x14ac:dyDescent="0.35">
      <c r="A2100" s="1296">
        <v>33443</v>
      </c>
      <c r="B2100" s="1295" t="s">
        <v>194</v>
      </c>
      <c r="C2100" s="1295" t="s">
        <v>283</v>
      </c>
      <c r="D2100" s="1295">
        <v>9600</v>
      </c>
      <c r="E2100" s="1295" t="s">
        <v>200</v>
      </c>
      <c r="F2100" s="935" t="s">
        <v>214</v>
      </c>
      <c r="G2100" s="1295">
        <v>0</v>
      </c>
      <c r="H2100" s="935" t="s">
        <v>407</v>
      </c>
      <c r="I2100" s="935" t="s">
        <v>408</v>
      </c>
      <c r="J2100" s="935">
        <v>40.355137560000003</v>
      </c>
      <c r="K2100" s="935">
        <v>-122.17595660000001</v>
      </c>
      <c r="L2100" s="935">
        <v>40.316984869999999</v>
      </c>
      <c r="M2100" s="935">
        <v>-122.1896581</v>
      </c>
    </row>
    <row r="2101" spans="1:13" x14ac:dyDescent="0.35">
      <c r="A2101" s="1296">
        <v>33443</v>
      </c>
      <c r="B2101" s="1295" t="s">
        <v>194</v>
      </c>
      <c r="C2101" s="1295" t="s">
        <v>283</v>
      </c>
      <c r="D2101" s="1295">
        <v>9600</v>
      </c>
      <c r="E2101" s="1295" t="s">
        <v>200</v>
      </c>
      <c r="F2101" s="935" t="s">
        <v>215</v>
      </c>
      <c r="G2101" s="1295">
        <v>0</v>
      </c>
      <c r="H2101" s="935" t="s">
        <v>408</v>
      </c>
      <c r="I2101" s="935" t="s">
        <v>409</v>
      </c>
      <c r="J2101" s="935">
        <v>40.316984869999999</v>
      </c>
      <c r="K2101" s="935">
        <v>-122.1896581</v>
      </c>
      <c r="L2101" s="935">
        <v>40.263968490000003</v>
      </c>
      <c r="M2101" s="935">
        <v>-122.2235306</v>
      </c>
    </row>
    <row r="2102" spans="1:13" x14ac:dyDescent="0.35">
      <c r="A2102" s="1296">
        <v>33443</v>
      </c>
      <c r="B2102" s="1295" t="s">
        <v>194</v>
      </c>
      <c r="C2102" s="1295" t="s">
        <v>283</v>
      </c>
      <c r="D2102" s="1295">
        <v>9600</v>
      </c>
      <c r="E2102" s="1295" t="s">
        <v>200</v>
      </c>
      <c r="F2102" s="935" t="s">
        <v>216</v>
      </c>
      <c r="G2102" s="1295">
        <v>0</v>
      </c>
      <c r="H2102" s="935" t="s">
        <v>409</v>
      </c>
      <c r="I2102" s="935" t="s">
        <v>410</v>
      </c>
      <c r="J2102" s="935">
        <v>40.263968490000003</v>
      </c>
      <c r="K2102" s="935">
        <v>-122.2235306</v>
      </c>
      <c r="L2102" s="935">
        <v>40.153152210000002</v>
      </c>
      <c r="M2102" s="935">
        <v>-122.20237950000001</v>
      </c>
    </row>
    <row r="2103" spans="1:13" x14ac:dyDescent="0.35">
      <c r="A2103" s="1296">
        <v>33443</v>
      </c>
      <c r="B2103" s="1295" t="s">
        <v>194</v>
      </c>
      <c r="C2103" s="1295" t="s">
        <v>283</v>
      </c>
      <c r="D2103" s="1295">
        <v>9600</v>
      </c>
      <c r="E2103" s="1295" t="s">
        <v>200</v>
      </c>
      <c r="F2103" s="935" t="s">
        <v>217</v>
      </c>
      <c r="G2103" s="1295">
        <v>0</v>
      </c>
      <c r="H2103" s="935" t="s">
        <v>410</v>
      </c>
      <c r="I2103" s="935" t="s">
        <v>411</v>
      </c>
      <c r="J2103" s="935">
        <v>40.153152210000002</v>
      </c>
      <c r="K2103" s="935">
        <v>-122.20237950000001</v>
      </c>
      <c r="L2103" s="935">
        <v>40.027836569999998</v>
      </c>
      <c r="M2103" s="935">
        <v>-122.11920569999999</v>
      </c>
    </row>
    <row r="2104" spans="1:13" x14ac:dyDescent="0.35">
      <c r="A2104" s="1296">
        <v>33443</v>
      </c>
      <c r="B2104" s="1295" t="s">
        <v>194</v>
      </c>
      <c r="C2104" s="1295" t="s">
        <v>283</v>
      </c>
      <c r="D2104" s="1295">
        <v>9600</v>
      </c>
      <c r="E2104" s="1295" t="s">
        <v>200</v>
      </c>
      <c r="F2104" s="935" t="s">
        <v>219</v>
      </c>
      <c r="G2104" s="1295">
        <v>0</v>
      </c>
      <c r="H2104" s="935" t="s">
        <v>411</v>
      </c>
      <c r="I2104" s="935" t="s">
        <v>412</v>
      </c>
      <c r="J2104" s="935">
        <v>40.027836569999998</v>
      </c>
      <c r="K2104" s="935">
        <v>-122.11920569999999</v>
      </c>
      <c r="L2104" s="935">
        <v>39.909298579999998</v>
      </c>
      <c r="M2104" s="935">
        <v>-122.0918963</v>
      </c>
    </row>
    <row r="2105" spans="1:13" x14ac:dyDescent="0.35">
      <c r="A2105" s="1296">
        <v>33443</v>
      </c>
      <c r="B2105" s="1295" t="s">
        <v>194</v>
      </c>
      <c r="C2105" s="1295" t="s">
        <v>283</v>
      </c>
      <c r="D2105" s="1295">
        <v>9600</v>
      </c>
      <c r="E2105" s="1295" t="s">
        <v>200</v>
      </c>
      <c r="F2105" s="935" t="s">
        <v>220</v>
      </c>
      <c r="G2105" s="1295">
        <v>-99999</v>
      </c>
      <c r="H2105" s="935" t="s">
        <v>412</v>
      </c>
      <c r="I2105" s="935" t="s">
        <v>413</v>
      </c>
      <c r="J2105" s="935">
        <v>39.909298579999998</v>
      </c>
      <c r="K2105" s="935">
        <v>-122.0918963</v>
      </c>
      <c r="L2105" s="935">
        <v>39.751173979999997</v>
      </c>
      <c r="M2105" s="935">
        <v>-121.9963235</v>
      </c>
    </row>
    <row r="2106" spans="1:13" x14ac:dyDescent="0.35">
      <c r="A2106" s="1296">
        <v>33443</v>
      </c>
      <c r="B2106" s="1295" t="s">
        <v>194</v>
      </c>
      <c r="C2106" s="1295" t="s">
        <v>283</v>
      </c>
      <c r="D2106" s="1295">
        <v>9600</v>
      </c>
      <c r="E2106" s="1295" t="s">
        <v>200</v>
      </c>
      <c r="F2106" s="935" t="s">
        <v>221</v>
      </c>
      <c r="G2106" s="1295">
        <v>-99999</v>
      </c>
      <c r="H2106" s="935" t="s">
        <v>413</v>
      </c>
      <c r="I2106" s="935" t="s">
        <v>414</v>
      </c>
      <c r="J2106" s="935">
        <v>39.751173979999997</v>
      </c>
      <c r="K2106" s="935">
        <v>-121.9963235</v>
      </c>
      <c r="L2106" s="935">
        <v>39.629153240000001</v>
      </c>
      <c r="M2106" s="935">
        <v>-121.9925059</v>
      </c>
    </row>
    <row r="2107" spans="1:13" x14ac:dyDescent="0.35">
      <c r="A2107" s="1296">
        <v>33443</v>
      </c>
      <c r="B2107" s="1295" t="s">
        <v>194</v>
      </c>
      <c r="C2107" s="1295" t="s">
        <v>283</v>
      </c>
      <c r="D2107" s="1295">
        <v>9600</v>
      </c>
      <c r="E2107" s="1295" t="s">
        <v>200</v>
      </c>
      <c r="F2107" s="935" t="s">
        <v>222</v>
      </c>
      <c r="G2107" s="1295">
        <v>-99999</v>
      </c>
      <c r="H2107" s="935" t="s">
        <v>414</v>
      </c>
      <c r="I2107" s="935" t="s">
        <v>415</v>
      </c>
      <c r="J2107" s="935">
        <v>39.629153240000001</v>
      </c>
      <c r="K2107" s="935">
        <v>-121.9925059</v>
      </c>
      <c r="L2107" s="935">
        <v>39.40712284</v>
      </c>
      <c r="M2107" s="935">
        <v>-122.00758999999999</v>
      </c>
    </row>
    <row r="2108" spans="1:13" x14ac:dyDescent="0.35">
      <c r="A2108" s="1296">
        <v>33493</v>
      </c>
      <c r="B2108" s="1295" t="s">
        <v>194</v>
      </c>
      <c r="C2108" s="1295" t="s">
        <v>283</v>
      </c>
      <c r="D2108" s="1295">
        <v>6600</v>
      </c>
      <c r="E2108" s="1295" t="s">
        <v>248</v>
      </c>
      <c r="F2108" s="935" t="s">
        <v>208</v>
      </c>
      <c r="G2108" s="1295">
        <v>0</v>
      </c>
      <c r="H2108" s="935" t="s">
        <v>402</v>
      </c>
      <c r="I2108" s="935" t="s">
        <v>403</v>
      </c>
      <c r="J2108" s="935">
        <v>40.611883210000002</v>
      </c>
      <c r="K2108" s="935">
        <v>-122.446135</v>
      </c>
      <c r="L2108" s="935">
        <v>40.592799669999998</v>
      </c>
      <c r="M2108" s="935">
        <v>-122.3942059</v>
      </c>
    </row>
    <row r="2109" spans="1:13" x14ac:dyDescent="0.35">
      <c r="A2109" s="1296">
        <v>33493</v>
      </c>
      <c r="B2109" s="1295" t="s">
        <v>194</v>
      </c>
      <c r="C2109" s="1295" t="s">
        <v>283</v>
      </c>
      <c r="D2109" s="1295">
        <v>6600</v>
      </c>
      <c r="E2109" s="1295" t="s">
        <v>248</v>
      </c>
      <c r="F2109" s="935" t="s">
        <v>209</v>
      </c>
      <c r="G2109" s="1295">
        <v>0</v>
      </c>
      <c r="H2109" s="935" t="s">
        <v>403</v>
      </c>
      <c r="I2109" s="935" t="s">
        <v>404</v>
      </c>
      <c r="J2109" s="935">
        <v>40.592799669999998</v>
      </c>
      <c r="K2109" s="935">
        <v>-122.3942059</v>
      </c>
      <c r="L2109" s="935">
        <v>40.585947769999997</v>
      </c>
      <c r="M2109" s="935">
        <v>-122.3683525</v>
      </c>
    </row>
    <row r="2110" spans="1:13" x14ac:dyDescent="0.35">
      <c r="A2110" s="1296">
        <v>33493</v>
      </c>
      <c r="B2110" s="1295" t="s">
        <v>194</v>
      </c>
      <c r="C2110" s="1295" t="s">
        <v>283</v>
      </c>
      <c r="D2110" s="1295">
        <v>6600</v>
      </c>
      <c r="E2110" s="1295" t="s">
        <v>248</v>
      </c>
      <c r="F2110" s="935" t="s">
        <v>211</v>
      </c>
      <c r="G2110" s="1295">
        <v>3</v>
      </c>
      <c r="H2110" s="935" t="s">
        <v>404</v>
      </c>
      <c r="I2110" s="935" t="s">
        <v>405</v>
      </c>
      <c r="J2110" s="935">
        <v>40.585947769999997</v>
      </c>
      <c r="K2110" s="935">
        <v>-122.3683525</v>
      </c>
      <c r="L2110" s="935">
        <v>40.472049499999997</v>
      </c>
      <c r="M2110" s="935">
        <v>-122.29453460000001</v>
      </c>
    </row>
    <row r="2111" spans="1:13" x14ac:dyDescent="0.35">
      <c r="A2111" s="1296">
        <v>33493</v>
      </c>
      <c r="B2111" s="1295" t="s">
        <v>194</v>
      </c>
      <c r="C2111" s="1295" t="s">
        <v>283</v>
      </c>
      <c r="D2111" s="1295">
        <v>6600</v>
      </c>
      <c r="E2111" s="1295" t="s">
        <v>248</v>
      </c>
      <c r="F2111" s="935" t="s">
        <v>212</v>
      </c>
      <c r="G2111" s="1295">
        <v>0</v>
      </c>
      <c r="H2111" s="935" t="s">
        <v>405</v>
      </c>
      <c r="I2111" s="935" t="s">
        <v>406</v>
      </c>
      <c r="J2111" s="935">
        <v>40.472049499999997</v>
      </c>
      <c r="K2111" s="935">
        <v>-122.29453460000001</v>
      </c>
      <c r="L2111" s="935">
        <v>40.417416330000002</v>
      </c>
      <c r="M2111" s="935">
        <v>-122.19395729999999</v>
      </c>
    </row>
    <row r="2112" spans="1:13" x14ac:dyDescent="0.35">
      <c r="A2112" s="1296">
        <v>33493</v>
      </c>
      <c r="B2112" s="1295" t="s">
        <v>194</v>
      </c>
      <c r="C2112" s="1295" t="s">
        <v>283</v>
      </c>
      <c r="D2112" s="1295">
        <v>6600</v>
      </c>
      <c r="E2112" s="1295" t="s">
        <v>248</v>
      </c>
      <c r="F2112" s="935" t="s">
        <v>213</v>
      </c>
      <c r="G2112" s="1295">
        <v>0</v>
      </c>
      <c r="H2112" s="935" t="s">
        <v>406</v>
      </c>
      <c r="I2112" s="935" t="s">
        <v>407</v>
      </c>
      <c r="J2112" s="935">
        <v>40.417416330000002</v>
      </c>
      <c r="K2112" s="935">
        <v>-122.19395729999999</v>
      </c>
      <c r="L2112" s="935">
        <v>40.355137560000003</v>
      </c>
      <c r="M2112" s="935">
        <v>-122.17595660000001</v>
      </c>
    </row>
    <row r="2113" spans="1:13" x14ac:dyDescent="0.35">
      <c r="A2113" s="1296">
        <v>33493</v>
      </c>
      <c r="B2113" s="1295" t="s">
        <v>194</v>
      </c>
      <c r="C2113" s="1295" t="s">
        <v>283</v>
      </c>
      <c r="D2113" s="1295">
        <v>6600</v>
      </c>
      <c r="E2113" s="1295" t="s">
        <v>248</v>
      </c>
      <c r="F2113" s="935" t="s">
        <v>214</v>
      </c>
      <c r="G2113" s="1295">
        <v>0</v>
      </c>
      <c r="H2113" s="935" t="s">
        <v>407</v>
      </c>
      <c r="I2113" s="935" t="s">
        <v>408</v>
      </c>
      <c r="J2113" s="935">
        <v>40.355137560000003</v>
      </c>
      <c r="K2113" s="935">
        <v>-122.17595660000001</v>
      </c>
      <c r="L2113" s="935">
        <v>40.316984869999999</v>
      </c>
      <c r="M2113" s="935">
        <v>-122.1896581</v>
      </c>
    </row>
    <row r="2114" spans="1:13" x14ac:dyDescent="0.35">
      <c r="A2114" s="1296">
        <v>33493</v>
      </c>
      <c r="B2114" s="1295" t="s">
        <v>194</v>
      </c>
      <c r="C2114" s="1295" t="s">
        <v>283</v>
      </c>
      <c r="D2114" s="1295">
        <v>6600</v>
      </c>
      <c r="E2114" s="1295" t="s">
        <v>248</v>
      </c>
      <c r="F2114" s="935" t="s">
        <v>215</v>
      </c>
      <c r="G2114" s="1295">
        <v>0</v>
      </c>
      <c r="H2114" s="935" t="s">
        <v>408</v>
      </c>
      <c r="I2114" s="935" t="s">
        <v>409</v>
      </c>
      <c r="J2114" s="935">
        <v>40.316984869999999</v>
      </c>
      <c r="K2114" s="935">
        <v>-122.1896581</v>
      </c>
      <c r="L2114" s="935">
        <v>40.263968490000003</v>
      </c>
      <c r="M2114" s="935">
        <v>-122.2235306</v>
      </c>
    </row>
    <row r="2115" spans="1:13" x14ac:dyDescent="0.35">
      <c r="A2115" s="1296">
        <v>33493</v>
      </c>
      <c r="B2115" s="1295" t="s">
        <v>194</v>
      </c>
      <c r="C2115" s="1295" t="s">
        <v>283</v>
      </c>
      <c r="D2115" s="1295">
        <v>6600</v>
      </c>
      <c r="E2115" s="1295" t="s">
        <v>248</v>
      </c>
      <c r="F2115" s="935" t="s">
        <v>216</v>
      </c>
      <c r="G2115" s="1295">
        <v>0</v>
      </c>
      <c r="H2115" s="935" t="s">
        <v>409</v>
      </c>
      <c r="I2115" s="935" t="s">
        <v>410</v>
      </c>
      <c r="J2115" s="935">
        <v>40.263968490000003</v>
      </c>
      <c r="K2115" s="935">
        <v>-122.2235306</v>
      </c>
      <c r="L2115" s="935">
        <v>40.153152210000002</v>
      </c>
      <c r="M2115" s="935">
        <v>-122.20237950000001</v>
      </c>
    </row>
    <row r="2116" spans="1:13" x14ac:dyDescent="0.35">
      <c r="A2116" s="1296">
        <v>33493</v>
      </c>
      <c r="B2116" s="1295" t="s">
        <v>194</v>
      </c>
      <c r="C2116" s="1295" t="s">
        <v>283</v>
      </c>
      <c r="D2116" s="1295">
        <v>6600</v>
      </c>
      <c r="E2116" s="1295" t="s">
        <v>248</v>
      </c>
      <c r="F2116" s="935" t="s">
        <v>217</v>
      </c>
      <c r="G2116" s="1295">
        <v>0</v>
      </c>
      <c r="H2116" s="935" t="s">
        <v>410</v>
      </c>
      <c r="I2116" s="935" t="s">
        <v>411</v>
      </c>
      <c r="J2116" s="935">
        <v>40.153152210000002</v>
      </c>
      <c r="K2116" s="935">
        <v>-122.20237950000001</v>
      </c>
      <c r="L2116" s="935">
        <v>40.027836569999998</v>
      </c>
      <c r="M2116" s="935">
        <v>-122.11920569999999</v>
      </c>
    </row>
    <row r="2117" spans="1:13" x14ac:dyDescent="0.35">
      <c r="A2117" s="1296">
        <v>33493</v>
      </c>
      <c r="B2117" s="1295" t="s">
        <v>194</v>
      </c>
      <c r="C2117" s="1295" t="s">
        <v>283</v>
      </c>
      <c r="D2117" s="1295">
        <v>6600</v>
      </c>
      <c r="E2117" s="1295" t="s">
        <v>248</v>
      </c>
      <c r="F2117" s="935" t="s">
        <v>219</v>
      </c>
      <c r="G2117" s="1295">
        <v>0</v>
      </c>
      <c r="H2117" s="935" t="s">
        <v>411</v>
      </c>
      <c r="I2117" s="935" t="s">
        <v>412</v>
      </c>
      <c r="J2117" s="935">
        <v>40.027836569999998</v>
      </c>
      <c r="K2117" s="935">
        <v>-122.11920569999999</v>
      </c>
      <c r="L2117" s="935">
        <v>39.909298579999998</v>
      </c>
      <c r="M2117" s="935">
        <v>-122.0918963</v>
      </c>
    </row>
    <row r="2118" spans="1:13" x14ac:dyDescent="0.35">
      <c r="A2118" s="1296">
        <v>33493</v>
      </c>
      <c r="B2118" s="1295" t="s">
        <v>194</v>
      </c>
      <c r="C2118" s="1295" t="s">
        <v>283</v>
      </c>
      <c r="D2118" s="1295">
        <v>6600</v>
      </c>
      <c r="E2118" s="1295" t="s">
        <v>248</v>
      </c>
      <c r="F2118" s="935" t="s">
        <v>220</v>
      </c>
      <c r="G2118" s="1295">
        <v>-99999</v>
      </c>
      <c r="H2118" s="935" t="s">
        <v>412</v>
      </c>
      <c r="I2118" s="935" t="s">
        <v>413</v>
      </c>
      <c r="J2118" s="935">
        <v>39.909298579999998</v>
      </c>
      <c r="K2118" s="935">
        <v>-122.0918963</v>
      </c>
      <c r="L2118" s="935">
        <v>39.751173979999997</v>
      </c>
      <c r="M2118" s="935">
        <v>-121.9963235</v>
      </c>
    </row>
    <row r="2119" spans="1:13" x14ac:dyDescent="0.35">
      <c r="A2119" s="1296">
        <v>33493</v>
      </c>
      <c r="B2119" s="1295" t="s">
        <v>194</v>
      </c>
      <c r="C2119" s="1295" t="s">
        <v>283</v>
      </c>
      <c r="D2119" s="1295">
        <v>6600</v>
      </c>
      <c r="E2119" s="1295" t="s">
        <v>248</v>
      </c>
      <c r="F2119" s="935" t="s">
        <v>221</v>
      </c>
      <c r="G2119" s="1295">
        <v>-99999</v>
      </c>
      <c r="H2119" s="935" t="s">
        <v>413</v>
      </c>
      <c r="I2119" s="935" t="s">
        <v>414</v>
      </c>
      <c r="J2119" s="935">
        <v>39.751173979999997</v>
      </c>
      <c r="K2119" s="935">
        <v>-121.9963235</v>
      </c>
      <c r="L2119" s="935">
        <v>39.629153240000001</v>
      </c>
      <c r="M2119" s="935">
        <v>-121.9925059</v>
      </c>
    </row>
    <row r="2120" spans="1:13" x14ac:dyDescent="0.35">
      <c r="A2120" s="1296">
        <v>33493</v>
      </c>
      <c r="B2120" s="1295" t="s">
        <v>194</v>
      </c>
      <c r="C2120" s="1295" t="s">
        <v>283</v>
      </c>
      <c r="D2120" s="1295">
        <v>6600</v>
      </c>
      <c r="E2120" s="1295" t="s">
        <v>248</v>
      </c>
      <c r="F2120" s="935" t="s">
        <v>222</v>
      </c>
      <c r="G2120" s="1295">
        <v>-99999</v>
      </c>
      <c r="H2120" s="935" t="s">
        <v>414</v>
      </c>
      <c r="I2120" s="935" t="s">
        <v>415</v>
      </c>
      <c r="J2120" s="935">
        <v>39.629153240000001</v>
      </c>
      <c r="K2120" s="935">
        <v>-121.9925059</v>
      </c>
      <c r="L2120" s="935">
        <v>39.40712284</v>
      </c>
      <c r="M2120" s="935">
        <v>-122.00758999999999</v>
      </c>
    </row>
    <row r="2121" spans="1:13" x14ac:dyDescent="0.35">
      <c r="A2121" s="1296">
        <v>33514</v>
      </c>
      <c r="B2121" s="1295" t="s">
        <v>194</v>
      </c>
      <c r="C2121" s="1295" t="s">
        <v>283</v>
      </c>
      <c r="D2121" s="1295">
        <v>3370</v>
      </c>
      <c r="E2121" s="1295" t="s">
        <v>206</v>
      </c>
      <c r="F2121" s="935" t="s">
        <v>208</v>
      </c>
      <c r="G2121" s="1295">
        <v>0</v>
      </c>
      <c r="H2121" s="935" t="s">
        <v>402</v>
      </c>
      <c r="I2121" s="935" t="s">
        <v>403</v>
      </c>
      <c r="J2121" s="935">
        <v>40.611883210000002</v>
      </c>
      <c r="K2121" s="935">
        <v>-122.446135</v>
      </c>
      <c r="L2121" s="935">
        <v>40.592799669999998</v>
      </c>
      <c r="M2121" s="935">
        <v>-122.3942059</v>
      </c>
    </row>
    <row r="2122" spans="1:13" x14ac:dyDescent="0.35">
      <c r="A2122" s="1296">
        <v>33514</v>
      </c>
      <c r="B2122" s="1295" t="s">
        <v>194</v>
      </c>
      <c r="C2122" s="1295" t="s">
        <v>283</v>
      </c>
      <c r="D2122" s="1295">
        <v>3370</v>
      </c>
      <c r="E2122" s="1295" t="s">
        <v>206</v>
      </c>
      <c r="F2122" s="935" t="s">
        <v>209</v>
      </c>
      <c r="G2122" s="1295">
        <v>3</v>
      </c>
      <c r="H2122" s="935" t="s">
        <v>403</v>
      </c>
      <c r="I2122" s="935" t="s">
        <v>404</v>
      </c>
      <c r="J2122" s="935">
        <v>40.592799669999998</v>
      </c>
      <c r="K2122" s="935">
        <v>-122.3942059</v>
      </c>
      <c r="L2122" s="935">
        <v>40.585947769999997</v>
      </c>
      <c r="M2122" s="935">
        <v>-122.3683525</v>
      </c>
    </row>
    <row r="2123" spans="1:13" x14ac:dyDescent="0.35">
      <c r="A2123" s="1296">
        <v>33514</v>
      </c>
      <c r="B2123" s="1295" t="s">
        <v>194</v>
      </c>
      <c r="C2123" s="1295" t="s">
        <v>283</v>
      </c>
      <c r="D2123" s="1295">
        <v>3370</v>
      </c>
      <c r="E2123" s="1295" t="s">
        <v>206</v>
      </c>
      <c r="F2123" s="935" t="s">
        <v>211</v>
      </c>
      <c r="G2123" s="1295">
        <v>3</v>
      </c>
      <c r="H2123" s="935" t="s">
        <v>404</v>
      </c>
      <c r="I2123" s="935" t="s">
        <v>405</v>
      </c>
      <c r="J2123" s="935">
        <v>40.585947769999997</v>
      </c>
      <c r="K2123" s="935">
        <v>-122.3683525</v>
      </c>
      <c r="L2123" s="935">
        <v>40.472049499999997</v>
      </c>
      <c r="M2123" s="935">
        <v>-122.29453460000001</v>
      </c>
    </row>
    <row r="2124" spans="1:13" x14ac:dyDescent="0.35">
      <c r="A2124" s="1296">
        <v>33514</v>
      </c>
      <c r="B2124" s="1295" t="s">
        <v>194</v>
      </c>
      <c r="C2124" s="1295" t="s">
        <v>283</v>
      </c>
      <c r="D2124" s="1295">
        <v>3370</v>
      </c>
      <c r="E2124" s="1295" t="s">
        <v>206</v>
      </c>
      <c r="F2124" s="935" t="s">
        <v>212</v>
      </c>
      <c r="G2124" s="1295">
        <v>3</v>
      </c>
      <c r="H2124" s="935" t="s">
        <v>405</v>
      </c>
      <c r="I2124" s="935" t="s">
        <v>406</v>
      </c>
      <c r="J2124" s="935">
        <v>40.472049499999997</v>
      </c>
      <c r="K2124" s="935">
        <v>-122.29453460000001</v>
      </c>
      <c r="L2124" s="935">
        <v>40.417416330000002</v>
      </c>
      <c r="M2124" s="935">
        <v>-122.19395729999999</v>
      </c>
    </row>
    <row r="2125" spans="1:13" x14ac:dyDescent="0.35">
      <c r="A2125" s="1296">
        <v>33514</v>
      </c>
      <c r="B2125" s="1295" t="s">
        <v>194</v>
      </c>
      <c r="C2125" s="1295" t="s">
        <v>283</v>
      </c>
      <c r="D2125" s="1295">
        <v>3370</v>
      </c>
      <c r="E2125" s="1295" t="s">
        <v>206</v>
      </c>
      <c r="F2125" s="935" t="s">
        <v>213</v>
      </c>
      <c r="G2125" s="1295">
        <v>0</v>
      </c>
      <c r="H2125" s="935" t="s">
        <v>406</v>
      </c>
      <c r="I2125" s="935" t="s">
        <v>407</v>
      </c>
      <c r="J2125" s="935">
        <v>40.417416330000002</v>
      </c>
      <c r="K2125" s="935">
        <v>-122.19395729999999</v>
      </c>
      <c r="L2125" s="935">
        <v>40.355137560000003</v>
      </c>
      <c r="M2125" s="935">
        <v>-122.17595660000001</v>
      </c>
    </row>
    <row r="2126" spans="1:13" x14ac:dyDescent="0.35">
      <c r="A2126" s="1296">
        <v>33514</v>
      </c>
      <c r="B2126" s="1295" t="s">
        <v>194</v>
      </c>
      <c r="C2126" s="1295" t="s">
        <v>283</v>
      </c>
      <c r="D2126" s="1295">
        <v>3370</v>
      </c>
      <c r="E2126" s="1295" t="s">
        <v>206</v>
      </c>
      <c r="F2126" s="935" t="s">
        <v>214</v>
      </c>
      <c r="G2126" s="1295">
        <v>0</v>
      </c>
      <c r="H2126" s="935" t="s">
        <v>407</v>
      </c>
      <c r="I2126" s="935" t="s">
        <v>408</v>
      </c>
      <c r="J2126" s="935">
        <v>40.355137560000003</v>
      </c>
      <c r="K2126" s="935">
        <v>-122.17595660000001</v>
      </c>
      <c r="L2126" s="935">
        <v>40.316984869999999</v>
      </c>
      <c r="M2126" s="935">
        <v>-122.1896581</v>
      </c>
    </row>
    <row r="2127" spans="1:13" x14ac:dyDescent="0.35">
      <c r="A2127" s="1296">
        <v>33514</v>
      </c>
      <c r="B2127" s="1295" t="s">
        <v>194</v>
      </c>
      <c r="C2127" s="1295" t="s">
        <v>283</v>
      </c>
      <c r="D2127" s="1295">
        <v>3370</v>
      </c>
      <c r="E2127" s="1295" t="s">
        <v>206</v>
      </c>
      <c r="F2127" s="935" t="s">
        <v>215</v>
      </c>
      <c r="G2127" s="1295">
        <v>1</v>
      </c>
      <c r="H2127" s="935" t="s">
        <v>408</v>
      </c>
      <c r="I2127" s="935" t="s">
        <v>409</v>
      </c>
      <c r="J2127" s="935">
        <v>40.316984869999999</v>
      </c>
      <c r="K2127" s="935">
        <v>-122.1896581</v>
      </c>
      <c r="L2127" s="935">
        <v>40.263968490000003</v>
      </c>
      <c r="M2127" s="935">
        <v>-122.2235306</v>
      </c>
    </row>
    <row r="2128" spans="1:13" x14ac:dyDescent="0.35">
      <c r="A2128" s="1296">
        <v>33514</v>
      </c>
      <c r="B2128" s="1295" t="s">
        <v>194</v>
      </c>
      <c r="C2128" s="1295" t="s">
        <v>283</v>
      </c>
      <c r="D2128" s="1295">
        <v>3370</v>
      </c>
      <c r="E2128" s="1295" t="s">
        <v>206</v>
      </c>
      <c r="F2128" s="935" t="s">
        <v>216</v>
      </c>
      <c r="G2128" s="1295">
        <v>0</v>
      </c>
      <c r="H2128" s="935" t="s">
        <v>409</v>
      </c>
      <c r="I2128" s="935" t="s">
        <v>410</v>
      </c>
      <c r="J2128" s="935">
        <v>40.263968490000003</v>
      </c>
      <c r="K2128" s="935">
        <v>-122.2235306</v>
      </c>
      <c r="L2128" s="935">
        <v>40.153152210000002</v>
      </c>
      <c r="M2128" s="935">
        <v>-122.20237950000001</v>
      </c>
    </row>
    <row r="2129" spans="1:13" x14ac:dyDescent="0.35">
      <c r="A2129" s="1296">
        <v>33514</v>
      </c>
      <c r="B2129" s="1295" t="s">
        <v>194</v>
      </c>
      <c r="C2129" s="1295" t="s">
        <v>283</v>
      </c>
      <c r="D2129" s="1295">
        <v>3370</v>
      </c>
      <c r="E2129" s="1295" t="s">
        <v>206</v>
      </c>
      <c r="F2129" s="935" t="s">
        <v>217</v>
      </c>
      <c r="G2129" s="1295">
        <v>1</v>
      </c>
      <c r="H2129" s="935" t="s">
        <v>410</v>
      </c>
      <c r="I2129" s="935" t="s">
        <v>411</v>
      </c>
      <c r="J2129" s="935">
        <v>40.153152210000002</v>
      </c>
      <c r="K2129" s="935">
        <v>-122.20237950000001</v>
      </c>
      <c r="L2129" s="935">
        <v>40.027836569999998</v>
      </c>
      <c r="M2129" s="935">
        <v>-122.11920569999999</v>
      </c>
    </row>
    <row r="2130" spans="1:13" x14ac:dyDescent="0.35">
      <c r="A2130" s="1296">
        <v>33514</v>
      </c>
      <c r="B2130" s="1295" t="s">
        <v>194</v>
      </c>
      <c r="C2130" s="1295" t="s">
        <v>283</v>
      </c>
      <c r="D2130" s="1295">
        <v>3370</v>
      </c>
      <c r="E2130" s="1295" t="s">
        <v>206</v>
      </c>
      <c r="F2130" s="935" t="s">
        <v>219</v>
      </c>
      <c r="G2130" s="1295">
        <v>0</v>
      </c>
      <c r="H2130" s="935" t="s">
        <v>411</v>
      </c>
      <c r="I2130" s="935" t="s">
        <v>412</v>
      </c>
      <c r="J2130" s="935">
        <v>40.027836569999998</v>
      </c>
      <c r="K2130" s="935">
        <v>-122.11920569999999</v>
      </c>
      <c r="L2130" s="935">
        <v>39.909298579999998</v>
      </c>
      <c r="M2130" s="935">
        <v>-122.0918963</v>
      </c>
    </row>
    <row r="2131" spans="1:13" x14ac:dyDescent="0.35">
      <c r="A2131" s="1296">
        <v>33514</v>
      </c>
      <c r="B2131" s="1295" t="s">
        <v>194</v>
      </c>
      <c r="C2131" s="1295" t="s">
        <v>283</v>
      </c>
      <c r="D2131" s="1295">
        <v>3370</v>
      </c>
      <c r="E2131" s="1295" t="s">
        <v>206</v>
      </c>
      <c r="F2131" s="935" t="s">
        <v>220</v>
      </c>
      <c r="G2131" s="1295">
        <v>-99999</v>
      </c>
      <c r="H2131" s="935" t="s">
        <v>412</v>
      </c>
      <c r="I2131" s="935" t="s">
        <v>413</v>
      </c>
      <c r="J2131" s="935">
        <v>39.909298579999998</v>
      </c>
      <c r="K2131" s="935">
        <v>-122.0918963</v>
      </c>
      <c r="L2131" s="935">
        <v>39.751173979999997</v>
      </c>
      <c r="M2131" s="935">
        <v>-121.9963235</v>
      </c>
    </row>
    <row r="2132" spans="1:13" x14ac:dyDescent="0.35">
      <c r="A2132" s="1296">
        <v>33514</v>
      </c>
      <c r="B2132" s="1295" t="s">
        <v>194</v>
      </c>
      <c r="C2132" s="1295" t="s">
        <v>283</v>
      </c>
      <c r="D2132" s="1295">
        <v>3370</v>
      </c>
      <c r="E2132" s="1295" t="s">
        <v>206</v>
      </c>
      <c r="F2132" s="935" t="s">
        <v>221</v>
      </c>
      <c r="G2132" s="1295">
        <v>-99999</v>
      </c>
      <c r="H2132" s="935" t="s">
        <v>413</v>
      </c>
      <c r="I2132" s="935" t="s">
        <v>414</v>
      </c>
      <c r="J2132" s="935">
        <v>39.751173979999997</v>
      </c>
      <c r="K2132" s="935">
        <v>-121.9963235</v>
      </c>
      <c r="L2132" s="935">
        <v>39.629153240000001</v>
      </c>
      <c r="M2132" s="935">
        <v>-121.9925059</v>
      </c>
    </row>
    <row r="2133" spans="1:13" x14ac:dyDescent="0.35">
      <c r="A2133" s="1296">
        <v>33514</v>
      </c>
      <c r="B2133" s="1295" t="s">
        <v>194</v>
      </c>
      <c r="C2133" s="1295" t="s">
        <v>283</v>
      </c>
      <c r="D2133" s="1295">
        <v>3370</v>
      </c>
      <c r="E2133" s="1295" t="s">
        <v>206</v>
      </c>
      <c r="F2133" s="935" t="s">
        <v>222</v>
      </c>
      <c r="G2133" s="1295">
        <v>-99999</v>
      </c>
      <c r="H2133" s="935" t="s">
        <v>414</v>
      </c>
      <c r="I2133" s="935" t="s">
        <v>415</v>
      </c>
      <c r="J2133" s="935">
        <v>39.629153240000001</v>
      </c>
      <c r="K2133" s="935">
        <v>-121.9925059</v>
      </c>
      <c r="L2133" s="935">
        <v>39.40712284</v>
      </c>
      <c r="M2133" s="935">
        <v>-122.00758999999999</v>
      </c>
    </row>
    <row r="2134" spans="1:13" x14ac:dyDescent="0.35">
      <c r="A2134" s="1296">
        <v>33529</v>
      </c>
      <c r="B2134" s="1295" t="s">
        <v>242</v>
      </c>
      <c r="C2134" s="1295" t="s">
        <v>283</v>
      </c>
      <c r="D2134" s="1295">
        <v>4400</v>
      </c>
      <c r="E2134" s="1295" t="s">
        <v>206</v>
      </c>
      <c r="F2134" s="935" t="s">
        <v>208</v>
      </c>
      <c r="G2134" s="1295">
        <v>1</v>
      </c>
      <c r="H2134" s="935" t="s">
        <v>402</v>
      </c>
      <c r="I2134" s="935" t="s">
        <v>403</v>
      </c>
      <c r="J2134" s="935">
        <v>40.611883210000002</v>
      </c>
      <c r="K2134" s="935">
        <v>-122.446135</v>
      </c>
      <c r="L2134" s="935">
        <v>40.592799669999998</v>
      </c>
      <c r="M2134" s="935">
        <v>-122.3942059</v>
      </c>
    </row>
    <row r="2135" spans="1:13" x14ac:dyDescent="0.35">
      <c r="A2135" s="1296">
        <v>33529</v>
      </c>
      <c r="B2135" s="1295" t="s">
        <v>242</v>
      </c>
      <c r="C2135" s="1295" t="s">
        <v>283</v>
      </c>
      <c r="D2135" s="1295">
        <v>4400</v>
      </c>
      <c r="E2135" s="1295" t="s">
        <v>206</v>
      </c>
      <c r="F2135" s="935" t="s">
        <v>209</v>
      </c>
      <c r="G2135" s="1295">
        <v>74</v>
      </c>
      <c r="H2135" s="935" t="s">
        <v>403</v>
      </c>
      <c r="I2135" s="935" t="s">
        <v>404</v>
      </c>
      <c r="J2135" s="935">
        <v>40.592799669999998</v>
      </c>
      <c r="K2135" s="935">
        <v>-122.3942059</v>
      </c>
      <c r="L2135" s="935">
        <v>40.585947769999997</v>
      </c>
      <c r="M2135" s="935">
        <v>-122.3683525</v>
      </c>
    </row>
    <row r="2136" spans="1:13" x14ac:dyDescent="0.35">
      <c r="A2136" s="1296">
        <v>33529</v>
      </c>
      <c r="B2136" s="1295" t="s">
        <v>242</v>
      </c>
      <c r="C2136" s="1295" t="s">
        <v>283</v>
      </c>
      <c r="D2136" s="1295">
        <v>4400</v>
      </c>
      <c r="E2136" s="1295" t="s">
        <v>206</v>
      </c>
      <c r="F2136" s="935" t="s">
        <v>211</v>
      </c>
      <c r="G2136" s="1295">
        <v>135</v>
      </c>
      <c r="H2136" s="935" t="s">
        <v>404</v>
      </c>
      <c r="I2136" s="935" t="s">
        <v>405</v>
      </c>
      <c r="J2136" s="935">
        <v>40.585947769999997</v>
      </c>
      <c r="K2136" s="935">
        <v>-122.3683525</v>
      </c>
      <c r="L2136" s="935">
        <v>40.472049499999997</v>
      </c>
      <c r="M2136" s="935">
        <v>-122.29453460000001</v>
      </c>
    </row>
    <row r="2137" spans="1:13" x14ac:dyDescent="0.35">
      <c r="A2137" s="1296">
        <v>33529</v>
      </c>
      <c r="B2137" s="1295" t="s">
        <v>242</v>
      </c>
      <c r="C2137" s="1295" t="s">
        <v>283</v>
      </c>
      <c r="D2137" s="1295">
        <v>4400</v>
      </c>
      <c r="E2137" s="1295" t="s">
        <v>206</v>
      </c>
      <c r="F2137" s="935" t="s">
        <v>212</v>
      </c>
      <c r="G2137" s="1295">
        <v>128</v>
      </c>
      <c r="H2137" s="935" t="s">
        <v>405</v>
      </c>
      <c r="I2137" s="935" t="s">
        <v>406</v>
      </c>
      <c r="J2137" s="935">
        <v>40.472049499999997</v>
      </c>
      <c r="K2137" s="935">
        <v>-122.29453460000001</v>
      </c>
      <c r="L2137" s="935">
        <v>40.417416330000002</v>
      </c>
      <c r="M2137" s="935">
        <v>-122.19395729999999</v>
      </c>
    </row>
    <row r="2138" spans="1:13" x14ac:dyDescent="0.35">
      <c r="A2138" s="1296">
        <v>33529</v>
      </c>
      <c r="B2138" s="1295" t="s">
        <v>242</v>
      </c>
      <c r="C2138" s="1295" t="s">
        <v>283</v>
      </c>
      <c r="D2138" s="1295">
        <v>4400</v>
      </c>
      <c r="E2138" s="1295" t="s">
        <v>206</v>
      </c>
      <c r="F2138" s="935" t="s">
        <v>213</v>
      </c>
      <c r="G2138" s="1295">
        <v>40</v>
      </c>
      <c r="H2138" s="935" t="s">
        <v>406</v>
      </c>
      <c r="I2138" s="935" t="s">
        <v>407</v>
      </c>
      <c r="J2138" s="935">
        <v>40.417416330000002</v>
      </c>
      <c r="K2138" s="935">
        <v>-122.19395729999999</v>
      </c>
      <c r="L2138" s="935">
        <v>40.355137560000003</v>
      </c>
      <c r="M2138" s="935">
        <v>-122.17595660000001</v>
      </c>
    </row>
    <row r="2139" spans="1:13" x14ac:dyDescent="0.35">
      <c r="A2139" s="1296">
        <v>33529</v>
      </c>
      <c r="B2139" s="1295" t="s">
        <v>242</v>
      </c>
      <c r="C2139" s="1295" t="s">
        <v>283</v>
      </c>
      <c r="D2139" s="1295">
        <v>4400</v>
      </c>
      <c r="E2139" s="1295" t="s">
        <v>206</v>
      </c>
      <c r="F2139" s="935" t="s">
        <v>214</v>
      </c>
      <c r="G2139" s="1295">
        <v>18</v>
      </c>
      <c r="H2139" s="935" t="s">
        <v>407</v>
      </c>
      <c r="I2139" s="935" t="s">
        <v>408</v>
      </c>
      <c r="J2139" s="935">
        <v>40.355137560000003</v>
      </c>
      <c r="K2139" s="935">
        <v>-122.17595660000001</v>
      </c>
      <c r="L2139" s="935">
        <v>40.316984869999999</v>
      </c>
      <c r="M2139" s="935">
        <v>-122.1896581</v>
      </c>
    </row>
    <row r="2140" spans="1:13" x14ac:dyDescent="0.35">
      <c r="A2140" s="1296">
        <v>33529</v>
      </c>
      <c r="B2140" s="1295" t="s">
        <v>242</v>
      </c>
      <c r="C2140" s="1295" t="s">
        <v>283</v>
      </c>
      <c r="D2140" s="1295">
        <v>4400</v>
      </c>
      <c r="E2140" s="1295" t="s">
        <v>206</v>
      </c>
      <c r="F2140" s="935" t="s">
        <v>215</v>
      </c>
      <c r="G2140" s="1295">
        <v>17</v>
      </c>
      <c r="H2140" s="935" t="s">
        <v>408</v>
      </c>
      <c r="I2140" s="935" t="s">
        <v>409</v>
      </c>
      <c r="J2140" s="935">
        <v>40.316984869999999</v>
      </c>
      <c r="K2140" s="935">
        <v>-122.1896581</v>
      </c>
      <c r="L2140" s="935">
        <v>40.263968490000003</v>
      </c>
      <c r="M2140" s="935">
        <v>-122.2235306</v>
      </c>
    </row>
    <row r="2141" spans="1:13" x14ac:dyDescent="0.35">
      <c r="A2141" s="1296">
        <v>33529</v>
      </c>
      <c r="B2141" s="1295" t="s">
        <v>242</v>
      </c>
      <c r="C2141" s="1295" t="s">
        <v>283</v>
      </c>
      <c r="D2141" s="1295">
        <v>4400</v>
      </c>
      <c r="E2141" s="1295" t="s">
        <v>206</v>
      </c>
      <c r="F2141" s="935" t="s">
        <v>216</v>
      </c>
      <c r="G2141" s="1295">
        <v>4</v>
      </c>
      <c r="H2141" s="935" t="s">
        <v>409</v>
      </c>
      <c r="I2141" s="935" t="s">
        <v>410</v>
      </c>
      <c r="J2141" s="935">
        <v>40.263968490000003</v>
      </c>
      <c r="K2141" s="935">
        <v>-122.2235306</v>
      </c>
      <c r="L2141" s="935">
        <v>40.153152210000002</v>
      </c>
      <c r="M2141" s="935">
        <v>-122.20237950000001</v>
      </c>
    </row>
    <row r="2142" spans="1:13" x14ac:dyDescent="0.35">
      <c r="A2142" s="1296">
        <v>33529</v>
      </c>
      <c r="B2142" s="1295" t="s">
        <v>242</v>
      </c>
      <c r="C2142" s="1295" t="s">
        <v>283</v>
      </c>
      <c r="D2142" s="1295">
        <v>4400</v>
      </c>
      <c r="E2142" s="1295" t="s">
        <v>206</v>
      </c>
      <c r="F2142" s="935" t="s">
        <v>217</v>
      </c>
      <c r="G2142" s="1295">
        <v>39</v>
      </c>
      <c r="H2142" s="935" t="s">
        <v>410</v>
      </c>
      <c r="I2142" s="935" t="s">
        <v>411</v>
      </c>
      <c r="J2142" s="935">
        <v>40.153152210000002</v>
      </c>
      <c r="K2142" s="935">
        <v>-122.20237950000001</v>
      </c>
      <c r="L2142" s="935">
        <v>40.027836569999998</v>
      </c>
      <c r="M2142" s="935">
        <v>-122.11920569999999</v>
      </c>
    </row>
    <row r="2143" spans="1:13" x14ac:dyDescent="0.35">
      <c r="A2143" s="1296">
        <v>33529</v>
      </c>
      <c r="B2143" s="1295" t="s">
        <v>242</v>
      </c>
      <c r="C2143" s="1295" t="s">
        <v>283</v>
      </c>
      <c r="D2143" s="1295">
        <v>4400</v>
      </c>
      <c r="E2143" s="1295" t="s">
        <v>206</v>
      </c>
      <c r="F2143" s="935" t="s">
        <v>219</v>
      </c>
      <c r="G2143" s="1295">
        <v>16</v>
      </c>
      <c r="H2143" s="935" t="s">
        <v>411</v>
      </c>
      <c r="I2143" s="935" t="s">
        <v>412</v>
      </c>
      <c r="J2143" s="935">
        <v>40.027836569999998</v>
      </c>
      <c r="K2143" s="935">
        <v>-122.11920569999999</v>
      </c>
      <c r="L2143" s="935">
        <v>39.909298579999998</v>
      </c>
      <c r="M2143" s="935">
        <v>-122.0918963</v>
      </c>
    </row>
    <row r="2144" spans="1:13" x14ac:dyDescent="0.35">
      <c r="A2144" s="1296">
        <v>33529</v>
      </c>
      <c r="B2144" s="1295" t="s">
        <v>242</v>
      </c>
      <c r="C2144" s="1295" t="s">
        <v>283</v>
      </c>
      <c r="D2144" s="1295">
        <v>4400</v>
      </c>
      <c r="E2144" s="1295" t="s">
        <v>206</v>
      </c>
      <c r="F2144" s="935" t="s">
        <v>220</v>
      </c>
      <c r="G2144" s="1295">
        <v>3</v>
      </c>
      <c r="H2144" s="935" t="s">
        <v>412</v>
      </c>
      <c r="I2144" s="935" t="s">
        <v>413</v>
      </c>
      <c r="J2144" s="935">
        <v>39.909298579999998</v>
      </c>
      <c r="K2144" s="935">
        <v>-122.0918963</v>
      </c>
      <c r="L2144" s="935">
        <v>39.751173979999997</v>
      </c>
      <c r="M2144" s="935">
        <v>-121.9963235</v>
      </c>
    </row>
    <row r="2145" spans="1:13" x14ac:dyDescent="0.35">
      <c r="A2145" s="1296">
        <v>33529</v>
      </c>
      <c r="B2145" s="1295" t="s">
        <v>242</v>
      </c>
      <c r="C2145" s="1295" t="s">
        <v>283</v>
      </c>
      <c r="D2145" s="1295">
        <v>4400</v>
      </c>
      <c r="E2145" s="1295" t="s">
        <v>206</v>
      </c>
      <c r="F2145" s="935" t="s">
        <v>221</v>
      </c>
      <c r="G2145" s="1295">
        <v>-99999</v>
      </c>
      <c r="H2145" s="935" t="s">
        <v>413</v>
      </c>
      <c r="I2145" s="935" t="s">
        <v>414</v>
      </c>
      <c r="J2145" s="935">
        <v>39.751173979999997</v>
      </c>
      <c r="K2145" s="935">
        <v>-121.9963235</v>
      </c>
      <c r="L2145" s="935">
        <v>39.629153240000001</v>
      </c>
      <c r="M2145" s="935">
        <v>-121.9925059</v>
      </c>
    </row>
    <row r="2146" spans="1:13" x14ac:dyDescent="0.35">
      <c r="A2146" s="1296">
        <v>33529</v>
      </c>
      <c r="B2146" s="1295" t="s">
        <v>242</v>
      </c>
      <c r="C2146" s="1295" t="s">
        <v>283</v>
      </c>
      <c r="D2146" s="1295">
        <v>4400</v>
      </c>
      <c r="E2146" s="1295" t="s">
        <v>206</v>
      </c>
      <c r="F2146" s="935" t="s">
        <v>222</v>
      </c>
      <c r="G2146" s="1295">
        <v>-99999</v>
      </c>
      <c r="H2146" s="935" t="s">
        <v>414</v>
      </c>
      <c r="I2146" s="935" t="s">
        <v>415</v>
      </c>
      <c r="J2146" s="935">
        <v>39.629153240000001</v>
      </c>
      <c r="K2146" s="935">
        <v>-121.9925059</v>
      </c>
      <c r="L2146" s="935">
        <v>39.40712284</v>
      </c>
      <c r="M2146" s="935">
        <v>-122.00758999999999</v>
      </c>
    </row>
    <row r="2147" spans="1:13" x14ac:dyDescent="0.35">
      <c r="A2147" s="1296">
        <v>33543</v>
      </c>
      <c r="B2147" s="1295" t="s">
        <v>242</v>
      </c>
      <c r="C2147" s="1295" t="s">
        <v>260</v>
      </c>
      <c r="D2147" s="1295">
        <v>3800</v>
      </c>
      <c r="E2147" s="1295" t="s">
        <v>206</v>
      </c>
      <c r="F2147" s="935" t="s">
        <v>208</v>
      </c>
      <c r="G2147" s="1295">
        <v>6</v>
      </c>
      <c r="H2147" s="935" t="s">
        <v>402</v>
      </c>
      <c r="I2147" s="935" t="s">
        <v>403</v>
      </c>
      <c r="J2147" s="935">
        <v>40.611883210000002</v>
      </c>
      <c r="K2147" s="935">
        <v>-122.446135</v>
      </c>
      <c r="L2147" s="935">
        <v>40.592799669999998</v>
      </c>
      <c r="M2147" s="935">
        <v>-122.3942059</v>
      </c>
    </row>
    <row r="2148" spans="1:13" x14ac:dyDescent="0.35">
      <c r="A2148" s="1296">
        <v>33543</v>
      </c>
      <c r="B2148" s="1295" t="s">
        <v>242</v>
      </c>
      <c r="C2148" s="1295" t="s">
        <v>260</v>
      </c>
      <c r="D2148" s="1295">
        <v>3800</v>
      </c>
      <c r="E2148" s="1295" t="s">
        <v>206</v>
      </c>
      <c r="F2148" s="935" t="s">
        <v>209</v>
      </c>
      <c r="G2148" s="1295">
        <v>154</v>
      </c>
      <c r="H2148" s="935" t="s">
        <v>403</v>
      </c>
      <c r="I2148" s="935" t="s">
        <v>404</v>
      </c>
      <c r="J2148" s="935">
        <v>40.592799669999998</v>
      </c>
      <c r="K2148" s="935">
        <v>-122.3942059</v>
      </c>
      <c r="L2148" s="935">
        <v>40.585947769999997</v>
      </c>
      <c r="M2148" s="935">
        <v>-122.3683525</v>
      </c>
    </row>
    <row r="2149" spans="1:13" x14ac:dyDescent="0.35">
      <c r="A2149" s="1296">
        <v>33543</v>
      </c>
      <c r="B2149" s="1295" t="s">
        <v>242</v>
      </c>
      <c r="C2149" s="1295" t="s">
        <v>260</v>
      </c>
      <c r="D2149" s="1295">
        <v>3800</v>
      </c>
      <c r="E2149" s="1295" t="s">
        <v>206</v>
      </c>
      <c r="F2149" s="935" t="s">
        <v>211</v>
      </c>
      <c r="G2149" s="1295">
        <v>284</v>
      </c>
      <c r="H2149" s="935" t="s">
        <v>404</v>
      </c>
      <c r="I2149" s="935" t="s">
        <v>405</v>
      </c>
      <c r="J2149" s="935">
        <v>40.585947769999997</v>
      </c>
      <c r="K2149" s="935">
        <v>-122.3683525</v>
      </c>
      <c r="L2149" s="935">
        <v>40.472049499999997</v>
      </c>
      <c r="M2149" s="935">
        <v>-122.29453460000001</v>
      </c>
    </row>
    <row r="2150" spans="1:13" x14ac:dyDescent="0.35">
      <c r="A2150" s="1296">
        <v>33543</v>
      </c>
      <c r="B2150" s="1295" t="s">
        <v>242</v>
      </c>
      <c r="C2150" s="1295" t="s">
        <v>260</v>
      </c>
      <c r="D2150" s="1295">
        <v>3800</v>
      </c>
      <c r="E2150" s="1295" t="s">
        <v>206</v>
      </c>
      <c r="F2150" s="935" t="s">
        <v>212</v>
      </c>
      <c r="G2150" s="1295">
        <v>192</v>
      </c>
      <c r="H2150" s="935" t="s">
        <v>405</v>
      </c>
      <c r="I2150" s="935" t="s">
        <v>406</v>
      </c>
      <c r="J2150" s="935">
        <v>40.472049499999997</v>
      </c>
      <c r="K2150" s="935">
        <v>-122.29453460000001</v>
      </c>
      <c r="L2150" s="935">
        <v>40.417416330000002</v>
      </c>
      <c r="M2150" s="935">
        <v>-122.19395729999999</v>
      </c>
    </row>
    <row r="2151" spans="1:13" x14ac:dyDescent="0.35">
      <c r="A2151" s="1296">
        <v>33543</v>
      </c>
      <c r="B2151" s="1295" t="s">
        <v>242</v>
      </c>
      <c r="C2151" s="1295" t="s">
        <v>260</v>
      </c>
      <c r="D2151" s="1295">
        <v>3800</v>
      </c>
      <c r="E2151" s="1295" t="s">
        <v>206</v>
      </c>
      <c r="F2151" s="935" t="s">
        <v>213</v>
      </c>
      <c r="G2151" s="1295">
        <v>100</v>
      </c>
      <c r="H2151" s="935" t="s">
        <v>406</v>
      </c>
      <c r="I2151" s="935" t="s">
        <v>407</v>
      </c>
      <c r="J2151" s="935">
        <v>40.417416330000002</v>
      </c>
      <c r="K2151" s="935">
        <v>-122.19395729999999</v>
      </c>
      <c r="L2151" s="935">
        <v>40.355137560000003</v>
      </c>
      <c r="M2151" s="935">
        <v>-122.17595660000001</v>
      </c>
    </row>
    <row r="2152" spans="1:13" x14ac:dyDescent="0.35">
      <c r="A2152" s="1296">
        <v>33543</v>
      </c>
      <c r="B2152" s="1295" t="s">
        <v>242</v>
      </c>
      <c r="C2152" s="1295" t="s">
        <v>260</v>
      </c>
      <c r="D2152" s="1295">
        <v>3800</v>
      </c>
      <c r="E2152" s="1295" t="s">
        <v>206</v>
      </c>
      <c r="F2152" s="935" t="s">
        <v>214</v>
      </c>
      <c r="G2152" s="1295">
        <v>71</v>
      </c>
      <c r="H2152" s="935" t="s">
        <v>407</v>
      </c>
      <c r="I2152" s="935" t="s">
        <v>408</v>
      </c>
      <c r="J2152" s="935">
        <v>40.355137560000003</v>
      </c>
      <c r="K2152" s="935">
        <v>-122.17595660000001</v>
      </c>
      <c r="L2152" s="935">
        <v>40.316984869999999</v>
      </c>
      <c r="M2152" s="935">
        <v>-122.1896581</v>
      </c>
    </row>
    <row r="2153" spans="1:13" x14ac:dyDescent="0.35">
      <c r="A2153" s="1296">
        <v>33543</v>
      </c>
      <c r="B2153" s="1295" t="s">
        <v>242</v>
      </c>
      <c r="C2153" s="1295" t="s">
        <v>260</v>
      </c>
      <c r="D2153" s="1295">
        <v>3800</v>
      </c>
      <c r="E2153" s="1295" t="s">
        <v>206</v>
      </c>
      <c r="F2153" s="935" t="s">
        <v>215</v>
      </c>
      <c r="G2153" s="1295">
        <v>42</v>
      </c>
      <c r="H2153" s="935" t="s">
        <v>408</v>
      </c>
      <c r="I2153" s="935" t="s">
        <v>409</v>
      </c>
      <c r="J2153" s="935">
        <v>40.316984869999999</v>
      </c>
      <c r="K2153" s="935">
        <v>-122.1896581</v>
      </c>
      <c r="L2153" s="935">
        <v>40.263968490000003</v>
      </c>
      <c r="M2153" s="935">
        <v>-122.2235306</v>
      </c>
    </row>
    <row r="2154" spans="1:13" x14ac:dyDescent="0.35">
      <c r="A2154" s="1296">
        <v>33543</v>
      </c>
      <c r="B2154" s="1295" t="s">
        <v>242</v>
      </c>
      <c r="C2154" s="1295" t="s">
        <v>260</v>
      </c>
      <c r="D2154" s="1295">
        <v>3800</v>
      </c>
      <c r="E2154" s="1295" t="s">
        <v>206</v>
      </c>
      <c r="F2154" s="935" t="s">
        <v>216</v>
      </c>
      <c r="G2154" s="1295">
        <v>12</v>
      </c>
      <c r="H2154" s="935" t="s">
        <v>409</v>
      </c>
      <c r="I2154" s="935" t="s">
        <v>410</v>
      </c>
      <c r="J2154" s="935">
        <v>40.263968490000003</v>
      </c>
      <c r="K2154" s="935">
        <v>-122.2235306</v>
      </c>
      <c r="L2154" s="935">
        <v>40.153152210000002</v>
      </c>
      <c r="M2154" s="935">
        <v>-122.20237950000001</v>
      </c>
    </row>
    <row r="2155" spans="1:13" x14ac:dyDescent="0.35">
      <c r="A2155" s="1296">
        <v>33543</v>
      </c>
      <c r="B2155" s="1295" t="s">
        <v>242</v>
      </c>
      <c r="C2155" s="1295" t="s">
        <v>260</v>
      </c>
      <c r="D2155" s="1295">
        <v>3800</v>
      </c>
      <c r="E2155" s="1295" t="s">
        <v>206</v>
      </c>
      <c r="F2155" s="935" t="s">
        <v>217</v>
      </c>
      <c r="G2155" s="1295">
        <v>229</v>
      </c>
      <c r="H2155" s="935" t="s">
        <v>410</v>
      </c>
      <c r="I2155" s="935" t="s">
        <v>411</v>
      </c>
      <c r="J2155" s="935">
        <v>40.153152210000002</v>
      </c>
      <c r="K2155" s="935">
        <v>-122.20237950000001</v>
      </c>
      <c r="L2155" s="935">
        <v>40.027836569999998</v>
      </c>
      <c r="M2155" s="935">
        <v>-122.11920569999999</v>
      </c>
    </row>
    <row r="2156" spans="1:13" x14ac:dyDescent="0.35">
      <c r="A2156" s="1296">
        <v>33543</v>
      </c>
      <c r="B2156" s="1295" t="s">
        <v>242</v>
      </c>
      <c r="C2156" s="1295" t="s">
        <v>260</v>
      </c>
      <c r="D2156" s="1295">
        <v>3800</v>
      </c>
      <c r="E2156" s="1295" t="s">
        <v>206</v>
      </c>
      <c r="F2156" s="935" t="s">
        <v>219</v>
      </c>
      <c r="G2156" s="1295">
        <v>119</v>
      </c>
      <c r="H2156" s="935" t="s">
        <v>411</v>
      </c>
      <c r="I2156" s="935" t="s">
        <v>412</v>
      </c>
      <c r="J2156" s="935">
        <v>40.027836569999998</v>
      </c>
      <c r="K2156" s="935">
        <v>-122.11920569999999</v>
      </c>
      <c r="L2156" s="935">
        <v>39.909298579999998</v>
      </c>
      <c r="M2156" s="935">
        <v>-122.0918963</v>
      </c>
    </row>
    <row r="2157" spans="1:13" x14ac:dyDescent="0.35">
      <c r="A2157" s="1296">
        <v>33543</v>
      </c>
      <c r="B2157" s="1295" t="s">
        <v>242</v>
      </c>
      <c r="C2157" s="1295" t="s">
        <v>260</v>
      </c>
      <c r="D2157" s="1295">
        <v>3800</v>
      </c>
      <c r="E2157" s="1295" t="s">
        <v>206</v>
      </c>
      <c r="F2157" s="935" t="s">
        <v>220</v>
      </c>
      <c r="G2157" s="1295">
        <v>50</v>
      </c>
      <c r="H2157" s="935" t="s">
        <v>412</v>
      </c>
      <c r="I2157" s="935" t="s">
        <v>413</v>
      </c>
      <c r="J2157" s="935">
        <v>39.909298579999998</v>
      </c>
      <c r="K2157" s="935">
        <v>-122.0918963</v>
      </c>
      <c r="L2157" s="935">
        <v>39.751173979999997</v>
      </c>
      <c r="M2157" s="935">
        <v>-121.9963235</v>
      </c>
    </row>
    <row r="2158" spans="1:13" x14ac:dyDescent="0.35">
      <c r="A2158" s="1296">
        <v>33543</v>
      </c>
      <c r="B2158" s="1295" t="s">
        <v>242</v>
      </c>
      <c r="C2158" s="1295" t="s">
        <v>260</v>
      </c>
      <c r="D2158" s="1295">
        <v>3800</v>
      </c>
      <c r="E2158" s="1295" t="s">
        <v>206</v>
      </c>
      <c r="F2158" s="935" t="s">
        <v>221</v>
      </c>
      <c r="G2158" s="1295">
        <v>26</v>
      </c>
      <c r="H2158" s="935" t="s">
        <v>413</v>
      </c>
      <c r="I2158" s="935" t="s">
        <v>414</v>
      </c>
      <c r="J2158" s="935">
        <v>39.751173979999997</v>
      </c>
      <c r="K2158" s="935">
        <v>-121.9963235</v>
      </c>
      <c r="L2158" s="935">
        <v>39.629153240000001</v>
      </c>
      <c r="M2158" s="935">
        <v>-121.9925059</v>
      </c>
    </row>
    <row r="2159" spans="1:13" x14ac:dyDescent="0.35">
      <c r="A2159" s="1296">
        <v>33543</v>
      </c>
      <c r="B2159" s="1295" t="s">
        <v>242</v>
      </c>
      <c r="C2159" s="1295" t="s">
        <v>260</v>
      </c>
      <c r="D2159" s="1295">
        <v>3800</v>
      </c>
      <c r="E2159" s="1295" t="s">
        <v>206</v>
      </c>
      <c r="F2159" s="935" t="s">
        <v>222</v>
      </c>
      <c r="G2159" s="1295">
        <v>0</v>
      </c>
      <c r="H2159" s="935" t="s">
        <v>414</v>
      </c>
      <c r="I2159" s="935" t="s">
        <v>415</v>
      </c>
      <c r="J2159" s="935">
        <v>39.629153240000001</v>
      </c>
      <c r="K2159" s="935">
        <v>-121.9925059</v>
      </c>
      <c r="L2159" s="935">
        <v>39.40712284</v>
      </c>
      <c r="M2159" s="935">
        <v>-122.00758999999999</v>
      </c>
    </row>
    <row r="2160" spans="1:13" x14ac:dyDescent="0.35">
      <c r="A2160" s="1296">
        <v>33556</v>
      </c>
      <c r="B2160" s="1295" t="s">
        <v>194</v>
      </c>
      <c r="C2160" s="1295" t="s">
        <v>260</v>
      </c>
      <c r="D2160" s="1295">
        <v>4300</v>
      </c>
      <c r="E2160" s="1295" t="s">
        <v>206</v>
      </c>
      <c r="F2160" s="935" t="s">
        <v>208</v>
      </c>
      <c r="G2160" s="1295">
        <v>0</v>
      </c>
      <c r="H2160" s="935" t="s">
        <v>402</v>
      </c>
      <c r="I2160" s="935" t="s">
        <v>403</v>
      </c>
      <c r="J2160" s="935">
        <v>40.611883210000002</v>
      </c>
      <c r="K2160" s="935">
        <v>-122.446135</v>
      </c>
      <c r="L2160" s="935">
        <v>40.592799669999998</v>
      </c>
      <c r="M2160" s="935">
        <v>-122.3942059</v>
      </c>
    </row>
    <row r="2161" spans="1:13" x14ac:dyDescent="0.35">
      <c r="A2161" s="1296">
        <v>33556</v>
      </c>
      <c r="B2161" s="1295" t="s">
        <v>194</v>
      </c>
      <c r="C2161" s="1295" t="s">
        <v>260</v>
      </c>
      <c r="D2161" s="1295">
        <v>4300</v>
      </c>
      <c r="E2161" s="1295" t="s">
        <v>206</v>
      </c>
      <c r="F2161" s="935" t="s">
        <v>209</v>
      </c>
      <c r="G2161" s="1295">
        <v>24</v>
      </c>
      <c r="H2161" s="935" t="s">
        <v>403</v>
      </c>
      <c r="I2161" s="935" t="s">
        <v>404</v>
      </c>
      <c r="J2161" s="935">
        <v>40.592799669999998</v>
      </c>
      <c r="K2161" s="935">
        <v>-122.3942059</v>
      </c>
      <c r="L2161" s="935">
        <v>40.585947769999997</v>
      </c>
      <c r="M2161" s="935">
        <v>-122.3683525</v>
      </c>
    </row>
    <row r="2162" spans="1:13" x14ac:dyDescent="0.35">
      <c r="A2162" s="1296">
        <v>33556</v>
      </c>
      <c r="B2162" s="1295" t="s">
        <v>194</v>
      </c>
      <c r="C2162" s="1295" t="s">
        <v>260</v>
      </c>
      <c r="D2162" s="1295">
        <v>4300</v>
      </c>
      <c r="E2162" s="1295" t="s">
        <v>206</v>
      </c>
      <c r="F2162" s="935" t="s">
        <v>211</v>
      </c>
      <c r="G2162" s="1295">
        <v>25</v>
      </c>
      <c r="H2162" s="935" t="s">
        <v>404</v>
      </c>
      <c r="I2162" s="935" t="s">
        <v>405</v>
      </c>
      <c r="J2162" s="935">
        <v>40.585947769999997</v>
      </c>
      <c r="K2162" s="935">
        <v>-122.3683525</v>
      </c>
      <c r="L2162" s="935">
        <v>40.472049499999997</v>
      </c>
      <c r="M2162" s="935">
        <v>-122.29453460000001</v>
      </c>
    </row>
    <row r="2163" spans="1:13" x14ac:dyDescent="0.35">
      <c r="A2163" s="1296">
        <v>33556</v>
      </c>
      <c r="B2163" s="1295" t="s">
        <v>194</v>
      </c>
      <c r="C2163" s="1295" t="s">
        <v>260</v>
      </c>
      <c r="D2163" s="1295">
        <v>4300</v>
      </c>
      <c r="E2163" s="1295" t="s">
        <v>206</v>
      </c>
      <c r="F2163" s="935" t="s">
        <v>212</v>
      </c>
      <c r="G2163" s="1295">
        <v>16</v>
      </c>
      <c r="H2163" s="935" t="s">
        <v>405</v>
      </c>
      <c r="I2163" s="935" t="s">
        <v>406</v>
      </c>
      <c r="J2163" s="935">
        <v>40.472049499999997</v>
      </c>
      <c r="K2163" s="935">
        <v>-122.29453460000001</v>
      </c>
      <c r="L2163" s="935">
        <v>40.417416330000002</v>
      </c>
      <c r="M2163" s="935">
        <v>-122.19395729999999</v>
      </c>
    </row>
    <row r="2164" spans="1:13" x14ac:dyDescent="0.35">
      <c r="A2164" s="1296">
        <v>33556</v>
      </c>
      <c r="B2164" s="1295" t="s">
        <v>194</v>
      </c>
      <c r="C2164" s="1295" t="s">
        <v>260</v>
      </c>
      <c r="D2164" s="1295">
        <v>4300</v>
      </c>
      <c r="E2164" s="1295" t="s">
        <v>206</v>
      </c>
      <c r="F2164" s="935" t="s">
        <v>213</v>
      </c>
      <c r="G2164" s="1295">
        <v>9</v>
      </c>
      <c r="H2164" s="935" t="s">
        <v>406</v>
      </c>
      <c r="I2164" s="935" t="s">
        <v>407</v>
      </c>
      <c r="J2164" s="935">
        <v>40.417416330000002</v>
      </c>
      <c r="K2164" s="935">
        <v>-122.19395729999999</v>
      </c>
      <c r="L2164" s="935">
        <v>40.355137560000003</v>
      </c>
      <c r="M2164" s="935">
        <v>-122.17595660000001</v>
      </c>
    </row>
    <row r="2165" spans="1:13" x14ac:dyDescent="0.35">
      <c r="A2165" s="1296">
        <v>33556</v>
      </c>
      <c r="B2165" s="1295" t="s">
        <v>194</v>
      </c>
      <c r="C2165" s="1295" t="s">
        <v>260</v>
      </c>
      <c r="D2165" s="1295">
        <v>4300</v>
      </c>
      <c r="E2165" s="1295" t="s">
        <v>206</v>
      </c>
      <c r="F2165" s="935" t="s">
        <v>214</v>
      </c>
      <c r="G2165" s="1295">
        <v>30</v>
      </c>
      <c r="H2165" s="935" t="s">
        <v>407</v>
      </c>
      <c r="I2165" s="935" t="s">
        <v>408</v>
      </c>
      <c r="J2165" s="935">
        <v>40.355137560000003</v>
      </c>
      <c r="K2165" s="935">
        <v>-122.17595660000001</v>
      </c>
      <c r="L2165" s="935">
        <v>40.316984869999999</v>
      </c>
      <c r="M2165" s="935">
        <v>-122.1896581</v>
      </c>
    </row>
    <row r="2166" spans="1:13" x14ac:dyDescent="0.35">
      <c r="A2166" s="1296">
        <v>33556</v>
      </c>
      <c r="B2166" s="1295" t="s">
        <v>194</v>
      </c>
      <c r="C2166" s="1295" t="s">
        <v>260</v>
      </c>
      <c r="D2166" s="1295">
        <v>4300</v>
      </c>
      <c r="E2166" s="1295" t="s">
        <v>206</v>
      </c>
      <c r="F2166" s="935" t="s">
        <v>215</v>
      </c>
      <c r="G2166" s="1295">
        <v>2</v>
      </c>
      <c r="H2166" s="935" t="s">
        <v>408</v>
      </c>
      <c r="I2166" s="935" t="s">
        <v>409</v>
      </c>
      <c r="J2166" s="935">
        <v>40.316984869999999</v>
      </c>
      <c r="K2166" s="935">
        <v>-122.1896581</v>
      </c>
      <c r="L2166" s="935">
        <v>40.263968490000003</v>
      </c>
      <c r="M2166" s="935">
        <v>-122.2235306</v>
      </c>
    </row>
    <row r="2167" spans="1:13" x14ac:dyDescent="0.35">
      <c r="A2167" s="1296">
        <v>33556</v>
      </c>
      <c r="B2167" s="1295" t="s">
        <v>194</v>
      </c>
      <c r="C2167" s="1295" t="s">
        <v>260</v>
      </c>
      <c r="D2167" s="1295">
        <v>4300</v>
      </c>
      <c r="E2167" s="1295" t="s">
        <v>206</v>
      </c>
      <c r="F2167" s="935" t="s">
        <v>216</v>
      </c>
      <c r="G2167" s="1295">
        <v>0</v>
      </c>
      <c r="H2167" s="935" t="s">
        <v>409</v>
      </c>
      <c r="I2167" s="935" t="s">
        <v>410</v>
      </c>
      <c r="J2167" s="935">
        <v>40.263968490000003</v>
      </c>
      <c r="K2167" s="935">
        <v>-122.2235306</v>
      </c>
      <c r="L2167" s="935">
        <v>40.153152210000002</v>
      </c>
      <c r="M2167" s="935">
        <v>-122.20237950000001</v>
      </c>
    </row>
    <row r="2168" spans="1:13" x14ac:dyDescent="0.35">
      <c r="A2168" s="1296">
        <v>33556</v>
      </c>
      <c r="B2168" s="1295" t="s">
        <v>194</v>
      </c>
      <c r="C2168" s="1295" t="s">
        <v>260</v>
      </c>
      <c r="D2168" s="1295">
        <v>4300</v>
      </c>
      <c r="E2168" s="1295" t="s">
        <v>206</v>
      </c>
      <c r="F2168" s="935" t="s">
        <v>217</v>
      </c>
      <c r="G2168" s="1295">
        <v>36</v>
      </c>
      <c r="H2168" s="935" t="s">
        <v>410</v>
      </c>
      <c r="I2168" s="935" t="s">
        <v>411</v>
      </c>
      <c r="J2168" s="935">
        <v>40.153152210000002</v>
      </c>
      <c r="K2168" s="935">
        <v>-122.20237950000001</v>
      </c>
      <c r="L2168" s="935">
        <v>40.027836569999998</v>
      </c>
      <c r="M2168" s="935">
        <v>-122.11920569999999</v>
      </c>
    </row>
    <row r="2169" spans="1:13" x14ac:dyDescent="0.35">
      <c r="A2169" s="1296">
        <v>33556</v>
      </c>
      <c r="B2169" s="1295" t="s">
        <v>194</v>
      </c>
      <c r="C2169" s="1295" t="s">
        <v>260</v>
      </c>
      <c r="D2169" s="1295">
        <v>4300</v>
      </c>
      <c r="E2169" s="1295" t="s">
        <v>206</v>
      </c>
      <c r="F2169" s="935" t="s">
        <v>219</v>
      </c>
      <c r="G2169" s="1295">
        <v>75</v>
      </c>
      <c r="H2169" s="935" t="s">
        <v>411</v>
      </c>
      <c r="I2169" s="935" t="s">
        <v>412</v>
      </c>
      <c r="J2169" s="935">
        <v>40.027836569999998</v>
      </c>
      <c r="K2169" s="935">
        <v>-122.11920569999999</v>
      </c>
      <c r="L2169" s="935">
        <v>39.909298579999998</v>
      </c>
      <c r="M2169" s="935">
        <v>-122.0918963</v>
      </c>
    </row>
    <row r="2170" spans="1:13" x14ac:dyDescent="0.35">
      <c r="A2170" s="1296">
        <v>33556</v>
      </c>
      <c r="B2170" s="1295" t="s">
        <v>194</v>
      </c>
      <c r="C2170" s="1295" t="s">
        <v>260</v>
      </c>
      <c r="D2170" s="1295">
        <v>4300</v>
      </c>
      <c r="E2170" s="1295" t="s">
        <v>206</v>
      </c>
      <c r="F2170" s="935" t="s">
        <v>220</v>
      </c>
      <c r="G2170" s="1295">
        <v>26</v>
      </c>
      <c r="H2170" s="935" t="s">
        <v>412</v>
      </c>
      <c r="I2170" s="935" t="s">
        <v>413</v>
      </c>
      <c r="J2170" s="935">
        <v>39.909298579999998</v>
      </c>
      <c r="K2170" s="935">
        <v>-122.0918963</v>
      </c>
      <c r="L2170" s="935">
        <v>39.751173979999997</v>
      </c>
      <c r="M2170" s="935">
        <v>-121.9963235</v>
      </c>
    </row>
    <row r="2171" spans="1:13" x14ac:dyDescent="0.35">
      <c r="A2171" s="1296">
        <v>33556</v>
      </c>
      <c r="B2171" s="1295" t="s">
        <v>194</v>
      </c>
      <c r="C2171" s="1295" t="s">
        <v>260</v>
      </c>
      <c r="D2171" s="1295">
        <v>4300</v>
      </c>
      <c r="E2171" s="1295" t="s">
        <v>206</v>
      </c>
      <c r="F2171" s="935" t="s">
        <v>221</v>
      </c>
      <c r="G2171" s="1295">
        <v>29</v>
      </c>
      <c r="H2171" s="935" t="s">
        <v>413</v>
      </c>
      <c r="I2171" s="935" t="s">
        <v>414</v>
      </c>
      <c r="J2171" s="935">
        <v>39.751173979999997</v>
      </c>
      <c r="K2171" s="935">
        <v>-121.9963235</v>
      </c>
      <c r="L2171" s="935">
        <v>39.629153240000001</v>
      </c>
      <c r="M2171" s="935">
        <v>-121.9925059</v>
      </c>
    </row>
    <row r="2172" spans="1:13" x14ac:dyDescent="0.35">
      <c r="A2172" s="1296">
        <v>33556</v>
      </c>
      <c r="B2172" s="1295" t="s">
        <v>194</v>
      </c>
      <c r="C2172" s="1295" t="s">
        <v>260</v>
      </c>
      <c r="D2172" s="1295">
        <v>4300</v>
      </c>
      <c r="E2172" s="1295" t="s">
        <v>206</v>
      </c>
      <c r="F2172" s="935" t="s">
        <v>222</v>
      </c>
      <c r="G2172" s="1295">
        <v>9</v>
      </c>
      <c r="H2172" s="935" t="s">
        <v>414</v>
      </c>
      <c r="I2172" s="935" t="s">
        <v>415</v>
      </c>
      <c r="J2172" s="935">
        <v>39.629153240000001</v>
      </c>
      <c r="K2172" s="935">
        <v>-121.9925059</v>
      </c>
      <c r="L2172" s="935">
        <v>39.40712284</v>
      </c>
      <c r="M2172" s="935">
        <v>-122.00758999999999</v>
      </c>
    </row>
    <row r="2173" spans="1:13" x14ac:dyDescent="0.35">
      <c r="A2173" s="1296">
        <v>33567</v>
      </c>
      <c r="B2173" s="1295" t="s">
        <v>242</v>
      </c>
      <c r="C2173" s="1295" t="s">
        <v>283</v>
      </c>
      <c r="D2173" s="1295">
        <v>4400</v>
      </c>
      <c r="E2173" s="1295" t="s">
        <v>206</v>
      </c>
      <c r="F2173" s="935" t="s">
        <v>208</v>
      </c>
      <c r="G2173" s="1295">
        <v>9</v>
      </c>
      <c r="H2173" s="935" t="s">
        <v>402</v>
      </c>
      <c r="I2173" s="935" t="s">
        <v>403</v>
      </c>
      <c r="J2173" s="935">
        <v>40.611883210000002</v>
      </c>
      <c r="K2173" s="935">
        <v>-122.446135</v>
      </c>
      <c r="L2173" s="935">
        <v>40.592799669999998</v>
      </c>
      <c r="M2173" s="935">
        <v>-122.3942059</v>
      </c>
    </row>
    <row r="2174" spans="1:13" x14ac:dyDescent="0.35">
      <c r="A2174" s="1296">
        <v>33567</v>
      </c>
      <c r="B2174" s="1295" t="s">
        <v>242</v>
      </c>
      <c r="C2174" s="1295" t="s">
        <v>283</v>
      </c>
      <c r="D2174" s="1295">
        <v>4400</v>
      </c>
      <c r="E2174" s="1295" t="s">
        <v>206</v>
      </c>
      <c r="F2174" s="935" t="s">
        <v>209</v>
      </c>
      <c r="G2174" s="1295">
        <v>8</v>
      </c>
      <c r="H2174" s="935" t="s">
        <v>403</v>
      </c>
      <c r="I2174" s="935" t="s">
        <v>404</v>
      </c>
      <c r="J2174" s="935">
        <v>40.592799669999998</v>
      </c>
      <c r="K2174" s="935">
        <v>-122.3942059</v>
      </c>
      <c r="L2174" s="935">
        <v>40.585947769999997</v>
      </c>
      <c r="M2174" s="935">
        <v>-122.3683525</v>
      </c>
    </row>
    <row r="2175" spans="1:13" x14ac:dyDescent="0.35">
      <c r="A2175" s="1296">
        <v>33567</v>
      </c>
      <c r="B2175" s="1295" t="s">
        <v>242</v>
      </c>
      <c r="C2175" s="1295" t="s">
        <v>283</v>
      </c>
      <c r="D2175" s="1295">
        <v>4400</v>
      </c>
      <c r="E2175" s="1295" t="s">
        <v>206</v>
      </c>
      <c r="F2175" s="935" t="s">
        <v>211</v>
      </c>
      <c r="G2175" s="1295">
        <v>18</v>
      </c>
      <c r="H2175" s="935" t="s">
        <v>404</v>
      </c>
      <c r="I2175" s="935" t="s">
        <v>405</v>
      </c>
      <c r="J2175" s="935">
        <v>40.585947769999997</v>
      </c>
      <c r="K2175" s="935">
        <v>-122.3683525</v>
      </c>
      <c r="L2175" s="935">
        <v>40.472049499999997</v>
      </c>
      <c r="M2175" s="935">
        <v>-122.29453460000001</v>
      </c>
    </row>
    <row r="2176" spans="1:13" x14ac:dyDescent="0.35">
      <c r="A2176" s="1296">
        <v>33567</v>
      </c>
      <c r="B2176" s="1295" t="s">
        <v>242</v>
      </c>
      <c r="C2176" s="1295" t="s">
        <v>283</v>
      </c>
      <c r="D2176" s="1295">
        <v>4400</v>
      </c>
      <c r="E2176" s="1295" t="s">
        <v>206</v>
      </c>
      <c r="F2176" s="935" t="s">
        <v>212</v>
      </c>
      <c r="G2176" s="1295">
        <v>12</v>
      </c>
      <c r="H2176" s="935" t="s">
        <v>405</v>
      </c>
      <c r="I2176" s="935" t="s">
        <v>406</v>
      </c>
      <c r="J2176" s="935">
        <v>40.472049499999997</v>
      </c>
      <c r="K2176" s="935">
        <v>-122.29453460000001</v>
      </c>
      <c r="L2176" s="935">
        <v>40.417416330000002</v>
      </c>
      <c r="M2176" s="935">
        <v>-122.19395729999999</v>
      </c>
    </row>
    <row r="2177" spans="1:13" x14ac:dyDescent="0.35">
      <c r="A2177" s="1296">
        <v>33567</v>
      </c>
      <c r="B2177" s="1295" t="s">
        <v>242</v>
      </c>
      <c r="C2177" s="1295" t="s">
        <v>283</v>
      </c>
      <c r="D2177" s="1295">
        <v>4400</v>
      </c>
      <c r="E2177" s="1295" t="s">
        <v>206</v>
      </c>
      <c r="F2177" s="935" t="s">
        <v>213</v>
      </c>
      <c r="G2177" s="1295">
        <v>2</v>
      </c>
      <c r="H2177" s="935" t="s">
        <v>406</v>
      </c>
      <c r="I2177" s="935" t="s">
        <v>407</v>
      </c>
      <c r="J2177" s="935">
        <v>40.417416330000002</v>
      </c>
      <c r="K2177" s="935">
        <v>-122.19395729999999</v>
      </c>
      <c r="L2177" s="935">
        <v>40.355137560000003</v>
      </c>
      <c r="M2177" s="935">
        <v>-122.17595660000001</v>
      </c>
    </row>
    <row r="2178" spans="1:13" x14ac:dyDescent="0.35">
      <c r="A2178" s="1296">
        <v>33567</v>
      </c>
      <c r="B2178" s="1295" t="s">
        <v>242</v>
      </c>
      <c r="C2178" s="1295" t="s">
        <v>283</v>
      </c>
      <c r="D2178" s="1295">
        <v>4400</v>
      </c>
      <c r="E2178" s="1295" t="s">
        <v>206</v>
      </c>
      <c r="F2178" s="935" t="s">
        <v>214</v>
      </c>
      <c r="G2178" s="1295">
        <v>0</v>
      </c>
      <c r="H2178" s="935" t="s">
        <v>407</v>
      </c>
      <c r="I2178" s="935" t="s">
        <v>408</v>
      </c>
      <c r="J2178" s="935">
        <v>40.355137560000003</v>
      </c>
      <c r="K2178" s="935">
        <v>-122.17595660000001</v>
      </c>
      <c r="L2178" s="935">
        <v>40.316984869999999</v>
      </c>
      <c r="M2178" s="935">
        <v>-122.1896581</v>
      </c>
    </row>
    <row r="2179" spans="1:13" x14ac:dyDescent="0.35">
      <c r="A2179" s="1296">
        <v>33567</v>
      </c>
      <c r="B2179" s="1295" t="s">
        <v>242</v>
      </c>
      <c r="C2179" s="1295" t="s">
        <v>283</v>
      </c>
      <c r="D2179" s="1295">
        <v>4400</v>
      </c>
      <c r="E2179" s="1295" t="s">
        <v>206</v>
      </c>
      <c r="F2179" s="935" t="s">
        <v>215</v>
      </c>
      <c r="G2179" s="1295">
        <v>2</v>
      </c>
      <c r="H2179" s="935" t="s">
        <v>408</v>
      </c>
      <c r="I2179" s="935" t="s">
        <v>409</v>
      </c>
      <c r="J2179" s="935">
        <v>40.316984869999999</v>
      </c>
      <c r="K2179" s="935">
        <v>-122.1896581</v>
      </c>
      <c r="L2179" s="935">
        <v>40.263968490000003</v>
      </c>
      <c r="M2179" s="935">
        <v>-122.2235306</v>
      </c>
    </row>
    <row r="2180" spans="1:13" x14ac:dyDescent="0.35">
      <c r="A2180" s="1296">
        <v>33567</v>
      </c>
      <c r="B2180" s="1295" t="s">
        <v>242</v>
      </c>
      <c r="C2180" s="1295" t="s">
        <v>283</v>
      </c>
      <c r="D2180" s="1295">
        <v>4400</v>
      </c>
      <c r="E2180" s="1295" t="s">
        <v>206</v>
      </c>
      <c r="F2180" s="935" t="s">
        <v>216</v>
      </c>
      <c r="G2180" s="1295">
        <v>0</v>
      </c>
      <c r="H2180" s="935" t="s">
        <v>409</v>
      </c>
      <c r="I2180" s="935" t="s">
        <v>410</v>
      </c>
      <c r="J2180" s="935">
        <v>40.263968490000003</v>
      </c>
      <c r="K2180" s="935">
        <v>-122.2235306</v>
      </c>
      <c r="L2180" s="935">
        <v>40.153152210000002</v>
      </c>
      <c r="M2180" s="935">
        <v>-122.20237950000001</v>
      </c>
    </row>
    <row r="2181" spans="1:13" x14ac:dyDescent="0.35">
      <c r="A2181" s="1296">
        <v>33567</v>
      </c>
      <c r="B2181" s="1295" t="s">
        <v>242</v>
      </c>
      <c r="C2181" s="1295" t="s">
        <v>283</v>
      </c>
      <c r="D2181" s="1295">
        <v>4400</v>
      </c>
      <c r="E2181" s="1295" t="s">
        <v>206</v>
      </c>
      <c r="F2181" s="935" t="s">
        <v>217</v>
      </c>
      <c r="G2181" s="1295">
        <v>14</v>
      </c>
      <c r="H2181" s="935" t="s">
        <v>410</v>
      </c>
      <c r="I2181" s="935" t="s">
        <v>411</v>
      </c>
      <c r="J2181" s="935">
        <v>40.153152210000002</v>
      </c>
      <c r="K2181" s="935">
        <v>-122.20237950000001</v>
      </c>
      <c r="L2181" s="935">
        <v>40.027836569999998</v>
      </c>
      <c r="M2181" s="935">
        <v>-122.11920569999999</v>
      </c>
    </row>
    <row r="2182" spans="1:13" x14ac:dyDescent="0.35">
      <c r="A2182" s="1296">
        <v>33567</v>
      </c>
      <c r="B2182" s="1295" t="s">
        <v>242</v>
      </c>
      <c r="C2182" s="1295" t="s">
        <v>283</v>
      </c>
      <c r="D2182" s="1295">
        <v>4400</v>
      </c>
      <c r="E2182" s="1295" t="s">
        <v>206</v>
      </c>
      <c r="F2182" s="935" t="s">
        <v>219</v>
      </c>
      <c r="G2182" s="1295">
        <v>16</v>
      </c>
      <c r="H2182" s="935" t="s">
        <v>411</v>
      </c>
      <c r="I2182" s="935" t="s">
        <v>412</v>
      </c>
      <c r="J2182" s="935">
        <v>40.027836569999998</v>
      </c>
      <c r="K2182" s="935">
        <v>-122.11920569999999</v>
      </c>
      <c r="L2182" s="935">
        <v>39.909298579999998</v>
      </c>
      <c r="M2182" s="935">
        <v>-122.0918963</v>
      </c>
    </row>
    <row r="2183" spans="1:13" x14ac:dyDescent="0.35">
      <c r="A2183" s="1296">
        <v>33567</v>
      </c>
      <c r="B2183" s="1295" t="s">
        <v>242</v>
      </c>
      <c r="C2183" s="1295" t="s">
        <v>283</v>
      </c>
      <c r="D2183" s="1295">
        <v>4400</v>
      </c>
      <c r="E2183" s="1295" t="s">
        <v>206</v>
      </c>
      <c r="F2183" s="935" t="s">
        <v>220</v>
      </c>
      <c r="G2183" s="1295">
        <v>19</v>
      </c>
      <c r="H2183" s="935" t="s">
        <v>412</v>
      </c>
      <c r="I2183" s="935" t="s">
        <v>413</v>
      </c>
      <c r="J2183" s="935">
        <v>39.909298579999998</v>
      </c>
      <c r="K2183" s="935">
        <v>-122.0918963</v>
      </c>
      <c r="L2183" s="935">
        <v>39.751173979999997</v>
      </c>
      <c r="M2183" s="935">
        <v>-121.9963235</v>
      </c>
    </row>
    <row r="2184" spans="1:13" x14ac:dyDescent="0.35">
      <c r="A2184" s="1296">
        <v>33567</v>
      </c>
      <c r="B2184" s="1295" t="s">
        <v>242</v>
      </c>
      <c r="C2184" s="1295" t="s">
        <v>283</v>
      </c>
      <c r="D2184" s="1295">
        <v>4400</v>
      </c>
      <c r="E2184" s="1295" t="s">
        <v>206</v>
      </c>
      <c r="F2184" s="935" t="s">
        <v>221</v>
      </c>
      <c r="G2184" s="1295">
        <v>6</v>
      </c>
      <c r="H2184" s="935" t="s">
        <v>413</v>
      </c>
      <c r="I2184" s="935" t="s">
        <v>414</v>
      </c>
      <c r="J2184" s="935">
        <v>39.751173979999997</v>
      </c>
      <c r="K2184" s="935">
        <v>-121.9963235</v>
      </c>
      <c r="L2184" s="935">
        <v>39.629153240000001</v>
      </c>
      <c r="M2184" s="935">
        <v>-121.9925059</v>
      </c>
    </row>
    <row r="2185" spans="1:13" x14ac:dyDescent="0.35">
      <c r="A2185" s="1296">
        <v>33567</v>
      </c>
      <c r="B2185" s="1295" t="s">
        <v>242</v>
      </c>
      <c r="C2185" s="1295" t="s">
        <v>283</v>
      </c>
      <c r="D2185" s="1295">
        <v>4400</v>
      </c>
      <c r="E2185" s="1295" t="s">
        <v>206</v>
      </c>
      <c r="F2185" s="935" t="s">
        <v>222</v>
      </c>
      <c r="G2185" s="1295">
        <v>2</v>
      </c>
      <c r="H2185" s="935" t="s">
        <v>414</v>
      </c>
      <c r="I2185" s="935" t="s">
        <v>415</v>
      </c>
      <c r="J2185" s="935">
        <v>39.629153240000001</v>
      </c>
      <c r="K2185" s="935">
        <v>-121.9925059</v>
      </c>
      <c r="L2185" s="935">
        <v>39.40712284</v>
      </c>
      <c r="M2185" s="935">
        <v>-122.00758999999999</v>
      </c>
    </row>
    <row r="2186" spans="1:13" x14ac:dyDescent="0.35">
      <c r="A2186" s="1296">
        <v>33582</v>
      </c>
      <c r="B2186" s="1295" t="s">
        <v>417</v>
      </c>
      <c r="C2186" s="1295" t="s">
        <v>260</v>
      </c>
      <c r="D2186" s="1295">
        <v>4000</v>
      </c>
      <c r="E2186" s="1295" t="s">
        <v>201</v>
      </c>
      <c r="F2186" s="935" t="s">
        <v>208</v>
      </c>
      <c r="G2186" s="1295">
        <v>44</v>
      </c>
      <c r="H2186" s="935" t="s">
        <v>402</v>
      </c>
      <c r="I2186" s="935" t="s">
        <v>403</v>
      </c>
      <c r="J2186" s="935">
        <v>40.611883210000002</v>
      </c>
      <c r="K2186" s="935">
        <v>-122.446135</v>
      </c>
      <c r="L2186" s="935">
        <v>40.592799669999998</v>
      </c>
      <c r="M2186" s="935">
        <v>-122.3942059</v>
      </c>
    </row>
    <row r="2187" spans="1:13" x14ac:dyDescent="0.35">
      <c r="A2187" s="1296">
        <v>33582</v>
      </c>
      <c r="B2187" s="1295" t="s">
        <v>417</v>
      </c>
      <c r="C2187" s="1295" t="s">
        <v>260</v>
      </c>
      <c r="D2187" s="1295">
        <v>4000</v>
      </c>
      <c r="E2187" s="1295" t="s">
        <v>201</v>
      </c>
      <c r="F2187" s="935" t="s">
        <v>209</v>
      </c>
      <c r="G2187" s="1295">
        <v>5</v>
      </c>
      <c r="H2187" s="935" t="s">
        <v>403</v>
      </c>
      <c r="I2187" s="935" t="s">
        <v>404</v>
      </c>
      <c r="J2187" s="935">
        <v>40.592799669999998</v>
      </c>
      <c r="K2187" s="935">
        <v>-122.3942059</v>
      </c>
      <c r="L2187" s="935">
        <v>40.585947769999997</v>
      </c>
      <c r="M2187" s="935">
        <v>-122.3683525</v>
      </c>
    </row>
    <row r="2188" spans="1:13" x14ac:dyDescent="0.35">
      <c r="A2188" s="1296">
        <v>33582</v>
      </c>
      <c r="B2188" s="1295" t="s">
        <v>417</v>
      </c>
      <c r="C2188" s="1295" t="s">
        <v>260</v>
      </c>
      <c r="D2188" s="1295">
        <v>4000</v>
      </c>
      <c r="E2188" s="1295" t="s">
        <v>201</v>
      </c>
      <c r="F2188" s="935" t="s">
        <v>211</v>
      </c>
      <c r="G2188" s="1295">
        <v>4</v>
      </c>
      <c r="H2188" s="935" t="s">
        <v>404</v>
      </c>
      <c r="I2188" s="935" t="s">
        <v>405</v>
      </c>
      <c r="J2188" s="935">
        <v>40.585947769999997</v>
      </c>
      <c r="K2188" s="935">
        <v>-122.3683525</v>
      </c>
      <c r="L2188" s="935">
        <v>40.472049499999997</v>
      </c>
      <c r="M2188" s="935">
        <v>-122.29453460000001</v>
      </c>
    </row>
    <row r="2189" spans="1:13" x14ac:dyDescent="0.35">
      <c r="A2189" s="1296">
        <v>33582</v>
      </c>
      <c r="B2189" s="1295" t="s">
        <v>417</v>
      </c>
      <c r="C2189" s="1295" t="s">
        <v>260</v>
      </c>
      <c r="D2189" s="1295">
        <v>4000</v>
      </c>
      <c r="E2189" s="1295" t="s">
        <v>201</v>
      </c>
      <c r="F2189" s="935" t="s">
        <v>212</v>
      </c>
      <c r="G2189" s="1295">
        <v>4</v>
      </c>
      <c r="H2189" s="935" t="s">
        <v>405</v>
      </c>
      <c r="I2189" s="935" t="s">
        <v>406</v>
      </c>
      <c r="J2189" s="935">
        <v>40.472049499999997</v>
      </c>
      <c r="K2189" s="935">
        <v>-122.29453460000001</v>
      </c>
      <c r="L2189" s="935">
        <v>40.417416330000002</v>
      </c>
      <c r="M2189" s="935">
        <v>-122.19395729999999</v>
      </c>
    </row>
    <row r="2190" spans="1:13" x14ac:dyDescent="0.35">
      <c r="A2190" s="1296">
        <v>33582</v>
      </c>
      <c r="B2190" s="1295" t="s">
        <v>417</v>
      </c>
      <c r="C2190" s="1295" t="s">
        <v>260</v>
      </c>
      <c r="D2190" s="1295">
        <v>4000</v>
      </c>
      <c r="E2190" s="1295" t="s">
        <v>201</v>
      </c>
      <c r="F2190" s="935" t="s">
        <v>213</v>
      </c>
      <c r="G2190" s="1295">
        <v>4</v>
      </c>
      <c r="H2190" s="935" t="s">
        <v>406</v>
      </c>
      <c r="I2190" s="935" t="s">
        <v>407</v>
      </c>
      <c r="J2190" s="935">
        <v>40.417416330000002</v>
      </c>
      <c r="K2190" s="935">
        <v>-122.19395729999999</v>
      </c>
      <c r="L2190" s="935">
        <v>40.355137560000003</v>
      </c>
      <c r="M2190" s="935">
        <v>-122.17595660000001</v>
      </c>
    </row>
    <row r="2191" spans="1:13" x14ac:dyDescent="0.35">
      <c r="A2191" s="1296">
        <v>33582</v>
      </c>
      <c r="B2191" s="1295" t="s">
        <v>417</v>
      </c>
      <c r="C2191" s="1295" t="s">
        <v>260</v>
      </c>
      <c r="D2191" s="1295">
        <v>4000</v>
      </c>
      <c r="E2191" s="1295" t="s">
        <v>201</v>
      </c>
      <c r="F2191" s="935" t="s">
        <v>214</v>
      </c>
      <c r="G2191" s="1295">
        <v>3</v>
      </c>
      <c r="H2191" s="935" t="s">
        <v>407</v>
      </c>
      <c r="I2191" s="935" t="s">
        <v>408</v>
      </c>
      <c r="J2191" s="935">
        <v>40.355137560000003</v>
      </c>
      <c r="K2191" s="935">
        <v>-122.17595660000001</v>
      </c>
      <c r="L2191" s="935">
        <v>40.316984869999999</v>
      </c>
      <c r="M2191" s="935">
        <v>-122.1896581</v>
      </c>
    </row>
    <row r="2192" spans="1:13" x14ac:dyDescent="0.35">
      <c r="A2192" s="1296">
        <v>33582</v>
      </c>
      <c r="B2192" s="1295" t="s">
        <v>417</v>
      </c>
      <c r="C2192" s="1295" t="s">
        <v>260</v>
      </c>
      <c r="D2192" s="1295">
        <v>4000</v>
      </c>
      <c r="E2192" s="1295" t="s">
        <v>201</v>
      </c>
      <c r="F2192" s="935" t="s">
        <v>215</v>
      </c>
      <c r="G2192" s="1295">
        <v>2</v>
      </c>
      <c r="H2192" s="935" t="s">
        <v>408</v>
      </c>
      <c r="I2192" s="935" t="s">
        <v>409</v>
      </c>
      <c r="J2192" s="935">
        <v>40.316984869999999</v>
      </c>
      <c r="K2192" s="935">
        <v>-122.1896581</v>
      </c>
      <c r="L2192" s="935">
        <v>40.263968490000003</v>
      </c>
      <c r="M2192" s="935">
        <v>-122.2235306</v>
      </c>
    </row>
    <row r="2193" spans="1:13" x14ac:dyDescent="0.35">
      <c r="A2193" s="1296">
        <v>33582</v>
      </c>
      <c r="B2193" s="1295" t="s">
        <v>417</v>
      </c>
      <c r="C2193" s="1295" t="s">
        <v>260</v>
      </c>
      <c r="D2193" s="1295">
        <v>4000</v>
      </c>
      <c r="E2193" s="1295" t="s">
        <v>201</v>
      </c>
      <c r="F2193" s="935" t="s">
        <v>216</v>
      </c>
      <c r="G2193" s="1295">
        <v>1</v>
      </c>
      <c r="H2193" s="935" t="s">
        <v>409</v>
      </c>
      <c r="I2193" s="935" t="s">
        <v>410</v>
      </c>
      <c r="J2193" s="935">
        <v>40.263968490000003</v>
      </c>
      <c r="K2193" s="935">
        <v>-122.2235306</v>
      </c>
      <c r="L2193" s="935">
        <v>40.153152210000002</v>
      </c>
      <c r="M2193" s="935">
        <v>-122.20237950000001</v>
      </c>
    </row>
    <row r="2194" spans="1:13" x14ac:dyDescent="0.35">
      <c r="A2194" s="1296">
        <v>33582</v>
      </c>
      <c r="B2194" s="1295" t="s">
        <v>417</v>
      </c>
      <c r="C2194" s="1295" t="s">
        <v>260</v>
      </c>
      <c r="D2194" s="1295">
        <v>4000</v>
      </c>
      <c r="E2194" s="1295" t="s">
        <v>201</v>
      </c>
      <c r="F2194" s="935" t="s">
        <v>217</v>
      </c>
      <c r="G2194" s="1295">
        <v>7</v>
      </c>
      <c r="H2194" s="935" t="s">
        <v>410</v>
      </c>
      <c r="I2194" s="935" t="s">
        <v>411</v>
      </c>
      <c r="J2194" s="935">
        <v>40.153152210000002</v>
      </c>
      <c r="K2194" s="935">
        <v>-122.20237950000001</v>
      </c>
      <c r="L2194" s="935">
        <v>40.027836569999998</v>
      </c>
      <c r="M2194" s="935">
        <v>-122.11920569999999</v>
      </c>
    </row>
    <row r="2195" spans="1:13" x14ac:dyDescent="0.35">
      <c r="A2195" s="1296">
        <v>33582</v>
      </c>
      <c r="B2195" s="1295" t="s">
        <v>417</v>
      </c>
      <c r="C2195" s="1295" t="s">
        <v>260</v>
      </c>
      <c r="D2195" s="1295">
        <v>4000</v>
      </c>
      <c r="E2195" s="1295" t="s">
        <v>201</v>
      </c>
      <c r="F2195" s="935" t="s">
        <v>219</v>
      </c>
      <c r="G2195" s="1295">
        <v>7</v>
      </c>
      <c r="H2195" s="935" t="s">
        <v>411</v>
      </c>
      <c r="I2195" s="935" t="s">
        <v>412</v>
      </c>
      <c r="J2195" s="935">
        <v>40.027836569999998</v>
      </c>
      <c r="K2195" s="935">
        <v>-122.11920569999999</v>
      </c>
      <c r="L2195" s="935">
        <v>39.909298579999998</v>
      </c>
      <c r="M2195" s="935">
        <v>-122.0918963</v>
      </c>
    </row>
    <row r="2196" spans="1:13" x14ac:dyDescent="0.35">
      <c r="A2196" s="1296">
        <v>33582</v>
      </c>
      <c r="B2196" s="1295" t="s">
        <v>417</v>
      </c>
      <c r="C2196" s="1295" t="s">
        <v>260</v>
      </c>
      <c r="D2196" s="1295">
        <v>4000</v>
      </c>
      <c r="E2196" s="1295" t="s">
        <v>201</v>
      </c>
      <c r="F2196" s="935" t="s">
        <v>220</v>
      </c>
      <c r="G2196" s="1295">
        <v>3</v>
      </c>
      <c r="H2196" s="935" t="s">
        <v>412</v>
      </c>
      <c r="I2196" s="935" t="s">
        <v>413</v>
      </c>
      <c r="J2196" s="935">
        <v>39.909298579999998</v>
      </c>
      <c r="K2196" s="935">
        <v>-122.0918963</v>
      </c>
      <c r="L2196" s="935">
        <v>39.751173979999997</v>
      </c>
      <c r="M2196" s="935">
        <v>-121.9963235</v>
      </c>
    </row>
    <row r="2197" spans="1:13" x14ac:dyDescent="0.35">
      <c r="A2197" s="1296">
        <v>33582</v>
      </c>
      <c r="B2197" s="1295" t="s">
        <v>417</v>
      </c>
      <c r="C2197" s="1295" t="s">
        <v>260</v>
      </c>
      <c r="D2197" s="1295">
        <v>4000</v>
      </c>
      <c r="E2197" s="1295" t="s">
        <v>201</v>
      </c>
      <c r="F2197" s="935" t="s">
        <v>221</v>
      </c>
      <c r="G2197" s="1295">
        <v>11</v>
      </c>
      <c r="H2197" s="935" t="s">
        <v>413</v>
      </c>
      <c r="I2197" s="935" t="s">
        <v>414</v>
      </c>
      <c r="J2197" s="935">
        <v>39.751173979999997</v>
      </c>
      <c r="K2197" s="935">
        <v>-121.9963235</v>
      </c>
      <c r="L2197" s="935">
        <v>39.629153240000001</v>
      </c>
      <c r="M2197" s="935">
        <v>-121.9925059</v>
      </c>
    </row>
    <row r="2198" spans="1:13" ht="15" thickBot="1" x14ac:dyDescent="0.4">
      <c r="A2198" s="1309">
        <v>33582</v>
      </c>
      <c r="B2198" s="1313" t="s">
        <v>417</v>
      </c>
      <c r="C2198" s="1313" t="s">
        <v>260</v>
      </c>
      <c r="D2198" s="1313">
        <v>4000</v>
      </c>
      <c r="E2198" s="1313" t="s">
        <v>201</v>
      </c>
      <c r="F2198" s="1312" t="s">
        <v>222</v>
      </c>
      <c r="G2198" s="1313">
        <v>3</v>
      </c>
      <c r="H2198" s="1312" t="s">
        <v>414</v>
      </c>
      <c r="I2198" s="1312" t="s">
        <v>415</v>
      </c>
      <c r="J2198" s="1312">
        <v>39.629153240000001</v>
      </c>
      <c r="K2198" s="1312">
        <v>-121.9925059</v>
      </c>
      <c r="L2198" s="1312">
        <v>39.40712284</v>
      </c>
      <c r="M2198" s="1312">
        <v>-122.00758999999999</v>
      </c>
    </row>
    <row r="2199" spans="1:13" ht="15" thickTop="1" x14ac:dyDescent="0.35">
      <c r="A2199" s="1296">
        <v>33631</v>
      </c>
      <c r="B2199" s="1295" t="s">
        <v>242</v>
      </c>
      <c r="C2199" s="1295" t="s">
        <v>260</v>
      </c>
      <c r="D2199" s="1295">
        <v>3500</v>
      </c>
      <c r="E2199" s="1295" t="s">
        <v>201</v>
      </c>
      <c r="F2199" s="935" t="s">
        <v>208</v>
      </c>
      <c r="G2199" s="1295">
        <v>62</v>
      </c>
      <c r="H2199" s="935" t="s">
        <v>402</v>
      </c>
      <c r="I2199" s="935" t="s">
        <v>403</v>
      </c>
      <c r="J2199" s="935">
        <v>40.611883210000002</v>
      </c>
      <c r="K2199" s="935">
        <v>-122.446135</v>
      </c>
      <c r="L2199" s="935">
        <v>40.592799669999998</v>
      </c>
      <c r="M2199" s="935">
        <v>-122.3942059</v>
      </c>
    </row>
    <row r="2200" spans="1:13" x14ac:dyDescent="0.35">
      <c r="A2200" s="1296">
        <v>33631</v>
      </c>
      <c r="B2200" s="1295" t="s">
        <v>242</v>
      </c>
      <c r="C2200" s="1295" t="s">
        <v>260</v>
      </c>
      <c r="D2200" s="1295">
        <v>3500</v>
      </c>
      <c r="E2200" s="1295" t="s">
        <v>201</v>
      </c>
      <c r="F2200" s="935" t="s">
        <v>209</v>
      </c>
      <c r="G2200" s="1295">
        <v>18</v>
      </c>
      <c r="H2200" s="935" t="s">
        <v>403</v>
      </c>
      <c r="I2200" s="935" t="s">
        <v>404</v>
      </c>
      <c r="J2200" s="935">
        <v>40.592799669999998</v>
      </c>
      <c r="K2200" s="935">
        <v>-122.3942059</v>
      </c>
      <c r="L2200" s="935">
        <v>40.585947769999997</v>
      </c>
      <c r="M2200" s="935">
        <v>-122.3683525</v>
      </c>
    </row>
    <row r="2201" spans="1:13" x14ac:dyDescent="0.35">
      <c r="A2201" s="1296">
        <v>33631</v>
      </c>
      <c r="B2201" s="1295" t="s">
        <v>242</v>
      </c>
      <c r="C2201" s="1295" t="s">
        <v>260</v>
      </c>
      <c r="D2201" s="1295">
        <v>3500</v>
      </c>
      <c r="E2201" s="1295" t="s">
        <v>201</v>
      </c>
      <c r="F2201" s="935" t="s">
        <v>211</v>
      </c>
      <c r="G2201" s="1295">
        <v>30</v>
      </c>
      <c r="H2201" s="935" t="s">
        <v>404</v>
      </c>
      <c r="I2201" s="935" t="s">
        <v>405</v>
      </c>
      <c r="J2201" s="935">
        <v>40.585947769999997</v>
      </c>
      <c r="K2201" s="935">
        <v>-122.3683525</v>
      </c>
      <c r="L2201" s="935">
        <v>40.472049499999997</v>
      </c>
      <c r="M2201" s="935">
        <v>-122.29453460000001</v>
      </c>
    </row>
    <row r="2202" spans="1:13" x14ac:dyDescent="0.35">
      <c r="A2202" s="1296">
        <v>33631</v>
      </c>
      <c r="B2202" s="1295" t="s">
        <v>242</v>
      </c>
      <c r="C2202" s="1295" t="s">
        <v>260</v>
      </c>
      <c r="D2202" s="1295">
        <v>3500</v>
      </c>
      <c r="E2202" s="1295" t="s">
        <v>201</v>
      </c>
      <c r="F2202" s="935" t="s">
        <v>212</v>
      </c>
      <c r="G2202" s="1295">
        <v>10</v>
      </c>
      <c r="H2202" s="935" t="s">
        <v>405</v>
      </c>
      <c r="I2202" s="935" t="s">
        <v>406</v>
      </c>
      <c r="J2202" s="935">
        <v>40.472049499999997</v>
      </c>
      <c r="K2202" s="935">
        <v>-122.29453460000001</v>
      </c>
      <c r="L2202" s="935">
        <v>40.417416330000002</v>
      </c>
      <c r="M2202" s="935">
        <v>-122.19395729999999</v>
      </c>
    </row>
    <row r="2203" spans="1:13" x14ac:dyDescent="0.35">
      <c r="A2203" s="1296">
        <v>33631</v>
      </c>
      <c r="B2203" s="1295" t="s">
        <v>242</v>
      </c>
      <c r="C2203" s="1295" t="s">
        <v>260</v>
      </c>
      <c r="D2203" s="1295">
        <v>3500</v>
      </c>
      <c r="E2203" s="1295" t="s">
        <v>201</v>
      </c>
      <c r="F2203" s="935" t="s">
        <v>213</v>
      </c>
      <c r="G2203" s="1295">
        <v>3</v>
      </c>
      <c r="H2203" s="935" t="s">
        <v>406</v>
      </c>
      <c r="I2203" s="935" t="s">
        <v>407</v>
      </c>
      <c r="J2203" s="935">
        <v>40.417416330000002</v>
      </c>
      <c r="K2203" s="935">
        <v>-122.19395729999999</v>
      </c>
      <c r="L2203" s="935">
        <v>40.355137560000003</v>
      </c>
      <c r="M2203" s="935">
        <v>-122.17595660000001</v>
      </c>
    </row>
    <row r="2204" spans="1:13" x14ac:dyDescent="0.35">
      <c r="A2204" s="1296">
        <v>33631</v>
      </c>
      <c r="B2204" s="1295" t="s">
        <v>242</v>
      </c>
      <c r="C2204" s="1295" t="s">
        <v>260</v>
      </c>
      <c r="D2204" s="1295">
        <v>3500</v>
      </c>
      <c r="E2204" s="1295" t="s">
        <v>201</v>
      </c>
      <c r="F2204" s="935" t="s">
        <v>214</v>
      </c>
      <c r="G2204" s="1295">
        <v>1</v>
      </c>
      <c r="H2204" s="935" t="s">
        <v>407</v>
      </c>
      <c r="I2204" s="935" t="s">
        <v>408</v>
      </c>
      <c r="J2204" s="935">
        <v>40.355137560000003</v>
      </c>
      <c r="K2204" s="935">
        <v>-122.17595660000001</v>
      </c>
      <c r="L2204" s="935">
        <v>40.316984869999999</v>
      </c>
      <c r="M2204" s="935">
        <v>-122.1896581</v>
      </c>
    </row>
    <row r="2205" spans="1:13" x14ac:dyDescent="0.35">
      <c r="A2205" s="1296">
        <v>33631</v>
      </c>
      <c r="B2205" s="1295" t="s">
        <v>242</v>
      </c>
      <c r="C2205" s="1295" t="s">
        <v>260</v>
      </c>
      <c r="D2205" s="1295">
        <v>3500</v>
      </c>
      <c r="E2205" s="1295" t="s">
        <v>201</v>
      </c>
      <c r="F2205" s="935" t="s">
        <v>215</v>
      </c>
      <c r="G2205" s="1295">
        <v>0</v>
      </c>
      <c r="H2205" s="935" t="s">
        <v>408</v>
      </c>
      <c r="I2205" s="935" t="s">
        <v>409</v>
      </c>
      <c r="J2205" s="935">
        <v>40.316984869999999</v>
      </c>
      <c r="K2205" s="935">
        <v>-122.1896581</v>
      </c>
      <c r="L2205" s="935">
        <v>40.263968490000003</v>
      </c>
      <c r="M2205" s="935">
        <v>-122.2235306</v>
      </c>
    </row>
    <row r="2206" spans="1:13" x14ac:dyDescent="0.35">
      <c r="A2206" s="1296">
        <v>33631</v>
      </c>
      <c r="B2206" s="1295" t="s">
        <v>242</v>
      </c>
      <c r="C2206" s="1295" t="s">
        <v>260</v>
      </c>
      <c r="D2206" s="1295">
        <v>3500</v>
      </c>
      <c r="E2206" s="1295" t="s">
        <v>201</v>
      </c>
      <c r="F2206" s="935" t="s">
        <v>216</v>
      </c>
      <c r="G2206" s="1295">
        <v>0</v>
      </c>
      <c r="H2206" s="935" t="s">
        <v>409</v>
      </c>
      <c r="I2206" s="935" t="s">
        <v>410</v>
      </c>
      <c r="J2206" s="935">
        <v>40.263968490000003</v>
      </c>
      <c r="K2206" s="935">
        <v>-122.2235306</v>
      </c>
      <c r="L2206" s="935">
        <v>40.153152210000002</v>
      </c>
      <c r="M2206" s="935">
        <v>-122.20237950000001</v>
      </c>
    </row>
    <row r="2207" spans="1:13" x14ac:dyDescent="0.35">
      <c r="A2207" s="1296">
        <v>33631</v>
      </c>
      <c r="B2207" s="1295" t="s">
        <v>242</v>
      </c>
      <c r="C2207" s="1295" t="s">
        <v>260</v>
      </c>
      <c r="D2207" s="1295">
        <v>3500</v>
      </c>
      <c r="E2207" s="1295" t="s">
        <v>201</v>
      </c>
      <c r="F2207" s="935" t="s">
        <v>217</v>
      </c>
      <c r="G2207" s="1295">
        <v>1</v>
      </c>
      <c r="H2207" s="935" t="s">
        <v>410</v>
      </c>
      <c r="I2207" s="935" t="s">
        <v>411</v>
      </c>
      <c r="J2207" s="935">
        <v>40.153152210000002</v>
      </c>
      <c r="K2207" s="935">
        <v>-122.20237950000001</v>
      </c>
      <c r="L2207" s="935">
        <v>40.027836569999998</v>
      </c>
      <c r="M2207" s="935">
        <v>-122.11920569999999</v>
      </c>
    </row>
    <row r="2208" spans="1:13" x14ac:dyDescent="0.35">
      <c r="A2208" s="1296">
        <v>33631</v>
      </c>
      <c r="B2208" s="1295" t="s">
        <v>242</v>
      </c>
      <c r="C2208" s="1295" t="s">
        <v>260</v>
      </c>
      <c r="D2208" s="1295">
        <v>3500</v>
      </c>
      <c r="E2208" s="1295" t="s">
        <v>201</v>
      </c>
      <c r="F2208" s="935" t="s">
        <v>219</v>
      </c>
      <c r="G2208" s="1295">
        <v>1</v>
      </c>
      <c r="H2208" s="935" t="s">
        <v>411</v>
      </c>
      <c r="I2208" s="935" t="s">
        <v>412</v>
      </c>
      <c r="J2208" s="935">
        <v>40.027836569999998</v>
      </c>
      <c r="K2208" s="935">
        <v>-122.11920569999999</v>
      </c>
      <c r="L2208" s="935">
        <v>39.909298579999998</v>
      </c>
      <c r="M2208" s="935">
        <v>-122.0918963</v>
      </c>
    </row>
    <row r="2209" spans="1:13" x14ac:dyDescent="0.35">
      <c r="A2209" s="1296">
        <v>33631</v>
      </c>
      <c r="B2209" s="1295" t="s">
        <v>242</v>
      </c>
      <c r="C2209" s="1295" t="s">
        <v>260</v>
      </c>
      <c r="D2209" s="1295">
        <v>3500</v>
      </c>
      <c r="E2209" s="1295" t="s">
        <v>201</v>
      </c>
      <c r="F2209" s="935" t="s">
        <v>220</v>
      </c>
      <c r="G2209" s="1295">
        <v>1</v>
      </c>
      <c r="H2209" s="935" t="s">
        <v>412</v>
      </c>
      <c r="I2209" s="935" t="s">
        <v>413</v>
      </c>
      <c r="J2209" s="935">
        <v>39.909298579999998</v>
      </c>
      <c r="K2209" s="935">
        <v>-122.0918963</v>
      </c>
      <c r="L2209" s="935">
        <v>39.751173979999997</v>
      </c>
      <c r="M2209" s="935">
        <v>-121.9963235</v>
      </c>
    </row>
    <row r="2210" spans="1:13" x14ac:dyDescent="0.35">
      <c r="A2210" s="1296">
        <v>33631</v>
      </c>
      <c r="B2210" s="1295" t="s">
        <v>242</v>
      </c>
      <c r="C2210" s="1295" t="s">
        <v>260</v>
      </c>
      <c r="D2210" s="1295">
        <v>3500</v>
      </c>
      <c r="E2210" s="1295" t="s">
        <v>201</v>
      </c>
      <c r="F2210" s="935" t="s">
        <v>221</v>
      </c>
      <c r="G2210" s="1295">
        <v>0</v>
      </c>
      <c r="H2210" s="935" t="s">
        <v>413</v>
      </c>
      <c r="I2210" s="935" t="s">
        <v>414</v>
      </c>
      <c r="J2210" s="935">
        <v>39.751173979999997</v>
      </c>
      <c r="K2210" s="935">
        <v>-121.9963235</v>
      </c>
      <c r="L2210" s="935">
        <v>39.629153240000001</v>
      </c>
      <c r="M2210" s="935">
        <v>-121.9925059</v>
      </c>
    </row>
    <row r="2211" spans="1:13" x14ac:dyDescent="0.35">
      <c r="A2211" s="1296">
        <v>33631</v>
      </c>
      <c r="B2211" s="1295" t="s">
        <v>242</v>
      </c>
      <c r="C2211" s="1295" t="s">
        <v>260</v>
      </c>
      <c r="D2211" s="1295">
        <v>3500</v>
      </c>
      <c r="E2211" s="1295" t="s">
        <v>201</v>
      </c>
      <c r="F2211" s="935" t="s">
        <v>222</v>
      </c>
      <c r="G2211" s="1295">
        <v>1</v>
      </c>
      <c r="H2211" s="935" t="s">
        <v>414</v>
      </c>
      <c r="I2211" s="935" t="s">
        <v>415</v>
      </c>
      <c r="J2211" s="935">
        <v>39.629153240000001</v>
      </c>
      <c r="K2211" s="935">
        <v>-121.9925059</v>
      </c>
      <c r="L2211" s="935">
        <v>39.40712284</v>
      </c>
      <c r="M2211" s="935">
        <v>-122.00758999999999</v>
      </c>
    </row>
    <row r="2212" spans="1:13" x14ac:dyDescent="0.35">
      <c r="A2212" s="1296">
        <v>33702</v>
      </c>
      <c r="B2212" s="1295" t="s">
        <v>194</v>
      </c>
      <c r="C2212" s="1295" t="s">
        <v>246</v>
      </c>
      <c r="D2212" s="1295">
        <v>3000</v>
      </c>
      <c r="E2212" s="1295" t="s">
        <v>201</v>
      </c>
      <c r="F2212" s="935" t="s">
        <v>208</v>
      </c>
      <c r="G2212" s="1295">
        <v>2</v>
      </c>
      <c r="H2212" s="935" t="s">
        <v>402</v>
      </c>
      <c r="I2212" s="935" t="s">
        <v>403</v>
      </c>
      <c r="J2212" s="935">
        <v>40.611883210000002</v>
      </c>
      <c r="K2212" s="935">
        <v>-122.446135</v>
      </c>
      <c r="L2212" s="935">
        <v>40.592799669999998</v>
      </c>
      <c r="M2212" s="935">
        <v>-122.3942059</v>
      </c>
    </row>
    <row r="2213" spans="1:13" x14ac:dyDescent="0.35">
      <c r="A2213" s="1296">
        <v>33702</v>
      </c>
      <c r="B2213" s="1295" t="s">
        <v>194</v>
      </c>
      <c r="C2213" s="1295" t="s">
        <v>246</v>
      </c>
      <c r="D2213" s="1295">
        <v>3000</v>
      </c>
      <c r="E2213" s="1295" t="s">
        <v>201</v>
      </c>
      <c r="F2213" s="935" t="s">
        <v>209</v>
      </c>
      <c r="G2213" s="1295">
        <v>19</v>
      </c>
      <c r="H2213" s="935" t="s">
        <v>403</v>
      </c>
      <c r="I2213" s="935" t="s">
        <v>404</v>
      </c>
      <c r="J2213" s="935">
        <v>40.592799669999998</v>
      </c>
      <c r="K2213" s="935">
        <v>-122.3942059</v>
      </c>
      <c r="L2213" s="935">
        <v>40.585947769999997</v>
      </c>
      <c r="M2213" s="935">
        <v>-122.3683525</v>
      </c>
    </row>
    <row r="2214" spans="1:13" x14ac:dyDescent="0.35">
      <c r="A2214" s="1296">
        <v>33702</v>
      </c>
      <c r="B2214" s="1295" t="s">
        <v>194</v>
      </c>
      <c r="C2214" s="1295" t="s">
        <v>246</v>
      </c>
      <c r="D2214" s="1295">
        <v>3000</v>
      </c>
      <c r="E2214" s="1295" t="s">
        <v>201</v>
      </c>
      <c r="F2214" s="935" t="s">
        <v>211</v>
      </c>
      <c r="G2214" s="1295">
        <v>5</v>
      </c>
      <c r="H2214" s="935" t="s">
        <v>404</v>
      </c>
      <c r="I2214" s="935" t="s">
        <v>405</v>
      </c>
      <c r="J2214" s="935">
        <v>40.585947769999997</v>
      </c>
      <c r="K2214" s="935">
        <v>-122.3683525</v>
      </c>
      <c r="L2214" s="935">
        <v>40.472049499999997</v>
      </c>
      <c r="M2214" s="935">
        <v>-122.29453460000001</v>
      </c>
    </row>
    <row r="2215" spans="1:13" x14ac:dyDescent="0.35">
      <c r="A2215" s="1296">
        <v>33702</v>
      </c>
      <c r="B2215" s="1295" t="s">
        <v>194</v>
      </c>
      <c r="C2215" s="1295" t="s">
        <v>246</v>
      </c>
      <c r="D2215" s="1295">
        <v>3000</v>
      </c>
      <c r="E2215" s="1295" t="s">
        <v>201</v>
      </c>
      <c r="F2215" s="935" t="s">
        <v>212</v>
      </c>
      <c r="G2215" s="1295">
        <v>5</v>
      </c>
      <c r="H2215" s="935" t="s">
        <v>405</v>
      </c>
      <c r="I2215" s="935" t="s">
        <v>406</v>
      </c>
      <c r="J2215" s="935">
        <v>40.472049499999997</v>
      </c>
      <c r="K2215" s="935">
        <v>-122.29453460000001</v>
      </c>
      <c r="L2215" s="935">
        <v>40.417416330000002</v>
      </c>
      <c r="M2215" s="935">
        <v>-122.19395729999999</v>
      </c>
    </row>
    <row r="2216" spans="1:13" x14ac:dyDescent="0.35">
      <c r="A2216" s="1296">
        <v>33702</v>
      </c>
      <c r="B2216" s="1295" t="s">
        <v>194</v>
      </c>
      <c r="C2216" s="1295" t="s">
        <v>246</v>
      </c>
      <c r="D2216" s="1295">
        <v>3000</v>
      </c>
      <c r="E2216" s="1295" t="s">
        <v>201</v>
      </c>
      <c r="F2216" s="935" t="s">
        <v>213</v>
      </c>
      <c r="G2216" s="1295">
        <v>0</v>
      </c>
      <c r="H2216" s="935" t="s">
        <v>406</v>
      </c>
      <c r="I2216" s="935" t="s">
        <v>407</v>
      </c>
      <c r="J2216" s="935">
        <v>40.417416330000002</v>
      </c>
      <c r="K2216" s="935">
        <v>-122.19395729999999</v>
      </c>
      <c r="L2216" s="935">
        <v>40.355137560000003</v>
      </c>
      <c r="M2216" s="935">
        <v>-122.17595660000001</v>
      </c>
    </row>
    <row r="2217" spans="1:13" x14ac:dyDescent="0.35">
      <c r="A2217" s="1296">
        <v>33702</v>
      </c>
      <c r="B2217" s="1295" t="s">
        <v>194</v>
      </c>
      <c r="C2217" s="1295" t="s">
        <v>246</v>
      </c>
      <c r="D2217" s="1295">
        <v>3000</v>
      </c>
      <c r="E2217" s="1295" t="s">
        <v>201</v>
      </c>
      <c r="F2217" s="935" t="s">
        <v>214</v>
      </c>
      <c r="G2217" s="1295">
        <v>0</v>
      </c>
      <c r="H2217" s="935" t="s">
        <v>407</v>
      </c>
      <c r="I2217" s="935" t="s">
        <v>408</v>
      </c>
      <c r="J2217" s="935">
        <v>40.355137560000003</v>
      </c>
      <c r="K2217" s="935">
        <v>-122.17595660000001</v>
      </c>
      <c r="L2217" s="935">
        <v>40.316984869999999</v>
      </c>
      <c r="M2217" s="935">
        <v>-122.1896581</v>
      </c>
    </row>
    <row r="2218" spans="1:13" x14ac:dyDescent="0.35">
      <c r="A2218" s="1296">
        <v>33702</v>
      </c>
      <c r="B2218" s="1295" t="s">
        <v>194</v>
      </c>
      <c r="C2218" s="1295" t="s">
        <v>246</v>
      </c>
      <c r="D2218" s="1295">
        <v>3000</v>
      </c>
      <c r="E2218" s="1295" t="s">
        <v>201</v>
      </c>
      <c r="F2218" s="935" t="s">
        <v>215</v>
      </c>
      <c r="G2218" s="1295">
        <v>0</v>
      </c>
      <c r="H2218" s="935" t="s">
        <v>408</v>
      </c>
      <c r="I2218" s="935" t="s">
        <v>409</v>
      </c>
      <c r="J2218" s="935">
        <v>40.316984869999999</v>
      </c>
      <c r="K2218" s="935">
        <v>-122.1896581</v>
      </c>
      <c r="L2218" s="935">
        <v>40.263968490000003</v>
      </c>
      <c r="M2218" s="935">
        <v>-122.2235306</v>
      </c>
    </row>
    <row r="2219" spans="1:13" x14ac:dyDescent="0.35">
      <c r="A2219" s="1296">
        <v>33702</v>
      </c>
      <c r="B2219" s="1295" t="s">
        <v>194</v>
      </c>
      <c r="C2219" s="1295" t="s">
        <v>246</v>
      </c>
      <c r="D2219" s="1295">
        <v>3000</v>
      </c>
      <c r="E2219" s="1295" t="s">
        <v>201</v>
      </c>
      <c r="F2219" s="935" t="s">
        <v>216</v>
      </c>
      <c r="G2219" s="1295">
        <v>1</v>
      </c>
      <c r="H2219" s="935" t="s">
        <v>409</v>
      </c>
      <c r="I2219" s="935" t="s">
        <v>410</v>
      </c>
      <c r="J2219" s="935">
        <v>40.263968490000003</v>
      </c>
      <c r="K2219" s="935">
        <v>-122.2235306</v>
      </c>
      <c r="L2219" s="935">
        <v>40.153152210000002</v>
      </c>
      <c r="M2219" s="935">
        <v>-122.20237950000001</v>
      </c>
    </row>
    <row r="2220" spans="1:13" x14ac:dyDescent="0.35">
      <c r="A2220" s="1296">
        <v>33702</v>
      </c>
      <c r="B2220" s="1295" t="s">
        <v>194</v>
      </c>
      <c r="C2220" s="1295" t="s">
        <v>246</v>
      </c>
      <c r="D2220" s="1295">
        <v>3000</v>
      </c>
      <c r="E2220" s="1295" t="s">
        <v>201</v>
      </c>
      <c r="F2220" s="935" t="s">
        <v>217</v>
      </c>
      <c r="G2220" s="1295">
        <v>2</v>
      </c>
      <c r="H2220" s="935" t="s">
        <v>410</v>
      </c>
      <c r="I2220" s="935" t="s">
        <v>411</v>
      </c>
      <c r="J2220" s="935">
        <v>40.153152210000002</v>
      </c>
      <c r="K2220" s="935">
        <v>-122.20237950000001</v>
      </c>
      <c r="L2220" s="935">
        <v>40.027836569999998</v>
      </c>
      <c r="M2220" s="935">
        <v>-122.11920569999999</v>
      </c>
    </row>
    <row r="2221" spans="1:13" x14ac:dyDescent="0.35">
      <c r="A2221" s="1296">
        <v>33702</v>
      </c>
      <c r="B2221" s="1295" t="s">
        <v>194</v>
      </c>
      <c r="C2221" s="1295" t="s">
        <v>246</v>
      </c>
      <c r="D2221" s="1295">
        <v>3000</v>
      </c>
      <c r="E2221" s="1295" t="s">
        <v>201</v>
      </c>
      <c r="F2221" s="935" t="s">
        <v>219</v>
      </c>
      <c r="G2221" s="1295">
        <v>0</v>
      </c>
      <c r="H2221" s="935" t="s">
        <v>411</v>
      </c>
      <c r="I2221" s="935" t="s">
        <v>412</v>
      </c>
      <c r="J2221" s="935">
        <v>40.027836569999998</v>
      </c>
      <c r="K2221" s="935">
        <v>-122.11920569999999</v>
      </c>
      <c r="L2221" s="935">
        <v>39.909298579999998</v>
      </c>
      <c r="M2221" s="935">
        <v>-122.0918963</v>
      </c>
    </row>
    <row r="2222" spans="1:13" x14ac:dyDescent="0.35">
      <c r="A2222" s="1296">
        <v>33702</v>
      </c>
      <c r="B2222" s="1295" t="s">
        <v>194</v>
      </c>
      <c r="C2222" s="1295" t="s">
        <v>246</v>
      </c>
      <c r="D2222" s="1295">
        <v>3000</v>
      </c>
      <c r="E2222" s="1295" t="s">
        <v>201</v>
      </c>
      <c r="F2222" s="935" t="s">
        <v>220</v>
      </c>
      <c r="G2222" s="1295">
        <v>-99999</v>
      </c>
      <c r="H2222" s="935" t="s">
        <v>412</v>
      </c>
      <c r="I2222" s="935" t="s">
        <v>413</v>
      </c>
      <c r="J2222" s="935">
        <v>39.909298579999998</v>
      </c>
      <c r="K2222" s="935">
        <v>-122.0918963</v>
      </c>
      <c r="L2222" s="935">
        <v>39.751173979999997</v>
      </c>
      <c r="M2222" s="935">
        <v>-121.9963235</v>
      </c>
    </row>
    <row r="2223" spans="1:13" x14ac:dyDescent="0.35">
      <c r="A2223" s="1296">
        <v>33702</v>
      </c>
      <c r="B2223" s="1295" t="s">
        <v>194</v>
      </c>
      <c r="C2223" s="1295" t="s">
        <v>246</v>
      </c>
      <c r="D2223" s="1295">
        <v>3000</v>
      </c>
      <c r="E2223" s="1295" t="s">
        <v>201</v>
      </c>
      <c r="F2223" s="935" t="s">
        <v>221</v>
      </c>
      <c r="G2223" s="1295">
        <v>-99999</v>
      </c>
      <c r="H2223" s="935" t="s">
        <v>413</v>
      </c>
      <c r="I2223" s="935" t="s">
        <v>414</v>
      </c>
      <c r="J2223" s="935">
        <v>39.751173979999997</v>
      </c>
      <c r="K2223" s="935">
        <v>-121.9963235</v>
      </c>
      <c r="L2223" s="935">
        <v>39.629153240000001</v>
      </c>
      <c r="M2223" s="935">
        <v>-121.9925059</v>
      </c>
    </row>
    <row r="2224" spans="1:13" x14ac:dyDescent="0.35">
      <c r="A2224" s="1296">
        <v>33702</v>
      </c>
      <c r="B2224" s="1295" t="s">
        <v>194</v>
      </c>
      <c r="C2224" s="1295" t="s">
        <v>246</v>
      </c>
      <c r="D2224" s="1295">
        <v>3000</v>
      </c>
      <c r="E2224" s="1295" t="s">
        <v>201</v>
      </c>
      <c r="F2224" s="935" t="s">
        <v>222</v>
      </c>
      <c r="G2224" s="1295">
        <v>-99999</v>
      </c>
      <c r="H2224" s="935" t="s">
        <v>414</v>
      </c>
      <c r="I2224" s="935" t="s">
        <v>415</v>
      </c>
      <c r="J2224" s="935">
        <v>39.629153240000001</v>
      </c>
      <c r="K2224" s="935">
        <v>-121.9925059</v>
      </c>
      <c r="L2224" s="935">
        <v>39.40712284</v>
      </c>
      <c r="M2224" s="935">
        <v>-122.00758999999999</v>
      </c>
    </row>
    <row r="2225" spans="1:13" x14ac:dyDescent="0.35">
      <c r="A2225" s="1296">
        <v>33716</v>
      </c>
      <c r="B2225" s="1295" t="s">
        <v>194</v>
      </c>
      <c r="C2225" s="1295" t="s">
        <v>260</v>
      </c>
      <c r="D2225" s="1295">
        <v>3500</v>
      </c>
      <c r="E2225" s="1295" t="s">
        <v>200</v>
      </c>
      <c r="F2225" s="935" t="s">
        <v>208</v>
      </c>
      <c r="G2225" s="1295">
        <v>0</v>
      </c>
      <c r="H2225" s="935" t="s">
        <v>402</v>
      </c>
      <c r="I2225" s="935" t="s">
        <v>403</v>
      </c>
      <c r="J2225" s="935">
        <v>40.611883210000002</v>
      </c>
      <c r="K2225" s="935">
        <v>-122.446135</v>
      </c>
      <c r="L2225" s="935">
        <v>40.592799669999998</v>
      </c>
      <c r="M2225" s="935">
        <v>-122.3942059</v>
      </c>
    </row>
    <row r="2226" spans="1:13" x14ac:dyDescent="0.35">
      <c r="A2226" s="1296">
        <v>33716</v>
      </c>
      <c r="B2226" s="1295" t="s">
        <v>194</v>
      </c>
      <c r="C2226" s="1295" t="s">
        <v>260</v>
      </c>
      <c r="D2226" s="1295">
        <v>3500</v>
      </c>
      <c r="E2226" s="1295" t="s">
        <v>200</v>
      </c>
      <c r="F2226" s="935" t="s">
        <v>209</v>
      </c>
      <c r="G2226" s="1295">
        <v>0</v>
      </c>
      <c r="H2226" s="935" t="s">
        <v>403</v>
      </c>
      <c r="I2226" s="935" t="s">
        <v>404</v>
      </c>
      <c r="J2226" s="935">
        <v>40.592799669999998</v>
      </c>
      <c r="K2226" s="935">
        <v>-122.3942059</v>
      </c>
      <c r="L2226" s="935">
        <v>40.585947769999997</v>
      </c>
      <c r="M2226" s="935">
        <v>-122.3683525</v>
      </c>
    </row>
    <row r="2227" spans="1:13" x14ac:dyDescent="0.35">
      <c r="A2227" s="1296">
        <v>33716</v>
      </c>
      <c r="B2227" s="1295" t="s">
        <v>194</v>
      </c>
      <c r="C2227" s="1295" t="s">
        <v>260</v>
      </c>
      <c r="D2227" s="1295">
        <v>3500</v>
      </c>
      <c r="E2227" s="1295" t="s">
        <v>200</v>
      </c>
      <c r="F2227" s="935" t="s">
        <v>211</v>
      </c>
      <c r="G2227" s="1295">
        <v>0</v>
      </c>
      <c r="H2227" s="935" t="s">
        <v>404</v>
      </c>
      <c r="I2227" s="935" t="s">
        <v>405</v>
      </c>
      <c r="J2227" s="935">
        <v>40.585947769999997</v>
      </c>
      <c r="K2227" s="935">
        <v>-122.3683525</v>
      </c>
      <c r="L2227" s="935">
        <v>40.472049499999997</v>
      </c>
      <c r="M2227" s="935">
        <v>-122.29453460000001</v>
      </c>
    </row>
    <row r="2228" spans="1:13" x14ac:dyDescent="0.35">
      <c r="A2228" s="1296">
        <v>33716</v>
      </c>
      <c r="B2228" s="1295" t="s">
        <v>194</v>
      </c>
      <c r="C2228" s="1295" t="s">
        <v>260</v>
      </c>
      <c r="D2228" s="1295">
        <v>3500</v>
      </c>
      <c r="E2228" s="1295" t="s">
        <v>200</v>
      </c>
      <c r="F2228" s="935" t="s">
        <v>212</v>
      </c>
      <c r="G2228" s="1295">
        <v>0</v>
      </c>
      <c r="H2228" s="935" t="s">
        <v>405</v>
      </c>
      <c r="I2228" s="935" t="s">
        <v>406</v>
      </c>
      <c r="J2228" s="935">
        <v>40.472049499999997</v>
      </c>
      <c r="K2228" s="935">
        <v>-122.29453460000001</v>
      </c>
      <c r="L2228" s="935">
        <v>40.417416330000002</v>
      </c>
      <c r="M2228" s="935">
        <v>-122.19395729999999</v>
      </c>
    </row>
    <row r="2229" spans="1:13" x14ac:dyDescent="0.35">
      <c r="A2229" s="1296">
        <v>33716</v>
      </c>
      <c r="B2229" s="1295" t="s">
        <v>194</v>
      </c>
      <c r="C2229" s="1295" t="s">
        <v>260</v>
      </c>
      <c r="D2229" s="1295">
        <v>3500</v>
      </c>
      <c r="E2229" s="1295" t="s">
        <v>200</v>
      </c>
      <c r="F2229" s="935" t="s">
        <v>213</v>
      </c>
      <c r="G2229" s="1295">
        <v>0</v>
      </c>
      <c r="H2229" s="935" t="s">
        <v>406</v>
      </c>
      <c r="I2229" s="935" t="s">
        <v>407</v>
      </c>
      <c r="J2229" s="935">
        <v>40.417416330000002</v>
      </c>
      <c r="K2229" s="935">
        <v>-122.19395729999999</v>
      </c>
      <c r="L2229" s="935">
        <v>40.355137560000003</v>
      </c>
      <c r="M2229" s="935">
        <v>-122.17595660000001</v>
      </c>
    </row>
    <row r="2230" spans="1:13" x14ac:dyDescent="0.35">
      <c r="A2230" s="1296">
        <v>33716</v>
      </c>
      <c r="B2230" s="1295" t="s">
        <v>194</v>
      </c>
      <c r="C2230" s="1295" t="s">
        <v>260</v>
      </c>
      <c r="D2230" s="1295">
        <v>3500</v>
      </c>
      <c r="E2230" s="1295" t="s">
        <v>200</v>
      </c>
      <c r="F2230" s="935" t="s">
        <v>214</v>
      </c>
      <c r="G2230" s="1295">
        <v>0</v>
      </c>
      <c r="H2230" s="935" t="s">
        <v>407</v>
      </c>
      <c r="I2230" s="935" t="s">
        <v>408</v>
      </c>
      <c r="J2230" s="935">
        <v>40.355137560000003</v>
      </c>
      <c r="K2230" s="935">
        <v>-122.17595660000001</v>
      </c>
      <c r="L2230" s="935">
        <v>40.316984869999999</v>
      </c>
      <c r="M2230" s="935">
        <v>-122.1896581</v>
      </c>
    </row>
    <row r="2231" spans="1:13" x14ac:dyDescent="0.35">
      <c r="A2231" s="1296">
        <v>33716</v>
      </c>
      <c r="B2231" s="1295" t="s">
        <v>194</v>
      </c>
      <c r="C2231" s="1295" t="s">
        <v>260</v>
      </c>
      <c r="D2231" s="1295">
        <v>3500</v>
      </c>
      <c r="E2231" s="1295" t="s">
        <v>200</v>
      </c>
      <c r="F2231" s="935" t="s">
        <v>215</v>
      </c>
      <c r="G2231" s="1295">
        <v>0</v>
      </c>
      <c r="H2231" s="935" t="s">
        <v>408</v>
      </c>
      <c r="I2231" s="935" t="s">
        <v>409</v>
      </c>
      <c r="J2231" s="935">
        <v>40.316984869999999</v>
      </c>
      <c r="K2231" s="935">
        <v>-122.1896581</v>
      </c>
      <c r="L2231" s="935">
        <v>40.263968490000003</v>
      </c>
      <c r="M2231" s="935">
        <v>-122.2235306</v>
      </c>
    </row>
    <row r="2232" spans="1:13" x14ac:dyDescent="0.35">
      <c r="A2232" s="1296">
        <v>33716</v>
      </c>
      <c r="B2232" s="1295" t="s">
        <v>194</v>
      </c>
      <c r="C2232" s="1295" t="s">
        <v>260</v>
      </c>
      <c r="D2232" s="1295">
        <v>3500</v>
      </c>
      <c r="E2232" s="1295" t="s">
        <v>200</v>
      </c>
      <c r="F2232" s="935" t="s">
        <v>216</v>
      </c>
      <c r="G2232" s="1295">
        <v>0</v>
      </c>
      <c r="H2232" s="935" t="s">
        <v>409</v>
      </c>
      <c r="I2232" s="935" t="s">
        <v>410</v>
      </c>
      <c r="J2232" s="935">
        <v>40.263968490000003</v>
      </c>
      <c r="K2232" s="935">
        <v>-122.2235306</v>
      </c>
      <c r="L2232" s="935">
        <v>40.153152210000002</v>
      </c>
      <c r="M2232" s="935">
        <v>-122.20237950000001</v>
      </c>
    </row>
    <row r="2233" spans="1:13" x14ac:dyDescent="0.35">
      <c r="A2233" s="1296">
        <v>33716</v>
      </c>
      <c r="B2233" s="1295" t="s">
        <v>194</v>
      </c>
      <c r="C2233" s="1295" t="s">
        <v>260</v>
      </c>
      <c r="D2233" s="1295">
        <v>3500</v>
      </c>
      <c r="E2233" s="1295" t="s">
        <v>200</v>
      </c>
      <c r="F2233" s="935" t="s">
        <v>217</v>
      </c>
      <c r="G2233" s="1295">
        <v>0</v>
      </c>
      <c r="H2233" s="935" t="s">
        <v>410</v>
      </c>
      <c r="I2233" s="935" t="s">
        <v>411</v>
      </c>
      <c r="J2233" s="935">
        <v>40.153152210000002</v>
      </c>
      <c r="K2233" s="935">
        <v>-122.20237950000001</v>
      </c>
      <c r="L2233" s="935">
        <v>40.027836569999998</v>
      </c>
      <c r="M2233" s="935">
        <v>-122.11920569999999</v>
      </c>
    </row>
    <row r="2234" spans="1:13" x14ac:dyDescent="0.35">
      <c r="A2234" s="1296">
        <v>33716</v>
      </c>
      <c r="B2234" s="1295" t="s">
        <v>194</v>
      </c>
      <c r="C2234" s="1295" t="s">
        <v>260</v>
      </c>
      <c r="D2234" s="1295">
        <v>3500</v>
      </c>
      <c r="E2234" s="1295" t="s">
        <v>200</v>
      </c>
      <c r="F2234" s="935" t="s">
        <v>219</v>
      </c>
      <c r="G2234" s="1295">
        <v>0</v>
      </c>
      <c r="H2234" s="935" t="s">
        <v>411</v>
      </c>
      <c r="I2234" s="935" t="s">
        <v>412</v>
      </c>
      <c r="J2234" s="935">
        <v>40.027836569999998</v>
      </c>
      <c r="K2234" s="935">
        <v>-122.11920569999999</v>
      </c>
      <c r="L2234" s="935">
        <v>39.909298579999998</v>
      </c>
      <c r="M2234" s="935">
        <v>-122.0918963</v>
      </c>
    </row>
    <row r="2235" spans="1:13" x14ac:dyDescent="0.35">
      <c r="A2235" s="1296">
        <v>33716</v>
      </c>
      <c r="B2235" s="1295" t="s">
        <v>194</v>
      </c>
      <c r="C2235" s="1295" t="s">
        <v>260</v>
      </c>
      <c r="D2235" s="1295">
        <v>3500</v>
      </c>
      <c r="E2235" s="1295" t="s">
        <v>200</v>
      </c>
      <c r="F2235" s="935" t="s">
        <v>220</v>
      </c>
      <c r="G2235" s="1295">
        <v>-99999</v>
      </c>
      <c r="H2235" s="935" t="s">
        <v>412</v>
      </c>
      <c r="I2235" s="935" t="s">
        <v>413</v>
      </c>
      <c r="J2235" s="935">
        <v>39.909298579999998</v>
      </c>
      <c r="K2235" s="935">
        <v>-122.0918963</v>
      </c>
      <c r="L2235" s="935">
        <v>39.751173979999997</v>
      </c>
      <c r="M2235" s="935">
        <v>-121.9963235</v>
      </c>
    </row>
    <row r="2236" spans="1:13" x14ac:dyDescent="0.35">
      <c r="A2236" s="1296">
        <v>33716</v>
      </c>
      <c r="B2236" s="1295" t="s">
        <v>194</v>
      </c>
      <c r="C2236" s="1295" t="s">
        <v>260</v>
      </c>
      <c r="D2236" s="1295">
        <v>3500</v>
      </c>
      <c r="E2236" s="1295" t="s">
        <v>200</v>
      </c>
      <c r="F2236" s="935" t="s">
        <v>221</v>
      </c>
      <c r="G2236" s="1295">
        <v>-99999</v>
      </c>
      <c r="H2236" s="935" t="s">
        <v>413</v>
      </c>
      <c r="I2236" s="935" t="s">
        <v>414</v>
      </c>
      <c r="J2236" s="935">
        <v>39.751173979999997</v>
      </c>
      <c r="K2236" s="935">
        <v>-121.9963235</v>
      </c>
      <c r="L2236" s="935">
        <v>39.629153240000001</v>
      </c>
      <c r="M2236" s="935">
        <v>-121.9925059</v>
      </c>
    </row>
    <row r="2237" spans="1:13" x14ac:dyDescent="0.35">
      <c r="A2237" s="1296">
        <v>33716</v>
      </c>
      <c r="B2237" s="1295" t="s">
        <v>194</v>
      </c>
      <c r="C2237" s="1295" t="s">
        <v>260</v>
      </c>
      <c r="D2237" s="1295">
        <v>3500</v>
      </c>
      <c r="E2237" s="1295" t="s">
        <v>200</v>
      </c>
      <c r="F2237" s="935" t="s">
        <v>222</v>
      </c>
      <c r="G2237" s="1295">
        <v>-99999</v>
      </c>
      <c r="H2237" s="935" t="s">
        <v>414</v>
      </c>
      <c r="I2237" s="935" t="s">
        <v>415</v>
      </c>
      <c r="J2237" s="935">
        <v>39.629153240000001</v>
      </c>
      <c r="K2237" s="935">
        <v>-121.9925059</v>
      </c>
      <c r="L2237" s="935">
        <v>39.40712284</v>
      </c>
      <c r="M2237" s="935">
        <v>-122.00758999999999</v>
      </c>
    </row>
    <row r="2238" spans="1:13" x14ac:dyDescent="0.35">
      <c r="A2238" s="1296">
        <v>33730</v>
      </c>
      <c r="B2238" s="1295" t="s">
        <v>194</v>
      </c>
      <c r="C2238" s="1295" t="s">
        <v>260</v>
      </c>
      <c r="D2238" s="1295">
        <v>6000</v>
      </c>
      <c r="E2238" s="1295" t="s">
        <v>200</v>
      </c>
      <c r="F2238" s="935" t="s">
        <v>208</v>
      </c>
      <c r="G2238" s="1295">
        <v>0</v>
      </c>
      <c r="H2238" s="935" t="s">
        <v>402</v>
      </c>
      <c r="I2238" s="935" t="s">
        <v>403</v>
      </c>
      <c r="J2238" s="935">
        <v>40.611883210000002</v>
      </c>
      <c r="K2238" s="935">
        <v>-122.446135</v>
      </c>
      <c r="L2238" s="935">
        <v>40.592799669999998</v>
      </c>
      <c r="M2238" s="935">
        <v>-122.3942059</v>
      </c>
    </row>
    <row r="2239" spans="1:13" x14ac:dyDescent="0.35">
      <c r="A2239" s="1296">
        <v>33730</v>
      </c>
      <c r="B2239" s="1295" t="s">
        <v>194</v>
      </c>
      <c r="C2239" s="1295" t="s">
        <v>260</v>
      </c>
      <c r="D2239" s="1295">
        <v>6000</v>
      </c>
      <c r="E2239" s="1295" t="s">
        <v>200</v>
      </c>
      <c r="F2239" s="935" t="s">
        <v>209</v>
      </c>
      <c r="G2239" s="1295">
        <v>0</v>
      </c>
      <c r="H2239" s="935" t="s">
        <v>403</v>
      </c>
      <c r="I2239" s="935" t="s">
        <v>404</v>
      </c>
      <c r="J2239" s="935">
        <v>40.592799669999998</v>
      </c>
      <c r="K2239" s="935">
        <v>-122.3942059</v>
      </c>
      <c r="L2239" s="935">
        <v>40.585947769999997</v>
      </c>
      <c r="M2239" s="935">
        <v>-122.3683525</v>
      </c>
    </row>
    <row r="2240" spans="1:13" x14ac:dyDescent="0.35">
      <c r="A2240" s="1296">
        <v>33730</v>
      </c>
      <c r="B2240" s="1295" t="s">
        <v>194</v>
      </c>
      <c r="C2240" s="1295" t="s">
        <v>260</v>
      </c>
      <c r="D2240" s="1295">
        <v>6000</v>
      </c>
      <c r="E2240" s="1295" t="s">
        <v>200</v>
      </c>
      <c r="F2240" s="935" t="s">
        <v>211</v>
      </c>
      <c r="G2240" s="1295">
        <v>3</v>
      </c>
      <c r="H2240" s="935" t="s">
        <v>404</v>
      </c>
      <c r="I2240" s="935" t="s">
        <v>405</v>
      </c>
      <c r="J2240" s="935">
        <v>40.585947769999997</v>
      </c>
      <c r="K2240" s="935">
        <v>-122.3683525</v>
      </c>
      <c r="L2240" s="935">
        <v>40.472049499999997</v>
      </c>
      <c r="M2240" s="935">
        <v>-122.29453460000001</v>
      </c>
    </row>
    <row r="2241" spans="1:13" x14ac:dyDescent="0.35">
      <c r="A2241" s="1296">
        <v>33730</v>
      </c>
      <c r="B2241" s="1295" t="s">
        <v>194</v>
      </c>
      <c r="C2241" s="1295" t="s">
        <v>260</v>
      </c>
      <c r="D2241" s="1295">
        <v>6000</v>
      </c>
      <c r="E2241" s="1295" t="s">
        <v>200</v>
      </c>
      <c r="F2241" s="935" t="s">
        <v>212</v>
      </c>
      <c r="G2241" s="1295">
        <v>0</v>
      </c>
      <c r="H2241" s="935" t="s">
        <v>405</v>
      </c>
      <c r="I2241" s="935" t="s">
        <v>406</v>
      </c>
      <c r="J2241" s="935">
        <v>40.472049499999997</v>
      </c>
      <c r="K2241" s="935">
        <v>-122.29453460000001</v>
      </c>
      <c r="L2241" s="935">
        <v>40.417416330000002</v>
      </c>
      <c r="M2241" s="935">
        <v>-122.19395729999999</v>
      </c>
    </row>
    <row r="2242" spans="1:13" x14ac:dyDescent="0.35">
      <c r="A2242" s="1296">
        <v>33730</v>
      </c>
      <c r="B2242" s="1295" t="s">
        <v>194</v>
      </c>
      <c r="C2242" s="1295" t="s">
        <v>260</v>
      </c>
      <c r="D2242" s="1295">
        <v>6000</v>
      </c>
      <c r="E2242" s="1295" t="s">
        <v>200</v>
      </c>
      <c r="F2242" s="935" t="s">
        <v>213</v>
      </c>
      <c r="G2242" s="1295">
        <v>0</v>
      </c>
      <c r="H2242" s="935" t="s">
        <v>406</v>
      </c>
      <c r="I2242" s="935" t="s">
        <v>407</v>
      </c>
      <c r="J2242" s="935">
        <v>40.417416330000002</v>
      </c>
      <c r="K2242" s="935">
        <v>-122.19395729999999</v>
      </c>
      <c r="L2242" s="935">
        <v>40.355137560000003</v>
      </c>
      <c r="M2242" s="935">
        <v>-122.17595660000001</v>
      </c>
    </row>
    <row r="2243" spans="1:13" x14ac:dyDescent="0.35">
      <c r="A2243" s="1296">
        <v>33730</v>
      </c>
      <c r="B2243" s="1295" t="s">
        <v>194</v>
      </c>
      <c r="C2243" s="1295" t="s">
        <v>260</v>
      </c>
      <c r="D2243" s="1295">
        <v>6000</v>
      </c>
      <c r="E2243" s="1295" t="s">
        <v>200</v>
      </c>
      <c r="F2243" s="935" t="s">
        <v>214</v>
      </c>
      <c r="G2243" s="1295">
        <v>0</v>
      </c>
      <c r="H2243" s="935" t="s">
        <v>407</v>
      </c>
      <c r="I2243" s="935" t="s">
        <v>408</v>
      </c>
      <c r="J2243" s="935">
        <v>40.355137560000003</v>
      </c>
      <c r="K2243" s="935">
        <v>-122.17595660000001</v>
      </c>
      <c r="L2243" s="935">
        <v>40.316984869999999</v>
      </c>
      <c r="M2243" s="935">
        <v>-122.1896581</v>
      </c>
    </row>
    <row r="2244" spans="1:13" x14ac:dyDescent="0.35">
      <c r="A2244" s="1296">
        <v>33730</v>
      </c>
      <c r="B2244" s="1295" t="s">
        <v>194</v>
      </c>
      <c r="C2244" s="1295" t="s">
        <v>260</v>
      </c>
      <c r="D2244" s="1295">
        <v>6000</v>
      </c>
      <c r="E2244" s="1295" t="s">
        <v>200</v>
      </c>
      <c r="F2244" s="935" t="s">
        <v>215</v>
      </c>
      <c r="G2244" s="1295">
        <v>0</v>
      </c>
      <c r="H2244" s="935" t="s">
        <v>408</v>
      </c>
      <c r="I2244" s="935" t="s">
        <v>409</v>
      </c>
      <c r="J2244" s="935">
        <v>40.316984869999999</v>
      </c>
      <c r="K2244" s="935">
        <v>-122.1896581</v>
      </c>
      <c r="L2244" s="935">
        <v>40.263968490000003</v>
      </c>
      <c r="M2244" s="935">
        <v>-122.2235306</v>
      </c>
    </row>
    <row r="2245" spans="1:13" x14ac:dyDescent="0.35">
      <c r="A2245" s="1296">
        <v>33730</v>
      </c>
      <c r="B2245" s="1295" t="s">
        <v>194</v>
      </c>
      <c r="C2245" s="1295" t="s">
        <v>260</v>
      </c>
      <c r="D2245" s="1295">
        <v>6000</v>
      </c>
      <c r="E2245" s="1295" t="s">
        <v>200</v>
      </c>
      <c r="F2245" s="935" t="s">
        <v>216</v>
      </c>
      <c r="G2245" s="1295">
        <v>0</v>
      </c>
      <c r="H2245" s="935" t="s">
        <v>409</v>
      </c>
      <c r="I2245" s="935" t="s">
        <v>410</v>
      </c>
      <c r="J2245" s="935">
        <v>40.263968490000003</v>
      </c>
      <c r="K2245" s="935">
        <v>-122.2235306</v>
      </c>
      <c r="L2245" s="935">
        <v>40.153152210000002</v>
      </c>
      <c r="M2245" s="935">
        <v>-122.20237950000001</v>
      </c>
    </row>
    <row r="2246" spans="1:13" x14ac:dyDescent="0.35">
      <c r="A2246" s="1296">
        <v>33730</v>
      </c>
      <c r="B2246" s="1295" t="s">
        <v>194</v>
      </c>
      <c r="C2246" s="1295" t="s">
        <v>260</v>
      </c>
      <c r="D2246" s="1295">
        <v>6000</v>
      </c>
      <c r="E2246" s="1295" t="s">
        <v>200</v>
      </c>
      <c r="F2246" s="935" t="s">
        <v>217</v>
      </c>
      <c r="G2246" s="1295">
        <v>0</v>
      </c>
      <c r="H2246" s="935" t="s">
        <v>410</v>
      </c>
      <c r="I2246" s="935" t="s">
        <v>411</v>
      </c>
      <c r="J2246" s="935">
        <v>40.153152210000002</v>
      </c>
      <c r="K2246" s="935">
        <v>-122.20237950000001</v>
      </c>
      <c r="L2246" s="935">
        <v>40.027836569999998</v>
      </c>
      <c r="M2246" s="935">
        <v>-122.11920569999999</v>
      </c>
    </row>
    <row r="2247" spans="1:13" x14ac:dyDescent="0.35">
      <c r="A2247" s="1296">
        <v>33730</v>
      </c>
      <c r="B2247" s="1295" t="s">
        <v>194</v>
      </c>
      <c r="C2247" s="1295" t="s">
        <v>260</v>
      </c>
      <c r="D2247" s="1295">
        <v>6000</v>
      </c>
      <c r="E2247" s="1295" t="s">
        <v>200</v>
      </c>
      <c r="F2247" s="935" t="s">
        <v>219</v>
      </c>
      <c r="G2247" s="1295">
        <v>0</v>
      </c>
      <c r="H2247" s="935" t="s">
        <v>411</v>
      </c>
      <c r="I2247" s="935" t="s">
        <v>412</v>
      </c>
      <c r="J2247" s="935">
        <v>40.027836569999998</v>
      </c>
      <c r="K2247" s="935">
        <v>-122.11920569999999</v>
      </c>
      <c r="L2247" s="935">
        <v>39.909298579999998</v>
      </c>
      <c r="M2247" s="935">
        <v>-122.0918963</v>
      </c>
    </row>
    <row r="2248" spans="1:13" x14ac:dyDescent="0.35">
      <c r="A2248" s="1296">
        <v>33730</v>
      </c>
      <c r="B2248" s="1295" t="s">
        <v>194</v>
      </c>
      <c r="C2248" s="1295" t="s">
        <v>260</v>
      </c>
      <c r="D2248" s="1295">
        <v>6000</v>
      </c>
      <c r="E2248" s="1295" t="s">
        <v>200</v>
      </c>
      <c r="F2248" s="935" t="s">
        <v>220</v>
      </c>
      <c r="G2248" s="1295">
        <v>-99999</v>
      </c>
      <c r="H2248" s="935" t="s">
        <v>412</v>
      </c>
      <c r="I2248" s="935" t="s">
        <v>413</v>
      </c>
      <c r="J2248" s="935">
        <v>39.909298579999998</v>
      </c>
      <c r="K2248" s="935">
        <v>-122.0918963</v>
      </c>
      <c r="L2248" s="935">
        <v>39.751173979999997</v>
      </c>
      <c r="M2248" s="935">
        <v>-121.9963235</v>
      </c>
    </row>
    <row r="2249" spans="1:13" x14ac:dyDescent="0.35">
      <c r="A2249" s="1296">
        <v>33730</v>
      </c>
      <c r="B2249" s="1295" t="s">
        <v>194</v>
      </c>
      <c r="C2249" s="1295" t="s">
        <v>260</v>
      </c>
      <c r="D2249" s="1295">
        <v>6000</v>
      </c>
      <c r="E2249" s="1295" t="s">
        <v>200</v>
      </c>
      <c r="F2249" s="935" t="s">
        <v>221</v>
      </c>
      <c r="G2249" s="1295">
        <v>-99999</v>
      </c>
      <c r="H2249" s="935" t="s">
        <v>413</v>
      </c>
      <c r="I2249" s="935" t="s">
        <v>414</v>
      </c>
      <c r="J2249" s="935">
        <v>39.751173979999997</v>
      </c>
      <c r="K2249" s="935">
        <v>-121.9963235</v>
      </c>
      <c r="L2249" s="935">
        <v>39.629153240000001</v>
      </c>
      <c r="M2249" s="935">
        <v>-121.9925059</v>
      </c>
    </row>
    <row r="2250" spans="1:13" x14ac:dyDescent="0.35">
      <c r="A2250" s="1296">
        <v>33730</v>
      </c>
      <c r="B2250" s="1295" t="s">
        <v>194</v>
      </c>
      <c r="C2250" s="1295" t="s">
        <v>260</v>
      </c>
      <c r="D2250" s="1295">
        <v>6000</v>
      </c>
      <c r="E2250" s="1295" t="s">
        <v>200</v>
      </c>
      <c r="F2250" s="935" t="s">
        <v>222</v>
      </c>
      <c r="G2250" s="1295">
        <v>-99999</v>
      </c>
      <c r="H2250" s="935" t="s">
        <v>414</v>
      </c>
      <c r="I2250" s="935" t="s">
        <v>415</v>
      </c>
      <c r="J2250" s="935">
        <v>39.629153240000001</v>
      </c>
      <c r="K2250" s="935">
        <v>-121.9925059</v>
      </c>
      <c r="L2250" s="935">
        <v>39.40712284</v>
      </c>
      <c r="M2250" s="935">
        <v>-122.00758999999999</v>
      </c>
    </row>
    <row r="2251" spans="1:13" x14ac:dyDescent="0.35">
      <c r="A2251" s="1296">
        <v>33737</v>
      </c>
      <c r="B2251" s="1295" t="s">
        <v>194</v>
      </c>
      <c r="C2251" s="1295" t="s">
        <v>283</v>
      </c>
      <c r="D2251" s="1295">
        <v>7500</v>
      </c>
      <c r="E2251" s="1295" t="s">
        <v>200</v>
      </c>
      <c r="F2251" s="935" t="s">
        <v>208</v>
      </c>
      <c r="G2251" s="1295">
        <v>0</v>
      </c>
      <c r="H2251" s="935" t="s">
        <v>402</v>
      </c>
      <c r="I2251" s="935" t="s">
        <v>403</v>
      </c>
      <c r="J2251" s="935">
        <v>40.611883210000002</v>
      </c>
      <c r="K2251" s="935">
        <v>-122.446135</v>
      </c>
      <c r="L2251" s="935">
        <v>40.592799669999998</v>
      </c>
      <c r="M2251" s="935">
        <v>-122.3942059</v>
      </c>
    </row>
    <row r="2252" spans="1:13" x14ac:dyDescent="0.35">
      <c r="A2252" s="1296">
        <v>33737</v>
      </c>
      <c r="B2252" s="1295" t="s">
        <v>194</v>
      </c>
      <c r="C2252" s="1295" t="s">
        <v>283</v>
      </c>
      <c r="D2252" s="1295">
        <v>7500</v>
      </c>
      <c r="E2252" s="1295" t="s">
        <v>200</v>
      </c>
      <c r="F2252" s="935" t="s">
        <v>209</v>
      </c>
      <c r="G2252" s="1295">
        <v>3</v>
      </c>
      <c r="H2252" s="935" t="s">
        <v>403</v>
      </c>
      <c r="I2252" s="935" t="s">
        <v>404</v>
      </c>
      <c r="J2252" s="935">
        <v>40.592799669999998</v>
      </c>
      <c r="K2252" s="935">
        <v>-122.3942059</v>
      </c>
      <c r="L2252" s="935">
        <v>40.585947769999997</v>
      </c>
      <c r="M2252" s="935">
        <v>-122.3683525</v>
      </c>
    </row>
    <row r="2253" spans="1:13" x14ac:dyDescent="0.35">
      <c r="A2253" s="1296">
        <v>33737</v>
      </c>
      <c r="B2253" s="1295" t="s">
        <v>194</v>
      </c>
      <c r="C2253" s="1295" t="s">
        <v>283</v>
      </c>
      <c r="D2253" s="1295">
        <v>7500</v>
      </c>
      <c r="E2253" s="1295" t="s">
        <v>200</v>
      </c>
      <c r="F2253" s="935" t="s">
        <v>211</v>
      </c>
      <c r="G2253" s="1295">
        <v>6</v>
      </c>
      <c r="H2253" s="935" t="s">
        <v>404</v>
      </c>
      <c r="I2253" s="935" t="s">
        <v>405</v>
      </c>
      <c r="J2253" s="935">
        <v>40.585947769999997</v>
      </c>
      <c r="K2253" s="935">
        <v>-122.3683525</v>
      </c>
      <c r="L2253" s="935">
        <v>40.472049499999997</v>
      </c>
      <c r="M2253" s="935">
        <v>-122.29453460000001</v>
      </c>
    </row>
    <row r="2254" spans="1:13" x14ac:dyDescent="0.35">
      <c r="A2254" s="1296">
        <v>33737</v>
      </c>
      <c r="B2254" s="1295" t="s">
        <v>194</v>
      </c>
      <c r="C2254" s="1295" t="s">
        <v>283</v>
      </c>
      <c r="D2254" s="1295">
        <v>7500</v>
      </c>
      <c r="E2254" s="1295" t="s">
        <v>200</v>
      </c>
      <c r="F2254" s="935" t="s">
        <v>212</v>
      </c>
      <c r="G2254" s="1295">
        <v>1</v>
      </c>
      <c r="H2254" s="935" t="s">
        <v>405</v>
      </c>
      <c r="I2254" s="935" t="s">
        <v>406</v>
      </c>
      <c r="J2254" s="935">
        <v>40.472049499999997</v>
      </c>
      <c r="K2254" s="935">
        <v>-122.29453460000001</v>
      </c>
      <c r="L2254" s="935">
        <v>40.417416330000002</v>
      </c>
      <c r="M2254" s="935">
        <v>-122.19395729999999</v>
      </c>
    </row>
    <row r="2255" spans="1:13" x14ac:dyDescent="0.35">
      <c r="A2255" s="1296">
        <v>33737</v>
      </c>
      <c r="B2255" s="1295" t="s">
        <v>194</v>
      </c>
      <c r="C2255" s="1295" t="s">
        <v>283</v>
      </c>
      <c r="D2255" s="1295">
        <v>7500</v>
      </c>
      <c r="E2255" s="1295" t="s">
        <v>200</v>
      </c>
      <c r="F2255" s="935" t="s">
        <v>213</v>
      </c>
      <c r="G2255" s="1295">
        <v>1</v>
      </c>
      <c r="H2255" s="935" t="s">
        <v>406</v>
      </c>
      <c r="I2255" s="935" t="s">
        <v>407</v>
      </c>
      <c r="J2255" s="935">
        <v>40.417416330000002</v>
      </c>
      <c r="K2255" s="935">
        <v>-122.19395729999999</v>
      </c>
      <c r="L2255" s="935">
        <v>40.355137560000003</v>
      </c>
      <c r="M2255" s="935">
        <v>-122.17595660000001</v>
      </c>
    </row>
    <row r="2256" spans="1:13" x14ac:dyDescent="0.35">
      <c r="A2256" s="1296">
        <v>33737</v>
      </c>
      <c r="B2256" s="1295" t="s">
        <v>194</v>
      </c>
      <c r="C2256" s="1295" t="s">
        <v>283</v>
      </c>
      <c r="D2256" s="1295">
        <v>7500</v>
      </c>
      <c r="E2256" s="1295" t="s">
        <v>200</v>
      </c>
      <c r="F2256" s="935" t="s">
        <v>214</v>
      </c>
      <c r="G2256" s="1295">
        <v>0</v>
      </c>
      <c r="H2256" s="935" t="s">
        <v>407</v>
      </c>
      <c r="I2256" s="935" t="s">
        <v>408</v>
      </c>
      <c r="J2256" s="935">
        <v>40.355137560000003</v>
      </c>
      <c r="K2256" s="935">
        <v>-122.17595660000001</v>
      </c>
      <c r="L2256" s="935">
        <v>40.316984869999999</v>
      </c>
      <c r="M2256" s="935">
        <v>-122.1896581</v>
      </c>
    </row>
    <row r="2257" spans="1:13" x14ac:dyDescent="0.35">
      <c r="A2257" s="1296">
        <v>33737</v>
      </c>
      <c r="B2257" s="1295" t="s">
        <v>194</v>
      </c>
      <c r="C2257" s="1295" t="s">
        <v>283</v>
      </c>
      <c r="D2257" s="1295">
        <v>7500</v>
      </c>
      <c r="E2257" s="1295" t="s">
        <v>200</v>
      </c>
      <c r="F2257" s="935" t="s">
        <v>215</v>
      </c>
      <c r="G2257" s="1295">
        <v>0</v>
      </c>
      <c r="H2257" s="935" t="s">
        <v>408</v>
      </c>
      <c r="I2257" s="935" t="s">
        <v>409</v>
      </c>
      <c r="J2257" s="935">
        <v>40.316984869999999</v>
      </c>
      <c r="K2257" s="935">
        <v>-122.1896581</v>
      </c>
      <c r="L2257" s="935">
        <v>40.263968490000003</v>
      </c>
      <c r="M2257" s="935">
        <v>-122.2235306</v>
      </c>
    </row>
    <row r="2258" spans="1:13" x14ac:dyDescent="0.35">
      <c r="A2258" s="1296">
        <v>33737</v>
      </c>
      <c r="B2258" s="1295" t="s">
        <v>194</v>
      </c>
      <c r="C2258" s="1295" t="s">
        <v>283</v>
      </c>
      <c r="D2258" s="1295">
        <v>7500</v>
      </c>
      <c r="E2258" s="1295" t="s">
        <v>200</v>
      </c>
      <c r="F2258" s="935" t="s">
        <v>216</v>
      </c>
      <c r="G2258" s="1295">
        <v>0</v>
      </c>
      <c r="H2258" s="935" t="s">
        <v>409</v>
      </c>
      <c r="I2258" s="935" t="s">
        <v>410</v>
      </c>
      <c r="J2258" s="935">
        <v>40.263968490000003</v>
      </c>
      <c r="K2258" s="935">
        <v>-122.2235306</v>
      </c>
      <c r="L2258" s="935">
        <v>40.153152210000002</v>
      </c>
      <c r="M2258" s="935">
        <v>-122.20237950000001</v>
      </c>
    </row>
    <row r="2259" spans="1:13" x14ac:dyDescent="0.35">
      <c r="A2259" s="1296">
        <v>33737</v>
      </c>
      <c r="B2259" s="1295" t="s">
        <v>194</v>
      </c>
      <c r="C2259" s="1295" t="s">
        <v>283</v>
      </c>
      <c r="D2259" s="1295">
        <v>7500</v>
      </c>
      <c r="E2259" s="1295" t="s">
        <v>200</v>
      </c>
      <c r="F2259" s="935" t="s">
        <v>217</v>
      </c>
      <c r="G2259" s="1295">
        <v>1</v>
      </c>
      <c r="H2259" s="935" t="s">
        <v>410</v>
      </c>
      <c r="I2259" s="935" t="s">
        <v>411</v>
      </c>
      <c r="J2259" s="935">
        <v>40.153152210000002</v>
      </c>
      <c r="K2259" s="935">
        <v>-122.20237950000001</v>
      </c>
      <c r="L2259" s="935">
        <v>40.027836569999998</v>
      </c>
      <c r="M2259" s="935">
        <v>-122.11920569999999</v>
      </c>
    </row>
    <row r="2260" spans="1:13" x14ac:dyDescent="0.35">
      <c r="A2260" s="1296">
        <v>33737</v>
      </c>
      <c r="B2260" s="1295" t="s">
        <v>194</v>
      </c>
      <c r="C2260" s="1295" t="s">
        <v>283</v>
      </c>
      <c r="D2260" s="1295">
        <v>7500</v>
      </c>
      <c r="E2260" s="1295" t="s">
        <v>200</v>
      </c>
      <c r="F2260" s="935" t="s">
        <v>219</v>
      </c>
      <c r="G2260" s="1295">
        <v>0</v>
      </c>
      <c r="H2260" s="935" t="s">
        <v>411</v>
      </c>
      <c r="I2260" s="935" t="s">
        <v>412</v>
      </c>
      <c r="J2260" s="935">
        <v>40.027836569999998</v>
      </c>
      <c r="K2260" s="935">
        <v>-122.11920569999999</v>
      </c>
      <c r="L2260" s="935">
        <v>39.909298579999998</v>
      </c>
      <c r="M2260" s="935">
        <v>-122.0918963</v>
      </c>
    </row>
    <row r="2261" spans="1:13" x14ac:dyDescent="0.35">
      <c r="A2261" s="1296">
        <v>33737</v>
      </c>
      <c r="B2261" s="1295" t="s">
        <v>194</v>
      </c>
      <c r="C2261" s="1295" t="s">
        <v>283</v>
      </c>
      <c r="D2261" s="1295">
        <v>7500</v>
      </c>
      <c r="E2261" s="1295" t="s">
        <v>200</v>
      </c>
      <c r="F2261" s="935" t="s">
        <v>220</v>
      </c>
      <c r="G2261" s="1295">
        <v>-99999</v>
      </c>
      <c r="H2261" s="935" t="s">
        <v>412</v>
      </c>
      <c r="I2261" s="935" t="s">
        <v>413</v>
      </c>
      <c r="J2261" s="935">
        <v>39.909298579999998</v>
      </c>
      <c r="K2261" s="935">
        <v>-122.0918963</v>
      </c>
      <c r="L2261" s="935">
        <v>39.751173979999997</v>
      </c>
      <c r="M2261" s="935">
        <v>-121.9963235</v>
      </c>
    </row>
    <row r="2262" spans="1:13" x14ac:dyDescent="0.35">
      <c r="A2262" s="1296">
        <v>33737</v>
      </c>
      <c r="B2262" s="1295" t="s">
        <v>194</v>
      </c>
      <c r="C2262" s="1295" t="s">
        <v>283</v>
      </c>
      <c r="D2262" s="1295">
        <v>7500</v>
      </c>
      <c r="E2262" s="1295" t="s">
        <v>200</v>
      </c>
      <c r="F2262" s="935" t="s">
        <v>221</v>
      </c>
      <c r="G2262" s="1295">
        <v>-99999</v>
      </c>
      <c r="H2262" s="935" t="s">
        <v>413</v>
      </c>
      <c r="I2262" s="935" t="s">
        <v>414</v>
      </c>
      <c r="J2262" s="935">
        <v>39.751173979999997</v>
      </c>
      <c r="K2262" s="935">
        <v>-121.9963235</v>
      </c>
      <c r="L2262" s="935">
        <v>39.629153240000001</v>
      </c>
      <c r="M2262" s="935">
        <v>-121.9925059</v>
      </c>
    </row>
    <row r="2263" spans="1:13" x14ac:dyDescent="0.35">
      <c r="A2263" s="1296">
        <v>33737</v>
      </c>
      <c r="B2263" s="1295" t="s">
        <v>194</v>
      </c>
      <c r="C2263" s="1295" t="s">
        <v>283</v>
      </c>
      <c r="D2263" s="1295">
        <v>7500</v>
      </c>
      <c r="E2263" s="1295" t="s">
        <v>200</v>
      </c>
      <c r="F2263" s="935" t="s">
        <v>222</v>
      </c>
      <c r="G2263" s="1295">
        <v>-99999</v>
      </c>
      <c r="H2263" s="935" t="s">
        <v>414</v>
      </c>
      <c r="I2263" s="935" t="s">
        <v>415</v>
      </c>
      <c r="J2263" s="935">
        <v>39.629153240000001</v>
      </c>
      <c r="K2263" s="935">
        <v>-121.9925059</v>
      </c>
      <c r="L2263" s="935">
        <v>39.40712284</v>
      </c>
      <c r="M2263" s="935">
        <v>-122.00758999999999</v>
      </c>
    </row>
    <row r="2264" spans="1:13" x14ac:dyDescent="0.35">
      <c r="A2264" s="1296">
        <v>33743</v>
      </c>
      <c r="B2264" s="1295" t="s">
        <v>194</v>
      </c>
      <c r="C2264" s="1295" t="s">
        <v>283</v>
      </c>
      <c r="D2264" s="1295">
        <v>7000</v>
      </c>
      <c r="E2264" s="1295" t="s">
        <v>200</v>
      </c>
      <c r="F2264" s="935" t="s">
        <v>208</v>
      </c>
      <c r="G2264" s="1295">
        <v>0</v>
      </c>
      <c r="H2264" s="935" t="s">
        <v>402</v>
      </c>
      <c r="I2264" s="935" t="s">
        <v>403</v>
      </c>
      <c r="J2264" s="935">
        <v>40.611883210000002</v>
      </c>
      <c r="K2264" s="935">
        <v>-122.446135</v>
      </c>
      <c r="L2264" s="935">
        <v>40.592799669999998</v>
      </c>
      <c r="M2264" s="935">
        <v>-122.3942059</v>
      </c>
    </row>
    <row r="2265" spans="1:13" x14ac:dyDescent="0.35">
      <c r="A2265" s="1296">
        <v>33743</v>
      </c>
      <c r="B2265" s="1295" t="s">
        <v>194</v>
      </c>
      <c r="C2265" s="1295" t="s">
        <v>283</v>
      </c>
      <c r="D2265" s="1295">
        <v>7000</v>
      </c>
      <c r="E2265" s="1295" t="s">
        <v>200</v>
      </c>
      <c r="F2265" s="935" t="s">
        <v>209</v>
      </c>
      <c r="G2265" s="1295">
        <v>4</v>
      </c>
      <c r="H2265" s="935" t="s">
        <v>403</v>
      </c>
      <c r="I2265" s="935" t="s">
        <v>404</v>
      </c>
      <c r="J2265" s="935">
        <v>40.592799669999998</v>
      </c>
      <c r="K2265" s="935">
        <v>-122.3942059</v>
      </c>
      <c r="L2265" s="935">
        <v>40.585947769999997</v>
      </c>
      <c r="M2265" s="935">
        <v>-122.3683525</v>
      </c>
    </row>
    <row r="2266" spans="1:13" x14ac:dyDescent="0.35">
      <c r="A2266" s="1296">
        <v>33743</v>
      </c>
      <c r="B2266" s="1295" t="s">
        <v>194</v>
      </c>
      <c r="C2266" s="1295" t="s">
        <v>283</v>
      </c>
      <c r="D2266" s="1295">
        <v>7000</v>
      </c>
      <c r="E2266" s="1295" t="s">
        <v>200</v>
      </c>
      <c r="F2266" s="935" t="s">
        <v>211</v>
      </c>
      <c r="G2266" s="1295">
        <v>4</v>
      </c>
      <c r="H2266" s="935" t="s">
        <v>404</v>
      </c>
      <c r="I2266" s="935" t="s">
        <v>405</v>
      </c>
      <c r="J2266" s="935">
        <v>40.585947769999997</v>
      </c>
      <c r="K2266" s="935">
        <v>-122.3683525</v>
      </c>
      <c r="L2266" s="935">
        <v>40.472049499999997</v>
      </c>
      <c r="M2266" s="935">
        <v>-122.29453460000001</v>
      </c>
    </row>
    <row r="2267" spans="1:13" x14ac:dyDescent="0.35">
      <c r="A2267" s="1296">
        <v>33743</v>
      </c>
      <c r="B2267" s="1295" t="s">
        <v>194</v>
      </c>
      <c r="C2267" s="1295" t="s">
        <v>283</v>
      </c>
      <c r="D2267" s="1295">
        <v>7000</v>
      </c>
      <c r="E2267" s="1295" t="s">
        <v>200</v>
      </c>
      <c r="F2267" s="935" t="s">
        <v>212</v>
      </c>
      <c r="G2267" s="1295">
        <v>0</v>
      </c>
      <c r="H2267" s="935" t="s">
        <v>405</v>
      </c>
      <c r="I2267" s="935" t="s">
        <v>406</v>
      </c>
      <c r="J2267" s="935">
        <v>40.472049499999997</v>
      </c>
      <c r="K2267" s="935">
        <v>-122.29453460000001</v>
      </c>
      <c r="L2267" s="935">
        <v>40.417416330000002</v>
      </c>
      <c r="M2267" s="935">
        <v>-122.19395729999999</v>
      </c>
    </row>
    <row r="2268" spans="1:13" x14ac:dyDescent="0.35">
      <c r="A2268" s="1296">
        <v>33743</v>
      </c>
      <c r="B2268" s="1295" t="s">
        <v>194</v>
      </c>
      <c r="C2268" s="1295" t="s">
        <v>283</v>
      </c>
      <c r="D2268" s="1295">
        <v>7000</v>
      </c>
      <c r="E2268" s="1295" t="s">
        <v>200</v>
      </c>
      <c r="F2268" s="935" t="s">
        <v>213</v>
      </c>
      <c r="G2268" s="1295">
        <v>0</v>
      </c>
      <c r="H2268" s="935" t="s">
        <v>406</v>
      </c>
      <c r="I2268" s="935" t="s">
        <v>407</v>
      </c>
      <c r="J2268" s="935">
        <v>40.417416330000002</v>
      </c>
      <c r="K2268" s="935">
        <v>-122.19395729999999</v>
      </c>
      <c r="L2268" s="935">
        <v>40.355137560000003</v>
      </c>
      <c r="M2268" s="935">
        <v>-122.17595660000001</v>
      </c>
    </row>
    <row r="2269" spans="1:13" x14ac:dyDescent="0.35">
      <c r="A2269" s="1296">
        <v>33743</v>
      </c>
      <c r="B2269" s="1295" t="s">
        <v>194</v>
      </c>
      <c r="C2269" s="1295" t="s">
        <v>283</v>
      </c>
      <c r="D2269" s="1295">
        <v>7000</v>
      </c>
      <c r="E2269" s="1295" t="s">
        <v>200</v>
      </c>
      <c r="F2269" s="935" t="s">
        <v>214</v>
      </c>
      <c r="G2269" s="1295">
        <v>0</v>
      </c>
      <c r="H2269" s="935" t="s">
        <v>407</v>
      </c>
      <c r="I2269" s="935" t="s">
        <v>408</v>
      </c>
      <c r="J2269" s="935">
        <v>40.355137560000003</v>
      </c>
      <c r="K2269" s="935">
        <v>-122.17595660000001</v>
      </c>
      <c r="L2269" s="935">
        <v>40.316984869999999</v>
      </c>
      <c r="M2269" s="935">
        <v>-122.1896581</v>
      </c>
    </row>
    <row r="2270" spans="1:13" x14ac:dyDescent="0.35">
      <c r="A2270" s="1296">
        <v>33743</v>
      </c>
      <c r="B2270" s="1295" t="s">
        <v>194</v>
      </c>
      <c r="C2270" s="1295" t="s">
        <v>283</v>
      </c>
      <c r="D2270" s="1295">
        <v>7000</v>
      </c>
      <c r="E2270" s="1295" t="s">
        <v>200</v>
      </c>
      <c r="F2270" s="935" t="s">
        <v>215</v>
      </c>
      <c r="G2270" s="1295">
        <v>0</v>
      </c>
      <c r="H2270" s="935" t="s">
        <v>408</v>
      </c>
      <c r="I2270" s="935" t="s">
        <v>409</v>
      </c>
      <c r="J2270" s="935">
        <v>40.316984869999999</v>
      </c>
      <c r="K2270" s="935">
        <v>-122.1896581</v>
      </c>
      <c r="L2270" s="935">
        <v>40.263968490000003</v>
      </c>
      <c r="M2270" s="935">
        <v>-122.2235306</v>
      </c>
    </row>
    <row r="2271" spans="1:13" x14ac:dyDescent="0.35">
      <c r="A2271" s="1296">
        <v>33743</v>
      </c>
      <c r="B2271" s="1295" t="s">
        <v>194</v>
      </c>
      <c r="C2271" s="1295" t="s">
        <v>283</v>
      </c>
      <c r="D2271" s="1295">
        <v>7000</v>
      </c>
      <c r="E2271" s="1295" t="s">
        <v>200</v>
      </c>
      <c r="F2271" s="935" t="s">
        <v>216</v>
      </c>
      <c r="G2271" s="1295">
        <v>0</v>
      </c>
      <c r="H2271" s="935" t="s">
        <v>409</v>
      </c>
      <c r="I2271" s="935" t="s">
        <v>410</v>
      </c>
      <c r="J2271" s="935">
        <v>40.263968490000003</v>
      </c>
      <c r="K2271" s="935">
        <v>-122.2235306</v>
      </c>
      <c r="L2271" s="935">
        <v>40.153152210000002</v>
      </c>
      <c r="M2271" s="935">
        <v>-122.20237950000001</v>
      </c>
    </row>
    <row r="2272" spans="1:13" x14ac:dyDescent="0.35">
      <c r="A2272" s="1296">
        <v>33743</v>
      </c>
      <c r="B2272" s="1295" t="s">
        <v>194</v>
      </c>
      <c r="C2272" s="1295" t="s">
        <v>283</v>
      </c>
      <c r="D2272" s="1295">
        <v>7000</v>
      </c>
      <c r="E2272" s="1295" t="s">
        <v>200</v>
      </c>
      <c r="F2272" s="935" t="s">
        <v>217</v>
      </c>
      <c r="G2272" s="1295">
        <v>0</v>
      </c>
      <c r="H2272" s="935" t="s">
        <v>410</v>
      </c>
      <c r="I2272" s="935" t="s">
        <v>411</v>
      </c>
      <c r="J2272" s="935">
        <v>40.153152210000002</v>
      </c>
      <c r="K2272" s="935">
        <v>-122.20237950000001</v>
      </c>
      <c r="L2272" s="935">
        <v>40.027836569999998</v>
      </c>
      <c r="M2272" s="935">
        <v>-122.11920569999999</v>
      </c>
    </row>
    <row r="2273" spans="1:13" x14ac:dyDescent="0.35">
      <c r="A2273" s="1296">
        <v>33743</v>
      </c>
      <c r="B2273" s="1295" t="s">
        <v>194</v>
      </c>
      <c r="C2273" s="1295" t="s">
        <v>283</v>
      </c>
      <c r="D2273" s="1295">
        <v>7000</v>
      </c>
      <c r="E2273" s="1295" t="s">
        <v>200</v>
      </c>
      <c r="F2273" s="935" t="s">
        <v>219</v>
      </c>
      <c r="G2273" s="1295">
        <v>0</v>
      </c>
      <c r="H2273" s="935" t="s">
        <v>411</v>
      </c>
      <c r="I2273" s="935" t="s">
        <v>412</v>
      </c>
      <c r="J2273" s="935">
        <v>40.027836569999998</v>
      </c>
      <c r="K2273" s="935">
        <v>-122.11920569999999</v>
      </c>
      <c r="L2273" s="935">
        <v>39.909298579999998</v>
      </c>
      <c r="M2273" s="935">
        <v>-122.0918963</v>
      </c>
    </row>
    <row r="2274" spans="1:13" x14ac:dyDescent="0.35">
      <c r="A2274" s="1296">
        <v>33743</v>
      </c>
      <c r="B2274" s="1295" t="s">
        <v>194</v>
      </c>
      <c r="C2274" s="1295" t="s">
        <v>283</v>
      </c>
      <c r="D2274" s="1295">
        <v>7000</v>
      </c>
      <c r="E2274" s="1295" t="s">
        <v>200</v>
      </c>
      <c r="F2274" s="935" t="s">
        <v>220</v>
      </c>
      <c r="G2274" s="1295">
        <v>-99999</v>
      </c>
      <c r="H2274" s="935" t="s">
        <v>412</v>
      </c>
      <c r="I2274" s="935" t="s">
        <v>413</v>
      </c>
      <c r="J2274" s="935">
        <v>39.909298579999998</v>
      </c>
      <c r="K2274" s="935">
        <v>-122.0918963</v>
      </c>
      <c r="L2274" s="935">
        <v>39.751173979999997</v>
      </c>
      <c r="M2274" s="935">
        <v>-121.9963235</v>
      </c>
    </row>
    <row r="2275" spans="1:13" x14ac:dyDescent="0.35">
      <c r="A2275" s="1296">
        <v>33743</v>
      </c>
      <c r="B2275" s="1295" t="s">
        <v>194</v>
      </c>
      <c r="C2275" s="1295" t="s">
        <v>283</v>
      </c>
      <c r="D2275" s="1295">
        <v>7000</v>
      </c>
      <c r="E2275" s="1295" t="s">
        <v>200</v>
      </c>
      <c r="F2275" s="935" t="s">
        <v>221</v>
      </c>
      <c r="G2275" s="1295">
        <v>-99999</v>
      </c>
      <c r="H2275" s="935" t="s">
        <v>413</v>
      </c>
      <c r="I2275" s="935" t="s">
        <v>414</v>
      </c>
      <c r="J2275" s="935">
        <v>39.751173979999997</v>
      </c>
      <c r="K2275" s="935">
        <v>-121.9963235</v>
      </c>
      <c r="L2275" s="935">
        <v>39.629153240000001</v>
      </c>
      <c r="M2275" s="935">
        <v>-121.9925059</v>
      </c>
    </row>
    <row r="2276" spans="1:13" x14ac:dyDescent="0.35">
      <c r="A2276" s="1296">
        <v>33743</v>
      </c>
      <c r="B2276" s="1295" t="s">
        <v>194</v>
      </c>
      <c r="C2276" s="1295" t="s">
        <v>283</v>
      </c>
      <c r="D2276" s="1295">
        <v>7000</v>
      </c>
      <c r="E2276" s="1295" t="s">
        <v>200</v>
      </c>
      <c r="F2276" s="935" t="s">
        <v>222</v>
      </c>
      <c r="G2276" s="1295">
        <v>-99999</v>
      </c>
      <c r="H2276" s="935" t="s">
        <v>414</v>
      </c>
      <c r="I2276" s="935" t="s">
        <v>415</v>
      </c>
      <c r="J2276" s="935">
        <v>39.629153240000001</v>
      </c>
      <c r="K2276" s="935">
        <v>-121.9925059</v>
      </c>
      <c r="L2276" s="935">
        <v>39.40712284</v>
      </c>
      <c r="M2276" s="935">
        <v>-122.00758999999999</v>
      </c>
    </row>
    <row r="2277" spans="1:13" x14ac:dyDescent="0.35">
      <c r="A2277" s="1296">
        <v>33750</v>
      </c>
      <c r="B2277" s="1295" t="s">
        <v>194</v>
      </c>
      <c r="C2277" s="1295" t="s">
        <v>283</v>
      </c>
      <c r="D2277" s="1295">
        <v>7000</v>
      </c>
      <c r="E2277" s="1295" t="s">
        <v>200</v>
      </c>
      <c r="F2277" s="935" t="s">
        <v>208</v>
      </c>
      <c r="G2277" s="1295">
        <v>1</v>
      </c>
      <c r="H2277" s="935" t="s">
        <v>402</v>
      </c>
      <c r="I2277" s="935" t="s">
        <v>403</v>
      </c>
      <c r="J2277" s="935">
        <v>40.611883210000002</v>
      </c>
      <c r="K2277" s="935">
        <v>-122.446135</v>
      </c>
      <c r="L2277" s="935">
        <v>40.592799669999998</v>
      </c>
      <c r="M2277" s="935">
        <v>-122.3942059</v>
      </c>
    </row>
    <row r="2278" spans="1:13" x14ac:dyDescent="0.35">
      <c r="A2278" s="1296">
        <v>33750</v>
      </c>
      <c r="B2278" s="1295" t="s">
        <v>194</v>
      </c>
      <c r="C2278" s="1295" t="s">
        <v>283</v>
      </c>
      <c r="D2278" s="1295">
        <v>7000</v>
      </c>
      <c r="E2278" s="1295" t="s">
        <v>200</v>
      </c>
      <c r="F2278" s="935" t="s">
        <v>209</v>
      </c>
      <c r="G2278" s="1295">
        <v>1</v>
      </c>
      <c r="H2278" s="935" t="s">
        <v>403</v>
      </c>
      <c r="I2278" s="935" t="s">
        <v>404</v>
      </c>
      <c r="J2278" s="935">
        <v>40.592799669999998</v>
      </c>
      <c r="K2278" s="935">
        <v>-122.3942059</v>
      </c>
      <c r="L2278" s="935">
        <v>40.585947769999997</v>
      </c>
      <c r="M2278" s="935">
        <v>-122.3683525</v>
      </c>
    </row>
    <row r="2279" spans="1:13" x14ac:dyDescent="0.35">
      <c r="A2279" s="1296">
        <v>33750</v>
      </c>
      <c r="B2279" s="1295" t="s">
        <v>194</v>
      </c>
      <c r="C2279" s="1295" t="s">
        <v>283</v>
      </c>
      <c r="D2279" s="1295">
        <v>7000</v>
      </c>
      <c r="E2279" s="1295" t="s">
        <v>200</v>
      </c>
      <c r="F2279" s="935" t="s">
        <v>211</v>
      </c>
      <c r="G2279" s="1295">
        <v>2</v>
      </c>
      <c r="H2279" s="935" t="s">
        <v>404</v>
      </c>
      <c r="I2279" s="935" t="s">
        <v>405</v>
      </c>
      <c r="J2279" s="935">
        <v>40.585947769999997</v>
      </c>
      <c r="K2279" s="935">
        <v>-122.3683525</v>
      </c>
      <c r="L2279" s="935">
        <v>40.472049499999997</v>
      </c>
      <c r="M2279" s="935">
        <v>-122.29453460000001</v>
      </c>
    </row>
    <row r="2280" spans="1:13" x14ac:dyDescent="0.35">
      <c r="A2280" s="1296">
        <v>33750</v>
      </c>
      <c r="B2280" s="1295" t="s">
        <v>194</v>
      </c>
      <c r="C2280" s="1295" t="s">
        <v>283</v>
      </c>
      <c r="D2280" s="1295">
        <v>7000</v>
      </c>
      <c r="E2280" s="1295" t="s">
        <v>200</v>
      </c>
      <c r="F2280" s="935" t="s">
        <v>212</v>
      </c>
      <c r="G2280" s="1295">
        <v>1</v>
      </c>
      <c r="H2280" s="935" t="s">
        <v>405</v>
      </c>
      <c r="I2280" s="935" t="s">
        <v>406</v>
      </c>
      <c r="J2280" s="935">
        <v>40.472049499999997</v>
      </c>
      <c r="K2280" s="935">
        <v>-122.29453460000001</v>
      </c>
      <c r="L2280" s="935">
        <v>40.417416330000002</v>
      </c>
      <c r="M2280" s="935">
        <v>-122.19395729999999</v>
      </c>
    </row>
    <row r="2281" spans="1:13" x14ac:dyDescent="0.35">
      <c r="A2281" s="1296">
        <v>33750</v>
      </c>
      <c r="B2281" s="1295" t="s">
        <v>194</v>
      </c>
      <c r="C2281" s="1295" t="s">
        <v>283</v>
      </c>
      <c r="D2281" s="1295">
        <v>7000</v>
      </c>
      <c r="E2281" s="1295" t="s">
        <v>200</v>
      </c>
      <c r="F2281" s="935" t="s">
        <v>213</v>
      </c>
      <c r="G2281" s="1295">
        <v>1</v>
      </c>
      <c r="H2281" s="935" t="s">
        <v>406</v>
      </c>
      <c r="I2281" s="935" t="s">
        <v>407</v>
      </c>
      <c r="J2281" s="935">
        <v>40.417416330000002</v>
      </c>
      <c r="K2281" s="935">
        <v>-122.19395729999999</v>
      </c>
      <c r="L2281" s="935">
        <v>40.355137560000003</v>
      </c>
      <c r="M2281" s="935">
        <v>-122.17595660000001</v>
      </c>
    </row>
    <row r="2282" spans="1:13" x14ac:dyDescent="0.35">
      <c r="A2282" s="1296">
        <v>33750</v>
      </c>
      <c r="B2282" s="1295" t="s">
        <v>194</v>
      </c>
      <c r="C2282" s="1295" t="s">
        <v>283</v>
      </c>
      <c r="D2282" s="1295">
        <v>7000</v>
      </c>
      <c r="E2282" s="1295" t="s">
        <v>200</v>
      </c>
      <c r="F2282" s="935" t="s">
        <v>214</v>
      </c>
      <c r="G2282" s="1295">
        <v>0</v>
      </c>
      <c r="H2282" s="935" t="s">
        <v>407</v>
      </c>
      <c r="I2282" s="935" t="s">
        <v>408</v>
      </c>
      <c r="J2282" s="935">
        <v>40.355137560000003</v>
      </c>
      <c r="K2282" s="935">
        <v>-122.17595660000001</v>
      </c>
      <c r="L2282" s="935">
        <v>40.316984869999999</v>
      </c>
      <c r="M2282" s="935">
        <v>-122.1896581</v>
      </c>
    </row>
    <row r="2283" spans="1:13" x14ac:dyDescent="0.35">
      <c r="A2283" s="1296">
        <v>33750</v>
      </c>
      <c r="B2283" s="1295" t="s">
        <v>194</v>
      </c>
      <c r="C2283" s="1295" t="s">
        <v>283</v>
      </c>
      <c r="D2283" s="1295">
        <v>7000</v>
      </c>
      <c r="E2283" s="1295" t="s">
        <v>200</v>
      </c>
      <c r="F2283" s="935" t="s">
        <v>215</v>
      </c>
      <c r="G2283" s="1295">
        <v>0</v>
      </c>
      <c r="H2283" s="935" t="s">
        <v>408</v>
      </c>
      <c r="I2283" s="935" t="s">
        <v>409</v>
      </c>
      <c r="J2283" s="935">
        <v>40.316984869999999</v>
      </c>
      <c r="K2283" s="935">
        <v>-122.1896581</v>
      </c>
      <c r="L2283" s="935">
        <v>40.263968490000003</v>
      </c>
      <c r="M2283" s="935">
        <v>-122.2235306</v>
      </c>
    </row>
    <row r="2284" spans="1:13" x14ac:dyDescent="0.35">
      <c r="A2284" s="1296">
        <v>33750</v>
      </c>
      <c r="B2284" s="1295" t="s">
        <v>194</v>
      </c>
      <c r="C2284" s="1295" t="s">
        <v>283</v>
      </c>
      <c r="D2284" s="1295">
        <v>7000</v>
      </c>
      <c r="E2284" s="1295" t="s">
        <v>200</v>
      </c>
      <c r="F2284" s="935" t="s">
        <v>216</v>
      </c>
      <c r="G2284" s="1295">
        <v>0</v>
      </c>
      <c r="H2284" s="935" t="s">
        <v>409</v>
      </c>
      <c r="I2284" s="935" t="s">
        <v>410</v>
      </c>
      <c r="J2284" s="935">
        <v>40.263968490000003</v>
      </c>
      <c r="K2284" s="935">
        <v>-122.2235306</v>
      </c>
      <c r="L2284" s="935">
        <v>40.153152210000002</v>
      </c>
      <c r="M2284" s="935">
        <v>-122.20237950000001</v>
      </c>
    </row>
    <row r="2285" spans="1:13" x14ac:dyDescent="0.35">
      <c r="A2285" s="1296">
        <v>33750</v>
      </c>
      <c r="B2285" s="1295" t="s">
        <v>194</v>
      </c>
      <c r="C2285" s="1295" t="s">
        <v>283</v>
      </c>
      <c r="D2285" s="1295">
        <v>7000</v>
      </c>
      <c r="E2285" s="1295" t="s">
        <v>200</v>
      </c>
      <c r="F2285" s="935" t="s">
        <v>217</v>
      </c>
      <c r="G2285" s="1295">
        <v>0</v>
      </c>
      <c r="H2285" s="935" t="s">
        <v>410</v>
      </c>
      <c r="I2285" s="935" t="s">
        <v>411</v>
      </c>
      <c r="J2285" s="935">
        <v>40.153152210000002</v>
      </c>
      <c r="K2285" s="935">
        <v>-122.20237950000001</v>
      </c>
      <c r="L2285" s="935">
        <v>40.027836569999998</v>
      </c>
      <c r="M2285" s="935">
        <v>-122.11920569999999</v>
      </c>
    </row>
    <row r="2286" spans="1:13" x14ac:dyDescent="0.35">
      <c r="A2286" s="1296">
        <v>33750</v>
      </c>
      <c r="B2286" s="1295" t="s">
        <v>194</v>
      </c>
      <c r="C2286" s="1295" t="s">
        <v>283</v>
      </c>
      <c r="D2286" s="1295">
        <v>7000</v>
      </c>
      <c r="E2286" s="1295" t="s">
        <v>200</v>
      </c>
      <c r="F2286" s="935" t="s">
        <v>219</v>
      </c>
      <c r="G2286" s="1295">
        <v>0</v>
      </c>
      <c r="H2286" s="935" t="s">
        <v>411</v>
      </c>
      <c r="I2286" s="935" t="s">
        <v>412</v>
      </c>
      <c r="J2286" s="935">
        <v>40.027836569999998</v>
      </c>
      <c r="K2286" s="935">
        <v>-122.11920569999999</v>
      </c>
      <c r="L2286" s="935">
        <v>39.909298579999998</v>
      </c>
      <c r="M2286" s="935">
        <v>-122.0918963</v>
      </c>
    </row>
    <row r="2287" spans="1:13" x14ac:dyDescent="0.35">
      <c r="A2287" s="1296">
        <v>33750</v>
      </c>
      <c r="B2287" s="1295" t="s">
        <v>194</v>
      </c>
      <c r="C2287" s="1295" t="s">
        <v>283</v>
      </c>
      <c r="D2287" s="1295">
        <v>7000</v>
      </c>
      <c r="E2287" s="1295" t="s">
        <v>200</v>
      </c>
      <c r="F2287" s="935" t="s">
        <v>220</v>
      </c>
      <c r="G2287" s="1295">
        <v>-99999</v>
      </c>
      <c r="H2287" s="935" t="s">
        <v>412</v>
      </c>
      <c r="I2287" s="935" t="s">
        <v>413</v>
      </c>
      <c r="J2287" s="935">
        <v>39.909298579999998</v>
      </c>
      <c r="K2287" s="935">
        <v>-122.0918963</v>
      </c>
      <c r="L2287" s="935">
        <v>39.751173979999997</v>
      </c>
      <c r="M2287" s="935">
        <v>-121.9963235</v>
      </c>
    </row>
    <row r="2288" spans="1:13" x14ac:dyDescent="0.35">
      <c r="A2288" s="1296">
        <v>33750</v>
      </c>
      <c r="B2288" s="1295" t="s">
        <v>194</v>
      </c>
      <c r="C2288" s="1295" t="s">
        <v>283</v>
      </c>
      <c r="D2288" s="1295">
        <v>7000</v>
      </c>
      <c r="E2288" s="1295" t="s">
        <v>200</v>
      </c>
      <c r="F2288" s="935" t="s">
        <v>221</v>
      </c>
      <c r="G2288" s="1295">
        <v>-99999</v>
      </c>
      <c r="H2288" s="935" t="s">
        <v>413</v>
      </c>
      <c r="I2288" s="935" t="s">
        <v>414</v>
      </c>
      <c r="J2288" s="935">
        <v>39.751173979999997</v>
      </c>
      <c r="K2288" s="935">
        <v>-121.9963235</v>
      </c>
      <c r="L2288" s="935">
        <v>39.629153240000001</v>
      </c>
      <c r="M2288" s="935">
        <v>-121.9925059</v>
      </c>
    </row>
    <row r="2289" spans="1:13" x14ac:dyDescent="0.35">
      <c r="A2289" s="1296">
        <v>33750</v>
      </c>
      <c r="B2289" s="1295" t="s">
        <v>194</v>
      </c>
      <c r="C2289" s="1295" t="s">
        <v>283</v>
      </c>
      <c r="D2289" s="1295">
        <v>7000</v>
      </c>
      <c r="E2289" s="1295" t="s">
        <v>200</v>
      </c>
      <c r="F2289" s="935" t="s">
        <v>222</v>
      </c>
      <c r="G2289" s="1295">
        <v>-99999</v>
      </c>
      <c r="H2289" s="935" t="s">
        <v>414</v>
      </c>
      <c r="I2289" s="935" t="s">
        <v>415</v>
      </c>
      <c r="J2289" s="935">
        <v>39.629153240000001</v>
      </c>
      <c r="K2289" s="935">
        <v>-121.9925059</v>
      </c>
      <c r="L2289" s="935">
        <v>39.40712284</v>
      </c>
      <c r="M2289" s="935">
        <v>-122.00758999999999</v>
      </c>
    </row>
    <row r="2290" spans="1:13" x14ac:dyDescent="0.35">
      <c r="A2290" s="1296">
        <v>33758</v>
      </c>
      <c r="B2290" s="1295" t="s">
        <v>194</v>
      </c>
      <c r="C2290" s="1295" t="s">
        <v>283</v>
      </c>
      <c r="D2290" s="1295">
        <v>7500</v>
      </c>
      <c r="E2290" s="1295" t="s">
        <v>200</v>
      </c>
      <c r="F2290" s="935" t="s">
        <v>208</v>
      </c>
      <c r="G2290" s="1295">
        <v>0</v>
      </c>
      <c r="H2290" s="935" t="s">
        <v>402</v>
      </c>
      <c r="I2290" s="935" t="s">
        <v>403</v>
      </c>
      <c r="J2290" s="935">
        <v>40.611883210000002</v>
      </c>
      <c r="K2290" s="935">
        <v>-122.446135</v>
      </c>
      <c r="L2290" s="935">
        <v>40.592799669999998</v>
      </c>
      <c r="M2290" s="935">
        <v>-122.3942059</v>
      </c>
    </row>
    <row r="2291" spans="1:13" x14ac:dyDescent="0.35">
      <c r="A2291" s="1296">
        <v>33758</v>
      </c>
      <c r="B2291" s="1295" t="s">
        <v>194</v>
      </c>
      <c r="C2291" s="1295" t="s">
        <v>283</v>
      </c>
      <c r="D2291" s="1295">
        <v>7500</v>
      </c>
      <c r="E2291" s="1295" t="s">
        <v>200</v>
      </c>
      <c r="F2291" s="935" t="s">
        <v>209</v>
      </c>
      <c r="G2291" s="1295">
        <v>1</v>
      </c>
      <c r="H2291" s="935" t="s">
        <v>403</v>
      </c>
      <c r="I2291" s="935" t="s">
        <v>404</v>
      </c>
      <c r="J2291" s="935">
        <v>40.592799669999998</v>
      </c>
      <c r="K2291" s="935">
        <v>-122.3942059</v>
      </c>
      <c r="L2291" s="935">
        <v>40.585947769999997</v>
      </c>
      <c r="M2291" s="935">
        <v>-122.3683525</v>
      </c>
    </row>
    <row r="2292" spans="1:13" x14ac:dyDescent="0.35">
      <c r="A2292" s="1296">
        <v>33758</v>
      </c>
      <c r="B2292" s="1295" t="s">
        <v>194</v>
      </c>
      <c r="C2292" s="1295" t="s">
        <v>283</v>
      </c>
      <c r="D2292" s="1295">
        <v>7500</v>
      </c>
      <c r="E2292" s="1295" t="s">
        <v>200</v>
      </c>
      <c r="F2292" s="935" t="s">
        <v>211</v>
      </c>
      <c r="G2292" s="1295">
        <v>2</v>
      </c>
      <c r="H2292" s="935" t="s">
        <v>404</v>
      </c>
      <c r="I2292" s="935" t="s">
        <v>405</v>
      </c>
      <c r="J2292" s="935">
        <v>40.585947769999997</v>
      </c>
      <c r="K2292" s="935">
        <v>-122.3683525</v>
      </c>
      <c r="L2292" s="935">
        <v>40.472049499999997</v>
      </c>
      <c r="M2292" s="935">
        <v>-122.29453460000001</v>
      </c>
    </row>
    <row r="2293" spans="1:13" x14ac:dyDescent="0.35">
      <c r="A2293" s="1296">
        <v>33758</v>
      </c>
      <c r="B2293" s="1295" t="s">
        <v>194</v>
      </c>
      <c r="C2293" s="1295" t="s">
        <v>283</v>
      </c>
      <c r="D2293" s="1295">
        <v>7500</v>
      </c>
      <c r="E2293" s="1295" t="s">
        <v>200</v>
      </c>
      <c r="F2293" s="935" t="s">
        <v>212</v>
      </c>
      <c r="G2293" s="1295">
        <v>0</v>
      </c>
      <c r="H2293" s="935" t="s">
        <v>405</v>
      </c>
      <c r="I2293" s="935" t="s">
        <v>406</v>
      </c>
      <c r="J2293" s="935">
        <v>40.472049499999997</v>
      </c>
      <c r="K2293" s="935">
        <v>-122.29453460000001</v>
      </c>
      <c r="L2293" s="935">
        <v>40.417416330000002</v>
      </c>
      <c r="M2293" s="935">
        <v>-122.19395729999999</v>
      </c>
    </row>
    <row r="2294" spans="1:13" x14ac:dyDescent="0.35">
      <c r="A2294" s="1296">
        <v>33758</v>
      </c>
      <c r="B2294" s="1295" t="s">
        <v>194</v>
      </c>
      <c r="C2294" s="1295" t="s">
        <v>283</v>
      </c>
      <c r="D2294" s="1295">
        <v>7500</v>
      </c>
      <c r="E2294" s="1295" t="s">
        <v>200</v>
      </c>
      <c r="F2294" s="935" t="s">
        <v>213</v>
      </c>
      <c r="G2294" s="1295">
        <v>1</v>
      </c>
      <c r="H2294" s="935" t="s">
        <v>406</v>
      </c>
      <c r="I2294" s="935" t="s">
        <v>407</v>
      </c>
      <c r="J2294" s="935">
        <v>40.417416330000002</v>
      </c>
      <c r="K2294" s="935">
        <v>-122.19395729999999</v>
      </c>
      <c r="L2294" s="935">
        <v>40.355137560000003</v>
      </c>
      <c r="M2294" s="935">
        <v>-122.17595660000001</v>
      </c>
    </row>
    <row r="2295" spans="1:13" x14ac:dyDescent="0.35">
      <c r="A2295" s="1296">
        <v>33758</v>
      </c>
      <c r="B2295" s="1295" t="s">
        <v>194</v>
      </c>
      <c r="C2295" s="1295" t="s">
        <v>283</v>
      </c>
      <c r="D2295" s="1295">
        <v>7500</v>
      </c>
      <c r="E2295" s="1295" t="s">
        <v>200</v>
      </c>
      <c r="F2295" s="935" t="s">
        <v>214</v>
      </c>
      <c r="G2295" s="1295">
        <v>0</v>
      </c>
      <c r="H2295" s="935" t="s">
        <v>407</v>
      </c>
      <c r="I2295" s="935" t="s">
        <v>408</v>
      </c>
      <c r="J2295" s="935">
        <v>40.355137560000003</v>
      </c>
      <c r="K2295" s="935">
        <v>-122.17595660000001</v>
      </c>
      <c r="L2295" s="935">
        <v>40.316984869999999</v>
      </c>
      <c r="M2295" s="935">
        <v>-122.1896581</v>
      </c>
    </row>
    <row r="2296" spans="1:13" x14ac:dyDescent="0.35">
      <c r="A2296" s="1296">
        <v>33758</v>
      </c>
      <c r="B2296" s="1295" t="s">
        <v>194</v>
      </c>
      <c r="C2296" s="1295" t="s">
        <v>283</v>
      </c>
      <c r="D2296" s="1295">
        <v>7500</v>
      </c>
      <c r="E2296" s="1295" t="s">
        <v>200</v>
      </c>
      <c r="F2296" s="935" t="s">
        <v>215</v>
      </c>
      <c r="G2296" s="1295">
        <v>2</v>
      </c>
      <c r="H2296" s="935" t="s">
        <v>408</v>
      </c>
      <c r="I2296" s="935" t="s">
        <v>409</v>
      </c>
      <c r="J2296" s="935">
        <v>40.316984869999999</v>
      </c>
      <c r="K2296" s="935">
        <v>-122.1896581</v>
      </c>
      <c r="L2296" s="935">
        <v>40.263968490000003</v>
      </c>
      <c r="M2296" s="935">
        <v>-122.2235306</v>
      </c>
    </row>
    <row r="2297" spans="1:13" x14ac:dyDescent="0.35">
      <c r="A2297" s="1296">
        <v>33758</v>
      </c>
      <c r="B2297" s="1295" t="s">
        <v>194</v>
      </c>
      <c r="C2297" s="1295" t="s">
        <v>283</v>
      </c>
      <c r="D2297" s="1295">
        <v>7500</v>
      </c>
      <c r="E2297" s="1295" t="s">
        <v>200</v>
      </c>
      <c r="F2297" s="935" t="s">
        <v>216</v>
      </c>
      <c r="G2297" s="1295">
        <v>0</v>
      </c>
      <c r="H2297" s="935" t="s">
        <v>409</v>
      </c>
      <c r="I2297" s="935" t="s">
        <v>410</v>
      </c>
      <c r="J2297" s="935">
        <v>40.263968490000003</v>
      </c>
      <c r="K2297" s="935">
        <v>-122.2235306</v>
      </c>
      <c r="L2297" s="935">
        <v>40.153152210000002</v>
      </c>
      <c r="M2297" s="935">
        <v>-122.20237950000001</v>
      </c>
    </row>
    <row r="2298" spans="1:13" x14ac:dyDescent="0.35">
      <c r="A2298" s="1296">
        <v>33758</v>
      </c>
      <c r="B2298" s="1295" t="s">
        <v>194</v>
      </c>
      <c r="C2298" s="1295" t="s">
        <v>283</v>
      </c>
      <c r="D2298" s="1295">
        <v>7500</v>
      </c>
      <c r="E2298" s="1295" t="s">
        <v>200</v>
      </c>
      <c r="F2298" s="935" t="s">
        <v>217</v>
      </c>
      <c r="G2298" s="1295">
        <v>0</v>
      </c>
      <c r="H2298" s="935" t="s">
        <v>410</v>
      </c>
      <c r="I2298" s="935" t="s">
        <v>411</v>
      </c>
      <c r="J2298" s="935">
        <v>40.153152210000002</v>
      </c>
      <c r="K2298" s="935">
        <v>-122.20237950000001</v>
      </c>
      <c r="L2298" s="935">
        <v>40.027836569999998</v>
      </c>
      <c r="M2298" s="935">
        <v>-122.11920569999999</v>
      </c>
    </row>
    <row r="2299" spans="1:13" x14ac:dyDescent="0.35">
      <c r="A2299" s="1296">
        <v>33758</v>
      </c>
      <c r="B2299" s="1295" t="s">
        <v>194</v>
      </c>
      <c r="C2299" s="1295" t="s">
        <v>283</v>
      </c>
      <c r="D2299" s="1295">
        <v>7500</v>
      </c>
      <c r="E2299" s="1295" t="s">
        <v>200</v>
      </c>
      <c r="F2299" s="935" t="s">
        <v>219</v>
      </c>
      <c r="G2299" s="1295">
        <v>0</v>
      </c>
      <c r="H2299" s="935" t="s">
        <v>411</v>
      </c>
      <c r="I2299" s="935" t="s">
        <v>412</v>
      </c>
      <c r="J2299" s="935">
        <v>40.027836569999998</v>
      </c>
      <c r="K2299" s="935">
        <v>-122.11920569999999</v>
      </c>
      <c r="L2299" s="935">
        <v>39.909298579999998</v>
      </c>
      <c r="M2299" s="935">
        <v>-122.0918963</v>
      </c>
    </row>
    <row r="2300" spans="1:13" x14ac:dyDescent="0.35">
      <c r="A2300" s="1296">
        <v>33758</v>
      </c>
      <c r="B2300" s="1295" t="s">
        <v>194</v>
      </c>
      <c r="C2300" s="1295" t="s">
        <v>283</v>
      </c>
      <c r="D2300" s="1295">
        <v>7500</v>
      </c>
      <c r="E2300" s="1295" t="s">
        <v>200</v>
      </c>
      <c r="F2300" s="935" t="s">
        <v>220</v>
      </c>
      <c r="G2300" s="1295">
        <v>-99999</v>
      </c>
      <c r="H2300" s="935" t="s">
        <v>412</v>
      </c>
      <c r="I2300" s="935" t="s">
        <v>413</v>
      </c>
      <c r="J2300" s="935">
        <v>39.909298579999998</v>
      </c>
      <c r="K2300" s="935">
        <v>-122.0918963</v>
      </c>
      <c r="L2300" s="935">
        <v>39.751173979999997</v>
      </c>
      <c r="M2300" s="935">
        <v>-121.9963235</v>
      </c>
    </row>
    <row r="2301" spans="1:13" x14ac:dyDescent="0.35">
      <c r="A2301" s="1296">
        <v>33758</v>
      </c>
      <c r="B2301" s="1295" t="s">
        <v>194</v>
      </c>
      <c r="C2301" s="1295" t="s">
        <v>283</v>
      </c>
      <c r="D2301" s="1295">
        <v>7500</v>
      </c>
      <c r="E2301" s="1295" t="s">
        <v>200</v>
      </c>
      <c r="F2301" s="935" t="s">
        <v>221</v>
      </c>
      <c r="G2301" s="1295">
        <v>-99999</v>
      </c>
      <c r="H2301" s="935" t="s">
        <v>413</v>
      </c>
      <c r="I2301" s="935" t="s">
        <v>414</v>
      </c>
      <c r="J2301" s="935">
        <v>39.751173979999997</v>
      </c>
      <c r="K2301" s="935">
        <v>-121.9963235</v>
      </c>
      <c r="L2301" s="935">
        <v>39.629153240000001</v>
      </c>
      <c r="M2301" s="935">
        <v>-121.9925059</v>
      </c>
    </row>
    <row r="2302" spans="1:13" x14ac:dyDescent="0.35">
      <c r="A2302" s="1296">
        <v>33758</v>
      </c>
      <c r="B2302" s="1295" t="s">
        <v>194</v>
      </c>
      <c r="C2302" s="1295" t="s">
        <v>283</v>
      </c>
      <c r="D2302" s="1295">
        <v>7500</v>
      </c>
      <c r="E2302" s="1295" t="s">
        <v>200</v>
      </c>
      <c r="F2302" s="935" t="s">
        <v>222</v>
      </c>
      <c r="G2302" s="1295">
        <v>-99999</v>
      </c>
      <c r="H2302" s="935" t="s">
        <v>414</v>
      </c>
      <c r="I2302" s="935" t="s">
        <v>415</v>
      </c>
      <c r="J2302" s="935">
        <v>39.629153240000001</v>
      </c>
      <c r="K2302" s="935">
        <v>-121.9925059</v>
      </c>
      <c r="L2302" s="935">
        <v>39.40712284</v>
      </c>
      <c r="M2302" s="935">
        <v>-122.00758999999999</v>
      </c>
    </row>
    <row r="2303" spans="1:13" x14ac:dyDescent="0.35">
      <c r="A2303" s="1296">
        <v>33765</v>
      </c>
      <c r="B2303" s="1295" t="s">
        <v>194</v>
      </c>
      <c r="C2303" s="1295" t="s">
        <v>260</v>
      </c>
      <c r="D2303" s="1295">
        <v>7000</v>
      </c>
      <c r="E2303" s="1295" t="s">
        <v>200</v>
      </c>
      <c r="F2303" s="935" t="s">
        <v>208</v>
      </c>
      <c r="G2303" s="1295">
        <v>0</v>
      </c>
      <c r="H2303" s="935" t="s">
        <v>402</v>
      </c>
      <c r="I2303" s="935" t="s">
        <v>403</v>
      </c>
      <c r="J2303" s="935">
        <v>40.611883210000002</v>
      </c>
      <c r="K2303" s="935">
        <v>-122.446135</v>
      </c>
      <c r="L2303" s="935">
        <v>40.592799669999998</v>
      </c>
      <c r="M2303" s="935">
        <v>-122.3942059</v>
      </c>
    </row>
    <row r="2304" spans="1:13" x14ac:dyDescent="0.35">
      <c r="A2304" s="1296">
        <v>33765</v>
      </c>
      <c r="B2304" s="1295" t="s">
        <v>194</v>
      </c>
      <c r="C2304" s="1295" t="s">
        <v>260</v>
      </c>
      <c r="D2304" s="1295">
        <v>7000</v>
      </c>
      <c r="E2304" s="1295" t="s">
        <v>200</v>
      </c>
      <c r="F2304" s="935" t="s">
        <v>209</v>
      </c>
      <c r="G2304" s="1295">
        <v>0</v>
      </c>
      <c r="H2304" s="935" t="s">
        <v>403</v>
      </c>
      <c r="I2304" s="935" t="s">
        <v>404</v>
      </c>
      <c r="J2304" s="935">
        <v>40.592799669999998</v>
      </c>
      <c r="K2304" s="935">
        <v>-122.3942059</v>
      </c>
      <c r="L2304" s="935">
        <v>40.585947769999997</v>
      </c>
      <c r="M2304" s="935">
        <v>-122.3683525</v>
      </c>
    </row>
    <row r="2305" spans="1:13" x14ac:dyDescent="0.35">
      <c r="A2305" s="1296">
        <v>33765</v>
      </c>
      <c r="B2305" s="1295" t="s">
        <v>194</v>
      </c>
      <c r="C2305" s="1295" t="s">
        <v>260</v>
      </c>
      <c r="D2305" s="1295">
        <v>7000</v>
      </c>
      <c r="E2305" s="1295" t="s">
        <v>200</v>
      </c>
      <c r="F2305" s="935" t="s">
        <v>211</v>
      </c>
      <c r="G2305" s="1295">
        <v>4</v>
      </c>
      <c r="H2305" s="935" t="s">
        <v>404</v>
      </c>
      <c r="I2305" s="935" t="s">
        <v>405</v>
      </c>
      <c r="J2305" s="935">
        <v>40.585947769999997</v>
      </c>
      <c r="K2305" s="935">
        <v>-122.3683525</v>
      </c>
      <c r="L2305" s="935">
        <v>40.472049499999997</v>
      </c>
      <c r="M2305" s="935">
        <v>-122.29453460000001</v>
      </c>
    </row>
    <row r="2306" spans="1:13" x14ac:dyDescent="0.35">
      <c r="A2306" s="1296">
        <v>33765</v>
      </c>
      <c r="B2306" s="1295" t="s">
        <v>194</v>
      </c>
      <c r="C2306" s="1295" t="s">
        <v>260</v>
      </c>
      <c r="D2306" s="1295">
        <v>7000</v>
      </c>
      <c r="E2306" s="1295" t="s">
        <v>200</v>
      </c>
      <c r="F2306" s="935" t="s">
        <v>212</v>
      </c>
      <c r="G2306" s="1295">
        <v>0</v>
      </c>
      <c r="H2306" s="935" t="s">
        <v>405</v>
      </c>
      <c r="I2306" s="935" t="s">
        <v>406</v>
      </c>
      <c r="J2306" s="935">
        <v>40.472049499999997</v>
      </c>
      <c r="K2306" s="935">
        <v>-122.29453460000001</v>
      </c>
      <c r="L2306" s="935">
        <v>40.417416330000002</v>
      </c>
      <c r="M2306" s="935">
        <v>-122.19395729999999</v>
      </c>
    </row>
    <row r="2307" spans="1:13" x14ac:dyDescent="0.35">
      <c r="A2307" s="1296">
        <v>33765</v>
      </c>
      <c r="B2307" s="1295" t="s">
        <v>194</v>
      </c>
      <c r="C2307" s="1295" t="s">
        <v>260</v>
      </c>
      <c r="D2307" s="1295">
        <v>7000</v>
      </c>
      <c r="E2307" s="1295" t="s">
        <v>200</v>
      </c>
      <c r="F2307" s="935" t="s">
        <v>213</v>
      </c>
      <c r="G2307" s="1295">
        <v>0</v>
      </c>
      <c r="H2307" s="935" t="s">
        <v>406</v>
      </c>
      <c r="I2307" s="935" t="s">
        <v>407</v>
      </c>
      <c r="J2307" s="935">
        <v>40.417416330000002</v>
      </c>
      <c r="K2307" s="935">
        <v>-122.19395729999999</v>
      </c>
      <c r="L2307" s="935">
        <v>40.355137560000003</v>
      </c>
      <c r="M2307" s="935">
        <v>-122.17595660000001</v>
      </c>
    </row>
    <row r="2308" spans="1:13" x14ac:dyDescent="0.35">
      <c r="A2308" s="1296">
        <v>33765</v>
      </c>
      <c r="B2308" s="1295" t="s">
        <v>194</v>
      </c>
      <c r="C2308" s="1295" t="s">
        <v>260</v>
      </c>
      <c r="D2308" s="1295">
        <v>7000</v>
      </c>
      <c r="E2308" s="1295" t="s">
        <v>200</v>
      </c>
      <c r="F2308" s="935" t="s">
        <v>214</v>
      </c>
      <c r="G2308" s="1295">
        <v>0</v>
      </c>
      <c r="H2308" s="935" t="s">
        <v>407</v>
      </c>
      <c r="I2308" s="935" t="s">
        <v>408</v>
      </c>
      <c r="J2308" s="935">
        <v>40.355137560000003</v>
      </c>
      <c r="K2308" s="935">
        <v>-122.17595660000001</v>
      </c>
      <c r="L2308" s="935">
        <v>40.316984869999999</v>
      </c>
      <c r="M2308" s="935">
        <v>-122.1896581</v>
      </c>
    </row>
    <row r="2309" spans="1:13" x14ac:dyDescent="0.35">
      <c r="A2309" s="1296">
        <v>33765</v>
      </c>
      <c r="B2309" s="1295" t="s">
        <v>194</v>
      </c>
      <c r="C2309" s="1295" t="s">
        <v>260</v>
      </c>
      <c r="D2309" s="1295">
        <v>7000</v>
      </c>
      <c r="E2309" s="1295" t="s">
        <v>200</v>
      </c>
      <c r="F2309" s="935" t="s">
        <v>215</v>
      </c>
      <c r="G2309" s="1295">
        <v>0</v>
      </c>
      <c r="H2309" s="935" t="s">
        <v>408</v>
      </c>
      <c r="I2309" s="935" t="s">
        <v>409</v>
      </c>
      <c r="J2309" s="935">
        <v>40.316984869999999</v>
      </c>
      <c r="K2309" s="935">
        <v>-122.1896581</v>
      </c>
      <c r="L2309" s="935">
        <v>40.263968490000003</v>
      </c>
      <c r="M2309" s="935">
        <v>-122.2235306</v>
      </c>
    </row>
    <row r="2310" spans="1:13" x14ac:dyDescent="0.35">
      <c r="A2310" s="1296">
        <v>33765</v>
      </c>
      <c r="B2310" s="1295" t="s">
        <v>194</v>
      </c>
      <c r="C2310" s="1295" t="s">
        <v>260</v>
      </c>
      <c r="D2310" s="1295">
        <v>7000</v>
      </c>
      <c r="E2310" s="1295" t="s">
        <v>200</v>
      </c>
      <c r="F2310" s="935" t="s">
        <v>216</v>
      </c>
      <c r="G2310" s="1295">
        <v>0</v>
      </c>
      <c r="H2310" s="935" t="s">
        <v>409</v>
      </c>
      <c r="I2310" s="935" t="s">
        <v>410</v>
      </c>
      <c r="J2310" s="935">
        <v>40.263968490000003</v>
      </c>
      <c r="K2310" s="935">
        <v>-122.2235306</v>
      </c>
      <c r="L2310" s="935">
        <v>40.153152210000002</v>
      </c>
      <c r="M2310" s="935">
        <v>-122.20237950000001</v>
      </c>
    </row>
    <row r="2311" spans="1:13" x14ac:dyDescent="0.35">
      <c r="A2311" s="1296">
        <v>33765</v>
      </c>
      <c r="B2311" s="1295" t="s">
        <v>194</v>
      </c>
      <c r="C2311" s="1295" t="s">
        <v>260</v>
      </c>
      <c r="D2311" s="1295">
        <v>7000</v>
      </c>
      <c r="E2311" s="1295" t="s">
        <v>200</v>
      </c>
      <c r="F2311" s="935" t="s">
        <v>217</v>
      </c>
      <c r="G2311" s="1295">
        <v>0</v>
      </c>
      <c r="H2311" s="935" t="s">
        <v>410</v>
      </c>
      <c r="I2311" s="935" t="s">
        <v>411</v>
      </c>
      <c r="J2311" s="935">
        <v>40.153152210000002</v>
      </c>
      <c r="K2311" s="935">
        <v>-122.20237950000001</v>
      </c>
      <c r="L2311" s="935">
        <v>40.027836569999998</v>
      </c>
      <c r="M2311" s="935">
        <v>-122.11920569999999</v>
      </c>
    </row>
    <row r="2312" spans="1:13" x14ac:dyDescent="0.35">
      <c r="A2312" s="1296">
        <v>33765</v>
      </c>
      <c r="B2312" s="1295" t="s">
        <v>194</v>
      </c>
      <c r="C2312" s="1295" t="s">
        <v>260</v>
      </c>
      <c r="D2312" s="1295">
        <v>7000</v>
      </c>
      <c r="E2312" s="1295" t="s">
        <v>200</v>
      </c>
      <c r="F2312" s="935" t="s">
        <v>219</v>
      </c>
      <c r="G2312" s="1295">
        <v>0</v>
      </c>
      <c r="H2312" s="935" t="s">
        <v>411</v>
      </c>
      <c r="I2312" s="935" t="s">
        <v>412</v>
      </c>
      <c r="J2312" s="935">
        <v>40.027836569999998</v>
      </c>
      <c r="K2312" s="935">
        <v>-122.11920569999999</v>
      </c>
      <c r="L2312" s="935">
        <v>39.909298579999998</v>
      </c>
      <c r="M2312" s="935">
        <v>-122.0918963</v>
      </c>
    </row>
    <row r="2313" spans="1:13" x14ac:dyDescent="0.35">
      <c r="A2313" s="1296">
        <v>33765</v>
      </c>
      <c r="B2313" s="1295" t="s">
        <v>194</v>
      </c>
      <c r="C2313" s="1295" t="s">
        <v>260</v>
      </c>
      <c r="D2313" s="1295">
        <v>7000</v>
      </c>
      <c r="E2313" s="1295" t="s">
        <v>200</v>
      </c>
      <c r="F2313" s="935" t="s">
        <v>220</v>
      </c>
      <c r="G2313" s="1295">
        <v>-99999</v>
      </c>
      <c r="H2313" s="935" t="s">
        <v>412</v>
      </c>
      <c r="I2313" s="935" t="s">
        <v>413</v>
      </c>
      <c r="J2313" s="935">
        <v>39.909298579999998</v>
      </c>
      <c r="K2313" s="935">
        <v>-122.0918963</v>
      </c>
      <c r="L2313" s="935">
        <v>39.751173979999997</v>
      </c>
      <c r="M2313" s="935">
        <v>-121.9963235</v>
      </c>
    </row>
    <row r="2314" spans="1:13" x14ac:dyDescent="0.35">
      <c r="A2314" s="1296">
        <v>33765</v>
      </c>
      <c r="B2314" s="1295" t="s">
        <v>194</v>
      </c>
      <c r="C2314" s="1295" t="s">
        <v>260</v>
      </c>
      <c r="D2314" s="1295">
        <v>7000</v>
      </c>
      <c r="E2314" s="1295" t="s">
        <v>200</v>
      </c>
      <c r="F2314" s="935" t="s">
        <v>221</v>
      </c>
      <c r="G2314" s="1295">
        <v>-99999</v>
      </c>
      <c r="H2314" s="935" t="s">
        <v>413</v>
      </c>
      <c r="I2314" s="935" t="s">
        <v>414</v>
      </c>
      <c r="J2314" s="935">
        <v>39.751173979999997</v>
      </c>
      <c r="K2314" s="935">
        <v>-121.9963235</v>
      </c>
      <c r="L2314" s="935">
        <v>39.629153240000001</v>
      </c>
      <c r="M2314" s="935">
        <v>-121.9925059</v>
      </c>
    </row>
    <row r="2315" spans="1:13" x14ac:dyDescent="0.35">
      <c r="A2315" s="1296">
        <v>33765</v>
      </c>
      <c r="B2315" s="1295" t="s">
        <v>194</v>
      </c>
      <c r="C2315" s="1295" t="s">
        <v>260</v>
      </c>
      <c r="D2315" s="1295">
        <v>7000</v>
      </c>
      <c r="E2315" s="1295" t="s">
        <v>200</v>
      </c>
      <c r="F2315" s="935" t="s">
        <v>222</v>
      </c>
      <c r="G2315" s="1295">
        <v>-99999</v>
      </c>
      <c r="H2315" s="935" t="s">
        <v>414</v>
      </c>
      <c r="I2315" s="935" t="s">
        <v>415</v>
      </c>
      <c r="J2315" s="935">
        <v>39.629153240000001</v>
      </c>
      <c r="K2315" s="935">
        <v>-121.9925059</v>
      </c>
      <c r="L2315" s="935">
        <v>39.40712284</v>
      </c>
      <c r="M2315" s="935">
        <v>-122.00758999999999</v>
      </c>
    </row>
    <row r="2316" spans="1:13" x14ac:dyDescent="0.35">
      <c r="A2316" s="1296">
        <v>33772</v>
      </c>
      <c r="B2316" s="1295" t="s">
        <v>194</v>
      </c>
      <c r="C2316" s="1295" t="s">
        <v>283</v>
      </c>
      <c r="D2316" s="1295">
        <v>7200</v>
      </c>
      <c r="E2316" s="1295" t="s">
        <v>200</v>
      </c>
      <c r="F2316" s="935" t="s">
        <v>208</v>
      </c>
      <c r="G2316" s="1295">
        <v>0</v>
      </c>
      <c r="H2316" s="935" t="s">
        <v>402</v>
      </c>
      <c r="I2316" s="935" t="s">
        <v>403</v>
      </c>
      <c r="J2316" s="935">
        <v>40.611883210000002</v>
      </c>
      <c r="K2316" s="935">
        <v>-122.446135</v>
      </c>
      <c r="L2316" s="935">
        <v>40.592799669999998</v>
      </c>
      <c r="M2316" s="935">
        <v>-122.3942059</v>
      </c>
    </row>
    <row r="2317" spans="1:13" x14ac:dyDescent="0.35">
      <c r="A2317" s="1296">
        <v>33772</v>
      </c>
      <c r="B2317" s="1295" t="s">
        <v>194</v>
      </c>
      <c r="C2317" s="1295" t="s">
        <v>283</v>
      </c>
      <c r="D2317" s="1295">
        <v>7200</v>
      </c>
      <c r="E2317" s="1295" t="s">
        <v>200</v>
      </c>
      <c r="F2317" s="935" t="s">
        <v>209</v>
      </c>
      <c r="G2317" s="1295">
        <v>1</v>
      </c>
      <c r="H2317" s="935" t="s">
        <v>403</v>
      </c>
      <c r="I2317" s="935" t="s">
        <v>404</v>
      </c>
      <c r="J2317" s="935">
        <v>40.592799669999998</v>
      </c>
      <c r="K2317" s="935">
        <v>-122.3942059</v>
      </c>
      <c r="L2317" s="935">
        <v>40.585947769999997</v>
      </c>
      <c r="M2317" s="935">
        <v>-122.3683525</v>
      </c>
    </row>
    <row r="2318" spans="1:13" x14ac:dyDescent="0.35">
      <c r="A2318" s="1296">
        <v>33772</v>
      </c>
      <c r="B2318" s="1295" t="s">
        <v>194</v>
      </c>
      <c r="C2318" s="1295" t="s">
        <v>283</v>
      </c>
      <c r="D2318" s="1295">
        <v>7200</v>
      </c>
      <c r="E2318" s="1295" t="s">
        <v>200</v>
      </c>
      <c r="F2318" s="935" t="s">
        <v>211</v>
      </c>
      <c r="G2318" s="1295">
        <v>3</v>
      </c>
      <c r="H2318" s="935" t="s">
        <v>404</v>
      </c>
      <c r="I2318" s="935" t="s">
        <v>405</v>
      </c>
      <c r="J2318" s="935">
        <v>40.585947769999997</v>
      </c>
      <c r="K2318" s="935">
        <v>-122.3683525</v>
      </c>
      <c r="L2318" s="935">
        <v>40.472049499999997</v>
      </c>
      <c r="M2318" s="935">
        <v>-122.29453460000001</v>
      </c>
    </row>
    <row r="2319" spans="1:13" x14ac:dyDescent="0.35">
      <c r="A2319" s="1296">
        <v>33772</v>
      </c>
      <c r="B2319" s="1295" t="s">
        <v>194</v>
      </c>
      <c r="C2319" s="1295" t="s">
        <v>283</v>
      </c>
      <c r="D2319" s="1295">
        <v>7200</v>
      </c>
      <c r="E2319" s="1295" t="s">
        <v>200</v>
      </c>
      <c r="F2319" s="935" t="s">
        <v>212</v>
      </c>
      <c r="G2319" s="1295">
        <v>1</v>
      </c>
      <c r="H2319" s="935" t="s">
        <v>405</v>
      </c>
      <c r="I2319" s="935" t="s">
        <v>406</v>
      </c>
      <c r="J2319" s="935">
        <v>40.472049499999997</v>
      </c>
      <c r="K2319" s="935">
        <v>-122.29453460000001</v>
      </c>
      <c r="L2319" s="935">
        <v>40.417416330000002</v>
      </c>
      <c r="M2319" s="935">
        <v>-122.19395729999999</v>
      </c>
    </row>
    <row r="2320" spans="1:13" x14ac:dyDescent="0.35">
      <c r="A2320" s="1296">
        <v>33772</v>
      </c>
      <c r="B2320" s="1295" t="s">
        <v>194</v>
      </c>
      <c r="C2320" s="1295" t="s">
        <v>283</v>
      </c>
      <c r="D2320" s="1295">
        <v>7200</v>
      </c>
      <c r="E2320" s="1295" t="s">
        <v>200</v>
      </c>
      <c r="F2320" s="935" t="s">
        <v>213</v>
      </c>
      <c r="G2320" s="1295">
        <v>0</v>
      </c>
      <c r="H2320" s="935" t="s">
        <v>406</v>
      </c>
      <c r="I2320" s="935" t="s">
        <v>407</v>
      </c>
      <c r="J2320" s="935">
        <v>40.417416330000002</v>
      </c>
      <c r="K2320" s="935">
        <v>-122.19395729999999</v>
      </c>
      <c r="L2320" s="935">
        <v>40.355137560000003</v>
      </c>
      <c r="M2320" s="935">
        <v>-122.17595660000001</v>
      </c>
    </row>
    <row r="2321" spans="1:13" x14ac:dyDescent="0.35">
      <c r="A2321" s="1296">
        <v>33772</v>
      </c>
      <c r="B2321" s="1295" t="s">
        <v>194</v>
      </c>
      <c r="C2321" s="1295" t="s">
        <v>283</v>
      </c>
      <c r="D2321" s="1295">
        <v>7200</v>
      </c>
      <c r="E2321" s="1295" t="s">
        <v>200</v>
      </c>
      <c r="F2321" s="935" t="s">
        <v>214</v>
      </c>
      <c r="G2321" s="1295">
        <v>0</v>
      </c>
      <c r="H2321" s="935" t="s">
        <v>407</v>
      </c>
      <c r="I2321" s="935" t="s">
        <v>408</v>
      </c>
      <c r="J2321" s="935">
        <v>40.355137560000003</v>
      </c>
      <c r="K2321" s="935">
        <v>-122.17595660000001</v>
      </c>
      <c r="L2321" s="935">
        <v>40.316984869999999</v>
      </c>
      <c r="M2321" s="935">
        <v>-122.1896581</v>
      </c>
    </row>
    <row r="2322" spans="1:13" x14ac:dyDescent="0.35">
      <c r="A2322" s="1296">
        <v>33772</v>
      </c>
      <c r="B2322" s="1295" t="s">
        <v>194</v>
      </c>
      <c r="C2322" s="1295" t="s">
        <v>283</v>
      </c>
      <c r="D2322" s="1295">
        <v>7200</v>
      </c>
      <c r="E2322" s="1295" t="s">
        <v>200</v>
      </c>
      <c r="F2322" s="935" t="s">
        <v>215</v>
      </c>
      <c r="G2322" s="1295">
        <v>0</v>
      </c>
      <c r="H2322" s="935" t="s">
        <v>408</v>
      </c>
      <c r="I2322" s="935" t="s">
        <v>409</v>
      </c>
      <c r="J2322" s="935">
        <v>40.316984869999999</v>
      </c>
      <c r="K2322" s="935">
        <v>-122.1896581</v>
      </c>
      <c r="L2322" s="935">
        <v>40.263968490000003</v>
      </c>
      <c r="M2322" s="935">
        <v>-122.2235306</v>
      </c>
    </row>
    <row r="2323" spans="1:13" x14ac:dyDescent="0.35">
      <c r="A2323" s="1296">
        <v>33772</v>
      </c>
      <c r="B2323" s="1295" t="s">
        <v>194</v>
      </c>
      <c r="C2323" s="1295" t="s">
        <v>283</v>
      </c>
      <c r="D2323" s="1295">
        <v>7200</v>
      </c>
      <c r="E2323" s="1295" t="s">
        <v>200</v>
      </c>
      <c r="F2323" s="935" t="s">
        <v>216</v>
      </c>
      <c r="G2323" s="1295">
        <v>0</v>
      </c>
      <c r="H2323" s="935" t="s">
        <v>409</v>
      </c>
      <c r="I2323" s="935" t="s">
        <v>410</v>
      </c>
      <c r="J2323" s="935">
        <v>40.263968490000003</v>
      </c>
      <c r="K2323" s="935">
        <v>-122.2235306</v>
      </c>
      <c r="L2323" s="935">
        <v>40.153152210000002</v>
      </c>
      <c r="M2323" s="935">
        <v>-122.20237950000001</v>
      </c>
    </row>
    <row r="2324" spans="1:13" x14ac:dyDescent="0.35">
      <c r="A2324" s="1296">
        <v>33772</v>
      </c>
      <c r="B2324" s="1295" t="s">
        <v>194</v>
      </c>
      <c r="C2324" s="1295" t="s">
        <v>283</v>
      </c>
      <c r="D2324" s="1295">
        <v>7200</v>
      </c>
      <c r="E2324" s="1295" t="s">
        <v>200</v>
      </c>
      <c r="F2324" s="935" t="s">
        <v>217</v>
      </c>
      <c r="G2324" s="1295">
        <v>0</v>
      </c>
      <c r="H2324" s="935" t="s">
        <v>410</v>
      </c>
      <c r="I2324" s="935" t="s">
        <v>411</v>
      </c>
      <c r="J2324" s="935">
        <v>40.153152210000002</v>
      </c>
      <c r="K2324" s="935">
        <v>-122.20237950000001</v>
      </c>
      <c r="L2324" s="935">
        <v>40.027836569999998</v>
      </c>
      <c r="M2324" s="935">
        <v>-122.11920569999999</v>
      </c>
    </row>
    <row r="2325" spans="1:13" x14ac:dyDescent="0.35">
      <c r="A2325" s="1296">
        <v>33772</v>
      </c>
      <c r="B2325" s="1295" t="s">
        <v>194</v>
      </c>
      <c r="C2325" s="1295" t="s">
        <v>283</v>
      </c>
      <c r="D2325" s="1295">
        <v>7200</v>
      </c>
      <c r="E2325" s="1295" t="s">
        <v>200</v>
      </c>
      <c r="F2325" s="935" t="s">
        <v>219</v>
      </c>
      <c r="G2325" s="1295">
        <v>0</v>
      </c>
      <c r="H2325" s="935" t="s">
        <v>411</v>
      </c>
      <c r="I2325" s="935" t="s">
        <v>412</v>
      </c>
      <c r="J2325" s="935">
        <v>40.027836569999998</v>
      </c>
      <c r="K2325" s="935">
        <v>-122.11920569999999</v>
      </c>
      <c r="L2325" s="935">
        <v>39.909298579999998</v>
      </c>
      <c r="M2325" s="935">
        <v>-122.0918963</v>
      </c>
    </row>
    <row r="2326" spans="1:13" x14ac:dyDescent="0.35">
      <c r="A2326" s="1296">
        <v>33772</v>
      </c>
      <c r="B2326" s="1295" t="s">
        <v>194</v>
      </c>
      <c r="C2326" s="1295" t="s">
        <v>283</v>
      </c>
      <c r="D2326" s="1295">
        <v>7200</v>
      </c>
      <c r="E2326" s="1295" t="s">
        <v>200</v>
      </c>
      <c r="F2326" s="935" t="s">
        <v>220</v>
      </c>
      <c r="G2326" s="1295">
        <v>-99999</v>
      </c>
      <c r="H2326" s="935" t="s">
        <v>412</v>
      </c>
      <c r="I2326" s="935" t="s">
        <v>413</v>
      </c>
      <c r="J2326" s="935">
        <v>39.909298579999998</v>
      </c>
      <c r="K2326" s="935">
        <v>-122.0918963</v>
      </c>
      <c r="L2326" s="935">
        <v>39.751173979999997</v>
      </c>
      <c r="M2326" s="935">
        <v>-121.9963235</v>
      </c>
    </row>
    <row r="2327" spans="1:13" x14ac:dyDescent="0.35">
      <c r="A2327" s="1296">
        <v>33772</v>
      </c>
      <c r="B2327" s="1295" t="s">
        <v>194</v>
      </c>
      <c r="C2327" s="1295" t="s">
        <v>283</v>
      </c>
      <c r="D2327" s="1295">
        <v>7200</v>
      </c>
      <c r="E2327" s="1295" t="s">
        <v>200</v>
      </c>
      <c r="F2327" s="935" t="s">
        <v>221</v>
      </c>
      <c r="G2327" s="1295">
        <v>-99999</v>
      </c>
      <c r="H2327" s="935" t="s">
        <v>413</v>
      </c>
      <c r="I2327" s="935" t="s">
        <v>414</v>
      </c>
      <c r="J2327" s="935">
        <v>39.751173979999997</v>
      </c>
      <c r="K2327" s="935">
        <v>-121.9963235</v>
      </c>
      <c r="L2327" s="935">
        <v>39.629153240000001</v>
      </c>
      <c r="M2327" s="935">
        <v>-121.9925059</v>
      </c>
    </row>
    <row r="2328" spans="1:13" x14ac:dyDescent="0.35">
      <c r="A2328" s="1296">
        <v>33772</v>
      </c>
      <c r="B2328" s="1295" t="s">
        <v>194</v>
      </c>
      <c r="C2328" s="1295" t="s">
        <v>283</v>
      </c>
      <c r="D2328" s="1295">
        <v>7200</v>
      </c>
      <c r="E2328" s="1295" t="s">
        <v>200</v>
      </c>
      <c r="F2328" s="935" t="s">
        <v>222</v>
      </c>
      <c r="G2328" s="1295">
        <v>-99999</v>
      </c>
      <c r="H2328" s="935" t="s">
        <v>414</v>
      </c>
      <c r="I2328" s="935" t="s">
        <v>415</v>
      </c>
      <c r="J2328" s="935">
        <v>39.629153240000001</v>
      </c>
      <c r="K2328" s="935">
        <v>-121.9925059</v>
      </c>
      <c r="L2328" s="935">
        <v>39.40712284</v>
      </c>
      <c r="M2328" s="935">
        <v>-122.00758999999999</v>
      </c>
    </row>
    <row r="2329" spans="1:13" x14ac:dyDescent="0.35">
      <c r="A2329" s="1296">
        <v>33786</v>
      </c>
      <c r="B2329" s="1295" t="s">
        <v>194</v>
      </c>
      <c r="C2329" s="1295" t="s">
        <v>260</v>
      </c>
      <c r="D2329" s="1295">
        <v>7000</v>
      </c>
      <c r="E2329" s="1295" t="s">
        <v>200</v>
      </c>
      <c r="F2329" s="935" t="s">
        <v>208</v>
      </c>
      <c r="G2329" s="1295">
        <v>0</v>
      </c>
      <c r="H2329" s="935" t="s">
        <v>402</v>
      </c>
      <c r="I2329" s="935" t="s">
        <v>403</v>
      </c>
      <c r="J2329" s="935">
        <v>40.611883210000002</v>
      </c>
      <c r="K2329" s="935">
        <v>-122.446135</v>
      </c>
      <c r="L2329" s="935">
        <v>40.592799669999998</v>
      </c>
      <c r="M2329" s="935">
        <v>-122.3942059</v>
      </c>
    </row>
    <row r="2330" spans="1:13" x14ac:dyDescent="0.35">
      <c r="A2330" s="1296">
        <v>33786</v>
      </c>
      <c r="B2330" s="1295" t="s">
        <v>194</v>
      </c>
      <c r="C2330" s="1295" t="s">
        <v>260</v>
      </c>
      <c r="D2330" s="1295">
        <v>7000</v>
      </c>
      <c r="E2330" s="1295" t="s">
        <v>200</v>
      </c>
      <c r="F2330" s="935" t="s">
        <v>209</v>
      </c>
      <c r="G2330" s="1295">
        <v>0</v>
      </c>
      <c r="H2330" s="935" t="s">
        <v>403</v>
      </c>
      <c r="I2330" s="935" t="s">
        <v>404</v>
      </c>
      <c r="J2330" s="935">
        <v>40.592799669999998</v>
      </c>
      <c r="K2330" s="935">
        <v>-122.3942059</v>
      </c>
      <c r="L2330" s="935">
        <v>40.585947769999997</v>
      </c>
      <c r="M2330" s="935">
        <v>-122.3683525</v>
      </c>
    </row>
    <row r="2331" spans="1:13" x14ac:dyDescent="0.35">
      <c r="A2331" s="1296">
        <v>33786</v>
      </c>
      <c r="B2331" s="1295" t="s">
        <v>194</v>
      </c>
      <c r="C2331" s="1295" t="s">
        <v>260</v>
      </c>
      <c r="D2331" s="1295">
        <v>7000</v>
      </c>
      <c r="E2331" s="1295" t="s">
        <v>200</v>
      </c>
      <c r="F2331" s="935" t="s">
        <v>211</v>
      </c>
      <c r="G2331" s="1295">
        <v>2</v>
      </c>
      <c r="H2331" s="935" t="s">
        <v>404</v>
      </c>
      <c r="I2331" s="935" t="s">
        <v>405</v>
      </c>
      <c r="J2331" s="935">
        <v>40.585947769999997</v>
      </c>
      <c r="K2331" s="935">
        <v>-122.3683525</v>
      </c>
      <c r="L2331" s="935">
        <v>40.472049499999997</v>
      </c>
      <c r="M2331" s="935">
        <v>-122.29453460000001</v>
      </c>
    </row>
    <row r="2332" spans="1:13" x14ac:dyDescent="0.35">
      <c r="A2332" s="1296">
        <v>33786</v>
      </c>
      <c r="B2332" s="1295" t="s">
        <v>194</v>
      </c>
      <c r="C2332" s="1295" t="s">
        <v>260</v>
      </c>
      <c r="D2332" s="1295">
        <v>7000</v>
      </c>
      <c r="E2332" s="1295" t="s">
        <v>200</v>
      </c>
      <c r="F2332" s="935" t="s">
        <v>212</v>
      </c>
      <c r="G2332" s="1295">
        <v>1</v>
      </c>
      <c r="H2332" s="935" t="s">
        <v>405</v>
      </c>
      <c r="I2332" s="935" t="s">
        <v>406</v>
      </c>
      <c r="J2332" s="935">
        <v>40.472049499999997</v>
      </c>
      <c r="K2332" s="935">
        <v>-122.29453460000001</v>
      </c>
      <c r="L2332" s="935">
        <v>40.417416330000002</v>
      </c>
      <c r="M2332" s="935">
        <v>-122.19395729999999</v>
      </c>
    </row>
    <row r="2333" spans="1:13" x14ac:dyDescent="0.35">
      <c r="A2333" s="1296">
        <v>33786</v>
      </c>
      <c r="B2333" s="1295" t="s">
        <v>194</v>
      </c>
      <c r="C2333" s="1295" t="s">
        <v>260</v>
      </c>
      <c r="D2333" s="1295">
        <v>7000</v>
      </c>
      <c r="E2333" s="1295" t="s">
        <v>200</v>
      </c>
      <c r="F2333" s="935" t="s">
        <v>213</v>
      </c>
      <c r="G2333" s="1295">
        <v>0</v>
      </c>
      <c r="H2333" s="935" t="s">
        <v>406</v>
      </c>
      <c r="I2333" s="935" t="s">
        <v>407</v>
      </c>
      <c r="J2333" s="935">
        <v>40.417416330000002</v>
      </c>
      <c r="K2333" s="935">
        <v>-122.19395729999999</v>
      </c>
      <c r="L2333" s="935">
        <v>40.355137560000003</v>
      </c>
      <c r="M2333" s="935">
        <v>-122.17595660000001</v>
      </c>
    </row>
    <row r="2334" spans="1:13" x14ac:dyDescent="0.35">
      <c r="A2334" s="1296">
        <v>33786</v>
      </c>
      <c r="B2334" s="1295" t="s">
        <v>194</v>
      </c>
      <c r="C2334" s="1295" t="s">
        <v>260</v>
      </c>
      <c r="D2334" s="1295">
        <v>7000</v>
      </c>
      <c r="E2334" s="1295" t="s">
        <v>200</v>
      </c>
      <c r="F2334" s="935" t="s">
        <v>214</v>
      </c>
      <c r="G2334" s="1295">
        <v>0</v>
      </c>
      <c r="H2334" s="935" t="s">
        <v>407</v>
      </c>
      <c r="I2334" s="935" t="s">
        <v>408</v>
      </c>
      <c r="J2334" s="935">
        <v>40.355137560000003</v>
      </c>
      <c r="K2334" s="935">
        <v>-122.17595660000001</v>
      </c>
      <c r="L2334" s="935">
        <v>40.316984869999999</v>
      </c>
      <c r="M2334" s="935">
        <v>-122.1896581</v>
      </c>
    </row>
    <row r="2335" spans="1:13" x14ac:dyDescent="0.35">
      <c r="A2335" s="1296">
        <v>33786</v>
      </c>
      <c r="B2335" s="1295" t="s">
        <v>194</v>
      </c>
      <c r="C2335" s="1295" t="s">
        <v>260</v>
      </c>
      <c r="D2335" s="1295">
        <v>7000</v>
      </c>
      <c r="E2335" s="1295" t="s">
        <v>200</v>
      </c>
      <c r="F2335" s="935" t="s">
        <v>215</v>
      </c>
      <c r="G2335" s="1295">
        <v>0</v>
      </c>
      <c r="H2335" s="935" t="s">
        <v>408</v>
      </c>
      <c r="I2335" s="935" t="s">
        <v>409</v>
      </c>
      <c r="J2335" s="935">
        <v>40.316984869999999</v>
      </c>
      <c r="K2335" s="935">
        <v>-122.1896581</v>
      </c>
      <c r="L2335" s="935">
        <v>40.263968490000003</v>
      </c>
      <c r="M2335" s="935">
        <v>-122.2235306</v>
      </c>
    </row>
    <row r="2336" spans="1:13" x14ac:dyDescent="0.35">
      <c r="A2336" s="1296">
        <v>33786</v>
      </c>
      <c r="B2336" s="1295" t="s">
        <v>194</v>
      </c>
      <c r="C2336" s="1295" t="s">
        <v>260</v>
      </c>
      <c r="D2336" s="1295">
        <v>7000</v>
      </c>
      <c r="E2336" s="1295" t="s">
        <v>200</v>
      </c>
      <c r="F2336" s="935" t="s">
        <v>216</v>
      </c>
      <c r="G2336" s="1295">
        <v>0</v>
      </c>
      <c r="H2336" s="935" t="s">
        <v>409</v>
      </c>
      <c r="I2336" s="935" t="s">
        <v>410</v>
      </c>
      <c r="J2336" s="935">
        <v>40.263968490000003</v>
      </c>
      <c r="K2336" s="935">
        <v>-122.2235306</v>
      </c>
      <c r="L2336" s="935">
        <v>40.153152210000002</v>
      </c>
      <c r="M2336" s="935">
        <v>-122.20237950000001</v>
      </c>
    </row>
    <row r="2337" spans="1:13" x14ac:dyDescent="0.35">
      <c r="A2337" s="1296">
        <v>33786</v>
      </c>
      <c r="B2337" s="1295" t="s">
        <v>194</v>
      </c>
      <c r="C2337" s="1295" t="s">
        <v>260</v>
      </c>
      <c r="D2337" s="1295">
        <v>7000</v>
      </c>
      <c r="E2337" s="1295" t="s">
        <v>200</v>
      </c>
      <c r="F2337" s="935" t="s">
        <v>217</v>
      </c>
      <c r="G2337" s="1295">
        <v>1</v>
      </c>
      <c r="H2337" s="935" t="s">
        <v>410</v>
      </c>
      <c r="I2337" s="935" t="s">
        <v>411</v>
      </c>
      <c r="J2337" s="935">
        <v>40.153152210000002</v>
      </c>
      <c r="K2337" s="935">
        <v>-122.20237950000001</v>
      </c>
      <c r="L2337" s="935">
        <v>40.027836569999998</v>
      </c>
      <c r="M2337" s="935">
        <v>-122.11920569999999</v>
      </c>
    </row>
    <row r="2338" spans="1:13" x14ac:dyDescent="0.35">
      <c r="A2338" s="1296">
        <v>33786</v>
      </c>
      <c r="B2338" s="1295" t="s">
        <v>194</v>
      </c>
      <c r="C2338" s="1295" t="s">
        <v>260</v>
      </c>
      <c r="D2338" s="1295">
        <v>7000</v>
      </c>
      <c r="E2338" s="1295" t="s">
        <v>200</v>
      </c>
      <c r="F2338" s="935" t="s">
        <v>219</v>
      </c>
      <c r="G2338" s="1295">
        <v>0</v>
      </c>
      <c r="H2338" s="935" t="s">
        <v>411</v>
      </c>
      <c r="I2338" s="935" t="s">
        <v>412</v>
      </c>
      <c r="J2338" s="935">
        <v>40.027836569999998</v>
      </c>
      <c r="K2338" s="935">
        <v>-122.11920569999999</v>
      </c>
      <c r="L2338" s="935">
        <v>39.909298579999998</v>
      </c>
      <c r="M2338" s="935">
        <v>-122.0918963</v>
      </c>
    </row>
    <row r="2339" spans="1:13" x14ac:dyDescent="0.35">
      <c r="A2339" s="1296">
        <v>33786</v>
      </c>
      <c r="B2339" s="1295" t="s">
        <v>194</v>
      </c>
      <c r="C2339" s="1295" t="s">
        <v>260</v>
      </c>
      <c r="D2339" s="1295">
        <v>7000</v>
      </c>
      <c r="E2339" s="1295" t="s">
        <v>200</v>
      </c>
      <c r="F2339" s="935" t="s">
        <v>220</v>
      </c>
      <c r="G2339" s="1295">
        <v>-99999</v>
      </c>
      <c r="H2339" s="935" t="s">
        <v>412</v>
      </c>
      <c r="I2339" s="935" t="s">
        <v>413</v>
      </c>
      <c r="J2339" s="935">
        <v>39.909298579999998</v>
      </c>
      <c r="K2339" s="935">
        <v>-122.0918963</v>
      </c>
      <c r="L2339" s="935">
        <v>39.751173979999997</v>
      </c>
      <c r="M2339" s="935">
        <v>-121.9963235</v>
      </c>
    </row>
    <row r="2340" spans="1:13" x14ac:dyDescent="0.35">
      <c r="A2340" s="1296">
        <v>33786</v>
      </c>
      <c r="B2340" s="1295" t="s">
        <v>194</v>
      </c>
      <c r="C2340" s="1295" t="s">
        <v>260</v>
      </c>
      <c r="D2340" s="1295">
        <v>7000</v>
      </c>
      <c r="E2340" s="1295" t="s">
        <v>200</v>
      </c>
      <c r="F2340" s="935" t="s">
        <v>221</v>
      </c>
      <c r="G2340" s="1295">
        <v>-99999</v>
      </c>
      <c r="H2340" s="935" t="s">
        <v>413</v>
      </c>
      <c r="I2340" s="935" t="s">
        <v>414</v>
      </c>
      <c r="J2340" s="935">
        <v>39.751173979999997</v>
      </c>
      <c r="K2340" s="935">
        <v>-121.9963235</v>
      </c>
      <c r="L2340" s="935">
        <v>39.629153240000001</v>
      </c>
      <c r="M2340" s="935">
        <v>-121.9925059</v>
      </c>
    </row>
    <row r="2341" spans="1:13" x14ac:dyDescent="0.35">
      <c r="A2341" s="1296">
        <v>33786</v>
      </c>
      <c r="B2341" s="1295" t="s">
        <v>194</v>
      </c>
      <c r="C2341" s="1295" t="s">
        <v>260</v>
      </c>
      <c r="D2341" s="1295">
        <v>7000</v>
      </c>
      <c r="E2341" s="1295" t="s">
        <v>200</v>
      </c>
      <c r="F2341" s="935" t="s">
        <v>222</v>
      </c>
      <c r="G2341" s="1295">
        <v>-99999</v>
      </c>
      <c r="H2341" s="935" t="s">
        <v>414</v>
      </c>
      <c r="I2341" s="935" t="s">
        <v>415</v>
      </c>
      <c r="J2341" s="935">
        <v>39.629153240000001</v>
      </c>
      <c r="K2341" s="935">
        <v>-121.9925059</v>
      </c>
      <c r="L2341" s="935">
        <v>39.40712284</v>
      </c>
      <c r="M2341" s="935">
        <v>-122.00758999999999</v>
      </c>
    </row>
    <row r="2342" spans="1:13" x14ac:dyDescent="0.35">
      <c r="A2342" s="1296">
        <v>33793</v>
      </c>
      <c r="B2342" s="1295" t="s">
        <v>194</v>
      </c>
      <c r="C2342" s="1295" t="s">
        <v>283</v>
      </c>
      <c r="D2342" s="1295">
        <v>7000</v>
      </c>
      <c r="E2342" s="1295" t="s">
        <v>200</v>
      </c>
      <c r="F2342" s="935" t="s">
        <v>208</v>
      </c>
      <c r="G2342" s="1295">
        <v>0</v>
      </c>
      <c r="H2342" s="935" t="s">
        <v>402</v>
      </c>
      <c r="I2342" s="935" t="s">
        <v>403</v>
      </c>
      <c r="J2342" s="935">
        <v>40.611883210000002</v>
      </c>
      <c r="K2342" s="935">
        <v>-122.446135</v>
      </c>
      <c r="L2342" s="935">
        <v>40.592799669999998</v>
      </c>
      <c r="M2342" s="935">
        <v>-122.3942059</v>
      </c>
    </row>
    <row r="2343" spans="1:13" x14ac:dyDescent="0.35">
      <c r="A2343" s="1296">
        <v>33793</v>
      </c>
      <c r="B2343" s="1295" t="s">
        <v>194</v>
      </c>
      <c r="C2343" s="1295" t="s">
        <v>283</v>
      </c>
      <c r="D2343" s="1295">
        <v>7000</v>
      </c>
      <c r="E2343" s="1295" t="s">
        <v>200</v>
      </c>
      <c r="F2343" s="935" t="s">
        <v>209</v>
      </c>
      <c r="G2343" s="1295">
        <v>1</v>
      </c>
      <c r="H2343" s="935" t="s">
        <v>403</v>
      </c>
      <c r="I2343" s="935" t="s">
        <v>404</v>
      </c>
      <c r="J2343" s="935">
        <v>40.592799669999998</v>
      </c>
      <c r="K2343" s="935">
        <v>-122.3942059</v>
      </c>
      <c r="L2343" s="935">
        <v>40.585947769999997</v>
      </c>
      <c r="M2343" s="935">
        <v>-122.3683525</v>
      </c>
    </row>
    <row r="2344" spans="1:13" x14ac:dyDescent="0.35">
      <c r="A2344" s="1296">
        <v>33793</v>
      </c>
      <c r="B2344" s="1295" t="s">
        <v>194</v>
      </c>
      <c r="C2344" s="1295" t="s">
        <v>283</v>
      </c>
      <c r="D2344" s="1295">
        <v>7000</v>
      </c>
      <c r="E2344" s="1295" t="s">
        <v>200</v>
      </c>
      <c r="F2344" s="935" t="s">
        <v>211</v>
      </c>
      <c r="G2344" s="1295">
        <v>0</v>
      </c>
      <c r="H2344" s="935" t="s">
        <v>404</v>
      </c>
      <c r="I2344" s="935" t="s">
        <v>405</v>
      </c>
      <c r="J2344" s="935">
        <v>40.585947769999997</v>
      </c>
      <c r="K2344" s="935">
        <v>-122.3683525</v>
      </c>
      <c r="L2344" s="935">
        <v>40.472049499999997</v>
      </c>
      <c r="M2344" s="935">
        <v>-122.29453460000001</v>
      </c>
    </row>
    <row r="2345" spans="1:13" x14ac:dyDescent="0.35">
      <c r="A2345" s="1296">
        <v>33793</v>
      </c>
      <c r="B2345" s="1295" t="s">
        <v>194</v>
      </c>
      <c r="C2345" s="1295" t="s">
        <v>283</v>
      </c>
      <c r="D2345" s="1295">
        <v>7000</v>
      </c>
      <c r="E2345" s="1295" t="s">
        <v>200</v>
      </c>
      <c r="F2345" s="935" t="s">
        <v>212</v>
      </c>
      <c r="G2345" s="1295">
        <v>1</v>
      </c>
      <c r="H2345" s="935" t="s">
        <v>405</v>
      </c>
      <c r="I2345" s="935" t="s">
        <v>406</v>
      </c>
      <c r="J2345" s="935">
        <v>40.472049499999997</v>
      </c>
      <c r="K2345" s="935">
        <v>-122.29453460000001</v>
      </c>
      <c r="L2345" s="935">
        <v>40.417416330000002</v>
      </c>
      <c r="M2345" s="935">
        <v>-122.19395729999999</v>
      </c>
    </row>
    <row r="2346" spans="1:13" x14ac:dyDescent="0.35">
      <c r="A2346" s="1296">
        <v>33793</v>
      </c>
      <c r="B2346" s="1295" t="s">
        <v>194</v>
      </c>
      <c r="C2346" s="1295" t="s">
        <v>283</v>
      </c>
      <c r="D2346" s="1295">
        <v>7000</v>
      </c>
      <c r="E2346" s="1295" t="s">
        <v>200</v>
      </c>
      <c r="F2346" s="935" t="s">
        <v>213</v>
      </c>
      <c r="G2346" s="1295">
        <v>0</v>
      </c>
      <c r="H2346" s="935" t="s">
        <v>406</v>
      </c>
      <c r="I2346" s="935" t="s">
        <v>407</v>
      </c>
      <c r="J2346" s="935">
        <v>40.417416330000002</v>
      </c>
      <c r="K2346" s="935">
        <v>-122.19395729999999</v>
      </c>
      <c r="L2346" s="935">
        <v>40.355137560000003</v>
      </c>
      <c r="M2346" s="935">
        <v>-122.17595660000001</v>
      </c>
    </row>
    <row r="2347" spans="1:13" x14ac:dyDescent="0.35">
      <c r="A2347" s="1296">
        <v>33793</v>
      </c>
      <c r="B2347" s="1295" t="s">
        <v>194</v>
      </c>
      <c r="C2347" s="1295" t="s">
        <v>283</v>
      </c>
      <c r="D2347" s="1295">
        <v>7000</v>
      </c>
      <c r="E2347" s="1295" t="s">
        <v>200</v>
      </c>
      <c r="F2347" s="935" t="s">
        <v>214</v>
      </c>
      <c r="G2347" s="1295">
        <v>0</v>
      </c>
      <c r="H2347" s="935" t="s">
        <v>407</v>
      </c>
      <c r="I2347" s="935" t="s">
        <v>408</v>
      </c>
      <c r="J2347" s="935">
        <v>40.355137560000003</v>
      </c>
      <c r="K2347" s="935">
        <v>-122.17595660000001</v>
      </c>
      <c r="L2347" s="935">
        <v>40.316984869999999</v>
      </c>
      <c r="M2347" s="935">
        <v>-122.1896581</v>
      </c>
    </row>
    <row r="2348" spans="1:13" x14ac:dyDescent="0.35">
      <c r="A2348" s="1296">
        <v>33793</v>
      </c>
      <c r="B2348" s="1295" t="s">
        <v>194</v>
      </c>
      <c r="C2348" s="1295" t="s">
        <v>283</v>
      </c>
      <c r="D2348" s="1295">
        <v>7000</v>
      </c>
      <c r="E2348" s="1295" t="s">
        <v>200</v>
      </c>
      <c r="F2348" s="935" t="s">
        <v>215</v>
      </c>
      <c r="G2348" s="1295">
        <v>1</v>
      </c>
      <c r="H2348" s="935" t="s">
        <v>408</v>
      </c>
      <c r="I2348" s="935" t="s">
        <v>409</v>
      </c>
      <c r="J2348" s="935">
        <v>40.316984869999999</v>
      </c>
      <c r="K2348" s="935">
        <v>-122.1896581</v>
      </c>
      <c r="L2348" s="935">
        <v>40.263968490000003</v>
      </c>
      <c r="M2348" s="935">
        <v>-122.2235306</v>
      </c>
    </row>
    <row r="2349" spans="1:13" x14ac:dyDescent="0.35">
      <c r="A2349" s="1296">
        <v>33793</v>
      </c>
      <c r="B2349" s="1295" t="s">
        <v>194</v>
      </c>
      <c r="C2349" s="1295" t="s">
        <v>283</v>
      </c>
      <c r="D2349" s="1295">
        <v>7000</v>
      </c>
      <c r="E2349" s="1295" t="s">
        <v>200</v>
      </c>
      <c r="F2349" s="935" t="s">
        <v>216</v>
      </c>
      <c r="G2349" s="1295">
        <v>0</v>
      </c>
      <c r="H2349" s="935" t="s">
        <v>409</v>
      </c>
      <c r="I2349" s="935" t="s">
        <v>410</v>
      </c>
      <c r="J2349" s="935">
        <v>40.263968490000003</v>
      </c>
      <c r="K2349" s="935">
        <v>-122.2235306</v>
      </c>
      <c r="L2349" s="935">
        <v>40.153152210000002</v>
      </c>
      <c r="M2349" s="935">
        <v>-122.20237950000001</v>
      </c>
    </row>
    <row r="2350" spans="1:13" x14ac:dyDescent="0.35">
      <c r="A2350" s="1296">
        <v>33793</v>
      </c>
      <c r="B2350" s="1295" t="s">
        <v>194</v>
      </c>
      <c r="C2350" s="1295" t="s">
        <v>283</v>
      </c>
      <c r="D2350" s="1295">
        <v>7000</v>
      </c>
      <c r="E2350" s="1295" t="s">
        <v>200</v>
      </c>
      <c r="F2350" s="935" t="s">
        <v>217</v>
      </c>
      <c r="G2350" s="1295">
        <v>0</v>
      </c>
      <c r="H2350" s="935" t="s">
        <v>410</v>
      </c>
      <c r="I2350" s="935" t="s">
        <v>411</v>
      </c>
      <c r="J2350" s="935">
        <v>40.153152210000002</v>
      </c>
      <c r="K2350" s="935">
        <v>-122.20237950000001</v>
      </c>
      <c r="L2350" s="935">
        <v>40.027836569999998</v>
      </c>
      <c r="M2350" s="935">
        <v>-122.11920569999999</v>
      </c>
    </row>
    <row r="2351" spans="1:13" x14ac:dyDescent="0.35">
      <c r="A2351" s="1296">
        <v>33793</v>
      </c>
      <c r="B2351" s="1295" t="s">
        <v>194</v>
      </c>
      <c r="C2351" s="1295" t="s">
        <v>283</v>
      </c>
      <c r="D2351" s="1295">
        <v>7000</v>
      </c>
      <c r="E2351" s="1295" t="s">
        <v>200</v>
      </c>
      <c r="F2351" s="935" t="s">
        <v>219</v>
      </c>
      <c r="G2351" s="1295">
        <v>0</v>
      </c>
      <c r="H2351" s="935" t="s">
        <v>411</v>
      </c>
      <c r="I2351" s="935" t="s">
        <v>412</v>
      </c>
      <c r="J2351" s="935">
        <v>40.027836569999998</v>
      </c>
      <c r="K2351" s="935">
        <v>-122.11920569999999</v>
      </c>
      <c r="L2351" s="935">
        <v>39.909298579999998</v>
      </c>
      <c r="M2351" s="935">
        <v>-122.0918963</v>
      </c>
    </row>
    <row r="2352" spans="1:13" x14ac:dyDescent="0.35">
      <c r="A2352" s="1296">
        <v>33793</v>
      </c>
      <c r="B2352" s="1295" t="s">
        <v>194</v>
      </c>
      <c r="C2352" s="1295" t="s">
        <v>283</v>
      </c>
      <c r="D2352" s="1295">
        <v>7000</v>
      </c>
      <c r="E2352" s="1295" t="s">
        <v>200</v>
      </c>
      <c r="F2352" s="935" t="s">
        <v>220</v>
      </c>
      <c r="G2352" s="1295">
        <v>-99999</v>
      </c>
      <c r="H2352" s="935" t="s">
        <v>412</v>
      </c>
      <c r="I2352" s="935" t="s">
        <v>413</v>
      </c>
      <c r="J2352" s="935">
        <v>39.909298579999998</v>
      </c>
      <c r="K2352" s="935">
        <v>-122.0918963</v>
      </c>
      <c r="L2352" s="935">
        <v>39.751173979999997</v>
      </c>
      <c r="M2352" s="935">
        <v>-121.9963235</v>
      </c>
    </row>
    <row r="2353" spans="1:13" x14ac:dyDescent="0.35">
      <c r="A2353" s="1296">
        <v>33793</v>
      </c>
      <c r="B2353" s="1295" t="s">
        <v>194</v>
      </c>
      <c r="C2353" s="1295" t="s">
        <v>283</v>
      </c>
      <c r="D2353" s="1295">
        <v>7000</v>
      </c>
      <c r="E2353" s="1295" t="s">
        <v>200</v>
      </c>
      <c r="F2353" s="935" t="s">
        <v>221</v>
      </c>
      <c r="G2353" s="1295">
        <v>-99999</v>
      </c>
      <c r="H2353" s="935" t="s">
        <v>413</v>
      </c>
      <c r="I2353" s="935" t="s">
        <v>414</v>
      </c>
      <c r="J2353" s="935">
        <v>39.751173979999997</v>
      </c>
      <c r="K2353" s="935">
        <v>-121.9963235</v>
      </c>
      <c r="L2353" s="935">
        <v>39.629153240000001</v>
      </c>
      <c r="M2353" s="935">
        <v>-121.9925059</v>
      </c>
    </row>
    <row r="2354" spans="1:13" x14ac:dyDescent="0.35">
      <c r="A2354" s="1296">
        <v>33793</v>
      </c>
      <c r="B2354" s="1295" t="s">
        <v>194</v>
      </c>
      <c r="C2354" s="1295" t="s">
        <v>283</v>
      </c>
      <c r="D2354" s="1295">
        <v>7000</v>
      </c>
      <c r="E2354" s="1295" t="s">
        <v>200</v>
      </c>
      <c r="F2354" s="935" t="s">
        <v>222</v>
      </c>
      <c r="G2354" s="1295">
        <v>-99999</v>
      </c>
      <c r="H2354" s="935" t="s">
        <v>414</v>
      </c>
      <c r="I2354" s="935" t="s">
        <v>415</v>
      </c>
      <c r="J2354" s="935">
        <v>39.629153240000001</v>
      </c>
      <c r="K2354" s="935">
        <v>-121.9925059</v>
      </c>
      <c r="L2354" s="935">
        <v>39.40712284</v>
      </c>
      <c r="M2354" s="935">
        <v>-122.00758999999999</v>
      </c>
    </row>
    <row r="2355" spans="1:13" x14ac:dyDescent="0.35">
      <c r="A2355" s="1296">
        <v>33812</v>
      </c>
      <c r="B2355" s="1295" t="s">
        <v>194</v>
      </c>
      <c r="C2355" s="1295" t="s">
        <v>260</v>
      </c>
      <c r="D2355" s="1295">
        <v>7500</v>
      </c>
      <c r="E2355" s="1295" t="s">
        <v>200</v>
      </c>
      <c r="F2355" s="935" t="s">
        <v>208</v>
      </c>
      <c r="G2355" s="1295">
        <v>0</v>
      </c>
      <c r="H2355" s="935" t="s">
        <v>402</v>
      </c>
      <c r="I2355" s="935" t="s">
        <v>403</v>
      </c>
      <c r="J2355" s="935">
        <v>40.611883210000002</v>
      </c>
      <c r="K2355" s="935">
        <v>-122.446135</v>
      </c>
      <c r="L2355" s="935">
        <v>40.592799669999998</v>
      </c>
      <c r="M2355" s="935">
        <v>-122.3942059</v>
      </c>
    </row>
    <row r="2356" spans="1:13" x14ac:dyDescent="0.35">
      <c r="A2356" s="1296">
        <v>33812</v>
      </c>
      <c r="B2356" s="1295" t="s">
        <v>194</v>
      </c>
      <c r="C2356" s="1295" t="s">
        <v>260</v>
      </c>
      <c r="D2356" s="1295">
        <v>7500</v>
      </c>
      <c r="E2356" s="1295" t="s">
        <v>200</v>
      </c>
      <c r="F2356" s="935" t="s">
        <v>209</v>
      </c>
      <c r="G2356" s="1295">
        <v>0</v>
      </c>
      <c r="H2356" s="935" t="s">
        <v>403</v>
      </c>
      <c r="I2356" s="935" t="s">
        <v>404</v>
      </c>
      <c r="J2356" s="935">
        <v>40.592799669999998</v>
      </c>
      <c r="K2356" s="935">
        <v>-122.3942059</v>
      </c>
      <c r="L2356" s="935">
        <v>40.585947769999997</v>
      </c>
      <c r="M2356" s="935">
        <v>-122.3683525</v>
      </c>
    </row>
    <row r="2357" spans="1:13" x14ac:dyDescent="0.35">
      <c r="A2357" s="1296">
        <v>33812</v>
      </c>
      <c r="B2357" s="1295" t="s">
        <v>194</v>
      </c>
      <c r="C2357" s="1295" t="s">
        <v>260</v>
      </c>
      <c r="D2357" s="1295">
        <v>7500</v>
      </c>
      <c r="E2357" s="1295" t="s">
        <v>200</v>
      </c>
      <c r="F2357" s="935" t="s">
        <v>211</v>
      </c>
      <c r="G2357" s="1295">
        <v>0</v>
      </c>
      <c r="H2357" s="935" t="s">
        <v>404</v>
      </c>
      <c r="I2357" s="935" t="s">
        <v>405</v>
      </c>
      <c r="J2357" s="935">
        <v>40.585947769999997</v>
      </c>
      <c r="K2357" s="935">
        <v>-122.3683525</v>
      </c>
      <c r="L2357" s="935">
        <v>40.472049499999997</v>
      </c>
      <c r="M2357" s="935">
        <v>-122.29453460000001</v>
      </c>
    </row>
    <row r="2358" spans="1:13" x14ac:dyDescent="0.35">
      <c r="A2358" s="1296">
        <v>33812</v>
      </c>
      <c r="B2358" s="1295" t="s">
        <v>194</v>
      </c>
      <c r="C2358" s="1295" t="s">
        <v>260</v>
      </c>
      <c r="D2358" s="1295">
        <v>7500</v>
      </c>
      <c r="E2358" s="1295" t="s">
        <v>200</v>
      </c>
      <c r="F2358" s="935" t="s">
        <v>212</v>
      </c>
      <c r="G2358" s="1295">
        <v>3</v>
      </c>
      <c r="H2358" s="935" t="s">
        <v>405</v>
      </c>
      <c r="I2358" s="935" t="s">
        <v>406</v>
      </c>
      <c r="J2358" s="935">
        <v>40.472049499999997</v>
      </c>
      <c r="K2358" s="935">
        <v>-122.29453460000001</v>
      </c>
      <c r="L2358" s="935">
        <v>40.417416330000002</v>
      </c>
      <c r="M2358" s="935">
        <v>-122.19395729999999</v>
      </c>
    </row>
    <row r="2359" spans="1:13" x14ac:dyDescent="0.35">
      <c r="A2359" s="1296">
        <v>33812</v>
      </c>
      <c r="B2359" s="1295" t="s">
        <v>194</v>
      </c>
      <c r="C2359" s="1295" t="s">
        <v>260</v>
      </c>
      <c r="D2359" s="1295">
        <v>7500</v>
      </c>
      <c r="E2359" s="1295" t="s">
        <v>200</v>
      </c>
      <c r="F2359" s="935" t="s">
        <v>213</v>
      </c>
      <c r="G2359" s="1295">
        <v>0</v>
      </c>
      <c r="H2359" s="935" t="s">
        <v>406</v>
      </c>
      <c r="I2359" s="935" t="s">
        <v>407</v>
      </c>
      <c r="J2359" s="935">
        <v>40.417416330000002</v>
      </c>
      <c r="K2359" s="935">
        <v>-122.19395729999999</v>
      </c>
      <c r="L2359" s="935">
        <v>40.355137560000003</v>
      </c>
      <c r="M2359" s="935">
        <v>-122.17595660000001</v>
      </c>
    </row>
    <row r="2360" spans="1:13" x14ac:dyDescent="0.35">
      <c r="A2360" s="1296">
        <v>33812</v>
      </c>
      <c r="B2360" s="1295" t="s">
        <v>194</v>
      </c>
      <c r="C2360" s="1295" t="s">
        <v>260</v>
      </c>
      <c r="D2360" s="1295">
        <v>7500</v>
      </c>
      <c r="E2360" s="1295" t="s">
        <v>200</v>
      </c>
      <c r="F2360" s="935" t="s">
        <v>214</v>
      </c>
      <c r="G2360" s="1295">
        <v>0</v>
      </c>
      <c r="H2360" s="935" t="s">
        <v>407</v>
      </c>
      <c r="I2360" s="935" t="s">
        <v>408</v>
      </c>
      <c r="J2360" s="935">
        <v>40.355137560000003</v>
      </c>
      <c r="K2360" s="935">
        <v>-122.17595660000001</v>
      </c>
      <c r="L2360" s="935">
        <v>40.316984869999999</v>
      </c>
      <c r="M2360" s="935">
        <v>-122.1896581</v>
      </c>
    </row>
    <row r="2361" spans="1:13" x14ac:dyDescent="0.35">
      <c r="A2361" s="1296">
        <v>33812</v>
      </c>
      <c r="B2361" s="1295" t="s">
        <v>194</v>
      </c>
      <c r="C2361" s="1295" t="s">
        <v>260</v>
      </c>
      <c r="D2361" s="1295">
        <v>7500</v>
      </c>
      <c r="E2361" s="1295" t="s">
        <v>200</v>
      </c>
      <c r="F2361" s="935" t="s">
        <v>215</v>
      </c>
      <c r="G2361" s="1295">
        <v>0</v>
      </c>
      <c r="H2361" s="935" t="s">
        <v>408</v>
      </c>
      <c r="I2361" s="935" t="s">
        <v>409</v>
      </c>
      <c r="J2361" s="935">
        <v>40.316984869999999</v>
      </c>
      <c r="K2361" s="935">
        <v>-122.1896581</v>
      </c>
      <c r="L2361" s="935">
        <v>40.263968490000003</v>
      </c>
      <c r="M2361" s="935">
        <v>-122.2235306</v>
      </c>
    </row>
    <row r="2362" spans="1:13" x14ac:dyDescent="0.35">
      <c r="A2362" s="1296">
        <v>33812</v>
      </c>
      <c r="B2362" s="1295" t="s">
        <v>194</v>
      </c>
      <c r="C2362" s="1295" t="s">
        <v>260</v>
      </c>
      <c r="D2362" s="1295">
        <v>7500</v>
      </c>
      <c r="E2362" s="1295" t="s">
        <v>200</v>
      </c>
      <c r="F2362" s="935" t="s">
        <v>216</v>
      </c>
      <c r="G2362" s="1295">
        <v>0</v>
      </c>
      <c r="H2362" s="935" t="s">
        <v>409</v>
      </c>
      <c r="I2362" s="935" t="s">
        <v>410</v>
      </c>
      <c r="J2362" s="935">
        <v>40.263968490000003</v>
      </c>
      <c r="K2362" s="935">
        <v>-122.2235306</v>
      </c>
      <c r="L2362" s="935">
        <v>40.153152210000002</v>
      </c>
      <c r="M2362" s="935">
        <v>-122.20237950000001</v>
      </c>
    </row>
    <row r="2363" spans="1:13" x14ac:dyDescent="0.35">
      <c r="A2363" s="1296">
        <v>33812</v>
      </c>
      <c r="B2363" s="1295" t="s">
        <v>194</v>
      </c>
      <c r="C2363" s="1295" t="s">
        <v>260</v>
      </c>
      <c r="D2363" s="1295">
        <v>7500</v>
      </c>
      <c r="E2363" s="1295" t="s">
        <v>200</v>
      </c>
      <c r="F2363" s="935" t="s">
        <v>217</v>
      </c>
      <c r="G2363" s="1295">
        <v>0</v>
      </c>
      <c r="H2363" s="935" t="s">
        <v>410</v>
      </c>
      <c r="I2363" s="935" t="s">
        <v>411</v>
      </c>
      <c r="J2363" s="935">
        <v>40.153152210000002</v>
      </c>
      <c r="K2363" s="935">
        <v>-122.20237950000001</v>
      </c>
      <c r="L2363" s="935">
        <v>40.027836569999998</v>
      </c>
      <c r="M2363" s="935">
        <v>-122.11920569999999</v>
      </c>
    </row>
    <row r="2364" spans="1:13" x14ac:dyDescent="0.35">
      <c r="A2364" s="1296">
        <v>33812</v>
      </c>
      <c r="B2364" s="1295" t="s">
        <v>194</v>
      </c>
      <c r="C2364" s="1295" t="s">
        <v>260</v>
      </c>
      <c r="D2364" s="1295">
        <v>7500</v>
      </c>
      <c r="E2364" s="1295" t="s">
        <v>200</v>
      </c>
      <c r="F2364" s="935" t="s">
        <v>219</v>
      </c>
      <c r="G2364" s="1295">
        <v>0</v>
      </c>
      <c r="H2364" s="935" t="s">
        <v>411</v>
      </c>
      <c r="I2364" s="935" t="s">
        <v>412</v>
      </c>
      <c r="J2364" s="935">
        <v>40.027836569999998</v>
      </c>
      <c r="K2364" s="935">
        <v>-122.11920569999999</v>
      </c>
      <c r="L2364" s="935">
        <v>39.909298579999998</v>
      </c>
      <c r="M2364" s="935">
        <v>-122.0918963</v>
      </c>
    </row>
    <row r="2365" spans="1:13" x14ac:dyDescent="0.35">
      <c r="A2365" s="1296">
        <v>33812</v>
      </c>
      <c r="B2365" s="1295" t="s">
        <v>194</v>
      </c>
      <c r="C2365" s="1295" t="s">
        <v>260</v>
      </c>
      <c r="D2365" s="1295">
        <v>7500</v>
      </c>
      <c r="E2365" s="1295" t="s">
        <v>200</v>
      </c>
      <c r="F2365" s="935" t="s">
        <v>220</v>
      </c>
      <c r="G2365" s="1295">
        <v>-99999</v>
      </c>
      <c r="H2365" s="935" t="s">
        <v>412</v>
      </c>
      <c r="I2365" s="935" t="s">
        <v>413</v>
      </c>
      <c r="J2365" s="935">
        <v>39.909298579999998</v>
      </c>
      <c r="K2365" s="935">
        <v>-122.0918963</v>
      </c>
      <c r="L2365" s="935">
        <v>39.751173979999997</v>
      </c>
      <c r="M2365" s="935">
        <v>-121.9963235</v>
      </c>
    </row>
    <row r="2366" spans="1:13" x14ac:dyDescent="0.35">
      <c r="A2366" s="1296">
        <v>33812</v>
      </c>
      <c r="B2366" s="1295" t="s">
        <v>194</v>
      </c>
      <c r="C2366" s="1295" t="s">
        <v>260</v>
      </c>
      <c r="D2366" s="1295">
        <v>7500</v>
      </c>
      <c r="E2366" s="1295" t="s">
        <v>200</v>
      </c>
      <c r="F2366" s="935" t="s">
        <v>221</v>
      </c>
      <c r="G2366" s="1295">
        <v>-99999</v>
      </c>
      <c r="H2366" s="935" t="s">
        <v>413</v>
      </c>
      <c r="I2366" s="935" t="s">
        <v>414</v>
      </c>
      <c r="J2366" s="935">
        <v>39.751173979999997</v>
      </c>
      <c r="K2366" s="935">
        <v>-121.9963235</v>
      </c>
      <c r="L2366" s="935">
        <v>39.629153240000001</v>
      </c>
      <c r="M2366" s="935">
        <v>-121.9925059</v>
      </c>
    </row>
    <row r="2367" spans="1:13" x14ac:dyDescent="0.35">
      <c r="A2367" s="1296">
        <v>33812</v>
      </c>
      <c r="B2367" s="1295" t="s">
        <v>194</v>
      </c>
      <c r="C2367" s="1295" t="s">
        <v>260</v>
      </c>
      <c r="D2367" s="1295">
        <v>7500</v>
      </c>
      <c r="E2367" s="1295" t="s">
        <v>200</v>
      </c>
      <c r="F2367" s="935" t="s">
        <v>222</v>
      </c>
      <c r="G2367" s="1295">
        <v>-99999</v>
      </c>
      <c r="H2367" s="935" t="s">
        <v>414</v>
      </c>
      <c r="I2367" s="935" t="s">
        <v>415</v>
      </c>
      <c r="J2367" s="935">
        <v>39.629153240000001</v>
      </c>
      <c r="K2367" s="935">
        <v>-121.9925059</v>
      </c>
      <c r="L2367" s="935">
        <v>39.40712284</v>
      </c>
      <c r="M2367" s="935">
        <v>-122.00758999999999</v>
      </c>
    </row>
    <row r="2368" spans="1:13" x14ac:dyDescent="0.35">
      <c r="A2368" s="1296">
        <v>33821</v>
      </c>
      <c r="B2368" s="1295" t="s">
        <v>194</v>
      </c>
      <c r="C2368" s="1295" t="s">
        <v>260</v>
      </c>
      <c r="D2368" s="1295">
        <v>8000</v>
      </c>
      <c r="E2368" s="1295" t="s">
        <v>200</v>
      </c>
      <c r="F2368" s="935" t="s">
        <v>208</v>
      </c>
      <c r="G2368" s="1295">
        <v>0</v>
      </c>
      <c r="H2368" s="935" t="s">
        <v>402</v>
      </c>
      <c r="I2368" s="935" t="s">
        <v>403</v>
      </c>
      <c r="J2368" s="935">
        <v>40.611883210000002</v>
      </c>
      <c r="K2368" s="935">
        <v>-122.446135</v>
      </c>
      <c r="L2368" s="935">
        <v>40.592799669999998</v>
      </c>
      <c r="M2368" s="935">
        <v>-122.3942059</v>
      </c>
    </row>
    <row r="2369" spans="1:13" x14ac:dyDescent="0.35">
      <c r="A2369" s="1296">
        <v>33821</v>
      </c>
      <c r="B2369" s="1295" t="s">
        <v>194</v>
      </c>
      <c r="C2369" s="1295" t="s">
        <v>260</v>
      </c>
      <c r="D2369" s="1295">
        <v>8000</v>
      </c>
      <c r="E2369" s="1295" t="s">
        <v>200</v>
      </c>
      <c r="F2369" s="935" t="s">
        <v>209</v>
      </c>
      <c r="G2369" s="1295">
        <v>0</v>
      </c>
      <c r="H2369" s="935" t="s">
        <v>403</v>
      </c>
      <c r="I2369" s="935" t="s">
        <v>404</v>
      </c>
      <c r="J2369" s="935">
        <v>40.592799669999998</v>
      </c>
      <c r="K2369" s="935">
        <v>-122.3942059</v>
      </c>
      <c r="L2369" s="935">
        <v>40.585947769999997</v>
      </c>
      <c r="M2369" s="935">
        <v>-122.3683525</v>
      </c>
    </row>
    <row r="2370" spans="1:13" x14ac:dyDescent="0.35">
      <c r="A2370" s="1296">
        <v>33821</v>
      </c>
      <c r="B2370" s="1295" t="s">
        <v>194</v>
      </c>
      <c r="C2370" s="1295" t="s">
        <v>260</v>
      </c>
      <c r="D2370" s="1295">
        <v>8000</v>
      </c>
      <c r="E2370" s="1295" t="s">
        <v>200</v>
      </c>
      <c r="F2370" s="935" t="s">
        <v>211</v>
      </c>
      <c r="G2370" s="1295">
        <v>0</v>
      </c>
      <c r="H2370" s="935" t="s">
        <v>404</v>
      </c>
      <c r="I2370" s="935" t="s">
        <v>405</v>
      </c>
      <c r="J2370" s="935">
        <v>40.585947769999997</v>
      </c>
      <c r="K2370" s="935">
        <v>-122.3683525</v>
      </c>
      <c r="L2370" s="935">
        <v>40.472049499999997</v>
      </c>
      <c r="M2370" s="935">
        <v>-122.29453460000001</v>
      </c>
    </row>
    <row r="2371" spans="1:13" x14ac:dyDescent="0.35">
      <c r="A2371" s="1296">
        <v>33821</v>
      </c>
      <c r="B2371" s="1295" t="s">
        <v>194</v>
      </c>
      <c r="C2371" s="1295" t="s">
        <v>260</v>
      </c>
      <c r="D2371" s="1295">
        <v>8000</v>
      </c>
      <c r="E2371" s="1295" t="s">
        <v>200</v>
      </c>
      <c r="F2371" s="935" t="s">
        <v>212</v>
      </c>
      <c r="G2371" s="1295">
        <v>0</v>
      </c>
      <c r="H2371" s="935" t="s">
        <v>405</v>
      </c>
      <c r="I2371" s="935" t="s">
        <v>406</v>
      </c>
      <c r="J2371" s="935">
        <v>40.472049499999997</v>
      </c>
      <c r="K2371" s="935">
        <v>-122.29453460000001</v>
      </c>
      <c r="L2371" s="935">
        <v>40.417416330000002</v>
      </c>
      <c r="M2371" s="935">
        <v>-122.19395729999999</v>
      </c>
    </row>
    <row r="2372" spans="1:13" x14ac:dyDescent="0.35">
      <c r="A2372" s="1296">
        <v>33821</v>
      </c>
      <c r="B2372" s="1295" t="s">
        <v>194</v>
      </c>
      <c r="C2372" s="1295" t="s">
        <v>260</v>
      </c>
      <c r="D2372" s="1295">
        <v>8000</v>
      </c>
      <c r="E2372" s="1295" t="s">
        <v>200</v>
      </c>
      <c r="F2372" s="935" t="s">
        <v>213</v>
      </c>
      <c r="G2372" s="1295">
        <v>0</v>
      </c>
      <c r="H2372" s="935" t="s">
        <v>406</v>
      </c>
      <c r="I2372" s="935" t="s">
        <v>407</v>
      </c>
      <c r="J2372" s="935">
        <v>40.417416330000002</v>
      </c>
      <c r="K2372" s="935">
        <v>-122.19395729999999</v>
      </c>
      <c r="L2372" s="935">
        <v>40.355137560000003</v>
      </c>
      <c r="M2372" s="935">
        <v>-122.17595660000001</v>
      </c>
    </row>
    <row r="2373" spans="1:13" x14ac:dyDescent="0.35">
      <c r="A2373" s="1296">
        <v>33821</v>
      </c>
      <c r="B2373" s="1295" t="s">
        <v>194</v>
      </c>
      <c r="C2373" s="1295" t="s">
        <v>260</v>
      </c>
      <c r="D2373" s="1295">
        <v>8000</v>
      </c>
      <c r="E2373" s="1295" t="s">
        <v>200</v>
      </c>
      <c r="F2373" s="935" t="s">
        <v>214</v>
      </c>
      <c r="G2373" s="1295">
        <v>0</v>
      </c>
      <c r="H2373" s="935" t="s">
        <v>407</v>
      </c>
      <c r="I2373" s="935" t="s">
        <v>408</v>
      </c>
      <c r="J2373" s="935">
        <v>40.355137560000003</v>
      </c>
      <c r="K2373" s="935">
        <v>-122.17595660000001</v>
      </c>
      <c r="L2373" s="935">
        <v>40.316984869999999</v>
      </c>
      <c r="M2373" s="935">
        <v>-122.1896581</v>
      </c>
    </row>
    <row r="2374" spans="1:13" x14ac:dyDescent="0.35">
      <c r="A2374" s="1296">
        <v>33821</v>
      </c>
      <c r="B2374" s="1295" t="s">
        <v>194</v>
      </c>
      <c r="C2374" s="1295" t="s">
        <v>260</v>
      </c>
      <c r="D2374" s="1295">
        <v>8000</v>
      </c>
      <c r="E2374" s="1295" t="s">
        <v>200</v>
      </c>
      <c r="F2374" s="935" t="s">
        <v>215</v>
      </c>
      <c r="G2374" s="1295">
        <v>0</v>
      </c>
      <c r="H2374" s="935" t="s">
        <v>408</v>
      </c>
      <c r="I2374" s="935" t="s">
        <v>409</v>
      </c>
      <c r="J2374" s="935">
        <v>40.316984869999999</v>
      </c>
      <c r="K2374" s="935">
        <v>-122.1896581</v>
      </c>
      <c r="L2374" s="935">
        <v>40.263968490000003</v>
      </c>
      <c r="M2374" s="935">
        <v>-122.2235306</v>
      </c>
    </row>
    <row r="2375" spans="1:13" x14ac:dyDescent="0.35">
      <c r="A2375" s="1296">
        <v>33821</v>
      </c>
      <c r="B2375" s="1295" t="s">
        <v>194</v>
      </c>
      <c r="C2375" s="1295" t="s">
        <v>260</v>
      </c>
      <c r="D2375" s="1295">
        <v>8000</v>
      </c>
      <c r="E2375" s="1295" t="s">
        <v>200</v>
      </c>
      <c r="F2375" s="935" t="s">
        <v>216</v>
      </c>
      <c r="G2375" s="1295">
        <v>0</v>
      </c>
      <c r="H2375" s="935" t="s">
        <v>409</v>
      </c>
      <c r="I2375" s="935" t="s">
        <v>410</v>
      </c>
      <c r="J2375" s="935">
        <v>40.263968490000003</v>
      </c>
      <c r="K2375" s="935">
        <v>-122.2235306</v>
      </c>
      <c r="L2375" s="935">
        <v>40.153152210000002</v>
      </c>
      <c r="M2375" s="935">
        <v>-122.20237950000001</v>
      </c>
    </row>
    <row r="2376" spans="1:13" x14ac:dyDescent="0.35">
      <c r="A2376" s="1296">
        <v>33821</v>
      </c>
      <c r="B2376" s="1295" t="s">
        <v>194</v>
      </c>
      <c r="C2376" s="1295" t="s">
        <v>260</v>
      </c>
      <c r="D2376" s="1295">
        <v>8000</v>
      </c>
      <c r="E2376" s="1295" t="s">
        <v>200</v>
      </c>
      <c r="F2376" s="935" t="s">
        <v>217</v>
      </c>
      <c r="G2376" s="1295">
        <v>0</v>
      </c>
      <c r="H2376" s="935" t="s">
        <v>410</v>
      </c>
      <c r="I2376" s="935" t="s">
        <v>411</v>
      </c>
      <c r="J2376" s="935">
        <v>40.153152210000002</v>
      </c>
      <c r="K2376" s="935">
        <v>-122.20237950000001</v>
      </c>
      <c r="L2376" s="935">
        <v>40.027836569999998</v>
      </c>
      <c r="M2376" s="935">
        <v>-122.11920569999999</v>
      </c>
    </row>
    <row r="2377" spans="1:13" x14ac:dyDescent="0.35">
      <c r="A2377" s="1296">
        <v>33821</v>
      </c>
      <c r="B2377" s="1295" t="s">
        <v>194</v>
      </c>
      <c r="C2377" s="1295" t="s">
        <v>260</v>
      </c>
      <c r="D2377" s="1295">
        <v>8000</v>
      </c>
      <c r="E2377" s="1295" t="s">
        <v>200</v>
      </c>
      <c r="F2377" s="935" t="s">
        <v>219</v>
      </c>
      <c r="G2377" s="1295">
        <v>0</v>
      </c>
      <c r="H2377" s="935" t="s">
        <v>411</v>
      </c>
      <c r="I2377" s="935" t="s">
        <v>412</v>
      </c>
      <c r="J2377" s="935">
        <v>40.027836569999998</v>
      </c>
      <c r="K2377" s="935">
        <v>-122.11920569999999</v>
      </c>
      <c r="L2377" s="935">
        <v>39.909298579999998</v>
      </c>
      <c r="M2377" s="935">
        <v>-122.0918963</v>
      </c>
    </row>
    <row r="2378" spans="1:13" x14ac:dyDescent="0.35">
      <c r="A2378" s="1296">
        <v>33821</v>
      </c>
      <c r="B2378" s="1295" t="s">
        <v>194</v>
      </c>
      <c r="C2378" s="1295" t="s">
        <v>260</v>
      </c>
      <c r="D2378" s="1295">
        <v>8000</v>
      </c>
      <c r="E2378" s="1295" t="s">
        <v>200</v>
      </c>
      <c r="F2378" s="935" t="s">
        <v>220</v>
      </c>
      <c r="G2378" s="1295">
        <v>-99999</v>
      </c>
      <c r="H2378" s="935" t="s">
        <v>412</v>
      </c>
      <c r="I2378" s="935" t="s">
        <v>413</v>
      </c>
      <c r="J2378" s="935">
        <v>39.909298579999998</v>
      </c>
      <c r="K2378" s="935">
        <v>-122.0918963</v>
      </c>
      <c r="L2378" s="935">
        <v>39.751173979999997</v>
      </c>
      <c r="M2378" s="935">
        <v>-121.9963235</v>
      </c>
    </row>
    <row r="2379" spans="1:13" x14ac:dyDescent="0.35">
      <c r="A2379" s="1296">
        <v>33821</v>
      </c>
      <c r="B2379" s="1295" t="s">
        <v>194</v>
      </c>
      <c r="C2379" s="1295" t="s">
        <v>260</v>
      </c>
      <c r="D2379" s="1295">
        <v>8000</v>
      </c>
      <c r="E2379" s="1295" t="s">
        <v>200</v>
      </c>
      <c r="F2379" s="935" t="s">
        <v>221</v>
      </c>
      <c r="G2379" s="1295">
        <v>-99999</v>
      </c>
      <c r="H2379" s="935" t="s">
        <v>413</v>
      </c>
      <c r="I2379" s="935" t="s">
        <v>414</v>
      </c>
      <c r="J2379" s="935">
        <v>39.751173979999997</v>
      </c>
      <c r="K2379" s="935">
        <v>-121.9963235</v>
      </c>
      <c r="L2379" s="935">
        <v>39.629153240000001</v>
      </c>
      <c r="M2379" s="935">
        <v>-121.9925059</v>
      </c>
    </row>
    <row r="2380" spans="1:13" x14ac:dyDescent="0.35">
      <c r="A2380" s="1296">
        <v>33821</v>
      </c>
      <c r="B2380" s="1295" t="s">
        <v>194</v>
      </c>
      <c r="C2380" s="1295" t="s">
        <v>260</v>
      </c>
      <c r="D2380" s="1295">
        <v>8000</v>
      </c>
      <c r="E2380" s="1295" t="s">
        <v>200</v>
      </c>
      <c r="F2380" s="935" t="s">
        <v>222</v>
      </c>
      <c r="G2380" s="1295">
        <v>-99999</v>
      </c>
      <c r="H2380" s="935" t="s">
        <v>414</v>
      </c>
      <c r="I2380" s="935" t="s">
        <v>415</v>
      </c>
      <c r="J2380" s="935">
        <v>39.629153240000001</v>
      </c>
      <c r="K2380" s="935">
        <v>-121.9925059</v>
      </c>
      <c r="L2380" s="935">
        <v>39.40712284</v>
      </c>
      <c r="M2380" s="935">
        <v>-122.00758999999999</v>
      </c>
    </row>
    <row r="2381" spans="1:13" x14ac:dyDescent="0.35">
      <c r="A2381" s="1296">
        <v>33862</v>
      </c>
      <c r="B2381" s="1295" t="s">
        <v>194</v>
      </c>
      <c r="C2381" s="1295" t="s">
        <v>283</v>
      </c>
      <c r="D2381" s="1295">
        <v>6500</v>
      </c>
      <c r="E2381" s="1295" t="s">
        <v>248</v>
      </c>
      <c r="F2381" s="935" t="s">
        <v>208</v>
      </c>
      <c r="G2381" s="1295">
        <v>0</v>
      </c>
      <c r="H2381" s="935" t="s">
        <v>402</v>
      </c>
      <c r="I2381" s="935" t="s">
        <v>403</v>
      </c>
      <c r="J2381" s="935">
        <v>40.611883210000002</v>
      </c>
      <c r="K2381" s="935">
        <v>-122.446135</v>
      </c>
      <c r="L2381" s="935">
        <v>40.592799669999998</v>
      </c>
      <c r="M2381" s="935">
        <v>-122.3942059</v>
      </c>
    </row>
    <row r="2382" spans="1:13" x14ac:dyDescent="0.35">
      <c r="A2382" s="1296">
        <v>33862</v>
      </c>
      <c r="B2382" s="1295" t="s">
        <v>194</v>
      </c>
      <c r="C2382" s="1295" t="s">
        <v>283</v>
      </c>
      <c r="D2382" s="1295">
        <v>6500</v>
      </c>
      <c r="E2382" s="1295" t="s">
        <v>248</v>
      </c>
      <c r="F2382" s="935" t="s">
        <v>209</v>
      </c>
      <c r="G2382" s="1295">
        <v>0</v>
      </c>
      <c r="H2382" s="935" t="s">
        <v>403</v>
      </c>
      <c r="I2382" s="935" t="s">
        <v>404</v>
      </c>
      <c r="J2382" s="935">
        <v>40.592799669999998</v>
      </c>
      <c r="K2382" s="935">
        <v>-122.3942059</v>
      </c>
      <c r="L2382" s="935">
        <v>40.585947769999997</v>
      </c>
      <c r="M2382" s="935">
        <v>-122.3683525</v>
      </c>
    </row>
    <row r="2383" spans="1:13" x14ac:dyDescent="0.35">
      <c r="A2383" s="1296">
        <v>33862</v>
      </c>
      <c r="B2383" s="1295" t="s">
        <v>194</v>
      </c>
      <c r="C2383" s="1295" t="s">
        <v>283</v>
      </c>
      <c r="D2383" s="1295">
        <v>6500</v>
      </c>
      <c r="E2383" s="1295" t="s">
        <v>248</v>
      </c>
      <c r="F2383" s="935" t="s">
        <v>211</v>
      </c>
      <c r="G2383" s="1295">
        <v>2</v>
      </c>
      <c r="H2383" s="935" t="s">
        <v>404</v>
      </c>
      <c r="I2383" s="935" t="s">
        <v>405</v>
      </c>
      <c r="J2383" s="935">
        <v>40.585947769999997</v>
      </c>
      <c r="K2383" s="935">
        <v>-122.3683525</v>
      </c>
      <c r="L2383" s="935">
        <v>40.472049499999997</v>
      </c>
      <c r="M2383" s="935">
        <v>-122.29453460000001</v>
      </c>
    </row>
    <row r="2384" spans="1:13" x14ac:dyDescent="0.35">
      <c r="A2384" s="1296">
        <v>33862</v>
      </c>
      <c r="B2384" s="1295" t="s">
        <v>194</v>
      </c>
      <c r="C2384" s="1295" t="s">
        <v>283</v>
      </c>
      <c r="D2384" s="1295">
        <v>6500</v>
      </c>
      <c r="E2384" s="1295" t="s">
        <v>248</v>
      </c>
      <c r="F2384" s="935" t="s">
        <v>212</v>
      </c>
      <c r="G2384" s="1295">
        <v>1</v>
      </c>
      <c r="H2384" s="935" t="s">
        <v>405</v>
      </c>
      <c r="I2384" s="935" t="s">
        <v>406</v>
      </c>
      <c r="J2384" s="935">
        <v>40.472049499999997</v>
      </c>
      <c r="K2384" s="935">
        <v>-122.29453460000001</v>
      </c>
      <c r="L2384" s="935">
        <v>40.417416330000002</v>
      </c>
      <c r="M2384" s="935">
        <v>-122.19395729999999</v>
      </c>
    </row>
    <row r="2385" spans="1:13" x14ac:dyDescent="0.35">
      <c r="A2385" s="1296">
        <v>33862</v>
      </c>
      <c r="B2385" s="1295" t="s">
        <v>194</v>
      </c>
      <c r="C2385" s="1295" t="s">
        <v>283</v>
      </c>
      <c r="D2385" s="1295">
        <v>6500</v>
      </c>
      <c r="E2385" s="1295" t="s">
        <v>248</v>
      </c>
      <c r="F2385" s="935" t="s">
        <v>213</v>
      </c>
      <c r="G2385" s="1295">
        <v>0</v>
      </c>
      <c r="H2385" s="935" t="s">
        <v>406</v>
      </c>
      <c r="I2385" s="935" t="s">
        <v>407</v>
      </c>
      <c r="J2385" s="935">
        <v>40.417416330000002</v>
      </c>
      <c r="K2385" s="935">
        <v>-122.19395729999999</v>
      </c>
      <c r="L2385" s="935">
        <v>40.355137560000003</v>
      </c>
      <c r="M2385" s="935">
        <v>-122.17595660000001</v>
      </c>
    </row>
    <row r="2386" spans="1:13" x14ac:dyDescent="0.35">
      <c r="A2386" s="1296">
        <v>33862</v>
      </c>
      <c r="B2386" s="1295" t="s">
        <v>194</v>
      </c>
      <c r="C2386" s="1295" t="s">
        <v>283</v>
      </c>
      <c r="D2386" s="1295">
        <v>6500</v>
      </c>
      <c r="E2386" s="1295" t="s">
        <v>248</v>
      </c>
      <c r="F2386" s="935" t="s">
        <v>214</v>
      </c>
      <c r="G2386" s="1295">
        <v>0</v>
      </c>
      <c r="H2386" s="935" t="s">
        <v>407</v>
      </c>
      <c r="I2386" s="935" t="s">
        <v>408</v>
      </c>
      <c r="J2386" s="935">
        <v>40.355137560000003</v>
      </c>
      <c r="K2386" s="935">
        <v>-122.17595660000001</v>
      </c>
      <c r="L2386" s="935">
        <v>40.316984869999999</v>
      </c>
      <c r="M2386" s="935">
        <v>-122.1896581</v>
      </c>
    </row>
    <row r="2387" spans="1:13" x14ac:dyDescent="0.35">
      <c r="A2387" s="1296">
        <v>33862</v>
      </c>
      <c r="B2387" s="1295" t="s">
        <v>194</v>
      </c>
      <c r="C2387" s="1295" t="s">
        <v>283</v>
      </c>
      <c r="D2387" s="1295">
        <v>6500</v>
      </c>
      <c r="E2387" s="1295" t="s">
        <v>248</v>
      </c>
      <c r="F2387" s="935" t="s">
        <v>215</v>
      </c>
      <c r="G2387" s="1295">
        <v>1</v>
      </c>
      <c r="H2387" s="935" t="s">
        <v>408</v>
      </c>
      <c r="I2387" s="935" t="s">
        <v>409</v>
      </c>
      <c r="J2387" s="935">
        <v>40.316984869999999</v>
      </c>
      <c r="K2387" s="935">
        <v>-122.1896581</v>
      </c>
      <c r="L2387" s="935">
        <v>40.263968490000003</v>
      </c>
      <c r="M2387" s="935">
        <v>-122.2235306</v>
      </c>
    </row>
    <row r="2388" spans="1:13" x14ac:dyDescent="0.35">
      <c r="A2388" s="1296">
        <v>33862</v>
      </c>
      <c r="B2388" s="1295" t="s">
        <v>194</v>
      </c>
      <c r="C2388" s="1295" t="s">
        <v>283</v>
      </c>
      <c r="D2388" s="1295">
        <v>6500</v>
      </c>
      <c r="E2388" s="1295" t="s">
        <v>248</v>
      </c>
      <c r="F2388" s="935" t="s">
        <v>216</v>
      </c>
      <c r="G2388" s="1295">
        <v>0</v>
      </c>
      <c r="H2388" s="935" t="s">
        <v>409</v>
      </c>
      <c r="I2388" s="935" t="s">
        <v>410</v>
      </c>
      <c r="J2388" s="935">
        <v>40.263968490000003</v>
      </c>
      <c r="K2388" s="935">
        <v>-122.2235306</v>
      </c>
      <c r="L2388" s="935">
        <v>40.153152210000002</v>
      </c>
      <c r="M2388" s="935">
        <v>-122.20237950000001</v>
      </c>
    </row>
    <row r="2389" spans="1:13" x14ac:dyDescent="0.35">
      <c r="A2389" s="1296">
        <v>33862</v>
      </c>
      <c r="B2389" s="1295" t="s">
        <v>194</v>
      </c>
      <c r="C2389" s="1295" t="s">
        <v>283</v>
      </c>
      <c r="D2389" s="1295">
        <v>6500</v>
      </c>
      <c r="E2389" s="1295" t="s">
        <v>248</v>
      </c>
      <c r="F2389" s="935" t="s">
        <v>217</v>
      </c>
      <c r="G2389" s="1295">
        <v>0</v>
      </c>
      <c r="H2389" s="935" t="s">
        <v>410</v>
      </c>
      <c r="I2389" s="935" t="s">
        <v>411</v>
      </c>
      <c r="J2389" s="935">
        <v>40.153152210000002</v>
      </c>
      <c r="K2389" s="935">
        <v>-122.20237950000001</v>
      </c>
      <c r="L2389" s="935">
        <v>40.027836569999998</v>
      </c>
      <c r="M2389" s="935">
        <v>-122.11920569999999</v>
      </c>
    </row>
    <row r="2390" spans="1:13" x14ac:dyDescent="0.35">
      <c r="A2390" s="1296">
        <v>33862</v>
      </c>
      <c r="B2390" s="1295" t="s">
        <v>194</v>
      </c>
      <c r="C2390" s="1295" t="s">
        <v>283</v>
      </c>
      <c r="D2390" s="1295">
        <v>6500</v>
      </c>
      <c r="E2390" s="1295" t="s">
        <v>248</v>
      </c>
      <c r="F2390" s="935" t="s">
        <v>219</v>
      </c>
      <c r="G2390" s="1295">
        <v>0</v>
      </c>
      <c r="H2390" s="935" t="s">
        <v>411</v>
      </c>
      <c r="I2390" s="935" t="s">
        <v>412</v>
      </c>
      <c r="J2390" s="935">
        <v>40.027836569999998</v>
      </c>
      <c r="K2390" s="935">
        <v>-122.11920569999999</v>
      </c>
      <c r="L2390" s="935">
        <v>39.909298579999998</v>
      </c>
      <c r="M2390" s="935">
        <v>-122.0918963</v>
      </c>
    </row>
    <row r="2391" spans="1:13" x14ac:dyDescent="0.35">
      <c r="A2391" s="1296">
        <v>33862</v>
      </c>
      <c r="B2391" s="1295" t="s">
        <v>194</v>
      </c>
      <c r="C2391" s="1295" t="s">
        <v>283</v>
      </c>
      <c r="D2391" s="1295">
        <v>6500</v>
      </c>
      <c r="E2391" s="1295" t="s">
        <v>248</v>
      </c>
      <c r="F2391" s="935" t="s">
        <v>220</v>
      </c>
      <c r="G2391" s="1295">
        <v>-99999</v>
      </c>
      <c r="H2391" s="935" t="s">
        <v>412</v>
      </c>
      <c r="I2391" s="935" t="s">
        <v>413</v>
      </c>
      <c r="J2391" s="935">
        <v>39.909298579999998</v>
      </c>
      <c r="K2391" s="935">
        <v>-122.0918963</v>
      </c>
      <c r="L2391" s="935">
        <v>39.751173979999997</v>
      </c>
      <c r="M2391" s="935">
        <v>-121.9963235</v>
      </c>
    </row>
    <row r="2392" spans="1:13" x14ac:dyDescent="0.35">
      <c r="A2392" s="1296">
        <v>33862</v>
      </c>
      <c r="B2392" s="1295" t="s">
        <v>194</v>
      </c>
      <c r="C2392" s="1295" t="s">
        <v>283</v>
      </c>
      <c r="D2392" s="1295">
        <v>6500</v>
      </c>
      <c r="E2392" s="1295" t="s">
        <v>248</v>
      </c>
      <c r="F2392" s="935" t="s">
        <v>221</v>
      </c>
      <c r="G2392" s="1295">
        <v>-99999</v>
      </c>
      <c r="H2392" s="935" t="s">
        <v>413</v>
      </c>
      <c r="I2392" s="935" t="s">
        <v>414</v>
      </c>
      <c r="J2392" s="935">
        <v>39.751173979999997</v>
      </c>
      <c r="K2392" s="935">
        <v>-121.9963235</v>
      </c>
      <c r="L2392" s="935">
        <v>39.629153240000001</v>
      </c>
      <c r="M2392" s="935">
        <v>-121.9925059</v>
      </c>
    </row>
    <row r="2393" spans="1:13" x14ac:dyDescent="0.35">
      <c r="A2393" s="1296">
        <v>33862</v>
      </c>
      <c r="B2393" s="1295" t="s">
        <v>194</v>
      </c>
      <c r="C2393" s="1295" t="s">
        <v>283</v>
      </c>
      <c r="D2393" s="1295">
        <v>6500</v>
      </c>
      <c r="E2393" s="1295" t="s">
        <v>248</v>
      </c>
      <c r="F2393" s="935" t="s">
        <v>222</v>
      </c>
      <c r="G2393" s="1295">
        <v>-99999</v>
      </c>
      <c r="H2393" s="935" t="s">
        <v>414</v>
      </c>
      <c r="I2393" s="935" t="s">
        <v>415</v>
      </c>
      <c r="J2393" s="935">
        <v>39.629153240000001</v>
      </c>
      <c r="K2393" s="935">
        <v>-121.9925059</v>
      </c>
      <c r="L2393" s="935">
        <v>39.40712284</v>
      </c>
      <c r="M2393" s="935">
        <v>-122.00758999999999</v>
      </c>
    </row>
    <row r="2394" spans="1:13" x14ac:dyDescent="0.35">
      <c r="A2394" s="1296">
        <v>33884</v>
      </c>
      <c r="B2394" s="1295" t="s">
        <v>242</v>
      </c>
      <c r="C2394" s="1295" t="s">
        <v>283</v>
      </c>
      <c r="D2394" s="1295">
        <v>4500</v>
      </c>
      <c r="E2394" s="1295" t="s">
        <v>206</v>
      </c>
      <c r="F2394" s="935" t="s">
        <v>208</v>
      </c>
      <c r="G2394" s="1295">
        <v>0</v>
      </c>
      <c r="H2394" s="935" t="s">
        <v>402</v>
      </c>
      <c r="I2394" s="935" t="s">
        <v>403</v>
      </c>
      <c r="J2394" s="935">
        <v>40.611883210000002</v>
      </c>
      <c r="K2394" s="935">
        <v>-122.446135</v>
      </c>
      <c r="L2394" s="935">
        <v>40.592799669999998</v>
      </c>
      <c r="M2394" s="935">
        <v>-122.3942059</v>
      </c>
    </row>
    <row r="2395" spans="1:13" x14ac:dyDescent="0.35">
      <c r="A2395" s="1296">
        <v>33884</v>
      </c>
      <c r="B2395" s="1295" t="s">
        <v>242</v>
      </c>
      <c r="C2395" s="1295" t="s">
        <v>283</v>
      </c>
      <c r="D2395" s="1295">
        <v>4500</v>
      </c>
      <c r="E2395" s="1295" t="s">
        <v>206</v>
      </c>
      <c r="F2395" s="935" t="s">
        <v>209</v>
      </c>
      <c r="G2395" s="1295">
        <v>13</v>
      </c>
      <c r="H2395" s="935" t="s">
        <v>403</v>
      </c>
      <c r="I2395" s="935" t="s">
        <v>404</v>
      </c>
      <c r="J2395" s="935">
        <v>40.592799669999998</v>
      </c>
      <c r="K2395" s="935">
        <v>-122.3942059</v>
      </c>
      <c r="L2395" s="935">
        <v>40.585947769999997</v>
      </c>
      <c r="M2395" s="935">
        <v>-122.3683525</v>
      </c>
    </row>
    <row r="2396" spans="1:13" x14ac:dyDescent="0.35">
      <c r="A2396" s="1296">
        <v>33884</v>
      </c>
      <c r="B2396" s="1295" t="s">
        <v>242</v>
      </c>
      <c r="C2396" s="1295" t="s">
        <v>283</v>
      </c>
      <c r="D2396" s="1295">
        <v>4500</v>
      </c>
      <c r="E2396" s="1295" t="s">
        <v>206</v>
      </c>
      <c r="F2396" s="935" t="s">
        <v>211</v>
      </c>
      <c r="G2396" s="1295">
        <v>64</v>
      </c>
      <c r="H2396" s="935" t="s">
        <v>404</v>
      </c>
      <c r="I2396" s="935" t="s">
        <v>405</v>
      </c>
      <c r="J2396" s="935">
        <v>40.585947769999997</v>
      </c>
      <c r="K2396" s="935">
        <v>-122.3683525</v>
      </c>
      <c r="L2396" s="935">
        <v>40.472049499999997</v>
      </c>
      <c r="M2396" s="935">
        <v>-122.29453460000001</v>
      </c>
    </row>
    <row r="2397" spans="1:13" x14ac:dyDescent="0.35">
      <c r="A2397" s="1296">
        <v>33884</v>
      </c>
      <c r="B2397" s="1295" t="s">
        <v>242</v>
      </c>
      <c r="C2397" s="1295" t="s">
        <v>283</v>
      </c>
      <c r="D2397" s="1295">
        <v>4500</v>
      </c>
      <c r="E2397" s="1295" t="s">
        <v>206</v>
      </c>
      <c r="F2397" s="935" t="s">
        <v>212</v>
      </c>
      <c r="G2397" s="1295">
        <v>67</v>
      </c>
      <c r="H2397" s="935" t="s">
        <v>405</v>
      </c>
      <c r="I2397" s="935" t="s">
        <v>406</v>
      </c>
      <c r="J2397" s="935">
        <v>40.472049499999997</v>
      </c>
      <c r="K2397" s="935">
        <v>-122.29453460000001</v>
      </c>
      <c r="L2397" s="935">
        <v>40.417416330000002</v>
      </c>
      <c r="M2397" s="935">
        <v>-122.19395729999999</v>
      </c>
    </row>
    <row r="2398" spans="1:13" x14ac:dyDescent="0.35">
      <c r="A2398" s="1296">
        <v>33884</v>
      </c>
      <c r="B2398" s="1295" t="s">
        <v>242</v>
      </c>
      <c r="C2398" s="1295" t="s">
        <v>283</v>
      </c>
      <c r="D2398" s="1295">
        <v>4500</v>
      </c>
      <c r="E2398" s="1295" t="s">
        <v>206</v>
      </c>
      <c r="F2398" s="935" t="s">
        <v>213</v>
      </c>
      <c r="G2398" s="1295">
        <v>8</v>
      </c>
      <c r="H2398" s="935" t="s">
        <v>406</v>
      </c>
      <c r="I2398" s="935" t="s">
        <v>407</v>
      </c>
      <c r="J2398" s="935">
        <v>40.417416330000002</v>
      </c>
      <c r="K2398" s="935">
        <v>-122.19395729999999</v>
      </c>
      <c r="L2398" s="935">
        <v>40.355137560000003</v>
      </c>
      <c r="M2398" s="935">
        <v>-122.17595660000001</v>
      </c>
    </row>
    <row r="2399" spans="1:13" x14ac:dyDescent="0.35">
      <c r="A2399" s="1296">
        <v>33884</v>
      </c>
      <c r="B2399" s="1295" t="s">
        <v>242</v>
      </c>
      <c r="C2399" s="1295" t="s">
        <v>283</v>
      </c>
      <c r="D2399" s="1295">
        <v>4500</v>
      </c>
      <c r="E2399" s="1295" t="s">
        <v>206</v>
      </c>
      <c r="F2399" s="935" t="s">
        <v>214</v>
      </c>
      <c r="G2399" s="1295">
        <v>3</v>
      </c>
      <c r="H2399" s="935" t="s">
        <v>407</v>
      </c>
      <c r="I2399" s="935" t="s">
        <v>408</v>
      </c>
      <c r="J2399" s="935">
        <v>40.355137560000003</v>
      </c>
      <c r="K2399" s="935">
        <v>-122.17595660000001</v>
      </c>
      <c r="L2399" s="935">
        <v>40.316984869999999</v>
      </c>
      <c r="M2399" s="935">
        <v>-122.1896581</v>
      </c>
    </row>
    <row r="2400" spans="1:13" x14ac:dyDescent="0.35">
      <c r="A2400" s="1296">
        <v>33884</v>
      </c>
      <c r="B2400" s="1295" t="s">
        <v>242</v>
      </c>
      <c r="C2400" s="1295" t="s">
        <v>283</v>
      </c>
      <c r="D2400" s="1295">
        <v>4500</v>
      </c>
      <c r="E2400" s="1295" t="s">
        <v>206</v>
      </c>
      <c r="F2400" s="935" t="s">
        <v>215</v>
      </c>
      <c r="G2400" s="1295">
        <v>2</v>
      </c>
      <c r="H2400" s="935" t="s">
        <v>408</v>
      </c>
      <c r="I2400" s="935" t="s">
        <v>409</v>
      </c>
      <c r="J2400" s="935">
        <v>40.316984869999999</v>
      </c>
      <c r="K2400" s="935">
        <v>-122.1896581</v>
      </c>
      <c r="L2400" s="935">
        <v>40.263968490000003</v>
      </c>
      <c r="M2400" s="935">
        <v>-122.2235306</v>
      </c>
    </row>
    <row r="2401" spans="1:13" x14ac:dyDescent="0.35">
      <c r="A2401" s="1296">
        <v>33884</v>
      </c>
      <c r="B2401" s="1295" t="s">
        <v>242</v>
      </c>
      <c r="C2401" s="1295" t="s">
        <v>283</v>
      </c>
      <c r="D2401" s="1295">
        <v>4500</v>
      </c>
      <c r="E2401" s="1295" t="s">
        <v>206</v>
      </c>
      <c r="F2401" s="935" t="s">
        <v>216</v>
      </c>
      <c r="G2401" s="1295">
        <v>0</v>
      </c>
      <c r="H2401" s="935" t="s">
        <v>409</v>
      </c>
      <c r="I2401" s="935" t="s">
        <v>410</v>
      </c>
      <c r="J2401" s="935">
        <v>40.263968490000003</v>
      </c>
      <c r="K2401" s="935">
        <v>-122.2235306</v>
      </c>
      <c r="L2401" s="935">
        <v>40.153152210000002</v>
      </c>
      <c r="M2401" s="935">
        <v>-122.20237950000001</v>
      </c>
    </row>
    <row r="2402" spans="1:13" x14ac:dyDescent="0.35">
      <c r="A2402" s="1296">
        <v>33884</v>
      </c>
      <c r="B2402" s="1295" t="s">
        <v>242</v>
      </c>
      <c r="C2402" s="1295" t="s">
        <v>283</v>
      </c>
      <c r="D2402" s="1295">
        <v>4500</v>
      </c>
      <c r="E2402" s="1295" t="s">
        <v>206</v>
      </c>
      <c r="F2402" s="935" t="s">
        <v>217</v>
      </c>
      <c r="G2402" s="1295">
        <v>15</v>
      </c>
      <c r="H2402" s="935" t="s">
        <v>410</v>
      </c>
      <c r="I2402" s="935" t="s">
        <v>411</v>
      </c>
      <c r="J2402" s="935">
        <v>40.153152210000002</v>
      </c>
      <c r="K2402" s="935">
        <v>-122.20237950000001</v>
      </c>
      <c r="L2402" s="935">
        <v>40.027836569999998</v>
      </c>
      <c r="M2402" s="935">
        <v>-122.11920569999999</v>
      </c>
    </row>
    <row r="2403" spans="1:13" x14ac:dyDescent="0.35">
      <c r="A2403" s="1296">
        <v>33884</v>
      </c>
      <c r="B2403" s="1295" t="s">
        <v>242</v>
      </c>
      <c r="C2403" s="1295" t="s">
        <v>283</v>
      </c>
      <c r="D2403" s="1295">
        <v>4500</v>
      </c>
      <c r="E2403" s="1295" t="s">
        <v>206</v>
      </c>
      <c r="F2403" s="935" t="s">
        <v>219</v>
      </c>
      <c r="G2403" s="1295">
        <v>2</v>
      </c>
      <c r="H2403" s="935" t="s">
        <v>411</v>
      </c>
      <c r="I2403" s="935" t="s">
        <v>412</v>
      </c>
      <c r="J2403" s="935">
        <v>40.027836569999998</v>
      </c>
      <c r="K2403" s="935">
        <v>-122.11920569999999</v>
      </c>
      <c r="L2403" s="935">
        <v>39.909298579999998</v>
      </c>
      <c r="M2403" s="935">
        <v>-122.0918963</v>
      </c>
    </row>
    <row r="2404" spans="1:13" x14ac:dyDescent="0.35">
      <c r="A2404" s="1296">
        <v>33884</v>
      </c>
      <c r="B2404" s="1295" t="s">
        <v>242</v>
      </c>
      <c r="C2404" s="1295" t="s">
        <v>283</v>
      </c>
      <c r="D2404" s="1295">
        <v>4500</v>
      </c>
      <c r="E2404" s="1295" t="s">
        <v>206</v>
      </c>
      <c r="F2404" s="935" t="s">
        <v>220</v>
      </c>
      <c r="G2404" s="1295">
        <v>0</v>
      </c>
      <c r="H2404" s="935" t="s">
        <v>412</v>
      </c>
      <c r="I2404" s="935" t="s">
        <v>413</v>
      </c>
      <c r="J2404" s="935">
        <v>39.909298579999998</v>
      </c>
      <c r="K2404" s="935">
        <v>-122.0918963</v>
      </c>
      <c r="L2404" s="935">
        <v>39.751173979999997</v>
      </c>
      <c r="M2404" s="935">
        <v>-121.9963235</v>
      </c>
    </row>
    <row r="2405" spans="1:13" x14ac:dyDescent="0.35">
      <c r="A2405" s="1296">
        <v>33884</v>
      </c>
      <c r="B2405" s="1295" t="s">
        <v>242</v>
      </c>
      <c r="C2405" s="1295" t="s">
        <v>283</v>
      </c>
      <c r="D2405" s="1295">
        <v>4500</v>
      </c>
      <c r="E2405" s="1295" t="s">
        <v>206</v>
      </c>
      <c r="F2405" s="935" t="s">
        <v>221</v>
      </c>
      <c r="G2405" s="1295">
        <v>-99999</v>
      </c>
      <c r="H2405" s="935" t="s">
        <v>413</v>
      </c>
      <c r="I2405" s="935" t="s">
        <v>414</v>
      </c>
      <c r="J2405" s="935">
        <v>39.751173979999997</v>
      </c>
      <c r="K2405" s="935">
        <v>-121.9963235</v>
      </c>
      <c r="L2405" s="935">
        <v>39.629153240000001</v>
      </c>
      <c r="M2405" s="935">
        <v>-121.9925059</v>
      </c>
    </row>
    <row r="2406" spans="1:13" x14ac:dyDescent="0.35">
      <c r="A2406" s="1296">
        <v>33884</v>
      </c>
      <c r="B2406" s="1295" t="s">
        <v>242</v>
      </c>
      <c r="C2406" s="1295" t="s">
        <v>283</v>
      </c>
      <c r="D2406" s="1295">
        <v>4500</v>
      </c>
      <c r="E2406" s="1295" t="s">
        <v>206</v>
      </c>
      <c r="F2406" s="935" t="s">
        <v>222</v>
      </c>
      <c r="G2406" s="1295">
        <v>-99999</v>
      </c>
      <c r="H2406" s="935" t="s">
        <v>414</v>
      </c>
      <c r="I2406" s="935" t="s">
        <v>415</v>
      </c>
      <c r="J2406" s="935">
        <v>39.629153240000001</v>
      </c>
      <c r="K2406" s="935">
        <v>-121.9925059</v>
      </c>
      <c r="L2406" s="935">
        <v>39.40712284</v>
      </c>
      <c r="M2406" s="935">
        <v>-122.00758999999999</v>
      </c>
    </row>
    <row r="2407" spans="1:13" x14ac:dyDescent="0.35">
      <c r="A2407" s="1296">
        <v>33898</v>
      </c>
      <c r="B2407" s="1295" t="s">
        <v>242</v>
      </c>
      <c r="C2407" s="1295" t="s">
        <v>260</v>
      </c>
      <c r="D2407" s="1295">
        <v>3500</v>
      </c>
      <c r="E2407" s="1295" t="s">
        <v>206</v>
      </c>
      <c r="F2407" s="935" t="s">
        <v>208</v>
      </c>
      <c r="G2407" s="1295">
        <v>0</v>
      </c>
      <c r="H2407" s="935" t="s">
        <v>402</v>
      </c>
      <c r="I2407" s="935" t="s">
        <v>403</v>
      </c>
      <c r="J2407" s="935">
        <v>40.611883210000002</v>
      </c>
      <c r="K2407" s="935">
        <v>-122.446135</v>
      </c>
      <c r="L2407" s="935">
        <v>40.592799669999998</v>
      </c>
      <c r="M2407" s="935">
        <v>-122.3942059</v>
      </c>
    </row>
    <row r="2408" spans="1:13" x14ac:dyDescent="0.35">
      <c r="A2408" s="1296">
        <v>33898</v>
      </c>
      <c r="B2408" s="1295" t="s">
        <v>242</v>
      </c>
      <c r="C2408" s="1295" t="s">
        <v>260</v>
      </c>
      <c r="D2408" s="1295">
        <v>3500</v>
      </c>
      <c r="E2408" s="1295" t="s">
        <v>206</v>
      </c>
      <c r="F2408" s="935" t="s">
        <v>209</v>
      </c>
      <c r="G2408" s="1295">
        <v>71</v>
      </c>
      <c r="H2408" s="935" t="s">
        <v>403</v>
      </c>
      <c r="I2408" s="935" t="s">
        <v>404</v>
      </c>
      <c r="J2408" s="935">
        <v>40.592799669999998</v>
      </c>
      <c r="K2408" s="935">
        <v>-122.3942059</v>
      </c>
      <c r="L2408" s="935">
        <v>40.585947769999997</v>
      </c>
      <c r="M2408" s="935">
        <v>-122.3683525</v>
      </c>
    </row>
    <row r="2409" spans="1:13" x14ac:dyDescent="0.35">
      <c r="A2409" s="1296">
        <v>33898</v>
      </c>
      <c r="B2409" s="1295" t="s">
        <v>242</v>
      </c>
      <c r="C2409" s="1295" t="s">
        <v>260</v>
      </c>
      <c r="D2409" s="1295">
        <v>3500</v>
      </c>
      <c r="E2409" s="1295" t="s">
        <v>206</v>
      </c>
      <c r="F2409" s="935" t="s">
        <v>211</v>
      </c>
      <c r="G2409" s="1295">
        <v>213</v>
      </c>
      <c r="H2409" s="935" t="s">
        <v>404</v>
      </c>
      <c r="I2409" s="935" t="s">
        <v>405</v>
      </c>
      <c r="J2409" s="935">
        <v>40.585947769999997</v>
      </c>
      <c r="K2409" s="935">
        <v>-122.3683525</v>
      </c>
      <c r="L2409" s="935">
        <v>40.472049499999997</v>
      </c>
      <c r="M2409" s="935">
        <v>-122.29453460000001</v>
      </c>
    </row>
    <row r="2410" spans="1:13" x14ac:dyDescent="0.35">
      <c r="A2410" s="1296">
        <v>33898</v>
      </c>
      <c r="B2410" s="1295" t="s">
        <v>242</v>
      </c>
      <c r="C2410" s="1295" t="s">
        <v>260</v>
      </c>
      <c r="D2410" s="1295">
        <v>3500</v>
      </c>
      <c r="E2410" s="1295" t="s">
        <v>206</v>
      </c>
      <c r="F2410" s="935" t="s">
        <v>212</v>
      </c>
      <c r="G2410" s="1295">
        <v>121</v>
      </c>
      <c r="H2410" s="935" t="s">
        <v>405</v>
      </c>
      <c r="I2410" s="935" t="s">
        <v>406</v>
      </c>
      <c r="J2410" s="935">
        <v>40.472049499999997</v>
      </c>
      <c r="K2410" s="935">
        <v>-122.29453460000001</v>
      </c>
      <c r="L2410" s="935">
        <v>40.417416330000002</v>
      </c>
      <c r="M2410" s="935">
        <v>-122.19395729999999</v>
      </c>
    </row>
    <row r="2411" spans="1:13" x14ac:dyDescent="0.35">
      <c r="A2411" s="1296">
        <v>33898</v>
      </c>
      <c r="B2411" s="1295" t="s">
        <v>242</v>
      </c>
      <c r="C2411" s="1295" t="s">
        <v>260</v>
      </c>
      <c r="D2411" s="1295">
        <v>3500</v>
      </c>
      <c r="E2411" s="1295" t="s">
        <v>206</v>
      </c>
      <c r="F2411" s="935" t="s">
        <v>213</v>
      </c>
      <c r="G2411" s="1295">
        <v>66</v>
      </c>
      <c r="H2411" s="935" t="s">
        <v>406</v>
      </c>
      <c r="I2411" s="935" t="s">
        <v>407</v>
      </c>
      <c r="J2411" s="935">
        <v>40.417416330000002</v>
      </c>
      <c r="K2411" s="935">
        <v>-122.19395729999999</v>
      </c>
      <c r="L2411" s="935">
        <v>40.355137560000003</v>
      </c>
      <c r="M2411" s="935">
        <v>-122.17595660000001</v>
      </c>
    </row>
    <row r="2412" spans="1:13" x14ac:dyDescent="0.35">
      <c r="A2412" s="1296">
        <v>33898</v>
      </c>
      <c r="B2412" s="1295" t="s">
        <v>242</v>
      </c>
      <c r="C2412" s="1295" t="s">
        <v>260</v>
      </c>
      <c r="D2412" s="1295">
        <v>3500</v>
      </c>
      <c r="E2412" s="1295" t="s">
        <v>206</v>
      </c>
      <c r="F2412" s="935" t="s">
        <v>214</v>
      </c>
      <c r="G2412" s="1295">
        <v>56</v>
      </c>
      <c r="H2412" s="935" t="s">
        <v>407</v>
      </c>
      <c r="I2412" s="935" t="s">
        <v>408</v>
      </c>
      <c r="J2412" s="935">
        <v>40.355137560000003</v>
      </c>
      <c r="K2412" s="935">
        <v>-122.17595660000001</v>
      </c>
      <c r="L2412" s="935">
        <v>40.316984869999999</v>
      </c>
      <c r="M2412" s="935">
        <v>-122.1896581</v>
      </c>
    </row>
    <row r="2413" spans="1:13" x14ac:dyDescent="0.35">
      <c r="A2413" s="1296">
        <v>33898</v>
      </c>
      <c r="B2413" s="1295" t="s">
        <v>242</v>
      </c>
      <c r="C2413" s="1295" t="s">
        <v>260</v>
      </c>
      <c r="D2413" s="1295">
        <v>3500</v>
      </c>
      <c r="E2413" s="1295" t="s">
        <v>206</v>
      </c>
      <c r="F2413" s="935" t="s">
        <v>215</v>
      </c>
      <c r="G2413" s="1295">
        <v>40</v>
      </c>
      <c r="H2413" s="935" t="s">
        <v>408</v>
      </c>
      <c r="I2413" s="935" t="s">
        <v>409</v>
      </c>
      <c r="J2413" s="935">
        <v>40.316984869999999</v>
      </c>
      <c r="K2413" s="935">
        <v>-122.1896581</v>
      </c>
      <c r="L2413" s="935">
        <v>40.263968490000003</v>
      </c>
      <c r="M2413" s="935">
        <v>-122.2235306</v>
      </c>
    </row>
    <row r="2414" spans="1:13" x14ac:dyDescent="0.35">
      <c r="A2414" s="1296">
        <v>33898</v>
      </c>
      <c r="B2414" s="1295" t="s">
        <v>242</v>
      </c>
      <c r="C2414" s="1295" t="s">
        <v>260</v>
      </c>
      <c r="D2414" s="1295">
        <v>3500</v>
      </c>
      <c r="E2414" s="1295" t="s">
        <v>206</v>
      </c>
      <c r="F2414" s="935" t="s">
        <v>216</v>
      </c>
      <c r="G2414" s="1295">
        <v>6</v>
      </c>
      <c r="H2414" s="935" t="s">
        <v>409</v>
      </c>
      <c r="I2414" s="935" t="s">
        <v>410</v>
      </c>
      <c r="J2414" s="935">
        <v>40.263968490000003</v>
      </c>
      <c r="K2414" s="935">
        <v>-122.2235306</v>
      </c>
      <c r="L2414" s="935">
        <v>40.153152210000002</v>
      </c>
      <c r="M2414" s="935">
        <v>-122.20237950000001</v>
      </c>
    </row>
    <row r="2415" spans="1:13" x14ac:dyDescent="0.35">
      <c r="A2415" s="1296">
        <v>33898</v>
      </c>
      <c r="B2415" s="1295" t="s">
        <v>242</v>
      </c>
      <c r="C2415" s="1295" t="s">
        <v>260</v>
      </c>
      <c r="D2415" s="1295">
        <v>3500</v>
      </c>
      <c r="E2415" s="1295" t="s">
        <v>206</v>
      </c>
      <c r="F2415" s="935" t="s">
        <v>217</v>
      </c>
      <c r="G2415" s="1295">
        <v>115</v>
      </c>
      <c r="H2415" s="935" t="s">
        <v>410</v>
      </c>
      <c r="I2415" s="935" t="s">
        <v>411</v>
      </c>
      <c r="J2415" s="935">
        <v>40.153152210000002</v>
      </c>
      <c r="K2415" s="935">
        <v>-122.20237950000001</v>
      </c>
      <c r="L2415" s="935">
        <v>40.027836569999998</v>
      </c>
      <c r="M2415" s="935">
        <v>-122.11920569999999</v>
      </c>
    </row>
    <row r="2416" spans="1:13" x14ac:dyDescent="0.35">
      <c r="A2416" s="1296">
        <v>33898</v>
      </c>
      <c r="B2416" s="1295" t="s">
        <v>242</v>
      </c>
      <c r="C2416" s="1295" t="s">
        <v>260</v>
      </c>
      <c r="D2416" s="1295">
        <v>3500</v>
      </c>
      <c r="E2416" s="1295" t="s">
        <v>206</v>
      </c>
      <c r="F2416" s="935" t="s">
        <v>219</v>
      </c>
      <c r="G2416" s="1295">
        <v>42</v>
      </c>
      <c r="H2416" s="935" t="s">
        <v>411</v>
      </c>
      <c r="I2416" s="935" t="s">
        <v>412</v>
      </c>
      <c r="J2416" s="935">
        <v>40.027836569999998</v>
      </c>
      <c r="K2416" s="935">
        <v>-122.11920569999999</v>
      </c>
      <c r="L2416" s="935">
        <v>39.909298579999998</v>
      </c>
      <c r="M2416" s="935">
        <v>-122.0918963</v>
      </c>
    </row>
    <row r="2417" spans="1:13" x14ac:dyDescent="0.35">
      <c r="A2417" s="1296">
        <v>33898</v>
      </c>
      <c r="B2417" s="1295" t="s">
        <v>242</v>
      </c>
      <c r="C2417" s="1295" t="s">
        <v>260</v>
      </c>
      <c r="D2417" s="1295">
        <v>3500</v>
      </c>
      <c r="E2417" s="1295" t="s">
        <v>206</v>
      </c>
      <c r="F2417" s="935" t="s">
        <v>220</v>
      </c>
      <c r="G2417" s="1295">
        <v>18</v>
      </c>
      <c r="H2417" s="935" t="s">
        <v>412</v>
      </c>
      <c r="I2417" s="935" t="s">
        <v>413</v>
      </c>
      <c r="J2417" s="935">
        <v>39.909298579999998</v>
      </c>
      <c r="K2417" s="935">
        <v>-122.0918963</v>
      </c>
      <c r="L2417" s="935">
        <v>39.751173979999997</v>
      </c>
      <c r="M2417" s="935">
        <v>-121.9963235</v>
      </c>
    </row>
    <row r="2418" spans="1:13" x14ac:dyDescent="0.35">
      <c r="A2418" s="1296">
        <v>33898</v>
      </c>
      <c r="B2418" s="1295" t="s">
        <v>242</v>
      </c>
      <c r="C2418" s="1295" t="s">
        <v>260</v>
      </c>
      <c r="D2418" s="1295">
        <v>3500</v>
      </c>
      <c r="E2418" s="1295" t="s">
        <v>206</v>
      </c>
      <c r="F2418" s="935" t="s">
        <v>221</v>
      </c>
      <c r="G2418" s="1295">
        <v>7</v>
      </c>
      <c r="H2418" s="935" t="s">
        <v>413</v>
      </c>
      <c r="I2418" s="935" t="s">
        <v>414</v>
      </c>
      <c r="J2418" s="935">
        <v>39.751173979999997</v>
      </c>
      <c r="K2418" s="935">
        <v>-121.9963235</v>
      </c>
      <c r="L2418" s="935">
        <v>39.629153240000001</v>
      </c>
      <c r="M2418" s="935">
        <v>-121.9925059</v>
      </c>
    </row>
    <row r="2419" spans="1:13" x14ac:dyDescent="0.35">
      <c r="A2419" s="1296">
        <v>33898</v>
      </c>
      <c r="B2419" s="1295" t="s">
        <v>242</v>
      </c>
      <c r="C2419" s="1295" t="s">
        <v>260</v>
      </c>
      <c r="D2419" s="1295">
        <v>3500</v>
      </c>
      <c r="E2419" s="1295" t="s">
        <v>206</v>
      </c>
      <c r="F2419" s="935" t="s">
        <v>222</v>
      </c>
      <c r="G2419" s="1295">
        <v>-99999</v>
      </c>
      <c r="H2419" s="935" t="s">
        <v>414</v>
      </c>
      <c r="I2419" s="935" t="s">
        <v>415</v>
      </c>
      <c r="J2419" s="935">
        <v>39.629153240000001</v>
      </c>
      <c r="K2419" s="935">
        <v>-121.9925059</v>
      </c>
      <c r="L2419" s="935">
        <v>39.40712284</v>
      </c>
      <c r="M2419" s="935">
        <v>-122.00758999999999</v>
      </c>
    </row>
    <row r="2420" spans="1:13" x14ac:dyDescent="0.35">
      <c r="A2420" s="1296">
        <v>33914</v>
      </c>
      <c r="B2420" s="1295" t="s">
        <v>242</v>
      </c>
      <c r="C2420" s="1295" t="s">
        <v>260</v>
      </c>
      <c r="D2420" s="1295">
        <v>3000</v>
      </c>
      <c r="E2420" s="1295" t="s">
        <v>206</v>
      </c>
      <c r="F2420" s="935" t="s">
        <v>208</v>
      </c>
      <c r="G2420" s="1295">
        <v>185</v>
      </c>
      <c r="H2420" s="935" t="s">
        <v>402</v>
      </c>
      <c r="I2420" s="935" t="s">
        <v>403</v>
      </c>
      <c r="J2420" s="935">
        <v>40.611883210000002</v>
      </c>
      <c r="K2420" s="935">
        <v>-122.446135</v>
      </c>
      <c r="L2420" s="935">
        <v>40.592799669999998</v>
      </c>
      <c r="M2420" s="935">
        <v>-122.3942059</v>
      </c>
    </row>
    <row r="2421" spans="1:13" x14ac:dyDescent="0.35">
      <c r="A2421" s="1296">
        <v>33914</v>
      </c>
      <c r="B2421" s="1295" t="s">
        <v>242</v>
      </c>
      <c r="C2421" s="1295" t="s">
        <v>260</v>
      </c>
      <c r="D2421" s="1295">
        <v>3000</v>
      </c>
      <c r="E2421" s="1295" t="s">
        <v>206</v>
      </c>
      <c r="F2421" s="935" t="s">
        <v>209</v>
      </c>
      <c r="G2421" s="1295">
        <v>49</v>
      </c>
      <c r="H2421" s="935" t="s">
        <v>403</v>
      </c>
      <c r="I2421" s="935" t="s">
        <v>404</v>
      </c>
      <c r="J2421" s="935">
        <v>40.592799669999998</v>
      </c>
      <c r="K2421" s="935">
        <v>-122.3942059</v>
      </c>
      <c r="L2421" s="935">
        <v>40.585947769999997</v>
      </c>
      <c r="M2421" s="935">
        <v>-122.3683525</v>
      </c>
    </row>
    <row r="2422" spans="1:13" x14ac:dyDescent="0.35">
      <c r="A2422" s="1296">
        <v>33914</v>
      </c>
      <c r="B2422" s="1295" t="s">
        <v>242</v>
      </c>
      <c r="C2422" s="1295" t="s">
        <v>260</v>
      </c>
      <c r="D2422" s="1295">
        <v>3000</v>
      </c>
      <c r="E2422" s="1295" t="s">
        <v>206</v>
      </c>
      <c r="F2422" s="935" t="s">
        <v>211</v>
      </c>
      <c r="G2422" s="1295">
        <v>169</v>
      </c>
      <c r="H2422" s="935" t="s">
        <v>404</v>
      </c>
      <c r="I2422" s="935" t="s">
        <v>405</v>
      </c>
      <c r="J2422" s="935">
        <v>40.585947769999997</v>
      </c>
      <c r="K2422" s="935">
        <v>-122.3683525</v>
      </c>
      <c r="L2422" s="935">
        <v>40.472049499999997</v>
      </c>
      <c r="M2422" s="935">
        <v>-122.29453460000001</v>
      </c>
    </row>
    <row r="2423" spans="1:13" x14ac:dyDescent="0.35">
      <c r="A2423" s="1296">
        <v>33914</v>
      </c>
      <c r="B2423" s="1295" t="s">
        <v>242</v>
      </c>
      <c r="C2423" s="1295" t="s">
        <v>260</v>
      </c>
      <c r="D2423" s="1295">
        <v>3000</v>
      </c>
      <c r="E2423" s="1295" t="s">
        <v>206</v>
      </c>
      <c r="F2423" s="935" t="s">
        <v>212</v>
      </c>
      <c r="G2423" s="1295">
        <v>141</v>
      </c>
      <c r="H2423" s="935" t="s">
        <v>405</v>
      </c>
      <c r="I2423" s="935" t="s">
        <v>406</v>
      </c>
      <c r="J2423" s="935">
        <v>40.472049499999997</v>
      </c>
      <c r="K2423" s="935">
        <v>-122.29453460000001</v>
      </c>
      <c r="L2423" s="935">
        <v>40.417416330000002</v>
      </c>
      <c r="M2423" s="935">
        <v>-122.19395729999999</v>
      </c>
    </row>
    <row r="2424" spans="1:13" x14ac:dyDescent="0.35">
      <c r="A2424" s="1296">
        <v>33914</v>
      </c>
      <c r="B2424" s="1295" t="s">
        <v>242</v>
      </c>
      <c r="C2424" s="1295" t="s">
        <v>260</v>
      </c>
      <c r="D2424" s="1295">
        <v>3000</v>
      </c>
      <c r="E2424" s="1295" t="s">
        <v>206</v>
      </c>
      <c r="F2424" s="935" t="s">
        <v>213</v>
      </c>
      <c r="G2424" s="1295">
        <v>92</v>
      </c>
      <c r="H2424" s="935" t="s">
        <v>406</v>
      </c>
      <c r="I2424" s="935" t="s">
        <v>407</v>
      </c>
      <c r="J2424" s="935">
        <v>40.417416330000002</v>
      </c>
      <c r="K2424" s="935">
        <v>-122.19395729999999</v>
      </c>
      <c r="L2424" s="935">
        <v>40.355137560000003</v>
      </c>
      <c r="M2424" s="935">
        <v>-122.17595660000001</v>
      </c>
    </row>
    <row r="2425" spans="1:13" x14ac:dyDescent="0.35">
      <c r="A2425" s="1296">
        <v>33914</v>
      </c>
      <c r="B2425" s="1295" t="s">
        <v>242</v>
      </c>
      <c r="C2425" s="1295" t="s">
        <v>260</v>
      </c>
      <c r="D2425" s="1295">
        <v>3000</v>
      </c>
      <c r="E2425" s="1295" t="s">
        <v>206</v>
      </c>
      <c r="F2425" s="935" t="s">
        <v>214</v>
      </c>
      <c r="G2425" s="1295">
        <v>79</v>
      </c>
      <c r="H2425" s="935" t="s">
        <v>407</v>
      </c>
      <c r="I2425" s="935" t="s">
        <v>408</v>
      </c>
      <c r="J2425" s="935">
        <v>40.355137560000003</v>
      </c>
      <c r="K2425" s="935">
        <v>-122.17595660000001</v>
      </c>
      <c r="L2425" s="935">
        <v>40.316984869999999</v>
      </c>
      <c r="M2425" s="935">
        <v>-122.1896581</v>
      </c>
    </row>
    <row r="2426" spans="1:13" x14ac:dyDescent="0.35">
      <c r="A2426" s="1296">
        <v>33914</v>
      </c>
      <c r="B2426" s="1295" t="s">
        <v>242</v>
      </c>
      <c r="C2426" s="1295" t="s">
        <v>260</v>
      </c>
      <c r="D2426" s="1295">
        <v>3000</v>
      </c>
      <c r="E2426" s="1295" t="s">
        <v>206</v>
      </c>
      <c r="F2426" s="935" t="s">
        <v>215</v>
      </c>
      <c r="G2426" s="1295">
        <v>40</v>
      </c>
      <c r="H2426" s="935" t="s">
        <v>408</v>
      </c>
      <c r="I2426" s="935" t="s">
        <v>409</v>
      </c>
      <c r="J2426" s="935">
        <v>40.316984869999999</v>
      </c>
      <c r="K2426" s="935">
        <v>-122.1896581</v>
      </c>
      <c r="L2426" s="935">
        <v>40.263968490000003</v>
      </c>
      <c r="M2426" s="935">
        <v>-122.2235306</v>
      </c>
    </row>
    <row r="2427" spans="1:13" x14ac:dyDescent="0.35">
      <c r="A2427" s="1296">
        <v>33914</v>
      </c>
      <c r="B2427" s="1295" t="s">
        <v>242</v>
      </c>
      <c r="C2427" s="1295" t="s">
        <v>260</v>
      </c>
      <c r="D2427" s="1295">
        <v>3000</v>
      </c>
      <c r="E2427" s="1295" t="s">
        <v>206</v>
      </c>
      <c r="F2427" s="935" t="s">
        <v>216</v>
      </c>
      <c r="G2427" s="1295">
        <v>7</v>
      </c>
      <c r="H2427" s="935" t="s">
        <v>409</v>
      </c>
      <c r="I2427" s="935" t="s">
        <v>410</v>
      </c>
      <c r="J2427" s="935">
        <v>40.263968490000003</v>
      </c>
      <c r="K2427" s="935">
        <v>-122.2235306</v>
      </c>
      <c r="L2427" s="935">
        <v>40.153152210000002</v>
      </c>
      <c r="M2427" s="935">
        <v>-122.20237950000001</v>
      </c>
    </row>
    <row r="2428" spans="1:13" x14ac:dyDescent="0.35">
      <c r="A2428" s="1296">
        <v>33914</v>
      </c>
      <c r="B2428" s="1295" t="s">
        <v>242</v>
      </c>
      <c r="C2428" s="1295" t="s">
        <v>260</v>
      </c>
      <c r="D2428" s="1295">
        <v>3000</v>
      </c>
      <c r="E2428" s="1295" t="s">
        <v>206</v>
      </c>
      <c r="F2428" s="935" t="s">
        <v>217</v>
      </c>
      <c r="G2428" s="1295">
        <v>104</v>
      </c>
      <c r="H2428" s="935" t="s">
        <v>410</v>
      </c>
      <c r="I2428" s="935" t="s">
        <v>411</v>
      </c>
      <c r="J2428" s="935">
        <v>40.153152210000002</v>
      </c>
      <c r="K2428" s="935">
        <v>-122.20237950000001</v>
      </c>
      <c r="L2428" s="935">
        <v>40.027836569999998</v>
      </c>
      <c r="M2428" s="935">
        <v>-122.11920569999999</v>
      </c>
    </row>
    <row r="2429" spans="1:13" x14ac:dyDescent="0.35">
      <c r="A2429" s="1296">
        <v>33914</v>
      </c>
      <c r="B2429" s="1295" t="s">
        <v>242</v>
      </c>
      <c r="C2429" s="1295" t="s">
        <v>260</v>
      </c>
      <c r="D2429" s="1295">
        <v>3000</v>
      </c>
      <c r="E2429" s="1295" t="s">
        <v>206</v>
      </c>
      <c r="F2429" s="935" t="s">
        <v>219</v>
      </c>
      <c r="G2429" s="1295">
        <v>92</v>
      </c>
      <c r="H2429" s="935" t="s">
        <v>411</v>
      </c>
      <c r="I2429" s="935" t="s">
        <v>412</v>
      </c>
      <c r="J2429" s="935">
        <v>40.027836569999998</v>
      </c>
      <c r="K2429" s="935">
        <v>-122.11920569999999</v>
      </c>
      <c r="L2429" s="935">
        <v>39.909298579999998</v>
      </c>
      <c r="M2429" s="935">
        <v>-122.0918963</v>
      </c>
    </row>
    <row r="2430" spans="1:13" x14ac:dyDescent="0.35">
      <c r="A2430" s="1296">
        <v>33914</v>
      </c>
      <c r="B2430" s="1295" t="s">
        <v>242</v>
      </c>
      <c r="C2430" s="1295" t="s">
        <v>260</v>
      </c>
      <c r="D2430" s="1295">
        <v>3000</v>
      </c>
      <c r="E2430" s="1295" t="s">
        <v>206</v>
      </c>
      <c r="F2430" s="935" t="s">
        <v>220</v>
      </c>
      <c r="G2430" s="1295">
        <v>23</v>
      </c>
      <c r="H2430" s="935" t="s">
        <v>412</v>
      </c>
      <c r="I2430" s="935" t="s">
        <v>413</v>
      </c>
      <c r="J2430" s="935">
        <v>39.909298579999998</v>
      </c>
      <c r="K2430" s="935">
        <v>-122.0918963</v>
      </c>
      <c r="L2430" s="935">
        <v>39.751173979999997</v>
      </c>
      <c r="M2430" s="935">
        <v>-121.9963235</v>
      </c>
    </row>
    <row r="2431" spans="1:13" x14ac:dyDescent="0.35">
      <c r="A2431" s="1296">
        <v>33914</v>
      </c>
      <c r="B2431" s="1295" t="s">
        <v>242</v>
      </c>
      <c r="C2431" s="1295" t="s">
        <v>260</v>
      </c>
      <c r="D2431" s="1295">
        <v>3000</v>
      </c>
      <c r="E2431" s="1295" t="s">
        <v>206</v>
      </c>
      <c r="F2431" s="935" t="s">
        <v>221</v>
      </c>
      <c r="G2431" s="1295">
        <v>19</v>
      </c>
      <c r="H2431" s="935" t="s">
        <v>413</v>
      </c>
      <c r="I2431" s="935" t="s">
        <v>414</v>
      </c>
      <c r="J2431" s="935">
        <v>39.751173979999997</v>
      </c>
      <c r="K2431" s="935">
        <v>-121.9963235</v>
      </c>
      <c r="L2431" s="935">
        <v>39.629153240000001</v>
      </c>
      <c r="M2431" s="935">
        <v>-121.9925059</v>
      </c>
    </row>
    <row r="2432" spans="1:13" x14ac:dyDescent="0.35">
      <c r="A2432" s="1296">
        <v>33914</v>
      </c>
      <c r="B2432" s="1295" t="s">
        <v>242</v>
      </c>
      <c r="C2432" s="1295" t="s">
        <v>260</v>
      </c>
      <c r="D2432" s="1295">
        <v>3000</v>
      </c>
      <c r="E2432" s="1295" t="s">
        <v>206</v>
      </c>
      <c r="F2432" s="935" t="s">
        <v>222</v>
      </c>
      <c r="G2432" s="1295">
        <v>1</v>
      </c>
      <c r="H2432" s="935" t="s">
        <v>414</v>
      </c>
      <c r="I2432" s="935" t="s">
        <v>415</v>
      </c>
      <c r="J2432" s="935">
        <v>39.629153240000001</v>
      </c>
      <c r="K2432" s="935">
        <v>-121.9925059</v>
      </c>
      <c r="L2432" s="935">
        <v>39.40712284</v>
      </c>
      <c r="M2432" s="935">
        <v>-122.00758999999999</v>
      </c>
    </row>
    <row r="2433" spans="1:13" x14ac:dyDescent="0.35">
      <c r="A2433" s="1296">
        <v>33932</v>
      </c>
      <c r="B2433" s="1295" t="s">
        <v>242</v>
      </c>
      <c r="C2433" s="1295" t="s">
        <v>260</v>
      </c>
      <c r="D2433" s="1295">
        <v>3000</v>
      </c>
      <c r="E2433" s="1295" t="s">
        <v>206</v>
      </c>
      <c r="F2433" s="935" t="s">
        <v>208</v>
      </c>
      <c r="G2433" s="1295">
        <v>198</v>
      </c>
      <c r="H2433" s="935" t="s">
        <v>402</v>
      </c>
      <c r="I2433" s="935" t="s">
        <v>403</v>
      </c>
      <c r="J2433" s="935">
        <v>40.611883210000002</v>
      </c>
      <c r="K2433" s="935">
        <v>-122.446135</v>
      </c>
      <c r="L2433" s="935">
        <v>40.592799669999998</v>
      </c>
      <c r="M2433" s="935">
        <v>-122.3942059</v>
      </c>
    </row>
    <row r="2434" spans="1:13" x14ac:dyDescent="0.35">
      <c r="A2434" s="1296">
        <v>33932</v>
      </c>
      <c r="B2434" s="1295" t="s">
        <v>242</v>
      </c>
      <c r="C2434" s="1295" t="s">
        <v>260</v>
      </c>
      <c r="D2434" s="1295">
        <v>3000</v>
      </c>
      <c r="E2434" s="1295" t="s">
        <v>206</v>
      </c>
      <c r="F2434" s="935" t="s">
        <v>209</v>
      </c>
      <c r="G2434" s="1295">
        <v>38</v>
      </c>
      <c r="H2434" s="935" t="s">
        <v>403</v>
      </c>
      <c r="I2434" s="935" t="s">
        <v>404</v>
      </c>
      <c r="J2434" s="935">
        <v>40.592799669999998</v>
      </c>
      <c r="K2434" s="935">
        <v>-122.3942059</v>
      </c>
      <c r="L2434" s="935">
        <v>40.585947769999997</v>
      </c>
      <c r="M2434" s="935">
        <v>-122.3683525</v>
      </c>
    </row>
    <row r="2435" spans="1:13" x14ac:dyDescent="0.35">
      <c r="A2435" s="1296">
        <v>33932</v>
      </c>
      <c r="B2435" s="1295" t="s">
        <v>242</v>
      </c>
      <c r="C2435" s="1295" t="s">
        <v>260</v>
      </c>
      <c r="D2435" s="1295">
        <v>3000</v>
      </c>
      <c r="E2435" s="1295" t="s">
        <v>206</v>
      </c>
      <c r="F2435" s="935" t="s">
        <v>211</v>
      </c>
      <c r="G2435" s="1295">
        <v>99</v>
      </c>
      <c r="H2435" s="935" t="s">
        <v>404</v>
      </c>
      <c r="I2435" s="935" t="s">
        <v>405</v>
      </c>
      <c r="J2435" s="935">
        <v>40.585947769999997</v>
      </c>
      <c r="K2435" s="935">
        <v>-122.3683525</v>
      </c>
      <c r="L2435" s="935">
        <v>40.472049499999997</v>
      </c>
      <c r="M2435" s="935">
        <v>-122.29453460000001</v>
      </c>
    </row>
    <row r="2436" spans="1:13" x14ac:dyDescent="0.35">
      <c r="A2436" s="1296">
        <v>33932</v>
      </c>
      <c r="B2436" s="1295" t="s">
        <v>242</v>
      </c>
      <c r="C2436" s="1295" t="s">
        <v>260</v>
      </c>
      <c r="D2436" s="1295">
        <v>3000</v>
      </c>
      <c r="E2436" s="1295" t="s">
        <v>206</v>
      </c>
      <c r="F2436" s="935" t="s">
        <v>212</v>
      </c>
      <c r="G2436" s="1295">
        <v>113</v>
      </c>
      <c r="H2436" s="935" t="s">
        <v>405</v>
      </c>
      <c r="I2436" s="935" t="s">
        <v>406</v>
      </c>
      <c r="J2436" s="935">
        <v>40.472049499999997</v>
      </c>
      <c r="K2436" s="935">
        <v>-122.29453460000001</v>
      </c>
      <c r="L2436" s="935">
        <v>40.417416330000002</v>
      </c>
      <c r="M2436" s="935">
        <v>-122.19395729999999</v>
      </c>
    </row>
    <row r="2437" spans="1:13" x14ac:dyDescent="0.35">
      <c r="A2437" s="1296">
        <v>33932</v>
      </c>
      <c r="B2437" s="1295" t="s">
        <v>242</v>
      </c>
      <c r="C2437" s="1295" t="s">
        <v>260</v>
      </c>
      <c r="D2437" s="1295">
        <v>3000</v>
      </c>
      <c r="E2437" s="1295" t="s">
        <v>206</v>
      </c>
      <c r="F2437" s="935" t="s">
        <v>213</v>
      </c>
      <c r="G2437" s="1295">
        <v>84</v>
      </c>
      <c r="H2437" s="935" t="s">
        <v>406</v>
      </c>
      <c r="I2437" s="935" t="s">
        <v>407</v>
      </c>
      <c r="J2437" s="935">
        <v>40.417416330000002</v>
      </c>
      <c r="K2437" s="935">
        <v>-122.19395729999999</v>
      </c>
      <c r="L2437" s="935">
        <v>40.355137560000003</v>
      </c>
      <c r="M2437" s="935">
        <v>-122.17595660000001</v>
      </c>
    </row>
    <row r="2438" spans="1:13" x14ac:dyDescent="0.35">
      <c r="A2438" s="1296">
        <v>33932</v>
      </c>
      <c r="B2438" s="1295" t="s">
        <v>242</v>
      </c>
      <c r="C2438" s="1295" t="s">
        <v>260</v>
      </c>
      <c r="D2438" s="1295">
        <v>3000</v>
      </c>
      <c r="E2438" s="1295" t="s">
        <v>206</v>
      </c>
      <c r="F2438" s="935" t="s">
        <v>214</v>
      </c>
      <c r="G2438" s="1295">
        <v>79</v>
      </c>
      <c r="H2438" s="935" t="s">
        <v>407</v>
      </c>
      <c r="I2438" s="935" t="s">
        <v>408</v>
      </c>
      <c r="J2438" s="935">
        <v>40.355137560000003</v>
      </c>
      <c r="K2438" s="935">
        <v>-122.17595660000001</v>
      </c>
      <c r="L2438" s="935">
        <v>40.316984869999999</v>
      </c>
      <c r="M2438" s="935">
        <v>-122.1896581</v>
      </c>
    </row>
    <row r="2439" spans="1:13" x14ac:dyDescent="0.35">
      <c r="A2439" s="1296">
        <v>33932</v>
      </c>
      <c r="B2439" s="1295" t="s">
        <v>242</v>
      </c>
      <c r="C2439" s="1295" t="s">
        <v>260</v>
      </c>
      <c r="D2439" s="1295">
        <v>3000</v>
      </c>
      <c r="E2439" s="1295" t="s">
        <v>206</v>
      </c>
      <c r="F2439" s="935" t="s">
        <v>215</v>
      </c>
      <c r="G2439" s="1295">
        <v>56</v>
      </c>
      <c r="H2439" s="935" t="s">
        <v>408</v>
      </c>
      <c r="I2439" s="935" t="s">
        <v>409</v>
      </c>
      <c r="J2439" s="935">
        <v>40.316984869999999</v>
      </c>
      <c r="K2439" s="935">
        <v>-122.1896581</v>
      </c>
      <c r="L2439" s="935">
        <v>40.263968490000003</v>
      </c>
      <c r="M2439" s="935">
        <v>-122.2235306</v>
      </c>
    </row>
    <row r="2440" spans="1:13" x14ac:dyDescent="0.35">
      <c r="A2440" s="1296">
        <v>33932</v>
      </c>
      <c r="B2440" s="1295" t="s">
        <v>242</v>
      </c>
      <c r="C2440" s="1295" t="s">
        <v>260</v>
      </c>
      <c r="D2440" s="1295">
        <v>3000</v>
      </c>
      <c r="E2440" s="1295" t="s">
        <v>206</v>
      </c>
      <c r="F2440" s="935" t="s">
        <v>216</v>
      </c>
      <c r="G2440" s="1295">
        <v>9</v>
      </c>
      <c r="H2440" s="935" t="s">
        <v>409</v>
      </c>
      <c r="I2440" s="935" t="s">
        <v>410</v>
      </c>
      <c r="J2440" s="935">
        <v>40.263968490000003</v>
      </c>
      <c r="K2440" s="935">
        <v>-122.2235306</v>
      </c>
      <c r="L2440" s="935">
        <v>40.153152210000002</v>
      </c>
      <c r="M2440" s="935">
        <v>-122.20237950000001</v>
      </c>
    </row>
    <row r="2441" spans="1:13" x14ac:dyDescent="0.35">
      <c r="A2441" s="1296">
        <v>33932</v>
      </c>
      <c r="B2441" s="1295" t="s">
        <v>242</v>
      </c>
      <c r="C2441" s="1295" t="s">
        <v>260</v>
      </c>
      <c r="D2441" s="1295">
        <v>3000</v>
      </c>
      <c r="E2441" s="1295" t="s">
        <v>206</v>
      </c>
      <c r="F2441" s="935" t="s">
        <v>217</v>
      </c>
      <c r="G2441" s="1295">
        <v>78</v>
      </c>
      <c r="H2441" s="935" t="s">
        <v>410</v>
      </c>
      <c r="I2441" s="935" t="s">
        <v>411</v>
      </c>
      <c r="J2441" s="935">
        <v>40.153152210000002</v>
      </c>
      <c r="K2441" s="935">
        <v>-122.20237950000001</v>
      </c>
      <c r="L2441" s="935">
        <v>40.027836569999998</v>
      </c>
      <c r="M2441" s="935">
        <v>-122.11920569999999</v>
      </c>
    </row>
    <row r="2442" spans="1:13" x14ac:dyDescent="0.35">
      <c r="A2442" s="1296">
        <v>33932</v>
      </c>
      <c r="B2442" s="1295" t="s">
        <v>242</v>
      </c>
      <c r="C2442" s="1295" t="s">
        <v>260</v>
      </c>
      <c r="D2442" s="1295">
        <v>3000</v>
      </c>
      <c r="E2442" s="1295" t="s">
        <v>206</v>
      </c>
      <c r="F2442" s="935" t="s">
        <v>219</v>
      </c>
      <c r="G2442" s="1295">
        <v>126</v>
      </c>
      <c r="H2442" s="935" t="s">
        <v>411</v>
      </c>
      <c r="I2442" s="935" t="s">
        <v>412</v>
      </c>
      <c r="J2442" s="935">
        <v>40.027836569999998</v>
      </c>
      <c r="K2442" s="935">
        <v>-122.11920569999999</v>
      </c>
      <c r="L2442" s="935">
        <v>39.909298579999998</v>
      </c>
      <c r="M2442" s="935">
        <v>-122.0918963</v>
      </c>
    </row>
    <row r="2443" spans="1:13" x14ac:dyDescent="0.35">
      <c r="A2443" s="1296">
        <v>33932</v>
      </c>
      <c r="B2443" s="1295" t="s">
        <v>242</v>
      </c>
      <c r="C2443" s="1295" t="s">
        <v>260</v>
      </c>
      <c r="D2443" s="1295">
        <v>3000</v>
      </c>
      <c r="E2443" s="1295" t="s">
        <v>206</v>
      </c>
      <c r="F2443" s="935" t="s">
        <v>220</v>
      </c>
      <c r="G2443" s="1295">
        <v>80</v>
      </c>
      <c r="H2443" s="935" t="s">
        <v>412</v>
      </c>
      <c r="I2443" s="935" t="s">
        <v>413</v>
      </c>
      <c r="J2443" s="935">
        <v>39.909298579999998</v>
      </c>
      <c r="K2443" s="935">
        <v>-122.0918963</v>
      </c>
      <c r="L2443" s="935">
        <v>39.751173979999997</v>
      </c>
      <c r="M2443" s="935">
        <v>-121.9963235</v>
      </c>
    </row>
    <row r="2444" spans="1:13" x14ac:dyDescent="0.35">
      <c r="A2444" s="1296">
        <v>33932</v>
      </c>
      <c r="B2444" s="1295" t="s">
        <v>242</v>
      </c>
      <c r="C2444" s="1295" t="s">
        <v>260</v>
      </c>
      <c r="D2444" s="1295">
        <v>3000</v>
      </c>
      <c r="E2444" s="1295" t="s">
        <v>206</v>
      </c>
      <c r="F2444" s="935" t="s">
        <v>221</v>
      </c>
      <c r="G2444" s="1295">
        <v>39</v>
      </c>
      <c r="H2444" s="935" t="s">
        <v>413</v>
      </c>
      <c r="I2444" s="935" t="s">
        <v>414</v>
      </c>
      <c r="J2444" s="935">
        <v>39.751173979999997</v>
      </c>
      <c r="K2444" s="935">
        <v>-121.9963235</v>
      </c>
      <c r="L2444" s="935">
        <v>39.629153240000001</v>
      </c>
      <c r="M2444" s="935">
        <v>-121.9925059</v>
      </c>
    </row>
    <row r="2445" spans="1:13" ht="15" thickBot="1" x14ac:dyDescent="0.4">
      <c r="A2445" s="1309">
        <v>33932</v>
      </c>
      <c r="B2445" s="1313" t="s">
        <v>242</v>
      </c>
      <c r="C2445" s="1313" t="s">
        <v>260</v>
      </c>
      <c r="D2445" s="1313">
        <v>3000</v>
      </c>
      <c r="E2445" s="1313" t="s">
        <v>206</v>
      </c>
      <c r="F2445" s="1312" t="s">
        <v>222</v>
      </c>
      <c r="G2445" s="1313">
        <v>10</v>
      </c>
      <c r="H2445" s="1312" t="s">
        <v>414</v>
      </c>
      <c r="I2445" s="1312" t="s">
        <v>415</v>
      </c>
      <c r="J2445" s="1312">
        <v>39.629153240000001</v>
      </c>
      <c r="K2445" s="1312">
        <v>-121.9925059</v>
      </c>
      <c r="L2445" s="1312">
        <v>39.40712284</v>
      </c>
      <c r="M2445" s="1312">
        <v>-122.00758999999999</v>
      </c>
    </row>
    <row r="2446" spans="1:13" ht="15" thickTop="1" x14ac:dyDescent="0.35">
      <c r="A2446" s="1296">
        <v>34080</v>
      </c>
      <c r="B2446" s="1295" t="s">
        <v>194</v>
      </c>
      <c r="C2446" s="1295" t="s">
        <v>246</v>
      </c>
      <c r="D2446" s="1295">
        <v>4500</v>
      </c>
      <c r="E2446" s="1295" t="s">
        <v>201</v>
      </c>
      <c r="F2446" s="935" t="s">
        <v>208</v>
      </c>
      <c r="G2446" s="1295">
        <v>0</v>
      </c>
      <c r="H2446" s="935" t="s">
        <v>402</v>
      </c>
      <c r="I2446" s="935" t="s">
        <v>403</v>
      </c>
      <c r="J2446" s="935">
        <v>40.611883210000002</v>
      </c>
      <c r="K2446" s="935">
        <v>-122.446135</v>
      </c>
      <c r="L2446" s="935">
        <v>40.592799669999998</v>
      </c>
      <c r="M2446" s="935">
        <v>-122.3942059</v>
      </c>
    </row>
    <row r="2447" spans="1:13" x14ac:dyDescent="0.35">
      <c r="A2447" s="1296">
        <v>34080</v>
      </c>
      <c r="B2447" s="1295" t="s">
        <v>194</v>
      </c>
      <c r="C2447" s="1295" t="s">
        <v>246</v>
      </c>
      <c r="D2447" s="1295">
        <v>4500</v>
      </c>
      <c r="E2447" s="1295" t="s">
        <v>201</v>
      </c>
      <c r="F2447" s="935" t="s">
        <v>209</v>
      </c>
      <c r="G2447" s="1295">
        <v>2</v>
      </c>
      <c r="H2447" s="935" t="s">
        <v>403</v>
      </c>
      <c r="I2447" s="935" t="s">
        <v>404</v>
      </c>
      <c r="J2447" s="935">
        <v>40.592799669999998</v>
      </c>
      <c r="K2447" s="935">
        <v>-122.3942059</v>
      </c>
      <c r="L2447" s="935">
        <v>40.585947769999997</v>
      </c>
      <c r="M2447" s="935">
        <v>-122.3683525</v>
      </c>
    </row>
    <row r="2448" spans="1:13" x14ac:dyDescent="0.35">
      <c r="A2448" s="1296">
        <v>34080</v>
      </c>
      <c r="B2448" s="1295" t="s">
        <v>194</v>
      </c>
      <c r="C2448" s="1295" t="s">
        <v>246</v>
      </c>
      <c r="D2448" s="1295">
        <v>4500</v>
      </c>
      <c r="E2448" s="1295" t="s">
        <v>201</v>
      </c>
      <c r="F2448" s="935" t="s">
        <v>211</v>
      </c>
      <c r="G2448" s="1295">
        <v>0</v>
      </c>
      <c r="H2448" s="935" t="s">
        <v>404</v>
      </c>
      <c r="I2448" s="935" t="s">
        <v>405</v>
      </c>
      <c r="J2448" s="935">
        <v>40.585947769999997</v>
      </c>
      <c r="K2448" s="935">
        <v>-122.3683525</v>
      </c>
      <c r="L2448" s="935">
        <v>40.472049499999997</v>
      </c>
      <c r="M2448" s="935">
        <v>-122.29453460000001</v>
      </c>
    </row>
    <row r="2449" spans="1:13" x14ac:dyDescent="0.35">
      <c r="A2449" s="1296">
        <v>34080</v>
      </c>
      <c r="B2449" s="1295" t="s">
        <v>194</v>
      </c>
      <c r="C2449" s="1295" t="s">
        <v>246</v>
      </c>
      <c r="D2449" s="1295">
        <v>4500</v>
      </c>
      <c r="E2449" s="1295" t="s">
        <v>201</v>
      </c>
      <c r="F2449" s="935" t="s">
        <v>212</v>
      </c>
      <c r="G2449" s="1295">
        <v>0</v>
      </c>
      <c r="H2449" s="935" t="s">
        <v>405</v>
      </c>
      <c r="I2449" s="935" t="s">
        <v>406</v>
      </c>
      <c r="J2449" s="935">
        <v>40.472049499999997</v>
      </c>
      <c r="K2449" s="935">
        <v>-122.29453460000001</v>
      </c>
      <c r="L2449" s="935">
        <v>40.417416330000002</v>
      </c>
      <c r="M2449" s="935">
        <v>-122.19395729999999</v>
      </c>
    </row>
    <row r="2450" spans="1:13" x14ac:dyDescent="0.35">
      <c r="A2450" s="1296">
        <v>34080</v>
      </c>
      <c r="B2450" s="1295" t="s">
        <v>194</v>
      </c>
      <c r="C2450" s="1295" t="s">
        <v>246</v>
      </c>
      <c r="D2450" s="1295">
        <v>4500</v>
      </c>
      <c r="E2450" s="1295" t="s">
        <v>201</v>
      </c>
      <c r="F2450" s="935" t="s">
        <v>213</v>
      </c>
      <c r="G2450" s="1295">
        <v>0</v>
      </c>
      <c r="H2450" s="935" t="s">
        <v>406</v>
      </c>
      <c r="I2450" s="935" t="s">
        <v>407</v>
      </c>
      <c r="J2450" s="935">
        <v>40.417416330000002</v>
      </c>
      <c r="K2450" s="935">
        <v>-122.19395729999999</v>
      </c>
      <c r="L2450" s="935">
        <v>40.355137560000003</v>
      </c>
      <c r="M2450" s="935">
        <v>-122.17595660000001</v>
      </c>
    </row>
    <row r="2451" spans="1:13" x14ac:dyDescent="0.35">
      <c r="A2451" s="1296">
        <v>34080</v>
      </c>
      <c r="B2451" s="1295" t="s">
        <v>194</v>
      </c>
      <c r="C2451" s="1295" t="s">
        <v>246</v>
      </c>
      <c r="D2451" s="1295">
        <v>4500</v>
      </c>
      <c r="E2451" s="1295" t="s">
        <v>201</v>
      </c>
      <c r="F2451" s="935" t="s">
        <v>214</v>
      </c>
      <c r="G2451" s="1295">
        <v>0</v>
      </c>
      <c r="H2451" s="935" t="s">
        <v>407</v>
      </c>
      <c r="I2451" s="935" t="s">
        <v>408</v>
      </c>
      <c r="J2451" s="935">
        <v>40.355137560000003</v>
      </c>
      <c r="K2451" s="935">
        <v>-122.17595660000001</v>
      </c>
      <c r="L2451" s="935">
        <v>40.316984869999999</v>
      </c>
      <c r="M2451" s="935">
        <v>-122.1896581</v>
      </c>
    </row>
    <row r="2452" spans="1:13" x14ac:dyDescent="0.35">
      <c r="A2452" s="1296">
        <v>34080</v>
      </c>
      <c r="B2452" s="1295" t="s">
        <v>194</v>
      </c>
      <c r="C2452" s="1295" t="s">
        <v>246</v>
      </c>
      <c r="D2452" s="1295">
        <v>4500</v>
      </c>
      <c r="E2452" s="1295" t="s">
        <v>201</v>
      </c>
      <c r="F2452" s="935" t="s">
        <v>215</v>
      </c>
      <c r="G2452" s="1295">
        <v>0</v>
      </c>
      <c r="H2452" s="935" t="s">
        <v>408</v>
      </c>
      <c r="I2452" s="935" t="s">
        <v>409</v>
      </c>
      <c r="J2452" s="935">
        <v>40.316984869999999</v>
      </c>
      <c r="K2452" s="935">
        <v>-122.1896581</v>
      </c>
      <c r="L2452" s="935">
        <v>40.263968490000003</v>
      </c>
      <c r="M2452" s="935">
        <v>-122.2235306</v>
      </c>
    </row>
    <row r="2453" spans="1:13" x14ac:dyDescent="0.35">
      <c r="A2453" s="1296">
        <v>34080</v>
      </c>
      <c r="B2453" s="1295" t="s">
        <v>194</v>
      </c>
      <c r="C2453" s="1295" t="s">
        <v>246</v>
      </c>
      <c r="D2453" s="1295">
        <v>4500</v>
      </c>
      <c r="E2453" s="1295" t="s">
        <v>201</v>
      </c>
      <c r="F2453" s="935" t="s">
        <v>216</v>
      </c>
      <c r="G2453" s="1295">
        <v>-99999</v>
      </c>
      <c r="H2453" s="935" t="s">
        <v>409</v>
      </c>
      <c r="I2453" s="935" t="s">
        <v>410</v>
      </c>
      <c r="J2453" s="935">
        <v>40.263968490000003</v>
      </c>
      <c r="K2453" s="935">
        <v>-122.2235306</v>
      </c>
      <c r="L2453" s="935">
        <v>40.153152210000002</v>
      </c>
      <c r="M2453" s="935">
        <v>-122.20237950000001</v>
      </c>
    </row>
    <row r="2454" spans="1:13" x14ac:dyDescent="0.35">
      <c r="A2454" s="1296">
        <v>34080</v>
      </c>
      <c r="B2454" s="1295" t="s">
        <v>194</v>
      </c>
      <c r="C2454" s="1295" t="s">
        <v>246</v>
      </c>
      <c r="D2454" s="1295">
        <v>4500</v>
      </c>
      <c r="E2454" s="1295" t="s">
        <v>201</v>
      </c>
      <c r="F2454" s="935" t="s">
        <v>217</v>
      </c>
      <c r="G2454" s="1295">
        <v>-99999</v>
      </c>
      <c r="H2454" s="935" t="s">
        <v>410</v>
      </c>
      <c r="I2454" s="935" t="s">
        <v>411</v>
      </c>
      <c r="J2454" s="935">
        <v>40.153152210000002</v>
      </c>
      <c r="K2454" s="935">
        <v>-122.20237950000001</v>
      </c>
      <c r="L2454" s="935">
        <v>40.027836569999998</v>
      </c>
      <c r="M2454" s="935">
        <v>-122.11920569999999</v>
      </c>
    </row>
    <row r="2455" spans="1:13" x14ac:dyDescent="0.35">
      <c r="A2455" s="1296">
        <v>34080</v>
      </c>
      <c r="B2455" s="1295" t="s">
        <v>194</v>
      </c>
      <c r="C2455" s="1295" t="s">
        <v>246</v>
      </c>
      <c r="D2455" s="1295">
        <v>4500</v>
      </c>
      <c r="E2455" s="1295" t="s">
        <v>201</v>
      </c>
      <c r="F2455" s="935" t="s">
        <v>219</v>
      </c>
      <c r="G2455" s="1295">
        <v>-99999</v>
      </c>
      <c r="H2455" s="935" t="s">
        <v>411</v>
      </c>
      <c r="I2455" s="935" t="s">
        <v>412</v>
      </c>
      <c r="J2455" s="935">
        <v>40.027836569999998</v>
      </c>
      <c r="K2455" s="935">
        <v>-122.11920569999999</v>
      </c>
      <c r="L2455" s="935">
        <v>39.909298579999998</v>
      </c>
      <c r="M2455" s="935">
        <v>-122.0918963</v>
      </c>
    </row>
    <row r="2456" spans="1:13" x14ac:dyDescent="0.35">
      <c r="A2456" s="1296">
        <v>34080</v>
      </c>
      <c r="B2456" s="1295" t="s">
        <v>194</v>
      </c>
      <c r="C2456" s="1295" t="s">
        <v>246</v>
      </c>
      <c r="D2456" s="1295">
        <v>4500</v>
      </c>
      <c r="E2456" s="1295" t="s">
        <v>201</v>
      </c>
      <c r="F2456" s="935" t="s">
        <v>220</v>
      </c>
      <c r="G2456" s="1295">
        <v>-99999</v>
      </c>
      <c r="H2456" s="935" t="s">
        <v>412</v>
      </c>
      <c r="I2456" s="935" t="s">
        <v>413</v>
      </c>
      <c r="J2456" s="935">
        <v>39.909298579999998</v>
      </c>
      <c r="K2456" s="935">
        <v>-122.0918963</v>
      </c>
      <c r="L2456" s="935">
        <v>39.751173979999997</v>
      </c>
      <c r="M2456" s="935">
        <v>-121.9963235</v>
      </c>
    </row>
    <row r="2457" spans="1:13" x14ac:dyDescent="0.35">
      <c r="A2457" s="1296">
        <v>34080</v>
      </c>
      <c r="B2457" s="1295" t="s">
        <v>194</v>
      </c>
      <c r="C2457" s="1295" t="s">
        <v>246</v>
      </c>
      <c r="D2457" s="1295">
        <v>4500</v>
      </c>
      <c r="E2457" s="1295" t="s">
        <v>201</v>
      </c>
      <c r="F2457" s="935" t="s">
        <v>221</v>
      </c>
      <c r="G2457" s="1295">
        <v>-99999</v>
      </c>
      <c r="H2457" s="935" t="s">
        <v>413</v>
      </c>
      <c r="I2457" s="935" t="s">
        <v>414</v>
      </c>
      <c r="J2457" s="935">
        <v>39.751173979999997</v>
      </c>
      <c r="K2457" s="935">
        <v>-121.9963235</v>
      </c>
      <c r="L2457" s="935">
        <v>39.629153240000001</v>
      </c>
      <c r="M2457" s="935">
        <v>-121.9925059</v>
      </c>
    </row>
    <row r="2458" spans="1:13" x14ac:dyDescent="0.35">
      <c r="A2458" s="1296">
        <v>34080</v>
      </c>
      <c r="B2458" s="1295" t="s">
        <v>194</v>
      </c>
      <c r="C2458" s="1295" t="s">
        <v>246</v>
      </c>
      <c r="D2458" s="1295">
        <v>4500</v>
      </c>
      <c r="E2458" s="1295" t="s">
        <v>201</v>
      </c>
      <c r="F2458" s="935" t="s">
        <v>222</v>
      </c>
      <c r="G2458" s="1295">
        <v>-99999</v>
      </c>
      <c r="H2458" s="935" t="s">
        <v>414</v>
      </c>
      <c r="I2458" s="935" t="s">
        <v>415</v>
      </c>
      <c r="J2458" s="935">
        <v>39.629153240000001</v>
      </c>
      <c r="K2458" s="935">
        <v>-121.9925059</v>
      </c>
      <c r="L2458" s="935">
        <v>39.40712284</v>
      </c>
      <c r="M2458" s="935">
        <v>-122.00758999999999</v>
      </c>
    </row>
    <row r="2459" spans="1:13" x14ac:dyDescent="0.35">
      <c r="A2459" s="1296">
        <v>34095</v>
      </c>
      <c r="B2459" s="1295" t="s">
        <v>194</v>
      </c>
      <c r="C2459" s="1295" t="s">
        <v>246</v>
      </c>
      <c r="D2459" s="1295">
        <v>6500</v>
      </c>
      <c r="E2459" s="1295" t="s">
        <v>200</v>
      </c>
      <c r="F2459" s="935" t="s">
        <v>208</v>
      </c>
      <c r="G2459" s="1295">
        <v>0</v>
      </c>
      <c r="H2459" s="935" t="s">
        <v>402</v>
      </c>
      <c r="I2459" s="935" t="s">
        <v>403</v>
      </c>
      <c r="J2459" s="935">
        <v>40.611883210000002</v>
      </c>
      <c r="K2459" s="935">
        <v>-122.446135</v>
      </c>
      <c r="L2459" s="935">
        <v>40.592799669999998</v>
      </c>
      <c r="M2459" s="935">
        <v>-122.3942059</v>
      </c>
    </row>
    <row r="2460" spans="1:13" x14ac:dyDescent="0.35">
      <c r="A2460" s="1296">
        <v>34095</v>
      </c>
      <c r="B2460" s="1295" t="s">
        <v>194</v>
      </c>
      <c r="C2460" s="1295" t="s">
        <v>246</v>
      </c>
      <c r="D2460" s="1295">
        <v>6500</v>
      </c>
      <c r="E2460" s="1295" t="s">
        <v>200</v>
      </c>
      <c r="F2460" s="935" t="s">
        <v>209</v>
      </c>
      <c r="G2460" s="1295">
        <v>3</v>
      </c>
      <c r="H2460" s="935" t="s">
        <v>403</v>
      </c>
      <c r="I2460" s="935" t="s">
        <v>404</v>
      </c>
      <c r="J2460" s="935">
        <v>40.592799669999998</v>
      </c>
      <c r="K2460" s="935">
        <v>-122.3942059</v>
      </c>
      <c r="L2460" s="935">
        <v>40.585947769999997</v>
      </c>
      <c r="M2460" s="935">
        <v>-122.3683525</v>
      </c>
    </row>
    <row r="2461" spans="1:13" x14ac:dyDescent="0.35">
      <c r="A2461" s="1296">
        <v>34095</v>
      </c>
      <c r="B2461" s="1295" t="s">
        <v>194</v>
      </c>
      <c r="C2461" s="1295" t="s">
        <v>246</v>
      </c>
      <c r="D2461" s="1295">
        <v>6500</v>
      </c>
      <c r="E2461" s="1295" t="s">
        <v>200</v>
      </c>
      <c r="F2461" s="935" t="s">
        <v>211</v>
      </c>
      <c r="G2461" s="1295">
        <v>3</v>
      </c>
      <c r="H2461" s="935" t="s">
        <v>404</v>
      </c>
      <c r="I2461" s="935" t="s">
        <v>405</v>
      </c>
      <c r="J2461" s="935">
        <v>40.585947769999997</v>
      </c>
      <c r="K2461" s="935">
        <v>-122.3683525</v>
      </c>
      <c r="L2461" s="935">
        <v>40.472049499999997</v>
      </c>
      <c r="M2461" s="935">
        <v>-122.29453460000001</v>
      </c>
    </row>
    <row r="2462" spans="1:13" x14ac:dyDescent="0.35">
      <c r="A2462" s="1296">
        <v>34095</v>
      </c>
      <c r="B2462" s="1295" t="s">
        <v>194</v>
      </c>
      <c r="C2462" s="1295" t="s">
        <v>246</v>
      </c>
      <c r="D2462" s="1295">
        <v>6500</v>
      </c>
      <c r="E2462" s="1295" t="s">
        <v>200</v>
      </c>
      <c r="F2462" s="935" t="s">
        <v>212</v>
      </c>
      <c r="G2462" s="1295">
        <v>0</v>
      </c>
      <c r="H2462" s="935" t="s">
        <v>405</v>
      </c>
      <c r="I2462" s="935" t="s">
        <v>406</v>
      </c>
      <c r="J2462" s="935">
        <v>40.472049499999997</v>
      </c>
      <c r="K2462" s="935">
        <v>-122.29453460000001</v>
      </c>
      <c r="L2462" s="935">
        <v>40.417416330000002</v>
      </c>
      <c r="M2462" s="935">
        <v>-122.19395729999999</v>
      </c>
    </row>
    <row r="2463" spans="1:13" x14ac:dyDescent="0.35">
      <c r="A2463" s="1296">
        <v>34095</v>
      </c>
      <c r="B2463" s="1295" t="s">
        <v>194</v>
      </c>
      <c r="C2463" s="1295" t="s">
        <v>246</v>
      </c>
      <c r="D2463" s="1295">
        <v>6500</v>
      </c>
      <c r="E2463" s="1295" t="s">
        <v>200</v>
      </c>
      <c r="F2463" s="935" t="s">
        <v>213</v>
      </c>
      <c r="G2463" s="1295">
        <v>0</v>
      </c>
      <c r="H2463" s="935" t="s">
        <v>406</v>
      </c>
      <c r="I2463" s="935" t="s">
        <v>407</v>
      </c>
      <c r="J2463" s="935">
        <v>40.417416330000002</v>
      </c>
      <c r="K2463" s="935">
        <v>-122.19395729999999</v>
      </c>
      <c r="L2463" s="935">
        <v>40.355137560000003</v>
      </c>
      <c r="M2463" s="935">
        <v>-122.17595660000001</v>
      </c>
    </row>
    <row r="2464" spans="1:13" x14ac:dyDescent="0.35">
      <c r="A2464" s="1296">
        <v>34095</v>
      </c>
      <c r="B2464" s="1295" t="s">
        <v>194</v>
      </c>
      <c r="C2464" s="1295" t="s">
        <v>246</v>
      </c>
      <c r="D2464" s="1295">
        <v>6500</v>
      </c>
      <c r="E2464" s="1295" t="s">
        <v>200</v>
      </c>
      <c r="F2464" s="935" t="s">
        <v>214</v>
      </c>
      <c r="G2464" s="1295">
        <v>0</v>
      </c>
      <c r="H2464" s="935" t="s">
        <v>407</v>
      </c>
      <c r="I2464" s="935" t="s">
        <v>408</v>
      </c>
      <c r="J2464" s="935">
        <v>40.355137560000003</v>
      </c>
      <c r="K2464" s="935">
        <v>-122.17595660000001</v>
      </c>
      <c r="L2464" s="935">
        <v>40.316984869999999</v>
      </c>
      <c r="M2464" s="935">
        <v>-122.1896581</v>
      </c>
    </row>
    <row r="2465" spans="1:13" x14ac:dyDescent="0.35">
      <c r="A2465" s="1296">
        <v>34095</v>
      </c>
      <c r="B2465" s="1295" t="s">
        <v>194</v>
      </c>
      <c r="C2465" s="1295" t="s">
        <v>246</v>
      </c>
      <c r="D2465" s="1295">
        <v>6500</v>
      </c>
      <c r="E2465" s="1295" t="s">
        <v>200</v>
      </c>
      <c r="F2465" s="935" t="s">
        <v>215</v>
      </c>
      <c r="G2465" s="1295">
        <v>0</v>
      </c>
      <c r="H2465" s="935" t="s">
        <v>408</v>
      </c>
      <c r="I2465" s="935" t="s">
        <v>409</v>
      </c>
      <c r="J2465" s="935">
        <v>40.316984869999999</v>
      </c>
      <c r="K2465" s="935">
        <v>-122.1896581</v>
      </c>
      <c r="L2465" s="935">
        <v>40.263968490000003</v>
      </c>
      <c r="M2465" s="935">
        <v>-122.2235306</v>
      </c>
    </row>
    <row r="2466" spans="1:13" x14ac:dyDescent="0.35">
      <c r="A2466" s="1296">
        <v>34095</v>
      </c>
      <c r="B2466" s="1295" t="s">
        <v>194</v>
      </c>
      <c r="C2466" s="1295" t="s">
        <v>246</v>
      </c>
      <c r="D2466" s="1295">
        <v>6500</v>
      </c>
      <c r="E2466" s="1295" t="s">
        <v>200</v>
      </c>
      <c r="F2466" s="935" t="s">
        <v>216</v>
      </c>
      <c r="G2466" s="1295">
        <v>0</v>
      </c>
      <c r="H2466" s="935" t="s">
        <v>409</v>
      </c>
      <c r="I2466" s="935" t="s">
        <v>410</v>
      </c>
      <c r="J2466" s="935">
        <v>40.263968490000003</v>
      </c>
      <c r="K2466" s="935">
        <v>-122.2235306</v>
      </c>
      <c r="L2466" s="935">
        <v>40.153152210000002</v>
      </c>
      <c r="M2466" s="935">
        <v>-122.20237950000001</v>
      </c>
    </row>
    <row r="2467" spans="1:13" x14ac:dyDescent="0.35">
      <c r="A2467" s="1296">
        <v>34095</v>
      </c>
      <c r="B2467" s="1295" t="s">
        <v>194</v>
      </c>
      <c r="C2467" s="1295" t="s">
        <v>246</v>
      </c>
      <c r="D2467" s="1295">
        <v>6500</v>
      </c>
      <c r="E2467" s="1295" t="s">
        <v>200</v>
      </c>
      <c r="F2467" s="935" t="s">
        <v>217</v>
      </c>
      <c r="G2467" s="1295">
        <v>0</v>
      </c>
      <c r="H2467" s="935" t="s">
        <v>410</v>
      </c>
      <c r="I2467" s="935" t="s">
        <v>411</v>
      </c>
      <c r="J2467" s="935">
        <v>40.153152210000002</v>
      </c>
      <c r="K2467" s="935">
        <v>-122.20237950000001</v>
      </c>
      <c r="L2467" s="935">
        <v>40.027836569999998</v>
      </c>
      <c r="M2467" s="935">
        <v>-122.11920569999999</v>
      </c>
    </row>
    <row r="2468" spans="1:13" x14ac:dyDescent="0.35">
      <c r="A2468" s="1296">
        <v>34095</v>
      </c>
      <c r="B2468" s="1295" t="s">
        <v>194</v>
      </c>
      <c r="C2468" s="1295" t="s">
        <v>246</v>
      </c>
      <c r="D2468" s="1295">
        <v>6500</v>
      </c>
      <c r="E2468" s="1295" t="s">
        <v>200</v>
      </c>
      <c r="F2468" s="935" t="s">
        <v>219</v>
      </c>
      <c r="G2468" s="1295">
        <v>-99999</v>
      </c>
      <c r="H2468" s="935" t="s">
        <v>411</v>
      </c>
      <c r="I2468" s="935" t="s">
        <v>412</v>
      </c>
      <c r="J2468" s="935">
        <v>40.027836569999998</v>
      </c>
      <c r="K2468" s="935">
        <v>-122.11920569999999</v>
      </c>
      <c r="L2468" s="935">
        <v>39.909298579999998</v>
      </c>
      <c r="M2468" s="935">
        <v>-122.0918963</v>
      </c>
    </row>
    <row r="2469" spans="1:13" x14ac:dyDescent="0.35">
      <c r="A2469" s="1296">
        <v>34095</v>
      </c>
      <c r="B2469" s="1295" t="s">
        <v>194</v>
      </c>
      <c r="C2469" s="1295" t="s">
        <v>246</v>
      </c>
      <c r="D2469" s="1295">
        <v>6500</v>
      </c>
      <c r="E2469" s="1295" t="s">
        <v>200</v>
      </c>
      <c r="F2469" s="935" t="s">
        <v>220</v>
      </c>
      <c r="G2469" s="1295">
        <v>-99999</v>
      </c>
      <c r="H2469" s="935" t="s">
        <v>412</v>
      </c>
      <c r="I2469" s="935" t="s">
        <v>413</v>
      </c>
      <c r="J2469" s="935">
        <v>39.909298579999998</v>
      </c>
      <c r="K2469" s="935">
        <v>-122.0918963</v>
      </c>
      <c r="L2469" s="935">
        <v>39.751173979999997</v>
      </c>
      <c r="M2469" s="935">
        <v>-121.9963235</v>
      </c>
    </row>
    <row r="2470" spans="1:13" x14ac:dyDescent="0.35">
      <c r="A2470" s="1296">
        <v>34095</v>
      </c>
      <c r="B2470" s="1295" t="s">
        <v>194</v>
      </c>
      <c r="C2470" s="1295" t="s">
        <v>246</v>
      </c>
      <c r="D2470" s="1295">
        <v>6500</v>
      </c>
      <c r="E2470" s="1295" t="s">
        <v>200</v>
      </c>
      <c r="F2470" s="935" t="s">
        <v>221</v>
      </c>
      <c r="G2470" s="1295">
        <v>-99999</v>
      </c>
      <c r="H2470" s="935" t="s">
        <v>413</v>
      </c>
      <c r="I2470" s="935" t="s">
        <v>414</v>
      </c>
      <c r="J2470" s="935">
        <v>39.751173979999997</v>
      </c>
      <c r="K2470" s="935">
        <v>-121.9963235</v>
      </c>
      <c r="L2470" s="935">
        <v>39.629153240000001</v>
      </c>
      <c r="M2470" s="935">
        <v>-121.9925059</v>
      </c>
    </row>
    <row r="2471" spans="1:13" x14ac:dyDescent="0.35">
      <c r="A2471" s="1296">
        <v>34095</v>
      </c>
      <c r="B2471" s="1295" t="s">
        <v>194</v>
      </c>
      <c r="C2471" s="1295" t="s">
        <v>246</v>
      </c>
      <c r="D2471" s="1295">
        <v>6500</v>
      </c>
      <c r="E2471" s="1295" t="s">
        <v>200</v>
      </c>
      <c r="F2471" s="935" t="s">
        <v>222</v>
      </c>
      <c r="G2471" s="1295">
        <v>-99999</v>
      </c>
      <c r="H2471" s="935" t="s">
        <v>414</v>
      </c>
      <c r="I2471" s="935" t="s">
        <v>415</v>
      </c>
      <c r="J2471" s="935">
        <v>39.629153240000001</v>
      </c>
      <c r="K2471" s="935">
        <v>-121.9925059</v>
      </c>
      <c r="L2471" s="935">
        <v>39.40712284</v>
      </c>
      <c r="M2471" s="935">
        <v>-122.00758999999999</v>
      </c>
    </row>
    <row r="2472" spans="1:13" x14ac:dyDescent="0.35">
      <c r="A2472" s="1296">
        <v>34101</v>
      </c>
      <c r="B2472" s="1295" t="s">
        <v>194</v>
      </c>
      <c r="C2472" s="1295" t="s">
        <v>260</v>
      </c>
      <c r="D2472" s="1295">
        <v>8500</v>
      </c>
      <c r="E2472" s="1295" t="s">
        <v>200</v>
      </c>
      <c r="F2472" s="935" t="s">
        <v>208</v>
      </c>
      <c r="G2472" s="1295">
        <v>0</v>
      </c>
      <c r="H2472" s="935" t="s">
        <v>402</v>
      </c>
      <c r="I2472" s="935" t="s">
        <v>403</v>
      </c>
      <c r="J2472" s="935">
        <v>40.611883210000002</v>
      </c>
      <c r="K2472" s="935">
        <v>-122.446135</v>
      </c>
      <c r="L2472" s="935">
        <v>40.592799669999998</v>
      </c>
      <c r="M2472" s="935">
        <v>-122.3942059</v>
      </c>
    </row>
    <row r="2473" spans="1:13" x14ac:dyDescent="0.35">
      <c r="A2473" s="1296">
        <v>34101</v>
      </c>
      <c r="B2473" s="1295" t="s">
        <v>194</v>
      </c>
      <c r="C2473" s="1295" t="s">
        <v>260</v>
      </c>
      <c r="D2473" s="1295">
        <v>8500</v>
      </c>
      <c r="E2473" s="1295" t="s">
        <v>200</v>
      </c>
      <c r="F2473" s="935" t="s">
        <v>209</v>
      </c>
      <c r="G2473" s="1295">
        <v>1</v>
      </c>
      <c r="H2473" s="935" t="s">
        <v>403</v>
      </c>
      <c r="I2473" s="935" t="s">
        <v>404</v>
      </c>
      <c r="J2473" s="935">
        <v>40.592799669999998</v>
      </c>
      <c r="K2473" s="935">
        <v>-122.3942059</v>
      </c>
      <c r="L2473" s="935">
        <v>40.585947769999997</v>
      </c>
      <c r="M2473" s="935">
        <v>-122.3683525</v>
      </c>
    </row>
    <row r="2474" spans="1:13" x14ac:dyDescent="0.35">
      <c r="A2474" s="1296">
        <v>34101</v>
      </c>
      <c r="B2474" s="1295" t="s">
        <v>194</v>
      </c>
      <c r="C2474" s="1295" t="s">
        <v>260</v>
      </c>
      <c r="D2474" s="1295">
        <v>8500</v>
      </c>
      <c r="E2474" s="1295" t="s">
        <v>200</v>
      </c>
      <c r="F2474" s="935" t="s">
        <v>211</v>
      </c>
      <c r="G2474" s="1295">
        <v>2</v>
      </c>
      <c r="H2474" s="935" t="s">
        <v>404</v>
      </c>
      <c r="I2474" s="935" t="s">
        <v>405</v>
      </c>
      <c r="J2474" s="935">
        <v>40.585947769999997</v>
      </c>
      <c r="K2474" s="935">
        <v>-122.3683525</v>
      </c>
      <c r="L2474" s="935">
        <v>40.472049499999997</v>
      </c>
      <c r="M2474" s="935">
        <v>-122.29453460000001</v>
      </c>
    </row>
    <row r="2475" spans="1:13" x14ac:dyDescent="0.35">
      <c r="A2475" s="1296">
        <v>34101</v>
      </c>
      <c r="B2475" s="1295" t="s">
        <v>194</v>
      </c>
      <c r="C2475" s="1295" t="s">
        <v>260</v>
      </c>
      <c r="D2475" s="1295">
        <v>8500</v>
      </c>
      <c r="E2475" s="1295" t="s">
        <v>200</v>
      </c>
      <c r="F2475" s="935" t="s">
        <v>212</v>
      </c>
      <c r="G2475" s="1295">
        <v>1</v>
      </c>
      <c r="H2475" s="935" t="s">
        <v>405</v>
      </c>
      <c r="I2475" s="935" t="s">
        <v>406</v>
      </c>
      <c r="J2475" s="935">
        <v>40.472049499999997</v>
      </c>
      <c r="K2475" s="935">
        <v>-122.29453460000001</v>
      </c>
      <c r="L2475" s="935">
        <v>40.417416330000002</v>
      </c>
      <c r="M2475" s="935">
        <v>-122.19395729999999</v>
      </c>
    </row>
    <row r="2476" spans="1:13" x14ac:dyDescent="0.35">
      <c r="A2476" s="1296">
        <v>34101</v>
      </c>
      <c r="B2476" s="1295" t="s">
        <v>194</v>
      </c>
      <c r="C2476" s="1295" t="s">
        <v>260</v>
      </c>
      <c r="D2476" s="1295">
        <v>8500</v>
      </c>
      <c r="E2476" s="1295" t="s">
        <v>200</v>
      </c>
      <c r="F2476" s="935" t="s">
        <v>213</v>
      </c>
      <c r="G2476" s="1295">
        <v>0</v>
      </c>
      <c r="H2476" s="935" t="s">
        <v>406</v>
      </c>
      <c r="I2476" s="935" t="s">
        <v>407</v>
      </c>
      <c r="J2476" s="935">
        <v>40.417416330000002</v>
      </c>
      <c r="K2476" s="935">
        <v>-122.19395729999999</v>
      </c>
      <c r="L2476" s="935">
        <v>40.355137560000003</v>
      </c>
      <c r="M2476" s="935">
        <v>-122.17595660000001</v>
      </c>
    </row>
    <row r="2477" spans="1:13" x14ac:dyDescent="0.35">
      <c r="A2477" s="1296">
        <v>34101</v>
      </c>
      <c r="B2477" s="1295" t="s">
        <v>194</v>
      </c>
      <c r="C2477" s="1295" t="s">
        <v>260</v>
      </c>
      <c r="D2477" s="1295">
        <v>8500</v>
      </c>
      <c r="E2477" s="1295" t="s">
        <v>200</v>
      </c>
      <c r="F2477" s="935" t="s">
        <v>214</v>
      </c>
      <c r="G2477" s="1295">
        <v>0</v>
      </c>
      <c r="H2477" s="935" t="s">
        <v>407</v>
      </c>
      <c r="I2477" s="935" t="s">
        <v>408</v>
      </c>
      <c r="J2477" s="935">
        <v>40.355137560000003</v>
      </c>
      <c r="K2477" s="935">
        <v>-122.17595660000001</v>
      </c>
      <c r="L2477" s="935">
        <v>40.316984869999999</v>
      </c>
      <c r="M2477" s="935">
        <v>-122.1896581</v>
      </c>
    </row>
    <row r="2478" spans="1:13" x14ac:dyDescent="0.35">
      <c r="A2478" s="1296">
        <v>34101</v>
      </c>
      <c r="B2478" s="1295" t="s">
        <v>194</v>
      </c>
      <c r="C2478" s="1295" t="s">
        <v>260</v>
      </c>
      <c r="D2478" s="1295">
        <v>8500</v>
      </c>
      <c r="E2478" s="1295" t="s">
        <v>200</v>
      </c>
      <c r="F2478" s="935" t="s">
        <v>215</v>
      </c>
      <c r="G2478" s="1295">
        <v>0</v>
      </c>
      <c r="H2478" s="935" t="s">
        <v>408</v>
      </c>
      <c r="I2478" s="935" t="s">
        <v>409</v>
      </c>
      <c r="J2478" s="935">
        <v>40.316984869999999</v>
      </c>
      <c r="K2478" s="935">
        <v>-122.1896581</v>
      </c>
      <c r="L2478" s="935">
        <v>40.263968490000003</v>
      </c>
      <c r="M2478" s="935">
        <v>-122.2235306</v>
      </c>
    </row>
    <row r="2479" spans="1:13" x14ac:dyDescent="0.35">
      <c r="A2479" s="1296">
        <v>34101</v>
      </c>
      <c r="B2479" s="1295" t="s">
        <v>194</v>
      </c>
      <c r="C2479" s="1295" t="s">
        <v>260</v>
      </c>
      <c r="D2479" s="1295">
        <v>8500</v>
      </c>
      <c r="E2479" s="1295" t="s">
        <v>200</v>
      </c>
      <c r="F2479" s="935" t="s">
        <v>216</v>
      </c>
      <c r="G2479" s="1295">
        <v>0</v>
      </c>
      <c r="H2479" s="935" t="s">
        <v>409</v>
      </c>
      <c r="I2479" s="935" t="s">
        <v>410</v>
      </c>
      <c r="J2479" s="935">
        <v>40.263968490000003</v>
      </c>
      <c r="K2479" s="935">
        <v>-122.2235306</v>
      </c>
      <c r="L2479" s="935">
        <v>40.153152210000002</v>
      </c>
      <c r="M2479" s="935">
        <v>-122.20237950000001</v>
      </c>
    </row>
    <row r="2480" spans="1:13" x14ac:dyDescent="0.35">
      <c r="A2480" s="1296">
        <v>34101</v>
      </c>
      <c r="B2480" s="1295" t="s">
        <v>194</v>
      </c>
      <c r="C2480" s="1295" t="s">
        <v>260</v>
      </c>
      <c r="D2480" s="1295">
        <v>8500</v>
      </c>
      <c r="E2480" s="1295" t="s">
        <v>200</v>
      </c>
      <c r="F2480" s="935" t="s">
        <v>217</v>
      </c>
      <c r="G2480" s="1295">
        <v>0</v>
      </c>
      <c r="H2480" s="935" t="s">
        <v>410</v>
      </c>
      <c r="I2480" s="935" t="s">
        <v>411</v>
      </c>
      <c r="J2480" s="935">
        <v>40.153152210000002</v>
      </c>
      <c r="K2480" s="935">
        <v>-122.20237950000001</v>
      </c>
      <c r="L2480" s="935">
        <v>40.027836569999998</v>
      </c>
      <c r="M2480" s="935">
        <v>-122.11920569999999</v>
      </c>
    </row>
    <row r="2481" spans="1:13" x14ac:dyDescent="0.35">
      <c r="A2481" s="1296">
        <v>34101</v>
      </c>
      <c r="B2481" s="1295" t="s">
        <v>194</v>
      </c>
      <c r="C2481" s="1295" t="s">
        <v>260</v>
      </c>
      <c r="D2481" s="1295">
        <v>8500</v>
      </c>
      <c r="E2481" s="1295" t="s">
        <v>200</v>
      </c>
      <c r="F2481" s="935" t="s">
        <v>219</v>
      </c>
      <c r="G2481" s="1295">
        <v>0</v>
      </c>
      <c r="H2481" s="935" t="s">
        <v>411</v>
      </c>
      <c r="I2481" s="935" t="s">
        <v>412</v>
      </c>
      <c r="J2481" s="935">
        <v>40.027836569999998</v>
      </c>
      <c r="K2481" s="935">
        <v>-122.11920569999999</v>
      </c>
      <c r="L2481" s="935">
        <v>39.909298579999998</v>
      </c>
      <c r="M2481" s="935">
        <v>-122.0918963</v>
      </c>
    </row>
    <row r="2482" spans="1:13" x14ac:dyDescent="0.35">
      <c r="A2482" s="1296">
        <v>34101</v>
      </c>
      <c r="B2482" s="1295" t="s">
        <v>194</v>
      </c>
      <c r="C2482" s="1295" t="s">
        <v>260</v>
      </c>
      <c r="D2482" s="1295">
        <v>8500</v>
      </c>
      <c r="E2482" s="1295" t="s">
        <v>200</v>
      </c>
      <c r="F2482" s="935" t="s">
        <v>220</v>
      </c>
      <c r="G2482" s="1295">
        <v>-99999</v>
      </c>
      <c r="H2482" s="935" t="s">
        <v>412</v>
      </c>
      <c r="I2482" s="935" t="s">
        <v>413</v>
      </c>
      <c r="J2482" s="935">
        <v>39.909298579999998</v>
      </c>
      <c r="K2482" s="935">
        <v>-122.0918963</v>
      </c>
      <c r="L2482" s="935">
        <v>39.751173979999997</v>
      </c>
      <c r="M2482" s="935">
        <v>-121.9963235</v>
      </c>
    </row>
    <row r="2483" spans="1:13" x14ac:dyDescent="0.35">
      <c r="A2483" s="1296">
        <v>34101</v>
      </c>
      <c r="B2483" s="1295" t="s">
        <v>194</v>
      </c>
      <c r="C2483" s="1295" t="s">
        <v>260</v>
      </c>
      <c r="D2483" s="1295">
        <v>8500</v>
      </c>
      <c r="E2483" s="1295" t="s">
        <v>200</v>
      </c>
      <c r="F2483" s="935" t="s">
        <v>221</v>
      </c>
      <c r="G2483" s="1295">
        <v>-99999</v>
      </c>
      <c r="H2483" s="935" t="s">
        <v>413</v>
      </c>
      <c r="I2483" s="935" t="s">
        <v>414</v>
      </c>
      <c r="J2483" s="935">
        <v>39.751173979999997</v>
      </c>
      <c r="K2483" s="935">
        <v>-121.9963235</v>
      </c>
      <c r="L2483" s="935">
        <v>39.629153240000001</v>
      </c>
      <c r="M2483" s="935">
        <v>-121.9925059</v>
      </c>
    </row>
    <row r="2484" spans="1:13" x14ac:dyDescent="0.35">
      <c r="A2484" s="1296">
        <v>34101</v>
      </c>
      <c r="B2484" s="1295" t="s">
        <v>194</v>
      </c>
      <c r="C2484" s="1295" t="s">
        <v>260</v>
      </c>
      <c r="D2484" s="1295">
        <v>8500</v>
      </c>
      <c r="E2484" s="1295" t="s">
        <v>200</v>
      </c>
      <c r="F2484" s="935" t="s">
        <v>222</v>
      </c>
      <c r="G2484" s="1295">
        <v>-99999</v>
      </c>
      <c r="H2484" s="935" t="s">
        <v>414</v>
      </c>
      <c r="I2484" s="935" t="s">
        <v>415</v>
      </c>
      <c r="J2484" s="935">
        <v>39.629153240000001</v>
      </c>
      <c r="K2484" s="935">
        <v>-121.9925059</v>
      </c>
      <c r="L2484" s="935">
        <v>39.40712284</v>
      </c>
      <c r="M2484" s="935">
        <v>-122.00758999999999</v>
      </c>
    </row>
    <row r="2485" spans="1:13" x14ac:dyDescent="0.35">
      <c r="A2485" s="1296">
        <v>34108</v>
      </c>
      <c r="B2485" s="1295" t="s">
        <v>194</v>
      </c>
      <c r="C2485" s="1295" t="s">
        <v>246</v>
      </c>
      <c r="D2485" s="1295">
        <v>7000</v>
      </c>
      <c r="E2485" s="1295" t="s">
        <v>200</v>
      </c>
      <c r="F2485" s="935" t="s">
        <v>208</v>
      </c>
      <c r="G2485" s="1295">
        <v>0</v>
      </c>
      <c r="H2485" s="935" t="s">
        <v>402</v>
      </c>
      <c r="I2485" s="935" t="s">
        <v>403</v>
      </c>
      <c r="J2485" s="935">
        <v>40.611883210000002</v>
      </c>
      <c r="K2485" s="935">
        <v>-122.446135</v>
      </c>
      <c r="L2485" s="935">
        <v>40.592799669999998</v>
      </c>
      <c r="M2485" s="935">
        <v>-122.3942059</v>
      </c>
    </row>
    <row r="2486" spans="1:13" x14ac:dyDescent="0.35">
      <c r="A2486" s="1296">
        <v>34108</v>
      </c>
      <c r="B2486" s="1295" t="s">
        <v>194</v>
      </c>
      <c r="C2486" s="1295" t="s">
        <v>246</v>
      </c>
      <c r="D2486" s="1295">
        <v>7000</v>
      </c>
      <c r="E2486" s="1295" t="s">
        <v>200</v>
      </c>
      <c r="F2486" s="935" t="s">
        <v>209</v>
      </c>
      <c r="G2486" s="1295">
        <v>10</v>
      </c>
      <c r="H2486" s="935" t="s">
        <v>403</v>
      </c>
      <c r="I2486" s="935" t="s">
        <v>404</v>
      </c>
      <c r="J2486" s="935">
        <v>40.592799669999998</v>
      </c>
      <c r="K2486" s="935">
        <v>-122.3942059</v>
      </c>
      <c r="L2486" s="935">
        <v>40.585947769999997</v>
      </c>
      <c r="M2486" s="935">
        <v>-122.3683525</v>
      </c>
    </row>
    <row r="2487" spans="1:13" x14ac:dyDescent="0.35">
      <c r="A2487" s="1296">
        <v>34108</v>
      </c>
      <c r="B2487" s="1295" t="s">
        <v>194</v>
      </c>
      <c r="C2487" s="1295" t="s">
        <v>246</v>
      </c>
      <c r="D2487" s="1295">
        <v>7000</v>
      </c>
      <c r="E2487" s="1295" t="s">
        <v>200</v>
      </c>
      <c r="F2487" s="935" t="s">
        <v>211</v>
      </c>
      <c r="G2487" s="1295">
        <v>1</v>
      </c>
      <c r="H2487" s="935" t="s">
        <v>404</v>
      </c>
      <c r="I2487" s="935" t="s">
        <v>405</v>
      </c>
      <c r="J2487" s="935">
        <v>40.585947769999997</v>
      </c>
      <c r="K2487" s="935">
        <v>-122.3683525</v>
      </c>
      <c r="L2487" s="935">
        <v>40.472049499999997</v>
      </c>
      <c r="M2487" s="935">
        <v>-122.29453460000001</v>
      </c>
    </row>
    <row r="2488" spans="1:13" x14ac:dyDescent="0.35">
      <c r="A2488" s="1296">
        <v>34108</v>
      </c>
      <c r="B2488" s="1295" t="s">
        <v>194</v>
      </c>
      <c r="C2488" s="1295" t="s">
        <v>246</v>
      </c>
      <c r="D2488" s="1295">
        <v>7000</v>
      </c>
      <c r="E2488" s="1295" t="s">
        <v>200</v>
      </c>
      <c r="F2488" s="935" t="s">
        <v>212</v>
      </c>
      <c r="G2488" s="1295">
        <v>0</v>
      </c>
      <c r="H2488" s="935" t="s">
        <v>405</v>
      </c>
      <c r="I2488" s="935" t="s">
        <v>406</v>
      </c>
      <c r="J2488" s="935">
        <v>40.472049499999997</v>
      </c>
      <c r="K2488" s="935">
        <v>-122.29453460000001</v>
      </c>
      <c r="L2488" s="935">
        <v>40.417416330000002</v>
      </c>
      <c r="M2488" s="935">
        <v>-122.19395729999999</v>
      </c>
    </row>
    <row r="2489" spans="1:13" x14ac:dyDescent="0.35">
      <c r="A2489" s="1296">
        <v>34108</v>
      </c>
      <c r="B2489" s="1295" t="s">
        <v>194</v>
      </c>
      <c r="C2489" s="1295" t="s">
        <v>246</v>
      </c>
      <c r="D2489" s="1295">
        <v>7000</v>
      </c>
      <c r="E2489" s="1295" t="s">
        <v>200</v>
      </c>
      <c r="F2489" s="935" t="s">
        <v>213</v>
      </c>
      <c r="G2489" s="1295">
        <v>0</v>
      </c>
      <c r="H2489" s="935" t="s">
        <v>406</v>
      </c>
      <c r="I2489" s="935" t="s">
        <v>407</v>
      </c>
      <c r="J2489" s="935">
        <v>40.417416330000002</v>
      </c>
      <c r="K2489" s="935">
        <v>-122.19395729999999</v>
      </c>
      <c r="L2489" s="935">
        <v>40.355137560000003</v>
      </c>
      <c r="M2489" s="935">
        <v>-122.17595660000001</v>
      </c>
    </row>
    <row r="2490" spans="1:13" x14ac:dyDescent="0.35">
      <c r="A2490" s="1296">
        <v>34108</v>
      </c>
      <c r="B2490" s="1295" t="s">
        <v>194</v>
      </c>
      <c r="C2490" s="1295" t="s">
        <v>246</v>
      </c>
      <c r="D2490" s="1295">
        <v>7000</v>
      </c>
      <c r="E2490" s="1295" t="s">
        <v>200</v>
      </c>
      <c r="F2490" s="935" t="s">
        <v>214</v>
      </c>
      <c r="G2490" s="1295">
        <v>0</v>
      </c>
      <c r="H2490" s="935" t="s">
        <v>407</v>
      </c>
      <c r="I2490" s="935" t="s">
        <v>408</v>
      </c>
      <c r="J2490" s="935">
        <v>40.355137560000003</v>
      </c>
      <c r="K2490" s="935">
        <v>-122.17595660000001</v>
      </c>
      <c r="L2490" s="935">
        <v>40.316984869999999</v>
      </c>
      <c r="M2490" s="935">
        <v>-122.1896581</v>
      </c>
    </row>
    <row r="2491" spans="1:13" x14ac:dyDescent="0.35">
      <c r="A2491" s="1296">
        <v>34108</v>
      </c>
      <c r="B2491" s="1295" t="s">
        <v>194</v>
      </c>
      <c r="C2491" s="1295" t="s">
        <v>246</v>
      </c>
      <c r="D2491" s="1295">
        <v>7000</v>
      </c>
      <c r="E2491" s="1295" t="s">
        <v>200</v>
      </c>
      <c r="F2491" s="935" t="s">
        <v>215</v>
      </c>
      <c r="G2491" s="1295">
        <v>0</v>
      </c>
      <c r="H2491" s="935" t="s">
        <v>408</v>
      </c>
      <c r="I2491" s="935" t="s">
        <v>409</v>
      </c>
      <c r="J2491" s="935">
        <v>40.316984869999999</v>
      </c>
      <c r="K2491" s="935">
        <v>-122.1896581</v>
      </c>
      <c r="L2491" s="935">
        <v>40.263968490000003</v>
      </c>
      <c r="M2491" s="935">
        <v>-122.2235306</v>
      </c>
    </row>
    <row r="2492" spans="1:13" x14ac:dyDescent="0.35">
      <c r="A2492" s="1296">
        <v>34108</v>
      </c>
      <c r="B2492" s="1295" t="s">
        <v>194</v>
      </c>
      <c r="C2492" s="1295" t="s">
        <v>246</v>
      </c>
      <c r="D2492" s="1295">
        <v>7000</v>
      </c>
      <c r="E2492" s="1295" t="s">
        <v>200</v>
      </c>
      <c r="F2492" s="935" t="s">
        <v>216</v>
      </c>
      <c r="G2492" s="1295">
        <v>0</v>
      </c>
      <c r="H2492" s="935" t="s">
        <v>409</v>
      </c>
      <c r="I2492" s="935" t="s">
        <v>410</v>
      </c>
      <c r="J2492" s="935">
        <v>40.263968490000003</v>
      </c>
      <c r="K2492" s="935">
        <v>-122.2235306</v>
      </c>
      <c r="L2492" s="935">
        <v>40.153152210000002</v>
      </c>
      <c r="M2492" s="935">
        <v>-122.20237950000001</v>
      </c>
    </row>
    <row r="2493" spans="1:13" x14ac:dyDescent="0.35">
      <c r="A2493" s="1296">
        <v>34108</v>
      </c>
      <c r="B2493" s="1295" t="s">
        <v>194</v>
      </c>
      <c r="C2493" s="1295" t="s">
        <v>246</v>
      </c>
      <c r="D2493" s="1295">
        <v>7000</v>
      </c>
      <c r="E2493" s="1295" t="s">
        <v>200</v>
      </c>
      <c r="F2493" s="935" t="s">
        <v>217</v>
      </c>
      <c r="G2493" s="1295">
        <v>0</v>
      </c>
      <c r="H2493" s="935" t="s">
        <v>410</v>
      </c>
      <c r="I2493" s="935" t="s">
        <v>411</v>
      </c>
      <c r="J2493" s="935">
        <v>40.153152210000002</v>
      </c>
      <c r="K2493" s="935">
        <v>-122.20237950000001</v>
      </c>
      <c r="L2493" s="935">
        <v>40.027836569999998</v>
      </c>
      <c r="M2493" s="935">
        <v>-122.11920569999999</v>
      </c>
    </row>
    <row r="2494" spans="1:13" x14ac:dyDescent="0.35">
      <c r="A2494" s="1296">
        <v>34108</v>
      </c>
      <c r="B2494" s="1295" t="s">
        <v>194</v>
      </c>
      <c r="C2494" s="1295" t="s">
        <v>246</v>
      </c>
      <c r="D2494" s="1295">
        <v>7000</v>
      </c>
      <c r="E2494" s="1295" t="s">
        <v>200</v>
      </c>
      <c r="F2494" s="935" t="s">
        <v>219</v>
      </c>
      <c r="G2494" s="1295">
        <v>0</v>
      </c>
      <c r="H2494" s="935" t="s">
        <v>411</v>
      </c>
      <c r="I2494" s="935" t="s">
        <v>412</v>
      </c>
      <c r="J2494" s="935">
        <v>40.027836569999998</v>
      </c>
      <c r="K2494" s="935">
        <v>-122.11920569999999</v>
      </c>
      <c r="L2494" s="935">
        <v>39.909298579999998</v>
      </c>
      <c r="M2494" s="935">
        <v>-122.0918963</v>
      </c>
    </row>
    <row r="2495" spans="1:13" x14ac:dyDescent="0.35">
      <c r="A2495" s="1296">
        <v>34108</v>
      </c>
      <c r="B2495" s="1295" t="s">
        <v>194</v>
      </c>
      <c r="C2495" s="1295" t="s">
        <v>246</v>
      </c>
      <c r="D2495" s="1295">
        <v>7000</v>
      </c>
      <c r="E2495" s="1295" t="s">
        <v>200</v>
      </c>
      <c r="F2495" s="935" t="s">
        <v>220</v>
      </c>
      <c r="G2495" s="1295">
        <v>-99999</v>
      </c>
      <c r="H2495" s="935" t="s">
        <v>412</v>
      </c>
      <c r="I2495" s="935" t="s">
        <v>413</v>
      </c>
      <c r="J2495" s="935">
        <v>39.909298579999998</v>
      </c>
      <c r="K2495" s="935">
        <v>-122.0918963</v>
      </c>
      <c r="L2495" s="935">
        <v>39.751173979999997</v>
      </c>
      <c r="M2495" s="935">
        <v>-121.9963235</v>
      </c>
    </row>
    <row r="2496" spans="1:13" x14ac:dyDescent="0.35">
      <c r="A2496" s="1296">
        <v>34108</v>
      </c>
      <c r="B2496" s="1295" t="s">
        <v>194</v>
      </c>
      <c r="C2496" s="1295" t="s">
        <v>246</v>
      </c>
      <c r="D2496" s="1295">
        <v>7000</v>
      </c>
      <c r="E2496" s="1295" t="s">
        <v>200</v>
      </c>
      <c r="F2496" s="935" t="s">
        <v>221</v>
      </c>
      <c r="G2496" s="1295">
        <v>-99999</v>
      </c>
      <c r="H2496" s="935" t="s">
        <v>413</v>
      </c>
      <c r="I2496" s="935" t="s">
        <v>414</v>
      </c>
      <c r="J2496" s="935">
        <v>39.751173979999997</v>
      </c>
      <c r="K2496" s="935">
        <v>-121.9963235</v>
      </c>
      <c r="L2496" s="935">
        <v>39.629153240000001</v>
      </c>
      <c r="M2496" s="935">
        <v>-121.9925059</v>
      </c>
    </row>
    <row r="2497" spans="1:13" x14ac:dyDescent="0.35">
      <c r="A2497" s="1296">
        <v>34108</v>
      </c>
      <c r="B2497" s="1295" t="s">
        <v>194</v>
      </c>
      <c r="C2497" s="1295" t="s">
        <v>246</v>
      </c>
      <c r="D2497" s="1295">
        <v>7000</v>
      </c>
      <c r="E2497" s="1295" t="s">
        <v>200</v>
      </c>
      <c r="F2497" s="935" t="s">
        <v>222</v>
      </c>
      <c r="G2497" s="1295">
        <v>-99999</v>
      </c>
      <c r="H2497" s="935" t="s">
        <v>414</v>
      </c>
      <c r="I2497" s="935" t="s">
        <v>415</v>
      </c>
      <c r="J2497" s="935">
        <v>39.629153240000001</v>
      </c>
      <c r="K2497" s="935">
        <v>-121.9925059</v>
      </c>
      <c r="L2497" s="935">
        <v>39.40712284</v>
      </c>
      <c r="M2497" s="935">
        <v>-122.00758999999999</v>
      </c>
    </row>
    <row r="2498" spans="1:13" x14ac:dyDescent="0.35">
      <c r="A2498" s="1296">
        <v>34116</v>
      </c>
      <c r="B2498" s="1295" t="s">
        <v>194</v>
      </c>
      <c r="C2498" s="1295" t="s">
        <v>196</v>
      </c>
      <c r="D2498" s="1295">
        <v>8500</v>
      </c>
      <c r="E2498" s="1295" t="s">
        <v>200</v>
      </c>
      <c r="F2498" s="935" t="s">
        <v>208</v>
      </c>
      <c r="G2498" s="1295">
        <v>0</v>
      </c>
      <c r="H2498" s="935" t="s">
        <v>402</v>
      </c>
      <c r="I2498" s="935" t="s">
        <v>403</v>
      </c>
      <c r="J2498" s="935">
        <v>40.611883210000002</v>
      </c>
      <c r="K2498" s="935">
        <v>-122.446135</v>
      </c>
      <c r="L2498" s="935">
        <v>40.592799669999998</v>
      </c>
      <c r="M2498" s="935">
        <v>-122.3942059</v>
      </c>
    </row>
    <row r="2499" spans="1:13" x14ac:dyDescent="0.35">
      <c r="A2499" s="1296">
        <v>34116</v>
      </c>
      <c r="B2499" s="1295" t="s">
        <v>194</v>
      </c>
      <c r="C2499" s="1295" t="s">
        <v>196</v>
      </c>
      <c r="D2499" s="1295">
        <v>8500</v>
      </c>
      <c r="E2499" s="1295" t="s">
        <v>200</v>
      </c>
      <c r="F2499" s="935" t="s">
        <v>209</v>
      </c>
      <c r="G2499" s="1295">
        <v>4</v>
      </c>
      <c r="H2499" s="935" t="s">
        <v>403</v>
      </c>
      <c r="I2499" s="935" t="s">
        <v>404</v>
      </c>
      <c r="J2499" s="935">
        <v>40.592799669999998</v>
      </c>
      <c r="K2499" s="935">
        <v>-122.3942059</v>
      </c>
      <c r="L2499" s="935">
        <v>40.585947769999997</v>
      </c>
      <c r="M2499" s="935">
        <v>-122.3683525</v>
      </c>
    </row>
    <row r="2500" spans="1:13" x14ac:dyDescent="0.35">
      <c r="A2500" s="1296">
        <v>34116</v>
      </c>
      <c r="B2500" s="1295" t="s">
        <v>194</v>
      </c>
      <c r="C2500" s="1295" t="s">
        <v>196</v>
      </c>
      <c r="D2500" s="1295">
        <v>8500</v>
      </c>
      <c r="E2500" s="1295" t="s">
        <v>200</v>
      </c>
      <c r="F2500" s="935" t="s">
        <v>211</v>
      </c>
      <c r="G2500" s="1295">
        <v>1</v>
      </c>
      <c r="H2500" s="935" t="s">
        <v>404</v>
      </c>
      <c r="I2500" s="935" t="s">
        <v>405</v>
      </c>
      <c r="J2500" s="935">
        <v>40.585947769999997</v>
      </c>
      <c r="K2500" s="935">
        <v>-122.3683525</v>
      </c>
      <c r="L2500" s="935">
        <v>40.472049499999997</v>
      </c>
      <c r="M2500" s="935">
        <v>-122.29453460000001</v>
      </c>
    </row>
    <row r="2501" spans="1:13" x14ac:dyDescent="0.35">
      <c r="A2501" s="1296">
        <v>34116</v>
      </c>
      <c r="B2501" s="1295" t="s">
        <v>194</v>
      </c>
      <c r="C2501" s="1295" t="s">
        <v>196</v>
      </c>
      <c r="D2501" s="1295">
        <v>8500</v>
      </c>
      <c r="E2501" s="1295" t="s">
        <v>200</v>
      </c>
      <c r="F2501" s="935" t="s">
        <v>212</v>
      </c>
      <c r="G2501" s="1295">
        <v>0</v>
      </c>
      <c r="H2501" s="935" t="s">
        <v>405</v>
      </c>
      <c r="I2501" s="935" t="s">
        <v>406</v>
      </c>
      <c r="J2501" s="935">
        <v>40.472049499999997</v>
      </c>
      <c r="K2501" s="935">
        <v>-122.29453460000001</v>
      </c>
      <c r="L2501" s="935">
        <v>40.417416330000002</v>
      </c>
      <c r="M2501" s="935">
        <v>-122.19395729999999</v>
      </c>
    </row>
    <row r="2502" spans="1:13" x14ac:dyDescent="0.35">
      <c r="A2502" s="1296">
        <v>34116</v>
      </c>
      <c r="B2502" s="1295" t="s">
        <v>194</v>
      </c>
      <c r="C2502" s="1295" t="s">
        <v>196</v>
      </c>
      <c r="D2502" s="1295">
        <v>8500</v>
      </c>
      <c r="E2502" s="1295" t="s">
        <v>200</v>
      </c>
      <c r="F2502" s="935" t="s">
        <v>213</v>
      </c>
      <c r="G2502" s="1295">
        <v>0</v>
      </c>
      <c r="H2502" s="935" t="s">
        <v>406</v>
      </c>
      <c r="I2502" s="935" t="s">
        <v>407</v>
      </c>
      <c r="J2502" s="935">
        <v>40.417416330000002</v>
      </c>
      <c r="K2502" s="935">
        <v>-122.19395729999999</v>
      </c>
      <c r="L2502" s="935">
        <v>40.355137560000003</v>
      </c>
      <c r="M2502" s="935">
        <v>-122.17595660000001</v>
      </c>
    </row>
    <row r="2503" spans="1:13" x14ac:dyDescent="0.35">
      <c r="A2503" s="1296">
        <v>34116</v>
      </c>
      <c r="B2503" s="1295" t="s">
        <v>194</v>
      </c>
      <c r="C2503" s="1295" t="s">
        <v>196</v>
      </c>
      <c r="D2503" s="1295">
        <v>8500</v>
      </c>
      <c r="E2503" s="1295" t="s">
        <v>200</v>
      </c>
      <c r="F2503" s="935" t="s">
        <v>214</v>
      </c>
      <c r="G2503" s="1295">
        <v>0</v>
      </c>
      <c r="H2503" s="935" t="s">
        <v>407</v>
      </c>
      <c r="I2503" s="935" t="s">
        <v>408</v>
      </c>
      <c r="J2503" s="935">
        <v>40.355137560000003</v>
      </c>
      <c r="K2503" s="935">
        <v>-122.17595660000001</v>
      </c>
      <c r="L2503" s="935">
        <v>40.316984869999999</v>
      </c>
      <c r="M2503" s="935">
        <v>-122.1896581</v>
      </c>
    </row>
    <row r="2504" spans="1:13" x14ac:dyDescent="0.35">
      <c r="A2504" s="1296">
        <v>34116</v>
      </c>
      <c r="B2504" s="1295" t="s">
        <v>194</v>
      </c>
      <c r="C2504" s="1295" t="s">
        <v>196</v>
      </c>
      <c r="D2504" s="1295">
        <v>8500</v>
      </c>
      <c r="E2504" s="1295" t="s">
        <v>200</v>
      </c>
      <c r="F2504" s="935" t="s">
        <v>215</v>
      </c>
      <c r="G2504" s="1295">
        <v>-99999</v>
      </c>
      <c r="H2504" s="935" t="s">
        <v>408</v>
      </c>
      <c r="I2504" s="935" t="s">
        <v>409</v>
      </c>
      <c r="J2504" s="935">
        <v>40.316984869999999</v>
      </c>
      <c r="K2504" s="935">
        <v>-122.1896581</v>
      </c>
      <c r="L2504" s="935">
        <v>40.263968490000003</v>
      </c>
      <c r="M2504" s="935">
        <v>-122.2235306</v>
      </c>
    </row>
    <row r="2505" spans="1:13" x14ac:dyDescent="0.35">
      <c r="A2505" s="1296">
        <v>34116</v>
      </c>
      <c r="B2505" s="1295" t="s">
        <v>194</v>
      </c>
      <c r="C2505" s="1295" t="s">
        <v>196</v>
      </c>
      <c r="D2505" s="1295">
        <v>8500</v>
      </c>
      <c r="E2505" s="1295" t="s">
        <v>200</v>
      </c>
      <c r="F2505" s="935" t="s">
        <v>216</v>
      </c>
      <c r="G2505" s="1295">
        <v>-99999</v>
      </c>
      <c r="H2505" s="935" t="s">
        <v>409</v>
      </c>
      <c r="I2505" s="935" t="s">
        <v>410</v>
      </c>
      <c r="J2505" s="935">
        <v>40.263968490000003</v>
      </c>
      <c r="K2505" s="935">
        <v>-122.2235306</v>
      </c>
      <c r="L2505" s="935">
        <v>40.153152210000002</v>
      </c>
      <c r="M2505" s="935">
        <v>-122.20237950000001</v>
      </c>
    </row>
    <row r="2506" spans="1:13" x14ac:dyDescent="0.35">
      <c r="A2506" s="1296">
        <v>34116</v>
      </c>
      <c r="B2506" s="1295" t="s">
        <v>194</v>
      </c>
      <c r="C2506" s="1295" t="s">
        <v>196</v>
      </c>
      <c r="D2506" s="1295">
        <v>8500</v>
      </c>
      <c r="E2506" s="1295" t="s">
        <v>200</v>
      </c>
      <c r="F2506" s="935" t="s">
        <v>217</v>
      </c>
      <c r="G2506" s="1295">
        <v>-99999</v>
      </c>
      <c r="H2506" s="935" t="s">
        <v>410</v>
      </c>
      <c r="I2506" s="935" t="s">
        <v>411</v>
      </c>
      <c r="J2506" s="935">
        <v>40.153152210000002</v>
      </c>
      <c r="K2506" s="935">
        <v>-122.20237950000001</v>
      </c>
      <c r="L2506" s="935">
        <v>40.027836569999998</v>
      </c>
      <c r="M2506" s="935">
        <v>-122.11920569999999</v>
      </c>
    </row>
    <row r="2507" spans="1:13" x14ac:dyDescent="0.35">
      <c r="A2507" s="1296">
        <v>34116</v>
      </c>
      <c r="B2507" s="1295" t="s">
        <v>194</v>
      </c>
      <c r="C2507" s="1295" t="s">
        <v>196</v>
      </c>
      <c r="D2507" s="1295">
        <v>8500</v>
      </c>
      <c r="E2507" s="1295" t="s">
        <v>200</v>
      </c>
      <c r="F2507" s="935" t="s">
        <v>219</v>
      </c>
      <c r="G2507" s="1295">
        <v>-99999</v>
      </c>
      <c r="H2507" s="935" t="s">
        <v>411</v>
      </c>
      <c r="I2507" s="935" t="s">
        <v>412</v>
      </c>
      <c r="J2507" s="935">
        <v>40.027836569999998</v>
      </c>
      <c r="K2507" s="935">
        <v>-122.11920569999999</v>
      </c>
      <c r="L2507" s="935">
        <v>39.909298579999998</v>
      </c>
      <c r="M2507" s="935">
        <v>-122.0918963</v>
      </c>
    </row>
    <row r="2508" spans="1:13" x14ac:dyDescent="0.35">
      <c r="A2508" s="1296">
        <v>34116</v>
      </c>
      <c r="B2508" s="1295" t="s">
        <v>194</v>
      </c>
      <c r="C2508" s="1295" t="s">
        <v>196</v>
      </c>
      <c r="D2508" s="1295">
        <v>8500</v>
      </c>
      <c r="E2508" s="1295" t="s">
        <v>200</v>
      </c>
      <c r="F2508" s="935" t="s">
        <v>220</v>
      </c>
      <c r="G2508" s="1295">
        <v>-99999</v>
      </c>
      <c r="H2508" s="935" t="s">
        <v>412</v>
      </c>
      <c r="I2508" s="935" t="s">
        <v>413</v>
      </c>
      <c r="J2508" s="935">
        <v>39.909298579999998</v>
      </c>
      <c r="K2508" s="935">
        <v>-122.0918963</v>
      </c>
      <c r="L2508" s="935">
        <v>39.751173979999997</v>
      </c>
      <c r="M2508" s="935">
        <v>-121.9963235</v>
      </c>
    </row>
    <row r="2509" spans="1:13" x14ac:dyDescent="0.35">
      <c r="A2509" s="1296">
        <v>34116</v>
      </c>
      <c r="B2509" s="1295" t="s">
        <v>194</v>
      </c>
      <c r="C2509" s="1295" t="s">
        <v>196</v>
      </c>
      <c r="D2509" s="1295">
        <v>8500</v>
      </c>
      <c r="E2509" s="1295" t="s">
        <v>200</v>
      </c>
      <c r="F2509" s="935" t="s">
        <v>221</v>
      </c>
      <c r="G2509" s="1295">
        <v>-99999</v>
      </c>
      <c r="H2509" s="935" t="s">
        <v>413</v>
      </c>
      <c r="I2509" s="935" t="s">
        <v>414</v>
      </c>
      <c r="J2509" s="935">
        <v>39.751173979999997</v>
      </c>
      <c r="K2509" s="935">
        <v>-121.9963235</v>
      </c>
      <c r="L2509" s="935">
        <v>39.629153240000001</v>
      </c>
      <c r="M2509" s="935">
        <v>-121.9925059</v>
      </c>
    </row>
    <row r="2510" spans="1:13" x14ac:dyDescent="0.35">
      <c r="A2510" s="1296">
        <v>34116</v>
      </c>
      <c r="B2510" s="1295" t="s">
        <v>194</v>
      </c>
      <c r="C2510" s="1295" t="s">
        <v>196</v>
      </c>
      <c r="D2510" s="1295">
        <v>8500</v>
      </c>
      <c r="E2510" s="1295" t="s">
        <v>200</v>
      </c>
      <c r="F2510" s="935" t="s">
        <v>222</v>
      </c>
      <c r="G2510" s="1295">
        <v>-99999</v>
      </c>
      <c r="H2510" s="935" t="s">
        <v>414</v>
      </c>
      <c r="I2510" s="935" t="s">
        <v>415</v>
      </c>
      <c r="J2510" s="935">
        <v>39.629153240000001</v>
      </c>
      <c r="K2510" s="935">
        <v>-121.9925059</v>
      </c>
      <c r="L2510" s="935">
        <v>39.40712284</v>
      </c>
      <c r="M2510" s="935">
        <v>-122.00758999999999</v>
      </c>
    </row>
    <row r="2511" spans="1:13" x14ac:dyDescent="0.35">
      <c r="A2511" s="1296">
        <v>34123</v>
      </c>
      <c r="B2511" s="1295" t="s">
        <v>194</v>
      </c>
      <c r="C2511" s="1295" t="s">
        <v>196</v>
      </c>
      <c r="D2511" s="1295">
        <v>15000</v>
      </c>
      <c r="E2511" s="1295" t="s">
        <v>200</v>
      </c>
      <c r="F2511" s="935" t="s">
        <v>208</v>
      </c>
      <c r="G2511" s="1295">
        <v>0</v>
      </c>
      <c r="H2511" s="935" t="s">
        <v>402</v>
      </c>
      <c r="I2511" s="935" t="s">
        <v>403</v>
      </c>
      <c r="J2511" s="935">
        <v>40.611883210000002</v>
      </c>
      <c r="K2511" s="935">
        <v>-122.446135</v>
      </c>
      <c r="L2511" s="935">
        <v>40.592799669999998</v>
      </c>
      <c r="M2511" s="935">
        <v>-122.3942059</v>
      </c>
    </row>
    <row r="2512" spans="1:13" x14ac:dyDescent="0.35">
      <c r="A2512" s="1296">
        <v>34123</v>
      </c>
      <c r="B2512" s="1295" t="s">
        <v>194</v>
      </c>
      <c r="C2512" s="1295" t="s">
        <v>196</v>
      </c>
      <c r="D2512" s="1295">
        <v>15000</v>
      </c>
      <c r="E2512" s="1295" t="s">
        <v>200</v>
      </c>
      <c r="F2512" s="935" t="s">
        <v>209</v>
      </c>
      <c r="G2512" s="1295">
        <v>3</v>
      </c>
      <c r="H2512" s="935" t="s">
        <v>403</v>
      </c>
      <c r="I2512" s="935" t="s">
        <v>404</v>
      </c>
      <c r="J2512" s="935">
        <v>40.592799669999998</v>
      </c>
      <c r="K2512" s="935">
        <v>-122.3942059</v>
      </c>
      <c r="L2512" s="935">
        <v>40.585947769999997</v>
      </c>
      <c r="M2512" s="935">
        <v>-122.3683525</v>
      </c>
    </row>
    <row r="2513" spans="1:13" x14ac:dyDescent="0.35">
      <c r="A2513" s="1296">
        <v>34123</v>
      </c>
      <c r="B2513" s="1295" t="s">
        <v>194</v>
      </c>
      <c r="C2513" s="1295" t="s">
        <v>196</v>
      </c>
      <c r="D2513" s="1295">
        <v>15000</v>
      </c>
      <c r="E2513" s="1295" t="s">
        <v>200</v>
      </c>
      <c r="F2513" s="935" t="s">
        <v>211</v>
      </c>
      <c r="G2513" s="1295">
        <v>-99999</v>
      </c>
      <c r="H2513" s="935" t="s">
        <v>404</v>
      </c>
      <c r="I2513" s="935" t="s">
        <v>405</v>
      </c>
      <c r="J2513" s="935">
        <v>40.585947769999997</v>
      </c>
      <c r="K2513" s="935">
        <v>-122.3683525</v>
      </c>
      <c r="L2513" s="935">
        <v>40.472049499999997</v>
      </c>
      <c r="M2513" s="935">
        <v>-122.29453460000001</v>
      </c>
    </row>
    <row r="2514" spans="1:13" x14ac:dyDescent="0.35">
      <c r="A2514" s="1296">
        <v>34123</v>
      </c>
      <c r="B2514" s="1295" t="s">
        <v>194</v>
      </c>
      <c r="C2514" s="1295" t="s">
        <v>196</v>
      </c>
      <c r="D2514" s="1295">
        <v>15000</v>
      </c>
      <c r="E2514" s="1295" t="s">
        <v>200</v>
      </c>
      <c r="F2514" s="935" t="s">
        <v>212</v>
      </c>
      <c r="G2514" s="1295">
        <v>-99999</v>
      </c>
      <c r="H2514" s="935" t="s">
        <v>405</v>
      </c>
      <c r="I2514" s="935" t="s">
        <v>406</v>
      </c>
      <c r="J2514" s="935">
        <v>40.472049499999997</v>
      </c>
      <c r="K2514" s="935">
        <v>-122.29453460000001</v>
      </c>
      <c r="L2514" s="935">
        <v>40.417416330000002</v>
      </c>
      <c r="M2514" s="935">
        <v>-122.19395729999999</v>
      </c>
    </row>
    <row r="2515" spans="1:13" x14ac:dyDescent="0.35">
      <c r="A2515" s="1296">
        <v>34123</v>
      </c>
      <c r="B2515" s="1295" t="s">
        <v>194</v>
      </c>
      <c r="C2515" s="1295" t="s">
        <v>196</v>
      </c>
      <c r="D2515" s="1295">
        <v>15000</v>
      </c>
      <c r="E2515" s="1295" t="s">
        <v>200</v>
      </c>
      <c r="F2515" s="935" t="s">
        <v>213</v>
      </c>
      <c r="G2515" s="1295">
        <v>-99999</v>
      </c>
      <c r="H2515" s="935" t="s">
        <v>406</v>
      </c>
      <c r="I2515" s="935" t="s">
        <v>407</v>
      </c>
      <c r="J2515" s="935">
        <v>40.417416330000002</v>
      </c>
      <c r="K2515" s="935">
        <v>-122.19395729999999</v>
      </c>
      <c r="L2515" s="935">
        <v>40.355137560000003</v>
      </c>
      <c r="M2515" s="935">
        <v>-122.17595660000001</v>
      </c>
    </row>
    <row r="2516" spans="1:13" x14ac:dyDescent="0.35">
      <c r="A2516" s="1296">
        <v>34123</v>
      </c>
      <c r="B2516" s="1295" t="s">
        <v>194</v>
      </c>
      <c r="C2516" s="1295" t="s">
        <v>196</v>
      </c>
      <c r="D2516" s="1295">
        <v>15000</v>
      </c>
      <c r="E2516" s="1295" t="s">
        <v>200</v>
      </c>
      <c r="F2516" s="935" t="s">
        <v>214</v>
      </c>
      <c r="G2516" s="1295">
        <v>-99999</v>
      </c>
      <c r="H2516" s="935" t="s">
        <v>407</v>
      </c>
      <c r="I2516" s="935" t="s">
        <v>408</v>
      </c>
      <c r="J2516" s="935">
        <v>40.355137560000003</v>
      </c>
      <c r="K2516" s="935">
        <v>-122.17595660000001</v>
      </c>
      <c r="L2516" s="935">
        <v>40.316984869999999</v>
      </c>
      <c r="M2516" s="935">
        <v>-122.1896581</v>
      </c>
    </row>
    <row r="2517" spans="1:13" x14ac:dyDescent="0.35">
      <c r="A2517" s="1296">
        <v>34123</v>
      </c>
      <c r="B2517" s="1295" t="s">
        <v>194</v>
      </c>
      <c r="C2517" s="1295" t="s">
        <v>196</v>
      </c>
      <c r="D2517" s="1295">
        <v>15000</v>
      </c>
      <c r="E2517" s="1295" t="s">
        <v>200</v>
      </c>
      <c r="F2517" s="935" t="s">
        <v>215</v>
      </c>
      <c r="G2517" s="1295">
        <v>-99999</v>
      </c>
      <c r="H2517" s="935" t="s">
        <v>408</v>
      </c>
      <c r="I2517" s="935" t="s">
        <v>409</v>
      </c>
      <c r="J2517" s="935">
        <v>40.316984869999999</v>
      </c>
      <c r="K2517" s="935">
        <v>-122.1896581</v>
      </c>
      <c r="L2517" s="935">
        <v>40.263968490000003</v>
      </c>
      <c r="M2517" s="935">
        <v>-122.2235306</v>
      </c>
    </row>
    <row r="2518" spans="1:13" x14ac:dyDescent="0.35">
      <c r="A2518" s="1296">
        <v>34123</v>
      </c>
      <c r="B2518" s="1295" t="s">
        <v>194</v>
      </c>
      <c r="C2518" s="1295" t="s">
        <v>196</v>
      </c>
      <c r="D2518" s="1295">
        <v>15000</v>
      </c>
      <c r="E2518" s="1295" t="s">
        <v>200</v>
      </c>
      <c r="F2518" s="935" t="s">
        <v>216</v>
      </c>
      <c r="G2518" s="1295">
        <v>-99999</v>
      </c>
      <c r="H2518" s="935" t="s">
        <v>409</v>
      </c>
      <c r="I2518" s="935" t="s">
        <v>410</v>
      </c>
      <c r="J2518" s="935">
        <v>40.263968490000003</v>
      </c>
      <c r="K2518" s="935">
        <v>-122.2235306</v>
      </c>
      <c r="L2518" s="935">
        <v>40.153152210000002</v>
      </c>
      <c r="M2518" s="935">
        <v>-122.20237950000001</v>
      </c>
    </row>
    <row r="2519" spans="1:13" x14ac:dyDescent="0.35">
      <c r="A2519" s="1296">
        <v>34123</v>
      </c>
      <c r="B2519" s="1295" t="s">
        <v>194</v>
      </c>
      <c r="C2519" s="1295" t="s">
        <v>196</v>
      </c>
      <c r="D2519" s="1295">
        <v>15000</v>
      </c>
      <c r="E2519" s="1295" t="s">
        <v>200</v>
      </c>
      <c r="F2519" s="935" t="s">
        <v>217</v>
      </c>
      <c r="G2519" s="1295">
        <v>-99999</v>
      </c>
      <c r="H2519" s="935" t="s">
        <v>410</v>
      </c>
      <c r="I2519" s="935" t="s">
        <v>411</v>
      </c>
      <c r="J2519" s="935">
        <v>40.153152210000002</v>
      </c>
      <c r="K2519" s="935">
        <v>-122.20237950000001</v>
      </c>
      <c r="L2519" s="935">
        <v>40.027836569999998</v>
      </c>
      <c r="M2519" s="935">
        <v>-122.11920569999999</v>
      </c>
    </row>
    <row r="2520" spans="1:13" x14ac:dyDescent="0.35">
      <c r="A2520" s="1296">
        <v>34123</v>
      </c>
      <c r="B2520" s="1295" t="s">
        <v>194</v>
      </c>
      <c r="C2520" s="1295" t="s">
        <v>196</v>
      </c>
      <c r="D2520" s="1295">
        <v>15000</v>
      </c>
      <c r="E2520" s="1295" t="s">
        <v>200</v>
      </c>
      <c r="F2520" s="935" t="s">
        <v>219</v>
      </c>
      <c r="G2520" s="1295">
        <v>-99999</v>
      </c>
      <c r="H2520" s="935" t="s">
        <v>411</v>
      </c>
      <c r="I2520" s="935" t="s">
        <v>412</v>
      </c>
      <c r="J2520" s="935">
        <v>40.027836569999998</v>
      </c>
      <c r="K2520" s="935">
        <v>-122.11920569999999</v>
      </c>
      <c r="L2520" s="935">
        <v>39.909298579999998</v>
      </c>
      <c r="M2520" s="935">
        <v>-122.0918963</v>
      </c>
    </row>
    <row r="2521" spans="1:13" x14ac:dyDescent="0.35">
      <c r="A2521" s="1296">
        <v>34123</v>
      </c>
      <c r="B2521" s="1295" t="s">
        <v>194</v>
      </c>
      <c r="C2521" s="1295" t="s">
        <v>196</v>
      </c>
      <c r="D2521" s="1295">
        <v>15000</v>
      </c>
      <c r="E2521" s="1295" t="s">
        <v>200</v>
      </c>
      <c r="F2521" s="935" t="s">
        <v>220</v>
      </c>
      <c r="G2521" s="1295">
        <v>-99999</v>
      </c>
      <c r="H2521" s="935" t="s">
        <v>412</v>
      </c>
      <c r="I2521" s="935" t="s">
        <v>413</v>
      </c>
      <c r="J2521" s="935">
        <v>39.909298579999998</v>
      </c>
      <c r="K2521" s="935">
        <v>-122.0918963</v>
      </c>
      <c r="L2521" s="935">
        <v>39.751173979999997</v>
      </c>
      <c r="M2521" s="935">
        <v>-121.9963235</v>
      </c>
    </row>
    <row r="2522" spans="1:13" x14ac:dyDescent="0.35">
      <c r="A2522" s="1296">
        <v>34123</v>
      </c>
      <c r="B2522" s="1295" t="s">
        <v>194</v>
      </c>
      <c r="C2522" s="1295" t="s">
        <v>196</v>
      </c>
      <c r="D2522" s="1295">
        <v>15000</v>
      </c>
      <c r="E2522" s="1295" t="s">
        <v>200</v>
      </c>
      <c r="F2522" s="935" t="s">
        <v>221</v>
      </c>
      <c r="G2522" s="1295">
        <v>-99999</v>
      </c>
      <c r="H2522" s="935" t="s">
        <v>413</v>
      </c>
      <c r="I2522" s="935" t="s">
        <v>414</v>
      </c>
      <c r="J2522" s="935">
        <v>39.751173979999997</v>
      </c>
      <c r="K2522" s="935">
        <v>-121.9963235</v>
      </c>
      <c r="L2522" s="935">
        <v>39.629153240000001</v>
      </c>
      <c r="M2522" s="935">
        <v>-121.9925059</v>
      </c>
    </row>
    <row r="2523" spans="1:13" x14ac:dyDescent="0.35">
      <c r="A2523" s="1296">
        <v>34123</v>
      </c>
      <c r="B2523" s="1295" t="s">
        <v>194</v>
      </c>
      <c r="C2523" s="1295" t="s">
        <v>196</v>
      </c>
      <c r="D2523" s="1295">
        <v>15000</v>
      </c>
      <c r="E2523" s="1295" t="s">
        <v>200</v>
      </c>
      <c r="F2523" s="935" t="s">
        <v>222</v>
      </c>
      <c r="G2523" s="1295">
        <v>-99999</v>
      </c>
      <c r="H2523" s="935" t="s">
        <v>414</v>
      </c>
      <c r="I2523" s="935" t="s">
        <v>415</v>
      </c>
      <c r="J2523" s="935">
        <v>39.629153240000001</v>
      </c>
      <c r="K2523" s="935">
        <v>-121.9925059</v>
      </c>
      <c r="L2523" s="935">
        <v>39.40712284</v>
      </c>
      <c r="M2523" s="935">
        <v>-122.00758999999999</v>
      </c>
    </row>
    <row r="2524" spans="1:13" x14ac:dyDescent="0.35">
      <c r="A2524" s="1296">
        <v>34131</v>
      </c>
      <c r="B2524" s="1295" t="s">
        <v>194</v>
      </c>
      <c r="C2524" s="1295" t="s">
        <v>196</v>
      </c>
      <c r="D2524" s="1295">
        <v>12000</v>
      </c>
      <c r="E2524" s="1295" t="s">
        <v>200</v>
      </c>
      <c r="F2524" s="935" t="s">
        <v>208</v>
      </c>
      <c r="G2524" s="1295">
        <v>2</v>
      </c>
      <c r="H2524" s="935" t="s">
        <v>402</v>
      </c>
      <c r="I2524" s="935" t="s">
        <v>403</v>
      </c>
      <c r="J2524" s="935">
        <v>40.611883210000002</v>
      </c>
      <c r="K2524" s="935">
        <v>-122.446135</v>
      </c>
      <c r="L2524" s="935">
        <v>40.592799669999998</v>
      </c>
      <c r="M2524" s="935">
        <v>-122.3942059</v>
      </c>
    </row>
    <row r="2525" spans="1:13" x14ac:dyDescent="0.35">
      <c r="A2525" s="1296">
        <v>34131</v>
      </c>
      <c r="B2525" s="1295" t="s">
        <v>194</v>
      </c>
      <c r="C2525" s="1295" t="s">
        <v>196</v>
      </c>
      <c r="D2525" s="1295">
        <v>12000</v>
      </c>
      <c r="E2525" s="1295" t="s">
        <v>200</v>
      </c>
      <c r="F2525" s="935" t="s">
        <v>209</v>
      </c>
      <c r="G2525" s="1295">
        <v>0</v>
      </c>
      <c r="H2525" s="935" t="s">
        <v>403</v>
      </c>
      <c r="I2525" s="935" t="s">
        <v>404</v>
      </c>
      <c r="J2525" s="935">
        <v>40.592799669999998</v>
      </c>
      <c r="K2525" s="935">
        <v>-122.3942059</v>
      </c>
      <c r="L2525" s="935">
        <v>40.585947769999997</v>
      </c>
      <c r="M2525" s="935">
        <v>-122.3683525</v>
      </c>
    </row>
    <row r="2526" spans="1:13" x14ac:dyDescent="0.35">
      <c r="A2526" s="1296">
        <v>34131</v>
      </c>
      <c r="B2526" s="1295" t="s">
        <v>194</v>
      </c>
      <c r="C2526" s="1295" t="s">
        <v>196</v>
      </c>
      <c r="D2526" s="1295">
        <v>12000</v>
      </c>
      <c r="E2526" s="1295" t="s">
        <v>200</v>
      </c>
      <c r="F2526" s="935" t="s">
        <v>211</v>
      </c>
      <c r="G2526" s="1295">
        <v>0</v>
      </c>
      <c r="H2526" s="935" t="s">
        <v>404</v>
      </c>
      <c r="I2526" s="935" t="s">
        <v>405</v>
      </c>
      <c r="J2526" s="935">
        <v>40.585947769999997</v>
      </c>
      <c r="K2526" s="935">
        <v>-122.3683525</v>
      </c>
      <c r="L2526" s="935">
        <v>40.472049499999997</v>
      </c>
      <c r="M2526" s="935">
        <v>-122.29453460000001</v>
      </c>
    </row>
    <row r="2527" spans="1:13" x14ac:dyDescent="0.35">
      <c r="A2527" s="1296">
        <v>34131</v>
      </c>
      <c r="B2527" s="1295" t="s">
        <v>194</v>
      </c>
      <c r="C2527" s="1295" t="s">
        <v>196</v>
      </c>
      <c r="D2527" s="1295">
        <v>12000</v>
      </c>
      <c r="E2527" s="1295" t="s">
        <v>200</v>
      </c>
      <c r="F2527" s="935" t="s">
        <v>212</v>
      </c>
      <c r="G2527" s="1295">
        <v>0</v>
      </c>
      <c r="H2527" s="935" t="s">
        <v>405</v>
      </c>
      <c r="I2527" s="935" t="s">
        <v>406</v>
      </c>
      <c r="J2527" s="935">
        <v>40.472049499999997</v>
      </c>
      <c r="K2527" s="935">
        <v>-122.29453460000001</v>
      </c>
      <c r="L2527" s="935">
        <v>40.417416330000002</v>
      </c>
      <c r="M2527" s="935">
        <v>-122.19395729999999</v>
      </c>
    </row>
    <row r="2528" spans="1:13" x14ac:dyDescent="0.35">
      <c r="A2528" s="1296">
        <v>34131</v>
      </c>
      <c r="B2528" s="1295" t="s">
        <v>194</v>
      </c>
      <c r="C2528" s="1295" t="s">
        <v>196</v>
      </c>
      <c r="D2528" s="1295">
        <v>12000</v>
      </c>
      <c r="E2528" s="1295" t="s">
        <v>200</v>
      </c>
      <c r="F2528" s="935" t="s">
        <v>213</v>
      </c>
      <c r="G2528" s="1295">
        <v>0</v>
      </c>
      <c r="H2528" s="935" t="s">
        <v>406</v>
      </c>
      <c r="I2528" s="935" t="s">
        <v>407</v>
      </c>
      <c r="J2528" s="935">
        <v>40.417416330000002</v>
      </c>
      <c r="K2528" s="935">
        <v>-122.19395729999999</v>
      </c>
      <c r="L2528" s="935">
        <v>40.355137560000003</v>
      </c>
      <c r="M2528" s="935">
        <v>-122.17595660000001</v>
      </c>
    </row>
    <row r="2529" spans="1:13" x14ac:dyDescent="0.35">
      <c r="A2529" s="1296">
        <v>34131</v>
      </c>
      <c r="B2529" s="1295" t="s">
        <v>194</v>
      </c>
      <c r="C2529" s="1295" t="s">
        <v>196</v>
      </c>
      <c r="D2529" s="1295">
        <v>12000</v>
      </c>
      <c r="E2529" s="1295" t="s">
        <v>200</v>
      </c>
      <c r="F2529" s="935" t="s">
        <v>214</v>
      </c>
      <c r="G2529" s="1295">
        <v>0</v>
      </c>
      <c r="H2529" s="935" t="s">
        <v>407</v>
      </c>
      <c r="I2529" s="935" t="s">
        <v>408</v>
      </c>
      <c r="J2529" s="935">
        <v>40.355137560000003</v>
      </c>
      <c r="K2529" s="935">
        <v>-122.17595660000001</v>
      </c>
      <c r="L2529" s="935">
        <v>40.316984869999999</v>
      </c>
      <c r="M2529" s="935">
        <v>-122.1896581</v>
      </c>
    </row>
    <row r="2530" spans="1:13" x14ac:dyDescent="0.35">
      <c r="A2530" s="1296">
        <v>34131</v>
      </c>
      <c r="B2530" s="1295" t="s">
        <v>194</v>
      </c>
      <c r="C2530" s="1295" t="s">
        <v>196</v>
      </c>
      <c r="D2530" s="1295">
        <v>12000</v>
      </c>
      <c r="E2530" s="1295" t="s">
        <v>200</v>
      </c>
      <c r="F2530" s="935" t="s">
        <v>215</v>
      </c>
      <c r="G2530" s="1295">
        <v>0</v>
      </c>
      <c r="H2530" s="935" t="s">
        <v>408</v>
      </c>
      <c r="I2530" s="935" t="s">
        <v>409</v>
      </c>
      <c r="J2530" s="935">
        <v>40.316984869999999</v>
      </c>
      <c r="K2530" s="935">
        <v>-122.1896581</v>
      </c>
      <c r="L2530" s="935">
        <v>40.263968490000003</v>
      </c>
      <c r="M2530" s="935">
        <v>-122.2235306</v>
      </c>
    </row>
    <row r="2531" spans="1:13" x14ac:dyDescent="0.35">
      <c r="A2531" s="1296">
        <v>34131</v>
      </c>
      <c r="B2531" s="1295" t="s">
        <v>194</v>
      </c>
      <c r="C2531" s="1295" t="s">
        <v>196</v>
      </c>
      <c r="D2531" s="1295">
        <v>12000</v>
      </c>
      <c r="E2531" s="1295" t="s">
        <v>200</v>
      </c>
      <c r="F2531" s="935" t="s">
        <v>216</v>
      </c>
      <c r="G2531" s="1295">
        <v>-99999</v>
      </c>
      <c r="H2531" s="935" t="s">
        <v>409</v>
      </c>
      <c r="I2531" s="935" t="s">
        <v>410</v>
      </c>
      <c r="J2531" s="935">
        <v>40.263968490000003</v>
      </c>
      <c r="K2531" s="935">
        <v>-122.2235306</v>
      </c>
      <c r="L2531" s="935">
        <v>40.153152210000002</v>
      </c>
      <c r="M2531" s="935">
        <v>-122.20237950000001</v>
      </c>
    </row>
    <row r="2532" spans="1:13" x14ac:dyDescent="0.35">
      <c r="A2532" s="1296">
        <v>34131</v>
      </c>
      <c r="B2532" s="1295" t="s">
        <v>194</v>
      </c>
      <c r="C2532" s="1295" t="s">
        <v>196</v>
      </c>
      <c r="D2532" s="1295">
        <v>12000</v>
      </c>
      <c r="E2532" s="1295" t="s">
        <v>200</v>
      </c>
      <c r="F2532" s="935" t="s">
        <v>217</v>
      </c>
      <c r="G2532" s="1295">
        <v>-99999</v>
      </c>
      <c r="H2532" s="935" t="s">
        <v>410</v>
      </c>
      <c r="I2532" s="935" t="s">
        <v>411</v>
      </c>
      <c r="J2532" s="935">
        <v>40.153152210000002</v>
      </c>
      <c r="K2532" s="935">
        <v>-122.20237950000001</v>
      </c>
      <c r="L2532" s="935">
        <v>40.027836569999998</v>
      </c>
      <c r="M2532" s="935">
        <v>-122.11920569999999</v>
      </c>
    </row>
    <row r="2533" spans="1:13" x14ac:dyDescent="0.35">
      <c r="A2533" s="1296">
        <v>34131</v>
      </c>
      <c r="B2533" s="1295" t="s">
        <v>194</v>
      </c>
      <c r="C2533" s="1295" t="s">
        <v>196</v>
      </c>
      <c r="D2533" s="1295">
        <v>12000</v>
      </c>
      <c r="E2533" s="1295" t="s">
        <v>200</v>
      </c>
      <c r="F2533" s="935" t="s">
        <v>219</v>
      </c>
      <c r="G2533" s="1295">
        <v>-99999</v>
      </c>
      <c r="H2533" s="935" t="s">
        <v>411</v>
      </c>
      <c r="I2533" s="935" t="s">
        <v>412</v>
      </c>
      <c r="J2533" s="935">
        <v>40.027836569999998</v>
      </c>
      <c r="K2533" s="935">
        <v>-122.11920569999999</v>
      </c>
      <c r="L2533" s="935">
        <v>39.909298579999998</v>
      </c>
      <c r="M2533" s="935">
        <v>-122.0918963</v>
      </c>
    </row>
    <row r="2534" spans="1:13" x14ac:dyDescent="0.35">
      <c r="A2534" s="1296">
        <v>34131</v>
      </c>
      <c r="B2534" s="1295" t="s">
        <v>194</v>
      </c>
      <c r="C2534" s="1295" t="s">
        <v>196</v>
      </c>
      <c r="D2534" s="1295">
        <v>12000</v>
      </c>
      <c r="E2534" s="1295" t="s">
        <v>200</v>
      </c>
      <c r="F2534" s="935" t="s">
        <v>220</v>
      </c>
      <c r="G2534" s="1295">
        <v>-99999</v>
      </c>
      <c r="H2534" s="935" t="s">
        <v>412</v>
      </c>
      <c r="I2534" s="935" t="s">
        <v>413</v>
      </c>
      <c r="J2534" s="935">
        <v>39.909298579999998</v>
      </c>
      <c r="K2534" s="935">
        <v>-122.0918963</v>
      </c>
      <c r="L2534" s="935">
        <v>39.751173979999997</v>
      </c>
      <c r="M2534" s="935">
        <v>-121.9963235</v>
      </c>
    </row>
    <row r="2535" spans="1:13" x14ac:dyDescent="0.35">
      <c r="A2535" s="1296">
        <v>34131</v>
      </c>
      <c r="B2535" s="1295" t="s">
        <v>194</v>
      </c>
      <c r="C2535" s="1295" t="s">
        <v>196</v>
      </c>
      <c r="D2535" s="1295">
        <v>12000</v>
      </c>
      <c r="E2535" s="1295" t="s">
        <v>200</v>
      </c>
      <c r="F2535" s="935" t="s">
        <v>221</v>
      </c>
      <c r="G2535" s="1295">
        <v>-99999</v>
      </c>
      <c r="H2535" s="935" t="s">
        <v>413</v>
      </c>
      <c r="I2535" s="935" t="s">
        <v>414</v>
      </c>
      <c r="J2535" s="935">
        <v>39.751173979999997</v>
      </c>
      <c r="K2535" s="935">
        <v>-121.9963235</v>
      </c>
      <c r="L2535" s="935">
        <v>39.629153240000001</v>
      </c>
      <c r="M2535" s="935">
        <v>-121.9925059</v>
      </c>
    </row>
    <row r="2536" spans="1:13" x14ac:dyDescent="0.35">
      <c r="A2536" s="1296">
        <v>34131</v>
      </c>
      <c r="B2536" s="1295" t="s">
        <v>194</v>
      </c>
      <c r="C2536" s="1295" t="s">
        <v>196</v>
      </c>
      <c r="D2536" s="1295">
        <v>12000</v>
      </c>
      <c r="E2536" s="1295" t="s">
        <v>200</v>
      </c>
      <c r="F2536" s="935" t="s">
        <v>222</v>
      </c>
      <c r="G2536" s="1295">
        <v>-99999</v>
      </c>
      <c r="H2536" s="935" t="s">
        <v>414</v>
      </c>
      <c r="I2536" s="935" t="s">
        <v>415</v>
      </c>
      <c r="J2536" s="935">
        <v>39.629153240000001</v>
      </c>
      <c r="K2536" s="935">
        <v>-121.9925059</v>
      </c>
      <c r="L2536" s="935">
        <v>39.40712284</v>
      </c>
      <c r="M2536" s="935">
        <v>-122.00758999999999</v>
      </c>
    </row>
    <row r="2537" spans="1:13" x14ac:dyDescent="0.35">
      <c r="A2537" s="1296">
        <v>34136</v>
      </c>
      <c r="B2537" s="1295" t="s">
        <v>194</v>
      </c>
      <c r="C2537" s="1295" t="s">
        <v>260</v>
      </c>
      <c r="D2537" s="1295">
        <v>11000</v>
      </c>
      <c r="E2537" s="1295" t="s">
        <v>200</v>
      </c>
      <c r="F2537" s="935" t="s">
        <v>208</v>
      </c>
      <c r="G2537" s="1295">
        <v>0</v>
      </c>
      <c r="H2537" s="935" t="s">
        <v>402</v>
      </c>
      <c r="I2537" s="935" t="s">
        <v>403</v>
      </c>
      <c r="J2537" s="935">
        <v>40.611883210000002</v>
      </c>
      <c r="K2537" s="935">
        <v>-122.446135</v>
      </c>
      <c r="L2537" s="935">
        <v>40.592799669999998</v>
      </c>
      <c r="M2537" s="935">
        <v>-122.3942059</v>
      </c>
    </row>
    <row r="2538" spans="1:13" x14ac:dyDescent="0.35">
      <c r="A2538" s="1296">
        <v>34136</v>
      </c>
      <c r="B2538" s="1295" t="s">
        <v>194</v>
      </c>
      <c r="C2538" s="1295" t="s">
        <v>260</v>
      </c>
      <c r="D2538" s="1295">
        <v>11000</v>
      </c>
      <c r="E2538" s="1295" t="s">
        <v>200</v>
      </c>
      <c r="F2538" s="935" t="s">
        <v>209</v>
      </c>
      <c r="G2538" s="1295">
        <v>0</v>
      </c>
      <c r="H2538" s="935" t="s">
        <v>403</v>
      </c>
      <c r="I2538" s="935" t="s">
        <v>404</v>
      </c>
      <c r="J2538" s="935">
        <v>40.592799669999998</v>
      </c>
      <c r="K2538" s="935">
        <v>-122.3942059</v>
      </c>
      <c r="L2538" s="935">
        <v>40.585947769999997</v>
      </c>
      <c r="M2538" s="935">
        <v>-122.3683525</v>
      </c>
    </row>
    <row r="2539" spans="1:13" x14ac:dyDescent="0.35">
      <c r="A2539" s="1296">
        <v>34136</v>
      </c>
      <c r="B2539" s="1295" t="s">
        <v>194</v>
      </c>
      <c r="C2539" s="1295" t="s">
        <v>260</v>
      </c>
      <c r="D2539" s="1295">
        <v>11000</v>
      </c>
      <c r="E2539" s="1295" t="s">
        <v>200</v>
      </c>
      <c r="F2539" s="935" t="s">
        <v>211</v>
      </c>
      <c r="G2539" s="1295">
        <v>1</v>
      </c>
      <c r="H2539" s="935" t="s">
        <v>404</v>
      </c>
      <c r="I2539" s="935" t="s">
        <v>405</v>
      </c>
      <c r="J2539" s="935">
        <v>40.585947769999997</v>
      </c>
      <c r="K2539" s="935">
        <v>-122.3683525</v>
      </c>
      <c r="L2539" s="935">
        <v>40.472049499999997</v>
      </c>
      <c r="M2539" s="935">
        <v>-122.29453460000001</v>
      </c>
    </row>
    <row r="2540" spans="1:13" x14ac:dyDescent="0.35">
      <c r="A2540" s="1296">
        <v>34136</v>
      </c>
      <c r="B2540" s="1295" t="s">
        <v>194</v>
      </c>
      <c r="C2540" s="1295" t="s">
        <v>260</v>
      </c>
      <c r="D2540" s="1295">
        <v>11000</v>
      </c>
      <c r="E2540" s="1295" t="s">
        <v>200</v>
      </c>
      <c r="F2540" s="935" t="s">
        <v>212</v>
      </c>
      <c r="G2540" s="1295">
        <v>0</v>
      </c>
      <c r="H2540" s="935" t="s">
        <v>405</v>
      </c>
      <c r="I2540" s="935" t="s">
        <v>406</v>
      </c>
      <c r="J2540" s="935">
        <v>40.472049499999997</v>
      </c>
      <c r="K2540" s="935">
        <v>-122.29453460000001</v>
      </c>
      <c r="L2540" s="935">
        <v>40.417416330000002</v>
      </c>
      <c r="M2540" s="935">
        <v>-122.19395729999999</v>
      </c>
    </row>
    <row r="2541" spans="1:13" x14ac:dyDescent="0.35">
      <c r="A2541" s="1296">
        <v>34136</v>
      </c>
      <c r="B2541" s="1295" t="s">
        <v>194</v>
      </c>
      <c r="C2541" s="1295" t="s">
        <v>260</v>
      </c>
      <c r="D2541" s="1295">
        <v>11000</v>
      </c>
      <c r="E2541" s="1295" t="s">
        <v>200</v>
      </c>
      <c r="F2541" s="935" t="s">
        <v>213</v>
      </c>
      <c r="G2541" s="1295">
        <v>0</v>
      </c>
      <c r="H2541" s="935" t="s">
        <v>406</v>
      </c>
      <c r="I2541" s="935" t="s">
        <v>407</v>
      </c>
      <c r="J2541" s="935">
        <v>40.417416330000002</v>
      </c>
      <c r="K2541" s="935">
        <v>-122.19395729999999</v>
      </c>
      <c r="L2541" s="935">
        <v>40.355137560000003</v>
      </c>
      <c r="M2541" s="935">
        <v>-122.17595660000001</v>
      </c>
    </row>
    <row r="2542" spans="1:13" x14ac:dyDescent="0.35">
      <c r="A2542" s="1296">
        <v>34136</v>
      </c>
      <c r="B2542" s="1295" t="s">
        <v>194</v>
      </c>
      <c r="C2542" s="1295" t="s">
        <v>260</v>
      </c>
      <c r="D2542" s="1295">
        <v>11000</v>
      </c>
      <c r="E2542" s="1295" t="s">
        <v>200</v>
      </c>
      <c r="F2542" s="935" t="s">
        <v>214</v>
      </c>
      <c r="G2542" s="1295">
        <v>0</v>
      </c>
      <c r="H2542" s="935" t="s">
        <v>407</v>
      </c>
      <c r="I2542" s="935" t="s">
        <v>408</v>
      </c>
      <c r="J2542" s="935">
        <v>40.355137560000003</v>
      </c>
      <c r="K2542" s="935">
        <v>-122.17595660000001</v>
      </c>
      <c r="L2542" s="935">
        <v>40.316984869999999</v>
      </c>
      <c r="M2542" s="935">
        <v>-122.1896581</v>
      </c>
    </row>
    <row r="2543" spans="1:13" x14ac:dyDescent="0.35">
      <c r="A2543" s="1296">
        <v>34136</v>
      </c>
      <c r="B2543" s="1295" t="s">
        <v>194</v>
      </c>
      <c r="C2543" s="1295" t="s">
        <v>260</v>
      </c>
      <c r="D2543" s="1295">
        <v>11000</v>
      </c>
      <c r="E2543" s="1295" t="s">
        <v>200</v>
      </c>
      <c r="F2543" s="935" t="s">
        <v>215</v>
      </c>
      <c r="G2543" s="1295">
        <v>0</v>
      </c>
      <c r="H2543" s="935" t="s">
        <v>408</v>
      </c>
      <c r="I2543" s="935" t="s">
        <v>409</v>
      </c>
      <c r="J2543" s="935">
        <v>40.316984869999999</v>
      </c>
      <c r="K2543" s="935">
        <v>-122.1896581</v>
      </c>
      <c r="L2543" s="935">
        <v>40.263968490000003</v>
      </c>
      <c r="M2543" s="935">
        <v>-122.2235306</v>
      </c>
    </row>
    <row r="2544" spans="1:13" x14ac:dyDescent="0.35">
      <c r="A2544" s="1296">
        <v>34136</v>
      </c>
      <c r="B2544" s="1295" t="s">
        <v>194</v>
      </c>
      <c r="C2544" s="1295" t="s">
        <v>260</v>
      </c>
      <c r="D2544" s="1295">
        <v>11000</v>
      </c>
      <c r="E2544" s="1295" t="s">
        <v>200</v>
      </c>
      <c r="F2544" s="935" t="s">
        <v>216</v>
      </c>
      <c r="G2544" s="1295">
        <v>0</v>
      </c>
      <c r="H2544" s="935" t="s">
        <v>409</v>
      </c>
      <c r="I2544" s="935" t="s">
        <v>410</v>
      </c>
      <c r="J2544" s="935">
        <v>40.263968490000003</v>
      </c>
      <c r="K2544" s="935">
        <v>-122.2235306</v>
      </c>
      <c r="L2544" s="935">
        <v>40.153152210000002</v>
      </c>
      <c r="M2544" s="935">
        <v>-122.20237950000001</v>
      </c>
    </row>
    <row r="2545" spans="1:13" x14ac:dyDescent="0.35">
      <c r="A2545" s="1296">
        <v>34136</v>
      </c>
      <c r="B2545" s="1295" t="s">
        <v>194</v>
      </c>
      <c r="C2545" s="1295" t="s">
        <v>260</v>
      </c>
      <c r="D2545" s="1295">
        <v>11000</v>
      </c>
      <c r="E2545" s="1295" t="s">
        <v>200</v>
      </c>
      <c r="F2545" s="935" t="s">
        <v>217</v>
      </c>
      <c r="G2545" s="1295">
        <v>0</v>
      </c>
      <c r="H2545" s="935" t="s">
        <v>410</v>
      </c>
      <c r="I2545" s="935" t="s">
        <v>411</v>
      </c>
      <c r="J2545" s="935">
        <v>40.153152210000002</v>
      </c>
      <c r="K2545" s="935">
        <v>-122.20237950000001</v>
      </c>
      <c r="L2545" s="935">
        <v>40.027836569999998</v>
      </c>
      <c r="M2545" s="935">
        <v>-122.11920569999999</v>
      </c>
    </row>
    <row r="2546" spans="1:13" x14ac:dyDescent="0.35">
      <c r="A2546" s="1296">
        <v>34136</v>
      </c>
      <c r="B2546" s="1295" t="s">
        <v>194</v>
      </c>
      <c r="C2546" s="1295" t="s">
        <v>260</v>
      </c>
      <c r="D2546" s="1295">
        <v>11000</v>
      </c>
      <c r="E2546" s="1295" t="s">
        <v>200</v>
      </c>
      <c r="F2546" s="935" t="s">
        <v>219</v>
      </c>
      <c r="G2546" s="1295">
        <v>0</v>
      </c>
      <c r="H2546" s="935" t="s">
        <v>411</v>
      </c>
      <c r="I2546" s="935" t="s">
        <v>412</v>
      </c>
      <c r="J2546" s="935">
        <v>40.027836569999998</v>
      </c>
      <c r="K2546" s="935">
        <v>-122.11920569999999</v>
      </c>
      <c r="L2546" s="935">
        <v>39.909298579999998</v>
      </c>
      <c r="M2546" s="935">
        <v>-122.0918963</v>
      </c>
    </row>
    <row r="2547" spans="1:13" x14ac:dyDescent="0.35">
      <c r="A2547" s="1296">
        <v>34136</v>
      </c>
      <c r="B2547" s="1295" t="s">
        <v>194</v>
      </c>
      <c r="C2547" s="1295" t="s">
        <v>260</v>
      </c>
      <c r="D2547" s="1295">
        <v>11000</v>
      </c>
      <c r="E2547" s="1295" t="s">
        <v>200</v>
      </c>
      <c r="F2547" s="935" t="s">
        <v>220</v>
      </c>
      <c r="G2547" s="1295">
        <v>-99999</v>
      </c>
      <c r="H2547" s="935" t="s">
        <v>412</v>
      </c>
      <c r="I2547" s="935" t="s">
        <v>413</v>
      </c>
      <c r="J2547" s="935">
        <v>39.909298579999998</v>
      </c>
      <c r="K2547" s="935">
        <v>-122.0918963</v>
      </c>
      <c r="L2547" s="935">
        <v>39.751173979999997</v>
      </c>
      <c r="M2547" s="935">
        <v>-121.9963235</v>
      </c>
    </row>
    <row r="2548" spans="1:13" x14ac:dyDescent="0.35">
      <c r="A2548" s="1296">
        <v>34136</v>
      </c>
      <c r="B2548" s="1295" t="s">
        <v>194</v>
      </c>
      <c r="C2548" s="1295" t="s">
        <v>260</v>
      </c>
      <c r="D2548" s="1295">
        <v>11000</v>
      </c>
      <c r="E2548" s="1295" t="s">
        <v>200</v>
      </c>
      <c r="F2548" s="935" t="s">
        <v>221</v>
      </c>
      <c r="G2548" s="1295">
        <v>-99999</v>
      </c>
      <c r="H2548" s="935" t="s">
        <v>413</v>
      </c>
      <c r="I2548" s="935" t="s">
        <v>414</v>
      </c>
      <c r="J2548" s="935">
        <v>39.751173979999997</v>
      </c>
      <c r="K2548" s="935">
        <v>-121.9963235</v>
      </c>
      <c r="L2548" s="935">
        <v>39.629153240000001</v>
      </c>
      <c r="M2548" s="935">
        <v>-121.9925059</v>
      </c>
    </row>
    <row r="2549" spans="1:13" x14ac:dyDescent="0.35">
      <c r="A2549" s="1296">
        <v>34136</v>
      </c>
      <c r="B2549" s="1295" t="s">
        <v>194</v>
      </c>
      <c r="C2549" s="1295" t="s">
        <v>260</v>
      </c>
      <c r="D2549" s="1295">
        <v>11000</v>
      </c>
      <c r="E2549" s="1295" t="s">
        <v>200</v>
      </c>
      <c r="F2549" s="935" t="s">
        <v>222</v>
      </c>
      <c r="G2549" s="1295">
        <v>-99999</v>
      </c>
      <c r="H2549" s="935" t="s">
        <v>414</v>
      </c>
      <c r="I2549" s="935" t="s">
        <v>415</v>
      </c>
      <c r="J2549" s="935">
        <v>39.629153240000001</v>
      </c>
      <c r="K2549" s="935">
        <v>-121.9925059</v>
      </c>
      <c r="L2549" s="935">
        <v>39.40712284</v>
      </c>
      <c r="M2549" s="935">
        <v>-122.00758999999999</v>
      </c>
    </row>
    <row r="2550" spans="1:13" x14ac:dyDescent="0.35">
      <c r="A2550" s="1296">
        <v>34144</v>
      </c>
      <c r="B2550" s="1295" t="s">
        <v>194</v>
      </c>
      <c r="C2550" s="1295" t="s">
        <v>260</v>
      </c>
      <c r="D2550" s="1295">
        <v>10500</v>
      </c>
      <c r="E2550" s="1295" t="s">
        <v>200</v>
      </c>
      <c r="F2550" s="935" t="s">
        <v>208</v>
      </c>
      <c r="G2550" s="1295">
        <v>0</v>
      </c>
      <c r="H2550" s="935" t="s">
        <v>402</v>
      </c>
      <c r="I2550" s="935" t="s">
        <v>403</v>
      </c>
      <c r="J2550" s="935">
        <v>40.611883210000002</v>
      </c>
      <c r="K2550" s="935">
        <v>-122.446135</v>
      </c>
      <c r="L2550" s="935">
        <v>40.592799669999998</v>
      </c>
      <c r="M2550" s="935">
        <v>-122.3942059</v>
      </c>
    </row>
    <row r="2551" spans="1:13" x14ac:dyDescent="0.35">
      <c r="A2551" s="1296">
        <v>34144</v>
      </c>
      <c r="B2551" s="1295" t="s">
        <v>194</v>
      </c>
      <c r="C2551" s="1295" t="s">
        <v>260</v>
      </c>
      <c r="D2551" s="1295">
        <v>10500</v>
      </c>
      <c r="E2551" s="1295" t="s">
        <v>200</v>
      </c>
      <c r="F2551" s="935" t="s">
        <v>209</v>
      </c>
      <c r="G2551" s="1295">
        <v>3</v>
      </c>
      <c r="H2551" s="935" t="s">
        <v>403</v>
      </c>
      <c r="I2551" s="935" t="s">
        <v>404</v>
      </c>
      <c r="J2551" s="935">
        <v>40.592799669999998</v>
      </c>
      <c r="K2551" s="935">
        <v>-122.3942059</v>
      </c>
      <c r="L2551" s="935">
        <v>40.585947769999997</v>
      </c>
      <c r="M2551" s="935">
        <v>-122.3683525</v>
      </c>
    </row>
    <row r="2552" spans="1:13" x14ac:dyDescent="0.35">
      <c r="A2552" s="1296">
        <v>34144</v>
      </c>
      <c r="B2552" s="1295" t="s">
        <v>194</v>
      </c>
      <c r="C2552" s="1295" t="s">
        <v>260</v>
      </c>
      <c r="D2552" s="1295">
        <v>10500</v>
      </c>
      <c r="E2552" s="1295" t="s">
        <v>200</v>
      </c>
      <c r="F2552" s="935" t="s">
        <v>211</v>
      </c>
      <c r="G2552" s="1295">
        <v>1</v>
      </c>
      <c r="H2552" s="935" t="s">
        <v>404</v>
      </c>
      <c r="I2552" s="935" t="s">
        <v>405</v>
      </c>
      <c r="J2552" s="935">
        <v>40.585947769999997</v>
      </c>
      <c r="K2552" s="935">
        <v>-122.3683525</v>
      </c>
      <c r="L2552" s="935">
        <v>40.472049499999997</v>
      </c>
      <c r="M2552" s="935">
        <v>-122.29453460000001</v>
      </c>
    </row>
    <row r="2553" spans="1:13" x14ac:dyDescent="0.35">
      <c r="A2553" s="1296">
        <v>34144</v>
      </c>
      <c r="B2553" s="1295" t="s">
        <v>194</v>
      </c>
      <c r="C2553" s="1295" t="s">
        <v>260</v>
      </c>
      <c r="D2553" s="1295">
        <v>10500</v>
      </c>
      <c r="E2553" s="1295" t="s">
        <v>200</v>
      </c>
      <c r="F2553" s="935" t="s">
        <v>212</v>
      </c>
      <c r="G2553" s="1295">
        <v>0</v>
      </c>
      <c r="H2553" s="935" t="s">
        <v>405</v>
      </c>
      <c r="I2553" s="935" t="s">
        <v>406</v>
      </c>
      <c r="J2553" s="935">
        <v>40.472049499999997</v>
      </c>
      <c r="K2553" s="935">
        <v>-122.29453460000001</v>
      </c>
      <c r="L2553" s="935">
        <v>40.417416330000002</v>
      </c>
      <c r="M2553" s="935">
        <v>-122.19395729999999</v>
      </c>
    </row>
    <row r="2554" spans="1:13" x14ac:dyDescent="0.35">
      <c r="A2554" s="1296">
        <v>34144</v>
      </c>
      <c r="B2554" s="1295" t="s">
        <v>194</v>
      </c>
      <c r="C2554" s="1295" t="s">
        <v>260</v>
      </c>
      <c r="D2554" s="1295">
        <v>10500</v>
      </c>
      <c r="E2554" s="1295" t="s">
        <v>200</v>
      </c>
      <c r="F2554" s="935" t="s">
        <v>213</v>
      </c>
      <c r="G2554" s="1295">
        <v>0</v>
      </c>
      <c r="H2554" s="935" t="s">
        <v>406</v>
      </c>
      <c r="I2554" s="935" t="s">
        <v>407</v>
      </c>
      <c r="J2554" s="935">
        <v>40.417416330000002</v>
      </c>
      <c r="K2554" s="935">
        <v>-122.19395729999999</v>
      </c>
      <c r="L2554" s="935">
        <v>40.355137560000003</v>
      </c>
      <c r="M2554" s="935">
        <v>-122.17595660000001</v>
      </c>
    </row>
    <row r="2555" spans="1:13" x14ac:dyDescent="0.35">
      <c r="A2555" s="1296">
        <v>34144</v>
      </c>
      <c r="B2555" s="1295" t="s">
        <v>194</v>
      </c>
      <c r="C2555" s="1295" t="s">
        <v>260</v>
      </c>
      <c r="D2555" s="1295">
        <v>10500</v>
      </c>
      <c r="E2555" s="1295" t="s">
        <v>200</v>
      </c>
      <c r="F2555" s="935" t="s">
        <v>214</v>
      </c>
      <c r="G2555" s="1295">
        <v>0</v>
      </c>
      <c r="H2555" s="935" t="s">
        <v>407</v>
      </c>
      <c r="I2555" s="935" t="s">
        <v>408</v>
      </c>
      <c r="J2555" s="935">
        <v>40.355137560000003</v>
      </c>
      <c r="K2555" s="935">
        <v>-122.17595660000001</v>
      </c>
      <c r="L2555" s="935">
        <v>40.316984869999999</v>
      </c>
      <c r="M2555" s="935">
        <v>-122.1896581</v>
      </c>
    </row>
    <row r="2556" spans="1:13" x14ac:dyDescent="0.35">
      <c r="A2556" s="1296">
        <v>34144</v>
      </c>
      <c r="B2556" s="1295" t="s">
        <v>194</v>
      </c>
      <c r="C2556" s="1295" t="s">
        <v>260</v>
      </c>
      <c r="D2556" s="1295">
        <v>10500</v>
      </c>
      <c r="E2556" s="1295" t="s">
        <v>200</v>
      </c>
      <c r="F2556" s="935" t="s">
        <v>215</v>
      </c>
      <c r="G2556" s="1295">
        <v>0</v>
      </c>
      <c r="H2556" s="935" t="s">
        <v>408</v>
      </c>
      <c r="I2556" s="935" t="s">
        <v>409</v>
      </c>
      <c r="J2556" s="935">
        <v>40.316984869999999</v>
      </c>
      <c r="K2556" s="935">
        <v>-122.1896581</v>
      </c>
      <c r="L2556" s="935">
        <v>40.263968490000003</v>
      </c>
      <c r="M2556" s="935">
        <v>-122.2235306</v>
      </c>
    </row>
    <row r="2557" spans="1:13" x14ac:dyDescent="0.35">
      <c r="A2557" s="1296">
        <v>34144</v>
      </c>
      <c r="B2557" s="1295" t="s">
        <v>194</v>
      </c>
      <c r="C2557" s="1295" t="s">
        <v>260</v>
      </c>
      <c r="D2557" s="1295">
        <v>10500</v>
      </c>
      <c r="E2557" s="1295" t="s">
        <v>200</v>
      </c>
      <c r="F2557" s="935" t="s">
        <v>216</v>
      </c>
      <c r="G2557" s="1295">
        <v>0</v>
      </c>
      <c r="H2557" s="935" t="s">
        <v>409</v>
      </c>
      <c r="I2557" s="935" t="s">
        <v>410</v>
      </c>
      <c r="J2557" s="935">
        <v>40.263968490000003</v>
      </c>
      <c r="K2557" s="935">
        <v>-122.2235306</v>
      </c>
      <c r="L2557" s="935">
        <v>40.153152210000002</v>
      </c>
      <c r="M2557" s="935">
        <v>-122.20237950000001</v>
      </c>
    </row>
    <row r="2558" spans="1:13" x14ac:dyDescent="0.35">
      <c r="A2558" s="1296">
        <v>34144</v>
      </c>
      <c r="B2558" s="1295" t="s">
        <v>194</v>
      </c>
      <c r="C2558" s="1295" t="s">
        <v>260</v>
      </c>
      <c r="D2558" s="1295">
        <v>10500</v>
      </c>
      <c r="E2558" s="1295" t="s">
        <v>200</v>
      </c>
      <c r="F2558" s="935" t="s">
        <v>217</v>
      </c>
      <c r="G2558" s="1295">
        <v>0</v>
      </c>
      <c r="H2558" s="935" t="s">
        <v>410</v>
      </c>
      <c r="I2558" s="935" t="s">
        <v>411</v>
      </c>
      <c r="J2558" s="935">
        <v>40.153152210000002</v>
      </c>
      <c r="K2558" s="935">
        <v>-122.20237950000001</v>
      </c>
      <c r="L2558" s="935">
        <v>40.027836569999998</v>
      </c>
      <c r="M2558" s="935">
        <v>-122.11920569999999</v>
      </c>
    </row>
    <row r="2559" spans="1:13" x14ac:dyDescent="0.35">
      <c r="A2559" s="1296">
        <v>34144</v>
      </c>
      <c r="B2559" s="1295" t="s">
        <v>194</v>
      </c>
      <c r="C2559" s="1295" t="s">
        <v>260</v>
      </c>
      <c r="D2559" s="1295">
        <v>10500</v>
      </c>
      <c r="E2559" s="1295" t="s">
        <v>200</v>
      </c>
      <c r="F2559" s="935" t="s">
        <v>219</v>
      </c>
      <c r="G2559" s="1295">
        <v>0</v>
      </c>
      <c r="H2559" s="935" t="s">
        <v>411</v>
      </c>
      <c r="I2559" s="935" t="s">
        <v>412</v>
      </c>
      <c r="J2559" s="935">
        <v>40.027836569999998</v>
      </c>
      <c r="K2559" s="935">
        <v>-122.11920569999999</v>
      </c>
      <c r="L2559" s="935">
        <v>39.909298579999998</v>
      </c>
      <c r="M2559" s="935">
        <v>-122.0918963</v>
      </c>
    </row>
    <row r="2560" spans="1:13" x14ac:dyDescent="0.35">
      <c r="A2560" s="1296">
        <v>34144</v>
      </c>
      <c r="B2560" s="1295" t="s">
        <v>194</v>
      </c>
      <c r="C2560" s="1295" t="s">
        <v>260</v>
      </c>
      <c r="D2560" s="1295">
        <v>10500</v>
      </c>
      <c r="E2560" s="1295" t="s">
        <v>200</v>
      </c>
      <c r="F2560" s="935" t="s">
        <v>220</v>
      </c>
      <c r="G2560" s="1295">
        <v>-99999</v>
      </c>
      <c r="H2560" s="935" t="s">
        <v>412</v>
      </c>
      <c r="I2560" s="935" t="s">
        <v>413</v>
      </c>
      <c r="J2560" s="935">
        <v>39.909298579999998</v>
      </c>
      <c r="K2560" s="935">
        <v>-122.0918963</v>
      </c>
      <c r="L2560" s="935">
        <v>39.751173979999997</v>
      </c>
      <c r="M2560" s="935">
        <v>-121.9963235</v>
      </c>
    </row>
    <row r="2561" spans="1:13" x14ac:dyDescent="0.35">
      <c r="A2561" s="1296">
        <v>34144</v>
      </c>
      <c r="B2561" s="1295" t="s">
        <v>194</v>
      </c>
      <c r="C2561" s="1295" t="s">
        <v>260</v>
      </c>
      <c r="D2561" s="1295">
        <v>10500</v>
      </c>
      <c r="E2561" s="1295" t="s">
        <v>200</v>
      </c>
      <c r="F2561" s="935" t="s">
        <v>221</v>
      </c>
      <c r="G2561" s="1295">
        <v>-99999</v>
      </c>
      <c r="H2561" s="935" t="s">
        <v>413</v>
      </c>
      <c r="I2561" s="935" t="s">
        <v>414</v>
      </c>
      <c r="J2561" s="935">
        <v>39.751173979999997</v>
      </c>
      <c r="K2561" s="935">
        <v>-121.9963235</v>
      </c>
      <c r="L2561" s="935">
        <v>39.629153240000001</v>
      </c>
      <c r="M2561" s="935">
        <v>-121.9925059</v>
      </c>
    </row>
    <row r="2562" spans="1:13" x14ac:dyDescent="0.35">
      <c r="A2562" s="1296">
        <v>34144</v>
      </c>
      <c r="B2562" s="1295" t="s">
        <v>194</v>
      </c>
      <c r="C2562" s="1295" t="s">
        <v>260</v>
      </c>
      <c r="D2562" s="1295">
        <v>10500</v>
      </c>
      <c r="E2562" s="1295" t="s">
        <v>200</v>
      </c>
      <c r="F2562" s="935" t="s">
        <v>222</v>
      </c>
      <c r="G2562" s="1295">
        <v>-99999</v>
      </c>
      <c r="H2562" s="935" t="s">
        <v>414</v>
      </c>
      <c r="I2562" s="935" t="s">
        <v>415</v>
      </c>
      <c r="J2562" s="935">
        <v>39.629153240000001</v>
      </c>
      <c r="K2562" s="935">
        <v>-121.9925059</v>
      </c>
      <c r="L2562" s="935">
        <v>39.40712284</v>
      </c>
      <c r="M2562" s="935">
        <v>-122.00758999999999</v>
      </c>
    </row>
    <row r="2563" spans="1:13" x14ac:dyDescent="0.35">
      <c r="A2563" s="1296">
        <v>34156</v>
      </c>
      <c r="B2563" s="1295" t="s">
        <v>194</v>
      </c>
      <c r="C2563" s="1295" t="s">
        <v>260</v>
      </c>
      <c r="D2563" s="1295">
        <v>11000</v>
      </c>
      <c r="E2563" s="1295" t="s">
        <v>200</v>
      </c>
      <c r="F2563" s="935" t="s">
        <v>208</v>
      </c>
      <c r="G2563" s="1295">
        <v>0</v>
      </c>
      <c r="H2563" s="935" t="s">
        <v>402</v>
      </c>
      <c r="I2563" s="935" t="s">
        <v>403</v>
      </c>
      <c r="J2563" s="935">
        <v>40.611883210000002</v>
      </c>
      <c r="K2563" s="935">
        <v>-122.446135</v>
      </c>
      <c r="L2563" s="935">
        <v>40.592799669999998</v>
      </c>
      <c r="M2563" s="935">
        <v>-122.3942059</v>
      </c>
    </row>
    <row r="2564" spans="1:13" x14ac:dyDescent="0.35">
      <c r="A2564" s="1296">
        <v>34156</v>
      </c>
      <c r="B2564" s="1295" t="s">
        <v>194</v>
      </c>
      <c r="C2564" s="1295" t="s">
        <v>260</v>
      </c>
      <c r="D2564" s="1295">
        <v>11000</v>
      </c>
      <c r="E2564" s="1295" t="s">
        <v>200</v>
      </c>
      <c r="F2564" s="935" t="s">
        <v>209</v>
      </c>
      <c r="G2564" s="1295">
        <v>2</v>
      </c>
      <c r="H2564" s="935" t="s">
        <v>403</v>
      </c>
      <c r="I2564" s="935" t="s">
        <v>404</v>
      </c>
      <c r="J2564" s="935">
        <v>40.592799669999998</v>
      </c>
      <c r="K2564" s="935">
        <v>-122.3942059</v>
      </c>
      <c r="L2564" s="935">
        <v>40.585947769999997</v>
      </c>
      <c r="M2564" s="935">
        <v>-122.3683525</v>
      </c>
    </row>
    <row r="2565" spans="1:13" x14ac:dyDescent="0.35">
      <c r="A2565" s="1296">
        <v>34156</v>
      </c>
      <c r="B2565" s="1295" t="s">
        <v>194</v>
      </c>
      <c r="C2565" s="1295" t="s">
        <v>260</v>
      </c>
      <c r="D2565" s="1295">
        <v>11000</v>
      </c>
      <c r="E2565" s="1295" t="s">
        <v>200</v>
      </c>
      <c r="F2565" s="935" t="s">
        <v>211</v>
      </c>
      <c r="G2565" s="1295">
        <v>0</v>
      </c>
      <c r="H2565" s="935" t="s">
        <v>404</v>
      </c>
      <c r="I2565" s="935" t="s">
        <v>405</v>
      </c>
      <c r="J2565" s="935">
        <v>40.585947769999997</v>
      </c>
      <c r="K2565" s="935">
        <v>-122.3683525</v>
      </c>
      <c r="L2565" s="935">
        <v>40.472049499999997</v>
      </c>
      <c r="M2565" s="935">
        <v>-122.29453460000001</v>
      </c>
    </row>
    <row r="2566" spans="1:13" x14ac:dyDescent="0.35">
      <c r="A2566" s="1296">
        <v>34156</v>
      </c>
      <c r="B2566" s="1295" t="s">
        <v>194</v>
      </c>
      <c r="C2566" s="1295" t="s">
        <v>260</v>
      </c>
      <c r="D2566" s="1295">
        <v>11000</v>
      </c>
      <c r="E2566" s="1295" t="s">
        <v>200</v>
      </c>
      <c r="F2566" s="935" t="s">
        <v>212</v>
      </c>
      <c r="G2566" s="1295">
        <v>0</v>
      </c>
      <c r="H2566" s="935" t="s">
        <v>405</v>
      </c>
      <c r="I2566" s="935" t="s">
        <v>406</v>
      </c>
      <c r="J2566" s="935">
        <v>40.472049499999997</v>
      </c>
      <c r="K2566" s="935">
        <v>-122.29453460000001</v>
      </c>
      <c r="L2566" s="935">
        <v>40.417416330000002</v>
      </c>
      <c r="M2566" s="935">
        <v>-122.19395729999999</v>
      </c>
    </row>
    <row r="2567" spans="1:13" x14ac:dyDescent="0.35">
      <c r="A2567" s="1296">
        <v>34156</v>
      </c>
      <c r="B2567" s="1295" t="s">
        <v>194</v>
      </c>
      <c r="C2567" s="1295" t="s">
        <v>260</v>
      </c>
      <c r="D2567" s="1295">
        <v>11000</v>
      </c>
      <c r="E2567" s="1295" t="s">
        <v>200</v>
      </c>
      <c r="F2567" s="935" t="s">
        <v>213</v>
      </c>
      <c r="G2567" s="1295">
        <v>0</v>
      </c>
      <c r="H2567" s="935" t="s">
        <v>406</v>
      </c>
      <c r="I2567" s="935" t="s">
        <v>407</v>
      </c>
      <c r="J2567" s="935">
        <v>40.417416330000002</v>
      </c>
      <c r="K2567" s="935">
        <v>-122.19395729999999</v>
      </c>
      <c r="L2567" s="935">
        <v>40.355137560000003</v>
      </c>
      <c r="M2567" s="935">
        <v>-122.17595660000001</v>
      </c>
    </row>
    <row r="2568" spans="1:13" x14ac:dyDescent="0.35">
      <c r="A2568" s="1296">
        <v>34156</v>
      </c>
      <c r="B2568" s="1295" t="s">
        <v>194</v>
      </c>
      <c r="C2568" s="1295" t="s">
        <v>260</v>
      </c>
      <c r="D2568" s="1295">
        <v>11000</v>
      </c>
      <c r="E2568" s="1295" t="s">
        <v>200</v>
      </c>
      <c r="F2568" s="935" t="s">
        <v>214</v>
      </c>
      <c r="G2568" s="1295">
        <v>1</v>
      </c>
      <c r="H2568" s="935" t="s">
        <v>407</v>
      </c>
      <c r="I2568" s="935" t="s">
        <v>408</v>
      </c>
      <c r="J2568" s="935">
        <v>40.355137560000003</v>
      </c>
      <c r="K2568" s="935">
        <v>-122.17595660000001</v>
      </c>
      <c r="L2568" s="935">
        <v>40.316984869999999</v>
      </c>
      <c r="M2568" s="935">
        <v>-122.1896581</v>
      </c>
    </row>
    <row r="2569" spans="1:13" x14ac:dyDescent="0.35">
      <c r="A2569" s="1296">
        <v>34156</v>
      </c>
      <c r="B2569" s="1295" t="s">
        <v>194</v>
      </c>
      <c r="C2569" s="1295" t="s">
        <v>260</v>
      </c>
      <c r="D2569" s="1295">
        <v>11000</v>
      </c>
      <c r="E2569" s="1295" t="s">
        <v>200</v>
      </c>
      <c r="F2569" s="935" t="s">
        <v>215</v>
      </c>
      <c r="G2569" s="1295">
        <v>0</v>
      </c>
      <c r="H2569" s="935" t="s">
        <v>408</v>
      </c>
      <c r="I2569" s="935" t="s">
        <v>409</v>
      </c>
      <c r="J2569" s="935">
        <v>40.316984869999999</v>
      </c>
      <c r="K2569" s="935">
        <v>-122.1896581</v>
      </c>
      <c r="L2569" s="935">
        <v>40.263968490000003</v>
      </c>
      <c r="M2569" s="935">
        <v>-122.2235306</v>
      </c>
    </row>
    <row r="2570" spans="1:13" x14ac:dyDescent="0.35">
      <c r="A2570" s="1296">
        <v>34156</v>
      </c>
      <c r="B2570" s="1295" t="s">
        <v>194</v>
      </c>
      <c r="C2570" s="1295" t="s">
        <v>260</v>
      </c>
      <c r="D2570" s="1295">
        <v>11000</v>
      </c>
      <c r="E2570" s="1295" t="s">
        <v>200</v>
      </c>
      <c r="F2570" s="935" t="s">
        <v>216</v>
      </c>
      <c r="G2570" s="1295">
        <v>0</v>
      </c>
      <c r="H2570" s="935" t="s">
        <v>409</v>
      </c>
      <c r="I2570" s="935" t="s">
        <v>410</v>
      </c>
      <c r="J2570" s="935">
        <v>40.263968490000003</v>
      </c>
      <c r="K2570" s="935">
        <v>-122.2235306</v>
      </c>
      <c r="L2570" s="935">
        <v>40.153152210000002</v>
      </c>
      <c r="M2570" s="935">
        <v>-122.20237950000001</v>
      </c>
    </row>
    <row r="2571" spans="1:13" x14ac:dyDescent="0.35">
      <c r="A2571" s="1296">
        <v>34156</v>
      </c>
      <c r="B2571" s="1295" t="s">
        <v>194</v>
      </c>
      <c r="C2571" s="1295" t="s">
        <v>260</v>
      </c>
      <c r="D2571" s="1295">
        <v>11000</v>
      </c>
      <c r="E2571" s="1295" t="s">
        <v>200</v>
      </c>
      <c r="F2571" s="935" t="s">
        <v>217</v>
      </c>
      <c r="G2571" s="1295">
        <v>0</v>
      </c>
      <c r="H2571" s="935" t="s">
        <v>410</v>
      </c>
      <c r="I2571" s="935" t="s">
        <v>411</v>
      </c>
      <c r="J2571" s="935">
        <v>40.153152210000002</v>
      </c>
      <c r="K2571" s="935">
        <v>-122.20237950000001</v>
      </c>
      <c r="L2571" s="935">
        <v>40.027836569999998</v>
      </c>
      <c r="M2571" s="935">
        <v>-122.11920569999999</v>
      </c>
    </row>
    <row r="2572" spans="1:13" x14ac:dyDescent="0.35">
      <c r="A2572" s="1296">
        <v>34156</v>
      </c>
      <c r="B2572" s="1295" t="s">
        <v>194</v>
      </c>
      <c r="C2572" s="1295" t="s">
        <v>260</v>
      </c>
      <c r="D2572" s="1295">
        <v>11000</v>
      </c>
      <c r="E2572" s="1295" t="s">
        <v>200</v>
      </c>
      <c r="F2572" s="935" t="s">
        <v>219</v>
      </c>
      <c r="G2572" s="1295">
        <v>0</v>
      </c>
      <c r="H2572" s="935" t="s">
        <v>411</v>
      </c>
      <c r="I2572" s="935" t="s">
        <v>412</v>
      </c>
      <c r="J2572" s="935">
        <v>40.027836569999998</v>
      </c>
      <c r="K2572" s="935">
        <v>-122.11920569999999</v>
      </c>
      <c r="L2572" s="935">
        <v>39.909298579999998</v>
      </c>
      <c r="M2572" s="935">
        <v>-122.0918963</v>
      </c>
    </row>
    <row r="2573" spans="1:13" x14ac:dyDescent="0.35">
      <c r="A2573" s="1296">
        <v>34156</v>
      </c>
      <c r="B2573" s="1295" t="s">
        <v>194</v>
      </c>
      <c r="C2573" s="1295" t="s">
        <v>260</v>
      </c>
      <c r="D2573" s="1295">
        <v>11000</v>
      </c>
      <c r="E2573" s="1295" t="s">
        <v>200</v>
      </c>
      <c r="F2573" s="935" t="s">
        <v>220</v>
      </c>
      <c r="G2573" s="1295">
        <v>-99999</v>
      </c>
      <c r="H2573" s="935" t="s">
        <v>412</v>
      </c>
      <c r="I2573" s="935" t="s">
        <v>413</v>
      </c>
      <c r="J2573" s="935">
        <v>39.909298579999998</v>
      </c>
      <c r="K2573" s="935">
        <v>-122.0918963</v>
      </c>
      <c r="L2573" s="935">
        <v>39.751173979999997</v>
      </c>
      <c r="M2573" s="935">
        <v>-121.9963235</v>
      </c>
    </row>
    <row r="2574" spans="1:13" x14ac:dyDescent="0.35">
      <c r="A2574" s="1296">
        <v>34156</v>
      </c>
      <c r="B2574" s="1295" t="s">
        <v>194</v>
      </c>
      <c r="C2574" s="1295" t="s">
        <v>260</v>
      </c>
      <c r="D2574" s="1295">
        <v>11000</v>
      </c>
      <c r="E2574" s="1295" t="s">
        <v>200</v>
      </c>
      <c r="F2574" s="935" t="s">
        <v>221</v>
      </c>
      <c r="G2574" s="1295">
        <v>-99999</v>
      </c>
      <c r="H2574" s="935" t="s">
        <v>413</v>
      </c>
      <c r="I2574" s="935" t="s">
        <v>414</v>
      </c>
      <c r="J2574" s="935">
        <v>39.751173979999997</v>
      </c>
      <c r="K2574" s="935">
        <v>-121.9963235</v>
      </c>
      <c r="L2574" s="935">
        <v>39.629153240000001</v>
      </c>
      <c r="M2574" s="935">
        <v>-121.9925059</v>
      </c>
    </row>
    <row r="2575" spans="1:13" x14ac:dyDescent="0.35">
      <c r="A2575" s="1296">
        <v>34156</v>
      </c>
      <c r="B2575" s="1295" t="s">
        <v>194</v>
      </c>
      <c r="C2575" s="1295" t="s">
        <v>260</v>
      </c>
      <c r="D2575" s="1295">
        <v>11000</v>
      </c>
      <c r="E2575" s="1295" t="s">
        <v>200</v>
      </c>
      <c r="F2575" s="935" t="s">
        <v>222</v>
      </c>
      <c r="G2575" s="1295">
        <v>-99999</v>
      </c>
      <c r="H2575" s="935" t="s">
        <v>414</v>
      </c>
      <c r="I2575" s="935" t="s">
        <v>415</v>
      </c>
      <c r="J2575" s="935">
        <v>39.629153240000001</v>
      </c>
      <c r="K2575" s="935">
        <v>-121.9925059</v>
      </c>
      <c r="L2575" s="935">
        <v>39.40712284</v>
      </c>
      <c r="M2575" s="935">
        <v>-122.00758999999999</v>
      </c>
    </row>
    <row r="2576" spans="1:13" x14ac:dyDescent="0.35">
      <c r="A2576" s="1296">
        <v>34163</v>
      </c>
      <c r="B2576" s="1295" t="s">
        <v>194</v>
      </c>
      <c r="C2576" s="1295" t="s">
        <v>283</v>
      </c>
      <c r="D2576" s="1295">
        <v>10300</v>
      </c>
      <c r="E2576" s="1295" t="s">
        <v>200</v>
      </c>
      <c r="F2576" s="935" t="s">
        <v>208</v>
      </c>
      <c r="G2576" s="1295">
        <v>0</v>
      </c>
      <c r="H2576" s="935" t="s">
        <v>402</v>
      </c>
      <c r="I2576" s="935" t="s">
        <v>403</v>
      </c>
      <c r="J2576" s="935">
        <v>40.611883210000002</v>
      </c>
      <c r="K2576" s="935">
        <v>-122.446135</v>
      </c>
      <c r="L2576" s="935">
        <v>40.592799669999998</v>
      </c>
      <c r="M2576" s="935">
        <v>-122.3942059</v>
      </c>
    </row>
    <row r="2577" spans="1:13" x14ac:dyDescent="0.35">
      <c r="A2577" s="1296">
        <v>34163</v>
      </c>
      <c r="B2577" s="1295" t="s">
        <v>194</v>
      </c>
      <c r="C2577" s="1295" t="s">
        <v>283</v>
      </c>
      <c r="D2577" s="1295">
        <v>10300</v>
      </c>
      <c r="E2577" s="1295" t="s">
        <v>200</v>
      </c>
      <c r="F2577" s="935" t="s">
        <v>209</v>
      </c>
      <c r="G2577" s="1295">
        <v>1</v>
      </c>
      <c r="H2577" s="935" t="s">
        <v>403</v>
      </c>
      <c r="I2577" s="935" t="s">
        <v>404</v>
      </c>
      <c r="J2577" s="935">
        <v>40.592799669999998</v>
      </c>
      <c r="K2577" s="935">
        <v>-122.3942059</v>
      </c>
      <c r="L2577" s="935">
        <v>40.585947769999997</v>
      </c>
      <c r="M2577" s="935">
        <v>-122.3683525</v>
      </c>
    </row>
    <row r="2578" spans="1:13" x14ac:dyDescent="0.35">
      <c r="A2578" s="1296">
        <v>34163</v>
      </c>
      <c r="B2578" s="1295" t="s">
        <v>194</v>
      </c>
      <c r="C2578" s="1295" t="s">
        <v>283</v>
      </c>
      <c r="D2578" s="1295">
        <v>10300</v>
      </c>
      <c r="E2578" s="1295" t="s">
        <v>200</v>
      </c>
      <c r="F2578" s="935" t="s">
        <v>211</v>
      </c>
      <c r="G2578" s="1295">
        <v>2</v>
      </c>
      <c r="H2578" s="935" t="s">
        <v>404</v>
      </c>
      <c r="I2578" s="935" t="s">
        <v>405</v>
      </c>
      <c r="J2578" s="935">
        <v>40.585947769999997</v>
      </c>
      <c r="K2578" s="935">
        <v>-122.3683525</v>
      </c>
      <c r="L2578" s="935">
        <v>40.472049499999997</v>
      </c>
      <c r="M2578" s="935">
        <v>-122.29453460000001</v>
      </c>
    </row>
    <row r="2579" spans="1:13" x14ac:dyDescent="0.35">
      <c r="A2579" s="1296">
        <v>34163</v>
      </c>
      <c r="B2579" s="1295" t="s">
        <v>194</v>
      </c>
      <c r="C2579" s="1295" t="s">
        <v>283</v>
      </c>
      <c r="D2579" s="1295">
        <v>10300</v>
      </c>
      <c r="E2579" s="1295" t="s">
        <v>200</v>
      </c>
      <c r="F2579" s="935" t="s">
        <v>212</v>
      </c>
      <c r="G2579" s="1295">
        <v>0</v>
      </c>
      <c r="H2579" s="935" t="s">
        <v>405</v>
      </c>
      <c r="I2579" s="935" t="s">
        <v>406</v>
      </c>
      <c r="J2579" s="935">
        <v>40.472049499999997</v>
      </c>
      <c r="K2579" s="935">
        <v>-122.29453460000001</v>
      </c>
      <c r="L2579" s="935">
        <v>40.417416330000002</v>
      </c>
      <c r="M2579" s="935">
        <v>-122.19395729999999</v>
      </c>
    </row>
    <row r="2580" spans="1:13" x14ac:dyDescent="0.35">
      <c r="A2580" s="1296">
        <v>34163</v>
      </c>
      <c r="B2580" s="1295" t="s">
        <v>194</v>
      </c>
      <c r="C2580" s="1295" t="s">
        <v>283</v>
      </c>
      <c r="D2580" s="1295">
        <v>10300</v>
      </c>
      <c r="E2580" s="1295" t="s">
        <v>200</v>
      </c>
      <c r="F2580" s="935" t="s">
        <v>213</v>
      </c>
      <c r="G2580" s="1295">
        <v>0</v>
      </c>
      <c r="H2580" s="935" t="s">
        <v>406</v>
      </c>
      <c r="I2580" s="935" t="s">
        <v>407</v>
      </c>
      <c r="J2580" s="935">
        <v>40.417416330000002</v>
      </c>
      <c r="K2580" s="935">
        <v>-122.19395729999999</v>
      </c>
      <c r="L2580" s="935">
        <v>40.355137560000003</v>
      </c>
      <c r="M2580" s="935">
        <v>-122.17595660000001</v>
      </c>
    </row>
    <row r="2581" spans="1:13" x14ac:dyDescent="0.35">
      <c r="A2581" s="1296">
        <v>34163</v>
      </c>
      <c r="B2581" s="1295" t="s">
        <v>194</v>
      </c>
      <c r="C2581" s="1295" t="s">
        <v>283</v>
      </c>
      <c r="D2581" s="1295">
        <v>10300</v>
      </c>
      <c r="E2581" s="1295" t="s">
        <v>200</v>
      </c>
      <c r="F2581" s="935" t="s">
        <v>214</v>
      </c>
      <c r="G2581" s="1295">
        <v>0</v>
      </c>
      <c r="H2581" s="935" t="s">
        <v>407</v>
      </c>
      <c r="I2581" s="935" t="s">
        <v>408</v>
      </c>
      <c r="J2581" s="935">
        <v>40.355137560000003</v>
      </c>
      <c r="K2581" s="935">
        <v>-122.17595660000001</v>
      </c>
      <c r="L2581" s="935">
        <v>40.316984869999999</v>
      </c>
      <c r="M2581" s="935">
        <v>-122.1896581</v>
      </c>
    </row>
    <row r="2582" spans="1:13" x14ac:dyDescent="0.35">
      <c r="A2582" s="1296">
        <v>34163</v>
      </c>
      <c r="B2582" s="1295" t="s">
        <v>194</v>
      </c>
      <c r="C2582" s="1295" t="s">
        <v>283</v>
      </c>
      <c r="D2582" s="1295">
        <v>10300</v>
      </c>
      <c r="E2582" s="1295" t="s">
        <v>200</v>
      </c>
      <c r="F2582" s="935" t="s">
        <v>215</v>
      </c>
      <c r="G2582" s="1295">
        <v>0</v>
      </c>
      <c r="H2582" s="935" t="s">
        <v>408</v>
      </c>
      <c r="I2582" s="935" t="s">
        <v>409</v>
      </c>
      <c r="J2582" s="935">
        <v>40.316984869999999</v>
      </c>
      <c r="K2582" s="935">
        <v>-122.1896581</v>
      </c>
      <c r="L2582" s="935">
        <v>40.263968490000003</v>
      </c>
      <c r="M2582" s="935">
        <v>-122.2235306</v>
      </c>
    </row>
    <row r="2583" spans="1:13" x14ac:dyDescent="0.35">
      <c r="A2583" s="1296">
        <v>34163</v>
      </c>
      <c r="B2583" s="1295" t="s">
        <v>194</v>
      </c>
      <c r="C2583" s="1295" t="s">
        <v>283</v>
      </c>
      <c r="D2583" s="1295">
        <v>10300</v>
      </c>
      <c r="E2583" s="1295" t="s">
        <v>200</v>
      </c>
      <c r="F2583" s="935" t="s">
        <v>216</v>
      </c>
      <c r="G2583" s="1295">
        <v>0</v>
      </c>
      <c r="H2583" s="935" t="s">
        <v>409</v>
      </c>
      <c r="I2583" s="935" t="s">
        <v>410</v>
      </c>
      <c r="J2583" s="935">
        <v>40.263968490000003</v>
      </c>
      <c r="K2583" s="935">
        <v>-122.2235306</v>
      </c>
      <c r="L2583" s="935">
        <v>40.153152210000002</v>
      </c>
      <c r="M2583" s="935">
        <v>-122.20237950000001</v>
      </c>
    </row>
    <row r="2584" spans="1:13" x14ac:dyDescent="0.35">
      <c r="A2584" s="1296">
        <v>34163</v>
      </c>
      <c r="B2584" s="1295" t="s">
        <v>194</v>
      </c>
      <c r="C2584" s="1295" t="s">
        <v>283</v>
      </c>
      <c r="D2584" s="1295">
        <v>10300</v>
      </c>
      <c r="E2584" s="1295" t="s">
        <v>200</v>
      </c>
      <c r="F2584" s="935" t="s">
        <v>217</v>
      </c>
      <c r="G2584" s="1295">
        <v>0</v>
      </c>
      <c r="H2584" s="935" t="s">
        <v>410</v>
      </c>
      <c r="I2584" s="935" t="s">
        <v>411</v>
      </c>
      <c r="J2584" s="935">
        <v>40.153152210000002</v>
      </c>
      <c r="K2584" s="935">
        <v>-122.20237950000001</v>
      </c>
      <c r="L2584" s="935">
        <v>40.027836569999998</v>
      </c>
      <c r="M2584" s="935">
        <v>-122.11920569999999</v>
      </c>
    </row>
    <row r="2585" spans="1:13" x14ac:dyDescent="0.35">
      <c r="A2585" s="1296">
        <v>34163</v>
      </c>
      <c r="B2585" s="1295" t="s">
        <v>194</v>
      </c>
      <c r="C2585" s="1295" t="s">
        <v>283</v>
      </c>
      <c r="D2585" s="1295">
        <v>10300</v>
      </c>
      <c r="E2585" s="1295" t="s">
        <v>200</v>
      </c>
      <c r="F2585" s="935" t="s">
        <v>219</v>
      </c>
      <c r="G2585" s="1295">
        <v>0</v>
      </c>
      <c r="H2585" s="935" t="s">
        <v>411</v>
      </c>
      <c r="I2585" s="935" t="s">
        <v>412</v>
      </c>
      <c r="J2585" s="935">
        <v>40.027836569999998</v>
      </c>
      <c r="K2585" s="935">
        <v>-122.11920569999999</v>
      </c>
      <c r="L2585" s="935">
        <v>39.909298579999998</v>
      </c>
      <c r="M2585" s="935">
        <v>-122.0918963</v>
      </c>
    </row>
    <row r="2586" spans="1:13" x14ac:dyDescent="0.35">
      <c r="A2586" s="1296">
        <v>34163</v>
      </c>
      <c r="B2586" s="1295" t="s">
        <v>194</v>
      </c>
      <c r="C2586" s="1295" t="s">
        <v>283</v>
      </c>
      <c r="D2586" s="1295">
        <v>10300</v>
      </c>
      <c r="E2586" s="1295" t="s">
        <v>200</v>
      </c>
      <c r="F2586" s="935" t="s">
        <v>220</v>
      </c>
      <c r="G2586" s="1295">
        <v>-99999</v>
      </c>
      <c r="H2586" s="935" t="s">
        <v>412</v>
      </c>
      <c r="I2586" s="935" t="s">
        <v>413</v>
      </c>
      <c r="J2586" s="935">
        <v>39.909298579999998</v>
      </c>
      <c r="K2586" s="935">
        <v>-122.0918963</v>
      </c>
      <c r="L2586" s="935">
        <v>39.751173979999997</v>
      </c>
      <c r="M2586" s="935">
        <v>-121.9963235</v>
      </c>
    </row>
    <row r="2587" spans="1:13" x14ac:dyDescent="0.35">
      <c r="A2587" s="1296">
        <v>34163</v>
      </c>
      <c r="B2587" s="1295" t="s">
        <v>194</v>
      </c>
      <c r="C2587" s="1295" t="s">
        <v>283</v>
      </c>
      <c r="D2587" s="1295">
        <v>10300</v>
      </c>
      <c r="E2587" s="1295" t="s">
        <v>200</v>
      </c>
      <c r="F2587" s="935" t="s">
        <v>221</v>
      </c>
      <c r="G2587" s="1295">
        <v>-99999</v>
      </c>
      <c r="H2587" s="935" t="s">
        <v>413</v>
      </c>
      <c r="I2587" s="935" t="s">
        <v>414</v>
      </c>
      <c r="J2587" s="935">
        <v>39.751173979999997</v>
      </c>
      <c r="K2587" s="935">
        <v>-121.9963235</v>
      </c>
      <c r="L2587" s="935">
        <v>39.629153240000001</v>
      </c>
      <c r="M2587" s="935">
        <v>-121.9925059</v>
      </c>
    </row>
    <row r="2588" spans="1:13" x14ac:dyDescent="0.35">
      <c r="A2588" s="1296">
        <v>34163</v>
      </c>
      <c r="B2588" s="1295" t="s">
        <v>194</v>
      </c>
      <c r="C2588" s="1295" t="s">
        <v>283</v>
      </c>
      <c r="D2588" s="1295">
        <v>10300</v>
      </c>
      <c r="E2588" s="1295" t="s">
        <v>200</v>
      </c>
      <c r="F2588" s="935" t="s">
        <v>222</v>
      </c>
      <c r="G2588" s="1295">
        <v>-99999</v>
      </c>
      <c r="H2588" s="935" t="s">
        <v>414</v>
      </c>
      <c r="I2588" s="935" t="s">
        <v>415</v>
      </c>
      <c r="J2588" s="935">
        <v>39.629153240000001</v>
      </c>
      <c r="K2588" s="935">
        <v>-121.9925059</v>
      </c>
      <c r="L2588" s="935">
        <v>39.40712284</v>
      </c>
      <c r="M2588" s="935">
        <v>-122.00758999999999</v>
      </c>
    </row>
    <row r="2589" spans="1:13" x14ac:dyDescent="0.35">
      <c r="A2589" s="1296">
        <v>34172</v>
      </c>
      <c r="B2589" s="1295" t="s">
        <v>194</v>
      </c>
      <c r="C2589" s="1295" t="s">
        <v>283</v>
      </c>
      <c r="D2589" s="1295">
        <v>10300</v>
      </c>
      <c r="E2589" s="1295" t="s">
        <v>200</v>
      </c>
      <c r="F2589" s="935" t="s">
        <v>208</v>
      </c>
      <c r="G2589" s="1295">
        <v>0</v>
      </c>
      <c r="H2589" s="935" t="s">
        <v>402</v>
      </c>
      <c r="I2589" s="935" t="s">
        <v>403</v>
      </c>
      <c r="J2589" s="935">
        <v>40.611883210000002</v>
      </c>
      <c r="K2589" s="935">
        <v>-122.446135</v>
      </c>
      <c r="L2589" s="935">
        <v>40.592799669999998</v>
      </c>
      <c r="M2589" s="935">
        <v>-122.3942059</v>
      </c>
    </row>
    <row r="2590" spans="1:13" x14ac:dyDescent="0.35">
      <c r="A2590" s="1296">
        <v>34172</v>
      </c>
      <c r="B2590" s="1295" t="s">
        <v>194</v>
      </c>
      <c r="C2590" s="1295" t="s">
        <v>283</v>
      </c>
      <c r="D2590" s="1295">
        <v>10300</v>
      </c>
      <c r="E2590" s="1295" t="s">
        <v>200</v>
      </c>
      <c r="F2590" s="935" t="s">
        <v>209</v>
      </c>
      <c r="G2590" s="1295">
        <v>0</v>
      </c>
      <c r="H2590" s="935" t="s">
        <v>403</v>
      </c>
      <c r="I2590" s="935" t="s">
        <v>404</v>
      </c>
      <c r="J2590" s="935">
        <v>40.592799669999998</v>
      </c>
      <c r="K2590" s="935">
        <v>-122.3942059</v>
      </c>
      <c r="L2590" s="935">
        <v>40.585947769999997</v>
      </c>
      <c r="M2590" s="935">
        <v>-122.3683525</v>
      </c>
    </row>
    <row r="2591" spans="1:13" x14ac:dyDescent="0.35">
      <c r="A2591" s="1296">
        <v>34172</v>
      </c>
      <c r="B2591" s="1295" t="s">
        <v>194</v>
      </c>
      <c r="C2591" s="1295" t="s">
        <v>283</v>
      </c>
      <c r="D2591" s="1295">
        <v>10300</v>
      </c>
      <c r="E2591" s="1295" t="s">
        <v>200</v>
      </c>
      <c r="F2591" s="935" t="s">
        <v>211</v>
      </c>
      <c r="G2591" s="1295">
        <v>0</v>
      </c>
      <c r="H2591" s="935" t="s">
        <v>404</v>
      </c>
      <c r="I2591" s="935" t="s">
        <v>405</v>
      </c>
      <c r="J2591" s="935">
        <v>40.585947769999997</v>
      </c>
      <c r="K2591" s="935">
        <v>-122.3683525</v>
      </c>
      <c r="L2591" s="935">
        <v>40.472049499999997</v>
      </c>
      <c r="M2591" s="935">
        <v>-122.29453460000001</v>
      </c>
    </row>
    <row r="2592" spans="1:13" x14ac:dyDescent="0.35">
      <c r="A2592" s="1296">
        <v>34172</v>
      </c>
      <c r="B2592" s="1295" t="s">
        <v>194</v>
      </c>
      <c r="C2592" s="1295" t="s">
        <v>283</v>
      </c>
      <c r="D2592" s="1295">
        <v>10300</v>
      </c>
      <c r="E2592" s="1295" t="s">
        <v>200</v>
      </c>
      <c r="F2592" s="935" t="s">
        <v>212</v>
      </c>
      <c r="G2592" s="1295">
        <v>0</v>
      </c>
      <c r="H2592" s="935" t="s">
        <v>405</v>
      </c>
      <c r="I2592" s="935" t="s">
        <v>406</v>
      </c>
      <c r="J2592" s="935">
        <v>40.472049499999997</v>
      </c>
      <c r="K2592" s="935">
        <v>-122.29453460000001</v>
      </c>
      <c r="L2592" s="935">
        <v>40.417416330000002</v>
      </c>
      <c r="M2592" s="935">
        <v>-122.19395729999999</v>
      </c>
    </row>
    <row r="2593" spans="1:13" x14ac:dyDescent="0.35">
      <c r="A2593" s="1296">
        <v>34172</v>
      </c>
      <c r="B2593" s="1295" t="s">
        <v>194</v>
      </c>
      <c r="C2593" s="1295" t="s">
        <v>283</v>
      </c>
      <c r="D2593" s="1295">
        <v>10300</v>
      </c>
      <c r="E2593" s="1295" t="s">
        <v>200</v>
      </c>
      <c r="F2593" s="935" t="s">
        <v>213</v>
      </c>
      <c r="G2593" s="1295">
        <v>0</v>
      </c>
      <c r="H2593" s="935" t="s">
        <v>406</v>
      </c>
      <c r="I2593" s="935" t="s">
        <v>407</v>
      </c>
      <c r="J2593" s="935">
        <v>40.417416330000002</v>
      </c>
      <c r="K2593" s="935">
        <v>-122.19395729999999</v>
      </c>
      <c r="L2593" s="935">
        <v>40.355137560000003</v>
      </c>
      <c r="M2593" s="935">
        <v>-122.17595660000001</v>
      </c>
    </row>
    <row r="2594" spans="1:13" x14ac:dyDescent="0.35">
      <c r="A2594" s="1296">
        <v>34172</v>
      </c>
      <c r="B2594" s="1295" t="s">
        <v>194</v>
      </c>
      <c r="C2594" s="1295" t="s">
        <v>283</v>
      </c>
      <c r="D2594" s="1295">
        <v>10300</v>
      </c>
      <c r="E2594" s="1295" t="s">
        <v>200</v>
      </c>
      <c r="F2594" s="935" t="s">
        <v>214</v>
      </c>
      <c r="G2594" s="1295">
        <v>0</v>
      </c>
      <c r="H2594" s="935" t="s">
        <v>407</v>
      </c>
      <c r="I2594" s="935" t="s">
        <v>408</v>
      </c>
      <c r="J2594" s="935">
        <v>40.355137560000003</v>
      </c>
      <c r="K2594" s="935">
        <v>-122.17595660000001</v>
      </c>
      <c r="L2594" s="935">
        <v>40.316984869999999</v>
      </c>
      <c r="M2594" s="935">
        <v>-122.1896581</v>
      </c>
    </row>
    <row r="2595" spans="1:13" x14ac:dyDescent="0.35">
      <c r="A2595" s="1296">
        <v>34172</v>
      </c>
      <c r="B2595" s="1295" t="s">
        <v>194</v>
      </c>
      <c r="C2595" s="1295" t="s">
        <v>283</v>
      </c>
      <c r="D2595" s="1295">
        <v>10300</v>
      </c>
      <c r="E2595" s="1295" t="s">
        <v>200</v>
      </c>
      <c r="F2595" s="935" t="s">
        <v>215</v>
      </c>
      <c r="G2595" s="1295">
        <v>1</v>
      </c>
      <c r="H2595" s="935" t="s">
        <v>408</v>
      </c>
      <c r="I2595" s="935" t="s">
        <v>409</v>
      </c>
      <c r="J2595" s="935">
        <v>40.316984869999999</v>
      </c>
      <c r="K2595" s="935">
        <v>-122.1896581</v>
      </c>
      <c r="L2595" s="935">
        <v>40.263968490000003</v>
      </c>
      <c r="M2595" s="935">
        <v>-122.2235306</v>
      </c>
    </row>
    <row r="2596" spans="1:13" x14ac:dyDescent="0.35">
      <c r="A2596" s="1296">
        <v>34172</v>
      </c>
      <c r="B2596" s="1295" t="s">
        <v>194</v>
      </c>
      <c r="C2596" s="1295" t="s">
        <v>283</v>
      </c>
      <c r="D2596" s="1295">
        <v>10300</v>
      </c>
      <c r="E2596" s="1295" t="s">
        <v>200</v>
      </c>
      <c r="F2596" s="935" t="s">
        <v>216</v>
      </c>
      <c r="G2596" s="1295">
        <v>0</v>
      </c>
      <c r="H2596" s="935" t="s">
        <v>409</v>
      </c>
      <c r="I2596" s="935" t="s">
        <v>410</v>
      </c>
      <c r="J2596" s="935">
        <v>40.263968490000003</v>
      </c>
      <c r="K2596" s="935">
        <v>-122.2235306</v>
      </c>
      <c r="L2596" s="935">
        <v>40.153152210000002</v>
      </c>
      <c r="M2596" s="935">
        <v>-122.20237950000001</v>
      </c>
    </row>
    <row r="2597" spans="1:13" x14ac:dyDescent="0.35">
      <c r="A2597" s="1296">
        <v>34172</v>
      </c>
      <c r="B2597" s="1295" t="s">
        <v>194</v>
      </c>
      <c r="C2597" s="1295" t="s">
        <v>283</v>
      </c>
      <c r="D2597" s="1295">
        <v>10300</v>
      </c>
      <c r="E2597" s="1295" t="s">
        <v>200</v>
      </c>
      <c r="F2597" s="935" t="s">
        <v>217</v>
      </c>
      <c r="G2597" s="1295">
        <v>1</v>
      </c>
      <c r="H2597" s="935" t="s">
        <v>410</v>
      </c>
      <c r="I2597" s="935" t="s">
        <v>411</v>
      </c>
      <c r="J2597" s="935">
        <v>40.153152210000002</v>
      </c>
      <c r="K2597" s="935">
        <v>-122.20237950000001</v>
      </c>
      <c r="L2597" s="935">
        <v>40.027836569999998</v>
      </c>
      <c r="M2597" s="935">
        <v>-122.11920569999999</v>
      </c>
    </row>
    <row r="2598" spans="1:13" x14ac:dyDescent="0.35">
      <c r="A2598" s="1296">
        <v>34172</v>
      </c>
      <c r="B2598" s="1295" t="s">
        <v>194</v>
      </c>
      <c r="C2598" s="1295" t="s">
        <v>283</v>
      </c>
      <c r="D2598" s="1295">
        <v>10300</v>
      </c>
      <c r="E2598" s="1295" t="s">
        <v>200</v>
      </c>
      <c r="F2598" s="935" t="s">
        <v>219</v>
      </c>
      <c r="G2598" s="1295">
        <v>-99999</v>
      </c>
      <c r="H2598" s="935" t="s">
        <v>411</v>
      </c>
      <c r="I2598" s="935" t="s">
        <v>412</v>
      </c>
      <c r="J2598" s="935">
        <v>40.027836569999998</v>
      </c>
      <c r="K2598" s="935">
        <v>-122.11920569999999</v>
      </c>
      <c r="L2598" s="935">
        <v>39.909298579999998</v>
      </c>
      <c r="M2598" s="935">
        <v>-122.0918963</v>
      </c>
    </row>
    <row r="2599" spans="1:13" x14ac:dyDescent="0.35">
      <c r="A2599" s="1296">
        <v>34172</v>
      </c>
      <c r="B2599" s="1295" t="s">
        <v>194</v>
      </c>
      <c r="C2599" s="1295" t="s">
        <v>283</v>
      </c>
      <c r="D2599" s="1295">
        <v>10300</v>
      </c>
      <c r="E2599" s="1295" t="s">
        <v>200</v>
      </c>
      <c r="F2599" s="935" t="s">
        <v>220</v>
      </c>
      <c r="G2599" s="1295">
        <v>-99999</v>
      </c>
      <c r="H2599" s="935" t="s">
        <v>412</v>
      </c>
      <c r="I2599" s="935" t="s">
        <v>413</v>
      </c>
      <c r="J2599" s="935">
        <v>39.909298579999998</v>
      </c>
      <c r="K2599" s="935">
        <v>-122.0918963</v>
      </c>
      <c r="L2599" s="935">
        <v>39.751173979999997</v>
      </c>
      <c r="M2599" s="935">
        <v>-121.9963235</v>
      </c>
    </row>
    <row r="2600" spans="1:13" x14ac:dyDescent="0.35">
      <c r="A2600" s="1296">
        <v>34172</v>
      </c>
      <c r="B2600" s="1295" t="s">
        <v>194</v>
      </c>
      <c r="C2600" s="1295" t="s">
        <v>283</v>
      </c>
      <c r="D2600" s="1295">
        <v>10300</v>
      </c>
      <c r="E2600" s="1295" t="s">
        <v>200</v>
      </c>
      <c r="F2600" s="935" t="s">
        <v>221</v>
      </c>
      <c r="G2600" s="1295">
        <v>-99999</v>
      </c>
      <c r="H2600" s="935" t="s">
        <v>413</v>
      </c>
      <c r="I2600" s="935" t="s">
        <v>414</v>
      </c>
      <c r="J2600" s="935">
        <v>39.751173979999997</v>
      </c>
      <c r="K2600" s="935">
        <v>-121.9963235</v>
      </c>
      <c r="L2600" s="935">
        <v>39.629153240000001</v>
      </c>
      <c r="M2600" s="935">
        <v>-121.9925059</v>
      </c>
    </row>
    <row r="2601" spans="1:13" x14ac:dyDescent="0.35">
      <c r="A2601" s="1296">
        <v>34172</v>
      </c>
      <c r="B2601" s="1295" t="s">
        <v>194</v>
      </c>
      <c r="C2601" s="1295" t="s">
        <v>283</v>
      </c>
      <c r="D2601" s="1295">
        <v>10300</v>
      </c>
      <c r="E2601" s="1295" t="s">
        <v>200</v>
      </c>
      <c r="F2601" s="935" t="s">
        <v>222</v>
      </c>
      <c r="G2601" s="1295">
        <v>-99999</v>
      </c>
      <c r="H2601" s="935" t="s">
        <v>414</v>
      </c>
      <c r="I2601" s="935" t="s">
        <v>415</v>
      </c>
      <c r="J2601" s="935">
        <v>39.629153240000001</v>
      </c>
      <c r="K2601" s="935">
        <v>-121.9925059</v>
      </c>
      <c r="L2601" s="935">
        <v>39.40712284</v>
      </c>
      <c r="M2601" s="935">
        <v>-122.00758999999999</v>
      </c>
    </row>
    <row r="2602" spans="1:13" x14ac:dyDescent="0.35">
      <c r="A2602" s="1296">
        <v>34178</v>
      </c>
      <c r="B2602" s="1295" t="s">
        <v>194</v>
      </c>
      <c r="C2602" s="1295" t="s">
        <v>283</v>
      </c>
      <c r="D2602" s="1295">
        <v>11300</v>
      </c>
      <c r="E2602" s="1295" t="s">
        <v>200</v>
      </c>
      <c r="F2602" s="935" t="s">
        <v>208</v>
      </c>
      <c r="G2602" s="1295">
        <v>0</v>
      </c>
      <c r="H2602" s="935" t="s">
        <v>402</v>
      </c>
      <c r="I2602" s="935" t="s">
        <v>403</v>
      </c>
      <c r="J2602" s="935">
        <v>40.611883210000002</v>
      </c>
      <c r="K2602" s="935">
        <v>-122.446135</v>
      </c>
      <c r="L2602" s="935">
        <v>40.592799669999998</v>
      </c>
      <c r="M2602" s="935">
        <v>-122.3942059</v>
      </c>
    </row>
    <row r="2603" spans="1:13" x14ac:dyDescent="0.35">
      <c r="A2603" s="1296">
        <v>34178</v>
      </c>
      <c r="B2603" s="1295" t="s">
        <v>194</v>
      </c>
      <c r="C2603" s="1295" t="s">
        <v>283</v>
      </c>
      <c r="D2603" s="1295">
        <v>11300</v>
      </c>
      <c r="E2603" s="1295" t="s">
        <v>200</v>
      </c>
      <c r="F2603" s="935" t="s">
        <v>209</v>
      </c>
      <c r="G2603" s="1295">
        <v>0</v>
      </c>
      <c r="H2603" s="935" t="s">
        <v>403</v>
      </c>
      <c r="I2603" s="935" t="s">
        <v>404</v>
      </c>
      <c r="J2603" s="935">
        <v>40.592799669999998</v>
      </c>
      <c r="K2603" s="935">
        <v>-122.3942059</v>
      </c>
      <c r="L2603" s="935">
        <v>40.585947769999997</v>
      </c>
      <c r="M2603" s="935">
        <v>-122.3683525</v>
      </c>
    </row>
    <row r="2604" spans="1:13" x14ac:dyDescent="0.35">
      <c r="A2604" s="1296">
        <v>34178</v>
      </c>
      <c r="B2604" s="1295" t="s">
        <v>194</v>
      </c>
      <c r="C2604" s="1295" t="s">
        <v>283</v>
      </c>
      <c r="D2604" s="1295">
        <v>11300</v>
      </c>
      <c r="E2604" s="1295" t="s">
        <v>200</v>
      </c>
      <c r="F2604" s="935" t="s">
        <v>211</v>
      </c>
      <c r="G2604" s="1295">
        <v>0</v>
      </c>
      <c r="H2604" s="935" t="s">
        <v>404</v>
      </c>
      <c r="I2604" s="935" t="s">
        <v>405</v>
      </c>
      <c r="J2604" s="935">
        <v>40.585947769999997</v>
      </c>
      <c r="K2604" s="935">
        <v>-122.3683525</v>
      </c>
      <c r="L2604" s="935">
        <v>40.472049499999997</v>
      </c>
      <c r="M2604" s="935">
        <v>-122.29453460000001</v>
      </c>
    </row>
    <row r="2605" spans="1:13" x14ac:dyDescent="0.35">
      <c r="A2605" s="1296">
        <v>34178</v>
      </c>
      <c r="B2605" s="1295" t="s">
        <v>194</v>
      </c>
      <c r="C2605" s="1295" t="s">
        <v>283</v>
      </c>
      <c r="D2605" s="1295">
        <v>11300</v>
      </c>
      <c r="E2605" s="1295" t="s">
        <v>200</v>
      </c>
      <c r="F2605" s="935" t="s">
        <v>212</v>
      </c>
      <c r="G2605" s="1295">
        <v>0</v>
      </c>
      <c r="H2605" s="935" t="s">
        <v>405</v>
      </c>
      <c r="I2605" s="935" t="s">
        <v>406</v>
      </c>
      <c r="J2605" s="935">
        <v>40.472049499999997</v>
      </c>
      <c r="K2605" s="935">
        <v>-122.29453460000001</v>
      </c>
      <c r="L2605" s="935">
        <v>40.417416330000002</v>
      </c>
      <c r="M2605" s="935">
        <v>-122.19395729999999</v>
      </c>
    </row>
    <row r="2606" spans="1:13" x14ac:dyDescent="0.35">
      <c r="A2606" s="1296">
        <v>34178</v>
      </c>
      <c r="B2606" s="1295" t="s">
        <v>194</v>
      </c>
      <c r="C2606" s="1295" t="s">
        <v>283</v>
      </c>
      <c r="D2606" s="1295">
        <v>11300</v>
      </c>
      <c r="E2606" s="1295" t="s">
        <v>200</v>
      </c>
      <c r="F2606" s="935" t="s">
        <v>213</v>
      </c>
      <c r="G2606" s="1295">
        <v>0</v>
      </c>
      <c r="H2606" s="935" t="s">
        <v>406</v>
      </c>
      <c r="I2606" s="935" t="s">
        <v>407</v>
      </c>
      <c r="J2606" s="935">
        <v>40.417416330000002</v>
      </c>
      <c r="K2606" s="935">
        <v>-122.19395729999999</v>
      </c>
      <c r="L2606" s="935">
        <v>40.355137560000003</v>
      </c>
      <c r="M2606" s="935">
        <v>-122.17595660000001</v>
      </c>
    </row>
    <row r="2607" spans="1:13" x14ac:dyDescent="0.35">
      <c r="A2607" s="1296">
        <v>34178</v>
      </c>
      <c r="B2607" s="1295" t="s">
        <v>194</v>
      </c>
      <c r="C2607" s="1295" t="s">
        <v>283</v>
      </c>
      <c r="D2607" s="1295">
        <v>11300</v>
      </c>
      <c r="E2607" s="1295" t="s">
        <v>200</v>
      </c>
      <c r="F2607" s="935" t="s">
        <v>214</v>
      </c>
      <c r="G2607" s="1295">
        <v>0</v>
      </c>
      <c r="H2607" s="935" t="s">
        <v>407</v>
      </c>
      <c r="I2607" s="935" t="s">
        <v>408</v>
      </c>
      <c r="J2607" s="935">
        <v>40.355137560000003</v>
      </c>
      <c r="K2607" s="935">
        <v>-122.17595660000001</v>
      </c>
      <c r="L2607" s="935">
        <v>40.316984869999999</v>
      </c>
      <c r="M2607" s="935">
        <v>-122.1896581</v>
      </c>
    </row>
    <row r="2608" spans="1:13" x14ac:dyDescent="0.35">
      <c r="A2608" s="1296">
        <v>34178</v>
      </c>
      <c r="B2608" s="1295" t="s">
        <v>194</v>
      </c>
      <c r="C2608" s="1295" t="s">
        <v>283</v>
      </c>
      <c r="D2608" s="1295">
        <v>11300</v>
      </c>
      <c r="E2608" s="1295" t="s">
        <v>200</v>
      </c>
      <c r="F2608" s="935" t="s">
        <v>215</v>
      </c>
      <c r="G2608" s="1295">
        <v>0</v>
      </c>
      <c r="H2608" s="935" t="s">
        <v>408</v>
      </c>
      <c r="I2608" s="935" t="s">
        <v>409</v>
      </c>
      <c r="J2608" s="935">
        <v>40.316984869999999</v>
      </c>
      <c r="K2608" s="935">
        <v>-122.1896581</v>
      </c>
      <c r="L2608" s="935">
        <v>40.263968490000003</v>
      </c>
      <c r="M2608" s="935">
        <v>-122.2235306</v>
      </c>
    </row>
    <row r="2609" spans="1:13" x14ac:dyDescent="0.35">
      <c r="A2609" s="1296">
        <v>34178</v>
      </c>
      <c r="B2609" s="1295" t="s">
        <v>194</v>
      </c>
      <c r="C2609" s="1295" t="s">
        <v>283</v>
      </c>
      <c r="D2609" s="1295">
        <v>11300</v>
      </c>
      <c r="E2609" s="1295" t="s">
        <v>200</v>
      </c>
      <c r="F2609" s="935" t="s">
        <v>216</v>
      </c>
      <c r="G2609" s="1295">
        <v>0</v>
      </c>
      <c r="H2609" s="935" t="s">
        <v>409</v>
      </c>
      <c r="I2609" s="935" t="s">
        <v>410</v>
      </c>
      <c r="J2609" s="935">
        <v>40.263968490000003</v>
      </c>
      <c r="K2609" s="935">
        <v>-122.2235306</v>
      </c>
      <c r="L2609" s="935">
        <v>40.153152210000002</v>
      </c>
      <c r="M2609" s="935">
        <v>-122.20237950000001</v>
      </c>
    </row>
    <row r="2610" spans="1:13" x14ac:dyDescent="0.35">
      <c r="A2610" s="1296">
        <v>34178</v>
      </c>
      <c r="B2610" s="1295" t="s">
        <v>194</v>
      </c>
      <c r="C2610" s="1295" t="s">
        <v>283</v>
      </c>
      <c r="D2610" s="1295">
        <v>11300</v>
      </c>
      <c r="E2610" s="1295" t="s">
        <v>200</v>
      </c>
      <c r="F2610" s="935" t="s">
        <v>217</v>
      </c>
      <c r="G2610" s="1295">
        <v>0</v>
      </c>
      <c r="H2610" s="935" t="s">
        <v>410</v>
      </c>
      <c r="I2610" s="935" t="s">
        <v>411</v>
      </c>
      <c r="J2610" s="935">
        <v>40.153152210000002</v>
      </c>
      <c r="K2610" s="935">
        <v>-122.20237950000001</v>
      </c>
      <c r="L2610" s="935">
        <v>40.027836569999998</v>
      </c>
      <c r="M2610" s="935">
        <v>-122.11920569999999</v>
      </c>
    </row>
    <row r="2611" spans="1:13" x14ac:dyDescent="0.35">
      <c r="A2611" s="1296">
        <v>34178</v>
      </c>
      <c r="B2611" s="1295" t="s">
        <v>194</v>
      </c>
      <c r="C2611" s="1295" t="s">
        <v>283</v>
      </c>
      <c r="D2611" s="1295">
        <v>11300</v>
      </c>
      <c r="E2611" s="1295" t="s">
        <v>200</v>
      </c>
      <c r="F2611" s="935" t="s">
        <v>219</v>
      </c>
      <c r="G2611" s="1295">
        <v>0</v>
      </c>
      <c r="H2611" s="935" t="s">
        <v>411</v>
      </c>
      <c r="I2611" s="935" t="s">
        <v>412</v>
      </c>
      <c r="J2611" s="935">
        <v>40.027836569999998</v>
      </c>
      <c r="K2611" s="935">
        <v>-122.11920569999999</v>
      </c>
      <c r="L2611" s="935">
        <v>39.909298579999998</v>
      </c>
      <c r="M2611" s="935">
        <v>-122.0918963</v>
      </c>
    </row>
    <row r="2612" spans="1:13" x14ac:dyDescent="0.35">
      <c r="A2612" s="1296">
        <v>34178</v>
      </c>
      <c r="B2612" s="1295" t="s">
        <v>194</v>
      </c>
      <c r="C2612" s="1295" t="s">
        <v>283</v>
      </c>
      <c r="D2612" s="1295">
        <v>11300</v>
      </c>
      <c r="E2612" s="1295" t="s">
        <v>200</v>
      </c>
      <c r="F2612" s="935" t="s">
        <v>220</v>
      </c>
      <c r="G2612" s="1295">
        <v>-99999</v>
      </c>
      <c r="H2612" s="935" t="s">
        <v>412</v>
      </c>
      <c r="I2612" s="935" t="s">
        <v>413</v>
      </c>
      <c r="J2612" s="935">
        <v>39.909298579999998</v>
      </c>
      <c r="K2612" s="935">
        <v>-122.0918963</v>
      </c>
      <c r="L2612" s="935">
        <v>39.751173979999997</v>
      </c>
      <c r="M2612" s="935">
        <v>-121.9963235</v>
      </c>
    </row>
    <row r="2613" spans="1:13" x14ac:dyDescent="0.35">
      <c r="A2613" s="1296">
        <v>34178</v>
      </c>
      <c r="B2613" s="1295" t="s">
        <v>194</v>
      </c>
      <c r="C2613" s="1295" t="s">
        <v>283</v>
      </c>
      <c r="D2613" s="1295">
        <v>11300</v>
      </c>
      <c r="E2613" s="1295" t="s">
        <v>200</v>
      </c>
      <c r="F2613" s="935" t="s">
        <v>221</v>
      </c>
      <c r="G2613" s="1295">
        <v>-99999</v>
      </c>
      <c r="H2613" s="935" t="s">
        <v>413</v>
      </c>
      <c r="I2613" s="935" t="s">
        <v>414</v>
      </c>
      <c r="J2613" s="935">
        <v>39.751173979999997</v>
      </c>
      <c r="K2613" s="935">
        <v>-121.9963235</v>
      </c>
      <c r="L2613" s="935">
        <v>39.629153240000001</v>
      </c>
      <c r="M2613" s="935">
        <v>-121.9925059</v>
      </c>
    </row>
    <row r="2614" spans="1:13" x14ac:dyDescent="0.35">
      <c r="A2614" s="1296">
        <v>34178</v>
      </c>
      <c r="B2614" s="1295" t="s">
        <v>194</v>
      </c>
      <c r="C2614" s="1295" t="s">
        <v>283</v>
      </c>
      <c r="D2614" s="1295">
        <v>11300</v>
      </c>
      <c r="E2614" s="1295" t="s">
        <v>200</v>
      </c>
      <c r="F2614" s="935" t="s">
        <v>222</v>
      </c>
      <c r="G2614" s="1295">
        <v>-99999</v>
      </c>
      <c r="H2614" s="935" t="s">
        <v>414</v>
      </c>
      <c r="I2614" s="935" t="s">
        <v>415</v>
      </c>
      <c r="J2614" s="935">
        <v>39.629153240000001</v>
      </c>
      <c r="K2614" s="935">
        <v>-121.9925059</v>
      </c>
      <c r="L2614" s="935">
        <v>39.40712284</v>
      </c>
      <c r="M2614" s="935">
        <v>-122.00758999999999</v>
      </c>
    </row>
    <row r="2615" spans="1:13" x14ac:dyDescent="0.35">
      <c r="A2615" s="1296">
        <v>34193</v>
      </c>
      <c r="B2615" s="1295" t="s">
        <v>194</v>
      </c>
      <c r="C2615" s="1295" t="s">
        <v>283</v>
      </c>
      <c r="D2615" s="1295">
        <v>11500</v>
      </c>
      <c r="E2615" s="1295" t="s">
        <v>200</v>
      </c>
      <c r="F2615" s="935" t="s">
        <v>208</v>
      </c>
      <c r="G2615" s="1295">
        <v>0</v>
      </c>
      <c r="H2615" s="935" t="s">
        <v>402</v>
      </c>
      <c r="I2615" s="935" t="s">
        <v>403</v>
      </c>
      <c r="J2615" s="935">
        <v>40.611883210000002</v>
      </c>
      <c r="K2615" s="935">
        <v>-122.446135</v>
      </c>
      <c r="L2615" s="935">
        <v>40.592799669999998</v>
      </c>
      <c r="M2615" s="935">
        <v>-122.3942059</v>
      </c>
    </row>
    <row r="2616" spans="1:13" x14ac:dyDescent="0.35">
      <c r="A2616" s="1296">
        <v>34193</v>
      </c>
      <c r="B2616" s="1295" t="s">
        <v>194</v>
      </c>
      <c r="C2616" s="1295" t="s">
        <v>283</v>
      </c>
      <c r="D2616" s="1295">
        <v>11500</v>
      </c>
      <c r="E2616" s="1295" t="s">
        <v>200</v>
      </c>
      <c r="F2616" s="935" t="s">
        <v>209</v>
      </c>
      <c r="G2616" s="1295">
        <v>0</v>
      </c>
      <c r="H2616" s="935" t="s">
        <v>403</v>
      </c>
      <c r="I2616" s="935" t="s">
        <v>404</v>
      </c>
      <c r="J2616" s="935">
        <v>40.592799669999998</v>
      </c>
      <c r="K2616" s="935">
        <v>-122.3942059</v>
      </c>
      <c r="L2616" s="935">
        <v>40.585947769999997</v>
      </c>
      <c r="M2616" s="935">
        <v>-122.3683525</v>
      </c>
    </row>
    <row r="2617" spans="1:13" x14ac:dyDescent="0.35">
      <c r="A2617" s="1296">
        <v>34193</v>
      </c>
      <c r="B2617" s="1295" t="s">
        <v>194</v>
      </c>
      <c r="C2617" s="1295" t="s">
        <v>283</v>
      </c>
      <c r="D2617" s="1295">
        <v>11500</v>
      </c>
      <c r="E2617" s="1295" t="s">
        <v>200</v>
      </c>
      <c r="F2617" s="935" t="s">
        <v>211</v>
      </c>
      <c r="G2617" s="1295">
        <v>0</v>
      </c>
      <c r="H2617" s="935" t="s">
        <v>404</v>
      </c>
      <c r="I2617" s="935" t="s">
        <v>405</v>
      </c>
      <c r="J2617" s="935">
        <v>40.585947769999997</v>
      </c>
      <c r="K2617" s="935">
        <v>-122.3683525</v>
      </c>
      <c r="L2617" s="935">
        <v>40.472049499999997</v>
      </c>
      <c r="M2617" s="935">
        <v>-122.29453460000001</v>
      </c>
    </row>
    <row r="2618" spans="1:13" x14ac:dyDescent="0.35">
      <c r="A2618" s="1296">
        <v>34193</v>
      </c>
      <c r="B2618" s="1295" t="s">
        <v>194</v>
      </c>
      <c r="C2618" s="1295" t="s">
        <v>283</v>
      </c>
      <c r="D2618" s="1295">
        <v>11500</v>
      </c>
      <c r="E2618" s="1295" t="s">
        <v>200</v>
      </c>
      <c r="F2618" s="935" t="s">
        <v>212</v>
      </c>
      <c r="G2618" s="1295">
        <v>0</v>
      </c>
      <c r="H2618" s="935" t="s">
        <v>405</v>
      </c>
      <c r="I2618" s="935" t="s">
        <v>406</v>
      </c>
      <c r="J2618" s="935">
        <v>40.472049499999997</v>
      </c>
      <c r="K2618" s="935">
        <v>-122.29453460000001</v>
      </c>
      <c r="L2618" s="935">
        <v>40.417416330000002</v>
      </c>
      <c r="M2618" s="935">
        <v>-122.19395729999999</v>
      </c>
    </row>
    <row r="2619" spans="1:13" x14ac:dyDescent="0.35">
      <c r="A2619" s="1296">
        <v>34193</v>
      </c>
      <c r="B2619" s="1295" t="s">
        <v>194</v>
      </c>
      <c r="C2619" s="1295" t="s">
        <v>283</v>
      </c>
      <c r="D2619" s="1295">
        <v>11500</v>
      </c>
      <c r="E2619" s="1295" t="s">
        <v>200</v>
      </c>
      <c r="F2619" s="935" t="s">
        <v>213</v>
      </c>
      <c r="G2619" s="1295">
        <v>0</v>
      </c>
      <c r="H2619" s="935" t="s">
        <v>406</v>
      </c>
      <c r="I2619" s="935" t="s">
        <v>407</v>
      </c>
      <c r="J2619" s="935">
        <v>40.417416330000002</v>
      </c>
      <c r="K2619" s="935">
        <v>-122.19395729999999</v>
      </c>
      <c r="L2619" s="935">
        <v>40.355137560000003</v>
      </c>
      <c r="M2619" s="935">
        <v>-122.17595660000001</v>
      </c>
    </row>
    <row r="2620" spans="1:13" x14ac:dyDescent="0.35">
      <c r="A2620" s="1296">
        <v>34193</v>
      </c>
      <c r="B2620" s="1295" t="s">
        <v>194</v>
      </c>
      <c r="C2620" s="1295" t="s">
        <v>283</v>
      </c>
      <c r="D2620" s="1295">
        <v>11500</v>
      </c>
      <c r="E2620" s="1295" t="s">
        <v>200</v>
      </c>
      <c r="F2620" s="935" t="s">
        <v>214</v>
      </c>
      <c r="G2620" s="1295">
        <v>0</v>
      </c>
      <c r="H2620" s="935" t="s">
        <v>407</v>
      </c>
      <c r="I2620" s="935" t="s">
        <v>408</v>
      </c>
      <c r="J2620" s="935">
        <v>40.355137560000003</v>
      </c>
      <c r="K2620" s="935">
        <v>-122.17595660000001</v>
      </c>
      <c r="L2620" s="935">
        <v>40.316984869999999</v>
      </c>
      <c r="M2620" s="935">
        <v>-122.1896581</v>
      </c>
    </row>
    <row r="2621" spans="1:13" x14ac:dyDescent="0.35">
      <c r="A2621" s="1296">
        <v>34193</v>
      </c>
      <c r="B2621" s="1295" t="s">
        <v>194</v>
      </c>
      <c r="C2621" s="1295" t="s">
        <v>283</v>
      </c>
      <c r="D2621" s="1295">
        <v>11500</v>
      </c>
      <c r="E2621" s="1295" t="s">
        <v>200</v>
      </c>
      <c r="F2621" s="935" t="s">
        <v>215</v>
      </c>
      <c r="G2621" s="1295">
        <v>0</v>
      </c>
      <c r="H2621" s="935" t="s">
        <v>408</v>
      </c>
      <c r="I2621" s="935" t="s">
        <v>409</v>
      </c>
      <c r="J2621" s="935">
        <v>40.316984869999999</v>
      </c>
      <c r="K2621" s="935">
        <v>-122.1896581</v>
      </c>
      <c r="L2621" s="935">
        <v>40.263968490000003</v>
      </c>
      <c r="M2621" s="935">
        <v>-122.2235306</v>
      </c>
    </row>
    <row r="2622" spans="1:13" x14ac:dyDescent="0.35">
      <c r="A2622" s="1296">
        <v>34193</v>
      </c>
      <c r="B2622" s="1295" t="s">
        <v>194</v>
      </c>
      <c r="C2622" s="1295" t="s">
        <v>283</v>
      </c>
      <c r="D2622" s="1295">
        <v>11500</v>
      </c>
      <c r="E2622" s="1295" t="s">
        <v>200</v>
      </c>
      <c r="F2622" s="935" t="s">
        <v>216</v>
      </c>
      <c r="G2622" s="1295">
        <v>0</v>
      </c>
      <c r="H2622" s="935" t="s">
        <v>409</v>
      </c>
      <c r="I2622" s="935" t="s">
        <v>410</v>
      </c>
      <c r="J2622" s="935">
        <v>40.263968490000003</v>
      </c>
      <c r="K2622" s="935">
        <v>-122.2235306</v>
      </c>
      <c r="L2622" s="935">
        <v>40.153152210000002</v>
      </c>
      <c r="M2622" s="935">
        <v>-122.20237950000001</v>
      </c>
    </row>
    <row r="2623" spans="1:13" x14ac:dyDescent="0.35">
      <c r="A2623" s="1296">
        <v>34193</v>
      </c>
      <c r="B2623" s="1295" t="s">
        <v>194</v>
      </c>
      <c r="C2623" s="1295" t="s">
        <v>283</v>
      </c>
      <c r="D2623" s="1295">
        <v>11500</v>
      </c>
      <c r="E2623" s="1295" t="s">
        <v>200</v>
      </c>
      <c r="F2623" s="935" t="s">
        <v>217</v>
      </c>
      <c r="G2623" s="1295">
        <v>0</v>
      </c>
      <c r="H2623" s="935" t="s">
        <v>410</v>
      </c>
      <c r="I2623" s="935" t="s">
        <v>411</v>
      </c>
      <c r="J2623" s="935">
        <v>40.153152210000002</v>
      </c>
      <c r="K2623" s="935">
        <v>-122.20237950000001</v>
      </c>
      <c r="L2623" s="935">
        <v>40.027836569999998</v>
      </c>
      <c r="M2623" s="935">
        <v>-122.11920569999999</v>
      </c>
    </row>
    <row r="2624" spans="1:13" x14ac:dyDescent="0.35">
      <c r="A2624" s="1296">
        <v>34193</v>
      </c>
      <c r="B2624" s="1295" t="s">
        <v>194</v>
      </c>
      <c r="C2624" s="1295" t="s">
        <v>283</v>
      </c>
      <c r="D2624" s="1295">
        <v>11500</v>
      </c>
      <c r="E2624" s="1295" t="s">
        <v>200</v>
      </c>
      <c r="F2624" s="935" t="s">
        <v>219</v>
      </c>
      <c r="G2624" s="1295">
        <v>0</v>
      </c>
      <c r="H2624" s="935" t="s">
        <v>411</v>
      </c>
      <c r="I2624" s="935" t="s">
        <v>412</v>
      </c>
      <c r="J2624" s="935">
        <v>40.027836569999998</v>
      </c>
      <c r="K2624" s="935">
        <v>-122.11920569999999</v>
      </c>
      <c r="L2624" s="935">
        <v>39.909298579999998</v>
      </c>
      <c r="M2624" s="935">
        <v>-122.0918963</v>
      </c>
    </row>
    <row r="2625" spans="1:13" x14ac:dyDescent="0.35">
      <c r="A2625" s="1296">
        <v>34193</v>
      </c>
      <c r="B2625" s="1295" t="s">
        <v>194</v>
      </c>
      <c r="C2625" s="1295" t="s">
        <v>283</v>
      </c>
      <c r="D2625" s="1295">
        <v>11500</v>
      </c>
      <c r="E2625" s="1295" t="s">
        <v>200</v>
      </c>
      <c r="F2625" s="935" t="s">
        <v>220</v>
      </c>
      <c r="G2625" s="1295">
        <v>-99999</v>
      </c>
      <c r="H2625" s="935" t="s">
        <v>412</v>
      </c>
      <c r="I2625" s="935" t="s">
        <v>413</v>
      </c>
      <c r="J2625" s="935">
        <v>39.909298579999998</v>
      </c>
      <c r="K2625" s="935">
        <v>-122.0918963</v>
      </c>
      <c r="L2625" s="935">
        <v>39.751173979999997</v>
      </c>
      <c r="M2625" s="935">
        <v>-121.9963235</v>
      </c>
    </row>
    <row r="2626" spans="1:13" x14ac:dyDescent="0.35">
      <c r="A2626" s="1296">
        <v>34193</v>
      </c>
      <c r="B2626" s="1295" t="s">
        <v>194</v>
      </c>
      <c r="C2626" s="1295" t="s">
        <v>283</v>
      </c>
      <c r="D2626" s="1295">
        <v>11500</v>
      </c>
      <c r="E2626" s="1295" t="s">
        <v>200</v>
      </c>
      <c r="F2626" s="935" t="s">
        <v>221</v>
      </c>
      <c r="G2626" s="1295">
        <v>-99999</v>
      </c>
      <c r="H2626" s="935" t="s">
        <v>413</v>
      </c>
      <c r="I2626" s="935" t="s">
        <v>414</v>
      </c>
      <c r="J2626" s="935">
        <v>39.751173979999997</v>
      </c>
      <c r="K2626" s="935">
        <v>-121.9963235</v>
      </c>
      <c r="L2626" s="935">
        <v>39.629153240000001</v>
      </c>
      <c r="M2626" s="935">
        <v>-121.9925059</v>
      </c>
    </row>
    <row r="2627" spans="1:13" x14ac:dyDescent="0.35">
      <c r="A2627" s="1296">
        <v>34193</v>
      </c>
      <c r="B2627" s="1295" t="s">
        <v>194</v>
      </c>
      <c r="C2627" s="1295" t="s">
        <v>283</v>
      </c>
      <c r="D2627" s="1295">
        <v>11500</v>
      </c>
      <c r="E2627" s="1295" t="s">
        <v>200</v>
      </c>
      <c r="F2627" s="935" t="s">
        <v>222</v>
      </c>
      <c r="G2627" s="1295">
        <v>-99999</v>
      </c>
      <c r="H2627" s="935" t="s">
        <v>414</v>
      </c>
      <c r="I2627" s="935" t="s">
        <v>415</v>
      </c>
      <c r="J2627" s="935">
        <v>39.629153240000001</v>
      </c>
      <c r="K2627" s="935">
        <v>-121.9925059</v>
      </c>
      <c r="L2627" s="935">
        <v>39.40712284</v>
      </c>
      <c r="M2627" s="935">
        <v>-122.00758999999999</v>
      </c>
    </row>
    <row r="2628" spans="1:13" x14ac:dyDescent="0.35">
      <c r="A2628" s="1296">
        <v>34226</v>
      </c>
      <c r="B2628" s="1295" t="s">
        <v>242</v>
      </c>
      <c r="C2628" s="1295" t="s">
        <v>260</v>
      </c>
      <c r="D2628" s="1295">
        <v>10000</v>
      </c>
      <c r="E2628" s="1295" t="s">
        <v>248</v>
      </c>
      <c r="F2628" s="935" t="s">
        <v>208</v>
      </c>
      <c r="G2628" s="1295">
        <v>0</v>
      </c>
      <c r="H2628" s="935" t="s">
        <v>402</v>
      </c>
      <c r="I2628" s="935" t="s">
        <v>403</v>
      </c>
      <c r="J2628" s="935">
        <v>40.611883210000002</v>
      </c>
      <c r="K2628" s="935">
        <v>-122.446135</v>
      </c>
      <c r="L2628" s="935">
        <v>40.592799669999998</v>
      </c>
      <c r="M2628" s="935">
        <v>-122.3942059</v>
      </c>
    </row>
    <row r="2629" spans="1:13" x14ac:dyDescent="0.35">
      <c r="A2629" s="1296">
        <v>34226</v>
      </c>
      <c r="B2629" s="1295" t="s">
        <v>242</v>
      </c>
      <c r="C2629" s="1295" t="s">
        <v>260</v>
      </c>
      <c r="D2629" s="1295">
        <v>10000</v>
      </c>
      <c r="E2629" s="1295" t="s">
        <v>248</v>
      </c>
      <c r="F2629" s="935" t="s">
        <v>209</v>
      </c>
      <c r="G2629" s="1295">
        <v>1</v>
      </c>
      <c r="H2629" s="935" t="s">
        <v>403</v>
      </c>
      <c r="I2629" s="935" t="s">
        <v>404</v>
      </c>
      <c r="J2629" s="935">
        <v>40.592799669999998</v>
      </c>
      <c r="K2629" s="935">
        <v>-122.3942059</v>
      </c>
      <c r="L2629" s="935">
        <v>40.585947769999997</v>
      </c>
      <c r="M2629" s="935">
        <v>-122.3683525</v>
      </c>
    </row>
    <row r="2630" spans="1:13" x14ac:dyDescent="0.35">
      <c r="A2630" s="1296">
        <v>34226</v>
      </c>
      <c r="B2630" s="1295" t="s">
        <v>242</v>
      </c>
      <c r="C2630" s="1295" t="s">
        <v>260</v>
      </c>
      <c r="D2630" s="1295">
        <v>10000</v>
      </c>
      <c r="E2630" s="1295" t="s">
        <v>248</v>
      </c>
      <c r="F2630" s="935" t="s">
        <v>211</v>
      </c>
      <c r="G2630" s="1295">
        <v>0</v>
      </c>
      <c r="H2630" s="935" t="s">
        <v>404</v>
      </c>
      <c r="I2630" s="935" t="s">
        <v>405</v>
      </c>
      <c r="J2630" s="935">
        <v>40.585947769999997</v>
      </c>
      <c r="K2630" s="935">
        <v>-122.3683525</v>
      </c>
      <c r="L2630" s="935">
        <v>40.472049499999997</v>
      </c>
      <c r="M2630" s="935">
        <v>-122.29453460000001</v>
      </c>
    </row>
    <row r="2631" spans="1:13" x14ac:dyDescent="0.35">
      <c r="A2631" s="1296">
        <v>34226</v>
      </c>
      <c r="B2631" s="1295" t="s">
        <v>242</v>
      </c>
      <c r="C2631" s="1295" t="s">
        <v>260</v>
      </c>
      <c r="D2631" s="1295">
        <v>10000</v>
      </c>
      <c r="E2631" s="1295" t="s">
        <v>248</v>
      </c>
      <c r="F2631" s="935" t="s">
        <v>212</v>
      </c>
      <c r="G2631" s="1295">
        <v>0</v>
      </c>
      <c r="H2631" s="935" t="s">
        <v>405</v>
      </c>
      <c r="I2631" s="935" t="s">
        <v>406</v>
      </c>
      <c r="J2631" s="935">
        <v>40.472049499999997</v>
      </c>
      <c r="K2631" s="935">
        <v>-122.29453460000001</v>
      </c>
      <c r="L2631" s="935">
        <v>40.417416330000002</v>
      </c>
      <c r="M2631" s="935">
        <v>-122.19395729999999</v>
      </c>
    </row>
    <row r="2632" spans="1:13" x14ac:dyDescent="0.35">
      <c r="A2632" s="1296">
        <v>34226</v>
      </c>
      <c r="B2632" s="1295" t="s">
        <v>242</v>
      </c>
      <c r="C2632" s="1295" t="s">
        <v>260</v>
      </c>
      <c r="D2632" s="1295">
        <v>10000</v>
      </c>
      <c r="E2632" s="1295" t="s">
        <v>248</v>
      </c>
      <c r="F2632" s="935" t="s">
        <v>213</v>
      </c>
      <c r="G2632" s="1295">
        <v>0</v>
      </c>
      <c r="H2632" s="935" t="s">
        <v>406</v>
      </c>
      <c r="I2632" s="935" t="s">
        <v>407</v>
      </c>
      <c r="J2632" s="935">
        <v>40.417416330000002</v>
      </c>
      <c r="K2632" s="935">
        <v>-122.19395729999999</v>
      </c>
      <c r="L2632" s="935">
        <v>40.355137560000003</v>
      </c>
      <c r="M2632" s="935">
        <v>-122.17595660000001</v>
      </c>
    </row>
    <row r="2633" spans="1:13" x14ac:dyDescent="0.35">
      <c r="A2633" s="1296">
        <v>34226</v>
      </c>
      <c r="B2633" s="1295" t="s">
        <v>242</v>
      </c>
      <c r="C2633" s="1295" t="s">
        <v>260</v>
      </c>
      <c r="D2633" s="1295">
        <v>10000</v>
      </c>
      <c r="E2633" s="1295" t="s">
        <v>248</v>
      </c>
      <c r="F2633" s="935" t="s">
        <v>214</v>
      </c>
      <c r="G2633" s="1295">
        <v>0</v>
      </c>
      <c r="H2633" s="935" t="s">
        <v>407</v>
      </c>
      <c r="I2633" s="935" t="s">
        <v>408</v>
      </c>
      <c r="J2633" s="935">
        <v>40.355137560000003</v>
      </c>
      <c r="K2633" s="935">
        <v>-122.17595660000001</v>
      </c>
      <c r="L2633" s="935">
        <v>40.316984869999999</v>
      </c>
      <c r="M2633" s="935">
        <v>-122.1896581</v>
      </c>
    </row>
    <row r="2634" spans="1:13" x14ac:dyDescent="0.35">
      <c r="A2634" s="1296">
        <v>34226</v>
      </c>
      <c r="B2634" s="1295" t="s">
        <v>242</v>
      </c>
      <c r="C2634" s="1295" t="s">
        <v>260</v>
      </c>
      <c r="D2634" s="1295">
        <v>10000</v>
      </c>
      <c r="E2634" s="1295" t="s">
        <v>248</v>
      </c>
      <c r="F2634" s="935" t="s">
        <v>215</v>
      </c>
      <c r="G2634" s="1295">
        <v>0</v>
      </c>
      <c r="H2634" s="935" t="s">
        <v>408</v>
      </c>
      <c r="I2634" s="935" t="s">
        <v>409</v>
      </c>
      <c r="J2634" s="935">
        <v>40.316984869999999</v>
      </c>
      <c r="K2634" s="935">
        <v>-122.1896581</v>
      </c>
      <c r="L2634" s="935">
        <v>40.263968490000003</v>
      </c>
      <c r="M2634" s="935">
        <v>-122.2235306</v>
      </c>
    </row>
    <row r="2635" spans="1:13" x14ac:dyDescent="0.35">
      <c r="A2635" s="1296">
        <v>34226</v>
      </c>
      <c r="B2635" s="1295" t="s">
        <v>242</v>
      </c>
      <c r="C2635" s="1295" t="s">
        <v>260</v>
      </c>
      <c r="D2635" s="1295">
        <v>10000</v>
      </c>
      <c r="E2635" s="1295" t="s">
        <v>248</v>
      </c>
      <c r="F2635" s="935" t="s">
        <v>216</v>
      </c>
      <c r="G2635" s="1295">
        <v>0</v>
      </c>
      <c r="H2635" s="935" t="s">
        <v>409</v>
      </c>
      <c r="I2635" s="935" t="s">
        <v>410</v>
      </c>
      <c r="J2635" s="935">
        <v>40.263968490000003</v>
      </c>
      <c r="K2635" s="935">
        <v>-122.2235306</v>
      </c>
      <c r="L2635" s="935">
        <v>40.153152210000002</v>
      </c>
      <c r="M2635" s="935">
        <v>-122.20237950000001</v>
      </c>
    </row>
    <row r="2636" spans="1:13" x14ac:dyDescent="0.35">
      <c r="A2636" s="1296">
        <v>34226</v>
      </c>
      <c r="B2636" s="1295" t="s">
        <v>242</v>
      </c>
      <c r="C2636" s="1295" t="s">
        <v>260</v>
      </c>
      <c r="D2636" s="1295">
        <v>10000</v>
      </c>
      <c r="E2636" s="1295" t="s">
        <v>248</v>
      </c>
      <c r="F2636" s="935" t="s">
        <v>217</v>
      </c>
      <c r="G2636" s="1295">
        <v>0</v>
      </c>
      <c r="H2636" s="935" t="s">
        <v>410</v>
      </c>
      <c r="I2636" s="935" t="s">
        <v>411</v>
      </c>
      <c r="J2636" s="935">
        <v>40.153152210000002</v>
      </c>
      <c r="K2636" s="935">
        <v>-122.20237950000001</v>
      </c>
      <c r="L2636" s="935">
        <v>40.027836569999998</v>
      </c>
      <c r="M2636" s="935">
        <v>-122.11920569999999</v>
      </c>
    </row>
    <row r="2637" spans="1:13" x14ac:dyDescent="0.35">
      <c r="A2637" s="1296">
        <v>34226</v>
      </c>
      <c r="B2637" s="1295" t="s">
        <v>242</v>
      </c>
      <c r="C2637" s="1295" t="s">
        <v>260</v>
      </c>
      <c r="D2637" s="1295">
        <v>10000</v>
      </c>
      <c r="E2637" s="1295" t="s">
        <v>248</v>
      </c>
      <c r="F2637" s="935" t="s">
        <v>219</v>
      </c>
      <c r="G2637" s="1295">
        <v>0</v>
      </c>
      <c r="H2637" s="935" t="s">
        <v>411</v>
      </c>
      <c r="I2637" s="935" t="s">
        <v>412</v>
      </c>
      <c r="J2637" s="935">
        <v>40.027836569999998</v>
      </c>
      <c r="K2637" s="935">
        <v>-122.11920569999999</v>
      </c>
      <c r="L2637" s="935">
        <v>39.909298579999998</v>
      </c>
      <c r="M2637" s="935">
        <v>-122.0918963</v>
      </c>
    </row>
    <row r="2638" spans="1:13" x14ac:dyDescent="0.35">
      <c r="A2638" s="1296">
        <v>34226</v>
      </c>
      <c r="B2638" s="1295" t="s">
        <v>242</v>
      </c>
      <c r="C2638" s="1295" t="s">
        <v>260</v>
      </c>
      <c r="D2638" s="1295">
        <v>10000</v>
      </c>
      <c r="E2638" s="1295" t="s">
        <v>248</v>
      </c>
      <c r="F2638" s="935" t="s">
        <v>220</v>
      </c>
      <c r="G2638" s="1295">
        <v>-99999</v>
      </c>
      <c r="H2638" s="935" t="s">
        <v>412</v>
      </c>
      <c r="I2638" s="935" t="s">
        <v>413</v>
      </c>
      <c r="J2638" s="935">
        <v>39.909298579999998</v>
      </c>
      <c r="K2638" s="935">
        <v>-122.0918963</v>
      </c>
      <c r="L2638" s="935">
        <v>39.751173979999997</v>
      </c>
      <c r="M2638" s="935">
        <v>-121.9963235</v>
      </c>
    </row>
    <row r="2639" spans="1:13" x14ac:dyDescent="0.35">
      <c r="A2639" s="1296">
        <v>34226</v>
      </c>
      <c r="B2639" s="1295" t="s">
        <v>242</v>
      </c>
      <c r="C2639" s="1295" t="s">
        <v>260</v>
      </c>
      <c r="D2639" s="1295">
        <v>10000</v>
      </c>
      <c r="E2639" s="1295" t="s">
        <v>248</v>
      </c>
      <c r="F2639" s="935" t="s">
        <v>221</v>
      </c>
      <c r="G2639" s="1295">
        <v>-99999</v>
      </c>
      <c r="H2639" s="935" t="s">
        <v>413</v>
      </c>
      <c r="I2639" s="935" t="s">
        <v>414</v>
      </c>
      <c r="J2639" s="935">
        <v>39.751173979999997</v>
      </c>
      <c r="K2639" s="935">
        <v>-121.9963235</v>
      </c>
      <c r="L2639" s="935">
        <v>39.629153240000001</v>
      </c>
      <c r="M2639" s="935">
        <v>-121.9925059</v>
      </c>
    </row>
    <row r="2640" spans="1:13" x14ac:dyDescent="0.35">
      <c r="A2640" s="1296">
        <v>34226</v>
      </c>
      <c r="B2640" s="1295" t="s">
        <v>242</v>
      </c>
      <c r="C2640" s="1295" t="s">
        <v>260</v>
      </c>
      <c r="D2640" s="1295">
        <v>10000</v>
      </c>
      <c r="E2640" s="1295" t="s">
        <v>248</v>
      </c>
      <c r="F2640" s="935" t="s">
        <v>222</v>
      </c>
      <c r="G2640" s="1295">
        <v>-99999</v>
      </c>
      <c r="H2640" s="935" t="s">
        <v>414</v>
      </c>
      <c r="I2640" s="935" t="s">
        <v>415</v>
      </c>
      <c r="J2640" s="935">
        <v>39.629153240000001</v>
      </c>
      <c r="K2640" s="935">
        <v>-121.9925059</v>
      </c>
      <c r="L2640" s="935">
        <v>39.40712284</v>
      </c>
      <c r="M2640" s="935">
        <v>-122.00758999999999</v>
      </c>
    </row>
    <row r="2641" spans="1:13" x14ac:dyDescent="0.35">
      <c r="A2641" s="1296">
        <v>34243</v>
      </c>
      <c r="B2641" s="1295" t="s">
        <v>242</v>
      </c>
      <c r="C2641" s="1295" t="s">
        <v>260</v>
      </c>
      <c r="D2641" s="1295">
        <v>8500</v>
      </c>
      <c r="E2641" s="1295" t="s">
        <v>206</v>
      </c>
      <c r="F2641" s="935" t="s">
        <v>208</v>
      </c>
      <c r="G2641" s="1295">
        <v>0</v>
      </c>
      <c r="H2641" s="935" t="s">
        <v>402</v>
      </c>
      <c r="I2641" s="935" t="s">
        <v>403</v>
      </c>
      <c r="J2641" s="935">
        <v>40.611883210000002</v>
      </c>
      <c r="K2641" s="935">
        <v>-122.446135</v>
      </c>
      <c r="L2641" s="935">
        <v>40.592799669999998</v>
      </c>
      <c r="M2641" s="935">
        <v>-122.3942059</v>
      </c>
    </row>
    <row r="2642" spans="1:13" x14ac:dyDescent="0.35">
      <c r="A2642" s="1296">
        <v>34243</v>
      </c>
      <c r="B2642" s="1295" t="s">
        <v>242</v>
      </c>
      <c r="C2642" s="1295" t="s">
        <v>260</v>
      </c>
      <c r="D2642" s="1295">
        <v>8500</v>
      </c>
      <c r="E2642" s="1295" t="s">
        <v>206</v>
      </c>
      <c r="F2642" s="935" t="s">
        <v>209</v>
      </c>
      <c r="G2642" s="1295">
        <v>16</v>
      </c>
      <c r="H2642" s="935" t="s">
        <v>403</v>
      </c>
      <c r="I2642" s="935" t="s">
        <v>404</v>
      </c>
      <c r="J2642" s="935">
        <v>40.592799669999998</v>
      </c>
      <c r="K2642" s="935">
        <v>-122.3942059</v>
      </c>
      <c r="L2642" s="935">
        <v>40.585947769999997</v>
      </c>
      <c r="M2642" s="935">
        <v>-122.3683525</v>
      </c>
    </row>
    <row r="2643" spans="1:13" x14ac:dyDescent="0.35">
      <c r="A2643" s="1296">
        <v>34243</v>
      </c>
      <c r="B2643" s="1295" t="s">
        <v>242</v>
      </c>
      <c r="C2643" s="1295" t="s">
        <v>260</v>
      </c>
      <c r="D2643" s="1295">
        <v>8500</v>
      </c>
      <c r="E2643" s="1295" t="s">
        <v>206</v>
      </c>
      <c r="F2643" s="935" t="s">
        <v>211</v>
      </c>
      <c r="G2643" s="1295">
        <v>26</v>
      </c>
      <c r="H2643" s="935" t="s">
        <v>404</v>
      </c>
      <c r="I2643" s="935" t="s">
        <v>405</v>
      </c>
      <c r="J2643" s="935">
        <v>40.585947769999997</v>
      </c>
      <c r="K2643" s="935">
        <v>-122.3683525</v>
      </c>
      <c r="L2643" s="935">
        <v>40.472049499999997</v>
      </c>
      <c r="M2643" s="935">
        <v>-122.29453460000001</v>
      </c>
    </row>
    <row r="2644" spans="1:13" x14ac:dyDescent="0.35">
      <c r="A2644" s="1296">
        <v>34243</v>
      </c>
      <c r="B2644" s="1295" t="s">
        <v>242</v>
      </c>
      <c r="C2644" s="1295" t="s">
        <v>260</v>
      </c>
      <c r="D2644" s="1295">
        <v>8500</v>
      </c>
      <c r="E2644" s="1295" t="s">
        <v>206</v>
      </c>
      <c r="F2644" s="935" t="s">
        <v>212</v>
      </c>
      <c r="G2644" s="1295">
        <v>12</v>
      </c>
      <c r="H2644" s="935" t="s">
        <v>405</v>
      </c>
      <c r="I2644" s="935" t="s">
        <v>406</v>
      </c>
      <c r="J2644" s="935">
        <v>40.472049499999997</v>
      </c>
      <c r="K2644" s="935">
        <v>-122.29453460000001</v>
      </c>
      <c r="L2644" s="935">
        <v>40.417416330000002</v>
      </c>
      <c r="M2644" s="935">
        <v>-122.19395729999999</v>
      </c>
    </row>
    <row r="2645" spans="1:13" x14ac:dyDescent="0.35">
      <c r="A2645" s="1296">
        <v>34243</v>
      </c>
      <c r="B2645" s="1295" t="s">
        <v>242</v>
      </c>
      <c r="C2645" s="1295" t="s">
        <v>260</v>
      </c>
      <c r="D2645" s="1295">
        <v>8500</v>
      </c>
      <c r="E2645" s="1295" t="s">
        <v>206</v>
      </c>
      <c r="F2645" s="935" t="s">
        <v>213</v>
      </c>
      <c r="G2645" s="1295">
        <v>6</v>
      </c>
      <c r="H2645" s="935" t="s">
        <v>406</v>
      </c>
      <c r="I2645" s="935" t="s">
        <v>407</v>
      </c>
      <c r="J2645" s="935">
        <v>40.417416330000002</v>
      </c>
      <c r="K2645" s="935">
        <v>-122.19395729999999</v>
      </c>
      <c r="L2645" s="935">
        <v>40.355137560000003</v>
      </c>
      <c r="M2645" s="935">
        <v>-122.17595660000001</v>
      </c>
    </row>
    <row r="2646" spans="1:13" x14ac:dyDescent="0.35">
      <c r="A2646" s="1296">
        <v>34243</v>
      </c>
      <c r="B2646" s="1295" t="s">
        <v>242</v>
      </c>
      <c r="C2646" s="1295" t="s">
        <v>260</v>
      </c>
      <c r="D2646" s="1295">
        <v>8500</v>
      </c>
      <c r="E2646" s="1295" t="s">
        <v>206</v>
      </c>
      <c r="F2646" s="935" t="s">
        <v>214</v>
      </c>
      <c r="G2646" s="1295">
        <v>2</v>
      </c>
      <c r="H2646" s="935" t="s">
        <v>407</v>
      </c>
      <c r="I2646" s="935" t="s">
        <v>408</v>
      </c>
      <c r="J2646" s="935">
        <v>40.355137560000003</v>
      </c>
      <c r="K2646" s="935">
        <v>-122.17595660000001</v>
      </c>
      <c r="L2646" s="935">
        <v>40.316984869999999</v>
      </c>
      <c r="M2646" s="935">
        <v>-122.1896581</v>
      </c>
    </row>
    <row r="2647" spans="1:13" x14ac:dyDescent="0.35">
      <c r="A2647" s="1296">
        <v>34243</v>
      </c>
      <c r="B2647" s="1295" t="s">
        <v>242</v>
      </c>
      <c r="C2647" s="1295" t="s">
        <v>260</v>
      </c>
      <c r="D2647" s="1295">
        <v>8500</v>
      </c>
      <c r="E2647" s="1295" t="s">
        <v>206</v>
      </c>
      <c r="F2647" s="935" t="s">
        <v>215</v>
      </c>
      <c r="G2647" s="1295">
        <v>3</v>
      </c>
      <c r="H2647" s="935" t="s">
        <v>408</v>
      </c>
      <c r="I2647" s="935" t="s">
        <v>409</v>
      </c>
      <c r="J2647" s="935">
        <v>40.316984869999999</v>
      </c>
      <c r="K2647" s="935">
        <v>-122.1896581</v>
      </c>
      <c r="L2647" s="935">
        <v>40.263968490000003</v>
      </c>
      <c r="M2647" s="935">
        <v>-122.2235306</v>
      </c>
    </row>
    <row r="2648" spans="1:13" x14ac:dyDescent="0.35">
      <c r="A2648" s="1296">
        <v>34243</v>
      </c>
      <c r="B2648" s="1295" t="s">
        <v>242</v>
      </c>
      <c r="C2648" s="1295" t="s">
        <v>260</v>
      </c>
      <c r="D2648" s="1295">
        <v>8500</v>
      </c>
      <c r="E2648" s="1295" t="s">
        <v>206</v>
      </c>
      <c r="F2648" s="935" t="s">
        <v>216</v>
      </c>
      <c r="G2648" s="1295">
        <v>0</v>
      </c>
      <c r="H2648" s="935" t="s">
        <v>409</v>
      </c>
      <c r="I2648" s="935" t="s">
        <v>410</v>
      </c>
      <c r="J2648" s="935">
        <v>40.263968490000003</v>
      </c>
      <c r="K2648" s="935">
        <v>-122.2235306</v>
      </c>
      <c r="L2648" s="935">
        <v>40.153152210000002</v>
      </c>
      <c r="M2648" s="935">
        <v>-122.20237950000001</v>
      </c>
    </row>
    <row r="2649" spans="1:13" x14ac:dyDescent="0.35">
      <c r="A2649" s="1296">
        <v>34243</v>
      </c>
      <c r="B2649" s="1295" t="s">
        <v>242</v>
      </c>
      <c r="C2649" s="1295" t="s">
        <v>260</v>
      </c>
      <c r="D2649" s="1295">
        <v>8500</v>
      </c>
      <c r="E2649" s="1295" t="s">
        <v>206</v>
      </c>
      <c r="F2649" s="935" t="s">
        <v>217</v>
      </c>
      <c r="G2649" s="1295">
        <v>20</v>
      </c>
      <c r="H2649" s="935" t="s">
        <v>410</v>
      </c>
      <c r="I2649" s="935" t="s">
        <v>411</v>
      </c>
      <c r="J2649" s="935">
        <v>40.153152210000002</v>
      </c>
      <c r="K2649" s="935">
        <v>-122.20237950000001</v>
      </c>
      <c r="L2649" s="935">
        <v>40.027836569999998</v>
      </c>
      <c r="M2649" s="935">
        <v>-122.11920569999999</v>
      </c>
    </row>
    <row r="2650" spans="1:13" x14ac:dyDescent="0.35">
      <c r="A2650" s="1296">
        <v>34243</v>
      </c>
      <c r="B2650" s="1295" t="s">
        <v>242</v>
      </c>
      <c r="C2650" s="1295" t="s">
        <v>260</v>
      </c>
      <c r="D2650" s="1295">
        <v>8500</v>
      </c>
      <c r="E2650" s="1295" t="s">
        <v>206</v>
      </c>
      <c r="F2650" s="935" t="s">
        <v>219</v>
      </c>
      <c r="G2650" s="1295">
        <v>1</v>
      </c>
      <c r="H2650" s="935" t="s">
        <v>411</v>
      </c>
      <c r="I2650" s="935" t="s">
        <v>412</v>
      </c>
      <c r="J2650" s="935">
        <v>40.027836569999998</v>
      </c>
      <c r="K2650" s="935">
        <v>-122.11920569999999</v>
      </c>
      <c r="L2650" s="935">
        <v>39.909298579999998</v>
      </c>
      <c r="M2650" s="935">
        <v>-122.0918963</v>
      </c>
    </row>
    <row r="2651" spans="1:13" x14ac:dyDescent="0.35">
      <c r="A2651" s="1296">
        <v>34243</v>
      </c>
      <c r="B2651" s="1295" t="s">
        <v>242</v>
      </c>
      <c r="C2651" s="1295" t="s">
        <v>260</v>
      </c>
      <c r="D2651" s="1295">
        <v>8500</v>
      </c>
      <c r="E2651" s="1295" t="s">
        <v>206</v>
      </c>
      <c r="F2651" s="935" t="s">
        <v>220</v>
      </c>
      <c r="G2651" s="1295">
        <v>1</v>
      </c>
      <c r="H2651" s="935" t="s">
        <v>412</v>
      </c>
      <c r="I2651" s="935" t="s">
        <v>413</v>
      </c>
      <c r="J2651" s="935">
        <v>39.909298579999998</v>
      </c>
      <c r="K2651" s="935">
        <v>-122.0918963</v>
      </c>
      <c r="L2651" s="935">
        <v>39.751173979999997</v>
      </c>
      <c r="M2651" s="935">
        <v>-121.9963235</v>
      </c>
    </row>
    <row r="2652" spans="1:13" x14ac:dyDescent="0.35">
      <c r="A2652" s="1296">
        <v>34243</v>
      </c>
      <c r="B2652" s="1295" t="s">
        <v>242</v>
      </c>
      <c r="C2652" s="1295" t="s">
        <v>260</v>
      </c>
      <c r="D2652" s="1295">
        <v>8500</v>
      </c>
      <c r="E2652" s="1295" t="s">
        <v>206</v>
      </c>
      <c r="F2652" s="935" t="s">
        <v>221</v>
      </c>
      <c r="G2652" s="1295">
        <v>0</v>
      </c>
      <c r="H2652" s="935" t="s">
        <v>413</v>
      </c>
      <c r="I2652" s="935" t="s">
        <v>414</v>
      </c>
      <c r="J2652" s="935">
        <v>39.751173979999997</v>
      </c>
      <c r="K2652" s="935">
        <v>-121.9963235</v>
      </c>
      <c r="L2652" s="935">
        <v>39.629153240000001</v>
      </c>
      <c r="M2652" s="935">
        <v>-121.9925059</v>
      </c>
    </row>
    <row r="2653" spans="1:13" x14ac:dyDescent="0.35">
      <c r="A2653" s="1296">
        <v>34243</v>
      </c>
      <c r="B2653" s="1295" t="s">
        <v>242</v>
      </c>
      <c r="C2653" s="1295" t="s">
        <v>260</v>
      </c>
      <c r="D2653" s="1295">
        <v>8500</v>
      </c>
      <c r="E2653" s="1295" t="s">
        <v>206</v>
      </c>
      <c r="F2653" s="935" t="s">
        <v>222</v>
      </c>
      <c r="G2653" s="1295">
        <v>-99999</v>
      </c>
      <c r="H2653" s="935" t="s">
        <v>414</v>
      </c>
      <c r="I2653" s="935" t="s">
        <v>415</v>
      </c>
      <c r="J2653" s="935">
        <v>39.629153240000001</v>
      </c>
      <c r="K2653" s="935">
        <v>-121.9925059</v>
      </c>
      <c r="L2653" s="935">
        <v>39.40712284</v>
      </c>
      <c r="M2653" s="935">
        <v>-122.00758999999999</v>
      </c>
    </row>
    <row r="2654" spans="1:13" x14ac:dyDescent="0.35">
      <c r="A2654" s="1296">
        <v>34261</v>
      </c>
      <c r="B2654" s="1295" t="s">
        <v>242</v>
      </c>
      <c r="C2654" s="1295" t="s">
        <v>260</v>
      </c>
      <c r="D2654" s="1295">
        <v>5000</v>
      </c>
      <c r="E2654" s="1295" t="s">
        <v>206</v>
      </c>
      <c r="F2654" s="935" t="s">
        <v>208</v>
      </c>
      <c r="G2654" s="1295">
        <v>7</v>
      </c>
      <c r="H2654" s="935" t="s">
        <v>402</v>
      </c>
      <c r="I2654" s="935" t="s">
        <v>403</v>
      </c>
      <c r="J2654" s="935">
        <v>40.611883210000002</v>
      </c>
      <c r="K2654" s="935">
        <v>-122.446135</v>
      </c>
      <c r="L2654" s="935">
        <v>40.592799669999998</v>
      </c>
      <c r="M2654" s="935">
        <v>-122.3942059</v>
      </c>
    </row>
    <row r="2655" spans="1:13" x14ac:dyDescent="0.35">
      <c r="A2655" s="1296">
        <v>34261</v>
      </c>
      <c r="B2655" s="1295" t="s">
        <v>242</v>
      </c>
      <c r="C2655" s="1295" t="s">
        <v>260</v>
      </c>
      <c r="D2655" s="1295">
        <v>5000</v>
      </c>
      <c r="E2655" s="1295" t="s">
        <v>206</v>
      </c>
      <c r="F2655" s="935" t="s">
        <v>209</v>
      </c>
      <c r="G2655" s="1295">
        <v>130</v>
      </c>
      <c r="H2655" s="935" t="s">
        <v>403</v>
      </c>
      <c r="I2655" s="935" t="s">
        <v>404</v>
      </c>
      <c r="J2655" s="935">
        <v>40.592799669999998</v>
      </c>
      <c r="K2655" s="935">
        <v>-122.3942059</v>
      </c>
      <c r="L2655" s="935">
        <v>40.585947769999997</v>
      </c>
      <c r="M2655" s="935">
        <v>-122.3683525</v>
      </c>
    </row>
    <row r="2656" spans="1:13" x14ac:dyDescent="0.35">
      <c r="A2656" s="1296">
        <v>34261</v>
      </c>
      <c r="B2656" s="1295" t="s">
        <v>242</v>
      </c>
      <c r="C2656" s="1295" t="s">
        <v>260</v>
      </c>
      <c r="D2656" s="1295">
        <v>5000</v>
      </c>
      <c r="E2656" s="1295" t="s">
        <v>206</v>
      </c>
      <c r="F2656" s="935" t="s">
        <v>211</v>
      </c>
      <c r="G2656" s="1295">
        <v>137</v>
      </c>
      <c r="H2656" s="935" t="s">
        <v>404</v>
      </c>
      <c r="I2656" s="935" t="s">
        <v>405</v>
      </c>
      <c r="J2656" s="935">
        <v>40.585947769999997</v>
      </c>
      <c r="K2656" s="935">
        <v>-122.3683525</v>
      </c>
      <c r="L2656" s="935">
        <v>40.472049499999997</v>
      </c>
      <c r="M2656" s="935">
        <v>-122.29453460000001</v>
      </c>
    </row>
    <row r="2657" spans="1:13" x14ac:dyDescent="0.35">
      <c r="A2657" s="1296">
        <v>34261</v>
      </c>
      <c r="B2657" s="1295" t="s">
        <v>242</v>
      </c>
      <c r="C2657" s="1295" t="s">
        <v>260</v>
      </c>
      <c r="D2657" s="1295">
        <v>5000</v>
      </c>
      <c r="E2657" s="1295" t="s">
        <v>206</v>
      </c>
      <c r="F2657" s="935" t="s">
        <v>212</v>
      </c>
      <c r="G2657" s="1295">
        <v>108</v>
      </c>
      <c r="H2657" s="935" t="s">
        <v>405</v>
      </c>
      <c r="I2657" s="935" t="s">
        <v>406</v>
      </c>
      <c r="J2657" s="935">
        <v>40.472049499999997</v>
      </c>
      <c r="K2657" s="935">
        <v>-122.29453460000001</v>
      </c>
      <c r="L2657" s="935">
        <v>40.417416330000002</v>
      </c>
      <c r="M2657" s="935">
        <v>-122.19395729999999</v>
      </c>
    </row>
    <row r="2658" spans="1:13" x14ac:dyDescent="0.35">
      <c r="A2658" s="1296">
        <v>34261</v>
      </c>
      <c r="B2658" s="1295" t="s">
        <v>242</v>
      </c>
      <c r="C2658" s="1295" t="s">
        <v>260</v>
      </c>
      <c r="D2658" s="1295">
        <v>5000</v>
      </c>
      <c r="E2658" s="1295" t="s">
        <v>206</v>
      </c>
      <c r="F2658" s="935" t="s">
        <v>213</v>
      </c>
      <c r="G2658" s="1295">
        <v>58</v>
      </c>
      <c r="H2658" s="935" t="s">
        <v>406</v>
      </c>
      <c r="I2658" s="935" t="s">
        <v>407</v>
      </c>
      <c r="J2658" s="935">
        <v>40.417416330000002</v>
      </c>
      <c r="K2658" s="935">
        <v>-122.19395729999999</v>
      </c>
      <c r="L2658" s="935">
        <v>40.355137560000003</v>
      </c>
      <c r="M2658" s="935">
        <v>-122.17595660000001</v>
      </c>
    </row>
    <row r="2659" spans="1:13" x14ac:dyDescent="0.35">
      <c r="A2659" s="1296">
        <v>34261</v>
      </c>
      <c r="B2659" s="1295" t="s">
        <v>242</v>
      </c>
      <c r="C2659" s="1295" t="s">
        <v>260</v>
      </c>
      <c r="D2659" s="1295">
        <v>5000</v>
      </c>
      <c r="E2659" s="1295" t="s">
        <v>206</v>
      </c>
      <c r="F2659" s="935" t="s">
        <v>214</v>
      </c>
      <c r="G2659" s="1295">
        <v>49</v>
      </c>
      <c r="H2659" s="935" t="s">
        <v>407</v>
      </c>
      <c r="I2659" s="935" t="s">
        <v>408</v>
      </c>
      <c r="J2659" s="935">
        <v>40.355137560000003</v>
      </c>
      <c r="K2659" s="935">
        <v>-122.17595660000001</v>
      </c>
      <c r="L2659" s="935">
        <v>40.316984869999999</v>
      </c>
      <c r="M2659" s="935">
        <v>-122.1896581</v>
      </c>
    </row>
    <row r="2660" spans="1:13" x14ac:dyDescent="0.35">
      <c r="A2660" s="1296">
        <v>34261</v>
      </c>
      <c r="B2660" s="1295" t="s">
        <v>242</v>
      </c>
      <c r="C2660" s="1295" t="s">
        <v>260</v>
      </c>
      <c r="D2660" s="1295">
        <v>5000</v>
      </c>
      <c r="E2660" s="1295" t="s">
        <v>206</v>
      </c>
      <c r="F2660" s="935" t="s">
        <v>215</v>
      </c>
      <c r="G2660" s="1295">
        <v>31</v>
      </c>
      <c r="H2660" s="935" t="s">
        <v>408</v>
      </c>
      <c r="I2660" s="935" t="s">
        <v>409</v>
      </c>
      <c r="J2660" s="935">
        <v>40.316984869999999</v>
      </c>
      <c r="K2660" s="935">
        <v>-122.1896581</v>
      </c>
      <c r="L2660" s="935">
        <v>40.263968490000003</v>
      </c>
      <c r="M2660" s="935">
        <v>-122.2235306</v>
      </c>
    </row>
    <row r="2661" spans="1:13" x14ac:dyDescent="0.35">
      <c r="A2661" s="1296">
        <v>34261</v>
      </c>
      <c r="B2661" s="1295" t="s">
        <v>242</v>
      </c>
      <c r="C2661" s="1295" t="s">
        <v>260</v>
      </c>
      <c r="D2661" s="1295">
        <v>5000</v>
      </c>
      <c r="E2661" s="1295" t="s">
        <v>206</v>
      </c>
      <c r="F2661" s="935" t="s">
        <v>216</v>
      </c>
      <c r="G2661" s="1295">
        <v>4</v>
      </c>
      <c r="H2661" s="935" t="s">
        <v>409</v>
      </c>
      <c r="I2661" s="935" t="s">
        <v>410</v>
      </c>
      <c r="J2661" s="935">
        <v>40.263968490000003</v>
      </c>
      <c r="K2661" s="935">
        <v>-122.2235306</v>
      </c>
      <c r="L2661" s="935">
        <v>40.153152210000002</v>
      </c>
      <c r="M2661" s="935">
        <v>-122.20237950000001</v>
      </c>
    </row>
    <row r="2662" spans="1:13" x14ac:dyDescent="0.35">
      <c r="A2662" s="1296">
        <v>34261</v>
      </c>
      <c r="B2662" s="1295" t="s">
        <v>242</v>
      </c>
      <c r="C2662" s="1295" t="s">
        <v>260</v>
      </c>
      <c r="D2662" s="1295">
        <v>5000</v>
      </c>
      <c r="E2662" s="1295" t="s">
        <v>206</v>
      </c>
      <c r="F2662" s="935" t="s">
        <v>217</v>
      </c>
      <c r="G2662" s="1295">
        <v>212</v>
      </c>
      <c r="H2662" s="935" t="s">
        <v>410</v>
      </c>
      <c r="I2662" s="935" t="s">
        <v>411</v>
      </c>
      <c r="J2662" s="935">
        <v>40.153152210000002</v>
      </c>
      <c r="K2662" s="935">
        <v>-122.20237950000001</v>
      </c>
      <c r="L2662" s="935">
        <v>40.027836569999998</v>
      </c>
      <c r="M2662" s="935">
        <v>-122.11920569999999</v>
      </c>
    </row>
    <row r="2663" spans="1:13" x14ac:dyDescent="0.35">
      <c r="A2663" s="1296">
        <v>34261</v>
      </c>
      <c r="B2663" s="1295" t="s">
        <v>242</v>
      </c>
      <c r="C2663" s="1295" t="s">
        <v>260</v>
      </c>
      <c r="D2663" s="1295">
        <v>5000</v>
      </c>
      <c r="E2663" s="1295" t="s">
        <v>206</v>
      </c>
      <c r="F2663" s="935" t="s">
        <v>219</v>
      </c>
      <c r="G2663" s="1295">
        <v>38</v>
      </c>
      <c r="H2663" s="935" t="s">
        <v>411</v>
      </c>
      <c r="I2663" s="935" t="s">
        <v>412</v>
      </c>
      <c r="J2663" s="935">
        <v>40.027836569999998</v>
      </c>
      <c r="K2663" s="935">
        <v>-122.11920569999999</v>
      </c>
      <c r="L2663" s="935">
        <v>39.909298579999998</v>
      </c>
      <c r="M2663" s="935">
        <v>-122.0918963</v>
      </c>
    </row>
    <row r="2664" spans="1:13" x14ac:dyDescent="0.35">
      <c r="A2664" s="1296">
        <v>34261</v>
      </c>
      <c r="B2664" s="1295" t="s">
        <v>242</v>
      </c>
      <c r="C2664" s="1295" t="s">
        <v>260</v>
      </c>
      <c r="D2664" s="1295">
        <v>5000</v>
      </c>
      <c r="E2664" s="1295" t="s">
        <v>206</v>
      </c>
      <c r="F2664" s="935" t="s">
        <v>220</v>
      </c>
      <c r="G2664" s="1295">
        <v>12</v>
      </c>
      <c r="H2664" s="935" t="s">
        <v>412</v>
      </c>
      <c r="I2664" s="935" t="s">
        <v>413</v>
      </c>
      <c r="J2664" s="935">
        <v>39.909298579999998</v>
      </c>
      <c r="K2664" s="935">
        <v>-122.0918963</v>
      </c>
      <c r="L2664" s="935">
        <v>39.751173979999997</v>
      </c>
      <c r="M2664" s="935">
        <v>-121.9963235</v>
      </c>
    </row>
    <row r="2665" spans="1:13" x14ac:dyDescent="0.35">
      <c r="A2665" s="1296">
        <v>34261</v>
      </c>
      <c r="B2665" s="1295" t="s">
        <v>242</v>
      </c>
      <c r="C2665" s="1295" t="s">
        <v>260</v>
      </c>
      <c r="D2665" s="1295">
        <v>5000</v>
      </c>
      <c r="E2665" s="1295" t="s">
        <v>206</v>
      </c>
      <c r="F2665" s="935" t="s">
        <v>221</v>
      </c>
      <c r="G2665" s="1295">
        <v>6</v>
      </c>
      <c r="H2665" s="935" t="s">
        <v>413</v>
      </c>
      <c r="I2665" s="935" t="s">
        <v>414</v>
      </c>
      <c r="J2665" s="935">
        <v>39.751173979999997</v>
      </c>
      <c r="K2665" s="935">
        <v>-121.9963235</v>
      </c>
      <c r="L2665" s="935">
        <v>39.629153240000001</v>
      </c>
      <c r="M2665" s="935">
        <v>-121.9925059</v>
      </c>
    </row>
    <row r="2666" spans="1:13" x14ac:dyDescent="0.35">
      <c r="A2666" s="1296">
        <v>34261</v>
      </c>
      <c r="B2666" s="1295" t="s">
        <v>242</v>
      </c>
      <c r="C2666" s="1295" t="s">
        <v>260</v>
      </c>
      <c r="D2666" s="1295">
        <v>5000</v>
      </c>
      <c r="E2666" s="1295" t="s">
        <v>206</v>
      </c>
      <c r="F2666" s="935" t="s">
        <v>222</v>
      </c>
      <c r="G2666" s="1295">
        <v>1</v>
      </c>
      <c r="H2666" s="935" t="s">
        <v>414</v>
      </c>
      <c r="I2666" s="935" t="s">
        <v>415</v>
      </c>
      <c r="J2666" s="935">
        <v>39.629153240000001</v>
      </c>
      <c r="K2666" s="935">
        <v>-121.9925059</v>
      </c>
      <c r="L2666" s="935">
        <v>39.40712284</v>
      </c>
      <c r="M2666" s="935">
        <v>-122.00758999999999</v>
      </c>
    </row>
    <row r="2667" spans="1:13" x14ac:dyDescent="0.35">
      <c r="A2667" s="1296">
        <v>34274</v>
      </c>
      <c r="B2667" s="1295" t="s">
        <v>242</v>
      </c>
      <c r="C2667" s="1295" t="s">
        <v>260</v>
      </c>
      <c r="D2667" s="1295">
        <v>5056</v>
      </c>
      <c r="E2667" s="1295" t="s">
        <v>206</v>
      </c>
      <c r="F2667" s="935" t="s">
        <v>208</v>
      </c>
      <c r="G2667" s="1295">
        <v>137</v>
      </c>
      <c r="H2667" s="935" t="s">
        <v>402</v>
      </c>
      <c r="I2667" s="935" t="s">
        <v>403</v>
      </c>
      <c r="J2667" s="935">
        <v>40.611883210000002</v>
      </c>
      <c r="K2667" s="935">
        <v>-122.446135</v>
      </c>
      <c r="L2667" s="935">
        <v>40.592799669999998</v>
      </c>
      <c r="M2667" s="935">
        <v>-122.3942059</v>
      </c>
    </row>
    <row r="2668" spans="1:13" x14ac:dyDescent="0.35">
      <c r="A2668" s="1296">
        <v>34274</v>
      </c>
      <c r="B2668" s="1295" t="s">
        <v>242</v>
      </c>
      <c r="C2668" s="1295" t="s">
        <v>260</v>
      </c>
      <c r="D2668" s="1295">
        <v>5056</v>
      </c>
      <c r="E2668" s="1295" t="s">
        <v>206</v>
      </c>
      <c r="F2668" s="935" t="s">
        <v>209</v>
      </c>
      <c r="G2668" s="1295">
        <v>146</v>
      </c>
      <c r="H2668" s="935" t="s">
        <v>403</v>
      </c>
      <c r="I2668" s="935" t="s">
        <v>404</v>
      </c>
      <c r="J2668" s="935">
        <v>40.592799669999998</v>
      </c>
      <c r="K2668" s="935">
        <v>-122.3942059</v>
      </c>
      <c r="L2668" s="935">
        <v>40.585947769999997</v>
      </c>
      <c r="M2668" s="935">
        <v>-122.3683525</v>
      </c>
    </row>
    <row r="2669" spans="1:13" x14ac:dyDescent="0.35">
      <c r="A2669" s="1296">
        <v>34274</v>
      </c>
      <c r="B2669" s="1295" t="s">
        <v>242</v>
      </c>
      <c r="C2669" s="1295" t="s">
        <v>260</v>
      </c>
      <c r="D2669" s="1295">
        <v>5056</v>
      </c>
      <c r="E2669" s="1295" t="s">
        <v>206</v>
      </c>
      <c r="F2669" s="935" t="s">
        <v>211</v>
      </c>
      <c r="G2669" s="1295">
        <v>253</v>
      </c>
      <c r="H2669" s="935" t="s">
        <v>404</v>
      </c>
      <c r="I2669" s="935" t="s">
        <v>405</v>
      </c>
      <c r="J2669" s="935">
        <v>40.585947769999997</v>
      </c>
      <c r="K2669" s="935">
        <v>-122.3683525</v>
      </c>
      <c r="L2669" s="935">
        <v>40.472049499999997</v>
      </c>
      <c r="M2669" s="935">
        <v>-122.29453460000001</v>
      </c>
    </row>
    <row r="2670" spans="1:13" x14ac:dyDescent="0.35">
      <c r="A2670" s="1296">
        <v>34274</v>
      </c>
      <c r="B2670" s="1295" t="s">
        <v>242</v>
      </c>
      <c r="C2670" s="1295" t="s">
        <v>260</v>
      </c>
      <c r="D2670" s="1295">
        <v>5056</v>
      </c>
      <c r="E2670" s="1295" t="s">
        <v>206</v>
      </c>
      <c r="F2670" s="935" t="s">
        <v>212</v>
      </c>
      <c r="G2670" s="1295">
        <v>127</v>
      </c>
      <c r="H2670" s="935" t="s">
        <v>405</v>
      </c>
      <c r="I2670" s="935" t="s">
        <v>406</v>
      </c>
      <c r="J2670" s="935">
        <v>40.472049499999997</v>
      </c>
      <c r="K2670" s="935">
        <v>-122.29453460000001</v>
      </c>
      <c r="L2670" s="935">
        <v>40.417416330000002</v>
      </c>
      <c r="M2670" s="935">
        <v>-122.19395729999999</v>
      </c>
    </row>
    <row r="2671" spans="1:13" x14ac:dyDescent="0.35">
      <c r="A2671" s="1296">
        <v>34274</v>
      </c>
      <c r="B2671" s="1295" t="s">
        <v>242</v>
      </c>
      <c r="C2671" s="1295" t="s">
        <v>260</v>
      </c>
      <c r="D2671" s="1295">
        <v>5056</v>
      </c>
      <c r="E2671" s="1295" t="s">
        <v>206</v>
      </c>
      <c r="F2671" s="935" t="s">
        <v>213</v>
      </c>
      <c r="G2671" s="1295">
        <v>118</v>
      </c>
      <c r="H2671" s="935" t="s">
        <v>406</v>
      </c>
      <c r="I2671" s="935" t="s">
        <v>407</v>
      </c>
      <c r="J2671" s="935">
        <v>40.417416330000002</v>
      </c>
      <c r="K2671" s="935">
        <v>-122.19395729999999</v>
      </c>
      <c r="L2671" s="935">
        <v>40.355137560000003</v>
      </c>
      <c r="M2671" s="935">
        <v>-122.17595660000001</v>
      </c>
    </row>
    <row r="2672" spans="1:13" x14ac:dyDescent="0.35">
      <c r="A2672" s="1296">
        <v>34274</v>
      </c>
      <c r="B2672" s="1295" t="s">
        <v>242</v>
      </c>
      <c r="C2672" s="1295" t="s">
        <v>260</v>
      </c>
      <c r="D2672" s="1295">
        <v>5056</v>
      </c>
      <c r="E2672" s="1295" t="s">
        <v>206</v>
      </c>
      <c r="F2672" s="935" t="s">
        <v>214</v>
      </c>
      <c r="G2672" s="1295">
        <v>86</v>
      </c>
      <c r="H2672" s="935" t="s">
        <v>407</v>
      </c>
      <c r="I2672" s="935" t="s">
        <v>408</v>
      </c>
      <c r="J2672" s="935">
        <v>40.355137560000003</v>
      </c>
      <c r="K2672" s="935">
        <v>-122.17595660000001</v>
      </c>
      <c r="L2672" s="935">
        <v>40.316984869999999</v>
      </c>
      <c r="M2672" s="935">
        <v>-122.1896581</v>
      </c>
    </row>
    <row r="2673" spans="1:13" x14ac:dyDescent="0.35">
      <c r="A2673" s="1296">
        <v>34274</v>
      </c>
      <c r="B2673" s="1295" t="s">
        <v>242</v>
      </c>
      <c r="C2673" s="1295" t="s">
        <v>260</v>
      </c>
      <c r="D2673" s="1295">
        <v>5056</v>
      </c>
      <c r="E2673" s="1295" t="s">
        <v>206</v>
      </c>
      <c r="F2673" s="935" t="s">
        <v>215</v>
      </c>
      <c r="G2673" s="1295">
        <v>82</v>
      </c>
      <c r="H2673" s="935" t="s">
        <v>408</v>
      </c>
      <c r="I2673" s="935" t="s">
        <v>409</v>
      </c>
      <c r="J2673" s="935">
        <v>40.316984869999999</v>
      </c>
      <c r="K2673" s="935">
        <v>-122.1896581</v>
      </c>
      <c r="L2673" s="935">
        <v>40.263968490000003</v>
      </c>
      <c r="M2673" s="935">
        <v>-122.2235306</v>
      </c>
    </row>
    <row r="2674" spans="1:13" x14ac:dyDescent="0.35">
      <c r="A2674" s="1296">
        <v>34274</v>
      </c>
      <c r="B2674" s="1295" t="s">
        <v>242</v>
      </c>
      <c r="C2674" s="1295" t="s">
        <v>260</v>
      </c>
      <c r="D2674" s="1295">
        <v>5056</v>
      </c>
      <c r="E2674" s="1295" t="s">
        <v>206</v>
      </c>
      <c r="F2674" s="935" t="s">
        <v>216</v>
      </c>
      <c r="G2674" s="1295">
        <v>38</v>
      </c>
      <c r="H2674" s="935" t="s">
        <v>409</v>
      </c>
      <c r="I2674" s="935" t="s">
        <v>410</v>
      </c>
      <c r="J2674" s="935">
        <v>40.263968490000003</v>
      </c>
      <c r="K2674" s="935">
        <v>-122.2235306</v>
      </c>
      <c r="L2674" s="935">
        <v>40.153152210000002</v>
      </c>
      <c r="M2674" s="935">
        <v>-122.20237950000001</v>
      </c>
    </row>
    <row r="2675" spans="1:13" x14ac:dyDescent="0.35">
      <c r="A2675" s="1296">
        <v>34274</v>
      </c>
      <c r="B2675" s="1295" t="s">
        <v>242</v>
      </c>
      <c r="C2675" s="1295" t="s">
        <v>260</v>
      </c>
      <c r="D2675" s="1295">
        <v>5056</v>
      </c>
      <c r="E2675" s="1295" t="s">
        <v>206</v>
      </c>
      <c r="F2675" s="935" t="s">
        <v>217</v>
      </c>
      <c r="G2675" s="1295">
        <v>279</v>
      </c>
      <c r="H2675" s="935" t="s">
        <v>410</v>
      </c>
      <c r="I2675" s="935" t="s">
        <v>411</v>
      </c>
      <c r="J2675" s="935">
        <v>40.153152210000002</v>
      </c>
      <c r="K2675" s="935">
        <v>-122.20237950000001</v>
      </c>
      <c r="L2675" s="935">
        <v>40.027836569999998</v>
      </c>
      <c r="M2675" s="935">
        <v>-122.11920569999999</v>
      </c>
    </row>
    <row r="2676" spans="1:13" x14ac:dyDescent="0.35">
      <c r="A2676" s="1296">
        <v>34274</v>
      </c>
      <c r="B2676" s="1295" t="s">
        <v>242</v>
      </c>
      <c r="C2676" s="1295" t="s">
        <v>260</v>
      </c>
      <c r="D2676" s="1295">
        <v>5056</v>
      </c>
      <c r="E2676" s="1295" t="s">
        <v>206</v>
      </c>
      <c r="F2676" s="935" t="s">
        <v>219</v>
      </c>
      <c r="G2676" s="1295">
        <v>75</v>
      </c>
      <c r="H2676" s="935" t="s">
        <v>411</v>
      </c>
      <c r="I2676" s="935" t="s">
        <v>412</v>
      </c>
      <c r="J2676" s="935">
        <v>40.027836569999998</v>
      </c>
      <c r="K2676" s="935">
        <v>-122.11920569999999</v>
      </c>
      <c r="L2676" s="935">
        <v>39.909298579999998</v>
      </c>
      <c r="M2676" s="935">
        <v>-122.0918963</v>
      </c>
    </row>
    <row r="2677" spans="1:13" x14ac:dyDescent="0.35">
      <c r="A2677" s="1296">
        <v>34274</v>
      </c>
      <c r="B2677" s="1295" t="s">
        <v>242</v>
      </c>
      <c r="C2677" s="1295" t="s">
        <v>260</v>
      </c>
      <c r="D2677" s="1295">
        <v>5056</v>
      </c>
      <c r="E2677" s="1295" t="s">
        <v>206</v>
      </c>
      <c r="F2677" s="935" t="s">
        <v>220</v>
      </c>
      <c r="G2677" s="1295">
        <v>36</v>
      </c>
      <c r="H2677" s="935" t="s">
        <v>412</v>
      </c>
      <c r="I2677" s="935" t="s">
        <v>413</v>
      </c>
      <c r="J2677" s="935">
        <v>39.909298579999998</v>
      </c>
      <c r="K2677" s="935">
        <v>-122.0918963</v>
      </c>
      <c r="L2677" s="935">
        <v>39.751173979999997</v>
      </c>
      <c r="M2677" s="935">
        <v>-121.9963235</v>
      </c>
    </row>
    <row r="2678" spans="1:13" x14ac:dyDescent="0.35">
      <c r="A2678" s="1296">
        <v>34274</v>
      </c>
      <c r="B2678" s="1295" t="s">
        <v>242</v>
      </c>
      <c r="C2678" s="1295" t="s">
        <v>260</v>
      </c>
      <c r="D2678" s="1295">
        <v>5056</v>
      </c>
      <c r="E2678" s="1295" t="s">
        <v>206</v>
      </c>
      <c r="F2678" s="935" t="s">
        <v>221</v>
      </c>
      <c r="G2678" s="1295">
        <v>8</v>
      </c>
      <c r="H2678" s="935" t="s">
        <v>413</v>
      </c>
      <c r="I2678" s="935" t="s">
        <v>414</v>
      </c>
      <c r="J2678" s="935">
        <v>39.751173979999997</v>
      </c>
      <c r="K2678" s="935">
        <v>-121.9963235</v>
      </c>
      <c r="L2678" s="935">
        <v>39.629153240000001</v>
      </c>
      <c r="M2678" s="935">
        <v>-121.9925059</v>
      </c>
    </row>
    <row r="2679" spans="1:13" x14ac:dyDescent="0.35">
      <c r="A2679" s="1296">
        <v>34274</v>
      </c>
      <c r="B2679" s="1295" t="s">
        <v>242</v>
      </c>
      <c r="C2679" s="1295" t="s">
        <v>260</v>
      </c>
      <c r="D2679" s="1295">
        <v>5056</v>
      </c>
      <c r="E2679" s="1295" t="s">
        <v>206</v>
      </c>
      <c r="F2679" s="935" t="s">
        <v>222</v>
      </c>
      <c r="G2679" s="1295">
        <v>2</v>
      </c>
      <c r="H2679" s="935" t="s">
        <v>414</v>
      </c>
      <c r="I2679" s="935" t="s">
        <v>415</v>
      </c>
      <c r="J2679" s="935">
        <v>39.629153240000001</v>
      </c>
      <c r="K2679" s="935">
        <v>-121.9925059</v>
      </c>
      <c r="L2679" s="935">
        <v>39.40712284</v>
      </c>
      <c r="M2679" s="935">
        <v>-122.00758999999999</v>
      </c>
    </row>
    <row r="2680" spans="1:13" x14ac:dyDescent="0.35">
      <c r="A2680" s="1296">
        <v>34284</v>
      </c>
      <c r="B2680" s="1295" t="s">
        <v>242</v>
      </c>
      <c r="C2680" s="1295" t="s">
        <v>260</v>
      </c>
      <c r="D2680" s="1295">
        <v>5018</v>
      </c>
      <c r="E2680" s="1295" t="s">
        <v>206</v>
      </c>
      <c r="F2680" s="935" t="s">
        <v>208</v>
      </c>
      <c r="G2680" s="1295">
        <v>263</v>
      </c>
      <c r="H2680" s="935" t="s">
        <v>402</v>
      </c>
      <c r="I2680" s="935" t="s">
        <v>403</v>
      </c>
      <c r="J2680" s="935">
        <v>40.611883210000002</v>
      </c>
      <c r="K2680" s="935">
        <v>-122.446135</v>
      </c>
      <c r="L2680" s="935">
        <v>40.592799669999998</v>
      </c>
      <c r="M2680" s="935">
        <v>-122.3942059</v>
      </c>
    </row>
    <row r="2681" spans="1:13" x14ac:dyDescent="0.35">
      <c r="A2681" s="1296">
        <v>34284</v>
      </c>
      <c r="B2681" s="1295" t="s">
        <v>242</v>
      </c>
      <c r="C2681" s="1295" t="s">
        <v>260</v>
      </c>
      <c r="D2681" s="1295">
        <v>5018</v>
      </c>
      <c r="E2681" s="1295" t="s">
        <v>206</v>
      </c>
      <c r="F2681" s="935" t="s">
        <v>209</v>
      </c>
      <c r="G2681" s="1295">
        <v>172</v>
      </c>
      <c r="H2681" s="935" t="s">
        <v>403</v>
      </c>
      <c r="I2681" s="935" t="s">
        <v>404</v>
      </c>
      <c r="J2681" s="935">
        <v>40.592799669999998</v>
      </c>
      <c r="K2681" s="935">
        <v>-122.3942059</v>
      </c>
      <c r="L2681" s="935">
        <v>40.585947769999997</v>
      </c>
      <c r="M2681" s="935">
        <v>-122.3683525</v>
      </c>
    </row>
    <row r="2682" spans="1:13" x14ac:dyDescent="0.35">
      <c r="A2682" s="1296">
        <v>34284</v>
      </c>
      <c r="B2682" s="1295" t="s">
        <v>242</v>
      </c>
      <c r="C2682" s="1295" t="s">
        <v>260</v>
      </c>
      <c r="D2682" s="1295">
        <v>5018</v>
      </c>
      <c r="E2682" s="1295" t="s">
        <v>206</v>
      </c>
      <c r="F2682" s="935" t="s">
        <v>211</v>
      </c>
      <c r="G2682" s="1295">
        <v>378</v>
      </c>
      <c r="H2682" s="935" t="s">
        <v>404</v>
      </c>
      <c r="I2682" s="935" t="s">
        <v>405</v>
      </c>
      <c r="J2682" s="935">
        <v>40.585947769999997</v>
      </c>
      <c r="K2682" s="935">
        <v>-122.3683525</v>
      </c>
      <c r="L2682" s="935">
        <v>40.472049499999997</v>
      </c>
      <c r="M2682" s="935">
        <v>-122.29453460000001</v>
      </c>
    </row>
    <row r="2683" spans="1:13" x14ac:dyDescent="0.35">
      <c r="A2683" s="1296">
        <v>34284</v>
      </c>
      <c r="B2683" s="1295" t="s">
        <v>242</v>
      </c>
      <c r="C2683" s="1295" t="s">
        <v>260</v>
      </c>
      <c r="D2683" s="1295">
        <v>5018</v>
      </c>
      <c r="E2683" s="1295" t="s">
        <v>206</v>
      </c>
      <c r="F2683" s="935" t="s">
        <v>212</v>
      </c>
      <c r="G2683" s="1295">
        <v>169</v>
      </c>
      <c r="H2683" s="935" t="s">
        <v>405</v>
      </c>
      <c r="I2683" s="935" t="s">
        <v>406</v>
      </c>
      <c r="J2683" s="935">
        <v>40.472049499999997</v>
      </c>
      <c r="K2683" s="935">
        <v>-122.29453460000001</v>
      </c>
      <c r="L2683" s="935">
        <v>40.417416330000002</v>
      </c>
      <c r="M2683" s="935">
        <v>-122.19395729999999</v>
      </c>
    </row>
    <row r="2684" spans="1:13" x14ac:dyDescent="0.35">
      <c r="A2684" s="1296">
        <v>34284</v>
      </c>
      <c r="B2684" s="1295" t="s">
        <v>242</v>
      </c>
      <c r="C2684" s="1295" t="s">
        <v>260</v>
      </c>
      <c r="D2684" s="1295">
        <v>5018</v>
      </c>
      <c r="E2684" s="1295" t="s">
        <v>206</v>
      </c>
      <c r="F2684" s="935" t="s">
        <v>213</v>
      </c>
      <c r="G2684" s="1295">
        <v>133</v>
      </c>
      <c r="H2684" s="935" t="s">
        <v>406</v>
      </c>
      <c r="I2684" s="935" t="s">
        <v>407</v>
      </c>
      <c r="J2684" s="935">
        <v>40.417416330000002</v>
      </c>
      <c r="K2684" s="935">
        <v>-122.19395729999999</v>
      </c>
      <c r="L2684" s="935">
        <v>40.355137560000003</v>
      </c>
      <c r="M2684" s="935">
        <v>-122.17595660000001</v>
      </c>
    </row>
    <row r="2685" spans="1:13" x14ac:dyDescent="0.35">
      <c r="A2685" s="1296">
        <v>34284</v>
      </c>
      <c r="B2685" s="1295" t="s">
        <v>242</v>
      </c>
      <c r="C2685" s="1295" t="s">
        <v>260</v>
      </c>
      <c r="D2685" s="1295">
        <v>5018</v>
      </c>
      <c r="E2685" s="1295" t="s">
        <v>206</v>
      </c>
      <c r="F2685" s="935" t="s">
        <v>214</v>
      </c>
      <c r="G2685" s="1295">
        <v>125</v>
      </c>
      <c r="H2685" s="935" t="s">
        <v>407</v>
      </c>
      <c r="I2685" s="935" t="s">
        <v>408</v>
      </c>
      <c r="J2685" s="935">
        <v>40.355137560000003</v>
      </c>
      <c r="K2685" s="935">
        <v>-122.17595660000001</v>
      </c>
      <c r="L2685" s="935">
        <v>40.316984869999999</v>
      </c>
      <c r="M2685" s="935">
        <v>-122.1896581</v>
      </c>
    </row>
    <row r="2686" spans="1:13" x14ac:dyDescent="0.35">
      <c r="A2686" s="1296">
        <v>34284</v>
      </c>
      <c r="B2686" s="1295" t="s">
        <v>242</v>
      </c>
      <c r="C2686" s="1295" t="s">
        <v>260</v>
      </c>
      <c r="D2686" s="1295">
        <v>5018</v>
      </c>
      <c r="E2686" s="1295" t="s">
        <v>206</v>
      </c>
      <c r="F2686" s="935" t="s">
        <v>215</v>
      </c>
      <c r="G2686" s="1295">
        <v>102</v>
      </c>
      <c r="H2686" s="935" t="s">
        <v>408</v>
      </c>
      <c r="I2686" s="935" t="s">
        <v>409</v>
      </c>
      <c r="J2686" s="935">
        <v>40.316984869999999</v>
      </c>
      <c r="K2686" s="935">
        <v>-122.1896581</v>
      </c>
      <c r="L2686" s="935">
        <v>40.263968490000003</v>
      </c>
      <c r="M2686" s="935">
        <v>-122.2235306</v>
      </c>
    </row>
    <row r="2687" spans="1:13" x14ac:dyDescent="0.35">
      <c r="A2687" s="1296">
        <v>34284</v>
      </c>
      <c r="B2687" s="1295" t="s">
        <v>242</v>
      </c>
      <c r="C2687" s="1295" t="s">
        <v>260</v>
      </c>
      <c r="D2687" s="1295">
        <v>5018</v>
      </c>
      <c r="E2687" s="1295" t="s">
        <v>206</v>
      </c>
      <c r="F2687" s="935" t="s">
        <v>216</v>
      </c>
      <c r="G2687" s="1295">
        <v>73</v>
      </c>
      <c r="H2687" s="935" t="s">
        <v>409</v>
      </c>
      <c r="I2687" s="935" t="s">
        <v>410</v>
      </c>
      <c r="J2687" s="935">
        <v>40.263968490000003</v>
      </c>
      <c r="K2687" s="935">
        <v>-122.2235306</v>
      </c>
      <c r="L2687" s="935">
        <v>40.153152210000002</v>
      </c>
      <c r="M2687" s="935">
        <v>-122.20237950000001</v>
      </c>
    </row>
    <row r="2688" spans="1:13" x14ac:dyDescent="0.35">
      <c r="A2688" s="1296">
        <v>34284</v>
      </c>
      <c r="B2688" s="1295" t="s">
        <v>242</v>
      </c>
      <c r="C2688" s="1295" t="s">
        <v>260</v>
      </c>
      <c r="D2688" s="1295">
        <v>5018</v>
      </c>
      <c r="E2688" s="1295" t="s">
        <v>206</v>
      </c>
      <c r="F2688" s="935" t="s">
        <v>217</v>
      </c>
      <c r="G2688" s="1295">
        <v>259</v>
      </c>
      <c r="H2688" s="935" t="s">
        <v>410</v>
      </c>
      <c r="I2688" s="935" t="s">
        <v>411</v>
      </c>
      <c r="J2688" s="935">
        <v>40.153152210000002</v>
      </c>
      <c r="K2688" s="935">
        <v>-122.20237950000001</v>
      </c>
      <c r="L2688" s="935">
        <v>40.027836569999998</v>
      </c>
      <c r="M2688" s="935">
        <v>-122.11920569999999</v>
      </c>
    </row>
    <row r="2689" spans="1:13" x14ac:dyDescent="0.35">
      <c r="A2689" s="1296">
        <v>34284</v>
      </c>
      <c r="B2689" s="1295" t="s">
        <v>242</v>
      </c>
      <c r="C2689" s="1295" t="s">
        <v>260</v>
      </c>
      <c r="D2689" s="1295">
        <v>5018</v>
      </c>
      <c r="E2689" s="1295" t="s">
        <v>206</v>
      </c>
      <c r="F2689" s="935" t="s">
        <v>219</v>
      </c>
      <c r="G2689" s="1295">
        <v>91</v>
      </c>
      <c r="H2689" s="935" t="s">
        <v>411</v>
      </c>
      <c r="I2689" s="935" t="s">
        <v>412</v>
      </c>
      <c r="J2689" s="935">
        <v>40.027836569999998</v>
      </c>
      <c r="K2689" s="935">
        <v>-122.11920569999999</v>
      </c>
      <c r="L2689" s="935">
        <v>39.909298579999998</v>
      </c>
      <c r="M2689" s="935">
        <v>-122.0918963</v>
      </c>
    </row>
    <row r="2690" spans="1:13" x14ac:dyDescent="0.35">
      <c r="A2690" s="1296">
        <v>34284</v>
      </c>
      <c r="B2690" s="1295" t="s">
        <v>242</v>
      </c>
      <c r="C2690" s="1295" t="s">
        <v>260</v>
      </c>
      <c r="D2690" s="1295">
        <v>5018</v>
      </c>
      <c r="E2690" s="1295" t="s">
        <v>206</v>
      </c>
      <c r="F2690" s="935" t="s">
        <v>220</v>
      </c>
      <c r="G2690" s="1295">
        <v>77</v>
      </c>
      <c r="H2690" s="935" t="s">
        <v>412</v>
      </c>
      <c r="I2690" s="935" t="s">
        <v>413</v>
      </c>
      <c r="J2690" s="935">
        <v>39.909298579999998</v>
      </c>
      <c r="K2690" s="935">
        <v>-122.0918963</v>
      </c>
      <c r="L2690" s="935">
        <v>39.751173979999997</v>
      </c>
      <c r="M2690" s="935">
        <v>-121.9963235</v>
      </c>
    </row>
    <row r="2691" spans="1:13" x14ac:dyDescent="0.35">
      <c r="A2691" s="1296">
        <v>34284</v>
      </c>
      <c r="B2691" s="1295" t="s">
        <v>242</v>
      </c>
      <c r="C2691" s="1295" t="s">
        <v>260</v>
      </c>
      <c r="D2691" s="1295">
        <v>5018</v>
      </c>
      <c r="E2691" s="1295" t="s">
        <v>206</v>
      </c>
      <c r="F2691" s="935" t="s">
        <v>221</v>
      </c>
      <c r="G2691" s="1295">
        <v>18</v>
      </c>
      <c r="H2691" s="935" t="s">
        <v>413</v>
      </c>
      <c r="I2691" s="935" t="s">
        <v>414</v>
      </c>
      <c r="J2691" s="935">
        <v>39.751173979999997</v>
      </c>
      <c r="K2691" s="935">
        <v>-121.9963235</v>
      </c>
      <c r="L2691" s="935">
        <v>39.629153240000001</v>
      </c>
      <c r="M2691" s="935">
        <v>-121.9925059</v>
      </c>
    </row>
    <row r="2692" spans="1:13" x14ac:dyDescent="0.35">
      <c r="A2692" s="1296">
        <v>34284</v>
      </c>
      <c r="B2692" s="1295" t="s">
        <v>242</v>
      </c>
      <c r="C2692" s="1295" t="s">
        <v>260</v>
      </c>
      <c r="D2692" s="1295">
        <v>5018</v>
      </c>
      <c r="E2692" s="1295" t="s">
        <v>206</v>
      </c>
      <c r="F2692" s="935" t="s">
        <v>222</v>
      </c>
      <c r="G2692" s="1295">
        <v>1</v>
      </c>
      <c r="H2692" s="935" t="s">
        <v>414</v>
      </c>
      <c r="I2692" s="935" t="s">
        <v>415</v>
      </c>
      <c r="J2692" s="935">
        <v>39.629153240000001</v>
      </c>
      <c r="K2692" s="935">
        <v>-121.9925059</v>
      </c>
      <c r="L2692" s="935">
        <v>39.40712284</v>
      </c>
      <c r="M2692" s="935">
        <v>-122.00758999999999</v>
      </c>
    </row>
    <row r="2693" spans="1:13" x14ac:dyDescent="0.35">
      <c r="A2693" s="1296">
        <v>34304</v>
      </c>
      <c r="B2693" s="1295" t="s">
        <v>242</v>
      </c>
      <c r="C2693" s="1295" t="s">
        <v>260</v>
      </c>
      <c r="D2693" s="1295">
        <v>5018</v>
      </c>
      <c r="E2693" s="1295" t="s">
        <v>201</v>
      </c>
      <c r="F2693" s="935" t="s">
        <v>208</v>
      </c>
      <c r="G2693" s="1295">
        <v>157</v>
      </c>
      <c r="H2693" s="935" t="s">
        <v>402</v>
      </c>
      <c r="I2693" s="935" t="s">
        <v>403</v>
      </c>
      <c r="J2693" s="935">
        <v>40.611883210000002</v>
      </c>
      <c r="K2693" s="935">
        <v>-122.446135</v>
      </c>
      <c r="L2693" s="935">
        <v>40.592799669999998</v>
      </c>
      <c r="M2693" s="935">
        <v>-122.3942059</v>
      </c>
    </row>
    <row r="2694" spans="1:13" x14ac:dyDescent="0.35">
      <c r="A2694" s="1296">
        <v>34304</v>
      </c>
      <c r="B2694" s="1295" t="s">
        <v>242</v>
      </c>
      <c r="C2694" s="1295" t="s">
        <v>260</v>
      </c>
      <c r="D2694" s="1295">
        <v>5018</v>
      </c>
      <c r="E2694" s="1295" t="s">
        <v>201</v>
      </c>
      <c r="F2694" s="935" t="s">
        <v>209</v>
      </c>
      <c r="G2694" s="1295">
        <v>27</v>
      </c>
      <c r="H2694" s="935" t="s">
        <v>403</v>
      </c>
      <c r="I2694" s="935" t="s">
        <v>404</v>
      </c>
      <c r="J2694" s="935">
        <v>40.592799669999998</v>
      </c>
      <c r="K2694" s="935">
        <v>-122.3942059</v>
      </c>
      <c r="L2694" s="935">
        <v>40.585947769999997</v>
      </c>
      <c r="M2694" s="935">
        <v>-122.3683525</v>
      </c>
    </row>
    <row r="2695" spans="1:13" x14ac:dyDescent="0.35">
      <c r="A2695" s="1296">
        <v>34304</v>
      </c>
      <c r="B2695" s="1295" t="s">
        <v>242</v>
      </c>
      <c r="C2695" s="1295" t="s">
        <v>260</v>
      </c>
      <c r="D2695" s="1295">
        <v>5018</v>
      </c>
      <c r="E2695" s="1295" t="s">
        <v>201</v>
      </c>
      <c r="F2695" s="935" t="s">
        <v>211</v>
      </c>
      <c r="G2695" s="1295">
        <v>79</v>
      </c>
      <c r="H2695" s="935" t="s">
        <v>404</v>
      </c>
      <c r="I2695" s="935" t="s">
        <v>405</v>
      </c>
      <c r="J2695" s="935">
        <v>40.585947769999997</v>
      </c>
      <c r="K2695" s="935">
        <v>-122.3683525</v>
      </c>
      <c r="L2695" s="935">
        <v>40.472049499999997</v>
      </c>
      <c r="M2695" s="935">
        <v>-122.29453460000001</v>
      </c>
    </row>
    <row r="2696" spans="1:13" x14ac:dyDescent="0.35">
      <c r="A2696" s="1296">
        <v>34304</v>
      </c>
      <c r="B2696" s="1295" t="s">
        <v>242</v>
      </c>
      <c r="C2696" s="1295" t="s">
        <v>260</v>
      </c>
      <c r="D2696" s="1295">
        <v>5018</v>
      </c>
      <c r="E2696" s="1295" t="s">
        <v>201</v>
      </c>
      <c r="F2696" s="935" t="s">
        <v>212</v>
      </c>
      <c r="G2696" s="1295">
        <v>49</v>
      </c>
      <c r="H2696" s="935" t="s">
        <v>405</v>
      </c>
      <c r="I2696" s="935" t="s">
        <v>406</v>
      </c>
      <c r="J2696" s="935">
        <v>40.472049499999997</v>
      </c>
      <c r="K2696" s="935">
        <v>-122.29453460000001</v>
      </c>
      <c r="L2696" s="935">
        <v>40.417416330000002</v>
      </c>
      <c r="M2696" s="935">
        <v>-122.19395729999999</v>
      </c>
    </row>
    <row r="2697" spans="1:13" x14ac:dyDescent="0.35">
      <c r="A2697" s="1296">
        <v>34304</v>
      </c>
      <c r="B2697" s="1295" t="s">
        <v>242</v>
      </c>
      <c r="C2697" s="1295" t="s">
        <v>260</v>
      </c>
      <c r="D2697" s="1295">
        <v>5018</v>
      </c>
      <c r="E2697" s="1295" t="s">
        <v>201</v>
      </c>
      <c r="F2697" s="935" t="s">
        <v>213</v>
      </c>
      <c r="G2697" s="1295">
        <v>50</v>
      </c>
      <c r="H2697" s="935" t="s">
        <v>406</v>
      </c>
      <c r="I2697" s="935" t="s">
        <v>407</v>
      </c>
      <c r="J2697" s="935">
        <v>40.417416330000002</v>
      </c>
      <c r="K2697" s="935">
        <v>-122.19395729999999</v>
      </c>
      <c r="L2697" s="935">
        <v>40.355137560000003</v>
      </c>
      <c r="M2697" s="935">
        <v>-122.17595660000001</v>
      </c>
    </row>
    <row r="2698" spans="1:13" x14ac:dyDescent="0.35">
      <c r="A2698" s="1296">
        <v>34304</v>
      </c>
      <c r="B2698" s="1295" t="s">
        <v>242</v>
      </c>
      <c r="C2698" s="1295" t="s">
        <v>260</v>
      </c>
      <c r="D2698" s="1295">
        <v>5018</v>
      </c>
      <c r="E2698" s="1295" t="s">
        <v>201</v>
      </c>
      <c r="F2698" s="935" t="s">
        <v>214</v>
      </c>
      <c r="G2698" s="1295">
        <v>52</v>
      </c>
      <c r="H2698" s="935" t="s">
        <v>407</v>
      </c>
      <c r="I2698" s="935" t="s">
        <v>408</v>
      </c>
      <c r="J2698" s="935">
        <v>40.355137560000003</v>
      </c>
      <c r="K2698" s="935">
        <v>-122.17595660000001</v>
      </c>
      <c r="L2698" s="935">
        <v>40.316984869999999</v>
      </c>
      <c r="M2698" s="935">
        <v>-122.1896581</v>
      </c>
    </row>
    <row r="2699" spans="1:13" x14ac:dyDescent="0.35">
      <c r="A2699" s="1296">
        <v>34304</v>
      </c>
      <c r="B2699" s="1295" t="s">
        <v>242</v>
      </c>
      <c r="C2699" s="1295" t="s">
        <v>260</v>
      </c>
      <c r="D2699" s="1295">
        <v>5018</v>
      </c>
      <c r="E2699" s="1295" t="s">
        <v>201</v>
      </c>
      <c r="F2699" s="935" t="s">
        <v>215</v>
      </c>
      <c r="G2699" s="1295">
        <v>34</v>
      </c>
      <c r="H2699" s="935" t="s">
        <v>408</v>
      </c>
      <c r="I2699" s="935" t="s">
        <v>409</v>
      </c>
      <c r="J2699" s="935">
        <v>40.316984869999999</v>
      </c>
      <c r="K2699" s="935">
        <v>-122.1896581</v>
      </c>
      <c r="L2699" s="935">
        <v>40.263968490000003</v>
      </c>
      <c r="M2699" s="935">
        <v>-122.2235306</v>
      </c>
    </row>
    <row r="2700" spans="1:13" x14ac:dyDescent="0.35">
      <c r="A2700" s="1296">
        <v>34304</v>
      </c>
      <c r="B2700" s="1295" t="s">
        <v>242</v>
      </c>
      <c r="C2700" s="1295" t="s">
        <v>260</v>
      </c>
      <c r="D2700" s="1295">
        <v>5018</v>
      </c>
      <c r="E2700" s="1295" t="s">
        <v>201</v>
      </c>
      <c r="F2700" s="935" t="s">
        <v>216</v>
      </c>
      <c r="G2700" s="1295">
        <v>10</v>
      </c>
      <c r="H2700" s="935" t="s">
        <v>409</v>
      </c>
      <c r="I2700" s="935" t="s">
        <v>410</v>
      </c>
      <c r="J2700" s="935">
        <v>40.263968490000003</v>
      </c>
      <c r="K2700" s="935">
        <v>-122.2235306</v>
      </c>
      <c r="L2700" s="935">
        <v>40.153152210000002</v>
      </c>
      <c r="M2700" s="935">
        <v>-122.20237950000001</v>
      </c>
    </row>
    <row r="2701" spans="1:13" x14ac:dyDescent="0.35">
      <c r="A2701" s="1296">
        <v>34304</v>
      </c>
      <c r="B2701" s="1295" t="s">
        <v>242</v>
      </c>
      <c r="C2701" s="1295" t="s">
        <v>260</v>
      </c>
      <c r="D2701" s="1295">
        <v>5018</v>
      </c>
      <c r="E2701" s="1295" t="s">
        <v>201</v>
      </c>
      <c r="F2701" s="935" t="s">
        <v>217</v>
      </c>
      <c r="G2701" s="1295">
        <v>45</v>
      </c>
      <c r="H2701" s="935" t="s">
        <v>410</v>
      </c>
      <c r="I2701" s="935" t="s">
        <v>411</v>
      </c>
      <c r="J2701" s="935">
        <v>40.153152210000002</v>
      </c>
      <c r="K2701" s="935">
        <v>-122.20237950000001</v>
      </c>
      <c r="L2701" s="935">
        <v>40.027836569999998</v>
      </c>
      <c r="M2701" s="935">
        <v>-122.11920569999999</v>
      </c>
    </row>
    <row r="2702" spans="1:13" x14ac:dyDescent="0.35">
      <c r="A2702" s="1296">
        <v>34304</v>
      </c>
      <c r="B2702" s="1295" t="s">
        <v>242</v>
      </c>
      <c r="C2702" s="1295" t="s">
        <v>260</v>
      </c>
      <c r="D2702" s="1295">
        <v>5018</v>
      </c>
      <c r="E2702" s="1295" t="s">
        <v>201</v>
      </c>
      <c r="F2702" s="935" t="s">
        <v>219</v>
      </c>
      <c r="G2702" s="1295">
        <v>40</v>
      </c>
      <c r="H2702" s="935" t="s">
        <v>411</v>
      </c>
      <c r="I2702" s="935" t="s">
        <v>412</v>
      </c>
      <c r="J2702" s="935">
        <v>40.027836569999998</v>
      </c>
      <c r="K2702" s="935">
        <v>-122.11920569999999</v>
      </c>
      <c r="L2702" s="935">
        <v>39.909298579999998</v>
      </c>
      <c r="M2702" s="935">
        <v>-122.0918963</v>
      </c>
    </row>
    <row r="2703" spans="1:13" x14ac:dyDescent="0.35">
      <c r="A2703" s="1296">
        <v>34304</v>
      </c>
      <c r="B2703" s="1295" t="s">
        <v>242</v>
      </c>
      <c r="C2703" s="1295" t="s">
        <v>260</v>
      </c>
      <c r="D2703" s="1295">
        <v>5018</v>
      </c>
      <c r="E2703" s="1295" t="s">
        <v>201</v>
      </c>
      <c r="F2703" s="935" t="s">
        <v>220</v>
      </c>
      <c r="G2703" s="1295">
        <v>46</v>
      </c>
      <c r="H2703" s="935" t="s">
        <v>412</v>
      </c>
      <c r="I2703" s="935" t="s">
        <v>413</v>
      </c>
      <c r="J2703" s="935">
        <v>39.909298579999998</v>
      </c>
      <c r="K2703" s="935">
        <v>-122.0918963</v>
      </c>
      <c r="L2703" s="935">
        <v>39.751173979999997</v>
      </c>
      <c r="M2703" s="935">
        <v>-121.9963235</v>
      </c>
    </row>
    <row r="2704" spans="1:13" x14ac:dyDescent="0.35">
      <c r="A2704" s="1296">
        <v>34304</v>
      </c>
      <c r="B2704" s="1295" t="s">
        <v>242</v>
      </c>
      <c r="C2704" s="1295" t="s">
        <v>260</v>
      </c>
      <c r="D2704" s="1295">
        <v>5018</v>
      </c>
      <c r="E2704" s="1295" t="s">
        <v>201</v>
      </c>
      <c r="F2704" s="935" t="s">
        <v>221</v>
      </c>
      <c r="G2704" s="1295">
        <v>20</v>
      </c>
      <c r="H2704" s="935" t="s">
        <v>413</v>
      </c>
      <c r="I2704" s="935" t="s">
        <v>414</v>
      </c>
      <c r="J2704" s="935">
        <v>39.751173979999997</v>
      </c>
      <c r="K2704" s="935">
        <v>-121.9963235</v>
      </c>
      <c r="L2704" s="935">
        <v>39.629153240000001</v>
      </c>
      <c r="M2704" s="935">
        <v>-121.9925059</v>
      </c>
    </row>
    <row r="2705" spans="1:13" ht="15" thickBot="1" x14ac:dyDescent="0.4">
      <c r="A2705" s="1309">
        <v>34304</v>
      </c>
      <c r="B2705" s="1313" t="s">
        <v>242</v>
      </c>
      <c r="C2705" s="1313" t="s">
        <v>260</v>
      </c>
      <c r="D2705" s="1313">
        <v>5018</v>
      </c>
      <c r="E2705" s="1313" t="s">
        <v>201</v>
      </c>
      <c r="F2705" s="1312" t="s">
        <v>222</v>
      </c>
      <c r="G2705" s="1313">
        <v>0</v>
      </c>
      <c r="H2705" s="1312" t="s">
        <v>414</v>
      </c>
      <c r="I2705" s="1312" t="s">
        <v>415</v>
      </c>
      <c r="J2705" s="1312">
        <v>39.629153240000001</v>
      </c>
      <c r="K2705" s="1312">
        <v>-121.9925059</v>
      </c>
      <c r="L2705" s="1312">
        <v>39.40712284</v>
      </c>
      <c r="M2705" s="1312">
        <v>-122.00758999999999</v>
      </c>
    </row>
    <row r="2706" spans="1:13" ht="15" thickTop="1" x14ac:dyDescent="0.35">
      <c r="A2706" s="1296">
        <v>34410</v>
      </c>
      <c r="B2706" s="1295" t="s">
        <v>242</v>
      </c>
      <c r="C2706" s="1295" t="s">
        <v>260</v>
      </c>
      <c r="D2706" s="1295">
        <v>3260</v>
      </c>
      <c r="E2706" s="1295" t="s">
        <v>201</v>
      </c>
      <c r="F2706" s="935" t="s">
        <v>208</v>
      </c>
      <c r="G2706" s="1295">
        <v>6</v>
      </c>
      <c r="H2706" s="935" t="s">
        <v>402</v>
      </c>
      <c r="I2706" s="935" t="s">
        <v>403</v>
      </c>
      <c r="J2706" s="935">
        <v>40.611883210000002</v>
      </c>
      <c r="K2706" s="935">
        <v>-122.446135</v>
      </c>
      <c r="L2706" s="935">
        <v>40.592799669999998</v>
      </c>
      <c r="M2706" s="935">
        <v>-122.3942059</v>
      </c>
    </row>
    <row r="2707" spans="1:13" x14ac:dyDescent="0.35">
      <c r="A2707" s="1296">
        <v>34410</v>
      </c>
      <c r="B2707" s="1295" t="s">
        <v>242</v>
      </c>
      <c r="C2707" s="1295" t="s">
        <v>260</v>
      </c>
      <c r="D2707" s="1295">
        <v>3260</v>
      </c>
      <c r="E2707" s="1295" t="s">
        <v>201</v>
      </c>
      <c r="F2707" s="935" t="s">
        <v>209</v>
      </c>
      <c r="G2707" s="1295">
        <v>5</v>
      </c>
      <c r="H2707" s="935" t="s">
        <v>403</v>
      </c>
      <c r="I2707" s="935" t="s">
        <v>404</v>
      </c>
      <c r="J2707" s="935">
        <v>40.592799669999998</v>
      </c>
      <c r="K2707" s="935">
        <v>-122.3942059</v>
      </c>
      <c r="L2707" s="935">
        <v>40.585947769999997</v>
      </c>
      <c r="M2707" s="935">
        <v>-122.3683525</v>
      </c>
    </row>
    <row r="2708" spans="1:13" x14ac:dyDescent="0.35">
      <c r="A2708" s="1296">
        <v>34410</v>
      </c>
      <c r="B2708" s="1295" t="s">
        <v>242</v>
      </c>
      <c r="C2708" s="1295" t="s">
        <v>260</v>
      </c>
      <c r="D2708" s="1295">
        <v>3260</v>
      </c>
      <c r="E2708" s="1295" t="s">
        <v>201</v>
      </c>
      <c r="F2708" s="935" t="s">
        <v>211</v>
      </c>
      <c r="G2708" s="1295">
        <v>8</v>
      </c>
      <c r="H2708" s="935" t="s">
        <v>404</v>
      </c>
      <c r="I2708" s="935" t="s">
        <v>405</v>
      </c>
      <c r="J2708" s="935">
        <v>40.585947769999997</v>
      </c>
      <c r="K2708" s="935">
        <v>-122.3683525</v>
      </c>
      <c r="L2708" s="935">
        <v>40.472049499999997</v>
      </c>
      <c r="M2708" s="935">
        <v>-122.29453460000001</v>
      </c>
    </row>
    <row r="2709" spans="1:13" x14ac:dyDescent="0.35">
      <c r="A2709" s="1296">
        <v>34410</v>
      </c>
      <c r="B2709" s="1295" t="s">
        <v>242</v>
      </c>
      <c r="C2709" s="1295" t="s">
        <v>260</v>
      </c>
      <c r="D2709" s="1295">
        <v>3260</v>
      </c>
      <c r="E2709" s="1295" t="s">
        <v>201</v>
      </c>
      <c r="F2709" s="935" t="s">
        <v>212</v>
      </c>
      <c r="G2709" s="1295">
        <v>5</v>
      </c>
      <c r="H2709" s="935" t="s">
        <v>405</v>
      </c>
      <c r="I2709" s="935" t="s">
        <v>406</v>
      </c>
      <c r="J2709" s="935">
        <v>40.472049499999997</v>
      </c>
      <c r="K2709" s="935">
        <v>-122.29453460000001</v>
      </c>
      <c r="L2709" s="935">
        <v>40.417416330000002</v>
      </c>
      <c r="M2709" s="935">
        <v>-122.19395729999999</v>
      </c>
    </row>
    <row r="2710" spans="1:13" x14ac:dyDescent="0.35">
      <c r="A2710" s="1296">
        <v>34410</v>
      </c>
      <c r="B2710" s="1295" t="s">
        <v>242</v>
      </c>
      <c r="C2710" s="1295" t="s">
        <v>260</v>
      </c>
      <c r="D2710" s="1295">
        <v>3260</v>
      </c>
      <c r="E2710" s="1295" t="s">
        <v>201</v>
      </c>
      <c r="F2710" s="935" t="s">
        <v>213</v>
      </c>
      <c r="G2710" s="1295">
        <v>0</v>
      </c>
      <c r="H2710" s="935" t="s">
        <v>406</v>
      </c>
      <c r="I2710" s="935" t="s">
        <v>407</v>
      </c>
      <c r="J2710" s="935">
        <v>40.417416330000002</v>
      </c>
      <c r="K2710" s="935">
        <v>-122.19395729999999</v>
      </c>
      <c r="L2710" s="935">
        <v>40.355137560000003</v>
      </c>
      <c r="M2710" s="935">
        <v>-122.17595660000001</v>
      </c>
    </row>
    <row r="2711" spans="1:13" x14ac:dyDescent="0.35">
      <c r="A2711" s="1296">
        <v>34410</v>
      </c>
      <c r="B2711" s="1295" t="s">
        <v>242</v>
      </c>
      <c r="C2711" s="1295" t="s">
        <v>260</v>
      </c>
      <c r="D2711" s="1295">
        <v>3260</v>
      </c>
      <c r="E2711" s="1295" t="s">
        <v>201</v>
      </c>
      <c r="F2711" s="935" t="s">
        <v>214</v>
      </c>
      <c r="G2711" s="1295">
        <v>2</v>
      </c>
      <c r="H2711" s="935" t="s">
        <v>407</v>
      </c>
      <c r="I2711" s="935" t="s">
        <v>408</v>
      </c>
      <c r="J2711" s="935">
        <v>40.355137560000003</v>
      </c>
      <c r="K2711" s="935">
        <v>-122.17595660000001</v>
      </c>
      <c r="L2711" s="935">
        <v>40.316984869999999</v>
      </c>
      <c r="M2711" s="935">
        <v>-122.1896581</v>
      </c>
    </row>
    <row r="2712" spans="1:13" x14ac:dyDescent="0.35">
      <c r="A2712" s="1296">
        <v>34410</v>
      </c>
      <c r="B2712" s="1295" t="s">
        <v>242</v>
      </c>
      <c r="C2712" s="1295" t="s">
        <v>260</v>
      </c>
      <c r="D2712" s="1295">
        <v>3260</v>
      </c>
      <c r="E2712" s="1295" t="s">
        <v>201</v>
      </c>
      <c r="F2712" s="935" t="s">
        <v>215</v>
      </c>
      <c r="G2712" s="1295">
        <v>3</v>
      </c>
      <c r="H2712" s="935" t="s">
        <v>408</v>
      </c>
      <c r="I2712" s="935" t="s">
        <v>409</v>
      </c>
      <c r="J2712" s="935">
        <v>40.316984869999999</v>
      </c>
      <c r="K2712" s="935">
        <v>-122.1896581</v>
      </c>
      <c r="L2712" s="935">
        <v>40.263968490000003</v>
      </c>
      <c r="M2712" s="935">
        <v>-122.2235306</v>
      </c>
    </row>
    <row r="2713" spans="1:13" x14ac:dyDescent="0.35">
      <c r="A2713" s="1296">
        <v>34410</v>
      </c>
      <c r="B2713" s="1295" t="s">
        <v>242</v>
      </c>
      <c r="C2713" s="1295" t="s">
        <v>260</v>
      </c>
      <c r="D2713" s="1295">
        <v>3260</v>
      </c>
      <c r="E2713" s="1295" t="s">
        <v>201</v>
      </c>
      <c r="F2713" s="935" t="s">
        <v>216</v>
      </c>
      <c r="G2713" s="1295">
        <v>0</v>
      </c>
      <c r="H2713" s="935" t="s">
        <v>409</v>
      </c>
      <c r="I2713" s="935" t="s">
        <v>410</v>
      </c>
      <c r="J2713" s="935">
        <v>40.263968490000003</v>
      </c>
      <c r="K2713" s="935">
        <v>-122.2235306</v>
      </c>
      <c r="L2713" s="935">
        <v>40.153152210000002</v>
      </c>
      <c r="M2713" s="935">
        <v>-122.20237950000001</v>
      </c>
    </row>
    <row r="2714" spans="1:13" x14ac:dyDescent="0.35">
      <c r="A2714" s="1296">
        <v>34410</v>
      </c>
      <c r="B2714" s="1295" t="s">
        <v>242</v>
      </c>
      <c r="C2714" s="1295" t="s">
        <v>260</v>
      </c>
      <c r="D2714" s="1295">
        <v>3260</v>
      </c>
      <c r="E2714" s="1295" t="s">
        <v>201</v>
      </c>
      <c r="F2714" s="935" t="s">
        <v>217</v>
      </c>
      <c r="G2714" s="1295">
        <v>2</v>
      </c>
      <c r="H2714" s="935" t="s">
        <v>410</v>
      </c>
      <c r="I2714" s="935" t="s">
        <v>411</v>
      </c>
      <c r="J2714" s="935">
        <v>40.153152210000002</v>
      </c>
      <c r="K2714" s="935">
        <v>-122.20237950000001</v>
      </c>
      <c r="L2714" s="935">
        <v>40.027836569999998</v>
      </c>
      <c r="M2714" s="935">
        <v>-122.11920569999999</v>
      </c>
    </row>
    <row r="2715" spans="1:13" x14ac:dyDescent="0.35">
      <c r="A2715" s="1296">
        <v>34410</v>
      </c>
      <c r="B2715" s="1295" t="s">
        <v>242</v>
      </c>
      <c r="C2715" s="1295" t="s">
        <v>260</v>
      </c>
      <c r="D2715" s="1295">
        <v>3260</v>
      </c>
      <c r="E2715" s="1295" t="s">
        <v>201</v>
      </c>
      <c r="F2715" s="935" t="s">
        <v>219</v>
      </c>
      <c r="G2715" s="1295">
        <v>0</v>
      </c>
      <c r="H2715" s="935" t="s">
        <v>411</v>
      </c>
      <c r="I2715" s="935" t="s">
        <v>412</v>
      </c>
      <c r="J2715" s="935">
        <v>40.027836569999998</v>
      </c>
      <c r="K2715" s="935">
        <v>-122.11920569999999</v>
      </c>
      <c r="L2715" s="935">
        <v>39.909298579999998</v>
      </c>
      <c r="M2715" s="935">
        <v>-122.0918963</v>
      </c>
    </row>
    <row r="2716" spans="1:13" x14ac:dyDescent="0.35">
      <c r="A2716" s="1296">
        <v>34410</v>
      </c>
      <c r="B2716" s="1295" t="s">
        <v>242</v>
      </c>
      <c r="C2716" s="1295" t="s">
        <v>260</v>
      </c>
      <c r="D2716" s="1295">
        <v>3260</v>
      </c>
      <c r="E2716" s="1295" t="s">
        <v>201</v>
      </c>
      <c r="F2716" s="935" t="s">
        <v>220</v>
      </c>
      <c r="G2716" s="1295">
        <v>0</v>
      </c>
      <c r="H2716" s="935" t="s">
        <v>412</v>
      </c>
      <c r="I2716" s="935" t="s">
        <v>413</v>
      </c>
      <c r="J2716" s="935">
        <v>39.909298579999998</v>
      </c>
      <c r="K2716" s="935">
        <v>-122.0918963</v>
      </c>
      <c r="L2716" s="935">
        <v>39.751173979999997</v>
      </c>
      <c r="M2716" s="935">
        <v>-121.9963235</v>
      </c>
    </row>
    <row r="2717" spans="1:13" x14ac:dyDescent="0.35">
      <c r="A2717" s="1296">
        <v>34410</v>
      </c>
      <c r="B2717" s="1295" t="s">
        <v>242</v>
      </c>
      <c r="C2717" s="1295" t="s">
        <v>260</v>
      </c>
      <c r="D2717" s="1295">
        <v>3260</v>
      </c>
      <c r="E2717" s="1295" t="s">
        <v>201</v>
      </c>
      <c r="F2717" s="935" t="s">
        <v>221</v>
      </c>
      <c r="G2717" s="1295">
        <v>0</v>
      </c>
      <c r="H2717" s="935" t="s">
        <v>413</v>
      </c>
      <c r="I2717" s="935" t="s">
        <v>414</v>
      </c>
      <c r="J2717" s="935">
        <v>39.751173979999997</v>
      </c>
      <c r="K2717" s="935">
        <v>-121.9963235</v>
      </c>
      <c r="L2717" s="935">
        <v>39.629153240000001</v>
      </c>
      <c r="M2717" s="935">
        <v>-121.9925059</v>
      </c>
    </row>
    <row r="2718" spans="1:13" x14ac:dyDescent="0.35">
      <c r="A2718" s="1296">
        <v>34410</v>
      </c>
      <c r="B2718" s="1295" t="s">
        <v>242</v>
      </c>
      <c r="C2718" s="1295" t="s">
        <v>260</v>
      </c>
      <c r="D2718" s="1295">
        <v>3260</v>
      </c>
      <c r="E2718" s="1295" t="s">
        <v>201</v>
      </c>
      <c r="F2718" s="935" t="s">
        <v>222</v>
      </c>
      <c r="G2718" s="1295">
        <v>-99999</v>
      </c>
      <c r="H2718" s="935" t="s">
        <v>414</v>
      </c>
      <c r="I2718" s="935" t="s">
        <v>415</v>
      </c>
      <c r="J2718" s="935">
        <v>39.629153240000001</v>
      </c>
      <c r="K2718" s="935">
        <v>-121.9925059</v>
      </c>
      <c r="L2718" s="935">
        <v>39.40712284</v>
      </c>
      <c r="M2718" s="935">
        <v>-122.00758999999999</v>
      </c>
    </row>
    <row r="2719" spans="1:13" x14ac:dyDescent="0.35">
      <c r="A2719" s="1296">
        <v>34445</v>
      </c>
      <c r="B2719" s="1295" t="s">
        <v>194</v>
      </c>
      <c r="C2719" s="1295" t="s">
        <v>260</v>
      </c>
      <c r="D2719" s="1295">
        <v>6484</v>
      </c>
      <c r="E2719" s="1295" t="s">
        <v>201</v>
      </c>
      <c r="F2719" s="935" t="s">
        <v>208</v>
      </c>
      <c r="G2719" s="1295">
        <v>0</v>
      </c>
      <c r="H2719" s="935" t="s">
        <v>402</v>
      </c>
      <c r="I2719" s="935" t="s">
        <v>403</v>
      </c>
      <c r="J2719" s="935">
        <v>40.611883210000002</v>
      </c>
      <c r="K2719" s="935">
        <v>-122.446135</v>
      </c>
      <c r="L2719" s="935">
        <v>40.592799669999998</v>
      </c>
      <c r="M2719" s="935">
        <v>-122.3942059</v>
      </c>
    </row>
    <row r="2720" spans="1:13" x14ac:dyDescent="0.35">
      <c r="A2720" s="1296">
        <v>34445</v>
      </c>
      <c r="B2720" s="1295" t="s">
        <v>194</v>
      </c>
      <c r="C2720" s="1295" t="s">
        <v>260</v>
      </c>
      <c r="D2720" s="1295">
        <v>6484</v>
      </c>
      <c r="E2720" s="1295" t="s">
        <v>201</v>
      </c>
      <c r="F2720" s="935" t="s">
        <v>209</v>
      </c>
      <c r="G2720" s="1295">
        <v>2</v>
      </c>
      <c r="H2720" s="935" t="s">
        <v>403</v>
      </c>
      <c r="I2720" s="935" t="s">
        <v>404</v>
      </c>
      <c r="J2720" s="935">
        <v>40.592799669999998</v>
      </c>
      <c r="K2720" s="935">
        <v>-122.3942059</v>
      </c>
      <c r="L2720" s="935">
        <v>40.585947769999997</v>
      </c>
      <c r="M2720" s="935">
        <v>-122.3683525</v>
      </c>
    </row>
    <row r="2721" spans="1:13" x14ac:dyDescent="0.35">
      <c r="A2721" s="1296">
        <v>34445</v>
      </c>
      <c r="B2721" s="1295" t="s">
        <v>194</v>
      </c>
      <c r="C2721" s="1295" t="s">
        <v>260</v>
      </c>
      <c r="D2721" s="1295">
        <v>6484</v>
      </c>
      <c r="E2721" s="1295" t="s">
        <v>201</v>
      </c>
      <c r="F2721" s="935" t="s">
        <v>211</v>
      </c>
      <c r="G2721" s="1295">
        <v>8</v>
      </c>
      <c r="H2721" s="935" t="s">
        <v>404</v>
      </c>
      <c r="I2721" s="935" t="s">
        <v>405</v>
      </c>
      <c r="J2721" s="935">
        <v>40.585947769999997</v>
      </c>
      <c r="K2721" s="935">
        <v>-122.3683525</v>
      </c>
      <c r="L2721" s="935">
        <v>40.472049499999997</v>
      </c>
      <c r="M2721" s="935">
        <v>-122.29453460000001</v>
      </c>
    </row>
    <row r="2722" spans="1:13" x14ac:dyDescent="0.35">
      <c r="A2722" s="1296">
        <v>34445</v>
      </c>
      <c r="B2722" s="1295" t="s">
        <v>194</v>
      </c>
      <c r="C2722" s="1295" t="s">
        <v>260</v>
      </c>
      <c r="D2722" s="1295">
        <v>6484</v>
      </c>
      <c r="E2722" s="1295" t="s">
        <v>201</v>
      </c>
      <c r="F2722" s="935" t="s">
        <v>212</v>
      </c>
      <c r="G2722" s="1295">
        <v>22</v>
      </c>
      <c r="H2722" s="935" t="s">
        <v>405</v>
      </c>
      <c r="I2722" s="935" t="s">
        <v>406</v>
      </c>
      <c r="J2722" s="935">
        <v>40.472049499999997</v>
      </c>
      <c r="K2722" s="935">
        <v>-122.29453460000001</v>
      </c>
      <c r="L2722" s="935">
        <v>40.417416330000002</v>
      </c>
      <c r="M2722" s="935">
        <v>-122.19395729999999</v>
      </c>
    </row>
    <row r="2723" spans="1:13" x14ac:dyDescent="0.35">
      <c r="A2723" s="1296">
        <v>34445</v>
      </c>
      <c r="B2723" s="1295" t="s">
        <v>194</v>
      </c>
      <c r="C2723" s="1295" t="s">
        <v>260</v>
      </c>
      <c r="D2723" s="1295">
        <v>6484</v>
      </c>
      <c r="E2723" s="1295" t="s">
        <v>201</v>
      </c>
      <c r="F2723" s="935" t="s">
        <v>213</v>
      </c>
      <c r="G2723" s="1295">
        <v>0</v>
      </c>
      <c r="H2723" s="935" t="s">
        <v>406</v>
      </c>
      <c r="I2723" s="935" t="s">
        <v>407</v>
      </c>
      <c r="J2723" s="935">
        <v>40.417416330000002</v>
      </c>
      <c r="K2723" s="935">
        <v>-122.19395729999999</v>
      </c>
      <c r="L2723" s="935">
        <v>40.355137560000003</v>
      </c>
      <c r="M2723" s="935">
        <v>-122.17595660000001</v>
      </c>
    </row>
    <row r="2724" spans="1:13" x14ac:dyDescent="0.35">
      <c r="A2724" s="1296">
        <v>34445</v>
      </c>
      <c r="B2724" s="1295" t="s">
        <v>194</v>
      </c>
      <c r="C2724" s="1295" t="s">
        <v>260</v>
      </c>
      <c r="D2724" s="1295">
        <v>6484</v>
      </c>
      <c r="E2724" s="1295" t="s">
        <v>201</v>
      </c>
      <c r="F2724" s="935" t="s">
        <v>214</v>
      </c>
      <c r="G2724" s="1295">
        <v>1</v>
      </c>
      <c r="H2724" s="935" t="s">
        <v>407</v>
      </c>
      <c r="I2724" s="935" t="s">
        <v>408</v>
      </c>
      <c r="J2724" s="935">
        <v>40.355137560000003</v>
      </c>
      <c r="K2724" s="935">
        <v>-122.17595660000001</v>
      </c>
      <c r="L2724" s="935">
        <v>40.316984869999999</v>
      </c>
      <c r="M2724" s="935">
        <v>-122.1896581</v>
      </c>
    </row>
    <row r="2725" spans="1:13" x14ac:dyDescent="0.35">
      <c r="A2725" s="1296">
        <v>34445</v>
      </c>
      <c r="B2725" s="1295" t="s">
        <v>194</v>
      </c>
      <c r="C2725" s="1295" t="s">
        <v>260</v>
      </c>
      <c r="D2725" s="1295">
        <v>6484</v>
      </c>
      <c r="E2725" s="1295" t="s">
        <v>201</v>
      </c>
      <c r="F2725" s="935" t="s">
        <v>215</v>
      </c>
      <c r="G2725" s="1295">
        <v>6</v>
      </c>
      <c r="H2725" s="935" t="s">
        <v>408</v>
      </c>
      <c r="I2725" s="935" t="s">
        <v>409</v>
      </c>
      <c r="J2725" s="935">
        <v>40.316984869999999</v>
      </c>
      <c r="K2725" s="935">
        <v>-122.1896581</v>
      </c>
      <c r="L2725" s="935">
        <v>40.263968490000003</v>
      </c>
      <c r="M2725" s="935">
        <v>-122.2235306</v>
      </c>
    </row>
    <row r="2726" spans="1:13" x14ac:dyDescent="0.35">
      <c r="A2726" s="1296">
        <v>34445</v>
      </c>
      <c r="B2726" s="1295" t="s">
        <v>194</v>
      </c>
      <c r="C2726" s="1295" t="s">
        <v>260</v>
      </c>
      <c r="D2726" s="1295">
        <v>6484</v>
      </c>
      <c r="E2726" s="1295" t="s">
        <v>201</v>
      </c>
      <c r="F2726" s="935" t="s">
        <v>216</v>
      </c>
      <c r="G2726" s="1295">
        <v>1</v>
      </c>
      <c r="H2726" s="935" t="s">
        <v>409</v>
      </c>
      <c r="I2726" s="935" t="s">
        <v>410</v>
      </c>
      <c r="J2726" s="935">
        <v>40.263968490000003</v>
      </c>
      <c r="K2726" s="935">
        <v>-122.2235306</v>
      </c>
      <c r="L2726" s="935">
        <v>40.153152210000002</v>
      </c>
      <c r="M2726" s="935">
        <v>-122.20237950000001</v>
      </c>
    </row>
    <row r="2727" spans="1:13" x14ac:dyDescent="0.35">
      <c r="A2727" s="1296">
        <v>34445</v>
      </c>
      <c r="B2727" s="1295" t="s">
        <v>194</v>
      </c>
      <c r="C2727" s="1295" t="s">
        <v>260</v>
      </c>
      <c r="D2727" s="1295">
        <v>6484</v>
      </c>
      <c r="E2727" s="1295" t="s">
        <v>201</v>
      </c>
      <c r="F2727" s="935" t="s">
        <v>217</v>
      </c>
      <c r="G2727" s="1295">
        <v>4</v>
      </c>
      <c r="H2727" s="935" t="s">
        <v>410</v>
      </c>
      <c r="I2727" s="935" t="s">
        <v>411</v>
      </c>
      <c r="J2727" s="935">
        <v>40.153152210000002</v>
      </c>
      <c r="K2727" s="935">
        <v>-122.20237950000001</v>
      </c>
      <c r="L2727" s="935">
        <v>40.027836569999998</v>
      </c>
      <c r="M2727" s="935">
        <v>-122.11920569999999</v>
      </c>
    </row>
    <row r="2728" spans="1:13" x14ac:dyDescent="0.35">
      <c r="A2728" s="1296">
        <v>34445</v>
      </c>
      <c r="B2728" s="1295" t="s">
        <v>194</v>
      </c>
      <c r="C2728" s="1295" t="s">
        <v>260</v>
      </c>
      <c r="D2728" s="1295">
        <v>6484</v>
      </c>
      <c r="E2728" s="1295" t="s">
        <v>201</v>
      </c>
      <c r="F2728" s="935" t="s">
        <v>219</v>
      </c>
      <c r="G2728" s="1295">
        <v>0</v>
      </c>
      <c r="H2728" s="935" t="s">
        <v>411</v>
      </c>
      <c r="I2728" s="935" t="s">
        <v>412</v>
      </c>
      <c r="J2728" s="935">
        <v>40.027836569999998</v>
      </c>
      <c r="K2728" s="935">
        <v>-122.11920569999999</v>
      </c>
      <c r="L2728" s="935">
        <v>39.909298579999998</v>
      </c>
      <c r="M2728" s="935">
        <v>-122.0918963</v>
      </c>
    </row>
    <row r="2729" spans="1:13" x14ac:dyDescent="0.35">
      <c r="A2729" s="1296">
        <v>34445</v>
      </c>
      <c r="B2729" s="1295" t="s">
        <v>194</v>
      </c>
      <c r="C2729" s="1295" t="s">
        <v>260</v>
      </c>
      <c r="D2729" s="1295">
        <v>6484</v>
      </c>
      <c r="E2729" s="1295" t="s">
        <v>201</v>
      </c>
      <c r="F2729" s="935" t="s">
        <v>220</v>
      </c>
      <c r="G2729" s="1295">
        <v>-99999</v>
      </c>
      <c r="H2729" s="935" t="s">
        <v>412</v>
      </c>
      <c r="I2729" s="935" t="s">
        <v>413</v>
      </c>
      <c r="J2729" s="935">
        <v>39.909298579999998</v>
      </c>
      <c r="K2729" s="935">
        <v>-122.0918963</v>
      </c>
      <c r="L2729" s="935">
        <v>39.751173979999997</v>
      </c>
      <c r="M2729" s="935">
        <v>-121.9963235</v>
      </c>
    </row>
    <row r="2730" spans="1:13" x14ac:dyDescent="0.35">
      <c r="A2730" s="1296">
        <v>34445</v>
      </c>
      <c r="B2730" s="1295" t="s">
        <v>194</v>
      </c>
      <c r="C2730" s="1295" t="s">
        <v>260</v>
      </c>
      <c r="D2730" s="1295">
        <v>6484</v>
      </c>
      <c r="E2730" s="1295" t="s">
        <v>201</v>
      </c>
      <c r="F2730" s="935" t="s">
        <v>221</v>
      </c>
      <c r="G2730" s="1295">
        <v>-99999</v>
      </c>
      <c r="H2730" s="935" t="s">
        <v>413</v>
      </c>
      <c r="I2730" s="935" t="s">
        <v>414</v>
      </c>
      <c r="J2730" s="935">
        <v>39.751173979999997</v>
      </c>
      <c r="K2730" s="935">
        <v>-121.9963235</v>
      </c>
      <c r="L2730" s="935">
        <v>39.629153240000001</v>
      </c>
      <c r="M2730" s="935">
        <v>-121.9925059</v>
      </c>
    </row>
    <row r="2731" spans="1:13" x14ac:dyDescent="0.35">
      <c r="A2731" s="1296">
        <v>34445</v>
      </c>
      <c r="B2731" s="1295" t="s">
        <v>194</v>
      </c>
      <c r="C2731" s="1295" t="s">
        <v>260</v>
      </c>
      <c r="D2731" s="1295">
        <v>6484</v>
      </c>
      <c r="E2731" s="1295" t="s">
        <v>201</v>
      </c>
      <c r="F2731" s="935" t="s">
        <v>222</v>
      </c>
      <c r="G2731" s="1295">
        <v>-99999</v>
      </c>
      <c r="H2731" s="935" t="s">
        <v>414</v>
      </c>
      <c r="I2731" s="935" t="s">
        <v>415</v>
      </c>
      <c r="J2731" s="935">
        <v>39.629153240000001</v>
      </c>
      <c r="K2731" s="935">
        <v>-121.9925059</v>
      </c>
      <c r="L2731" s="935">
        <v>39.40712284</v>
      </c>
      <c r="M2731" s="935">
        <v>-122.00758999999999</v>
      </c>
    </row>
    <row r="2732" spans="1:13" x14ac:dyDescent="0.35">
      <c r="A2732" s="1296">
        <v>34453</v>
      </c>
      <c r="B2732" s="1295" t="s">
        <v>194</v>
      </c>
      <c r="C2732" s="1295" t="s">
        <v>260</v>
      </c>
      <c r="D2732" s="1295">
        <v>6683</v>
      </c>
      <c r="E2732" s="1295" t="s">
        <v>200</v>
      </c>
      <c r="F2732" s="935" t="s">
        <v>208</v>
      </c>
      <c r="G2732" s="1295">
        <v>0</v>
      </c>
      <c r="H2732" s="935" t="s">
        <v>402</v>
      </c>
      <c r="I2732" s="935" t="s">
        <v>403</v>
      </c>
      <c r="J2732" s="935">
        <v>40.611883210000002</v>
      </c>
      <c r="K2732" s="935">
        <v>-122.446135</v>
      </c>
      <c r="L2732" s="935">
        <v>40.592799669999998</v>
      </c>
      <c r="M2732" s="935">
        <v>-122.3942059</v>
      </c>
    </row>
    <row r="2733" spans="1:13" x14ac:dyDescent="0.35">
      <c r="A2733" s="1296">
        <v>34453</v>
      </c>
      <c r="B2733" s="1295" t="s">
        <v>194</v>
      </c>
      <c r="C2733" s="1295" t="s">
        <v>260</v>
      </c>
      <c r="D2733" s="1295">
        <v>6683</v>
      </c>
      <c r="E2733" s="1295" t="s">
        <v>200</v>
      </c>
      <c r="F2733" s="935" t="s">
        <v>209</v>
      </c>
      <c r="G2733" s="1295">
        <v>0</v>
      </c>
      <c r="H2733" s="935" t="s">
        <v>403</v>
      </c>
      <c r="I2733" s="935" t="s">
        <v>404</v>
      </c>
      <c r="J2733" s="935">
        <v>40.592799669999998</v>
      </c>
      <c r="K2733" s="935">
        <v>-122.3942059</v>
      </c>
      <c r="L2733" s="935">
        <v>40.585947769999997</v>
      </c>
      <c r="M2733" s="935">
        <v>-122.3683525</v>
      </c>
    </row>
    <row r="2734" spans="1:13" x14ac:dyDescent="0.35">
      <c r="A2734" s="1296">
        <v>34453</v>
      </c>
      <c r="B2734" s="1295" t="s">
        <v>194</v>
      </c>
      <c r="C2734" s="1295" t="s">
        <v>260</v>
      </c>
      <c r="D2734" s="1295">
        <v>6683</v>
      </c>
      <c r="E2734" s="1295" t="s">
        <v>200</v>
      </c>
      <c r="F2734" s="935" t="s">
        <v>211</v>
      </c>
      <c r="G2734" s="1295">
        <v>0</v>
      </c>
      <c r="H2734" s="935" t="s">
        <v>404</v>
      </c>
      <c r="I2734" s="935" t="s">
        <v>405</v>
      </c>
      <c r="J2734" s="935">
        <v>40.585947769999997</v>
      </c>
      <c r="K2734" s="935">
        <v>-122.3683525</v>
      </c>
      <c r="L2734" s="935">
        <v>40.472049499999997</v>
      </c>
      <c r="M2734" s="935">
        <v>-122.29453460000001</v>
      </c>
    </row>
    <row r="2735" spans="1:13" x14ac:dyDescent="0.35">
      <c r="A2735" s="1296">
        <v>34453</v>
      </c>
      <c r="B2735" s="1295" t="s">
        <v>194</v>
      </c>
      <c r="C2735" s="1295" t="s">
        <v>260</v>
      </c>
      <c r="D2735" s="1295">
        <v>6683</v>
      </c>
      <c r="E2735" s="1295" t="s">
        <v>200</v>
      </c>
      <c r="F2735" s="935" t="s">
        <v>212</v>
      </c>
      <c r="G2735" s="1295">
        <v>0</v>
      </c>
      <c r="H2735" s="935" t="s">
        <v>405</v>
      </c>
      <c r="I2735" s="935" t="s">
        <v>406</v>
      </c>
      <c r="J2735" s="935">
        <v>40.472049499999997</v>
      </c>
      <c r="K2735" s="935">
        <v>-122.29453460000001</v>
      </c>
      <c r="L2735" s="935">
        <v>40.417416330000002</v>
      </c>
      <c r="M2735" s="935">
        <v>-122.19395729999999</v>
      </c>
    </row>
    <row r="2736" spans="1:13" x14ac:dyDescent="0.35">
      <c r="A2736" s="1296">
        <v>34453</v>
      </c>
      <c r="B2736" s="1295" t="s">
        <v>194</v>
      </c>
      <c r="C2736" s="1295" t="s">
        <v>260</v>
      </c>
      <c r="D2736" s="1295">
        <v>6683</v>
      </c>
      <c r="E2736" s="1295" t="s">
        <v>200</v>
      </c>
      <c r="F2736" s="935" t="s">
        <v>213</v>
      </c>
      <c r="G2736" s="1295">
        <v>1</v>
      </c>
      <c r="H2736" s="935" t="s">
        <v>406</v>
      </c>
      <c r="I2736" s="935" t="s">
        <v>407</v>
      </c>
      <c r="J2736" s="935">
        <v>40.417416330000002</v>
      </c>
      <c r="K2736" s="935">
        <v>-122.19395729999999</v>
      </c>
      <c r="L2736" s="935">
        <v>40.355137560000003</v>
      </c>
      <c r="M2736" s="935">
        <v>-122.17595660000001</v>
      </c>
    </row>
    <row r="2737" spans="1:13" x14ac:dyDescent="0.35">
      <c r="A2737" s="1296">
        <v>34453</v>
      </c>
      <c r="B2737" s="1295" t="s">
        <v>194</v>
      </c>
      <c r="C2737" s="1295" t="s">
        <v>260</v>
      </c>
      <c r="D2737" s="1295">
        <v>6683</v>
      </c>
      <c r="E2737" s="1295" t="s">
        <v>200</v>
      </c>
      <c r="F2737" s="935" t="s">
        <v>214</v>
      </c>
      <c r="G2737" s="1295">
        <v>0</v>
      </c>
      <c r="H2737" s="935" t="s">
        <v>407</v>
      </c>
      <c r="I2737" s="935" t="s">
        <v>408</v>
      </c>
      <c r="J2737" s="935">
        <v>40.355137560000003</v>
      </c>
      <c r="K2737" s="935">
        <v>-122.17595660000001</v>
      </c>
      <c r="L2737" s="935">
        <v>40.316984869999999</v>
      </c>
      <c r="M2737" s="935">
        <v>-122.1896581</v>
      </c>
    </row>
    <row r="2738" spans="1:13" x14ac:dyDescent="0.35">
      <c r="A2738" s="1296">
        <v>34453</v>
      </c>
      <c r="B2738" s="1295" t="s">
        <v>194</v>
      </c>
      <c r="C2738" s="1295" t="s">
        <v>260</v>
      </c>
      <c r="D2738" s="1295">
        <v>6683</v>
      </c>
      <c r="E2738" s="1295" t="s">
        <v>200</v>
      </c>
      <c r="F2738" s="935" t="s">
        <v>215</v>
      </c>
      <c r="G2738" s="1295">
        <v>0</v>
      </c>
      <c r="H2738" s="935" t="s">
        <v>408</v>
      </c>
      <c r="I2738" s="935" t="s">
        <v>409</v>
      </c>
      <c r="J2738" s="935">
        <v>40.316984869999999</v>
      </c>
      <c r="K2738" s="935">
        <v>-122.1896581</v>
      </c>
      <c r="L2738" s="935">
        <v>40.263968490000003</v>
      </c>
      <c r="M2738" s="935">
        <v>-122.2235306</v>
      </c>
    </row>
    <row r="2739" spans="1:13" x14ac:dyDescent="0.35">
      <c r="A2739" s="1296">
        <v>34453</v>
      </c>
      <c r="B2739" s="1295" t="s">
        <v>194</v>
      </c>
      <c r="C2739" s="1295" t="s">
        <v>260</v>
      </c>
      <c r="D2739" s="1295">
        <v>6683</v>
      </c>
      <c r="E2739" s="1295" t="s">
        <v>200</v>
      </c>
      <c r="F2739" s="935" t="s">
        <v>216</v>
      </c>
      <c r="G2739" s="1295">
        <v>0</v>
      </c>
      <c r="H2739" s="935" t="s">
        <v>409</v>
      </c>
      <c r="I2739" s="935" t="s">
        <v>410</v>
      </c>
      <c r="J2739" s="935">
        <v>40.263968490000003</v>
      </c>
      <c r="K2739" s="935">
        <v>-122.2235306</v>
      </c>
      <c r="L2739" s="935">
        <v>40.153152210000002</v>
      </c>
      <c r="M2739" s="935">
        <v>-122.20237950000001</v>
      </c>
    </row>
    <row r="2740" spans="1:13" x14ac:dyDescent="0.35">
      <c r="A2740" s="1296">
        <v>34453</v>
      </c>
      <c r="B2740" s="1295" t="s">
        <v>194</v>
      </c>
      <c r="C2740" s="1295" t="s">
        <v>260</v>
      </c>
      <c r="D2740" s="1295">
        <v>6683</v>
      </c>
      <c r="E2740" s="1295" t="s">
        <v>200</v>
      </c>
      <c r="F2740" s="935" t="s">
        <v>217</v>
      </c>
      <c r="G2740" s="1295">
        <v>0</v>
      </c>
      <c r="H2740" s="935" t="s">
        <v>410</v>
      </c>
      <c r="I2740" s="935" t="s">
        <v>411</v>
      </c>
      <c r="J2740" s="935">
        <v>40.153152210000002</v>
      </c>
      <c r="K2740" s="935">
        <v>-122.20237950000001</v>
      </c>
      <c r="L2740" s="935">
        <v>40.027836569999998</v>
      </c>
      <c r="M2740" s="935">
        <v>-122.11920569999999</v>
      </c>
    </row>
    <row r="2741" spans="1:13" x14ac:dyDescent="0.35">
      <c r="A2741" s="1296">
        <v>34453</v>
      </c>
      <c r="B2741" s="1295" t="s">
        <v>194</v>
      </c>
      <c r="C2741" s="1295" t="s">
        <v>260</v>
      </c>
      <c r="D2741" s="1295">
        <v>6683</v>
      </c>
      <c r="E2741" s="1295" t="s">
        <v>200</v>
      </c>
      <c r="F2741" s="935" t="s">
        <v>219</v>
      </c>
      <c r="G2741" s="1295">
        <v>0</v>
      </c>
      <c r="H2741" s="935" t="s">
        <v>411</v>
      </c>
      <c r="I2741" s="935" t="s">
        <v>412</v>
      </c>
      <c r="J2741" s="935">
        <v>40.027836569999998</v>
      </c>
      <c r="K2741" s="935">
        <v>-122.11920569999999</v>
      </c>
      <c r="L2741" s="935">
        <v>39.909298579999998</v>
      </c>
      <c r="M2741" s="935">
        <v>-122.0918963</v>
      </c>
    </row>
    <row r="2742" spans="1:13" x14ac:dyDescent="0.35">
      <c r="A2742" s="1296">
        <v>34453</v>
      </c>
      <c r="B2742" s="1295" t="s">
        <v>194</v>
      </c>
      <c r="C2742" s="1295" t="s">
        <v>260</v>
      </c>
      <c r="D2742" s="1295">
        <v>6683</v>
      </c>
      <c r="E2742" s="1295" t="s">
        <v>200</v>
      </c>
      <c r="F2742" s="935" t="s">
        <v>220</v>
      </c>
      <c r="G2742" s="1295">
        <v>-99999</v>
      </c>
      <c r="H2742" s="935" t="s">
        <v>412</v>
      </c>
      <c r="I2742" s="935" t="s">
        <v>413</v>
      </c>
      <c r="J2742" s="935">
        <v>39.909298579999998</v>
      </c>
      <c r="K2742" s="935">
        <v>-122.0918963</v>
      </c>
      <c r="L2742" s="935">
        <v>39.751173979999997</v>
      </c>
      <c r="M2742" s="935">
        <v>-121.9963235</v>
      </c>
    </row>
    <row r="2743" spans="1:13" x14ac:dyDescent="0.35">
      <c r="A2743" s="1296">
        <v>34453</v>
      </c>
      <c r="B2743" s="1295" t="s">
        <v>194</v>
      </c>
      <c r="C2743" s="1295" t="s">
        <v>260</v>
      </c>
      <c r="D2743" s="1295">
        <v>6683</v>
      </c>
      <c r="E2743" s="1295" t="s">
        <v>200</v>
      </c>
      <c r="F2743" s="935" t="s">
        <v>221</v>
      </c>
      <c r="G2743" s="1295">
        <v>-99999</v>
      </c>
      <c r="H2743" s="935" t="s">
        <v>413</v>
      </c>
      <c r="I2743" s="935" t="s">
        <v>414</v>
      </c>
      <c r="J2743" s="935">
        <v>39.751173979999997</v>
      </c>
      <c r="K2743" s="935">
        <v>-121.9963235</v>
      </c>
      <c r="L2743" s="935">
        <v>39.629153240000001</v>
      </c>
      <c r="M2743" s="935">
        <v>-121.9925059</v>
      </c>
    </row>
    <row r="2744" spans="1:13" x14ac:dyDescent="0.35">
      <c r="A2744" s="1296">
        <v>34453</v>
      </c>
      <c r="B2744" s="1295" t="s">
        <v>194</v>
      </c>
      <c r="C2744" s="1295" t="s">
        <v>260</v>
      </c>
      <c r="D2744" s="1295">
        <v>6683</v>
      </c>
      <c r="E2744" s="1295" t="s">
        <v>200</v>
      </c>
      <c r="F2744" s="935" t="s">
        <v>222</v>
      </c>
      <c r="G2744" s="1295">
        <v>-99999</v>
      </c>
      <c r="H2744" s="935" t="s">
        <v>414</v>
      </c>
      <c r="I2744" s="935" t="s">
        <v>415</v>
      </c>
      <c r="J2744" s="935">
        <v>39.629153240000001</v>
      </c>
      <c r="K2744" s="935">
        <v>-121.9925059</v>
      </c>
      <c r="L2744" s="935">
        <v>39.40712284</v>
      </c>
      <c r="M2744" s="935">
        <v>-122.00758999999999</v>
      </c>
    </row>
    <row r="2745" spans="1:13" x14ac:dyDescent="0.35">
      <c r="A2745" s="1296">
        <v>34459</v>
      </c>
      <c r="B2745" s="1295" t="s">
        <v>194</v>
      </c>
      <c r="C2745" s="1295" t="s">
        <v>283</v>
      </c>
      <c r="D2745" s="1295">
        <v>7711</v>
      </c>
      <c r="E2745" s="1295" t="s">
        <v>200</v>
      </c>
      <c r="F2745" s="935" t="s">
        <v>208</v>
      </c>
      <c r="G2745" s="1295">
        <v>0</v>
      </c>
      <c r="H2745" s="935" t="s">
        <v>402</v>
      </c>
      <c r="I2745" s="935" t="s">
        <v>403</v>
      </c>
      <c r="J2745" s="935">
        <v>40.611883210000002</v>
      </c>
      <c r="K2745" s="935">
        <v>-122.446135</v>
      </c>
      <c r="L2745" s="935">
        <v>40.592799669999998</v>
      </c>
      <c r="M2745" s="935">
        <v>-122.3942059</v>
      </c>
    </row>
    <row r="2746" spans="1:13" x14ac:dyDescent="0.35">
      <c r="A2746" s="1296">
        <v>34459</v>
      </c>
      <c r="B2746" s="1295" t="s">
        <v>194</v>
      </c>
      <c r="C2746" s="1295" t="s">
        <v>283</v>
      </c>
      <c r="D2746" s="1295">
        <v>7711</v>
      </c>
      <c r="E2746" s="1295" t="s">
        <v>200</v>
      </c>
      <c r="F2746" s="935" t="s">
        <v>209</v>
      </c>
      <c r="G2746" s="1295">
        <v>0</v>
      </c>
      <c r="H2746" s="935" t="s">
        <v>403</v>
      </c>
      <c r="I2746" s="935" t="s">
        <v>404</v>
      </c>
      <c r="J2746" s="935">
        <v>40.592799669999998</v>
      </c>
      <c r="K2746" s="935">
        <v>-122.3942059</v>
      </c>
      <c r="L2746" s="935">
        <v>40.585947769999997</v>
      </c>
      <c r="M2746" s="935">
        <v>-122.3683525</v>
      </c>
    </row>
    <row r="2747" spans="1:13" x14ac:dyDescent="0.35">
      <c r="A2747" s="1296">
        <v>34459</v>
      </c>
      <c r="B2747" s="1295" t="s">
        <v>194</v>
      </c>
      <c r="C2747" s="1295" t="s">
        <v>283</v>
      </c>
      <c r="D2747" s="1295">
        <v>7711</v>
      </c>
      <c r="E2747" s="1295" t="s">
        <v>200</v>
      </c>
      <c r="F2747" s="935" t="s">
        <v>211</v>
      </c>
      <c r="G2747" s="1295">
        <v>0</v>
      </c>
      <c r="H2747" s="935" t="s">
        <v>404</v>
      </c>
      <c r="I2747" s="935" t="s">
        <v>405</v>
      </c>
      <c r="J2747" s="935">
        <v>40.585947769999997</v>
      </c>
      <c r="K2747" s="935">
        <v>-122.3683525</v>
      </c>
      <c r="L2747" s="935">
        <v>40.472049499999997</v>
      </c>
      <c r="M2747" s="935">
        <v>-122.29453460000001</v>
      </c>
    </row>
    <row r="2748" spans="1:13" x14ac:dyDescent="0.35">
      <c r="A2748" s="1296">
        <v>34459</v>
      </c>
      <c r="B2748" s="1295" t="s">
        <v>194</v>
      </c>
      <c r="C2748" s="1295" t="s">
        <v>283</v>
      </c>
      <c r="D2748" s="1295">
        <v>7711</v>
      </c>
      <c r="E2748" s="1295" t="s">
        <v>200</v>
      </c>
      <c r="F2748" s="935" t="s">
        <v>212</v>
      </c>
      <c r="G2748" s="1295">
        <v>0</v>
      </c>
      <c r="H2748" s="935" t="s">
        <v>405</v>
      </c>
      <c r="I2748" s="935" t="s">
        <v>406</v>
      </c>
      <c r="J2748" s="935">
        <v>40.472049499999997</v>
      </c>
      <c r="K2748" s="935">
        <v>-122.29453460000001</v>
      </c>
      <c r="L2748" s="935">
        <v>40.417416330000002</v>
      </c>
      <c r="M2748" s="935">
        <v>-122.19395729999999</v>
      </c>
    </row>
    <row r="2749" spans="1:13" x14ac:dyDescent="0.35">
      <c r="A2749" s="1296">
        <v>34459</v>
      </c>
      <c r="B2749" s="1295" t="s">
        <v>194</v>
      </c>
      <c r="C2749" s="1295" t="s">
        <v>283</v>
      </c>
      <c r="D2749" s="1295">
        <v>7711</v>
      </c>
      <c r="E2749" s="1295" t="s">
        <v>200</v>
      </c>
      <c r="F2749" s="935" t="s">
        <v>213</v>
      </c>
      <c r="G2749" s="1295">
        <v>0</v>
      </c>
      <c r="H2749" s="935" t="s">
        <v>406</v>
      </c>
      <c r="I2749" s="935" t="s">
        <v>407</v>
      </c>
      <c r="J2749" s="935">
        <v>40.417416330000002</v>
      </c>
      <c r="K2749" s="935">
        <v>-122.19395729999999</v>
      </c>
      <c r="L2749" s="935">
        <v>40.355137560000003</v>
      </c>
      <c r="M2749" s="935">
        <v>-122.17595660000001</v>
      </c>
    </row>
    <row r="2750" spans="1:13" x14ac:dyDescent="0.35">
      <c r="A2750" s="1296">
        <v>34459</v>
      </c>
      <c r="B2750" s="1295" t="s">
        <v>194</v>
      </c>
      <c r="C2750" s="1295" t="s">
        <v>283</v>
      </c>
      <c r="D2750" s="1295">
        <v>7711</v>
      </c>
      <c r="E2750" s="1295" t="s">
        <v>200</v>
      </c>
      <c r="F2750" s="935" t="s">
        <v>214</v>
      </c>
      <c r="G2750" s="1295">
        <v>0</v>
      </c>
      <c r="H2750" s="935" t="s">
        <v>407</v>
      </c>
      <c r="I2750" s="935" t="s">
        <v>408</v>
      </c>
      <c r="J2750" s="935">
        <v>40.355137560000003</v>
      </c>
      <c r="K2750" s="935">
        <v>-122.17595660000001</v>
      </c>
      <c r="L2750" s="935">
        <v>40.316984869999999</v>
      </c>
      <c r="M2750" s="935">
        <v>-122.1896581</v>
      </c>
    </row>
    <row r="2751" spans="1:13" x14ac:dyDescent="0.35">
      <c r="A2751" s="1296">
        <v>34459</v>
      </c>
      <c r="B2751" s="1295" t="s">
        <v>194</v>
      </c>
      <c r="C2751" s="1295" t="s">
        <v>283</v>
      </c>
      <c r="D2751" s="1295">
        <v>7711</v>
      </c>
      <c r="E2751" s="1295" t="s">
        <v>200</v>
      </c>
      <c r="F2751" s="935" t="s">
        <v>215</v>
      </c>
      <c r="G2751" s="1295">
        <v>0</v>
      </c>
      <c r="H2751" s="935" t="s">
        <v>408</v>
      </c>
      <c r="I2751" s="935" t="s">
        <v>409</v>
      </c>
      <c r="J2751" s="935">
        <v>40.316984869999999</v>
      </c>
      <c r="K2751" s="935">
        <v>-122.1896581</v>
      </c>
      <c r="L2751" s="935">
        <v>40.263968490000003</v>
      </c>
      <c r="M2751" s="935">
        <v>-122.2235306</v>
      </c>
    </row>
    <row r="2752" spans="1:13" x14ac:dyDescent="0.35">
      <c r="A2752" s="1296">
        <v>34459</v>
      </c>
      <c r="B2752" s="1295" t="s">
        <v>194</v>
      </c>
      <c r="C2752" s="1295" t="s">
        <v>283</v>
      </c>
      <c r="D2752" s="1295">
        <v>7711</v>
      </c>
      <c r="E2752" s="1295" t="s">
        <v>200</v>
      </c>
      <c r="F2752" s="935" t="s">
        <v>216</v>
      </c>
      <c r="G2752" s="1295">
        <v>0</v>
      </c>
      <c r="H2752" s="935" t="s">
        <v>409</v>
      </c>
      <c r="I2752" s="935" t="s">
        <v>410</v>
      </c>
      <c r="J2752" s="935">
        <v>40.263968490000003</v>
      </c>
      <c r="K2752" s="935">
        <v>-122.2235306</v>
      </c>
      <c r="L2752" s="935">
        <v>40.153152210000002</v>
      </c>
      <c r="M2752" s="935">
        <v>-122.20237950000001</v>
      </c>
    </row>
    <row r="2753" spans="1:13" x14ac:dyDescent="0.35">
      <c r="A2753" s="1296">
        <v>34459</v>
      </c>
      <c r="B2753" s="1295" t="s">
        <v>194</v>
      </c>
      <c r="C2753" s="1295" t="s">
        <v>283</v>
      </c>
      <c r="D2753" s="1295">
        <v>7711</v>
      </c>
      <c r="E2753" s="1295" t="s">
        <v>200</v>
      </c>
      <c r="F2753" s="935" t="s">
        <v>217</v>
      </c>
      <c r="G2753" s="1295">
        <v>0</v>
      </c>
      <c r="H2753" s="935" t="s">
        <v>410</v>
      </c>
      <c r="I2753" s="935" t="s">
        <v>411</v>
      </c>
      <c r="J2753" s="935">
        <v>40.153152210000002</v>
      </c>
      <c r="K2753" s="935">
        <v>-122.20237950000001</v>
      </c>
      <c r="L2753" s="935">
        <v>40.027836569999998</v>
      </c>
      <c r="M2753" s="935">
        <v>-122.11920569999999</v>
      </c>
    </row>
    <row r="2754" spans="1:13" x14ac:dyDescent="0.35">
      <c r="A2754" s="1296">
        <v>34459</v>
      </c>
      <c r="B2754" s="1295" t="s">
        <v>194</v>
      </c>
      <c r="C2754" s="1295" t="s">
        <v>283</v>
      </c>
      <c r="D2754" s="1295">
        <v>7711</v>
      </c>
      <c r="E2754" s="1295" t="s">
        <v>200</v>
      </c>
      <c r="F2754" s="935" t="s">
        <v>219</v>
      </c>
      <c r="G2754" s="1295">
        <v>0</v>
      </c>
      <c r="H2754" s="935" t="s">
        <v>411</v>
      </c>
      <c r="I2754" s="935" t="s">
        <v>412</v>
      </c>
      <c r="J2754" s="935">
        <v>40.027836569999998</v>
      </c>
      <c r="K2754" s="935">
        <v>-122.11920569999999</v>
      </c>
      <c r="L2754" s="935">
        <v>39.909298579999998</v>
      </c>
      <c r="M2754" s="935">
        <v>-122.0918963</v>
      </c>
    </row>
    <row r="2755" spans="1:13" x14ac:dyDescent="0.35">
      <c r="A2755" s="1296">
        <v>34459</v>
      </c>
      <c r="B2755" s="1295" t="s">
        <v>194</v>
      </c>
      <c r="C2755" s="1295" t="s">
        <v>283</v>
      </c>
      <c r="D2755" s="1295">
        <v>7711</v>
      </c>
      <c r="E2755" s="1295" t="s">
        <v>200</v>
      </c>
      <c r="F2755" s="935" t="s">
        <v>220</v>
      </c>
      <c r="G2755" s="1295">
        <v>-99999</v>
      </c>
      <c r="H2755" s="935" t="s">
        <v>412</v>
      </c>
      <c r="I2755" s="935" t="s">
        <v>413</v>
      </c>
      <c r="J2755" s="935">
        <v>39.909298579999998</v>
      </c>
      <c r="K2755" s="935">
        <v>-122.0918963</v>
      </c>
      <c r="L2755" s="935">
        <v>39.751173979999997</v>
      </c>
      <c r="M2755" s="935">
        <v>-121.9963235</v>
      </c>
    </row>
    <row r="2756" spans="1:13" x14ac:dyDescent="0.35">
      <c r="A2756" s="1296">
        <v>34459</v>
      </c>
      <c r="B2756" s="1295" t="s">
        <v>194</v>
      </c>
      <c r="C2756" s="1295" t="s">
        <v>283</v>
      </c>
      <c r="D2756" s="1295">
        <v>7711</v>
      </c>
      <c r="E2756" s="1295" t="s">
        <v>200</v>
      </c>
      <c r="F2756" s="935" t="s">
        <v>221</v>
      </c>
      <c r="G2756" s="1295">
        <v>-99999</v>
      </c>
      <c r="H2756" s="935" t="s">
        <v>413</v>
      </c>
      <c r="I2756" s="935" t="s">
        <v>414</v>
      </c>
      <c r="J2756" s="935">
        <v>39.751173979999997</v>
      </c>
      <c r="K2756" s="935">
        <v>-121.9963235</v>
      </c>
      <c r="L2756" s="935">
        <v>39.629153240000001</v>
      </c>
      <c r="M2756" s="935">
        <v>-121.9925059</v>
      </c>
    </row>
    <row r="2757" spans="1:13" x14ac:dyDescent="0.35">
      <c r="A2757" s="1296">
        <v>34459</v>
      </c>
      <c r="B2757" s="1295" t="s">
        <v>194</v>
      </c>
      <c r="C2757" s="1295" t="s">
        <v>283</v>
      </c>
      <c r="D2757" s="1295">
        <v>7711</v>
      </c>
      <c r="E2757" s="1295" t="s">
        <v>200</v>
      </c>
      <c r="F2757" s="935" t="s">
        <v>222</v>
      </c>
      <c r="G2757" s="1295">
        <v>-99999</v>
      </c>
      <c r="H2757" s="935" t="s">
        <v>414</v>
      </c>
      <c r="I2757" s="935" t="s">
        <v>415</v>
      </c>
      <c r="J2757" s="935">
        <v>39.629153240000001</v>
      </c>
      <c r="K2757" s="935">
        <v>-121.9925059</v>
      </c>
      <c r="L2757" s="935">
        <v>39.40712284</v>
      </c>
      <c r="M2757" s="935">
        <v>-122.00758999999999</v>
      </c>
    </row>
    <row r="2758" spans="1:13" x14ac:dyDescent="0.35">
      <c r="A2758" s="1296">
        <v>34466</v>
      </c>
      <c r="B2758" s="1295" t="s">
        <v>194</v>
      </c>
      <c r="C2758" s="1295" t="s">
        <v>260</v>
      </c>
      <c r="D2758" s="1295">
        <v>9504</v>
      </c>
      <c r="E2758" s="1295" t="s">
        <v>200</v>
      </c>
      <c r="F2758" s="935" t="s">
        <v>208</v>
      </c>
      <c r="G2758" s="1295">
        <v>0</v>
      </c>
      <c r="H2758" s="935" t="s">
        <v>402</v>
      </c>
      <c r="I2758" s="935" t="s">
        <v>403</v>
      </c>
      <c r="J2758" s="935">
        <v>40.611883210000002</v>
      </c>
      <c r="K2758" s="935">
        <v>-122.446135</v>
      </c>
      <c r="L2758" s="935">
        <v>40.592799669999998</v>
      </c>
      <c r="M2758" s="935">
        <v>-122.3942059</v>
      </c>
    </row>
    <row r="2759" spans="1:13" x14ac:dyDescent="0.35">
      <c r="A2759" s="1296">
        <v>34466</v>
      </c>
      <c r="B2759" s="1295" t="s">
        <v>194</v>
      </c>
      <c r="C2759" s="1295" t="s">
        <v>260</v>
      </c>
      <c r="D2759" s="1295">
        <v>9504</v>
      </c>
      <c r="E2759" s="1295" t="s">
        <v>200</v>
      </c>
      <c r="F2759" s="935" t="s">
        <v>209</v>
      </c>
      <c r="G2759" s="1295">
        <v>0</v>
      </c>
      <c r="H2759" s="935" t="s">
        <v>403</v>
      </c>
      <c r="I2759" s="935" t="s">
        <v>404</v>
      </c>
      <c r="J2759" s="935">
        <v>40.592799669999998</v>
      </c>
      <c r="K2759" s="935">
        <v>-122.3942059</v>
      </c>
      <c r="L2759" s="935">
        <v>40.585947769999997</v>
      </c>
      <c r="M2759" s="935">
        <v>-122.3683525</v>
      </c>
    </row>
    <row r="2760" spans="1:13" x14ac:dyDescent="0.35">
      <c r="A2760" s="1296">
        <v>34466</v>
      </c>
      <c r="B2760" s="1295" t="s">
        <v>194</v>
      </c>
      <c r="C2760" s="1295" t="s">
        <v>260</v>
      </c>
      <c r="D2760" s="1295">
        <v>9504</v>
      </c>
      <c r="E2760" s="1295" t="s">
        <v>200</v>
      </c>
      <c r="F2760" s="935" t="s">
        <v>211</v>
      </c>
      <c r="G2760" s="1295">
        <v>0</v>
      </c>
      <c r="H2760" s="935" t="s">
        <v>404</v>
      </c>
      <c r="I2760" s="935" t="s">
        <v>405</v>
      </c>
      <c r="J2760" s="935">
        <v>40.585947769999997</v>
      </c>
      <c r="K2760" s="935">
        <v>-122.3683525</v>
      </c>
      <c r="L2760" s="935">
        <v>40.472049499999997</v>
      </c>
      <c r="M2760" s="935">
        <v>-122.29453460000001</v>
      </c>
    </row>
    <row r="2761" spans="1:13" x14ac:dyDescent="0.35">
      <c r="A2761" s="1296">
        <v>34466</v>
      </c>
      <c r="B2761" s="1295" t="s">
        <v>194</v>
      </c>
      <c r="C2761" s="1295" t="s">
        <v>260</v>
      </c>
      <c r="D2761" s="1295">
        <v>9504</v>
      </c>
      <c r="E2761" s="1295" t="s">
        <v>200</v>
      </c>
      <c r="F2761" s="935" t="s">
        <v>212</v>
      </c>
      <c r="G2761" s="1295">
        <v>0</v>
      </c>
      <c r="H2761" s="935" t="s">
        <v>405</v>
      </c>
      <c r="I2761" s="935" t="s">
        <v>406</v>
      </c>
      <c r="J2761" s="935">
        <v>40.472049499999997</v>
      </c>
      <c r="K2761" s="935">
        <v>-122.29453460000001</v>
      </c>
      <c r="L2761" s="935">
        <v>40.417416330000002</v>
      </c>
      <c r="M2761" s="935">
        <v>-122.19395729999999</v>
      </c>
    </row>
    <row r="2762" spans="1:13" x14ac:dyDescent="0.35">
      <c r="A2762" s="1296">
        <v>34466</v>
      </c>
      <c r="B2762" s="1295" t="s">
        <v>194</v>
      </c>
      <c r="C2762" s="1295" t="s">
        <v>260</v>
      </c>
      <c r="D2762" s="1295">
        <v>9504</v>
      </c>
      <c r="E2762" s="1295" t="s">
        <v>200</v>
      </c>
      <c r="F2762" s="935" t="s">
        <v>213</v>
      </c>
      <c r="G2762" s="1295">
        <v>0</v>
      </c>
      <c r="H2762" s="935" t="s">
        <v>406</v>
      </c>
      <c r="I2762" s="935" t="s">
        <v>407</v>
      </c>
      <c r="J2762" s="935">
        <v>40.417416330000002</v>
      </c>
      <c r="K2762" s="935">
        <v>-122.19395729999999</v>
      </c>
      <c r="L2762" s="935">
        <v>40.355137560000003</v>
      </c>
      <c r="M2762" s="935">
        <v>-122.17595660000001</v>
      </c>
    </row>
    <row r="2763" spans="1:13" x14ac:dyDescent="0.35">
      <c r="A2763" s="1296">
        <v>34466</v>
      </c>
      <c r="B2763" s="1295" t="s">
        <v>194</v>
      </c>
      <c r="C2763" s="1295" t="s">
        <v>260</v>
      </c>
      <c r="D2763" s="1295">
        <v>9504</v>
      </c>
      <c r="E2763" s="1295" t="s">
        <v>200</v>
      </c>
      <c r="F2763" s="935" t="s">
        <v>214</v>
      </c>
      <c r="G2763" s="1295">
        <v>0</v>
      </c>
      <c r="H2763" s="935" t="s">
        <v>407</v>
      </c>
      <c r="I2763" s="935" t="s">
        <v>408</v>
      </c>
      <c r="J2763" s="935">
        <v>40.355137560000003</v>
      </c>
      <c r="K2763" s="935">
        <v>-122.17595660000001</v>
      </c>
      <c r="L2763" s="935">
        <v>40.316984869999999</v>
      </c>
      <c r="M2763" s="935">
        <v>-122.1896581</v>
      </c>
    </row>
    <row r="2764" spans="1:13" x14ac:dyDescent="0.35">
      <c r="A2764" s="1296">
        <v>34466</v>
      </c>
      <c r="B2764" s="1295" t="s">
        <v>194</v>
      </c>
      <c r="C2764" s="1295" t="s">
        <v>260</v>
      </c>
      <c r="D2764" s="1295">
        <v>9504</v>
      </c>
      <c r="E2764" s="1295" t="s">
        <v>200</v>
      </c>
      <c r="F2764" s="935" t="s">
        <v>215</v>
      </c>
      <c r="G2764" s="1295">
        <v>0</v>
      </c>
      <c r="H2764" s="935" t="s">
        <v>408</v>
      </c>
      <c r="I2764" s="935" t="s">
        <v>409</v>
      </c>
      <c r="J2764" s="935">
        <v>40.316984869999999</v>
      </c>
      <c r="K2764" s="935">
        <v>-122.1896581</v>
      </c>
      <c r="L2764" s="935">
        <v>40.263968490000003</v>
      </c>
      <c r="M2764" s="935">
        <v>-122.2235306</v>
      </c>
    </row>
    <row r="2765" spans="1:13" x14ac:dyDescent="0.35">
      <c r="A2765" s="1296">
        <v>34466</v>
      </c>
      <c r="B2765" s="1295" t="s">
        <v>194</v>
      </c>
      <c r="C2765" s="1295" t="s">
        <v>260</v>
      </c>
      <c r="D2765" s="1295">
        <v>9504</v>
      </c>
      <c r="E2765" s="1295" t="s">
        <v>200</v>
      </c>
      <c r="F2765" s="935" t="s">
        <v>216</v>
      </c>
      <c r="G2765" s="1295">
        <v>0</v>
      </c>
      <c r="H2765" s="935" t="s">
        <v>409</v>
      </c>
      <c r="I2765" s="935" t="s">
        <v>410</v>
      </c>
      <c r="J2765" s="935">
        <v>40.263968490000003</v>
      </c>
      <c r="K2765" s="935">
        <v>-122.2235306</v>
      </c>
      <c r="L2765" s="935">
        <v>40.153152210000002</v>
      </c>
      <c r="M2765" s="935">
        <v>-122.20237950000001</v>
      </c>
    </row>
    <row r="2766" spans="1:13" x14ac:dyDescent="0.35">
      <c r="A2766" s="1296">
        <v>34466</v>
      </c>
      <c r="B2766" s="1295" t="s">
        <v>194</v>
      </c>
      <c r="C2766" s="1295" t="s">
        <v>260</v>
      </c>
      <c r="D2766" s="1295">
        <v>9504</v>
      </c>
      <c r="E2766" s="1295" t="s">
        <v>200</v>
      </c>
      <c r="F2766" s="935" t="s">
        <v>217</v>
      </c>
      <c r="G2766" s="1295">
        <v>0</v>
      </c>
      <c r="H2766" s="935" t="s">
        <v>410</v>
      </c>
      <c r="I2766" s="935" t="s">
        <v>411</v>
      </c>
      <c r="J2766" s="935">
        <v>40.153152210000002</v>
      </c>
      <c r="K2766" s="935">
        <v>-122.20237950000001</v>
      </c>
      <c r="L2766" s="935">
        <v>40.027836569999998</v>
      </c>
      <c r="M2766" s="935">
        <v>-122.11920569999999</v>
      </c>
    </row>
    <row r="2767" spans="1:13" x14ac:dyDescent="0.35">
      <c r="A2767" s="1296">
        <v>34466</v>
      </c>
      <c r="B2767" s="1295" t="s">
        <v>194</v>
      </c>
      <c r="C2767" s="1295" t="s">
        <v>260</v>
      </c>
      <c r="D2767" s="1295">
        <v>9504</v>
      </c>
      <c r="E2767" s="1295" t="s">
        <v>200</v>
      </c>
      <c r="F2767" s="935" t="s">
        <v>219</v>
      </c>
      <c r="G2767" s="1295">
        <v>0</v>
      </c>
      <c r="H2767" s="935" t="s">
        <v>411</v>
      </c>
      <c r="I2767" s="935" t="s">
        <v>412</v>
      </c>
      <c r="J2767" s="935">
        <v>40.027836569999998</v>
      </c>
      <c r="K2767" s="935">
        <v>-122.11920569999999</v>
      </c>
      <c r="L2767" s="935">
        <v>39.909298579999998</v>
      </c>
      <c r="M2767" s="935">
        <v>-122.0918963</v>
      </c>
    </row>
    <row r="2768" spans="1:13" x14ac:dyDescent="0.35">
      <c r="A2768" s="1296">
        <v>34466</v>
      </c>
      <c r="B2768" s="1295" t="s">
        <v>194</v>
      </c>
      <c r="C2768" s="1295" t="s">
        <v>260</v>
      </c>
      <c r="D2768" s="1295">
        <v>9504</v>
      </c>
      <c r="E2768" s="1295" t="s">
        <v>200</v>
      </c>
      <c r="F2768" s="935" t="s">
        <v>220</v>
      </c>
      <c r="G2768" s="1295">
        <v>-99999</v>
      </c>
      <c r="H2768" s="935" t="s">
        <v>412</v>
      </c>
      <c r="I2768" s="935" t="s">
        <v>413</v>
      </c>
      <c r="J2768" s="935">
        <v>39.909298579999998</v>
      </c>
      <c r="K2768" s="935">
        <v>-122.0918963</v>
      </c>
      <c r="L2768" s="935">
        <v>39.751173979999997</v>
      </c>
      <c r="M2768" s="935">
        <v>-121.9963235</v>
      </c>
    </row>
    <row r="2769" spans="1:13" x14ac:dyDescent="0.35">
      <c r="A2769" s="1296">
        <v>34466</v>
      </c>
      <c r="B2769" s="1295" t="s">
        <v>194</v>
      </c>
      <c r="C2769" s="1295" t="s">
        <v>260</v>
      </c>
      <c r="D2769" s="1295">
        <v>9504</v>
      </c>
      <c r="E2769" s="1295" t="s">
        <v>200</v>
      </c>
      <c r="F2769" s="935" t="s">
        <v>221</v>
      </c>
      <c r="G2769" s="1295">
        <v>-99999</v>
      </c>
      <c r="H2769" s="935" t="s">
        <v>413</v>
      </c>
      <c r="I2769" s="935" t="s">
        <v>414</v>
      </c>
      <c r="J2769" s="935">
        <v>39.751173979999997</v>
      </c>
      <c r="K2769" s="935">
        <v>-121.9963235</v>
      </c>
      <c r="L2769" s="935">
        <v>39.629153240000001</v>
      </c>
      <c r="M2769" s="935">
        <v>-121.9925059</v>
      </c>
    </row>
    <row r="2770" spans="1:13" x14ac:dyDescent="0.35">
      <c r="A2770" s="1296">
        <v>34466</v>
      </c>
      <c r="B2770" s="1295" t="s">
        <v>194</v>
      </c>
      <c r="C2770" s="1295" t="s">
        <v>260</v>
      </c>
      <c r="D2770" s="1295">
        <v>9504</v>
      </c>
      <c r="E2770" s="1295" t="s">
        <v>200</v>
      </c>
      <c r="F2770" s="935" t="s">
        <v>222</v>
      </c>
      <c r="G2770" s="1295">
        <v>-99999</v>
      </c>
      <c r="H2770" s="935" t="s">
        <v>414</v>
      </c>
      <c r="I2770" s="935" t="s">
        <v>415</v>
      </c>
      <c r="J2770" s="935">
        <v>39.629153240000001</v>
      </c>
      <c r="K2770" s="935">
        <v>-121.9925059</v>
      </c>
      <c r="L2770" s="935">
        <v>39.40712284</v>
      </c>
      <c r="M2770" s="935">
        <v>-122.00758999999999</v>
      </c>
    </row>
    <row r="2771" spans="1:13" x14ac:dyDescent="0.35">
      <c r="A2771" s="1296">
        <v>34473</v>
      </c>
      <c r="B2771" s="1295" t="s">
        <v>194</v>
      </c>
      <c r="C2771" s="1295" t="s">
        <v>260</v>
      </c>
      <c r="D2771" s="1295">
        <v>6695</v>
      </c>
      <c r="E2771" s="1295" t="s">
        <v>200</v>
      </c>
      <c r="F2771" s="935" t="s">
        <v>208</v>
      </c>
      <c r="G2771" s="1295">
        <v>0</v>
      </c>
      <c r="H2771" s="935" t="s">
        <v>402</v>
      </c>
      <c r="I2771" s="935" t="s">
        <v>403</v>
      </c>
      <c r="J2771" s="935">
        <v>40.611883210000002</v>
      </c>
      <c r="K2771" s="935">
        <v>-122.446135</v>
      </c>
      <c r="L2771" s="935">
        <v>40.592799669999998</v>
      </c>
      <c r="M2771" s="935">
        <v>-122.3942059</v>
      </c>
    </row>
    <row r="2772" spans="1:13" x14ac:dyDescent="0.35">
      <c r="A2772" s="1296">
        <v>34473</v>
      </c>
      <c r="B2772" s="1295" t="s">
        <v>194</v>
      </c>
      <c r="C2772" s="1295" t="s">
        <v>260</v>
      </c>
      <c r="D2772" s="1295">
        <v>6695</v>
      </c>
      <c r="E2772" s="1295" t="s">
        <v>200</v>
      </c>
      <c r="F2772" s="935" t="s">
        <v>209</v>
      </c>
      <c r="G2772" s="1295">
        <v>1</v>
      </c>
      <c r="H2772" s="935" t="s">
        <v>403</v>
      </c>
      <c r="I2772" s="935" t="s">
        <v>404</v>
      </c>
      <c r="J2772" s="935">
        <v>40.592799669999998</v>
      </c>
      <c r="K2772" s="935">
        <v>-122.3942059</v>
      </c>
      <c r="L2772" s="935">
        <v>40.585947769999997</v>
      </c>
      <c r="M2772" s="935">
        <v>-122.3683525</v>
      </c>
    </row>
    <row r="2773" spans="1:13" x14ac:dyDescent="0.35">
      <c r="A2773" s="1296">
        <v>34473</v>
      </c>
      <c r="B2773" s="1295" t="s">
        <v>194</v>
      </c>
      <c r="C2773" s="1295" t="s">
        <v>260</v>
      </c>
      <c r="D2773" s="1295">
        <v>6695</v>
      </c>
      <c r="E2773" s="1295" t="s">
        <v>200</v>
      </c>
      <c r="F2773" s="935" t="s">
        <v>211</v>
      </c>
      <c r="G2773" s="1295">
        <v>0</v>
      </c>
      <c r="H2773" s="935" t="s">
        <v>404</v>
      </c>
      <c r="I2773" s="935" t="s">
        <v>405</v>
      </c>
      <c r="J2773" s="935">
        <v>40.585947769999997</v>
      </c>
      <c r="K2773" s="935">
        <v>-122.3683525</v>
      </c>
      <c r="L2773" s="935">
        <v>40.472049499999997</v>
      </c>
      <c r="M2773" s="935">
        <v>-122.29453460000001</v>
      </c>
    </row>
    <row r="2774" spans="1:13" x14ac:dyDescent="0.35">
      <c r="A2774" s="1296">
        <v>34473</v>
      </c>
      <c r="B2774" s="1295" t="s">
        <v>194</v>
      </c>
      <c r="C2774" s="1295" t="s">
        <v>260</v>
      </c>
      <c r="D2774" s="1295">
        <v>6695</v>
      </c>
      <c r="E2774" s="1295" t="s">
        <v>200</v>
      </c>
      <c r="F2774" s="935" t="s">
        <v>212</v>
      </c>
      <c r="G2774" s="1295">
        <v>1</v>
      </c>
      <c r="H2774" s="935" t="s">
        <v>405</v>
      </c>
      <c r="I2774" s="935" t="s">
        <v>406</v>
      </c>
      <c r="J2774" s="935">
        <v>40.472049499999997</v>
      </c>
      <c r="K2774" s="935">
        <v>-122.29453460000001</v>
      </c>
      <c r="L2774" s="935">
        <v>40.417416330000002</v>
      </c>
      <c r="M2774" s="935">
        <v>-122.19395729999999</v>
      </c>
    </row>
    <row r="2775" spans="1:13" x14ac:dyDescent="0.35">
      <c r="A2775" s="1296">
        <v>34473</v>
      </c>
      <c r="B2775" s="1295" t="s">
        <v>194</v>
      </c>
      <c r="C2775" s="1295" t="s">
        <v>260</v>
      </c>
      <c r="D2775" s="1295">
        <v>6695</v>
      </c>
      <c r="E2775" s="1295" t="s">
        <v>200</v>
      </c>
      <c r="F2775" s="935" t="s">
        <v>213</v>
      </c>
      <c r="G2775" s="1295">
        <v>0</v>
      </c>
      <c r="H2775" s="935" t="s">
        <v>406</v>
      </c>
      <c r="I2775" s="935" t="s">
        <v>407</v>
      </c>
      <c r="J2775" s="935">
        <v>40.417416330000002</v>
      </c>
      <c r="K2775" s="935">
        <v>-122.19395729999999</v>
      </c>
      <c r="L2775" s="935">
        <v>40.355137560000003</v>
      </c>
      <c r="M2775" s="935">
        <v>-122.17595660000001</v>
      </c>
    </row>
    <row r="2776" spans="1:13" x14ac:dyDescent="0.35">
      <c r="A2776" s="1296">
        <v>34473</v>
      </c>
      <c r="B2776" s="1295" t="s">
        <v>194</v>
      </c>
      <c r="C2776" s="1295" t="s">
        <v>260</v>
      </c>
      <c r="D2776" s="1295">
        <v>6695</v>
      </c>
      <c r="E2776" s="1295" t="s">
        <v>200</v>
      </c>
      <c r="F2776" s="935" t="s">
        <v>214</v>
      </c>
      <c r="G2776" s="1295">
        <v>0</v>
      </c>
      <c r="H2776" s="935" t="s">
        <v>407</v>
      </c>
      <c r="I2776" s="935" t="s">
        <v>408</v>
      </c>
      <c r="J2776" s="935">
        <v>40.355137560000003</v>
      </c>
      <c r="K2776" s="935">
        <v>-122.17595660000001</v>
      </c>
      <c r="L2776" s="935">
        <v>40.316984869999999</v>
      </c>
      <c r="M2776" s="935">
        <v>-122.1896581</v>
      </c>
    </row>
    <row r="2777" spans="1:13" x14ac:dyDescent="0.35">
      <c r="A2777" s="1296">
        <v>34473</v>
      </c>
      <c r="B2777" s="1295" t="s">
        <v>194</v>
      </c>
      <c r="C2777" s="1295" t="s">
        <v>260</v>
      </c>
      <c r="D2777" s="1295">
        <v>6695</v>
      </c>
      <c r="E2777" s="1295" t="s">
        <v>200</v>
      </c>
      <c r="F2777" s="935" t="s">
        <v>215</v>
      </c>
      <c r="G2777" s="1295">
        <v>0</v>
      </c>
      <c r="H2777" s="935" t="s">
        <v>408</v>
      </c>
      <c r="I2777" s="935" t="s">
        <v>409</v>
      </c>
      <c r="J2777" s="935">
        <v>40.316984869999999</v>
      </c>
      <c r="K2777" s="935">
        <v>-122.1896581</v>
      </c>
      <c r="L2777" s="935">
        <v>40.263968490000003</v>
      </c>
      <c r="M2777" s="935">
        <v>-122.2235306</v>
      </c>
    </row>
    <row r="2778" spans="1:13" x14ac:dyDescent="0.35">
      <c r="A2778" s="1296">
        <v>34473</v>
      </c>
      <c r="B2778" s="1295" t="s">
        <v>194</v>
      </c>
      <c r="C2778" s="1295" t="s">
        <v>260</v>
      </c>
      <c r="D2778" s="1295">
        <v>6695</v>
      </c>
      <c r="E2778" s="1295" t="s">
        <v>200</v>
      </c>
      <c r="F2778" s="935" t="s">
        <v>216</v>
      </c>
      <c r="G2778" s="1295">
        <v>0</v>
      </c>
      <c r="H2778" s="935" t="s">
        <v>409</v>
      </c>
      <c r="I2778" s="935" t="s">
        <v>410</v>
      </c>
      <c r="J2778" s="935">
        <v>40.263968490000003</v>
      </c>
      <c r="K2778" s="935">
        <v>-122.2235306</v>
      </c>
      <c r="L2778" s="935">
        <v>40.153152210000002</v>
      </c>
      <c r="M2778" s="935">
        <v>-122.20237950000001</v>
      </c>
    </row>
    <row r="2779" spans="1:13" x14ac:dyDescent="0.35">
      <c r="A2779" s="1296">
        <v>34473</v>
      </c>
      <c r="B2779" s="1295" t="s">
        <v>194</v>
      </c>
      <c r="C2779" s="1295" t="s">
        <v>260</v>
      </c>
      <c r="D2779" s="1295">
        <v>6695</v>
      </c>
      <c r="E2779" s="1295" t="s">
        <v>200</v>
      </c>
      <c r="F2779" s="935" t="s">
        <v>217</v>
      </c>
      <c r="G2779" s="1295">
        <v>0</v>
      </c>
      <c r="H2779" s="935" t="s">
        <v>410</v>
      </c>
      <c r="I2779" s="935" t="s">
        <v>411</v>
      </c>
      <c r="J2779" s="935">
        <v>40.153152210000002</v>
      </c>
      <c r="K2779" s="935">
        <v>-122.20237950000001</v>
      </c>
      <c r="L2779" s="935">
        <v>40.027836569999998</v>
      </c>
      <c r="M2779" s="935">
        <v>-122.11920569999999</v>
      </c>
    </row>
    <row r="2780" spans="1:13" x14ac:dyDescent="0.35">
      <c r="A2780" s="1296">
        <v>34473</v>
      </c>
      <c r="B2780" s="1295" t="s">
        <v>194</v>
      </c>
      <c r="C2780" s="1295" t="s">
        <v>260</v>
      </c>
      <c r="D2780" s="1295">
        <v>6695</v>
      </c>
      <c r="E2780" s="1295" t="s">
        <v>200</v>
      </c>
      <c r="F2780" s="935" t="s">
        <v>219</v>
      </c>
      <c r="G2780" s="1295">
        <v>0</v>
      </c>
      <c r="H2780" s="935" t="s">
        <v>411</v>
      </c>
      <c r="I2780" s="935" t="s">
        <v>412</v>
      </c>
      <c r="J2780" s="935">
        <v>40.027836569999998</v>
      </c>
      <c r="K2780" s="935">
        <v>-122.11920569999999</v>
      </c>
      <c r="L2780" s="935">
        <v>39.909298579999998</v>
      </c>
      <c r="M2780" s="935">
        <v>-122.0918963</v>
      </c>
    </row>
    <row r="2781" spans="1:13" x14ac:dyDescent="0.35">
      <c r="A2781" s="1296">
        <v>34473</v>
      </c>
      <c r="B2781" s="1295" t="s">
        <v>194</v>
      </c>
      <c r="C2781" s="1295" t="s">
        <v>260</v>
      </c>
      <c r="D2781" s="1295">
        <v>6695</v>
      </c>
      <c r="E2781" s="1295" t="s">
        <v>200</v>
      </c>
      <c r="F2781" s="935" t="s">
        <v>220</v>
      </c>
      <c r="G2781" s="1295">
        <v>-99999</v>
      </c>
      <c r="H2781" s="935" t="s">
        <v>412</v>
      </c>
      <c r="I2781" s="935" t="s">
        <v>413</v>
      </c>
      <c r="J2781" s="935">
        <v>39.909298579999998</v>
      </c>
      <c r="K2781" s="935">
        <v>-122.0918963</v>
      </c>
      <c r="L2781" s="935">
        <v>39.751173979999997</v>
      </c>
      <c r="M2781" s="935">
        <v>-121.9963235</v>
      </c>
    </row>
    <row r="2782" spans="1:13" x14ac:dyDescent="0.35">
      <c r="A2782" s="1296">
        <v>34473</v>
      </c>
      <c r="B2782" s="1295" t="s">
        <v>194</v>
      </c>
      <c r="C2782" s="1295" t="s">
        <v>260</v>
      </c>
      <c r="D2782" s="1295">
        <v>6695</v>
      </c>
      <c r="E2782" s="1295" t="s">
        <v>200</v>
      </c>
      <c r="F2782" s="935" t="s">
        <v>221</v>
      </c>
      <c r="G2782" s="1295">
        <v>-99999</v>
      </c>
      <c r="H2782" s="935" t="s">
        <v>413</v>
      </c>
      <c r="I2782" s="935" t="s">
        <v>414</v>
      </c>
      <c r="J2782" s="935">
        <v>39.751173979999997</v>
      </c>
      <c r="K2782" s="935">
        <v>-121.9963235</v>
      </c>
      <c r="L2782" s="935">
        <v>39.629153240000001</v>
      </c>
      <c r="M2782" s="935">
        <v>-121.9925059</v>
      </c>
    </row>
    <row r="2783" spans="1:13" x14ac:dyDescent="0.35">
      <c r="A2783" s="1296">
        <v>34473</v>
      </c>
      <c r="B2783" s="1295" t="s">
        <v>194</v>
      </c>
      <c r="C2783" s="1295" t="s">
        <v>260</v>
      </c>
      <c r="D2783" s="1295">
        <v>6695</v>
      </c>
      <c r="E2783" s="1295" t="s">
        <v>200</v>
      </c>
      <c r="F2783" s="935" t="s">
        <v>222</v>
      </c>
      <c r="G2783" s="1295">
        <v>-99999</v>
      </c>
      <c r="H2783" s="935" t="s">
        <v>414</v>
      </c>
      <c r="I2783" s="935" t="s">
        <v>415</v>
      </c>
      <c r="J2783" s="935">
        <v>39.629153240000001</v>
      </c>
      <c r="K2783" s="935">
        <v>-121.9925059</v>
      </c>
      <c r="L2783" s="935">
        <v>39.40712284</v>
      </c>
      <c r="M2783" s="935">
        <v>-122.00758999999999</v>
      </c>
    </row>
    <row r="2784" spans="1:13" x14ac:dyDescent="0.35">
      <c r="A2784" s="1296">
        <v>34480</v>
      </c>
      <c r="B2784" s="1295" t="s">
        <v>194</v>
      </c>
      <c r="C2784" s="1295" t="s">
        <v>260</v>
      </c>
      <c r="D2784" s="1295">
        <v>8735</v>
      </c>
      <c r="E2784" s="1295" t="s">
        <v>200</v>
      </c>
      <c r="F2784" s="935" t="s">
        <v>208</v>
      </c>
      <c r="G2784" s="1295">
        <v>0</v>
      </c>
      <c r="H2784" s="935" t="s">
        <v>402</v>
      </c>
      <c r="I2784" s="935" t="s">
        <v>403</v>
      </c>
      <c r="J2784" s="935">
        <v>40.611883210000002</v>
      </c>
      <c r="K2784" s="935">
        <v>-122.446135</v>
      </c>
      <c r="L2784" s="935">
        <v>40.592799669999998</v>
      </c>
      <c r="M2784" s="935">
        <v>-122.3942059</v>
      </c>
    </row>
    <row r="2785" spans="1:13" x14ac:dyDescent="0.35">
      <c r="A2785" s="1296">
        <v>34480</v>
      </c>
      <c r="B2785" s="1295" t="s">
        <v>194</v>
      </c>
      <c r="C2785" s="1295" t="s">
        <v>260</v>
      </c>
      <c r="D2785" s="1295">
        <v>8735</v>
      </c>
      <c r="E2785" s="1295" t="s">
        <v>200</v>
      </c>
      <c r="F2785" s="935" t="s">
        <v>209</v>
      </c>
      <c r="G2785" s="1295">
        <v>0</v>
      </c>
      <c r="H2785" s="935" t="s">
        <v>403</v>
      </c>
      <c r="I2785" s="935" t="s">
        <v>404</v>
      </c>
      <c r="J2785" s="935">
        <v>40.592799669999998</v>
      </c>
      <c r="K2785" s="935">
        <v>-122.3942059</v>
      </c>
      <c r="L2785" s="935">
        <v>40.585947769999997</v>
      </c>
      <c r="M2785" s="935">
        <v>-122.3683525</v>
      </c>
    </row>
    <row r="2786" spans="1:13" x14ac:dyDescent="0.35">
      <c r="A2786" s="1296">
        <v>34480</v>
      </c>
      <c r="B2786" s="1295" t="s">
        <v>194</v>
      </c>
      <c r="C2786" s="1295" t="s">
        <v>260</v>
      </c>
      <c r="D2786" s="1295">
        <v>8735</v>
      </c>
      <c r="E2786" s="1295" t="s">
        <v>200</v>
      </c>
      <c r="F2786" s="935" t="s">
        <v>211</v>
      </c>
      <c r="G2786" s="1295">
        <v>0</v>
      </c>
      <c r="H2786" s="935" t="s">
        <v>404</v>
      </c>
      <c r="I2786" s="935" t="s">
        <v>405</v>
      </c>
      <c r="J2786" s="935">
        <v>40.585947769999997</v>
      </c>
      <c r="K2786" s="935">
        <v>-122.3683525</v>
      </c>
      <c r="L2786" s="935">
        <v>40.472049499999997</v>
      </c>
      <c r="M2786" s="935">
        <v>-122.29453460000001</v>
      </c>
    </row>
    <row r="2787" spans="1:13" x14ac:dyDescent="0.35">
      <c r="A2787" s="1296">
        <v>34480</v>
      </c>
      <c r="B2787" s="1295" t="s">
        <v>194</v>
      </c>
      <c r="C2787" s="1295" t="s">
        <v>260</v>
      </c>
      <c r="D2787" s="1295">
        <v>8735</v>
      </c>
      <c r="E2787" s="1295" t="s">
        <v>200</v>
      </c>
      <c r="F2787" s="935" t="s">
        <v>212</v>
      </c>
      <c r="G2787" s="1295">
        <v>1</v>
      </c>
      <c r="H2787" s="935" t="s">
        <v>405</v>
      </c>
      <c r="I2787" s="935" t="s">
        <v>406</v>
      </c>
      <c r="J2787" s="935">
        <v>40.472049499999997</v>
      </c>
      <c r="K2787" s="935">
        <v>-122.29453460000001</v>
      </c>
      <c r="L2787" s="935">
        <v>40.417416330000002</v>
      </c>
      <c r="M2787" s="935">
        <v>-122.19395729999999</v>
      </c>
    </row>
    <row r="2788" spans="1:13" x14ac:dyDescent="0.35">
      <c r="A2788" s="1296">
        <v>34480</v>
      </c>
      <c r="B2788" s="1295" t="s">
        <v>194</v>
      </c>
      <c r="C2788" s="1295" t="s">
        <v>260</v>
      </c>
      <c r="D2788" s="1295">
        <v>8735</v>
      </c>
      <c r="E2788" s="1295" t="s">
        <v>200</v>
      </c>
      <c r="F2788" s="935" t="s">
        <v>213</v>
      </c>
      <c r="G2788" s="1295">
        <v>0</v>
      </c>
      <c r="H2788" s="935" t="s">
        <v>406</v>
      </c>
      <c r="I2788" s="935" t="s">
        <v>407</v>
      </c>
      <c r="J2788" s="935">
        <v>40.417416330000002</v>
      </c>
      <c r="K2788" s="935">
        <v>-122.19395729999999</v>
      </c>
      <c r="L2788" s="935">
        <v>40.355137560000003</v>
      </c>
      <c r="M2788" s="935">
        <v>-122.17595660000001</v>
      </c>
    </row>
    <row r="2789" spans="1:13" x14ac:dyDescent="0.35">
      <c r="A2789" s="1296">
        <v>34480</v>
      </c>
      <c r="B2789" s="1295" t="s">
        <v>194</v>
      </c>
      <c r="C2789" s="1295" t="s">
        <v>260</v>
      </c>
      <c r="D2789" s="1295">
        <v>8735</v>
      </c>
      <c r="E2789" s="1295" t="s">
        <v>200</v>
      </c>
      <c r="F2789" s="935" t="s">
        <v>214</v>
      </c>
      <c r="G2789" s="1295">
        <v>0</v>
      </c>
      <c r="H2789" s="935" t="s">
        <v>407</v>
      </c>
      <c r="I2789" s="935" t="s">
        <v>408</v>
      </c>
      <c r="J2789" s="935">
        <v>40.355137560000003</v>
      </c>
      <c r="K2789" s="935">
        <v>-122.17595660000001</v>
      </c>
      <c r="L2789" s="935">
        <v>40.316984869999999</v>
      </c>
      <c r="M2789" s="935">
        <v>-122.1896581</v>
      </c>
    </row>
    <row r="2790" spans="1:13" x14ac:dyDescent="0.35">
      <c r="A2790" s="1296">
        <v>34480</v>
      </c>
      <c r="B2790" s="1295" t="s">
        <v>194</v>
      </c>
      <c r="C2790" s="1295" t="s">
        <v>260</v>
      </c>
      <c r="D2790" s="1295">
        <v>8735</v>
      </c>
      <c r="E2790" s="1295" t="s">
        <v>200</v>
      </c>
      <c r="F2790" s="935" t="s">
        <v>215</v>
      </c>
      <c r="G2790" s="1295">
        <v>0</v>
      </c>
      <c r="H2790" s="935" t="s">
        <v>408</v>
      </c>
      <c r="I2790" s="935" t="s">
        <v>409</v>
      </c>
      <c r="J2790" s="935">
        <v>40.316984869999999</v>
      </c>
      <c r="K2790" s="935">
        <v>-122.1896581</v>
      </c>
      <c r="L2790" s="935">
        <v>40.263968490000003</v>
      </c>
      <c r="M2790" s="935">
        <v>-122.2235306</v>
      </c>
    </row>
    <row r="2791" spans="1:13" x14ac:dyDescent="0.35">
      <c r="A2791" s="1296">
        <v>34480</v>
      </c>
      <c r="B2791" s="1295" t="s">
        <v>194</v>
      </c>
      <c r="C2791" s="1295" t="s">
        <v>260</v>
      </c>
      <c r="D2791" s="1295">
        <v>8735</v>
      </c>
      <c r="E2791" s="1295" t="s">
        <v>200</v>
      </c>
      <c r="F2791" s="935" t="s">
        <v>216</v>
      </c>
      <c r="G2791" s="1295">
        <v>0</v>
      </c>
      <c r="H2791" s="935" t="s">
        <v>409</v>
      </c>
      <c r="I2791" s="935" t="s">
        <v>410</v>
      </c>
      <c r="J2791" s="935">
        <v>40.263968490000003</v>
      </c>
      <c r="K2791" s="935">
        <v>-122.2235306</v>
      </c>
      <c r="L2791" s="935">
        <v>40.153152210000002</v>
      </c>
      <c r="M2791" s="935">
        <v>-122.20237950000001</v>
      </c>
    </row>
    <row r="2792" spans="1:13" x14ac:dyDescent="0.35">
      <c r="A2792" s="1296">
        <v>34480</v>
      </c>
      <c r="B2792" s="1295" t="s">
        <v>194</v>
      </c>
      <c r="C2792" s="1295" t="s">
        <v>260</v>
      </c>
      <c r="D2792" s="1295">
        <v>8735</v>
      </c>
      <c r="E2792" s="1295" t="s">
        <v>200</v>
      </c>
      <c r="F2792" s="935" t="s">
        <v>217</v>
      </c>
      <c r="G2792" s="1295">
        <v>0</v>
      </c>
      <c r="H2792" s="935" t="s">
        <v>410</v>
      </c>
      <c r="I2792" s="935" t="s">
        <v>411</v>
      </c>
      <c r="J2792" s="935">
        <v>40.153152210000002</v>
      </c>
      <c r="K2792" s="935">
        <v>-122.20237950000001</v>
      </c>
      <c r="L2792" s="935">
        <v>40.027836569999998</v>
      </c>
      <c r="M2792" s="935">
        <v>-122.11920569999999</v>
      </c>
    </row>
    <row r="2793" spans="1:13" x14ac:dyDescent="0.35">
      <c r="A2793" s="1296">
        <v>34480</v>
      </c>
      <c r="B2793" s="1295" t="s">
        <v>194</v>
      </c>
      <c r="C2793" s="1295" t="s">
        <v>260</v>
      </c>
      <c r="D2793" s="1295">
        <v>8735</v>
      </c>
      <c r="E2793" s="1295" t="s">
        <v>200</v>
      </c>
      <c r="F2793" s="935" t="s">
        <v>219</v>
      </c>
      <c r="G2793" s="1295">
        <v>0</v>
      </c>
      <c r="H2793" s="935" t="s">
        <v>411</v>
      </c>
      <c r="I2793" s="935" t="s">
        <v>412</v>
      </c>
      <c r="J2793" s="935">
        <v>40.027836569999998</v>
      </c>
      <c r="K2793" s="935">
        <v>-122.11920569999999</v>
      </c>
      <c r="L2793" s="935">
        <v>39.909298579999998</v>
      </c>
      <c r="M2793" s="935">
        <v>-122.0918963</v>
      </c>
    </row>
    <row r="2794" spans="1:13" x14ac:dyDescent="0.35">
      <c r="A2794" s="1296">
        <v>34480</v>
      </c>
      <c r="B2794" s="1295" t="s">
        <v>194</v>
      </c>
      <c r="C2794" s="1295" t="s">
        <v>260</v>
      </c>
      <c r="D2794" s="1295">
        <v>8735</v>
      </c>
      <c r="E2794" s="1295" t="s">
        <v>200</v>
      </c>
      <c r="F2794" s="935" t="s">
        <v>220</v>
      </c>
      <c r="G2794" s="1295">
        <v>-99999</v>
      </c>
      <c r="H2794" s="935" t="s">
        <v>412</v>
      </c>
      <c r="I2794" s="935" t="s">
        <v>413</v>
      </c>
      <c r="J2794" s="935">
        <v>39.909298579999998</v>
      </c>
      <c r="K2794" s="935">
        <v>-122.0918963</v>
      </c>
      <c r="L2794" s="935">
        <v>39.751173979999997</v>
      </c>
      <c r="M2794" s="935">
        <v>-121.9963235</v>
      </c>
    </row>
    <row r="2795" spans="1:13" x14ac:dyDescent="0.35">
      <c r="A2795" s="1296">
        <v>34480</v>
      </c>
      <c r="B2795" s="1295" t="s">
        <v>194</v>
      </c>
      <c r="C2795" s="1295" t="s">
        <v>260</v>
      </c>
      <c r="D2795" s="1295">
        <v>8735</v>
      </c>
      <c r="E2795" s="1295" t="s">
        <v>200</v>
      </c>
      <c r="F2795" s="935" t="s">
        <v>221</v>
      </c>
      <c r="G2795" s="1295">
        <v>-99999</v>
      </c>
      <c r="H2795" s="935" t="s">
        <v>413</v>
      </c>
      <c r="I2795" s="935" t="s">
        <v>414</v>
      </c>
      <c r="J2795" s="935">
        <v>39.751173979999997</v>
      </c>
      <c r="K2795" s="935">
        <v>-121.9963235</v>
      </c>
      <c r="L2795" s="935">
        <v>39.629153240000001</v>
      </c>
      <c r="M2795" s="935">
        <v>-121.9925059</v>
      </c>
    </row>
    <row r="2796" spans="1:13" x14ac:dyDescent="0.35">
      <c r="A2796" s="1296">
        <v>34480</v>
      </c>
      <c r="B2796" s="1295" t="s">
        <v>194</v>
      </c>
      <c r="C2796" s="1295" t="s">
        <v>260</v>
      </c>
      <c r="D2796" s="1295">
        <v>8735</v>
      </c>
      <c r="E2796" s="1295" t="s">
        <v>200</v>
      </c>
      <c r="F2796" s="935" t="s">
        <v>222</v>
      </c>
      <c r="G2796" s="1295">
        <v>-99999</v>
      </c>
      <c r="H2796" s="935" t="s">
        <v>414</v>
      </c>
      <c r="I2796" s="935" t="s">
        <v>415</v>
      </c>
      <c r="J2796" s="935">
        <v>39.629153240000001</v>
      </c>
      <c r="K2796" s="935">
        <v>-121.9925059</v>
      </c>
      <c r="L2796" s="935">
        <v>39.40712284</v>
      </c>
      <c r="M2796" s="935">
        <v>-122.00758999999999</v>
      </c>
    </row>
    <row r="2797" spans="1:13" x14ac:dyDescent="0.35">
      <c r="A2797" s="1296">
        <v>34487</v>
      </c>
      <c r="B2797" s="1295" t="s">
        <v>194</v>
      </c>
      <c r="C2797" s="1295" t="s">
        <v>283</v>
      </c>
      <c r="D2797" s="1295">
        <v>8252</v>
      </c>
      <c r="E2797" s="1295" t="s">
        <v>200</v>
      </c>
      <c r="F2797" s="935" t="s">
        <v>208</v>
      </c>
      <c r="G2797" s="1295">
        <v>0</v>
      </c>
      <c r="H2797" s="935" t="s">
        <v>402</v>
      </c>
      <c r="I2797" s="935" t="s">
        <v>403</v>
      </c>
      <c r="J2797" s="935">
        <v>40.611883210000002</v>
      </c>
      <c r="K2797" s="935">
        <v>-122.446135</v>
      </c>
      <c r="L2797" s="935">
        <v>40.592799669999998</v>
      </c>
      <c r="M2797" s="935">
        <v>-122.3942059</v>
      </c>
    </row>
    <row r="2798" spans="1:13" x14ac:dyDescent="0.35">
      <c r="A2798" s="1296">
        <v>34487</v>
      </c>
      <c r="B2798" s="1295" t="s">
        <v>194</v>
      </c>
      <c r="C2798" s="1295" t="s">
        <v>283</v>
      </c>
      <c r="D2798" s="1295">
        <v>8252</v>
      </c>
      <c r="E2798" s="1295" t="s">
        <v>200</v>
      </c>
      <c r="F2798" s="935" t="s">
        <v>209</v>
      </c>
      <c r="G2798" s="1295">
        <v>0</v>
      </c>
      <c r="H2798" s="935" t="s">
        <v>403</v>
      </c>
      <c r="I2798" s="935" t="s">
        <v>404</v>
      </c>
      <c r="J2798" s="935">
        <v>40.592799669999998</v>
      </c>
      <c r="K2798" s="935">
        <v>-122.3942059</v>
      </c>
      <c r="L2798" s="935">
        <v>40.585947769999997</v>
      </c>
      <c r="M2798" s="935">
        <v>-122.3683525</v>
      </c>
    </row>
    <row r="2799" spans="1:13" x14ac:dyDescent="0.35">
      <c r="A2799" s="1296">
        <v>34487</v>
      </c>
      <c r="B2799" s="1295" t="s">
        <v>194</v>
      </c>
      <c r="C2799" s="1295" t="s">
        <v>283</v>
      </c>
      <c r="D2799" s="1295">
        <v>8252</v>
      </c>
      <c r="E2799" s="1295" t="s">
        <v>200</v>
      </c>
      <c r="F2799" s="935" t="s">
        <v>211</v>
      </c>
      <c r="G2799" s="1295">
        <v>0</v>
      </c>
      <c r="H2799" s="935" t="s">
        <v>404</v>
      </c>
      <c r="I2799" s="935" t="s">
        <v>405</v>
      </c>
      <c r="J2799" s="935">
        <v>40.585947769999997</v>
      </c>
      <c r="K2799" s="935">
        <v>-122.3683525</v>
      </c>
      <c r="L2799" s="935">
        <v>40.472049499999997</v>
      </c>
      <c r="M2799" s="935">
        <v>-122.29453460000001</v>
      </c>
    </row>
    <row r="2800" spans="1:13" x14ac:dyDescent="0.35">
      <c r="A2800" s="1296">
        <v>34487</v>
      </c>
      <c r="B2800" s="1295" t="s">
        <v>194</v>
      </c>
      <c r="C2800" s="1295" t="s">
        <v>283</v>
      </c>
      <c r="D2800" s="1295">
        <v>8252</v>
      </c>
      <c r="E2800" s="1295" t="s">
        <v>200</v>
      </c>
      <c r="F2800" s="935" t="s">
        <v>212</v>
      </c>
      <c r="G2800" s="1295">
        <v>0</v>
      </c>
      <c r="H2800" s="935" t="s">
        <v>405</v>
      </c>
      <c r="I2800" s="935" t="s">
        <v>406</v>
      </c>
      <c r="J2800" s="935">
        <v>40.472049499999997</v>
      </c>
      <c r="K2800" s="935">
        <v>-122.29453460000001</v>
      </c>
      <c r="L2800" s="935">
        <v>40.417416330000002</v>
      </c>
      <c r="M2800" s="935">
        <v>-122.19395729999999</v>
      </c>
    </row>
    <row r="2801" spans="1:13" x14ac:dyDescent="0.35">
      <c r="A2801" s="1296">
        <v>34487</v>
      </c>
      <c r="B2801" s="1295" t="s">
        <v>194</v>
      </c>
      <c r="C2801" s="1295" t="s">
        <v>283</v>
      </c>
      <c r="D2801" s="1295">
        <v>8252</v>
      </c>
      <c r="E2801" s="1295" t="s">
        <v>200</v>
      </c>
      <c r="F2801" s="935" t="s">
        <v>213</v>
      </c>
      <c r="G2801" s="1295">
        <v>0</v>
      </c>
      <c r="H2801" s="935" t="s">
        <v>406</v>
      </c>
      <c r="I2801" s="935" t="s">
        <v>407</v>
      </c>
      <c r="J2801" s="935">
        <v>40.417416330000002</v>
      </c>
      <c r="K2801" s="935">
        <v>-122.19395729999999</v>
      </c>
      <c r="L2801" s="935">
        <v>40.355137560000003</v>
      </c>
      <c r="M2801" s="935">
        <v>-122.17595660000001</v>
      </c>
    </row>
    <row r="2802" spans="1:13" x14ac:dyDescent="0.35">
      <c r="A2802" s="1296">
        <v>34487</v>
      </c>
      <c r="B2802" s="1295" t="s">
        <v>194</v>
      </c>
      <c r="C2802" s="1295" t="s">
        <v>283</v>
      </c>
      <c r="D2802" s="1295">
        <v>8252</v>
      </c>
      <c r="E2802" s="1295" t="s">
        <v>200</v>
      </c>
      <c r="F2802" s="935" t="s">
        <v>214</v>
      </c>
      <c r="G2802" s="1295">
        <v>0</v>
      </c>
      <c r="H2802" s="935" t="s">
        <v>407</v>
      </c>
      <c r="I2802" s="935" t="s">
        <v>408</v>
      </c>
      <c r="J2802" s="935">
        <v>40.355137560000003</v>
      </c>
      <c r="K2802" s="935">
        <v>-122.17595660000001</v>
      </c>
      <c r="L2802" s="935">
        <v>40.316984869999999</v>
      </c>
      <c r="M2802" s="935">
        <v>-122.1896581</v>
      </c>
    </row>
    <row r="2803" spans="1:13" x14ac:dyDescent="0.35">
      <c r="A2803" s="1296">
        <v>34487</v>
      </c>
      <c r="B2803" s="1295" t="s">
        <v>194</v>
      </c>
      <c r="C2803" s="1295" t="s">
        <v>283</v>
      </c>
      <c r="D2803" s="1295">
        <v>8252</v>
      </c>
      <c r="E2803" s="1295" t="s">
        <v>200</v>
      </c>
      <c r="F2803" s="935" t="s">
        <v>215</v>
      </c>
      <c r="G2803" s="1295">
        <v>0</v>
      </c>
      <c r="H2803" s="935" t="s">
        <v>408</v>
      </c>
      <c r="I2803" s="935" t="s">
        <v>409</v>
      </c>
      <c r="J2803" s="935">
        <v>40.316984869999999</v>
      </c>
      <c r="K2803" s="935">
        <v>-122.1896581</v>
      </c>
      <c r="L2803" s="935">
        <v>40.263968490000003</v>
      </c>
      <c r="M2803" s="935">
        <v>-122.2235306</v>
      </c>
    </row>
    <row r="2804" spans="1:13" x14ac:dyDescent="0.35">
      <c r="A2804" s="1296">
        <v>34487</v>
      </c>
      <c r="B2804" s="1295" t="s">
        <v>194</v>
      </c>
      <c r="C2804" s="1295" t="s">
        <v>283</v>
      </c>
      <c r="D2804" s="1295">
        <v>8252</v>
      </c>
      <c r="E2804" s="1295" t="s">
        <v>200</v>
      </c>
      <c r="F2804" s="935" t="s">
        <v>216</v>
      </c>
      <c r="G2804" s="1295">
        <v>0</v>
      </c>
      <c r="H2804" s="935" t="s">
        <v>409</v>
      </c>
      <c r="I2804" s="935" t="s">
        <v>410</v>
      </c>
      <c r="J2804" s="935">
        <v>40.263968490000003</v>
      </c>
      <c r="K2804" s="935">
        <v>-122.2235306</v>
      </c>
      <c r="L2804" s="935">
        <v>40.153152210000002</v>
      </c>
      <c r="M2804" s="935">
        <v>-122.20237950000001</v>
      </c>
    </row>
    <row r="2805" spans="1:13" x14ac:dyDescent="0.35">
      <c r="A2805" s="1296">
        <v>34487</v>
      </c>
      <c r="B2805" s="1295" t="s">
        <v>194</v>
      </c>
      <c r="C2805" s="1295" t="s">
        <v>283</v>
      </c>
      <c r="D2805" s="1295">
        <v>8252</v>
      </c>
      <c r="E2805" s="1295" t="s">
        <v>200</v>
      </c>
      <c r="F2805" s="935" t="s">
        <v>217</v>
      </c>
      <c r="G2805" s="1295">
        <v>0</v>
      </c>
      <c r="H2805" s="935" t="s">
        <v>410</v>
      </c>
      <c r="I2805" s="935" t="s">
        <v>411</v>
      </c>
      <c r="J2805" s="935">
        <v>40.153152210000002</v>
      </c>
      <c r="K2805" s="935">
        <v>-122.20237950000001</v>
      </c>
      <c r="L2805" s="935">
        <v>40.027836569999998</v>
      </c>
      <c r="M2805" s="935">
        <v>-122.11920569999999</v>
      </c>
    </row>
    <row r="2806" spans="1:13" x14ac:dyDescent="0.35">
      <c r="A2806" s="1296">
        <v>34487</v>
      </c>
      <c r="B2806" s="1295" t="s">
        <v>194</v>
      </c>
      <c r="C2806" s="1295" t="s">
        <v>283</v>
      </c>
      <c r="D2806" s="1295">
        <v>8252</v>
      </c>
      <c r="E2806" s="1295" t="s">
        <v>200</v>
      </c>
      <c r="F2806" s="935" t="s">
        <v>219</v>
      </c>
      <c r="G2806" s="1295">
        <v>0</v>
      </c>
      <c r="H2806" s="935" t="s">
        <v>411</v>
      </c>
      <c r="I2806" s="935" t="s">
        <v>412</v>
      </c>
      <c r="J2806" s="935">
        <v>40.027836569999998</v>
      </c>
      <c r="K2806" s="935">
        <v>-122.11920569999999</v>
      </c>
      <c r="L2806" s="935">
        <v>39.909298579999998</v>
      </c>
      <c r="M2806" s="935">
        <v>-122.0918963</v>
      </c>
    </row>
    <row r="2807" spans="1:13" x14ac:dyDescent="0.35">
      <c r="A2807" s="1296">
        <v>34487</v>
      </c>
      <c r="B2807" s="1295" t="s">
        <v>194</v>
      </c>
      <c r="C2807" s="1295" t="s">
        <v>283</v>
      </c>
      <c r="D2807" s="1295">
        <v>8252</v>
      </c>
      <c r="E2807" s="1295" t="s">
        <v>200</v>
      </c>
      <c r="F2807" s="935" t="s">
        <v>220</v>
      </c>
      <c r="G2807" s="1295">
        <v>-99999</v>
      </c>
      <c r="H2807" s="935" t="s">
        <v>412</v>
      </c>
      <c r="I2807" s="935" t="s">
        <v>413</v>
      </c>
      <c r="J2807" s="935">
        <v>39.909298579999998</v>
      </c>
      <c r="K2807" s="935">
        <v>-122.0918963</v>
      </c>
      <c r="L2807" s="935">
        <v>39.751173979999997</v>
      </c>
      <c r="M2807" s="935">
        <v>-121.9963235</v>
      </c>
    </row>
    <row r="2808" spans="1:13" x14ac:dyDescent="0.35">
      <c r="A2808" s="1296">
        <v>34487</v>
      </c>
      <c r="B2808" s="1295" t="s">
        <v>194</v>
      </c>
      <c r="C2808" s="1295" t="s">
        <v>283</v>
      </c>
      <c r="D2808" s="1295">
        <v>8252</v>
      </c>
      <c r="E2808" s="1295" t="s">
        <v>200</v>
      </c>
      <c r="F2808" s="935" t="s">
        <v>221</v>
      </c>
      <c r="G2808" s="1295">
        <v>-99999</v>
      </c>
      <c r="H2808" s="935" t="s">
        <v>413</v>
      </c>
      <c r="I2808" s="935" t="s">
        <v>414</v>
      </c>
      <c r="J2808" s="935">
        <v>39.751173979999997</v>
      </c>
      <c r="K2808" s="935">
        <v>-121.9963235</v>
      </c>
      <c r="L2808" s="935">
        <v>39.629153240000001</v>
      </c>
      <c r="M2808" s="935">
        <v>-121.9925059</v>
      </c>
    </row>
    <row r="2809" spans="1:13" x14ac:dyDescent="0.35">
      <c r="A2809" s="1296">
        <v>34487</v>
      </c>
      <c r="B2809" s="1295" t="s">
        <v>194</v>
      </c>
      <c r="C2809" s="1295" t="s">
        <v>283</v>
      </c>
      <c r="D2809" s="1295">
        <v>8252</v>
      </c>
      <c r="E2809" s="1295" t="s">
        <v>200</v>
      </c>
      <c r="F2809" s="935" t="s">
        <v>222</v>
      </c>
      <c r="G2809" s="1295">
        <v>-99999</v>
      </c>
      <c r="H2809" s="935" t="s">
        <v>414</v>
      </c>
      <c r="I2809" s="935" t="s">
        <v>415</v>
      </c>
      <c r="J2809" s="935">
        <v>39.629153240000001</v>
      </c>
      <c r="K2809" s="935">
        <v>-121.9925059</v>
      </c>
      <c r="L2809" s="935">
        <v>39.40712284</v>
      </c>
      <c r="M2809" s="935">
        <v>-122.00758999999999</v>
      </c>
    </row>
    <row r="2810" spans="1:13" x14ac:dyDescent="0.35">
      <c r="A2810" s="1296">
        <v>34494</v>
      </c>
      <c r="B2810" s="1295" t="s">
        <v>194</v>
      </c>
      <c r="C2810" s="1295" t="s">
        <v>260</v>
      </c>
      <c r="D2810" s="1295">
        <v>9486</v>
      </c>
      <c r="E2810" s="1295" t="s">
        <v>200</v>
      </c>
      <c r="F2810" s="935" t="s">
        <v>208</v>
      </c>
      <c r="G2810" s="1295">
        <v>0</v>
      </c>
      <c r="H2810" s="935" t="s">
        <v>402</v>
      </c>
      <c r="I2810" s="935" t="s">
        <v>403</v>
      </c>
      <c r="J2810" s="935">
        <v>40.611883210000002</v>
      </c>
      <c r="K2810" s="935">
        <v>-122.446135</v>
      </c>
      <c r="L2810" s="935">
        <v>40.592799669999998</v>
      </c>
      <c r="M2810" s="935">
        <v>-122.3942059</v>
      </c>
    </row>
    <row r="2811" spans="1:13" x14ac:dyDescent="0.35">
      <c r="A2811" s="1296">
        <v>34494</v>
      </c>
      <c r="B2811" s="1295" t="s">
        <v>194</v>
      </c>
      <c r="C2811" s="1295" t="s">
        <v>260</v>
      </c>
      <c r="D2811" s="1295">
        <v>9486</v>
      </c>
      <c r="E2811" s="1295" t="s">
        <v>200</v>
      </c>
      <c r="F2811" s="935" t="s">
        <v>209</v>
      </c>
      <c r="G2811" s="1295">
        <v>0</v>
      </c>
      <c r="H2811" s="935" t="s">
        <v>403</v>
      </c>
      <c r="I2811" s="935" t="s">
        <v>404</v>
      </c>
      <c r="J2811" s="935">
        <v>40.592799669999998</v>
      </c>
      <c r="K2811" s="935">
        <v>-122.3942059</v>
      </c>
      <c r="L2811" s="935">
        <v>40.585947769999997</v>
      </c>
      <c r="M2811" s="935">
        <v>-122.3683525</v>
      </c>
    </row>
    <row r="2812" spans="1:13" x14ac:dyDescent="0.35">
      <c r="A2812" s="1296">
        <v>34494</v>
      </c>
      <c r="B2812" s="1295" t="s">
        <v>194</v>
      </c>
      <c r="C2812" s="1295" t="s">
        <v>260</v>
      </c>
      <c r="D2812" s="1295">
        <v>9486</v>
      </c>
      <c r="E2812" s="1295" t="s">
        <v>200</v>
      </c>
      <c r="F2812" s="935" t="s">
        <v>211</v>
      </c>
      <c r="G2812" s="1295">
        <v>0</v>
      </c>
      <c r="H2812" s="935" t="s">
        <v>404</v>
      </c>
      <c r="I2812" s="935" t="s">
        <v>405</v>
      </c>
      <c r="J2812" s="935">
        <v>40.585947769999997</v>
      </c>
      <c r="K2812" s="935">
        <v>-122.3683525</v>
      </c>
      <c r="L2812" s="935">
        <v>40.472049499999997</v>
      </c>
      <c r="M2812" s="935">
        <v>-122.29453460000001</v>
      </c>
    </row>
    <row r="2813" spans="1:13" x14ac:dyDescent="0.35">
      <c r="A2813" s="1296">
        <v>34494</v>
      </c>
      <c r="B2813" s="1295" t="s">
        <v>194</v>
      </c>
      <c r="C2813" s="1295" t="s">
        <v>260</v>
      </c>
      <c r="D2813" s="1295">
        <v>9486</v>
      </c>
      <c r="E2813" s="1295" t="s">
        <v>200</v>
      </c>
      <c r="F2813" s="935" t="s">
        <v>212</v>
      </c>
      <c r="G2813" s="1295">
        <v>0</v>
      </c>
      <c r="H2813" s="935" t="s">
        <v>405</v>
      </c>
      <c r="I2813" s="935" t="s">
        <v>406</v>
      </c>
      <c r="J2813" s="935">
        <v>40.472049499999997</v>
      </c>
      <c r="K2813" s="935">
        <v>-122.29453460000001</v>
      </c>
      <c r="L2813" s="935">
        <v>40.417416330000002</v>
      </c>
      <c r="M2813" s="935">
        <v>-122.19395729999999</v>
      </c>
    </row>
    <row r="2814" spans="1:13" x14ac:dyDescent="0.35">
      <c r="A2814" s="1296">
        <v>34494</v>
      </c>
      <c r="B2814" s="1295" t="s">
        <v>194</v>
      </c>
      <c r="C2814" s="1295" t="s">
        <v>260</v>
      </c>
      <c r="D2814" s="1295">
        <v>9486</v>
      </c>
      <c r="E2814" s="1295" t="s">
        <v>200</v>
      </c>
      <c r="F2814" s="935" t="s">
        <v>213</v>
      </c>
      <c r="G2814" s="1295">
        <v>0</v>
      </c>
      <c r="H2814" s="935" t="s">
        <v>406</v>
      </c>
      <c r="I2814" s="935" t="s">
        <v>407</v>
      </c>
      <c r="J2814" s="935">
        <v>40.417416330000002</v>
      </c>
      <c r="K2814" s="935">
        <v>-122.19395729999999</v>
      </c>
      <c r="L2814" s="935">
        <v>40.355137560000003</v>
      </c>
      <c r="M2814" s="935">
        <v>-122.17595660000001</v>
      </c>
    </row>
    <row r="2815" spans="1:13" x14ac:dyDescent="0.35">
      <c r="A2815" s="1296">
        <v>34494</v>
      </c>
      <c r="B2815" s="1295" t="s">
        <v>194</v>
      </c>
      <c r="C2815" s="1295" t="s">
        <v>260</v>
      </c>
      <c r="D2815" s="1295">
        <v>9486</v>
      </c>
      <c r="E2815" s="1295" t="s">
        <v>200</v>
      </c>
      <c r="F2815" s="935" t="s">
        <v>214</v>
      </c>
      <c r="G2815" s="1295">
        <v>0</v>
      </c>
      <c r="H2815" s="935" t="s">
        <v>407</v>
      </c>
      <c r="I2815" s="935" t="s">
        <v>408</v>
      </c>
      <c r="J2815" s="935">
        <v>40.355137560000003</v>
      </c>
      <c r="K2815" s="935">
        <v>-122.17595660000001</v>
      </c>
      <c r="L2815" s="935">
        <v>40.316984869999999</v>
      </c>
      <c r="M2815" s="935">
        <v>-122.1896581</v>
      </c>
    </row>
    <row r="2816" spans="1:13" x14ac:dyDescent="0.35">
      <c r="A2816" s="1296">
        <v>34494</v>
      </c>
      <c r="B2816" s="1295" t="s">
        <v>194</v>
      </c>
      <c r="C2816" s="1295" t="s">
        <v>260</v>
      </c>
      <c r="D2816" s="1295">
        <v>9486</v>
      </c>
      <c r="E2816" s="1295" t="s">
        <v>200</v>
      </c>
      <c r="F2816" s="935" t="s">
        <v>215</v>
      </c>
      <c r="G2816" s="1295">
        <v>0</v>
      </c>
      <c r="H2816" s="935" t="s">
        <v>408</v>
      </c>
      <c r="I2816" s="935" t="s">
        <v>409</v>
      </c>
      <c r="J2816" s="935">
        <v>40.316984869999999</v>
      </c>
      <c r="K2816" s="935">
        <v>-122.1896581</v>
      </c>
      <c r="L2816" s="935">
        <v>40.263968490000003</v>
      </c>
      <c r="M2816" s="935">
        <v>-122.2235306</v>
      </c>
    </row>
    <row r="2817" spans="1:13" x14ac:dyDescent="0.35">
      <c r="A2817" s="1296">
        <v>34494</v>
      </c>
      <c r="B2817" s="1295" t="s">
        <v>194</v>
      </c>
      <c r="C2817" s="1295" t="s">
        <v>260</v>
      </c>
      <c r="D2817" s="1295">
        <v>9486</v>
      </c>
      <c r="E2817" s="1295" t="s">
        <v>200</v>
      </c>
      <c r="F2817" s="935" t="s">
        <v>216</v>
      </c>
      <c r="G2817" s="1295">
        <v>0</v>
      </c>
      <c r="H2817" s="935" t="s">
        <v>409</v>
      </c>
      <c r="I2817" s="935" t="s">
        <v>410</v>
      </c>
      <c r="J2817" s="935">
        <v>40.263968490000003</v>
      </c>
      <c r="K2817" s="935">
        <v>-122.2235306</v>
      </c>
      <c r="L2817" s="935">
        <v>40.153152210000002</v>
      </c>
      <c r="M2817" s="935">
        <v>-122.20237950000001</v>
      </c>
    </row>
    <row r="2818" spans="1:13" x14ac:dyDescent="0.35">
      <c r="A2818" s="1296">
        <v>34494</v>
      </c>
      <c r="B2818" s="1295" t="s">
        <v>194</v>
      </c>
      <c r="C2818" s="1295" t="s">
        <v>260</v>
      </c>
      <c r="D2818" s="1295">
        <v>9486</v>
      </c>
      <c r="E2818" s="1295" t="s">
        <v>200</v>
      </c>
      <c r="F2818" s="935" t="s">
        <v>217</v>
      </c>
      <c r="G2818" s="1295">
        <v>0</v>
      </c>
      <c r="H2818" s="935" t="s">
        <v>410</v>
      </c>
      <c r="I2818" s="935" t="s">
        <v>411</v>
      </c>
      <c r="J2818" s="935">
        <v>40.153152210000002</v>
      </c>
      <c r="K2818" s="935">
        <v>-122.20237950000001</v>
      </c>
      <c r="L2818" s="935">
        <v>40.027836569999998</v>
      </c>
      <c r="M2818" s="935">
        <v>-122.11920569999999</v>
      </c>
    </row>
    <row r="2819" spans="1:13" x14ac:dyDescent="0.35">
      <c r="A2819" s="1296">
        <v>34494</v>
      </c>
      <c r="B2819" s="1295" t="s">
        <v>194</v>
      </c>
      <c r="C2819" s="1295" t="s">
        <v>260</v>
      </c>
      <c r="D2819" s="1295">
        <v>9486</v>
      </c>
      <c r="E2819" s="1295" t="s">
        <v>200</v>
      </c>
      <c r="F2819" s="935" t="s">
        <v>219</v>
      </c>
      <c r="G2819" s="1295">
        <v>0</v>
      </c>
      <c r="H2819" s="935" t="s">
        <v>411</v>
      </c>
      <c r="I2819" s="935" t="s">
        <v>412</v>
      </c>
      <c r="J2819" s="935">
        <v>40.027836569999998</v>
      </c>
      <c r="K2819" s="935">
        <v>-122.11920569999999</v>
      </c>
      <c r="L2819" s="935">
        <v>39.909298579999998</v>
      </c>
      <c r="M2819" s="935">
        <v>-122.0918963</v>
      </c>
    </row>
    <row r="2820" spans="1:13" x14ac:dyDescent="0.35">
      <c r="A2820" s="1296">
        <v>34494</v>
      </c>
      <c r="B2820" s="1295" t="s">
        <v>194</v>
      </c>
      <c r="C2820" s="1295" t="s">
        <v>260</v>
      </c>
      <c r="D2820" s="1295">
        <v>9486</v>
      </c>
      <c r="E2820" s="1295" t="s">
        <v>200</v>
      </c>
      <c r="F2820" s="935" t="s">
        <v>220</v>
      </c>
      <c r="G2820" s="1295">
        <v>-99999</v>
      </c>
      <c r="H2820" s="935" t="s">
        <v>412</v>
      </c>
      <c r="I2820" s="935" t="s">
        <v>413</v>
      </c>
      <c r="J2820" s="935">
        <v>39.909298579999998</v>
      </c>
      <c r="K2820" s="935">
        <v>-122.0918963</v>
      </c>
      <c r="L2820" s="935">
        <v>39.751173979999997</v>
      </c>
      <c r="M2820" s="935">
        <v>-121.9963235</v>
      </c>
    </row>
    <row r="2821" spans="1:13" x14ac:dyDescent="0.35">
      <c r="A2821" s="1296">
        <v>34494</v>
      </c>
      <c r="B2821" s="1295" t="s">
        <v>194</v>
      </c>
      <c r="C2821" s="1295" t="s">
        <v>260</v>
      </c>
      <c r="D2821" s="1295">
        <v>9486</v>
      </c>
      <c r="E2821" s="1295" t="s">
        <v>200</v>
      </c>
      <c r="F2821" s="935" t="s">
        <v>221</v>
      </c>
      <c r="G2821" s="1295">
        <v>-99999</v>
      </c>
      <c r="H2821" s="935" t="s">
        <v>413</v>
      </c>
      <c r="I2821" s="935" t="s">
        <v>414</v>
      </c>
      <c r="J2821" s="935">
        <v>39.751173979999997</v>
      </c>
      <c r="K2821" s="935">
        <v>-121.9963235</v>
      </c>
      <c r="L2821" s="935">
        <v>39.629153240000001</v>
      </c>
      <c r="M2821" s="935">
        <v>-121.9925059</v>
      </c>
    </row>
    <row r="2822" spans="1:13" x14ac:dyDescent="0.35">
      <c r="A2822" s="1296">
        <v>34494</v>
      </c>
      <c r="B2822" s="1295" t="s">
        <v>194</v>
      </c>
      <c r="C2822" s="1295" t="s">
        <v>260</v>
      </c>
      <c r="D2822" s="1295">
        <v>9486</v>
      </c>
      <c r="E2822" s="1295" t="s">
        <v>200</v>
      </c>
      <c r="F2822" s="935" t="s">
        <v>222</v>
      </c>
      <c r="G2822" s="1295">
        <v>-99999</v>
      </c>
      <c r="H2822" s="935" t="s">
        <v>414</v>
      </c>
      <c r="I2822" s="935" t="s">
        <v>415</v>
      </c>
      <c r="J2822" s="935">
        <v>39.629153240000001</v>
      </c>
      <c r="K2822" s="935">
        <v>-121.9925059</v>
      </c>
      <c r="L2822" s="935">
        <v>39.40712284</v>
      </c>
      <c r="M2822" s="935">
        <v>-122.00758999999999</v>
      </c>
    </row>
    <row r="2823" spans="1:13" x14ac:dyDescent="0.35">
      <c r="A2823" s="1296">
        <v>34501</v>
      </c>
      <c r="B2823" s="1295" t="s">
        <v>194</v>
      </c>
      <c r="C2823" s="1295" t="s">
        <v>283</v>
      </c>
      <c r="D2823" s="1295">
        <v>9843</v>
      </c>
      <c r="E2823" s="1295" t="s">
        <v>200</v>
      </c>
      <c r="F2823" s="935" t="s">
        <v>208</v>
      </c>
      <c r="G2823" s="1295">
        <v>0</v>
      </c>
      <c r="H2823" s="935" t="s">
        <v>402</v>
      </c>
      <c r="I2823" s="935" t="s">
        <v>403</v>
      </c>
      <c r="J2823" s="935">
        <v>40.611883210000002</v>
      </c>
      <c r="K2823" s="935">
        <v>-122.446135</v>
      </c>
      <c r="L2823" s="935">
        <v>40.592799669999998</v>
      </c>
      <c r="M2823" s="935">
        <v>-122.3942059</v>
      </c>
    </row>
    <row r="2824" spans="1:13" x14ac:dyDescent="0.35">
      <c r="A2824" s="1296">
        <v>34501</v>
      </c>
      <c r="B2824" s="1295" t="s">
        <v>194</v>
      </c>
      <c r="C2824" s="1295" t="s">
        <v>283</v>
      </c>
      <c r="D2824" s="1295">
        <v>9843</v>
      </c>
      <c r="E2824" s="1295" t="s">
        <v>200</v>
      </c>
      <c r="F2824" s="935" t="s">
        <v>209</v>
      </c>
      <c r="G2824" s="1295">
        <v>0</v>
      </c>
      <c r="H2824" s="935" t="s">
        <v>403</v>
      </c>
      <c r="I2824" s="935" t="s">
        <v>404</v>
      </c>
      <c r="J2824" s="935">
        <v>40.592799669999998</v>
      </c>
      <c r="K2824" s="935">
        <v>-122.3942059</v>
      </c>
      <c r="L2824" s="935">
        <v>40.585947769999997</v>
      </c>
      <c r="M2824" s="935">
        <v>-122.3683525</v>
      </c>
    </row>
    <row r="2825" spans="1:13" x14ac:dyDescent="0.35">
      <c r="A2825" s="1296">
        <v>34501</v>
      </c>
      <c r="B2825" s="1295" t="s">
        <v>194</v>
      </c>
      <c r="C2825" s="1295" t="s">
        <v>283</v>
      </c>
      <c r="D2825" s="1295">
        <v>9843</v>
      </c>
      <c r="E2825" s="1295" t="s">
        <v>200</v>
      </c>
      <c r="F2825" s="935" t="s">
        <v>211</v>
      </c>
      <c r="G2825" s="1295">
        <v>1</v>
      </c>
      <c r="H2825" s="935" t="s">
        <v>404</v>
      </c>
      <c r="I2825" s="935" t="s">
        <v>405</v>
      </c>
      <c r="J2825" s="935">
        <v>40.585947769999997</v>
      </c>
      <c r="K2825" s="935">
        <v>-122.3683525</v>
      </c>
      <c r="L2825" s="935">
        <v>40.472049499999997</v>
      </c>
      <c r="M2825" s="935">
        <v>-122.29453460000001</v>
      </c>
    </row>
    <row r="2826" spans="1:13" x14ac:dyDescent="0.35">
      <c r="A2826" s="1296">
        <v>34501</v>
      </c>
      <c r="B2826" s="1295" t="s">
        <v>194</v>
      </c>
      <c r="C2826" s="1295" t="s">
        <v>283</v>
      </c>
      <c r="D2826" s="1295">
        <v>9843</v>
      </c>
      <c r="E2826" s="1295" t="s">
        <v>200</v>
      </c>
      <c r="F2826" s="935" t="s">
        <v>212</v>
      </c>
      <c r="G2826" s="1295">
        <v>0</v>
      </c>
      <c r="H2826" s="935" t="s">
        <v>405</v>
      </c>
      <c r="I2826" s="935" t="s">
        <v>406</v>
      </c>
      <c r="J2826" s="935">
        <v>40.472049499999997</v>
      </c>
      <c r="K2826" s="935">
        <v>-122.29453460000001</v>
      </c>
      <c r="L2826" s="935">
        <v>40.417416330000002</v>
      </c>
      <c r="M2826" s="935">
        <v>-122.19395729999999</v>
      </c>
    </row>
    <row r="2827" spans="1:13" x14ac:dyDescent="0.35">
      <c r="A2827" s="1296">
        <v>34501</v>
      </c>
      <c r="B2827" s="1295" t="s">
        <v>194</v>
      </c>
      <c r="C2827" s="1295" t="s">
        <v>283</v>
      </c>
      <c r="D2827" s="1295">
        <v>9843</v>
      </c>
      <c r="E2827" s="1295" t="s">
        <v>200</v>
      </c>
      <c r="F2827" s="935" t="s">
        <v>213</v>
      </c>
      <c r="G2827" s="1295">
        <v>0</v>
      </c>
      <c r="H2827" s="935" t="s">
        <v>406</v>
      </c>
      <c r="I2827" s="935" t="s">
        <v>407</v>
      </c>
      <c r="J2827" s="935">
        <v>40.417416330000002</v>
      </c>
      <c r="K2827" s="935">
        <v>-122.19395729999999</v>
      </c>
      <c r="L2827" s="935">
        <v>40.355137560000003</v>
      </c>
      <c r="M2827" s="935">
        <v>-122.17595660000001</v>
      </c>
    </row>
    <row r="2828" spans="1:13" x14ac:dyDescent="0.35">
      <c r="A2828" s="1296">
        <v>34501</v>
      </c>
      <c r="B2828" s="1295" t="s">
        <v>194</v>
      </c>
      <c r="C2828" s="1295" t="s">
        <v>283</v>
      </c>
      <c r="D2828" s="1295">
        <v>9843</v>
      </c>
      <c r="E2828" s="1295" t="s">
        <v>200</v>
      </c>
      <c r="F2828" s="935" t="s">
        <v>214</v>
      </c>
      <c r="G2828" s="1295">
        <v>0</v>
      </c>
      <c r="H2828" s="935" t="s">
        <v>407</v>
      </c>
      <c r="I2828" s="935" t="s">
        <v>408</v>
      </c>
      <c r="J2828" s="935">
        <v>40.355137560000003</v>
      </c>
      <c r="K2828" s="935">
        <v>-122.17595660000001</v>
      </c>
      <c r="L2828" s="935">
        <v>40.316984869999999</v>
      </c>
      <c r="M2828" s="935">
        <v>-122.1896581</v>
      </c>
    </row>
    <row r="2829" spans="1:13" x14ac:dyDescent="0.35">
      <c r="A2829" s="1296">
        <v>34501</v>
      </c>
      <c r="B2829" s="1295" t="s">
        <v>194</v>
      </c>
      <c r="C2829" s="1295" t="s">
        <v>283</v>
      </c>
      <c r="D2829" s="1295">
        <v>9843</v>
      </c>
      <c r="E2829" s="1295" t="s">
        <v>200</v>
      </c>
      <c r="F2829" s="935" t="s">
        <v>215</v>
      </c>
      <c r="G2829" s="1295">
        <v>0</v>
      </c>
      <c r="H2829" s="935" t="s">
        <v>408</v>
      </c>
      <c r="I2829" s="935" t="s">
        <v>409</v>
      </c>
      <c r="J2829" s="935">
        <v>40.316984869999999</v>
      </c>
      <c r="K2829" s="935">
        <v>-122.1896581</v>
      </c>
      <c r="L2829" s="935">
        <v>40.263968490000003</v>
      </c>
      <c r="M2829" s="935">
        <v>-122.2235306</v>
      </c>
    </row>
    <row r="2830" spans="1:13" x14ac:dyDescent="0.35">
      <c r="A2830" s="1296">
        <v>34501</v>
      </c>
      <c r="B2830" s="1295" t="s">
        <v>194</v>
      </c>
      <c r="C2830" s="1295" t="s">
        <v>283</v>
      </c>
      <c r="D2830" s="1295">
        <v>9843</v>
      </c>
      <c r="E2830" s="1295" t="s">
        <v>200</v>
      </c>
      <c r="F2830" s="935" t="s">
        <v>216</v>
      </c>
      <c r="G2830" s="1295">
        <v>0</v>
      </c>
      <c r="H2830" s="935" t="s">
        <v>409</v>
      </c>
      <c r="I2830" s="935" t="s">
        <v>410</v>
      </c>
      <c r="J2830" s="935">
        <v>40.263968490000003</v>
      </c>
      <c r="K2830" s="935">
        <v>-122.2235306</v>
      </c>
      <c r="L2830" s="935">
        <v>40.153152210000002</v>
      </c>
      <c r="M2830" s="935">
        <v>-122.20237950000001</v>
      </c>
    </row>
    <row r="2831" spans="1:13" x14ac:dyDescent="0.35">
      <c r="A2831" s="1296">
        <v>34501</v>
      </c>
      <c r="B2831" s="1295" t="s">
        <v>194</v>
      </c>
      <c r="C2831" s="1295" t="s">
        <v>283</v>
      </c>
      <c r="D2831" s="1295">
        <v>9843</v>
      </c>
      <c r="E2831" s="1295" t="s">
        <v>200</v>
      </c>
      <c r="F2831" s="935" t="s">
        <v>217</v>
      </c>
      <c r="G2831" s="1295">
        <v>0</v>
      </c>
      <c r="H2831" s="935" t="s">
        <v>410</v>
      </c>
      <c r="I2831" s="935" t="s">
        <v>411</v>
      </c>
      <c r="J2831" s="935">
        <v>40.153152210000002</v>
      </c>
      <c r="K2831" s="935">
        <v>-122.20237950000001</v>
      </c>
      <c r="L2831" s="935">
        <v>40.027836569999998</v>
      </c>
      <c r="M2831" s="935">
        <v>-122.11920569999999</v>
      </c>
    </row>
    <row r="2832" spans="1:13" x14ac:dyDescent="0.35">
      <c r="A2832" s="1296">
        <v>34501</v>
      </c>
      <c r="B2832" s="1295" t="s">
        <v>194</v>
      </c>
      <c r="C2832" s="1295" t="s">
        <v>283</v>
      </c>
      <c r="D2832" s="1295">
        <v>9843</v>
      </c>
      <c r="E2832" s="1295" t="s">
        <v>200</v>
      </c>
      <c r="F2832" s="935" t="s">
        <v>219</v>
      </c>
      <c r="G2832" s="1295">
        <v>0</v>
      </c>
      <c r="H2832" s="935" t="s">
        <v>411</v>
      </c>
      <c r="I2832" s="935" t="s">
        <v>412</v>
      </c>
      <c r="J2832" s="935">
        <v>40.027836569999998</v>
      </c>
      <c r="K2832" s="935">
        <v>-122.11920569999999</v>
      </c>
      <c r="L2832" s="935">
        <v>39.909298579999998</v>
      </c>
      <c r="M2832" s="935">
        <v>-122.0918963</v>
      </c>
    </row>
    <row r="2833" spans="1:13" x14ac:dyDescent="0.35">
      <c r="A2833" s="1296">
        <v>34501</v>
      </c>
      <c r="B2833" s="1295" t="s">
        <v>194</v>
      </c>
      <c r="C2833" s="1295" t="s">
        <v>283</v>
      </c>
      <c r="D2833" s="1295">
        <v>9843</v>
      </c>
      <c r="E2833" s="1295" t="s">
        <v>200</v>
      </c>
      <c r="F2833" s="935" t="s">
        <v>220</v>
      </c>
      <c r="G2833" s="1295">
        <v>-99999</v>
      </c>
      <c r="H2833" s="935" t="s">
        <v>412</v>
      </c>
      <c r="I2833" s="935" t="s">
        <v>413</v>
      </c>
      <c r="J2833" s="935">
        <v>39.909298579999998</v>
      </c>
      <c r="K2833" s="935">
        <v>-122.0918963</v>
      </c>
      <c r="L2833" s="935">
        <v>39.751173979999997</v>
      </c>
      <c r="M2833" s="935">
        <v>-121.9963235</v>
      </c>
    </row>
    <row r="2834" spans="1:13" x14ac:dyDescent="0.35">
      <c r="A2834" s="1296">
        <v>34501</v>
      </c>
      <c r="B2834" s="1295" t="s">
        <v>194</v>
      </c>
      <c r="C2834" s="1295" t="s">
        <v>283</v>
      </c>
      <c r="D2834" s="1295">
        <v>9843</v>
      </c>
      <c r="E2834" s="1295" t="s">
        <v>200</v>
      </c>
      <c r="F2834" s="935" t="s">
        <v>221</v>
      </c>
      <c r="G2834" s="1295">
        <v>-99999</v>
      </c>
      <c r="H2834" s="935" t="s">
        <v>413</v>
      </c>
      <c r="I2834" s="935" t="s">
        <v>414</v>
      </c>
      <c r="J2834" s="935">
        <v>39.751173979999997</v>
      </c>
      <c r="K2834" s="935">
        <v>-121.9963235</v>
      </c>
      <c r="L2834" s="935">
        <v>39.629153240000001</v>
      </c>
      <c r="M2834" s="935">
        <v>-121.9925059</v>
      </c>
    </row>
    <row r="2835" spans="1:13" x14ac:dyDescent="0.35">
      <c r="A2835" s="1296">
        <v>34501</v>
      </c>
      <c r="B2835" s="1295" t="s">
        <v>194</v>
      </c>
      <c r="C2835" s="1295" t="s">
        <v>283</v>
      </c>
      <c r="D2835" s="1295">
        <v>9843</v>
      </c>
      <c r="E2835" s="1295" t="s">
        <v>200</v>
      </c>
      <c r="F2835" s="935" t="s">
        <v>222</v>
      </c>
      <c r="G2835" s="1295">
        <v>-99999</v>
      </c>
      <c r="H2835" s="935" t="s">
        <v>414</v>
      </c>
      <c r="I2835" s="935" t="s">
        <v>415</v>
      </c>
      <c r="J2835" s="935">
        <v>39.629153240000001</v>
      </c>
      <c r="K2835" s="935">
        <v>-121.9925059</v>
      </c>
      <c r="L2835" s="935">
        <v>39.40712284</v>
      </c>
      <c r="M2835" s="935">
        <v>-122.00758999999999</v>
      </c>
    </row>
    <row r="2836" spans="1:13" x14ac:dyDescent="0.35">
      <c r="A2836" s="1296">
        <v>34508</v>
      </c>
      <c r="B2836" s="1295" t="s">
        <v>194</v>
      </c>
      <c r="C2836" s="1295" t="s">
        <v>260</v>
      </c>
      <c r="D2836" s="1295">
        <v>10487</v>
      </c>
      <c r="E2836" s="1295" t="s">
        <v>200</v>
      </c>
      <c r="F2836" s="935" t="s">
        <v>208</v>
      </c>
      <c r="G2836" s="1295">
        <v>0</v>
      </c>
      <c r="H2836" s="935" t="s">
        <v>402</v>
      </c>
      <c r="I2836" s="935" t="s">
        <v>403</v>
      </c>
      <c r="J2836" s="935">
        <v>40.611883210000002</v>
      </c>
      <c r="K2836" s="935">
        <v>-122.446135</v>
      </c>
      <c r="L2836" s="935">
        <v>40.592799669999998</v>
      </c>
      <c r="M2836" s="935">
        <v>-122.3942059</v>
      </c>
    </row>
    <row r="2837" spans="1:13" x14ac:dyDescent="0.35">
      <c r="A2837" s="1296">
        <v>34508</v>
      </c>
      <c r="B2837" s="1295" t="s">
        <v>194</v>
      </c>
      <c r="C2837" s="1295" t="s">
        <v>260</v>
      </c>
      <c r="D2837" s="1295">
        <v>10487</v>
      </c>
      <c r="E2837" s="1295" t="s">
        <v>200</v>
      </c>
      <c r="F2837" s="935" t="s">
        <v>209</v>
      </c>
      <c r="G2837" s="1295">
        <v>0</v>
      </c>
      <c r="H2837" s="935" t="s">
        <v>403</v>
      </c>
      <c r="I2837" s="935" t="s">
        <v>404</v>
      </c>
      <c r="J2837" s="935">
        <v>40.592799669999998</v>
      </c>
      <c r="K2837" s="935">
        <v>-122.3942059</v>
      </c>
      <c r="L2837" s="935">
        <v>40.585947769999997</v>
      </c>
      <c r="M2837" s="935">
        <v>-122.3683525</v>
      </c>
    </row>
    <row r="2838" spans="1:13" x14ac:dyDescent="0.35">
      <c r="A2838" s="1296">
        <v>34508</v>
      </c>
      <c r="B2838" s="1295" t="s">
        <v>194</v>
      </c>
      <c r="C2838" s="1295" t="s">
        <v>260</v>
      </c>
      <c r="D2838" s="1295">
        <v>10487</v>
      </c>
      <c r="E2838" s="1295" t="s">
        <v>200</v>
      </c>
      <c r="F2838" s="935" t="s">
        <v>211</v>
      </c>
      <c r="G2838" s="1295">
        <v>0</v>
      </c>
      <c r="H2838" s="935" t="s">
        <v>404</v>
      </c>
      <c r="I2838" s="935" t="s">
        <v>405</v>
      </c>
      <c r="J2838" s="935">
        <v>40.585947769999997</v>
      </c>
      <c r="K2838" s="935">
        <v>-122.3683525</v>
      </c>
      <c r="L2838" s="935">
        <v>40.472049499999997</v>
      </c>
      <c r="M2838" s="935">
        <v>-122.29453460000001</v>
      </c>
    </row>
    <row r="2839" spans="1:13" x14ac:dyDescent="0.35">
      <c r="A2839" s="1296">
        <v>34508</v>
      </c>
      <c r="B2839" s="1295" t="s">
        <v>194</v>
      </c>
      <c r="C2839" s="1295" t="s">
        <v>260</v>
      </c>
      <c r="D2839" s="1295">
        <v>10487</v>
      </c>
      <c r="E2839" s="1295" t="s">
        <v>200</v>
      </c>
      <c r="F2839" s="935" t="s">
        <v>212</v>
      </c>
      <c r="G2839" s="1295">
        <v>0</v>
      </c>
      <c r="H2839" s="935" t="s">
        <v>405</v>
      </c>
      <c r="I2839" s="935" t="s">
        <v>406</v>
      </c>
      <c r="J2839" s="935">
        <v>40.472049499999997</v>
      </c>
      <c r="K2839" s="935">
        <v>-122.29453460000001</v>
      </c>
      <c r="L2839" s="935">
        <v>40.417416330000002</v>
      </c>
      <c r="M2839" s="935">
        <v>-122.19395729999999</v>
      </c>
    </row>
    <row r="2840" spans="1:13" x14ac:dyDescent="0.35">
      <c r="A2840" s="1296">
        <v>34508</v>
      </c>
      <c r="B2840" s="1295" t="s">
        <v>194</v>
      </c>
      <c r="C2840" s="1295" t="s">
        <v>260</v>
      </c>
      <c r="D2840" s="1295">
        <v>10487</v>
      </c>
      <c r="E2840" s="1295" t="s">
        <v>200</v>
      </c>
      <c r="F2840" s="935" t="s">
        <v>213</v>
      </c>
      <c r="G2840" s="1295">
        <v>0</v>
      </c>
      <c r="H2840" s="935" t="s">
        <v>406</v>
      </c>
      <c r="I2840" s="935" t="s">
        <v>407</v>
      </c>
      <c r="J2840" s="935">
        <v>40.417416330000002</v>
      </c>
      <c r="K2840" s="935">
        <v>-122.19395729999999</v>
      </c>
      <c r="L2840" s="935">
        <v>40.355137560000003</v>
      </c>
      <c r="M2840" s="935">
        <v>-122.17595660000001</v>
      </c>
    </row>
    <row r="2841" spans="1:13" x14ac:dyDescent="0.35">
      <c r="A2841" s="1296">
        <v>34508</v>
      </c>
      <c r="B2841" s="1295" t="s">
        <v>194</v>
      </c>
      <c r="C2841" s="1295" t="s">
        <v>260</v>
      </c>
      <c r="D2841" s="1295">
        <v>10487</v>
      </c>
      <c r="E2841" s="1295" t="s">
        <v>200</v>
      </c>
      <c r="F2841" s="935" t="s">
        <v>214</v>
      </c>
      <c r="G2841" s="1295">
        <v>0</v>
      </c>
      <c r="H2841" s="935" t="s">
        <v>407</v>
      </c>
      <c r="I2841" s="935" t="s">
        <v>408</v>
      </c>
      <c r="J2841" s="935">
        <v>40.355137560000003</v>
      </c>
      <c r="K2841" s="935">
        <v>-122.17595660000001</v>
      </c>
      <c r="L2841" s="935">
        <v>40.316984869999999</v>
      </c>
      <c r="M2841" s="935">
        <v>-122.1896581</v>
      </c>
    </row>
    <row r="2842" spans="1:13" x14ac:dyDescent="0.35">
      <c r="A2842" s="1296">
        <v>34508</v>
      </c>
      <c r="B2842" s="1295" t="s">
        <v>194</v>
      </c>
      <c r="C2842" s="1295" t="s">
        <v>260</v>
      </c>
      <c r="D2842" s="1295">
        <v>10487</v>
      </c>
      <c r="E2842" s="1295" t="s">
        <v>200</v>
      </c>
      <c r="F2842" s="935" t="s">
        <v>215</v>
      </c>
      <c r="G2842" s="1295">
        <v>0</v>
      </c>
      <c r="H2842" s="935" t="s">
        <v>408</v>
      </c>
      <c r="I2842" s="935" t="s">
        <v>409</v>
      </c>
      <c r="J2842" s="935">
        <v>40.316984869999999</v>
      </c>
      <c r="K2842" s="935">
        <v>-122.1896581</v>
      </c>
      <c r="L2842" s="935">
        <v>40.263968490000003</v>
      </c>
      <c r="M2842" s="935">
        <v>-122.2235306</v>
      </c>
    </row>
    <row r="2843" spans="1:13" x14ac:dyDescent="0.35">
      <c r="A2843" s="1296">
        <v>34508</v>
      </c>
      <c r="B2843" s="1295" t="s">
        <v>194</v>
      </c>
      <c r="C2843" s="1295" t="s">
        <v>260</v>
      </c>
      <c r="D2843" s="1295">
        <v>10487</v>
      </c>
      <c r="E2843" s="1295" t="s">
        <v>200</v>
      </c>
      <c r="F2843" s="935" t="s">
        <v>216</v>
      </c>
      <c r="G2843" s="1295">
        <v>0</v>
      </c>
      <c r="H2843" s="935" t="s">
        <v>409</v>
      </c>
      <c r="I2843" s="935" t="s">
        <v>410</v>
      </c>
      <c r="J2843" s="935">
        <v>40.263968490000003</v>
      </c>
      <c r="K2843" s="935">
        <v>-122.2235306</v>
      </c>
      <c r="L2843" s="935">
        <v>40.153152210000002</v>
      </c>
      <c r="M2843" s="935">
        <v>-122.20237950000001</v>
      </c>
    </row>
    <row r="2844" spans="1:13" x14ac:dyDescent="0.35">
      <c r="A2844" s="1296">
        <v>34508</v>
      </c>
      <c r="B2844" s="1295" t="s">
        <v>194</v>
      </c>
      <c r="C2844" s="1295" t="s">
        <v>260</v>
      </c>
      <c r="D2844" s="1295">
        <v>10487</v>
      </c>
      <c r="E2844" s="1295" t="s">
        <v>200</v>
      </c>
      <c r="F2844" s="935" t="s">
        <v>217</v>
      </c>
      <c r="G2844" s="1295">
        <v>0</v>
      </c>
      <c r="H2844" s="935" t="s">
        <v>410</v>
      </c>
      <c r="I2844" s="935" t="s">
        <v>411</v>
      </c>
      <c r="J2844" s="935">
        <v>40.153152210000002</v>
      </c>
      <c r="K2844" s="935">
        <v>-122.20237950000001</v>
      </c>
      <c r="L2844" s="935">
        <v>40.027836569999998</v>
      </c>
      <c r="M2844" s="935">
        <v>-122.11920569999999</v>
      </c>
    </row>
    <row r="2845" spans="1:13" x14ac:dyDescent="0.35">
      <c r="A2845" s="1296">
        <v>34508</v>
      </c>
      <c r="B2845" s="1295" t="s">
        <v>194</v>
      </c>
      <c r="C2845" s="1295" t="s">
        <v>260</v>
      </c>
      <c r="D2845" s="1295">
        <v>10487</v>
      </c>
      <c r="E2845" s="1295" t="s">
        <v>200</v>
      </c>
      <c r="F2845" s="935" t="s">
        <v>219</v>
      </c>
      <c r="G2845" s="1295">
        <v>0</v>
      </c>
      <c r="H2845" s="935" t="s">
        <v>411</v>
      </c>
      <c r="I2845" s="935" t="s">
        <v>412</v>
      </c>
      <c r="J2845" s="935">
        <v>40.027836569999998</v>
      </c>
      <c r="K2845" s="935">
        <v>-122.11920569999999</v>
      </c>
      <c r="L2845" s="935">
        <v>39.909298579999998</v>
      </c>
      <c r="M2845" s="935">
        <v>-122.0918963</v>
      </c>
    </row>
    <row r="2846" spans="1:13" x14ac:dyDescent="0.35">
      <c r="A2846" s="1296">
        <v>34508</v>
      </c>
      <c r="B2846" s="1295" t="s">
        <v>194</v>
      </c>
      <c r="C2846" s="1295" t="s">
        <v>260</v>
      </c>
      <c r="D2846" s="1295">
        <v>10487</v>
      </c>
      <c r="E2846" s="1295" t="s">
        <v>200</v>
      </c>
      <c r="F2846" s="935" t="s">
        <v>220</v>
      </c>
      <c r="G2846" s="1295">
        <v>-99999</v>
      </c>
      <c r="H2846" s="935" t="s">
        <v>412</v>
      </c>
      <c r="I2846" s="935" t="s">
        <v>413</v>
      </c>
      <c r="J2846" s="935">
        <v>39.909298579999998</v>
      </c>
      <c r="K2846" s="935">
        <v>-122.0918963</v>
      </c>
      <c r="L2846" s="935">
        <v>39.751173979999997</v>
      </c>
      <c r="M2846" s="935">
        <v>-121.9963235</v>
      </c>
    </row>
    <row r="2847" spans="1:13" x14ac:dyDescent="0.35">
      <c r="A2847" s="1296">
        <v>34508</v>
      </c>
      <c r="B2847" s="1295" t="s">
        <v>194</v>
      </c>
      <c r="C2847" s="1295" t="s">
        <v>260</v>
      </c>
      <c r="D2847" s="1295">
        <v>10487</v>
      </c>
      <c r="E2847" s="1295" t="s">
        <v>200</v>
      </c>
      <c r="F2847" s="935" t="s">
        <v>221</v>
      </c>
      <c r="G2847" s="1295">
        <v>-99999</v>
      </c>
      <c r="H2847" s="935" t="s">
        <v>413</v>
      </c>
      <c r="I2847" s="935" t="s">
        <v>414</v>
      </c>
      <c r="J2847" s="935">
        <v>39.751173979999997</v>
      </c>
      <c r="K2847" s="935">
        <v>-121.9963235</v>
      </c>
      <c r="L2847" s="935">
        <v>39.629153240000001</v>
      </c>
      <c r="M2847" s="935">
        <v>-121.9925059</v>
      </c>
    </row>
    <row r="2848" spans="1:13" x14ac:dyDescent="0.35">
      <c r="A2848" s="1296">
        <v>34508</v>
      </c>
      <c r="B2848" s="1295" t="s">
        <v>194</v>
      </c>
      <c r="C2848" s="1295" t="s">
        <v>260</v>
      </c>
      <c r="D2848" s="1295">
        <v>10487</v>
      </c>
      <c r="E2848" s="1295" t="s">
        <v>200</v>
      </c>
      <c r="F2848" s="935" t="s">
        <v>222</v>
      </c>
      <c r="G2848" s="1295">
        <v>-99999</v>
      </c>
      <c r="H2848" s="935" t="s">
        <v>414</v>
      </c>
      <c r="I2848" s="935" t="s">
        <v>415</v>
      </c>
      <c r="J2848" s="935">
        <v>39.629153240000001</v>
      </c>
      <c r="K2848" s="935">
        <v>-121.9925059</v>
      </c>
      <c r="L2848" s="935">
        <v>39.40712284</v>
      </c>
      <c r="M2848" s="935">
        <v>-122.00758999999999</v>
      </c>
    </row>
    <row r="2849" spans="1:13" x14ac:dyDescent="0.35">
      <c r="A2849" s="1296">
        <v>34515</v>
      </c>
      <c r="B2849" s="1295" t="s">
        <v>194</v>
      </c>
      <c r="C2849" s="1295" t="s">
        <v>283</v>
      </c>
      <c r="D2849" s="1295">
        <v>10517</v>
      </c>
      <c r="E2849" s="1295" t="s">
        <v>200</v>
      </c>
      <c r="F2849" s="935" t="s">
        <v>208</v>
      </c>
      <c r="G2849" s="1295">
        <v>0</v>
      </c>
      <c r="H2849" s="935" t="s">
        <v>402</v>
      </c>
      <c r="I2849" s="935" t="s">
        <v>403</v>
      </c>
      <c r="J2849" s="935">
        <v>40.611883210000002</v>
      </c>
      <c r="K2849" s="935">
        <v>-122.446135</v>
      </c>
      <c r="L2849" s="935">
        <v>40.592799669999998</v>
      </c>
      <c r="M2849" s="935">
        <v>-122.3942059</v>
      </c>
    </row>
    <row r="2850" spans="1:13" x14ac:dyDescent="0.35">
      <c r="A2850" s="1296">
        <v>34515</v>
      </c>
      <c r="B2850" s="1295" t="s">
        <v>194</v>
      </c>
      <c r="C2850" s="1295" t="s">
        <v>283</v>
      </c>
      <c r="D2850" s="1295">
        <v>10517</v>
      </c>
      <c r="E2850" s="1295" t="s">
        <v>200</v>
      </c>
      <c r="F2850" s="935" t="s">
        <v>209</v>
      </c>
      <c r="G2850" s="1295">
        <v>1</v>
      </c>
      <c r="H2850" s="935" t="s">
        <v>403</v>
      </c>
      <c r="I2850" s="935" t="s">
        <v>404</v>
      </c>
      <c r="J2850" s="935">
        <v>40.592799669999998</v>
      </c>
      <c r="K2850" s="935">
        <v>-122.3942059</v>
      </c>
      <c r="L2850" s="935">
        <v>40.585947769999997</v>
      </c>
      <c r="M2850" s="935">
        <v>-122.3683525</v>
      </c>
    </row>
    <row r="2851" spans="1:13" x14ac:dyDescent="0.35">
      <c r="A2851" s="1296">
        <v>34515</v>
      </c>
      <c r="B2851" s="1295" t="s">
        <v>194</v>
      </c>
      <c r="C2851" s="1295" t="s">
        <v>283</v>
      </c>
      <c r="D2851" s="1295">
        <v>10517</v>
      </c>
      <c r="E2851" s="1295" t="s">
        <v>200</v>
      </c>
      <c r="F2851" s="935" t="s">
        <v>211</v>
      </c>
      <c r="G2851" s="1295">
        <v>2</v>
      </c>
      <c r="H2851" s="935" t="s">
        <v>404</v>
      </c>
      <c r="I2851" s="935" t="s">
        <v>405</v>
      </c>
      <c r="J2851" s="935">
        <v>40.585947769999997</v>
      </c>
      <c r="K2851" s="935">
        <v>-122.3683525</v>
      </c>
      <c r="L2851" s="935">
        <v>40.472049499999997</v>
      </c>
      <c r="M2851" s="935">
        <v>-122.29453460000001</v>
      </c>
    </row>
    <row r="2852" spans="1:13" x14ac:dyDescent="0.35">
      <c r="A2852" s="1296">
        <v>34515</v>
      </c>
      <c r="B2852" s="1295" t="s">
        <v>194</v>
      </c>
      <c r="C2852" s="1295" t="s">
        <v>283</v>
      </c>
      <c r="D2852" s="1295">
        <v>10517</v>
      </c>
      <c r="E2852" s="1295" t="s">
        <v>200</v>
      </c>
      <c r="F2852" s="935" t="s">
        <v>212</v>
      </c>
      <c r="G2852" s="1295">
        <v>4</v>
      </c>
      <c r="H2852" s="935" t="s">
        <v>405</v>
      </c>
      <c r="I2852" s="935" t="s">
        <v>406</v>
      </c>
      <c r="J2852" s="935">
        <v>40.472049499999997</v>
      </c>
      <c r="K2852" s="935">
        <v>-122.29453460000001</v>
      </c>
      <c r="L2852" s="935">
        <v>40.417416330000002</v>
      </c>
      <c r="M2852" s="935">
        <v>-122.19395729999999</v>
      </c>
    </row>
    <row r="2853" spans="1:13" x14ac:dyDescent="0.35">
      <c r="A2853" s="1296">
        <v>34515</v>
      </c>
      <c r="B2853" s="1295" t="s">
        <v>194</v>
      </c>
      <c r="C2853" s="1295" t="s">
        <v>283</v>
      </c>
      <c r="D2853" s="1295">
        <v>10517</v>
      </c>
      <c r="E2853" s="1295" t="s">
        <v>200</v>
      </c>
      <c r="F2853" s="935" t="s">
        <v>213</v>
      </c>
      <c r="G2853" s="1295">
        <v>0</v>
      </c>
      <c r="H2853" s="935" t="s">
        <v>406</v>
      </c>
      <c r="I2853" s="935" t="s">
        <v>407</v>
      </c>
      <c r="J2853" s="935">
        <v>40.417416330000002</v>
      </c>
      <c r="K2853" s="935">
        <v>-122.19395729999999</v>
      </c>
      <c r="L2853" s="935">
        <v>40.355137560000003</v>
      </c>
      <c r="M2853" s="935">
        <v>-122.17595660000001</v>
      </c>
    </row>
    <row r="2854" spans="1:13" x14ac:dyDescent="0.35">
      <c r="A2854" s="1296">
        <v>34515</v>
      </c>
      <c r="B2854" s="1295" t="s">
        <v>194</v>
      </c>
      <c r="C2854" s="1295" t="s">
        <v>283</v>
      </c>
      <c r="D2854" s="1295">
        <v>10517</v>
      </c>
      <c r="E2854" s="1295" t="s">
        <v>200</v>
      </c>
      <c r="F2854" s="935" t="s">
        <v>214</v>
      </c>
      <c r="G2854" s="1295">
        <v>0</v>
      </c>
      <c r="H2854" s="935" t="s">
        <v>407</v>
      </c>
      <c r="I2854" s="935" t="s">
        <v>408</v>
      </c>
      <c r="J2854" s="935">
        <v>40.355137560000003</v>
      </c>
      <c r="K2854" s="935">
        <v>-122.17595660000001</v>
      </c>
      <c r="L2854" s="935">
        <v>40.316984869999999</v>
      </c>
      <c r="M2854" s="935">
        <v>-122.1896581</v>
      </c>
    </row>
    <row r="2855" spans="1:13" x14ac:dyDescent="0.35">
      <c r="A2855" s="1296">
        <v>34515</v>
      </c>
      <c r="B2855" s="1295" t="s">
        <v>194</v>
      </c>
      <c r="C2855" s="1295" t="s">
        <v>283</v>
      </c>
      <c r="D2855" s="1295">
        <v>10517</v>
      </c>
      <c r="E2855" s="1295" t="s">
        <v>200</v>
      </c>
      <c r="F2855" s="935" t="s">
        <v>215</v>
      </c>
      <c r="G2855" s="1295">
        <v>0</v>
      </c>
      <c r="H2855" s="935" t="s">
        <v>408</v>
      </c>
      <c r="I2855" s="935" t="s">
        <v>409</v>
      </c>
      <c r="J2855" s="935">
        <v>40.316984869999999</v>
      </c>
      <c r="K2855" s="935">
        <v>-122.1896581</v>
      </c>
      <c r="L2855" s="935">
        <v>40.263968490000003</v>
      </c>
      <c r="M2855" s="935">
        <v>-122.2235306</v>
      </c>
    </row>
    <row r="2856" spans="1:13" x14ac:dyDescent="0.35">
      <c r="A2856" s="1296">
        <v>34515</v>
      </c>
      <c r="B2856" s="1295" t="s">
        <v>194</v>
      </c>
      <c r="C2856" s="1295" t="s">
        <v>283</v>
      </c>
      <c r="D2856" s="1295">
        <v>10517</v>
      </c>
      <c r="E2856" s="1295" t="s">
        <v>200</v>
      </c>
      <c r="F2856" s="935" t="s">
        <v>216</v>
      </c>
      <c r="G2856" s="1295">
        <v>0</v>
      </c>
      <c r="H2856" s="935" t="s">
        <v>409</v>
      </c>
      <c r="I2856" s="935" t="s">
        <v>410</v>
      </c>
      <c r="J2856" s="935">
        <v>40.263968490000003</v>
      </c>
      <c r="K2856" s="935">
        <v>-122.2235306</v>
      </c>
      <c r="L2856" s="935">
        <v>40.153152210000002</v>
      </c>
      <c r="M2856" s="935">
        <v>-122.20237950000001</v>
      </c>
    </row>
    <row r="2857" spans="1:13" x14ac:dyDescent="0.35">
      <c r="A2857" s="1296">
        <v>34515</v>
      </c>
      <c r="B2857" s="1295" t="s">
        <v>194</v>
      </c>
      <c r="C2857" s="1295" t="s">
        <v>283</v>
      </c>
      <c r="D2857" s="1295">
        <v>10517</v>
      </c>
      <c r="E2857" s="1295" t="s">
        <v>200</v>
      </c>
      <c r="F2857" s="935" t="s">
        <v>217</v>
      </c>
      <c r="G2857" s="1295">
        <v>0</v>
      </c>
      <c r="H2857" s="935" t="s">
        <v>410</v>
      </c>
      <c r="I2857" s="935" t="s">
        <v>411</v>
      </c>
      <c r="J2857" s="935">
        <v>40.153152210000002</v>
      </c>
      <c r="K2857" s="935">
        <v>-122.20237950000001</v>
      </c>
      <c r="L2857" s="935">
        <v>40.027836569999998</v>
      </c>
      <c r="M2857" s="935">
        <v>-122.11920569999999</v>
      </c>
    </row>
    <row r="2858" spans="1:13" x14ac:dyDescent="0.35">
      <c r="A2858" s="1296">
        <v>34515</v>
      </c>
      <c r="B2858" s="1295" t="s">
        <v>194</v>
      </c>
      <c r="C2858" s="1295" t="s">
        <v>283</v>
      </c>
      <c r="D2858" s="1295">
        <v>10517</v>
      </c>
      <c r="E2858" s="1295" t="s">
        <v>200</v>
      </c>
      <c r="F2858" s="935" t="s">
        <v>219</v>
      </c>
      <c r="G2858" s="1295">
        <v>0</v>
      </c>
      <c r="H2858" s="935" t="s">
        <v>411</v>
      </c>
      <c r="I2858" s="935" t="s">
        <v>412</v>
      </c>
      <c r="J2858" s="935">
        <v>40.027836569999998</v>
      </c>
      <c r="K2858" s="935">
        <v>-122.11920569999999</v>
      </c>
      <c r="L2858" s="935">
        <v>39.909298579999998</v>
      </c>
      <c r="M2858" s="935">
        <v>-122.0918963</v>
      </c>
    </row>
    <row r="2859" spans="1:13" x14ac:dyDescent="0.35">
      <c r="A2859" s="1296">
        <v>34515</v>
      </c>
      <c r="B2859" s="1295" t="s">
        <v>194</v>
      </c>
      <c r="C2859" s="1295" t="s">
        <v>283</v>
      </c>
      <c r="D2859" s="1295">
        <v>10517</v>
      </c>
      <c r="E2859" s="1295" t="s">
        <v>200</v>
      </c>
      <c r="F2859" s="935" t="s">
        <v>220</v>
      </c>
      <c r="G2859" s="1295">
        <v>-99999</v>
      </c>
      <c r="H2859" s="935" t="s">
        <v>412</v>
      </c>
      <c r="I2859" s="935" t="s">
        <v>413</v>
      </c>
      <c r="J2859" s="935">
        <v>39.909298579999998</v>
      </c>
      <c r="K2859" s="935">
        <v>-122.0918963</v>
      </c>
      <c r="L2859" s="935">
        <v>39.751173979999997</v>
      </c>
      <c r="M2859" s="935">
        <v>-121.9963235</v>
      </c>
    </row>
    <row r="2860" spans="1:13" x14ac:dyDescent="0.35">
      <c r="A2860" s="1296">
        <v>34515</v>
      </c>
      <c r="B2860" s="1295" t="s">
        <v>194</v>
      </c>
      <c r="C2860" s="1295" t="s">
        <v>283</v>
      </c>
      <c r="D2860" s="1295">
        <v>10517</v>
      </c>
      <c r="E2860" s="1295" t="s">
        <v>200</v>
      </c>
      <c r="F2860" s="935" t="s">
        <v>221</v>
      </c>
      <c r="G2860" s="1295">
        <v>-99999</v>
      </c>
      <c r="H2860" s="935" t="s">
        <v>413</v>
      </c>
      <c r="I2860" s="935" t="s">
        <v>414</v>
      </c>
      <c r="J2860" s="935">
        <v>39.751173979999997</v>
      </c>
      <c r="K2860" s="935">
        <v>-121.9963235</v>
      </c>
      <c r="L2860" s="935">
        <v>39.629153240000001</v>
      </c>
      <c r="M2860" s="935">
        <v>-121.9925059</v>
      </c>
    </row>
    <row r="2861" spans="1:13" x14ac:dyDescent="0.35">
      <c r="A2861" s="1296">
        <v>34515</v>
      </c>
      <c r="B2861" s="1295" t="s">
        <v>194</v>
      </c>
      <c r="C2861" s="1295" t="s">
        <v>283</v>
      </c>
      <c r="D2861" s="1295">
        <v>10517</v>
      </c>
      <c r="E2861" s="1295" t="s">
        <v>200</v>
      </c>
      <c r="F2861" s="935" t="s">
        <v>222</v>
      </c>
      <c r="G2861" s="1295">
        <v>-99999</v>
      </c>
      <c r="H2861" s="935" t="s">
        <v>414</v>
      </c>
      <c r="I2861" s="935" t="s">
        <v>415</v>
      </c>
      <c r="J2861" s="935">
        <v>39.629153240000001</v>
      </c>
      <c r="K2861" s="935">
        <v>-121.9925059</v>
      </c>
      <c r="L2861" s="935">
        <v>39.40712284</v>
      </c>
      <c r="M2861" s="935">
        <v>-122.00758999999999</v>
      </c>
    </row>
    <row r="2862" spans="1:13" x14ac:dyDescent="0.35">
      <c r="A2862" s="1296">
        <v>34523</v>
      </c>
      <c r="B2862" s="1295" t="s">
        <v>194</v>
      </c>
      <c r="C2862" s="1295" t="s">
        <v>283</v>
      </c>
      <c r="D2862" s="1295">
        <v>11476</v>
      </c>
      <c r="E2862" s="1295" t="s">
        <v>200</v>
      </c>
      <c r="F2862" s="935" t="s">
        <v>208</v>
      </c>
      <c r="G2862" s="1295">
        <v>0</v>
      </c>
      <c r="H2862" s="935" t="s">
        <v>402</v>
      </c>
      <c r="I2862" s="935" t="s">
        <v>403</v>
      </c>
      <c r="J2862" s="935">
        <v>40.611883210000002</v>
      </c>
      <c r="K2862" s="935">
        <v>-122.446135</v>
      </c>
      <c r="L2862" s="935">
        <v>40.592799669999998</v>
      </c>
      <c r="M2862" s="935">
        <v>-122.3942059</v>
      </c>
    </row>
    <row r="2863" spans="1:13" x14ac:dyDescent="0.35">
      <c r="A2863" s="1296">
        <v>34523</v>
      </c>
      <c r="B2863" s="1295" t="s">
        <v>194</v>
      </c>
      <c r="C2863" s="1295" t="s">
        <v>283</v>
      </c>
      <c r="D2863" s="1295">
        <v>11476</v>
      </c>
      <c r="E2863" s="1295" t="s">
        <v>200</v>
      </c>
      <c r="F2863" s="935" t="s">
        <v>209</v>
      </c>
      <c r="G2863" s="1295">
        <v>0</v>
      </c>
      <c r="H2863" s="935" t="s">
        <v>403</v>
      </c>
      <c r="I2863" s="935" t="s">
        <v>404</v>
      </c>
      <c r="J2863" s="935">
        <v>40.592799669999998</v>
      </c>
      <c r="K2863" s="935">
        <v>-122.3942059</v>
      </c>
      <c r="L2863" s="935">
        <v>40.585947769999997</v>
      </c>
      <c r="M2863" s="935">
        <v>-122.3683525</v>
      </c>
    </row>
    <row r="2864" spans="1:13" x14ac:dyDescent="0.35">
      <c r="A2864" s="1296">
        <v>34523</v>
      </c>
      <c r="B2864" s="1295" t="s">
        <v>194</v>
      </c>
      <c r="C2864" s="1295" t="s">
        <v>283</v>
      </c>
      <c r="D2864" s="1295">
        <v>11476</v>
      </c>
      <c r="E2864" s="1295" t="s">
        <v>200</v>
      </c>
      <c r="F2864" s="935" t="s">
        <v>211</v>
      </c>
      <c r="G2864" s="1295">
        <v>1</v>
      </c>
      <c r="H2864" s="935" t="s">
        <v>404</v>
      </c>
      <c r="I2864" s="935" t="s">
        <v>405</v>
      </c>
      <c r="J2864" s="935">
        <v>40.585947769999997</v>
      </c>
      <c r="K2864" s="935">
        <v>-122.3683525</v>
      </c>
      <c r="L2864" s="935">
        <v>40.472049499999997</v>
      </c>
      <c r="M2864" s="935">
        <v>-122.29453460000001</v>
      </c>
    </row>
    <row r="2865" spans="1:13" x14ac:dyDescent="0.35">
      <c r="A2865" s="1296">
        <v>34523</v>
      </c>
      <c r="B2865" s="1295" t="s">
        <v>194</v>
      </c>
      <c r="C2865" s="1295" t="s">
        <v>283</v>
      </c>
      <c r="D2865" s="1295">
        <v>11476</v>
      </c>
      <c r="E2865" s="1295" t="s">
        <v>200</v>
      </c>
      <c r="F2865" s="935" t="s">
        <v>212</v>
      </c>
      <c r="G2865" s="1295">
        <v>0</v>
      </c>
      <c r="H2865" s="935" t="s">
        <v>405</v>
      </c>
      <c r="I2865" s="935" t="s">
        <v>406</v>
      </c>
      <c r="J2865" s="935">
        <v>40.472049499999997</v>
      </c>
      <c r="K2865" s="935">
        <v>-122.29453460000001</v>
      </c>
      <c r="L2865" s="935">
        <v>40.417416330000002</v>
      </c>
      <c r="M2865" s="935">
        <v>-122.19395729999999</v>
      </c>
    </row>
    <row r="2866" spans="1:13" x14ac:dyDescent="0.35">
      <c r="A2866" s="1296">
        <v>34523</v>
      </c>
      <c r="B2866" s="1295" t="s">
        <v>194</v>
      </c>
      <c r="C2866" s="1295" t="s">
        <v>283</v>
      </c>
      <c r="D2866" s="1295">
        <v>11476</v>
      </c>
      <c r="E2866" s="1295" t="s">
        <v>200</v>
      </c>
      <c r="F2866" s="935" t="s">
        <v>213</v>
      </c>
      <c r="G2866" s="1295">
        <v>0</v>
      </c>
      <c r="H2866" s="935" t="s">
        <v>406</v>
      </c>
      <c r="I2866" s="935" t="s">
        <v>407</v>
      </c>
      <c r="J2866" s="935">
        <v>40.417416330000002</v>
      </c>
      <c r="K2866" s="935">
        <v>-122.19395729999999</v>
      </c>
      <c r="L2866" s="935">
        <v>40.355137560000003</v>
      </c>
      <c r="M2866" s="935">
        <v>-122.17595660000001</v>
      </c>
    </row>
    <row r="2867" spans="1:13" x14ac:dyDescent="0.35">
      <c r="A2867" s="1296">
        <v>34523</v>
      </c>
      <c r="B2867" s="1295" t="s">
        <v>194</v>
      </c>
      <c r="C2867" s="1295" t="s">
        <v>283</v>
      </c>
      <c r="D2867" s="1295">
        <v>11476</v>
      </c>
      <c r="E2867" s="1295" t="s">
        <v>200</v>
      </c>
      <c r="F2867" s="935" t="s">
        <v>214</v>
      </c>
      <c r="G2867" s="1295">
        <v>0</v>
      </c>
      <c r="H2867" s="935" t="s">
        <v>407</v>
      </c>
      <c r="I2867" s="935" t="s">
        <v>408</v>
      </c>
      <c r="J2867" s="935">
        <v>40.355137560000003</v>
      </c>
      <c r="K2867" s="935">
        <v>-122.17595660000001</v>
      </c>
      <c r="L2867" s="935">
        <v>40.316984869999999</v>
      </c>
      <c r="M2867" s="935">
        <v>-122.1896581</v>
      </c>
    </row>
    <row r="2868" spans="1:13" x14ac:dyDescent="0.35">
      <c r="A2868" s="1296">
        <v>34523</v>
      </c>
      <c r="B2868" s="1295" t="s">
        <v>194</v>
      </c>
      <c r="C2868" s="1295" t="s">
        <v>283</v>
      </c>
      <c r="D2868" s="1295">
        <v>11476</v>
      </c>
      <c r="E2868" s="1295" t="s">
        <v>200</v>
      </c>
      <c r="F2868" s="935" t="s">
        <v>215</v>
      </c>
      <c r="G2868" s="1295">
        <v>0</v>
      </c>
      <c r="H2868" s="935" t="s">
        <v>408</v>
      </c>
      <c r="I2868" s="935" t="s">
        <v>409</v>
      </c>
      <c r="J2868" s="935">
        <v>40.316984869999999</v>
      </c>
      <c r="K2868" s="935">
        <v>-122.1896581</v>
      </c>
      <c r="L2868" s="935">
        <v>40.263968490000003</v>
      </c>
      <c r="M2868" s="935">
        <v>-122.2235306</v>
      </c>
    </row>
    <row r="2869" spans="1:13" x14ac:dyDescent="0.35">
      <c r="A2869" s="1296">
        <v>34523</v>
      </c>
      <c r="B2869" s="1295" t="s">
        <v>194</v>
      </c>
      <c r="C2869" s="1295" t="s">
        <v>283</v>
      </c>
      <c r="D2869" s="1295">
        <v>11476</v>
      </c>
      <c r="E2869" s="1295" t="s">
        <v>200</v>
      </c>
      <c r="F2869" s="935" t="s">
        <v>216</v>
      </c>
      <c r="G2869" s="1295">
        <v>0</v>
      </c>
      <c r="H2869" s="935" t="s">
        <v>409</v>
      </c>
      <c r="I2869" s="935" t="s">
        <v>410</v>
      </c>
      <c r="J2869" s="935">
        <v>40.263968490000003</v>
      </c>
      <c r="K2869" s="935">
        <v>-122.2235306</v>
      </c>
      <c r="L2869" s="935">
        <v>40.153152210000002</v>
      </c>
      <c r="M2869" s="935">
        <v>-122.20237950000001</v>
      </c>
    </row>
    <row r="2870" spans="1:13" x14ac:dyDescent="0.35">
      <c r="A2870" s="1296">
        <v>34523</v>
      </c>
      <c r="B2870" s="1295" t="s">
        <v>194</v>
      </c>
      <c r="C2870" s="1295" t="s">
        <v>283</v>
      </c>
      <c r="D2870" s="1295">
        <v>11476</v>
      </c>
      <c r="E2870" s="1295" t="s">
        <v>200</v>
      </c>
      <c r="F2870" s="935" t="s">
        <v>217</v>
      </c>
      <c r="G2870" s="1295">
        <v>0</v>
      </c>
      <c r="H2870" s="935" t="s">
        <v>410</v>
      </c>
      <c r="I2870" s="935" t="s">
        <v>411</v>
      </c>
      <c r="J2870" s="935">
        <v>40.153152210000002</v>
      </c>
      <c r="K2870" s="935">
        <v>-122.20237950000001</v>
      </c>
      <c r="L2870" s="935">
        <v>40.027836569999998</v>
      </c>
      <c r="M2870" s="935">
        <v>-122.11920569999999</v>
      </c>
    </row>
    <row r="2871" spans="1:13" x14ac:dyDescent="0.35">
      <c r="A2871" s="1296">
        <v>34523</v>
      </c>
      <c r="B2871" s="1295" t="s">
        <v>194</v>
      </c>
      <c r="C2871" s="1295" t="s">
        <v>283</v>
      </c>
      <c r="D2871" s="1295">
        <v>11476</v>
      </c>
      <c r="E2871" s="1295" t="s">
        <v>200</v>
      </c>
      <c r="F2871" s="935" t="s">
        <v>219</v>
      </c>
      <c r="G2871" s="1295">
        <v>0</v>
      </c>
      <c r="H2871" s="935" t="s">
        <v>411</v>
      </c>
      <c r="I2871" s="935" t="s">
        <v>412</v>
      </c>
      <c r="J2871" s="935">
        <v>40.027836569999998</v>
      </c>
      <c r="K2871" s="935">
        <v>-122.11920569999999</v>
      </c>
      <c r="L2871" s="935">
        <v>39.909298579999998</v>
      </c>
      <c r="M2871" s="935">
        <v>-122.0918963</v>
      </c>
    </row>
    <row r="2872" spans="1:13" x14ac:dyDescent="0.35">
      <c r="A2872" s="1296">
        <v>34523</v>
      </c>
      <c r="B2872" s="1295" t="s">
        <v>194</v>
      </c>
      <c r="C2872" s="1295" t="s">
        <v>283</v>
      </c>
      <c r="D2872" s="1295">
        <v>11476</v>
      </c>
      <c r="E2872" s="1295" t="s">
        <v>200</v>
      </c>
      <c r="F2872" s="935" t="s">
        <v>220</v>
      </c>
      <c r="G2872" s="1295">
        <v>-99999</v>
      </c>
      <c r="H2872" s="935" t="s">
        <v>412</v>
      </c>
      <c r="I2872" s="935" t="s">
        <v>413</v>
      </c>
      <c r="J2872" s="935">
        <v>39.909298579999998</v>
      </c>
      <c r="K2872" s="935">
        <v>-122.0918963</v>
      </c>
      <c r="L2872" s="935">
        <v>39.751173979999997</v>
      </c>
      <c r="M2872" s="935">
        <v>-121.9963235</v>
      </c>
    </row>
    <row r="2873" spans="1:13" x14ac:dyDescent="0.35">
      <c r="A2873" s="1296">
        <v>34523</v>
      </c>
      <c r="B2873" s="1295" t="s">
        <v>194</v>
      </c>
      <c r="C2873" s="1295" t="s">
        <v>283</v>
      </c>
      <c r="D2873" s="1295">
        <v>11476</v>
      </c>
      <c r="E2873" s="1295" t="s">
        <v>200</v>
      </c>
      <c r="F2873" s="935" t="s">
        <v>221</v>
      </c>
      <c r="G2873" s="1295">
        <v>-99999</v>
      </c>
      <c r="H2873" s="935" t="s">
        <v>413</v>
      </c>
      <c r="I2873" s="935" t="s">
        <v>414</v>
      </c>
      <c r="J2873" s="935">
        <v>39.751173979999997</v>
      </c>
      <c r="K2873" s="935">
        <v>-121.9963235</v>
      </c>
      <c r="L2873" s="935">
        <v>39.629153240000001</v>
      </c>
      <c r="M2873" s="935">
        <v>-121.9925059</v>
      </c>
    </row>
    <row r="2874" spans="1:13" x14ac:dyDescent="0.35">
      <c r="A2874" s="1296">
        <v>34523</v>
      </c>
      <c r="B2874" s="1295" t="s">
        <v>194</v>
      </c>
      <c r="C2874" s="1295" t="s">
        <v>283</v>
      </c>
      <c r="D2874" s="1295">
        <v>11476</v>
      </c>
      <c r="E2874" s="1295" t="s">
        <v>200</v>
      </c>
      <c r="F2874" s="935" t="s">
        <v>222</v>
      </c>
      <c r="G2874" s="1295">
        <v>-99999</v>
      </c>
      <c r="H2874" s="935" t="s">
        <v>414</v>
      </c>
      <c r="I2874" s="935" t="s">
        <v>415</v>
      </c>
      <c r="J2874" s="935">
        <v>39.629153240000001</v>
      </c>
      <c r="K2874" s="935">
        <v>-121.9925059</v>
      </c>
      <c r="L2874" s="935">
        <v>39.40712284</v>
      </c>
      <c r="M2874" s="935">
        <v>-122.00758999999999</v>
      </c>
    </row>
    <row r="2875" spans="1:13" x14ac:dyDescent="0.35">
      <c r="A2875" s="1296">
        <v>34535</v>
      </c>
      <c r="B2875" s="1295" t="s">
        <v>194</v>
      </c>
      <c r="C2875" s="1295" t="s">
        <v>283</v>
      </c>
      <c r="D2875" s="1295">
        <v>12283</v>
      </c>
      <c r="E2875" s="1295" t="s">
        <v>200</v>
      </c>
      <c r="F2875" s="935" t="s">
        <v>208</v>
      </c>
      <c r="G2875" s="1295">
        <v>0</v>
      </c>
      <c r="H2875" s="935" t="s">
        <v>402</v>
      </c>
      <c r="I2875" s="935" t="s">
        <v>403</v>
      </c>
      <c r="J2875" s="935">
        <v>40.611883210000002</v>
      </c>
      <c r="K2875" s="935">
        <v>-122.446135</v>
      </c>
      <c r="L2875" s="935">
        <v>40.592799669999998</v>
      </c>
      <c r="M2875" s="935">
        <v>-122.3942059</v>
      </c>
    </row>
    <row r="2876" spans="1:13" x14ac:dyDescent="0.35">
      <c r="A2876" s="1296">
        <v>34535</v>
      </c>
      <c r="B2876" s="1295" t="s">
        <v>194</v>
      </c>
      <c r="C2876" s="1295" t="s">
        <v>283</v>
      </c>
      <c r="D2876" s="1295">
        <v>12283</v>
      </c>
      <c r="E2876" s="1295" t="s">
        <v>200</v>
      </c>
      <c r="F2876" s="935" t="s">
        <v>209</v>
      </c>
      <c r="G2876" s="1295">
        <v>0</v>
      </c>
      <c r="H2876" s="935" t="s">
        <v>403</v>
      </c>
      <c r="I2876" s="935" t="s">
        <v>404</v>
      </c>
      <c r="J2876" s="935">
        <v>40.592799669999998</v>
      </c>
      <c r="K2876" s="935">
        <v>-122.3942059</v>
      </c>
      <c r="L2876" s="935">
        <v>40.585947769999997</v>
      </c>
      <c r="M2876" s="935">
        <v>-122.3683525</v>
      </c>
    </row>
    <row r="2877" spans="1:13" x14ac:dyDescent="0.35">
      <c r="A2877" s="1296">
        <v>34535</v>
      </c>
      <c r="B2877" s="1295" t="s">
        <v>194</v>
      </c>
      <c r="C2877" s="1295" t="s">
        <v>283</v>
      </c>
      <c r="D2877" s="1295">
        <v>12283</v>
      </c>
      <c r="E2877" s="1295" t="s">
        <v>200</v>
      </c>
      <c r="F2877" s="935" t="s">
        <v>211</v>
      </c>
      <c r="G2877" s="1295">
        <v>0</v>
      </c>
      <c r="H2877" s="935" t="s">
        <v>404</v>
      </c>
      <c r="I2877" s="935" t="s">
        <v>405</v>
      </c>
      <c r="J2877" s="935">
        <v>40.585947769999997</v>
      </c>
      <c r="K2877" s="935">
        <v>-122.3683525</v>
      </c>
      <c r="L2877" s="935">
        <v>40.472049499999997</v>
      </c>
      <c r="M2877" s="935">
        <v>-122.29453460000001</v>
      </c>
    </row>
    <row r="2878" spans="1:13" x14ac:dyDescent="0.35">
      <c r="A2878" s="1296">
        <v>34535</v>
      </c>
      <c r="B2878" s="1295" t="s">
        <v>194</v>
      </c>
      <c r="C2878" s="1295" t="s">
        <v>283</v>
      </c>
      <c r="D2878" s="1295">
        <v>12283</v>
      </c>
      <c r="E2878" s="1295" t="s">
        <v>200</v>
      </c>
      <c r="F2878" s="935" t="s">
        <v>212</v>
      </c>
      <c r="G2878" s="1295">
        <v>0</v>
      </c>
      <c r="H2878" s="935" t="s">
        <v>405</v>
      </c>
      <c r="I2878" s="935" t="s">
        <v>406</v>
      </c>
      <c r="J2878" s="935">
        <v>40.472049499999997</v>
      </c>
      <c r="K2878" s="935">
        <v>-122.29453460000001</v>
      </c>
      <c r="L2878" s="935">
        <v>40.417416330000002</v>
      </c>
      <c r="M2878" s="935">
        <v>-122.19395729999999</v>
      </c>
    </row>
    <row r="2879" spans="1:13" x14ac:dyDescent="0.35">
      <c r="A2879" s="1296">
        <v>34535</v>
      </c>
      <c r="B2879" s="1295" t="s">
        <v>194</v>
      </c>
      <c r="C2879" s="1295" t="s">
        <v>283</v>
      </c>
      <c r="D2879" s="1295">
        <v>12283</v>
      </c>
      <c r="E2879" s="1295" t="s">
        <v>200</v>
      </c>
      <c r="F2879" s="935" t="s">
        <v>213</v>
      </c>
      <c r="G2879" s="1295">
        <v>0</v>
      </c>
      <c r="H2879" s="935" t="s">
        <v>406</v>
      </c>
      <c r="I2879" s="935" t="s">
        <v>407</v>
      </c>
      <c r="J2879" s="935">
        <v>40.417416330000002</v>
      </c>
      <c r="K2879" s="935">
        <v>-122.19395729999999</v>
      </c>
      <c r="L2879" s="935">
        <v>40.355137560000003</v>
      </c>
      <c r="M2879" s="935">
        <v>-122.17595660000001</v>
      </c>
    </row>
    <row r="2880" spans="1:13" x14ac:dyDescent="0.35">
      <c r="A2880" s="1296">
        <v>34535</v>
      </c>
      <c r="B2880" s="1295" t="s">
        <v>194</v>
      </c>
      <c r="C2880" s="1295" t="s">
        <v>283</v>
      </c>
      <c r="D2880" s="1295">
        <v>12283</v>
      </c>
      <c r="E2880" s="1295" t="s">
        <v>200</v>
      </c>
      <c r="F2880" s="935" t="s">
        <v>214</v>
      </c>
      <c r="G2880" s="1295">
        <v>0</v>
      </c>
      <c r="H2880" s="935" t="s">
        <v>407</v>
      </c>
      <c r="I2880" s="935" t="s">
        <v>408</v>
      </c>
      <c r="J2880" s="935">
        <v>40.355137560000003</v>
      </c>
      <c r="K2880" s="935">
        <v>-122.17595660000001</v>
      </c>
      <c r="L2880" s="935">
        <v>40.316984869999999</v>
      </c>
      <c r="M2880" s="935">
        <v>-122.1896581</v>
      </c>
    </row>
    <row r="2881" spans="1:13" x14ac:dyDescent="0.35">
      <c r="A2881" s="1296">
        <v>34535</v>
      </c>
      <c r="B2881" s="1295" t="s">
        <v>194</v>
      </c>
      <c r="C2881" s="1295" t="s">
        <v>283</v>
      </c>
      <c r="D2881" s="1295">
        <v>12283</v>
      </c>
      <c r="E2881" s="1295" t="s">
        <v>200</v>
      </c>
      <c r="F2881" s="935" t="s">
        <v>215</v>
      </c>
      <c r="G2881" s="1295">
        <v>0</v>
      </c>
      <c r="H2881" s="935" t="s">
        <v>408</v>
      </c>
      <c r="I2881" s="935" t="s">
        <v>409</v>
      </c>
      <c r="J2881" s="935">
        <v>40.316984869999999</v>
      </c>
      <c r="K2881" s="935">
        <v>-122.1896581</v>
      </c>
      <c r="L2881" s="935">
        <v>40.263968490000003</v>
      </c>
      <c r="M2881" s="935">
        <v>-122.2235306</v>
      </c>
    </row>
    <row r="2882" spans="1:13" x14ac:dyDescent="0.35">
      <c r="A2882" s="1296">
        <v>34535</v>
      </c>
      <c r="B2882" s="1295" t="s">
        <v>194</v>
      </c>
      <c r="C2882" s="1295" t="s">
        <v>283</v>
      </c>
      <c r="D2882" s="1295">
        <v>12283</v>
      </c>
      <c r="E2882" s="1295" t="s">
        <v>200</v>
      </c>
      <c r="F2882" s="935" t="s">
        <v>216</v>
      </c>
      <c r="G2882" s="1295">
        <v>0</v>
      </c>
      <c r="H2882" s="935" t="s">
        <v>409</v>
      </c>
      <c r="I2882" s="935" t="s">
        <v>410</v>
      </c>
      <c r="J2882" s="935">
        <v>40.263968490000003</v>
      </c>
      <c r="K2882" s="935">
        <v>-122.2235306</v>
      </c>
      <c r="L2882" s="935">
        <v>40.153152210000002</v>
      </c>
      <c r="M2882" s="935">
        <v>-122.20237950000001</v>
      </c>
    </row>
    <row r="2883" spans="1:13" x14ac:dyDescent="0.35">
      <c r="A2883" s="1296">
        <v>34535</v>
      </c>
      <c r="B2883" s="1295" t="s">
        <v>194</v>
      </c>
      <c r="C2883" s="1295" t="s">
        <v>283</v>
      </c>
      <c r="D2883" s="1295">
        <v>12283</v>
      </c>
      <c r="E2883" s="1295" t="s">
        <v>200</v>
      </c>
      <c r="F2883" s="935" t="s">
        <v>217</v>
      </c>
      <c r="G2883" s="1295">
        <v>0</v>
      </c>
      <c r="H2883" s="935" t="s">
        <v>410</v>
      </c>
      <c r="I2883" s="935" t="s">
        <v>411</v>
      </c>
      <c r="J2883" s="935">
        <v>40.153152210000002</v>
      </c>
      <c r="K2883" s="935">
        <v>-122.20237950000001</v>
      </c>
      <c r="L2883" s="935">
        <v>40.027836569999998</v>
      </c>
      <c r="M2883" s="935">
        <v>-122.11920569999999</v>
      </c>
    </row>
    <row r="2884" spans="1:13" x14ac:dyDescent="0.35">
      <c r="A2884" s="1296">
        <v>34535</v>
      </c>
      <c r="B2884" s="1295" t="s">
        <v>194</v>
      </c>
      <c r="C2884" s="1295" t="s">
        <v>283</v>
      </c>
      <c r="D2884" s="1295">
        <v>12283</v>
      </c>
      <c r="E2884" s="1295" t="s">
        <v>200</v>
      </c>
      <c r="F2884" s="935" t="s">
        <v>219</v>
      </c>
      <c r="G2884" s="1295">
        <v>0</v>
      </c>
      <c r="H2884" s="935" t="s">
        <v>411</v>
      </c>
      <c r="I2884" s="935" t="s">
        <v>412</v>
      </c>
      <c r="J2884" s="935">
        <v>40.027836569999998</v>
      </c>
      <c r="K2884" s="935">
        <v>-122.11920569999999</v>
      </c>
      <c r="L2884" s="935">
        <v>39.909298579999998</v>
      </c>
      <c r="M2884" s="935">
        <v>-122.0918963</v>
      </c>
    </row>
    <row r="2885" spans="1:13" x14ac:dyDescent="0.35">
      <c r="A2885" s="1296">
        <v>34535</v>
      </c>
      <c r="B2885" s="1295" t="s">
        <v>194</v>
      </c>
      <c r="C2885" s="1295" t="s">
        <v>283</v>
      </c>
      <c r="D2885" s="1295">
        <v>12283</v>
      </c>
      <c r="E2885" s="1295" t="s">
        <v>200</v>
      </c>
      <c r="F2885" s="935" t="s">
        <v>220</v>
      </c>
      <c r="G2885" s="1295">
        <v>-99999</v>
      </c>
      <c r="H2885" s="935" t="s">
        <v>412</v>
      </c>
      <c r="I2885" s="935" t="s">
        <v>413</v>
      </c>
      <c r="J2885" s="935">
        <v>39.909298579999998</v>
      </c>
      <c r="K2885" s="935">
        <v>-122.0918963</v>
      </c>
      <c r="L2885" s="935">
        <v>39.751173979999997</v>
      </c>
      <c r="M2885" s="935">
        <v>-121.9963235</v>
      </c>
    </row>
    <row r="2886" spans="1:13" x14ac:dyDescent="0.35">
      <c r="A2886" s="1296">
        <v>34535</v>
      </c>
      <c r="B2886" s="1295" t="s">
        <v>194</v>
      </c>
      <c r="C2886" s="1295" t="s">
        <v>283</v>
      </c>
      <c r="D2886" s="1295">
        <v>12283</v>
      </c>
      <c r="E2886" s="1295" t="s">
        <v>200</v>
      </c>
      <c r="F2886" s="935" t="s">
        <v>221</v>
      </c>
      <c r="G2886" s="1295">
        <v>-99999</v>
      </c>
      <c r="H2886" s="935" t="s">
        <v>413</v>
      </c>
      <c r="I2886" s="935" t="s">
        <v>414</v>
      </c>
      <c r="J2886" s="935">
        <v>39.751173979999997</v>
      </c>
      <c r="K2886" s="935">
        <v>-121.9963235</v>
      </c>
      <c r="L2886" s="935">
        <v>39.629153240000001</v>
      </c>
      <c r="M2886" s="935">
        <v>-121.9925059</v>
      </c>
    </row>
    <row r="2887" spans="1:13" x14ac:dyDescent="0.35">
      <c r="A2887" s="1296">
        <v>34535</v>
      </c>
      <c r="B2887" s="1295" t="s">
        <v>194</v>
      </c>
      <c r="C2887" s="1295" t="s">
        <v>283</v>
      </c>
      <c r="D2887" s="1295">
        <v>12283</v>
      </c>
      <c r="E2887" s="1295" t="s">
        <v>200</v>
      </c>
      <c r="F2887" s="935" t="s">
        <v>222</v>
      </c>
      <c r="G2887" s="1295">
        <v>-99999</v>
      </c>
      <c r="H2887" s="935" t="s">
        <v>414</v>
      </c>
      <c r="I2887" s="935" t="s">
        <v>415</v>
      </c>
      <c r="J2887" s="935">
        <v>39.629153240000001</v>
      </c>
      <c r="K2887" s="935">
        <v>-121.9925059</v>
      </c>
      <c r="L2887" s="935">
        <v>39.40712284</v>
      </c>
      <c r="M2887" s="935">
        <v>-122.00758999999999</v>
      </c>
    </row>
    <row r="2888" spans="1:13" x14ac:dyDescent="0.35">
      <c r="A2888" s="1296">
        <v>34549</v>
      </c>
      <c r="B2888" s="1295" t="s">
        <v>194</v>
      </c>
      <c r="C2888" s="1295" t="s">
        <v>283</v>
      </c>
      <c r="D2888" s="1295">
        <v>11006</v>
      </c>
      <c r="E2888" s="1295" t="s">
        <v>200</v>
      </c>
      <c r="F2888" s="935" t="s">
        <v>208</v>
      </c>
      <c r="G2888" s="1295">
        <v>0</v>
      </c>
      <c r="H2888" s="935" t="s">
        <v>402</v>
      </c>
      <c r="I2888" s="935" t="s">
        <v>403</v>
      </c>
      <c r="J2888" s="935">
        <v>40.611883210000002</v>
      </c>
      <c r="K2888" s="935">
        <v>-122.446135</v>
      </c>
      <c r="L2888" s="935">
        <v>40.592799669999998</v>
      </c>
      <c r="M2888" s="935">
        <v>-122.3942059</v>
      </c>
    </row>
    <row r="2889" spans="1:13" x14ac:dyDescent="0.35">
      <c r="A2889" s="1296">
        <v>34549</v>
      </c>
      <c r="B2889" s="1295" t="s">
        <v>194</v>
      </c>
      <c r="C2889" s="1295" t="s">
        <v>283</v>
      </c>
      <c r="D2889" s="1295">
        <v>11006</v>
      </c>
      <c r="E2889" s="1295" t="s">
        <v>200</v>
      </c>
      <c r="F2889" s="935" t="s">
        <v>209</v>
      </c>
      <c r="G2889" s="1295">
        <v>3</v>
      </c>
      <c r="H2889" s="935" t="s">
        <v>403</v>
      </c>
      <c r="I2889" s="935" t="s">
        <v>404</v>
      </c>
      <c r="J2889" s="935">
        <v>40.592799669999998</v>
      </c>
      <c r="K2889" s="935">
        <v>-122.3942059</v>
      </c>
      <c r="L2889" s="935">
        <v>40.585947769999997</v>
      </c>
      <c r="M2889" s="935">
        <v>-122.3683525</v>
      </c>
    </row>
    <row r="2890" spans="1:13" x14ac:dyDescent="0.35">
      <c r="A2890" s="1296">
        <v>34549</v>
      </c>
      <c r="B2890" s="1295" t="s">
        <v>194</v>
      </c>
      <c r="C2890" s="1295" t="s">
        <v>283</v>
      </c>
      <c r="D2890" s="1295">
        <v>11006</v>
      </c>
      <c r="E2890" s="1295" t="s">
        <v>200</v>
      </c>
      <c r="F2890" s="935" t="s">
        <v>211</v>
      </c>
      <c r="G2890" s="1295">
        <v>0</v>
      </c>
      <c r="H2890" s="935" t="s">
        <v>404</v>
      </c>
      <c r="I2890" s="935" t="s">
        <v>405</v>
      </c>
      <c r="J2890" s="935">
        <v>40.585947769999997</v>
      </c>
      <c r="K2890" s="935">
        <v>-122.3683525</v>
      </c>
      <c r="L2890" s="935">
        <v>40.472049499999997</v>
      </c>
      <c r="M2890" s="935">
        <v>-122.29453460000001</v>
      </c>
    </row>
    <row r="2891" spans="1:13" x14ac:dyDescent="0.35">
      <c r="A2891" s="1296">
        <v>34549</v>
      </c>
      <c r="B2891" s="1295" t="s">
        <v>194</v>
      </c>
      <c r="C2891" s="1295" t="s">
        <v>283</v>
      </c>
      <c r="D2891" s="1295">
        <v>11006</v>
      </c>
      <c r="E2891" s="1295" t="s">
        <v>200</v>
      </c>
      <c r="F2891" s="935" t="s">
        <v>212</v>
      </c>
      <c r="G2891" s="1295">
        <v>0</v>
      </c>
      <c r="H2891" s="935" t="s">
        <v>405</v>
      </c>
      <c r="I2891" s="935" t="s">
        <v>406</v>
      </c>
      <c r="J2891" s="935">
        <v>40.472049499999997</v>
      </c>
      <c r="K2891" s="935">
        <v>-122.29453460000001</v>
      </c>
      <c r="L2891" s="935">
        <v>40.417416330000002</v>
      </c>
      <c r="M2891" s="935">
        <v>-122.19395729999999</v>
      </c>
    </row>
    <row r="2892" spans="1:13" x14ac:dyDescent="0.35">
      <c r="A2892" s="1296">
        <v>34549</v>
      </c>
      <c r="B2892" s="1295" t="s">
        <v>194</v>
      </c>
      <c r="C2892" s="1295" t="s">
        <v>283</v>
      </c>
      <c r="D2892" s="1295">
        <v>11006</v>
      </c>
      <c r="E2892" s="1295" t="s">
        <v>200</v>
      </c>
      <c r="F2892" s="935" t="s">
        <v>213</v>
      </c>
      <c r="G2892" s="1295">
        <v>0</v>
      </c>
      <c r="H2892" s="935" t="s">
        <v>406</v>
      </c>
      <c r="I2892" s="935" t="s">
        <v>407</v>
      </c>
      <c r="J2892" s="935">
        <v>40.417416330000002</v>
      </c>
      <c r="K2892" s="935">
        <v>-122.19395729999999</v>
      </c>
      <c r="L2892" s="935">
        <v>40.355137560000003</v>
      </c>
      <c r="M2892" s="935">
        <v>-122.17595660000001</v>
      </c>
    </row>
    <row r="2893" spans="1:13" x14ac:dyDescent="0.35">
      <c r="A2893" s="1296">
        <v>34549</v>
      </c>
      <c r="B2893" s="1295" t="s">
        <v>194</v>
      </c>
      <c r="C2893" s="1295" t="s">
        <v>283</v>
      </c>
      <c r="D2893" s="1295">
        <v>11006</v>
      </c>
      <c r="E2893" s="1295" t="s">
        <v>200</v>
      </c>
      <c r="F2893" s="935" t="s">
        <v>214</v>
      </c>
      <c r="G2893" s="1295">
        <v>0</v>
      </c>
      <c r="H2893" s="935" t="s">
        <v>407</v>
      </c>
      <c r="I2893" s="935" t="s">
        <v>408</v>
      </c>
      <c r="J2893" s="935">
        <v>40.355137560000003</v>
      </c>
      <c r="K2893" s="935">
        <v>-122.17595660000001</v>
      </c>
      <c r="L2893" s="935">
        <v>40.316984869999999</v>
      </c>
      <c r="M2893" s="935">
        <v>-122.1896581</v>
      </c>
    </row>
    <row r="2894" spans="1:13" x14ac:dyDescent="0.35">
      <c r="A2894" s="1296">
        <v>34549</v>
      </c>
      <c r="B2894" s="1295" t="s">
        <v>194</v>
      </c>
      <c r="C2894" s="1295" t="s">
        <v>283</v>
      </c>
      <c r="D2894" s="1295">
        <v>11006</v>
      </c>
      <c r="E2894" s="1295" t="s">
        <v>200</v>
      </c>
      <c r="F2894" s="935" t="s">
        <v>215</v>
      </c>
      <c r="G2894" s="1295">
        <v>0</v>
      </c>
      <c r="H2894" s="935" t="s">
        <v>408</v>
      </c>
      <c r="I2894" s="935" t="s">
        <v>409</v>
      </c>
      <c r="J2894" s="935">
        <v>40.316984869999999</v>
      </c>
      <c r="K2894" s="935">
        <v>-122.1896581</v>
      </c>
      <c r="L2894" s="935">
        <v>40.263968490000003</v>
      </c>
      <c r="M2894" s="935">
        <v>-122.2235306</v>
      </c>
    </row>
    <row r="2895" spans="1:13" x14ac:dyDescent="0.35">
      <c r="A2895" s="1296">
        <v>34549</v>
      </c>
      <c r="B2895" s="1295" t="s">
        <v>194</v>
      </c>
      <c r="C2895" s="1295" t="s">
        <v>283</v>
      </c>
      <c r="D2895" s="1295">
        <v>11006</v>
      </c>
      <c r="E2895" s="1295" t="s">
        <v>200</v>
      </c>
      <c r="F2895" s="935" t="s">
        <v>216</v>
      </c>
      <c r="G2895" s="1295">
        <v>0</v>
      </c>
      <c r="H2895" s="935" t="s">
        <v>409</v>
      </c>
      <c r="I2895" s="935" t="s">
        <v>410</v>
      </c>
      <c r="J2895" s="935">
        <v>40.263968490000003</v>
      </c>
      <c r="K2895" s="935">
        <v>-122.2235306</v>
      </c>
      <c r="L2895" s="935">
        <v>40.153152210000002</v>
      </c>
      <c r="M2895" s="935">
        <v>-122.20237950000001</v>
      </c>
    </row>
    <row r="2896" spans="1:13" x14ac:dyDescent="0.35">
      <c r="A2896" s="1296">
        <v>34549</v>
      </c>
      <c r="B2896" s="1295" t="s">
        <v>194</v>
      </c>
      <c r="C2896" s="1295" t="s">
        <v>283</v>
      </c>
      <c r="D2896" s="1295">
        <v>11006</v>
      </c>
      <c r="E2896" s="1295" t="s">
        <v>200</v>
      </c>
      <c r="F2896" s="935" t="s">
        <v>217</v>
      </c>
      <c r="G2896" s="1295">
        <v>0</v>
      </c>
      <c r="H2896" s="935" t="s">
        <v>410</v>
      </c>
      <c r="I2896" s="935" t="s">
        <v>411</v>
      </c>
      <c r="J2896" s="935">
        <v>40.153152210000002</v>
      </c>
      <c r="K2896" s="935">
        <v>-122.20237950000001</v>
      </c>
      <c r="L2896" s="935">
        <v>40.027836569999998</v>
      </c>
      <c r="M2896" s="935">
        <v>-122.11920569999999</v>
      </c>
    </row>
    <row r="2897" spans="1:13" x14ac:dyDescent="0.35">
      <c r="A2897" s="1296">
        <v>34549</v>
      </c>
      <c r="B2897" s="1295" t="s">
        <v>194</v>
      </c>
      <c r="C2897" s="1295" t="s">
        <v>283</v>
      </c>
      <c r="D2897" s="1295">
        <v>11006</v>
      </c>
      <c r="E2897" s="1295" t="s">
        <v>200</v>
      </c>
      <c r="F2897" s="935" t="s">
        <v>219</v>
      </c>
      <c r="G2897" s="1295">
        <v>0</v>
      </c>
      <c r="H2897" s="935" t="s">
        <v>411</v>
      </c>
      <c r="I2897" s="935" t="s">
        <v>412</v>
      </c>
      <c r="J2897" s="935">
        <v>40.027836569999998</v>
      </c>
      <c r="K2897" s="935">
        <v>-122.11920569999999</v>
      </c>
      <c r="L2897" s="935">
        <v>39.909298579999998</v>
      </c>
      <c r="M2897" s="935">
        <v>-122.0918963</v>
      </c>
    </row>
    <row r="2898" spans="1:13" x14ac:dyDescent="0.35">
      <c r="A2898" s="1296">
        <v>34549</v>
      </c>
      <c r="B2898" s="1295" t="s">
        <v>194</v>
      </c>
      <c r="C2898" s="1295" t="s">
        <v>283</v>
      </c>
      <c r="D2898" s="1295">
        <v>11006</v>
      </c>
      <c r="E2898" s="1295" t="s">
        <v>200</v>
      </c>
      <c r="F2898" s="935" t="s">
        <v>220</v>
      </c>
      <c r="G2898" s="1295">
        <v>-99999</v>
      </c>
      <c r="H2898" s="935" t="s">
        <v>412</v>
      </c>
      <c r="I2898" s="935" t="s">
        <v>413</v>
      </c>
      <c r="J2898" s="935">
        <v>39.909298579999998</v>
      </c>
      <c r="K2898" s="935">
        <v>-122.0918963</v>
      </c>
      <c r="L2898" s="935">
        <v>39.751173979999997</v>
      </c>
      <c r="M2898" s="935">
        <v>-121.9963235</v>
      </c>
    </row>
    <row r="2899" spans="1:13" x14ac:dyDescent="0.35">
      <c r="A2899" s="1296">
        <v>34549</v>
      </c>
      <c r="B2899" s="1295" t="s">
        <v>194</v>
      </c>
      <c r="C2899" s="1295" t="s">
        <v>283</v>
      </c>
      <c r="D2899" s="1295">
        <v>11006</v>
      </c>
      <c r="E2899" s="1295" t="s">
        <v>200</v>
      </c>
      <c r="F2899" s="935" t="s">
        <v>221</v>
      </c>
      <c r="G2899" s="1295">
        <v>-99999</v>
      </c>
      <c r="H2899" s="935" t="s">
        <v>413</v>
      </c>
      <c r="I2899" s="935" t="s">
        <v>414</v>
      </c>
      <c r="J2899" s="935">
        <v>39.751173979999997</v>
      </c>
      <c r="K2899" s="935">
        <v>-121.9963235</v>
      </c>
      <c r="L2899" s="935">
        <v>39.629153240000001</v>
      </c>
      <c r="M2899" s="935">
        <v>-121.9925059</v>
      </c>
    </row>
    <row r="2900" spans="1:13" x14ac:dyDescent="0.35">
      <c r="A2900" s="1296">
        <v>34549</v>
      </c>
      <c r="B2900" s="1295" t="s">
        <v>194</v>
      </c>
      <c r="C2900" s="1295" t="s">
        <v>283</v>
      </c>
      <c r="D2900" s="1295">
        <v>11006</v>
      </c>
      <c r="E2900" s="1295" t="s">
        <v>200</v>
      </c>
      <c r="F2900" s="935" t="s">
        <v>222</v>
      </c>
      <c r="G2900" s="1295">
        <v>-99999</v>
      </c>
      <c r="H2900" s="935" t="s">
        <v>414</v>
      </c>
      <c r="I2900" s="935" t="s">
        <v>415</v>
      </c>
      <c r="J2900" s="935">
        <v>39.629153240000001</v>
      </c>
      <c r="K2900" s="935">
        <v>-121.9925059</v>
      </c>
      <c r="L2900" s="935">
        <v>39.40712284</v>
      </c>
      <c r="M2900" s="935">
        <v>-122.00758999999999</v>
      </c>
    </row>
    <row r="2901" spans="1:13" x14ac:dyDescent="0.35">
      <c r="A2901" s="1296">
        <v>34557</v>
      </c>
      <c r="B2901" s="1295" t="s">
        <v>194</v>
      </c>
      <c r="C2901" s="1295" t="s">
        <v>283</v>
      </c>
      <c r="D2901" s="1295">
        <v>10501</v>
      </c>
      <c r="E2901" s="1295" t="s">
        <v>200</v>
      </c>
      <c r="F2901" s="935" t="s">
        <v>208</v>
      </c>
      <c r="G2901" s="1295">
        <v>0</v>
      </c>
      <c r="H2901" s="935" t="s">
        <v>402</v>
      </c>
      <c r="I2901" s="935" t="s">
        <v>403</v>
      </c>
      <c r="J2901" s="935">
        <v>40.611883210000002</v>
      </c>
      <c r="K2901" s="935">
        <v>-122.446135</v>
      </c>
      <c r="L2901" s="935">
        <v>40.592799669999998</v>
      </c>
      <c r="M2901" s="935">
        <v>-122.3942059</v>
      </c>
    </row>
    <row r="2902" spans="1:13" x14ac:dyDescent="0.35">
      <c r="A2902" s="1296">
        <v>34557</v>
      </c>
      <c r="B2902" s="1295" t="s">
        <v>194</v>
      </c>
      <c r="C2902" s="1295" t="s">
        <v>283</v>
      </c>
      <c r="D2902" s="1295">
        <v>10501</v>
      </c>
      <c r="E2902" s="1295" t="s">
        <v>200</v>
      </c>
      <c r="F2902" s="935" t="s">
        <v>209</v>
      </c>
      <c r="G2902" s="1295">
        <v>0</v>
      </c>
      <c r="H2902" s="935" t="s">
        <v>403</v>
      </c>
      <c r="I2902" s="935" t="s">
        <v>404</v>
      </c>
      <c r="J2902" s="935">
        <v>40.592799669999998</v>
      </c>
      <c r="K2902" s="935">
        <v>-122.3942059</v>
      </c>
      <c r="L2902" s="935">
        <v>40.585947769999997</v>
      </c>
      <c r="M2902" s="935">
        <v>-122.3683525</v>
      </c>
    </row>
    <row r="2903" spans="1:13" x14ac:dyDescent="0.35">
      <c r="A2903" s="1296">
        <v>34557</v>
      </c>
      <c r="B2903" s="1295" t="s">
        <v>194</v>
      </c>
      <c r="C2903" s="1295" t="s">
        <v>283</v>
      </c>
      <c r="D2903" s="1295">
        <v>10501</v>
      </c>
      <c r="E2903" s="1295" t="s">
        <v>200</v>
      </c>
      <c r="F2903" s="935" t="s">
        <v>211</v>
      </c>
      <c r="G2903" s="1295">
        <v>0</v>
      </c>
      <c r="H2903" s="935" t="s">
        <v>404</v>
      </c>
      <c r="I2903" s="935" t="s">
        <v>405</v>
      </c>
      <c r="J2903" s="935">
        <v>40.585947769999997</v>
      </c>
      <c r="K2903" s="935">
        <v>-122.3683525</v>
      </c>
      <c r="L2903" s="935">
        <v>40.472049499999997</v>
      </c>
      <c r="M2903" s="935">
        <v>-122.29453460000001</v>
      </c>
    </row>
    <row r="2904" spans="1:13" x14ac:dyDescent="0.35">
      <c r="A2904" s="1296">
        <v>34557</v>
      </c>
      <c r="B2904" s="1295" t="s">
        <v>194</v>
      </c>
      <c r="C2904" s="1295" t="s">
        <v>283</v>
      </c>
      <c r="D2904" s="1295">
        <v>10501</v>
      </c>
      <c r="E2904" s="1295" t="s">
        <v>200</v>
      </c>
      <c r="F2904" s="935" t="s">
        <v>212</v>
      </c>
      <c r="G2904" s="1295">
        <v>0</v>
      </c>
      <c r="H2904" s="935" t="s">
        <v>405</v>
      </c>
      <c r="I2904" s="935" t="s">
        <v>406</v>
      </c>
      <c r="J2904" s="935">
        <v>40.472049499999997</v>
      </c>
      <c r="K2904" s="935">
        <v>-122.29453460000001</v>
      </c>
      <c r="L2904" s="935">
        <v>40.417416330000002</v>
      </c>
      <c r="M2904" s="935">
        <v>-122.19395729999999</v>
      </c>
    </row>
    <row r="2905" spans="1:13" x14ac:dyDescent="0.35">
      <c r="A2905" s="1296">
        <v>34557</v>
      </c>
      <c r="B2905" s="1295" t="s">
        <v>194</v>
      </c>
      <c r="C2905" s="1295" t="s">
        <v>283</v>
      </c>
      <c r="D2905" s="1295">
        <v>10501</v>
      </c>
      <c r="E2905" s="1295" t="s">
        <v>200</v>
      </c>
      <c r="F2905" s="935" t="s">
        <v>213</v>
      </c>
      <c r="G2905" s="1295">
        <v>0</v>
      </c>
      <c r="H2905" s="935" t="s">
        <v>406</v>
      </c>
      <c r="I2905" s="935" t="s">
        <v>407</v>
      </c>
      <c r="J2905" s="935">
        <v>40.417416330000002</v>
      </c>
      <c r="K2905" s="935">
        <v>-122.19395729999999</v>
      </c>
      <c r="L2905" s="935">
        <v>40.355137560000003</v>
      </c>
      <c r="M2905" s="935">
        <v>-122.17595660000001</v>
      </c>
    </row>
    <row r="2906" spans="1:13" x14ac:dyDescent="0.35">
      <c r="A2906" s="1296">
        <v>34557</v>
      </c>
      <c r="B2906" s="1295" t="s">
        <v>194</v>
      </c>
      <c r="C2906" s="1295" t="s">
        <v>283</v>
      </c>
      <c r="D2906" s="1295">
        <v>10501</v>
      </c>
      <c r="E2906" s="1295" t="s">
        <v>200</v>
      </c>
      <c r="F2906" s="935" t="s">
        <v>214</v>
      </c>
      <c r="G2906" s="1295">
        <v>0</v>
      </c>
      <c r="H2906" s="935" t="s">
        <v>407</v>
      </c>
      <c r="I2906" s="935" t="s">
        <v>408</v>
      </c>
      <c r="J2906" s="935">
        <v>40.355137560000003</v>
      </c>
      <c r="K2906" s="935">
        <v>-122.17595660000001</v>
      </c>
      <c r="L2906" s="935">
        <v>40.316984869999999</v>
      </c>
      <c r="M2906" s="935">
        <v>-122.1896581</v>
      </c>
    </row>
    <row r="2907" spans="1:13" x14ac:dyDescent="0.35">
      <c r="A2907" s="1296">
        <v>34557</v>
      </c>
      <c r="B2907" s="1295" t="s">
        <v>194</v>
      </c>
      <c r="C2907" s="1295" t="s">
        <v>283</v>
      </c>
      <c r="D2907" s="1295">
        <v>10501</v>
      </c>
      <c r="E2907" s="1295" t="s">
        <v>200</v>
      </c>
      <c r="F2907" s="935" t="s">
        <v>215</v>
      </c>
      <c r="G2907" s="1295">
        <v>0</v>
      </c>
      <c r="H2907" s="935" t="s">
        <v>408</v>
      </c>
      <c r="I2907" s="935" t="s">
        <v>409</v>
      </c>
      <c r="J2907" s="935">
        <v>40.316984869999999</v>
      </c>
      <c r="K2907" s="935">
        <v>-122.1896581</v>
      </c>
      <c r="L2907" s="935">
        <v>40.263968490000003</v>
      </c>
      <c r="M2907" s="935">
        <v>-122.2235306</v>
      </c>
    </row>
    <row r="2908" spans="1:13" x14ac:dyDescent="0.35">
      <c r="A2908" s="1296">
        <v>34557</v>
      </c>
      <c r="B2908" s="1295" t="s">
        <v>194</v>
      </c>
      <c r="C2908" s="1295" t="s">
        <v>283</v>
      </c>
      <c r="D2908" s="1295">
        <v>10501</v>
      </c>
      <c r="E2908" s="1295" t="s">
        <v>200</v>
      </c>
      <c r="F2908" s="935" t="s">
        <v>216</v>
      </c>
      <c r="G2908" s="1295">
        <v>0</v>
      </c>
      <c r="H2908" s="935" t="s">
        <v>409</v>
      </c>
      <c r="I2908" s="935" t="s">
        <v>410</v>
      </c>
      <c r="J2908" s="935">
        <v>40.263968490000003</v>
      </c>
      <c r="K2908" s="935">
        <v>-122.2235306</v>
      </c>
      <c r="L2908" s="935">
        <v>40.153152210000002</v>
      </c>
      <c r="M2908" s="935">
        <v>-122.20237950000001</v>
      </c>
    </row>
    <row r="2909" spans="1:13" x14ac:dyDescent="0.35">
      <c r="A2909" s="1296">
        <v>34557</v>
      </c>
      <c r="B2909" s="1295" t="s">
        <v>194</v>
      </c>
      <c r="C2909" s="1295" t="s">
        <v>283</v>
      </c>
      <c r="D2909" s="1295">
        <v>10501</v>
      </c>
      <c r="E2909" s="1295" t="s">
        <v>200</v>
      </c>
      <c r="F2909" s="935" t="s">
        <v>217</v>
      </c>
      <c r="G2909" s="1295">
        <v>0</v>
      </c>
      <c r="H2909" s="935" t="s">
        <v>410</v>
      </c>
      <c r="I2909" s="935" t="s">
        <v>411</v>
      </c>
      <c r="J2909" s="935">
        <v>40.153152210000002</v>
      </c>
      <c r="K2909" s="935">
        <v>-122.20237950000001</v>
      </c>
      <c r="L2909" s="935">
        <v>40.027836569999998</v>
      </c>
      <c r="M2909" s="935">
        <v>-122.11920569999999</v>
      </c>
    </row>
    <row r="2910" spans="1:13" x14ac:dyDescent="0.35">
      <c r="A2910" s="1296">
        <v>34557</v>
      </c>
      <c r="B2910" s="1295" t="s">
        <v>194</v>
      </c>
      <c r="C2910" s="1295" t="s">
        <v>283</v>
      </c>
      <c r="D2910" s="1295">
        <v>10501</v>
      </c>
      <c r="E2910" s="1295" t="s">
        <v>200</v>
      </c>
      <c r="F2910" s="935" t="s">
        <v>219</v>
      </c>
      <c r="G2910" s="1295">
        <v>0</v>
      </c>
      <c r="H2910" s="935" t="s">
        <v>411</v>
      </c>
      <c r="I2910" s="935" t="s">
        <v>412</v>
      </c>
      <c r="J2910" s="935">
        <v>40.027836569999998</v>
      </c>
      <c r="K2910" s="935">
        <v>-122.11920569999999</v>
      </c>
      <c r="L2910" s="935">
        <v>39.909298579999998</v>
      </c>
      <c r="M2910" s="935">
        <v>-122.0918963</v>
      </c>
    </row>
    <row r="2911" spans="1:13" x14ac:dyDescent="0.35">
      <c r="A2911" s="1296">
        <v>34557</v>
      </c>
      <c r="B2911" s="1295" t="s">
        <v>194</v>
      </c>
      <c r="C2911" s="1295" t="s">
        <v>283</v>
      </c>
      <c r="D2911" s="1295">
        <v>10501</v>
      </c>
      <c r="E2911" s="1295" t="s">
        <v>200</v>
      </c>
      <c r="F2911" s="935" t="s">
        <v>220</v>
      </c>
      <c r="G2911" s="1295">
        <v>-99999</v>
      </c>
      <c r="H2911" s="935" t="s">
        <v>412</v>
      </c>
      <c r="I2911" s="935" t="s">
        <v>413</v>
      </c>
      <c r="J2911" s="935">
        <v>39.909298579999998</v>
      </c>
      <c r="K2911" s="935">
        <v>-122.0918963</v>
      </c>
      <c r="L2911" s="935">
        <v>39.751173979999997</v>
      </c>
      <c r="M2911" s="935">
        <v>-121.9963235</v>
      </c>
    </row>
    <row r="2912" spans="1:13" x14ac:dyDescent="0.35">
      <c r="A2912" s="1296">
        <v>34557</v>
      </c>
      <c r="B2912" s="1295" t="s">
        <v>194</v>
      </c>
      <c r="C2912" s="1295" t="s">
        <v>283</v>
      </c>
      <c r="D2912" s="1295">
        <v>10501</v>
      </c>
      <c r="E2912" s="1295" t="s">
        <v>200</v>
      </c>
      <c r="F2912" s="935" t="s">
        <v>221</v>
      </c>
      <c r="G2912" s="1295">
        <v>-99999</v>
      </c>
      <c r="H2912" s="935" t="s">
        <v>413</v>
      </c>
      <c r="I2912" s="935" t="s">
        <v>414</v>
      </c>
      <c r="J2912" s="935">
        <v>39.751173979999997</v>
      </c>
      <c r="K2912" s="935">
        <v>-121.9963235</v>
      </c>
      <c r="L2912" s="935">
        <v>39.629153240000001</v>
      </c>
      <c r="M2912" s="935">
        <v>-121.9925059</v>
      </c>
    </row>
    <row r="2913" spans="1:13" x14ac:dyDescent="0.35">
      <c r="A2913" s="1296">
        <v>34557</v>
      </c>
      <c r="B2913" s="1295" t="s">
        <v>194</v>
      </c>
      <c r="C2913" s="1295" t="s">
        <v>283</v>
      </c>
      <c r="D2913" s="1295">
        <v>10501</v>
      </c>
      <c r="E2913" s="1295" t="s">
        <v>200</v>
      </c>
      <c r="F2913" s="935" t="s">
        <v>222</v>
      </c>
      <c r="G2913" s="1295">
        <v>-99999</v>
      </c>
      <c r="H2913" s="935" t="s">
        <v>414</v>
      </c>
      <c r="I2913" s="935" t="s">
        <v>415</v>
      </c>
      <c r="J2913" s="935">
        <v>39.629153240000001</v>
      </c>
      <c r="K2913" s="935">
        <v>-121.9925059</v>
      </c>
      <c r="L2913" s="935">
        <v>39.40712284</v>
      </c>
      <c r="M2913" s="935">
        <v>-122.00758999999999</v>
      </c>
    </row>
    <row r="2914" spans="1:13" x14ac:dyDescent="0.35">
      <c r="A2914" s="1296">
        <v>34571</v>
      </c>
      <c r="B2914" s="1295" t="s">
        <v>242</v>
      </c>
      <c r="C2914" s="1295" t="s">
        <v>260</v>
      </c>
      <c r="D2914" s="1295">
        <v>11769</v>
      </c>
      <c r="E2914" s="1295" t="s">
        <v>248</v>
      </c>
      <c r="F2914" s="935" t="s">
        <v>208</v>
      </c>
      <c r="G2914" s="1295">
        <v>0</v>
      </c>
      <c r="H2914" s="935" t="s">
        <v>402</v>
      </c>
      <c r="I2914" s="935" t="s">
        <v>403</v>
      </c>
      <c r="J2914" s="935">
        <v>40.611883210000002</v>
      </c>
      <c r="K2914" s="935">
        <v>-122.446135</v>
      </c>
      <c r="L2914" s="935">
        <v>40.592799669999998</v>
      </c>
      <c r="M2914" s="935">
        <v>-122.3942059</v>
      </c>
    </row>
    <row r="2915" spans="1:13" x14ac:dyDescent="0.35">
      <c r="A2915" s="1296">
        <v>34571</v>
      </c>
      <c r="B2915" s="1295" t="s">
        <v>242</v>
      </c>
      <c r="C2915" s="1295" t="s">
        <v>260</v>
      </c>
      <c r="D2915" s="1295">
        <v>11769</v>
      </c>
      <c r="E2915" s="1295" t="s">
        <v>248</v>
      </c>
      <c r="F2915" s="935" t="s">
        <v>209</v>
      </c>
      <c r="G2915" s="1295">
        <v>0</v>
      </c>
      <c r="H2915" s="935" t="s">
        <v>403</v>
      </c>
      <c r="I2915" s="935" t="s">
        <v>404</v>
      </c>
      <c r="J2915" s="935">
        <v>40.592799669999998</v>
      </c>
      <c r="K2915" s="935">
        <v>-122.3942059</v>
      </c>
      <c r="L2915" s="935">
        <v>40.585947769999997</v>
      </c>
      <c r="M2915" s="935">
        <v>-122.3683525</v>
      </c>
    </row>
    <row r="2916" spans="1:13" x14ac:dyDescent="0.35">
      <c r="A2916" s="1296">
        <v>34571</v>
      </c>
      <c r="B2916" s="1295" t="s">
        <v>242</v>
      </c>
      <c r="C2916" s="1295" t="s">
        <v>260</v>
      </c>
      <c r="D2916" s="1295">
        <v>11769</v>
      </c>
      <c r="E2916" s="1295" t="s">
        <v>248</v>
      </c>
      <c r="F2916" s="935" t="s">
        <v>211</v>
      </c>
      <c r="G2916" s="1295">
        <v>0</v>
      </c>
      <c r="H2916" s="935" t="s">
        <v>404</v>
      </c>
      <c r="I2916" s="935" t="s">
        <v>405</v>
      </c>
      <c r="J2916" s="935">
        <v>40.585947769999997</v>
      </c>
      <c r="K2916" s="935">
        <v>-122.3683525</v>
      </c>
      <c r="L2916" s="935">
        <v>40.472049499999997</v>
      </c>
      <c r="M2916" s="935">
        <v>-122.29453460000001</v>
      </c>
    </row>
    <row r="2917" spans="1:13" x14ac:dyDescent="0.35">
      <c r="A2917" s="1296">
        <v>34571</v>
      </c>
      <c r="B2917" s="1295" t="s">
        <v>242</v>
      </c>
      <c r="C2917" s="1295" t="s">
        <v>260</v>
      </c>
      <c r="D2917" s="1295">
        <v>11769</v>
      </c>
      <c r="E2917" s="1295" t="s">
        <v>248</v>
      </c>
      <c r="F2917" s="935" t="s">
        <v>212</v>
      </c>
      <c r="G2917" s="1295">
        <v>0</v>
      </c>
      <c r="H2917" s="935" t="s">
        <v>405</v>
      </c>
      <c r="I2917" s="935" t="s">
        <v>406</v>
      </c>
      <c r="J2917" s="935">
        <v>40.472049499999997</v>
      </c>
      <c r="K2917" s="935">
        <v>-122.29453460000001</v>
      </c>
      <c r="L2917" s="935">
        <v>40.417416330000002</v>
      </c>
      <c r="M2917" s="935">
        <v>-122.19395729999999</v>
      </c>
    </row>
    <row r="2918" spans="1:13" x14ac:dyDescent="0.35">
      <c r="A2918" s="1296">
        <v>34571</v>
      </c>
      <c r="B2918" s="1295" t="s">
        <v>242</v>
      </c>
      <c r="C2918" s="1295" t="s">
        <v>260</v>
      </c>
      <c r="D2918" s="1295">
        <v>11769</v>
      </c>
      <c r="E2918" s="1295" t="s">
        <v>248</v>
      </c>
      <c r="F2918" s="935" t="s">
        <v>213</v>
      </c>
      <c r="G2918" s="1295">
        <v>0</v>
      </c>
      <c r="H2918" s="935" t="s">
        <v>406</v>
      </c>
      <c r="I2918" s="935" t="s">
        <v>407</v>
      </c>
      <c r="J2918" s="935">
        <v>40.417416330000002</v>
      </c>
      <c r="K2918" s="935">
        <v>-122.19395729999999</v>
      </c>
      <c r="L2918" s="935">
        <v>40.355137560000003</v>
      </c>
      <c r="M2918" s="935">
        <v>-122.17595660000001</v>
      </c>
    </row>
    <row r="2919" spans="1:13" x14ac:dyDescent="0.35">
      <c r="A2919" s="1296">
        <v>34571</v>
      </c>
      <c r="B2919" s="1295" t="s">
        <v>242</v>
      </c>
      <c r="C2919" s="1295" t="s">
        <v>260</v>
      </c>
      <c r="D2919" s="1295">
        <v>11769</v>
      </c>
      <c r="E2919" s="1295" t="s">
        <v>248</v>
      </c>
      <c r="F2919" s="935" t="s">
        <v>214</v>
      </c>
      <c r="G2919" s="1295">
        <v>0</v>
      </c>
      <c r="H2919" s="935" t="s">
        <v>407</v>
      </c>
      <c r="I2919" s="935" t="s">
        <v>408</v>
      </c>
      <c r="J2919" s="935">
        <v>40.355137560000003</v>
      </c>
      <c r="K2919" s="935">
        <v>-122.17595660000001</v>
      </c>
      <c r="L2919" s="935">
        <v>40.316984869999999</v>
      </c>
      <c r="M2919" s="935">
        <v>-122.1896581</v>
      </c>
    </row>
    <row r="2920" spans="1:13" x14ac:dyDescent="0.35">
      <c r="A2920" s="1296">
        <v>34571</v>
      </c>
      <c r="B2920" s="1295" t="s">
        <v>242</v>
      </c>
      <c r="C2920" s="1295" t="s">
        <v>260</v>
      </c>
      <c r="D2920" s="1295">
        <v>11769</v>
      </c>
      <c r="E2920" s="1295" t="s">
        <v>248</v>
      </c>
      <c r="F2920" s="935" t="s">
        <v>215</v>
      </c>
      <c r="G2920" s="1295">
        <v>0</v>
      </c>
      <c r="H2920" s="935" t="s">
        <v>408</v>
      </c>
      <c r="I2920" s="935" t="s">
        <v>409</v>
      </c>
      <c r="J2920" s="935">
        <v>40.316984869999999</v>
      </c>
      <c r="K2920" s="935">
        <v>-122.1896581</v>
      </c>
      <c r="L2920" s="935">
        <v>40.263968490000003</v>
      </c>
      <c r="M2920" s="935">
        <v>-122.2235306</v>
      </c>
    </row>
    <row r="2921" spans="1:13" x14ac:dyDescent="0.35">
      <c r="A2921" s="1296">
        <v>34571</v>
      </c>
      <c r="B2921" s="1295" t="s">
        <v>242</v>
      </c>
      <c r="C2921" s="1295" t="s">
        <v>260</v>
      </c>
      <c r="D2921" s="1295">
        <v>11769</v>
      </c>
      <c r="E2921" s="1295" t="s">
        <v>248</v>
      </c>
      <c r="F2921" s="935" t="s">
        <v>216</v>
      </c>
      <c r="G2921" s="1295">
        <v>0</v>
      </c>
      <c r="H2921" s="935" t="s">
        <v>409</v>
      </c>
      <c r="I2921" s="935" t="s">
        <v>410</v>
      </c>
      <c r="J2921" s="935">
        <v>40.263968490000003</v>
      </c>
      <c r="K2921" s="935">
        <v>-122.2235306</v>
      </c>
      <c r="L2921" s="935">
        <v>40.153152210000002</v>
      </c>
      <c r="M2921" s="935">
        <v>-122.20237950000001</v>
      </c>
    </row>
    <row r="2922" spans="1:13" x14ac:dyDescent="0.35">
      <c r="A2922" s="1296">
        <v>34571</v>
      </c>
      <c r="B2922" s="1295" t="s">
        <v>242</v>
      </c>
      <c r="C2922" s="1295" t="s">
        <v>260</v>
      </c>
      <c r="D2922" s="1295">
        <v>11769</v>
      </c>
      <c r="E2922" s="1295" t="s">
        <v>248</v>
      </c>
      <c r="F2922" s="935" t="s">
        <v>217</v>
      </c>
      <c r="G2922" s="1295">
        <v>0</v>
      </c>
      <c r="H2922" s="935" t="s">
        <v>410</v>
      </c>
      <c r="I2922" s="935" t="s">
        <v>411</v>
      </c>
      <c r="J2922" s="935">
        <v>40.153152210000002</v>
      </c>
      <c r="K2922" s="935">
        <v>-122.20237950000001</v>
      </c>
      <c r="L2922" s="935">
        <v>40.027836569999998</v>
      </c>
      <c r="M2922" s="935">
        <v>-122.11920569999999</v>
      </c>
    </row>
    <row r="2923" spans="1:13" x14ac:dyDescent="0.35">
      <c r="A2923" s="1296">
        <v>34571</v>
      </c>
      <c r="B2923" s="1295" t="s">
        <v>242</v>
      </c>
      <c r="C2923" s="1295" t="s">
        <v>260</v>
      </c>
      <c r="D2923" s="1295">
        <v>11769</v>
      </c>
      <c r="E2923" s="1295" t="s">
        <v>248</v>
      </c>
      <c r="F2923" s="935" t="s">
        <v>219</v>
      </c>
      <c r="G2923" s="1295">
        <v>0</v>
      </c>
      <c r="H2923" s="935" t="s">
        <v>411</v>
      </c>
      <c r="I2923" s="935" t="s">
        <v>412</v>
      </c>
      <c r="J2923" s="935">
        <v>40.027836569999998</v>
      </c>
      <c r="K2923" s="935">
        <v>-122.11920569999999</v>
      </c>
      <c r="L2923" s="935">
        <v>39.909298579999998</v>
      </c>
      <c r="M2923" s="935">
        <v>-122.0918963</v>
      </c>
    </row>
    <row r="2924" spans="1:13" x14ac:dyDescent="0.35">
      <c r="A2924" s="1296">
        <v>34571</v>
      </c>
      <c r="B2924" s="1295" t="s">
        <v>242</v>
      </c>
      <c r="C2924" s="1295" t="s">
        <v>260</v>
      </c>
      <c r="D2924" s="1295">
        <v>11769</v>
      </c>
      <c r="E2924" s="1295" t="s">
        <v>248</v>
      </c>
      <c r="F2924" s="935" t="s">
        <v>220</v>
      </c>
      <c r="G2924" s="1295">
        <v>-99999</v>
      </c>
      <c r="H2924" s="935" t="s">
        <v>412</v>
      </c>
      <c r="I2924" s="935" t="s">
        <v>413</v>
      </c>
      <c r="J2924" s="935">
        <v>39.909298579999998</v>
      </c>
      <c r="K2924" s="935">
        <v>-122.0918963</v>
      </c>
      <c r="L2924" s="935">
        <v>39.751173979999997</v>
      </c>
      <c r="M2924" s="935">
        <v>-121.9963235</v>
      </c>
    </row>
    <row r="2925" spans="1:13" x14ac:dyDescent="0.35">
      <c r="A2925" s="1296">
        <v>34571</v>
      </c>
      <c r="B2925" s="1295" t="s">
        <v>242</v>
      </c>
      <c r="C2925" s="1295" t="s">
        <v>260</v>
      </c>
      <c r="D2925" s="1295">
        <v>11769</v>
      </c>
      <c r="E2925" s="1295" t="s">
        <v>248</v>
      </c>
      <c r="F2925" s="935" t="s">
        <v>221</v>
      </c>
      <c r="G2925" s="1295">
        <v>-99999</v>
      </c>
      <c r="H2925" s="935" t="s">
        <v>413</v>
      </c>
      <c r="I2925" s="935" t="s">
        <v>414</v>
      </c>
      <c r="J2925" s="935">
        <v>39.751173979999997</v>
      </c>
      <c r="K2925" s="935">
        <v>-121.9963235</v>
      </c>
      <c r="L2925" s="935">
        <v>39.629153240000001</v>
      </c>
      <c r="M2925" s="935">
        <v>-121.9925059</v>
      </c>
    </row>
    <row r="2926" spans="1:13" x14ac:dyDescent="0.35">
      <c r="A2926" s="1296">
        <v>34571</v>
      </c>
      <c r="B2926" s="1295" t="s">
        <v>242</v>
      </c>
      <c r="C2926" s="1295" t="s">
        <v>260</v>
      </c>
      <c r="D2926" s="1295">
        <v>11769</v>
      </c>
      <c r="E2926" s="1295" t="s">
        <v>248</v>
      </c>
      <c r="F2926" s="935" t="s">
        <v>222</v>
      </c>
      <c r="G2926" s="1295">
        <v>-99999</v>
      </c>
      <c r="H2926" s="935" t="s">
        <v>414</v>
      </c>
      <c r="I2926" s="935" t="s">
        <v>415</v>
      </c>
      <c r="J2926" s="935">
        <v>39.629153240000001</v>
      </c>
      <c r="K2926" s="935">
        <v>-121.9925059</v>
      </c>
      <c r="L2926" s="935">
        <v>39.40712284</v>
      </c>
      <c r="M2926" s="935">
        <v>-122.00758999999999</v>
      </c>
    </row>
    <row r="2927" spans="1:13" x14ac:dyDescent="0.35">
      <c r="A2927" s="1296">
        <v>34586</v>
      </c>
      <c r="B2927" s="1295" t="s">
        <v>242</v>
      </c>
      <c r="C2927" s="1295" t="s">
        <v>260</v>
      </c>
      <c r="D2927" s="1295">
        <v>10000</v>
      </c>
      <c r="E2927" s="1295" t="s">
        <v>248</v>
      </c>
      <c r="F2927" s="935" t="s">
        <v>208</v>
      </c>
      <c r="G2927" s="1295">
        <v>0</v>
      </c>
      <c r="H2927" s="935" t="s">
        <v>402</v>
      </c>
      <c r="I2927" s="935" t="s">
        <v>403</v>
      </c>
      <c r="J2927" s="935">
        <v>40.611883210000002</v>
      </c>
      <c r="K2927" s="935">
        <v>-122.446135</v>
      </c>
      <c r="L2927" s="935">
        <v>40.592799669999998</v>
      </c>
      <c r="M2927" s="935">
        <v>-122.3942059</v>
      </c>
    </row>
    <row r="2928" spans="1:13" x14ac:dyDescent="0.35">
      <c r="A2928" s="1296">
        <v>34586</v>
      </c>
      <c r="B2928" s="1295" t="s">
        <v>242</v>
      </c>
      <c r="C2928" s="1295" t="s">
        <v>260</v>
      </c>
      <c r="D2928" s="1295">
        <v>10000</v>
      </c>
      <c r="E2928" s="1295" t="s">
        <v>248</v>
      </c>
      <c r="F2928" s="935" t="s">
        <v>209</v>
      </c>
      <c r="G2928" s="1295">
        <v>0</v>
      </c>
      <c r="H2928" s="935" t="s">
        <v>403</v>
      </c>
      <c r="I2928" s="935" t="s">
        <v>404</v>
      </c>
      <c r="J2928" s="935">
        <v>40.592799669999998</v>
      </c>
      <c r="K2928" s="935">
        <v>-122.3942059</v>
      </c>
      <c r="L2928" s="935">
        <v>40.585947769999997</v>
      </c>
      <c r="M2928" s="935">
        <v>-122.3683525</v>
      </c>
    </row>
    <row r="2929" spans="1:13" x14ac:dyDescent="0.35">
      <c r="A2929" s="1296">
        <v>34586</v>
      </c>
      <c r="B2929" s="1295" t="s">
        <v>242</v>
      </c>
      <c r="C2929" s="1295" t="s">
        <v>260</v>
      </c>
      <c r="D2929" s="1295">
        <v>10000</v>
      </c>
      <c r="E2929" s="1295" t="s">
        <v>248</v>
      </c>
      <c r="F2929" s="935" t="s">
        <v>211</v>
      </c>
      <c r="G2929" s="1295">
        <v>0</v>
      </c>
      <c r="H2929" s="935" t="s">
        <v>404</v>
      </c>
      <c r="I2929" s="935" t="s">
        <v>405</v>
      </c>
      <c r="J2929" s="935">
        <v>40.585947769999997</v>
      </c>
      <c r="K2929" s="935">
        <v>-122.3683525</v>
      </c>
      <c r="L2929" s="935">
        <v>40.472049499999997</v>
      </c>
      <c r="M2929" s="935">
        <v>-122.29453460000001</v>
      </c>
    </row>
    <row r="2930" spans="1:13" x14ac:dyDescent="0.35">
      <c r="A2930" s="1296">
        <v>34586</v>
      </c>
      <c r="B2930" s="1295" t="s">
        <v>242</v>
      </c>
      <c r="C2930" s="1295" t="s">
        <v>260</v>
      </c>
      <c r="D2930" s="1295">
        <v>10000</v>
      </c>
      <c r="E2930" s="1295" t="s">
        <v>248</v>
      </c>
      <c r="F2930" s="935" t="s">
        <v>212</v>
      </c>
      <c r="G2930" s="1295">
        <v>0</v>
      </c>
      <c r="H2930" s="935" t="s">
        <v>405</v>
      </c>
      <c r="I2930" s="935" t="s">
        <v>406</v>
      </c>
      <c r="J2930" s="935">
        <v>40.472049499999997</v>
      </c>
      <c r="K2930" s="935">
        <v>-122.29453460000001</v>
      </c>
      <c r="L2930" s="935">
        <v>40.417416330000002</v>
      </c>
      <c r="M2930" s="935">
        <v>-122.19395729999999</v>
      </c>
    </row>
    <row r="2931" spans="1:13" x14ac:dyDescent="0.35">
      <c r="A2931" s="1296">
        <v>34586</v>
      </c>
      <c r="B2931" s="1295" t="s">
        <v>242</v>
      </c>
      <c r="C2931" s="1295" t="s">
        <v>260</v>
      </c>
      <c r="D2931" s="1295">
        <v>10000</v>
      </c>
      <c r="E2931" s="1295" t="s">
        <v>248</v>
      </c>
      <c r="F2931" s="935" t="s">
        <v>213</v>
      </c>
      <c r="G2931" s="1295">
        <v>0</v>
      </c>
      <c r="H2931" s="935" t="s">
        <v>406</v>
      </c>
      <c r="I2931" s="935" t="s">
        <v>407</v>
      </c>
      <c r="J2931" s="935">
        <v>40.417416330000002</v>
      </c>
      <c r="K2931" s="935">
        <v>-122.19395729999999</v>
      </c>
      <c r="L2931" s="935">
        <v>40.355137560000003</v>
      </c>
      <c r="M2931" s="935">
        <v>-122.17595660000001</v>
      </c>
    </row>
    <row r="2932" spans="1:13" x14ac:dyDescent="0.35">
      <c r="A2932" s="1296">
        <v>34586</v>
      </c>
      <c r="B2932" s="1295" t="s">
        <v>242</v>
      </c>
      <c r="C2932" s="1295" t="s">
        <v>260</v>
      </c>
      <c r="D2932" s="1295">
        <v>10000</v>
      </c>
      <c r="E2932" s="1295" t="s">
        <v>248</v>
      </c>
      <c r="F2932" s="935" t="s">
        <v>214</v>
      </c>
      <c r="G2932" s="1295">
        <v>0</v>
      </c>
      <c r="H2932" s="935" t="s">
        <v>407</v>
      </c>
      <c r="I2932" s="935" t="s">
        <v>408</v>
      </c>
      <c r="J2932" s="935">
        <v>40.355137560000003</v>
      </c>
      <c r="K2932" s="935">
        <v>-122.17595660000001</v>
      </c>
      <c r="L2932" s="935">
        <v>40.316984869999999</v>
      </c>
      <c r="M2932" s="935">
        <v>-122.1896581</v>
      </c>
    </row>
    <row r="2933" spans="1:13" x14ac:dyDescent="0.35">
      <c r="A2933" s="1296">
        <v>34586</v>
      </c>
      <c r="B2933" s="1295" t="s">
        <v>242</v>
      </c>
      <c r="C2933" s="1295" t="s">
        <v>260</v>
      </c>
      <c r="D2933" s="1295">
        <v>10000</v>
      </c>
      <c r="E2933" s="1295" t="s">
        <v>248</v>
      </c>
      <c r="F2933" s="935" t="s">
        <v>215</v>
      </c>
      <c r="G2933" s="1295">
        <v>0</v>
      </c>
      <c r="H2933" s="935" t="s">
        <v>408</v>
      </c>
      <c r="I2933" s="935" t="s">
        <v>409</v>
      </c>
      <c r="J2933" s="935">
        <v>40.316984869999999</v>
      </c>
      <c r="K2933" s="935">
        <v>-122.1896581</v>
      </c>
      <c r="L2933" s="935">
        <v>40.263968490000003</v>
      </c>
      <c r="M2933" s="935">
        <v>-122.2235306</v>
      </c>
    </row>
    <row r="2934" spans="1:13" x14ac:dyDescent="0.35">
      <c r="A2934" s="1296">
        <v>34586</v>
      </c>
      <c r="B2934" s="1295" t="s">
        <v>242</v>
      </c>
      <c r="C2934" s="1295" t="s">
        <v>260</v>
      </c>
      <c r="D2934" s="1295">
        <v>10000</v>
      </c>
      <c r="E2934" s="1295" t="s">
        <v>248</v>
      </c>
      <c r="F2934" s="935" t="s">
        <v>216</v>
      </c>
      <c r="G2934" s="1295">
        <v>0</v>
      </c>
      <c r="H2934" s="935" t="s">
        <v>409</v>
      </c>
      <c r="I2934" s="935" t="s">
        <v>410</v>
      </c>
      <c r="J2934" s="935">
        <v>40.263968490000003</v>
      </c>
      <c r="K2934" s="935">
        <v>-122.2235306</v>
      </c>
      <c r="L2934" s="935">
        <v>40.153152210000002</v>
      </c>
      <c r="M2934" s="935">
        <v>-122.20237950000001</v>
      </c>
    </row>
    <row r="2935" spans="1:13" x14ac:dyDescent="0.35">
      <c r="A2935" s="1296">
        <v>34586</v>
      </c>
      <c r="B2935" s="1295" t="s">
        <v>242</v>
      </c>
      <c r="C2935" s="1295" t="s">
        <v>260</v>
      </c>
      <c r="D2935" s="1295">
        <v>10000</v>
      </c>
      <c r="E2935" s="1295" t="s">
        <v>248</v>
      </c>
      <c r="F2935" s="935" t="s">
        <v>217</v>
      </c>
      <c r="G2935" s="1295">
        <v>0</v>
      </c>
      <c r="H2935" s="935" t="s">
        <v>410</v>
      </c>
      <c r="I2935" s="935" t="s">
        <v>411</v>
      </c>
      <c r="J2935" s="935">
        <v>40.153152210000002</v>
      </c>
      <c r="K2935" s="935">
        <v>-122.20237950000001</v>
      </c>
      <c r="L2935" s="935">
        <v>40.027836569999998</v>
      </c>
      <c r="M2935" s="935">
        <v>-122.11920569999999</v>
      </c>
    </row>
    <row r="2936" spans="1:13" x14ac:dyDescent="0.35">
      <c r="A2936" s="1296">
        <v>34586</v>
      </c>
      <c r="B2936" s="1295" t="s">
        <v>242</v>
      </c>
      <c r="C2936" s="1295" t="s">
        <v>260</v>
      </c>
      <c r="D2936" s="1295">
        <v>10000</v>
      </c>
      <c r="E2936" s="1295" t="s">
        <v>248</v>
      </c>
      <c r="F2936" s="935" t="s">
        <v>219</v>
      </c>
      <c r="G2936" s="1295">
        <v>0</v>
      </c>
      <c r="H2936" s="935" t="s">
        <v>411</v>
      </c>
      <c r="I2936" s="935" t="s">
        <v>412</v>
      </c>
      <c r="J2936" s="935">
        <v>40.027836569999998</v>
      </c>
      <c r="K2936" s="935">
        <v>-122.11920569999999</v>
      </c>
      <c r="L2936" s="935">
        <v>39.909298579999998</v>
      </c>
      <c r="M2936" s="935">
        <v>-122.0918963</v>
      </c>
    </row>
    <row r="2937" spans="1:13" x14ac:dyDescent="0.35">
      <c r="A2937" s="1296">
        <v>34586</v>
      </c>
      <c r="B2937" s="1295" t="s">
        <v>242</v>
      </c>
      <c r="C2937" s="1295" t="s">
        <v>260</v>
      </c>
      <c r="D2937" s="1295">
        <v>10000</v>
      </c>
      <c r="E2937" s="1295" t="s">
        <v>248</v>
      </c>
      <c r="F2937" s="935" t="s">
        <v>220</v>
      </c>
      <c r="G2937" s="1295">
        <v>0</v>
      </c>
      <c r="H2937" s="935" t="s">
        <v>412</v>
      </c>
      <c r="I2937" s="935" t="s">
        <v>413</v>
      </c>
      <c r="J2937" s="935">
        <v>39.909298579999998</v>
      </c>
      <c r="K2937" s="935">
        <v>-122.0918963</v>
      </c>
      <c r="L2937" s="935">
        <v>39.751173979999997</v>
      </c>
      <c r="M2937" s="935">
        <v>-121.9963235</v>
      </c>
    </row>
    <row r="2938" spans="1:13" x14ac:dyDescent="0.35">
      <c r="A2938" s="1296">
        <v>34586</v>
      </c>
      <c r="B2938" s="1295" t="s">
        <v>242</v>
      </c>
      <c r="C2938" s="1295" t="s">
        <v>260</v>
      </c>
      <c r="D2938" s="1295">
        <v>10000</v>
      </c>
      <c r="E2938" s="1295" t="s">
        <v>248</v>
      </c>
      <c r="F2938" s="935" t="s">
        <v>221</v>
      </c>
      <c r="G2938" s="1295">
        <v>-99999</v>
      </c>
      <c r="H2938" s="935" t="s">
        <v>413</v>
      </c>
      <c r="I2938" s="935" t="s">
        <v>414</v>
      </c>
      <c r="J2938" s="935">
        <v>39.751173979999997</v>
      </c>
      <c r="K2938" s="935">
        <v>-121.9963235</v>
      </c>
      <c r="L2938" s="935">
        <v>39.629153240000001</v>
      </c>
      <c r="M2938" s="935">
        <v>-121.9925059</v>
      </c>
    </row>
    <row r="2939" spans="1:13" x14ac:dyDescent="0.35">
      <c r="A2939" s="1296">
        <v>34586</v>
      </c>
      <c r="B2939" s="1295" t="s">
        <v>242</v>
      </c>
      <c r="C2939" s="1295" t="s">
        <v>260</v>
      </c>
      <c r="D2939" s="1295">
        <v>10000</v>
      </c>
      <c r="E2939" s="1295" t="s">
        <v>248</v>
      </c>
      <c r="F2939" s="935" t="s">
        <v>222</v>
      </c>
      <c r="G2939" s="1295">
        <v>-99999</v>
      </c>
      <c r="H2939" s="935" t="s">
        <v>414</v>
      </c>
      <c r="I2939" s="935" t="s">
        <v>415</v>
      </c>
      <c r="J2939" s="935">
        <v>39.629153240000001</v>
      </c>
      <c r="K2939" s="935">
        <v>-121.9925059</v>
      </c>
      <c r="L2939" s="935">
        <v>39.40712284</v>
      </c>
      <c r="M2939" s="935">
        <v>-122.00758999999999</v>
      </c>
    </row>
    <row r="2940" spans="1:13" x14ac:dyDescent="0.35">
      <c r="A2940" s="1296">
        <v>34603</v>
      </c>
      <c r="B2940" s="1295" t="s">
        <v>242</v>
      </c>
      <c r="C2940" s="1295" t="s">
        <v>260</v>
      </c>
      <c r="D2940" s="1295">
        <v>7056</v>
      </c>
      <c r="E2940" s="1295" t="s">
        <v>248</v>
      </c>
      <c r="F2940" s="935" t="s">
        <v>208</v>
      </c>
      <c r="G2940" s="1295">
        <v>2</v>
      </c>
      <c r="H2940" s="935" t="s">
        <v>402</v>
      </c>
      <c r="I2940" s="935" t="s">
        <v>403</v>
      </c>
      <c r="J2940" s="935">
        <v>40.611883210000002</v>
      </c>
      <c r="K2940" s="935">
        <v>-122.446135</v>
      </c>
      <c r="L2940" s="935">
        <v>40.592799669999998</v>
      </c>
      <c r="M2940" s="935">
        <v>-122.3942059</v>
      </c>
    </row>
    <row r="2941" spans="1:13" x14ac:dyDescent="0.35">
      <c r="A2941" s="1296">
        <v>34603</v>
      </c>
      <c r="B2941" s="1295" t="s">
        <v>242</v>
      </c>
      <c r="C2941" s="1295" t="s">
        <v>260</v>
      </c>
      <c r="D2941" s="1295">
        <v>7056</v>
      </c>
      <c r="E2941" s="1295" t="s">
        <v>248</v>
      </c>
      <c r="F2941" s="935" t="s">
        <v>209</v>
      </c>
      <c r="G2941" s="1295">
        <v>14</v>
      </c>
      <c r="H2941" s="935" t="s">
        <v>403</v>
      </c>
      <c r="I2941" s="935" t="s">
        <v>404</v>
      </c>
      <c r="J2941" s="935">
        <v>40.592799669999998</v>
      </c>
      <c r="K2941" s="935">
        <v>-122.3942059</v>
      </c>
      <c r="L2941" s="935">
        <v>40.585947769999997</v>
      </c>
      <c r="M2941" s="935">
        <v>-122.3683525</v>
      </c>
    </row>
    <row r="2942" spans="1:13" x14ac:dyDescent="0.35">
      <c r="A2942" s="1296">
        <v>34603</v>
      </c>
      <c r="B2942" s="1295" t="s">
        <v>242</v>
      </c>
      <c r="C2942" s="1295" t="s">
        <v>260</v>
      </c>
      <c r="D2942" s="1295">
        <v>7056</v>
      </c>
      <c r="E2942" s="1295" t="s">
        <v>248</v>
      </c>
      <c r="F2942" s="935" t="s">
        <v>211</v>
      </c>
      <c r="G2942" s="1295">
        <v>18</v>
      </c>
      <c r="H2942" s="935" t="s">
        <v>404</v>
      </c>
      <c r="I2942" s="935" t="s">
        <v>405</v>
      </c>
      <c r="J2942" s="935">
        <v>40.585947769999997</v>
      </c>
      <c r="K2942" s="935">
        <v>-122.3683525</v>
      </c>
      <c r="L2942" s="935">
        <v>40.472049499999997</v>
      </c>
      <c r="M2942" s="935">
        <v>-122.29453460000001</v>
      </c>
    </row>
    <row r="2943" spans="1:13" x14ac:dyDescent="0.35">
      <c r="A2943" s="1296">
        <v>34603</v>
      </c>
      <c r="B2943" s="1295" t="s">
        <v>242</v>
      </c>
      <c r="C2943" s="1295" t="s">
        <v>260</v>
      </c>
      <c r="D2943" s="1295">
        <v>7056</v>
      </c>
      <c r="E2943" s="1295" t="s">
        <v>248</v>
      </c>
      <c r="F2943" s="935" t="s">
        <v>212</v>
      </c>
      <c r="G2943" s="1295">
        <v>9</v>
      </c>
      <c r="H2943" s="935" t="s">
        <v>405</v>
      </c>
      <c r="I2943" s="935" t="s">
        <v>406</v>
      </c>
      <c r="J2943" s="935">
        <v>40.472049499999997</v>
      </c>
      <c r="K2943" s="935">
        <v>-122.29453460000001</v>
      </c>
      <c r="L2943" s="935">
        <v>40.417416330000002</v>
      </c>
      <c r="M2943" s="935">
        <v>-122.19395729999999</v>
      </c>
    </row>
    <row r="2944" spans="1:13" x14ac:dyDescent="0.35">
      <c r="A2944" s="1296">
        <v>34603</v>
      </c>
      <c r="B2944" s="1295" t="s">
        <v>242</v>
      </c>
      <c r="C2944" s="1295" t="s">
        <v>260</v>
      </c>
      <c r="D2944" s="1295">
        <v>7056</v>
      </c>
      <c r="E2944" s="1295" t="s">
        <v>248</v>
      </c>
      <c r="F2944" s="935" t="s">
        <v>213</v>
      </c>
      <c r="G2944" s="1295">
        <v>5</v>
      </c>
      <c r="H2944" s="935" t="s">
        <v>406</v>
      </c>
      <c r="I2944" s="935" t="s">
        <v>407</v>
      </c>
      <c r="J2944" s="935">
        <v>40.417416330000002</v>
      </c>
      <c r="K2944" s="935">
        <v>-122.19395729999999</v>
      </c>
      <c r="L2944" s="935">
        <v>40.355137560000003</v>
      </c>
      <c r="M2944" s="935">
        <v>-122.17595660000001</v>
      </c>
    </row>
    <row r="2945" spans="1:13" x14ac:dyDescent="0.35">
      <c r="A2945" s="1296">
        <v>34603</v>
      </c>
      <c r="B2945" s="1295" t="s">
        <v>242</v>
      </c>
      <c r="C2945" s="1295" t="s">
        <v>260</v>
      </c>
      <c r="D2945" s="1295">
        <v>7056</v>
      </c>
      <c r="E2945" s="1295" t="s">
        <v>248</v>
      </c>
      <c r="F2945" s="935" t="s">
        <v>214</v>
      </c>
      <c r="G2945" s="1295">
        <v>3</v>
      </c>
      <c r="H2945" s="935" t="s">
        <v>407</v>
      </c>
      <c r="I2945" s="935" t="s">
        <v>408</v>
      </c>
      <c r="J2945" s="935">
        <v>40.355137560000003</v>
      </c>
      <c r="K2945" s="935">
        <v>-122.17595660000001</v>
      </c>
      <c r="L2945" s="935">
        <v>40.316984869999999</v>
      </c>
      <c r="M2945" s="935">
        <v>-122.1896581</v>
      </c>
    </row>
    <row r="2946" spans="1:13" x14ac:dyDescent="0.35">
      <c r="A2946" s="1296">
        <v>34603</v>
      </c>
      <c r="B2946" s="1295" t="s">
        <v>242</v>
      </c>
      <c r="C2946" s="1295" t="s">
        <v>260</v>
      </c>
      <c r="D2946" s="1295">
        <v>7056</v>
      </c>
      <c r="E2946" s="1295" t="s">
        <v>248</v>
      </c>
      <c r="F2946" s="935" t="s">
        <v>215</v>
      </c>
      <c r="G2946" s="1295">
        <v>3</v>
      </c>
      <c r="H2946" s="935" t="s">
        <v>408</v>
      </c>
      <c r="I2946" s="935" t="s">
        <v>409</v>
      </c>
      <c r="J2946" s="935">
        <v>40.316984869999999</v>
      </c>
      <c r="K2946" s="935">
        <v>-122.1896581</v>
      </c>
      <c r="L2946" s="935">
        <v>40.263968490000003</v>
      </c>
      <c r="M2946" s="935">
        <v>-122.2235306</v>
      </c>
    </row>
    <row r="2947" spans="1:13" x14ac:dyDescent="0.35">
      <c r="A2947" s="1296">
        <v>34603</v>
      </c>
      <c r="B2947" s="1295" t="s">
        <v>242</v>
      </c>
      <c r="C2947" s="1295" t="s">
        <v>260</v>
      </c>
      <c r="D2947" s="1295">
        <v>7056</v>
      </c>
      <c r="E2947" s="1295" t="s">
        <v>248</v>
      </c>
      <c r="F2947" s="935" t="s">
        <v>216</v>
      </c>
      <c r="G2947" s="1295">
        <v>3</v>
      </c>
      <c r="H2947" s="935" t="s">
        <v>409</v>
      </c>
      <c r="I2947" s="935" t="s">
        <v>410</v>
      </c>
      <c r="J2947" s="935">
        <v>40.263968490000003</v>
      </c>
      <c r="K2947" s="935">
        <v>-122.2235306</v>
      </c>
      <c r="L2947" s="935">
        <v>40.153152210000002</v>
      </c>
      <c r="M2947" s="935">
        <v>-122.20237950000001</v>
      </c>
    </row>
    <row r="2948" spans="1:13" x14ac:dyDescent="0.35">
      <c r="A2948" s="1296">
        <v>34603</v>
      </c>
      <c r="B2948" s="1295" t="s">
        <v>242</v>
      </c>
      <c r="C2948" s="1295" t="s">
        <v>260</v>
      </c>
      <c r="D2948" s="1295">
        <v>7056</v>
      </c>
      <c r="E2948" s="1295" t="s">
        <v>248</v>
      </c>
      <c r="F2948" s="935" t="s">
        <v>217</v>
      </c>
      <c r="G2948" s="1295">
        <v>10</v>
      </c>
      <c r="H2948" s="935" t="s">
        <v>410</v>
      </c>
      <c r="I2948" s="935" t="s">
        <v>411</v>
      </c>
      <c r="J2948" s="935">
        <v>40.153152210000002</v>
      </c>
      <c r="K2948" s="935">
        <v>-122.20237950000001</v>
      </c>
      <c r="L2948" s="935">
        <v>40.027836569999998</v>
      </c>
      <c r="M2948" s="935">
        <v>-122.11920569999999</v>
      </c>
    </row>
    <row r="2949" spans="1:13" x14ac:dyDescent="0.35">
      <c r="A2949" s="1296">
        <v>34603</v>
      </c>
      <c r="B2949" s="1295" t="s">
        <v>242</v>
      </c>
      <c r="C2949" s="1295" t="s">
        <v>260</v>
      </c>
      <c r="D2949" s="1295">
        <v>7056</v>
      </c>
      <c r="E2949" s="1295" t="s">
        <v>248</v>
      </c>
      <c r="F2949" s="935" t="s">
        <v>219</v>
      </c>
      <c r="G2949" s="1295">
        <v>0</v>
      </c>
      <c r="H2949" s="935" t="s">
        <v>411</v>
      </c>
      <c r="I2949" s="935" t="s">
        <v>412</v>
      </c>
      <c r="J2949" s="935">
        <v>40.027836569999998</v>
      </c>
      <c r="K2949" s="935">
        <v>-122.11920569999999</v>
      </c>
      <c r="L2949" s="935">
        <v>39.909298579999998</v>
      </c>
      <c r="M2949" s="935">
        <v>-122.0918963</v>
      </c>
    </row>
    <row r="2950" spans="1:13" x14ac:dyDescent="0.35">
      <c r="A2950" s="1296">
        <v>34603</v>
      </c>
      <c r="B2950" s="1295" t="s">
        <v>242</v>
      </c>
      <c r="C2950" s="1295" t="s">
        <v>260</v>
      </c>
      <c r="D2950" s="1295">
        <v>7056</v>
      </c>
      <c r="E2950" s="1295" t="s">
        <v>248</v>
      </c>
      <c r="F2950" s="935" t="s">
        <v>220</v>
      </c>
      <c r="G2950" s="1295">
        <v>0</v>
      </c>
      <c r="H2950" s="935" t="s">
        <v>412</v>
      </c>
      <c r="I2950" s="935" t="s">
        <v>413</v>
      </c>
      <c r="J2950" s="935">
        <v>39.909298579999998</v>
      </c>
      <c r="K2950" s="935">
        <v>-122.0918963</v>
      </c>
      <c r="L2950" s="935">
        <v>39.751173979999997</v>
      </c>
      <c r="M2950" s="935">
        <v>-121.9963235</v>
      </c>
    </row>
    <row r="2951" spans="1:13" x14ac:dyDescent="0.35">
      <c r="A2951" s="1296">
        <v>34603</v>
      </c>
      <c r="B2951" s="1295" t="s">
        <v>242</v>
      </c>
      <c r="C2951" s="1295" t="s">
        <v>260</v>
      </c>
      <c r="D2951" s="1295">
        <v>7056</v>
      </c>
      <c r="E2951" s="1295" t="s">
        <v>248</v>
      </c>
      <c r="F2951" s="935" t="s">
        <v>221</v>
      </c>
      <c r="G2951" s="1295">
        <v>0</v>
      </c>
      <c r="H2951" s="935" t="s">
        <v>413</v>
      </c>
      <c r="I2951" s="935" t="s">
        <v>414</v>
      </c>
      <c r="J2951" s="935">
        <v>39.751173979999997</v>
      </c>
      <c r="K2951" s="935">
        <v>-121.9963235</v>
      </c>
      <c r="L2951" s="935">
        <v>39.629153240000001</v>
      </c>
      <c r="M2951" s="935">
        <v>-121.9925059</v>
      </c>
    </row>
    <row r="2952" spans="1:13" x14ac:dyDescent="0.35">
      <c r="A2952" s="1296">
        <v>34603</v>
      </c>
      <c r="B2952" s="1295" t="s">
        <v>242</v>
      </c>
      <c r="C2952" s="1295" t="s">
        <v>260</v>
      </c>
      <c r="D2952" s="1295">
        <v>7056</v>
      </c>
      <c r="E2952" s="1295" t="s">
        <v>248</v>
      </c>
      <c r="F2952" s="935" t="s">
        <v>222</v>
      </c>
      <c r="G2952" s="1295">
        <v>-99999</v>
      </c>
      <c r="H2952" s="935" t="s">
        <v>414</v>
      </c>
      <c r="I2952" s="935" t="s">
        <v>415</v>
      </c>
      <c r="J2952" s="935">
        <v>39.629153240000001</v>
      </c>
      <c r="K2952" s="935">
        <v>-121.9925059</v>
      </c>
      <c r="L2952" s="935">
        <v>39.40712284</v>
      </c>
      <c r="M2952" s="935">
        <v>-122.00758999999999</v>
      </c>
    </row>
    <row r="2953" spans="1:13" x14ac:dyDescent="0.35">
      <c r="A2953" s="1296">
        <v>34620</v>
      </c>
      <c r="B2953" s="1295" t="s">
        <v>242</v>
      </c>
      <c r="C2953" s="1295" t="s">
        <v>260</v>
      </c>
      <c r="D2953" s="1295">
        <v>4000</v>
      </c>
      <c r="E2953" s="1295" t="s">
        <v>206</v>
      </c>
      <c r="F2953" s="935" t="s">
        <v>208</v>
      </c>
      <c r="G2953" s="1295">
        <v>70</v>
      </c>
      <c r="H2953" s="935" t="s">
        <v>402</v>
      </c>
      <c r="I2953" s="935" t="s">
        <v>403</v>
      </c>
      <c r="J2953" s="935">
        <v>40.611883210000002</v>
      </c>
      <c r="K2953" s="935">
        <v>-122.446135</v>
      </c>
      <c r="L2953" s="935">
        <v>40.592799669999998</v>
      </c>
      <c r="M2953" s="935">
        <v>-122.3942059</v>
      </c>
    </row>
    <row r="2954" spans="1:13" x14ac:dyDescent="0.35">
      <c r="A2954" s="1296">
        <v>34620</v>
      </c>
      <c r="B2954" s="1295" t="s">
        <v>242</v>
      </c>
      <c r="C2954" s="1295" t="s">
        <v>260</v>
      </c>
      <c r="D2954" s="1295">
        <v>4000</v>
      </c>
      <c r="E2954" s="1295" t="s">
        <v>206</v>
      </c>
      <c r="F2954" s="935" t="s">
        <v>209</v>
      </c>
      <c r="G2954" s="1295">
        <v>199</v>
      </c>
      <c r="H2954" s="935" t="s">
        <v>403</v>
      </c>
      <c r="I2954" s="935" t="s">
        <v>404</v>
      </c>
      <c r="J2954" s="935">
        <v>40.592799669999998</v>
      </c>
      <c r="K2954" s="935">
        <v>-122.3942059</v>
      </c>
      <c r="L2954" s="935">
        <v>40.585947769999997</v>
      </c>
      <c r="M2954" s="935">
        <v>-122.3683525</v>
      </c>
    </row>
    <row r="2955" spans="1:13" x14ac:dyDescent="0.35">
      <c r="A2955" s="1296">
        <v>34620</v>
      </c>
      <c r="B2955" s="1295" t="s">
        <v>242</v>
      </c>
      <c r="C2955" s="1295" t="s">
        <v>260</v>
      </c>
      <c r="D2955" s="1295">
        <v>4000</v>
      </c>
      <c r="E2955" s="1295" t="s">
        <v>206</v>
      </c>
      <c r="F2955" s="935" t="s">
        <v>211</v>
      </c>
      <c r="G2955" s="1295">
        <v>312</v>
      </c>
      <c r="H2955" s="935" t="s">
        <v>404</v>
      </c>
      <c r="I2955" s="935" t="s">
        <v>405</v>
      </c>
      <c r="J2955" s="935">
        <v>40.585947769999997</v>
      </c>
      <c r="K2955" s="935">
        <v>-122.3683525</v>
      </c>
      <c r="L2955" s="935">
        <v>40.472049499999997</v>
      </c>
      <c r="M2955" s="935">
        <v>-122.29453460000001</v>
      </c>
    </row>
    <row r="2956" spans="1:13" x14ac:dyDescent="0.35">
      <c r="A2956" s="1296">
        <v>34620</v>
      </c>
      <c r="B2956" s="1295" t="s">
        <v>242</v>
      </c>
      <c r="C2956" s="1295" t="s">
        <v>260</v>
      </c>
      <c r="D2956" s="1295">
        <v>4000</v>
      </c>
      <c r="E2956" s="1295" t="s">
        <v>206</v>
      </c>
      <c r="F2956" s="935" t="s">
        <v>212</v>
      </c>
      <c r="G2956" s="1295">
        <v>227</v>
      </c>
      <c r="H2956" s="935" t="s">
        <v>405</v>
      </c>
      <c r="I2956" s="935" t="s">
        <v>406</v>
      </c>
      <c r="J2956" s="935">
        <v>40.472049499999997</v>
      </c>
      <c r="K2956" s="935">
        <v>-122.29453460000001</v>
      </c>
      <c r="L2956" s="935">
        <v>40.417416330000002</v>
      </c>
      <c r="M2956" s="935">
        <v>-122.19395729999999</v>
      </c>
    </row>
    <row r="2957" spans="1:13" x14ac:dyDescent="0.35">
      <c r="A2957" s="1296">
        <v>34620</v>
      </c>
      <c r="B2957" s="1295" t="s">
        <v>242</v>
      </c>
      <c r="C2957" s="1295" t="s">
        <v>260</v>
      </c>
      <c r="D2957" s="1295">
        <v>4000</v>
      </c>
      <c r="E2957" s="1295" t="s">
        <v>206</v>
      </c>
      <c r="F2957" s="935" t="s">
        <v>213</v>
      </c>
      <c r="G2957" s="1295">
        <v>170</v>
      </c>
      <c r="H2957" s="935" t="s">
        <v>406</v>
      </c>
      <c r="I2957" s="935" t="s">
        <v>407</v>
      </c>
      <c r="J2957" s="935">
        <v>40.417416330000002</v>
      </c>
      <c r="K2957" s="935">
        <v>-122.19395729999999</v>
      </c>
      <c r="L2957" s="935">
        <v>40.355137560000003</v>
      </c>
      <c r="M2957" s="935">
        <v>-122.17595660000001</v>
      </c>
    </row>
    <row r="2958" spans="1:13" x14ac:dyDescent="0.35">
      <c r="A2958" s="1296">
        <v>34620</v>
      </c>
      <c r="B2958" s="1295" t="s">
        <v>242</v>
      </c>
      <c r="C2958" s="1295" t="s">
        <v>260</v>
      </c>
      <c r="D2958" s="1295">
        <v>4000</v>
      </c>
      <c r="E2958" s="1295" t="s">
        <v>206</v>
      </c>
      <c r="F2958" s="935" t="s">
        <v>214</v>
      </c>
      <c r="G2958" s="1295">
        <v>269</v>
      </c>
      <c r="H2958" s="935" t="s">
        <v>407</v>
      </c>
      <c r="I2958" s="935" t="s">
        <v>408</v>
      </c>
      <c r="J2958" s="935">
        <v>40.355137560000003</v>
      </c>
      <c r="K2958" s="935">
        <v>-122.17595660000001</v>
      </c>
      <c r="L2958" s="935">
        <v>40.316984869999999</v>
      </c>
      <c r="M2958" s="935">
        <v>-122.1896581</v>
      </c>
    </row>
    <row r="2959" spans="1:13" x14ac:dyDescent="0.35">
      <c r="A2959" s="1296">
        <v>34620</v>
      </c>
      <c r="B2959" s="1295" t="s">
        <v>242</v>
      </c>
      <c r="C2959" s="1295" t="s">
        <v>260</v>
      </c>
      <c r="D2959" s="1295">
        <v>4000</v>
      </c>
      <c r="E2959" s="1295" t="s">
        <v>206</v>
      </c>
      <c r="F2959" s="935" t="s">
        <v>215</v>
      </c>
      <c r="G2959" s="1295">
        <v>217</v>
      </c>
      <c r="H2959" s="935" t="s">
        <v>408</v>
      </c>
      <c r="I2959" s="935" t="s">
        <v>409</v>
      </c>
      <c r="J2959" s="935">
        <v>40.316984869999999</v>
      </c>
      <c r="K2959" s="935">
        <v>-122.1896581</v>
      </c>
      <c r="L2959" s="935">
        <v>40.263968490000003</v>
      </c>
      <c r="M2959" s="935">
        <v>-122.2235306</v>
      </c>
    </row>
    <row r="2960" spans="1:13" x14ac:dyDescent="0.35">
      <c r="A2960" s="1296">
        <v>34620</v>
      </c>
      <c r="B2960" s="1295" t="s">
        <v>242</v>
      </c>
      <c r="C2960" s="1295" t="s">
        <v>260</v>
      </c>
      <c r="D2960" s="1295">
        <v>4000</v>
      </c>
      <c r="E2960" s="1295" t="s">
        <v>206</v>
      </c>
      <c r="F2960" s="935" t="s">
        <v>216</v>
      </c>
      <c r="G2960" s="1295">
        <v>188</v>
      </c>
      <c r="H2960" s="935" t="s">
        <v>409</v>
      </c>
      <c r="I2960" s="935" t="s">
        <v>410</v>
      </c>
      <c r="J2960" s="935">
        <v>40.263968490000003</v>
      </c>
      <c r="K2960" s="935">
        <v>-122.2235306</v>
      </c>
      <c r="L2960" s="935">
        <v>40.153152210000002</v>
      </c>
      <c r="M2960" s="935">
        <v>-122.20237950000001</v>
      </c>
    </row>
    <row r="2961" spans="1:13" x14ac:dyDescent="0.35">
      <c r="A2961" s="1296">
        <v>34620</v>
      </c>
      <c r="B2961" s="1295" t="s">
        <v>242</v>
      </c>
      <c r="C2961" s="1295" t="s">
        <v>260</v>
      </c>
      <c r="D2961" s="1295">
        <v>4000</v>
      </c>
      <c r="E2961" s="1295" t="s">
        <v>206</v>
      </c>
      <c r="F2961" s="935" t="s">
        <v>217</v>
      </c>
      <c r="G2961" s="1295">
        <v>339</v>
      </c>
      <c r="H2961" s="935" t="s">
        <v>410</v>
      </c>
      <c r="I2961" s="935" t="s">
        <v>411</v>
      </c>
      <c r="J2961" s="935">
        <v>40.153152210000002</v>
      </c>
      <c r="K2961" s="935">
        <v>-122.20237950000001</v>
      </c>
      <c r="L2961" s="935">
        <v>40.027836569999998</v>
      </c>
      <c r="M2961" s="935">
        <v>-122.11920569999999</v>
      </c>
    </row>
    <row r="2962" spans="1:13" x14ac:dyDescent="0.35">
      <c r="A2962" s="1296">
        <v>34620</v>
      </c>
      <c r="B2962" s="1295" t="s">
        <v>242</v>
      </c>
      <c r="C2962" s="1295" t="s">
        <v>260</v>
      </c>
      <c r="D2962" s="1295">
        <v>4000</v>
      </c>
      <c r="E2962" s="1295" t="s">
        <v>206</v>
      </c>
      <c r="F2962" s="935" t="s">
        <v>219</v>
      </c>
      <c r="G2962" s="1295">
        <v>93</v>
      </c>
      <c r="H2962" s="935" t="s">
        <v>411</v>
      </c>
      <c r="I2962" s="935" t="s">
        <v>412</v>
      </c>
      <c r="J2962" s="935">
        <v>40.027836569999998</v>
      </c>
      <c r="K2962" s="935">
        <v>-122.11920569999999</v>
      </c>
      <c r="L2962" s="935">
        <v>39.909298579999998</v>
      </c>
      <c r="M2962" s="935">
        <v>-122.0918963</v>
      </c>
    </row>
    <row r="2963" spans="1:13" x14ac:dyDescent="0.35">
      <c r="A2963" s="1296">
        <v>34620</v>
      </c>
      <c r="B2963" s="1295" t="s">
        <v>242</v>
      </c>
      <c r="C2963" s="1295" t="s">
        <v>260</v>
      </c>
      <c r="D2963" s="1295">
        <v>4000</v>
      </c>
      <c r="E2963" s="1295" t="s">
        <v>206</v>
      </c>
      <c r="F2963" s="935" t="s">
        <v>220</v>
      </c>
      <c r="G2963" s="1295">
        <v>25</v>
      </c>
      <c r="H2963" s="935" t="s">
        <v>412</v>
      </c>
      <c r="I2963" s="935" t="s">
        <v>413</v>
      </c>
      <c r="J2963" s="935">
        <v>39.909298579999998</v>
      </c>
      <c r="K2963" s="935">
        <v>-122.0918963</v>
      </c>
      <c r="L2963" s="935">
        <v>39.751173979999997</v>
      </c>
      <c r="M2963" s="935">
        <v>-121.9963235</v>
      </c>
    </row>
    <row r="2964" spans="1:13" x14ac:dyDescent="0.35">
      <c r="A2964" s="1296">
        <v>34620</v>
      </c>
      <c r="B2964" s="1295" t="s">
        <v>242</v>
      </c>
      <c r="C2964" s="1295" t="s">
        <v>260</v>
      </c>
      <c r="D2964" s="1295">
        <v>4000</v>
      </c>
      <c r="E2964" s="1295" t="s">
        <v>206</v>
      </c>
      <c r="F2964" s="935" t="s">
        <v>221</v>
      </c>
      <c r="G2964" s="1295">
        <v>6</v>
      </c>
      <c r="H2964" s="935" t="s">
        <v>413</v>
      </c>
      <c r="I2964" s="935" t="s">
        <v>414</v>
      </c>
      <c r="J2964" s="935">
        <v>39.751173979999997</v>
      </c>
      <c r="K2964" s="935">
        <v>-121.9963235</v>
      </c>
      <c r="L2964" s="935">
        <v>39.629153240000001</v>
      </c>
      <c r="M2964" s="935">
        <v>-121.9925059</v>
      </c>
    </row>
    <row r="2965" spans="1:13" x14ac:dyDescent="0.35">
      <c r="A2965" s="1296">
        <v>34620</v>
      </c>
      <c r="B2965" s="1295" t="s">
        <v>242</v>
      </c>
      <c r="C2965" s="1295" t="s">
        <v>260</v>
      </c>
      <c r="D2965" s="1295">
        <v>4000</v>
      </c>
      <c r="E2965" s="1295" t="s">
        <v>206</v>
      </c>
      <c r="F2965" s="935" t="s">
        <v>222</v>
      </c>
      <c r="G2965" s="1295">
        <v>9</v>
      </c>
      <c r="H2965" s="935" t="s">
        <v>414</v>
      </c>
      <c r="I2965" s="935" t="s">
        <v>415</v>
      </c>
      <c r="J2965" s="935">
        <v>39.629153240000001</v>
      </c>
      <c r="K2965" s="935">
        <v>-121.9925059</v>
      </c>
      <c r="L2965" s="935">
        <v>39.40712284</v>
      </c>
      <c r="M2965" s="935">
        <v>-122.00758999999999</v>
      </c>
    </row>
    <row r="2966" spans="1:13" x14ac:dyDescent="0.35">
      <c r="A2966" s="1296">
        <v>34632</v>
      </c>
      <c r="B2966" s="1295" t="s">
        <v>242</v>
      </c>
      <c r="C2966" s="1295" t="s">
        <v>260</v>
      </c>
      <c r="D2966" s="1295">
        <v>3968</v>
      </c>
      <c r="E2966" s="1295" t="s">
        <v>206</v>
      </c>
      <c r="F2966" s="935" t="s">
        <v>208</v>
      </c>
      <c r="G2966" s="1295">
        <v>147</v>
      </c>
      <c r="H2966" s="935" t="s">
        <v>402</v>
      </c>
      <c r="I2966" s="935" t="s">
        <v>403</v>
      </c>
      <c r="J2966" s="935">
        <v>40.611883210000002</v>
      </c>
      <c r="K2966" s="935">
        <v>-122.446135</v>
      </c>
      <c r="L2966" s="935">
        <v>40.592799669999998</v>
      </c>
      <c r="M2966" s="935">
        <v>-122.3942059</v>
      </c>
    </row>
    <row r="2967" spans="1:13" x14ac:dyDescent="0.35">
      <c r="A2967" s="1296">
        <v>34632</v>
      </c>
      <c r="B2967" s="1295" t="s">
        <v>242</v>
      </c>
      <c r="C2967" s="1295" t="s">
        <v>260</v>
      </c>
      <c r="D2967" s="1295">
        <v>3968</v>
      </c>
      <c r="E2967" s="1295" t="s">
        <v>206</v>
      </c>
      <c r="F2967" s="935" t="s">
        <v>209</v>
      </c>
      <c r="G2967" s="1295">
        <v>267</v>
      </c>
      <c r="H2967" s="935" t="s">
        <v>403</v>
      </c>
      <c r="I2967" s="935" t="s">
        <v>404</v>
      </c>
      <c r="J2967" s="935">
        <v>40.592799669999998</v>
      </c>
      <c r="K2967" s="935">
        <v>-122.3942059</v>
      </c>
      <c r="L2967" s="935">
        <v>40.585947769999997</v>
      </c>
      <c r="M2967" s="935">
        <v>-122.3683525</v>
      </c>
    </row>
    <row r="2968" spans="1:13" x14ac:dyDescent="0.35">
      <c r="A2968" s="1296">
        <v>34632</v>
      </c>
      <c r="B2968" s="1295" t="s">
        <v>242</v>
      </c>
      <c r="C2968" s="1295" t="s">
        <v>260</v>
      </c>
      <c r="D2968" s="1295">
        <v>3968</v>
      </c>
      <c r="E2968" s="1295" t="s">
        <v>206</v>
      </c>
      <c r="F2968" s="935" t="s">
        <v>211</v>
      </c>
      <c r="G2968" s="1295">
        <v>479</v>
      </c>
      <c r="H2968" s="935" t="s">
        <v>404</v>
      </c>
      <c r="I2968" s="935" t="s">
        <v>405</v>
      </c>
      <c r="J2968" s="935">
        <v>40.585947769999997</v>
      </c>
      <c r="K2968" s="935">
        <v>-122.3683525</v>
      </c>
      <c r="L2968" s="935">
        <v>40.472049499999997</v>
      </c>
      <c r="M2968" s="935">
        <v>-122.29453460000001</v>
      </c>
    </row>
    <row r="2969" spans="1:13" x14ac:dyDescent="0.35">
      <c r="A2969" s="1296">
        <v>34632</v>
      </c>
      <c r="B2969" s="1295" t="s">
        <v>242</v>
      </c>
      <c r="C2969" s="1295" t="s">
        <v>260</v>
      </c>
      <c r="D2969" s="1295">
        <v>3968</v>
      </c>
      <c r="E2969" s="1295" t="s">
        <v>206</v>
      </c>
      <c r="F2969" s="935" t="s">
        <v>212</v>
      </c>
      <c r="G2969" s="1295">
        <v>295</v>
      </c>
      <c r="H2969" s="935" t="s">
        <v>405</v>
      </c>
      <c r="I2969" s="935" t="s">
        <v>406</v>
      </c>
      <c r="J2969" s="935">
        <v>40.472049499999997</v>
      </c>
      <c r="K2969" s="935">
        <v>-122.29453460000001</v>
      </c>
      <c r="L2969" s="935">
        <v>40.417416330000002</v>
      </c>
      <c r="M2969" s="935">
        <v>-122.19395729999999</v>
      </c>
    </row>
    <row r="2970" spans="1:13" x14ac:dyDescent="0.35">
      <c r="A2970" s="1296">
        <v>34632</v>
      </c>
      <c r="B2970" s="1295" t="s">
        <v>242</v>
      </c>
      <c r="C2970" s="1295" t="s">
        <v>260</v>
      </c>
      <c r="D2970" s="1295">
        <v>3968</v>
      </c>
      <c r="E2970" s="1295" t="s">
        <v>206</v>
      </c>
      <c r="F2970" s="935" t="s">
        <v>213</v>
      </c>
      <c r="G2970" s="1295">
        <v>272</v>
      </c>
      <c r="H2970" s="935" t="s">
        <v>406</v>
      </c>
      <c r="I2970" s="935" t="s">
        <v>407</v>
      </c>
      <c r="J2970" s="935">
        <v>40.417416330000002</v>
      </c>
      <c r="K2970" s="935">
        <v>-122.19395729999999</v>
      </c>
      <c r="L2970" s="935">
        <v>40.355137560000003</v>
      </c>
      <c r="M2970" s="935">
        <v>-122.17595660000001</v>
      </c>
    </row>
    <row r="2971" spans="1:13" x14ac:dyDescent="0.35">
      <c r="A2971" s="1296">
        <v>34632</v>
      </c>
      <c r="B2971" s="1295" t="s">
        <v>242</v>
      </c>
      <c r="C2971" s="1295" t="s">
        <v>260</v>
      </c>
      <c r="D2971" s="1295">
        <v>3968</v>
      </c>
      <c r="E2971" s="1295" t="s">
        <v>206</v>
      </c>
      <c r="F2971" s="935" t="s">
        <v>214</v>
      </c>
      <c r="G2971" s="1295">
        <v>307</v>
      </c>
      <c r="H2971" s="935" t="s">
        <v>407</v>
      </c>
      <c r="I2971" s="935" t="s">
        <v>408</v>
      </c>
      <c r="J2971" s="935">
        <v>40.355137560000003</v>
      </c>
      <c r="K2971" s="935">
        <v>-122.17595660000001</v>
      </c>
      <c r="L2971" s="935">
        <v>40.316984869999999</v>
      </c>
      <c r="M2971" s="935">
        <v>-122.1896581</v>
      </c>
    </row>
    <row r="2972" spans="1:13" x14ac:dyDescent="0.35">
      <c r="A2972" s="1296">
        <v>34632</v>
      </c>
      <c r="B2972" s="1295" t="s">
        <v>242</v>
      </c>
      <c r="C2972" s="1295" t="s">
        <v>260</v>
      </c>
      <c r="D2972" s="1295">
        <v>3968</v>
      </c>
      <c r="E2972" s="1295" t="s">
        <v>206</v>
      </c>
      <c r="F2972" s="935" t="s">
        <v>215</v>
      </c>
      <c r="G2972" s="1295">
        <v>312</v>
      </c>
      <c r="H2972" s="935" t="s">
        <v>408</v>
      </c>
      <c r="I2972" s="935" t="s">
        <v>409</v>
      </c>
      <c r="J2972" s="935">
        <v>40.316984869999999</v>
      </c>
      <c r="K2972" s="935">
        <v>-122.1896581</v>
      </c>
      <c r="L2972" s="935">
        <v>40.263968490000003</v>
      </c>
      <c r="M2972" s="935">
        <v>-122.2235306</v>
      </c>
    </row>
    <row r="2973" spans="1:13" x14ac:dyDescent="0.35">
      <c r="A2973" s="1296">
        <v>34632</v>
      </c>
      <c r="B2973" s="1295" t="s">
        <v>242</v>
      </c>
      <c r="C2973" s="1295" t="s">
        <v>260</v>
      </c>
      <c r="D2973" s="1295">
        <v>3968</v>
      </c>
      <c r="E2973" s="1295" t="s">
        <v>206</v>
      </c>
      <c r="F2973" s="935" t="s">
        <v>216</v>
      </c>
      <c r="G2973" s="1295">
        <v>282</v>
      </c>
      <c r="H2973" s="935" t="s">
        <v>409</v>
      </c>
      <c r="I2973" s="935" t="s">
        <v>410</v>
      </c>
      <c r="J2973" s="935">
        <v>40.263968490000003</v>
      </c>
      <c r="K2973" s="935">
        <v>-122.2235306</v>
      </c>
      <c r="L2973" s="935">
        <v>40.153152210000002</v>
      </c>
      <c r="M2973" s="935">
        <v>-122.20237950000001</v>
      </c>
    </row>
    <row r="2974" spans="1:13" x14ac:dyDescent="0.35">
      <c r="A2974" s="1296">
        <v>34632</v>
      </c>
      <c r="B2974" s="1295" t="s">
        <v>242</v>
      </c>
      <c r="C2974" s="1295" t="s">
        <v>260</v>
      </c>
      <c r="D2974" s="1295">
        <v>3968</v>
      </c>
      <c r="E2974" s="1295" t="s">
        <v>206</v>
      </c>
      <c r="F2974" s="935" t="s">
        <v>217</v>
      </c>
      <c r="G2974" s="1295">
        <v>443</v>
      </c>
      <c r="H2974" s="935" t="s">
        <v>410</v>
      </c>
      <c r="I2974" s="935" t="s">
        <v>411</v>
      </c>
      <c r="J2974" s="935">
        <v>40.153152210000002</v>
      </c>
      <c r="K2974" s="935">
        <v>-122.20237950000001</v>
      </c>
      <c r="L2974" s="935">
        <v>40.027836569999998</v>
      </c>
      <c r="M2974" s="935">
        <v>-122.11920569999999</v>
      </c>
    </row>
    <row r="2975" spans="1:13" x14ac:dyDescent="0.35">
      <c r="A2975" s="1296">
        <v>34632</v>
      </c>
      <c r="B2975" s="1295" t="s">
        <v>242</v>
      </c>
      <c r="C2975" s="1295" t="s">
        <v>260</v>
      </c>
      <c r="D2975" s="1295">
        <v>3968</v>
      </c>
      <c r="E2975" s="1295" t="s">
        <v>206</v>
      </c>
      <c r="F2975" s="935" t="s">
        <v>219</v>
      </c>
      <c r="G2975" s="1295">
        <v>165</v>
      </c>
      <c r="H2975" s="935" t="s">
        <v>411</v>
      </c>
      <c r="I2975" s="935" t="s">
        <v>412</v>
      </c>
      <c r="J2975" s="935">
        <v>40.027836569999998</v>
      </c>
      <c r="K2975" s="935">
        <v>-122.11920569999999</v>
      </c>
      <c r="L2975" s="935">
        <v>39.909298579999998</v>
      </c>
      <c r="M2975" s="935">
        <v>-122.0918963</v>
      </c>
    </row>
    <row r="2976" spans="1:13" x14ac:dyDescent="0.35">
      <c r="A2976" s="1296">
        <v>34632</v>
      </c>
      <c r="B2976" s="1295" t="s">
        <v>242</v>
      </c>
      <c r="C2976" s="1295" t="s">
        <v>260</v>
      </c>
      <c r="D2976" s="1295">
        <v>3968</v>
      </c>
      <c r="E2976" s="1295" t="s">
        <v>206</v>
      </c>
      <c r="F2976" s="935" t="s">
        <v>220</v>
      </c>
      <c r="G2976" s="1295">
        <v>73</v>
      </c>
      <c r="H2976" s="935" t="s">
        <v>412</v>
      </c>
      <c r="I2976" s="935" t="s">
        <v>413</v>
      </c>
      <c r="J2976" s="935">
        <v>39.909298579999998</v>
      </c>
      <c r="K2976" s="935">
        <v>-122.0918963</v>
      </c>
      <c r="L2976" s="935">
        <v>39.751173979999997</v>
      </c>
      <c r="M2976" s="935">
        <v>-121.9963235</v>
      </c>
    </row>
    <row r="2977" spans="1:13" x14ac:dyDescent="0.35">
      <c r="A2977" s="1296">
        <v>34632</v>
      </c>
      <c r="B2977" s="1295" t="s">
        <v>242</v>
      </c>
      <c r="C2977" s="1295" t="s">
        <v>260</v>
      </c>
      <c r="D2977" s="1295">
        <v>3968</v>
      </c>
      <c r="E2977" s="1295" t="s">
        <v>206</v>
      </c>
      <c r="F2977" s="935" t="s">
        <v>221</v>
      </c>
      <c r="G2977" s="1295">
        <v>21</v>
      </c>
      <c r="H2977" s="935" t="s">
        <v>413</v>
      </c>
      <c r="I2977" s="935" t="s">
        <v>414</v>
      </c>
      <c r="J2977" s="935">
        <v>39.751173979999997</v>
      </c>
      <c r="K2977" s="935">
        <v>-121.9963235</v>
      </c>
      <c r="L2977" s="935">
        <v>39.629153240000001</v>
      </c>
      <c r="M2977" s="935">
        <v>-121.9925059</v>
      </c>
    </row>
    <row r="2978" spans="1:13" x14ac:dyDescent="0.35">
      <c r="A2978" s="1296">
        <v>34632</v>
      </c>
      <c r="B2978" s="1295" t="s">
        <v>242</v>
      </c>
      <c r="C2978" s="1295" t="s">
        <v>260</v>
      </c>
      <c r="D2978" s="1295">
        <v>3968</v>
      </c>
      <c r="E2978" s="1295" t="s">
        <v>206</v>
      </c>
      <c r="F2978" s="935" t="s">
        <v>222</v>
      </c>
      <c r="G2978" s="1295">
        <v>6</v>
      </c>
      <c r="H2978" s="935" t="s">
        <v>414</v>
      </c>
      <c r="I2978" s="935" t="s">
        <v>415</v>
      </c>
      <c r="J2978" s="935">
        <v>39.629153240000001</v>
      </c>
      <c r="K2978" s="935">
        <v>-121.9925059</v>
      </c>
      <c r="L2978" s="935">
        <v>39.40712284</v>
      </c>
      <c r="M2978" s="935">
        <v>-122.00758999999999</v>
      </c>
    </row>
    <row r="2979" spans="1:13" x14ac:dyDescent="0.35">
      <c r="A2979" s="1296">
        <v>34640</v>
      </c>
      <c r="B2979" s="1295" t="s">
        <v>242</v>
      </c>
      <c r="C2979" s="1295" t="s">
        <v>260</v>
      </c>
      <c r="D2979" s="1295">
        <v>4066</v>
      </c>
      <c r="E2979" s="1295" t="s">
        <v>206</v>
      </c>
      <c r="F2979" s="935" t="s">
        <v>208</v>
      </c>
      <c r="G2979" s="1295">
        <v>262</v>
      </c>
      <c r="H2979" s="935" t="s">
        <v>402</v>
      </c>
      <c r="I2979" s="935" t="s">
        <v>403</v>
      </c>
      <c r="J2979" s="935">
        <v>40.611883210000002</v>
      </c>
      <c r="K2979" s="935">
        <v>-122.446135</v>
      </c>
      <c r="L2979" s="935">
        <v>40.592799669999998</v>
      </c>
      <c r="M2979" s="935">
        <v>-122.3942059</v>
      </c>
    </row>
    <row r="2980" spans="1:13" x14ac:dyDescent="0.35">
      <c r="A2980" s="1296">
        <v>34640</v>
      </c>
      <c r="B2980" s="1295" t="s">
        <v>242</v>
      </c>
      <c r="C2980" s="1295" t="s">
        <v>260</v>
      </c>
      <c r="D2980" s="1295">
        <v>4066</v>
      </c>
      <c r="E2980" s="1295" t="s">
        <v>206</v>
      </c>
      <c r="F2980" s="935" t="s">
        <v>209</v>
      </c>
      <c r="G2980" s="1295">
        <v>248</v>
      </c>
      <c r="H2980" s="935" t="s">
        <v>403</v>
      </c>
      <c r="I2980" s="935" t="s">
        <v>404</v>
      </c>
      <c r="J2980" s="935">
        <v>40.592799669999998</v>
      </c>
      <c r="K2980" s="935">
        <v>-122.3942059</v>
      </c>
      <c r="L2980" s="935">
        <v>40.585947769999997</v>
      </c>
      <c r="M2980" s="935">
        <v>-122.3683525</v>
      </c>
    </row>
    <row r="2981" spans="1:13" x14ac:dyDescent="0.35">
      <c r="A2981" s="1296">
        <v>34640</v>
      </c>
      <c r="B2981" s="1295" t="s">
        <v>242</v>
      </c>
      <c r="C2981" s="1295" t="s">
        <v>260</v>
      </c>
      <c r="D2981" s="1295">
        <v>4066</v>
      </c>
      <c r="E2981" s="1295" t="s">
        <v>206</v>
      </c>
      <c r="F2981" s="935" t="s">
        <v>211</v>
      </c>
      <c r="G2981" s="1295">
        <v>437</v>
      </c>
      <c r="H2981" s="935" t="s">
        <v>404</v>
      </c>
      <c r="I2981" s="935" t="s">
        <v>405</v>
      </c>
      <c r="J2981" s="935">
        <v>40.585947769999997</v>
      </c>
      <c r="K2981" s="935">
        <v>-122.3683525</v>
      </c>
      <c r="L2981" s="935">
        <v>40.472049499999997</v>
      </c>
      <c r="M2981" s="935">
        <v>-122.29453460000001</v>
      </c>
    </row>
    <row r="2982" spans="1:13" x14ac:dyDescent="0.35">
      <c r="A2982" s="1296">
        <v>34640</v>
      </c>
      <c r="B2982" s="1295" t="s">
        <v>242</v>
      </c>
      <c r="C2982" s="1295" t="s">
        <v>260</v>
      </c>
      <c r="D2982" s="1295">
        <v>4066</v>
      </c>
      <c r="E2982" s="1295" t="s">
        <v>206</v>
      </c>
      <c r="F2982" s="935" t="s">
        <v>212</v>
      </c>
      <c r="G2982" s="1295">
        <v>317</v>
      </c>
      <c r="H2982" s="935" t="s">
        <v>405</v>
      </c>
      <c r="I2982" s="935" t="s">
        <v>406</v>
      </c>
      <c r="J2982" s="935">
        <v>40.472049499999997</v>
      </c>
      <c r="K2982" s="935">
        <v>-122.29453460000001</v>
      </c>
      <c r="L2982" s="935">
        <v>40.417416330000002</v>
      </c>
      <c r="M2982" s="935">
        <v>-122.19395729999999</v>
      </c>
    </row>
    <row r="2983" spans="1:13" x14ac:dyDescent="0.35">
      <c r="A2983" s="1296">
        <v>34640</v>
      </c>
      <c r="B2983" s="1295" t="s">
        <v>242</v>
      </c>
      <c r="C2983" s="1295" t="s">
        <v>260</v>
      </c>
      <c r="D2983" s="1295">
        <v>4066</v>
      </c>
      <c r="E2983" s="1295" t="s">
        <v>206</v>
      </c>
      <c r="F2983" s="935" t="s">
        <v>213</v>
      </c>
      <c r="G2983" s="1295">
        <v>243</v>
      </c>
      <c r="H2983" s="935" t="s">
        <v>406</v>
      </c>
      <c r="I2983" s="935" t="s">
        <v>407</v>
      </c>
      <c r="J2983" s="935">
        <v>40.417416330000002</v>
      </c>
      <c r="K2983" s="935">
        <v>-122.19395729999999</v>
      </c>
      <c r="L2983" s="935">
        <v>40.355137560000003</v>
      </c>
      <c r="M2983" s="935">
        <v>-122.17595660000001</v>
      </c>
    </row>
    <row r="2984" spans="1:13" x14ac:dyDescent="0.35">
      <c r="A2984" s="1296">
        <v>34640</v>
      </c>
      <c r="B2984" s="1295" t="s">
        <v>242</v>
      </c>
      <c r="C2984" s="1295" t="s">
        <v>260</v>
      </c>
      <c r="D2984" s="1295">
        <v>4066</v>
      </c>
      <c r="E2984" s="1295" t="s">
        <v>206</v>
      </c>
      <c r="F2984" s="935" t="s">
        <v>214</v>
      </c>
      <c r="G2984" s="1295">
        <v>422</v>
      </c>
      <c r="H2984" s="935" t="s">
        <v>407</v>
      </c>
      <c r="I2984" s="935" t="s">
        <v>408</v>
      </c>
      <c r="J2984" s="935">
        <v>40.355137560000003</v>
      </c>
      <c r="K2984" s="935">
        <v>-122.17595660000001</v>
      </c>
      <c r="L2984" s="935">
        <v>40.316984869999999</v>
      </c>
      <c r="M2984" s="935">
        <v>-122.1896581</v>
      </c>
    </row>
    <row r="2985" spans="1:13" x14ac:dyDescent="0.35">
      <c r="A2985" s="1296">
        <v>34640</v>
      </c>
      <c r="B2985" s="1295" t="s">
        <v>242</v>
      </c>
      <c r="C2985" s="1295" t="s">
        <v>260</v>
      </c>
      <c r="D2985" s="1295">
        <v>4066</v>
      </c>
      <c r="E2985" s="1295" t="s">
        <v>206</v>
      </c>
      <c r="F2985" s="935" t="s">
        <v>215</v>
      </c>
      <c r="G2985" s="1295">
        <v>286</v>
      </c>
      <c r="H2985" s="935" t="s">
        <v>408</v>
      </c>
      <c r="I2985" s="935" t="s">
        <v>409</v>
      </c>
      <c r="J2985" s="935">
        <v>40.316984869999999</v>
      </c>
      <c r="K2985" s="935">
        <v>-122.1896581</v>
      </c>
      <c r="L2985" s="935">
        <v>40.263968490000003</v>
      </c>
      <c r="M2985" s="935">
        <v>-122.2235306</v>
      </c>
    </row>
    <row r="2986" spans="1:13" x14ac:dyDescent="0.35">
      <c r="A2986" s="1296">
        <v>34640</v>
      </c>
      <c r="B2986" s="1295" t="s">
        <v>242</v>
      </c>
      <c r="C2986" s="1295" t="s">
        <v>260</v>
      </c>
      <c r="D2986" s="1295">
        <v>4066</v>
      </c>
      <c r="E2986" s="1295" t="s">
        <v>206</v>
      </c>
      <c r="F2986" s="935" t="s">
        <v>216</v>
      </c>
      <c r="G2986" s="1295">
        <v>315</v>
      </c>
      <c r="H2986" s="935" t="s">
        <v>409</v>
      </c>
      <c r="I2986" s="935" t="s">
        <v>410</v>
      </c>
      <c r="J2986" s="935">
        <v>40.263968490000003</v>
      </c>
      <c r="K2986" s="935">
        <v>-122.2235306</v>
      </c>
      <c r="L2986" s="935">
        <v>40.153152210000002</v>
      </c>
      <c r="M2986" s="935">
        <v>-122.20237950000001</v>
      </c>
    </row>
    <row r="2987" spans="1:13" x14ac:dyDescent="0.35">
      <c r="A2987" s="1296">
        <v>34640</v>
      </c>
      <c r="B2987" s="1295" t="s">
        <v>242</v>
      </c>
      <c r="C2987" s="1295" t="s">
        <v>260</v>
      </c>
      <c r="D2987" s="1295">
        <v>4066</v>
      </c>
      <c r="E2987" s="1295" t="s">
        <v>206</v>
      </c>
      <c r="F2987" s="935" t="s">
        <v>217</v>
      </c>
      <c r="G2987" s="1295">
        <v>434</v>
      </c>
      <c r="H2987" s="935" t="s">
        <v>410</v>
      </c>
      <c r="I2987" s="935" t="s">
        <v>411</v>
      </c>
      <c r="J2987" s="935">
        <v>40.153152210000002</v>
      </c>
      <c r="K2987" s="935">
        <v>-122.20237950000001</v>
      </c>
      <c r="L2987" s="935">
        <v>40.027836569999998</v>
      </c>
      <c r="M2987" s="935">
        <v>-122.11920569999999</v>
      </c>
    </row>
    <row r="2988" spans="1:13" x14ac:dyDescent="0.35">
      <c r="A2988" s="1296">
        <v>34640</v>
      </c>
      <c r="B2988" s="1295" t="s">
        <v>242</v>
      </c>
      <c r="C2988" s="1295" t="s">
        <v>260</v>
      </c>
      <c r="D2988" s="1295">
        <v>4066</v>
      </c>
      <c r="E2988" s="1295" t="s">
        <v>206</v>
      </c>
      <c r="F2988" s="935" t="s">
        <v>219</v>
      </c>
      <c r="G2988" s="1295">
        <v>212</v>
      </c>
      <c r="H2988" s="935" t="s">
        <v>411</v>
      </c>
      <c r="I2988" s="935" t="s">
        <v>412</v>
      </c>
      <c r="J2988" s="935">
        <v>40.027836569999998</v>
      </c>
      <c r="K2988" s="935">
        <v>-122.11920569999999</v>
      </c>
      <c r="L2988" s="935">
        <v>39.909298579999998</v>
      </c>
      <c r="M2988" s="935">
        <v>-122.0918963</v>
      </c>
    </row>
    <row r="2989" spans="1:13" x14ac:dyDescent="0.35">
      <c r="A2989" s="1296">
        <v>34640</v>
      </c>
      <c r="B2989" s="1295" t="s">
        <v>242</v>
      </c>
      <c r="C2989" s="1295" t="s">
        <v>260</v>
      </c>
      <c r="D2989" s="1295">
        <v>4066</v>
      </c>
      <c r="E2989" s="1295" t="s">
        <v>206</v>
      </c>
      <c r="F2989" s="935" t="s">
        <v>220</v>
      </c>
      <c r="G2989" s="1295">
        <v>102</v>
      </c>
      <c r="H2989" s="935" t="s">
        <v>412</v>
      </c>
      <c r="I2989" s="935" t="s">
        <v>413</v>
      </c>
      <c r="J2989" s="935">
        <v>39.909298579999998</v>
      </c>
      <c r="K2989" s="935">
        <v>-122.0918963</v>
      </c>
      <c r="L2989" s="935">
        <v>39.751173979999997</v>
      </c>
      <c r="M2989" s="935">
        <v>-121.9963235</v>
      </c>
    </row>
    <row r="2990" spans="1:13" x14ac:dyDescent="0.35">
      <c r="A2990" s="1296">
        <v>34640</v>
      </c>
      <c r="B2990" s="1295" t="s">
        <v>242</v>
      </c>
      <c r="C2990" s="1295" t="s">
        <v>260</v>
      </c>
      <c r="D2990" s="1295">
        <v>4066</v>
      </c>
      <c r="E2990" s="1295" t="s">
        <v>206</v>
      </c>
      <c r="F2990" s="935" t="s">
        <v>221</v>
      </c>
      <c r="G2990" s="1295">
        <v>35</v>
      </c>
      <c r="H2990" s="935" t="s">
        <v>413</v>
      </c>
      <c r="I2990" s="935" t="s">
        <v>414</v>
      </c>
      <c r="J2990" s="935">
        <v>39.751173979999997</v>
      </c>
      <c r="K2990" s="935">
        <v>-121.9963235</v>
      </c>
      <c r="L2990" s="935">
        <v>39.629153240000001</v>
      </c>
      <c r="M2990" s="935">
        <v>-121.9925059</v>
      </c>
    </row>
    <row r="2991" spans="1:13" x14ac:dyDescent="0.35">
      <c r="A2991" s="1296">
        <v>34640</v>
      </c>
      <c r="B2991" s="1295" t="s">
        <v>242</v>
      </c>
      <c r="C2991" s="1295" t="s">
        <v>260</v>
      </c>
      <c r="D2991" s="1295">
        <v>4066</v>
      </c>
      <c r="E2991" s="1295" t="s">
        <v>206</v>
      </c>
      <c r="F2991" s="935" t="s">
        <v>222</v>
      </c>
      <c r="G2991" s="1295">
        <v>8</v>
      </c>
      <c r="H2991" s="935" t="s">
        <v>414</v>
      </c>
      <c r="I2991" s="935" t="s">
        <v>415</v>
      </c>
      <c r="J2991" s="935">
        <v>39.629153240000001</v>
      </c>
      <c r="K2991" s="935">
        <v>-121.9925059</v>
      </c>
      <c r="L2991" s="935">
        <v>39.40712284</v>
      </c>
      <c r="M2991" s="935">
        <v>-122.00758999999999</v>
      </c>
    </row>
    <row r="2992" spans="1:13" x14ac:dyDescent="0.35">
      <c r="A2992" s="1296">
        <v>34648</v>
      </c>
      <c r="B2992" s="1295" t="s">
        <v>242</v>
      </c>
      <c r="C2992" s="1295" t="s">
        <v>246</v>
      </c>
      <c r="D2992" s="1295">
        <v>4037</v>
      </c>
      <c r="E2992" s="1295" t="s">
        <v>206</v>
      </c>
      <c r="F2992" s="935" t="s">
        <v>208</v>
      </c>
      <c r="G2992" s="1295">
        <v>311</v>
      </c>
      <c r="H2992" s="935" t="s">
        <v>402</v>
      </c>
      <c r="I2992" s="935" t="s">
        <v>403</v>
      </c>
      <c r="J2992" s="935">
        <v>40.611883210000002</v>
      </c>
      <c r="K2992" s="935">
        <v>-122.446135</v>
      </c>
      <c r="L2992" s="935">
        <v>40.592799669999998</v>
      </c>
      <c r="M2992" s="935">
        <v>-122.3942059</v>
      </c>
    </row>
    <row r="2993" spans="1:13" x14ac:dyDescent="0.35">
      <c r="A2993" s="1296">
        <v>34648</v>
      </c>
      <c r="B2993" s="1295" t="s">
        <v>242</v>
      </c>
      <c r="C2993" s="1295" t="s">
        <v>246</v>
      </c>
      <c r="D2993" s="1295">
        <v>4037</v>
      </c>
      <c r="E2993" s="1295" t="s">
        <v>206</v>
      </c>
      <c r="F2993" s="935" t="s">
        <v>209</v>
      </c>
      <c r="G2993" s="1295">
        <v>136</v>
      </c>
      <c r="H2993" s="935" t="s">
        <v>403</v>
      </c>
      <c r="I2993" s="935" t="s">
        <v>404</v>
      </c>
      <c r="J2993" s="935">
        <v>40.592799669999998</v>
      </c>
      <c r="K2993" s="935">
        <v>-122.3942059</v>
      </c>
      <c r="L2993" s="935">
        <v>40.585947769999997</v>
      </c>
      <c r="M2993" s="935">
        <v>-122.3683525</v>
      </c>
    </row>
    <row r="2994" spans="1:13" x14ac:dyDescent="0.35">
      <c r="A2994" s="1296">
        <v>34648</v>
      </c>
      <c r="B2994" s="1295" t="s">
        <v>242</v>
      </c>
      <c r="C2994" s="1295" t="s">
        <v>246</v>
      </c>
      <c r="D2994" s="1295">
        <v>4037</v>
      </c>
      <c r="E2994" s="1295" t="s">
        <v>206</v>
      </c>
      <c r="F2994" s="935" t="s">
        <v>211</v>
      </c>
      <c r="G2994" s="1295">
        <v>157</v>
      </c>
      <c r="H2994" s="935" t="s">
        <v>404</v>
      </c>
      <c r="I2994" s="935" t="s">
        <v>405</v>
      </c>
      <c r="J2994" s="935">
        <v>40.585947769999997</v>
      </c>
      <c r="K2994" s="935">
        <v>-122.3683525</v>
      </c>
      <c r="L2994" s="935">
        <v>40.472049499999997</v>
      </c>
      <c r="M2994" s="935">
        <v>-122.29453460000001</v>
      </c>
    </row>
    <row r="2995" spans="1:13" x14ac:dyDescent="0.35">
      <c r="A2995" s="1296">
        <v>34648</v>
      </c>
      <c r="B2995" s="1295" t="s">
        <v>242</v>
      </c>
      <c r="C2995" s="1295" t="s">
        <v>246</v>
      </c>
      <c r="D2995" s="1295">
        <v>4037</v>
      </c>
      <c r="E2995" s="1295" t="s">
        <v>206</v>
      </c>
      <c r="F2995" s="935" t="s">
        <v>212</v>
      </c>
      <c r="G2995" s="1295">
        <v>56</v>
      </c>
      <c r="H2995" s="935" t="s">
        <v>405</v>
      </c>
      <c r="I2995" s="935" t="s">
        <v>406</v>
      </c>
      <c r="J2995" s="935">
        <v>40.472049499999997</v>
      </c>
      <c r="K2995" s="935">
        <v>-122.29453460000001</v>
      </c>
      <c r="L2995" s="935">
        <v>40.417416330000002</v>
      </c>
      <c r="M2995" s="935">
        <v>-122.19395729999999</v>
      </c>
    </row>
    <row r="2996" spans="1:13" x14ac:dyDescent="0.35">
      <c r="A2996" s="1296">
        <v>34648</v>
      </c>
      <c r="B2996" s="1295" t="s">
        <v>242</v>
      </c>
      <c r="C2996" s="1295" t="s">
        <v>246</v>
      </c>
      <c r="D2996" s="1295">
        <v>4037</v>
      </c>
      <c r="E2996" s="1295" t="s">
        <v>206</v>
      </c>
      <c r="F2996" s="935" t="s">
        <v>213</v>
      </c>
      <c r="G2996" s="1295">
        <v>0</v>
      </c>
      <c r="H2996" s="935" t="s">
        <v>406</v>
      </c>
      <c r="I2996" s="935" t="s">
        <v>407</v>
      </c>
      <c r="J2996" s="935">
        <v>40.417416330000002</v>
      </c>
      <c r="K2996" s="935">
        <v>-122.19395729999999</v>
      </c>
      <c r="L2996" s="935">
        <v>40.355137560000003</v>
      </c>
      <c r="M2996" s="935">
        <v>-122.17595660000001</v>
      </c>
    </row>
    <row r="2997" spans="1:13" x14ac:dyDescent="0.35">
      <c r="A2997" s="1296">
        <v>34648</v>
      </c>
      <c r="B2997" s="1295" t="s">
        <v>242</v>
      </c>
      <c r="C2997" s="1295" t="s">
        <v>246</v>
      </c>
      <c r="D2997" s="1295">
        <v>4037</v>
      </c>
      <c r="E2997" s="1295" t="s">
        <v>206</v>
      </c>
      <c r="F2997" s="935" t="s">
        <v>214</v>
      </c>
      <c r="G2997" s="1295">
        <v>0</v>
      </c>
      <c r="H2997" s="935" t="s">
        <v>407</v>
      </c>
      <c r="I2997" s="935" t="s">
        <v>408</v>
      </c>
      <c r="J2997" s="935">
        <v>40.355137560000003</v>
      </c>
      <c r="K2997" s="935">
        <v>-122.17595660000001</v>
      </c>
      <c r="L2997" s="935">
        <v>40.316984869999999</v>
      </c>
      <c r="M2997" s="935">
        <v>-122.1896581</v>
      </c>
    </row>
    <row r="2998" spans="1:13" x14ac:dyDescent="0.35">
      <c r="A2998" s="1296">
        <v>34648</v>
      </c>
      <c r="B2998" s="1295" t="s">
        <v>242</v>
      </c>
      <c r="C2998" s="1295" t="s">
        <v>246</v>
      </c>
      <c r="D2998" s="1295">
        <v>4037</v>
      </c>
      <c r="E2998" s="1295" t="s">
        <v>206</v>
      </c>
      <c r="F2998" s="935" t="s">
        <v>215</v>
      </c>
      <c r="G2998" s="1295">
        <v>4</v>
      </c>
      <c r="H2998" s="935" t="s">
        <v>408</v>
      </c>
      <c r="I2998" s="935" t="s">
        <v>409</v>
      </c>
      <c r="J2998" s="935">
        <v>40.316984869999999</v>
      </c>
      <c r="K2998" s="935">
        <v>-122.1896581</v>
      </c>
      <c r="L2998" s="935">
        <v>40.263968490000003</v>
      </c>
      <c r="M2998" s="935">
        <v>-122.2235306</v>
      </c>
    </row>
    <row r="2999" spans="1:13" x14ac:dyDescent="0.35">
      <c r="A2999" s="1296">
        <v>34648</v>
      </c>
      <c r="B2999" s="1295" t="s">
        <v>242</v>
      </c>
      <c r="C2999" s="1295" t="s">
        <v>246</v>
      </c>
      <c r="D2999" s="1295">
        <v>4037</v>
      </c>
      <c r="E2999" s="1295" t="s">
        <v>206</v>
      </c>
      <c r="F2999" s="935" t="s">
        <v>216</v>
      </c>
      <c r="G2999" s="1295">
        <v>0</v>
      </c>
      <c r="H2999" s="935" t="s">
        <v>409</v>
      </c>
      <c r="I2999" s="935" t="s">
        <v>410</v>
      </c>
      <c r="J2999" s="935">
        <v>40.263968490000003</v>
      </c>
      <c r="K2999" s="935">
        <v>-122.2235306</v>
      </c>
      <c r="L2999" s="935">
        <v>40.153152210000002</v>
      </c>
      <c r="M2999" s="935">
        <v>-122.20237950000001</v>
      </c>
    </row>
    <row r="3000" spans="1:13" x14ac:dyDescent="0.35">
      <c r="A3000" s="1296">
        <v>34648</v>
      </c>
      <c r="B3000" s="1295" t="s">
        <v>242</v>
      </c>
      <c r="C3000" s="1295" t="s">
        <v>246</v>
      </c>
      <c r="D3000" s="1295">
        <v>4037</v>
      </c>
      <c r="E3000" s="1295" t="s">
        <v>206</v>
      </c>
      <c r="F3000" s="935" t="s">
        <v>217</v>
      </c>
      <c r="G3000" s="1295">
        <v>0</v>
      </c>
      <c r="H3000" s="935" t="s">
        <v>410</v>
      </c>
      <c r="I3000" s="935" t="s">
        <v>411</v>
      </c>
      <c r="J3000" s="935">
        <v>40.153152210000002</v>
      </c>
      <c r="K3000" s="935">
        <v>-122.20237950000001</v>
      </c>
      <c r="L3000" s="935">
        <v>40.027836569999998</v>
      </c>
      <c r="M3000" s="935">
        <v>-122.11920569999999</v>
      </c>
    </row>
    <row r="3001" spans="1:13" x14ac:dyDescent="0.35">
      <c r="A3001" s="1296">
        <v>34648</v>
      </c>
      <c r="B3001" s="1295" t="s">
        <v>242</v>
      </c>
      <c r="C3001" s="1295" t="s">
        <v>246</v>
      </c>
      <c r="D3001" s="1295">
        <v>4037</v>
      </c>
      <c r="E3001" s="1295" t="s">
        <v>206</v>
      </c>
      <c r="F3001" s="935" t="s">
        <v>219</v>
      </c>
      <c r="G3001" s="1295">
        <v>-99999</v>
      </c>
      <c r="H3001" s="935" t="s">
        <v>411</v>
      </c>
      <c r="I3001" s="935" t="s">
        <v>412</v>
      </c>
      <c r="J3001" s="935">
        <v>40.027836569999998</v>
      </c>
      <c r="K3001" s="935">
        <v>-122.11920569999999</v>
      </c>
      <c r="L3001" s="935">
        <v>39.909298579999998</v>
      </c>
      <c r="M3001" s="935">
        <v>-122.0918963</v>
      </c>
    </row>
    <row r="3002" spans="1:13" x14ac:dyDescent="0.35">
      <c r="A3002" s="1296">
        <v>34648</v>
      </c>
      <c r="B3002" s="1295" t="s">
        <v>242</v>
      </c>
      <c r="C3002" s="1295" t="s">
        <v>246</v>
      </c>
      <c r="D3002" s="1295">
        <v>4037</v>
      </c>
      <c r="E3002" s="1295" t="s">
        <v>206</v>
      </c>
      <c r="F3002" s="935" t="s">
        <v>220</v>
      </c>
      <c r="G3002" s="1295">
        <v>-99999</v>
      </c>
      <c r="H3002" s="935" t="s">
        <v>412</v>
      </c>
      <c r="I3002" s="935" t="s">
        <v>413</v>
      </c>
      <c r="J3002" s="935">
        <v>39.909298579999998</v>
      </c>
      <c r="K3002" s="935">
        <v>-122.0918963</v>
      </c>
      <c r="L3002" s="935">
        <v>39.751173979999997</v>
      </c>
      <c r="M3002" s="935">
        <v>-121.9963235</v>
      </c>
    </row>
    <row r="3003" spans="1:13" x14ac:dyDescent="0.35">
      <c r="A3003" s="1296">
        <v>34648</v>
      </c>
      <c r="B3003" s="1295" t="s">
        <v>242</v>
      </c>
      <c r="C3003" s="1295" t="s">
        <v>246</v>
      </c>
      <c r="D3003" s="1295">
        <v>4037</v>
      </c>
      <c r="E3003" s="1295" t="s">
        <v>206</v>
      </c>
      <c r="F3003" s="935" t="s">
        <v>221</v>
      </c>
      <c r="G3003" s="1295">
        <v>-99999</v>
      </c>
      <c r="H3003" s="935" t="s">
        <v>413</v>
      </c>
      <c r="I3003" s="935" t="s">
        <v>414</v>
      </c>
      <c r="J3003" s="935">
        <v>39.751173979999997</v>
      </c>
      <c r="K3003" s="935">
        <v>-121.9963235</v>
      </c>
      <c r="L3003" s="935">
        <v>39.629153240000001</v>
      </c>
      <c r="M3003" s="935">
        <v>-121.9925059</v>
      </c>
    </row>
    <row r="3004" spans="1:13" x14ac:dyDescent="0.35">
      <c r="A3004" s="1296">
        <v>34648</v>
      </c>
      <c r="B3004" s="1295" t="s">
        <v>242</v>
      </c>
      <c r="C3004" s="1295" t="s">
        <v>246</v>
      </c>
      <c r="D3004" s="1295">
        <v>4037</v>
      </c>
      <c r="E3004" s="1295" t="s">
        <v>206</v>
      </c>
      <c r="F3004" s="935" t="s">
        <v>222</v>
      </c>
      <c r="G3004" s="1295">
        <v>-99999</v>
      </c>
      <c r="H3004" s="935" t="s">
        <v>414</v>
      </c>
      <c r="I3004" s="935" t="s">
        <v>415</v>
      </c>
      <c r="J3004" s="935">
        <v>39.629153240000001</v>
      </c>
      <c r="K3004" s="935">
        <v>-121.9925059</v>
      </c>
      <c r="L3004" s="935">
        <v>39.40712284</v>
      </c>
      <c r="M3004" s="935">
        <v>-122.00758999999999</v>
      </c>
    </row>
    <row r="3005" spans="1:13" x14ac:dyDescent="0.35">
      <c r="A3005" s="1296">
        <v>34660</v>
      </c>
      <c r="B3005" s="1295" t="s">
        <v>242</v>
      </c>
      <c r="C3005" s="1295" t="s">
        <v>260</v>
      </c>
      <c r="D3005" s="1295">
        <v>4017</v>
      </c>
      <c r="E3005" s="1295" t="s">
        <v>206</v>
      </c>
      <c r="F3005" s="935" t="s">
        <v>208</v>
      </c>
      <c r="G3005" s="1295">
        <v>314</v>
      </c>
      <c r="H3005" s="935" t="s">
        <v>402</v>
      </c>
      <c r="I3005" s="935" t="s">
        <v>403</v>
      </c>
      <c r="J3005" s="935">
        <v>40.611883210000002</v>
      </c>
      <c r="K3005" s="935">
        <v>-122.446135</v>
      </c>
      <c r="L3005" s="935">
        <v>40.592799669999998</v>
      </c>
      <c r="M3005" s="935">
        <v>-122.3942059</v>
      </c>
    </row>
    <row r="3006" spans="1:13" x14ac:dyDescent="0.35">
      <c r="A3006" s="1296">
        <v>34660</v>
      </c>
      <c r="B3006" s="1295" t="s">
        <v>242</v>
      </c>
      <c r="C3006" s="1295" t="s">
        <v>260</v>
      </c>
      <c r="D3006" s="1295">
        <v>4017</v>
      </c>
      <c r="E3006" s="1295" t="s">
        <v>206</v>
      </c>
      <c r="F3006" s="935" t="s">
        <v>209</v>
      </c>
      <c r="G3006" s="1295">
        <v>204</v>
      </c>
      <c r="H3006" s="935" t="s">
        <v>403</v>
      </c>
      <c r="I3006" s="935" t="s">
        <v>404</v>
      </c>
      <c r="J3006" s="935">
        <v>40.592799669999998</v>
      </c>
      <c r="K3006" s="935">
        <v>-122.3942059</v>
      </c>
      <c r="L3006" s="935">
        <v>40.585947769999997</v>
      </c>
      <c r="M3006" s="935">
        <v>-122.3683525</v>
      </c>
    </row>
    <row r="3007" spans="1:13" x14ac:dyDescent="0.35">
      <c r="A3007" s="1296">
        <v>34660</v>
      </c>
      <c r="B3007" s="1295" t="s">
        <v>242</v>
      </c>
      <c r="C3007" s="1295" t="s">
        <v>260</v>
      </c>
      <c r="D3007" s="1295">
        <v>4017</v>
      </c>
      <c r="E3007" s="1295" t="s">
        <v>206</v>
      </c>
      <c r="F3007" s="935" t="s">
        <v>211</v>
      </c>
      <c r="G3007" s="1295">
        <v>410</v>
      </c>
      <c r="H3007" s="935" t="s">
        <v>404</v>
      </c>
      <c r="I3007" s="935" t="s">
        <v>405</v>
      </c>
      <c r="J3007" s="935">
        <v>40.585947769999997</v>
      </c>
      <c r="K3007" s="935">
        <v>-122.3683525</v>
      </c>
      <c r="L3007" s="935">
        <v>40.472049499999997</v>
      </c>
      <c r="M3007" s="935">
        <v>-122.29453460000001</v>
      </c>
    </row>
    <row r="3008" spans="1:13" x14ac:dyDescent="0.35">
      <c r="A3008" s="1296">
        <v>34660</v>
      </c>
      <c r="B3008" s="1295" t="s">
        <v>242</v>
      </c>
      <c r="C3008" s="1295" t="s">
        <v>260</v>
      </c>
      <c r="D3008" s="1295">
        <v>4017</v>
      </c>
      <c r="E3008" s="1295" t="s">
        <v>206</v>
      </c>
      <c r="F3008" s="935" t="s">
        <v>212</v>
      </c>
      <c r="G3008" s="1295">
        <v>235</v>
      </c>
      <c r="H3008" s="935" t="s">
        <v>405</v>
      </c>
      <c r="I3008" s="935" t="s">
        <v>406</v>
      </c>
      <c r="J3008" s="935">
        <v>40.472049499999997</v>
      </c>
      <c r="K3008" s="935">
        <v>-122.29453460000001</v>
      </c>
      <c r="L3008" s="935">
        <v>40.417416330000002</v>
      </c>
      <c r="M3008" s="935">
        <v>-122.19395729999999</v>
      </c>
    </row>
    <row r="3009" spans="1:13" x14ac:dyDescent="0.35">
      <c r="A3009" s="1296">
        <v>34660</v>
      </c>
      <c r="B3009" s="1295" t="s">
        <v>242</v>
      </c>
      <c r="C3009" s="1295" t="s">
        <v>260</v>
      </c>
      <c r="D3009" s="1295">
        <v>4017</v>
      </c>
      <c r="E3009" s="1295" t="s">
        <v>206</v>
      </c>
      <c r="F3009" s="935" t="s">
        <v>213</v>
      </c>
      <c r="G3009" s="1295">
        <v>160</v>
      </c>
      <c r="H3009" s="935" t="s">
        <v>406</v>
      </c>
      <c r="I3009" s="935" t="s">
        <v>407</v>
      </c>
      <c r="J3009" s="935">
        <v>40.417416330000002</v>
      </c>
      <c r="K3009" s="935">
        <v>-122.19395729999999</v>
      </c>
      <c r="L3009" s="935">
        <v>40.355137560000003</v>
      </c>
      <c r="M3009" s="935">
        <v>-122.17595660000001</v>
      </c>
    </row>
    <row r="3010" spans="1:13" x14ac:dyDescent="0.35">
      <c r="A3010" s="1296">
        <v>34660</v>
      </c>
      <c r="B3010" s="1295" t="s">
        <v>242</v>
      </c>
      <c r="C3010" s="1295" t="s">
        <v>260</v>
      </c>
      <c r="D3010" s="1295">
        <v>4017</v>
      </c>
      <c r="E3010" s="1295" t="s">
        <v>206</v>
      </c>
      <c r="F3010" s="935" t="s">
        <v>214</v>
      </c>
      <c r="G3010" s="1295">
        <v>268</v>
      </c>
      <c r="H3010" s="935" t="s">
        <v>407</v>
      </c>
      <c r="I3010" s="935" t="s">
        <v>408</v>
      </c>
      <c r="J3010" s="935">
        <v>40.355137560000003</v>
      </c>
      <c r="K3010" s="935">
        <v>-122.17595660000001</v>
      </c>
      <c r="L3010" s="935">
        <v>40.316984869999999</v>
      </c>
      <c r="M3010" s="935">
        <v>-122.1896581</v>
      </c>
    </row>
    <row r="3011" spans="1:13" x14ac:dyDescent="0.35">
      <c r="A3011" s="1296">
        <v>34660</v>
      </c>
      <c r="B3011" s="1295" t="s">
        <v>242</v>
      </c>
      <c r="C3011" s="1295" t="s">
        <v>260</v>
      </c>
      <c r="D3011" s="1295">
        <v>4017</v>
      </c>
      <c r="E3011" s="1295" t="s">
        <v>206</v>
      </c>
      <c r="F3011" s="935" t="s">
        <v>215</v>
      </c>
      <c r="G3011" s="1295">
        <v>134</v>
      </c>
      <c r="H3011" s="935" t="s">
        <v>408</v>
      </c>
      <c r="I3011" s="935" t="s">
        <v>409</v>
      </c>
      <c r="J3011" s="935">
        <v>40.316984869999999</v>
      </c>
      <c r="K3011" s="935">
        <v>-122.1896581</v>
      </c>
      <c r="L3011" s="935">
        <v>40.263968490000003</v>
      </c>
      <c r="M3011" s="935">
        <v>-122.2235306</v>
      </c>
    </row>
    <row r="3012" spans="1:13" x14ac:dyDescent="0.35">
      <c r="A3012" s="1296">
        <v>34660</v>
      </c>
      <c r="B3012" s="1295" t="s">
        <v>242</v>
      </c>
      <c r="C3012" s="1295" t="s">
        <v>260</v>
      </c>
      <c r="D3012" s="1295">
        <v>4017</v>
      </c>
      <c r="E3012" s="1295" t="s">
        <v>206</v>
      </c>
      <c r="F3012" s="935" t="s">
        <v>216</v>
      </c>
      <c r="G3012" s="1295">
        <v>180</v>
      </c>
      <c r="H3012" s="935" t="s">
        <v>409</v>
      </c>
      <c r="I3012" s="935" t="s">
        <v>410</v>
      </c>
      <c r="J3012" s="935">
        <v>40.263968490000003</v>
      </c>
      <c r="K3012" s="935">
        <v>-122.2235306</v>
      </c>
      <c r="L3012" s="935">
        <v>40.153152210000002</v>
      </c>
      <c r="M3012" s="935">
        <v>-122.20237950000001</v>
      </c>
    </row>
    <row r="3013" spans="1:13" x14ac:dyDescent="0.35">
      <c r="A3013" s="1296">
        <v>34660</v>
      </c>
      <c r="B3013" s="1295" t="s">
        <v>242</v>
      </c>
      <c r="C3013" s="1295" t="s">
        <v>260</v>
      </c>
      <c r="D3013" s="1295">
        <v>4017</v>
      </c>
      <c r="E3013" s="1295" t="s">
        <v>206</v>
      </c>
      <c r="F3013" s="935" t="s">
        <v>217</v>
      </c>
      <c r="G3013" s="1295">
        <v>276</v>
      </c>
      <c r="H3013" s="935" t="s">
        <v>410</v>
      </c>
      <c r="I3013" s="935" t="s">
        <v>411</v>
      </c>
      <c r="J3013" s="935">
        <v>40.153152210000002</v>
      </c>
      <c r="K3013" s="935">
        <v>-122.20237950000001</v>
      </c>
      <c r="L3013" s="935">
        <v>40.027836569999998</v>
      </c>
      <c r="M3013" s="935">
        <v>-122.11920569999999</v>
      </c>
    </row>
    <row r="3014" spans="1:13" x14ac:dyDescent="0.35">
      <c r="A3014" s="1296">
        <v>34660</v>
      </c>
      <c r="B3014" s="1295" t="s">
        <v>242</v>
      </c>
      <c r="C3014" s="1295" t="s">
        <v>260</v>
      </c>
      <c r="D3014" s="1295">
        <v>4017</v>
      </c>
      <c r="E3014" s="1295" t="s">
        <v>206</v>
      </c>
      <c r="F3014" s="935" t="s">
        <v>219</v>
      </c>
      <c r="G3014" s="1295">
        <v>145</v>
      </c>
      <c r="H3014" s="935" t="s">
        <v>411</v>
      </c>
      <c r="I3014" s="935" t="s">
        <v>412</v>
      </c>
      <c r="J3014" s="935">
        <v>40.027836569999998</v>
      </c>
      <c r="K3014" s="935">
        <v>-122.11920569999999</v>
      </c>
      <c r="L3014" s="935">
        <v>39.909298579999998</v>
      </c>
      <c r="M3014" s="935">
        <v>-122.0918963</v>
      </c>
    </row>
    <row r="3015" spans="1:13" x14ac:dyDescent="0.35">
      <c r="A3015" s="1296">
        <v>34660</v>
      </c>
      <c r="B3015" s="1295" t="s">
        <v>242</v>
      </c>
      <c r="C3015" s="1295" t="s">
        <v>260</v>
      </c>
      <c r="D3015" s="1295">
        <v>4017</v>
      </c>
      <c r="E3015" s="1295" t="s">
        <v>206</v>
      </c>
      <c r="F3015" s="935" t="s">
        <v>220</v>
      </c>
      <c r="G3015" s="1295">
        <v>91</v>
      </c>
      <c r="H3015" s="935" t="s">
        <v>412</v>
      </c>
      <c r="I3015" s="935" t="s">
        <v>413</v>
      </c>
      <c r="J3015" s="935">
        <v>39.909298579999998</v>
      </c>
      <c r="K3015" s="935">
        <v>-122.0918963</v>
      </c>
      <c r="L3015" s="935">
        <v>39.751173979999997</v>
      </c>
      <c r="M3015" s="935">
        <v>-121.9963235</v>
      </c>
    </row>
    <row r="3016" spans="1:13" x14ac:dyDescent="0.35">
      <c r="A3016" s="1296">
        <v>34660</v>
      </c>
      <c r="B3016" s="1295" t="s">
        <v>242</v>
      </c>
      <c r="C3016" s="1295" t="s">
        <v>260</v>
      </c>
      <c r="D3016" s="1295">
        <v>4017</v>
      </c>
      <c r="E3016" s="1295" t="s">
        <v>206</v>
      </c>
      <c r="F3016" s="935" t="s">
        <v>221</v>
      </c>
      <c r="G3016" s="1295">
        <v>90</v>
      </c>
      <c r="H3016" s="935" t="s">
        <v>413</v>
      </c>
      <c r="I3016" s="935" t="s">
        <v>414</v>
      </c>
      <c r="J3016" s="935">
        <v>39.751173979999997</v>
      </c>
      <c r="K3016" s="935">
        <v>-121.9963235</v>
      </c>
      <c r="L3016" s="935">
        <v>39.629153240000001</v>
      </c>
      <c r="M3016" s="935">
        <v>-121.9925059</v>
      </c>
    </row>
    <row r="3017" spans="1:13" x14ac:dyDescent="0.35">
      <c r="A3017" s="1296">
        <v>34660</v>
      </c>
      <c r="B3017" s="1295" t="s">
        <v>242</v>
      </c>
      <c r="C3017" s="1295" t="s">
        <v>260</v>
      </c>
      <c r="D3017" s="1295">
        <v>4017</v>
      </c>
      <c r="E3017" s="1295" t="s">
        <v>206</v>
      </c>
      <c r="F3017" s="935" t="s">
        <v>222</v>
      </c>
      <c r="G3017" s="1295">
        <v>32</v>
      </c>
      <c r="H3017" s="935" t="s">
        <v>414</v>
      </c>
      <c r="I3017" s="935" t="s">
        <v>415</v>
      </c>
      <c r="J3017" s="935">
        <v>39.629153240000001</v>
      </c>
      <c r="K3017" s="935">
        <v>-121.9925059</v>
      </c>
      <c r="L3017" s="935">
        <v>39.40712284</v>
      </c>
      <c r="M3017" s="935">
        <v>-122.00758999999999</v>
      </c>
    </row>
    <row r="3018" spans="1:13" x14ac:dyDescent="0.35">
      <c r="A3018" s="1296">
        <v>34677</v>
      </c>
      <c r="B3018" s="1295" t="s">
        <v>242</v>
      </c>
      <c r="C3018" s="1295" t="s">
        <v>260</v>
      </c>
      <c r="D3018" s="1295">
        <v>3898</v>
      </c>
      <c r="E3018" s="1295" t="s">
        <v>201</v>
      </c>
      <c r="F3018" s="935" t="s">
        <v>208</v>
      </c>
      <c r="G3018" s="1295">
        <v>7</v>
      </c>
      <c r="H3018" s="935" t="s">
        <v>402</v>
      </c>
      <c r="I3018" s="935" t="s">
        <v>403</v>
      </c>
      <c r="J3018" s="935">
        <v>40.611883210000002</v>
      </c>
      <c r="K3018" s="935">
        <v>-122.446135</v>
      </c>
      <c r="L3018" s="935">
        <v>40.592799669999998</v>
      </c>
      <c r="M3018" s="935">
        <v>-122.3942059</v>
      </c>
    </row>
    <row r="3019" spans="1:13" x14ac:dyDescent="0.35">
      <c r="A3019" s="1296">
        <v>34677</v>
      </c>
      <c r="B3019" s="1295" t="s">
        <v>242</v>
      </c>
      <c r="C3019" s="1295" t="s">
        <v>260</v>
      </c>
      <c r="D3019" s="1295">
        <v>3898</v>
      </c>
      <c r="E3019" s="1295" t="s">
        <v>201</v>
      </c>
      <c r="F3019" s="935" t="s">
        <v>209</v>
      </c>
      <c r="G3019" s="1295">
        <v>6</v>
      </c>
      <c r="H3019" s="935" t="s">
        <v>403</v>
      </c>
      <c r="I3019" s="935" t="s">
        <v>404</v>
      </c>
      <c r="J3019" s="935">
        <v>40.592799669999998</v>
      </c>
      <c r="K3019" s="935">
        <v>-122.3942059</v>
      </c>
      <c r="L3019" s="935">
        <v>40.585947769999997</v>
      </c>
      <c r="M3019" s="935">
        <v>-122.3683525</v>
      </c>
    </row>
    <row r="3020" spans="1:13" x14ac:dyDescent="0.35">
      <c r="A3020" s="1296">
        <v>34677</v>
      </c>
      <c r="B3020" s="1295" t="s">
        <v>242</v>
      </c>
      <c r="C3020" s="1295" t="s">
        <v>260</v>
      </c>
      <c r="D3020" s="1295">
        <v>3898</v>
      </c>
      <c r="E3020" s="1295" t="s">
        <v>201</v>
      </c>
      <c r="F3020" s="935" t="s">
        <v>211</v>
      </c>
      <c r="G3020" s="1295">
        <v>21</v>
      </c>
      <c r="H3020" s="935" t="s">
        <v>404</v>
      </c>
      <c r="I3020" s="935" t="s">
        <v>405</v>
      </c>
      <c r="J3020" s="935">
        <v>40.585947769999997</v>
      </c>
      <c r="K3020" s="935">
        <v>-122.3683525</v>
      </c>
      <c r="L3020" s="935">
        <v>40.472049499999997</v>
      </c>
      <c r="M3020" s="935">
        <v>-122.29453460000001</v>
      </c>
    </row>
    <row r="3021" spans="1:13" x14ac:dyDescent="0.35">
      <c r="A3021" s="1296">
        <v>34677</v>
      </c>
      <c r="B3021" s="1295" t="s">
        <v>242</v>
      </c>
      <c r="C3021" s="1295" t="s">
        <v>260</v>
      </c>
      <c r="D3021" s="1295">
        <v>3898</v>
      </c>
      <c r="E3021" s="1295" t="s">
        <v>201</v>
      </c>
      <c r="F3021" s="935" t="s">
        <v>212</v>
      </c>
      <c r="G3021" s="1295">
        <v>10</v>
      </c>
      <c r="H3021" s="935" t="s">
        <v>405</v>
      </c>
      <c r="I3021" s="935" t="s">
        <v>406</v>
      </c>
      <c r="J3021" s="935">
        <v>40.472049499999997</v>
      </c>
      <c r="K3021" s="935">
        <v>-122.29453460000001</v>
      </c>
      <c r="L3021" s="935">
        <v>40.417416330000002</v>
      </c>
      <c r="M3021" s="935">
        <v>-122.19395729999999</v>
      </c>
    </row>
    <row r="3022" spans="1:13" x14ac:dyDescent="0.35">
      <c r="A3022" s="1296">
        <v>34677</v>
      </c>
      <c r="B3022" s="1295" t="s">
        <v>242</v>
      </c>
      <c r="C3022" s="1295" t="s">
        <v>260</v>
      </c>
      <c r="D3022" s="1295">
        <v>3898</v>
      </c>
      <c r="E3022" s="1295" t="s">
        <v>201</v>
      </c>
      <c r="F3022" s="935" t="s">
        <v>213</v>
      </c>
      <c r="G3022" s="1295">
        <v>4</v>
      </c>
      <c r="H3022" s="935" t="s">
        <v>406</v>
      </c>
      <c r="I3022" s="935" t="s">
        <v>407</v>
      </c>
      <c r="J3022" s="935">
        <v>40.417416330000002</v>
      </c>
      <c r="K3022" s="935">
        <v>-122.19395729999999</v>
      </c>
      <c r="L3022" s="935">
        <v>40.355137560000003</v>
      </c>
      <c r="M3022" s="935">
        <v>-122.17595660000001</v>
      </c>
    </row>
    <row r="3023" spans="1:13" x14ac:dyDescent="0.35">
      <c r="A3023" s="1296">
        <v>34677</v>
      </c>
      <c r="B3023" s="1295" t="s">
        <v>242</v>
      </c>
      <c r="C3023" s="1295" t="s">
        <v>260</v>
      </c>
      <c r="D3023" s="1295">
        <v>3898</v>
      </c>
      <c r="E3023" s="1295" t="s">
        <v>201</v>
      </c>
      <c r="F3023" s="935" t="s">
        <v>214</v>
      </c>
      <c r="G3023" s="1295">
        <v>23</v>
      </c>
      <c r="H3023" s="935" t="s">
        <v>407</v>
      </c>
      <c r="I3023" s="935" t="s">
        <v>408</v>
      </c>
      <c r="J3023" s="935">
        <v>40.355137560000003</v>
      </c>
      <c r="K3023" s="935">
        <v>-122.17595660000001</v>
      </c>
      <c r="L3023" s="935">
        <v>40.316984869999999</v>
      </c>
      <c r="M3023" s="935">
        <v>-122.1896581</v>
      </c>
    </row>
    <row r="3024" spans="1:13" x14ac:dyDescent="0.35">
      <c r="A3024" s="1296">
        <v>34677</v>
      </c>
      <c r="B3024" s="1295" t="s">
        <v>242</v>
      </c>
      <c r="C3024" s="1295" t="s">
        <v>260</v>
      </c>
      <c r="D3024" s="1295">
        <v>3898</v>
      </c>
      <c r="E3024" s="1295" t="s">
        <v>201</v>
      </c>
      <c r="F3024" s="935" t="s">
        <v>215</v>
      </c>
      <c r="G3024" s="1295">
        <v>8</v>
      </c>
      <c r="H3024" s="935" t="s">
        <v>408</v>
      </c>
      <c r="I3024" s="935" t="s">
        <v>409</v>
      </c>
      <c r="J3024" s="935">
        <v>40.316984869999999</v>
      </c>
      <c r="K3024" s="935">
        <v>-122.1896581</v>
      </c>
      <c r="L3024" s="935">
        <v>40.263968490000003</v>
      </c>
      <c r="M3024" s="935">
        <v>-122.2235306</v>
      </c>
    </row>
    <row r="3025" spans="1:13" x14ac:dyDescent="0.35">
      <c r="A3025" s="1296">
        <v>34677</v>
      </c>
      <c r="B3025" s="1295" t="s">
        <v>242</v>
      </c>
      <c r="C3025" s="1295" t="s">
        <v>260</v>
      </c>
      <c r="D3025" s="1295">
        <v>3898</v>
      </c>
      <c r="E3025" s="1295" t="s">
        <v>201</v>
      </c>
      <c r="F3025" s="935" t="s">
        <v>216</v>
      </c>
      <c r="G3025" s="1295">
        <v>4</v>
      </c>
      <c r="H3025" s="935" t="s">
        <v>409</v>
      </c>
      <c r="I3025" s="935" t="s">
        <v>410</v>
      </c>
      <c r="J3025" s="935">
        <v>40.263968490000003</v>
      </c>
      <c r="K3025" s="935">
        <v>-122.2235306</v>
      </c>
      <c r="L3025" s="935">
        <v>40.153152210000002</v>
      </c>
      <c r="M3025" s="935">
        <v>-122.20237950000001</v>
      </c>
    </row>
    <row r="3026" spans="1:13" x14ac:dyDescent="0.35">
      <c r="A3026" s="1296">
        <v>34677</v>
      </c>
      <c r="B3026" s="1295" t="s">
        <v>242</v>
      </c>
      <c r="C3026" s="1295" t="s">
        <v>260</v>
      </c>
      <c r="D3026" s="1295">
        <v>3898</v>
      </c>
      <c r="E3026" s="1295" t="s">
        <v>201</v>
      </c>
      <c r="F3026" s="935" t="s">
        <v>217</v>
      </c>
      <c r="G3026" s="1295">
        <v>21</v>
      </c>
      <c r="H3026" s="935" t="s">
        <v>410</v>
      </c>
      <c r="I3026" s="935" t="s">
        <v>411</v>
      </c>
      <c r="J3026" s="935">
        <v>40.153152210000002</v>
      </c>
      <c r="K3026" s="935">
        <v>-122.20237950000001</v>
      </c>
      <c r="L3026" s="935">
        <v>40.027836569999998</v>
      </c>
      <c r="M3026" s="935">
        <v>-122.11920569999999</v>
      </c>
    </row>
    <row r="3027" spans="1:13" x14ac:dyDescent="0.35">
      <c r="A3027" s="1296">
        <v>34677</v>
      </c>
      <c r="B3027" s="1295" t="s">
        <v>242</v>
      </c>
      <c r="C3027" s="1295" t="s">
        <v>260</v>
      </c>
      <c r="D3027" s="1295">
        <v>3898</v>
      </c>
      <c r="E3027" s="1295" t="s">
        <v>201</v>
      </c>
      <c r="F3027" s="935" t="s">
        <v>219</v>
      </c>
      <c r="G3027" s="1295">
        <v>19</v>
      </c>
      <c r="H3027" s="935" t="s">
        <v>411</v>
      </c>
      <c r="I3027" s="935" t="s">
        <v>412</v>
      </c>
      <c r="J3027" s="935">
        <v>40.027836569999998</v>
      </c>
      <c r="K3027" s="935">
        <v>-122.11920569999999</v>
      </c>
      <c r="L3027" s="935">
        <v>39.909298579999998</v>
      </c>
      <c r="M3027" s="935">
        <v>-122.0918963</v>
      </c>
    </row>
    <row r="3028" spans="1:13" x14ac:dyDescent="0.35">
      <c r="A3028" s="1296">
        <v>34677</v>
      </c>
      <c r="B3028" s="1295" t="s">
        <v>242</v>
      </c>
      <c r="C3028" s="1295" t="s">
        <v>260</v>
      </c>
      <c r="D3028" s="1295">
        <v>3898</v>
      </c>
      <c r="E3028" s="1295" t="s">
        <v>201</v>
      </c>
      <c r="F3028" s="935" t="s">
        <v>220</v>
      </c>
      <c r="G3028" s="1295">
        <v>10</v>
      </c>
      <c r="H3028" s="935" t="s">
        <v>412</v>
      </c>
      <c r="I3028" s="935" t="s">
        <v>413</v>
      </c>
      <c r="J3028" s="935">
        <v>39.909298579999998</v>
      </c>
      <c r="K3028" s="935">
        <v>-122.0918963</v>
      </c>
      <c r="L3028" s="935">
        <v>39.751173979999997</v>
      </c>
      <c r="M3028" s="935">
        <v>-121.9963235</v>
      </c>
    </row>
    <row r="3029" spans="1:13" x14ac:dyDescent="0.35">
      <c r="A3029" s="1296">
        <v>34677</v>
      </c>
      <c r="B3029" s="1295" t="s">
        <v>242</v>
      </c>
      <c r="C3029" s="1295" t="s">
        <v>260</v>
      </c>
      <c r="D3029" s="1295">
        <v>3898</v>
      </c>
      <c r="E3029" s="1295" t="s">
        <v>201</v>
      </c>
      <c r="F3029" s="935" t="s">
        <v>221</v>
      </c>
      <c r="G3029" s="1295">
        <v>1</v>
      </c>
      <c r="H3029" s="935" t="s">
        <v>413</v>
      </c>
      <c r="I3029" s="935" t="s">
        <v>414</v>
      </c>
      <c r="J3029" s="935">
        <v>39.751173979999997</v>
      </c>
      <c r="K3029" s="935">
        <v>-121.9963235</v>
      </c>
      <c r="L3029" s="935">
        <v>39.629153240000001</v>
      </c>
      <c r="M3029" s="935">
        <v>-121.9925059</v>
      </c>
    </row>
    <row r="3030" spans="1:13" ht="15" thickBot="1" x14ac:dyDescent="0.4">
      <c r="A3030" s="1309">
        <v>34677</v>
      </c>
      <c r="B3030" s="1313" t="s">
        <v>242</v>
      </c>
      <c r="C3030" s="1313" t="s">
        <v>260</v>
      </c>
      <c r="D3030" s="1313">
        <v>3898</v>
      </c>
      <c r="E3030" s="1313" t="s">
        <v>201</v>
      </c>
      <c r="F3030" s="1312" t="s">
        <v>222</v>
      </c>
      <c r="G3030" s="1313">
        <v>0</v>
      </c>
      <c r="H3030" s="1312" t="s">
        <v>414</v>
      </c>
      <c r="I3030" s="1312" t="s">
        <v>415</v>
      </c>
      <c r="J3030" s="1312">
        <v>39.629153240000001</v>
      </c>
      <c r="K3030" s="1312">
        <v>-121.9925059</v>
      </c>
      <c r="L3030" s="1312">
        <v>39.40712284</v>
      </c>
      <c r="M3030" s="1312">
        <v>-122.00758999999999</v>
      </c>
    </row>
    <row r="3031" spans="1:13" ht="15" thickTop="1" x14ac:dyDescent="0.35">
      <c r="A3031" s="1296">
        <v>34842</v>
      </c>
      <c r="B3031" s="1295" t="s">
        <v>194</v>
      </c>
      <c r="C3031" s="1295" t="s">
        <v>196</v>
      </c>
      <c r="D3031" s="1295">
        <v>12945</v>
      </c>
      <c r="E3031" s="1295" t="s">
        <v>200</v>
      </c>
      <c r="F3031" s="935" t="s">
        <v>208</v>
      </c>
      <c r="G3031" s="1295">
        <v>0</v>
      </c>
      <c r="H3031" s="935" t="s">
        <v>402</v>
      </c>
      <c r="I3031" s="935" t="s">
        <v>403</v>
      </c>
      <c r="J3031" s="935">
        <v>40.611883210000002</v>
      </c>
      <c r="K3031" s="935">
        <v>-122.446135</v>
      </c>
      <c r="L3031" s="935">
        <v>40.592799669999998</v>
      </c>
      <c r="M3031" s="935">
        <v>-122.3942059</v>
      </c>
    </row>
    <row r="3032" spans="1:13" x14ac:dyDescent="0.35">
      <c r="A3032" s="1296">
        <v>34842</v>
      </c>
      <c r="B3032" s="1295" t="s">
        <v>194</v>
      </c>
      <c r="C3032" s="1295" t="s">
        <v>196</v>
      </c>
      <c r="D3032" s="1295">
        <v>12945</v>
      </c>
      <c r="E3032" s="1295" t="s">
        <v>200</v>
      </c>
      <c r="F3032" s="935" t="s">
        <v>209</v>
      </c>
      <c r="G3032" s="1295">
        <v>20</v>
      </c>
      <c r="H3032" s="935" t="s">
        <v>403</v>
      </c>
      <c r="I3032" s="935" t="s">
        <v>404</v>
      </c>
      <c r="J3032" s="935">
        <v>40.592799669999998</v>
      </c>
      <c r="K3032" s="935">
        <v>-122.3942059</v>
      </c>
      <c r="L3032" s="935">
        <v>40.585947769999997</v>
      </c>
      <c r="M3032" s="935">
        <v>-122.3683525</v>
      </c>
    </row>
    <row r="3033" spans="1:13" x14ac:dyDescent="0.35">
      <c r="A3033" s="1296">
        <v>34842</v>
      </c>
      <c r="B3033" s="1295" t="s">
        <v>194</v>
      </c>
      <c r="C3033" s="1295" t="s">
        <v>196</v>
      </c>
      <c r="D3033" s="1295">
        <v>12945</v>
      </c>
      <c r="E3033" s="1295" t="s">
        <v>200</v>
      </c>
      <c r="F3033" s="935" t="s">
        <v>211</v>
      </c>
      <c r="G3033" s="1295">
        <v>4</v>
      </c>
      <c r="H3033" s="935" t="s">
        <v>404</v>
      </c>
      <c r="I3033" s="935" t="s">
        <v>405</v>
      </c>
      <c r="J3033" s="935">
        <v>40.585947769999997</v>
      </c>
      <c r="K3033" s="935">
        <v>-122.3683525</v>
      </c>
      <c r="L3033" s="935">
        <v>40.472049499999997</v>
      </c>
      <c r="M3033" s="935">
        <v>-122.29453460000001</v>
      </c>
    </row>
    <row r="3034" spans="1:13" x14ac:dyDescent="0.35">
      <c r="A3034" s="1296">
        <v>34842</v>
      </c>
      <c r="B3034" s="1295" t="s">
        <v>194</v>
      </c>
      <c r="C3034" s="1295" t="s">
        <v>196</v>
      </c>
      <c r="D3034" s="1295">
        <v>12945</v>
      </c>
      <c r="E3034" s="1295" t="s">
        <v>200</v>
      </c>
      <c r="F3034" s="935" t="s">
        <v>212</v>
      </c>
      <c r="G3034" s="1295">
        <v>0</v>
      </c>
      <c r="H3034" s="935" t="s">
        <v>405</v>
      </c>
      <c r="I3034" s="935" t="s">
        <v>406</v>
      </c>
      <c r="J3034" s="935">
        <v>40.472049499999997</v>
      </c>
      <c r="K3034" s="935">
        <v>-122.29453460000001</v>
      </c>
      <c r="L3034" s="935">
        <v>40.417416330000002</v>
      </c>
      <c r="M3034" s="935">
        <v>-122.19395729999999</v>
      </c>
    </row>
    <row r="3035" spans="1:13" x14ac:dyDescent="0.35">
      <c r="A3035" s="1296">
        <v>34842</v>
      </c>
      <c r="B3035" s="1295" t="s">
        <v>194</v>
      </c>
      <c r="C3035" s="1295" t="s">
        <v>196</v>
      </c>
      <c r="D3035" s="1295">
        <v>12945</v>
      </c>
      <c r="E3035" s="1295" t="s">
        <v>200</v>
      </c>
      <c r="F3035" s="935" t="s">
        <v>213</v>
      </c>
      <c r="G3035" s="1295">
        <v>0</v>
      </c>
      <c r="H3035" s="935" t="s">
        <v>406</v>
      </c>
      <c r="I3035" s="935" t="s">
        <v>407</v>
      </c>
      <c r="J3035" s="935">
        <v>40.417416330000002</v>
      </c>
      <c r="K3035" s="935">
        <v>-122.19395729999999</v>
      </c>
      <c r="L3035" s="935">
        <v>40.355137560000003</v>
      </c>
      <c r="M3035" s="935">
        <v>-122.17595660000001</v>
      </c>
    </row>
    <row r="3036" spans="1:13" x14ac:dyDescent="0.35">
      <c r="A3036" s="1296">
        <v>34842</v>
      </c>
      <c r="B3036" s="1295" t="s">
        <v>194</v>
      </c>
      <c r="C3036" s="1295" t="s">
        <v>196</v>
      </c>
      <c r="D3036" s="1295">
        <v>12945</v>
      </c>
      <c r="E3036" s="1295" t="s">
        <v>200</v>
      </c>
      <c r="F3036" s="935" t="s">
        <v>214</v>
      </c>
      <c r="G3036" s="1295">
        <v>1</v>
      </c>
      <c r="H3036" s="935" t="s">
        <v>407</v>
      </c>
      <c r="I3036" s="935" t="s">
        <v>408</v>
      </c>
      <c r="J3036" s="935">
        <v>40.355137560000003</v>
      </c>
      <c r="K3036" s="935">
        <v>-122.17595660000001</v>
      </c>
      <c r="L3036" s="935">
        <v>40.316984869999999</v>
      </c>
      <c r="M3036" s="935">
        <v>-122.1896581</v>
      </c>
    </row>
    <row r="3037" spans="1:13" x14ac:dyDescent="0.35">
      <c r="A3037" s="1296">
        <v>34842</v>
      </c>
      <c r="B3037" s="1295" t="s">
        <v>194</v>
      </c>
      <c r="C3037" s="1295" t="s">
        <v>196</v>
      </c>
      <c r="D3037" s="1295">
        <v>12945</v>
      </c>
      <c r="E3037" s="1295" t="s">
        <v>200</v>
      </c>
      <c r="F3037" s="935" t="s">
        <v>215</v>
      </c>
      <c r="G3037" s="1295">
        <v>0</v>
      </c>
      <c r="H3037" s="935" t="s">
        <v>408</v>
      </c>
      <c r="I3037" s="935" t="s">
        <v>409</v>
      </c>
      <c r="J3037" s="935">
        <v>40.316984869999999</v>
      </c>
      <c r="K3037" s="935">
        <v>-122.1896581</v>
      </c>
      <c r="L3037" s="935">
        <v>40.263968490000003</v>
      </c>
      <c r="M3037" s="935">
        <v>-122.2235306</v>
      </c>
    </row>
    <row r="3038" spans="1:13" x14ac:dyDescent="0.35">
      <c r="A3038" s="1296">
        <v>34842</v>
      </c>
      <c r="B3038" s="1295" t="s">
        <v>194</v>
      </c>
      <c r="C3038" s="1295" t="s">
        <v>196</v>
      </c>
      <c r="D3038" s="1295">
        <v>12945</v>
      </c>
      <c r="E3038" s="1295" t="s">
        <v>200</v>
      </c>
      <c r="F3038" s="935" t="s">
        <v>216</v>
      </c>
      <c r="G3038" s="1295">
        <v>0</v>
      </c>
      <c r="H3038" s="935" t="s">
        <v>409</v>
      </c>
      <c r="I3038" s="935" t="s">
        <v>410</v>
      </c>
      <c r="J3038" s="935">
        <v>40.263968490000003</v>
      </c>
      <c r="K3038" s="935">
        <v>-122.2235306</v>
      </c>
      <c r="L3038" s="935">
        <v>40.153152210000002</v>
      </c>
      <c r="M3038" s="935">
        <v>-122.20237950000001</v>
      </c>
    </row>
    <row r="3039" spans="1:13" x14ac:dyDescent="0.35">
      <c r="A3039" s="1296">
        <v>34842</v>
      </c>
      <c r="B3039" s="1295" t="s">
        <v>194</v>
      </c>
      <c r="C3039" s="1295" t="s">
        <v>196</v>
      </c>
      <c r="D3039" s="1295">
        <v>12945</v>
      </c>
      <c r="E3039" s="1295" t="s">
        <v>200</v>
      </c>
      <c r="F3039" s="935" t="s">
        <v>217</v>
      </c>
      <c r="G3039" s="1295">
        <v>1</v>
      </c>
      <c r="H3039" s="935" t="s">
        <v>410</v>
      </c>
      <c r="I3039" s="935" t="s">
        <v>411</v>
      </c>
      <c r="J3039" s="935">
        <v>40.153152210000002</v>
      </c>
      <c r="K3039" s="935">
        <v>-122.20237950000001</v>
      </c>
      <c r="L3039" s="935">
        <v>40.027836569999998</v>
      </c>
      <c r="M3039" s="935">
        <v>-122.11920569999999</v>
      </c>
    </row>
    <row r="3040" spans="1:13" x14ac:dyDescent="0.35">
      <c r="A3040" s="1296">
        <v>34842</v>
      </c>
      <c r="B3040" s="1295" t="s">
        <v>194</v>
      </c>
      <c r="C3040" s="1295" t="s">
        <v>196</v>
      </c>
      <c r="D3040" s="1295">
        <v>12945</v>
      </c>
      <c r="E3040" s="1295" t="s">
        <v>200</v>
      </c>
      <c r="F3040" s="935" t="s">
        <v>219</v>
      </c>
      <c r="G3040" s="1295">
        <v>0</v>
      </c>
      <c r="H3040" s="935" t="s">
        <v>411</v>
      </c>
      <c r="I3040" s="935" t="s">
        <v>412</v>
      </c>
      <c r="J3040" s="935">
        <v>40.027836569999998</v>
      </c>
      <c r="K3040" s="935">
        <v>-122.11920569999999</v>
      </c>
      <c r="L3040" s="935">
        <v>39.909298579999998</v>
      </c>
      <c r="M3040" s="935">
        <v>-122.0918963</v>
      </c>
    </row>
    <row r="3041" spans="1:13" x14ac:dyDescent="0.35">
      <c r="A3041" s="1296">
        <v>34842</v>
      </c>
      <c r="B3041" s="1295" t="s">
        <v>194</v>
      </c>
      <c r="C3041" s="1295" t="s">
        <v>196</v>
      </c>
      <c r="D3041" s="1295">
        <v>12945</v>
      </c>
      <c r="E3041" s="1295" t="s">
        <v>200</v>
      </c>
      <c r="F3041" s="935" t="s">
        <v>220</v>
      </c>
      <c r="G3041" s="1295">
        <v>-99999</v>
      </c>
      <c r="H3041" s="935" t="s">
        <v>412</v>
      </c>
      <c r="I3041" s="935" t="s">
        <v>413</v>
      </c>
      <c r="J3041" s="935">
        <v>39.909298579999998</v>
      </c>
      <c r="K3041" s="935">
        <v>-122.0918963</v>
      </c>
      <c r="L3041" s="935">
        <v>39.751173979999997</v>
      </c>
      <c r="M3041" s="935">
        <v>-121.9963235</v>
      </c>
    </row>
    <row r="3042" spans="1:13" x14ac:dyDescent="0.35">
      <c r="A3042" s="1296">
        <v>34842</v>
      </c>
      <c r="B3042" s="1295" t="s">
        <v>194</v>
      </c>
      <c r="C3042" s="1295" t="s">
        <v>196</v>
      </c>
      <c r="D3042" s="1295">
        <v>12945</v>
      </c>
      <c r="E3042" s="1295" t="s">
        <v>200</v>
      </c>
      <c r="F3042" s="935" t="s">
        <v>221</v>
      </c>
      <c r="G3042" s="1295">
        <v>-99999</v>
      </c>
      <c r="H3042" s="935" t="s">
        <v>413</v>
      </c>
      <c r="I3042" s="935" t="s">
        <v>414</v>
      </c>
      <c r="J3042" s="935">
        <v>39.751173979999997</v>
      </c>
      <c r="K3042" s="935">
        <v>-121.9963235</v>
      </c>
      <c r="L3042" s="935">
        <v>39.629153240000001</v>
      </c>
      <c r="M3042" s="935">
        <v>-121.9925059</v>
      </c>
    </row>
    <row r="3043" spans="1:13" x14ac:dyDescent="0.35">
      <c r="A3043" s="1296">
        <v>34842</v>
      </c>
      <c r="B3043" s="1295" t="s">
        <v>194</v>
      </c>
      <c r="C3043" s="1295" t="s">
        <v>196</v>
      </c>
      <c r="D3043" s="1295">
        <v>12945</v>
      </c>
      <c r="E3043" s="1295" t="s">
        <v>200</v>
      </c>
      <c r="F3043" s="935" t="s">
        <v>222</v>
      </c>
      <c r="G3043" s="1295">
        <v>-99999</v>
      </c>
      <c r="H3043" s="935" t="s">
        <v>414</v>
      </c>
      <c r="I3043" s="935" t="s">
        <v>415</v>
      </c>
      <c r="J3043" s="935">
        <v>39.629153240000001</v>
      </c>
      <c r="K3043" s="935">
        <v>-121.9925059</v>
      </c>
      <c r="L3043" s="935">
        <v>39.40712284</v>
      </c>
      <c r="M3043" s="935">
        <v>-122.00758999999999</v>
      </c>
    </row>
    <row r="3044" spans="1:13" x14ac:dyDescent="0.35">
      <c r="A3044" s="1296">
        <v>34849</v>
      </c>
      <c r="B3044" s="1295" t="s">
        <v>194</v>
      </c>
      <c r="C3044" s="1295" t="s">
        <v>196</v>
      </c>
      <c r="D3044" s="1295">
        <v>14241</v>
      </c>
      <c r="E3044" s="1295" t="s">
        <v>200</v>
      </c>
      <c r="F3044" s="935" t="s">
        <v>208</v>
      </c>
      <c r="G3044" s="1295">
        <v>0</v>
      </c>
      <c r="H3044" s="935" t="s">
        <v>402</v>
      </c>
      <c r="I3044" s="935" t="s">
        <v>403</v>
      </c>
      <c r="J3044" s="935">
        <v>40.611883210000002</v>
      </c>
      <c r="K3044" s="935">
        <v>-122.446135</v>
      </c>
      <c r="L3044" s="935">
        <v>40.592799669999998</v>
      </c>
      <c r="M3044" s="935">
        <v>-122.3942059</v>
      </c>
    </row>
    <row r="3045" spans="1:13" x14ac:dyDescent="0.35">
      <c r="A3045" s="1296">
        <v>34849</v>
      </c>
      <c r="B3045" s="1295" t="s">
        <v>194</v>
      </c>
      <c r="C3045" s="1295" t="s">
        <v>196</v>
      </c>
      <c r="D3045" s="1295">
        <v>14241</v>
      </c>
      <c r="E3045" s="1295" t="s">
        <v>200</v>
      </c>
      <c r="F3045" s="935" t="s">
        <v>209</v>
      </c>
      <c r="G3045" s="1295">
        <v>28</v>
      </c>
      <c r="H3045" s="935" t="s">
        <v>403</v>
      </c>
      <c r="I3045" s="935" t="s">
        <v>404</v>
      </c>
      <c r="J3045" s="935">
        <v>40.592799669999998</v>
      </c>
      <c r="K3045" s="935">
        <v>-122.3942059</v>
      </c>
      <c r="L3045" s="935">
        <v>40.585947769999997</v>
      </c>
      <c r="M3045" s="935">
        <v>-122.3683525</v>
      </c>
    </row>
    <row r="3046" spans="1:13" x14ac:dyDescent="0.35">
      <c r="A3046" s="1296">
        <v>34849</v>
      </c>
      <c r="B3046" s="1295" t="s">
        <v>194</v>
      </c>
      <c r="C3046" s="1295" t="s">
        <v>196</v>
      </c>
      <c r="D3046" s="1295">
        <v>14241</v>
      </c>
      <c r="E3046" s="1295" t="s">
        <v>200</v>
      </c>
      <c r="F3046" s="935" t="s">
        <v>211</v>
      </c>
      <c r="G3046" s="1295">
        <v>1</v>
      </c>
      <c r="H3046" s="935" t="s">
        <v>404</v>
      </c>
      <c r="I3046" s="935" t="s">
        <v>405</v>
      </c>
      <c r="J3046" s="935">
        <v>40.585947769999997</v>
      </c>
      <c r="K3046" s="935">
        <v>-122.3683525</v>
      </c>
      <c r="L3046" s="935">
        <v>40.472049499999997</v>
      </c>
      <c r="M3046" s="935">
        <v>-122.29453460000001</v>
      </c>
    </row>
    <row r="3047" spans="1:13" x14ac:dyDescent="0.35">
      <c r="A3047" s="1296">
        <v>34849</v>
      </c>
      <c r="B3047" s="1295" t="s">
        <v>194</v>
      </c>
      <c r="C3047" s="1295" t="s">
        <v>196</v>
      </c>
      <c r="D3047" s="1295">
        <v>14241</v>
      </c>
      <c r="E3047" s="1295" t="s">
        <v>200</v>
      </c>
      <c r="F3047" s="935" t="s">
        <v>212</v>
      </c>
      <c r="G3047" s="1295">
        <v>0</v>
      </c>
      <c r="H3047" s="935" t="s">
        <v>405</v>
      </c>
      <c r="I3047" s="935" t="s">
        <v>406</v>
      </c>
      <c r="J3047" s="935">
        <v>40.472049499999997</v>
      </c>
      <c r="K3047" s="935">
        <v>-122.29453460000001</v>
      </c>
      <c r="L3047" s="935">
        <v>40.417416330000002</v>
      </c>
      <c r="M3047" s="935">
        <v>-122.19395729999999</v>
      </c>
    </row>
    <row r="3048" spans="1:13" x14ac:dyDescent="0.35">
      <c r="A3048" s="1296">
        <v>34849</v>
      </c>
      <c r="B3048" s="1295" t="s">
        <v>194</v>
      </c>
      <c r="C3048" s="1295" t="s">
        <v>196</v>
      </c>
      <c r="D3048" s="1295">
        <v>14241</v>
      </c>
      <c r="E3048" s="1295" t="s">
        <v>200</v>
      </c>
      <c r="F3048" s="935" t="s">
        <v>213</v>
      </c>
      <c r="G3048" s="1295">
        <v>0</v>
      </c>
      <c r="H3048" s="935" t="s">
        <v>406</v>
      </c>
      <c r="I3048" s="935" t="s">
        <v>407</v>
      </c>
      <c r="J3048" s="935">
        <v>40.417416330000002</v>
      </c>
      <c r="K3048" s="935">
        <v>-122.19395729999999</v>
      </c>
      <c r="L3048" s="935">
        <v>40.355137560000003</v>
      </c>
      <c r="M3048" s="935">
        <v>-122.17595660000001</v>
      </c>
    </row>
    <row r="3049" spans="1:13" x14ac:dyDescent="0.35">
      <c r="A3049" s="1296">
        <v>34849</v>
      </c>
      <c r="B3049" s="1295" t="s">
        <v>194</v>
      </c>
      <c r="C3049" s="1295" t="s">
        <v>196</v>
      </c>
      <c r="D3049" s="1295">
        <v>14241</v>
      </c>
      <c r="E3049" s="1295" t="s">
        <v>200</v>
      </c>
      <c r="F3049" s="935" t="s">
        <v>214</v>
      </c>
      <c r="G3049" s="1295">
        <v>0</v>
      </c>
      <c r="H3049" s="935" t="s">
        <v>407</v>
      </c>
      <c r="I3049" s="935" t="s">
        <v>408</v>
      </c>
      <c r="J3049" s="935">
        <v>40.355137560000003</v>
      </c>
      <c r="K3049" s="935">
        <v>-122.17595660000001</v>
      </c>
      <c r="L3049" s="935">
        <v>40.316984869999999</v>
      </c>
      <c r="M3049" s="935">
        <v>-122.1896581</v>
      </c>
    </row>
    <row r="3050" spans="1:13" x14ac:dyDescent="0.35">
      <c r="A3050" s="1296">
        <v>34849</v>
      </c>
      <c r="B3050" s="1295" t="s">
        <v>194</v>
      </c>
      <c r="C3050" s="1295" t="s">
        <v>196</v>
      </c>
      <c r="D3050" s="1295">
        <v>14241</v>
      </c>
      <c r="E3050" s="1295" t="s">
        <v>200</v>
      </c>
      <c r="F3050" s="935" t="s">
        <v>215</v>
      </c>
      <c r="G3050" s="1295">
        <v>0</v>
      </c>
      <c r="H3050" s="935" t="s">
        <v>408</v>
      </c>
      <c r="I3050" s="935" t="s">
        <v>409</v>
      </c>
      <c r="J3050" s="935">
        <v>40.316984869999999</v>
      </c>
      <c r="K3050" s="935">
        <v>-122.1896581</v>
      </c>
      <c r="L3050" s="935">
        <v>40.263968490000003</v>
      </c>
      <c r="M3050" s="935">
        <v>-122.2235306</v>
      </c>
    </row>
    <row r="3051" spans="1:13" x14ac:dyDescent="0.35">
      <c r="A3051" s="1296">
        <v>34849</v>
      </c>
      <c r="B3051" s="1295" t="s">
        <v>194</v>
      </c>
      <c r="C3051" s="1295" t="s">
        <v>196</v>
      </c>
      <c r="D3051" s="1295">
        <v>14241</v>
      </c>
      <c r="E3051" s="1295" t="s">
        <v>200</v>
      </c>
      <c r="F3051" s="935" t="s">
        <v>216</v>
      </c>
      <c r="G3051" s="1295">
        <v>0</v>
      </c>
      <c r="H3051" s="935" t="s">
        <v>409</v>
      </c>
      <c r="I3051" s="935" t="s">
        <v>410</v>
      </c>
      <c r="J3051" s="935">
        <v>40.263968490000003</v>
      </c>
      <c r="K3051" s="935">
        <v>-122.2235306</v>
      </c>
      <c r="L3051" s="935">
        <v>40.153152210000002</v>
      </c>
      <c r="M3051" s="935">
        <v>-122.20237950000001</v>
      </c>
    </row>
    <row r="3052" spans="1:13" x14ac:dyDescent="0.35">
      <c r="A3052" s="1296">
        <v>34849</v>
      </c>
      <c r="B3052" s="1295" t="s">
        <v>194</v>
      </c>
      <c r="C3052" s="1295" t="s">
        <v>196</v>
      </c>
      <c r="D3052" s="1295">
        <v>14241</v>
      </c>
      <c r="E3052" s="1295" t="s">
        <v>200</v>
      </c>
      <c r="F3052" s="935" t="s">
        <v>217</v>
      </c>
      <c r="G3052" s="1295">
        <v>0</v>
      </c>
      <c r="H3052" s="935" t="s">
        <v>410</v>
      </c>
      <c r="I3052" s="935" t="s">
        <v>411</v>
      </c>
      <c r="J3052" s="935">
        <v>40.153152210000002</v>
      </c>
      <c r="K3052" s="935">
        <v>-122.20237950000001</v>
      </c>
      <c r="L3052" s="935">
        <v>40.027836569999998</v>
      </c>
      <c r="M3052" s="935">
        <v>-122.11920569999999</v>
      </c>
    </row>
    <row r="3053" spans="1:13" x14ac:dyDescent="0.35">
      <c r="A3053" s="1296">
        <v>34849</v>
      </c>
      <c r="B3053" s="1295" t="s">
        <v>194</v>
      </c>
      <c r="C3053" s="1295" t="s">
        <v>196</v>
      </c>
      <c r="D3053" s="1295">
        <v>14241</v>
      </c>
      <c r="E3053" s="1295" t="s">
        <v>200</v>
      </c>
      <c r="F3053" s="935" t="s">
        <v>219</v>
      </c>
      <c r="G3053" s="1295">
        <v>-99999</v>
      </c>
      <c r="H3053" s="935" t="s">
        <v>411</v>
      </c>
      <c r="I3053" s="935" t="s">
        <v>412</v>
      </c>
      <c r="J3053" s="935">
        <v>40.027836569999998</v>
      </c>
      <c r="K3053" s="935">
        <v>-122.11920569999999</v>
      </c>
      <c r="L3053" s="935">
        <v>39.909298579999998</v>
      </c>
      <c r="M3053" s="935">
        <v>-122.0918963</v>
      </c>
    </row>
    <row r="3054" spans="1:13" x14ac:dyDescent="0.35">
      <c r="A3054" s="1296">
        <v>34849</v>
      </c>
      <c r="B3054" s="1295" t="s">
        <v>194</v>
      </c>
      <c r="C3054" s="1295" t="s">
        <v>196</v>
      </c>
      <c r="D3054" s="1295">
        <v>14241</v>
      </c>
      <c r="E3054" s="1295" t="s">
        <v>200</v>
      </c>
      <c r="F3054" s="935" t="s">
        <v>220</v>
      </c>
      <c r="G3054" s="1295">
        <v>-99999</v>
      </c>
      <c r="H3054" s="935" t="s">
        <v>412</v>
      </c>
      <c r="I3054" s="935" t="s">
        <v>413</v>
      </c>
      <c r="J3054" s="935">
        <v>39.909298579999998</v>
      </c>
      <c r="K3054" s="935">
        <v>-122.0918963</v>
      </c>
      <c r="L3054" s="935">
        <v>39.751173979999997</v>
      </c>
      <c r="M3054" s="935">
        <v>-121.9963235</v>
      </c>
    </row>
    <row r="3055" spans="1:13" x14ac:dyDescent="0.35">
      <c r="A3055" s="1296">
        <v>34849</v>
      </c>
      <c r="B3055" s="1295" t="s">
        <v>194</v>
      </c>
      <c r="C3055" s="1295" t="s">
        <v>196</v>
      </c>
      <c r="D3055" s="1295">
        <v>14241</v>
      </c>
      <c r="E3055" s="1295" t="s">
        <v>200</v>
      </c>
      <c r="F3055" s="935" t="s">
        <v>221</v>
      </c>
      <c r="G3055" s="1295">
        <v>-99999</v>
      </c>
      <c r="H3055" s="935" t="s">
        <v>413</v>
      </c>
      <c r="I3055" s="935" t="s">
        <v>414</v>
      </c>
      <c r="J3055" s="935">
        <v>39.751173979999997</v>
      </c>
      <c r="K3055" s="935">
        <v>-121.9963235</v>
      </c>
      <c r="L3055" s="935">
        <v>39.629153240000001</v>
      </c>
      <c r="M3055" s="935">
        <v>-121.9925059</v>
      </c>
    </row>
    <row r="3056" spans="1:13" x14ac:dyDescent="0.35">
      <c r="A3056" s="1296">
        <v>34849</v>
      </c>
      <c r="B3056" s="1295" t="s">
        <v>194</v>
      </c>
      <c r="C3056" s="1295" t="s">
        <v>196</v>
      </c>
      <c r="D3056" s="1295">
        <v>14241</v>
      </c>
      <c r="E3056" s="1295" t="s">
        <v>200</v>
      </c>
      <c r="F3056" s="935" t="s">
        <v>222</v>
      </c>
      <c r="G3056" s="1295">
        <v>-99999</v>
      </c>
      <c r="H3056" s="935" t="s">
        <v>414</v>
      </c>
      <c r="I3056" s="935" t="s">
        <v>415</v>
      </c>
      <c r="J3056" s="935">
        <v>39.629153240000001</v>
      </c>
      <c r="K3056" s="935">
        <v>-121.9925059</v>
      </c>
      <c r="L3056" s="935">
        <v>39.40712284</v>
      </c>
      <c r="M3056" s="935">
        <v>-122.00758999999999</v>
      </c>
    </row>
    <row r="3057" spans="1:13" x14ac:dyDescent="0.35">
      <c r="A3057" s="1296">
        <v>34858</v>
      </c>
      <c r="B3057" s="1295" t="s">
        <v>194</v>
      </c>
      <c r="C3057" s="1295" t="s">
        <v>246</v>
      </c>
      <c r="D3057" s="1295">
        <v>12771</v>
      </c>
      <c r="E3057" s="1295" t="s">
        <v>200</v>
      </c>
      <c r="F3057" s="935" t="s">
        <v>208</v>
      </c>
      <c r="G3057" s="1295">
        <v>2</v>
      </c>
      <c r="H3057" s="935" t="s">
        <v>402</v>
      </c>
      <c r="I3057" s="935" t="s">
        <v>403</v>
      </c>
      <c r="J3057" s="935">
        <v>40.611883210000002</v>
      </c>
      <c r="K3057" s="935">
        <v>-122.446135</v>
      </c>
      <c r="L3057" s="935">
        <v>40.592799669999998</v>
      </c>
      <c r="M3057" s="935">
        <v>-122.3942059</v>
      </c>
    </row>
    <row r="3058" spans="1:13" x14ac:dyDescent="0.35">
      <c r="A3058" s="1296">
        <v>34858</v>
      </c>
      <c r="B3058" s="1295" t="s">
        <v>194</v>
      </c>
      <c r="C3058" s="1295" t="s">
        <v>246</v>
      </c>
      <c r="D3058" s="1295">
        <v>12771</v>
      </c>
      <c r="E3058" s="1295" t="s">
        <v>200</v>
      </c>
      <c r="F3058" s="935" t="s">
        <v>209</v>
      </c>
      <c r="G3058" s="1295">
        <v>3</v>
      </c>
      <c r="H3058" s="935" t="s">
        <v>403</v>
      </c>
      <c r="I3058" s="935" t="s">
        <v>404</v>
      </c>
      <c r="J3058" s="935">
        <v>40.592799669999998</v>
      </c>
      <c r="K3058" s="935">
        <v>-122.3942059</v>
      </c>
      <c r="L3058" s="935">
        <v>40.585947769999997</v>
      </c>
      <c r="M3058" s="935">
        <v>-122.3683525</v>
      </c>
    </row>
    <row r="3059" spans="1:13" x14ac:dyDescent="0.35">
      <c r="A3059" s="1296">
        <v>34858</v>
      </c>
      <c r="B3059" s="1295" t="s">
        <v>194</v>
      </c>
      <c r="C3059" s="1295" t="s">
        <v>246</v>
      </c>
      <c r="D3059" s="1295">
        <v>12771</v>
      </c>
      <c r="E3059" s="1295" t="s">
        <v>200</v>
      </c>
      <c r="F3059" s="935" t="s">
        <v>211</v>
      </c>
      <c r="G3059" s="1295">
        <v>2</v>
      </c>
      <c r="H3059" s="935" t="s">
        <v>404</v>
      </c>
      <c r="I3059" s="935" t="s">
        <v>405</v>
      </c>
      <c r="J3059" s="935">
        <v>40.585947769999997</v>
      </c>
      <c r="K3059" s="935">
        <v>-122.3683525</v>
      </c>
      <c r="L3059" s="935">
        <v>40.472049499999997</v>
      </c>
      <c r="M3059" s="935">
        <v>-122.29453460000001</v>
      </c>
    </row>
    <row r="3060" spans="1:13" x14ac:dyDescent="0.35">
      <c r="A3060" s="1296">
        <v>34858</v>
      </c>
      <c r="B3060" s="1295" t="s">
        <v>194</v>
      </c>
      <c r="C3060" s="1295" t="s">
        <v>246</v>
      </c>
      <c r="D3060" s="1295">
        <v>12771</v>
      </c>
      <c r="E3060" s="1295" t="s">
        <v>200</v>
      </c>
      <c r="F3060" s="935" t="s">
        <v>212</v>
      </c>
      <c r="G3060" s="1295">
        <v>0</v>
      </c>
      <c r="H3060" s="935" t="s">
        <v>405</v>
      </c>
      <c r="I3060" s="935" t="s">
        <v>406</v>
      </c>
      <c r="J3060" s="935">
        <v>40.472049499999997</v>
      </c>
      <c r="K3060" s="935">
        <v>-122.29453460000001</v>
      </c>
      <c r="L3060" s="935">
        <v>40.417416330000002</v>
      </c>
      <c r="M3060" s="935">
        <v>-122.19395729999999</v>
      </c>
    </row>
    <row r="3061" spans="1:13" x14ac:dyDescent="0.35">
      <c r="A3061" s="1296">
        <v>34858</v>
      </c>
      <c r="B3061" s="1295" t="s">
        <v>194</v>
      </c>
      <c r="C3061" s="1295" t="s">
        <v>246</v>
      </c>
      <c r="D3061" s="1295">
        <v>12771</v>
      </c>
      <c r="E3061" s="1295" t="s">
        <v>200</v>
      </c>
      <c r="F3061" s="935" t="s">
        <v>213</v>
      </c>
      <c r="G3061" s="1295">
        <v>0</v>
      </c>
      <c r="H3061" s="935" t="s">
        <v>406</v>
      </c>
      <c r="I3061" s="935" t="s">
        <v>407</v>
      </c>
      <c r="J3061" s="935">
        <v>40.417416330000002</v>
      </c>
      <c r="K3061" s="935">
        <v>-122.19395729999999</v>
      </c>
      <c r="L3061" s="935">
        <v>40.355137560000003</v>
      </c>
      <c r="M3061" s="935">
        <v>-122.17595660000001</v>
      </c>
    </row>
    <row r="3062" spans="1:13" x14ac:dyDescent="0.35">
      <c r="A3062" s="1296">
        <v>34858</v>
      </c>
      <c r="B3062" s="1295" t="s">
        <v>194</v>
      </c>
      <c r="C3062" s="1295" t="s">
        <v>246</v>
      </c>
      <c r="D3062" s="1295">
        <v>12771</v>
      </c>
      <c r="E3062" s="1295" t="s">
        <v>200</v>
      </c>
      <c r="F3062" s="935" t="s">
        <v>214</v>
      </c>
      <c r="G3062" s="1295">
        <v>0</v>
      </c>
      <c r="H3062" s="935" t="s">
        <v>407</v>
      </c>
      <c r="I3062" s="935" t="s">
        <v>408</v>
      </c>
      <c r="J3062" s="935">
        <v>40.355137560000003</v>
      </c>
      <c r="K3062" s="935">
        <v>-122.17595660000001</v>
      </c>
      <c r="L3062" s="935">
        <v>40.316984869999999</v>
      </c>
      <c r="M3062" s="935">
        <v>-122.1896581</v>
      </c>
    </row>
    <row r="3063" spans="1:13" x14ac:dyDescent="0.35">
      <c r="A3063" s="1296">
        <v>34858</v>
      </c>
      <c r="B3063" s="1295" t="s">
        <v>194</v>
      </c>
      <c r="C3063" s="1295" t="s">
        <v>246</v>
      </c>
      <c r="D3063" s="1295">
        <v>12771</v>
      </c>
      <c r="E3063" s="1295" t="s">
        <v>200</v>
      </c>
      <c r="F3063" s="935" t="s">
        <v>215</v>
      </c>
      <c r="G3063" s="1295">
        <v>0</v>
      </c>
      <c r="H3063" s="935" t="s">
        <v>408</v>
      </c>
      <c r="I3063" s="935" t="s">
        <v>409</v>
      </c>
      <c r="J3063" s="935">
        <v>40.316984869999999</v>
      </c>
      <c r="K3063" s="935">
        <v>-122.1896581</v>
      </c>
      <c r="L3063" s="935">
        <v>40.263968490000003</v>
      </c>
      <c r="M3063" s="935">
        <v>-122.2235306</v>
      </c>
    </row>
    <row r="3064" spans="1:13" x14ac:dyDescent="0.35">
      <c r="A3064" s="1296">
        <v>34858</v>
      </c>
      <c r="B3064" s="1295" t="s">
        <v>194</v>
      </c>
      <c r="C3064" s="1295" t="s">
        <v>246</v>
      </c>
      <c r="D3064" s="1295">
        <v>12771</v>
      </c>
      <c r="E3064" s="1295" t="s">
        <v>200</v>
      </c>
      <c r="F3064" s="935" t="s">
        <v>216</v>
      </c>
      <c r="G3064" s="1295">
        <v>0</v>
      </c>
      <c r="H3064" s="935" t="s">
        <v>409</v>
      </c>
      <c r="I3064" s="935" t="s">
        <v>410</v>
      </c>
      <c r="J3064" s="935">
        <v>40.263968490000003</v>
      </c>
      <c r="K3064" s="935">
        <v>-122.2235306</v>
      </c>
      <c r="L3064" s="935">
        <v>40.153152210000002</v>
      </c>
      <c r="M3064" s="935">
        <v>-122.20237950000001</v>
      </c>
    </row>
    <row r="3065" spans="1:13" x14ac:dyDescent="0.35">
      <c r="A3065" s="1296">
        <v>34858</v>
      </c>
      <c r="B3065" s="1295" t="s">
        <v>194</v>
      </c>
      <c r="C3065" s="1295" t="s">
        <v>246</v>
      </c>
      <c r="D3065" s="1295">
        <v>12771</v>
      </c>
      <c r="E3065" s="1295" t="s">
        <v>200</v>
      </c>
      <c r="F3065" s="935" t="s">
        <v>217</v>
      </c>
      <c r="G3065" s="1295">
        <v>0</v>
      </c>
      <c r="H3065" s="935" t="s">
        <v>410</v>
      </c>
      <c r="I3065" s="935" t="s">
        <v>411</v>
      </c>
      <c r="J3065" s="935">
        <v>40.153152210000002</v>
      </c>
      <c r="K3065" s="935">
        <v>-122.20237950000001</v>
      </c>
      <c r="L3065" s="935">
        <v>40.027836569999998</v>
      </c>
      <c r="M3065" s="935">
        <v>-122.11920569999999</v>
      </c>
    </row>
    <row r="3066" spans="1:13" x14ac:dyDescent="0.35">
      <c r="A3066" s="1296">
        <v>34858</v>
      </c>
      <c r="B3066" s="1295" t="s">
        <v>194</v>
      </c>
      <c r="C3066" s="1295" t="s">
        <v>246</v>
      </c>
      <c r="D3066" s="1295">
        <v>12771</v>
      </c>
      <c r="E3066" s="1295" t="s">
        <v>200</v>
      </c>
      <c r="F3066" s="935" t="s">
        <v>219</v>
      </c>
      <c r="G3066" s="1295">
        <v>0</v>
      </c>
      <c r="H3066" s="935" t="s">
        <v>411</v>
      </c>
      <c r="I3066" s="935" t="s">
        <v>412</v>
      </c>
      <c r="J3066" s="935">
        <v>40.027836569999998</v>
      </c>
      <c r="K3066" s="935">
        <v>-122.11920569999999</v>
      </c>
      <c r="L3066" s="935">
        <v>39.909298579999998</v>
      </c>
      <c r="M3066" s="935">
        <v>-122.0918963</v>
      </c>
    </row>
    <row r="3067" spans="1:13" x14ac:dyDescent="0.35">
      <c r="A3067" s="1296">
        <v>34858</v>
      </c>
      <c r="B3067" s="1295" t="s">
        <v>194</v>
      </c>
      <c r="C3067" s="1295" t="s">
        <v>246</v>
      </c>
      <c r="D3067" s="1295">
        <v>12771</v>
      </c>
      <c r="E3067" s="1295" t="s">
        <v>200</v>
      </c>
      <c r="F3067" s="935" t="s">
        <v>220</v>
      </c>
      <c r="G3067" s="1295">
        <v>-99999</v>
      </c>
      <c r="H3067" s="935" t="s">
        <v>412</v>
      </c>
      <c r="I3067" s="935" t="s">
        <v>413</v>
      </c>
      <c r="J3067" s="935">
        <v>39.909298579999998</v>
      </c>
      <c r="K3067" s="935">
        <v>-122.0918963</v>
      </c>
      <c r="L3067" s="935">
        <v>39.751173979999997</v>
      </c>
      <c r="M3067" s="935">
        <v>-121.9963235</v>
      </c>
    </row>
    <row r="3068" spans="1:13" x14ac:dyDescent="0.35">
      <c r="A3068" s="1296">
        <v>34858</v>
      </c>
      <c r="B3068" s="1295" t="s">
        <v>194</v>
      </c>
      <c r="C3068" s="1295" t="s">
        <v>246</v>
      </c>
      <c r="D3068" s="1295">
        <v>12771</v>
      </c>
      <c r="E3068" s="1295" t="s">
        <v>200</v>
      </c>
      <c r="F3068" s="935" t="s">
        <v>221</v>
      </c>
      <c r="G3068" s="1295">
        <v>-99999</v>
      </c>
      <c r="H3068" s="935" t="s">
        <v>413</v>
      </c>
      <c r="I3068" s="935" t="s">
        <v>414</v>
      </c>
      <c r="J3068" s="935">
        <v>39.751173979999997</v>
      </c>
      <c r="K3068" s="935">
        <v>-121.9963235</v>
      </c>
      <c r="L3068" s="935">
        <v>39.629153240000001</v>
      </c>
      <c r="M3068" s="935">
        <v>-121.9925059</v>
      </c>
    </row>
    <row r="3069" spans="1:13" x14ac:dyDescent="0.35">
      <c r="A3069" s="1296">
        <v>34858</v>
      </c>
      <c r="B3069" s="1295" t="s">
        <v>194</v>
      </c>
      <c r="C3069" s="1295" t="s">
        <v>246</v>
      </c>
      <c r="D3069" s="1295">
        <v>12771</v>
      </c>
      <c r="E3069" s="1295" t="s">
        <v>200</v>
      </c>
      <c r="F3069" s="935" t="s">
        <v>222</v>
      </c>
      <c r="G3069" s="1295">
        <v>-99999</v>
      </c>
      <c r="H3069" s="935" t="s">
        <v>414</v>
      </c>
      <c r="I3069" s="935" t="s">
        <v>415</v>
      </c>
      <c r="J3069" s="935">
        <v>39.629153240000001</v>
      </c>
      <c r="K3069" s="935">
        <v>-121.9925059</v>
      </c>
      <c r="L3069" s="935">
        <v>39.40712284</v>
      </c>
      <c r="M3069" s="935">
        <v>-122.00758999999999</v>
      </c>
    </row>
    <row r="3070" spans="1:13" x14ac:dyDescent="0.35">
      <c r="A3070" s="1296">
        <v>34871</v>
      </c>
      <c r="B3070" s="1295" t="s">
        <v>194</v>
      </c>
      <c r="C3070" s="1295" t="s">
        <v>196</v>
      </c>
      <c r="D3070" s="1295">
        <v>14039</v>
      </c>
      <c r="E3070" s="1295" t="s">
        <v>200</v>
      </c>
      <c r="F3070" s="935" t="s">
        <v>208</v>
      </c>
      <c r="G3070" s="1295">
        <v>0</v>
      </c>
      <c r="H3070" s="935" t="s">
        <v>402</v>
      </c>
      <c r="I3070" s="935" t="s">
        <v>403</v>
      </c>
      <c r="J3070" s="935">
        <v>40.611883210000002</v>
      </c>
      <c r="K3070" s="935">
        <v>-122.446135</v>
      </c>
      <c r="L3070" s="935">
        <v>40.592799669999998</v>
      </c>
      <c r="M3070" s="935">
        <v>-122.3942059</v>
      </c>
    </row>
    <row r="3071" spans="1:13" x14ac:dyDescent="0.35">
      <c r="A3071" s="1296">
        <v>34871</v>
      </c>
      <c r="B3071" s="1295" t="s">
        <v>194</v>
      </c>
      <c r="C3071" s="1295" t="s">
        <v>196</v>
      </c>
      <c r="D3071" s="1295">
        <v>14039</v>
      </c>
      <c r="E3071" s="1295" t="s">
        <v>200</v>
      </c>
      <c r="F3071" s="935" t="s">
        <v>209</v>
      </c>
      <c r="G3071" s="1295">
        <v>15</v>
      </c>
      <c r="H3071" s="935" t="s">
        <v>403</v>
      </c>
      <c r="I3071" s="935" t="s">
        <v>404</v>
      </c>
      <c r="J3071" s="935">
        <v>40.592799669999998</v>
      </c>
      <c r="K3071" s="935">
        <v>-122.3942059</v>
      </c>
      <c r="L3071" s="935">
        <v>40.585947769999997</v>
      </c>
      <c r="M3071" s="935">
        <v>-122.3683525</v>
      </c>
    </row>
    <row r="3072" spans="1:13" x14ac:dyDescent="0.35">
      <c r="A3072" s="1296">
        <v>34871</v>
      </c>
      <c r="B3072" s="1295" t="s">
        <v>194</v>
      </c>
      <c r="C3072" s="1295" t="s">
        <v>196</v>
      </c>
      <c r="D3072" s="1295">
        <v>14039</v>
      </c>
      <c r="E3072" s="1295" t="s">
        <v>200</v>
      </c>
      <c r="F3072" s="935" t="s">
        <v>211</v>
      </c>
      <c r="G3072" s="1295">
        <v>0</v>
      </c>
      <c r="H3072" s="935" t="s">
        <v>404</v>
      </c>
      <c r="I3072" s="935" t="s">
        <v>405</v>
      </c>
      <c r="J3072" s="935">
        <v>40.585947769999997</v>
      </c>
      <c r="K3072" s="935">
        <v>-122.3683525</v>
      </c>
      <c r="L3072" s="935">
        <v>40.472049499999997</v>
      </c>
      <c r="M3072" s="935">
        <v>-122.29453460000001</v>
      </c>
    </row>
    <row r="3073" spans="1:13" x14ac:dyDescent="0.35">
      <c r="A3073" s="1296">
        <v>34871</v>
      </c>
      <c r="B3073" s="1295" t="s">
        <v>194</v>
      </c>
      <c r="C3073" s="1295" t="s">
        <v>196</v>
      </c>
      <c r="D3073" s="1295">
        <v>14039</v>
      </c>
      <c r="E3073" s="1295" t="s">
        <v>200</v>
      </c>
      <c r="F3073" s="935" t="s">
        <v>212</v>
      </c>
      <c r="G3073" s="1295">
        <v>0</v>
      </c>
      <c r="H3073" s="935" t="s">
        <v>405</v>
      </c>
      <c r="I3073" s="935" t="s">
        <v>406</v>
      </c>
      <c r="J3073" s="935">
        <v>40.472049499999997</v>
      </c>
      <c r="K3073" s="935">
        <v>-122.29453460000001</v>
      </c>
      <c r="L3073" s="935">
        <v>40.417416330000002</v>
      </c>
      <c r="M3073" s="935">
        <v>-122.19395729999999</v>
      </c>
    </row>
    <row r="3074" spans="1:13" x14ac:dyDescent="0.35">
      <c r="A3074" s="1296">
        <v>34871</v>
      </c>
      <c r="B3074" s="1295" t="s">
        <v>194</v>
      </c>
      <c r="C3074" s="1295" t="s">
        <v>196</v>
      </c>
      <c r="D3074" s="1295">
        <v>14039</v>
      </c>
      <c r="E3074" s="1295" t="s">
        <v>200</v>
      </c>
      <c r="F3074" s="935" t="s">
        <v>213</v>
      </c>
      <c r="G3074" s="1295">
        <v>0</v>
      </c>
      <c r="H3074" s="935" t="s">
        <v>406</v>
      </c>
      <c r="I3074" s="935" t="s">
        <v>407</v>
      </c>
      <c r="J3074" s="935">
        <v>40.417416330000002</v>
      </c>
      <c r="K3074" s="935">
        <v>-122.19395729999999</v>
      </c>
      <c r="L3074" s="935">
        <v>40.355137560000003</v>
      </c>
      <c r="M3074" s="935">
        <v>-122.17595660000001</v>
      </c>
    </row>
    <row r="3075" spans="1:13" x14ac:dyDescent="0.35">
      <c r="A3075" s="1296">
        <v>34871</v>
      </c>
      <c r="B3075" s="1295" t="s">
        <v>194</v>
      </c>
      <c r="C3075" s="1295" t="s">
        <v>196</v>
      </c>
      <c r="D3075" s="1295">
        <v>14039</v>
      </c>
      <c r="E3075" s="1295" t="s">
        <v>200</v>
      </c>
      <c r="F3075" s="935" t="s">
        <v>214</v>
      </c>
      <c r="G3075" s="1295">
        <v>0</v>
      </c>
      <c r="H3075" s="935" t="s">
        <v>407</v>
      </c>
      <c r="I3075" s="935" t="s">
        <v>408</v>
      </c>
      <c r="J3075" s="935">
        <v>40.355137560000003</v>
      </c>
      <c r="K3075" s="935">
        <v>-122.17595660000001</v>
      </c>
      <c r="L3075" s="935">
        <v>40.316984869999999</v>
      </c>
      <c r="M3075" s="935">
        <v>-122.1896581</v>
      </c>
    </row>
    <row r="3076" spans="1:13" x14ac:dyDescent="0.35">
      <c r="A3076" s="1296">
        <v>34871</v>
      </c>
      <c r="B3076" s="1295" t="s">
        <v>194</v>
      </c>
      <c r="C3076" s="1295" t="s">
        <v>196</v>
      </c>
      <c r="D3076" s="1295">
        <v>14039</v>
      </c>
      <c r="E3076" s="1295" t="s">
        <v>200</v>
      </c>
      <c r="F3076" s="935" t="s">
        <v>215</v>
      </c>
      <c r="G3076" s="1295">
        <v>0</v>
      </c>
      <c r="H3076" s="935" t="s">
        <v>408</v>
      </c>
      <c r="I3076" s="935" t="s">
        <v>409</v>
      </c>
      <c r="J3076" s="935">
        <v>40.316984869999999</v>
      </c>
      <c r="K3076" s="935">
        <v>-122.1896581</v>
      </c>
      <c r="L3076" s="935">
        <v>40.263968490000003</v>
      </c>
      <c r="M3076" s="935">
        <v>-122.2235306</v>
      </c>
    </row>
    <row r="3077" spans="1:13" x14ac:dyDescent="0.35">
      <c r="A3077" s="1296">
        <v>34871</v>
      </c>
      <c r="B3077" s="1295" t="s">
        <v>194</v>
      </c>
      <c r="C3077" s="1295" t="s">
        <v>196</v>
      </c>
      <c r="D3077" s="1295">
        <v>14039</v>
      </c>
      <c r="E3077" s="1295" t="s">
        <v>200</v>
      </c>
      <c r="F3077" s="935" t="s">
        <v>216</v>
      </c>
      <c r="G3077" s="1295">
        <v>0</v>
      </c>
      <c r="H3077" s="935" t="s">
        <v>409</v>
      </c>
      <c r="I3077" s="935" t="s">
        <v>410</v>
      </c>
      <c r="J3077" s="935">
        <v>40.263968490000003</v>
      </c>
      <c r="K3077" s="935">
        <v>-122.2235306</v>
      </c>
      <c r="L3077" s="935">
        <v>40.153152210000002</v>
      </c>
      <c r="M3077" s="935">
        <v>-122.20237950000001</v>
      </c>
    </row>
    <row r="3078" spans="1:13" x14ac:dyDescent="0.35">
      <c r="A3078" s="1296">
        <v>34871</v>
      </c>
      <c r="B3078" s="1295" t="s">
        <v>194</v>
      </c>
      <c r="C3078" s="1295" t="s">
        <v>196</v>
      </c>
      <c r="D3078" s="1295">
        <v>14039</v>
      </c>
      <c r="E3078" s="1295" t="s">
        <v>200</v>
      </c>
      <c r="F3078" s="935" t="s">
        <v>217</v>
      </c>
      <c r="G3078" s="1295">
        <v>0</v>
      </c>
      <c r="H3078" s="935" t="s">
        <v>410</v>
      </c>
      <c r="I3078" s="935" t="s">
        <v>411</v>
      </c>
      <c r="J3078" s="935">
        <v>40.153152210000002</v>
      </c>
      <c r="K3078" s="935">
        <v>-122.20237950000001</v>
      </c>
      <c r="L3078" s="935">
        <v>40.027836569999998</v>
      </c>
      <c r="M3078" s="935">
        <v>-122.11920569999999</v>
      </c>
    </row>
    <row r="3079" spans="1:13" x14ac:dyDescent="0.35">
      <c r="A3079" s="1296">
        <v>34871</v>
      </c>
      <c r="B3079" s="1295" t="s">
        <v>194</v>
      </c>
      <c r="C3079" s="1295" t="s">
        <v>196</v>
      </c>
      <c r="D3079" s="1295">
        <v>14039</v>
      </c>
      <c r="E3079" s="1295" t="s">
        <v>200</v>
      </c>
      <c r="F3079" s="935" t="s">
        <v>219</v>
      </c>
      <c r="G3079" s="1295">
        <v>0</v>
      </c>
      <c r="H3079" s="935" t="s">
        <v>411</v>
      </c>
      <c r="I3079" s="935" t="s">
        <v>412</v>
      </c>
      <c r="J3079" s="935">
        <v>40.027836569999998</v>
      </c>
      <c r="K3079" s="935">
        <v>-122.11920569999999</v>
      </c>
      <c r="L3079" s="935">
        <v>39.909298579999998</v>
      </c>
      <c r="M3079" s="935">
        <v>-122.0918963</v>
      </c>
    </row>
    <row r="3080" spans="1:13" x14ac:dyDescent="0.35">
      <c r="A3080" s="1296">
        <v>34871</v>
      </c>
      <c r="B3080" s="1295" t="s">
        <v>194</v>
      </c>
      <c r="C3080" s="1295" t="s">
        <v>196</v>
      </c>
      <c r="D3080" s="1295">
        <v>14039</v>
      </c>
      <c r="E3080" s="1295" t="s">
        <v>200</v>
      </c>
      <c r="F3080" s="935" t="s">
        <v>220</v>
      </c>
      <c r="G3080" s="1295">
        <v>-99999</v>
      </c>
      <c r="H3080" s="935" t="s">
        <v>412</v>
      </c>
      <c r="I3080" s="935" t="s">
        <v>413</v>
      </c>
      <c r="J3080" s="935">
        <v>39.909298579999998</v>
      </c>
      <c r="K3080" s="935">
        <v>-122.0918963</v>
      </c>
      <c r="L3080" s="935">
        <v>39.751173979999997</v>
      </c>
      <c r="M3080" s="935">
        <v>-121.9963235</v>
      </c>
    </row>
    <row r="3081" spans="1:13" x14ac:dyDescent="0.35">
      <c r="A3081" s="1296">
        <v>34871</v>
      </c>
      <c r="B3081" s="1295" t="s">
        <v>194</v>
      </c>
      <c r="C3081" s="1295" t="s">
        <v>196</v>
      </c>
      <c r="D3081" s="1295">
        <v>14039</v>
      </c>
      <c r="E3081" s="1295" t="s">
        <v>200</v>
      </c>
      <c r="F3081" s="935" t="s">
        <v>221</v>
      </c>
      <c r="G3081" s="1295">
        <v>-99999</v>
      </c>
      <c r="H3081" s="935" t="s">
        <v>413</v>
      </c>
      <c r="I3081" s="935" t="s">
        <v>414</v>
      </c>
      <c r="J3081" s="935">
        <v>39.751173979999997</v>
      </c>
      <c r="K3081" s="935">
        <v>-121.9963235</v>
      </c>
      <c r="L3081" s="935">
        <v>39.629153240000001</v>
      </c>
      <c r="M3081" s="935">
        <v>-121.9925059</v>
      </c>
    </row>
    <row r="3082" spans="1:13" x14ac:dyDescent="0.35">
      <c r="A3082" s="1296">
        <v>34871</v>
      </c>
      <c r="B3082" s="1295" t="s">
        <v>194</v>
      </c>
      <c r="C3082" s="1295" t="s">
        <v>196</v>
      </c>
      <c r="D3082" s="1295">
        <v>14039</v>
      </c>
      <c r="E3082" s="1295" t="s">
        <v>200</v>
      </c>
      <c r="F3082" s="935" t="s">
        <v>222</v>
      </c>
      <c r="G3082" s="1295">
        <v>-99999</v>
      </c>
      <c r="H3082" s="935" t="s">
        <v>414</v>
      </c>
      <c r="I3082" s="935" t="s">
        <v>415</v>
      </c>
      <c r="J3082" s="935">
        <v>39.629153240000001</v>
      </c>
      <c r="K3082" s="935">
        <v>-121.9925059</v>
      </c>
      <c r="L3082" s="935">
        <v>39.40712284</v>
      </c>
      <c r="M3082" s="935">
        <v>-122.00758999999999</v>
      </c>
    </row>
    <row r="3083" spans="1:13" x14ac:dyDescent="0.35">
      <c r="A3083" s="1296">
        <v>34878</v>
      </c>
      <c r="B3083" s="1295" t="s">
        <v>194</v>
      </c>
      <c r="C3083" s="1295" t="s">
        <v>246</v>
      </c>
      <c r="D3083" s="1295">
        <v>14206</v>
      </c>
      <c r="E3083" s="1295" t="s">
        <v>200</v>
      </c>
      <c r="F3083" s="935" t="s">
        <v>208</v>
      </c>
      <c r="G3083" s="1295">
        <v>5</v>
      </c>
      <c r="H3083" s="935" t="s">
        <v>402</v>
      </c>
      <c r="I3083" s="935" t="s">
        <v>403</v>
      </c>
      <c r="J3083" s="935">
        <v>40.611883210000002</v>
      </c>
      <c r="K3083" s="935">
        <v>-122.446135</v>
      </c>
      <c r="L3083" s="935">
        <v>40.592799669999998</v>
      </c>
      <c r="M3083" s="935">
        <v>-122.3942059</v>
      </c>
    </row>
    <row r="3084" spans="1:13" x14ac:dyDescent="0.35">
      <c r="A3084" s="1296">
        <v>34878</v>
      </c>
      <c r="B3084" s="1295" t="s">
        <v>194</v>
      </c>
      <c r="C3084" s="1295" t="s">
        <v>246</v>
      </c>
      <c r="D3084" s="1295">
        <v>14206</v>
      </c>
      <c r="E3084" s="1295" t="s">
        <v>200</v>
      </c>
      <c r="F3084" s="935" t="s">
        <v>209</v>
      </c>
      <c r="G3084" s="1295">
        <v>12</v>
      </c>
      <c r="H3084" s="935" t="s">
        <v>403</v>
      </c>
      <c r="I3084" s="935" t="s">
        <v>404</v>
      </c>
      <c r="J3084" s="935">
        <v>40.592799669999998</v>
      </c>
      <c r="K3084" s="935">
        <v>-122.3942059</v>
      </c>
      <c r="L3084" s="935">
        <v>40.585947769999997</v>
      </c>
      <c r="M3084" s="935">
        <v>-122.3683525</v>
      </c>
    </row>
    <row r="3085" spans="1:13" x14ac:dyDescent="0.35">
      <c r="A3085" s="1296">
        <v>34878</v>
      </c>
      <c r="B3085" s="1295" t="s">
        <v>194</v>
      </c>
      <c r="C3085" s="1295" t="s">
        <v>246</v>
      </c>
      <c r="D3085" s="1295">
        <v>14206</v>
      </c>
      <c r="E3085" s="1295" t="s">
        <v>200</v>
      </c>
      <c r="F3085" s="935" t="s">
        <v>211</v>
      </c>
      <c r="G3085" s="1295">
        <v>2</v>
      </c>
      <c r="H3085" s="935" t="s">
        <v>404</v>
      </c>
      <c r="I3085" s="935" t="s">
        <v>405</v>
      </c>
      <c r="J3085" s="935">
        <v>40.585947769999997</v>
      </c>
      <c r="K3085" s="935">
        <v>-122.3683525</v>
      </c>
      <c r="L3085" s="935">
        <v>40.472049499999997</v>
      </c>
      <c r="M3085" s="935">
        <v>-122.29453460000001</v>
      </c>
    </row>
    <row r="3086" spans="1:13" x14ac:dyDescent="0.35">
      <c r="A3086" s="1296">
        <v>34878</v>
      </c>
      <c r="B3086" s="1295" t="s">
        <v>194</v>
      </c>
      <c r="C3086" s="1295" t="s">
        <v>246</v>
      </c>
      <c r="D3086" s="1295">
        <v>14206</v>
      </c>
      <c r="E3086" s="1295" t="s">
        <v>200</v>
      </c>
      <c r="F3086" s="935" t="s">
        <v>212</v>
      </c>
      <c r="G3086" s="1295">
        <v>0</v>
      </c>
      <c r="H3086" s="935" t="s">
        <v>405</v>
      </c>
      <c r="I3086" s="935" t="s">
        <v>406</v>
      </c>
      <c r="J3086" s="935">
        <v>40.472049499999997</v>
      </c>
      <c r="K3086" s="935">
        <v>-122.29453460000001</v>
      </c>
      <c r="L3086" s="935">
        <v>40.417416330000002</v>
      </c>
      <c r="M3086" s="935">
        <v>-122.19395729999999</v>
      </c>
    </row>
    <row r="3087" spans="1:13" x14ac:dyDescent="0.35">
      <c r="A3087" s="1296">
        <v>34878</v>
      </c>
      <c r="B3087" s="1295" t="s">
        <v>194</v>
      </c>
      <c r="C3087" s="1295" t="s">
        <v>246</v>
      </c>
      <c r="D3087" s="1295">
        <v>14206</v>
      </c>
      <c r="E3087" s="1295" t="s">
        <v>200</v>
      </c>
      <c r="F3087" s="935" t="s">
        <v>213</v>
      </c>
      <c r="G3087" s="1295">
        <v>0</v>
      </c>
      <c r="H3087" s="935" t="s">
        <v>406</v>
      </c>
      <c r="I3087" s="935" t="s">
        <v>407</v>
      </c>
      <c r="J3087" s="935">
        <v>40.417416330000002</v>
      </c>
      <c r="K3087" s="935">
        <v>-122.19395729999999</v>
      </c>
      <c r="L3087" s="935">
        <v>40.355137560000003</v>
      </c>
      <c r="M3087" s="935">
        <v>-122.17595660000001</v>
      </c>
    </row>
    <row r="3088" spans="1:13" x14ac:dyDescent="0.35">
      <c r="A3088" s="1296">
        <v>34878</v>
      </c>
      <c r="B3088" s="1295" t="s">
        <v>194</v>
      </c>
      <c r="C3088" s="1295" t="s">
        <v>246</v>
      </c>
      <c r="D3088" s="1295">
        <v>14206</v>
      </c>
      <c r="E3088" s="1295" t="s">
        <v>200</v>
      </c>
      <c r="F3088" s="935" t="s">
        <v>214</v>
      </c>
      <c r="G3088" s="1295">
        <v>0</v>
      </c>
      <c r="H3088" s="935" t="s">
        <v>407</v>
      </c>
      <c r="I3088" s="935" t="s">
        <v>408</v>
      </c>
      <c r="J3088" s="935">
        <v>40.355137560000003</v>
      </c>
      <c r="K3088" s="935">
        <v>-122.17595660000001</v>
      </c>
      <c r="L3088" s="935">
        <v>40.316984869999999</v>
      </c>
      <c r="M3088" s="935">
        <v>-122.1896581</v>
      </c>
    </row>
    <row r="3089" spans="1:13" x14ac:dyDescent="0.35">
      <c r="A3089" s="1296">
        <v>34878</v>
      </c>
      <c r="B3089" s="1295" t="s">
        <v>194</v>
      </c>
      <c r="C3089" s="1295" t="s">
        <v>246</v>
      </c>
      <c r="D3089" s="1295">
        <v>14206</v>
      </c>
      <c r="E3089" s="1295" t="s">
        <v>200</v>
      </c>
      <c r="F3089" s="935" t="s">
        <v>215</v>
      </c>
      <c r="G3089" s="1295">
        <v>0</v>
      </c>
      <c r="H3089" s="935" t="s">
        <v>408</v>
      </c>
      <c r="I3089" s="935" t="s">
        <v>409</v>
      </c>
      <c r="J3089" s="935">
        <v>40.316984869999999</v>
      </c>
      <c r="K3089" s="935">
        <v>-122.1896581</v>
      </c>
      <c r="L3089" s="935">
        <v>40.263968490000003</v>
      </c>
      <c r="M3089" s="935">
        <v>-122.2235306</v>
      </c>
    </row>
    <row r="3090" spans="1:13" x14ac:dyDescent="0.35">
      <c r="A3090" s="1296">
        <v>34878</v>
      </c>
      <c r="B3090" s="1295" t="s">
        <v>194</v>
      </c>
      <c r="C3090" s="1295" t="s">
        <v>246</v>
      </c>
      <c r="D3090" s="1295">
        <v>14206</v>
      </c>
      <c r="E3090" s="1295" t="s">
        <v>200</v>
      </c>
      <c r="F3090" s="935" t="s">
        <v>216</v>
      </c>
      <c r="G3090" s="1295">
        <v>0</v>
      </c>
      <c r="H3090" s="935" t="s">
        <v>409</v>
      </c>
      <c r="I3090" s="935" t="s">
        <v>410</v>
      </c>
      <c r="J3090" s="935">
        <v>40.263968490000003</v>
      </c>
      <c r="K3090" s="935">
        <v>-122.2235306</v>
      </c>
      <c r="L3090" s="935">
        <v>40.153152210000002</v>
      </c>
      <c r="M3090" s="935">
        <v>-122.20237950000001</v>
      </c>
    </row>
    <row r="3091" spans="1:13" x14ac:dyDescent="0.35">
      <c r="A3091" s="1296">
        <v>34878</v>
      </c>
      <c r="B3091" s="1295" t="s">
        <v>194</v>
      </c>
      <c r="C3091" s="1295" t="s">
        <v>246</v>
      </c>
      <c r="D3091" s="1295">
        <v>14206</v>
      </c>
      <c r="E3091" s="1295" t="s">
        <v>200</v>
      </c>
      <c r="F3091" s="935" t="s">
        <v>217</v>
      </c>
      <c r="G3091" s="1295">
        <v>0</v>
      </c>
      <c r="H3091" s="935" t="s">
        <v>410</v>
      </c>
      <c r="I3091" s="935" t="s">
        <v>411</v>
      </c>
      <c r="J3091" s="935">
        <v>40.153152210000002</v>
      </c>
      <c r="K3091" s="935">
        <v>-122.20237950000001</v>
      </c>
      <c r="L3091" s="935">
        <v>40.027836569999998</v>
      </c>
      <c r="M3091" s="935">
        <v>-122.11920569999999</v>
      </c>
    </row>
    <row r="3092" spans="1:13" x14ac:dyDescent="0.35">
      <c r="A3092" s="1296">
        <v>34878</v>
      </c>
      <c r="B3092" s="1295" t="s">
        <v>194</v>
      </c>
      <c r="C3092" s="1295" t="s">
        <v>246</v>
      </c>
      <c r="D3092" s="1295">
        <v>14206</v>
      </c>
      <c r="E3092" s="1295" t="s">
        <v>200</v>
      </c>
      <c r="F3092" s="935" t="s">
        <v>219</v>
      </c>
      <c r="G3092" s="1295">
        <v>-99999</v>
      </c>
      <c r="H3092" s="935" t="s">
        <v>411</v>
      </c>
      <c r="I3092" s="935" t="s">
        <v>412</v>
      </c>
      <c r="J3092" s="935">
        <v>40.027836569999998</v>
      </c>
      <c r="K3092" s="935">
        <v>-122.11920569999999</v>
      </c>
      <c r="L3092" s="935">
        <v>39.909298579999998</v>
      </c>
      <c r="M3092" s="935">
        <v>-122.0918963</v>
      </c>
    </row>
    <row r="3093" spans="1:13" x14ac:dyDescent="0.35">
      <c r="A3093" s="1296">
        <v>34878</v>
      </c>
      <c r="B3093" s="1295" t="s">
        <v>194</v>
      </c>
      <c r="C3093" s="1295" t="s">
        <v>246</v>
      </c>
      <c r="D3093" s="1295">
        <v>14206</v>
      </c>
      <c r="E3093" s="1295" t="s">
        <v>200</v>
      </c>
      <c r="F3093" s="935" t="s">
        <v>220</v>
      </c>
      <c r="G3093" s="1295">
        <v>-99999</v>
      </c>
      <c r="H3093" s="935" t="s">
        <v>412</v>
      </c>
      <c r="I3093" s="935" t="s">
        <v>413</v>
      </c>
      <c r="J3093" s="935">
        <v>39.909298579999998</v>
      </c>
      <c r="K3093" s="935">
        <v>-122.0918963</v>
      </c>
      <c r="L3093" s="935">
        <v>39.751173979999997</v>
      </c>
      <c r="M3093" s="935">
        <v>-121.9963235</v>
      </c>
    </row>
    <row r="3094" spans="1:13" x14ac:dyDescent="0.35">
      <c r="A3094" s="1296">
        <v>34878</v>
      </c>
      <c r="B3094" s="1295" t="s">
        <v>194</v>
      </c>
      <c r="C3094" s="1295" t="s">
        <v>246</v>
      </c>
      <c r="D3094" s="1295">
        <v>14206</v>
      </c>
      <c r="E3094" s="1295" t="s">
        <v>200</v>
      </c>
      <c r="F3094" s="935" t="s">
        <v>221</v>
      </c>
      <c r="G3094" s="1295">
        <v>-99999</v>
      </c>
      <c r="H3094" s="935" t="s">
        <v>413</v>
      </c>
      <c r="I3094" s="935" t="s">
        <v>414</v>
      </c>
      <c r="J3094" s="935">
        <v>39.751173979999997</v>
      </c>
      <c r="K3094" s="935">
        <v>-121.9963235</v>
      </c>
      <c r="L3094" s="935">
        <v>39.629153240000001</v>
      </c>
      <c r="M3094" s="935">
        <v>-121.9925059</v>
      </c>
    </row>
    <row r="3095" spans="1:13" x14ac:dyDescent="0.35">
      <c r="A3095" s="1296">
        <v>34878</v>
      </c>
      <c r="B3095" s="1295" t="s">
        <v>194</v>
      </c>
      <c r="C3095" s="1295" t="s">
        <v>246</v>
      </c>
      <c r="D3095" s="1295">
        <v>14206</v>
      </c>
      <c r="E3095" s="1295" t="s">
        <v>200</v>
      </c>
      <c r="F3095" s="935" t="s">
        <v>222</v>
      </c>
      <c r="G3095" s="1295">
        <v>-99999</v>
      </c>
      <c r="H3095" s="935" t="s">
        <v>414</v>
      </c>
      <c r="I3095" s="935" t="s">
        <v>415</v>
      </c>
      <c r="J3095" s="935">
        <v>39.629153240000001</v>
      </c>
      <c r="K3095" s="935">
        <v>-121.9925059</v>
      </c>
      <c r="L3095" s="935">
        <v>39.40712284</v>
      </c>
      <c r="M3095" s="935">
        <v>-122.00758999999999</v>
      </c>
    </row>
    <row r="3096" spans="1:13" x14ac:dyDescent="0.35">
      <c r="A3096" s="1296">
        <v>34885</v>
      </c>
      <c r="B3096" s="1295" t="s">
        <v>194</v>
      </c>
      <c r="C3096" s="1295" t="s">
        <v>246</v>
      </c>
      <c r="D3096" s="1295">
        <v>14717</v>
      </c>
      <c r="E3096" s="1295" t="s">
        <v>200</v>
      </c>
      <c r="F3096" s="935" t="s">
        <v>208</v>
      </c>
      <c r="G3096" s="1295">
        <v>0</v>
      </c>
      <c r="H3096" s="935" t="s">
        <v>402</v>
      </c>
      <c r="I3096" s="935" t="s">
        <v>403</v>
      </c>
      <c r="J3096" s="935">
        <v>40.611883210000002</v>
      </c>
      <c r="K3096" s="935">
        <v>-122.446135</v>
      </c>
      <c r="L3096" s="935">
        <v>40.592799669999998</v>
      </c>
      <c r="M3096" s="935">
        <v>-122.3942059</v>
      </c>
    </row>
    <row r="3097" spans="1:13" x14ac:dyDescent="0.35">
      <c r="A3097" s="1296">
        <v>34885</v>
      </c>
      <c r="B3097" s="1295" t="s">
        <v>194</v>
      </c>
      <c r="C3097" s="1295" t="s">
        <v>246</v>
      </c>
      <c r="D3097" s="1295">
        <v>14717</v>
      </c>
      <c r="E3097" s="1295" t="s">
        <v>200</v>
      </c>
      <c r="F3097" s="935" t="s">
        <v>209</v>
      </c>
      <c r="G3097" s="1295">
        <v>9</v>
      </c>
      <c r="H3097" s="935" t="s">
        <v>403</v>
      </c>
      <c r="I3097" s="935" t="s">
        <v>404</v>
      </c>
      <c r="J3097" s="935">
        <v>40.592799669999998</v>
      </c>
      <c r="K3097" s="935">
        <v>-122.3942059</v>
      </c>
      <c r="L3097" s="935">
        <v>40.585947769999997</v>
      </c>
      <c r="M3097" s="935">
        <v>-122.3683525</v>
      </c>
    </row>
    <row r="3098" spans="1:13" x14ac:dyDescent="0.35">
      <c r="A3098" s="1296">
        <v>34885</v>
      </c>
      <c r="B3098" s="1295" t="s">
        <v>194</v>
      </c>
      <c r="C3098" s="1295" t="s">
        <v>246</v>
      </c>
      <c r="D3098" s="1295">
        <v>14717</v>
      </c>
      <c r="E3098" s="1295" t="s">
        <v>200</v>
      </c>
      <c r="F3098" s="935" t="s">
        <v>211</v>
      </c>
      <c r="G3098" s="1295">
        <v>0</v>
      </c>
      <c r="H3098" s="935" t="s">
        <v>404</v>
      </c>
      <c r="I3098" s="935" t="s">
        <v>405</v>
      </c>
      <c r="J3098" s="935">
        <v>40.585947769999997</v>
      </c>
      <c r="K3098" s="935">
        <v>-122.3683525</v>
      </c>
      <c r="L3098" s="935">
        <v>40.472049499999997</v>
      </c>
      <c r="M3098" s="935">
        <v>-122.29453460000001</v>
      </c>
    </row>
    <row r="3099" spans="1:13" x14ac:dyDescent="0.35">
      <c r="A3099" s="1296">
        <v>34885</v>
      </c>
      <c r="B3099" s="1295" t="s">
        <v>194</v>
      </c>
      <c r="C3099" s="1295" t="s">
        <v>246</v>
      </c>
      <c r="D3099" s="1295">
        <v>14717</v>
      </c>
      <c r="E3099" s="1295" t="s">
        <v>200</v>
      </c>
      <c r="F3099" s="935" t="s">
        <v>212</v>
      </c>
      <c r="G3099" s="1295">
        <v>0</v>
      </c>
      <c r="H3099" s="935" t="s">
        <v>405</v>
      </c>
      <c r="I3099" s="935" t="s">
        <v>406</v>
      </c>
      <c r="J3099" s="935">
        <v>40.472049499999997</v>
      </c>
      <c r="K3099" s="935">
        <v>-122.29453460000001</v>
      </c>
      <c r="L3099" s="935">
        <v>40.417416330000002</v>
      </c>
      <c r="M3099" s="935">
        <v>-122.19395729999999</v>
      </c>
    </row>
    <row r="3100" spans="1:13" x14ac:dyDescent="0.35">
      <c r="A3100" s="1296">
        <v>34885</v>
      </c>
      <c r="B3100" s="1295" t="s">
        <v>194</v>
      </c>
      <c r="C3100" s="1295" t="s">
        <v>246</v>
      </c>
      <c r="D3100" s="1295">
        <v>14717</v>
      </c>
      <c r="E3100" s="1295" t="s">
        <v>200</v>
      </c>
      <c r="F3100" s="935" t="s">
        <v>213</v>
      </c>
      <c r="G3100" s="1295">
        <v>0</v>
      </c>
      <c r="H3100" s="935" t="s">
        <v>406</v>
      </c>
      <c r="I3100" s="935" t="s">
        <v>407</v>
      </c>
      <c r="J3100" s="935">
        <v>40.417416330000002</v>
      </c>
      <c r="K3100" s="935">
        <v>-122.19395729999999</v>
      </c>
      <c r="L3100" s="935">
        <v>40.355137560000003</v>
      </c>
      <c r="M3100" s="935">
        <v>-122.17595660000001</v>
      </c>
    </row>
    <row r="3101" spans="1:13" x14ac:dyDescent="0.35">
      <c r="A3101" s="1296">
        <v>34885</v>
      </c>
      <c r="B3101" s="1295" t="s">
        <v>194</v>
      </c>
      <c r="C3101" s="1295" t="s">
        <v>246</v>
      </c>
      <c r="D3101" s="1295">
        <v>14717</v>
      </c>
      <c r="E3101" s="1295" t="s">
        <v>200</v>
      </c>
      <c r="F3101" s="935" t="s">
        <v>214</v>
      </c>
      <c r="G3101" s="1295">
        <v>0</v>
      </c>
      <c r="H3101" s="935" t="s">
        <v>407</v>
      </c>
      <c r="I3101" s="935" t="s">
        <v>408</v>
      </c>
      <c r="J3101" s="935">
        <v>40.355137560000003</v>
      </c>
      <c r="K3101" s="935">
        <v>-122.17595660000001</v>
      </c>
      <c r="L3101" s="935">
        <v>40.316984869999999</v>
      </c>
      <c r="M3101" s="935">
        <v>-122.1896581</v>
      </c>
    </row>
    <row r="3102" spans="1:13" x14ac:dyDescent="0.35">
      <c r="A3102" s="1296">
        <v>34885</v>
      </c>
      <c r="B3102" s="1295" t="s">
        <v>194</v>
      </c>
      <c r="C3102" s="1295" t="s">
        <v>246</v>
      </c>
      <c r="D3102" s="1295">
        <v>14717</v>
      </c>
      <c r="E3102" s="1295" t="s">
        <v>200</v>
      </c>
      <c r="F3102" s="935" t="s">
        <v>215</v>
      </c>
      <c r="G3102" s="1295">
        <v>0</v>
      </c>
      <c r="H3102" s="935" t="s">
        <v>408</v>
      </c>
      <c r="I3102" s="935" t="s">
        <v>409</v>
      </c>
      <c r="J3102" s="935">
        <v>40.316984869999999</v>
      </c>
      <c r="K3102" s="935">
        <v>-122.1896581</v>
      </c>
      <c r="L3102" s="935">
        <v>40.263968490000003</v>
      </c>
      <c r="M3102" s="935">
        <v>-122.2235306</v>
      </c>
    </row>
    <row r="3103" spans="1:13" x14ac:dyDescent="0.35">
      <c r="A3103" s="1296">
        <v>34885</v>
      </c>
      <c r="B3103" s="1295" t="s">
        <v>194</v>
      </c>
      <c r="C3103" s="1295" t="s">
        <v>246</v>
      </c>
      <c r="D3103" s="1295">
        <v>14717</v>
      </c>
      <c r="E3103" s="1295" t="s">
        <v>200</v>
      </c>
      <c r="F3103" s="935" t="s">
        <v>216</v>
      </c>
      <c r="G3103" s="1295">
        <v>0</v>
      </c>
      <c r="H3103" s="935" t="s">
        <v>409</v>
      </c>
      <c r="I3103" s="935" t="s">
        <v>410</v>
      </c>
      <c r="J3103" s="935">
        <v>40.263968490000003</v>
      </c>
      <c r="K3103" s="935">
        <v>-122.2235306</v>
      </c>
      <c r="L3103" s="935">
        <v>40.153152210000002</v>
      </c>
      <c r="M3103" s="935">
        <v>-122.20237950000001</v>
      </c>
    </row>
    <row r="3104" spans="1:13" x14ac:dyDescent="0.35">
      <c r="A3104" s="1296">
        <v>34885</v>
      </c>
      <c r="B3104" s="1295" t="s">
        <v>194</v>
      </c>
      <c r="C3104" s="1295" t="s">
        <v>246</v>
      </c>
      <c r="D3104" s="1295">
        <v>14717</v>
      </c>
      <c r="E3104" s="1295" t="s">
        <v>200</v>
      </c>
      <c r="F3104" s="935" t="s">
        <v>217</v>
      </c>
      <c r="G3104" s="1295">
        <v>0</v>
      </c>
      <c r="H3104" s="935" t="s">
        <v>410</v>
      </c>
      <c r="I3104" s="935" t="s">
        <v>411</v>
      </c>
      <c r="J3104" s="935">
        <v>40.153152210000002</v>
      </c>
      <c r="K3104" s="935">
        <v>-122.20237950000001</v>
      </c>
      <c r="L3104" s="935">
        <v>40.027836569999998</v>
      </c>
      <c r="M3104" s="935">
        <v>-122.11920569999999</v>
      </c>
    </row>
    <row r="3105" spans="1:13" x14ac:dyDescent="0.35">
      <c r="A3105" s="1296">
        <v>34885</v>
      </c>
      <c r="B3105" s="1295" t="s">
        <v>194</v>
      </c>
      <c r="C3105" s="1295" t="s">
        <v>246</v>
      </c>
      <c r="D3105" s="1295">
        <v>14717</v>
      </c>
      <c r="E3105" s="1295" t="s">
        <v>200</v>
      </c>
      <c r="F3105" s="935" t="s">
        <v>219</v>
      </c>
      <c r="G3105" s="1295">
        <v>0</v>
      </c>
      <c r="H3105" s="935" t="s">
        <v>411</v>
      </c>
      <c r="I3105" s="935" t="s">
        <v>412</v>
      </c>
      <c r="J3105" s="935">
        <v>40.027836569999998</v>
      </c>
      <c r="K3105" s="935">
        <v>-122.11920569999999</v>
      </c>
      <c r="L3105" s="935">
        <v>39.909298579999998</v>
      </c>
      <c r="M3105" s="935">
        <v>-122.0918963</v>
      </c>
    </row>
    <row r="3106" spans="1:13" x14ac:dyDescent="0.35">
      <c r="A3106" s="1296">
        <v>34885</v>
      </c>
      <c r="B3106" s="1295" t="s">
        <v>194</v>
      </c>
      <c r="C3106" s="1295" t="s">
        <v>246</v>
      </c>
      <c r="D3106" s="1295">
        <v>14717</v>
      </c>
      <c r="E3106" s="1295" t="s">
        <v>200</v>
      </c>
      <c r="F3106" s="935" t="s">
        <v>220</v>
      </c>
      <c r="G3106" s="1295">
        <v>-99999</v>
      </c>
      <c r="H3106" s="935" t="s">
        <v>412</v>
      </c>
      <c r="I3106" s="935" t="s">
        <v>413</v>
      </c>
      <c r="J3106" s="935">
        <v>39.909298579999998</v>
      </c>
      <c r="K3106" s="935">
        <v>-122.0918963</v>
      </c>
      <c r="L3106" s="935">
        <v>39.751173979999997</v>
      </c>
      <c r="M3106" s="935">
        <v>-121.9963235</v>
      </c>
    </row>
    <row r="3107" spans="1:13" x14ac:dyDescent="0.35">
      <c r="A3107" s="1296">
        <v>34885</v>
      </c>
      <c r="B3107" s="1295" t="s">
        <v>194</v>
      </c>
      <c r="C3107" s="1295" t="s">
        <v>246</v>
      </c>
      <c r="D3107" s="1295">
        <v>14717</v>
      </c>
      <c r="E3107" s="1295" t="s">
        <v>200</v>
      </c>
      <c r="F3107" s="935" t="s">
        <v>221</v>
      </c>
      <c r="G3107" s="1295">
        <v>-99999</v>
      </c>
      <c r="H3107" s="935" t="s">
        <v>413</v>
      </c>
      <c r="I3107" s="935" t="s">
        <v>414</v>
      </c>
      <c r="J3107" s="935">
        <v>39.751173979999997</v>
      </c>
      <c r="K3107" s="935">
        <v>-121.9963235</v>
      </c>
      <c r="L3107" s="935">
        <v>39.629153240000001</v>
      </c>
      <c r="M3107" s="935">
        <v>-121.9925059</v>
      </c>
    </row>
    <row r="3108" spans="1:13" x14ac:dyDescent="0.35">
      <c r="A3108" s="1296">
        <v>34885</v>
      </c>
      <c r="B3108" s="1295" t="s">
        <v>194</v>
      </c>
      <c r="C3108" s="1295" t="s">
        <v>246</v>
      </c>
      <c r="D3108" s="1295">
        <v>14717</v>
      </c>
      <c r="E3108" s="1295" t="s">
        <v>200</v>
      </c>
      <c r="F3108" s="935" t="s">
        <v>222</v>
      </c>
      <c r="G3108" s="1295">
        <v>-99999</v>
      </c>
      <c r="H3108" s="935" t="s">
        <v>414</v>
      </c>
      <c r="I3108" s="935" t="s">
        <v>415</v>
      </c>
      <c r="J3108" s="935">
        <v>39.629153240000001</v>
      </c>
      <c r="K3108" s="935">
        <v>-121.9925059</v>
      </c>
      <c r="L3108" s="935">
        <v>39.40712284</v>
      </c>
      <c r="M3108" s="935">
        <v>-122.00758999999999</v>
      </c>
    </row>
    <row r="3109" spans="1:13" x14ac:dyDescent="0.35">
      <c r="A3109" s="1296">
        <v>34892</v>
      </c>
      <c r="B3109" s="1295" t="s">
        <v>194</v>
      </c>
      <c r="C3109" s="1295" t="s">
        <v>260</v>
      </c>
      <c r="D3109" s="1295">
        <v>14162</v>
      </c>
      <c r="E3109" s="1295" t="s">
        <v>200</v>
      </c>
      <c r="F3109" s="935" t="s">
        <v>208</v>
      </c>
      <c r="G3109" s="1295">
        <v>5</v>
      </c>
      <c r="H3109" s="935" t="s">
        <v>402</v>
      </c>
      <c r="I3109" s="935" t="s">
        <v>403</v>
      </c>
      <c r="J3109" s="935">
        <v>40.611883210000002</v>
      </c>
      <c r="K3109" s="935">
        <v>-122.446135</v>
      </c>
      <c r="L3109" s="935">
        <v>40.592799669999998</v>
      </c>
      <c r="M3109" s="935">
        <v>-122.3942059</v>
      </c>
    </row>
    <row r="3110" spans="1:13" x14ac:dyDescent="0.35">
      <c r="A3110" s="1296">
        <v>34892</v>
      </c>
      <c r="B3110" s="1295" t="s">
        <v>194</v>
      </c>
      <c r="C3110" s="1295" t="s">
        <v>260</v>
      </c>
      <c r="D3110" s="1295">
        <v>14162</v>
      </c>
      <c r="E3110" s="1295" t="s">
        <v>200</v>
      </c>
      <c r="F3110" s="935" t="s">
        <v>209</v>
      </c>
      <c r="G3110" s="1295">
        <v>47</v>
      </c>
      <c r="H3110" s="935" t="s">
        <v>403</v>
      </c>
      <c r="I3110" s="935" t="s">
        <v>404</v>
      </c>
      <c r="J3110" s="935">
        <v>40.592799669999998</v>
      </c>
      <c r="K3110" s="935">
        <v>-122.3942059</v>
      </c>
      <c r="L3110" s="935">
        <v>40.585947769999997</v>
      </c>
      <c r="M3110" s="935">
        <v>-122.3683525</v>
      </c>
    </row>
    <row r="3111" spans="1:13" x14ac:dyDescent="0.35">
      <c r="A3111" s="1296">
        <v>34892</v>
      </c>
      <c r="B3111" s="1295" t="s">
        <v>194</v>
      </c>
      <c r="C3111" s="1295" t="s">
        <v>260</v>
      </c>
      <c r="D3111" s="1295">
        <v>14162</v>
      </c>
      <c r="E3111" s="1295" t="s">
        <v>200</v>
      </c>
      <c r="F3111" s="935" t="s">
        <v>211</v>
      </c>
      <c r="G3111" s="1295">
        <v>4</v>
      </c>
      <c r="H3111" s="935" t="s">
        <v>404</v>
      </c>
      <c r="I3111" s="935" t="s">
        <v>405</v>
      </c>
      <c r="J3111" s="935">
        <v>40.585947769999997</v>
      </c>
      <c r="K3111" s="935">
        <v>-122.3683525</v>
      </c>
      <c r="L3111" s="935">
        <v>40.472049499999997</v>
      </c>
      <c r="M3111" s="935">
        <v>-122.29453460000001</v>
      </c>
    </row>
    <row r="3112" spans="1:13" x14ac:dyDescent="0.35">
      <c r="A3112" s="1296">
        <v>34892</v>
      </c>
      <c r="B3112" s="1295" t="s">
        <v>194</v>
      </c>
      <c r="C3112" s="1295" t="s">
        <v>260</v>
      </c>
      <c r="D3112" s="1295">
        <v>14162</v>
      </c>
      <c r="E3112" s="1295" t="s">
        <v>200</v>
      </c>
      <c r="F3112" s="935" t="s">
        <v>212</v>
      </c>
      <c r="G3112" s="1295">
        <v>0</v>
      </c>
      <c r="H3112" s="935" t="s">
        <v>405</v>
      </c>
      <c r="I3112" s="935" t="s">
        <v>406</v>
      </c>
      <c r="J3112" s="935">
        <v>40.472049499999997</v>
      </c>
      <c r="K3112" s="935">
        <v>-122.29453460000001</v>
      </c>
      <c r="L3112" s="935">
        <v>40.417416330000002</v>
      </c>
      <c r="M3112" s="935">
        <v>-122.19395729999999</v>
      </c>
    </row>
    <row r="3113" spans="1:13" x14ac:dyDescent="0.35">
      <c r="A3113" s="1296">
        <v>34892</v>
      </c>
      <c r="B3113" s="1295" t="s">
        <v>194</v>
      </c>
      <c r="C3113" s="1295" t="s">
        <v>260</v>
      </c>
      <c r="D3113" s="1295">
        <v>14162</v>
      </c>
      <c r="E3113" s="1295" t="s">
        <v>200</v>
      </c>
      <c r="F3113" s="935" t="s">
        <v>213</v>
      </c>
      <c r="G3113" s="1295">
        <v>0</v>
      </c>
      <c r="H3113" s="935" t="s">
        <v>406</v>
      </c>
      <c r="I3113" s="935" t="s">
        <v>407</v>
      </c>
      <c r="J3113" s="935">
        <v>40.417416330000002</v>
      </c>
      <c r="K3113" s="935">
        <v>-122.19395729999999</v>
      </c>
      <c r="L3113" s="935">
        <v>40.355137560000003</v>
      </c>
      <c r="M3113" s="935">
        <v>-122.17595660000001</v>
      </c>
    </row>
    <row r="3114" spans="1:13" x14ac:dyDescent="0.35">
      <c r="A3114" s="1296">
        <v>34892</v>
      </c>
      <c r="B3114" s="1295" t="s">
        <v>194</v>
      </c>
      <c r="C3114" s="1295" t="s">
        <v>260</v>
      </c>
      <c r="D3114" s="1295">
        <v>14162</v>
      </c>
      <c r="E3114" s="1295" t="s">
        <v>200</v>
      </c>
      <c r="F3114" s="935" t="s">
        <v>214</v>
      </c>
      <c r="G3114" s="1295">
        <v>0</v>
      </c>
      <c r="H3114" s="935" t="s">
        <v>407</v>
      </c>
      <c r="I3114" s="935" t="s">
        <v>408</v>
      </c>
      <c r="J3114" s="935">
        <v>40.355137560000003</v>
      </c>
      <c r="K3114" s="935">
        <v>-122.17595660000001</v>
      </c>
      <c r="L3114" s="935">
        <v>40.316984869999999</v>
      </c>
      <c r="M3114" s="935">
        <v>-122.1896581</v>
      </c>
    </row>
    <row r="3115" spans="1:13" x14ac:dyDescent="0.35">
      <c r="A3115" s="1296">
        <v>34892</v>
      </c>
      <c r="B3115" s="1295" t="s">
        <v>194</v>
      </c>
      <c r="C3115" s="1295" t="s">
        <v>260</v>
      </c>
      <c r="D3115" s="1295">
        <v>14162</v>
      </c>
      <c r="E3115" s="1295" t="s">
        <v>200</v>
      </c>
      <c r="F3115" s="935" t="s">
        <v>215</v>
      </c>
      <c r="G3115" s="1295">
        <v>0</v>
      </c>
      <c r="H3115" s="935" t="s">
        <v>408</v>
      </c>
      <c r="I3115" s="935" t="s">
        <v>409</v>
      </c>
      <c r="J3115" s="935">
        <v>40.316984869999999</v>
      </c>
      <c r="K3115" s="935">
        <v>-122.1896581</v>
      </c>
      <c r="L3115" s="935">
        <v>40.263968490000003</v>
      </c>
      <c r="M3115" s="935">
        <v>-122.2235306</v>
      </c>
    </row>
    <row r="3116" spans="1:13" x14ac:dyDescent="0.35">
      <c r="A3116" s="1296">
        <v>34892</v>
      </c>
      <c r="B3116" s="1295" t="s">
        <v>194</v>
      </c>
      <c r="C3116" s="1295" t="s">
        <v>260</v>
      </c>
      <c r="D3116" s="1295">
        <v>14162</v>
      </c>
      <c r="E3116" s="1295" t="s">
        <v>200</v>
      </c>
      <c r="F3116" s="935" t="s">
        <v>216</v>
      </c>
      <c r="G3116" s="1295">
        <v>0</v>
      </c>
      <c r="H3116" s="935" t="s">
        <v>409</v>
      </c>
      <c r="I3116" s="935" t="s">
        <v>410</v>
      </c>
      <c r="J3116" s="935">
        <v>40.263968490000003</v>
      </c>
      <c r="K3116" s="935">
        <v>-122.2235306</v>
      </c>
      <c r="L3116" s="935">
        <v>40.153152210000002</v>
      </c>
      <c r="M3116" s="935">
        <v>-122.20237950000001</v>
      </c>
    </row>
    <row r="3117" spans="1:13" x14ac:dyDescent="0.35">
      <c r="A3117" s="1296">
        <v>34892</v>
      </c>
      <c r="B3117" s="1295" t="s">
        <v>194</v>
      </c>
      <c r="C3117" s="1295" t="s">
        <v>260</v>
      </c>
      <c r="D3117" s="1295">
        <v>14162</v>
      </c>
      <c r="E3117" s="1295" t="s">
        <v>200</v>
      </c>
      <c r="F3117" s="935" t="s">
        <v>217</v>
      </c>
      <c r="G3117" s="1295">
        <v>0</v>
      </c>
      <c r="H3117" s="935" t="s">
        <v>410</v>
      </c>
      <c r="I3117" s="935" t="s">
        <v>411</v>
      </c>
      <c r="J3117" s="935">
        <v>40.153152210000002</v>
      </c>
      <c r="K3117" s="935">
        <v>-122.20237950000001</v>
      </c>
      <c r="L3117" s="935">
        <v>40.027836569999998</v>
      </c>
      <c r="M3117" s="935">
        <v>-122.11920569999999</v>
      </c>
    </row>
    <row r="3118" spans="1:13" x14ac:dyDescent="0.35">
      <c r="A3118" s="1296">
        <v>34892</v>
      </c>
      <c r="B3118" s="1295" t="s">
        <v>194</v>
      </c>
      <c r="C3118" s="1295" t="s">
        <v>260</v>
      </c>
      <c r="D3118" s="1295">
        <v>14162</v>
      </c>
      <c r="E3118" s="1295" t="s">
        <v>200</v>
      </c>
      <c r="F3118" s="935" t="s">
        <v>219</v>
      </c>
      <c r="G3118" s="1295">
        <v>-99999</v>
      </c>
      <c r="H3118" s="935" t="s">
        <v>411</v>
      </c>
      <c r="I3118" s="935" t="s">
        <v>412</v>
      </c>
      <c r="J3118" s="935">
        <v>40.027836569999998</v>
      </c>
      <c r="K3118" s="935">
        <v>-122.11920569999999</v>
      </c>
      <c r="L3118" s="935">
        <v>39.909298579999998</v>
      </c>
      <c r="M3118" s="935">
        <v>-122.0918963</v>
      </c>
    </row>
    <row r="3119" spans="1:13" x14ac:dyDescent="0.35">
      <c r="A3119" s="1296">
        <v>34892</v>
      </c>
      <c r="B3119" s="1295" t="s">
        <v>194</v>
      </c>
      <c r="C3119" s="1295" t="s">
        <v>260</v>
      </c>
      <c r="D3119" s="1295">
        <v>14162</v>
      </c>
      <c r="E3119" s="1295" t="s">
        <v>200</v>
      </c>
      <c r="F3119" s="935" t="s">
        <v>220</v>
      </c>
      <c r="G3119" s="1295">
        <v>-99999</v>
      </c>
      <c r="H3119" s="935" t="s">
        <v>412</v>
      </c>
      <c r="I3119" s="935" t="s">
        <v>413</v>
      </c>
      <c r="J3119" s="935">
        <v>39.909298579999998</v>
      </c>
      <c r="K3119" s="935">
        <v>-122.0918963</v>
      </c>
      <c r="L3119" s="935">
        <v>39.751173979999997</v>
      </c>
      <c r="M3119" s="935">
        <v>-121.9963235</v>
      </c>
    </row>
    <row r="3120" spans="1:13" x14ac:dyDescent="0.35">
      <c r="A3120" s="1296">
        <v>34892</v>
      </c>
      <c r="B3120" s="1295" t="s">
        <v>194</v>
      </c>
      <c r="C3120" s="1295" t="s">
        <v>260</v>
      </c>
      <c r="D3120" s="1295">
        <v>14162</v>
      </c>
      <c r="E3120" s="1295" t="s">
        <v>200</v>
      </c>
      <c r="F3120" s="935" t="s">
        <v>221</v>
      </c>
      <c r="G3120" s="1295">
        <v>-99999</v>
      </c>
      <c r="H3120" s="935" t="s">
        <v>413</v>
      </c>
      <c r="I3120" s="935" t="s">
        <v>414</v>
      </c>
      <c r="J3120" s="935">
        <v>39.751173979999997</v>
      </c>
      <c r="K3120" s="935">
        <v>-121.9963235</v>
      </c>
      <c r="L3120" s="935">
        <v>39.629153240000001</v>
      </c>
      <c r="M3120" s="935">
        <v>-121.9925059</v>
      </c>
    </row>
    <row r="3121" spans="1:13" x14ac:dyDescent="0.35">
      <c r="A3121" s="1296">
        <v>34892</v>
      </c>
      <c r="B3121" s="1295" t="s">
        <v>194</v>
      </c>
      <c r="C3121" s="1295" t="s">
        <v>260</v>
      </c>
      <c r="D3121" s="1295">
        <v>14162</v>
      </c>
      <c r="E3121" s="1295" t="s">
        <v>200</v>
      </c>
      <c r="F3121" s="935" t="s">
        <v>222</v>
      </c>
      <c r="G3121" s="1295">
        <v>-99999</v>
      </c>
      <c r="H3121" s="935" t="s">
        <v>414</v>
      </c>
      <c r="I3121" s="935" t="s">
        <v>415</v>
      </c>
      <c r="J3121" s="935">
        <v>39.629153240000001</v>
      </c>
      <c r="K3121" s="935">
        <v>-121.9925059</v>
      </c>
      <c r="L3121" s="935">
        <v>39.40712284</v>
      </c>
      <c r="M3121" s="935">
        <v>-122.00758999999999</v>
      </c>
    </row>
    <row r="3122" spans="1:13" x14ac:dyDescent="0.35">
      <c r="A3122" s="1296">
        <v>34898</v>
      </c>
      <c r="B3122" s="1295" t="s">
        <v>194</v>
      </c>
      <c r="C3122" s="1295" t="s">
        <v>246</v>
      </c>
      <c r="D3122" s="1295">
        <v>14841</v>
      </c>
      <c r="E3122" s="1295" t="s">
        <v>200</v>
      </c>
      <c r="F3122" s="935" t="s">
        <v>208</v>
      </c>
      <c r="G3122" s="1295">
        <v>0</v>
      </c>
      <c r="H3122" s="935" t="s">
        <v>402</v>
      </c>
      <c r="I3122" s="935" t="s">
        <v>403</v>
      </c>
      <c r="J3122" s="935">
        <v>40.611883210000002</v>
      </c>
      <c r="K3122" s="935">
        <v>-122.446135</v>
      </c>
      <c r="L3122" s="935">
        <v>40.592799669999998</v>
      </c>
      <c r="M3122" s="935">
        <v>-122.3942059</v>
      </c>
    </row>
    <row r="3123" spans="1:13" x14ac:dyDescent="0.35">
      <c r="A3123" s="1296">
        <v>34898</v>
      </c>
      <c r="B3123" s="1295" t="s">
        <v>194</v>
      </c>
      <c r="C3123" s="1295" t="s">
        <v>246</v>
      </c>
      <c r="D3123" s="1295">
        <v>14841</v>
      </c>
      <c r="E3123" s="1295" t="s">
        <v>200</v>
      </c>
      <c r="F3123" s="935" t="s">
        <v>209</v>
      </c>
      <c r="G3123" s="1295">
        <v>9</v>
      </c>
      <c r="H3123" s="935" t="s">
        <v>403</v>
      </c>
      <c r="I3123" s="935" t="s">
        <v>404</v>
      </c>
      <c r="J3123" s="935">
        <v>40.592799669999998</v>
      </c>
      <c r="K3123" s="935">
        <v>-122.3942059</v>
      </c>
      <c r="L3123" s="935">
        <v>40.585947769999997</v>
      </c>
      <c r="M3123" s="935">
        <v>-122.3683525</v>
      </c>
    </row>
    <row r="3124" spans="1:13" x14ac:dyDescent="0.35">
      <c r="A3124" s="1296">
        <v>34898</v>
      </c>
      <c r="B3124" s="1295" t="s">
        <v>194</v>
      </c>
      <c r="C3124" s="1295" t="s">
        <v>246</v>
      </c>
      <c r="D3124" s="1295">
        <v>14841</v>
      </c>
      <c r="E3124" s="1295" t="s">
        <v>200</v>
      </c>
      <c r="F3124" s="935" t="s">
        <v>211</v>
      </c>
      <c r="G3124" s="1295">
        <v>0</v>
      </c>
      <c r="H3124" s="935" t="s">
        <v>404</v>
      </c>
      <c r="I3124" s="935" t="s">
        <v>405</v>
      </c>
      <c r="J3124" s="935">
        <v>40.585947769999997</v>
      </c>
      <c r="K3124" s="935">
        <v>-122.3683525</v>
      </c>
      <c r="L3124" s="935">
        <v>40.472049499999997</v>
      </c>
      <c r="M3124" s="935">
        <v>-122.29453460000001</v>
      </c>
    </row>
    <row r="3125" spans="1:13" x14ac:dyDescent="0.35">
      <c r="A3125" s="1296">
        <v>34898</v>
      </c>
      <c r="B3125" s="1295" t="s">
        <v>194</v>
      </c>
      <c r="C3125" s="1295" t="s">
        <v>246</v>
      </c>
      <c r="D3125" s="1295">
        <v>14841</v>
      </c>
      <c r="E3125" s="1295" t="s">
        <v>200</v>
      </c>
      <c r="F3125" s="935" t="s">
        <v>212</v>
      </c>
      <c r="G3125" s="1295">
        <v>0</v>
      </c>
      <c r="H3125" s="935" t="s">
        <v>405</v>
      </c>
      <c r="I3125" s="935" t="s">
        <v>406</v>
      </c>
      <c r="J3125" s="935">
        <v>40.472049499999997</v>
      </c>
      <c r="K3125" s="935">
        <v>-122.29453460000001</v>
      </c>
      <c r="L3125" s="935">
        <v>40.417416330000002</v>
      </c>
      <c r="M3125" s="935">
        <v>-122.19395729999999</v>
      </c>
    </row>
    <row r="3126" spans="1:13" x14ac:dyDescent="0.35">
      <c r="A3126" s="1296">
        <v>34898</v>
      </c>
      <c r="B3126" s="1295" t="s">
        <v>194</v>
      </c>
      <c r="C3126" s="1295" t="s">
        <v>246</v>
      </c>
      <c r="D3126" s="1295">
        <v>14841</v>
      </c>
      <c r="E3126" s="1295" t="s">
        <v>200</v>
      </c>
      <c r="F3126" s="935" t="s">
        <v>213</v>
      </c>
      <c r="G3126" s="1295">
        <v>0</v>
      </c>
      <c r="H3126" s="935" t="s">
        <v>406</v>
      </c>
      <c r="I3126" s="935" t="s">
        <v>407</v>
      </c>
      <c r="J3126" s="935">
        <v>40.417416330000002</v>
      </c>
      <c r="K3126" s="935">
        <v>-122.19395729999999</v>
      </c>
      <c r="L3126" s="935">
        <v>40.355137560000003</v>
      </c>
      <c r="M3126" s="935">
        <v>-122.17595660000001</v>
      </c>
    </row>
    <row r="3127" spans="1:13" x14ac:dyDescent="0.35">
      <c r="A3127" s="1296">
        <v>34898</v>
      </c>
      <c r="B3127" s="1295" t="s">
        <v>194</v>
      </c>
      <c r="C3127" s="1295" t="s">
        <v>246</v>
      </c>
      <c r="D3127" s="1295">
        <v>14841</v>
      </c>
      <c r="E3127" s="1295" t="s">
        <v>200</v>
      </c>
      <c r="F3127" s="935" t="s">
        <v>214</v>
      </c>
      <c r="G3127" s="1295">
        <v>0</v>
      </c>
      <c r="H3127" s="935" t="s">
        <v>407</v>
      </c>
      <c r="I3127" s="935" t="s">
        <v>408</v>
      </c>
      <c r="J3127" s="935">
        <v>40.355137560000003</v>
      </c>
      <c r="K3127" s="935">
        <v>-122.17595660000001</v>
      </c>
      <c r="L3127" s="935">
        <v>40.316984869999999</v>
      </c>
      <c r="M3127" s="935">
        <v>-122.1896581</v>
      </c>
    </row>
    <row r="3128" spans="1:13" x14ac:dyDescent="0.35">
      <c r="A3128" s="1296">
        <v>34898</v>
      </c>
      <c r="B3128" s="1295" t="s">
        <v>194</v>
      </c>
      <c r="C3128" s="1295" t="s">
        <v>246</v>
      </c>
      <c r="D3128" s="1295">
        <v>14841</v>
      </c>
      <c r="E3128" s="1295" t="s">
        <v>200</v>
      </c>
      <c r="F3128" s="935" t="s">
        <v>215</v>
      </c>
      <c r="G3128" s="1295">
        <v>0</v>
      </c>
      <c r="H3128" s="935" t="s">
        <v>408</v>
      </c>
      <c r="I3128" s="935" t="s">
        <v>409</v>
      </c>
      <c r="J3128" s="935">
        <v>40.316984869999999</v>
      </c>
      <c r="K3128" s="935">
        <v>-122.1896581</v>
      </c>
      <c r="L3128" s="935">
        <v>40.263968490000003</v>
      </c>
      <c r="M3128" s="935">
        <v>-122.2235306</v>
      </c>
    </row>
    <row r="3129" spans="1:13" x14ac:dyDescent="0.35">
      <c r="A3129" s="1296">
        <v>34898</v>
      </c>
      <c r="B3129" s="1295" t="s">
        <v>194</v>
      </c>
      <c r="C3129" s="1295" t="s">
        <v>246</v>
      </c>
      <c r="D3129" s="1295">
        <v>14841</v>
      </c>
      <c r="E3129" s="1295" t="s">
        <v>200</v>
      </c>
      <c r="F3129" s="935" t="s">
        <v>216</v>
      </c>
      <c r="G3129" s="1295">
        <v>0</v>
      </c>
      <c r="H3129" s="935" t="s">
        <v>409</v>
      </c>
      <c r="I3129" s="935" t="s">
        <v>410</v>
      </c>
      <c r="J3129" s="935">
        <v>40.263968490000003</v>
      </c>
      <c r="K3129" s="935">
        <v>-122.2235306</v>
      </c>
      <c r="L3129" s="935">
        <v>40.153152210000002</v>
      </c>
      <c r="M3129" s="935">
        <v>-122.20237950000001</v>
      </c>
    </row>
    <row r="3130" spans="1:13" x14ac:dyDescent="0.35">
      <c r="A3130" s="1296">
        <v>34898</v>
      </c>
      <c r="B3130" s="1295" t="s">
        <v>194</v>
      </c>
      <c r="C3130" s="1295" t="s">
        <v>246</v>
      </c>
      <c r="D3130" s="1295">
        <v>14841</v>
      </c>
      <c r="E3130" s="1295" t="s">
        <v>200</v>
      </c>
      <c r="F3130" s="935" t="s">
        <v>217</v>
      </c>
      <c r="G3130" s="1295">
        <v>0</v>
      </c>
      <c r="H3130" s="935" t="s">
        <v>410</v>
      </c>
      <c r="I3130" s="935" t="s">
        <v>411</v>
      </c>
      <c r="J3130" s="935">
        <v>40.153152210000002</v>
      </c>
      <c r="K3130" s="935">
        <v>-122.20237950000001</v>
      </c>
      <c r="L3130" s="935">
        <v>40.027836569999998</v>
      </c>
      <c r="M3130" s="935">
        <v>-122.11920569999999</v>
      </c>
    </row>
    <row r="3131" spans="1:13" x14ac:dyDescent="0.35">
      <c r="A3131" s="1296">
        <v>34898</v>
      </c>
      <c r="B3131" s="1295" t="s">
        <v>194</v>
      </c>
      <c r="C3131" s="1295" t="s">
        <v>246</v>
      </c>
      <c r="D3131" s="1295">
        <v>14841</v>
      </c>
      <c r="E3131" s="1295" t="s">
        <v>200</v>
      </c>
      <c r="F3131" s="935" t="s">
        <v>219</v>
      </c>
      <c r="G3131" s="1295">
        <v>0</v>
      </c>
      <c r="H3131" s="935" t="s">
        <v>411</v>
      </c>
      <c r="I3131" s="935" t="s">
        <v>412</v>
      </c>
      <c r="J3131" s="935">
        <v>40.027836569999998</v>
      </c>
      <c r="K3131" s="935">
        <v>-122.11920569999999</v>
      </c>
      <c r="L3131" s="935">
        <v>39.909298579999998</v>
      </c>
      <c r="M3131" s="935">
        <v>-122.0918963</v>
      </c>
    </row>
    <row r="3132" spans="1:13" x14ac:dyDescent="0.35">
      <c r="A3132" s="1296">
        <v>34898</v>
      </c>
      <c r="B3132" s="1295" t="s">
        <v>194</v>
      </c>
      <c r="C3132" s="1295" t="s">
        <v>246</v>
      </c>
      <c r="D3132" s="1295">
        <v>14841</v>
      </c>
      <c r="E3132" s="1295" t="s">
        <v>200</v>
      </c>
      <c r="F3132" s="935" t="s">
        <v>220</v>
      </c>
      <c r="G3132" s="1295">
        <v>-99999</v>
      </c>
      <c r="H3132" s="935" t="s">
        <v>412</v>
      </c>
      <c r="I3132" s="935" t="s">
        <v>413</v>
      </c>
      <c r="J3132" s="935">
        <v>39.909298579999998</v>
      </c>
      <c r="K3132" s="935">
        <v>-122.0918963</v>
      </c>
      <c r="L3132" s="935">
        <v>39.751173979999997</v>
      </c>
      <c r="M3132" s="935">
        <v>-121.9963235</v>
      </c>
    </row>
    <row r="3133" spans="1:13" x14ac:dyDescent="0.35">
      <c r="A3133" s="1296">
        <v>34898</v>
      </c>
      <c r="B3133" s="1295" t="s">
        <v>194</v>
      </c>
      <c r="C3133" s="1295" t="s">
        <v>246</v>
      </c>
      <c r="D3133" s="1295">
        <v>14841</v>
      </c>
      <c r="E3133" s="1295" t="s">
        <v>200</v>
      </c>
      <c r="F3133" s="935" t="s">
        <v>221</v>
      </c>
      <c r="G3133" s="1295">
        <v>-99999</v>
      </c>
      <c r="H3133" s="935" t="s">
        <v>413</v>
      </c>
      <c r="I3133" s="935" t="s">
        <v>414</v>
      </c>
      <c r="J3133" s="935">
        <v>39.751173979999997</v>
      </c>
      <c r="K3133" s="935">
        <v>-121.9963235</v>
      </c>
      <c r="L3133" s="935">
        <v>39.629153240000001</v>
      </c>
      <c r="M3133" s="935">
        <v>-121.9925059</v>
      </c>
    </row>
    <row r="3134" spans="1:13" x14ac:dyDescent="0.35">
      <c r="A3134" s="1296">
        <v>34898</v>
      </c>
      <c r="B3134" s="1295" t="s">
        <v>194</v>
      </c>
      <c r="C3134" s="1295" t="s">
        <v>246</v>
      </c>
      <c r="D3134" s="1295">
        <v>14841</v>
      </c>
      <c r="E3134" s="1295" t="s">
        <v>200</v>
      </c>
      <c r="F3134" s="935" t="s">
        <v>222</v>
      </c>
      <c r="G3134" s="1295">
        <v>-99999</v>
      </c>
      <c r="H3134" s="935" t="s">
        <v>414</v>
      </c>
      <c r="I3134" s="935" t="s">
        <v>415</v>
      </c>
      <c r="J3134" s="935">
        <v>39.629153240000001</v>
      </c>
      <c r="K3134" s="935">
        <v>-121.9925059</v>
      </c>
      <c r="L3134" s="935">
        <v>39.40712284</v>
      </c>
      <c r="M3134" s="935">
        <v>-122.00758999999999</v>
      </c>
    </row>
    <row r="3135" spans="1:13" x14ac:dyDescent="0.35">
      <c r="A3135" s="1296">
        <v>34907</v>
      </c>
      <c r="B3135" s="1295" t="s">
        <v>194</v>
      </c>
      <c r="C3135" s="1295" t="s">
        <v>291</v>
      </c>
      <c r="D3135" s="1295">
        <v>14793</v>
      </c>
      <c r="E3135" s="1295" t="s">
        <v>200</v>
      </c>
      <c r="F3135" s="935" t="s">
        <v>208</v>
      </c>
      <c r="G3135" s="1295">
        <v>0</v>
      </c>
      <c r="H3135" s="935" t="s">
        <v>402</v>
      </c>
      <c r="I3135" s="935" t="s">
        <v>403</v>
      </c>
      <c r="J3135" s="935">
        <v>40.611883210000002</v>
      </c>
      <c r="K3135" s="935">
        <v>-122.446135</v>
      </c>
      <c r="L3135" s="935">
        <v>40.592799669999998</v>
      </c>
      <c r="M3135" s="935">
        <v>-122.3942059</v>
      </c>
    </row>
    <row r="3136" spans="1:13" x14ac:dyDescent="0.35">
      <c r="A3136" s="1296">
        <v>34907</v>
      </c>
      <c r="B3136" s="1295" t="s">
        <v>194</v>
      </c>
      <c r="C3136" s="1295" t="s">
        <v>291</v>
      </c>
      <c r="D3136" s="1295">
        <v>14793</v>
      </c>
      <c r="E3136" s="1295" t="s">
        <v>200</v>
      </c>
      <c r="F3136" s="935" t="s">
        <v>209</v>
      </c>
      <c r="G3136" s="1295">
        <v>2</v>
      </c>
      <c r="H3136" s="935" t="s">
        <v>403</v>
      </c>
      <c r="I3136" s="935" t="s">
        <v>404</v>
      </c>
      <c r="J3136" s="935">
        <v>40.592799669999998</v>
      </c>
      <c r="K3136" s="935">
        <v>-122.3942059</v>
      </c>
      <c r="L3136" s="935">
        <v>40.585947769999997</v>
      </c>
      <c r="M3136" s="935">
        <v>-122.3683525</v>
      </c>
    </row>
    <row r="3137" spans="1:13" x14ac:dyDescent="0.35">
      <c r="A3137" s="1296">
        <v>34907</v>
      </c>
      <c r="B3137" s="1295" t="s">
        <v>194</v>
      </c>
      <c r="C3137" s="1295" t="s">
        <v>291</v>
      </c>
      <c r="D3137" s="1295">
        <v>14793</v>
      </c>
      <c r="E3137" s="1295" t="s">
        <v>200</v>
      </c>
      <c r="F3137" s="935" t="s">
        <v>211</v>
      </c>
      <c r="G3137" s="1295">
        <v>0</v>
      </c>
      <c r="H3137" s="935" t="s">
        <v>404</v>
      </c>
      <c r="I3137" s="935" t="s">
        <v>405</v>
      </c>
      <c r="J3137" s="935">
        <v>40.585947769999997</v>
      </c>
      <c r="K3137" s="935">
        <v>-122.3683525</v>
      </c>
      <c r="L3137" s="935">
        <v>40.472049499999997</v>
      </c>
      <c r="M3137" s="935">
        <v>-122.29453460000001</v>
      </c>
    </row>
    <row r="3138" spans="1:13" x14ac:dyDescent="0.35">
      <c r="A3138" s="1296">
        <v>34907</v>
      </c>
      <c r="B3138" s="1295" t="s">
        <v>194</v>
      </c>
      <c r="C3138" s="1295" t="s">
        <v>291</v>
      </c>
      <c r="D3138" s="1295">
        <v>14793</v>
      </c>
      <c r="E3138" s="1295" t="s">
        <v>200</v>
      </c>
      <c r="F3138" s="935" t="s">
        <v>212</v>
      </c>
      <c r="G3138" s="1295">
        <v>0</v>
      </c>
      <c r="H3138" s="935" t="s">
        <v>405</v>
      </c>
      <c r="I3138" s="935" t="s">
        <v>406</v>
      </c>
      <c r="J3138" s="935">
        <v>40.472049499999997</v>
      </c>
      <c r="K3138" s="935">
        <v>-122.29453460000001</v>
      </c>
      <c r="L3138" s="935">
        <v>40.417416330000002</v>
      </c>
      <c r="M3138" s="935">
        <v>-122.19395729999999</v>
      </c>
    </row>
    <row r="3139" spans="1:13" x14ac:dyDescent="0.35">
      <c r="A3139" s="1296">
        <v>34907</v>
      </c>
      <c r="B3139" s="1295" t="s">
        <v>194</v>
      </c>
      <c r="C3139" s="1295" t="s">
        <v>291</v>
      </c>
      <c r="D3139" s="1295">
        <v>14793</v>
      </c>
      <c r="E3139" s="1295" t="s">
        <v>200</v>
      </c>
      <c r="F3139" s="935" t="s">
        <v>213</v>
      </c>
      <c r="G3139" s="1295">
        <v>0</v>
      </c>
      <c r="H3139" s="935" t="s">
        <v>406</v>
      </c>
      <c r="I3139" s="935" t="s">
        <v>407</v>
      </c>
      <c r="J3139" s="935">
        <v>40.417416330000002</v>
      </c>
      <c r="K3139" s="935">
        <v>-122.19395729999999</v>
      </c>
      <c r="L3139" s="935">
        <v>40.355137560000003</v>
      </c>
      <c r="M3139" s="935">
        <v>-122.17595660000001</v>
      </c>
    </row>
    <row r="3140" spans="1:13" x14ac:dyDescent="0.35">
      <c r="A3140" s="1296">
        <v>34907</v>
      </c>
      <c r="B3140" s="1295" t="s">
        <v>194</v>
      </c>
      <c r="C3140" s="1295" t="s">
        <v>291</v>
      </c>
      <c r="D3140" s="1295">
        <v>14793</v>
      </c>
      <c r="E3140" s="1295" t="s">
        <v>200</v>
      </c>
      <c r="F3140" s="935" t="s">
        <v>214</v>
      </c>
      <c r="G3140" s="1295">
        <v>0</v>
      </c>
      <c r="H3140" s="935" t="s">
        <v>407</v>
      </c>
      <c r="I3140" s="935" t="s">
        <v>408</v>
      </c>
      <c r="J3140" s="935">
        <v>40.355137560000003</v>
      </c>
      <c r="K3140" s="935">
        <v>-122.17595660000001</v>
      </c>
      <c r="L3140" s="935">
        <v>40.316984869999999</v>
      </c>
      <c r="M3140" s="935">
        <v>-122.1896581</v>
      </c>
    </row>
    <row r="3141" spans="1:13" x14ac:dyDescent="0.35">
      <c r="A3141" s="1296">
        <v>34907</v>
      </c>
      <c r="B3141" s="1295" t="s">
        <v>194</v>
      </c>
      <c r="C3141" s="1295" t="s">
        <v>291</v>
      </c>
      <c r="D3141" s="1295">
        <v>14793</v>
      </c>
      <c r="E3141" s="1295" t="s">
        <v>200</v>
      </c>
      <c r="F3141" s="935" t="s">
        <v>215</v>
      </c>
      <c r="G3141" s="1295">
        <v>0</v>
      </c>
      <c r="H3141" s="935" t="s">
        <v>408</v>
      </c>
      <c r="I3141" s="935" t="s">
        <v>409</v>
      </c>
      <c r="J3141" s="935">
        <v>40.316984869999999</v>
      </c>
      <c r="K3141" s="935">
        <v>-122.1896581</v>
      </c>
      <c r="L3141" s="935">
        <v>40.263968490000003</v>
      </c>
      <c r="M3141" s="935">
        <v>-122.2235306</v>
      </c>
    </row>
    <row r="3142" spans="1:13" x14ac:dyDescent="0.35">
      <c r="A3142" s="1296">
        <v>34907</v>
      </c>
      <c r="B3142" s="1295" t="s">
        <v>194</v>
      </c>
      <c r="C3142" s="1295" t="s">
        <v>291</v>
      </c>
      <c r="D3142" s="1295">
        <v>14793</v>
      </c>
      <c r="E3142" s="1295" t="s">
        <v>200</v>
      </c>
      <c r="F3142" s="935" t="s">
        <v>216</v>
      </c>
      <c r="G3142" s="1295">
        <v>0</v>
      </c>
      <c r="H3142" s="935" t="s">
        <v>409</v>
      </c>
      <c r="I3142" s="935" t="s">
        <v>410</v>
      </c>
      <c r="J3142" s="935">
        <v>40.263968490000003</v>
      </c>
      <c r="K3142" s="935">
        <v>-122.2235306</v>
      </c>
      <c r="L3142" s="935">
        <v>40.153152210000002</v>
      </c>
      <c r="M3142" s="935">
        <v>-122.20237950000001</v>
      </c>
    </row>
    <row r="3143" spans="1:13" x14ac:dyDescent="0.35">
      <c r="A3143" s="1296">
        <v>34907</v>
      </c>
      <c r="B3143" s="1295" t="s">
        <v>194</v>
      </c>
      <c r="C3143" s="1295" t="s">
        <v>291</v>
      </c>
      <c r="D3143" s="1295">
        <v>14793</v>
      </c>
      <c r="E3143" s="1295" t="s">
        <v>200</v>
      </c>
      <c r="F3143" s="935" t="s">
        <v>217</v>
      </c>
      <c r="G3143" s="1295">
        <v>0</v>
      </c>
      <c r="H3143" s="935" t="s">
        <v>410</v>
      </c>
      <c r="I3143" s="935" t="s">
        <v>411</v>
      </c>
      <c r="J3143" s="935">
        <v>40.153152210000002</v>
      </c>
      <c r="K3143" s="935">
        <v>-122.20237950000001</v>
      </c>
      <c r="L3143" s="935">
        <v>40.027836569999998</v>
      </c>
      <c r="M3143" s="935">
        <v>-122.11920569999999</v>
      </c>
    </row>
    <row r="3144" spans="1:13" x14ac:dyDescent="0.35">
      <c r="A3144" s="1296">
        <v>34907</v>
      </c>
      <c r="B3144" s="1295" t="s">
        <v>194</v>
      </c>
      <c r="C3144" s="1295" t="s">
        <v>291</v>
      </c>
      <c r="D3144" s="1295">
        <v>14793</v>
      </c>
      <c r="E3144" s="1295" t="s">
        <v>200</v>
      </c>
      <c r="F3144" s="935" t="s">
        <v>219</v>
      </c>
      <c r="G3144" s="1295">
        <v>0</v>
      </c>
      <c r="H3144" s="935" t="s">
        <v>411</v>
      </c>
      <c r="I3144" s="935" t="s">
        <v>412</v>
      </c>
      <c r="J3144" s="935">
        <v>40.027836569999998</v>
      </c>
      <c r="K3144" s="935">
        <v>-122.11920569999999</v>
      </c>
      <c r="L3144" s="935">
        <v>39.909298579999998</v>
      </c>
      <c r="M3144" s="935">
        <v>-122.0918963</v>
      </c>
    </row>
    <row r="3145" spans="1:13" x14ac:dyDescent="0.35">
      <c r="A3145" s="1296">
        <v>34907</v>
      </c>
      <c r="B3145" s="1295" t="s">
        <v>194</v>
      </c>
      <c r="C3145" s="1295" t="s">
        <v>291</v>
      </c>
      <c r="D3145" s="1295">
        <v>14793</v>
      </c>
      <c r="E3145" s="1295" t="s">
        <v>200</v>
      </c>
      <c r="F3145" s="935" t="s">
        <v>220</v>
      </c>
      <c r="G3145" s="1295">
        <v>-99999</v>
      </c>
      <c r="H3145" s="935" t="s">
        <v>412</v>
      </c>
      <c r="I3145" s="935" t="s">
        <v>413</v>
      </c>
      <c r="J3145" s="935">
        <v>39.909298579999998</v>
      </c>
      <c r="K3145" s="935">
        <v>-122.0918963</v>
      </c>
      <c r="L3145" s="935">
        <v>39.751173979999997</v>
      </c>
      <c r="M3145" s="935">
        <v>-121.9963235</v>
      </c>
    </row>
    <row r="3146" spans="1:13" x14ac:dyDescent="0.35">
      <c r="A3146" s="1296">
        <v>34907</v>
      </c>
      <c r="B3146" s="1295" t="s">
        <v>194</v>
      </c>
      <c r="C3146" s="1295" t="s">
        <v>291</v>
      </c>
      <c r="D3146" s="1295">
        <v>14793</v>
      </c>
      <c r="E3146" s="1295" t="s">
        <v>200</v>
      </c>
      <c r="F3146" s="935" t="s">
        <v>221</v>
      </c>
      <c r="G3146" s="1295">
        <v>-99999</v>
      </c>
      <c r="H3146" s="935" t="s">
        <v>413</v>
      </c>
      <c r="I3146" s="935" t="s">
        <v>414</v>
      </c>
      <c r="J3146" s="935">
        <v>39.751173979999997</v>
      </c>
      <c r="K3146" s="935">
        <v>-121.9963235</v>
      </c>
      <c r="L3146" s="935">
        <v>39.629153240000001</v>
      </c>
      <c r="M3146" s="935">
        <v>-121.9925059</v>
      </c>
    </row>
    <row r="3147" spans="1:13" x14ac:dyDescent="0.35">
      <c r="A3147" s="1296">
        <v>34907</v>
      </c>
      <c r="B3147" s="1295" t="s">
        <v>194</v>
      </c>
      <c r="C3147" s="1295" t="s">
        <v>291</v>
      </c>
      <c r="D3147" s="1295">
        <v>14793</v>
      </c>
      <c r="E3147" s="1295" t="s">
        <v>200</v>
      </c>
      <c r="F3147" s="935" t="s">
        <v>222</v>
      </c>
      <c r="G3147" s="1295">
        <v>-99999</v>
      </c>
      <c r="H3147" s="935" t="s">
        <v>414</v>
      </c>
      <c r="I3147" s="935" t="s">
        <v>415</v>
      </c>
      <c r="J3147" s="935">
        <v>39.629153240000001</v>
      </c>
      <c r="K3147" s="935">
        <v>-121.9925059</v>
      </c>
      <c r="L3147" s="935">
        <v>39.40712284</v>
      </c>
      <c r="M3147" s="935">
        <v>-122.00758999999999</v>
      </c>
    </row>
    <row r="3148" spans="1:13" x14ac:dyDescent="0.35">
      <c r="A3148" s="1296">
        <v>34913</v>
      </c>
      <c r="B3148" s="1295" t="s">
        <v>194</v>
      </c>
      <c r="C3148" s="1295" t="s">
        <v>291</v>
      </c>
      <c r="D3148" s="1295">
        <v>14860</v>
      </c>
      <c r="E3148" s="1295" t="s">
        <v>200</v>
      </c>
      <c r="F3148" s="935" t="s">
        <v>208</v>
      </c>
      <c r="G3148" s="1295">
        <v>0</v>
      </c>
      <c r="H3148" s="935" t="s">
        <v>402</v>
      </c>
      <c r="I3148" s="935" t="s">
        <v>403</v>
      </c>
      <c r="J3148" s="935">
        <v>40.611883210000002</v>
      </c>
      <c r="K3148" s="935">
        <v>-122.446135</v>
      </c>
      <c r="L3148" s="935">
        <v>40.592799669999998</v>
      </c>
      <c r="M3148" s="935">
        <v>-122.3942059</v>
      </c>
    </row>
    <row r="3149" spans="1:13" x14ac:dyDescent="0.35">
      <c r="A3149" s="1296">
        <v>34913</v>
      </c>
      <c r="B3149" s="1295" t="s">
        <v>194</v>
      </c>
      <c r="C3149" s="1295" t="s">
        <v>291</v>
      </c>
      <c r="D3149" s="1295">
        <v>14860</v>
      </c>
      <c r="E3149" s="1295" t="s">
        <v>200</v>
      </c>
      <c r="F3149" s="935" t="s">
        <v>209</v>
      </c>
      <c r="G3149" s="1295">
        <v>2</v>
      </c>
      <c r="H3149" s="935" t="s">
        <v>403</v>
      </c>
      <c r="I3149" s="935" t="s">
        <v>404</v>
      </c>
      <c r="J3149" s="935">
        <v>40.592799669999998</v>
      </c>
      <c r="K3149" s="935">
        <v>-122.3942059</v>
      </c>
      <c r="L3149" s="935">
        <v>40.585947769999997</v>
      </c>
      <c r="M3149" s="935">
        <v>-122.3683525</v>
      </c>
    </row>
    <row r="3150" spans="1:13" x14ac:dyDescent="0.35">
      <c r="A3150" s="1296">
        <v>34913</v>
      </c>
      <c r="B3150" s="1295" t="s">
        <v>194</v>
      </c>
      <c r="C3150" s="1295" t="s">
        <v>291</v>
      </c>
      <c r="D3150" s="1295">
        <v>14860</v>
      </c>
      <c r="E3150" s="1295" t="s">
        <v>200</v>
      </c>
      <c r="F3150" s="935" t="s">
        <v>211</v>
      </c>
      <c r="G3150" s="1295">
        <v>0</v>
      </c>
      <c r="H3150" s="935" t="s">
        <v>404</v>
      </c>
      <c r="I3150" s="935" t="s">
        <v>405</v>
      </c>
      <c r="J3150" s="935">
        <v>40.585947769999997</v>
      </c>
      <c r="K3150" s="935">
        <v>-122.3683525</v>
      </c>
      <c r="L3150" s="935">
        <v>40.472049499999997</v>
      </c>
      <c r="M3150" s="935">
        <v>-122.29453460000001</v>
      </c>
    </row>
    <row r="3151" spans="1:13" x14ac:dyDescent="0.35">
      <c r="A3151" s="1296">
        <v>34913</v>
      </c>
      <c r="B3151" s="1295" t="s">
        <v>194</v>
      </c>
      <c r="C3151" s="1295" t="s">
        <v>291</v>
      </c>
      <c r="D3151" s="1295">
        <v>14860</v>
      </c>
      <c r="E3151" s="1295" t="s">
        <v>200</v>
      </c>
      <c r="F3151" s="935" t="s">
        <v>212</v>
      </c>
      <c r="G3151" s="1295">
        <v>0</v>
      </c>
      <c r="H3151" s="935" t="s">
        <v>405</v>
      </c>
      <c r="I3151" s="935" t="s">
        <v>406</v>
      </c>
      <c r="J3151" s="935">
        <v>40.472049499999997</v>
      </c>
      <c r="K3151" s="935">
        <v>-122.29453460000001</v>
      </c>
      <c r="L3151" s="935">
        <v>40.417416330000002</v>
      </c>
      <c r="M3151" s="935">
        <v>-122.19395729999999</v>
      </c>
    </row>
    <row r="3152" spans="1:13" x14ac:dyDescent="0.35">
      <c r="A3152" s="1296">
        <v>34913</v>
      </c>
      <c r="B3152" s="1295" t="s">
        <v>194</v>
      </c>
      <c r="C3152" s="1295" t="s">
        <v>291</v>
      </c>
      <c r="D3152" s="1295">
        <v>14860</v>
      </c>
      <c r="E3152" s="1295" t="s">
        <v>200</v>
      </c>
      <c r="F3152" s="935" t="s">
        <v>213</v>
      </c>
      <c r="G3152" s="1295">
        <v>0</v>
      </c>
      <c r="H3152" s="935" t="s">
        <v>406</v>
      </c>
      <c r="I3152" s="935" t="s">
        <v>407</v>
      </c>
      <c r="J3152" s="935">
        <v>40.417416330000002</v>
      </c>
      <c r="K3152" s="935">
        <v>-122.19395729999999</v>
      </c>
      <c r="L3152" s="935">
        <v>40.355137560000003</v>
      </c>
      <c r="M3152" s="935">
        <v>-122.17595660000001</v>
      </c>
    </row>
    <row r="3153" spans="1:13" x14ac:dyDescent="0.35">
      <c r="A3153" s="1296">
        <v>34913</v>
      </c>
      <c r="B3153" s="1295" t="s">
        <v>194</v>
      </c>
      <c r="C3153" s="1295" t="s">
        <v>291</v>
      </c>
      <c r="D3153" s="1295">
        <v>14860</v>
      </c>
      <c r="E3153" s="1295" t="s">
        <v>200</v>
      </c>
      <c r="F3153" s="935" t="s">
        <v>214</v>
      </c>
      <c r="G3153" s="1295">
        <v>0</v>
      </c>
      <c r="H3153" s="935" t="s">
        <v>407</v>
      </c>
      <c r="I3153" s="935" t="s">
        <v>408</v>
      </c>
      <c r="J3153" s="935">
        <v>40.355137560000003</v>
      </c>
      <c r="K3153" s="935">
        <v>-122.17595660000001</v>
      </c>
      <c r="L3153" s="935">
        <v>40.316984869999999</v>
      </c>
      <c r="M3153" s="935">
        <v>-122.1896581</v>
      </c>
    </row>
    <row r="3154" spans="1:13" x14ac:dyDescent="0.35">
      <c r="A3154" s="1296">
        <v>34913</v>
      </c>
      <c r="B3154" s="1295" t="s">
        <v>194</v>
      </c>
      <c r="C3154" s="1295" t="s">
        <v>291</v>
      </c>
      <c r="D3154" s="1295">
        <v>14860</v>
      </c>
      <c r="E3154" s="1295" t="s">
        <v>200</v>
      </c>
      <c r="F3154" s="935" t="s">
        <v>215</v>
      </c>
      <c r="G3154" s="1295">
        <v>0</v>
      </c>
      <c r="H3154" s="935" t="s">
        <v>408</v>
      </c>
      <c r="I3154" s="935" t="s">
        <v>409</v>
      </c>
      <c r="J3154" s="935">
        <v>40.316984869999999</v>
      </c>
      <c r="K3154" s="935">
        <v>-122.1896581</v>
      </c>
      <c r="L3154" s="935">
        <v>40.263968490000003</v>
      </c>
      <c r="M3154" s="935">
        <v>-122.2235306</v>
      </c>
    </row>
    <row r="3155" spans="1:13" x14ac:dyDescent="0.35">
      <c r="A3155" s="1296">
        <v>34913</v>
      </c>
      <c r="B3155" s="1295" t="s">
        <v>194</v>
      </c>
      <c r="C3155" s="1295" t="s">
        <v>291</v>
      </c>
      <c r="D3155" s="1295">
        <v>14860</v>
      </c>
      <c r="E3155" s="1295" t="s">
        <v>200</v>
      </c>
      <c r="F3155" s="935" t="s">
        <v>216</v>
      </c>
      <c r="G3155" s="1295">
        <v>0</v>
      </c>
      <c r="H3155" s="935" t="s">
        <v>409</v>
      </c>
      <c r="I3155" s="935" t="s">
        <v>410</v>
      </c>
      <c r="J3155" s="935">
        <v>40.263968490000003</v>
      </c>
      <c r="K3155" s="935">
        <v>-122.2235306</v>
      </c>
      <c r="L3155" s="935">
        <v>40.153152210000002</v>
      </c>
      <c r="M3155" s="935">
        <v>-122.20237950000001</v>
      </c>
    </row>
    <row r="3156" spans="1:13" x14ac:dyDescent="0.35">
      <c r="A3156" s="1296">
        <v>34913</v>
      </c>
      <c r="B3156" s="1295" t="s">
        <v>194</v>
      </c>
      <c r="C3156" s="1295" t="s">
        <v>291</v>
      </c>
      <c r="D3156" s="1295">
        <v>14860</v>
      </c>
      <c r="E3156" s="1295" t="s">
        <v>200</v>
      </c>
      <c r="F3156" s="935" t="s">
        <v>217</v>
      </c>
      <c r="G3156" s="1295">
        <v>0</v>
      </c>
      <c r="H3156" s="935" t="s">
        <v>410</v>
      </c>
      <c r="I3156" s="935" t="s">
        <v>411</v>
      </c>
      <c r="J3156" s="935">
        <v>40.153152210000002</v>
      </c>
      <c r="K3156" s="935">
        <v>-122.20237950000001</v>
      </c>
      <c r="L3156" s="935">
        <v>40.027836569999998</v>
      </c>
      <c r="M3156" s="935">
        <v>-122.11920569999999</v>
      </c>
    </row>
    <row r="3157" spans="1:13" x14ac:dyDescent="0.35">
      <c r="A3157" s="1296">
        <v>34913</v>
      </c>
      <c r="B3157" s="1295" t="s">
        <v>194</v>
      </c>
      <c r="C3157" s="1295" t="s">
        <v>291</v>
      </c>
      <c r="D3157" s="1295">
        <v>14860</v>
      </c>
      <c r="E3157" s="1295" t="s">
        <v>200</v>
      </c>
      <c r="F3157" s="935" t="s">
        <v>219</v>
      </c>
      <c r="G3157" s="1295">
        <v>0</v>
      </c>
      <c r="H3157" s="935" t="s">
        <v>411</v>
      </c>
      <c r="I3157" s="935" t="s">
        <v>412</v>
      </c>
      <c r="J3157" s="935">
        <v>40.027836569999998</v>
      </c>
      <c r="K3157" s="935">
        <v>-122.11920569999999</v>
      </c>
      <c r="L3157" s="935">
        <v>39.909298579999998</v>
      </c>
      <c r="M3157" s="935">
        <v>-122.0918963</v>
      </c>
    </row>
    <row r="3158" spans="1:13" x14ac:dyDescent="0.35">
      <c r="A3158" s="1296">
        <v>34913</v>
      </c>
      <c r="B3158" s="1295" t="s">
        <v>194</v>
      </c>
      <c r="C3158" s="1295" t="s">
        <v>291</v>
      </c>
      <c r="D3158" s="1295">
        <v>14860</v>
      </c>
      <c r="E3158" s="1295" t="s">
        <v>200</v>
      </c>
      <c r="F3158" s="935" t="s">
        <v>220</v>
      </c>
      <c r="G3158" s="1295">
        <v>-99999</v>
      </c>
      <c r="H3158" s="935" t="s">
        <v>412</v>
      </c>
      <c r="I3158" s="935" t="s">
        <v>413</v>
      </c>
      <c r="J3158" s="935">
        <v>39.909298579999998</v>
      </c>
      <c r="K3158" s="935">
        <v>-122.0918963</v>
      </c>
      <c r="L3158" s="935">
        <v>39.751173979999997</v>
      </c>
      <c r="M3158" s="935">
        <v>-121.9963235</v>
      </c>
    </row>
    <row r="3159" spans="1:13" x14ac:dyDescent="0.35">
      <c r="A3159" s="1296">
        <v>34913</v>
      </c>
      <c r="B3159" s="1295" t="s">
        <v>194</v>
      </c>
      <c r="C3159" s="1295" t="s">
        <v>291</v>
      </c>
      <c r="D3159" s="1295">
        <v>14860</v>
      </c>
      <c r="E3159" s="1295" t="s">
        <v>200</v>
      </c>
      <c r="F3159" s="935" t="s">
        <v>221</v>
      </c>
      <c r="G3159" s="1295">
        <v>-99999</v>
      </c>
      <c r="H3159" s="935" t="s">
        <v>413</v>
      </c>
      <c r="I3159" s="935" t="s">
        <v>414</v>
      </c>
      <c r="J3159" s="935">
        <v>39.751173979999997</v>
      </c>
      <c r="K3159" s="935">
        <v>-121.9963235</v>
      </c>
      <c r="L3159" s="935">
        <v>39.629153240000001</v>
      </c>
      <c r="M3159" s="935">
        <v>-121.9925059</v>
      </c>
    </row>
    <row r="3160" spans="1:13" x14ac:dyDescent="0.35">
      <c r="A3160" s="1296">
        <v>34913</v>
      </c>
      <c r="B3160" s="1295" t="s">
        <v>194</v>
      </c>
      <c r="C3160" s="1295" t="s">
        <v>291</v>
      </c>
      <c r="D3160" s="1295">
        <v>14860</v>
      </c>
      <c r="E3160" s="1295" t="s">
        <v>200</v>
      </c>
      <c r="F3160" s="935" t="s">
        <v>222</v>
      </c>
      <c r="G3160" s="1295">
        <v>-99999</v>
      </c>
      <c r="H3160" s="935" t="s">
        <v>414</v>
      </c>
      <c r="I3160" s="935" t="s">
        <v>415</v>
      </c>
      <c r="J3160" s="935">
        <v>39.629153240000001</v>
      </c>
      <c r="K3160" s="935">
        <v>-121.9925059</v>
      </c>
      <c r="L3160" s="935">
        <v>39.40712284</v>
      </c>
      <c r="M3160" s="935">
        <v>-122.00758999999999</v>
      </c>
    </row>
    <row r="3161" spans="1:13" x14ac:dyDescent="0.35">
      <c r="A3161" s="1296">
        <v>34921</v>
      </c>
      <c r="B3161" s="1295" t="s">
        <v>194</v>
      </c>
      <c r="C3161" s="1295" t="s">
        <v>260</v>
      </c>
      <c r="D3161" s="1295">
        <v>15383</v>
      </c>
      <c r="E3161" s="1295" t="s">
        <v>200</v>
      </c>
      <c r="F3161" s="935" t="s">
        <v>208</v>
      </c>
      <c r="G3161" s="1295">
        <v>0</v>
      </c>
      <c r="H3161" s="935" t="s">
        <v>402</v>
      </c>
      <c r="I3161" s="935" t="s">
        <v>403</v>
      </c>
      <c r="J3161" s="935">
        <v>40.611883210000002</v>
      </c>
      <c r="K3161" s="935">
        <v>-122.446135</v>
      </c>
      <c r="L3161" s="935">
        <v>40.592799669999998</v>
      </c>
      <c r="M3161" s="935">
        <v>-122.3942059</v>
      </c>
    </row>
    <row r="3162" spans="1:13" x14ac:dyDescent="0.35">
      <c r="A3162" s="1296">
        <v>34921</v>
      </c>
      <c r="B3162" s="1295" t="s">
        <v>194</v>
      </c>
      <c r="C3162" s="1295" t="s">
        <v>260</v>
      </c>
      <c r="D3162" s="1295">
        <v>15383</v>
      </c>
      <c r="E3162" s="1295" t="s">
        <v>200</v>
      </c>
      <c r="F3162" s="935" t="s">
        <v>209</v>
      </c>
      <c r="G3162" s="1295">
        <v>1</v>
      </c>
      <c r="H3162" s="935" t="s">
        <v>403</v>
      </c>
      <c r="I3162" s="935" t="s">
        <v>404</v>
      </c>
      <c r="J3162" s="935">
        <v>40.592799669999998</v>
      </c>
      <c r="K3162" s="935">
        <v>-122.3942059</v>
      </c>
      <c r="L3162" s="935">
        <v>40.585947769999997</v>
      </c>
      <c r="M3162" s="935">
        <v>-122.3683525</v>
      </c>
    </row>
    <row r="3163" spans="1:13" x14ac:dyDescent="0.35">
      <c r="A3163" s="1296">
        <v>34921</v>
      </c>
      <c r="B3163" s="1295" t="s">
        <v>194</v>
      </c>
      <c r="C3163" s="1295" t="s">
        <v>260</v>
      </c>
      <c r="D3163" s="1295">
        <v>15383</v>
      </c>
      <c r="E3163" s="1295" t="s">
        <v>200</v>
      </c>
      <c r="F3163" s="935" t="s">
        <v>211</v>
      </c>
      <c r="G3163" s="1295">
        <v>0</v>
      </c>
      <c r="H3163" s="935" t="s">
        <v>404</v>
      </c>
      <c r="I3163" s="935" t="s">
        <v>405</v>
      </c>
      <c r="J3163" s="935">
        <v>40.585947769999997</v>
      </c>
      <c r="K3163" s="935">
        <v>-122.3683525</v>
      </c>
      <c r="L3163" s="935">
        <v>40.472049499999997</v>
      </c>
      <c r="M3163" s="935">
        <v>-122.29453460000001</v>
      </c>
    </row>
    <row r="3164" spans="1:13" x14ac:dyDescent="0.35">
      <c r="A3164" s="1296">
        <v>34921</v>
      </c>
      <c r="B3164" s="1295" t="s">
        <v>194</v>
      </c>
      <c r="C3164" s="1295" t="s">
        <v>260</v>
      </c>
      <c r="D3164" s="1295">
        <v>15383</v>
      </c>
      <c r="E3164" s="1295" t="s">
        <v>200</v>
      </c>
      <c r="F3164" s="935" t="s">
        <v>212</v>
      </c>
      <c r="G3164" s="1295">
        <v>0</v>
      </c>
      <c r="H3164" s="935" t="s">
        <v>405</v>
      </c>
      <c r="I3164" s="935" t="s">
        <v>406</v>
      </c>
      <c r="J3164" s="935">
        <v>40.472049499999997</v>
      </c>
      <c r="K3164" s="935">
        <v>-122.29453460000001</v>
      </c>
      <c r="L3164" s="935">
        <v>40.417416330000002</v>
      </c>
      <c r="M3164" s="935">
        <v>-122.19395729999999</v>
      </c>
    </row>
    <row r="3165" spans="1:13" x14ac:dyDescent="0.35">
      <c r="A3165" s="1296">
        <v>34921</v>
      </c>
      <c r="B3165" s="1295" t="s">
        <v>194</v>
      </c>
      <c r="C3165" s="1295" t="s">
        <v>260</v>
      </c>
      <c r="D3165" s="1295">
        <v>15383</v>
      </c>
      <c r="E3165" s="1295" t="s">
        <v>200</v>
      </c>
      <c r="F3165" s="935" t="s">
        <v>213</v>
      </c>
      <c r="G3165" s="1295">
        <v>0</v>
      </c>
      <c r="H3165" s="935" t="s">
        <v>406</v>
      </c>
      <c r="I3165" s="935" t="s">
        <v>407</v>
      </c>
      <c r="J3165" s="935">
        <v>40.417416330000002</v>
      </c>
      <c r="K3165" s="935">
        <v>-122.19395729999999</v>
      </c>
      <c r="L3165" s="935">
        <v>40.355137560000003</v>
      </c>
      <c r="M3165" s="935">
        <v>-122.17595660000001</v>
      </c>
    </row>
    <row r="3166" spans="1:13" x14ac:dyDescent="0.35">
      <c r="A3166" s="1296">
        <v>34921</v>
      </c>
      <c r="B3166" s="1295" t="s">
        <v>194</v>
      </c>
      <c r="C3166" s="1295" t="s">
        <v>260</v>
      </c>
      <c r="D3166" s="1295">
        <v>15383</v>
      </c>
      <c r="E3166" s="1295" t="s">
        <v>200</v>
      </c>
      <c r="F3166" s="935" t="s">
        <v>214</v>
      </c>
      <c r="G3166" s="1295">
        <v>0</v>
      </c>
      <c r="H3166" s="935" t="s">
        <v>407</v>
      </c>
      <c r="I3166" s="935" t="s">
        <v>408</v>
      </c>
      <c r="J3166" s="935">
        <v>40.355137560000003</v>
      </c>
      <c r="K3166" s="935">
        <v>-122.17595660000001</v>
      </c>
      <c r="L3166" s="935">
        <v>40.316984869999999</v>
      </c>
      <c r="M3166" s="935">
        <v>-122.1896581</v>
      </c>
    </row>
    <row r="3167" spans="1:13" x14ac:dyDescent="0.35">
      <c r="A3167" s="1296">
        <v>34921</v>
      </c>
      <c r="B3167" s="1295" t="s">
        <v>194</v>
      </c>
      <c r="C3167" s="1295" t="s">
        <v>260</v>
      </c>
      <c r="D3167" s="1295">
        <v>15383</v>
      </c>
      <c r="E3167" s="1295" t="s">
        <v>200</v>
      </c>
      <c r="F3167" s="935" t="s">
        <v>215</v>
      </c>
      <c r="G3167" s="1295">
        <v>0</v>
      </c>
      <c r="H3167" s="935" t="s">
        <v>408</v>
      </c>
      <c r="I3167" s="935" t="s">
        <v>409</v>
      </c>
      <c r="J3167" s="935">
        <v>40.316984869999999</v>
      </c>
      <c r="K3167" s="935">
        <v>-122.1896581</v>
      </c>
      <c r="L3167" s="935">
        <v>40.263968490000003</v>
      </c>
      <c r="M3167" s="935">
        <v>-122.2235306</v>
      </c>
    </row>
    <row r="3168" spans="1:13" x14ac:dyDescent="0.35">
      <c r="A3168" s="1296">
        <v>34921</v>
      </c>
      <c r="B3168" s="1295" t="s">
        <v>194</v>
      </c>
      <c r="C3168" s="1295" t="s">
        <v>260</v>
      </c>
      <c r="D3168" s="1295">
        <v>15383</v>
      </c>
      <c r="E3168" s="1295" t="s">
        <v>200</v>
      </c>
      <c r="F3168" s="935" t="s">
        <v>216</v>
      </c>
      <c r="G3168" s="1295">
        <v>0</v>
      </c>
      <c r="H3168" s="935" t="s">
        <v>409</v>
      </c>
      <c r="I3168" s="935" t="s">
        <v>410</v>
      </c>
      <c r="J3168" s="935">
        <v>40.263968490000003</v>
      </c>
      <c r="K3168" s="935">
        <v>-122.2235306</v>
      </c>
      <c r="L3168" s="935">
        <v>40.153152210000002</v>
      </c>
      <c r="M3168" s="935">
        <v>-122.20237950000001</v>
      </c>
    </row>
    <row r="3169" spans="1:13" x14ac:dyDescent="0.35">
      <c r="A3169" s="1296">
        <v>34921</v>
      </c>
      <c r="B3169" s="1295" t="s">
        <v>194</v>
      </c>
      <c r="C3169" s="1295" t="s">
        <v>260</v>
      </c>
      <c r="D3169" s="1295">
        <v>15383</v>
      </c>
      <c r="E3169" s="1295" t="s">
        <v>200</v>
      </c>
      <c r="F3169" s="935" t="s">
        <v>217</v>
      </c>
      <c r="G3169" s="1295">
        <v>0</v>
      </c>
      <c r="H3169" s="935" t="s">
        <v>410</v>
      </c>
      <c r="I3169" s="935" t="s">
        <v>411</v>
      </c>
      <c r="J3169" s="935">
        <v>40.153152210000002</v>
      </c>
      <c r="K3169" s="935">
        <v>-122.20237950000001</v>
      </c>
      <c r="L3169" s="935">
        <v>40.027836569999998</v>
      </c>
      <c r="M3169" s="935">
        <v>-122.11920569999999</v>
      </c>
    </row>
    <row r="3170" spans="1:13" x14ac:dyDescent="0.35">
      <c r="A3170" s="1296">
        <v>34921</v>
      </c>
      <c r="B3170" s="1295" t="s">
        <v>194</v>
      </c>
      <c r="C3170" s="1295" t="s">
        <v>260</v>
      </c>
      <c r="D3170" s="1295">
        <v>15383</v>
      </c>
      <c r="E3170" s="1295" t="s">
        <v>200</v>
      </c>
      <c r="F3170" s="935" t="s">
        <v>219</v>
      </c>
      <c r="G3170" s="1295">
        <v>0</v>
      </c>
      <c r="H3170" s="935" t="s">
        <v>411</v>
      </c>
      <c r="I3170" s="935" t="s">
        <v>412</v>
      </c>
      <c r="J3170" s="935">
        <v>40.027836569999998</v>
      </c>
      <c r="K3170" s="935">
        <v>-122.11920569999999</v>
      </c>
      <c r="L3170" s="935">
        <v>39.909298579999998</v>
      </c>
      <c r="M3170" s="935">
        <v>-122.0918963</v>
      </c>
    </row>
    <row r="3171" spans="1:13" x14ac:dyDescent="0.35">
      <c r="A3171" s="1296">
        <v>34921</v>
      </c>
      <c r="B3171" s="1295" t="s">
        <v>194</v>
      </c>
      <c r="C3171" s="1295" t="s">
        <v>260</v>
      </c>
      <c r="D3171" s="1295">
        <v>15383</v>
      </c>
      <c r="E3171" s="1295" t="s">
        <v>200</v>
      </c>
      <c r="F3171" s="935" t="s">
        <v>220</v>
      </c>
      <c r="G3171" s="1295">
        <v>-99999</v>
      </c>
      <c r="H3171" s="935" t="s">
        <v>412</v>
      </c>
      <c r="I3171" s="935" t="s">
        <v>413</v>
      </c>
      <c r="J3171" s="935">
        <v>39.909298579999998</v>
      </c>
      <c r="K3171" s="935">
        <v>-122.0918963</v>
      </c>
      <c r="L3171" s="935">
        <v>39.751173979999997</v>
      </c>
      <c r="M3171" s="935">
        <v>-121.9963235</v>
      </c>
    </row>
    <row r="3172" spans="1:13" x14ac:dyDescent="0.35">
      <c r="A3172" s="1296">
        <v>34921</v>
      </c>
      <c r="B3172" s="1295" t="s">
        <v>194</v>
      </c>
      <c r="C3172" s="1295" t="s">
        <v>260</v>
      </c>
      <c r="D3172" s="1295">
        <v>15383</v>
      </c>
      <c r="E3172" s="1295" t="s">
        <v>200</v>
      </c>
      <c r="F3172" s="935" t="s">
        <v>221</v>
      </c>
      <c r="G3172" s="1295">
        <v>-99999</v>
      </c>
      <c r="H3172" s="935" t="s">
        <v>413</v>
      </c>
      <c r="I3172" s="935" t="s">
        <v>414</v>
      </c>
      <c r="J3172" s="935">
        <v>39.751173979999997</v>
      </c>
      <c r="K3172" s="935">
        <v>-121.9963235</v>
      </c>
      <c r="L3172" s="935">
        <v>39.629153240000001</v>
      </c>
      <c r="M3172" s="935">
        <v>-121.9925059</v>
      </c>
    </row>
    <row r="3173" spans="1:13" x14ac:dyDescent="0.35">
      <c r="A3173" s="1296">
        <v>34921</v>
      </c>
      <c r="B3173" s="1295" t="s">
        <v>194</v>
      </c>
      <c r="C3173" s="1295" t="s">
        <v>260</v>
      </c>
      <c r="D3173" s="1295">
        <v>15383</v>
      </c>
      <c r="E3173" s="1295" t="s">
        <v>200</v>
      </c>
      <c r="F3173" s="935" t="s">
        <v>222</v>
      </c>
      <c r="G3173" s="1295">
        <v>-99999</v>
      </c>
      <c r="H3173" s="935" t="s">
        <v>414</v>
      </c>
      <c r="I3173" s="935" t="s">
        <v>415</v>
      </c>
      <c r="J3173" s="935">
        <v>39.629153240000001</v>
      </c>
      <c r="K3173" s="935">
        <v>-121.9925059</v>
      </c>
      <c r="L3173" s="935">
        <v>39.40712284</v>
      </c>
      <c r="M3173" s="935">
        <v>-122.00758999999999</v>
      </c>
    </row>
    <row r="3174" spans="1:13" x14ac:dyDescent="0.35">
      <c r="A3174" s="1296">
        <v>34927</v>
      </c>
      <c r="B3174" s="1295" t="s">
        <v>194</v>
      </c>
      <c r="C3174" s="1295" t="s">
        <v>260</v>
      </c>
      <c r="D3174" s="1295">
        <v>12662</v>
      </c>
      <c r="E3174" s="1295" t="s">
        <v>200</v>
      </c>
      <c r="F3174" s="935" t="s">
        <v>208</v>
      </c>
      <c r="G3174" s="1295">
        <v>0</v>
      </c>
      <c r="H3174" s="935" t="s">
        <v>402</v>
      </c>
      <c r="I3174" s="935" t="s">
        <v>403</v>
      </c>
      <c r="J3174" s="935">
        <v>40.611883210000002</v>
      </c>
      <c r="K3174" s="935">
        <v>-122.446135</v>
      </c>
      <c r="L3174" s="935">
        <v>40.592799669999998</v>
      </c>
      <c r="M3174" s="935">
        <v>-122.3942059</v>
      </c>
    </row>
    <row r="3175" spans="1:13" x14ac:dyDescent="0.35">
      <c r="A3175" s="1296">
        <v>34927</v>
      </c>
      <c r="B3175" s="1295" t="s">
        <v>194</v>
      </c>
      <c r="C3175" s="1295" t="s">
        <v>260</v>
      </c>
      <c r="D3175" s="1295">
        <v>12662</v>
      </c>
      <c r="E3175" s="1295" t="s">
        <v>200</v>
      </c>
      <c r="F3175" s="935" t="s">
        <v>209</v>
      </c>
      <c r="G3175" s="1295">
        <v>0</v>
      </c>
      <c r="H3175" s="935" t="s">
        <v>403</v>
      </c>
      <c r="I3175" s="935" t="s">
        <v>404</v>
      </c>
      <c r="J3175" s="935">
        <v>40.592799669999998</v>
      </c>
      <c r="K3175" s="935">
        <v>-122.3942059</v>
      </c>
      <c r="L3175" s="935">
        <v>40.585947769999997</v>
      </c>
      <c r="M3175" s="935">
        <v>-122.3683525</v>
      </c>
    </row>
    <row r="3176" spans="1:13" x14ac:dyDescent="0.35">
      <c r="A3176" s="1296">
        <v>34927</v>
      </c>
      <c r="B3176" s="1295" t="s">
        <v>194</v>
      </c>
      <c r="C3176" s="1295" t="s">
        <v>260</v>
      </c>
      <c r="D3176" s="1295">
        <v>12662</v>
      </c>
      <c r="E3176" s="1295" t="s">
        <v>200</v>
      </c>
      <c r="F3176" s="935" t="s">
        <v>211</v>
      </c>
      <c r="G3176" s="1295">
        <v>1</v>
      </c>
      <c r="H3176" s="935" t="s">
        <v>404</v>
      </c>
      <c r="I3176" s="935" t="s">
        <v>405</v>
      </c>
      <c r="J3176" s="935">
        <v>40.585947769999997</v>
      </c>
      <c r="K3176" s="935">
        <v>-122.3683525</v>
      </c>
      <c r="L3176" s="935">
        <v>40.472049499999997</v>
      </c>
      <c r="M3176" s="935">
        <v>-122.29453460000001</v>
      </c>
    </row>
    <row r="3177" spans="1:13" x14ac:dyDescent="0.35">
      <c r="A3177" s="1296">
        <v>34927</v>
      </c>
      <c r="B3177" s="1295" t="s">
        <v>194</v>
      </c>
      <c r="C3177" s="1295" t="s">
        <v>260</v>
      </c>
      <c r="D3177" s="1295">
        <v>12662</v>
      </c>
      <c r="E3177" s="1295" t="s">
        <v>200</v>
      </c>
      <c r="F3177" s="935" t="s">
        <v>212</v>
      </c>
      <c r="G3177" s="1295">
        <v>0</v>
      </c>
      <c r="H3177" s="935" t="s">
        <v>405</v>
      </c>
      <c r="I3177" s="935" t="s">
        <v>406</v>
      </c>
      <c r="J3177" s="935">
        <v>40.472049499999997</v>
      </c>
      <c r="K3177" s="935">
        <v>-122.29453460000001</v>
      </c>
      <c r="L3177" s="935">
        <v>40.417416330000002</v>
      </c>
      <c r="M3177" s="935">
        <v>-122.19395729999999</v>
      </c>
    </row>
    <row r="3178" spans="1:13" x14ac:dyDescent="0.35">
      <c r="A3178" s="1296">
        <v>34927</v>
      </c>
      <c r="B3178" s="1295" t="s">
        <v>194</v>
      </c>
      <c r="C3178" s="1295" t="s">
        <v>260</v>
      </c>
      <c r="D3178" s="1295">
        <v>12662</v>
      </c>
      <c r="E3178" s="1295" t="s">
        <v>200</v>
      </c>
      <c r="F3178" s="935" t="s">
        <v>213</v>
      </c>
      <c r="G3178" s="1295">
        <v>0</v>
      </c>
      <c r="H3178" s="935" t="s">
        <v>406</v>
      </c>
      <c r="I3178" s="935" t="s">
        <v>407</v>
      </c>
      <c r="J3178" s="935">
        <v>40.417416330000002</v>
      </c>
      <c r="K3178" s="935">
        <v>-122.19395729999999</v>
      </c>
      <c r="L3178" s="935">
        <v>40.355137560000003</v>
      </c>
      <c r="M3178" s="935">
        <v>-122.17595660000001</v>
      </c>
    </row>
    <row r="3179" spans="1:13" x14ac:dyDescent="0.35">
      <c r="A3179" s="1296">
        <v>34927</v>
      </c>
      <c r="B3179" s="1295" t="s">
        <v>194</v>
      </c>
      <c r="C3179" s="1295" t="s">
        <v>260</v>
      </c>
      <c r="D3179" s="1295">
        <v>12662</v>
      </c>
      <c r="E3179" s="1295" t="s">
        <v>200</v>
      </c>
      <c r="F3179" s="935" t="s">
        <v>214</v>
      </c>
      <c r="G3179" s="1295">
        <v>0</v>
      </c>
      <c r="H3179" s="935" t="s">
        <v>407</v>
      </c>
      <c r="I3179" s="935" t="s">
        <v>408</v>
      </c>
      <c r="J3179" s="935">
        <v>40.355137560000003</v>
      </c>
      <c r="K3179" s="935">
        <v>-122.17595660000001</v>
      </c>
      <c r="L3179" s="935">
        <v>40.316984869999999</v>
      </c>
      <c r="M3179" s="935">
        <v>-122.1896581</v>
      </c>
    </row>
    <row r="3180" spans="1:13" x14ac:dyDescent="0.35">
      <c r="A3180" s="1296">
        <v>34927</v>
      </c>
      <c r="B3180" s="1295" t="s">
        <v>194</v>
      </c>
      <c r="C3180" s="1295" t="s">
        <v>260</v>
      </c>
      <c r="D3180" s="1295">
        <v>12662</v>
      </c>
      <c r="E3180" s="1295" t="s">
        <v>200</v>
      </c>
      <c r="F3180" s="935" t="s">
        <v>215</v>
      </c>
      <c r="G3180" s="1295">
        <v>0</v>
      </c>
      <c r="H3180" s="935" t="s">
        <v>408</v>
      </c>
      <c r="I3180" s="935" t="s">
        <v>409</v>
      </c>
      <c r="J3180" s="935">
        <v>40.316984869999999</v>
      </c>
      <c r="K3180" s="935">
        <v>-122.1896581</v>
      </c>
      <c r="L3180" s="935">
        <v>40.263968490000003</v>
      </c>
      <c r="M3180" s="935">
        <v>-122.2235306</v>
      </c>
    </row>
    <row r="3181" spans="1:13" x14ac:dyDescent="0.35">
      <c r="A3181" s="1296">
        <v>34927</v>
      </c>
      <c r="B3181" s="1295" t="s">
        <v>194</v>
      </c>
      <c r="C3181" s="1295" t="s">
        <v>260</v>
      </c>
      <c r="D3181" s="1295">
        <v>12662</v>
      </c>
      <c r="E3181" s="1295" t="s">
        <v>200</v>
      </c>
      <c r="F3181" s="935" t="s">
        <v>216</v>
      </c>
      <c r="G3181" s="1295">
        <v>0</v>
      </c>
      <c r="H3181" s="935" t="s">
        <v>409</v>
      </c>
      <c r="I3181" s="935" t="s">
        <v>410</v>
      </c>
      <c r="J3181" s="935">
        <v>40.263968490000003</v>
      </c>
      <c r="K3181" s="935">
        <v>-122.2235306</v>
      </c>
      <c r="L3181" s="935">
        <v>40.153152210000002</v>
      </c>
      <c r="M3181" s="935">
        <v>-122.20237950000001</v>
      </c>
    </row>
    <row r="3182" spans="1:13" x14ac:dyDescent="0.35">
      <c r="A3182" s="1296">
        <v>34927</v>
      </c>
      <c r="B3182" s="1295" t="s">
        <v>194</v>
      </c>
      <c r="C3182" s="1295" t="s">
        <v>260</v>
      </c>
      <c r="D3182" s="1295">
        <v>12662</v>
      </c>
      <c r="E3182" s="1295" t="s">
        <v>200</v>
      </c>
      <c r="F3182" s="935" t="s">
        <v>217</v>
      </c>
      <c r="G3182" s="1295">
        <v>0</v>
      </c>
      <c r="H3182" s="935" t="s">
        <v>410</v>
      </c>
      <c r="I3182" s="935" t="s">
        <v>411</v>
      </c>
      <c r="J3182" s="935">
        <v>40.153152210000002</v>
      </c>
      <c r="K3182" s="935">
        <v>-122.20237950000001</v>
      </c>
      <c r="L3182" s="935">
        <v>40.027836569999998</v>
      </c>
      <c r="M3182" s="935">
        <v>-122.11920569999999</v>
      </c>
    </row>
    <row r="3183" spans="1:13" x14ac:dyDescent="0.35">
      <c r="A3183" s="1296">
        <v>34927</v>
      </c>
      <c r="B3183" s="1295" t="s">
        <v>194</v>
      </c>
      <c r="C3183" s="1295" t="s">
        <v>260</v>
      </c>
      <c r="D3183" s="1295">
        <v>12662</v>
      </c>
      <c r="E3183" s="1295" t="s">
        <v>200</v>
      </c>
      <c r="F3183" s="935" t="s">
        <v>219</v>
      </c>
      <c r="G3183" s="1295">
        <v>0</v>
      </c>
      <c r="H3183" s="935" t="s">
        <v>411</v>
      </c>
      <c r="I3183" s="935" t="s">
        <v>412</v>
      </c>
      <c r="J3183" s="935">
        <v>40.027836569999998</v>
      </c>
      <c r="K3183" s="935">
        <v>-122.11920569999999</v>
      </c>
      <c r="L3183" s="935">
        <v>39.909298579999998</v>
      </c>
      <c r="M3183" s="935">
        <v>-122.0918963</v>
      </c>
    </row>
    <row r="3184" spans="1:13" x14ac:dyDescent="0.35">
      <c r="A3184" s="1296">
        <v>34927</v>
      </c>
      <c r="B3184" s="1295" t="s">
        <v>194</v>
      </c>
      <c r="C3184" s="1295" t="s">
        <v>260</v>
      </c>
      <c r="D3184" s="1295">
        <v>12662</v>
      </c>
      <c r="E3184" s="1295" t="s">
        <v>200</v>
      </c>
      <c r="F3184" s="935" t="s">
        <v>220</v>
      </c>
      <c r="G3184" s="1295">
        <v>-99999</v>
      </c>
      <c r="H3184" s="935" t="s">
        <v>412</v>
      </c>
      <c r="I3184" s="935" t="s">
        <v>413</v>
      </c>
      <c r="J3184" s="935">
        <v>39.909298579999998</v>
      </c>
      <c r="K3184" s="935">
        <v>-122.0918963</v>
      </c>
      <c r="L3184" s="935">
        <v>39.751173979999997</v>
      </c>
      <c r="M3184" s="935">
        <v>-121.9963235</v>
      </c>
    </row>
    <row r="3185" spans="1:13" x14ac:dyDescent="0.35">
      <c r="A3185" s="1296">
        <v>34927</v>
      </c>
      <c r="B3185" s="1295" t="s">
        <v>194</v>
      </c>
      <c r="C3185" s="1295" t="s">
        <v>260</v>
      </c>
      <c r="D3185" s="1295">
        <v>12662</v>
      </c>
      <c r="E3185" s="1295" t="s">
        <v>200</v>
      </c>
      <c r="F3185" s="935" t="s">
        <v>221</v>
      </c>
      <c r="G3185" s="1295">
        <v>-99999</v>
      </c>
      <c r="H3185" s="935" t="s">
        <v>413</v>
      </c>
      <c r="I3185" s="935" t="s">
        <v>414</v>
      </c>
      <c r="J3185" s="935">
        <v>39.751173979999997</v>
      </c>
      <c r="K3185" s="935">
        <v>-121.9963235</v>
      </c>
      <c r="L3185" s="935">
        <v>39.629153240000001</v>
      </c>
      <c r="M3185" s="935">
        <v>-121.9925059</v>
      </c>
    </row>
    <row r="3186" spans="1:13" x14ac:dyDescent="0.35">
      <c r="A3186" s="1296">
        <v>34927</v>
      </c>
      <c r="B3186" s="1295" t="s">
        <v>194</v>
      </c>
      <c r="C3186" s="1295" t="s">
        <v>260</v>
      </c>
      <c r="D3186" s="1295">
        <v>12662</v>
      </c>
      <c r="E3186" s="1295" t="s">
        <v>200</v>
      </c>
      <c r="F3186" s="935" t="s">
        <v>222</v>
      </c>
      <c r="G3186" s="1295">
        <v>-99999</v>
      </c>
      <c r="H3186" s="935" t="s">
        <v>414</v>
      </c>
      <c r="I3186" s="935" t="s">
        <v>415</v>
      </c>
      <c r="J3186" s="935">
        <v>39.629153240000001</v>
      </c>
      <c r="K3186" s="935">
        <v>-121.9925059</v>
      </c>
      <c r="L3186" s="935">
        <v>39.40712284</v>
      </c>
      <c r="M3186" s="935">
        <v>-122.00758999999999</v>
      </c>
    </row>
    <row r="3187" spans="1:13" x14ac:dyDescent="0.35">
      <c r="A3187" s="1296">
        <v>34934</v>
      </c>
      <c r="B3187" s="1295" t="s">
        <v>242</v>
      </c>
      <c r="C3187" s="1295" t="s">
        <v>260</v>
      </c>
      <c r="D3187" s="1295">
        <v>14500</v>
      </c>
      <c r="E3187" s="1295" t="s">
        <v>248</v>
      </c>
      <c r="F3187" s="935" t="s">
        <v>208</v>
      </c>
      <c r="G3187" s="1295">
        <v>0</v>
      </c>
      <c r="H3187" s="935" t="s">
        <v>402</v>
      </c>
      <c r="I3187" s="935" t="s">
        <v>403</v>
      </c>
      <c r="J3187" s="935">
        <v>40.611883210000002</v>
      </c>
      <c r="K3187" s="935">
        <v>-122.446135</v>
      </c>
      <c r="L3187" s="935">
        <v>40.592799669999998</v>
      </c>
      <c r="M3187" s="935">
        <v>-122.3942059</v>
      </c>
    </row>
    <row r="3188" spans="1:13" x14ac:dyDescent="0.35">
      <c r="A3188" s="1296">
        <v>34934</v>
      </c>
      <c r="B3188" s="1295" t="s">
        <v>242</v>
      </c>
      <c r="C3188" s="1295" t="s">
        <v>260</v>
      </c>
      <c r="D3188" s="1295">
        <v>14500</v>
      </c>
      <c r="E3188" s="1295" t="s">
        <v>248</v>
      </c>
      <c r="F3188" s="935" t="s">
        <v>209</v>
      </c>
      <c r="G3188" s="1295">
        <v>0</v>
      </c>
      <c r="H3188" s="935" t="s">
        <v>403</v>
      </c>
      <c r="I3188" s="935" t="s">
        <v>404</v>
      </c>
      <c r="J3188" s="935">
        <v>40.592799669999998</v>
      </c>
      <c r="K3188" s="935">
        <v>-122.3942059</v>
      </c>
      <c r="L3188" s="935">
        <v>40.585947769999997</v>
      </c>
      <c r="M3188" s="935">
        <v>-122.3683525</v>
      </c>
    </row>
    <row r="3189" spans="1:13" x14ac:dyDescent="0.35">
      <c r="A3189" s="1296">
        <v>34934</v>
      </c>
      <c r="B3189" s="1295" t="s">
        <v>242</v>
      </c>
      <c r="C3189" s="1295" t="s">
        <v>260</v>
      </c>
      <c r="D3189" s="1295">
        <v>14500</v>
      </c>
      <c r="E3189" s="1295" t="s">
        <v>248</v>
      </c>
      <c r="F3189" s="935" t="s">
        <v>211</v>
      </c>
      <c r="G3189" s="1295">
        <v>0</v>
      </c>
      <c r="H3189" s="935" t="s">
        <v>404</v>
      </c>
      <c r="I3189" s="935" t="s">
        <v>405</v>
      </c>
      <c r="J3189" s="935">
        <v>40.585947769999997</v>
      </c>
      <c r="K3189" s="935">
        <v>-122.3683525</v>
      </c>
      <c r="L3189" s="935">
        <v>40.472049499999997</v>
      </c>
      <c r="M3189" s="935">
        <v>-122.29453460000001</v>
      </c>
    </row>
    <row r="3190" spans="1:13" x14ac:dyDescent="0.35">
      <c r="A3190" s="1296">
        <v>34934</v>
      </c>
      <c r="B3190" s="1295" t="s">
        <v>242</v>
      </c>
      <c r="C3190" s="1295" t="s">
        <v>260</v>
      </c>
      <c r="D3190" s="1295">
        <v>14500</v>
      </c>
      <c r="E3190" s="1295" t="s">
        <v>248</v>
      </c>
      <c r="F3190" s="935" t="s">
        <v>212</v>
      </c>
      <c r="G3190" s="1295">
        <v>1</v>
      </c>
      <c r="H3190" s="935" t="s">
        <v>405</v>
      </c>
      <c r="I3190" s="935" t="s">
        <v>406</v>
      </c>
      <c r="J3190" s="935">
        <v>40.472049499999997</v>
      </c>
      <c r="K3190" s="935">
        <v>-122.29453460000001</v>
      </c>
      <c r="L3190" s="935">
        <v>40.417416330000002</v>
      </c>
      <c r="M3190" s="935">
        <v>-122.19395729999999</v>
      </c>
    </row>
    <row r="3191" spans="1:13" x14ac:dyDescent="0.35">
      <c r="A3191" s="1296">
        <v>34934</v>
      </c>
      <c r="B3191" s="1295" t="s">
        <v>242</v>
      </c>
      <c r="C3191" s="1295" t="s">
        <v>260</v>
      </c>
      <c r="D3191" s="1295">
        <v>14500</v>
      </c>
      <c r="E3191" s="1295" t="s">
        <v>248</v>
      </c>
      <c r="F3191" s="935" t="s">
        <v>213</v>
      </c>
      <c r="G3191" s="1295">
        <v>0</v>
      </c>
      <c r="H3191" s="935" t="s">
        <v>406</v>
      </c>
      <c r="I3191" s="935" t="s">
        <v>407</v>
      </c>
      <c r="J3191" s="935">
        <v>40.417416330000002</v>
      </c>
      <c r="K3191" s="935">
        <v>-122.19395729999999</v>
      </c>
      <c r="L3191" s="935">
        <v>40.355137560000003</v>
      </c>
      <c r="M3191" s="935">
        <v>-122.17595660000001</v>
      </c>
    </row>
    <row r="3192" spans="1:13" x14ac:dyDescent="0.35">
      <c r="A3192" s="1296">
        <v>34934</v>
      </c>
      <c r="B3192" s="1295" t="s">
        <v>242</v>
      </c>
      <c r="C3192" s="1295" t="s">
        <v>260</v>
      </c>
      <c r="D3192" s="1295">
        <v>14500</v>
      </c>
      <c r="E3192" s="1295" t="s">
        <v>248</v>
      </c>
      <c r="F3192" s="935" t="s">
        <v>214</v>
      </c>
      <c r="G3192" s="1295">
        <v>0</v>
      </c>
      <c r="H3192" s="935" t="s">
        <v>407</v>
      </c>
      <c r="I3192" s="935" t="s">
        <v>408</v>
      </c>
      <c r="J3192" s="935">
        <v>40.355137560000003</v>
      </c>
      <c r="K3192" s="935">
        <v>-122.17595660000001</v>
      </c>
      <c r="L3192" s="935">
        <v>40.316984869999999</v>
      </c>
      <c r="M3192" s="935">
        <v>-122.1896581</v>
      </c>
    </row>
    <row r="3193" spans="1:13" x14ac:dyDescent="0.35">
      <c r="A3193" s="1296">
        <v>34934</v>
      </c>
      <c r="B3193" s="1295" t="s">
        <v>242</v>
      </c>
      <c r="C3193" s="1295" t="s">
        <v>260</v>
      </c>
      <c r="D3193" s="1295">
        <v>14500</v>
      </c>
      <c r="E3193" s="1295" t="s">
        <v>248</v>
      </c>
      <c r="F3193" s="935" t="s">
        <v>215</v>
      </c>
      <c r="G3193" s="1295">
        <v>0</v>
      </c>
      <c r="H3193" s="935" t="s">
        <v>408</v>
      </c>
      <c r="I3193" s="935" t="s">
        <v>409</v>
      </c>
      <c r="J3193" s="935">
        <v>40.316984869999999</v>
      </c>
      <c r="K3193" s="935">
        <v>-122.1896581</v>
      </c>
      <c r="L3193" s="935">
        <v>40.263968490000003</v>
      </c>
      <c r="M3193" s="935">
        <v>-122.2235306</v>
      </c>
    </row>
    <row r="3194" spans="1:13" x14ac:dyDescent="0.35">
      <c r="A3194" s="1296">
        <v>34934</v>
      </c>
      <c r="B3194" s="1295" t="s">
        <v>242</v>
      </c>
      <c r="C3194" s="1295" t="s">
        <v>260</v>
      </c>
      <c r="D3194" s="1295">
        <v>14500</v>
      </c>
      <c r="E3194" s="1295" t="s">
        <v>248</v>
      </c>
      <c r="F3194" s="935" t="s">
        <v>216</v>
      </c>
      <c r="G3194" s="1295">
        <v>0</v>
      </c>
      <c r="H3194" s="935" t="s">
        <v>409</v>
      </c>
      <c r="I3194" s="935" t="s">
        <v>410</v>
      </c>
      <c r="J3194" s="935">
        <v>40.263968490000003</v>
      </c>
      <c r="K3194" s="935">
        <v>-122.2235306</v>
      </c>
      <c r="L3194" s="935">
        <v>40.153152210000002</v>
      </c>
      <c r="M3194" s="935">
        <v>-122.20237950000001</v>
      </c>
    </row>
    <row r="3195" spans="1:13" x14ac:dyDescent="0.35">
      <c r="A3195" s="1296">
        <v>34934</v>
      </c>
      <c r="B3195" s="1295" t="s">
        <v>242</v>
      </c>
      <c r="C3195" s="1295" t="s">
        <v>260</v>
      </c>
      <c r="D3195" s="1295">
        <v>14500</v>
      </c>
      <c r="E3195" s="1295" t="s">
        <v>248</v>
      </c>
      <c r="F3195" s="935" t="s">
        <v>217</v>
      </c>
      <c r="G3195" s="1295">
        <v>0</v>
      </c>
      <c r="H3195" s="935" t="s">
        <v>410</v>
      </c>
      <c r="I3195" s="935" t="s">
        <v>411</v>
      </c>
      <c r="J3195" s="935">
        <v>40.153152210000002</v>
      </c>
      <c r="K3195" s="935">
        <v>-122.20237950000001</v>
      </c>
      <c r="L3195" s="935">
        <v>40.027836569999998</v>
      </c>
      <c r="M3195" s="935">
        <v>-122.11920569999999</v>
      </c>
    </row>
    <row r="3196" spans="1:13" x14ac:dyDescent="0.35">
      <c r="A3196" s="1296">
        <v>34934</v>
      </c>
      <c r="B3196" s="1295" t="s">
        <v>242</v>
      </c>
      <c r="C3196" s="1295" t="s">
        <v>260</v>
      </c>
      <c r="D3196" s="1295">
        <v>14500</v>
      </c>
      <c r="E3196" s="1295" t="s">
        <v>248</v>
      </c>
      <c r="F3196" s="935" t="s">
        <v>219</v>
      </c>
      <c r="G3196" s="1295">
        <v>-99999</v>
      </c>
      <c r="H3196" s="935" t="s">
        <v>411</v>
      </c>
      <c r="I3196" s="935" t="s">
        <v>412</v>
      </c>
      <c r="J3196" s="935">
        <v>40.027836569999998</v>
      </c>
      <c r="K3196" s="935">
        <v>-122.11920569999999</v>
      </c>
      <c r="L3196" s="935">
        <v>39.909298579999998</v>
      </c>
      <c r="M3196" s="935">
        <v>-122.0918963</v>
      </c>
    </row>
    <row r="3197" spans="1:13" x14ac:dyDescent="0.35">
      <c r="A3197" s="1296">
        <v>34934</v>
      </c>
      <c r="B3197" s="1295" t="s">
        <v>242</v>
      </c>
      <c r="C3197" s="1295" t="s">
        <v>260</v>
      </c>
      <c r="D3197" s="1295">
        <v>14500</v>
      </c>
      <c r="E3197" s="1295" t="s">
        <v>248</v>
      </c>
      <c r="F3197" s="935" t="s">
        <v>220</v>
      </c>
      <c r="G3197" s="1295">
        <v>-99999</v>
      </c>
      <c r="H3197" s="935" t="s">
        <v>412</v>
      </c>
      <c r="I3197" s="935" t="s">
        <v>413</v>
      </c>
      <c r="J3197" s="935">
        <v>39.909298579999998</v>
      </c>
      <c r="K3197" s="935">
        <v>-122.0918963</v>
      </c>
      <c r="L3197" s="935">
        <v>39.751173979999997</v>
      </c>
      <c r="M3197" s="935">
        <v>-121.9963235</v>
      </c>
    </row>
    <row r="3198" spans="1:13" x14ac:dyDescent="0.35">
      <c r="A3198" s="1296">
        <v>34934</v>
      </c>
      <c r="B3198" s="1295" t="s">
        <v>242</v>
      </c>
      <c r="C3198" s="1295" t="s">
        <v>260</v>
      </c>
      <c r="D3198" s="1295">
        <v>14500</v>
      </c>
      <c r="E3198" s="1295" t="s">
        <v>248</v>
      </c>
      <c r="F3198" s="935" t="s">
        <v>221</v>
      </c>
      <c r="G3198" s="1295">
        <v>-99999</v>
      </c>
      <c r="H3198" s="935" t="s">
        <v>413</v>
      </c>
      <c r="I3198" s="935" t="s">
        <v>414</v>
      </c>
      <c r="J3198" s="935">
        <v>39.751173979999997</v>
      </c>
      <c r="K3198" s="935">
        <v>-121.9963235</v>
      </c>
      <c r="L3198" s="935">
        <v>39.629153240000001</v>
      </c>
      <c r="M3198" s="935">
        <v>-121.9925059</v>
      </c>
    </row>
    <row r="3199" spans="1:13" x14ac:dyDescent="0.35">
      <c r="A3199" s="1296">
        <v>34934</v>
      </c>
      <c r="B3199" s="1295" t="s">
        <v>242</v>
      </c>
      <c r="C3199" s="1295" t="s">
        <v>260</v>
      </c>
      <c r="D3199" s="1295">
        <v>14500</v>
      </c>
      <c r="E3199" s="1295" t="s">
        <v>248</v>
      </c>
      <c r="F3199" s="935" t="s">
        <v>222</v>
      </c>
      <c r="G3199" s="1295">
        <v>-99999</v>
      </c>
      <c r="H3199" s="935" t="s">
        <v>414</v>
      </c>
      <c r="I3199" s="935" t="s">
        <v>415</v>
      </c>
      <c r="J3199" s="935">
        <v>39.629153240000001</v>
      </c>
      <c r="K3199" s="935">
        <v>-121.9925059</v>
      </c>
      <c r="L3199" s="935">
        <v>39.40712284</v>
      </c>
      <c r="M3199" s="935">
        <v>-122.00758999999999</v>
      </c>
    </row>
    <row r="3200" spans="1:13" x14ac:dyDescent="0.35">
      <c r="A3200" s="1296">
        <v>34940</v>
      </c>
      <c r="B3200" s="1295" t="s">
        <v>242</v>
      </c>
      <c r="C3200" s="1295" t="s">
        <v>260</v>
      </c>
      <c r="D3200" s="1295">
        <v>12534</v>
      </c>
      <c r="E3200" s="1295" t="s">
        <v>248</v>
      </c>
      <c r="F3200" s="935" t="s">
        <v>208</v>
      </c>
      <c r="G3200" s="1295">
        <v>0</v>
      </c>
      <c r="H3200" s="935" t="s">
        <v>402</v>
      </c>
      <c r="I3200" s="935" t="s">
        <v>403</v>
      </c>
      <c r="J3200" s="935">
        <v>40.611883210000002</v>
      </c>
      <c r="K3200" s="935">
        <v>-122.446135</v>
      </c>
      <c r="L3200" s="935">
        <v>40.592799669999998</v>
      </c>
      <c r="M3200" s="935">
        <v>-122.3942059</v>
      </c>
    </row>
    <row r="3201" spans="1:13" x14ac:dyDescent="0.35">
      <c r="A3201" s="1296">
        <v>34940</v>
      </c>
      <c r="B3201" s="1295" t="s">
        <v>242</v>
      </c>
      <c r="C3201" s="1295" t="s">
        <v>260</v>
      </c>
      <c r="D3201" s="1295">
        <v>12534</v>
      </c>
      <c r="E3201" s="1295" t="s">
        <v>248</v>
      </c>
      <c r="F3201" s="935" t="s">
        <v>209</v>
      </c>
      <c r="G3201" s="1295">
        <v>0</v>
      </c>
      <c r="H3201" s="935" t="s">
        <v>403</v>
      </c>
      <c r="I3201" s="935" t="s">
        <v>404</v>
      </c>
      <c r="J3201" s="935">
        <v>40.592799669999998</v>
      </c>
      <c r="K3201" s="935">
        <v>-122.3942059</v>
      </c>
      <c r="L3201" s="935">
        <v>40.585947769999997</v>
      </c>
      <c r="M3201" s="935">
        <v>-122.3683525</v>
      </c>
    </row>
    <row r="3202" spans="1:13" x14ac:dyDescent="0.35">
      <c r="A3202" s="1296">
        <v>34940</v>
      </c>
      <c r="B3202" s="1295" t="s">
        <v>242</v>
      </c>
      <c r="C3202" s="1295" t="s">
        <v>260</v>
      </c>
      <c r="D3202" s="1295">
        <v>12534</v>
      </c>
      <c r="E3202" s="1295" t="s">
        <v>248</v>
      </c>
      <c r="F3202" s="935" t="s">
        <v>211</v>
      </c>
      <c r="G3202" s="1295">
        <v>0</v>
      </c>
      <c r="H3202" s="935" t="s">
        <v>404</v>
      </c>
      <c r="I3202" s="935" t="s">
        <v>405</v>
      </c>
      <c r="J3202" s="935">
        <v>40.585947769999997</v>
      </c>
      <c r="K3202" s="935">
        <v>-122.3683525</v>
      </c>
      <c r="L3202" s="935">
        <v>40.472049499999997</v>
      </c>
      <c r="M3202" s="935">
        <v>-122.29453460000001</v>
      </c>
    </row>
    <row r="3203" spans="1:13" x14ac:dyDescent="0.35">
      <c r="A3203" s="1296">
        <v>34940</v>
      </c>
      <c r="B3203" s="1295" t="s">
        <v>242</v>
      </c>
      <c r="C3203" s="1295" t="s">
        <v>260</v>
      </c>
      <c r="D3203" s="1295">
        <v>12534</v>
      </c>
      <c r="E3203" s="1295" t="s">
        <v>248</v>
      </c>
      <c r="F3203" s="935" t="s">
        <v>212</v>
      </c>
      <c r="G3203" s="1295">
        <v>0</v>
      </c>
      <c r="H3203" s="935" t="s">
        <v>405</v>
      </c>
      <c r="I3203" s="935" t="s">
        <v>406</v>
      </c>
      <c r="J3203" s="935">
        <v>40.472049499999997</v>
      </c>
      <c r="K3203" s="935">
        <v>-122.29453460000001</v>
      </c>
      <c r="L3203" s="935">
        <v>40.417416330000002</v>
      </c>
      <c r="M3203" s="935">
        <v>-122.19395729999999</v>
      </c>
    </row>
    <row r="3204" spans="1:13" x14ac:dyDescent="0.35">
      <c r="A3204" s="1296">
        <v>34940</v>
      </c>
      <c r="B3204" s="1295" t="s">
        <v>242</v>
      </c>
      <c r="C3204" s="1295" t="s">
        <v>260</v>
      </c>
      <c r="D3204" s="1295">
        <v>12534</v>
      </c>
      <c r="E3204" s="1295" t="s">
        <v>248</v>
      </c>
      <c r="F3204" s="935" t="s">
        <v>213</v>
      </c>
      <c r="G3204" s="1295">
        <v>0</v>
      </c>
      <c r="H3204" s="935" t="s">
        <v>406</v>
      </c>
      <c r="I3204" s="935" t="s">
        <v>407</v>
      </c>
      <c r="J3204" s="935">
        <v>40.417416330000002</v>
      </c>
      <c r="K3204" s="935">
        <v>-122.19395729999999</v>
      </c>
      <c r="L3204" s="935">
        <v>40.355137560000003</v>
      </c>
      <c r="M3204" s="935">
        <v>-122.17595660000001</v>
      </c>
    </row>
    <row r="3205" spans="1:13" x14ac:dyDescent="0.35">
      <c r="A3205" s="1296">
        <v>34940</v>
      </c>
      <c r="B3205" s="1295" t="s">
        <v>242</v>
      </c>
      <c r="C3205" s="1295" t="s">
        <v>260</v>
      </c>
      <c r="D3205" s="1295">
        <v>12534</v>
      </c>
      <c r="E3205" s="1295" t="s">
        <v>248</v>
      </c>
      <c r="F3205" s="935" t="s">
        <v>214</v>
      </c>
      <c r="G3205" s="1295">
        <v>0</v>
      </c>
      <c r="H3205" s="935" t="s">
        <v>407</v>
      </c>
      <c r="I3205" s="935" t="s">
        <v>408</v>
      </c>
      <c r="J3205" s="935">
        <v>40.355137560000003</v>
      </c>
      <c r="K3205" s="935">
        <v>-122.17595660000001</v>
      </c>
      <c r="L3205" s="935">
        <v>40.316984869999999</v>
      </c>
      <c r="M3205" s="935">
        <v>-122.1896581</v>
      </c>
    </row>
    <row r="3206" spans="1:13" x14ac:dyDescent="0.35">
      <c r="A3206" s="1296">
        <v>34940</v>
      </c>
      <c r="B3206" s="1295" t="s">
        <v>242</v>
      </c>
      <c r="C3206" s="1295" t="s">
        <v>260</v>
      </c>
      <c r="D3206" s="1295">
        <v>12534</v>
      </c>
      <c r="E3206" s="1295" t="s">
        <v>248</v>
      </c>
      <c r="F3206" s="935" t="s">
        <v>215</v>
      </c>
      <c r="G3206" s="1295">
        <v>0</v>
      </c>
      <c r="H3206" s="935" t="s">
        <v>408</v>
      </c>
      <c r="I3206" s="935" t="s">
        <v>409</v>
      </c>
      <c r="J3206" s="935">
        <v>40.316984869999999</v>
      </c>
      <c r="K3206" s="935">
        <v>-122.1896581</v>
      </c>
      <c r="L3206" s="935">
        <v>40.263968490000003</v>
      </c>
      <c r="M3206" s="935">
        <v>-122.2235306</v>
      </c>
    </row>
    <row r="3207" spans="1:13" x14ac:dyDescent="0.35">
      <c r="A3207" s="1296">
        <v>34940</v>
      </c>
      <c r="B3207" s="1295" t="s">
        <v>242</v>
      </c>
      <c r="C3207" s="1295" t="s">
        <v>260</v>
      </c>
      <c r="D3207" s="1295">
        <v>12534</v>
      </c>
      <c r="E3207" s="1295" t="s">
        <v>248</v>
      </c>
      <c r="F3207" s="935" t="s">
        <v>216</v>
      </c>
      <c r="G3207" s="1295">
        <v>0</v>
      </c>
      <c r="H3207" s="935" t="s">
        <v>409</v>
      </c>
      <c r="I3207" s="935" t="s">
        <v>410</v>
      </c>
      <c r="J3207" s="935">
        <v>40.263968490000003</v>
      </c>
      <c r="K3207" s="935">
        <v>-122.2235306</v>
      </c>
      <c r="L3207" s="935">
        <v>40.153152210000002</v>
      </c>
      <c r="M3207" s="935">
        <v>-122.20237950000001</v>
      </c>
    </row>
    <row r="3208" spans="1:13" x14ac:dyDescent="0.35">
      <c r="A3208" s="1296">
        <v>34940</v>
      </c>
      <c r="B3208" s="1295" t="s">
        <v>242</v>
      </c>
      <c r="C3208" s="1295" t="s">
        <v>260</v>
      </c>
      <c r="D3208" s="1295">
        <v>12534</v>
      </c>
      <c r="E3208" s="1295" t="s">
        <v>248</v>
      </c>
      <c r="F3208" s="935" t="s">
        <v>217</v>
      </c>
      <c r="G3208" s="1295">
        <v>0</v>
      </c>
      <c r="H3208" s="935" t="s">
        <v>410</v>
      </c>
      <c r="I3208" s="935" t="s">
        <v>411</v>
      </c>
      <c r="J3208" s="935">
        <v>40.153152210000002</v>
      </c>
      <c r="K3208" s="935">
        <v>-122.20237950000001</v>
      </c>
      <c r="L3208" s="935">
        <v>40.027836569999998</v>
      </c>
      <c r="M3208" s="935">
        <v>-122.11920569999999</v>
      </c>
    </row>
    <row r="3209" spans="1:13" x14ac:dyDescent="0.35">
      <c r="A3209" s="1296">
        <v>34940</v>
      </c>
      <c r="B3209" s="1295" t="s">
        <v>242</v>
      </c>
      <c r="C3209" s="1295" t="s">
        <v>260</v>
      </c>
      <c r="D3209" s="1295">
        <v>12534</v>
      </c>
      <c r="E3209" s="1295" t="s">
        <v>248</v>
      </c>
      <c r="F3209" s="935" t="s">
        <v>219</v>
      </c>
      <c r="G3209" s="1295">
        <v>-99999</v>
      </c>
      <c r="H3209" s="935" t="s">
        <v>411</v>
      </c>
      <c r="I3209" s="935" t="s">
        <v>412</v>
      </c>
      <c r="J3209" s="935">
        <v>40.027836569999998</v>
      </c>
      <c r="K3209" s="935">
        <v>-122.11920569999999</v>
      </c>
      <c r="L3209" s="935">
        <v>39.909298579999998</v>
      </c>
      <c r="M3209" s="935">
        <v>-122.0918963</v>
      </c>
    </row>
    <row r="3210" spans="1:13" x14ac:dyDescent="0.35">
      <c r="A3210" s="1296">
        <v>34940</v>
      </c>
      <c r="B3210" s="1295" t="s">
        <v>242</v>
      </c>
      <c r="C3210" s="1295" t="s">
        <v>260</v>
      </c>
      <c r="D3210" s="1295">
        <v>12534</v>
      </c>
      <c r="E3210" s="1295" t="s">
        <v>248</v>
      </c>
      <c r="F3210" s="935" t="s">
        <v>220</v>
      </c>
      <c r="G3210" s="1295">
        <v>-99999</v>
      </c>
      <c r="H3210" s="935" t="s">
        <v>412</v>
      </c>
      <c r="I3210" s="935" t="s">
        <v>413</v>
      </c>
      <c r="J3210" s="935">
        <v>39.909298579999998</v>
      </c>
      <c r="K3210" s="935">
        <v>-122.0918963</v>
      </c>
      <c r="L3210" s="935">
        <v>39.751173979999997</v>
      </c>
      <c r="M3210" s="935">
        <v>-121.9963235</v>
      </c>
    </row>
    <row r="3211" spans="1:13" x14ac:dyDescent="0.35">
      <c r="A3211" s="1296">
        <v>34940</v>
      </c>
      <c r="B3211" s="1295" t="s">
        <v>242</v>
      </c>
      <c r="C3211" s="1295" t="s">
        <v>260</v>
      </c>
      <c r="D3211" s="1295">
        <v>12534</v>
      </c>
      <c r="E3211" s="1295" t="s">
        <v>248</v>
      </c>
      <c r="F3211" s="935" t="s">
        <v>221</v>
      </c>
      <c r="G3211" s="1295">
        <v>-99999</v>
      </c>
      <c r="H3211" s="935" t="s">
        <v>413</v>
      </c>
      <c r="I3211" s="935" t="s">
        <v>414</v>
      </c>
      <c r="J3211" s="935">
        <v>39.751173979999997</v>
      </c>
      <c r="K3211" s="935">
        <v>-121.9963235</v>
      </c>
      <c r="L3211" s="935">
        <v>39.629153240000001</v>
      </c>
      <c r="M3211" s="935">
        <v>-121.9925059</v>
      </c>
    </row>
    <row r="3212" spans="1:13" x14ac:dyDescent="0.35">
      <c r="A3212" s="1296">
        <v>34940</v>
      </c>
      <c r="B3212" s="1295" t="s">
        <v>242</v>
      </c>
      <c r="C3212" s="1295" t="s">
        <v>260</v>
      </c>
      <c r="D3212" s="1295">
        <v>12534</v>
      </c>
      <c r="E3212" s="1295" t="s">
        <v>248</v>
      </c>
      <c r="F3212" s="935" t="s">
        <v>222</v>
      </c>
      <c r="G3212" s="1295">
        <v>-99999</v>
      </c>
      <c r="H3212" s="935" t="s">
        <v>414</v>
      </c>
      <c r="I3212" s="935" t="s">
        <v>415</v>
      </c>
      <c r="J3212" s="935">
        <v>39.629153240000001</v>
      </c>
      <c r="K3212" s="935">
        <v>-121.9925059</v>
      </c>
      <c r="L3212" s="935">
        <v>39.40712284</v>
      </c>
      <c r="M3212" s="935">
        <v>-122.00758999999999</v>
      </c>
    </row>
    <row r="3213" spans="1:13" x14ac:dyDescent="0.35">
      <c r="A3213" s="1296">
        <v>34950</v>
      </c>
      <c r="B3213" s="1295" t="s">
        <v>242</v>
      </c>
      <c r="C3213" s="1295" t="s">
        <v>260</v>
      </c>
      <c r="D3213" s="1295">
        <v>11997</v>
      </c>
      <c r="E3213" s="1295" t="s">
        <v>248</v>
      </c>
      <c r="F3213" s="935" t="s">
        <v>208</v>
      </c>
      <c r="G3213" s="1295">
        <v>0</v>
      </c>
      <c r="H3213" s="935" t="s">
        <v>402</v>
      </c>
      <c r="I3213" s="935" t="s">
        <v>403</v>
      </c>
      <c r="J3213" s="935">
        <v>40.611883210000002</v>
      </c>
      <c r="K3213" s="935">
        <v>-122.446135</v>
      </c>
      <c r="L3213" s="935">
        <v>40.592799669999998</v>
      </c>
      <c r="M3213" s="935">
        <v>-122.3942059</v>
      </c>
    </row>
    <row r="3214" spans="1:13" x14ac:dyDescent="0.35">
      <c r="A3214" s="1296">
        <v>34950</v>
      </c>
      <c r="B3214" s="1295" t="s">
        <v>242</v>
      </c>
      <c r="C3214" s="1295" t="s">
        <v>260</v>
      </c>
      <c r="D3214" s="1295">
        <v>11997</v>
      </c>
      <c r="E3214" s="1295" t="s">
        <v>248</v>
      </c>
      <c r="F3214" s="935" t="s">
        <v>209</v>
      </c>
      <c r="G3214" s="1295">
        <v>0</v>
      </c>
      <c r="H3214" s="935" t="s">
        <v>403</v>
      </c>
      <c r="I3214" s="935" t="s">
        <v>404</v>
      </c>
      <c r="J3214" s="935">
        <v>40.592799669999998</v>
      </c>
      <c r="K3214" s="935">
        <v>-122.3942059</v>
      </c>
      <c r="L3214" s="935">
        <v>40.585947769999997</v>
      </c>
      <c r="M3214" s="935">
        <v>-122.3683525</v>
      </c>
    </row>
    <row r="3215" spans="1:13" x14ac:dyDescent="0.35">
      <c r="A3215" s="1296">
        <v>34950</v>
      </c>
      <c r="B3215" s="1295" t="s">
        <v>242</v>
      </c>
      <c r="C3215" s="1295" t="s">
        <v>260</v>
      </c>
      <c r="D3215" s="1295">
        <v>11997</v>
      </c>
      <c r="E3215" s="1295" t="s">
        <v>248</v>
      </c>
      <c r="F3215" s="935" t="s">
        <v>211</v>
      </c>
      <c r="G3215" s="1295">
        <v>0</v>
      </c>
      <c r="H3215" s="935" t="s">
        <v>404</v>
      </c>
      <c r="I3215" s="935" t="s">
        <v>405</v>
      </c>
      <c r="J3215" s="935">
        <v>40.585947769999997</v>
      </c>
      <c r="K3215" s="935">
        <v>-122.3683525</v>
      </c>
      <c r="L3215" s="935">
        <v>40.472049499999997</v>
      </c>
      <c r="M3215" s="935">
        <v>-122.29453460000001</v>
      </c>
    </row>
    <row r="3216" spans="1:13" x14ac:dyDescent="0.35">
      <c r="A3216" s="1296">
        <v>34950</v>
      </c>
      <c r="B3216" s="1295" t="s">
        <v>242</v>
      </c>
      <c r="C3216" s="1295" t="s">
        <v>260</v>
      </c>
      <c r="D3216" s="1295">
        <v>11997</v>
      </c>
      <c r="E3216" s="1295" t="s">
        <v>248</v>
      </c>
      <c r="F3216" s="935" t="s">
        <v>212</v>
      </c>
      <c r="G3216" s="1295">
        <v>0</v>
      </c>
      <c r="H3216" s="935" t="s">
        <v>405</v>
      </c>
      <c r="I3216" s="935" t="s">
        <v>406</v>
      </c>
      <c r="J3216" s="935">
        <v>40.472049499999997</v>
      </c>
      <c r="K3216" s="935">
        <v>-122.29453460000001</v>
      </c>
      <c r="L3216" s="935">
        <v>40.417416330000002</v>
      </c>
      <c r="M3216" s="935">
        <v>-122.19395729999999</v>
      </c>
    </row>
    <row r="3217" spans="1:13" x14ac:dyDescent="0.35">
      <c r="A3217" s="1296">
        <v>34950</v>
      </c>
      <c r="B3217" s="1295" t="s">
        <v>242</v>
      </c>
      <c r="C3217" s="1295" t="s">
        <v>260</v>
      </c>
      <c r="D3217" s="1295">
        <v>11997</v>
      </c>
      <c r="E3217" s="1295" t="s">
        <v>248</v>
      </c>
      <c r="F3217" s="935" t="s">
        <v>213</v>
      </c>
      <c r="G3217" s="1295">
        <v>0</v>
      </c>
      <c r="H3217" s="935" t="s">
        <v>406</v>
      </c>
      <c r="I3217" s="935" t="s">
        <v>407</v>
      </c>
      <c r="J3217" s="935">
        <v>40.417416330000002</v>
      </c>
      <c r="K3217" s="935">
        <v>-122.19395729999999</v>
      </c>
      <c r="L3217" s="935">
        <v>40.355137560000003</v>
      </c>
      <c r="M3217" s="935">
        <v>-122.17595660000001</v>
      </c>
    </row>
    <row r="3218" spans="1:13" x14ac:dyDescent="0.35">
      <c r="A3218" s="1296">
        <v>34950</v>
      </c>
      <c r="B3218" s="1295" t="s">
        <v>242</v>
      </c>
      <c r="C3218" s="1295" t="s">
        <v>260</v>
      </c>
      <c r="D3218" s="1295">
        <v>11997</v>
      </c>
      <c r="E3218" s="1295" t="s">
        <v>248</v>
      </c>
      <c r="F3218" s="935" t="s">
        <v>214</v>
      </c>
      <c r="G3218" s="1295">
        <v>0</v>
      </c>
      <c r="H3218" s="935" t="s">
        <v>407</v>
      </c>
      <c r="I3218" s="935" t="s">
        <v>408</v>
      </c>
      <c r="J3218" s="935">
        <v>40.355137560000003</v>
      </c>
      <c r="K3218" s="935">
        <v>-122.17595660000001</v>
      </c>
      <c r="L3218" s="935">
        <v>40.316984869999999</v>
      </c>
      <c r="M3218" s="935">
        <v>-122.1896581</v>
      </c>
    </row>
    <row r="3219" spans="1:13" x14ac:dyDescent="0.35">
      <c r="A3219" s="1296">
        <v>34950</v>
      </c>
      <c r="B3219" s="1295" t="s">
        <v>242</v>
      </c>
      <c r="C3219" s="1295" t="s">
        <v>260</v>
      </c>
      <c r="D3219" s="1295">
        <v>11997</v>
      </c>
      <c r="E3219" s="1295" t="s">
        <v>248</v>
      </c>
      <c r="F3219" s="935" t="s">
        <v>215</v>
      </c>
      <c r="G3219" s="1295">
        <v>0</v>
      </c>
      <c r="H3219" s="935" t="s">
        <v>408</v>
      </c>
      <c r="I3219" s="935" t="s">
        <v>409</v>
      </c>
      <c r="J3219" s="935">
        <v>40.316984869999999</v>
      </c>
      <c r="K3219" s="935">
        <v>-122.1896581</v>
      </c>
      <c r="L3219" s="935">
        <v>40.263968490000003</v>
      </c>
      <c r="M3219" s="935">
        <v>-122.2235306</v>
      </c>
    </row>
    <row r="3220" spans="1:13" x14ac:dyDescent="0.35">
      <c r="A3220" s="1296">
        <v>34950</v>
      </c>
      <c r="B3220" s="1295" t="s">
        <v>242</v>
      </c>
      <c r="C3220" s="1295" t="s">
        <v>260</v>
      </c>
      <c r="D3220" s="1295">
        <v>11997</v>
      </c>
      <c r="E3220" s="1295" t="s">
        <v>248</v>
      </c>
      <c r="F3220" s="935" t="s">
        <v>216</v>
      </c>
      <c r="G3220" s="1295">
        <v>0</v>
      </c>
      <c r="H3220" s="935" t="s">
        <v>409</v>
      </c>
      <c r="I3220" s="935" t="s">
        <v>410</v>
      </c>
      <c r="J3220" s="935">
        <v>40.263968490000003</v>
      </c>
      <c r="K3220" s="935">
        <v>-122.2235306</v>
      </c>
      <c r="L3220" s="935">
        <v>40.153152210000002</v>
      </c>
      <c r="M3220" s="935">
        <v>-122.20237950000001</v>
      </c>
    </row>
    <row r="3221" spans="1:13" x14ac:dyDescent="0.35">
      <c r="A3221" s="1296">
        <v>34950</v>
      </c>
      <c r="B3221" s="1295" t="s">
        <v>242</v>
      </c>
      <c r="C3221" s="1295" t="s">
        <v>260</v>
      </c>
      <c r="D3221" s="1295">
        <v>11997</v>
      </c>
      <c r="E3221" s="1295" t="s">
        <v>248</v>
      </c>
      <c r="F3221" s="935" t="s">
        <v>217</v>
      </c>
      <c r="G3221" s="1295">
        <v>0</v>
      </c>
      <c r="H3221" s="935" t="s">
        <v>410</v>
      </c>
      <c r="I3221" s="935" t="s">
        <v>411</v>
      </c>
      <c r="J3221" s="935">
        <v>40.153152210000002</v>
      </c>
      <c r="K3221" s="935">
        <v>-122.20237950000001</v>
      </c>
      <c r="L3221" s="935">
        <v>40.027836569999998</v>
      </c>
      <c r="M3221" s="935">
        <v>-122.11920569999999</v>
      </c>
    </row>
    <row r="3222" spans="1:13" x14ac:dyDescent="0.35">
      <c r="A3222" s="1296">
        <v>34950</v>
      </c>
      <c r="B3222" s="1295" t="s">
        <v>242</v>
      </c>
      <c r="C3222" s="1295" t="s">
        <v>260</v>
      </c>
      <c r="D3222" s="1295">
        <v>11997</v>
      </c>
      <c r="E3222" s="1295" t="s">
        <v>248</v>
      </c>
      <c r="F3222" s="935" t="s">
        <v>219</v>
      </c>
      <c r="G3222" s="1295">
        <v>-99999</v>
      </c>
      <c r="H3222" s="935" t="s">
        <v>411</v>
      </c>
      <c r="I3222" s="935" t="s">
        <v>412</v>
      </c>
      <c r="J3222" s="935">
        <v>40.027836569999998</v>
      </c>
      <c r="K3222" s="935">
        <v>-122.11920569999999</v>
      </c>
      <c r="L3222" s="935">
        <v>39.909298579999998</v>
      </c>
      <c r="M3222" s="935">
        <v>-122.0918963</v>
      </c>
    </row>
    <row r="3223" spans="1:13" x14ac:dyDescent="0.35">
      <c r="A3223" s="1296">
        <v>34950</v>
      </c>
      <c r="B3223" s="1295" t="s">
        <v>242</v>
      </c>
      <c r="C3223" s="1295" t="s">
        <v>260</v>
      </c>
      <c r="D3223" s="1295">
        <v>11997</v>
      </c>
      <c r="E3223" s="1295" t="s">
        <v>248</v>
      </c>
      <c r="F3223" s="935" t="s">
        <v>220</v>
      </c>
      <c r="G3223" s="1295">
        <v>-99999</v>
      </c>
      <c r="H3223" s="935" t="s">
        <v>412</v>
      </c>
      <c r="I3223" s="935" t="s">
        <v>413</v>
      </c>
      <c r="J3223" s="935">
        <v>39.909298579999998</v>
      </c>
      <c r="K3223" s="935">
        <v>-122.0918963</v>
      </c>
      <c r="L3223" s="935">
        <v>39.751173979999997</v>
      </c>
      <c r="M3223" s="935">
        <v>-121.9963235</v>
      </c>
    </row>
    <row r="3224" spans="1:13" x14ac:dyDescent="0.35">
      <c r="A3224" s="1296">
        <v>34950</v>
      </c>
      <c r="B3224" s="1295" t="s">
        <v>242</v>
      </c>
      <c r="C3224" s="1295" t="s">
        <v>260</v>
      </c>
      <c r="D3224" s="1295">
        <v>11997</v>
      </c>
      <c r="E3224" s="1295" t="s">
        <v>248</v>
      </c>
      <c r="F3224" s="935" t="s">
        <v>221</v>
      </c>
      <c r="G3224" s="1295">
        <v>-99999</v>
      </c>
      <c r="H3224" s="935" t="s">
        <v>413</v>
      </c>
      <c r="I3224" s="935" t="s">
        <v>414</v>
      </c>
      <c r="J3224" s="935">
        <v>39.751173979999997</v>
      </c>
      <c r="K3224" s="935">
        <v>-121.9963235</v>
      </c>
      <c r="L3224" s="935">
        <v>39.629153240000001</v>
      </c>
      <c r="M3224" s="935">
        <v>-121.9925059</v>
      </c>
    </row>
    <row r="3225" spans="1:13" x14ac:dyDescent="0.35">
      <c r="A3225" s="1296">
        <v>34950</v>
      </c>
      <c r="B3225" s="1295" t="s">
        <v>242</v>
      </c>
      <c r="C3225" s="1295" t="s">
        <v>260</v>
      </c>
      <c r="D3225" s="1295">
        <v>11997</v>
      </c>
      <c r="E3225" s="1295" t="s">
        <v>248</v>
      </c>
      <c r="F3225" s="935" t="s">
        <v>222</v>
      </c>
      <c r="G3225" s="1295">
        <v>-99999</v>
      </c>
      <c r="H3225" s="935" t="s">
        <v>414</v>
      </c>
      <c r="I3225" s="935" t="s">
        <v>415</v>
      </c>
      <c r="J3225" s="935">
        <v>39.629153240000001</v>
      </c>
      <c r="K3225" s="935">
        <v>-121.9925059</v>
      </c>
      <c r="L3225" s="935">
        <v>39.40712284</v>
      </c>
      <c r="M3225" s="935">
        <v>-122.00758999999999</v>
      </c>
    </row>
    <row r="3226" spans="1:13" x14ac:dyDescent="0.35">
      <c r="A3226" s="1296">
        <v>34956</v>
      </c>
      <c r="B3226" s="1295" t="s">
        <v>194</v>
      </c>
      <c r="C3226" s="1295" t="s">
        <v>260</v>
      </c>
      <c r="D3226" s="1295">
        <v>12211</v>
      </c>
      <c r="E3226" s="1295" t="s">
        <v>248</v>
      </c>
      <c r="F3226" s="935" t="s">
        <v>208</v>
      </c>
      <c r="G3226" s="1295">
        <v>0</v>
      </c>
      <c r="H3226" s="935" t="s">
        <v>402</v>
      </c>
      <c r="I3226" s="935" t="s">
        <v>403</v>
      </c>
      <c r="J3226" s="935">
        <v>40.611883210000002</v>
      </c>
      <c r="K3226" s="935">
        <v>-122.446135</v>
      </c>
      <c r="L3226" s="935">
        <v>40.592799669999998</v>
      </c>
      <c r="M3226" s="935">
        <v>-122.3942059</v>
      </c>
    </row>
    <row r="3227" spans="1:13" x14ac:dyDescent="0.35">
      <c r="A3227" s="1296">
        <v>34956</v>
      </c>
      <c r="B3227" s="1295" t="s">
        <v>194</v>
      </c>
      <c r="C3227" s="1295" t="s">
        <v>260</v>
      </c>
      <c r="D3227" s="1295">
        <v>12211</v>
      </c>
      <c r="E3227" s="1295" t="s">
        <v>248</v>
      </c>
      <c r="F3227" s="935" t="s">
        <v>209</v>
      </c>
      <c r="G3227" s="1295">
        <v>0</v>
      </c>
      <c r="H3227" s="935" t="s">
        <v>403</v>
      </c>
      <c r="I3227" s="935" t="s">
        <v>404</v>
      </c>
      <c r="J3227" s="935">
        <v>40.592799669999998</v>
      </c>
      <c r="K3227" s="935">
        <v>-122.3942059</v>
      </c>
      <c r="L3227" s="935">
        <v>40.585947769999997</v>
      </c>
      <c r="M3227" s="935">
        <v>-122.3683525</v>
      </c>
    </row>
    <row r="3228" spans="1:13" x14ac:dyDescent="0.35">
      <c r="A3228" s="1296">
        <v>34956</v>
      </c>
      <c r="B3228" s="1295" t="s">
        <v>194</v>
      </c>
      <c r="C3228" s="1295" t="s">
        <v>260</v>
      </c>
      <c r="D3228" s="1295">
        <v>12211</v>
      </c>
      <c r="E3228" s="1295" t="s">
        <v>248</v>
      </c>
      <c r="F3228" s="935" t="s">
        <v>211</v>
      </c>
      <c r="G3228" s="1295">
        <v>0</v>
      </c>
      <c r="H3228" s="935" t="s">
        <v>404</v>
      </c>
      <c r="I3228" s="935" t="s">
        <v>405</v>
      </c>
      <c r="J3228" s="935">
        <v>40.585947769999997</v>
      </c>
      <c r="K3228" s="935">
        <v>-122.3683525</v>
      </c>
      <c r="L3228" s="935">
        <v>40.472049499999997</v>
      </c>
      <c r="M3228" s="935">
        <v>-122.29453460000001</v>
      </c>
    </row>
    <row r="3229" spans="1:13" x14ac:dyDescent="0.35">
      <c r="A3229" s="1296">
        <v>34956</v>
      </c>
      <c r="B3229" s="1295" t="s">
        <v>194</v>
      </c>
      <c r="C3229" s="1295" t="s">
        <v>260</v>
      </c>
      <c r="D3229" s="1295">
        <v>12211</v>
      </c>
      <c r="E3229" s="1295" t="s">
        <v>248</v>
      </c>
      <c r="F3229" s="935" t="s">
        <v>212</v>
      </c>
      <c r="G3229" s="1295">
        <v>0</v>
      </c>
      <c r="H3229" s="935" t="s">
        <v>405</v>
      </c>
      <c r="I3229" s="935" t="s">
        <v>406</v>
      </c>
      <c r="J3229" s="935">
        <v>40.472049499999997</v>
      </c>
      <c r="K3229" s="935">
        <v>-122.29453460000001</v>
      </c>
      <c r="L3229" s="935">
        <v>40.417416330000002</v>
      </c>
      <c r="M3229" s="935">
        <v>-122.19395729999999</v>
      </c>
    </row>
    <row r="3230" spans="1:13" x14ac:dyDescent="0.35">
      <c r="A3230" s="1296">
        <v>34956</v>
      </c>
      <c r="B3230" s="1295" t="s">
        <v>194</v>
      </c>
      <c r="C3230" s="1295" t="s">
        <v>260</v>
      </c>
      <c r="D3230" s="1295">
        <v>12211</v>
      </c>
      <c r="E3230" s="1295" t="s">
        <v>248</v>
      </c>
      <c r="F3230" s="935" t="s">
        <v>213</v>
      </c>
      <c r="G3230" s="1295">
        <v>0</v>
      </c>
      <c r="H3230" s="935" t="s">
        <v>406</v>
      </c>
      <c r="I3230" s="935" t="s">
        <v>407</v>
      </c>
      <c r="J3230" s="935">
        <v>40.417416330000002</v>
      </c>
      <c r="K3230" s="935">
        <v>-122.19395729999999</v>
      </c>
      <c r="L3230" s="935">
        <v>40.355137560000003</v>
      </c>
      <c r="M3230" s="935">
        <v>-122.17595660000001</v>
      </c>
    </row>
    <row r="3231" spans="1:13" x14ac:dyDescent="0.35">
      <c r="A3231" s="1296">
        <v>34956</v>
      </c>
      <c r="B3231" s="1295" t="s">
        <v>194</v>
      </c>
      <c r="C3231" s="1295" t="s">
        <v>260</v>
      </c>
      <c r="D3231" s="1295">
        <v>12211</v>
      </c>
      <c r="E3231" s="1295" t="s">
        <v>248</v>
      </c>
      <c r="F3231" s="935" t="s">
        <v>214</v>
      </c>
      <c r="G3231" s="1295">
        <v>0</v>
      </c>
      <c r="H3231" s="935" t="s">
        <v>407</v>
      </c>
      <c r="I3231" s="935" t="s">
        <v>408</v>
      </c>
      <c r="J3231" s="935">
        <v>40.355137560000003</v>
      </c>
      <c r="K3231" s="935">
        <v>-122.17595660000001</v>
      </c>
      <c r="L3231" s="935">
        <v>40.316984869999999</v>
      </c>
      <c r="M3231" s="935">
        <v>-122.1896581</v>
      </c>
    </row>
    <row r="3232" spans="1:13" x14ac:dyDescent="0.35">
      <c r="A3232" s="1296">
        <v>34956</v>
      </c>
      <c r="B3232" s="1295" t="s">
        <v>194</v>
      </c>
      <c r="C3232" s="1295" t="s">
        <v>260</v>
      </c>
      <c r="D3232" s="1295">
        <v>12211</v>
      </c>
      <c r="E3232" s="1295" t="s">
        <v>248</v>
      </c>
      <c r="F3232" s="935" t="s">
        <v>215</v>
      </c>
      <c r="G3232" s="1295">
        <v>0</v>
      </c>
      <c r="H3232" s="935" t="s">
        <v>408</v>
      </c>
      <c r="I3232" s="935" t="s">
        <v>409</v>
      </c>
      <c r="J3232" s="935">
        <v>40.316984869999999</v>
      </c>
      <c r="K3232" s="935">
        <v>-122.1896581</v>
      </c>
      <c r="L3232" s="935">
        <v>40.263968490000003</v>
      </c>
      <c r="M3232" s="935">
        <v>-122.2235306</v>
      </c>
    </row>
    <row r="3233" spans="1:13" x14ac:dyDescent="0.35">
      <c r="A3233" s="1296">
        <v>34956</v>
      </c>
      <c r="B3233" s="1295" t="s">
        <v>194</v>
      </c>
      <c r="C3233" s="1295" t="s">
        <v>260</v>
      </c>
      <c r="D3233" s="1295">
        <v>12211</v>
      </c>
      <c r="E3233" s="1295" t="s">
        <v>248</v>
      </c>
      <c r="F3233" s="935" t="s">
        <v>216</v>
      </c>
      <c r="G3233" s="1295">
        <v>0</v>
      </c>
      <c r="H3233" s="935" t="s">
        <v>409</v>
      </c>
      <c r="I3233" s="935" t="s">
        <v>410</v>
      </c>
      <c r="J3233" s="935">
        <v>40.263968490000003</v>
      </c>
      <c r="K3233" s="935">
        <v>-122.2235306</v>
      </c>
      <c r="L3233" s="935">
        <v>40.153152210000002</v>
      </c>
      <c r="M3233" s="935">
        <v>-122.20237950000001</v>
      </c>
    </row>
    <row r="3234" spans="1:13" x14ac:dyDescent="0.35">
      <c r="A3234" s="1296">
        <v>34956</v>
      </c>
      <c r="B3234" s="1295" t="s">
        <v>194</v>
      </c>
      <c r="C3234" s="1295" t="s">
        <v>260</v>
      </c>
      <c r="D3234" s="1295">
        <v>12211</v>
      </c>
      <c r="E3234" s="1295" t="s">
        <v>248</v>
      </c>
      <c r="F3234" s="935" t="s">
        <v>217</v>
      </c>
      <c r="G3234" s="1295">
        <v>0</v>
      </c>
      <c r="H3234" s="935" t="s">
        <v>410</v>
      </c>
      <c r="I3234" s="935" t="s">
        <v>411</v>
      </c>
      <c r="J3234" s="935">
        <v>40.153152210000002</v>
      </c>
      <c r="K3234" s="935">
        <v>-122.20237950000001</v>
      </c>
      <c r="L3234" s="935">
        <v>40.027836569999998</v>
      </c>
      <c r="M3234" s="935">
        <v>-122.11920569999999</v>
      </c>
    </row>
    <row r="3235" spans="1:13" x14ac:dyDescent="0.35">
      <c r="A3235" s="1296">
        <v>34956</v>
      </c>
      <c r="B3235" s="1295" t="s">
        <v>194</v>
      </c>
      <c r="C3235" s="1295" t="s">
        <v>260</v>
      </c>
      <c r="D3235" s="1295">
        <v>12211</v>
      </c>
      <c r="E3235" s="1295" t="s">
        <v>248</v>
      </c>
      <c r="F3235" s="935" t="s">
        <v>219</v>
      </c>
      <c r="G3235" s="1295">
        <v>-99999</v>
      </c>
      <c r="H3235" s="935" t="s">
        <v>411</v>
      </c>
      <c r="I3235" s="935" t="s">
        <v>412</v>
      </c>
      <c r="J3235" s="935">
        <v>40.027836569999998</v>
      </c>
      <c r="K3235" s="935">
        <v>-122.11920569999999</v>
      </c>
      <c r="L3235" s="935">
        <v>39.909298579999998</v>
      </c>
      <c r="M3235" s="935">
        <v>-122.0918963</v>
      </c>
    </row>
    <row r="3236" spans="1:13" x14ac:dyDescent="0.35">
      <c r="A3236" s="1296">
        <v>34956</v>
      </c>
      <c r="B3236" s="1295" t="s">
        <v>194</v>
      </c>
      <c r="C3236" s="1295" t="s">
        <v>260</v>
      </c>
      <c r="D3236" s="1295">
        <v>12211</v>
      </c>
      <c r="E3236" s="1295" t="s">
        <v>248</v>
      </c>
      <c r="F3236" s="935" t="s">
        <v>220</v>
      </c>
      <c r="G3236" s="1295">
        <v>-99999</v>
      </c>
      <c r="H3236" s="935" t="s">
        <v>412</v>
      </c>
      <c r="I3236" s="935" t="s">
        <v>413</v>
      </c>
      <c r="J3236" s="935">
        <v>39.909298579999998</v>
      </c>
      <c r="K3236" s="935">
        <v>-122.0918963</v>
      </c>
      <c r="L3236" s="935">
        <v>39.751173979999997</v>
      </c>
      <c r="M3236" s="935">
        <v>-121.9963235</v>
      </c>
    </row>
    <row r="3237" spans="1:13" x14ac:dyDescent="0.35">
      <c r="A3237" s="1296">
        <v>34956</v>
      </c>
      <c r="B3237" s="1295" t="s">
        <v>194</v>
      </c>
      <c r="C3237" s="1295" t="s">
        <v>260</v>
      </c>
      <c r="D3237" s="1295">
        <v>12211</v>
      </c>
      <c r="E3237" s="1295" t="s">
        <v>248</v>
      </c>
      <c r="F3237" s="935" t="s">
        <v>221</v>
      </c>
      <c r="G3237" s="1295">
        <v>-99999</v>
      </c>
      <c r="H3237" s="935" t="s">
        <v>413</v>
      </c>
      <c r="I3237" s="935" t="s">
        <v>414</v>
      </c>
      <c r="J3237" s="935">
        <v>39.751173979999997</v>
      </c>
      <c r="K3237" s="935">
        <v>-121.9963235</v>
      </c>
      <c r="L3237" s="935">
        <v>39.629153240000001</v>
      </c>
      <c r="M3237" s="935">
        <v>-121.9925059</v>
      </c>
    </row>
    <row r="3238" spans="1:13" x14ac:dyDescent="0.35">
      <c r="A3238" s="1296">
        <v>34956</v>
      </c>
      <c r="B3238" s="1295" t="s">
        <v>194</v>
      </c>
      <c r="C3238" s="1295" t="s">
        <v>260</v>
      </c>
      <c r="D3238" s="1295">
        <v>12211</v>
      </c>
      <c r="E3238" s="1295" t="s">
        <v>248</v>
      </c>
      <c r="F3238" s="935" t="s">
        <v>222</v>
      </c>
      <c r="G3238" s="1295">
        <v>-99999</v>
      </c>
      <c r="H3238" s="935" t="s">
        <v>414</v>
      </c>
      <c r="I3238" s="935" t="s">
        <v>415</v>
      </c>
      <c r="J3238" s="935">
        <v>39.629153240000001</v>
      </c>
      <c r="K3238" s="935">
        <v>-121.9925059</v>
      </c>
      <c r="L3238" s="935">
        <v>39.40712284</v>
      </c>
      <c r="M3238" s="935">
        <v>-122.00758999999999</v>
      </c>
    </row>
    <row r="3239" spans="1:13" x14ac:dyDescent="0.35">
      <c r="A3239" s="1296">
        <v>34963</v>
      </c>
      <c r="B3239" s="1295" t="s">
        <v>242</v>
      </c>
      <c r="C3239" s="1295" t="s">
        <v>283</v>
      </c>
      <c r="D3239" s="1295">
        <v>11158</v>
      </c>
      <c r="E3239" s="1295" t="s">
        <v>248</v>
      </c>
      <c r="F3239" s="935" t="s">
        <v>208</v>
      </c>
      <c r="G3239" s="1295">
        <v>0</v>
      </c>
      <c r="H3239" s="935" t="s">
        <v>402</v>
      </c>
      <c r="I3239" s="935" t="s">
        <v>403</v>
      </c>
      <c r="J3239" s="935">
        <v>40.611883210000002</v>
      </c>
      <c r="K3239" s="935">
        <v>-122.446135</v>
      </c>
      <c r="L3239" s="935">
        <v>40.592799669999998</v>
      </c>
      <c r="M3239" s="935">
        <v>-122.3942059</v>
      </c>
    </row>
    <row r="3240" spans="1:13" x14ac:dyDescent="0.35">
      <c r="A3240" s="1296">
        <v>34963</v>
      </c>
      <c r="B3240" s="1295" t="s">
        <v>242</v>
      </c>
      <c r="C3240" s="1295" t="s">
        <v>283</v>
      </c>
      <c r="D3240" s="1295">
        <v>11158</v>
      </c>
      <c r="E3240" s="1295" t="s">
        <v>248</v>
      </c>
      <c r="F3240" s="935" t="s">
        <v>209</v>
      </c>
      <c r="G3240" s="1295">
        <v>6</v>
      </c>
      <c r="H3240" s="935" t="s">
        <v>403</v>
      </c>
      <c r="I3240" s="935" t="s">
        <v>404</v>
      </c>
      <c r="J3240" s="935">
        <v>40.592799669999998</v>
      </c>
      <c r="K3240" s="935">
        <v>-122.3942059</v>
      </c>
      <c r="L3240" s="935">
        <v>40.585947769999997</v>
      </c>
      <c r="M3240" s="935">
        <v>-122.3683525</v>
      </c>
    </row>
    <row r="3241" spans="1:13" x14ac:dyDescent="0.35">
      <c r="A3241" s="1296">
        <v>34963</v>
      </c>
      <c r="B3241" s="1295" t="s">
        <v>242</v>
      </c>
      <c r="C3241" s="1295" t="s">
        <v>283</v>
      </c>
      <c r="D3241" s="1295">
        <v>11158</v>
      </c>
      <c r="E3241" s="1295" t="s">
        <v>248</v>
      </c>
      <c r="F3241" s="935" t="s">
        <v>211</v>
      </c>
      <c r="G3241" s="1295">
        <v>0</v>
      </c>
      <c r="H3241" s="935" t="s">
        <v>404</v>
      </c>
      <c r="I3241" s="935" t="s">
        <v>405</v>
      </c>
      <c r="J3241" s="935">
        <v>40.585947769999997</v>
      </c>
      <c r="K3241" s="935">
        <v>-122.3683525</v>
      </c>
      <c r="L3241" s="935">
        <v>40.472049499999997</v>
      </c>
      <c r="M3241" s="935">
        <v>-122.29453460000001</v>
      </c>
    </row>
    <row r="3242" spans="1:13" x14ac:dyDescent="0.35">
      <c r="A3242" s="1296">
        <v>34963</v>
      </c>
      <c r="B3242" s="1295" t="s">
        <v>242</v>
      </c>
      <c r="C3242" s="1295" t="s">
        <v>283</v>
      </c>
      <c r="D3242" s="1295">
        <v>11158</v>
      </c>
      <c r="E3242" s="1295" t="s">
        <v>248</v>
      </c>
      <c r="F3242" s="935" t="s">
        <v>212</v>
      </c>
      <c r="G3242" s="1295">
        <v>0</v>
      </c>
      <c r="H3242" s="935" t="s">
        <v>405</v>
      </c>
      <c r="I3242" s="935" t="s">
        <v>406</v>
      </c>
      <c r="J3242" s="935">
        <v>40.472049499999997</v>
      </c>
      <c r="K3242" s="935">
        <v>-122.29453460000001</v>
      </c>
      <c r="L3242" s="935">
        <v>40.417416330000002</v>
      </c>
      <c r="M3242" s="935">
        <v>-122.19395729999999</v>
      </c>
    </row>
    <row r="3243" spans="1:13" x14ac:dyDescent="0.35">
      <c r="A3243" s="1296">
        <v>34963</v>
      </c>
      <c r="B3243" s="1295" t="s">
        <v>242</v>
      </c>
      <c r="C3243" s="1295" t="s">
        <v>283</v>
      </c>
      <c r="D3243" s="1295">
        <v>11158</v>
      </c>
      <c r="E3243" s="1295" t="s">
        <v>248</v>
      </c>
      <c r="F3243" s="935" t="s">
        <v>213</v>
      </c>
      <c r="G3243" s="1295">
        <v>0</v>
      </c>
      <c r="H3243" s="935" t="s">
        <v>406</v>
      </c>
      <c r="I3243" s="935" t="s">
        <v>407</v>
      </c>
      <c r="J3243" s="935">
        <v>40.417416330000002</v>
      </c>
      <c r="K3243" s="935">
        <v>-122.19395729999999</v>
      </c>
      <c r="L3243" s="935">
        <v>40.355137560000003</v>
      </c>
      <c r="M3243" s="935">
        <v>-122.17595660000001</v>
      </c>
    </row>
    <row r="3244" spans="1:13" x14ac:dyDescent="0.35">
      <c r="A3244" s="1296">
        <v>34963</v>
      </c>
      <c r="B3244" s="1295" t="s">
        <v>242</v>
      </c>
      <c r="C3244" s="1295" t="s">
        <v>283</v>
      </c>
      <c r="D3244" s="1295">
        <v>11158</v>
      </c>
      <c r="E3244" s="1295" t="s">
        <v>248</v>
      </c>
      <c r="F3244" s="935" t="s">
        <v>214</v>
      </c>
      <c r="G3244" s="1295">
        <v>0</v>
      </c>
      <c r="H3244" s="935" t="s">
        <v>407</v>
      </c>
      <c r="I3244" s="935" t="s">
        <v>408</v>
      </c>
      <c r="J3244" s="935">
        <v>40.355137560000003</v>
      </c>
      <c r="K3244" s="935">
        <v>-122.17595660000001</v>
      </c>
      <c r="L3244" s="935">
        <v>40.316984869999999</v>
      </c>
      <c r="M3244" s="935">
        <v>-122.1896581</v>
      </c>
    </row>
    <row r="3245" spans="1:13" x14ac:dyDescent="0.35">
      <c r="A3245" s="1296">
        <v>34963</v>
      </c>
      <c r="B3245" s="1295" t="s">
        <v>242</v>
      </c>
      <c r="C3245" s="1295" t="s">
        <v>283</v>
      </c>
      <c r="D3245" s="1295">
        <v>11158</v>
      </c>
      <c r="E3245" s="1295" t="s">
        <v>248</v>
      </c>
      <c r="F3245" s="935" t="s">
        <v>215</v>
      </c>
      <c r="G3245" s="1295">
        <v>0</v>
      </c>
      <c r="H3245" s="935" t="s">
        <v>408</v>
      </c>
      <c r="I3245" s="935" t="s">
        <v>409</v>
      </c>
      <c r="J3245" s="935">
        <v>40.316984869999999</v>
      </c>
      <c r="K3245" s="935">
        <v>-122.1896581</v>
      </c>
      <c r="L3245" s="935">
        <v>40.263968490000003</v>
      </c>
      <c r="M3245" s="935">
        <v>-122.2235306</v>
      </c>
    </row>
    <row r="3246" spans="1:13" x14ac:dyDescent="0.35">
      <c r="A3246" s="1296">
        <v>34963</v>
      </c>
      <c r="B3246" s="1295" t="s">
        <v>242</v>
      </c>
      <c r="C3246" s="1295" t="s">
        <v>283</v>
      </c>
      <c r="D3246" s="1295">
        <v>11158</v>
      </c>
      <c r="E3246" s="1295" t="s">
        <v>248</v>
      </c>
      <c r="F3246" s="935" t="s">
        <v>216</v>
      </c>
      <c r="G3246" s="1295">
        <v>0</v>
      </c>
      <c r="H3246" s="935" t="s">
        <v>409</v>
      </c>
      <c r="I3246" s="935" t="s">
        <v>410</v>
      </c>
      <c r="J3246" s="935">
        <v>40.263968490000003</v>
      </c>
      <c r="K3246" s="935">
        <v>-122.2235306</v>
      </c>
      <c r="L3246" s="935">
        <v>40.153152210000002</v>
      </c>
      <c r="M3246" s="935">
        <v>-122.20237950000001</v>
      </c>
    </row>
    <row r="3247" spans="1:13" x14ac:dyDescent="0.35">
      <c r="A3247" s="1296">
        <v>34963</v>
      </c>
      <c r="B3247" s="1295" t="s">
        <v>242</v>
      </c>
      <c r="C3247" s="1295" t="s">
        <v>283</v>
      </c>
      <c r="D3247" s="1295">
        <v>11158</v>
      </c>
      <c r="E3247" s="1295" t="s">
        <v>248</v>
      </c>
      <c r="F3247" s="935" t="s">
        <v>217</v>
      </c>
      <c r="G3247" s="1295">
        <v>0</v>
      </c>
      <c r="H3247" s="935" t="s">
        <v>410</v>
      </c>
      <c r="I3247" s="935" t="s">
        <v>411</v>
      </c>
      <c r="J3247" s="935">
        <v>40.153152210000002</v>
      </c>
      <c r="K3247" s="935">
        <v>-122.20237950000001</v>
      </c>
      <c r="L3247" s="935">
        <v>40.027836569999998</v>
      </c>
      <c r="M3247" s="935">
        <v>-122.11920569999999</v>
      </c>
    </row>
    <row r="3248" spans="1:13" x14ac:dyDescent="0.35">
      <c r="A3248" s="1296">
        <v>34963</v>
      </c>
      <c r="B3248" s="1295" t="s">
        <v>242</v>
      </c>
      <c r="C3248" s="1295" t="s">
        <v>283</v>
      </c>
      <c r="D3248" s="1295">
        <v>11158</v>
      </c>
      <c r="E3248" s="1295" t="s">
        <v>248</v>
      </c>
      <c r="F3248" s="935" t="s">
        <v>219</v>
      </c>
      <c r="G3248" s="1295">
        <v>0</v>
      </c>
      <c r="H3248" s="935" t="s">
        <v>411</v>
      </c>
      <c r="I3248" s="935" t="s">
        <v>412</v>
      </c>
      <c r="J3248" s="935">
        <v>40.027836569999998</v>
      </c>
      <c r="K3248" s="935">
        <v>-122.11920569999999</v>
      </c>
      <c r="L3248" s="935">
        <v>39.909298579999998</v>
      </c>
      <c r="M3248" s="935">
        <v>-122.0918963</v>
      </c>
    </row>
    <row r="3249" spans="1:13" x14ac:dyDescent="0.35">
      <c r="A3249" s="1296">
        <v>34963</v>
      </c>
      <c r="B3249" s="1295" t="s">
        <v>242</v>
      </c>
      <c r="C3249" s="1295" t="s">
        <v>283</v>
      </c>
      <c r="D3249" s="1295">
        <v>11158</v>
      </c>
      <c r="E3249" s="1295" t="s">
        <v>248</v>
      </c>
      <c r="F3249" s="935" t="s">
        <v>220</v>
      </c>
      <c r="G3249" s="1295">
        <v>-99999</v>
      </c>
      <c r="H3249" s="935" t="s">
        <v>412</v>
      </c>
      <c r="I3249" s="935" t="s">
        <v>413</v>
      </c>
      <c r="J3249" s="935">
        <v>39.909298579999998</v>
      </c>
      <c r="K3249" s="935">
        <v>-122.0918963</v>
      </c>
      <c r="L3249" s="935">
        <v>39.751173979999997</v>
      </c>
      <c r="M3249" s="935">
        <v>-121.9963235</v>
      </c>
    </row>
    <row r="3250" spans="1:13" x14ac:dyDescent="0.35">
      <c r="A3250" s="1296">
        <v>34963</v>
      </c>
      <c r="B3250" s="1295" t="s">
        <v>242</v>
      </c>
      <c r="C3250" s="1295" t="s">
        <v>283</v>
      </c>
      <c r="D3250" s="1295">
        <v>11158</v>
      </c>
      <c r="E3250" s="1295" t="s">
        <v>248</v>
      </c>
      <c r="F3250" s="935" t="s">
        <v>221</v>
      </c>
      <c r="G3250" s="1295">
        <v>-99999</v>
      </c>
      <c r="H3250" s="935" t="s">
        <v>413</v>
      </c>
      <c r="I3250" s="935" t="s">
        <v>414</v>
      </c>
      <c r="J3250" s="935">
        <v>39.751173979999997</v>
      </c>
      <c r="K3250" s="935">
        <v>-121.9963235</v>
      </c>
      <c r="L3250" s="935">
        <v>39.629153240000001</v>
      </c>
      <c r="M3250" s="935">
        <v>-121.9925059</v>
      </c>
    </row>
    <row r="3251" spans="1:13" x14ac:dyDescent="0.35">
      <c r="A3251" s="1296">
        <v>34963</v>
      </c>
      <c r="B3251" s="1295" t="s">
        <v>242</v>
      </c>
      <c r="C3251" s="1295" t="s">
        <v>283</v>
      </c>
      <c r="D3251" s="1295">
        <v>11158</v>
      </c>
      <c r="E3251" s="1295" t="s">
        <v>248</v>
      </c>
      <c r="F3251" s="935" t="s">
        <v>222</v>
      </c>
      <c r="G3251" s="1295">
        <v>-99999</v>
      </c>
      <c r="H3251" s="935" t="s">
        <v>414</v>
      </c>
      <c r="I3251" s="935" t="s">
        <v>415</v>
      </c>
      <c r="J3251" s="935">
        <v>39.629153240000001</v>
      </c>
      <c r="K3251" s="935">
        <v>-121.9925059</v>
      </c>
      <c r="L3251" s="935">
        <v>39.40712284</v>
      </c>
      <c r="M3251" s="935">
        <v>-122.00758999999999</v>
      </c>
    </row>
    <row r="3252" spans="1:13" x14ac:dyDescent="0.35">
      <c r="A3252" s="1296">
        <v>34968</v>
      </c>
      <c r="B3252" s="1295" t="s">
        <v>242</v>
      </c>
      <c r="C3252" s="1295" t="s">
        <v>283</v>
      </c>
      <c r="D3252" s="1295">
        <v>9511</v>
      </c>
      <c r="E3252" s="1295" t="s">
        <v>248</v>
      </c>
      <c r="F3252" s="935" t="s">
        <v>208</v>
      </c>
      <c r="G3252" s="1295">
        <v>0</v>
      </c>
      <c r="H3252" s="935" t="s">
        <v>402</v>
      </c>
      <c r="I3252" s="935" t="s">
        <v>403</v>
      </c>
      <c r="J3252" s="935">
        <v>40.611883210000002</v>
      </c>
      <c r="K3252" s="935">
        <v>-122.446135</v>
      </c>
      <c r="L3252" s="935">
        <v>40.592799669999998</v>
      </c>
      <c r="M3252" s="935">
        <v>-122.3942059</v>
      </c>
    </row>
    <row r="3253" spans="1:13" x14ac:dyDescent="0.35">
      <c r="A3253" s="1296">
        <v>34968</v>
      </c>
      <c r="B3253" s="1295" t="s">
        <v>242</v>
      </c>
      <c r="C3253" s="1295" t="s">
        <v>283</v>
      </c>
      <c r="D3253" s="1295">
        <v>9511</v>
      </c>
      <c r="E3253" s="1295" t="s">
        <v>248</v>
      </c>
      <c r="F3253" s="935" t="s">
        <v>209</v>
      </c>
      <c r="G3253" s="1295">
        <v>0</v>
      </c>
      <c r="H3253" s="935" t="s">
        <v>403</v>
      </c>
      <c r="I3253" s="935" t="s">
        <v>404</v>
      </c>
      <c r="J3253" s="935">
        <v>40.592799669999998</v>
      </c>
      <c r="K3253" s="935">
        <v>-122.3942059</v>
      </c>
      <c r="L3253" s="935">
        <v>40.585947769999997</v>
      </c>
      <c r="M3253" s="935">
        <v>-122.3683525</v>
      </c>
    </row>
    <row r="3254" spans="1:13" x14ac:dyDescent="0.35">
      <c r="A3254" s="1296">
        <v>34968</v>
      </c>
      <c r="B3254" s="1295" t="s">
        <v>242</v>
      </c>
      <c r="C3254" s="1295" t="s">
        <v>283</v>
      </c>
      <c r="D3254" s="1295">
        <v>9511</v>
      </c>
      <c r="E3254" s="1295" t="s">
        <v>248</v>
      </c>
      <c r="F3254" s="935" t="s">
        <v>211</v>
      </c>
      <c r="G3254" s="1295">
        <v>2</v>
      </c>
      <c r="H3254" s="935" t="s">
        <v>404</v>
      </c>
      <c r="I3254" s="935" t="s">
        <v>405</v>
      </c>
      <c r="J3254" s="935">
        <v>40.585947769999997</v>
      </c>
      <c r="K3254" s="935">
        <v>-122.3683525</v>
      </c>
      <c r="L3254" s="935">
        <v>40.472049499999997</v>
      </c>
      <c r="M3254" s="935">
        <v>-122.29453460000001</v>
      </c>
    </row>
    <row r="3255" spans="1:13" x14ac:dyDescent="0.35">
      <c r="A3255" s="1296">
        <v>34968</v>
      </c>
      <c r="B3255" s="1295" t="s">
        <v>242</v>
      </c>
      <c r="C3255" s="1295" t="s">
        <v>283</v>
      </c>
      <c r="D3255" s="1295">
        <v>9511</v>
      </c>
      <c r="E3255" s="1295" t="s">
        <v>248</v>
      </c>
      <c r="F3255" s="935" t="s">
        <v>212</v>
      </c>
      <c r="G3255" s="1295">
        <v>1</v>
      </c>
      <c r="H3255" s="935" t="s">
        <v>405</v>
      </c>
      <c r="I3255" s="935" t="s">
        <v>406</v>
      </c>
      <c r="J3255" s="935">
        <v>40.472049499999997</v>
      </c>
      <c r="K3255" s="935">
        <v>-122.29453460000001</v>
      </c>
      <c r="L3255" s="935">
        <v>40.417416330000002</v>
      </c>
      <c r="M3255" s="935">
        <v>-122.19395729999999</v>
      </c>
    </row>
    <row r="3256" spans="1:13" x14ac:dyDescent="0.35">
      <c r="A3256" s="1296">
        <v>34968</v>
      </c>
      <c r="B3256" s="1295" t="s">
        <v>242</v>
      </c>
      <c r="C3256" s="1295" t="s">
        <v>283</v>
      </c>
      <c r="D3256" s="1295">
        <v>9511</v>
      </c>
      <c r="E3256" s="1295" t="s">
        <v>248</v>
      </c>
      <c r="F3256" s="935" t="s">
        <v>213</v>
      </c>
      <c r="G3256" s="1295">
        <v>0</v>
      </c>
      <c r="H3256" s="935" t="s">
        <v>406</v>
      </c>
      <c r="I3256" s="935" t="s">
        <v>407</v>
      </c>
      <c r="J3256" s="935">
        <v>40.417416330000002</v>
      </c>
      <c r="K3256" s="935">
        <v>-122.19395729999999</v>
      </c>
      <c r="L3256" s="935">
        <v>40.355137560000003</v>
      </c>
      <c r="M3256" s="935">
        <v>-122.17595660000001</v>
      </c>
    </row>
    <row r="3257" spans="1:13" x14ac:dyDescent="0.35">
      <c r="A3257" s="1296">
        <v>34968</v>
      </c>
      <c r="B3257" s="1295" t="s">
        <v>242</v>
      </c>
      <c r="C3257" s="1295" t="s">
        <v>283</v>
      </c>
      <c r="D3257" s="1295">
        <v>9511</v>
      </c>
      <c r="E3257" s="1295" t="s">
        <v>248</v>
      </c>
      <c r="F3257" s="935" t="s">
        <v>214</v>
      </c>
      <c r="G3257" s="1295">
        <v>0</v>
      </c>
      <c r="H3257" s="935" t="s">
        <v>407</v>
      </c>
      <c r="I3257" s="935" t="s">
        <v>408</v>
      </c>
      <c r="J3257" s="935">
        <v>40.355137560000003</v>
      </c>
      <c r="K3257" s="935">
        <v>-122.17595660000001</v>
      </c>
      <c r="L3257" s="935">
        <v>40.316984869999999</v>
      </c>
      <c r="M3257" s="935">
        <v>-122.1896581</v>
      </c>
    </row>
    <row r="3258" spans="1:13" x14ac:dyDescent="0.35">
      <c r="A3258" s="1296">
        <v>34968</v>
      </c>
      <c r="B3258" s="1295" t="s">
        <v>242</v>
      </c>
      <c r="C3258" s="1295" t="s">
        <v>283</v>
      </c>
      <c r="D3258" s="1295">
        <v>9511</v>
      </c>
      <c r="E3258" s="1295" t="s">
        <v>248</v>
      </c>
      <c r="F3258" s="935" t="s">
        <v>215</v>
      </c>
      <c r="G3258" s="1295">
        <v>0</v>
      </c>
      <c r="H3258" s="935" t="s">
        <v>408</v>
      </c>
      <c r="I3258" s="935" t="s">
        <v>409</v>
      </c>
      <c r="J3258" s="935">
        <v>40.316984869999999</v>
      </c>
      <c r="K3258" s="935">
        <v>-122.1896581</v>
      </c>
      <c r="L3258" s="935">
        <v>40.263968490000003</v>
      </c>
      <c r="M3258" s="935">
        <v>-122.2235306</v>
      </c>
    </row>
    <row r="3259" spans="1:13" x14ac:dyDescent="0.35">
      <c r="A3259" s="1296">
        <v>34968</v>
      </c>
      <c r="B3259" s="1295" t="s">
        <v>242</v>
      </c>
      <c r="C3259" s="1295" t="s">
        <v>283</v>
      </c>
      <c r="D3259" s="1295">
        <v>9511</v>
      </c>
      <c r="E3259" s="1295" t="s">
        <v>248</v>
      </c>
      <c r="F3259" s="935" t="s">
        <v>216</v>
      </c>
      <c r="G3259" s="1295">
        <v>0</v>
      </c>
      <c r="H3259" s="935" t="s">
        <v>409</v>
      </c>
      <c r="I3259" s="935" t="s">
        <v>410</v>
      </c>
      <c r="J3259" s="935">
        <v>40.263968490000003</v>
      </c>
      <c r="K3259" s="935">
        <v>-122.2235306</v>
      </c>
      <c r="L3259" s="935">
        <v>40.153152210000002</v>
      </c>
      <c r="M3259" s="935">
        <v>-122.20237950000001</v>
      </c>
    </row>
    <row r="3260" spans="1:13" x14ac:dyDescent="0.35">
      <c r="A3260" s="1296">
        <v>34968</v>
      </c>
      <c r="B3260" s="1295" t="s">
        <v>242</v>
      </c>
      <c r="C3260" s="1295" t="s">
        <v>283</v>
      </c>
      <c r="D3260" s="1295">
        <v>9511</v>
      </c>
      <c r="E3260" s="1295" t="s">
        <v>248</v>
      </c>
      <c r="F3260" s="935" t="s">
        <v>217</v>
      </c>
      <c r="G3260" s="1295">
        <v>1</v>
      </c>
      <c r="H3260" s="935" t="s">
        <v>410</v>
      </c>
      <c r="I3260" s="935" t="s">
        <v>411</v>
      </c>
      <c r="J3260" s="935">
        <v>40.153152210000002</v>
      </c>
      <c r="K3260" s="935">
        <v>-122.20237950000001</v>
      </c>
      <c r="L3260" s="935">
        <v>40.027836569999998</v>
      </c>
      <c r="M3260" s="935">
        <v>-122.11920569999999</v>
      </c>
    </row>
    <row r="3261" spans="1:13" x14ac:dyDescent="0.35">
      <c r="A3261" s="1296">
        <v>34968</v>
      </c>
      <c r="B3261" s="1295" t="s">
        <v>242</v>
      </c>
      <c r="C3261" s="1295" t="s">
        <v>283</v>
      </c>
      <c r="D3261" s="1295">
        <v>9511</v>
      </c>
      <c r="E3261" s="1295" t="s">
        <v>248</v>
      </c>
      <c r="F3261" s="935" t="s">
        <v>219</v>
      </c>
      <c r="G3261" s="1295">
        <v>0</v>
      </c>
      <c r="H3261" s="935" t="s">
        <v>411</v>
      </c>
      <c r="I3261" s="935" t="s">
        <v>412</v>
      </c>
      <c r="J3261" s="935">
        <v>40.027836569999998</v>
      </c>
      <c r="K3261" s="935">
        <v>-122.11920569999999</v>
      </c>
      <c r="L3261" s="935">
        <v>39.909298579999998</v>
      </c>
      <c r="M3261" s="935">
        <v>-122.0918963</v>
      </c>
    </row>
    <row r="3262" spans="1:13" x14ac:dyDescent="0.35">
      <c r="A3262" s="1296">
        <v>34968</v>
      </c>
      <c r="B3262" s="1295" t="s">
        <v>242</v>
      </c>
      <c r="C3262" s="1295" t="s">
        <v>283</v>
      </c>
      <c r="D3262" s="1295">
        <v>9511</v>
      </c>
      <c r="E3262" s="1295" t="s">
        <v>248</v>
      </c>
      <c r="F3262" s="935" t="s">
        <v>220</v>
      </c>
      <c r="G3262" s="1295">
        <v>0</v>
      </c>
      <c r="H3262" s="935" t="s">
        <v>412</v>
      </c>
      <c r="I3262" s="935" t="s">
        <v>413</v>
      </c>
      <c r="J3262" s="935">
        <v>39.909298579999998</v>
      </c>
      <c r="K3262" s="935">
        <v>-122.0918963</v>
      </c>
      <c r="L3262" s="935">
        <v>39.751173979999997</v>
      </c>
      <c r="M3262" s="935">
        <v>-121.9963235</v>
      </c>
    </row>
    <row r="3263" spans="1:13" x14ac:dyDescent="0.35">
      <c r="A3263" s="1296">
        <v>34968</v>
      </c>
      <c r="B3263" s="1295" t="s">
        <v>242</v>
      </c>
      <c r="C3263" s="1295" t="s">
        <v>283</v>
      </c>
      <c r="D3263" s="1295">
        <v>9511</v>
      </c>
      <c r="E3263" s="1295" t="s">
        <v>248</v>
      </c>
      <c r="F3263" s="935" t="s">
        <v>221</v>
      </c>
      <c r="G3263" s="1295">
        <v>0</v>
      </c>
      <c r="H3263" s="935" t="s">
        <v>413</v>
      </c>
      <c r="I3263" s="935" t="s">
        <v>414</v>
      </c>
      <c r="J3263" s="935">
        <v>39.751173979999997</v>
      </c>
      <c r="K3263" s="935">
        <v>-121.9963235</v>
      </c>
      <c r="L3263" s="935">
        <v>39.629153240000001</v>
      </c>
      <c r="M3263" s="935">
        <v>-121.9925059</v>
      </c>
    </row>
    <row r="3264" spans="1:13" x14ac:dyDescent="0.35">
      <c r="A3264" s="1296">
        <v>34968</v>
      </c>
      <c r="B3264" s="1295" t="s">
        <v>242</v>
      </c>
      <c r="C3264" s="1295" t="s">
        <v>283</v>
      </c>
      <c r="D3264" s="1295">
        <v>9511</v>
      </c>
      <c r="E3264" s="1295" t="s">
        <v>248</v>
      </c>
      <c r="F3264" s="935" t="s">
        <v>222</v>
      </c>
      <c r="G3264" s="1295">
        <v>-99999</v>
      </c>
      <c r="H3264" s="935" t="s">
        <v>414</v>
      </c>
      <c r="I3264" s="935" t="s">
        <v>415</v>
      </c>
      <c r="J3264" s="935">
        <v>39.629153240000001</v>
      </c>
      <c r="K3264" s="935">
        <v>-121.9925059</v>
      </c>
      <c r="L3264" s="935">
        <v>39.40712284</v>
      </c>
      <c r="M3264" s="935">
        <v>-122.00758999999999</v>
      </c>
    </row>
    <row r="3265" spans="1:13" x14ac:dyDescent="0.35">
      <c r="A3265" s="1296">
        <v>34975</v>
      </c>
      <c r="B3265" s="1295" t="s">
        <v>242</v>
      </c>
      <c r="C3265" s="1295" t="s">
        <v>283</v>
      </c>
      <c r="D3265" s="1295">
        <v>7055</v>
      </c>
      <c r="E3265" s="1295" t="s">
        <v>206</v>
      </c>
      <c r="F3265" s="935" t="s">
        <v>208</v>
      </c>
      <c r="G3265" s="1295">
        <v>0</v>
      </c>
      <c r="H3265" s="935" t="s">
        <v>402</v>
      </c>
      <c r="I3265" s="935" t="s">
        <v>403</v>
      </c>
      <c r="J3265" s="935">
        <v>40.611883210000002</v>
      </c>
      <c r="K3265" s="935">
        <v>-122.446135</v>
      </c>
      <c r="L3265" s="935">
        <v>40.592799669999998</v>
      </c>
      <c r="M3265" s="935">
        <v>-122.3942059</v>
      </c>
    </row>
    <row r="3266" spans="1:13" x14ac:dyDescent="0.35">
      <c r="A3266" s="1296">
        <v>34975</v>
      </c>
      <c r="B3266" s="1295" t="s">
        <v>242</v>
      </c>
      <c r="C3266" s="1295" t="s">
        <v>283</v>
      </c>
      <c r="D3266" s="1295">
        <v>7055</v>
      </c>
      <c r="E3266" s="1295" t="s">
        <v>206</v>
      </c>
      <c r="F3266" s="935" t="s">
        <v>209</v>
      </c>
      <c r="G3266" s="1295">
        <v>0</v>
      </c>
      <c r="H3266" s="935" t="s">
        <v>403</v>
      </c>
      <c r="I3266" s="935" t="s">
        <v>404</v>
      </c>
      <c r="J3266" s="935">
        <v>40.592799669999998</v>
      </c>
      <c r="K3266" s="935">
        <v>-122.3942059</v>
      </c>
      <c r="L3266" s="935">
        <v>40.585947769999997</v>
      </c>
      <c r="M3266" s="935">
        <v>-122.3683525</v>
      </c>
    </row>
    <row r="3267" spans="1:13" x14ac:dyDescent="0.35">
      <c r="A3267" s="1296">
        <v>34975</v>
      </c>
      <c r="B3267" s="1295" t="s">
        <v>242</v>
      </c>
      <c r="C3267" s="1295" t="s">
        <v>283</v>
      </c>
      <c r="D3267" s="1295">
        <v>7055</v>
      </c>
      <c r="E3267" s="1295" t="s">
        <v>206</v>
      </c>
      <c r="F3267" s="935" t="s">
        <v>211</v>
      </c>
      <c r="G3267" s="1295">
        <v>6</v>
      </c>
      <c r="H3267" s="935" t="s">
        <v>404</v>
      </c>
      <c r="I3267" s="935" t="s">
        <v>405</v>
      </c>
      <c r="J3267" s="935">
        <v>40.585947769999997</v>
      </c>
      <c r="K3267" s="935">
        <v>-122.3683525</v>
      </c>
      <c r="L3267" s="935">
        <v>40.472049499999997</v>
      </c>
      <c r="M3267" s="935">
        <v>-122.29453460000001</v>
      </c>
    </row>
    <row r="3268" spans="1:13" x14ac:dyDescent="0.35">
      <c r="A3268" s="1296">
        <v>34975</v>
      </c>
      <c r="B3268" s="1295" t="s">
        <v>242</v>
      </c>
      <c r="C3268" s="1295" t="s">
        <v>283</v>
      </c>
      <c r="D3268" s="1295">
        <v>7055</v>
      </c>
      <c r="E3268" s="1295" t="s">
        <v>206</v>
      </c>
      <c r="F3268" s="935" t="s">
        <v>212</v>
      </c>
      <c r="G3268" s="1295">
        <v>8</v>
      </c>
      <c r="H3268" s="935" t="s">
        <v>405</v>
      </c>
      <c r="I3268" s="935" t="s">
        <v>406</v>
      </c>
      <c r="J3268" s="935">
        <v>40.472049499999997</v>
      </c>
      <c r="K3268" s="935">
        <v>-122.29453460000001</v>
      </c>
      <c r="L3268" s="935">
        <v>40.417416330000002</v>
      </c>
      <c r="M3268" s="935">
        <v>-122.19395729999999</v>
      </c>
    </row>
    <row r="3269" spans="1:13" x14ac:dyDescent="0.35">
      <c r="A3269" s="1296">
        <v>34975</v>
      </c>
      <c r="B3269" s="1295" t="s">
        <v>242</v>
      </c>
      <c r="C3269" s="1295" t="s">
        <v>283</v>
      </c>
      <c r="D3269" s="1295">
        <v>7055</v>
      </c>
      <c r="E3269" s="1295" t="s">
        <v>206</v>
      </c>
      <c r="F3269" s="935" t="s">
        <v>213</v>
      </c>
      <c r="G3269" s="1295">
        <v>0</v>
      </c>
      <c r="H3269" s="935" t="s">
        <v>406</v>
      </c>
      <c r="I3269" s="935" t="s">
        <v>407</v>
      </c>
      <c r="J3269" s="935">
        <v>40.417416330000002</v>
      </c>
      <c r="K3269" s="935">
        <v>-122.19395729999999</v>
      </c>
      <c r="L3269" s="935">
        <v>40.355137560000003</v>
      </c>
      <c r="M3269" s="935">
        <v>-122.17595660000001</v>
      </c>
    </row>
    <row r="3270" spans="1:13" x14ac:dyDescent="0.35">
      <c r="A3270" s="1296">
        <v>34975</v>
      </c>
      <c r="B3270" s="1295" t="s">
        <v>242</v>
      </c>
      <c r="C3270" s="1295" t="s">
        <v>283</v>
      </c>
      <c r="D3270" s="1295">
        <v>7055</v>
      </c>
      <c r="E3270" s="1295" t="s">
        <v>206</v>
      </c>
      <c r="F3270" s="935" t="s">
        <v>214</v>
      </c>
      <c r="G3270" s="1295">
        <v>0</v>
      </c>
      <c r="H3270" s="935" t="s">
        <v>407</v>
      </c>
      <c r="I3270" s="935" t="s">
        <v>408</v>
      </c>
      <c r="J3270" s="935">
        <v>40.355137560000003</v>
      </c>
      <c r="K3270" s="935">
        <v>-122.17595660000001</v>
      </c>
      <c r="L3270" s="935">
        <v>40.316984869999999</v>
      </c>
      <c r="M3270" s="935">
        <v>-122.1896581</v>
      </c>
    </row>
    <row r="3271" spans="1:13" x14ac:dyDescent="0.35">
      <c r="A3271" s="1296">
        <v>34975</v>
      </c>
      <c r="B3271" s="1295" t="s">
        <v>242</v>
      </c>
      <c r="C3271" s="1295" t="s">
        <v>283</v>
      </c>
      <c r="D3271" s="1295">
        <v>7055</v>
      </c>
      <c r="E3271" s="1295" t="s">
        <v>206</v>
      </c>
      <c r="F3271" s="935" t="s">
        <v>215</v>
      </c>
      <c r="G3271" s="1295">
        <v>0</v>
      </c>
      <c r="H3271" s="935" t="s">
        <v>408</v>
      </c>
      <c r="I3271" s="935" t="s">
        <v>409</v>
      </c>
      <c r="J3271" s="935">
        <v>40.316984869999999</v>
      </c>
      <c r="K3271" s="935">
        <v>-122.1896581</v>
      </c>
      <c r="L3271" s="935">
        <v>40.263968490000003</v>
      </c>
      <c r="M3271" s="935">
        <v>-122.2235306</v>
      </c>
    </row>
    <row r="3272" spans="1:13" x14ac:dyDescent="0.35">
      <c r="A3272" s="1296">
        <v>34975</v>
      </c>
      <c r="B3272" s="1295" t="s">
        <v>242</v>
      </c>
      <c r="C3272" s="1295" t="s">
        <v>283</v>
      </c>
      <c r="D3272" s="1295">
        <v>7055</v>
      </c>
      <c r="E3272" s="1295" t="s">
        <v>206</v>
      </c>
      <c r="F3272" s="935" t="s">
        <v>216</v>
      </c>
      <c r="G3272" s="1295">
        <v>0</v>
      </c>
      <c r="H3272" s="935" t="s">
        <v>409</v>
      </c>
      <c r="I3272" s="935" t="s">
        <v>410</v>
      </c>
      <c r="J3272" s="935">
        <v>40.263968490000003</v>
      </c>
      <c r="K3272" s="935">
        <v>-122.2235306</v>
      </c>
      <c r="L3272" s="935">
        <v>40.153152210000002</v>
      </c>
      <c r="M3272" s="935">
        <v>-122.20237950000001</v>
      </c>
    </row>
    <row r="3273" spans="1:13" x14ac:dyDescent="0.35">
      <c r="A3273" s="1296">
        <v>34975</v>
      </c>
      <c r="B3273" s="1295" t="s">
        <v>242</v>
      </c>
      <c r="C3273" s="1295" t="s">
        <v>283</v>
      </c>
      <c r="D3273" s="1295">
        <v>7055</v>
      </c>
      <c r="E3273" s="1295" t="s">
        <v>206</v>
      </c>
      <c r="F3273" s="935" t="s">
        <v>217</v>
      </c>
      <c r="G3273" s="1295">
        <v>1</v>
      </c>
      <c r="H3273" s="935" t="s">
        <v>410</v>
      </c>
      <c r="I3273" s="935" t="s">
        <v>411</v>
      </c>
      <c r="J3273" s="935">
        <v>40.153152210000002</v>
      </c>
      <c r="K3273" s="935">
        <v>-122.20237950000001</v>
      </c>
      <c r="L3273" s="935">
        <v>40.027836569999998</v>
      </c>
      <c r="M3273" s="935">
        <v>-122.11920569999999</v>
      </c>
    </row>
    <row r="3274" spans="1:13" x14ac:dyDescent="0.35">
      <c r="A3274" s="1296">
        <v>34975</v>
      </c>
      <c r="B3274" s="1295" t="s">
        <v>242</v>
      </c>
      <c r="C3274" s="1295" t="s">
        <v>283</v>
      </c>
      <c r="D3274" s="1295">
        <v>7055</v>
      </c>
      <c r="E3274" s="1295" t="s">
        <v>206</v>
      </c>
      <c r="F3274" s="935" t="s">
        <v>219</v>
      </c>
      <c r="G3274" s="1295">
        <v>0</v>
      </c>
      <c r="H3274" s="935" t="s">
        <v>411</v>
      </c>
      <c r="I3274" s="935" t="s">
        <v>412</v>
      </c>
      <c r="J3274" s="935">
        <v>40.027836569999998</v>
      </c>
      <c r="K3274" s="935">
        <v>-122.11920569999999</v>
      </c>
      <c r="L3274" s="935">
        <v>39.909298579999998</v>
      </c>
      <c r="M3274" s="935">
        <v>-122.0918963</v>
      </c>
    </row>
    <row r="3275" spans="1:13" x14ac:dyDescent="0.35">
      <c r="A3275" s="1296">
        <v>34975</v>
      </c>
      <c r="B3275" s="1295" t="s">
        <v>242</v>
      </c>
      <c r="C3275" s="1295" t="s">
        <v>283</v>
      </c>
      <c r="D3275" s="1295">
        <v>7055</v>
      </c>
      <c r="E3275" s="1295" t="s">
        <v>206</v>
      </c>
      <c r="F3275" s="935" t="s">
        <v>220</v>
      </c>
      <c r="G3275" s="1295">
        <v>0</v>
      </c>
      <c r="H3275" s="935" t="s">
        <v>412</v>
      </c>
      <c r="I3275" s="935" t="s">
        <v>413</v>
      </c>
      <c r="J3275" s="935">
        <v>39.909298579999998</v>
      </c>
      <c r="K3275" s="935">
        <v>-122.0918963</v>
      </c>
      <c r="L3275" s="935">
        <v>39.751173979999997</v>
      </c>
      <c r="M3275" s="935">
        <v>-121.9963235</v>
      </c>
    </row>
    <row r="3276" spans="1:13" x14ac:dyDescent="0.35">
      <c r="A3276" s="1296">
        <v>34975</v>
      </c>
      <c r="B3276" s="1295" t="s">
        <v>242</v>
      </c>
      <c r="C3276" s="1295" t="s">
        <v>283</v>
      </c>
      <c r="D3276" s="1295">
        <v>7055</v>
      </c>
      <c r="E3276" s="1295" t="s">
        <v>206</v>
      </c>
      <c r="F3276" s="935" t="s">
        <v>221</v>
      </c>
      <c r="G3276" s="1295">
        <v>0</v>
      </c>
      <c r="H3276" s="935" t="s">
        <v>413</v>
      </c>
      <c r="I3276" s="935" t="s">
        <v>414</v>
      </c>
      <c r="J3276" s="935">
        <v>39.751173979999997</v>
      </c>
      <c r="K3276" s="935">
        <v>-121.9963235</v>
      </c>
      <c r="L3276" s="935">
        <v>39.629153240000001</v>
      </c>
      <c r="M3276" s="935">
        <v>-121.9925059</v>
      </c>
    </row>
    <row r="3277" spans="1:13" x14ac:dyDescent="0.35">
      <c r="A3277" s="1296">
        <v>34975</v>
      </c>
      <c r="B3277" s="1295" t="s">
        <v>242</v>
      </c>
      <c r="C3277" s="1295" t="s">
        <v>283</v>
      </c>
      <c r="D3277" s="1295">
        <v>7055</v>
      </c>
      <c r="E3277" s="1295" t="s">
        <v>206</v>
      </c>
      <c r="F3277" s="935" t="s">
        <v>222</v>
      </c>
      <c r="G3277" s="1295">
        <v>-99999</v>
      </c>
      <c r="H3277" s="935" t="s">
        <v>414</v>
      </c>
      <c r="I3277" s="935" t="s">
        <v>415</v>
      </c>
      <c r="J3277" s="935">
        <v>39.629153240000001</v>
      </c>
      <c r="K3277" s="935">
        <v>-121.9925059</v>
      </c>
      <c r="L3277" s="935">
        <v>39.40712284</v>
      </c>
      <c r="M3277" s="935">
        <v>-122.00758999999999</v>
      </c>
    </row>
    <row r="3278" spans="1:13" x14ac:dyDescent="0.35">
      <c r="A3278" s="1296">
        <v>34989</v>
      </c>
      <c r="B3278" s="1295" t="s">
        <v>242</v>
      </c>
      <c r="C3278" s="1295" t="s">
        <v>283</v>
      </c>
      <c r="D3278" s="1295">
        <v>5001</v>
      </c>
      <c r="E3278" s="1295" t="s">
        <v>206</v>
      </c>
      <c r="F3278" s="935" t="s">
        <v>208</v>
      </c>
      <c r="G3278" s="1295">
        <v>0</v>
      </c>
      <c r="H3278" s="935" t="s">
        <v>402</v>
      </c>
      <c r="I3278" s="935" t="s">
        <v>403</v>
      </c>
      <c r="J3278" s="935">
        <v>40.611883210000002</v>
      </c>
      <c r="K3278" s="935">
        <v>-122.446135</v>
      </c>
      <c r="L3278" s="935">
        <v>40.592799669999998</v>
      </c>
      <c r="M3278" s="935">
        <v>-122.3942059</v>
      </c>
    </row>
    <row r="3279" spans="1:13" x14ac:dyDescent="0.35">
      <c r="A3279" s="1296">
        <v>34989</v>
      </c>
      <c r="B3279" s="1295" t="s">
        <v>242</v>
      </c>
      <c r="C3279" s="1295" t="s">
        <v>283</v>
      </c>
      <c r="D3279" s="1295">
        <v>5001</v>
      </c>
      <c r="E3279" s="1295" t="s">
        <v>206</v>
      </c>
      <c r="F3279" s="935" t="s">
        <v>209</v>
      </c>
      <c r="G3279" s="1295">
        <v>208</v>
      </c>
      <c r="H3279" s="935" t="s">
        <v>403</v>
      </c>
      <c r="I3279" s="935" t="s">
        <v>404</v>
      </c>
      <c r="J3279" s="935">
        <v>40.592799669999998</v>
      </c>
      <c r="K3279" s="935">
        <v>-122.3942059</v>
      </c>
      <c r="L3279" s="935">
        <v>40.585947769999997</v>
      </c>
      <c r="M3279" s="935">
        <v>-122.3683525</v>
      </c>
    </row>
    <row r="3280" spans="1:13" x14ac:dyDescent="0.35">
      <c r="A3280" s="1296">
        <v>34989</v>
      </c>
      <c r="B3280" s="1295" t="s">
        <v>242</v>
      </c>
      <c r="C3280" s="1295" t="s">
        <v>283</v>
      </c>
      <c r="D3280" s="1295">
        <v>5001</v>
      </c>
      <c r="E3280" s="1295" t="s">
        <v>206</v>
      </c>
      <c r="F3280" s="935" t="s">
        <v>211</v>
      </c>
      <c r="G3280" s="1295">
        <v>187</v>
      </c>
      <c r="H3280" s="935" t="s">
        <v>404</v>
      </c>
      <c r="I3280" s="935" t="s">
        <v>405</v>
      </c>
      <c r="J3280" s="935">
        <v>40.585947769999997</v>
      </c>
      <c r="K3280" s="935">
        <v>-122.3683525</v>
      </c>
      <c r="L3280" s="935">
        <v>40.472049499999997</v>
      </c>
      <c r="M3280" s="935">
        <v>-122.29453460000001</v>
      </c>
    </row>
    <row r="3281" spans="1:13" x14ac:dyDescent="0.35">
      <c r="A3281" s="1296">
        <v>34989</v>
      </c>
      <c r="B3281" s="1295" t="s">
        <v>242</v>
      </c>
      <c r="C3281" s="1295" t="s">
        <v>283</v>
      </c>
      <c r="D3281" s="1295">
        <v>5001</v>
      </c>
      <c r="E3281" s="1295" t="s">
        <v>206</v>
      </c>
      <c r="F3281" s="935" t="s">
        <v>212</v>
      </c>
      <c r="G3281" s="1295">
        <v>94</v>
      </c>
      <c r="H3281" s="935" t="s">
        <v>405</v>
      </c>
      <c r="I3281" s="935" t="s">
        <v>406</v>
      </c>
      <c r="J3281" s="935">
        <v>40.472049499999997</v>
      </c>
      <c r="K3281" s="935">
        <v>-122.29453460000001</v>
      </c>
      <c r="L3281" s="935">
        <v>40.417416330000002</v>
      </c>
      <c r="M3281" s="935">
        <v>-122.19395729999999</v>
      </c>
    </row>
    <row r="3282" spans="1:13" x14ac:dyDescent="0.35">
      <c r="A3282" s="1296">
        <v>34989</v>
      </c>
      <c r="B3282" s="1295" t="s">
        <v>242</v>
      </c>
      <c r="C3282" s="1295" t="s">
        <v>283</v>
      </c>
      <c r="D3282" s="1295">
        <v>5001</v>
      </c>
      <c r="E3282" s="1295" t="s">
        <v>206</v>
      </c>
      <c r="F3282" s="935" t="s">
        <v>213</v>
      </c>
      <c r="G3282" s="1295">
        <v>33</v>
      </c>
      <c r="H3282" s="935" t="s">
        <v>406</v>
      </c>
      <c r="I3282" s="935" t="s">
        <v>407</v>
      </c>
      <c r="J3282" s="935">
        <v>40.417416330000002</v>
      </c>
      <c r="K3282" s="935">
        <v>-122.19395729999999</v>
      </c>
      <c r="L3282" s="935">
        <v>40.355137560000003</v>
      </c>
      <c r="M3282" s="935">
        <v>-122.17595660000001</v>
      </c>
    </row>
    <row r="3283" spans="1:13" x14ac:dyDescent="0.35">
      <c r="A3283" s="1296">
        <v>34989</v>
      </c>
      <c r="B3283" s="1295" t="s">
        <v>242</v>
      </c>
      <c r="C3283" s="1295" t="s">
        <v>283</v>
      </c>
      <c r="D3283" s="1295">
        <v>5001</v>
      </c>
      <c r="E3283" s="1295" t="s">
        <v>206</v>
      </c>
      <c r="F3283" s="935" t="s">
        <v>214</v>
      </c>
      <c r="G3283" s="1295">
        <v>62</v>
      </c>
      <c r="H3283" s="935" t="s">
        <v>407</v>
      </c>
      <c r="I3283" s="935" t="s">
        <v>408</v>
      </c>
      <c r="J3283" s="935">
        <v>40.355137560000003</v>
      </c>
      <c r="K3283" s="935">
        <v>-122.17595660000001</v>
      </c>
      <c r="L3283" s="935">
        <v>40.316984869999999</v>
      </c>
      <c r="M3283" s="935">
        <v>-122.1896581</v>
      </c>
    </row>
    <row r="3284" spans="1:13" x14ac:dyDescent="0.35">
      <c r="A3284" s="1296">
        <v>34989</v>
      </c>
      <c r="B3284" s="1295" t="s">
        <v>242</v>
      </c>
      <c r="C3284" s="1295" t="s">
        <v>283</v>
      </c>
      <c r="D3284" s="1295">
        <v>5001</v>
      </c>
      <c r="E3284" s="1295" t="s">
        <v>206</v>
      </c>
      <c r="F3284" s="935" t="s">
        <v>215</v>
      </c>
      <c r="G3284" s="1295">
        <v>39</v>
      </c>
      <c r="H3284" s="935" t="s">
        <v>408</v>
      </c>
      <c r="I3284" s="935" t="s">
        <v>409</v>
      </c>
      <c r="J3284" s="935">
        <v>40.316984869999999</v>
      </c>
      <c r="K3284" s="935">
        <v>-122.1896581</v>
      </c>
      <c r="L3284" s="935">
        <v>40.263968490000003</v>
      </c>
      <c r="M3284" s="935">
        <v>-122.2235306</v>
      </c>
    </row>
    <row r="3285" spans="1:13" x14ac:dyDescent="0.35">
      <c r="A3285" s="1296">
        <v>34989</v>
      </c>
      <c r="B3285" s="1295" t="s">
        <v>242</v>
      </c>
      <c r="C3285" s="1295" t="s">
        <v>283</v>
      </c>
      <c r="D3285" s="1295">
        <v>5001</v>
      </c>
      <c r="E3285" s="1295" t="s">
        <v>206</v>
      </c>
      <c r="F3285" s="935" t="s">
        <v>216</v>
      </c>
      <c r="G3285" s="1295">
        <v>12</v>
      </c>
      <c r="H3285" s="935" t="s">
        <v>409</v>
      </c>
      <c r="I3285" s="935" t="s">
        <v>410</v>
      </c>
      <c r="J3285" s="935">
        <v>40.263968490000003</v>
      </c>
      <c r="K3285" s="935">
        <v>-122.2235306</v>
      </c>
      <c r="L3285" s="935">
        <v>40.153152210000002</v>
      </c>
      <c r="M3285" s="935">
        <v>-122.20237950000001</v>
      </c>
    </row>
    <row r="3286" spans="1:13" x14ac:dyDescent="0.35">
      <c r="A3286" s="1296">
        <v>34989</v>
      </c>
      <c r="B3286" s="1295" t="s">
        <v>242</v>
      </c>
      <c r="C3286" s="1295" t="s">
        <v>283</v>
      </c>
      <c r="D3286" s="1295">
        <v>5001</v>
      </c>
      <c r="E3286" s="1295" t="s">
        <v>206</v>
      </c>
      <c r="F3286" s="935" t="s">
        <v>217</v>
      </c>
      <c r="G3286" s="1295">
        <v>89</v>
      </c>
      <c r="H3286" s="935" t="s">
        <v>410</v>
      </c>
      <c r="I3286" s="935" t="s">
        <v>411</v>
      </c>
      <c r="J3286" s="935">
        <v>40.153152210000002</v>
      </c>
      <c r="K3286" s="935">
        <v>-122.20237950000001</v>
      </c>
      <c r="L3286" s="935">
        <v>40.027836569999998</v>
      </c>
      <c r="M3286" s="935">
        <v>-122.11920569999999</v>
      </c>
    </row>
    <row r="3287" spans="1:13" x14ac:dyDescent="0.35">
      <c r="A3287" s="1296">
        <v>34989</v>
      </c>
      <c r="B3287" s="1295" t="s">
        <v>242</v>
      </c>
      <c r="C3287" s="1295" t="s">
        <v>283</v>
      </c>
      <c r="D3287" s="1295">
        <v>5001</v>
      </c>
      <c r="E3287" s="1295" t="s">
        <v>206</v>
      </c>
      <c r="F3287" s="935" t="s">
        <v>219</v>
      </c>
      <c r="G3287" s="1295">
        <v>10</v>
      </c>
      <c r="H3287" s="935" t="s">
        <v>411</v>
      </c>
      <c r="I3287" s="935" t="s">
        <v>412</v>
      </c>
      <c r="J3287" s="935">
        <v>40.027836569999998</v>
      </c>
      <c r="K3287" s="935">
        <v>-122.11920569999999</v>
      </c>
      <c r="L3287" s="935">
        <v>39.909298579999998</v>
      </c>
      <c r="M3287" s="935">
        <v>-122.0918963</v>
      </c>
    </row>
    <row r="3288" spans="1:13" x14ac:dyDescent="0.35">
      <c r="A3288" s="1296">
        <v>34989</v>
      </c>
      <c r="B3288" s="1295" t="s">
        <v>242</v>
      </c>
      <c r="C3288" s="1295" t="s">
        <v>283</v>
      </c>
      <c r="D3288" s="1295">
        <v>5001</v>
      </c>
      <c r="E3288" s="1295" t="s">
        <v>206</v>
      </c>
      <c r="F3288" s="935" t="s">
        <v>220</v>
      </c>
      <c r="G3288" s="1295">
        <v>8</v>
      </c>
      <c r="H3288" s="935" t="s">
        <v>412</v>
      </c>
      <c r="I3288" s="935" t="s">
        <v>413</v>
      </c>
      <c r="J3288" s="935">
        <v>39.909298579999998</v>
      </c>
      <c r="K3288" s="935">
        <v>-122.0918963</v>
      </c>
      <c r="L3288" s="935">
        <v>39.751173979999997</v>
      </c>
      <c r="M3288" s="935">
        <v>-121.9963235</v>
      </c>
    </row>
    <row r="3289" spans="1:13" x14ac:dyDescent="0.35">
      <c r="A3289" s="1296">
        <v>34989</v>
      </c>
      <c r="B3289" s="1295" t="s">
        <v>242</v>
      </c>
      <c r="C3289" s="1295" t="s">
        <v>283</v>
      </c>
      <c r="D3289" s="1295">
        <v>5001</v>
      </c>
      <c r="E3289" s="1295" t="s">
        <v>206</v>
      </c>
      <c r="F3289" s="935" t="s">
        <v>221</v>
      </c>
      <c r="G3289" s="1295">
        <v>3</v>
      </c>
      <c r="H3289" s="935" t="s">
        <v>413</v>
      </c>
      <c r="I3289" s="935" t="s">
        <v>414</v>
      </c>
      <c r="J3289" s="935">
        <v>39.751173979999997</v>
      </c>
      <c r="K3289" s="935">
        <v>-121.9963235</v>
      </c>
      <c r="L3289" s="935">
        <v>39.629153240000001</v>
      </c>
      <c r="M3289" s="935">
        <v>-121.9925059</v>
      </c>
    </row>
    <row r="3290" spans="1:13" x14ac:dyDescent="0.35">
      <c r="A3290" s="1296">
        <v>34989</v>
      </c>
      <c r="B3290" s="1295" t="s">
        <v>242</v>
      </c>
      <c r="C3290" s="1295" t="s">
        <v>283</v>
      </c>
      <c r="D3290" s="1295">
        <v>5001</v>
      </c>
      <c r="E3290" s="1295" t="s">
        <v>206</v>
      </c>
      <c r="F3290" s="935" t="s">
        <v>222</v>
      </c>
      <c r="G3290" s="1295">
        <v>0</v>
      </c>
      <c r="H3290" s="935" t="s">
        <v>414</v>
      </c>
      <c r="I3290" s="935" t="s">
        <v>415</v>
      </c>
      <c r="J3290" s="935">
        <v>39.629153240000001</v>
      </c>
      <c r="K3290" s="935">
        <v>-121.9925059</v>
      </c>
      <c r="L3290" s="935">
        <v>39.40712284</v>
      </c>
      <c r="M3290" s="935">
        <v>-122.00758999999999</v>
      </c>
    </row>
    <row r="3291" spans="1:13" x14ac:dyDescent="0.35">
      <c r="A3291" s="1296">
        <v>35004</v>
      </c>
      <c r="B3291" s="1295" t="s">
        <v>242</v>
      </c>
      <c r="C3291" s="1295" t="s">
        <v>283</v>
      </c>
      <c r="D3291" s="1295">
        <v>5013</v>
      </c>
      <c r="E3291" s="1295" t="s">
        <v>206</v>
      </c>
      <c r="F3291" s="935" t="s">
        <v>208</v>
      </c>
      <c r="G3291" s="1295">
        <v>415</v>
      </c>
      <c r="H3291" s="935" t="s">
        <v>402</v>
      </c>
      <c r="I3291" s="935" t="s">
        <v>403</v>
      </c>
      <c r="J3291" s="935">
        <v>40.611883210000002</v>
      </c>
      <c r="K3291" s="935">
        <v>-122.446135</v>
      </c>
      <c r="L3291" s="935">
        <v>40.592799669999998</v>
      </c>
      <c r="M3291" s="935">
        <v>-122.3942059</v>
      </c>
    </row>
    <row r="3292" spans="1:13" x14ac:dyDescent="0.35">
      <c r="A3292" s="1296">
        <v>35004</v>
      </c>
      <c r="B3292" s="1295" t="s">
        <v>242</v>
      </c>
      <c r="C3292" s="1295" t="s">
        <v>283</v>
      </c>
      <c r="D3292" s="1295">
        <v>5013</v>
      </c>
      <c r="E3292" s="1295" t="s">
        <v>206</v>
      </c>
      <c r="F3292" s="935" t="s">
        <v>209</v>
      </c>
      <c r="G3292" s="1295">
        <v>469</v>
      </c>
      <c r="H3292" s="935" t="s">
        <v>403</v>
      </c>
      <c r="I3292" s="935" t="s">
        <v>404</v>
      </c>
      <c r="J3292" s="935">
        <v>40.592799669999998</v>
      </c>
      <c r="K3292" s="935">
        <v>-122.3942059</v>
      </c>
      <c r="L3292" s="935">
        <v>40.585947769999997</v>
      </c>
      <c r="M3292" s="935">
        <v>-122.3683525</v>
      </c>
    </row>
    <row r="3293" spans="1:13" x14ac:dyDescent="0.35">
      <c r="A3293" s="1296">
        <v>35004</v>
      </c>
      <c r="B3293" s="1295" t="s">
        <v>242</v>
      </c>
      <c r="C3293" s="1295" t="s">
        <v>283</v>
      </c>
      <c r="D3293" s="1295">
        <v>5013</v>
      </c>
      <c r="E3293" s="1295" t="s">
        <v>206</v>
      </c>
      <c r="F3293" s="935" t="s">
        <v>211</v>
      </c>
      <c r="G3293" s="1295">
        <v>583</v>
      </c>
      <c r="H3293" s="935" t="s">
        <v>404</v>
      </c>
      <c r="I3293" s="935" t="s">
        <v>405</v>
      </c>
      <c r="J3293" s="935">
        <v>40.585947769999997</v>
      </c>
      <c r="K3293" s="935">
        <v>-122.3683525</v>
      </c>
      <c r="L3293" s="935">
        <v>40.472049499999997</v>
      </c>
      <c r="M3293" s="935">
        <v>-122.29453460000001</v>
      </c>
    </row>
    <row r="3294" spans="1:13" x14ac:dyDescent="0.35">
      <c r="A3294" s="1296">
        <v>35004</v>
      </c>
      <c r="B3294" s="1295" t="s">
        <v>242</v>
      </c>
      <c r="C3294" s="1295" t="s">
        <v>283</v>
      </c>
      <c r="D3294" s="1295">
        <v>5013</v>
      </c>
      <c r="E3294" s="1295" t="s">
        <v>206</v>
      </c>
      <c r="F3294" s="935" t="s">
        <v>212</v>
      </c>
      <c r="G3294" s="1295">
        <v>264</v>
      </c>
      <c r="H3294" s="935" t="s">
        <v>405</v>
      </c>
      <c r="I3294" s="935" t="s">
        <v>406</v>
      </c>
      <c r="J3294" s="935">
        <v>40.472049499999997</v>
      </c>
      <c r="K3294" s="935">
        <v>-122.29453460000001</v>
      </c>
      <c r="L3294" s="935">
        <v>40.417416330000002</v>
      </c>
      <c r="M3294" s="935">
        <v>-122.19395729999999</v>
      </c>
    </row>
    <row r="3295" spans="1:13" x14ac:dyDescent="0.35">
      <c r="A3295" s="1296">
        <v>35004</v>
      </c>
      <c r="B3295" s="1295" t="s">
        <v>242</v>
      </c>
      <c r="C3295" s="1295" t="s">
        <v>283</v>
      </c>
      <c r="D3295" s="1295">
        <v>5013</v>
      </c>
      <c r="E3295" s="1295" t="s">
        <v>206</v>
      </c>
      <c r="F3295" s="935" t="s">
        <v>213</v>
      </c>
      <c r="G3295" s="1295">
        <v>84</v>
      </c>
      <c r="H3295" s="935" t="s">
        <v>406</v>
      </c>
      <c r="I3295" s="935" t="s">
        <v>407</v>
      </c>
      <c r="J3295" s="935">
        <v>40.417416330000002</v>
      </c>
      <c r="K3295" s="935">
        <v>-122.19395729999999</v>
      </c>
      <c r="L3295" s="935">
        <v>40.355137560000003</v>
      </c>
      <c r="M3295" s="935">
        <v>-122.17595660000001</v>
      </c>
    </row>
    <row r="3296" spans="1:13" x14ac:dyDescent="0.35">
      <c r="A3296" s="1296">
        <v>35004</v>
      </c>
      <c r="B3296" s="1295" t="s">
        <v>242</v>
      </c>
      <c r="C3296" s="1295" t="s">
        <v>283</v>
      </c>
      <c r="D3296" s="1295">
        <v>5013</v>
      </c>
      <c r="E3296" s="1295" t="s">
        <v>206</v>
      </c>
      <c r="F3296" s="935" t="s">
        <v>214</v>
      </c>
      <c r="G3296" s="1295">
        <v>188</v>
      </c>
      <c r="H3296" s="935" t="s">
        <v>407</v>
      </c>
      <c r="I3296" s="935" t="s">
        <v>408</v>
      </c>
      <c r="J3296" s="935">
        <v>40.355137560000003</v>
      </c>
      <c r="K3296" s="935">
        <v>-122.17595660000001</v>
      </c>
      <c r="L3296" s="935">
        <v>40.316984869999999</v>
      </c>
      <c r="M3296" s="935">
        <v>-122.1896581</v>
      </c>
    </row>
    <row r="3297" spans="1:13" x14ac:dyDescent="0.35">
      <c r="A3297" s="1296">
        <v>35004</v>
      </c>
      <c r="B3297" s="1295" t="s">
        <v>242</v>
      </c>
      <c r="C3297" s="1295" t="s">
        <v>283</v>
      </c>
      <c r="D3297" s="1295">
        <v>5013</v>
      </c>
      <c r="E3297" s="1295" t="s">
        <v>206</v>
      </c>
      <c r="F3297" s="935" t="s">
        <v>215</v>
      </c>
      <c r="G3297" s="1295">
        <v>100</v>
      </c>
      <c r="H3297" s="935" t="s">
        <v>408</v>
      </c>
      <c r="I3297" s="935" t="s">
        <v>409</v>
      </c>
      <c r="J3297" s="935">
        <v>40.316984869999999</v>
      </c>
      <c r="K3297" s="935">
        <v>-122.1896581</v>
      </c>
      <c r="L3297" s="935">
        <v>40.263968490000003</v>
      </c>
      <c r="M3297" s="935">
        <v>-122.2235306</v>
      </c>
    </row>
    <row r="3298" spans="1:13" x14ac:dyDescent="0.35">
      <c r="A3298" s="1296">
        <v>35004</v>
      </c>
      <c r="B3298" s="1295" t="s">
        <v>242</v>
      </c>
      <c r="C3298" s="1295" t="s">
        <v>283</v>
      </c>
      <c r="D3298" s="1295">
        <v>5013</v>
      </c>
      <c r="E3298" s="1295" t="s">
        <v>206</v>
      </c>
      <c r="F3298" s="935" t="s">
        <v>216</v>
      </c>
      <c r="G3298" s="1295">
        <v>85</v>
      </c>
      <c r="H3298" s="935" t="s">
        <v>409</v>
      </c>
      <c r="I3298" s="935" t="s">
        <v>410</v>
      </c>
      <c r="J3298" s="935">
        <v>40.263968490000003</v>
      </c>
      <c r="K3298" s="935">
        <v>-122.2235306</v>
      </c>
      <c r="L3298" s="935">
        <v>40.153152210000002</v>
      </c>
      <c r="M3298" s="935">
        <v>-122.20237950000001</v>
      </c>
    </row>
    <row r="3299" spans="1:13" x14ac:dyDescent="0.35">
      <c r="A3299" s="1296">
        <v>35004</v>
      </c>
      <c r="B3299" s="1295" t="s">
        <v>242</v>
      </c>
      <c r="C3299" s="1295" t="s">
        <v>283</v>
      </c>
      <c r="D3299" s="1295">
        <v>5013</v>
      </c>
      <c r="E3299" s="1295" t="s">
        <v>206</v>
      </c>
      <c r="F3299" s="935" t="s">
        <v>217</v>
      </c>
      <c r="G3299" s="1295">
        <v>246</v>
      </c>
      <c r="H3299" s="935" t="s">
        <v>410</v>
      </c>
      <c r="I3299" s="935" t="s">
        <v>411</v>
      </c>
      <c r="J3299" s="935">
        <v>40.153152210000002</v>
      </c>
      <c r="K3299" s="935">
        <v>-122.20237950000001</v>
      </c>
      <c r="L3299" s="935">
        <v>40.027836569999998</v>
      </c>
      <c r="M3299" s="935">
        <v>-122.11920569999999</v>
      </c>
    </row>
    <row r="3300" spans="1:13" x14ac:dyDescent="0.35">
      <c r="A3300" s="1296">
        <v>35004</v>
      </c>
      <c r="B3300" s="1295" t="s">
        <v>242</v>
      </c>
      <c r="C3300" s="1295" t="s">
        <v>283</v>
      </c>
      <c r="D3300" s="1295">
        <v>5013</v>
      </c>
      <c r="E3300" s="1295" t="s">
        <v>206</v>
      </c>
      <c r="F3300" s="935" t="s">
        <v>219</v>
      </c>
      <c r="G3300" s="1295">
        <v>66</v>
      </c>
      <c r="H3300" s="935" t="s">
        <v>411</v>
      </c>
      <c r="I3300" s="935" t="s">
        <v>412</v>
      </c>
      <c r="J3300" s="935">
        <v>40.027836569999998</v>
      </c>
      <c r="K3300" s="935">
        <v>-122.11920569999999</v>
      </c>
      <c r="L3300" s="935">
        <v>39.909298579999998</v>
      </c>
      <c r="M3300" s="935">
        <v>-122.0918963</v>
      </c>
    </row>
    <row r="3301" spans="1:13" x14ac:dyDescent="0.35">
      <c r="A3301" s="1296">
        <v>35004</v>
      </c>
      <c r="B3301" s="1295" t="s">
        <v>242</v>
      </c>
      <c r="C3301" s="1295" t="s">
        <v>283</v>
      </c>
      <c r="D3301" s="1295">
        <v>5013</v>
      </c>
      <c r="E3301" s="1295" t="s">
        <v>206</v>
      </c>
      <c r="F3301" s="935" t="s">
        <v>220</v>
      </c>
      <c r="G3301" s="1295">
        <v>30</v>
      </c>
      <c r="H3301" s="935" t="s">
        <v>412</v>
      </c>
      <c r="I3301" s="935" t="s">
        <v>413</v>
      </c>
      <c r="J3301" s="935">
        <v>39.909298579999998</v>
      </c>
      <c r="K3301" s="935">
        <v>-122.0918963</v>
      </c>
      <c r="L3301" s="935">
        <v>39.751173979999997</v>
      </c>
      <c r="M3301" s="935">
        <v>-121.9963235</v>
      </c>
    </row>
    <row r="3302" spans="1:13" x14ac:dyDescent="0.35">
      <c r="A3302" s="1296">
        <v>35004</v>
      </c>
      <c r="B3302" s="1295" t="s">
        <v>242</v>
      </c>
      <c r="C3302" s="1295" t="s">
        <v>283</v>
      </c>
      <c r="D3302" s="1295">
        <v>5013</v>
      </c>
      <c r="E3302" s="1295" t="s">
        <v>206</v>
      </c>
      <c r="F3302" s="935" t="s">
        <v>221</v>
      </c>
      <c r="G3302" s="1295">
        <v>10</v>
      </c>
      <c r="H3302" s="935" t="s">
        <v>413</v>
      </c>
      <c r="I3302" s="935" t="s">
        <v>414</v>
      </c>
      <c r="J3302" s="935">
        <v>39.751173979999997</v>
      </c>
      <c r="K3302" s="935">
        <v>-121.9963235</v>
      </c>
      <c r="L3302" s="935">
        <v>39.629153240000001</v>
      </c>
      <c r="M3302" s="935">
        <v>-121.9925059</v>
      </c>
    </row>
    <row r="3303" spans="1:13" x14ac:dyDescent="0.35">
      <c r="A3303" s="1296">
        <v>35004</v>
      </c>
      <c r="B3303" s="1295" t="s">
        <v>242</v>
      </c>
      <c r="C3303" s="1295" t="s">
        <v>283</v>
      </c>
      <c r="D3303" s="1295">
        <v>5013</v>
      </c>
      <c r="E3303" s="1295" t="s">
        <v>206</v>
      </c>
      <c r="F3303" s="935" t="s">
        <v>222</v>
      </c>
      <c r="G3303" s="1295">
        <v>1</v>
      </c>
      <c r="H3303" s="935" t="s">
        <v>414</v>
      </c>
      <c r="I3303" s="935" t="s">
        <v>415</v>
      </c>
      <c r="J3303" s="935">
        <v>39.629153240000001</v>
      </c>
      <c r="K3303" s="935">
        <v>-121.9925059</v>
      </c>
      <c r="L3303" s="935">
        <v>39.40712284</v>
      </c>
      <c r="M3303" s="935">
        <v>-122.00758999999999</v>
      </c>
    </row>
    <row r="3304" spans="1:13" x14ac:dyDescent="0.35">
      <c r="A3304" s="1296">
        <v>35024</v>
      </c>
      <c r="B3304" s="1295" t="s">
        <v>242</v>
      </c>
      <c r="C3304" s="1295" t="s">
        <v>283</v>
      </c>
      <c r="D3304" s="1295">
        <v>5001</v>
      </c>
      <c r="E3304" s="1295" t="s">
        <v>206</v>
      </c>
      <c r="F3304" s="935" t="s">
        <v>208</v>
      </c>
      <c r="G3304" s="1295">
        <v>270</v>
      </c>
      <c r="H3304" s="935" t="s">
        <v>402</v>
      </c>
      <c r="I3304" s="935" t="s">
        <v>403</v>
      </c>
      <c r="J3304" s="935">
        <v>40.611883210000002</v>
      </c>
      <c r="K3304" s="935">
        <v>-122.446135</v>
      </c>
      <c r="L3304" s="935">
        <v>40.592799669999998</v>
      </c>
      <c r="M3304" s="935">
        <v>-122.3942059</v>
      </c>
    </row>
    <row r="3305" spans="1:13" x14ac:dyDescent="0.35">
      <c r="A3305" s="1296">
        <v>35024</v>
      </c>
      <c r="B3305" s="1295" t="s">
        <v>242</v>
      </c>
      <c r="C3305" s="1295" t="s">
        <v>283</v>
      </c>
      <c r="D3305" s="1295">
        <v>5001</v>
      </c>
      <c r="E3305" s="1295" t="s">
        <v>206</v>
      </c>
      <c r="F3305" s="935" t="s">
        <v>209</v>
      </c>
      <c r="G3305" s="1295">
        <v>235</v>
      </c>
      <c r="H3305" s="935" t="s">
        <v>403</v>
      </c>
      <c r="I3305" s="935" t="s">
        <v>404</v>
      </c>
      <c r="J3305" s="935">
        <v>40.592799669999998</v>
      </c>
      <c r="K3305" s="935">
        <v>-122.3942059</v>
      </c>
      <c r="L3305" s="935">
        <v>40.585947769999997</v>
      </c>
      <c r="M3305" s="935">
        <v>-122.3683525</v>
      </c>
    </row>
    <row r="3306" spans="1:13" x14ac:dyDescent="0.35">
      <c r="A3306" s="1296">
        <v>35024</v>
      </c>
      <c r="B3306" s="1295" t="s">
        <v>242</v>
      </c>
      <c r="C3306" s="1295" t="s">
        <v>283</v>
      </c>
      <c r="D3306" s="1295">
        <v>5001</v>
      </c>
      <c r="E3306" s="1295" t="s">
        <v>206</v>
      </c>
      <c r="F3306" s="935" t="s">
        <v>211</v>
      </c>
      <c r="G3306" s="1295">
        <v>213</v>
      </c>
      <c r="H3306" s="935" t="s">
        <v>404</v>
      </c>
      <c r="I3306" s="935" t="s">
        <v>405</v>
      </c>
      <c r="J3306" s="935">
        <v>40.585947769999997</v>
      </c>
      <c r="K3306" s="935">
        <v>-122.3683525</v>
      </c>
      <c r="L3306" s="935">
        <v>40.472049499999997</v>
      </c>
      <c r="M3306" s="935">
        <v>-122.29453460000001</v>
      </c>
    </row>
    <row r="3307" spans="1:13" x14ac:dyDescent="0.35">
      <c r="A3307" s="1296">
        <v>35024</v>
      </c>
      <c r="B3307" s="1295" t="s">
        <v>242</v>
      </c>
      <c r="C3307" s="1295" t="s">
        <v>283</v>
      </c>
      <c r="D3307" s="1295">
        <v>5001</v>
      </c>
      <c r="E3307" s="1295" t="s">
        <v>206</v>
      </c>
      <c r="F3307" s="935" t="s">
        <v>212</v>
      </c>
      <c r="G3307" s="1295">
        <v>106</v>
      </c>
      <c r="H3307" s="935" t="s">
        <v>405</v>
      </c>
      <c r="I3307" s="935" t="s">
        <v>406</v>
      </c>
      <c r="J3307" s="935">
        <v>40.472049499999997</v>
      </c>
      <c r="K3307" s="935">
        <v>-122.29453460000001</v>
      </c>
      <c r="L3307" s="935">
        <v>40.417416330000002</v>
      </c>
      <c r="M3307" s="935">
        <v>-122.19395729999999</v>
      </c>
    </row>
    <row r="3308" spans="1:13" x14ac:dyDescent="0.35">
      <c r="A3308" s="1296">
        <v>35024</v>
      </c>
      <c r="B3308" s="1295" t="s">
        <v>242</v>
      </c>
      <c r="C3308" s="1295" t="s">
        <v>283</v>
      </c>
      <c r="D3308" s="1295">
        <v>5001</v>
      </c>
      <c r="E3308" s="1295" t="s">
        <v>206</v>
      </c>
      <c r="F3308" s="935" t="s">
        <v>213</v>
      </c>
      <c r="G3308" s="1295">
        <v>41</v>
      </c>
      <c r="H3308" s="935" t="s">
        <v>406</v>
      </c>
      <c r="I3308" s="935" t="s">
        <v>407</v>
      </c>
      <c r="J3308" s="935">
        <v>40.417416330000002</v>
      </c>
      <c r="K3308" s="935">
        <v>-122.19395729999999</v>
      </c>
      <c r="L3308" s="935">
        <v>40.355137560000003</v>
      </c>
      <c r="M3308" s="935">
        <v>-122.17595660000001</v>
      </c>
    </row>
    <row r="3309" spans="1:13" x14ac:dyDescent="0.35">
      <c r="A3309" s="1296">
        <v>35024</v>
      </c>
      <c r="B3309" s="1295" t="s">
        <v>242</v>
      </c>
      <c r="C3309" s="1295" t="s">
        <v>283</v>
      </c>
      <c r="D3309" s="1295">
        <v>5001</v>
      </c>
      <c r="E3309" s="1295" t="s">
        <v>206</v>
      </c>
      <c r="F3309" s="935" t="s">
        <v>214</v>
      </c>
      <c r="G3309" s="1295">
        <v>140</v>
      </c>
      <c r="H3309" s="935" t="s">
        <v>407</v>
      </c>
      <c r="I3309" s="935" t="s">
        <v>408</v>
      </c>
      <c r="J3309" s="935">
        <v>40.355137560000003</v>
      </c>
      <c r="K3309" s="935">
        <v>-122.17595660000001</v>
      </c>
      <c r="L3309" s="935">
        <v>40.316984869999999</v>
      </c>
      <c r="M3309" s="935">
        <v>-122.1896581</v>
      </c>
    </row>
    <row r="3310" spans="1:13" x14ac:dyDescent="0.35">
      <c r="A3310" s="1296">
        <v>35024</v>
      </c>
      <c r="B3310" s="1295" t="s">
        <v>242</v>
      </c>
      <c r="C3310" s="1295" t="s">
        <v>283</v>
      </c>
      <c r="D3310" s="1295">
        <v>5001</v>
      </c>
      <c r="E3310" s="1295" t="s">
        <v>206</v>
      </c>
      <c r="F3310" s="935" t="s">
        <v>215</v>
      </c>
      <c r="G3310" s="1295">
        <v>48</v>
      </c>
      <c r="H3310" s="935" t="s">
        <v>408</v>
      </c>
      <c r="I3310" s="935" t="s">
        <v>409</v>
      </c>
      <c r="J3310" s="935">
        <v>40.316984869999999</v>
      </c>
      <c r="K3310" s="935">
        <v>-122.1896581</v>
      </c>
      <c r="L3310" s="935">
        <v>40.263968490000003</v>
      </c>
      <c r="M3310" s="935">
        <v>-122.2235306</v>
      </c>
    </row>
    <row r="3311" spans="1:13" x14ac:dyDescent="0.35">
      <c r="A3311" s="1296">
        <v>35024</v>
      </c>
      <c r="B3311" s="1295" t="s">
        <v>242</v>
      </c>
      <c r="C3311" s="1295" t="s">
        <v>283</v>
      </c>
      <c r="D3311" s="1295">
        <v>5001</v>
      </c>
      <c r="E3311" s="1295" t="s">
        <v>206</v>
      </c>
      <c r="F3311" s="935" t="s">
        <v>216</v>
      </c>
      <c r="G3311" s="1295">
        <v>28</v>
      </c>
      <c r="H3311" s="935" t="s">
        <v>409</v>
      </c>
      <c r="I3311" s="935" t="s">
        <v>410</v>
      </c>
      <c r="J3311" s="935">
        <v>40.263968490000003</v>
      </c>
      <c r="K3311" s="935">
        <v>-122.2235306</v>
      </c>
      <c r="L3311" s="935">
        <v>40.153152210000002</v>
      </c>
      <c r="M3311" s="935">
        <v>-122.20237950000001</v>
      </c>
    </row>
    <row r="3312" spans="1:13" x14ac:dyDescent="0.35">
      <c r="A3312" s="1296">
        <v>35024</v>
      </c>
      <c r="B3312" s="1295" t="s">
        <v>242</v>
      </c>
      <c r="C3312" s="1295" t="s">
        <v>283</v>
      </c>
      <c r="D3312" s="1295">
        <v>5001</v>
      </c>
      <c r="E3312" s="1295" t="s">
        <v>206</v>
      </c>
      <c r="F3312" s="935" t="s">
        <v>217</v>
      </c>
      <c r="G3312" s="1295">
        <v>160</v>
      </c>
      <c r="H3312" s="935" t="s">
        <v>410</v>
      </c>
      <c r="I3312" s="935" t="s">
        <v>411</v>
      </c>
      <c r="J3312" s="935">
        <v>40.153152210000002</v>
      </c>
      <c r="K3312" s="935">
        <v>-122.20237950000001</v>
      </c>
      <c r="L3312" s="935">
        <v>40.027836569999998</v>
      </c>
      <c r="M3312" s="935">
        <v>-122.11920569999999</v>
      </c>
    </row>
    <row r="3313" spans="1:13" x14ac:dyDescent="0.35">
      <c r="A3313" s="1296">
        <v>35024</v>
      </c>
      <c r="B3313" s="1295" t="s">
        <v>242</v>
      </c>
      <c r="C3313" s="1295" t="s">
        <v>283</v>
      </c>
      <c r="D3313" s="1295">
        <v>5001</v>
      </c>
      <c r="E3313" s="1295" t="s">
        <v>206</v>
      </c>
      <c r="F3313" s="935" t="s">
        <v>219</v>
      </c>
      <c r="G3313" s="1295">
        <v>55</v>
      </c>
      <c r="H3313" s="935" t="s">
        <v>411</v>
      </c>
      <c r="I3313" s="935" t="s">
        <v>412</v>
      </c>
      <c r="J3313" s="935">
        <v>40.027836569999998</v>
      </c>
      <c r="K3313" s="935">
        <v>-122.11920569999999</v>
      </c>
      <c r="L3313" s="935">
        <v>39.909298579999998</v>
      </c>
      <c r="M3313" s="935">
        <v>-122.0918963</v>
      </c>
    </row>
    <row r="3314" spans="1:13" x14ac:dyDescent="0.35">
      <c r="A3314" s="1296">
        <v>35024</v>
      </c>
      <c r="B3314" s="1295" t="s">
        <v>242</v>
      </c>
      <c r="C3314" s="1295" t="s">
        <v>283</v>
      </c>
      <c r="D3314" s="1295">
        <v>5001</v>
      </c>
      <c r="E3314" s="1295" t="s">
        <v>206</v>
      </c>
      <c r="F3314" s="935" t="s">
        <v>220</v>
      </c>
      <c r="G3314" s="1295">
        <v>69</v>
      </c>
      <c r="H3314" s="935" t="s">
        <v>412</v>
      </c>
      <c r="I3314" s="935" t="s">
        <v>413</v>
      </c>
      <c r="J3314" s="935">
        <v>39.909298579999998</v>
      </c>
      <c r="K3314" s="935">
        <v>-122.0918963</v>
      </c>
      <c r="L3314" s="935">
        <v>39.751173979999997</v>
      </c>
      <c r="M3314" s="935">
        <v>-121.9963235</v>
      </c>
    </row>
    <row r="3315" spans="1:13" x14ac:dyDescent="0.35">
      <c r="A3315" s="1296">
        <v>35024</v>
      </c>
      <c r="B3315" s="1295" t="s">
        <v>242</v>
      </c>
      <c r="C3315" s="1295" t="s">
        <v>283</v>
      </c>
      <c r="D3315" s="1295">
        <v>5001</v>
      </c>
      <c r="E3315" s="1295" t="s">
        <v>206</v>
      </c>
      <c r="F3315" s="935" t="s">
        <v>221</v>
      </c>
      <c r="G3315" s="1295">
        <v>22</v>
      </c>
      <c r="H3315" s="935" t="s">
        <v>413</v>
      </c>
      <c r="I3315" s="935" t="s">
        <v>414</v>
      </c>
      <c r="J3315" s="935">
        <v>39.751173979999997</v>
      </c>
      <c r="K3315" s="935">
        <v>-121.9963235</v>
      </c>
      <c r="L3315" s="935">
        <v>39.629153240000001</v>
      </c>
      <c r="M3315" s="935">
        <v>-121.9925059</v>
      </c>
    </row>
    <row r="3316" spans="1:13" ht="15" thickBot="1" x14ac:dyDescent="0.4">
      <c r="A3316" s="1309">
        <v>35024</v>
      </c>
      <c r="B3316" s="1313" t="s">
        <v>242</v>
      </c>
      <c r="C3316" s="1313" t="s">
        <v>283</v>
      </c>
      <c r="D3316" s="1313">
        <v>5001</v>
      </c>
      <c r="E3316" s="1313" t="s">
        <v>206</v>
      </c>
      <c r="F3316" s="1312" t="s">
        <v>222</v>
      </c>
      <c r="G3316" s="1313">
        <v>5</v>
      </c>
      <c r="H3316" s="1312" t="s">
        <v>414</v>
      </c>
      <c r="I3316" s="1312" t="s">
        <v>415</v>
      </c>
      <c r="J3316" s="1312">
        <v>39.629153240000001</v>
      </c>
      <c r="K3316" s="1312">
        <v>-121.9925059</v>
      </c>
      <c r="L3316" s="1312">
        <v>39.40712284</v>
      </c>
      <c r="M3316" s="1312">
        <v>-122.00758999999999</v>
      </c>
    </row>
    <row r="3317" spans="1:13" ht="15" thickTop="1" x14ac:dyDescent="0.35">
      <c r="A3317" s="1296">
        <v>35185</v>
      </c>
      <c r="B3317" s="1295" t="s">
        <v>194</v>
      </c>
      <c r="C3317" s="1295" t="s">
        <v>196</v>
      </c>
      <c r="D3317" s="1295">
        <v>6981</v>
      </c>
      <c r="E3317" s="1295" t="s">
        <v>200</v>
      </c>
      <c r="F3317" s="935" t="s">
        <v>208</v>
      </c>
      <c r="G3317" s="1295">
        <v>-99999</v>
      </c>
      <c r="H3317" s="935" t="s">
        <v>402</v>
      </c>
      <c r="I3317" s="935" t="s">
        <v>403</v>
      </c>
      <c r="J3317" s="935">
        <v>40.611883210000002</v>
      </c>
      <c r="K3317" s="935">
        <v>-122.446135</v>
      </c>
      <c r="L3317" s="935">
        <v>40.592799669999998</v>
      </c>
      <c r="M3317" s="935">
        <v>-122.3942059</v>
      </c>
    </row>
    <row r="3318" spans="1:13" x14ac:dyDescent="0.35">
      <c r="A3318" s="1296">
        <v>35185</v>
      </c>
      <c r="B3318" s="1295" t="s">
        <v>194</v>
      </c>
      <c r="C3318" s="1295" t="s">
        <v>196</v>
      </c>
      <c r="D3318" s="1295">
        <v>6981</v>
      </c>
      <c r="E3318" s="1295" t="s">
        <v>200</v>
      </c>
      <c r="F3318" s="935" t="s">
        <v>209</v>
      </c>
      <c r="G3318" s="1295">
        <v>2</v>
      </c>
      <c r="H3318" s="935" t="s">
        <v>403</v>
      </c>
      <c r="I3318" s="935" t="s">
        <v>404</v>
      </c>
      <c r="J3318" s="935">
        <v>40.592799669999998</v>
      </c>
      <c r="K3318" s="935">
        <v>-122.3942059</v>
      </c>
      <c r="L3318" s="935">
        <v>40.585947769999997</v>
      </c>
      <c r="M3318" s="935">
        <v>-122.3683525</v>
      </c>
    </row>
    <row r="3319" spans="1:13" x14ac:dyDescent="0.35">
      <c r="A3319" s="1296">
        <v>35185</v>
      </c>
      <c r="B3319" s="1295" t="s">
        <v>194</v>
      </c>
      <c r="C3319" s="1295" t="s">
        <v>196</v>
      </c>
      <c r="D3319" s="1295">
        <v>6981</v>
      </c>
      <c r="E3319" s="1295" t="s">
        <v>200</v>
      </c>
      <c r="F3319" s="935" t="s">
        <v>211</v>
      </c>
      <c r="G3319" s="1295">
        <v>0</v>
      </c>
      <c r="H3319" s="935" t="s">
        <v>404</v>
      </c>
      <c r="I3319" s="935" t="s">
        <v>405</v>
      </c>
      <c r="J3319" s="935">
        <v>40.585947769999997</v>
      </c>
      <c r="K3319" s="935">
        <v>-122.3683525</v>
      </c>
      <c r="L3319" s="935">
        <v>40.472049499999997</v>
      </c>
      <c r="M3319" s="935">
        <v>-122.29453460000001</v>
      </c>
    </row>
    <row r="3320" spans="1:13" x14ac:dyDescent="0.35">
      <c r="A3320" s="1296">
        <v>35185</v>
      </c>
      <c r="B3320" s="1295" t="s">
        <v>194</v>
      </c>
      <c r="C3320" s="1295" t="s">
        <v>196</v>
      </c>
      <c r="D3320" s="1295">
        <v>6981</v>
      </c>
      <c r="E3320" s="1295" t="s">
        <v>200</v>
      </c>
      <c r="F3320" s="935" t="s">
        <v>212</v>
      </c>
      <c r="G3320" s="1295">
        <v>0</v>
      </c>
      <c r="H3320" s="935" t="s">
        <v>405</v>
      </c>
      <c r="I3320" s="935" t="s">
        <v>406</v>
      </c>
      <c r="J3320" s="935">
        <v>40.472049499999997</v>
      </c>
      <c r="K3320" s="935">
        <v>-122.29453460000001</v>
      </c>
      <c r="L3320" s="935">
        <v>40.417416330000002</v>
      </c>
      <c r="M3320" s="935">
        <v>-122.19395729999999</v>
      </c>
    </row>
    <row r="3321" spans="1:13" x14ac:dyDescent="0.35">
      <c r="A3321" s="1296">
        <v>35185</v>
      </c>
      <c r="B3321" s="1295" t="s">
        <v>194</v>
      </c>
      <c r="C3321" s="1295" t="s">
        <v>196</v>
      </c>
      <c r="D3321" s="1295">
        <v>6981</v>
      </c>
      <c r="E3321" s="1295" t="s">
        <v>200</v>
      </c>
      <c r="F3321" s="935" t="s">
        <v>213</v>
      </c>
      <c r="G3321" s="1295">
        <v>0</v>
      </c>
      <c r="H3321" s="935" t="s">
        <v>406</v>
      </c>
      <c r="I3321" s="935" t="s">
        <v>407</v>
      </c>
      <c r="J3321" s="935">
        <v>40.417416330000002</v>
      </c>
      <c r="K3321" s="935">
        <v>-122.19395729999999</v>
      </c>
      <c r="L3321" s="935">
        <v>40.355137560000003</v>
      </c>
      <c r="M3321" s="935">
        <v>-122.17595660000001</v>
      </c>
    </row>
    <row r="3322" spans="1:13" x14ac:dyDescent="0.35">
      <c r="A3322" s="1296">
        <v>35185</v>
      </c>
      <c r="B3322" s="1295" t="s">
        <v>194</v>
      </c>
      <c r="C3322" s="1295" t="s">
        <v>196</v>
      </c>
      <c r="D3322" s="1295">
        <v>6981</v>
      </c>
      <c r="E3322" s="1295" t="s">
        <v>200</v>
      </c>
      <c r="F3322" s="935" t="s">
        <v>214</v>
      </c>
      <c r="G3322" s="1295">
        <v>0</v>
      </c>
      <c r="H3322" s="935" t="s">
        <v>407</v>
      </c>
      <c r="I3322" s="935" t="s">
        <v>408</v>
      </c>
      <c r="J3322" s="935">
        <v>40.355137560000003</v>
      </c>
      <c r="K3322" s="935">
        <v>-122.17595660000001</v>
      </c>
      <c r="L3322" s="935">
        <v>40.316984869999999</v>
      </c>
      <c r="M3322" s="935">
        <v>-122.1896581</v>
      </c>
    </row>
    <row r="3323" spans="1:13" x14ac:dyDescent="0.35">
      <c r="A3323" s="1296">
        <v>35185</v>
      </c>
      <c r="B3323" s="1295" t="s">
        <v>194</v>
      </c>
      <c r="C3323" s="1295" t="s">
        <v>196</v>
      </c>
      <c r="D3323" s="1295">
        <v>6981</v>
      </c>
      <c r="E3323" s="1295" t="s">
        <v>200</v>
      </c>
      <c r="F3323" s="935" t="s">
        <v>215</v>
      </c>
      <c r="G3323" s="1295">
        <v>-99999</v>
      </c>
      <c r="H3323" s="935" t="s">
        <v>408</v>
      </c>
      <c r="I3323" s="935" t="s">
        <v>409</v>
      </c>
      <c r="J3323" s="935">
        <v>40.316984869999999</v>
      </c>
      <c r="K3323" s="935">
        <v>-122.1896581</v>
      </c>
      <c r="L3323" s="935">
        <v>40.263968490000003</v>
      </c>
      <c r="M3323" s="935">
        <v>-122.2235306</v>
      </c>
    </row>
    <row r="3324" spans="1:13" x14ac:dyDescent="0.35">
      <c r="A3324" s="1296">
        <v>35185</v>
      </c>
      <c r="B3324" s="1295" t="s">
        <v>194</v>
      </c>
      <c r="C3324" s="1295" t="s">
        <v>196</v>
      </c>
      <c r="D3324" s="1295">
        <v>6981</v>
      </c>
      <c r="E3324" s="1295" t="s">
        <v>200</v>
      </c>
      <c r="F3324" s="935" t="s">
        <v>216</v>
      </c>
      <c r="G3324" s="1295">
        <v>-99999</v>
      </c>
      <c r="H3324" s="935" t="s">
        <v>409</v>
      </c>
      <c r="I3324" s="935" t="s">
        <v>410</v>
      </c>
      <c r="J3324" s="935">
        <v>40.263968490000003</v>
      </c>
      <c r="K3324" s="935">
        <v>-122.2235306</v>
      </c>
      <c r="L3324" s="935">
        <v>40.153152210000002</v>
      </c>
      <c r="M3324" s="935">
        <v>-122.20237950000001</v>
      </c>
    </row>
    <row r="3325" spans="1:13" x14ac:dyDescent="0.35">
      <c r="A3325" s="1296">
        <v>35185</v>
      </c>
      <c r="B3325" s="1295" t="s">
        <v>194</v>
      </c>
      <c r="C3325" s="1295" t="s">
        <v>196</v>
      </c>
      <c r="D3325" s="1295">
        <v>6981</v>
      </c>
      <c r="E3325" s="1295" t="s">
        <v>200</v>
      </c>
      <c r="F3325" s="935" t="s">
        <v>217</v>
      </c>
      <c r="G3325" s="1295">
        <v>-99999</v>
      </c>
      <c r="H3325" s="935" t="s">
        <v>410</v>
      </c>
      <c r="I3325" s="935" t="s">
        <v>411</v>
      </c>
      <c r="J3325" s="935">
        <v>40.153152210000002</v>
      </c>
      <c r="K3325" s="935">
        <v>-122.20237950000001</v>
      </c>
      <c r="L3325" s="935">
        <v>40.027836569999998</v>
      </c>
      <c r="M3325" s="935">
        <v>-122.11920569999999</v>
      </c>
    </row>
    <row r="3326" spans="1:13" x14ac:dyDescent="0.35">
      <c r="A3326" s="1296">
        <v>35185</v>
      </c>
      <c r="B3326" s="1295" t="s">
        <v>194</v>
      </c>
      <c r="C3326" s="1295" t="s">
        <v>196</v>
      </c>
      <c r="D3326" s="1295">
        <v>6981</v>
      </c>
      <c r="E3326" s="1295" t="s">
        <v>200</v>
      </c>
      <c r="F3326" s="935" t="s">
        <v>219</v>
      </c>
      <c r="G3326" s="1295">
        <v>-99999</v>
      </c>
      <c r="H3326" s="935" t="s">
        <v>411</v>
      </c>
      <c r="I3326" s="935" t="s">
        <v>412</v>
      </c>
      <c r="J3326" s="935">
        <v>40.027836569999998</v>
      </c>
      <c r="K3326" s="935">
        <v>-122.11920569999999</v>
      </c>
      <c r="L3326" s="935">
        <v>39.909298579999998</v>
      </c>
      <c r="M3326" s="935">
        <v>-122.0918963</v>
      </c>
    </row>
    <row r="3327" spans="1:13" x14ac:dyDescent="0.35">
      <c r="A3327" s="1296">
        <v>35185</v>
      </c>
      <c r="B3327" s="1295" t="s">
        <v>194</v>
      </c>
      <c r="C3327" s="1295" t="s">
        <v>196</v>
      </c>
      <c r="D3327" s="1295">
        <v>6981</v>
      </c>
      <c r="E3327" s="1295" t="s">
        <v>200</v>
      </c>
      <c r="F3327" s="935" t="s">
        <v>220</v>
      </c>
      <c r="G3327" s="1295">
        <v>-99999</v>
      </c>
      <c r="H3327" s="935" t="s">
        <v>412</v>
      </c>
      <c r="I3327" s="935" t="s">
        <v>413</v>
      </c>
      <c r="J3327" s="935">
        <v>39.909298579999998</v>
      </c>
      <c r="K3327" s="935">
        <v>-122.0918963</v>
      </c>
      <c r="L3327" s="935">
        <v>39.751173979999997</v>
      </c>
      <c r="M3327" s="935">
        <v>-121.9963235</v>
      </c>
    </row>
    <row r="3328" spans="1:13" x14ac:dyDescent="0.35">
      <c r="A3328" s="1296">
        <v>35185</v>
      </c>
      <c r="B3328" s="1295" t="s">
        <v>194</v>
      </c>
      <c r="C3328" s="1295" t="s">
        <v>196</v>
      </c>
      <c r="D3328" s="1295">
        <v>6981</v>
      </c>
      <c r="E3328" s="1295" t="s">
        <v>200</v>
      </c>
      <c r="F3328" s="935" t="s">
        <v>221</v>
      </c>
      <c r="G3328" s="1295">
        <v>-99999</v>
      </c>
      <c r="H3328" s="935" t="s">
        <v>413</v>
      </c>
      <c r="I3328" s="935" t="s">
        <v>414</v>
      </c>
      <c r="J3328" s="935">
        <v>39.751173979999997</v>
      </c>
      <c r="K3328" s="935">
        <v>-121.9963235</v>
      </c>
      <c r="L3328" s="935">
        <v>39.629153240000001</v>
      </c>
      <c r="M3328" s="935">
        <v>-121.9925059</v>
      </c>
    </row>
    <row r="3329" spans="1:13" x14ac:dyDescent="0.35">
      <c r="A3329" s="1296">
        <v>35185</v>
      </c>
      <c r="B3329" s="1295" t="s">
        <v>194</v>
      </c>
      <c r="C3329" s="1295" t="s">
        <v>196</v>
      </c>
      <c r="D3329" s="1295">
        <v>6981</v>
      </c>
      <c r="E3329" s="1295" t="s">
        <v>200</v>
      </c>
      <c r="F3329" s="935" t="s">
        <v>222</v>
      </c>
      <c r="G3329" s="1295">
        <v>-99999</v>
      </c>
      <c r="H3329" s="935" t="s">
        <v>414</v>
      </c>
      <c r="I3329" s="935" t="s">
        <v>415</v>
      </c>
      <c r="J3329" s="935">
        <v>39.629153240000001</v>
      </c>
      <c r="K3329" s="935">
        <v>-121.9925059</v>
      </c>
      <c r="L3329" s="935">
        <v>39.40712284</v>
      </c>
      <c r="M3329" s="935">
        <v>-122.00758999999999</v>
      </c>
    </row>
    <row r="3330" spans="1:13" x14ac:dyDescent="0.35">
      <c r="A3330" s="1296">
        <v>35191</v>
      </c>
      <c r="B3330" s="1295" t="s">
        <v>194</v>
      </c>
      <c r="C3330" s="1295" t="s">
        <v>246</v>
      </c>
      <c r="D3330" s="1295">
        <v>7222</v>
      </c>
      <c r="E3330" s="1295" t="s">
        <v>200</v>
      </c>
      <c r="F3330" s="935" t="s">
        <v>208</v>
      </c>
      <c r="G3330" s="1295">
        <v>-99999</v>
      </c>
      <c r="H3330" s="935" t="s">
        <v>402</v>
      </c>
      <c r="I3330" s="935" t="s">
        <v>403</v>
      </c>
      <c r="J3330" s="935">
        <v>40.611883210000002</v>
      </c>
      <c r="K3330" s="935">
        <v>-122.446135</v>
      </c>
      <c r="L3330" s="935">
        <v>40.592799669999998</v>
      </c>
      <c r="M3330" s="935">
        <v>-122.3942059</v>
      </c>
    </row>
    <row r="3331" spans="1:13" x14ac:dyDescent="0.35">
      <c r="A3331" s="1296">
        <v>35191</v>
      </c>
      <c r="B3331" s="1295" t="s">
        <v>194</v>
      </c>
      <c r="C3331" s="1295" t="s">
        <v>246</v>
      </c>
      <c r="D3331" s="1295">
        <v>7222</v>
      </c>
      <c r="E3331" s="1295" t="s">
        <v>200</v>
      </c>
      <c r="F3331" s="935" t="s">
        <v>209</v>
      </c>
      <c r="G3331" s="1295">
        <v>4</v>
      </c>
      <c r="H3331" s="935" t="s">
        <v>403</v>
      </c>
      <c r="I3331" s="935" t="s">
        <v>404</v>
      </c>
      <c r="J3331" s="935">
        <v>40.592799669999998</v>
      </c>
      <c r="K3331" s="935">
        <v>-122.3942059</v>
      </c>
      <c r="L3331" s="935">
        <v>40.585947769999997</v>
      </c>
      <c r="M3331" s="935">
        <v>-122.3683525</v>
      </c>
    </row>
    <row r="3332" spans="1:13" x14ac:dyDescent="0.35">
      <c r="A3332" s="1296">
        <v>35191</v>
      </c>
      <c r="B3332" s="1295" t="s">
        <v>194</v>
      </c>
      <c r="C3332" s="1295" t="s">
        <v>246</v>
      </c>
      <c r="D3332" s="1295">
        <v>7222</v>
      </c>
      <c r="E3332" s="1295" t="s">
        <v>200</v>
      </c>
      <c r="F3332" s="935" t="s">
        <v>211</v>
      </c>
      <c r="G3332" s="1295">
        <v>4</v>
      </c>
      <c r="H3332" s="935" t="s">
        <v>404</v>
      </c>
      <c r="I3332" s="935" t="s">
        <v>405</v>
      </c>
      <c r="J3332" s="935">
        <v>40.585947769999997</v>
      </c>
      <c r="K3332" s="935">
        <v>-122.3683525</v>
      </c>
      <c r="L3332" s="935">
        <v>40.472049499999997</v>
      </c>
      <c r="M3332" s="935">
        <v>-122.29453460000001</v>
      </c>
    </row>
    <row r="3333" spans="1:13" x14ac:dyDescent="0.35">
      <c r="A3333" s="1296">
        <v>35191</v>
      </c>
      <c r="B3333" s="1295" t="s">
        <v>194</v>
      </c>
      <c r="C3333" s="1295" t="s">
        <v>246</v>
      </c>
      <c r="D3333" s="1295">
        <v>7222</v>
      </c>
      <c r="E3333" s="1295" t="s">
        <v>200</v>
      </c>
      <c r="F3333" s="935" t="s">
        <v>212</v>
      </c>
      <c r="G3333" s="1295">
        <v>0</v>
      </c>
      <c r="H3333" s="935" t="s">
        <v>405</v>
      </c>
      <c r="I3333" s="935" t="s">
        <v>406</v>
      </c>
      <c r="J3333" s="935">
        <v>40.472049499999997</v>
      </c>
      <c r="K3333" s="935">
        <v>-122.29453460000001</v>
      </c>
      <c r="L3333" s="935">
        <v>40.417416330000002</v>
      </c>
      <c r="M3333" s="935">
        <v>-122.19395729999999</v>
      </c>
    </row>
    <row r="3334" spans="1:13" x14ac:dyDescent="0.35">
      <c r="A3334" s="1296">
        <v>35191</v>
      </c>
      <c r="B3334" s="1295" t="s">
        <v>194</v>
      </c>
      <c r="C3334" s="1295" t="s">
        <v>246</v>
      </c>
      <c r="D3334" s="1295">
        <v>7222</v>
      </c>
      <c r="E3334" s="1295" t="s">
        <v>200</v>
      </c>
      <c r="F3334" s="935" t="s">
        <v>213</v>
      </c>
      <c r="G3334" s="1295">
        <v>0</v>
      </c>
      <c r="H3334" s="935" t="s">
        <v>406</v>
      </c>
      <c r="I3334" s="935" t="s">
        <v>407</v>
      </c>
      <c r="J3334" s="935">
        <v>40.417416330000002</v>
      </c>
      <c r="K3334" s="935">
        <v>-122.19395729999999</v>
      </c>
      <c r="L3334" s="935">
        <v>40.355137560000003</v>
      </c>
      <c r="M3334" s="935">
        <v>-122.17595660000001</v>
      </c>
    </row>
    <row r="3335" spans="1:13" x14ac:dyDescent="0.35">
      <c r="A3335" s="1296">
        <v>35191</v>
      </c>
      <c r="B3335" s="1295" t="s">
        <v>194</v>
      </c>
      <c r="C3335" s="1295" t="s">
        <v>246</v>
      </c>
      <c r="D3335" s="1295">
        <v>7222</v>
      </c>
      <c r="E3335" s="1295" t="s">
        <v>200</v>
      </c>
      <c r="F3335" s="935" t="s">
        <v>214</v>
      </c>
      <c r="G3335" s="1295">
        <v>0</v>
      </c>
      <c r="H3335" s="935" t="s">
        <v>407</v>
      </c>
      <c r="I3335" s="935" t="s">
        <v>408</v>
      </c>
      <c r="J3335" s="935">
        <v>40.355137560000003</v>
      </c>
      <c r="K3335" s="935">
        <v>-122.17595660000001</v>
      </c>
      <c r="L3335" s="935">
        <v>40.316984869999999</v>
      </c>
      <c r="M3335" s="935">
        <v>-122.1896581</v>
      </c>
    </row>
    <row r="3336" spans="1:13" x14ac:dyDescent="0.35">
      <c r="A3336" s="1296">
        <v>35191</v>
      </c>
      <c r="B3336" s="1295" t="s">
        <v>194</v>
      </c>
      <c r="C3336" s="1295" t="s">
        <v>246</v>
      </c>
      <c r="D3336" s="1295">
        <v>7222</v>
      </c>
      <c r="E3336" s="1295" t="s">
        <v>200</v>
      </c>
      <c r="F3336" s="935" t="s">
        <v>215</v>
      </c>
      <c r="G3336" s="1295">
        <v>0</v>
      </c>
      <c r="H3336" s="935" t="s">
        <v>408</v>
      </c>
      <c r="I3336" s="935" t="s">
        <v>409</v>
      </c>
      <c r="J3336" s="935">
        <v>40.316984869999999</v>
      </c>
      <c r="K3336" s="935">
        <v>-122.1896581</v>
      </c>
      <c r="L3336" s="935">
        <v>40.263968490000003</v>
      </c>
      <c r="M3336" s="935">
        <v>-122.2235306</v>
      </c>
    </row>
    <row r="3337" spans="1:13" x14ac:dyDescent="0.35">
      <c r="A3337" s="1296">
        <v>35191</v>
      </c>
      <c r="B3337" s="1295" t="s">
        <v>194</v>
      </c>
      <c r="C3337" s="1295" t="s">
        <v>246</v>
      </c>
      <c r="D3337" s="1295">
        <v>7222</v>
      </c>
      <c r="E3337" s="1295" t="s">
        <v>200</v>
      </c>
      <c r="F3337" s="935" t="s">
        <v>216</v>
      </c>
      <c r="G3337" s="1295">
        <v>0</v>
      </c>
      <c r="H3337" s="935" t="s">
        <v>409</v>
      </c>
      <c r="I3337" s="935" t="s">
        <v>410</v>
      </c>
      <c r="J3337" s="935">
        <v>40.263968490000003</v>
      </c>
      <c r="K3337" s="935">
        <v>-122.2235306</v>
      </c>
      <c r="L3337" s="935">
        <v>40.153152210000002</v>
      </c>
      <c r="M3337" s="935">
        <v>-122.20237950000001</v>
      </c>
    </row>
    <row r="3338" spans="1:13" x14ac:dyDescent="0.35">
      <c r="A3338" s="1296">
        <v>35191</v>
      </c>
      <c r="B3338" s="1295" t="s">
        <v>194</v>
      </c>
      <c r="C3338" s="1295" t="s">
        <v>246</v>
      </c>
      <c r="D3338" s="1295">
        <v>7222</v>
      </c>
      <c r="E3338" s="1295" t="s">
        <v>200</v>
      </c>
      <c r="F3338" s="935" t="s">
        <v>217</v>
      </c>
      <c r="G3338" s="1295">
        <v>0</v>
      </c>
      <c r="H3338" s="935" t="s">
        <v>410</v>
      </c>
      <c r="I3338" s="935" t="s">
        <v>411</v>
      </c>
      <c r="J3338" s="935">
        <v>40.153152210000002</v>
      </c>
      <c r="K3338" s="935">
        <v>-122.20237950000001</v>
      </c>
      <c r="L3338" s="935">
        <v>40.027836569999998</v>
      </c>
      <c r="M3338" s="935">
        <v>-122.11920569999999</v>
      </c>
    </row>
    <row r="3339" spans="1:13" x14ac:dyDescent="0.35">
      <c r="A3339" s="1296">
        <v>35191</v>
      </c>
      <c r="B3339" s="1295" t="s">
        <v>194</v>
      </c>
      <c r="C3339" s="1295" t="s">
        <v>246</v>
      </c>
      <c r="D3339" s="1295">
        <v>7222</v>
      </c>
      <c r="E3339" s="1295" t="s">
        <v>200</v>
      </c>
      <c r="F3339" s="935" t="s">
        <v>219</v>
      </c>
      <c r="G3339" s="1295">
        <v>-99999</v>
      </c>
      <c r="H3339" s="935" t="s">
        <v>411</v>
      </c>
      <c r="I3339" s="935" t="s">
        <v>412</v>
      </c>
      <c r="J3339" s="935">
        <v>40.027836569999998</v>
      </c>
      <c r="K3339" s="935">
        <v>-122.11920569999999</v>
      </c>
      <c r="L3339" s="935">
        <v>39.909298579999998</v>
      </c>
      <c r="M3339" s="935">
        <v>-122.0918963</v>
      </c>
    </row>
    <row r="3340" spans="1:13" x14ac:dyDescent="0.35">
      <c r="A3340" s="1296">
        <v>35191</v>
      </c>
      <c r="B3340" s="1295" t="s">
        <v>194</v>
      </c>
      <c r="C3340" s="1295" t="s">
        <v>246</v>
      </c>
      <c r="D3340" s="1295">
        <v>7222</v>
      </c>
      <c r="E3340" s="1295" t="s">
        <v>200</v>
      </c>
      <c r="F3340" s="935" t="s">
        <v>220</v>
      </c>
      <c r="G3340" s="1295">
        <v>-99999</v>
      </c>
      <c r="H3340" s="935" t="s">
        <v>412</v>
      </c>
      <c r="I3340" s="935" t="s">
        <v>413</v>
      </c>
      <c r="J3340" s="935">
        <v>39.909298579999998</v>
      </c>
      <c r="K3340" s="935">
        <v>-122.0918963</v>
      </c>
      <c r="L3340" s="935">
        <v>39.751173979999997</v>
      </c>
      <c r="M3340" s="935">
        <v>-121.9963235</v>
      </c>
    </row>
    <row r="3341" spans="1:13" x14ac:dyDescent="0.35">
      <c r="A3341" s="1296">
        <v>35191</v>
      </c>
      <c r="B3341" s="1295" t="s">
        <v>194</v>
      </c>
      <c r="C3341" s="1295" t="s">
        <v>246</v>
      </c>
      <c r="D3341" s="1295">
        <v>7222</v>
      </c>
      <c r="E3341" s="1295" t="s">
        <v>200</v>
      </c>
      <c r="F3341" s="935" t="s">
        <v>221</v>
      </c>
      <c r="G3341" s="1295">
        <v>-99999</v>
      </c>
      <c r="H3341" s="935" t="s">
        <v>413</v>
      </c>
      <c r="I3341" s="935" t="s">
        <v>414</v>
      </c>
      <c r="J3341" s="935">
        <v>39.751173979999997</v>
      </c>
      <c r="K3341" s="935">
        <v>-121.9963235</v>
      </c>
      <c r="L3341" s="935">
        <v>39.629153240000001</v>
      </c>
      <c r="M3341" s="935">
        <v>-121.9925059</v>
      </c>
    </row>
    <row r="3342" spans="1:13" x14ac:dyDescent="0.35">
      <c r="A3342" s="1296">
        <v>35191</v>
      </c>
      <c r="B3342" s="1295" t="s">
        <v>194</v>
      </c>
      <c r="C3342" s="1295" t="s">
        <v>246</v>
      </c>
      <c r="D3342" s="1295">
        <v>7222</v>
      </c>
      <c r="E3342" s="1295" t="s">
        <v>200</v>
      </c>
      <c r="F3342" s="935" t="s">
        <v>222</v>
      </c>
      <c r="G3342" s="1295">
        <v>-99999</v>
      </c>
      <c r="H3342" s="935" t="s">
        <v>414</v>
      </c>
      <c r="I3342" s="935" t="s">
        <v>415</v>
      </c>
      <c r="J3342" s="935">
        <v>39.629153240000001</v>
      </c>
      <c r="K3342" s="935">
        <v>-121.9925059</v>
      </c>
      <c r="L3342" s="935">
        <v>39.40712284</v>
      </c>
      <c r="M3342" s="935">
        <v>-122.00758999999999</v>
      </c>
    </row>
    <row r="3343" spans="1:13" x14ac:dyDescent="0.35">
      <c r="A3343" s="1296">
        <v>35198</v>
      </c>
      <c r="B3343" s="1295" t="s">
        <v>194</v>
      </c>
      <c r="C3343" s="1295" t="s">
        <v>246</v>
      </c>
      <c r="D3343" s="1295">
        <v>9299</v>
      </c>
      <c r="E3343" s="1295" t="s">
        <v>200</v>
      </c>
      <c r="F3343" s="935" t="s">
        <v>208</v>
      </c>
      <c r="G3343" s="1295">
        <v>-99999</v>
      </c>
      <c r="H3343" s="935" t="s">
        <v>402</v>
      </c>
      <c r="I3343" s="935" t="s">
        <v>403</v>
      </c>
      <c r="J3343" s="935">
        <v>40.611883210000002</v>
      </c>
      <c r="K3343" s="935">
        <v>-122.446135</v>
      </c>
      <c r="L3343" s="935">
        <v>40.592799669999998</v>
      </c>
      <c r="M3343" s="935">
        <v>-122.3942059</v>
      </c>
    </row>
    <row r="3344" spans="1:13" x14ac:dyDescent="0.35">
      <c r="A3344" s="1296">
        <v>35198</v>
      </c>
      <c r="B3344" s="1295" t="s">
        <v>194</v>
      </c>
      <c r="C3344" s="1295" t="s">
        <v>246</v>
      </c>
      <c r="D3344" s="1295">
        <v>9299</v>
      </c>
      <c r="E3344" s="1295" t="s">
        <v>200</v>
      </c>
      <c r="F3344" s="935" t="s">
        <v>209</v>
      </c>
      <c r="G3344" s="1295">
        <v>3</v>
      </c>
      <c r="H3344" s="935" t="s">
        <v>403</v>
      </c>
      <c r="I3344" s="935" t="s">
        <v>404</v>
      </c>
      <c r="J3344" s="935">
        <v>40.592799669999998</v>
      </c>
      <c r="K3344" s="935">
        <v>-122.3942059</v>
      </c>
      <c r="L3344" s="935">
        <v>40.585947769999997</v>
      </c>
      <c r="M3344" s="935">
        <v>-122.3683525</v>
      </c>
    </row>
    <row r="3345" spans="1:13" x14ac:dyDescent="0.35">
      <c r="A3345" s="1296">
        <v>35198</v>
      </c>
      <c r="B3345" s="1295" t="s">
        <v>194</v>
      </c>
      <c r="C3345" s="1295" t="s">
        <v>246</v>
      </c>
      <c r="D3345" s="1295">
        <v>9299</v>
      </c>
      <c r="E3345" s="1295" t="s">
        <v>200</v>
      </c>
      <c r="F3345" s="935" t="s">
        <v>211</v>
      </c>
      <c r="G3345" s="1295">
        <v>3</v>
      </c>
      <c r="H3345" s="935" t="s">
        <v>404</v>
      </c>
      <c r="I3345" s="935" t="s">
        <v>405</v>
      </c>
      <c r="J3345" s="935">
        <v>40.585947769999997</v>
      </c>
      <c r="K3345" s="935">
        <v>-122.3683525</v>
      </c>
      <c r="L3345" s="935">
        <v>40.472049499999997</v>
      </c>
      <c r="M3345" s="935">
        <v>-122.29453460000001</v>
      </c>
    </row>
    <row r="3346" spans="1:13" x14ac:dyDescent="0.35">
      <c r="A3346" s="1296">
        <v>35198</v>
      </c>
      <c r="B3346" s="1295" t="s">
        <v>194</v>
      </c>
      <c r="C3346" s="1295" t="s">
        <v>246</v>
      </c>
      <c r="D3346" s="1295">
        <v>9299</v>
      </c>
      <c r="E3346" s="1295" t="s">
        <v>200</v>
      </c>
      <c r="F3346" s="935" t="s">
        <v>212</v>
      </c>
      <c r="G3346" s="1295">
        <v>0</v>
      </c>
      <c r="H3346" s="935" t="s">
        <v>405</v>
      </c>
      <c r="I3346" s="935" t="s">
        <v>406</v>
      </c>
      <c r="J3346" s="935">
        <v>40.472049499999997</v>
      </c>
      <c r="K3346" s="935">
        <v>-122.29453460000001</v>
      </c>
      <c r="L3346" s="935">
        <v>40.417416330000002</v>
      </c>
      <c r="M3346" s="935">
        <v>-122.19395729999999</v>
      </c>
    </row>
    <row r="3347" spans="1:13" x14ac:dyDescent="0.35">
      <c r="A3347" s="1296">
        <v>35198</v>
      </c>
      <c r="B3347" s="1295" t="s">
        <v>194</v>
      </c>
      <c r="C3347" s="1295" t="s">
        <v>246</v>
      </c>
      <c r="D3347" s="1295">
        <v>9299</v>
      </c>
      <c r="E3347" s="1295" t="s">
        <v>200</v>
      </c>
      <c r="F3347" s="935" t="s">
        <v>213</v>
      </c>
      <c r="G3347" s="1295">
        <v>0</v>
      </c>
      <c r="H3347" s="935" t="s">
        <v>406</v>
      </c>
      <c r="I3347" s="935" t="s">
        <v>407</v>
      </c>
      <c r="J3347" s="935">
        <v>40.417416330000002</v>
      </c>
      <c r="K3347" s="935">
        <v>-122.19395729999999</v>
      </c>
      <c r="L3347" s="935">
        <v>40.355137560000003</v>
      </c>
      <c r="M3347" s="935">
        <v>-122.17595660000001</v>
      </c>
    </row>
    <row r="3348" spans="1:13" x14ac:dyDescent="0.35">
      <c r="A3348" s="1296">
        <v>35198</v>
      </c>
      <c r="B3348" s="1295" t="s">
        <v>194</v>
      </c>
      <c r="C3348" s="1295" t="s">
        <v>246</v>
      </c>
      <c r="D3348" s="1295">
        <v>9299</v>
      </c>
      <c r="E3348" s="1295" t="s">
        <v>200</v>
      </c>
      <c r="F3348" s="935" t="s">
        <v>214</v>
      </c>
      <c r="G3348" s="1295">
        <v>0</v>
      </c>
      <c r="H3348" s="935" t="s">
        <v>407</v>
      </c>
      <c r="I3348" s="935" t="s">
        <v>408</v>
      </c>
      <c r="J3348" s="935">
        <v>40.355137560000003</v>
      </c>
      <c r="K3348" s="935">
        <v>-122.17595660000001</v>
      </c>
      <c r="L3348" s="935">
        <v>40.316984869999999</v>
      </c>
      <c r="M3348" s="935">
        <v>-122.1896581</v>
      </c>
    </row>
    <row r="3349" spans="1:13" x14ac:dyDescent="0.35">
      <c r="A3349" s="1296">
        <v>35198</v>
      </c>
      <c r="B3349" s="1295" t="s">
        <v>194</v>
      </c>
      <c r="C3349" s="1295" t="s">
        <v>246</v>
      </c>
      <c r="D3349" s="1295">
        <v>9299</v>
      </c>
      <c r="E3349" s="1295" t="s">
        <v>200</v>
      </c>
      <c r="F3349" s="935" t="s">
        <v>215</v>
      </c>
      <c r="G3349" s="1295">
        <v>0</v>
      </c>
      <c r="H3349" s="935" t="s">
        <v>408</v>
      </c>
      <c r="I3349" s="935" t="s">
        <v>409</v>
      </c>
      <c r="J3349" s="935">
        <v>40.316984869999999</v>
      </c>
      <c r="K3349" s="935">
        <v>-122.1896581</v>
      </c>
      <c r="L3349" s="935">
        <v>40.263968490000003</v>
      </c>
      <c r="M3349" s="935">
        <v>-122.2235306</v>
      </c>
    </row>
    <row r="3350" spans="1:13" x14ac:dyDescent="0.35">
      <c r="A3350" s="1296">
        <v>35198</v>
      </c>
      <c r="B3350" s="1295" t="s">
        <v>194</v>
      </c>
      <c r="C3350" s="1295" t="s">
        <v>246</v>
      </c>
      <c r="D3350" s="1295">
        <v>9299</v>
      </c>
      <c r="E3350" s="1295" t="s">
        <v>200</v>
      </c>
      <c r="F3350" s="935" t="s">
        <v>216</v>
      </c>
      <c r="G3350" s="1295">
        <v>0</v>
      </c>
      <c r="H3350" s="935" t="s">
        <v>409</v>
      </c>
      <c r="I3350" s="935" t="s">
        <v>410</v>
      </c>
      <c r="J3350" s="935">
        <v>40.263968490000003</v>
      </c>
      <c r="K3350" s="935">
        <v>-122.2235306</v>
      </c>
      <c r="L3350" s="935">
        <v>40.153152210000002</v>
      </c>
      <c r="M3350" s="935">
        <v>-122.20237950000001</v>
      </c>
    </row>
    <row r="3351" spans="1:13" x14ac:dyDescent="0.35">
      <c r="A3351" s="1296">
        <v>35198</v>
      </c>
      <c r="B3351" s="1295" t="s">
        <v>194</v>
      </c>
      <c r="C3351" s="1295" t="s">
        <v>246</v>
      </c>
      <c r="D3351" s="1295">
        <v>9299</v>
      </c>
      <c r="E3351" s="1295" t="s">
        <v>200</v>
      </c>
      <c r="F3351" s="935" t="s">
        <v>217</v>
      </c>
      <c r="G3351" s="1295">
        <v>0</v>
      </c>
      <c r="H3351" s="935" t="s">
        <v>410</v>
      </c>
      <c r="I3351" s="935" t="s">
        <v>411</v>
      </c>
      <c r="J3351" s="935">
        <v>40.153152210000002</v>
      </c>
      <c r="K3351" s="935">
        <v>-122.20237950000001</v>
      </c>
      <c r="L3351" s="935">
        <v>40.027836569999998</v>
      </c>
      <c r="M3351" s="935">
        <v>-122.11920569999999</v>
      </c>
    </row>
    <row r="3352" spans="1:13" x14ac:dyDescent="0.35">
      <c r="A3352" s="1296">
        <v>35198</v>
      </c>
      <c r="B3352" s="1295" t="s">
        <v>194</v>
      </c>
      <c r="C3352" s="1295" t="s">
        <v>246</v>
      </c>
      <c r="D3352" s="1295">
        <v>9299</v>
      </c>
      <c r="E3352" s="1295" t="s">
        <v>200</v>
      </c>
      <c r="F3352" s="935" t="s">
        <v>219</v>
      </c>
      <c r="G3352" s="1295">
        <v>-99999</v>
      </c>
      <c r="H3352" s="935" t="s">
        <v>411</v>
      </c>
      <c r="I3352" s="935" t="s">
        <v>412</v>
      </c>
      <c r="J3352" s="935">
        <v>40.027836569999998</v>
      </c>
      <c r="K3352" s="935">
        <v>-122.11920569999999</v>
      </c>
      <c r="L3352" s="935">
        <v>39.909298579999998</v>
      </c>
      <c r="M3352" s="935">
        <v>-122.0918963</v>
      </c>
    </row>
    <row r="3353" spans="1:13" x14ac:dyDescent="0.35">
      <c r="A3353" s="1296">
        <v>35198</v>
      </c>
      <c r="B3353" s="1295" t="s">
        <v>194</v>
      </c>
      <c r="C3353" s="1295" t="s">
        <v>246</v>
      </c>
      <c r="D3353" s="1295">
        <v>9299</v>
      </c>
      <c r="E3353" s="1295" t="s">
        <v>200</v>
      </c>
      <c r="F3353" s="935" t="s">
        <v>220</v>
      </c>
      <c r="G3353" s="1295">
        <v>-99999</v>
      </c>
      <c r="H3353" s="935" t="s">
        <v>412</v>
      </c>
      <c r="I3353" s="935" t="s">
        <v>413</v>
      </c>
      <c r="J3353" s="935">
        <v>39.909298579999998</v>
      </c>
      <c r="K3353" s="935">
        <v>-122.0918963</v>
      </c>
      <c r="L3353" s="935">
        <v>39.751173979999997</v>
      </c>
      <c r="M3353" s="935">
        <v>-121.9963235</v>
      </c>
    </row>
    <row r="3354" spans="1:13" x14ac:dyDescent="0.35">
      <c r="A3354" s="1296">
        <v>35198</v>
      </c>
      <c r="B3354" s="1295" t="s">
        <v>194</v>
      </c>
      <c r="C3354" s="1295" t="s">
        <v>246</v>
      </c>
      <c r="D3354" s="1295">
        <v>9299</v>
      </c>
      <c r="E3354" s="1295" t="s">
        <v>200</v>
      </c>
      <c r="F3354" s="935" t="s">
        <v>221</v>
      </c>
      <c r="G3354" s="1295">
        <v>-99999</v>
      </c>
      <c r="H3354" s="935" t="s">
        <v>413</v>
      </c>
      <c r="I3354" s="935" t="s">
        <v>414</v>
      </c>
      <c r="J3354" s="935">
        <v>39.751173979999997</v>
      </c>
      <c r="K3354" s="935">
        <v>-121.9963235</v>
      </c>
      <c r="L3354" s="935">
        <v>39.629153240000001</v>
      </c>
      <c r="M3354" s="935">
        <v>-121.9925059</v>
      </c>
    </row>
    <row r="3355" spans="1:13" x14ac:dyDescent="0.35">
      <c r="A3355" s="1296">
        <v>35198</v>
      </c>
      <c r="B3355" s="1295" t="s">
        <v>194</v>
      </c>
      <c r="C3355" s="1295" t="s">
        <v>246</v>
      </c>
      <c r="D3355" s="1295">
        <v>9299</v>
      </c>
      <c r="E3355" s="1295" t="s">
        <v>200</v>
      </c>
      <c r="F3355" s="935" t="s">
        <v>222</v>
      </c>
      <c r="G3355" s="1295">
        <v>-99999</v>
      </c>
      <c r="H3355" s="935" t="s">
        <v>414</v>
      </c>
      <c r="I3355" s="935" t="s">
        <v>415</v>
      </c>
      <c r="J3355" s="935">
        <v>39.629153240000001</v>
      </c>
      <c r="K3355" s="935">
        <v>-121.9925059</v>
      </c>
      <c r="L3355" s="935">
        <v>39.40712284</v>
      </c>
      <c r="M3355" s="935">
        <v>-122.00758999999999</v>
      </c>
    </row>
    <row r="3356" spans="1:13" x14ac:dyDescent="0.35">
      <c r="A3356" s="1296">
        <v>35213</v>
      </c>
      <c r="B3356" s="1295" t="s">
        <v>194</v>
      </c>
      <c r="C3356" s="1295" t="s">
        <v>246</v>
      </c>
      <c r="D3356" s="1295">
        <v>12799</v>
      </c>
      <c r="E3356" s="1295" t="s">
        <v>200</v>
      </c>
      <c r="F3356" s="935" t="s">
        <v>208</v>
      </c>
      <c r="G3356" s="1295">
        <v>-99999</v>
      </c>
      <c r="H3356" s="935" t="s">
        <v>402</v>
      </c>
      <c r="I3356" s="935" t="s">
        <v>403</v>
      </c>
      <c r="J3356" s="935">
        <v>40.611883210000002</v>
      </c>
      <c r="K3356" s="935">
        <v>-122.446135</v>
      </c>
      <c r="L3356" s="935">
        <v>40.592799669999998</v>
      </c>
      <c r="M3356" s="935">
        <v>-122.3942059</v>
      </c>
    </row>
    <row r="3357" spans="1:13" x14ac:dyDescent="0.35">
      <c r="A3357" s="1296">
        <v>35213</v>
      </c>
      <c r="B3357" s="1295" t="s">
        <v>194</v>
      </c>
      <c r="C3357" s="1295" t="s">
        <v>246</v>
      </c>
      <c r="D3357" s="1295">
        <v>12799</v>
      </c>
      <c r="E3357" s="1295" t="s">
        <v>200</v>
      </c>
      <c r="F3357" s="935" t="s">
        <v>209</v>
      </c>
      <c r="G3357" s="1295">
        <v>3</v>
      </c>
      <c r="H3357" s="935" t="s">
        <v>403</v>
      </c>
      <c r="I3357" s="935" t="s">
        <v>404</v>
      </c>
      <c r="J3357" s="935">
        <v>40.592799669999998</v>
      </c>
      <c r="K3357" s="935">
        <v>-122.3942059</v>
      </c>
      <c r="L3357" s="935">
        <v>40.585947769999997</v>
      </c>
      <c r="M3357" s="935">
        <v>-122.3683525</v>
      </c>
    </row>
    <row r="3358" spans="1:13" x14ac:dyDescent="0.35">
      <c r="A3358" s="1296">
        <v>35213</v>
      </c>
      <c r="B3358" s="1295" t="s">
        <v>194</v>
      </c>
      <c r="C3358" s="1295" t="s">
        <v>246</v>
      </c>
      <c r="D3358" s="1295">
        <v>12799</v>
      </c>
      <c r="E3358" s="1295" t="s">
        <v>200</v>
      </c>
      <c r="F3358" s="935" t="s">
        <v>211</v>
      </c>
      <c r="G3358" s="1295">
        <v>3</v>
      </c>
      <c r="H3358" s="935" t="s">
        <v>404</v>
      </c>
      <c r="I3358" s="935" t="s">
        <v>405</v>
      </c>
      <c r="J3358" s="935">
        <v>40.585947769999997</v>
      </c>
      <c r="K3358" s="935">
        <v>-122.3683525</v>
      </c>
      <c r="L3358" s="935">
        <v>40.472049499999997</v>
      </c>
      <c r="M3358" s="935">
        <v>-122.29453460000001</v>
      </c>
    </row>
    <row r="3359" spans="1:13" x14ac:dyDescent="0.35">
      <c r="A3359" s="1296">
        <v>35213</v>
      </c>
      <c r="B3359" s="1295" t="s">
        <v>194</v>
      </c>
      <c r="C3359" s="1295" t="s">
        <v>246</v>
      </c>
      <c r="D3359" s="1295">
        <v>12799</v>
      </c>
      <c r="E3359" s="1295" t="s">
        <v>200</v>
      </c>
      <c r="F3359" s="935" t="s">
        <v>212</v>
      </c>
      <c r="G3359" s="1295">
        <v>0</v>
      </c>
      <c r="H3359" s="935" t="s">
        <v>405</v>
      </c>
      <c r="I3359" s="935" t="s">
        <v>406</v>
      </c>
      <c r="J3359" s="935">
        <v>40.472049499999997</v>
      </c>
      <c r="K3359" s="935">
        <v>-122.29453460000001</v>
      </c>
      <c r="L3359" s="935">
        <v>40.417416330000002</v>
      </c>
      <c r="M3359" s="935">
        <v>-122.19395729999999</v>
      </c>
    </row>
    <row r="3360" spans="1:13" x14ac:dyDescent="0.35">
      <c r="A3360" s="1296">
        <v>35213</v>
      </c>
      <c r="B3360" s="1295" t="s">
        <v>194</v>
      </c>
      <c r="C3360" s="1295" t="s">
        <v>246</v>
      </c>
      <c r="D3360" s="1295">
        <v>12799</v>
      </c>
      <c r="E3360" s="1295" t="s">
        <v>200</v>
      </c>
      <c r="F3360" s="935" t="s">
        <v>213</v>
      </c>
      <c r="G3360" s="1295">
        <v>-99999</v>
      </c>
      <c r="H3360" s="935" t="s">
        <v>406</v>
      </c>
      <c r="I3360" s="935" t="s">
        <v>407</v>
      </c>
      <c r="J3360" s="935">
        <v>40.417416330000002</v>
      </c>
      <c r="K3360" s="935">
        <v>-122.19395729999999</v>
      </c>
      <c r="L3360" s="935">
        <v>40.355137560000003</v>
      </c>
      <c r="M3360" s="935">
        <v>-122.17595660000001</v>
      </c>
    </row>
    <row r="3361" spans="1:13" x14ac:dyDescent="0.35">
      <c r="A3361" s="1296">
        <v>35213</v>
      </c>
      <c r="B3361" s="1295" t="s">
        <v>194</v>
      </c>
      <c r="C3361" s="1295" t="s">
        <v>246</v>
      </c>
      <c r="D3361" s="1295">
        <v>12799</v>
      </c>
      <c r="E3361" s="1295" t="s">
        <v>200</v>
      </c>
      <c r="F3361" s="935" t="s">
        <v>214</v>
      </c>
      <c r="G3361" s="1295">
        <v>-99999</v>
      </c>
      <c r="H3361" s="935" t="s">
        <v>407</v>
      </c>
      <c r="I3361" s="935" t="s">
        <v>408</v>
      </c>
      <c r="J3361" s="935">
        <v>40.355137560000003</v>
      </c>
      <c r="K3361" s="935">
        <v>-122.17595660000001</v>
      </c>
      <c r="L3361" s="935">
        <v>40.316984869999999</v>
      </c>
      <c r="M3361" s="935">
        <v>-122.1896581</v>
      </c>
    </row>
    <row r="3362" spans="1:13" x14ac:dyDescent="0.35">
      <c r="A3362" s="1296">
        <v>35213</v>
      </c>
      <c r="B3362" s="1295" t="s">
        <v>194</v>
      </c>
      <c r="C3362" s="1295" t="s">
        <v>246</v>
      </c>
      <c r="D3362" s="1295">
        <v>12799</v>
      </c>
      <c r="E3362" s="1295" t="s">
        <v>200</v>
      </c>
      <c r="F3362" s="935" t="s">
        <v>215</v>
      </c>
      <c r="G3362" s="1295">
        <v>-99999</v>
      </c>
      <c r="H3362" s="935" t="s">
        <v>408</v>
      </c>
      <c r="I3362" s="935" t="s">
        <v>409</v>
      </c>
      <c r="J3362" s="935">
        <v>40.316984869999999</v>
      </c>
      <c r="K3362" s="935">
        <v>-122.1896581</v>
      </c>
      <c r="L3362" s="935">
        <v>40.263968490000003</v>
      </c>
      <c r="M3362" s="935">
        <v>-122.2235306</v>
      </c>
    </row>
    <row r="3363" spans="1:13" x14ac:dyDescent="0.35">
      <c r="A3363" s="1296">
        <v>35213</v>
      </c>
      <c r="B3363" s="1295" t="s">
        <v>194</v>
      </c>
      <c r="C3363" s="1295" t="s">
        <v>246</v>
      </c>
      <c r="D3363" s="1295">
        <v>12799</v>
      </c>
      <c r="E3363" s="1295" t="s">
        <v>200</v>
      </c>
      <c r="F3363" s="935" t="s">
        <v>216</v>
      </c>
      <c r="G3363" s="1295">
        <v>-99999</v>
      </c>
      <c r="H3363" s="935" t="s">
        <v>409</v>
      </c>
      <c r="I3363" s="935" t="s">
        <v>410</v>
      </c>
      <c r="J3363" s="935">
        <v>40.263968490000003</v>
      </c>
      <c r="K3363" s="935">
        <v>-122.2235306</v>
      </c>
      <c r="L3363" s="935">
        <v>40.153152210000002</v>
      </c>
      <c r="M3363" s="935">
        <v>-122.20237950000001</v>
      </c>
    </row>
    <row r="3364" spans="1:13" x14ac:dyDescent="0.35">
      <c r="A3364" s="1296">
        <v>35213</v>
      </c>
      <c r="B3364" s="1295" t="s">
        <v>194</v>
      </c>
      <c r="C3364" s="1295" t="s">
        <v>246</v>
      </c>
      <c r="D3364" s="1295">
        <v>12799</v>
      </c>
      <c r="E3364" s="1295" t="s">
        <v>200</v>
      </c>
      <c r="F3364" s="935" t="s">
        <v>217</v>
      </c>
      <c r="G3364" s="1295">
        <v>-99999</v>
      </c>
      <c r="H3364" s="935" t="s">
        <v>410</v>
      </c>
      <c r="I3364" s="935" t="s">
        <v>411</v>
      </c>
      <c r="J3364" s="935">
        <v>40.153152210000002</v>
      </c>
      <c r="K3364" s="935">
        <v>-122.20237950000001</v>
      </c>
      <c r="L3364" s="935">
        <v>40.027836569999998</v>
      </c>
      <c r="M3364" s="935">
        <v>-122.11920569999999</v>
      </c>
    </row>
    <row r="3365" spans="1:13" x14ac:dyDescent="0.35">
      <c r="A3365" s="1296">
        <v>35213</v>
      </c>
      <c r="B3365" s="1295" t="s">
        <v>194</v>
      </c>
      <c r="C3365" s="1295" t="s">
        <v>246</v>
      </c>
      <c r="D3365" s="1295">
        <v>12799</v>
      </c>
      <c r="E3365" s="1295" t="s">
        <v>200</v>
      </c>
      <c r="F3365" s="935" t="s">
        <v>219</v>
      </c>
      <c r="G3365" s="1295">
        <v>-99999</v>
      </c>
      <c r="H3365" s="935" t="s">
        <v>411</v>
      </c>
      <c r="I3365" s="935" t="s">
        <v>412</v>
      </c>
      <c r="J3365" s="935">
        <v>40.027836569999998</v>
      </c>
      <c r="K3365" s="935">
        <v>-122.11920569999999</v>
      </c>
      <c r="L3365" s="935">
        <v>39.909298579999998</v>
      </c>
      <c r="M3365" s="935">
        <v>-122.0918963</v>
      </c>
    </row>
    <row r="3366" spans="1:13" x14ac:dyDescent="0.35">
      <c r="A3366" s="1296">
        <v>35213</v>
      </c>
      <c r="B3366" s="1295" t="s">
        <v>194</v>
      </c>
      <c r="C3366" s="1295" t="s">
        <v>246</v>
      </c>
      <c r="D3366" s="1295">
        <v>12799</v>
      </c>
      <c r="E3366" s="1295" t="s">
        <v>200</v>
      </c>
      <c r="F3366" s="935" t="s">
        <v>220</v>
      </c>
      <c r="G3366" s="1295">
        <v>-99999</v>
      </c>
      <c r="H3366" s="935" t="s">
        <v>412</v>
      </c>
      <c r="I3366" s="935" t="s">
        <v>413</v>
      </c>
      <c r="J3366" s="935">
        <v>39.909298579999998</v>
      </c>
      <c r="K3366" s="935">
        <v>-122.0918963</v>
      </c>
      <c r="L3366" s="935">
        <v>39.751173979999997</v>
      </c>
      <c r="M3366" s="935">
        <v>-121.9963235</v>
      </c>
    </row>
    <row r="3367" spans="1:13" x14ac:dyDescent="0.35">
      <c r="A3367" s="1296">
        <v>35213</v>
      </c>
      <c r="B3367" s="1295" t="s">
        <v>194</v>
      </c>
      <c r="C3367" s="1295" t="s">
        <v>246</v>
      </c>
      <c r="D3367" s="1295">
        <v>12799</v>
      </c>
      <c r="E3367" s="1295" t="s">
        <v>200</v>
      </c>
      <c r="F3367" s="935" t="s">
        <v>221</v>
      </c>
      <c r="G3367" s="1295">
        <v>-99999</v>
      </c>
      <c r="H3367" s="935" t="s">
        <v>413</v>
      </c>
      <c r="I3367" s="935" t="s">
        <v>414</v>
      </c>
      <c r="J3367" s="935">
        <v>39.751173979999997</v>
      </c>
      <c r="K3367" s="935">
        <v>-121.9963235</v>
      </c>
      <c r="L3367" s="935">
        <v>39.629153240000001</v>
      </c>
      <c r="M3367" s="935">
        <v>-121.9925059</v>
      </c>
    </row>
    <row r="3368" spans="1:13" x14ac:dyDescent="0.35">
      <c r="A3368" s="1296">
        <v>35213</v>
      </c>
      <c r="B3368" s="1295" t="s">
        <v>194</v>
      </c>
      <c r="C3368" s="1295" t="s">
        <v>246</v>
      </c>
      <c r="D3368" s="1295">
        <v>12799</v>
      </c>
      <c r="E3368" s="1295" t="s">
        <v>200</v>
      </c>
      <c r="F3368" s="935" t="s">
        <v>222</v>
      </c>
      <c r="G3368" s="1295">
        <v>-99999</v>
      </c>
      <c r="H3368" s="935" t="s">
        <v>414</v>
      </c>
      <c r="I3368" s="935" t="s">
        <v>415</v>
      </c>
      <c r="J3368" s="935">
        <v>39.629153240000001</v>
      </c>
      <c r="K3368" s="935">
        <v>-121.9925059</v>
      </c>
      <c r="L3368" s="935">
        <v>39.40712284</v>
      </c>
      <c r="M3368" s="935">
        <v>-122.00758999999999</v>
      </c>
    </row>
    <row r="3369" spans="1:13" x14ac:dyDescent="0.35">
      <c r="A3369" s="1296">
        <v>35219</v>
      </c>
      <c r="B3369" s="1295" t="s">
        <v>194</v>
      </c>
      <c r="C3369" s="1295" t="s">
        <v>196</v>
      </c>
      <c r="D3369" s="1295">
        <v>14629</v>
      </c>
      <c r="E3369" s="1295" t="s">
        <v>200</v>
      </c>
      <c r="F3369" s="935" t="s">
        <v>208</v>
      </c>
      <c r="G3369" s="1295">
        <v>0</v>
      </c>
      <c r="H3369" s="935" t="s">
        <v>402</v>
      </c>
      <c r="I3369" s="935" t="s">
        <v>403</v>
      </c>
      <c r="J3369" s="935">
        <v>40.611883210000002</v>
      </c>
      <c r="K3369" s="935">
        <v>-122.446135</v>
      </c>
      <c r="L3369" s="935">
        <v>40.592799669999998</v>
      </c>
      <c r="M3369" s="935">
        <v>-122.3942059</v>
      </c>
    </row>
    <row r="3370" spans="1:13" x14ac:dyDescent="0.35">
      <c r="A3370" s="1296">
        <v>35219</v>
      </c>
      <c r="B3370" s="1295" t="s">
        <v>194</v>
      </c>
      <c r="C3370" s="1295" t="s">
        <v>196</v>
      </c>
      <c r="D3370" s="1295">
        <v>14629</v>
      </c>
      <c r="E3370" s="1295" t="s">
        <v>200</v>
      </c>
      <c r="F3370" s="935" t="s">
        <v>209</v>
      </c>
      <c r="G3370" s="1295">
        <v>1</v>
      </c>
      <c r="H3370" s="935" t="s">
        <v>403</v>
      </c>
      <c r="I3370" s="935" t="s">
        <v>404</v>
      </c>
      <c r="J3370" s="935">
        <v>40.592799669999998</v>
      </c>
      <c r="K3370" s="935">
        <v>-122.3942059</v>
      </c>
      <c r="L3370" s="935">
        <v>40.585947769999997</v>
      </c>
      <c r="M3370" s="935">
        <v>-122.3683525</v>
      </c>
    </row>
    <row r="3371" spans="1:13" x14ac:dyDescent="0.35">
      <c r="A3371" s="1296">
        <v>35219</v>
      </c>
      <c r="B3371" s="1295" t="s">
        <v>194</v>
      </c>
      <c r="C3371" s="1295" t="s">
        <v>196</v>
      </c>
      <c r="D3371" s="1295">
        <v>14629</v>
      </c>
      <c r="E3371" s="1295" t="s">
        <v>200</v>
      </c>
      <c r="F3371" s="935" t="s">
        <v>211</v>
      </c>
      <c r="G3371" s="1295">
        <v>2</v>
      </c>
      <c r="H3371" s="935" t="s">
        <v>404</v>
      </c>
      <c r="I3371" s="935" t="s">
        <v>405</v>
      </c>
      <c r="J3371" s="935">
        <v>40.585947769999997</v>
      </c>
      <c r="K3371" s="935">
        <v>-122.3683525</v>
      </c>
      <c r="L3371" s="935">
        <v>40.472049499999997</v>
      </c>
      <c r="M3371" s="935">
        <v>-122.29453460000001</v>
      </c>
    </row>
    <row r="3372" spans="1:13" x14ac:dyDescent="0.35">
      <c r="A3372" s="1296">
        <v>35219</v>
      </c>
      <c r="B3372" s="1295" t="s">
        <v>194</v>
      </c>
      <c r="C3372" s="1295" t="s">
        <v>196</v>
      </c>
      <c r="D3372" s="1295">
        <v>14629</v>
      </c>
      <c r="E3372" s="1295" t="s">
        <v>200</v>
      </c>
      <c r="F3372" s="935" t="s">
        <v>212</v>
      </c>
      <c r="G3372" s="1295">
        <v>0</v>
      </c>
      <c r="H3372" s="935" t="s">
        <v>405</v>
      </c>
      <c r="I3372" s="935" t="s">
        <v>406</v>
      </c>
      <c r="J3372" s="935">
        <v>40.472049499999997</v>
      </c>
      <c r="K3372" s="935">
        <v>-122.29453460000001</v>
      </c>
      <c r="L3372" s="935">
        <v>40.417416330000002</v>
      </c>
      <c r="M3372" s="935">
        <v>-122.19395729999999</v>
      </c>
    </row>
    <row r="3373" spans="1:13" x14ac:dyDescent="0.35">
      <c r="A3373" s="1296">
        <v>35219</v>
      </c>
      <c r="B3373" s="1295" t="s">
        <v>194</v>
      </c>
      <c r="C3373" s="1295" t="s">
        <v>196</v>
      </c>
      <c r="D3373" s="1295">
        <v>14629</v>
      </c>
      <c r="E3373" s="1295" t="s">
        <v>200</v>
      </c>
      <c r="F3373" s="935" t="s">
        <v>213</v>
      </c>
      <c r="G3373" s="1295">
        <v>0</v>
      </c>
      <c r="H3373" s="935" t="s">
        <v>406</v>
      </c>
      <c r="I3373" s="935" t="s">
        <v>407</v>
      </c>
      <c r="J3373" s="935">
        <v>40.417416330000002</v>
      </c>
      <c r="K3373" s="935">
        <v>-122.19395729999999</v>
      </c>
      <c r="L3373" s="935">
        <v>40.355137560000003</v>
      </c>
      <c r="M3373" s="935">
        <v>-122.17595660000001</v>
      </c>
    </row>
    <row r="3374" spans="1:13" x14ac:dyDescent="0.35">
      <c r="A3374" s="1296">
        <v>35219</v>
      </c>
      <c r="B3374" s="1295" t="s">
        <v>194</v>
      </c>
      <c r="C3374" s="1295" t="s">
        <v>196</v>
      </c>
      <c r="D3374" s="1295">
        <v>14629</v>
      </c>
      <c r="E3374" s="1295" t="s">
        <v>200</v>
      </c>
      <c r="F3374" s="935" t="s">
        <v>214</v>
      </c>
      <c r="G3374" s="1295">
        <v>0</v>
      </c>
      <c r="H3374" s="935" t="s">
        <v>407</v>
      </c>
      <c r="I3374" s="935" t="s">
        <v>408</v>
      </c>
      <c r="J3374" s="935">
        <v>40.355137560000003</v>
      </c>
      <c r="K3374" s="935">
        <v>-122.17595660000001</v>
      </c>
      <c r="L3374" s="935">
        <v>40.316984869999999</v>
      </c>
      <c r="M3374" s="935">
        <v>-122.1896581</v>
      </c>
    </row>
    <row r="3375" spans="1:13" x14ac:dyDescent="0.35">
      <c r="A3375" s="1296">
        <v>35219</v>
      </c>
      <c r="B3375" s="1295" t="s">
        <v>194</v>
      </c>
      <c r="C3375" s="1295" t="s">
        <v>196</v>
      </c>
      <c r="D3375" s="1295">
        <v>14629</v>
      </c>
      <c r="E3375" s="1295" t="s">
        <v>200</v>
      </c>
      <c r="F3375" s="935" t="s">
        <v>215</v>
      </c>
      <c r="G3375" s="1295">
        <v>0</v>
      </c>
      <c r="H3375" s="935" t="s">
        <v>408</v>
      </c>
      <c r="I3375" s="935" t="s">
        <v>409</v>
      </c>
      <c r="J3375" s="935">
        <v>40.316984869999999</v>
      </c>
      <c r="K3375" s="935">
        <v>-122.1896581</v>
      </c>
      <c r="L3375" s="935">
        <v>40.263968490000003</v>
      </c>
      <c r="M3375" s="935">
        <v>-122.2235306</v>
      </c>
    </row>
    <row r="3376" spans="1:13" x14ac:dyDescent="0.35">
      <c r="A3376" s="1296">
        <v>35219</v>
      </c>
      <c r="B3376" s="1295" t="s">
        <v>194</v>
      </c>
      <c r="C3376" s="1295" t="s">
        <v>196</v>
      </c>
      <c r="D3376" s="1295">
        <v>14629</v>
      </c>
      <c r="E3376" s="1295" t="s">
        <v>200</v>
      </c>
      <c r="F3376" s="935" t="s">
        <v>216</v>
      </c>
      <c r="G3376" s="1295">
        <v>0</v>
      </c>
      <c r="H3376" s="935" t="s">
        <v>409</v>
      </c>
      <c r="I3376" s="935" t="s">
        <v>410</v>
      </c>
      <c r="J3376" s="935">
        <v>40.263968490000003</v>
      </c>
      <c r="K3376" s="935">
        <v>-122.2235306</v>
      </c>
      <c r="L3376" s="935">
        <v>40.153152210000002</v>
      </c>
      <c r="M3376" s="935">
        <v>-122.20237950000001</v>
      </c>
    </row>
    <row r="3377" spans="1:13" x14ac:dyDescent="0.35">
      <c r="A3377" s="1296">
        <v>35219</v>
      </c>
      <c r="B3377" s="1295" t="s">
        <v>194</v>
      </c>
      <c r="C3377" s="1295" t="s">
        <v>196</v>
      </c>
      <c r="D3377" s="1295">
        <v>14629</v>
      </c>
      <c r="E3377" s="1295" t="s">
        <v>200</v>
      </c>
      <c r="F3377" s="935" t="s">
        <v>217</v>
      </c>
      <c r="G3377" s="1295">
        <v>0</v>
      </c>
      <c r="H3377" s="935" t="s">
        <v>410</v>
      </c>
      <c r="I3377" s="935" t="s">
        <v>411</v>
      </c>
      <c r="J3377" s="935">
        <v>40.153152210000002</v>
      </c>
      <c r="K3377" s="935">
        <v>-122.20237950000001</v>
      </c>
      <c r="L3377" s="935">
        <v>40.027836569999998</v>
      </c>
      <c r="M3377" s="935">
        <v>-122.11920569999999</v>
      </c>
    </row>
    <row r="3378" spans="1:13" x14ac:dyDescent="0.35">
      <c r="A3378" s="1296">
        <v>35219</v>
      </c>
      <c r="B3378" s="1295" t="s">
        <v>194</v>
      </c>
      <c r="C3378" s="1295" t="s">
        <v>196</v>
      </c>
      <c r="D3378" s="1295">
        <v>14629</v>
      </c>
      <c r="E3378" s="1295" t="s">
        <v>200</v>
      </c>
      <c r="F3378" s="935" t="s">
        <v>219</v>
      </c>
      <c r="G3378" s="1295">
        <v>-99999</v>
      </c>
      <c r="H3378" s="935" t="s">
        <v>411</v>
      </c>
      <c r="I3378" s="935" t="s">
        <v>412</v>
      </c>
      <c r="J3378" s="935">
        <v>40.027836569999998</v>
      </c>
      <c r="K3378" s="935">
        <v>-122.11920569999999</v>
      </c>
      <c r="L3378" s="935">
        <v>39.909298579999998</v>
      </c>
      <c r="M3378" s="935">
        <v>-122.0918963</v>
      </c>
    </row>
    <row r="3379" spans="1:13" x14ac:dyDescent="0.35">
      <c r="A3379" s="1296">
        <v>35219</v>
      </c>
      <c r="B3379" s="1295" t="s">
        <v>194</v>
      </c>
      <c r="C3379" s="1295" t="s">
        <v>196</v>
      </c>
      <c r="D3379" s="1295">
        <v>14629</v>
      </c>
      <c r="E3379" s="1295" t="s">
        <v>200</v>
      </c>
      <c r="F3379" s="935" t="s">
        <v>220</v>
      </c>
      <c r="G3379" s="1295">
        <v>-99999</v>
      </c>
      <c r="H3379" s="935" t="s">
        <v>412</v>
      </c>
      <c r="I3379" s="935" t="s">
        <v>413</v>
      </c>
      <c r="J3379" s="935">
        <v>39.909298579999998</v>
      </c>
      <c r="K3379" s="935">
        <v>-122.0918963</v>
      </c>
      <c r="L3379" s="935">
        <v>39.751173979999997</v>
      </c>
      <c r="M3379" s="935">
        <v>-121.9963235</v>
      </c>
    </row>
    <row r="3380" spans="1:13" x14ac:dyDescent="0.35">
      <c r="A3380" s="1296">
        <v>35219</v>
      </c>
      <c r="B3380" s="1295" t="s">
        <v>194</v>
      </c>
      <c r="C3380" s="1295" t="s">
        <v>196</v>
      </c>
      <c r="D3380" s="1295">
        <v>14629</v>
      </c>
      <c r="E3380" s="1295" t="s">
        <v>200</v>
      </c>
      <c r="F3380" s="935" t="s">
        <v>221</v>
      </c>
      <c r="G3380" s="1295">
        <v>-99999</v>
      </c>
      <c r="H3380" s="935" t="s">
        <v>413</v>
      </c>
      <c r="I3380" s="935" t="s">
        <v>414</v>
      </c>
      <c r="J3380" s="935">
        <v>39.751173979999997</v>
      </c>
      <c r="K3380" s="935">
        <v>-121.9963235</v>
      </c>
      <c r="L3380" s="935">
        <v>39.629153240000001</v>
      </c>
      <c r="M3380" s="935">
        <v>-121.9925059</v>
      </c>
    </row>
    <row r="3381" spans="1:13" x14ac:dyDescent="0.35">
      <c r="A3381" s="1296">
        <v>35219</v>
      </c>
      <c r="B3381" s="1295" t="s">
        <v>194</v>
      </c>
      <c r="C3381" s="1295" t="s">
        <v>196</v>
      </c>
      <c r="D3381" s="1295">
        <v>14629</v>
      </c>
      <c r="E3381" s="1295" t="s">
        <v>200</v>
      </c>
      <c r="F3381" s="935" t="s">
        <v>222</v>
      </c>
      <c r="G3381" s="1295">
        <v>-99999</v>
      </c>
      <c r="H3381" s="935" t="s">
        <v>414</v>
      </c>
      <c r="I3381" s="935" t="s">
        <v>415</v>
      </c>
      <c r="J3381" s="935">
        <v>39.629153240000001</v>
      </c>
      <c r="K3381" s="935">
        <v>-121.9925059</v>
      </c>
      <c r="L3381" s="935">
        <v>39.40712284</v>
      </c>
      <c r="M3381" s="935">
        <v>-122.00758999999999</v>
      </c>
    </row>
    <row r="3382" spans="1:13" x14ac:dyDescent="0.35">
      <c r="A3382" s="1296">
        <v>35226</v>
      </c>
      <c r="B3382" s="1295" t="s">
        <v>194</v>
      </c>
      <c r="C3382" s="1295" t="s">
        <v>246</v>
      </c>
      <c r="D3382" s="1295">
        <v>14856</v>
      </c>
      <c r="E3382" s="1295" t="s">
        <v>200</v>
      </c>
      <c r="F3382" s="935" t="s">
        <v>208</v>
      </c>
      <c r="G3382" s="1295">
        <v>0</v>
      </c>
      <c r="H3382" s="935" t="s">
        <v>402</v>
      </c>
      <c r="I3382" s="935" t="s">
        <v>403</v>
      </c>
      <c r="J3382" s="935">
        <v>40.611883210000002</v>
      </c>
      <c r="K3382" s="935">
        <v>-122.446135</v>
      </c>
      <c r="L3382" s="935">
        <v>40.592799669999998</v>
      </c>
      <c r="M3382" s="935">
        <v>-122.3942059</v>
      </c>
    </row>
    <row r="3383" spans="1:13" x14ac:dyDescent="0.35">
      <c r="A3383" s="1296">
        <v>35226</v>
      </c>
      <c r="B3383" s="1295" t="s">
        <v>194</v>
      </c>
      <c r="C3383" s="1295" t="s">
        <v>246</v>
      </c>
      <c r="D3383" s="1295">
        <v>14856</v>
      </c>
      <c r="E3383" s="1295" t="s">
        <v>200</v>
      </c>
      <c r="F3383" s="935" t="s">
        <v>209</v>
      </c>
      <c r="G3383" s="1295">
        <v>1</v>
      </c>
      <c r="H3383" s="935" t="s">
        <v>403</v>
      </c>
      <c r="I3383" s="935" t="s">
        <v>404</v>
      </c>
      <c r="J3383" s="935">
        <v>40.592799669999998</v>
      </c>
      <c r="K3383" s="935">
        <v>-122.3942059</v>
      </c>
      <c r="L3383" s="935">
        <v>40.585947769999997</v>
      </c>
      <c r="M3383" s="935">
        <v>-122.3683525</v>
      </c>
    </row>
    <row r="3384" spans="1:13" x14ac:dyDescent="0.35">
      <c r="A3384" s="1296">
        <v>35226</v>
      </c>
      <c r="B3384" s="1295" t="s">
        <v>194</v>
      </c>
      <c r="C3384" s="1295" t="s">
        <v>246</v>
      </c>
      <c r="D3384" s="1295">
        <v>14856</v>
      </c>
      <c r="E3384" s="1295" t="s">
        <v>200</v>
      </c>
      <c r="F3384" s="935" t="s">
        <v>211</v>
      </c>
      <c r="G3384" s="1295">
        <v>1</v>
      </c>
      <c r="H3384" s="935" t="s">
        <v>404</v>
      </c>
      <c r="I3384" s="935" t="s">
        <v>405</v>
      </c>
      <c r="J3384" s="935">
        <v>40.585947769999997</v>
      </c>
      <c r="K3384" s="935">
        <v>-122.3683525</v>
      </c>
      <c r="L3384" s="935">
        <v>40.472049499999997</v>
      </c>
      <c r="M3384" s="935">
        <v>-122.29453460000001</v>
      </c>
    </row>
    <row r="3385" spans="1:13" x14ac:dyDescent="0.35">
      <c r="A3385" s="1296">
        <v>35226</v>
      </c>
      <c r="B3385" s="1295" t="s">
        <v>194</v>
      </c>
      <c r="C3385" s="1295" t="s">
        <v>246</v>
      </c>
      <c r="D3385" s="1295">
        <v>14856</v>
      </c>
      <c r="E3385" s="1295" t="s">
        <v>200</v>
      </c>
      <c r="F3385" s="935" t="s">
        <v>212</v>
      </c>
      <c r="G3385" s="1295">
        <v>0</v>
      </c>
      <c r="H3385" s="935" t="s">
        <v>405</v>
      </c>
      <c r="I3385" s="935" t="s">
        <v>406</v>
      </c>
      <c r="J3385" s="935">
        <v>40.472049499999997</v>
      </c>
      <c r="K3385" s="935">
        <v>-122.29453460000001</v>
      </c>
      <c r="L3385" s="935">
        <v>40.417416330000002</v>
      </c>
      <c r="M3385" s="935">
        <v>-122.19395729999999</v>
      </c>
    </row>
    <row r="3386" spans="1:13" x14ac:dyDescent="0.35">
      <c r="A3386" s="1296">
        <v>35226</v>
      </c>
      <c r="B3386" s="1295" t="s">
        <v>194</v>
      </c>
      <c r="C3386" s="1295" t="s">
        <v>246</v>
      </c>
      <c r="D3386" s="1295">
        <v>14856</v>
      </c>
      <c r="E3386" s="1295" t="s">
        <v>200</v>
      </c>
      <c r="F3386" s="935" t="s">
        <v>213</v>
      </c>
      <c r="G3386" s="1295">
        <v>0</v>
      </c>
      <c r="H3386" s="935" t="s">
        <v>406</v>
      </c>
      <c r="I3386" s="935" t="s">
        <v>407</v>
      </c>
      <c r="J3386" s="935">
        <v>40.417416330000002</v>
      </c>
      <c r="K3386" s="935">
        <v>-122.19395729999999</v>
      </c>
      <c r="L3386" s="935">
        <v>40.355137560000003</v>
      </c>
      <c r="M3386" s="935">
        <v>-122.17595660000001</v>
      </c>
    </row>
    <row r="3387" spans="1:13" x14ac:dyDescent="0.35">
      <c r="A3387" s="1296">
        <v>35226</v>
      </c>
      <c r="B3387" s="1295" t="s">
        <v>194</v>
      </c>
      <c r="C3387" s="1295" t="s">
        <v>246</v>
      </c>
      <c r="D3387" s="1295">
        <v>14856</v>
      </c>
      <c r="E3387" s="1295" t="s">
        <v>200</v>
      </c>
      <c r="F3387" s="935" t="s">
        <v>214</v>
      </c>
      <c r="G3387" s="1295">
        <v>0</v>
      </c>
      <c r="H3387" s="935" t="s">
        <v>407</v>
      </c>
      <c r="I3387" s="935" t="s">
        <v>408</v>
      </c>
      <c r="J3387" s="935">
        <v>40.355137560000003</v>
      </c>
      <c r="K3387" s="935">
        <v>-122.17595660000001</v>
      </c>
      <c r="L3387" s="935">
        <v>40.316984869999999</v>
      </c>
      <c r="M3387" s="935">
        <v>-122.1896581</v>
      </c>
    </row>
    <row r="3388" spans="1:13" x14ac:dyDescent="0.35">
      <c r="A3388" s="1296">
        <v>35226</v>
      </c>
      <c r="B3388" s="1295" t="s">
        <v>194</v>
      </c>
      <c r="C3388" s="1295" t="s">
        <v>246</v>
      </c>
      <c r="D3388" s="1295">
        <v>14856</v>
      </c>
      <c r="E3388" s="1295" t="s">
        <v>200</v>
      </c>
      <c r="F3388" s="935" t="s">
        <v>215</v>
      </c>
      <c r="G3388" s="1295">
        <v>0</v>
      </c>
      <c r="H3388" s="935" t="s">
        <v>408</v>
      </c>
      <c r="I3388" s="935" t="s">
        <v>409</v>
      </c>
      <c r="J3388" s="935">
        <v>40.316984869999999</v>
      </c>
      <c r="K3388" s="935">
        <v>-122.1896581</v>
      </c>
      <c r="L3388" s="935">
        <v>40.263968490000003</v>
      </c>
      <c r="M3388" s="935">
        <v>-122.2235306</v>
      </c>
    </row>
    <row r="3389" spans="1:13" x14ac:dyDescent="0.35">
      <c r="A3389" s="1296">
        <v>35226</v>
      </c>
      <c r="B3389" s="1295" t="s">
        <v>194</v>
      </c>
      <c r="C3389" s="1295" t="s">
        <v>246</v>
      </c>
      <c r="D3389" s="1295">
        <v>14856</v>
      </c>
      <c r="E3389" s="1295" t="s">
        <v>200</v>
      </c>
      <c r="F3389" s="935" t="s">
        <v>216</v>
      </c>
      <c r="G3389" s="1295">
        <v>0</v>
      </c>
      <c r="H3389" s="935" t="s">
        <v>409</v>
      </c>
      <c r="I3389" s="935" t="s">
        <v>410</v>
      </c>
      <c r="J3389" s="935">
        <v>40.263968490000003</v>
      </c>
      <c r="K3389" s="935">
        <v>-122.2235306</v>
      </c>
      <c r="L3389" s="935">
        <v>40.153152210000002</v>
      </c>
      <c r="M3389" s="935">
        <v>-122.20237950000001</v>
      </c>
    </row>
    <row r="3390" spans="1:13" x14ac:dyDescent="0.35">
      <c r="A3390" s="1296">
        <v>35226</v>
      </c>
      <c r="B3390" s="1295" t="s">
        <v>194</v>
      </c>
      <c r="C3390" s="1295" t="s">
        <v>246</v>
      </c>
      <c r="D3390" s="1295">
        <v>14856</v>
      </c>
      <c r="E3390" s="1295" t="s">
        <v>200</v>
      </c>
      <c r="F3390" s="935" t="s">
        <v>217</v>
      </c>
      <c r="G3390" s="1295">
        <v>0</v>
      </c>
      <c r="H3390" s="935" t="s">
        <v>410</v>
      </c>
      <c r="I3390" s="935" t="s">
        <v>411</v>
      </c>
      <c r="J3390" s="935">
        <v>40.153152210000002</v>
      </c>
      <c r="K3390" s="935">
        <v>-122.20237950000001</v>
      </c>
      <c r="L3390" s="935">
        <v>40.027836569999998</v>
      </c>
      <c r="M3390" s="935">
        <v>-122.11920569999999</v>
      </c>
    </row>
    <row r="3391" spans="1:13" x14ac:dyDescent="0.35">
      <c r="A3391" s="1296">
        <v>35226</v>
      </c>
      <c r="B3391" s="1295" t="s">
        <v>194</v>
      </c>
      <c r="C3391" s="1295" t="s">
        <v>246</v>
      </c>
      <c r="D3391" s="1295">
        <v>14856</v>
      </c>
      <c r="E3391" s="1295" t="s">
        <v>200</v>
      </c>
      <c r="F3391" s="935" t="s">
        <v>219</v>
      </c>
      <c r="G3391" s="1295">
        <v>-99999</v>
      </c>
      <c r="H3391" s="935" t="s">
        <v>411</v>
      </c>
      <c r="I3391" s="935" t="s">
        <v>412</v>
      </c>
      <c r="J3391" s="935">
        <v>40.027836569999998</v>
      </c>
      <c r="K3391" s="935">
        <v>-122.11920569999999</v>
      </c>
      <c r="L3391" s="935">
        <v>39.909298579999998</v>
      </c>
      <c r="M3391" s="935">
        <v>-122.0918963</v>
      </c>
    </row>
    <row r="3392" spans="1:13" x14ac:dyDescent="0.35">
      <c r="A3392" s="1296">
        <v>35226</v>
      </c>
      <c r="B3392" s="1295" t="s">
        <v>194</v>
      </c>
      <c r="C3392" s="1295" t="s">
        <v>246</v>
      </c>
      <c r="D3392" s="1295">
        <v>14856</v>
      </c>
      <c r="E3392" s="1295" t="s">
        <v>200</v>
      </c>
      <c r="F3392" s="935" t="s">
        <v>220</v>
      </c>
      <c r="G3392" s="1295">
        <v>-99999</v>
      </c>
      <c r="H3392" s="935" t="s">
        <v>412</v>
      </c>
      <c r="I3392" s="935" t="s">
        <v>413</v>
      </c>
      <c r="J3392" s="935">
        <v>39.909298579999998</v>
      </c>
      <c r="K3392" s="935">
        <v>-122.0918963</v>
      </c>
      <c r="L3392" s="935">
        <v>39.751173979999997</v>
      </c>
      <c r="M3392" s="935">
        <v>-121.9963235</v>
      </c>
    </row>
    <row r="3393" spans="1:13" x14ac:dyDescent="0.35">
      <c r="A3393" s="1296">
        <v>35226</v>
      </c>
      <c r="B3393" s="1295" t="s">
        <v>194</v>
      </c>
      <c r="C3393" s="1295" t="s">
        <v>246</v>
      </c>
      <c r="D3393" s="1295">
        <v>14856</v>
      </c>
      <c r="E3393" s="1295" t="s">
        <v>200</v>
      </c>
      <c r="F3393" s="935" t="s">
        <v>221</v>
      </c>
      <c r="G3393" s="1295">
        <v>-99999</v>
      </c>
      <c r="H3393" s="935" t="s">
        <v>413</v>
      </c>
      <c r="I3393" s="935" t="s">
        <v>414</v>
      </c>
      <c r="J3393" s="935">
        <v>39.751173979999997</v>
      </c>
      <c r="K3393" s="935">
        <v>-121.9963235</v>
      </c>
      <c r="L3393" s="935">
        <v>39.629153240000001</v>
      </c>
      <c r="M3393" s="935">
        <v>-121.9925059</v>
      </c>
    </row>
    <row r="3394" spans="1:13" x14ac:dyDescent="0.35">
      <c r="A3394" s="1296">
        <v>35226</v>
      </c>
      <c r="B3394" s="1295" t="s">
        <v>194</v>
      </c>
      <c r="C3394" s="1295" t="s">
        <v>246</v>
      </c>
      <c r="D3394" s="1295">
        <v>14856</v>
      </c>
      <c r="E3394" s="1295" t="s">
        <v>200</v>
      </c>
      <c r="F3394" s="935" t="s">
        <v>222</v>
      </c>
      <c r="G3394" s="1295">
        <v>-99999</v>
      </c>
      <c r="H3394" s="935" t="s">
        <v>414</v>
      </c>
      <c r="I3394" s="935" t="s">
        <v>415</v>
      </c>
      <c r="J3394" s="935">
        <v>39.629153240000001</v>
      </c>
      <c r="K3394" s="935">
        <v>-121.9925059</v>
      </c>
      <c r="L3394" s="935">
        <v>39.40712284</v>
      </c>
      <c r="M3394" s="935">
        <v>-122.00758999999999</v>
      </c>
    </row>
    <row r="3395" spans="1:13" x14ac:dyDescent="0.35">
      <c r="A3395" s="1296">
        <v>35233</v>
      </c>
      <c r="B3395" s="1295" t="s">
        <v>194</v>
      </c>
      <c r="C3395" s="1295" t="s">
        <v>260</v>
      </c>
      <c r="D3395" s="1295">
        <v>13841</v>
      </c>
      <c r="E3395" s="1295" t="s">
        <v>200</v>
      </c>
      <c r="F3395" s="935" t="s">
        <v>208</v>
      </c>
      <c r="G3395" s="1295">
        <v>0</v>
      </c>
      <c r="H3395" s="935" t="s">
        <v>402</v>
      </c>
      <c r="I3395" s="935" t="s">
        <v>403</v>
      </c>
      <c r="J3395" s="935">
        <v>40.611883210000002</v>
      </c>
      <c r="K3395" s="935">
        <v>-122.446135</v>
      </c>
      <c r="L3395" s="935">
        <v>40.592799669999998</v>
      </c>
      <c r="M3395" s="935">
        <v>-122.3942059</v>
      </c>
    </row>
    <row r="3396" spans="1:13" x14ac:dyDescent="0.35">
      <c r="A3396" s="1296">
        <v>35233</v>
      </c>
      <c r="B3396" s="1295" t="s">
        <v>194</v>
      </c>
      <c r="C3396" s="1295" t="s">
        <v>260</v>
      </c>
      <c r="D3396" s="1295">
        <v>13841</v>
      </c>
      <c r="E3396" s="1295" t="s">
        <v>200</v>
      </c>
      <c r="F3396" s="935" t="s">
        <v>209</v>
      </c>
      <c r="G3396" s="1295">
        <v>2</v>
      </c>
      <c r="H3396" s="935" t="s">
        <v>403</v>
      </c>
      <c r="I3396" s="935" t="s">
        <v>404</v>
      </c>
      <c r="J3396" s="935">
        <v>40.592799669999998</v>
      </c>
      <c r="K3396" s="935">
        <v>-122.3942059</v>
      </c>
      <c r="L3396" s="935">
        <v>40.585947769999997</v>
      </c>
      <c r="M3396" s="935">
        <v>-122.3683525</v>
      </c>
    </row>
    <row r="3397" spans="1:13" x14ac:dyDescent="0.35">
      <c r="A3397" s="1296">
        <v>35233</v>
      </c>
      <c r="B3397" s="1295" t="s">
        <v>194</v>
      </c>
      <c r="C3397" s="1295" t="s">
        <v>260</v>
      </c>
      <c r="D3397" s="1295">
        <v>13841</v>
      </c>
      <c r="E3397" s="1295" t="s">
        <v>200</v>
      </c>
      <c r="F3397" s="935" t="s">
        <v>211</v>
      </c>
      <c r="G3397" s="1295">
        <v>0</v>
      </c>
      <c r="H3397" s="935" t="s">
        <v>404</v>
      </c>
      <c r="I3397" s="935" t="s">
        <v>405</v>
      </c>
      <c r="J3397" s="935">
        <v>40.585947769999997</v>
      </c>
      <c r="K3397" s="935">
        <v>-122.3683525</v>
      </c>
      <c r="L3397" s="935">
        <v>40.472049499999997</v>
      </c>
      <c r="M3397" s="935">
        <v>-122.29453460000001</v>
      </c>
    </row>
    <row r="3398" spans="1:13" x14ac:dyDescent="0.35">
      <c r="A3398" s="1296">
        <v>35233</v>
      </c>
      <c r="B3398" s="1295" t="s">
        <v>194</v>
      </c>
      <c r="C3398" s="1295" t="s">
        <v>260</v>
      </c>
      <c r="D3398" s="1295">
        <v>13841</v>
      </c>
      <c r="E3398" s="1295" t="s">
        <v>200</v>
      </c>
      <c r="F3398" s="935" t="s">
        <v>212</v>
      </c>
      <c r="G3398" s="1295">
        <v>0</v>
      </c>
      <c r="H3398" s="935" t="s">
        <v>405</v>
      </c>
      <c r="I3398" s="935" t="s">
        <v>406</v>
      </c>
      <c r="J3398" s="935">
        <v>40.472049499999997</v>
      </c>
      <c r="K3398" s="935">
        <v>-122.29453460000001</v>
      </c>
      <c r="L3398" s="935">
        <v>40.417416330000002</v>
      </c>
      <c r="M3398" s="935">
        <v>-122.19395729999999</v>
      </c>
    </row>
    <row r="3399" spans="1:13" x14ac:dyDescent="0.35">
      <c r="A3399" s="1296">
        <v>35233</v>
      </c>
      <c r="B3399" s="1295" t="s">
        <v>194</v>
      </c>
      <c r="C3399" s="1295" t="s">
        <v>260</v>
      </c>
      <c r="D3399" s="1295">
        <v>13841</v>
      </c>
      <c r="E3399" s="1295" t="s">
        <v>200</v>
      </c>
      <c r="F3399" s="935" t="s">
        <v>213</v>
      </c>
      <c r="G3399" s="1295">
        <v>0</v>
      </c>
      <c r="H3399" s="935" t="s">
        <v>406</v>
      </c>
      <c r="I3399" s="935" t="s">
        <v>407</v>
      </c>
      <c r="J3399" s="935">
        <v>40.417416330000002</v>
      </c>
      <c r="K3399" s="935">
        <v>-122.19395729999999</v>
      </c>
      <c r="L3399" s="935">
        <v>40.355137560000003</v>
      </c>
      <c r="M3399" s="935">
        <v>-122.17595660000001</v>
      </c>
    </row>
    <row r="3400" spans="1:13" x14ac:dyDescent="0.35">
      <c r="A3400" s="1296">
        <v>35233</v>
      </c>
      <c r="B3400" s="1295" t="s">
        <v>194</v>
      </c>
      <c r="C3400" s="1295" t="s">
        <v>260</v>
      </c>
      <c r="D3400" s="1295">
        <v>13841</v>
      </c>
      <c r="E3400" s="1295" t="s">
        <v>200</v>
      </c>
      <c r="F3400" s="935" t="s">
        <v>214</v>
      </c>
      <c r="G3400" s="1295">
        <v>0</v>
      </c>
      <c r="H3400" s="935" t="s">
        <v>407</v>
      </c>
      <c r="I3400" s="935" t="s">
        <v>408</v>
      </c>
      <c r="J3400" s="935">
        <v>40.355137560000003</v>
      </c>
      <c r="K3400" s="935">
        <v>-122.17595660000001</v>
      </c>
      <c r="L3400" s="935">
        <v>40.316984869999999</v>
      </c>
      <c r="M3400" s="935">
        <v>-122.1896581</v>
      </c>
    </row>
    <row r="3401" spans="1:13" x14ac:dyDescent="0.35">
      <c r="A3401" s="1296">
        <v>35233</v>
      </c>
      <c r="B3401" s="1295" t="s">
        <v>194</v>
      </c>
      <c r="C3401" s="1295" t="s">
        <v>260</v>
      </c>
      <c r="D3401" s="1295">
        <v>13841</v>
      </c>
      <c r="E3401" s="1295" t="s">
        <v>200</v>
      </c>
      <c r="F3401" s="935" t="s">
        <v>215</v>
      </c>
      <c r="G3401" s="1295">
        <v>0</v>
      </c>
      <c r="H3401" s="935" t="s">
        <v>408</v>
      </c>
      <c r="I3401" s="935" t="s">
        <v>409</v>
      </c>
      <c r="J3401" s="935">
        <v>40.316984869999999</v>
      </c>
      <c r="K3401" s="935">
        <v>-122.1896581</v>
      </c>
      <c r="L3401" s="935">
        <v>40.263968490000003</v>
      </c>
      <c r="M3401" s="935">
        <v>-122.2235306</v>
      </c>
    </row>
    <row r="3402" spans="1:13" x14ac:dyDescent="0.35">
      <c r="A3402" s="1296">
        <v>35233</v>
      </c>
      <c r="B3402" s="1295" t="s">
        <v>194</v>
      </c>
      <c r="C3402" s="1295" t="s">
        <v>260</v>
      </c>
      <c r="D3402" s="1295">
        <v>13841</v>
      </c>
      <c r="E3402" s="1295" t="s">
        <v>200</v>
      </c>
      <c r="F3402" s="935" t="s">
        <v>216</v>
      </c>
      <c r="G3402" s="1295">
        <v>0</v>
      </c>
      <c r="H3402" s="935" t="s">
        <v>409</v>
      </c>
      <c r="I3402" s="935" t="s">
        <v>410</v>
      </c>
      <c r="J3402" s="935">
        <v>40.263968490000003</v>
      </c>
      <c r="K3402" s="935">
        <v>-122.2235306</v>
      </c>
      <c r="L3402" s="935">
        <v>40.153152210000002</v>
      </c>
      <c r="M3402" s="935">
        <v>-122.20237950000001</v>
      </c>
    </row>
    <row r="3403" spans="1:13" x14ac:dyDescent="0.35">
      <c r="A3403" s="1296">
        <v>35233</v>
      </c>
      <c r="B3403" s="1295" t="s">
        <v>194</v>
      </c>
      <c r="C3403" s="1295" t="s">
        <v>260</v>
      </c>
      <c r="D3403" s="1295">
        <v>13841</v>
      </c>
      <c r="E3403" s="1295" t="s">
        <v>200</v>
      </c>
      <c r="F3403" s="935" t="s">
        <v>217</v>
      </c>
      <c r="G3403" s="1295">
        <v>0</v>
      </c>
      <c r="H3403" s="935" t="s">
        <v>410</v>
      </c>
      <c r="I3403" s="935" t="s">
        <v>411</v>
      </c>
      <c r="J3403" s="935">
        <v>40.153152210000002</v>
      </c>
      <c r="K3403" s="935">
        <v>-122.20237950000001</v>
      </c>
      <c r="L3403" s="935">
        <v>40.027836569999998</v>
      </c>
      <c r="M3403" s="935">
        <v>-122.11920569999999</v>
      </c>
    </row>
    <row r="3404" spans="1:13" x14ac:dyDescent="0.35">
      <c r="A3404" s="1296">
        <v>35233</v>
      </c>
      <c r="B3404" s="1295" t="s">
        <v>194</v>
      </c>
      <c r="C3404" s="1295" t="s">
        <v>260</v>
      </c>
      <c r="D3404" s="1295">
        <v>13841</v>
      </c>
      <c r="E3404" s="1295" t="s">
        <v>200</v>
      </c>
      <c r="F3404" s="935" t="s">
        <v>219</v>
      </c>
      <c r="G3404" s="1295">
        <v>-99999</v>
      </c>
      <c r="H3404" s="935" t="s">
        <v>411</v>
      </c>
      <c r="I3404" s="935" t="s">
        <v>412</v>
      </c>
      <c r="J3404" s="935">
        <v>40.027836569999998</v>
      </c>
      <c r="K3404" s="935">
        <v>-122.11920569999999</v>
      </c>
      <c r="L3404" s="935">
        <v>39.909298579999998</v>
      </c>
      <c r="M3404" s="935">
        <v>-122.0918963</v>
      </c>
    </row>
    <row r="3405" spans="1:13" x14ac:dyDescent="0.35">
      <c r="A3405" s="1296">
        <v>35233</v>
      </c>
      <c r="B3405" s="1295" t="s">
        <v>194</v>
      </c>
      <c r="C3405" s="1295" t="s">
        <v>260</v>
      </c>
      <c r="D3405" s="1295">
        <v>13841</v>
      </c>
      <c r="E3405" s="1295" t="s">
        <v>200</v>
      </c>
      <c r="F3405" s="935" t="s">
        <v>220</v>
      </c>
      <c r="G3405" s="1295">
        <v>-99999</v>
      </c>
      <c r="H3405" s="935" t="s">
        <v>412</v>
      </c>
      <c r="I3405" s="935" t="s">
        <v>413</v>
      </c>
      <c r="J3405" s="935">
        <v>39.909298579999998</v>
      </c>
      <c r="K3405" s="935">
        <v>-122.0918963</v>
      </c>
      <c r="L3405" s="935">
        <v>39.751173979999997</v>
      </c>
      <c r="M3405" s="935">
        <v>-121.9963235</v>
      </c>
    </row>
    <row r="3406" spans="1:13" x14ac:dyDescent="0.35">
      <c r="A3406" s="1296">
        <v>35233</v>
      </c>
      <c r="B3406" s="1295" t="s">
        <v>194</v>
      </c>
      <c r="C3406" s="1295" t="s">
        <v>260</v>
      </c>
      <c r="D3406" s="1295">
        <v>13841</v>
      </c>
      <c r="E3406" s="1295" t="s">
        <v>200</v>
      </c>
      <c r="F3406" s="935" t="s">
        <v>221</v>
      </c>
      <c r="G3406" s="1295">
        <v>-99999</v>
      </c>
      <c r="H3406" s="935" t="s">
        <v>413</v>
      </c>
      <c r="I3406" s="935" t="s">
        <v>414</v>
      </c>
      <c r="J3406" s="935">
        <v>39.751173979999997</v>
      </c>
      <c r="K3406" s="935">
        <v>-121.9963235</v>
      </c>
      <c r="L3406" s="935">
        <v>39.629153240000001</v>
      </c>
      <c r="M3406" s="935">
        <v>-121.9925059</v>
      </c>
    </row>
    <row r="3407" spans="1:13" x14ac:dyDescent="0.35">
      <c r="A3407" s="1296">
        <v>35233</v>
      </c>
      <c r="B3407" s="1295" t="s">
        <v>194</v>
      </c>
      <c r="C3407" s="1295" t="s">
        <v>260</v>
      </c>
      <c r="D3407" s="1295">
        <v>13841</v>
      </c>
      <c r="E3407" s="1295" t="s">
        <v>200</v>
      </c>
      <c r="F3407" s="935" t="s">
        <v>222</v>
      </c>
      <c r="G3407" s="1295">
        <v>-99999</v>
      </c>
      <c r="H3407" s="935" t="s">
        <v>414</v>
      </c>
      <c r="I3407" s="935" t="s">
        <v>415</v>
      </c>
      <c r="J3407" s="935">
        <v>39.629153240000001</v>
      </c>
      <c r="K3407" s="935">
        <v>-121.9925059</v>
      </c>
      <c r="L3407" s="935">
        <v>39.40712284</v>
      </c>
      <c r="M3407" s="935">
        <v>-122.00758999999999</v>
      </c>
    </row>
    <row r="3408" spans="1:13" x14ac:dyDescent="0.35">
      <c r="A3408" s="1296">
        <v>35240</v>
      </c>
      <c r="B3408" s="1295" t="s">
        <v>194</v>
      </c>
      <c r="C3408" s="1295" t="s">
        <v>246</v>
      </c>
      <c r="D3408" s="1295">
        <v>13016</v>
      </c>
      <c r="E3408" s="1295" t="s">
        <v>200</v>
      </c>
      <c r="F3408" s="935" t="s">
        <v>208</v>
      </c>
      <c r="G3408" s="1295">
        <v>0</v>
      </c>
      <c r="H3408" s="935" t="s">
        <v>402</v>
      </c>
      <c r="I3408" s="935" t="s">
        <v>403</v>
      </c>
      <c r="J3408" s="935">
        <v>40.611883210000002</v>
      </c>
      <c r="K3408" s="935">
        <v>-122.446135</v>
      </c>
      <c r="L3408" s="935">
        <v>40.592799669999998</v>
      </c>
      <c r="M3408" s="935">
        <v>-122.3942059</v>
      </c>
    </row>
    <row r="3409" spans="1:13" x14ac:dyDescent="0.35">
      <c r="A3409" s="1296">
        <v>35240</v>
      </c>
      <c r="B3409" s="1295" t="s">
        <v>194</v>
      </c>
      <c r="C3409" s="1295" t="s">
        <v>246</v>
      </c>
      <c r="D3409" s="1295">
        <v>13016</v>
      </c>
      <c r="E3409" s="1295" t="s">
        <v>200</v>
      </c>
      <c r="F3409" s="935" t="s">
        <v>209</v>
      </c>
      <c r="G3409" s="1295">
        <v>0</v>
      </c>
      <c r="H3409" s="935" t="s">
        <v>403</v>
      </c>
      <c r="I3409" s="935" t="s">
        <v>404</v>
      </c>
      <c r="J3409" s="935">
        <v>40.592799669999998</v>
      </c>
      <c r="K3409" s="935">
        <v>-122.3942059</v>
      </c>
      <c r="L3409" s="935">
        <v>40.585947769999997</v>
      </c>
      <c r="M3409" s="935">
        <v>-122.3683525</v>
      </c>
    </row>
    <row r="3410" spans="1:13" x14ac:dyDescent="0.35">
      <c r="A3410" s="1296">
        <v>35240</v>
      </c>
      <c r="B3410" s="1295" t="s">
        <v>194</v>
      </c>
      <c r="C3410" s="1295" t="s">
        <v>246</v>
      </c>
      <c r="D3410" s="1295">
        <v>13016</v>
      </c>
      <c r="E3410" s="1295" t="s">
        <v>200</v>
      </c>
      <c r="F3410" s="935" t="s">
        <v>211</v>
      </c>
      <c r="G3410" s="1295">
        <v>0</v>
      </c>
      <c r="H3410" s="935" t="s">
        <v>404</v>
      </c>
      <c r="I3410" s="935" t="s">
        <v>405</v>
      </c>
      <c r="J3410" s="935">
        <v>40.585947769999997</v>
      </c>
      <c r="K3410" s="935">
        <v>-122.3683525</v>
      </c>
      <c r="L3410" s="935">
        <v>40.472049499999997</v>
      </c>
      <c r="M3410" s="935">
        <v>-122.29453460000001</v>
      </c>
    </row>
    <row r="3411" spans="1:13" x14ac:dyDescent="0.35">
      <c r="A3411" s="1296">
        <v>35240</v>
      </c>
      <c r="B3411" s="1295" t="s">
        <v>194</v>
      </c>
      <c r="C3411" s="1295" t="s">
        <v>246</v>
      </c>
      <c r="D3411" s="1295">
        <v>13016</v>
      </c>
      <c r="E3411" s="1295" t="s">
        <v>200</v>
      </c>
      <c r="F3411" s="935" t="s">
        <v>212</v>
      </c>
      <c r="G3411" s="1295">
        <v>0</v>
      </c>
      <c r="H3411" s="935" t="s">
        <v>405</v>
      </c>
      <c r="I3411" s="935" t="s">
        <v>406</v>
      </c>
      <c r="J3411" s="935">
        <v>40.472049499999997</v>
      </c>
      <c r="K3411" s="935">
        <v>-122.29453460000001</v>
      </c>
      <c r="L3411" s="935">
        <v>40.417416330000002</v>
      </c>
      <c r="M3411" s="935">
        <v>-122.19395729999999</v>
      </c>
    </row>
    <row r="3412" spans="1:13" x14ac:dyDescent="0.35">
      <c r="A3412" s="1296">
        <v>35240</v>
      </c>
      <c r="B3412" s="1295" t="s">
        <v>194</v>
      </c>
      <c r="C3412" s="1295" t="s">
        <v>246</v>
      </c>
      <c r="D3412" s="1295">
        <v>13016</v>
      </c>
      <c r="E3412" s="1295" t="s">
        <v>200</v>
      </c>
      <c r="F3412" s="935" t="s">
        <v>213</v>
      </c>
      <c r="G3412" s="1295">
        <v>0</v>
      </c>
      <c r="H3412" s="935" t="s">
        <v>406</v>
      </c>
      <c r="I3412" s="935" t="s">
        <v>407</v>
      </c>
      <c r="J3412" s="935">
        <v>40.417416330000002</v>
      </c>
      <c r="K3412" s="935">
        <v>-122.19395729999999</v>
      </c>
      <c r="L3412" s="935">
        <v>40.355137560000003</v>
      </c>
      <c r="M3412" s="935">
        <v>-122.17595660000001</v>
      </c>
    </row>
    <row r="3413" spans="1:13" x14ac:dyDescent="0.35">
      <c r="A3413" s="1296">
        <v>35240</v>
      </c>
      <c r="B3413" s="1295" t="s">
        <v>194</v>
      </c>
      <c r="C3413" s="1295" t="s">
        <v>246</v>
      </c>
      <c r="D3413" s="1295">
        <v>13016</v>
      </c>
      <c r="E3413" s="1295" t="s">
        <v>200</v>
      </c>
      <c r="F3413" s="935" t="s">
        <v>214</v>
      </c>
      <c r="G3413" s="1295">
        <v>0</v>
      </c>
      <c r="H3413" s="935" t="s">
        <v>407</v>
      </c>
      <c r="I3413" s="935" t="s">
        <v>408</v>
      </c>
      <c r="J3413" s="935">
        <v>40.355137560000003</v>
      </c>
      <c r="K3413" s="935">
        <v>-122.17595660000001</v>
      </c>
      <c r="L3413" s="935">
        <v>40.316984869999999</v>
      </c>
      <c r="M3413" s="935">
        <v>-122.1896581</v>
      </c>
    </row>
    <row r="3414" spans="1:13" x14ac:dyDescent="0.35">
      <c r="A3414" s="1296">
        <v>35240</v>
      </c>
      <c r="B3414" s="1295" t="s">
        <v>194</v>
      </c>
      <c r="C3414" s="1295" t="s">
        <v>246</v>
      </c>
      <c r="D3414" s="1295">
        <v>13016</v>
      </c>
      <c r="E3414" s="1295" t="s">
        <v>200</v>
      </c>
      <c r="F3414" s="935" t="s">
        <v>215</v>
      </c>
      <c r="G3414" s="1295">
        <v>0</v>
      </c>
      <c r="H3414" s="935" t="s">
        <v>408</v>
      </c>
      <c r="I3414" s="935" t="s">
        <v>409</v>
      </c>
      <c r="J3414" s="935">
        <v>40.316984869999999</v>
      </c>
      <c r="K3414" s="935">
        <v>-122.1896581</v>
      </c>
      <c r="L3414" s="935">
        <v>40.263968490000003</v>
      </c>
      <c r="M3414" s="935">
        <v>-122.2235306</v>
      </c>
    </row>
    <row r="3415" spans="1:13" x14ac:dyDescent="0.35">
      <c r="A3415" s="1296">
        <v>35240</v>
      </c>
      <c r="B3415" s="1295" t="s">
        <v>194</v>
      </c>
      <c r="C3415" s="1295" t="s">
        <v>246</v>
      </c>
      <c r="D3415" s="1295">
        <v>13016</v>
      </c>
      <c r="E3415" s="1295" t="s">
        <v>200</v>
      </c>
      <c r="F3415" s="935" t="s">
        <v>216</v>
      </c>
      <c r="G3415" s="1295">
        <v>0</v>
      </c>
      <c r="H3415" s="935" t="s">
        <v>409</v>
      </c>
      <c r="I3415" s="935" t="s">
        <v>410</v>
      </c>
      <c r="J3415" s="935">
        <v>40.263968490000003</v>
      </c>
      <c r="K3415" s="935">
        <v>-122.2235306</v>
      </c>
      <c r="L3415" s="935">
        <v>40.153152210000002</v>
      </c>
      <c r="M3415" s="935">
        <v>-122.20237950000001</v>
      </c>
    </row>
    <row r="3416" spans="1:13" x14ac:dyDescent="0.35">
      <c r="A3416" s="1296">
        <v>35240</v>
      </c>
      <c r="B3416" s="1295" t="s">
        <v>194</v>
      </c>
      <c r="C3416" s="1295" t="s">
        <v>246</v>
      </c>
      <c r="D3416" s="1295">
        <v>13016</v>
      </c>
      <c r="E3416" s="1295" t="s">
        <v>200</v>
      </c>
      <c r="F3416" s="935" t="s">
        <v>217</v>
      </c>
      <c r="G3416" s="1295">
        <v>0</v>
      </c>
      <c r="H3416" s="935" t="s">
        <v>410</v>
      </c>
      <c r="I3416" s="935" t="s">
        <v>411</v>
      </c>
      <c r="J3416" s="935">
        <v>40.153152210000002</v>
      </c>
      <c r="K3416" s="935">
        <v>-122.20237950000001</v>
      </c>
      <c r="L3416" s="935">
        <v>40.027836569999998</v>
      </c>
      <c r="M3416" s="935">
        <v>-122.11920569999999</v>
      </c>
    </row>
    <row r="3417" spans="1:13" x14ac:dyDescent="0.35">
      <c r="A3417" s="1296">
        <v>35240</v>
      </c>
      <c r="B3417" s="1295" t="s">
        <v>194</v>
      </c>
      <c r="C3417" s="1295" t="s">
        <v>246</v>
      </c>
      <c r="D3417" s="1295">
        <v>13016</v>
      </c>
      <c r="E3417" s="1295" t="s">
        <v>200</v>
      </c>
      <c r="F3417" s="935" t="s">
        <v>219</v>
      </c>
      <c r="G3417" s="1295">
        <v>-99999</v>
      </c>
      <c r="H3417" s="935" t="s">
        <v>411</v>
      </c>
      <c r="I3417" s="935" t="s">
        <v>412</v>
      </c>
      <c r="J3417" s="935">
        <v>40.027836569999998</v>
      </c>
      <c r="K3417" s="935">
        <v>-122.11920569999999</v>
      </c>
      <c r="L3417" s="935">
        <v>39.909298579999998</v>
      </c>
      <c r="M3417" s="935">
        <v>-122.0918963</v>
      </c>
    </row>
    <row r="3418" spans="1:13" x14ac:dyDescent="0.35">
      <c r="A3418" s="1296">
        <v>35240</v>
      </c>
      <c r="B3418" s="1295" t="s">
        <v>194</v>
      </c>
      <c r="C3418" s="1295" t="s">
        <v>246</v>
      </c>
      <c r="D3418" s="1295">
        <v>13016</v>
      </c>
      <c r="E3418" s="1295" t="s">
        <v>200</v>
      </c>
      <c r="F3418" s="935" t="s">
        <v>220</v>
      </c>
      <c r="G3418" s="1295">
        <v>-99999</v>
      </c>
      <c r="H3418" s="935" t="s">
        <v>412</v>
      </c>
      <c r="I3418" s="935" t="s">
        <v>413</v>
      </c>
      <c r="J3418" s="935">
        <v>39.909298579999998</v>
      </c>
      <c r="K3418" s="935">
        <v>-122.0918963</v>
      </c>
      <c r="L3418" s="935">
        <v>39.751173979999997</v>
      </c>
      <c r="M3418" s="935">
        <v>-121.9963235</v>
      </c>
    </row>
    <row r="3419" spans="1:13" x14ac:dyDescent="0.35">
      <c r="A3419" s="1296">
        <v>35240</v>
      </c>
      <c r="B3419" s="1295" t="s">
        <v>194</v>
      </c>
      <c r="C3419" s="1295" t="s">
        <v>246</v>
      </c>
      <c r="D3419" s="1295">
        <v>13016</v>
      </c>
      <c r="E3419" s="1295" t="s">
        <v>200</v>
      </c>
      <c r="F3419" s="935" t="s">
        <v>221</v>
      </c>
      <c r="G3419" s="1295">
        <v>-99999</v>
      </c>
      <c r="H3419" s="935" t="s">
        <v>413</v>
      </c>
      <c r="I3419" s="935" t="s">
        <v>414</v>
      </c>
      <c r="J3419" s="935">
        <v>39.751173979999997</v>
      </c>
      <c r="K3419" s="935">
        <v>-121.9963235</v>
      </c>
      <c r="L3419" s="935">
        <v>39.629153240000001</v>
      </c>
      <c r="M3419" s="935">
        <v>-121.9925059</v>
      </c>
    </row>
    <row r="3420" spans="1:13" x14ac:dyDescent="0.35">
      <c r="A3420" s="1296">
        <v>35240</v>
      </c>
      <c r="B3420" s="1295" t="s">
        <v>194</v>
      </c>
      <c r="C3420" s="1295" t="s">
        <v>246</v>
      </c>
      <c r="D3420" s="1295">
        <v>13016</v>
      </c>
      <c r="E3420" s="1295" t="s">
        <v>200</v>
      </c>
      <c r="F3420" s="935" t="s">
        <v>222</v>
      </c>
      <c r="G3420" s="1295">
        <v>-99999</v>
      </c>
      <c r="H3420" s="935" t="s">
        <v>414</v>
      </c>
      <c r="I3420" s="935" t="s">
        <v>415</v>
      </c>
      <c r="J3420" s="935">
        <v>39.629153240000001</v>
      </c>
      <c r="K3420" s="935">
        <v>-121.9925059</v>
      </c>
      <c r="L3420" s="935">
        <v>39.40712284</v>
      </c>
      <c r="M3420" s="935">
        <v>-122.00758999999999</v>
      </c>
    </row>
    <row r="3421" spans="1:13" x14ac:dyDescent="0.35">
      <c r="A3421" s="1296">
        <v>35247</v>
      </c>
      <c r="B3421" s="1295" t="s">
        <v>194</v>
      </c>
      <c r="C3421" s="1295" t="s">
        <v>196</v>
      </c>
      <c r="D3421" s="1295">
        <v>14556</v>
      </c>
      <c r="E3421" s="1295" t="s">
        <v>200</v>
      </c>
      <c r="F3421" s="935" t="s">
        <v>208</v>
      </c>
      <c r="G3421" s="1295">
        <v>2</v>
      </c>
      <c r="H3421" s="935" t="s">
        <v>402</v>
      </c>
      <c r="I3421" s="935" t="s">
        <v>403</v>
      </c>
      <c r="J3421" s="935">
        <v>40.611883210000002</v>
      </c>
      <c r="K3421" s="935">
        <v>-122.446135</v>
      </c>
      <c r="L3421" s="935">
        <v>40.592799669999998</v>
      </c>
      <c r="M3421" s="935">
        <v>-122.3942059</v>
      </c>
    </row>
    <row r="3422" spans="1:13" x14ac:dyDescent="0.35">
      <c r="A3422" s="1296">
        <v>35247</v>
      </c>
      <c r="B3422" s="1295" t="s">
        <v>194</v>
      </c>
      <c r="C3422" s="1295" t="s">
        <v>196</v>
      </c>
      <c r="D3422" s="1295">
        <v>14556</v>
      </c>
      <c r="E3422" s="1295" t="s">
        <v>200</v>
      </c>
      <c r="F3422" s="935" t="s">
        <v>209</v>
      </c>
      <c r="G3422" s="1295">
        <v>1</v>
      </c>
      <c r="H3422" s="935" t="s">
        <v>403</v>
      </c>
      <c r="I3422" s="935" t="s">
        <v>404</v>
      </c>
      <c r="J3422" s="935">
        <v>40.592799669999998</v>
      </c>
      <c r="K3422" s="935">
        <v>-122.3942059</v>
      </c>
      <c r="L3422" s="935">
        <v>40.585947769999997</v>
      </c>
      <c r="M3422" s="935">
        <v>-122.3683525</v>
      </c>
    </row>
    <row r="3423" spans="1:13" x14ac:dyDescent="0.35">
      <c r="A3423" s="1296">
        <v>35247</v>
      </c>
      <c r="B3423" s="1295" t="s">
        <v>194</v>
      </c>
      <c r="C3423" s="1295" t="s">
        <v>196</v>
      </c>
      <c r="D3423" s="1295">
        <v>14556</v>
      </c>
      <c r="E3423" s="1295" t="s">
        <v>200</v>
      </c>
      <c r="F3423" s="935" t="s">
        <v>211</v>
      </c>
      <c r="G3423" s="1295">
        <v>0</v>
      </c>
      <c r="H3423" s="935" t="s">
        <v>404</v>
      </c>
      <c r="I3423" s="935" t="s">
        <v>405</v>
      </c>
      <c r="J3423" s="935">
        <v>40.585947769999997</v>
      </c>
      <c r="K3423" s="935">
        <v>-122.3683525</v>
      </c>
      <c r="L3423" s="935">
        <v>40.472049499999997</v>
      </c>
      <c r="M3423" s="935">
        <v>-122.29453460000001</v>
      </c>
    </row>
    <row r="3424" spans="1:13" x14ac:dyDescent="0.35">
      <c r="A3424" s="1296">
        <v>35247</v>
      </c>
      <c r="B3424" s="1295" t="s">
        <v>194</v>
      </c>
      <c r="C3424" s="1295" t="s">
        <v>196</v>
      </c>
      <c r="D3424" s="1295">
        <v>14556</v>
      </c>
      <c r="E3424" s="1295" t="s">
        <v>200</v>
      </c>
      <c r="F3424" s="935" t="s">
        <v>212</v>
      </c>
      <c r="G3424" s="1295">
        <v>0</v>
      </c>
      <c r="H3424" s="935" t="s">
        <v>405</v>
      </c>
      <c r="I3424" s="935" t="s">
        <v>406</v>
      </c>
      <c r="J3424" s="935">
        <v>40.472049499999997</v>
      </c>
      <c r="K3424" s="935">
        <v>-122.29453460000001</v>
      </c>
      <c r="L3424" s="935">
        <v>40.417416330000002</v>
      </c>
      <c r="M3424" s="935">
        <v>-122.19395729999999</v>
      </c>
    </row>
    <row r="3425" spans="1:13" x14ac:dyDescent="0.35">
      <c r="A3425" s="1296">
        <v>35247</v>
      </c>
      <c r="B3425" s="1295" t="s">
        <v>194</v>
      </c>
      <c r="C3425" s="1295" t="s">
        <v>196</v>
      </c>
      <c r="D3425" s="1295">
        <v>14556</v>
      </c>
      <c r="E3425" s="1295" t="s">
        <v>200</v>
      </c>
      <c r="F3425" s="935" t="s">
        <v>213</v>
      </c>
      <c r="G3425" s="1295">
        <v>0</v>
      </c>
      <c r="H3425" s="935" t="s">
        <v>406</v>
      </c>
      <c r="I3425" s="935" t="s">
        <v>407</v>
      </c>
      <c r="J3425" s="935">
        <v>40.417416330000002</v>
      </c>
      <c r="K3425" s="935">
        <v>-122.19395729999999</v>
      </c>
      <c r="L3425" s="935">
        <v>40.355137560000003</v>
      </c>
      <c r="M3425" s="935">
        <v>-122.17595660000001</v>
      </c>
    </row>
    <row r="3426" spans="1:13" x14ac:dyDescent="0.35">
      <c r="A3426" s="1296">
        <v>35247</v>
      </c>
      <c r="B3426" s="1295" t="s">
        <v>194</v>
      </c>
      <c r="C3426" s="1295" t="s">
        <v>196</v>
      </c>
      <c r="D3426" s="1295">
        <v>14556</v>
      </c>
      <c r="E3426" s="1295" t="s">
        <v>200</v>
      </c>
      <c r="F3426" s="935" t="s">
        <v>214</v>
      </c>
      <c r="G3426" s="1295">
        <v>0</v>
      </c>
      <c r="H3426" s="935" t="s">
        <v>407</v>
      </c>
      <c r="I3426" s="935" t="s">
        <v>408</v>
      </c>
      <c r="J3426" s="935">
        <v>40.355137560000003</v>
      </c>
      <c r="K3426" s="935">
        <v>-122.17595660000001</v>
      </c>
      <c r="L3426" s="935">
        <v>40.316984869999999</v>
      </c>
      <c r="M3426" s="935">
        <v>-122.1896581</v>
      </c>
    </row>
    <row r="3427" spans="1:13" x14ac:dyDescent="0.35">
      <c r="A3427" s="1296">
        <v>35247</v>
      </c>
      <c r="B3427" s="1295" t="s">
        <v>194</v>
      </c>
      <c r="C3427" s="1295" t="s">
        <v>196</v>
      </c>
      <c r="D3427" s="1295">
        <v>14556</v>
      </c>
      <c r="E3427" s="1295" t="s">
        <v>200</v>
      </c>
      <c r="F3427" s="935" t="s">
        <v>215</v>
      </c>
      <c r="G3427" s="1295">
        <v>0</v>
      </c>
      <c r="H3427" s="935" t="s">
        <v>408</v>
      </c>
      <c r="I3427" s="935" t="s">
        <v>409</v>
      </c>
      <c r="J3427" s="935">
        <v>40.316984869999999</v>
      </c>
      <c r="K3427" s="935">
        <v>-122.1896581</v>
      </c>
      <c r="L3427" s="935">
        <v>40.263968490000003</v>
      </c>
      <c r="M3427" s="935">
        <v>-122.2235306</v>
      </c>
    </row>
    <row r="3428" spans="1:13" x14ac:dyDescent="0.35">
      <c r="A3428" s="1296">
        <v>35247</v>
      </c>
      <c r="B3428" s="1295" t="s">
        <v>194</v>
      </c>
      <c r="C3428" s="1295" t="s">
        <v>196</v>
      </c>
      <c r="D3428" s="1295">
        <v>14556</v>
      </c>
      <c r="E3428" s="1295" t="s">
        <v>200</v>
      </c>
      <c r="F3428" s="935" t="s">
        <v>216</v>
      </c>
      <c r="G3428" s="1295">
        <v>0</v>
      </c>
      <c r="H3428" s="935" t="s">
        <v>409</v>
      </c>
      <c r="I3428" s="935" t="s">
        <v>410</v>
      </c>
      <c r="J3428" s="935">
        <v>40.263968490000003</v>
      </c>
      <c r="K3428" s="935">
        <v>-122.2235306</v>
      </c>
      <c r="L3428" s="935">
        <v>40.153152210000002</v>
      </c>
      <c r="M3428" s="935">
        <v>-122.20237950000001</v>
      </c>
    </row>
    <row r="3429" spans="1:13" x14ac:dyDescent="0.35">
      <c r="A3429" s="1296">
        <v>35247</v>
      </c>
      <c r="B3429" s="1295" t="s">
        <v>194</v>
      </c>
      <c r="C3429" s="1295" t="s">
        <v>196</v>
      </c>
      <c r="D3429" s="1295">
        <v>14556</v>
      </c>
      <c r="E3429" s="1295" t="s">
        <v>200</v>
      </c>
      <c r="F3429" s="935" t="s">
        <v>217</v>
      </c>
      <c r="G3429" s="1295">
        <v>0</v>
      </c>
      <c r="H3429" s="935" t="s">
        <v>410</v>
      </c>
      <c r="I3429" s="935" t="s">
        <v>411</v>
      </c>
      <c r="J3429" s="935">
        <v>40.153152210000002</v>
      </c>
      <c r="K3429" s="935">
        <v>-122.20237950000001</v>
      </c>
      <c r="L3429" s="935">
        <v>40.027836569999998</v>
      </c>
      <c r="M3429" s="935">
        <v>-122.11920569999999</v>
      </c>
    </row>
    <row r="3430" spans="1:13" x14ac:dyDescent="0.35">
      <c r="A3430" s="1296">
        <v>35247</v>
      </c>
      <c r="B3430" s="1295" t="s">
        <v>194</v>
      </c>
      <c r="C3430" s="1295" t="s">
        <v>196</v>
      </c>
      <c r="D3430" s="1295">
        <v>14556</v>
      </c>
      <c r="E3430" s="1295" t="s">
        <v>200</v>
      </c>
      <c r="F3430" s="935" t="s">
        <v>219</v>
      </c>
      <c r="G3430" s="1295">
        <v>-99999</v>
      </c>
      <c r="H3430" s="935" t="s">
        <v>411</v>
      </c>
      <c r="I3430" s="935" t="s">
        <v>412</v>
      </c>
      <c r="J3430" s="935">
        <v>40.027836569999998</v>
      </c>
      <c r="K3430" s="935">
        <v>-122.11920569999999</v>
      </c>
      <c r="L3430" s="935">
        <v>39.909298579999998</v>
      </c>
      <c r="M3430" s="935">
        <v>-122.0918963</v>
      </c>
    </row>
    <row r="3431" spans="1:13" x14ac:dyDescent="0.35">
      <c r="A3431" s="1296">
        <v>35247</v>
      </c>
      <c r="B3431" s="1295" t="s">
        <v>194</v>
      </c>
      <c r="C3431" s="1295" t="s">
        <v>196</v>
      </c>
      <c r="D3431" s="1295">
        <v>14556</v>
      </c>
      <c r="E3431" s="1295" t="s">
        <v>200</v>
      </c>
      <c r="F3431" s="935" t="s">
        <v>220</v>
      </c>
      <c r="G3431" s="1295">
        <v>-99999</v>
      </c>
      <c r="H3431" s="935" t="s">
        <v>412</v>
      </c>
      <c r="I3431" s="935" t="s">
        <v>413</v>
      </c>
      <c r="J3431" s="935">
        <v>39.909298579999998</v>
      </c>
      <c r="K3431" s="935">
        <v>-122.0918963</v>
      </c>
      <c r="L3431" s="935">
        <v>39.751173979999997</v>
      </c>
      <c r="M3431" s="935">
        <v>-121.9963235</v>
      </c>
    </row>
    <row r="3432" spans="1:13" x14ac:dyDescent="0.35">
      <c r="A3432" s="1296">
        <v>35247</v>
      </c>
      <c r="B3432" s="1295" t="s">
        <v>194</v>
      </c>
      <c r="C3432" s="1295" t="s">
        <v>196</v>
      </c>
      <c r="D3432" s="1295">
        <v>14556</v>
      </c>
      <c r="E3432" s="1295" t="s">
        <v>200</v>
      </c>
      <c r="F3432" s="935" t="s">
        <v>221</v>
      </c>
      <c r="G3432" s="1295">
        <v>-99999</v>
      </c>
      <c r="H3432" s="935" t="s">
        <v>413</v>
      </c>
      <c r="I3432" s="935" t="s">
        <v>414</v>
      </c>
      <c r="J3432" s="935">
        <v>39.751173979999997</v>
      </c>
      <c r="K3432" s="935">
        <v>-121.9963235</v>
      </c>
      <c r="L3432" s="935">
        <v>39.629153240000001</v>
      </c>
      <c r="M3432" s="935">
        <v>-121.9925059</v>
      </c>
    </row>
    <row r="3433" spans="1:13" x14ac:dyDescent="0.35">
      <c r="A3433" s="1296">
        <v>35247</v>
      </c>
      <c r="B3433" s="1295" t="s">
        <v>194</v>
      </c>
      <c r="C3433" s="1295" t="s">
        <v>196</v>
      </c>
      <c r="D3433" s="1295">
        <v>14556</v>
      </c>
      <c r="E3433" s="1295" t="s">
        <v>200</v>
      </c>
      <c r="F3433" s="935" t="s">
        <v>222</v>
      </c>
      <c r="G3433" s="1295">
        <v>-99999</v>
      </c>
      <c r="H3433" s="935" t="s">
        <v>414</v>
      </c>
      <c r="I3433" s="935" t="s">
        <v>415</v>
      </c>
      <c r="J3433" s="935">
        <v>39.629153240000001</v>
      </c>
      <c r="K3433" s="935">
        <v>-121.9925059</v>
      </c>
      <c r="L3433" s="935">
        <v>39.40712284</v>
      </c>
      <c r="M3433" s="935">
        <v>-122.00758999999999</v>
      </c>
    </row>
    <row r="3434" spans="1:13" x14ac:dyDescent="0.35">
      <c r="A3434" s="1296">
        <v>35254</v>
      </c>
      <c r="B3434" s="1295" t="s">
        <v>194</v>
      </c>
      <c r="C3434" s="1295" t="s">
        <v>246</v>
      </c>
      <c r="D3434" s="1295">
        <v>14901</v>
      </c>
      <c r="E3434" s="1295" t="s">
        <v>200</v>
      </c>
      <c r="F3434" s="935" t="s">
        <v>208</v>
      </c>
      <c r="G3434" s="1295">
        <v>0</v>
      </c>
      <c r="H3434" s="935" t="s">
        <v>402</v>
      </c>
      <c r="I3434" s="935" t="s">
        <v>403</v>
      </c>
      <c r="J3434" s="935">
        <v>40.611883210000002</v>
      </c>
      <c r="K3434" s="935">
        <v>-122.446135</v>
      </c>
      <c r="L3434" s="935">
        <v>40.592799669999998</v>
      </c>
      <c r="M3434" s="935">
        <v>-122.3942059</v>
      </c>
    </row>
    <row r="3435" spans="1:13" x14ac:dyDescent="0.35">
      <c r="A3435" s="1296">
        <v>35254</v>
      </c>
      <c r="B3435" s="1295" t="s">
        <v>194</v>
      </c>
      <c r="C3435" s="1295" t="s">
        <v>246</v>
      </c>
      <c r="D3435" s="1295">
        <v>14901</v>
      </c>
      <c r="E3435" s="1295" t="s">
        <v>200</v>
      </c>
      <c r="F3435" s="935" t="s">
        <v>209</v>
      </c>
      <c r="G3435" s="1295">
        <v>4</v>
      </c>
      <c r="H3435" s="935" t="s">
        <v>403</v>
      </c>
      <c r="I3435" s="935" t="s">
        <v>404</v>
      </c>
      <c r="J3435" s="935">
        <v>40.592799669999998</v>
      </c>
      <c r="K3435" s="935">
        <v>-122.3942059</v>
      </c>
      <c r="L3435" s="935">
        <v>40.585947769999997</v>
      </c>
      <c r="M3435" s="935">
        <v>-122.3683525</v>
      </c>
    </row>
    <row r="3436" spans="1:13" x14ac:dyDescent="0.35">
      <c r="A3436" s="1296">
        <v>35254</v>
      </c>
      <c r="B3436" s="1295" t="s">
        <v>194</v>
      </c>
      <c r="C3436" s="1295" t="s">
        <v>246</v>
      </c>
      <c r="D3436" s="1295">
        <v>14901</v>
      </c>
      <c r="E3436" s="1295" t="s">
        <v>200</v>
      </c>
      <c r="F3436" s="935" t="s">
        <v>211</v>
      </c>
      <c r="G3436" s="1295">
        <v>0</v>
      </c>
      <c r="H3436" s="935" t="s">
        <v>404</v>
      </c>
      <c r="I3436" s="935" t="s">
        <v>405</v>
      </c>
      <c r="J3436" s="935">
        <v>40.585947769999997</v>
      </c>
      <c r="K3436" s="935">
        <v>-122.3683525</v>
      </c>
      <c r="L3436" s="935">
        <v>40.472049499999997</v>
      </c>
      <c r="M3436" s="935">
        <v>-122.29453460000001</v>
      </c>
    </row>
    <row r="3437" spans="1:13" x14ac:dyDescent="0.35">
      <c r="A3437" s="1296">
        <v>35254</v>
      </c>
      <c r="B3437" s="1295" t="s">
        <v>194</v>
      </c>
      <c r="C3437" s="1295" t="s">
        <v>246</v>
      </c>
      <c r="D3437" s="1295">
        <v>14901</v>
      </c>
      <c r="E3437" s="1295" t="s">
        <v>200</v>
      </c>
      <c r="F3437" s="935" t="s">
        <v>212</v>
      </c>
      <c r="G3437" s="1295">
        <v>0</v>
      </c>
      <c r="H3437" s="935" t="s">
        <v>405</v>
      </c>
      <c r="I3437" s="935" t="s">
        <v>406</v>
      </c>
      <c r="J3437" s="935">
        <v>40.472049499999997</v>
      </c>
      <c r="K3437" s="935">
        <v>-122.29453460000001</v>
      </c>
      <c r="L3437" s="935">
        <v>40.417416330000002</v>
      </c>
      <c r="M3437" s="935">
        <v>-122.19395729999999</v>
      </c>
    </row>
    <row r="3438" spans="1:13" x14ac:dyDescent="0.35">
      <c r="A3438" s="1296">
        <v>35254</v>
      </c>
      <c r="B3438" s="1295" t="s">
        <v>194</v>
      </c>
      <c r="C3438" s="1295" t="s">
        <v>246</v>
      </c>
      <c r="D3438" s="1295">
        <v>14901</v>
      </c>
      <c r="E3438" s="1295" t="s">
        <v>200</v>
      </c>
      <c r="F3438" s="935" t="s">
        <v>213</v>
      </c>
      <c r="G3438" s="1295">
        <v>0</v>
      </c>
      <c r="H3438" s="935" t="s">
        <v>406</v>
      </c>
      <c r="I3438" s="935" t="s">
        <v>407</v>
      </c>
      <c r="J3438" s="935">
        <v>40.417416330000002</v>
      </c>
      <c r="K3438" s="935">
        <v>-122.19395729999999</v>
      </c>
      <c r="L3438" s="935">
        <v>40.355137560000003</v>
      </c>
      <c r="M3438" s="935">
        <v>-122.17595660000001</v>
      </c>
    </row>
    <row r="3439" spans="1:13" x14ac:dyDescent="0.35">
      <c r="A3439" s="1296">
        <v>35254</v>
      </c>
      <c r="B3439" s="1295" t="s">
        <v>194</v>
      </c>
      <c r="C3439" s="1295" t="s">
        <v>246</v>
      </c>
      <c r="D3439" s="1295">
        <v>14901</v>
      </c>
      <c r="E3439" s="1295" t="s">
        <v>200</v>
      </c>
      <c r="F3439" s="935" t="s">
        <v>214</v>
      </c>
      <c r="G3439" s="1295">
        <v>0</v>
      </c>
      <c r="H3439" s="935" t="s">
        <v>407</v>
      </c>
      <c r="I3439" s="935" t="s">
        <v>408</v>
      </c>
      <c r="J3439" s="935">
        <v>40.355137560000003</v>
      </c>
      <c r="K3439" s="935">
        <v>-122.17595660000001</v>
      </c>
      <c r="L3439" s="935">
        <v>40.316984869999999</v>
      </c>
      <c r="M3439" s="935">
        <v>-122.1896581</v>
      </c>
    </row>
    <row r="3440" spans="1:13" x14ac:dyDescent="0.35">
      <c r="A3440" s="1296">
        <v>35254</v>
      </c>
      <c r="B3440" s="1295" t="s">
        <v>194</v>
      </c>
      <c r="C3440" s="1295" t="s">
        <v>246</v>
      </c>
      <c r="D3440" s="1295">
        <v>14901</v>
      </c>
      <c r="E3440" s="1295" t="s">
        <v>200</v>
      </c>
      <c r="F3440" s="935" t="s">
        <v>215</v>
      </c>
      <c r="G3440" s="1295">
        <v>0</v>
      </c>
      <c r="H3440" s="935" t="s">
        <v>408</v>
      </c>
      <c r="I3440" s="935" t="s">
        <v>409</v>
      </c>
      <c r="J3440" s="935">
        <v>40.316984869999999</v>
      </c>
      <c r="K3440" s="935">
        <v>-122.1896581</v>
      </c>
      <c r="L3440" s="935">
        <v>40.263968490000003</v>
      </c>
      <c r="M3440" s="935">
        <v>-122.2235306</v>
      </c>
    </row>
    <row r="3441" spans="1:13" x14ac:dyDescent="0.35">
      <c r="A3441" s="1296">
        <v>35254</v>
      </c>
      <c r="B3441" s="1295" t="s">
        <v>194</v>
      </c>
      <c r="C3441" s="1295" t="s">
        <v>246</v>
      </c>
      <c r="D3441" s="1295">
        <v>14901</v>
      </c>
      <c r="E3441" s="1295" t="s">
        <v>200</v>
      </c>
      <c r="F3441" s="935" t="s">
        <v>216</v>
      </c>
      <c r="G3441" s="1295">
        <v>0</v>
      </c>
      <c r="H3441" s="935" t="s">
        <v>409</v>
      </c>
      <c r="I3441" s="935" t="s">
        <v>410</v>
      </c>
      <c r="J3441" s="935">
        <v>40.263968490000003</v>
      </c>
      <c r="K3441" s="935">
        <v>-122.2235306</v>
      </c>
      <c r="L3441" s="935">
        <v>40.153152210000002</v>
      </c>
      <c r="M3441" s="935">
        <v>-122.20237950000001</v>
      </c>
    </row>
    <row r="3442" spans="1:13" x14ac:dyDescent="0.35">
      <c r="A3442" s="1296">
        <v>35254</v>
      </c>
      <c r="B3442" s="1295" t="s">
        <v>194</v>
      </c>
      <c r="C3442" s="1295" t="s">
        <v>246</v>
      </c>
      <c r="D3442" s="1295">
        <v>14901</v>
      </c>
      <c r="E3442" s="1295" t="s">
        <v>200</v>
      </c>
      <c r="F3442" s="935" t="s">
        <v>217</v>
      </c>
      <c r="G3442" s="1295">
        <v>0</v>
      </c>
      <c r="H3442" s="935" t="s">
        <v>410</v>
      </c>
      <c r="I3442" s="935" t="s">
        <v>411</v>
      </c>
      <c r="J3442" s="935">
        <v>40.153152210000002</v>
      </c>
      <c r="K3442" s="935">
        <v>-122.20237950000001</v>
      </c>
      <c r="L3442" s="935">
        <v>40.027836569999998</v>
      </c>
      <c r="M3442" s="935">
        <v>-122.11920569999999</v>
      </c>
    </row>
    <row r="3443" spans="1:13" x14ac:dyDescent="0.35">
      <c r="A3443" s="1296">
        <v>35254</v>
      </c>
      <c r="B3443" s="1295" t="s">
        <v>194</v>
      </c>
      <c r="C3443" s="1295" t="s">
        <v>246</v>
      </c>
      <c r="D3443" s="1295">
        <v>14901</v>
      </c>
      <c r="E3443" s="1295" t="s">
        <v>200</v>
      </c>
      <c r="F3443" s="935" t="s">
        <v>219</v>
      </c>
      <c r="G3443" s="1295">
        <v>-99999</v>
      </c>
      <c r="H3443" s="935" t="s">
        <v>411</v>
      </c>
      <c r="I3443" s="935" t="s">
        <v>412</v>
      </c>
      <c r="J3443" s="935">
        <v>40.027836569999998</v>
      </c>
      <c r="K3443" s="935">
        <v>-122.11920569999999</v>
      </c>
      <c r="L3443" s="935">
        <v>39.909298579999998</v>
      </c>
      <c r="M3443" s="935">
        <v>-122.0918963</v>
      </c>
    </row>
    <row r="3444" spans="1:13" x14ac:dyDescent="0.35">
      <c r="A3444" s="1296">
        <v>35254</v>
      </c>
      <c r="B3444" s="1295" t="s">
        <v>194</v>
      </c>
      <c r="C3444" s="1295" t="s">
        <v>246</v>
      </c>
      <c r="D3444" s="1295">
        <v>14901</v>
      </c>
      <c r="E3444" s="1295" t="s">
        <v>200</v>
      </c>
      <c r="F3444" s="935" t="s">
        <v>220</v>
      </c>
      <c r="G3444" s="1295">
        <v>-99999</v>
      </c>
      <c r="H3444" s="935" t="s">
        <v>412</v>
      </c>
      <c r="I3444" s="935" t="s">
        <v>413</v>
      </c>
      <c r="J3444" s="935">
        <v>39.909298579999998</v>
      </c>
      <c r="K3444" s="935">
        <v>-122.0918963</v>
      </c>
      <c r="L3444" s="935">
        <v>39.751173979999997</v>
      </c>
      <c r="M3444" s="935">
        <v>-121.9963235</v>
      </c>
    </row>
    <row r="3445" spans="1:13" x14ac:dyDescent="0.35">
      <c r="A3445" s="1296">
        <v>35254</v>
      </c>
      <c r="B3445" s="1295" t="s">
        <v>194</v>
      </c>
      <c r="C3445" s="1295" t="s">
        <v>246</v>
      </c>
      <c r="D3445" s="1295">
        <v>14901</v>
      </c>
      <c r="E3445" s="1295" t="s">
        <v>200</v>
      </c>
      <c r="F3445" s="935" t="s">
        <v>221</v>
      </c>
      <c r="G3445" s="1295">
        <v>-99999</v>
      </c>
      <c r="H3445" s="935" t="s">
        <v>413</v>
      </c>
      <c r="I3445" s="935" t="s">
        <v>414</v>
      </c>
      <c r="J3445" s="935">
        <v>39.751173979999997</v>
      </c>
      <c r="K3445" s="935">
        <v>-121.9963235</v>
      </c>
      <c r="L3445" s="935">
        <v>39.629153240000001</v>
      </c>
      <c r="M3445" s="935">
        <v>-121.9925059</v>
      </c>
    </row>
    <row r="3446" spans="1:13" x14ac:dyDescent="0.35">
      <c r="A3446" s="1296">
        <v>35254</v>
      </c>
      <c r="B3446" s="1295" t="s">
        <v>194</v>
      </c>
      <c r="C3446" s="1295" t="s">
        <v>246</v>
      </c>
      <c r="D3446" s="1295">
        <v>14901</v>
      </c>
      <c r="E3446" s="1295" t="s">
        <v>200</v>
      </c>
      <c r="F3446" s="935" t="s">
        <v>222</v>
      </c>
      <c r="G3446" s="1295">
        <v>-99999</v>
      </c>
      <c r="H3446" s="935" t="s">
        <v>414</v>
      </c>
      <c r="I3446" s="935" t="s">
        <v>415</v>
      </c>
      <c r="J3446" s="935">
        <v>39.629153240000001</v>
      </c>
      <c r="K3446" s="935">
        <v>-121.9925059</v>
      </c>
      <c r="L3446" s="935">
        <v>39.40712284</v>
      </c>
      <c r="M3446" s="935">
        <v>-122.00758999999999</v>
      </c>
    </row>
    <row r="3447" spans="1:13" x14ac:dyDescent="0.35">
      <c r="A3447" s="1296">
        <v>35261</v>
      </c>
      <c r="B3447" s="1295" t="s">
        <v>194</v>
      </c>
      <c r="C3447" s="1295" t="s">
        <v>246</v>
      </c>
      <c r="D3447" s="1295">
        <v>13188</v>
      </c>
      <c r="E3447" s="1295" t="s">
        <v>200</v>
      </c>
      <c r="F3447" s="935" t="s">
        <v>208</v>
      </c>
      <c r="G3447" s="1295">
        <v>0</v>
      </c>
      <c r="H3447" s="935" t="s">
        <v>402</v>
      </c>
      <c r="I3447" s="935" t="s">
        <v>403</v>
      </c>
      <c r="J3447" s="935">
        <v>40.611883210000002</v>
      </c>
      <c r="K3447" s="935">
        <v>-122.446135</v>
      </c>
      <c r="L3447" s="935">
        <v>40.592799669999998</v>
      </c>
      <c r="M3447" s="935">
        <v>-122.3942059</v>
      </c>
    </row>
    <row r="3448" spans="1:13" x14ac:dyDescent="0.35">
      <c r="A3448" s="1296">
        <v>35261</v>
      </c>
      <c r="B3448" s="1295" t="s">
        <v>194</v>
      </c>
      <c r="C3448" s="1295" t="s">
        <v>246</v>
      </c>
      <c r="D3448" s="1295">
        <v>13188</v>
      </c>
      <c r="E3448" s="1295" t="s">
        <v>200</v>
      </c>
      <c r="F3448" s="935" t="s">
        <v>209</v>
      </c>
      <c r="G3448" s="1295">
        <v>3</v>
      </c>
      <c r="H3448" s="935" t="s">
        <v>403</v>
      </c>
      <c r="I3448" s="935" t="s">
        <v>404</v>
      </c>
      <c r="J3448" s="935">
        <v>40.592799669999998</v>
      </c>
      <c r="K3448" s="935">
        <v>-122.3942059</v>
      </c>
      <c r="L3448" s="935">
        <v>40.585947769999997</v>
      </c>
      <c r="M3448" s="935">
        <v>-122.3683525</v>
      </c>
    </row>
    <row r="3449" spans="1:13" x14ac:dyDescent="0.35">
      <c r="A3449" s="1296">
        <v>35261</v>
      </c>
      <c r="B3449" s="1295" t="s">
        <v>194</v>
      </c>
      <c r="C3449" s="1295" t="s">
        <v>246</v>
      </c>
      <c r="D3449" s="1295">
        <v>13188</v>
      </c>
      <c r="E3449" s="1295" t="s">
        <v>200</v>
      </c>
      <c r="F3449" s="935" t="s">
        <v>211</v>
      </c>
      <c r="G3449" s="1295">
        <v>0</v>
      </c>
      <c r="H3449" s="935" t="s">
        <v>404</v>
      </c>
      <c r="I3449" s="935" t="s">
        <v>405</v>
      </c>
      <c r="J3449" s="935">
        <v>40.585947769999997</v>
      </c>
      <c r="K3449" s="935">
        <v>-122.3683525</v>
      </c>
      <c r="L3449" s="935">
        <v>40.472049499999997</v>
      </c>
      <c r="M3449" s="935">
        <v>-122.29453460000001</v>
      </c>
    </row>
    <row r="3450" spans="1:13" x14ac:dyDescent="0.35">
      <c r="A3450" s="1296">
        <v>35261</v>
      </c>
      <c r="B3450" s="1295" t="s">
        <v>194</v>
      </c>
      <c r="C3450" s="1295" t="s">
        <v>246</v>
      </c>
      <c r="D3450" s="1295">
        <v>13188</v>
      </c>
      <c r="E3450" s="1295" t="s">
        <v>200</v>
      </c>
      <c r="F3450" s="935" t="s">
        <v>212</v>
      </c>
      <c r="G3450" s="1295">
        <v>0</v>
      </c>
      <c r="H3450" s="935" t="s">
        <v>405</v>
      </c>
      <c r="I3450" s="935" t="s">
        <v>406</v>
      </c>
      <c r="J3450" s="935">
        <v>40.472049499999997</v>
      </c>
      <c r="K3450" s="935">
        <v>-122.29453460000001</v>
      </c>
      <c r="L3450" s="935">
        <v>40.417416330000002</v>
      </c>
      <c r="M3450" s="935">
        <v>-122.19395729999999</v>
      </c>
    </row>
    <row r="3451" spans="1:13" x14ac:dyDescent="0.35">
      <c r="A3451" s="1296">
        <v>35261</v>
      </c>
      <c r="B3451" s="1295" t="s">
        <v>194</v>
      </c>
      <c r="C3451" s="1295" t="s">
        <v>246</v>
      </c>
      <c r="D3451" s="1295">
        <v>13188</v>
      </c>
      <c r="E3451" s="1295" t="s">
        <v>200</v>
      </c>
      <c r="F3451" s="935" t="s">
        <v>213</v>
      </c>
      <c r="G3451" s="1295">
        <v>0</v>
      </c>
      <c r="H3451" s="935" t="s">
        <v>406</v>
      </c>
      <c r="I3451" s="935" t="s">
        <v>407</v>
      </c>
      <c r="J3451" s="935">
        <v>40.417416330000002</v>
      </c>
      <c r="K3451" s="935">
        <v>-122.19395729999999</v>
      </c>
      <c r="L3451" s="935">
        <v>40.355137560000003</v>
      </c>
      <c r="M3451" s="935">
        <v>-122.17595660000001</v>
      </c>
    </row>
    <row r="3452" spans="1:13" x14ac:dyDescent="0.35">
      <c r="A3452" s="1296">
        <v>35261</v>
      </c>
      <c r="B3452" s="1295" t="s">
        <v>194</v>
      </c>
      <c r="C3452" s="1295" t="s">
        <v>246</v>
      </c>
      <c r="D3452" s="1295">
        <v>13188</v>
      </c>
      <c r="E3452" s="1295" t="s">
        <v>200</v>
      </c>
      <c r="F3452" s="935" t="s">
        <v>214</v>
      </c>
      <c r="G3452" s="1295">
        <v>0</v>
      </c>
      <c r="H3452" s="935" t="s">
        <v>407</v>
      </c>
      <c r="I3452" s="935" t="s">
        <v>408</v>
      </c>
      <c r="J3452" s="935">
        <v>40.355137560000003</v>
      </c>
      <c r="K3452" s="935">
        <v>-122.17595660000001</v>
      </c>
      <c r="L3452" s="935">
        <v>40.316984869999999</v>
      </c>
      <c r="M3452" s="935">
        <v>-122.1896581</v>
      </c>
    </row>
    <row r="3453" spans="1:13" x14ac:dyDescent="0.35">
      <c r="A3453" s="1296">
        <v>35261</v>
      </c>
      <c r="B3453" s="1295" t="s">
        <v>194</v>
      </c>
      <c r="C3453" s="1295" t="s">
        <v>246</v>
      </c>
      <c r="D3453" s="1295">
        <v>13188</v>
      </c>
      <c r="E3453" s="1295" t="s">
        <v>200</v>
      </c>
      <c r="F3453" s="935" t="s">
        <v>215</v>
      </c>
      <c r="G3453" s="1295">
        <v>0</v>
      </c>
      <c r="H3453" s="935" t="s">
        <v>408</v>
      </c>
      <c r="I3453" s="935" t="s">
        <v>409</v>
      </c>
      <c r="J3453" s="935">
        <v>40.316984869999999</v>
      </c>
      <c r="K3453" s="935">
        <v>-122.1896581</v>
      </c>
      <c r="L3453" s="935">
        <v>40.263968490000003</v>
      </c>
      <c r="M3453" s="935">
        <v>-122.2235306</v>
      </c>
    </row>
    <row r="3454" spans="1:13" x14ac:dyDescent="0.35">
      <c r="A3454" s="1296">
        <v>35261</v>
      </c>
      <c r="B3454" s="1295" t="s">
        <v>194</v>
      </c>
      <c r="C3454" s="1295" t="s">
        <v>246</v>
      </c>
      <c r="D3454" s="1295">
        <v>13188</v>
      </c>
      <c r="E3454" s="1295" t="s">
        <v>200</v>
      </c>
      <c r="F3454" s="935" t="s">
        <v>216</v>
      </c>
      <c r="G3454" s="1295">
        <v>0</v>
      </c>
      <c r="H3454" s="935" t="s">
        <v>409</v>
      </c>
      <c r="I3454" s="935" t="s">
        <v>410</v>
      </c>
      <c r="J3454" s="935">
        <v>40.263968490000003</v>
      </c>
      <c r="K3454" s="935">
        <v>-122.2235306</v>
      </c>
      <c r="L3454" s="935">
        <v>40.153152210000002</v>
      </c>
      <c r="M3454" s="935">
        <v>-122.20237950000001</v>
      </c>
    </row>
    <row r="3455" spans="1:13" x14ac:dyDescent="0.35">
      <c r="A3455" s="1296">
        <v>35261</v>
      </c>
      <c r="B3455" s="1295" t="s">
        <v>194</v>
      </c>
      <c r="C3455" s="1295" t="s">
        <v>246</v>
      </c>
      <c r="D3455" s="1295">
        <v>13188</v>
      </c>
      <c r="E3455" s="1295" t="s">
        <v>200</v>
      </c>
      <c r="F3455" s="935" t="s">
        <v>217</v>
      </c>
      <c r="G3455" s="1295">
        <v>0</v>
      </c>
      <c r="H3455" s="935" t="s">
        <v>410</v>
      </c>
      <c r="I3455" s="935" t="s">
        <v>411</v>
      </c>
      <c r="J3455" s="935">
        <v>40.153152210000002</v>
      </c>
      <c r="K3455" s="935">
        <v>-122.20237950000001</v>
      </c>
      <c r="L3455" s="935">
        <v>40.027836569999998</v>
      </c>
      <c r="M3455" s="935">
        <v>-122.11920569999999</v>
      </c>
    </row>
    <row r="3456" spans="1:13" x14ac:dyDescent="0.35">
      <c r="A3456" s="1296">
        <v>35261</v>
      </c>
      <c r="B3456" s="1295" t="s">
        <v>194</v>
      </c>
      <c r="C3456" s="1295" t="s">
        <v>246</v>
      </c>
      <c r="D3456" s="1295">
        <v>13188</v>
      </c>
      <c r="E3456" s="1295" t="s">
        <v>200</v>
      </c>
      <c r="F3456" s="935" t="s">
        <v>219</v>
      </c>
      <c r="G3456" s="1295">
        <v>-99999</v>
      </c>
      <c r="H3456" s="935" t="s">
        <v>411</v>
      </c>
      <c r="I3456" s="935" t="s">
        <v>412</v>
      </c>
      <c r="J3456" s="935">
        <v>40.027836569999998</v>
      </c>
      <c r="K3456" s="935">
        <v>-122.11920569999999</v>
      </c>
      <c r="L3456" s="935">
        <v>39.909298579999998</v>
      </c>
      <c r="M3456" s="935">
        <v>-122.0918963</v>
      </c>
    </row>
    <row r="3457" spans="1:13" x14ac:dyDescent="0.35">
      <c r="A3457" s="1296">
        <v>35261</v>
      </c>
      <c r="B3457" s="1295" t="s">
        <v>194</v>
      </c>
      <c r="C3457" s="1295" t="s">
        <v>246</v>
      </c>
      <c r="D3457" s="1295">
        <v>13188</v>
      </c>
      <c r="E3457" s="1295" t="s">
        <v>200</v>
      </c>
      <c r="F3457" s="935" t="s">
        <v>220</v>
      </c>
      <c r="G3457" s="1295">
        <v>-99999</v>
      </c>
      <c r="H3457" s="935" t="s">
        <v>412</v>
      </c>
      <c r="I3457" s="935" t="s">
        <v>413</v>
      </c>
      <c r="J3457" s="935">
        <v>39.909298579999998</v>
      </c>
      <c r="K3457" s="935">
        <v>-122.0918963</v>
      </c>
      <c r="L3457" s="935">
        <v>39.751173979999997</v>
      </c>
      <c r="M3457" s="935">
        <v>-121.9963235</v>
      </c>
    </row>
    <row r="3458" spans="1:13" x14ac:dyDescent="0.35">
      <c r="A3458" s="1296">
        <v>35261</v>
      </c>
      <c r="B3458" s="1295" t="s">
        <v>194</v>
      </c>
      <c r="C3458" s="1295" t="s">
        <v>246</v>
      </c>
      <c r="D3458" s="1295">
        <v>13188</v>
      </c>
      <c r="E3458" s="1295" t="s">
        <v>200</v>
      </c>
      <c r="F3458" s="935" t="s">
        <v>221</v>
      </c>
      <c r="G3458" s="1295">
        <v>-99999</v>
      </c>
      <c r="H3458" s="935" t="s">
        <v>413</v>
      </c>
      <c r="I3458" s="935" t="s">
        <v>414</v>
      </c>
      <c r="J3458" s="935">
        <v>39.751173979999997</v>
      </c>
      <c r="K3458" s="935">
        <v>-121.9963235</v>
      </c>
      <c r="L3458" s="935">
        <v>39.629153240000001</v>
      </c>
      <c r="M3458" s="935">
        <v>-121.9925059</v>
      </c>
    </row>
    <row r="3459" spans="1:13" x14ac:dyDescent="0.35">
      <c r="A3459" s="1296">
        <v>35261</v>
      </c>
      <c r="B3459" s="1295" t="s">
        <v>194</v>
      </c>
      <c r="C3459" s="1295" t="s">
        <v>246</v>
      </c>
      <c r="D3459" s="1295">
        <v>13188</v>
      </c>
      <c r="E3459" s="1295" t="s">
        <v>200</v>
      </c>
      <c r="F3459" s="935" t="s">
        <v>222</v>
      </c>
      <c r="G3459" s="1295">
        <v>-99999</v>
      </c>
      <c r="H3459" s="935" t="s">
        <v>414</v>
      </c>
      <c r="I3459" s="935" t="s">
        <v>415</v>
      </c>
      <c r="J3459" s="935">
        <v>39.629153240000001</v>
      </c>
      <c r="K3459" s="935">
        <v>-121.9925059</v>
      </c>
      <c r="L3459" s="935">
        <v>39.40712284</v>
      </c>
      <c r="M3459" s="935">
        <v>-122.00758999999999</v>
      </c>
    </row>
    <row r="3460" spans="1:13" x14ac:dyDescent="0.35">
      <c r="A3460" s="1296">
        <v>35268</v>
      </c>
      <c r="B3460" s="1295" t="s">
        <v>194</v>
      </c>
      <c r="C3460" s="1295" t="s">
        <v>246</v>
      </c>
      <c r="D3460" s="1295">
        <v>14284</v>
      </c>
      <c r="E3460" s="1295" t="s">
        <v>200</v>
      </c>
      <c r="F3460" s="935" t="s">
        <v>208</v>
      </c>
      <c r="G3460" s="1295">
        <v>0</v>
      </c>
      <c r="H3460" s="935" t="s">
        <v>402</v>
      </c>
      <c r="I3460" s="935" t="s">
        <v>403</v>
      </c>
      <c r="J3460" s="935">
        <v>40.611883210000002</v>
      </c>
      <c r="K3460" s="935">
        <v>-122.446135</v>
      </c>
      <c r="L3460" s="935">
        <v>40.592799669999998</v>
      </c>
      <c r="M3460" s="935">
        <v>-122.3942059</v>
      </c>
    </row>
    <row r="3461" spans="1:13" x14ac:dyDescent="0.35">
      <c r="A3461" s="1296">
        <v>35268</v>
      </c>
      <c r="B3461" s="1295" t="s">
        <v>194</v>
      </c>
      <c r="C3461" s="1295" t="s">
        <v>246</v>
      </c>
      <c r="D3461" s="1295">
        <v>14284</v>
      </c>
      <c r="E3461" s="1295" t="s">
        <v>200</v>
      </c>
      <c r="F3461" s="935" t="s">
        <v>209</v>
      </c>
      <c r="G3461" s="1295">
        <v>0</v>
      </c>
      <c r="H3461" s="935" t="s">
        <v>403</v>
      </c>
      <c r="I3461" s="935" t="s">
        <v>404</v>
      </c>
      <c r="J3461" s="935">
        <v>40.592799669999998</v>
      </c>
      <c r="K3461" s="935">
        <v>-122.3942059</v>
      </c>
      <c r="L3461" s="935">
        <v>40.585947769999997</v>
      </c>
      <c r="M3461" s="935">
        <v>-122.3683525</v>
      </c>
    </row>
    <row r="3462" spans="1:13" x14ac:dyDescent="0.35">
      <c r="A3462" s="1296">
        <v>35268</v>
      </c>
      <c r="B3462" s="1295" t="s">
        <v>194</v>
      </c>
      <c r="C3462" s="1295" t="s">
        <v>246</v>
      </c>
      <c r="D3462" s="1295">
        <v>14284</v>
      </c>
      <c r="E3462" s="1295" t="s">
        <v>200</v>
      </c>
      <c r="F3462" s="935" t="s">
        <v>211</v>
      </c>
      <c r="G3462" s="1295">
        <v>0</v>
      </c>
      <c r="H3462" s="935" t="s">
        <v>404</v>
      </c>
      <c r="I3462" s="935" t="s">
        <v>405</v>
      </c>
      <c r="J3462" s="935">
        <v>40.585947769999997</v>
      </c>
      <c r="K3462" s="935">
        <v>-122.3683525</v>
      </c>
      <c r="L3462" s="935">
        <v>40.472049499999997</v>
      </c>
      <c r="M3462" s="935">
        <v>-122.29453460000001</v>
      </c>
    </row>
    <row r="3463" spans="1:13" x14ac:dyDescent="0.35">
      <c r="A3463" s="1296">
        <v>35268</v>
      </c>
      <c r="B3463" s="1295" t="s">
        <v>194</v>
      </c>
      <c r="C3463" s="1295" t="s">
        <v>246</v>
      </c>
      <c r="D3463" s="1295">
        <v>14284</v>
      </c>
      <c r="E3463" s="1295" t="s">
        <v>200</v>
      </c>
      <c r="F3463" s="935" t="s">
        <v>212</v>
      </c>
      <c r="G3463" s="1295">
        <v>0</v>
      </c>
      <c r="H3463" s="935" t="s">
        <v>405</v>
      </c>
      <c r="I3463" s="935" t="s">
        <v>406</v>
      </c>
      <c r="J3463" s="935">
        <v>40.472049499999997</v>
      </c>
      <c r="K3463" s="935">
        <v>-122.29453460000001</v>
      </c>
      <c r="L3463" s="935">
        <v>40.417416330000002</v>
      </c>
      <c r="M3463" s="935">
        <v>-122.19395729999999</v>
      </c>
    </row>
    <row r="3464" spans="1:13" x14ac:dyDescent="0.35">
      <c r="A3464" s="1296">
        <v>35268</v>
      </c>
      <c r="B3464" s="1295" t="s">
        <v>194</v>
      </c>
      <c r="C3464" s="1295" t="s">
        <v>246</v>
      </c>
      <c r="D3464" s="1295">
        <v>14284</v>
      </c>
      <c r="E3464" s="1295" t="s">
        <v>200</v>
      </c>
      <c r="F3464" s="935" t="s">
        <v>213</v>
      </c>
      <c r="G3464" s="1295">
        <v>0</v>
      </c>
      <c r="H3464" s="935" t="s">
        <v>406</v>
      </c>
      <c r="I3464" s="935" t="s">
        <v>407</v>
      </c>
      <c r="J3464" s="935">
        <v>40.417416330000002</v>
      </c>
      <c r="K3464" s="935">
        <v>-122.19395729999999</v>
      </c>
      <c r="L3464" s="935">
        <v>40.355137560000003</v>
      </c>
      <c r="M3464" s="935">
        <v>-122.17595660000001</v>
      </c>
    </row>
    <row r="3465" spans="1:13" x14ac:dyDescent="0.35">
      <c r="A3465" s="1296">
        <v>35268</v>
      </c>
      <c r="B3465" s="1295" t="s">
        <v>194</v>
      </c>
      <c r="C3465" s="1295" t="s">
        <v>246</v>
      </c>
      <c r="D3465" s="1295">
        <v>14284</v>
      </c>
      <c r="E3465" s="1295" t="s">
        <v>200</v>
      </c>
      <c r="F3465" s="935" t="s">
        <v>214</v>
      </c>
      <c r="G3465" s="1295">
        <v>0</v>
      </c>
      <c r="H3465" s="935" t="s">
        <v>407</v>
      </c>
      <c r="I3465" s="935" t="s">
        <v>408</v>
      </c>
      <c r="J3465" s="935">
        <v>40.355137560000003</v>
      </c>
      <c r="K3465" s="935">
        <v>-122.17595660000001</v>
      </c>
      <c r="L3465" s="935">
        <v>40.316984869999999</v>
      </c>
      <c r="M3465" s="935">
        <v>-122.1896581</v>
      </c>
    </row>
    <row r="3466" spans="1:13" x14ac:dyDescent="0.35">
      <c r="A3466" s="1296">
        <v>35268</v>
      </c>
      <c r="B3466" s="1295" t="s">
        <v>194</v>
      </c>
      <c r="C3466" s="1295" t="s">
        <v>246</v>
      </c>
      <c r="D3466" s="1295">
        <v>14284</v>
      </c>
      <c r="E3466" s="1295" t="s">
        <v>200</v>
      </c>
      <c r="F3466" s="935" t="s">
        <v>215</v>
      </c>
      <c r="G3466" s="1295">
        <v>0</v>
      </c>
      <c r="H3466" s="935" t="s">
        <v>408</v>
      </c>
      <c r="I3466" s="935" t="s">
        <v>409</v>
      </c>
      <c r="J3466" s="935">
        <v>40.316984869999999</v>
      </c>
      <c r="K3466" s="935">
        <v>-122.1896581</v>
      </c>
      <c r="L3466" s="935">
        <v>40.263968490000003</v>
      </c>
      <c r="M3466" s="935">
        <v>-122.2235306</v>
      </c>
    </row>
    <row r="3467" spans="1:13" x14ac:dyDescent="0.35">
      <c r="A3467" s="1296">
        <v>35268</v>
      </c>
      <c r="B3467" s="1295" t="s">
        <v>194</v>
      </c>
      <c r="C3467" s="1295" t="s">
        <v>246</v>
      </c>
      <c r="D3467" s="1295">
        <v>14284</v>
      </c>
      <c r="E3467" s="1295" t="s">
        <v>200</v>
      </c>
      <c r="F3467" s="935" t="s">
        <v>216</v>
      </c>
      <c r="G3467" s="1295">
        <v>0</v>
      </c>
      <c r="H3467" s="935" t="s">
        <v>409</v>
      </c>
      <c r="I3467" s="935" t="s">
        <v>410</v>
      </c>
      <c r="J3467" s="935">
        <v>40.263968490000003</v>
      </c>
      <c r="K3467" s="935">
        <v>-122.2235306</v>
      </c>
      <c r="L3467" s="935">
        <v>40.153152210000002</v>
      </c>
      <c r="M3467" s="935">
        <v>-122.20237950000001</v>
      </c>
    </row>
    <row r="3468" spans="1:13" x14ac:dyDescent="0.35">
      <c r="A3468" s="1296">
        <v>35268</v>
      </c>
      <c r="B3468" s="1295" t="s">
        <v>194</v>
      </c>
      <c r="C3468" s="1295" t="s">
        <v>246</v>
      </c>
      <c r="D3468" s="1295">
        <v>14284</v>
      </c>
      <c r="E3468" s="1295" t="s">
        <v>200</v>
      </c>
      <c r="F3468" s="935" t="s">
        <v>217</v>
      </c>
      <c r="G3468" s="1295">
        <v>0</v>
      </c>
      <c r="H3468" s="935" t="s">
        <v>410</v>
      </c>
      <c r="I3468" s="935" t="s">
        <v>411</v>
      </c>
      <c r="J3468" s="935">
        <v>40.153152210000002</v>
      </c>
      <c r="K3468" s="935">
        <v>-122.20237950000001</v>
      </c>
      <c r="L3468" s="935">
        <v>40.027836569999998</v>
      </c>
      <c r="M3468" s="935">
        <v>-122.11920569999999</v>
      </c>
    </row>
    <row r="3469" spans="1:13" x14ac:dyDescent="0.35">
      <c r="A3469" s="1296">
        <v>35268</v>
      </c>
      <c r="B3469" s="1295" t="s">
        <v>194</v>
      </c>
      <c r="C3469" s="1295" t="s">
        <v>246</v>
      </c>
      <c r="D3469" s="1295">
        <v>14284</v>
      </c>
      <c r="E3469" s="1295" t="s">
        <v>200</v>
      </c>
      <c r="F3469" s="935" t="s">
        <v>219</v>
      </c>
      <c r="G3469" s="1295">
        <v>-99999</v>
      </c>
      <c r="H3469" s="935" t="s">
        <v>411</v>
      </c>
      <c r="I3469" s="935" t="s">
        <v>412</v>
      </c>
      <c r="J3469" s="935">
        <v>40.027836569999998</v>
      </c>
      <c r="K3469" s="935">
        <v>-122.11920569999999</v>
      </c>
      <c r="L3469" s="935">
        <v>39.909298579999998</v>
      </c>
      <c r="M3469" s="935">
        <v>-122.0918963</v>
      </c>
    </row>
    <row r="3470" spans="1:13" x14ac:dyDescent="0.35">
      <c r="A3470" s="1296">
        <v>35268</v>
      </c>
      <c r="B3470" s="1295" t="s">
        <v>194</v>
      </c>
      <c r="C3470" s="1295" t="s">
        <v>246</v>
      </c>
      <c r="D3470" s="1295">
        <v>14284</v>
      </c>
      <c r="E3470" s="1295" t="s">
        <v>200</v>
      </c>
      <c r="F3470" s="935" t="s">
        <v>220</v>
      </c>
      <c r="G3470" s="1295">
        <v>-99999</v>
      </c>
      <c r="H3470" s="935" t="s">
        <v>412</v>
      </c>
      <c r="I3470" s="935" t="s">
        <v>413</v>
      </c>
      <c r="J3470" s="935">
        <v>39.909298579999998</v>
      </c>
      <c r="K3470" s="935">
        <v>-122.0918963</v>
      </c>
      <c r="L3470" s="935">
        <v>39.751173979999997</v>
      </c>
      <c r="M3470" s="935">
        <v>-121.9963235</v>
      </c>
    </row>
    <row r="3471" spans="1:13" x14ac:dyDescent="0.35">
      <c r="A3471" s="1296">
        <v>35268</v>
      </c>
      <c r="B3471" s="1295" t="s">
        <v>194</v>
      </c>
      <c r="C3471" s="1295" t="s">
        <v>246</v>
      </c>
      <c r="D3471" s="1295">
        <v>14284</v>
      </c>
      <c r="E3471" s="1295" t="s">
        <v>200</v>
      </c>
      <c r="F3471" s="935" t="s">
        <v>221</v>
      </c>
      <c r="G3471" s="1295">
        <v>-99999</v>
      </c>
      <c r="H3471" s="935" t="s">
        <v>413</v>
      </c>
      <c r="I3471" s="935" t="s">
        <v>414</v>
      </c>
      <c r="J3471" s="935">
        <v>39.751173979999997</v>
      </c>
      <c r="K3471" s="935">
        <v>-121.9963235</v>
      </c>
      <c r="L3471" s="935">
        <v>39.629153240000001</v>
      </c>
      <c r="M3471" s="935">
        <v>-121.9925059</v>
      </c>
    </row>
    <row r="3472" spans="1:13" x14ac:dyDescent="0.35">
      <c r="A3472" s="1296">
        <v>35268</v>
      </c>
      <c r="B3472" s="1295" t="s">
        <v>194</v>
      </c>
      <c r="C3472" s="1295" t="s">
        <v>246</v>
      </c>
      <c r="D3472" s="1295">
        <v>14284</v>
      </c>
      <c r="E3472" s="1295" t="s">
        <v>200</v>
      </c>
      <c r="F3472" s="935" t="s">
        <v>222</v>
      </c>
      <c r="G3472" s="1295">
        <v>-99999</v>
      </c>
      <c r="H3472" s="935" t="s">
        <v>414</v>
      </c>
      <c r="I3472" s="935" t="s">
        <v>415</v>
      </c>
      <c r="J3472" s="935">
        <v>39.629153240000001</v>
      </c>
      <c r="K3472" s="935">
        <v>-121.9925059</v>
      </c>
      <c r="L3472" s="935">
        <v>39.40712284</v>
      </c>
      <c r="M3472" s="935">
        <v>-122.00758999999999</v>
      </c>
    </row>
    <row r="3473" spans="1:13" x14ac:dyDescent="0.35">
      <c r="A3473" s="1296">
        <v>35275</v>
      </c>
      <c r="B3473" s="1295" t="s">
        <v>194</v>
      </c>
      <c r="C3473" s="1295" t="s">
        <v>260</v>
      </c>
      <c r="D3473" s="1295">
        <v>14811</v>
      </c>
      <c r="E3473" s="1295" t="s">
        <v>200</v>
      </c>
      <c r="F3473" s="935" t="s">
        <v>208</v>
      </c>
      <c r="G3473" s="1295">
        <v>0</v>
      </c>
      <c r="H3473" s="935" t="s">
        <v>402</v>
      </c>
      <c r="I3473" s="935" t="s">
        <v>403</v>
      </c>
      <c r="J3473" s="935">
        <v>40.611883210000002</v>
      </c>
      <c r="K3473" s="935">
        <v>-122.446135</v>
      </c>
      <c r="L3473" s="935">
        <v>40.592799669999998</v>
      </c>
      <c r="M3473" s="935">
        <v>-122.3942059</v>
      </c>
    </row>
    <row r="3474" spans="1:13" x14ac:dyDescent="0.35">
      <c r="A3474" s="1296">
        <v>35275</v>
      </c>
      <c r="B3474" s="1295" t="s">
        <v>194</v>
      </c>
      <c r="C3474" s="1295" t="s">
        <v>260</v>
      </c>
      <c r="D3474" s="1295">
        <v>14811</v>
      </c>
      <c r="E3474" s="1295" t="s">
        <v>200</v>
      </c>
      <c r="F3474" s="935" t="s">
        <v>209</v>
      </c>
      <c r="G3474" s="1295">
        <v>3</v>
      </c>
      <c r="H3474" s="935" t="s">
        <v>403</v>
      </c>
      <c r="I3474" s="935" t="s">
        <v>404</v>
      </c>
      <c r="J3474" s="935">
        <v>40.592799669999998</v>
      </c>
      <c r="K3474" s="935">
        <v>-122.3942059</v>
      </c>
      <c r="L3474" s="935">
        <v>40.585947769999997</v>
      </c>
      <c r="M3474" s="935">
        <v>-122.3683525</v>
      </c>
    </row>
    <row r="3475" spans="1:13" x14ac:dyDescent="0.35">
      <c r="A3475" s="1296">
        <v>35275</v>
      </c>
      <c r="B3475" s="1295" t="s">
        <v>194</v>
      </c>
      <c r="C3475" s="1295" t="s">
        <v>260</v>
      </c>
      <c r="D3475" s="1295">
        <v>14811</v>
      </c>
      <c r="E3475" s="1295" t="s">
        <v>200</v>
      </c>
      <c r="F3475" s="935" t="s">
        <v>211</v>
      </c>
      <c r="G3475" s="1295">
        <v>0</v>
      </c>
      <c r="H3475" s="935" t="s">
        <v>404</v>
      </c>
      <c r="I3475" s="935" t="s">
        <v>405</v>
      </c>
      <c r="J3475" s="935">
        <v>40.585947769999997</v>
      </c>
      <c r="K3475" s="935">
        <v>-122.3683525</v>
      </c>
      <c r="L3475" s="935">
        <v>40.472049499999997</v>
      </c>
      <c r="M3475" s="935">
        <v>-122.29453460000001</v>
      </c>
    </row>
    <row r="3476" spans="1:13" x14ac:dyDescent="0.35">
      <c r="A3476" s="1296">
        <v>35275</v>
      </c>
      <c r="B3476" s="1295" t="s">
        <v>194</v>
      </c>
      <c r="C3476" s="1295" t="s">
        <v>260</v>
      </c>
      <c r="D3476" s="1295">
        <v>14811</v>
      </c>
      <c r="E3476" s="1295" t="s">
        <v>200</v>
      </c>
      <c r="F3476" s="935" t="s">
        <v>212</v>
      </c>
      <c r="G3476" s="1295">
        <v>0</v>
      </c>
      <c r="H3476" s="935" t="s">
        <v>405</v>
      </c>
      <c r="I3476" s="935" t="s">
        <v>406</v>
      </c>
      <c r="J3476" s="935">
        <v>40.472049499999997</v>
      </c>
      <c r="K3476" s="935">
        <v>-122.29453460000001</v>
      </c>
      <c r="L3476" s="935">
        <v>40.417416330000002</v>
      </c>
      <c r="M3476" s="935">
        <v>-122.19395729999999</v>
      </c>
    </row>
    <row r="3477" spans="1:13" x14ac:dyDescent="0.35">
      <c r="A3477" s="1296">
        <v>35275</v>
      </c>
      <c r="B3477" s="1295" t="s">
        <v>194</v>
      </c>
      <c r="C3477" s="1295" t="s">
        <v>260</v>
      </c>
      <c r="D3477" s="1295">
        <v>14811</v>
      </c>
      <c r="E3477" s="1295" t="s">
        <v>200</v>
      </c>
      <c r="F3477" s="935" t="s">
        <v>213</v>
      </c>
      <c r="G3477" s="1295">
        <v>0</v>
      </c>
      <c r="H3477" s="935" t="s">
        <v>406</v>
      </c>
      <c r="I3477" s="935" t="s">
        <v>407</v>
      </c>
      <c r="J3477" s="935">
        <v>40.417416330000002</v>
      </c>
      <c r="K3477" s="935">
        <v>-122.19395729999999</v>
      </c>
      <c r="L3477" s="935">
        <v>40.355137560000003</v>
      </c>
      <c r="M3477" s="935">
        <v>-122.17595660000001</v>
      </c>
    </row>
    <row r="3478" spans="1:13" x14ac:dyDescent="0.35">
      <c r="A3478" s="1296">
        <v>35275</v>
      </c>
      <c r="B3478" s="1295" t="s">
        <v>194</v>
      </c>
      <c r="C3478" s="1295" t="s">
        <v>260</v>
      </c>
      <c r="D3478" s="1295">
        <v>14811</v>
      </c>
      <c r="E3478" s="1295" t="s">
        <v>200</v>
      </c>
      <c r="F3478" s="935" t="s">
        <v>214</v>
      </c>
      <c r="G3478" s="1295">
        <v>0</v>
      </c>
      <c r="H3478" s="935" t="s">
        <v>407</v>
      </c>
      <c r="I3478" s="935" t="s">
        <v>408</v>
      </c>
      <c r="J3478" s="935">
        <v>40.355137560000003</v>
      </c>
      <c r="K3478" s="935">
        <v>-122.17595660000001</v>
      </c>
      <c r="L3478" s="935">
        <v>40.316984869999999</v>
      </c>
      <c r="M3478" s="935">
        <v>-122.1896581</v>
      </c>
    </row>
    <row r="3479" spans="1:13" x14ac:dyDescent="0.35">
      <c r="A3479" s="1296">
        <v>35275</v>
      </c>
      <c r="B3479" s="1295" t="s">
        <v>194</v>
      </c>
      <c r="C3479" s="1295" t="s">
        <v>260</v>
      </c>
      <c r="D3479" s="1295">
        <v>14811</v>
      </c>
      <c r="E3479" s="1295" t="s">
        <v>200</v>
      </c>
      <c r="F3479" s="935" t="s">
        <v>215</v>
      </c>
      <c r="G3479" s="1295">
        <v>0</v>
      </c>
      <c r="H3479" s="935" t="s">
        <v>408</v>
      </c>
      <c r="I3479" s="935" t="s">
        <v>409</v>
      </c>
      <c r="J3479" s="935">
        <v>40.316984869999999</v>
      </c>
      <c r="K3479" s="935">
        <v>-122.1896581</v>
      </c>
      <c r="L3479" s="935">
        <v>40.263968490000003</v>
      </c>
      <c r="M3479" s="935">
        <v>-122.2235306</v>
      </c>
    </row>
    <row r="3480" spans="1:13" x14ac:dyDescent="0.35">
      <c r="A3480" s="1296">
        <v>35275</v>
      </c>
      <c r="B3480" s="1295" t="s">
        <v>194</v>
      </c>
      <c r="C3480" s="1295" t="s">
        <v>260</v>
      </c>
      <c r="D3480" s="1295">
        <v>14811</v>
      </c>
      <c r="E3480" s="1295" t="s">
        <v>200</v>
      </c>
      <c r="F3480" s="935" t="s">
        <v>216</v>
      </c>
      <c r="G3480" s="1295">
        <v>0</v>
      </c>
      <c r="H3480" s="935" t="s">
        <v>409</v>
      </c>
      <c r="I3480" s="935" t="s">
        <v>410</v>
      </c>
      <c r="J3480" s="935">
        <v>40.263968490000003</v>
      </c>
      <c r="K3480" s="935">
        <v>-122.2235306</v>
      </c>
      <c r="L3480" s="935">
        <v>40.153152210000002</v>
      </c>
      <c r="M3480" s="935">
        <v>-122.20237950000001</v>
      </c>
    </row>
    <row r="3481" spans="1:13" x14ac:dyDescent="0.35">
      <c r="A3481" s="1296">
        <v>35275</v>
      </c>
      <c r="B3481" s="1295" t="s">
        <v>194</v>
      </c>
      <c r="C3481" s="1295" t="s">
        <v>260</v>
      </c>
      <c r="D3481" s="1295">
        <v>14811</v>
      </c>
      <c r="E3481" s="1295" t="s">
        <v>200</v>
      </c>
      <c r="F3481" s="935" t="s">
        <v>217</v>
      </c>
      <c r="G3481" s="1295">
        <v>0</v>
      </c>
      <c r="H3481" s="935" t="s">
        <v>410</v>
      </c>
      <c r="I3481" s="935" t="s">
        <v>411</v>
      </c>
      <c r="J3481" s="935">
        <v>40.153152210000002</v>
      </c>
      <c r="K3481" s="935">
        <v>-122.20237950000001</v>
      </c>
      <c r="L3481" s="935">
        <v>40.027836569999998</v>
      </c>
      <c r="M3481" s="935">
        <v>-122.11920569999999</v>
      </c>
    </row>
    <row r="3482" spans="1:13" x14ac:dyDescent="0.35">
      <c r="A3482" s="1296">
        <v>35275</v>
      </c>
      <c r="B3482" s="1295" t="s">
        <v>194</v>
      </c>
      <c r="C3482" s="1295" t="s">
        <v>260</v>
      </c>
      <c r="D3482" s="1295">
        <v>14811</v>
      </c>
      <c r="E3482" s="1295" t="s">
        <v>200</v>
      </c>
      <c r="F3482" s="935" t="s">
        <v>219</v>
      </c>
      <c r="G3482" s="1295">
        <v>-99999</v>
      </c>
      <c r="H3482" s="935" t="s">
        <v>411</v>
      </c>
      <c r="I3482" s="935" t="s">
        <v>412</v>
      </c>
      <c r="J3482" s="935">
        <v>40.027836569999998</v>
      </c>
      <c r="K3482" s="935">
        <v>-122.11920569999999</v>
      </c>
      <c r="L3482" s="935">
        <v>39.909298579999998</v>
      </c>
      <c r="M3482" s="935">
        <v>-122.0918963</v>
      </c>
    </row>
    <row r="3483" spans="1:13" x14ac:dyDescent="0.35">
      <c r="A3483" s="1296">
        <v>35275</v>
      </c>
      <c r="B3483" s="1295" t="s">
        <v>194</v>
      </c>
      <c r="C3483" s="1295" t="s">
        <v>260</v>
      </c>
      <c r="D3483" s="1295">
        <v>14811</v>
      </c>
      <c r="E3483" s="1295" t="s">
        <v>200</v>
      </c>
      <c r="F3483" s="935" t="s">
        <v>220</v>
      </c>
      <c r="G3483" s="1295">
        <v>-99999</v>
      </c>
      <c r="H3483" s="935" t="s">
        <v>412</v>
      </c>
      <c r="I3483" s="935" t="s">
        <v>413</v>
      </c>
      <c r="J3483" s="935">
        <v>39.909298579999998</v>
      </c>
      <c r="K3483" s="935">
        <v>-122.0918963</v>
      </c>
      <c r="L3483" s="935">
        <v>39.751173979999997</v>
      </c>
      <c r="M3483" s="935">
        <v>-121.9963235</v>
      </c>
    </row>
    <row r="3484" spans="1:13" x14ac:dyDescent="0.35">
      <c r="A3484" s="1296">
        <v>35275</v>
      </c>
      <c r="B3484" s="1295" t="s">
        <v>194</v>
      </c>
      <c r="C3484" s="1295" t="s">
        <v>260</v>
      </c>
      <c r="D3484" s="1295">
        <v>14811</v>
      </c>
      <c r="E3484" s="1295" t="s">
        <v>200</v>
      </c>
      <c r="F3484" s="935" t="s">
        <v>221</v>
      </c>
      <c r="G3484" s="1295">
        <v>-99999</v>
      </c>
      <c r="H3484" s="935" t="s">
        <v>413</v>
      </c>
      <c r="I3484" s="935" t="s">
        <v>414</v>
      </c>
      <c r="J3484" s="935">
        <v>39.751173979999997</v>
      </c>
      <c r="K3484" s="935">
        <v>-121.9963235</v>
      </c>
      <c r="L3484" s="935">
        <v>39.629153240000001</v>
      </c>
      <c r="M3484" s="935">
        <v>-121.9925059</v>
      </c>
    </row>
    <row r="3485" spans="1:13" x14ac:dyDescent="0.35">
      <c r="A3485" s="1296">
        <v>35275</v>
      </c>
      <c r="B3485" s="1295" t="s">
        <v>194</v>
      </c>
      <c r="C3485" s="1295" t="s">
        <v>260</v>
      </c>
      <c r="D3485" s="1295">
        <v>14811</v>
      </c>
      <c r="E3485" s="1295" t="s">
        <v>200</v>
      </c>
      <c r="F3485" s="935" t="s">
        <v>222</v>
      </c>
      <c r="G3485" s="1295">
        <v>-99999</v>
      </c>
      <c r="H3485" s="935" t="s">
        <v>414</v>
      </c>
      <c r="I3485" s="935" t="s">
        <v>415</v>
      </c>
      <c r="J3485" s="935">
        <v>39.629153240000001</v>
      </c>
      <c r="K3485" s="935">
        <v>-121.9925059</v>
      </c>
      <c r="L3485" s="935">
        <v>39.40712284</v>
      </c>
      <c r="M3485" s="935">
        <v>-122.00758999999999</v>
      </c>
    </row>
    <row r="3486" spans="1:13" x14ac:dyDescent="0.35">
      <c r="A3486" s="1296">
        <v>35284</v>
      </c>
      <c r="B3486" s="1295" t="s">
        <v>194</v>
      </c>
      <c r="C3486" s="1295" t="s">
        <v>283</v>
      </c>
      <c r="D3486" s="1295">
        <v>14583</v>
      </c>
      <c r="E3486" s="1295" t="s">
        <v>200</v>
      </c>
      <c r="F3486" s="935" t="s">
        <v>208</v>
      </c>
      <c r="G3486" s="1295">
        <v>0</v>
      </c>
      <c r="H3486" s="935" t="s">
        <v>402</v>
      </c>
      <c r="I3486" s="935" t="s">
        <v>403</v>
      </c>
      <c r="J3486" s="935">
        <v>40.611883210000002</v>
      </c>
      <c r="K3486" s="935">
        <v>-122.446135</v>
      </c>
      <c r="L3486" s="935">
        <v>40.592799669999998</v>
      </c>
      <c r="M3486" s="935">
        <v>-122.3942059</v>
      </c>
    </row>
    <row r="3487" spans="1:13" x14ac:dyDescent="0.35">
      <c r="A3487" s="1296">
        <v>35284</v>
      </c>
      <c r="B3487" s="1295" t="s">
        <v>194</v>
      </c>
      <c r="C3487" s="1295" t="s">
        <v>283</v>
      </c>
      <c r="D3487" s="1295">
        <v>14583</v>
      </c>
      <c r="E3487" s="1295" t="s">
        <v>200</v>
      </c>
      <c r="F3487" s="935" t="s">
        <v>209</v>
      </c>
      <c r="G3487" s="1295">
        <v>1</v>
      </c>
      <c r="H3487" s="935" t="s">
        <v>403</v>
      </c>
      <c r="I3487" s="935" t="s">
        <v>404</v>
      </c>
      <c r="J3487" s="935">
        <v>40.592799669999998</v>
      </c>
      <c r="K3487" s="935">
        <v>-122.3942059</v>
      </c>
      <c r="L3487" s="935">
        <v>40.585947769999997</v>
      </c>
      <c r="M3487" s="935">
        <v>-122.3683525</v>
      </c>
    </row>
    <row r="3488" spans="1:13" x14ac:dyDescent="0.35">
      <c r="A3488" s="1296">
        <v>35284</v>
      </c>
      <c r="B3488" s="1295" t="s">
        <v>194</v>
      </c>
      <c r="C3488" s="1295" t="s">
        <v>283</v>
      </c>
      <c r="D3488" s="1295">
        <v>14583</v>
      </c>
      <c r="E3488" s="1295" t="s">
        <v>200</v>
      </c>
      <c r="F3488" s="935" t="s">
        <v>211</v>
      </c>
      <c r="G3488" s="1295">
        <v>0</v>
      </c>
      <c r="H3488" s="935" t="s">
        <v>404</v>
      </c>
      <c r="I3488" s="935" t="s">
        <v>405</v>
      </c>
      <c r="J3488" s="935">
        <v>40.585947769999997</v>
      </c>
      <c r="K3488" s="935">
        <v>-122.3683525</v>
      </c>
      <c r="L3488" s="935">
        <v>40.472049499999997</v>
      </c>
      <c r="M3488" s="935">
        <v>-122.29453460000001</v>
      </c>
    </row>
    <row r="3489" spans="1:13" x14ac:dyDescent="0.35">
      <c r="A3489" s="1296">
        <v>35284</v>
      </c>
      <c r="B3489" s="1295" t="s">
        <v>194</v>
      </c>
      <c r="C3489" s="1295" t="s">
        <v>283</v>
      </c>
      <c r="D3489" s="1295">
        <v>14583</v>
      </c>
      <c r="E3489" s="1295" t="s">
        <v>200</v>
      </c>
      <c r="F3489" s="935" t="s">
        <v>212</v>
      </c>
      <c r="G3489" s="1295">
        <v>0</v>
      </c>
      <c r="H3489" s="935" t="s">
        <v>405</v>
      </c>
      <c r="I3489" s="935" t="s">
        <v>406</v>
      </c>
      <c r="J3489" s="935">
        <v>40.472049499999997</v>
      </c>
      <c r="K3489" s="935">
        <v>-122.29453460000001</v>
      </c>
      <c r="L3489" s="935">
        <v>40.417416330000002</v>
      </c>
      <c r="M3489" s="935">
        <v>-122.19395729999999</v>
      </c>
    </row>
    <row r="3490" spans="1:13" x14ac:dyDescent="0.35">
      <c r="A3490" s="1296">
        <v>35284</v>
      </c>
      <c r="B3490" s="1295" t="s">
        <v>194</v>
      </c>
      <c r="C3490" s="1295" t="s">
        <v>283</v>
      </c>
      <c r="D3490" s="1295">
        <v>14583</v>
      </c>
      <c r="E3490" s="1295" t="s">
        <v>200</v>
      </c>
      <c r="F3490" s="935" t="s">
        <v>213</v>
      </c>
      <c r="G3490" s="1295">
        <v>0</v>
      </c>
      <c r="H3490" s="935" t="s">
        <v>406</v>
      </c>
      <c r="I3490" s="935" t="s">
        <v>407</v>
      </c>
      <c r="J3490" s="935">
        <v>40.417416330000002</v>
      </c>
      <c r="K3490" s="935">
        <v>-122.19395729999999</v>
      </c>
      <c r="L3490" s="935">
        <v>40.355137560000003</v>
      </c>
      <c r="M3490" s="935">
        <v>-122.17595660000001</v>
      </c>
    </row>
    <row r="3491" spans="1:13" x14ac:dyDescent="0.35">
      <c r="A3491" s="1296">
        <v>35284</v>
      </c>
      <c r="B3491" s="1295" t="s">
        <v>194</v>
      </c>
      <c r="C3491" s="1295" t="s">
        <v>283</v>
      </c>
      <c r="D3491" s="1295">
        <v>14583</v>
      </c>
      <c r="E3491" s="1295" t="s">
        <v>200</v>
      </c>
      <c r="F3491" s="935" t="s">
        <v>214</v>
      </c>
      <c r="G3491" s="1295">
        <v>0</v>
      </c>
      <c r="H3491" s="935" t="s">
        <v>407</v>
      </c>
      <c r="I3491" s="935" t="s">
        <v>408</v>
      </c>
      <c r="J3491" s="935">
        <v>40.355137560000003</v>
      </c>
      <c r="K3491" s="935">
        <v>-122.17595660000001</v>
      </c>
      <c r="L3491" s="935">
        <v>40.316984869999999</v>
      </c>
      <c r="M3491" s="935">
        <v>-122.1896581</v>
      </c>
    </row>
    <row r="3492" spans="1:13" x14ac:dyDescent="0.35">
      <c r="A3492" s="1296">
        <v>35284</v>
      </c>
      <c r="B3492" s="1295" t="s">
        <v>194</v>
      </c>
      <c r="C3492" s="1295" t="s">
        <v>283</v>
      </c>
      <c r="D3492" s="1295">
        <v>14583</v>
      </c>
      <c r="E3492" s="1295" t="s">
        <v>200</v>
      </c>
      <c r="F3492" s="935" t="s">
        <v>215</v>
      </c>
      <c r="G3492" s="1295">
        <v>0</v>
      </c>
      <c r="H3492" s="935" t="s">
        <v>408</v>
      </c>
      <c r="I3492" s="935" t="s">
        <v>409</v>
      </c>
      <c r="J3492" s="935">
        <v>40.316984869999999</v>
      </c>
      <c r="K3492" s="935">
        <v>-122.1896581</v>
      </c>
      <c r="L3492" s="935">
        <v>40.263968490000003</v>
      </c>
      <c r="M3492" s="935">
        <v>-122.2235306</v>
      </c>
    </row>
    <row r="3493" spans="1:13" x14ac:dyDescent="0.35">
      <c r="A3493" s="1296">
        <v>35284</v>
      </c>
      <c r="B3493" s="1295" t="s">
        <v>194</v>
      </c>
      <c r="C3493" s="1295" t="s">
        <v>283</v>
      </c>
      <c r="D3493" s="1295">
        <v>14583</v>
      </c>
      <c r="E3493" s="1295" t="s">
        <v>200</v>
      </c>
      <c r="F3493" s="935" t="s">
        <v>216</v>
      </c>
      <c r="G3493" s="1295">
        <v>0</v>
      </c>
      <c r="H3493" s="935" t="s">
        <v>409</v>
      </c>
      <c r="I3493" s="935" t="s">
        <v>410</v>
      </c>
      <c r="J3493" s="935">
        <v>40.263968490000003</v>
      </c>
      <c r="K3493" s="935">
        <v>-122.2235306</v>
      </c>
      <c r="L3493" s="935">
        <v>40.153152210000002</v>
      </c>
      <c r="M3493" s="935">
        <v>-122.20237950000001</v>
      </c>
    </row>
    <row r="3494" spans="1:13" x14ac:dyDescent="0.35">
      <c r="A3494" s="1296">
        <v>35284</v>
      </c>
      <c r="B3494" s="1295" t="s">
        <v>194</v>
      </c>
      <c r="C3494" s="1295" t="s">
        <v>283</v>
      </c>
      <c r="D3494" s="1295">
        <v>14583</v>
      </c>
      <c r="E3494" s="1295" t="s">
        <v>200</v>
      </c>
      <c r="F3494" s="935" t="s">
        <v>217</v>
      </c>
      <c r="G3494" s="1295">
        <v>0</v>
      </c>
      <c r="H3494" s="935" t="s">
        <v>410</v>
      </c>
      <c r="I3494" s="935" t="s">
        <v>411</v>
      </c>
      <c r="J3494" s="935">
        <v>40.153152210000002</v>
      </c>
      <c r="K3494" s="935">
        <v>-122.20237950000001</v>
      </c>
      <c r="L3494" s="935">
        <v>40.027836569999998</v>
      </c>
      <c r="M3494" s="935">
        <v>-122.11920569999999</v>
      </c>
    </row>
    <row r="3495" spans="1:13" x14ac:dyDescent="0.35">
      <c r="A3495" s="1296">
        <v>35284</v>
      </c>
      <c r="B3495" s="1295" t="s">
        <v>194</v>
      </c>
      <c r="C3495" s="1295" t="s">
        <v>283</v>
      </c>
      <c r="D3495" s="1295">
        <v>14583</v>
      </c>
      <c r="E3495" s="1295" t="s">
        <v>200</v>
      </c>
      <c r="F3495" s="935" t="s">
        <v>219</v>
      </c>
      <c r="G3495" s="1295">
        <v>-99999</v>
      </c>
      <c r="H3495" s="935" t="s">
        <v>411</v>
      </c>
      <c r="I3495" s="935" t="s">
        <v>412</v>
      </c>
      <c r="J3495" s="935">
        <v>40.027836569999998</v>
      </c>
      <c r="K3495" s="935">
        <v>-122.11920569999999</v>
      </c>
      <c r="L3495" s="935">
        <v>39.909298579999998</v>
      </c>
      <c r="M3495" s="935">
        <v>-122.0918963</v>
      </c>
    </row>
    <row r="3496" spans="1:13" x14ac:dyDescent="0.35">
      <c r="A3496" s="1296">
        <v>35284</v>
      </c>
      <c r="B3496" s="1295" t="s">
        <v>194</v>
      </c>
      <c r="C3496" s="1295" t="s">
        <v>283</v>
      </c>
      <c r="D3496" s="1295">
        <v>14583</v>
      </c>
      <c r="E3496" s="1295" t="s">
        <v>200</v>
      </c>
      <c r="F3496" s="935" t="s">
        <v>220</v>
      </c>
      <c r="G3496" s="1295">
        <v>-99999</v>
      </c>
      <c r="H3496" s="935" t="s">
        <v>412</v>
      </c>
      <c r="I3496" s="935" t="s">
        <v>413</v>
      </c>
      <c r="J3496" s="935">
        <v>39.909298579999998</v>
      </c>
      <c r="K3496" s="935">
        <v>-122.0918963</v>
      </c>
      <c r="L3496" s="935">
        <v>39.751173979999997</v>
      </c>
      <c r="M3496" s="935">
        <v>-121.9963235</v>
      </c>
    </row>
    <row r="3497" spans="1:13" x14ac:dyDescent="0.35">
      <c r="A3497" s="1296">
        <v>35284</v>
      </c>
      <c r="B3497" s="1295" t="s">
        <v>194</v>
      </c>
      <c r="C3497" s="1295" t="s">
        <v>283</v>
      </c>
      <c r="D3497" s="1295">
        <v>14583</v>
      </c>
      <c r="E3497" s="1295" t="s">
        <v>200</v>
      </c>
      <c r="F3497" s="935" t="s">
        <v>221</v>
      </c>
      <c r="G3497" s="1295">
        <v>-99999</v>
      </c>
      <c r="H3497" s="935" t="s">
        <v>413</v>
      </c>
      <c r="I3497" s="935" t="s">
        <v>414</v>
      </c>
      <c r="J3497" s="935">
        <v>39.751173979999997</v>
      </c>
      <c r="K3497" s="935">
        <v>-121.9963235</v>
      </c>
      <c r="L3497" s="935">
        <v>39.629153240000001</v>
      </c>
      <c r="M3497" s="935">
        <v>-121.9925059</v>
      </c>
    </row>
    <row r="3498" spans="1:13" x14ac:dyDescent="0.35">
      <c r="A3498" s="1296">
        <v>35284</v>
      </c>
      <c r="B3498" s="1295" t="s">
        <v>194</v>
      </c>
      <c r="C3498" s="1295" t="s">
        <v>283</v>
      </c>
      <c r="D3498" s="1295">
        <v>14583</v>
      </c>
      <c r="E3498" s="1295" t="s">
        <v>200</v>
      </c>
      <c r="F3498" s="935" t="s">
        <v>222</v>
      </c>
      <c r="G3498" s="1295">
        <v>-99999</v>
      </c>
      <c r="H3498" s="935" t="s">
        <v>414</v>
      </c>
      <c r="I3498" s="935" t="s">
        <v>415</v>
      </c>
      <c r="J3498" s="935">
        <v>39.629153240000001</v>
      </c>
      <c r="K3498" s="935">
        <v>-121.9925059</v>
      </c>
      <c r="L3498" s="935">
        <v>39.40712284</v>
      </c>
      <c r="M3498" s="935">
        <v>-122.00758999999999</v>
      </c>
    </row>
    <row r="3499" spans="1:13" x14ac:dyDescent="0.35">
      <c r="A3499" s="1296">
        <v>35293</v>
      </c>
      <c r="B3499" s="1295" t="s">
        <v>242</v>
      </c>
      <c r="C3499" s="1295" t="s">
        <v>260</v>
      </c>
      <c r="D3499" s="1295">
        <v>14949</v>
      </c>
      <c r="E3499" s="1295" t="s">
        <v>200</v>
      </c>
      <c r="F3499" s="935" t="s">
        <v>208</v>
      </c>
      <c r="G3499" s="1295">
        <v>-99999</v>
      </c>
      <c r="H3499" s="935" t="s">
        <v>402</v>
      </c>
      <c r="I3499" s="935" t="s">
        <v>403</v>
      </c>
      <c r="J3499" s="935">
        <v>40.611883210000002</v>
      </c>
      <c r="K3499" s="935">
        <v>-122.446135</v>
      </c>
      <c r="L3499" s="935">
        <v>40.592799669999998</v>
      </c>
      <c r="M3499" s="935">
        <v>-122.3942059</v>
      </c>
    </row>
    <row r="3500" spans="1:13" x14ac:dyDescent="0.35">
      <c r="A3500" s="1296">
        <v>35293</v>
      </c>
      <c r="B3500" s="1295" t="s">
        <v>242</v>
      </c>
      <c r="C3500" s="1295" t="s">
        <v>260</v>
      </c>
      <c r="D3500" s="1295">
        <v>14949</v>
      </c>
      <c r="E3500" s="1295" t="s">
        <v>200</v>
      </c>
      <c r="F3500" s="935" t="s">
        <v>209</v>
      </c>
      <c r="G3500" s="1295">
        <v>0</v>
      </c>
      <c r="H3500" s="935" t="s">
        <v>403</v>
      </c>
      <c r="I3500" s="935" t="s">
        <v>404</v>
      </c>
      <c r="J3500" s="935">
        <v>40.592799669999998</v>
      </c>
      <c r="K3500" s="935">
        <v>-122.3942059</v>
      </c>
      <c r="L3500" s="935">
        <v>40.585947769999997</v>
      </c>
      <c r="M3500" s="935">
        <v>-122.3683525</v>
      </c>
    </row>
    <row r="3501" spans="1:13" x14ac:dyDescent="0.35">
      <c r="A3501" s="1296">
        <v>35293</v>
      </c>
      <c r="B3501" s="1295" t="s">
        <v>242</v>
      </c>
      <c r="C3501" s="1295" t="s">
        <v>260</v>
      </c>
      <c r="D3501" s="1295">
        <v>14949</v>
      </c>
      <c r="E3501" s="1295" t="s">
        <v>200</v>
      </c>
      <c r="F3501" s="935" t="s">
        <v>211</v>
      </c>
      <c r="G3501" s="1295">
        <v>0</v>
      </c>
      <c r="H3501" s="935" t="s">
        <v>404</v>
      </c>
      <c r="I3501" s="935" t="s">
        <v>405</v>
      </c>
      <c r="J3501" s="935">
        <v>40.585947769999997</v>
      </c>
      <c r="K3501" s="935">
        <v>-122.3683525</v>
      </c>
      <c r="L3501" s="935">
        <v>40.472049499999997</v>
      </c>
      <c r="M3501" s="935">
        <v>-122.29453460000001</v>
      </c>
    </row>
    <row r="3502" spans="1:13" x14ac:dyDescent="0.35">
      <c r="A3502" s="1296">
        <v>35293</v>
      </c>
      <c r="B3502" s="1295" t="s">
        <v>242</v>
      </c>
      <c r="C3502" s="1295" t="s">
        <v>260</v>
      </c>
      <c r="D3502" s="1295">
        <v>14949</v>
      </c>
      <c r="E3502" s="1295" t="s">
        <v>200</v>
      </c>
      <c r="F3502" s="935" t="s">
        <v>212</v>
      </c>
      <c r="G3502" s="1295">
        <v>0</v>
      </c>
      <c r="H3502" s="935" t="s">
        <v>405</v>
      </c>
      <c r="I3502" s="935" t="s">
        <v>406</v>
      </c>
      <c r="J3502" s="935">
        <v>40.472049499999997</v>
      </c>
      <c r="K3502" s="935">
        <v>-122.29453460000001</v>
      </c>
      <c r="L3502" s="935">
        <v>40.417416330000002</v>
      </c>
      <c r="M3502" s="935">
        <v>-122.19395729999999</v>
      </c>
    </row>
    <row r="3503" spans="1:13" x14ac:dyDescent="0.35">
      <c r="A3503" s="1296">
        <v>35293</v>
      </c>
      <c r="B3503" s="1295" t="s">
        <v>242</v>
      </c>
      <c r="C3503" s="1295" t="s">
        <v>260</v>
      </c>
      <c r="D3503" s="1295">
        <v>14949</v>
      </c>
      <c r="E3503" s="1295" t="s">
        <v>200</v>
      </c>
      <c r="F3503" s="935" t="s">
        <v>213</v>
      </c>
      <c r="G3503" s="1295">
        <v>0</v>
      </c>
      <c r="H3503" s="935" t="s">
        <v>406</v>
      </c>
      <c r="I3503" s="935" t="s">
        <v>407</v>
      </c>
      <c r="J3503" s="935">
        <v>40.417416330000002</v>
      </c>
      <c r="K3503" s="935">
        <v>-122.19395729999999</v>
      </c>
      <c r="L3503" s="935">
        <v>40.355137560000003</v>
      </c>
      <c r="M3503" s="935">
        <v>-122.17595660000001</v>
      </c>
    </row>
    <row r="3504" spans="1:13" x14ac:dyDescent="0.35">
      <c r="A3504" s="1296">
        <v>35293</v>
      </c>
      <c r="B3504" s="1295" t="s">
        <v>242</v>
      </c>
      <c r="C3504" s="1295" t="s">
        <v>260</v>
      </c>
      <c r="D3504" s="1295">
        <v>14949</v>
      </c>
      <c r="E3504" s="1295" t="s">
        <v>200</v>
      </c>
      <c r="F3504" s="935" t="s">
        <v>214</v>
      </c>
      <c r="G3504" s="1295">
        <v>0</v>
      </c>
      <c r="H3504" s="935" t="s">
        <v>407</v>
      </c>
      <c r="I3504" s="935" t="s">
        <v>408</v>
      </c>
      <c r="J3504" s="935">
        <v>40.355137560000003</v>
      </c>
      <c r="K3504" s="935">
        <v>-122.17595660000001</v>
      </c>
      <c r="L3504" s="935">
        <v>40.316984869999999</v>
      </c>
      <c r="M3504" s="935">
        <v>-122.1896581</v>
      </c>
    </row>
    <row r="3505" spans="1:13" x14ac:dyDescent="0.35">
      <c r="A3505" s="1296">
        <v>35293</v>
      </c>
      <c r="B3505" s="1295" t="s">
        <v>242</v>
      </c>
      <c r="C3505" s="1295" t="s">
        <v>260</v>
      </c>
      <c r="D3505" s="1295">
        <v>14949</v>
      </c>
      <c r="E3505" s="1295" t="s">
        <v>200</v>
      </c>
      <c r="F3505" s="935" t="s">
        <v>215</v>
      </c>
      <c r="G3505" s="1295">
        <v>0</v>
      </c>
      <c r="H3505" s="935" t="s">
        <v>408</v>
      </c>
      <c r="I3505" s="935" t="s">
        <v>409</v>
      </c>
      <c r="J3505" s="935">
        <v>40.316984869999999</v>
      </c>
      <c r="K3505" s="935">
        <v>-122.1896581</v>
      </c>
      <c r="L3505" s="935">
        <v>40.263968490000003</v>
      </c>
      <c r="M3505" s="935">
        <v>-122.2235306</v>
      </c>
    </row>
    <row r="3506" spans="1:13" x14ac:dyDescent="0.35">
      <c r="A3506" s="1296">
        <v>35293</v>
      </c>
      <c r="B3506" s="1295" t="s">
        <v>242</v>
      </c>
      <c r="C3506" s="1295" t="s">
        <v>260</v>
      </c>
      <c r="D3506" s="1295">
        <v>14949</v>
      </c>
      <c r="E3506" s="1295" t="s">
        <v>200</v>
      </c>
      <c r="F3506" s="935" t="s">
        <v>216</v>
      </c>
      <c r="G3506" s="1295">
        <v>0</v>
      </c>
      <c r="H3506" s="935" t="s">
        <v>409</v>
      </c>
      <c r="I3506" s="935" t="s">
        <v>410</v>
      </c>
      <c r="J3506" s="935">
        <v>40.263968490000003</v>
      </c>
      <c r="K3506" s="935">
        <v>-122.2235306</v>
      </c>
      <c r="L3506" s="935">
        <v>40.153152210000002</v>
      </c>
      <c r="M3506" s="935">
        <v>-122.20237950000001</v>
      </c>
    </row>
    <row r="3507" spans="1:13" x14ac:dyDescent="0.35">
      <c r="A3507" s="1296">
        <v>35293</v>
      </c>
      <c r="B3507" s="1295" t="s">
        <v>242</v>
      </c>
      <c r="C3507" s="1295" t="s">
        <v>260</v>
      </c>
      <c r="D3507" s="1295">
        <v>14949</v>
      </c>
      <c r="E3507" s="1295" t="s">
        <v>200</v>
      </c>
      <c r="F3507" s="935" t="s">
        <v>217</v>
      </c>
      <c r="G3507" s="1295">
        <v>0</v>
      </c>
      <c r="H3507" s="935" t="s">
        <v>410</v>
      </c>
      <c r="I3507" s="935" t="s">
        <v>411</v>
      </c>
      <c r="J3507" s="935">
        <v>40.153152210000002</v>
      </c>
      <c r="K3507" s="935">
        <v>-122.20237950000001</v>
      </c>
      <c r="L3507" s="935">
        <v>40.027836569999998</v>
      </c>
      <c r="M3507" s="935">
        <v>-122.11920569999999</v>
      </c>
    </row>
    <row r="3508" spans="1:13" x14ac:dyDescent="0.35">
      <c r="A3508" s="1296">
        <v>35293</v>
      </c>
      <c r="B3508" s="1295" t="s">
        <v>242</v>
      </c>
      <c r="C3508" s="1295" t="s">
        <v>260</v>
      </c>
      <c r="D3508" s="1295">
        <v>14949</v>
      </c>
      <c r="E3508" s="1295" t="s">
        <v>200</v>
      </c>
      <c r="F3508" s="935" t="s">
        <v>219</v>
      </c>
      <c r="G3508" s="1295">
        <v>-99999</v>
      </c>
      <c r="H3508" s="935" t="s">
        <v>411</v>
      </c>
      <c r="I3508" s="935" t="s">
        <v>412</v>
      </c>
      <c r="J3508" s="935">
        <v>40.027836569999998</v>
      </c>
      <c r="K3508" s="935">
        <v>-122.11920569999999</v>
      </c>
      <c r="L3508" s="935">
        <v>39.909298579999998</v>
      </c>
      <c r="M3508" s="935">
        <v>-122.0918963</v>
      </c>
    </row>
    <row r="3509" spans="1:13" x14ac:dyDescent="0.35">
      <c r="A3509" s="1296">
        <v>35293</v>
      </c>
      <c r="B3509" s="1295" t="s">
        <v>242</v>
      </c>
      <c r="C3509" s="1295" t="s">
        <v>260</v>
      </c>
      <c r="D3509" s="1295">
        <v>14949</v>
      </c>
      <c r="E3509" s="1295" t="s">
        <v>200</v>
      </c>
      <c r="F3509" s="935" t="s">
        <v>220</v>
      </c>
      <c r="G3509" s="1295">
        <v>-99999</v>
      </c>
      <c r="H3509" s="935" t="s">
        <v>412</v>
      </c>
      <c r="I3509" s="935" t="s">
        <v>413</v>
      </c>
      <c r="J3509" s="935">
        <v>39.909298579999998</v>
      </c>
      <c r="K3509" s="935">
        <v>-122.0918963</v>
      </c>
      <c r="L3509" s="935">
        <v>39.751173979999997</v>
      </c>
      <c r="M3509" s="935">
        <v>-121.9963235</v>
      </c>
    </row>
    <row r="3510" spans="1:13" x14ac:dyDescent="0.35">
      <c r="A3510" s="1296">
        <v>35293</v>
      </c>
      <c r="B3510" s="1295" t="s">
        <v>242</v>
      </c>
      <c r="C3510" s="1295" t="s">
        <v>260</v>
      </c>
      <c r="D3510" s="1295">
        <v>14949</v>
      </c>
      <c r="E3510" s="1295" t="s">
        <v>200</v>
      </c>
      <c r="F3510" s="935" t="s">
        <v>221</v>
      </c>
      <c r="G3510" s="1295">
        <v>-99999</v>
      </c>
      <c r="H3510" s="935" t="s">
        <v>413</v>
      </c>
      <c r="I3510" s="935" t="s">
        <v>414</v>
      </c>
      <c r="J3510" s="935">
        <v>39.751173979999997</v>
      </c>
      <c r="K3510" s="935">
        <v>-121.9963235</v>
      </c>
      <c r="L3510" s="935">
        <v>39.629153240000001</v>
      </c>
      <c r="M3510" s="935">
        <v>-121.9925059</v>
      </c>
    </row>
    <row r="3511" spans="1:13" x14ac:dyDescent="0.35">
      <c r="A3511" s="1296">
        <v>35293</v>
      </c>
      <c r="B3511" s="1295" t="s">
        <v>242</v>
      </c>
      <c r="C3511" s="1295" t="s">
        <v>260</v>
      </c>
      <c r="D3511" s="1295">
        <v>14949</v>
      </c>
      <c r="E3511" s="1295" t="s">
        <v>200</v>
      </c>
      <c r="F3511" s="935" t="s">
        <v>222</v>
      </c>
      <c r="G3511" s="1295">
        <v>-99999</v>
      </c>
      <c r="H3511" s="935" t="s">
        <v>414</v>
      </c>
      <c r="I3511" s="935" t="s">
        <v>415</v>
      </c>
      <c r="J3511" s="935">
        <v>39.629153240000001</v>
      </c>
      <c r="K3511" s="935">
        <v>-121.9925059</v>
      </c>
      <c r="L3511" s="935">
        <v>39.40712284</v>
      </c>
      <c r="M3511" s="935">
        <v>-122.00758999999999</v>
      </c>
    </row>
    <row r="3512" spans="1:13" x14ac:dyDescent="0.35">
      <c r="A3512" s="1296">
        <v>35314</v>
      </c>
      <c r="B3512" s="1295" t="s">
        <v>242</v>
      </c>
      <c r="C3512" s="1295" t="s">
        <v>283</v>
      </c>
      <c r="D3512" s="1295">
        <v>10938</v>
      </c>
      <c r="E3512" s="1295" t="s">
        <v>248</v>
      </c>
      <c r="F3512" s="935" t="s">
        <v>208</v>
      </c>
      <c r="G3512" s="1295">
        <v>0</v>
      </c>
      <c r="H3512" s="935" t="s">
        <v>402</v>
      </c>
      <c r="I3512" s="935" t="s">
        <v>403</v>
      </c>
      <c r="J3512" s="935">
        <v>40.611883210000002</v>
      </c>
      <c r="K3512" s="935">
        <v>-122.446135</v>
      </c>
      <c r="L3512" s="935">
        <v>40.592799669999998</v>
      </c>
      <c r="M3512" s="935">
        <v>-122.3942059</v>
      </c>
    </row>
    <row r="3513" spans="1:13" x14ac:dyDescent="0.35">
      <c r="A3513" s="1296">
        <v>35314</v>
      </c>
      <c r="B3513" s="1295" t="s">
        <v>242</v>
      </c>
      <c r="C3513" s="1295" t="s">
        <v>283</v>
      </c>
      <c r="D3513" s="1295">
        <v>10938</v>
      </c>
      <c r="E3513" s="1295" t="s">
        <v>248</v>
      </c>
      <c r="F3513" s="935" t="s">
        <v>209</v>
      </c>
      <c r="G3513" s="1295">
        <v>0</v>
      </c>
      <c r="H3513" s="935" t="s">
        <v>403</v>
      </c>
      <c r="I3513" s="935" t="s">
        <v>404</v>
      </c>
      <c r="J3513" s="935">
        <v>40.592799669999998</v>
      </c>
      <c r="K3513" s="935">
        <v>-122.3942059</v>
      </c>
      <c r="L3513" s="935">
        <v>40.585947769999997</v>
      </c>
      <c r="M3513" s="935">
        <v>-122.3683525</v>
      </c>
    </row>
    <row r="3514" spans="1:13" x14ac:dyDescent="0.35">
      <c r="A3514" s="1296">
        <v>35314</v>
      </c>
      <c r="B3514" s="1295" t="s">
        <v>242</v>
      </c>
      <c r="C3514" s="1295" t="s">
        <v>283</v>
      </c>
      <c r="D3514" s="1295">
        <v>10938</v>
      </c>
      <c r="E3514" s="1295" t="s">
        <v>248</v>
      </c>
      <c r="F3514" s="935" t="s">
        <v>211</v>
      </c>
      <c r="G3514" s="1295">
        <v>0</v>
      </c>
      <c r="H3514" s="935" t="s">
        <v>404</v>
      </c>
      <c r="I3514" s="935" t="s">
        <v>405</v>
      </c>
      <c r="J3514" s="935">
        <v>40.585947769999997</v>
      </c>
      <c r="K3514" s="935">
        <v>-122.3683525</v>
      </c>
      <c r="L3514" s="935">
        <v>40.472049499999997</v>
      </c>
      <c r="M3514" s="935">
        <v>-122.29453460000001</v>
      </c>
    </row>
    <row r="3515" spans="1:13" x14ac:dyDescent="0.35">
      <c r="A3515" s="1296">
        <v>35314</v>
      </c>
      <c r="B3515" s="1295" t="s">
        <v>242</v>
      </c>
      <c r="C3515" s="1295" t="s">
        <v>283</v>
      </c>
      <c r="D3515" s="1295">
        <v>10938</v>
      </c>
      <c r="E3515" s="1295" t="s">
        <v>248</v>
      </c>
      <c r="F3515" s="935" t="s">
        <v>212</v>
      </c>
      <c r="G3515" s="1295">
        <v>0</v>
      </c>
      <c r="H3515" s="935" t="s">
        <v>405</v>
      </c>
      <c r="I3515" s="935" t="s">
        <v>406</v>
      </c>
      <c r="J3515" s="935">
        <v>40.472049499999997</v>
      </c>
      <c r="K3515" s="935">
        <v>-122.29453460000001</v>
      </c>
      <c r="L3515" s="935">
        <v>40.417416330000002</v>
      </c>
      <c r="M3515" s="935">
        <v>-122.19395729999999</v>
      </c>
    </row>
    <row r="3516" spans="1:13" x14ac:dyDescent="0.35">
      <c r="A3516" s="1296">
        <v>35314</v>
      </c>
      <c r="B3516" s="1295" t="s">
        <v>242</v>
      </c>
      <c r="C3516" s="1295" t="s">
        <v>283</v>
      </c>
      <c r="D3516" s="1295">
        <v>10938</v>
      </c>
      <c r="E3516" s="1295" t="s">
        <v>248</v>
      </c>
      <c r="F3516" s="935" t="s">
        <v>213</v>
      </c>
      <c r="G3516" s="1295">
        <v>0</v>
      </c>
      <c r="H3516" s="935" t="s">
        <v>406</v>
      </c>
      <c r="I3516" s="935" t="s">
        <v>407</v>
      </c>
      <c r="J3516" s="935">
        <v>40.417416330000002</v>
      </c>
      <c r="K3516" s="935">
        <v>-122.19395729999999</v>
      </c>
      <c r="L3516" s="935">
        <v>40.355137560000003</v>
      </c>
      <c r="M3516" s="935">
        <v>-122.17595660000001</v>
      </c>
    </row>
    <row r="3517" spans="1:13" x14ac:dyDescent="0.35">
      <c r="A3517" s="1296">
        <v>35314</v>
      </c>
      <c r="B3517" s="1295" t="s">
        <v>242</v>
      </c>
      <c r="C3517" s="1295" t="s">
        <v>283</v>
      </c>
      <c r="D3517" s="1295">
        <v>10938</v>
      </c>
      <c r="E3517" s="1295" t="s">
        <v>248</v>
      </c>
      <c r="F3517" s="935" t="s">
        <v>214</v>
      </c>
      <c r="G3517" s="1295">
        <v>0</v>
      </c>
      <c r="H3517" s="935" t="s">
        <v>407</v>
      </c>
      <c r="I3517" s="935" t="s">
        <v>408</v>
      </c>
      <c r="J3517" s="935">
        <v>40.355137560000003</v>
      </c>
      <c r="K3517" s="935">
        <v>-122.17595660000001</v>
      </c>
      <c r="L3517" s="935">
        <v>40.316984869999999</v>
      </c>
      <c r="M3517" s="935">
        <v>-122.1896581</v>
      </c>
    </row>
    <row r="3518" spans="1:13" x14ac:dyDescent="0.35">
      <c r="A3518" s="1296">
        <v>35314</v>
      </c>
      <c r="B3518" s="1295" t="s">
        <v>242</v>
      </c>
      <c r="C3518" s="1295" t="s">
        <v>283</v>
      </c>
      <c r="D3518" s="1295">
        <v>10938</v>
      </c>
      <c r="E3518" s="1295" t="s">
        <v>248</v>
      </c>
      <c r="F3518" s="935" t="s">
        <v>215</v>
      </c>
      <c r="G3518" s="1295">
        <v>0</v>
      </c>
      <c r="H3518" s="935" t="s">
        <v>408</v>
      </c>
      <c r="I3518" s="935" t="s">
        <v>409</v>
      </c>
      <c r="J3518" s="935">
        <v>40.316984869999999</v>
      </c>
      <c r="K3518" s="935">
        <v>-122.1896581</v>
      </c>
      <c r="L3518" s="935">
        <v>40.263968490000003</v>
      </c>
      <c r="M3518" s="935">
        <v>-122.2235306</v>
      </c>
    </row>
    <row r="3519" spans="1:13" x14ac:dyDescent="0.35">
      <c r="A3519" s="1296">
        <v>35314</v>
      </c>
      <c r="B3519" s="1295" t="s">
        <v>242</v>
      </c>
      <c r="C3519" s="1295" t="s">
        <v>283</v>
      </c>
      <c r="D3519" s="1295">
        <v>10938</v>
      </c>
      <c r="E3519" s="1295" t="s">
        <v>248</v>
      </c>
      <c r="F3519" s="935" t="s">
        <v>216</v>
      </c>
      <c r="G3519" s="1295">
        <v>0</v>
      </c>
      <c r="H3519" s="935" t="s">
        <v>409</v>
      </c>
      <c r="I3519" s="935" t="s">
        <v>410</v>
      </c>
      <c r="J3519" s="935">
        <v>40.263968490000003</v>
      </c>
      <c r="K3519" s="935">
        <v>-122.2235306</v>
      </c>
      <c r="L3519" s="935">
        <v>40.153152210000002</v>
      </c>
      <c r="M3519" s="935">
        <v>-122.20237950000001</v>
      </c>
    </row>
    <row r="3520" spans="1:13" x14ac:dyDescent="0.35">
      <c r="A3520" s="1296">
        <v>35314</v>
      </c>
      <c r="B3520" s="1295" t="s">
        <v>242</v>
      </c>
      <c r="C3520" s="1295" t="s">
        <v>283</v>
      </c>
      <c r="D3520" s="1295">
        <v>10938</v>
      </c>
      <c r="E3520" s="1295" t="s">
        <v>248</v>
      </c>
      <c r="F3520" s="935" t="s">
        <v>217</v>
      </c>
      <c r="G3520" s="1295">
        <v>0</v>
      </c>
      <c r="H3520" s="935" t="s">
        <v>410</v>
      </c>
      <c r="I3520" s="935" t="s">
        <v>411</v>
      </c>
      <c r="J3520" s="935">
        <v>40.153152210000002</v>
      </c>
      <c r="K3520" s="935">
        <v>-122.20237950000001</v>
      </c>
      <c r="L3520" s="935">
        <v>40.027836569999998</v>
      </c>
      <c r="M3520" s="935">
        <v>-122.11920569999999</v>
      </c>
    </row>
    <row r="3521" spans="1:13" x14ac:dyDescent="0.35">
      <c r="A3521" s="1296">
        <v>35314</v>
      </c>
      <c r="B3521" s="1295" t="s">
        <v>242</v>
      </c>
      <c r="C3521" s="1295" t="s">
        <v>283</v>
      </c>
      <c r="D3521" s="1295">
        <v>10938</v>
      </c>
      <c r="E3521" s="1295" t="s">
        <v>248</v>
      </c>
      <c r="F3521" s="935" t="s">
        <v>219</v>
      </c>
      <c r="G3521" s="1295">
        <v>0</v>
      </c>
      <c r="H3521" s="935" t="s">
        <v>411</v>
      </c>
      <c r="I3521" s="935" t="s">
        <v>412</v>
      </c>
      <c r="J3521" s="935">
        <v>40.027836569999998</v>
      </c>
      <c r="K3521" s="935">
        <v>-122.11920569999999</v>
      </c>
      <c r="L3521" s="935">
        <v>39.909298579999998</v>
      </c>
      <c r="M3521" s="935">
        <v>-122.0918963</v>
      </c>
    </row>
    <row r="3522" spans="1:13" x14ac:dyDescent="0.35">
      <c r="A3522" s="1296">
        <v>35314</v>
      </c>
      <c r="B3522" s="1295" t="s">
        <v>242</v>
      </c>
      <c r="C3522" s="1295" t="s">
        <v>283</v>
      </c>
      <c r="D3522" s="1295">
        <v>10938</v>
      </c>
      <c r="E3522" s="1295" t="s">
        <v>248</v>
      </c>
      <c r="F3522" s="935" t="s">
        <v>220</v>
      </c>
      <c r="G3522" s="1295">
        <v>-99999</v>
      </c>
      <c r="H3522" s="935" t="s">
        <v>412</v>
      </c>
      <c r="I3522" s="935" t="s">
        <v>413</v>
      </c>
      <c r="J3522" s="935">
        <v>39.909298579999998</v>
      </c>
      <c r="K3522" s="935">
        <v>-122.0918963</v>
      </c>
      <c r="L3522" s="935">
        <v>39.751173979999997</v>
      </c>
      <c r="M3522" s="935">
        <v>-121.9963235</v>
      </c>
    </row>
    <row r="3523" spans="1:13" x14ac:dyDescent="0.35">
      <c r="A3523" s="1296">
        <v>35314</v>
      </c>
      <c r="B3523" s="1295" t="s">
        <v>242</v>
      </c>
      <c r="C3523" s="1295" t="s">
        <v>283</v>
      </c>
      <c r="D3523" s="1295">
        <v>10938</v>
      </c>
      <c r="E3523" s="1295" t="s">
        <v>248</v>
      </c>
      <c r="F3523" s="935" t="s">
        <v>221</v>
      </c>
      <c r="G3523" s="1295">
        <v>-99999</v>
      </c>
      <c r="H3523" s="935" t="s">
        <v>413</v>
      </c>
      <c r="I3523" s="935" t="s">
        <v>414</v>
      </c>
      <c r="J3523" s="935">
        <v>39.751173979999997</v>
      </c>
      <c r="K3523" s="935">
        <v>-121.9963235</v>
      </c>
      <c r="L3523" s="935">
        <v>39.629153240000001</v>
      </c>
      <c r="M3523" s="935">
        <v>-121.9925059</v>
      </c>
    </row>
    <row r="3524" spans="1:13" x14ac:dyDescent="0.35">
      <c r="A3524" s="1296">
        <v>35314</v>
      </c>
      <c r="B3524" s="1295" t="s">
        <v>242</v>
      </c>
      <c r="C3524" s="1295" t="s">
        <v>283</v>
      </c>
      <c r="D3524" s="1295">
        <v>10938</v>
      </c>
      <c r="E3524" s="1295" t="s">
        <v>248</v>
      </c>
      <c r="F3524" s="935" t="s">
        <v>222</v>
      </c>
      <c r="G3524" s="1295">
        <v>-99999</v>
      </c>
      <c r="H3524" s="935" t="s">
        <v>414</v>
      </c>
      <c r="I3524" s="935" t="s">
        <v>415</v>
      </c>
      <c r="J3524" s="935">
        <v>39.629153240000001</v>
      </c>
      <c r="K3524" s="935">
        <v>-121.9925059</v>
      </c>
      <c r="L3524" s="935">
        <v>39.40712284</v>
      </c>
      <c r="M3524" s="935">
        <v>-122.00758999999999</v>
      </c>
    </row>
    <row r="3525" spans="1:13" x14ac:dyDescent="0.35">
      <c r="A3525" s="1296">
        <v>35332</v>
      </c>
      <c r="B3525" s="1295" t="s">
        <v>242</v>
      </c>
      <c r="C3525" s="1295" t="s">
        <v>283</v>
      </c>
      <c r="D3525" s="1295">
        <v>8592</v>
      </c>
      <c r="E3525" s="1295" t="s">
        <v>248</v>
      </c>
      <c r="F3525" s="935" t="s">
        <v>208</v>
      </c>
      <c r="G3525" s="1295">
        <v>0</v>
      </c>
      <c r="H3525" s="935" t="s">
        <v>402</v>
      </c>
      <c r="I3525" s="935" t="s">
        <v>403</v>
      </c>
      <c r="J3525" s="935">
        <v>40.611883210000002</v>
      </c>
      <c r="K3525" s="935">
        <v>-122.446135</v>
      </c>
      <c r="L3525" s="935">
        <v>40.592799669999998</v>
      </c>
      <c r="M3525" s="935">
        <v>-122.3942059</v>
      </c>
    </row>
    <row r="3526" spans="1:13" x14ac:dyDescent="0.35">
      <c r="A3526" s="1296">
        <v>35332</v>
      </c>
      <c r="B3526" s="1295" t="s">
        <v>242</v>
      </c>
      <c r="C3526" s="1295" t="s">
        <v>283</v>
      </c>
      <c r="D3526" s="1295">
        <v>8592</v>
      </c>
      <c r="E3526" s="1295" t="s">
        <v>248</v>
      </c>
      <c r="F3526" s="935" t="s">
        <v>209</v>
      </c>
      <c r="G3526" s="1295">
        <v>31</v>
      </c>
      <c r="H3526" s="935" t="s">
        <v>403</v>
      </c>
      <c r="I3526" s="935" t="s">
        <v>404</v>
      </c>
      <c r="J3526" s="935">
        <v>40.592799669999998</v>
      </c>
      <c r="K3526" s="935">
        <v>-122.3942059</v>
      </c>
      <c r="L3526" s="935">
        <v>40.585947769999997</v>
      </c>
      <c r="M3526" s="935">
        <v>-122.3683525</v>
      </c>
    </row>
    <row r="3527" spans="1:13" x14ac:dyDescent="0.35">
      <c r="A3527" s="1296">
        <v>35332</v>
      </c>
      <c r="B3527" s="1295" t="s">
        <v>242</v>
      </c>
      <c r="C3527" s="1295" t="s">
        <v>283</v>
      </c>
      <c r="D3527" s="1295">
        <v>8592</v>
      </c>
      <c r="E3527" s="1295" t="s">
        <v>248</v>
      </c>
      <c r="F3527" s="935" t="s">
        <v>211</v>
      </c>
      <c r="G3527" s="1295">
        <v>8</v>
      </c>
      <c r="H3527" s="935" t="s">
        <v>404</v>
      </c>
      <c r="I3527" s="935" t="s">
        <v>405</v>
      </c>
      <c r="J3527" s="935">
        <v>40.585947769999997</v>
      </c>
      <c r="K3527" s="935">
        <v>-122.3683525</v>
      </c>
      <c r="L3527" s="935">
        <v>40.472049499999997</v>
      </c>
      <c r="M3527" s="935">
        <v>-122.29453460000001</v>
      </c>
    </row>
    <row r="3528" spans="1:13" x14ac:dyDescent="0.35">
      <c r="A3528" s="1296">
        <v>35332</v>
      </c>
      <c r="B3528" s="1295" t="s">
        <v>242</v>
      </c>
      <c r="C3528" s="1295" t="s">
        <v>283</v>
      </c>
      <c r="D3528" s="1295">
        <v>8592</v>
      </c>
      <c r="E3528" s="1295" t="s">
        <v>248</v>
      </c>
      <c r="F3528" s="935" t="s">
        <v>212</v>
      </c>
      <c r="G3528" s="1295">
        <v>0</v>
      </c>
      <c r="H3528" s="935" t="s">
        <v>405</v>
      </c>
      <c r="I3528" s="935" t="s">
        <v>406</v>
      </c>
      <c r="J3528" s="935">
        <v>40.472049499999997</v>
      </c>
      <c r="K3528" s="935">
        <v>-122.29453460000001</v>
      </c>
      <c r="L3528" s="935">
        <v>40.417416330000002</v>
      </c>
      <c r="M3528" s="935">
        <v>-122.19395729999999</v>
      </c>
    </row>
    <row r="3529" spans="1:13" x14ac:dyDescent="0.35">
      <c r="A3529" s="1296">
        <v>35332</v>
      </c>
      <c r="B3529" s="1295" t="s">
        <v>242</v>
      </c>
      <c r="C3529" s="1295" t="s">
        <v>283</v>
      </c>
      <c r="D3529" s="1295">
        <v>8592</v>
      </c>
      <c r="E3529" s="1295" t="s">
        <v>248</v>
      </c>
      <c r="F3529" s="935" t="s">
        <v>213</v>
      </c>
      <c r="G3529" s="1295">
        <v>0</v>
      </c>
      <c r="H3529" s="935" t="s">
        <v>406</v>
      </c>
      <c r="I3529" s="935" t="s">
        <v>407</v>
      </c>
      <c r="J3529" s="935">
        <v>40.417416330000002</v>
      </c>
      <c r="K3529" s="935">
        <v>-122.19395729999999</v>
      </c>
      <c r="L3529" s="935">
        <v>40.355137560000003</v>
      </c>
      <c r="M3529" s="935">
        <v>-122.17595660000001</v>
      </c>
    </row>
    <row r="3530" spans="1:13" x14ac:dyDescent="0.35">
      <c r="A3530" s="1296">
        <v>35332</v>
      </c>
      <c r="B3530" s="1295" t="s">
        <v>242</v>
      </c>
      <c r="C3530" s="1295" t="s">
        <v>283</v>
      </c>
      <c r="D3530" s="1295">
        <v>8592</v>
      </c>
      <c r="E3530" s="1295" t="s">
        <v>248</v>
      </c>
      <c r="F3530" s="935" t="s">
        <v>214</v>
      </c>
      <c r="G3530" s="1295">
        <v>0</v>
      </c>
      <c r="H3530" s="935" t="s">
        <v>407</v>
      </c>
      <c r="I3530" s="935" t="s">
        <v>408</v>
      </c>
      <c r="J3530" s="935">
        <v>40.355137560000003</v>
      </c>
      <c r="K3530" s="935">
        <v>-122.17595660000001</v>
      </c>
      <c r="L3530" s="935">
        <v>40.316984869999999</v>
      </c>
      <c r="M3530" s="935">
        <v>-122.1896581</v>
      </c>
    </row>
    <row r="3531" spans="1:13" x14ac:dyDescent="0.35">
      <c r="A3531" s="1296">
        <v>35332</v>
      </c>
      <c r="B3531" s="1295" t="s">
        <v>242</v>
      </c>
      <c r="C3531" s="1295" t="s">
        <v>283</v>
      </c>
      <c r="D3531" s="1295">
        <v>8592</v>
      </c>
      <c r="E3531" s="1295" t="s">
        <v>248</v>
      </c>
      <c r="F3531" s="935" t="s">
        <v>215</v>
      </c>
      <c r="G3531" s="1295">
        <v>0</v>
      </c>
      <c r="H3531" s="935" t="s">
        <v>408</v>
      </c>
      <c r="I3531" s="935" t="s">
        <v>409</v>
      </c>
      <c r="J3531" s="935">
        <v>40.316984869999999</v>
      </c>
      <c r="K3531" s="935">
        <v>-122.1896581</v>
      </c>
      <c r="L3531" s="935">
        <v>40.263968490000003</v>
      </c>
      <c r="M3531" s="935">
        <v>-122.2235306</v>
      </c>
    </row>
    <row r="3532" spans="1:13" x14ac:dyDescent="0.35">
      <c r="A3532" s="1296">
        <v>35332</v>
      </c>
      <c r="B3532" s="1295" t="s">
        <v>242</v>
      </c>
      <c r="C3532" s="1295" t="s">
        <v>283</v>
      </c>
      <c r="D3532" s="1295">
        <v>8592</v>
      </c>
      <c r="E3532" s="1295" t="s">
        <v>248</v>
      </c>
      <c r="F3532" s="935" t="s">
        <v>216</v>
      </c>
      <c r="G3532" s="1295">
        <v>0</v>
      </c>
      <c r="H3532" s="935" t="s">
        <v>409</v>
      </c>
      <c r="I3532" s="935" t="s">
        <v>410</v>
      </c>
      <c r="J3532" s="935">
        <v>40.263968490000003</v>
      </c>
      <c r="K3532" s="935">
        <v>-122.2235306</v>
      </c>
      <c r="L3532" s="935">
        <v>40.153152210000002</v>
      </c>
      <c r="M3532" s="935">
        <v>-122.20237950000001</v>
      </c>
    </row>
    <row r="3533" spans="1:13" x14ac:dyDescent="0.35">
      <c r="A3533" s="1296">
        <v>35332</v>
      </c>
      <c r="B3533" s="1295" t="s">
        <v>242</v>
      </c>
      <c r="C3533" s="1295" t="s">
        <v>283</v>
      </c>
      <c r="D3533" s="1295">
        <v>8592</v>
      </c>
      <c r="E3533" s="1295" t="s">
        <v>248</v>
      </c>
      <c r="F3533" s="935" t="s">
        <v>217</v>
      </c>
      <c r="G3533" s="1295">
        <v>0</v>
      </c>
      <c r="H3533" s="935" t="s">
        <v>410</v>
      </c>
      <c r="I3533" s="935" t="s">
        <v>411</v>
      </c>
      <c r="J3533" s="935">
        <v>40.153152210000002</v>
      </c>
      <c r="K3533" s="935">
        <v>-122.20237950000001</v>
      </c>
      <c r="L3533" s="935">
        <v>40.027836569999998</v>
      </c>
      <c r="M3533" s="935">
        <v>-122.11920569999999</v>
      </c>
    </row>
    <row r="3534" spans="1:13" x14ac:dyDescent="0.35">
      <c r="A3534" s="1296">
        <v>35332</v>
      </c>
      <c r="B3534" s="1295" t="s">
        <v>242</v>
      </c>
      <c r="C3534" s="1295" t="s">
        <v>283</v>
      </c>
      <c r="D3534" s="1295">
        <v>8592</v>
      </c>
      <c r="E3534" s="1295" t="s">
        <v>248</v>
      </c>
      <c r="F3534" s="935" t="s">
        <v>219</v>
      </c>
      <c r="G3534" s="1295">
        <v>0</v>
      </c>
      <c r="H3534" s="935" t="s">
        <v>411</v>
      </c>
      <c r="I3534" s="935" t="s">
        <v>412</v>
      </c>
      <c r="J3534" s="935">
        <v>40.027836569999998</v>
      </c>
      <c r="K3534" s="935">
        <v>-122.11920569999999</v>
      </c>
      <c r="L3534" s="935">
        <v>39.909298579999998</v>
      </c>
      <c r="M3534" s="935">
        <v>-122.0918963</v>
      </c>
    </row>
    <row r="3535" spans="1:13" x14ac:dyDescent="0.35">
      <c r="A3535" s="1296">
        <v>35332</v>
      </c>
      <c r="B3535" s="1295" t="s">
        <v>242</v>
      </c>
      <c r="C3535" s="1295" t="s">
        <v>283</v>
      </c>
      <c r="D3535" s="1295">
        <v>8592</v>
      </c>
      <c r="E3535" s="1295" t="s">
        <v>248</v>
      </c>
      <c r="F3535" s="935" t="s">
        <v>220</v>
      </c>
      <c r="G3535" s="1295">
        <v>-99999</v>
      </c>
      <c r="H3535" s="935" t="s">
        <v>412</v>
      </c>
      <c r="I3535" s="935" t="s">
        <v>413</v>
      </c>
      <c r="J3535" s="935">
        <v>39.909298579999998</v>
      </c>
      <c r="K3535" s="935">
        <v>-122.0918963</v>
      </c>
      <c r="L3535" s="935">
        <v>39.751173979999997</v>
      </c>
      <c r="M3535" s="935">
        <v>-121.9963235</v>
      </c>
    </row>
    <row r="3536" spans="1:13" x14ac:dyDescent="0.35">
      <c r="A3536" s="1296">
        <v>35332</v>
      </c>
      <c r="B3536" s="1295" t="s">
        <v>242</v>
      </c>
      <c r="C3536" s="1295" t="s">
        <v>283</v>
      </c>
      <c r="D3536" s="1295">
        <v>8592</v>
      </c>
      <c r="E3536" s="1295" t="s">
        <v>248</v>
      </c>
      <c r="F3536" s="935" t="s">
        <v>221</v>
      </c>
      <c r="G3536" s="1295">
        <v>-99999</v>
      </c>
      <c r="H3536" s="935" t="s">
        <v>413</v>
      </c>
      <c r="I3536" s="935" t="s">
        <v>414</v>
      </c>
      <c r="J3536" s="935">
        <v>39.751173979999997</v>
      </c>
      <c r="K3536" s="935">
        <v>-121.9963235</v>
      </c>
      <c r="L3536" s="935">
        <v>39.629153240000001</v>
      </c>
      <c r="M3536" s="935">
        <v>-121.9925059</v>
      </c>
    </row>
    <row r="3537" spans="1:13" x14ac:dyDescent="0.35">
      <c r="A3537" s="1296">
        <v>35332</v>
      </c>
      <c r="B3537" s="1295" t="s">
        <v>242</v>
      </c>
      <c r="C3537" s="1295" t="s">
        <v>283</v>
      </c>
      <c r="D3537" s="1295">
        <v>8592</v>
      </c>
      <c r="E3537" s="1295" t="s">
        <v>248</v>
      </c>
      <c r="F3537" s="935" t="s">
        <v>222</v>
      </c>
      <c r="G3537" s="1295">
        <v>-99999</v>
      </c>
      <c r="H3537" s="935" t="s">
        <v>414</v>
      </c>
      <c r="I3537" s="935" t="s">
        <v>415</v>
      </c>
      <c r="J3537" s="935">
        <v>39.629153240000001</v>
      </c>
      <c r="K3537" s="935">
        <v>-121.9925059</v>
      </c>
      <c r="L3537" s="935">
        <v>39.40712284</v>
      </c>
      <c r="M3537" s="935">
        <v>-122.00758999999999</v>
      </c>
    </row>
    <row r="3538" spans="1:13" x14ac:dyDescent="0.35">
      <c r="A3538" s="1296">
        <v>35340</v>
      </c>
      <c r="B3538" s="1295" t="s">
        <v>242</v>
      </c>
      <c r="C3538" s="1295" t="s">
        <v>283</v>
      </c>
      <c r="D3538" s="1295">
        <v>7515</v>
      </c>
      <c r="E3538" s="1295" t="s">
        <v>206</v>
      </c>
      <c r="F3538" s="935" t="s">
        <v>208</v>
      </c>
      <c r="G3538" s="1295">
        <v>0</v>
      </c>
      <c r="H3538" s="935" t="s">
        <v>402</v>
      </c>
      <c r="I3538" s="935" t="s">
        <v>403</v>
      </c>
      <c r="J3538" s="935">
        <v>40.611883210000002</v>
      </c>
      <c r="K3538" s="935">
        <v>-122.446135</v>
      </c>
      <c r="L3538" s="935">
        <v>40.592799669999998</v>
      </c>
      <c r="M3538" s="935">
        <v>-122.3942059</v>
      </c>
    </row>
    <row r="3539" spans="1:13" x14ac:dyDescent="0.35">
      <c r="A3539" s="1296">
        <v>35340</v>
      </c>
      <c r="B3539" s="1295" t="s">
        <v>242</v>
      </c>
      <c r="C3539" s="1295" t="s">
        <v>283</v>
      </c>
      <c r="D3539" s="1295">
        <v>7515</v>
      </c>
      <c r="E3539" s="1295" t="s">
        <v>206</v>
      </c>
      <c r="F3539" s="935" t="s">
        <v>209</v>
      </c>
      <c r="G3539" s="1295">
        <v>92</v>
      </c>
      <c r="H3539" s="935" t="s">
        <v>403</v>
      </c>
      <c r="I3539" s="935" t="s">
        <v>404</v>
      </c>
      <c r="J3539" s="935">
        <v>40.592799669999998</v>
      </c>
      <c r="K3539" s="935">
        <v>-122.3942059</v>
      </c>
      <c r="L3539" s="935">
        <v>40.585947769999997</v>
      </c>
      <c r="M3539" s="935">
        <v>-122.3683525</v>
      </c>
    </row>
    <row r="3540" spans="1:13" x14ac:dyDescent="0.35">
      <c r="A3540" s="1296">
        <v>35340</v>
      </c>
      <c r="B3540" s="1295" t="s">
        <v>242</v>
      </c>
      <c r="C3540" s="1295" t="s">
        <v>283</v>
      </c>
      <c r="D3540" s="1295">
        <v>7515</v>
      </c>
      <c r="E3540" s="1295" t="s">
        <v>206</v>
      </c>
      <c r="F3540" s="935" t="s">
        <v>211</v>
      </c>
      <c r="G3540" s="1295">
        <v>54</v>
      </c>
      <c r="H3540" s="935" t="s">
        <v>404</v>
      </c>
      <c r="I3540" s="935" t="s">
        <v>405</v>
      </c>
      <c r="J3540" s="935">
        <v>40.585947769999997</v>
      </c>
      <c r="K3540" s="935">
        <v>-122.3683525</v>
      </c>
      <c r="L3540" s="935">
        <v>40.472049499999997</v>
      </c>
      <c r="M3540" s="935">
        <v>-122.29453460000001</v>
      </c>
    </row>
    <row r="3541" spans="1:13" x14ac:dyDescent="0.35">
      <c r="A3541" s="1296">
        <v>35340</v>
      </c>
      <c r="B3541" s="1295" t="s">
        <v>242</v>
      </c>
      <c r="C3541" s="1295" t="s">
        <v>283</v>
      </c>
      <c r="D3541" s="1295">
        <v>7515</v>
      </c>
      <c r="E3541" s="1295" t="s">
        <v>206</v>
      </c>
      <c r="F3541" s="935" t="s">
        <v>212</v>
      </c>
      <c r="G3541" s="1295">
        <v>4</v>
      </c>
      <c r="H3541" s="935" t="s">
        <v>405</v>
      </c>
      <c r="I3541" s="935" t="s">
        <v>406</v>
      </c>
      <c r="J3541" s="935">
        <v>40.472049499999997</v>
      </c>
      <c r="K3541" s="935">
        <v>-122.29453460000001</v>
      </c>
      <c r="L3541" s="935">
        <v>40.417416330000002</v>
      </c>
      <c r="M3541" s="935">
        <v>-122.19395729999999</v>
      </c>
    </row>
    <row r="3542" spans="1:13" x14ac:dyDescent="0.35">
      <c r="A3542" s="1296">
        <v>35340</v>
      </c>
      <c r="B3542" s="1295" t="s">
        <v>242</v>
      </c>
      <c r="C3542" s="1295" t="s">
        <v>283</v>
      </c>
      <c r="D3542" s="1295">
        <v>7515</v>
      </c>
      <c r="E3542" s="1295" t="s">
        <v>206</v>
      </c>
      <c r="F3542" s="935" t="s">
        <v>213</v>
      </c>
      <c r="G3542" s="1295">
        <v>0</v>
      </c>
      <c r="H3542" s="935" t="s">
        <v>406</v>
      </c>
      <c r="I3542" s="935" t="s">
        <v>407</v>
      </c>
      <c r="J3542" s="935">
        <v>40.417416330000002</v>
      </c>
      <c r="K3542" s="935">
        <v>-122.19395729999999</v>
      </c>
      <c r="L3542" s="935">
        <v>40.355137560000003</v>
      </c>
      <c r="M3542" s="935">
        <v>-122.17595660000001</v>
      </c>
    </row>
    <row r="3543" spans="1:13" x14ac:dyDescent="0.35">
      <c r="A3543" s="1296">
        <v>35340</v>
      </c>
      <c r="B3543" s="1295" t="s">
        <v>242</v>
      </c>
      <c r="C3543" s="1295" t="s">
        <v>283</v>
      </c>
      <c r="D3543" s="1295">
        <v>7515</v>
      </c>
      <c r="E3543" s="1295" t="s">
        <v>206</v>
      </c>
      <c r="F3543" s="935" t="s">
        <v>214</v>
      </c>
      <c r="G3543" s="1295">
        <v>2</v>
      </c>
      <c r="H3543" s="935" t="s">
        <v>407</v>
      </c>
      <c r="I3543" s="935" t="s">
        <v>408</v>
      </c>
      <c r="J3543" s="935">
        <v>40.355137560000003</v>
      </c>
      <c r="K3543" s="935">
        <v>-122.17595660000001</v>
      </c>
      <c r="L3543" s="935">
        <v>40.316984869999999</v>
      </c>
      <c r="M3543" s="935">
        <v>-122.1896581</v>
      </c>
    </row>
    <row r="3544" spans="1:13" x14ac:dyDescent="0.35">
      <c r="A3544" s="1296">
        <v>35340</v>
      </c>
      <c r="B3544" s="1295" t="s">
        <v>242</v>
      </c>
      <c r="C3544" s="1295" t="s">
        <v>283</v>
      </c>
      <c r="D3544" s="1295">
        <v>7515</v>
      </c>
      <c r="E3544" s="1295" t="s">
        <v>206</v>
      </c>
      <c r="F3544" s="935" t="s">
        <v>215</v>
      </c>
      <c r="G3544" s="1295">
        <v>0</v>
      </c>
      <c r="H3544" s="935" t="s">
        <v>408</v>
      </c>
      <c r="I3544" s="935" t="s">
        <v>409</v>
      </c>
      <c r="J3544" s="935">
        <v>40.316984869999999</v>
      </c>
      <c r="K3544" s="935">
        <v>-122.1896581</v>
      </c>
      <c r="L3544" s="935">
        <v>40.263968490000003</v>
      </c>
      <c r="M3544" s="935">
        <v>-122.2235306</v>
      </c>
    </row>
    <row r="3545" spans="1:13" x14ac:dyDescent="0.35">
      <c r="A3545" s="1296">
        <v>35340</v>
      </c>
      <c r="B3545" s="1295" t="s">
        <v>242</v>
      </c>
      <c r="C3545" s="1295" t="s">
        <v>283</v>
      </c>
      <c r="D3545" s="1295">
        <v>7515</v>
      </c>
      <c r="E3545" s="1295" t="s">
        <v>206</v>
      </c>
      <c r="F3545" s="935" t="s">
        <v>216</v>
      </c>
      <c r="G3545" s="1295">
        <v>0</v>
      </c>
      <c r="H3545" s="935" t="s">
        <v>409</v>
      </c>
      <c r="I3545" s="935" t="s">
        <v>410</v>
      </c>
      <c r="J3545" s="935">
        <v>40.263968490000003</v>
      </c>
      <c r="K3545" s="935">
        <v>-122.2235306</v>
      </c>
      <c r="L3545" s="935">
        <v>40.153152210000002</v>
      </c>
      <c r="M3545" s="935">
        <v>-122.20237950000001</v>
      </c>
    </row>
    <row r="3546" spans="1:13" x14ac:dyDescent="0.35">
      <c r="A3546" s="1296">
        <v>35340</v>
      </c>
      <c r="B3546" s="1295" t="s">
        <v>242</v>
      </c>
      <c r="C3546" s="1295" t="s">
        <v>283</v>
      </c>
      <c r="D3546" s="1295">
        <v>7515</v>
      </c>
      <c r="E3546" s="1295" t="s">
        <v>206</v>
      </c>
      <c r="F3546" s="935" t="s">
        <v>217</v>
      </c>
      <c r="G3546" s="1295">
        <v>0</v>
      </c>
      <c r="H3546" s="935" t="s">
        <v>410</v>
      </c>
      <c r="I3546" s="935" t="s">
        <v>411</v>
      </c>
      <c r="J3546" s="935">
        <v>40.153152210000002</v>
      </c>
      <c r="K3546" s="935">
        <v>-122.20237950000001</v>
      </c>
      <c r="L3546" s="935">
        <v>40.027836569999998</v>
      </c>
      <c r="M3546" s="935">
        <v>-122.11920569999999</v>
      </c>
    </row>
    <row r="3547" spans="1:13" x14ac:dyDescent="0.35">
      <c r="A3547" s="1296">
        <v>35340</v>
      </c>
      <c r="B3547" s="1295" t="s">
        <v>242</v>
      </c>
      <c r="C3547" s="1295" t="s">
        <v>283</v>
      </c>
      <c r="D3547" s="1295">
        <v>7515</v>
      </c>
      <c r="E3547" s="1295" t="s">
        <v>206</v>
      </c>
      <c r="F3547" s="935" t="s">
        <v>219</v>
      </c>
      <c r="G3547" s="1295">
        <v>0</v>
      </c>
      <c r="H3547" s="935" t="s">
        <v>411</v>
      </c>
      <c r="I3547" s="935" t="s">
        <v>412</v>
      </c>
      <c r="J3547" s="935">
        <v>40.027836569999998</v>
      </c>
      <c r="K3547" s="935">
        <v>-122.11920569999999</v>
      </c>
      <c r="L3547" s="935">
        <v>39.909298579999998</v>
      </c>
      <c r="M3547" s="935">
        <v>-122.0918963</v>
      </c>
    </row>
    <row r="3548" spans="1:13" x14ac:dyDescent="0.35">
      <c r="A3548" s="1296">
        <v>35340</v>
      </c>
      <c r="B3548" s="1295" t="s">
        <v>242</v>
      </c>
      <c r="C3548" s="1295" t="s">
        <v>283</v>
      </c>
      <c r="D3548" s="1295">
        <v>7515</v>
      </c>
      <c r="E3548" s="1295" t="s">
        <v>206</v>
      </c>
      <c r="F3548" s="935" t="s">
        <v>220</v>
      </c>
      <c r="G3548" s="1295">
        <v>-99999</v>
      </c>
      <c r="H3548" s="935" t="s">
        <v>412</v>
      </c>
      <c r="I3548" s="935" t="s">
        <v>413</v>
      </c>
      <c r="J3548" s="935">
        <v>39.909298579999998</v>
      </c>
      <c r="K3548" s="935">
        <v>-122.0918963</v>
      </c>
      <c r="L3548" s="935">
        <v>39.751173979999997</v>
      </c>
      <c r="M3548" s="935">
        <v>-121.9963235</v>
      </c>
    </row>
    <row r="3549" spans="1:13" x14ac:dyDescent="0.35">
      <c r="A3549" s="1296">
        <v>35340</v>
      </c>
      <c r="B3549" s="1295" t="s">
        <v>242</v>
      </c>
      <c r="C3549" s="1295" t="s">
        <v>283</v>
      </c>
      <c r="D3549" s="1295">
        <v>7515</v>
      </c>
      <c r="E3549" s="1295" t="s">
        <v>206</v>
      </c>
      <c r="F3549" s="935" t="s">
        <v>221</v>
      </c>
      <c r="G3549" s="1295">
        <v>-99999</v>
      </c>
      <c r="H3549" s="935" t="s">
        <v>413</v>
      </c>
      <c r="I3549" s="935" t="s">
        <v>414</v>
      </c>
      <c r="J3549" s="935">
        <v>39.751173979999997</v>
      </c>
      <c r="K3549" s="935">
        <v>-121.9963235</v>
      </c>
      <c r="L3549" s="935">
        <v>39.629153240000001</v>
      </c>
      <c r="M3549" s="935">
        <v>-121.9925059</v>
      </c>
    </row>
    <row r="3550" spans="1:13" x14ac:dyDescent="0.35">
      <c r="A3550" s="1296">
        <v>35340</v>
      </c>
      <c r="B3550" s="1295" t="s">
        <v>242</v>
      </c>
      <c r="C3550" s="1295" t="s">
        <v>283</v>
      </c>
      <c r="D3550" s="1295">
        <v>7515</v>
      </c>
      <c r="E3550" s="1295" t="s">
        <v>206</v>
      </c>
      <c r="F3550" s="935" t="s">
        <v>222</v>
      </c>
      <c r="G3550" s="1295">
        <v>-99999</v>
      </c>
      <c r="H3550" s="935" t="s">
        <v>414</v>
      </c>
      <c r="I3550" s="935" t="s">
        <v>415</v>
      </c>
      <c r="J3550" s="935">
        <v>39.629153240000001</v>
      </c>
      <c r="K3550" s="935">
        <v>-121.9925059</v>
      </c>
      <c r="L3550" s="935">
        <v>39.40712284</v>
      </c>
      <c r="M3550" s="935">
        <v>-122.00758999999999</v>
      </c>
    </row>
    <row r="3551" spans="1:13" x14ac:dyDescent="0.35">
      <c r="A3551" s="1296">
        <v>35360</v>
      </c>
      <c r="B3551" s="1295" t="s">
        <v>242</v>
      </c>
      <c r="C3551" s="1295" t="s">
        <v>283</v>
      </c>
      <c r="D3551" s="1295">
        <v>5329</v>
      </c>
      <c r="E3551" s="1295" t="s">
        <v>206</v>
      </c>
      <c r="F3551" s="935" t="s">
        <v>208</v>
      </c>
      <c r="G3551" s="1295">
        <v>0</v>
      </c>
      <c r="H3551" s="935" t="s">
        <v>402</v>
      </c>
      <c r="I3551" s="935" t="s">
        <v>403</v>
      </c>
      <c r="J3551" s="935">
        <v>40.611883210000002</v>
      </c>
      <c r="K3551" s="935">
        <v>-122.446135</v>
      </c>
      <c r="L3551" s="935">
        <v>40.592799669999998</v>
      </c>
      <c r="M3551" s="935">
        <v>-122.3942059</v>
      </c>
    </row>
    <row r="3552" spans="1:13" x14ac:dyDescent="0.35">
      <c r="A3552" s="1296">
        <v>35360</v>
      </c>
      <c r="B3552" s="1295" t="s">
        <v>242</v>
      </c>
      <c r="C3552" s="1295" t="s">
        <v>283</v>
      </c>
      <c r="D3552" s="1295">
        <v>5329</v>
      </c>
      <c r="E3552" s="1295" t="s">
        <v>206</v>
      </c>
      <c r="F3552" s="935" t="s">
        <v>209</v>
      </c>
      <c r="G3552" s="1295">
        <v>210</v>
      </c>
      <c r="H3552" s="935" t="s">
        <v>403</v>
      </c>
      <c r="I3552" s="935" t="s">
        <v>404</v>
      </c>
      <c r="J3552" s="935">
        <v>40.592799669999998</v>
      </c>
      <c r="K3552" s="935">
        <v>-122.3942059</v>
      </c>
      <c r="L3552" s="935">
        <v>40.585947769999997</v>
      </c>
      <c r="M3552" s="935">
        <v>-122.3683525</v>
      </c>
    </row>
    <row r="3553" spans="1:13" x14ac:dyDescent="0.35">
      <c r="A3553" s="1296">
        <v>35360</v>
      </c>
      <c r="B3553" s="1295" t="s">
        <v>242</v>
      </c>
      <c r="C3553" s="1295" t="s">
        <v>283</v>
      </c>
      <c r="D3553" s="1295">
        <v>5329</v>
      </c>
      <c r="E3553" s="1295" t="s">
        <v>206</v>
      </c>
      <c r="F3553" s="935" t="s">
        <v>211</v>
      </c>
      <c r="G3553" s="1295">
        <v>218</v>
      </c>
      <c r="H3553" s="935" t="s">
        <v>404</v>
      </c>
      <c r="I3553" s="935" t="s">
        <v>405</v>
      </c>
      <c r="J3553" s="935">
        <v>40.585947769999997</v>
      </c>
      <c r="K3553" s="935">
        <v>-122.3683525</v>
      </c>
      <c r="L3553" s="935">
        <v>40.472049499999997</v>
      </c>
      <c r="M3553" s="935">
        <v>-122.29453460000001</v>
      </c>
    </row>
    <row r="3554" spans="1:13" x14ac:dyDescent="0.35">
      <c r="A3554" s="1296">
        <v>35360</v>
      </c>
      <c r="B3554" s="1295" t="s">
        <v>242</v>
      </c>
      <c r="C3554" s="1295" t="s">
        <v>283</v>
      </c>
      <c r="D3554" s="1295">
        <v>5329</v>
      </c>
      <c r="E3554" s="1295" t="s">
        <v>206</v>
      </c>
      <c r="F3554" s="935" t="s">
        <v>212</v>
      </c>
      <c r="G3554" s="1295">
        <v>189</v>
      </c>
      <c r="H3554" s="935" t="s">
        <v>405</v>
      </c>
      <c r="I3554" s="935" t="s">
        <v>406</v>
      </c>
      <c r="J3554" s="935">
        <v>40.472049499999997</v>
      </c>
      <c r="K3554" s="935">
        <v>-122.29453460000001</v>
      </c>
      <c r="L3554" s="935">
        <v>40.417416330000002</v>
      </c>
      <c r="M3554" s="935">
        <v>-122.19395729999999</v>
      </c>
    </row>
    <row r="3555" spans="1:13" x14ac:dyDescent="0.35">
      <c r="A3555" s="1296">
        <v>35360</v>
      </c>
      <c r="B3555" s="1295" t="s">
        <v>242</v>
      </c>
      <c r="C3555" s="1295" t="s">
        <v>283</v>
      </c>
      <c r="D3555" s="1295">
        <v>5329</v>
      </c>
      <c r="E3555" s="1295" t="s">
        <v>206</v>
      </c>
      <c r="F3555" s="935" t="s">
        <v>213</v>
      </c>
      <c r="G3555" s="1295">
        <v>1</v>
      </c>
      <c r="H3555" s="935" t="s">
        <v>406</v>
      </c>
      <c r="I3555" s="935" t="s">
        <v>407</v>
      </c>
      <c r="J3555" s="935">
        <v>40.417416330000002</v>
      </c>
      <c r="K3555" s="935">
        <v>-122.19395729999999</v>
      </c>
      <c r="L3555" s="935">
        <v>40.355137560000003</v>
      </c>
      <c r="M3555" s="935">
        <v>-122.17595660000001</v>
      </c>
    </row>
    <row r="3556" spans="1:13" x14ac:dyDescent="0.35">
      <c r="A3556" s="1296">
        <v>35360</v>
      </c>
      <c r="B3556" s="1295" t="s">
        <v>242</v>
      </c>
      <c r="C3556" s="1295" t="s">
        <v>283</v>
      </c>
      <c r="D3556" s="1295">
        <v>5329</v>
      </c>
      <c r="E3556" s="1295" t="s">
        <v>206</v>
      </c>
      <c r="F3556" s="935" t="s">
        <v>214</v>
      </c>
      <c r="G3556" s="1295">
        <v>89</v>
      </c>
      <c r="H3556" s="935" t="s">
        <v>407</v>
      </c>
      <c r="I3556" s="935" t="s">
        <v>408</v>
      </c>
      <c r="J3556" s="935">
        <v>40.355137560000003</v>
      </c>
      <c r="K3556" s="935">
        <v>-122.17595660000001</v>
      </c>
      <c r="L3556" s="935">
        <v>40.316984869999999</v>
      </c>
      <c r="M3556" s="935">
        <v>-122.1896581</v>
      </c>
    </row>
    <row r="3557" spans="1:13" x14ac:dyDescent="0.35">
      <c r="A3557" s="1296">
        <v>35360</v>
      </c>
      <c r="B3557" s="1295" t="s">
        <v>242</v>
      </c>
      <c r="C3557" s="1295" t="s">
        <v>283</v>
      </c>
      <c r="D3557" s="1295">
        <v>5329</v>
      </c>
      <c r="E3557" s="1295" t="s">
        <v>206</v>
      </c>
      <c r="F3557" s="935" t="s">
        <v>215</v>
      </c>
      <c r="G3557" s="1295">
        <v>74</v>
      </c>
      <c r="H3557" s="935" t="s">
        <v>408</v>
      </c>
      <c r="I3557" s="935" t="s">
        <v>409</v>
      </c>
      <c r="J3557" s="935">
        <v>40.316984869999999</v>
      </c>
      <c r="K3557" s="935">
        <v>-122.1896581</v>
      </c>
      <c r="L3557" s="935">
        <v>40.263968490000003</v>
      </c>
      <c r="M3557" s="935">
        <v>-122.2235306</v>
      </c>
    </row>
    <row r="3558" spans="1:13" x14ac:dyDescent="0.35">
      <c r="A3558" s="1296">
        <v>35360</v>
      </c>
      <c r="B3558" s="1295" t="s">
        <v>242</v>
      </c>
      <c r="C3558" s="1295" t="s">
        <v>283</v>
      </c>
      <c r="D3558" s="1295">
        <v>5329</v>
      </c>
      <c r="E3558" s="1295" t="s">
        <v>206</v>
      </c>
      <c r="F3558" s="935" t="s">
        <v>216</v>
      </c>
      <c r="G3558" s="1295">
        <v>16</v>
      </c>
      <c r="H3558" s="935" t="s">
        <v>409</v>
      </c>
      <c r="I3558" s="935" t="s">
        <v>410</v>
      </c>
      <c r="J3558" s="935">
        <v>40.263968490000003</v>
      </c>
      <c r="K3558" s="935">
        <v>-122.2235306</v>
      </c>
      <c r="L3558" s="935">
        <v>40.153152210000002</v>
      </c>
      <c r="M3558" s="935">
        <v>-122.20237950000001</v>
      </c>
    </row>
    <row r="3559" spans="1:13" x14ac:dyDescent="0.35">
      <c r="A3559" s="1296">
        <v>35360</v>
      </c>
      <c r="B3559" s="1295" t="s">
        <v>242</v>
      </c>
      <c r="C3559" s="1295" t="s">
        <v>283</v>
      </c>
      <c r="D3559" s="1295">
        <v>5329</v>
      </c>
      <c r="E3559" s="1295" t="s">
        <v>206</v>
      </c>
      <c r="F3559" s="935" t="s">
        <v>217</v>
      </c>
      <c r="G3559" s="1295">
        <v>63</v>
      </c>
      <c r="H3559" s="935" t="s">
        <v>410</v>
      </c>
      <c r="I3559" s="935" t="s">
        <v>411</v>
      </c>
      <c r="J3559" s="935">
        <v>40.153152210000002</v>
      </c>
      <c r="K3559" s="935">
        <v>-122.20237950000001</v>
      </c>
      <c r="L3559" s="935">
        <v>40.027836569999998</v>
      </c>
      <c r="M3559" s="935">
        <v>-122.11920569999999</v>
      </c>
    </row>
    <row r="3560" spans="1:13" x14ac:dyDescent="0.35">
      <c r="A3560" s="1296">
        <v>35360</v>
      </c>
      <c r="B3560" s="1295" t="s">
        <v>242</v>
      </c>
      <c r="C3560" s="1295" t="s">
        <v>283</v>
      </c>
      <c r="D3560" s="1295">
        <v>5329</v>
      </c>
      <c r="E3560" s="1295" t="s">
        <v>206</v>
      </c>
      <c r="F3560" s="935" t="s">
        <v>219</v>
      </c>
      <c r="G3560" s="1295">
        <v>29</v>
      </c>
      <c r="H3560" s="935" t="s">
        <v>411</v>
      </c>
      <c r="I3560" s="935" t="s">
        <v>412</v>
      </c>
      <c r="J3560" s="935">
        <v>40.027836569999998</v>
      </c>
      <c r="K3560" s="935">
        <v>-122.11920569999999</v>
      </c>
      <c r="L3560" s="935">
        <v>39.909298579999998</v>
      </c>
      <c r="M3560" s="935">
        <v>-122.0918963</v>
      </c>
    </row>
    <row r="3561" spans="1:13" x14ac:dyDescent="0.35">
      <c r="A3561" s="1296">
        <v>35360</v>
      </c>
      <c r="B3561" s="1295" t="s">
        <v>242</v>
      </c>
      <c r="C3561" s="1295" t="s">
        <v>283</v>
      </c>
      <c r="D3561" s="1295">
        <v>5329</v>
      </c>
      <c r="E3561" s="1295" t="s">
        <v>206</v>
      </c>
      <c r="F3561" s="935" t="s">
        <v>220</v>
      </c>
      <c r="G3561" s="1295">
        <v>3</v>
      </c>
      <c r="H3561" s="935" t="s">
        <v>412</v>
      </c>
      <c r="I3561" s="935" t="s">
        <v>413</v>
      </c>
      <c r="J3561" s="935">
        <v>39.909298579999998</v>
      </c>
      <c r="K3561" s="935">
        <v>-122.0918963</v>
      </c>
      <c r="L3561" s="935">
        <v>39.751173979999997</v>
      </c>
      <c r="M3561" s="935">
        <v>-121.9963235</v>
      </c>
    </row>
    <row r="3562" spans="1:13" x14ac:dyDescent="0.35">
      <c r="A3562" s="1296">
        <v>35360</v>
      </c>
      <c r="B3562" s="1295" t="s">
        <v>242</v>
      </c>
      <c r="C3562" s="1295" t="s">
        <v>283</v>
      </c>
      <c r="D3562" s="1295">
        <v>5329</v>
      </c>
      <c r="E3562" s="1295" t="s">
        <v>206</v>
      </c>
      <c r="F3562" s="935" t="s">
        <v>221</v>
      </c>
      <c r="G3562" s="1295">
        <v>2</v>
      </c>
      <c r="H3562" s="935" t="s">
        <v>413</v>
      </c>
      <c r="I3562" s="935" t="s">
        <v>414</v>
      </c>
      <c r="J3562" s="935">
        <v>39.751173979999997</v>
      </c>
      <c r="K3562" s="935">
        <v>-121.9963235</v>
      </c>
      <c r="L3562" s="935">
        <v>39.629153240000001</v>
      </c>
      <c r="M3562" s="935">
        <v>-121.9925059</v>
      </c>
    </row>
    <row r="3563" spans="1:13" x14ac:dyDescent="0.35">
      <c r="A3563" s="1296">
        <v>35360</v>
      </c>
      <c r="B3563" s="1295" t="s">
        <v>242</v>
      </c>
      <c r="C3563" s="1295" t="s">
        <v>283</v>
      </c>
      <c r="D3563" s="1295">
        <v>5329</v>
      </c>
      <c r="E3563" s="1295" t="s">
        <v>206</v>
      </c>
      <c r="F3563" s="935" t="s">
        <v>222</v>
      </c>
      <c r="G3563" s="1295">
        <v>1</v>
      </c>
      <c r="H3563" s="935" t="s">
        <v>414</v>
      </c>
      <c r="I3563" s="935" t="s">
        <v>415</v>
      </c>
      <c r="J3563" s="935">
        <v>39.629153240000001</v>
      </c>
      <c r="K3563" s="935">
        <v>-121.9925059</v>
      </c>
      <c r="L3563" s="935">
        <v>39.40712284</v>
      </c>
      <c r="M3563" s="935">
        <v>-122.00758999999999</v>
      </c>
    </row>
    <row r="3564" spans="1:13" x14ac:dyDescent="0.35">
      <c r="A3564" s="1296">
        <v>35370</v>
      </c>
      <c r="B3564" s="1295" t="s">
        <v>242</v>
      </c>
      <c r="C3564" s="1295" t="s">
        <v>283</v>
      </c>
      <c r="D3564" s="1295">
        <v>5307</v>
      </c>
      <c r="E3564" s="1295" t="s">
        <v>206</v>
      </c>
      <c r="F3564" s="935" t="s">
        <v>208</v>
      </c>
      <c r="G3564" s="1295">
        <v>145</v>
      </c>
      <c r="H3564" s="935" t="s">
        <v>402</v>
      </c>
      <c r="I3564" s="935" t="s">
        <v>403</v>
      </c>
      <c r="J3564" s="935">
        <v>40.611883210000002</v>
      </c>
      <c r="K3564" s="935">
        <v>-122.446135</v>
      </c>
      <c r="L3564" s="935">
        <v>40.592799669999998</v>
      </c>
      <c r="M3564" s="935">
        <v>-122.3942059</v>
      </c>
    </row>
    <row r="3565" spans="1:13" x14ac:dyDescent="0.35">
      <c r="A3565" s="1296">
        <v>35370</v>
      </c>
      <c r="B3565" s="1295" t="s">
        <v>242</v>
      </c>
      <c r="C3565" s="1295" t="s">
        <v>283</v>
      </c>
      <c r="D3565" s="1295">
        <v>5307</v>
      </c>
      <c r="E3565" s="1295" t="s">
        <v>206</v>
      </c>
      <c r="F3565" s="935" t="s">
        <v>209</v>
      </c>
      <c r="G3565" s="1295">
        <v>282</v>
      </c>
      <c r="H3565" s="935" t="s">
        <v>403</v>
      </c>
      <c r="I3565" s="935" t="s">
        <v>404</v>
      </c>
      <c r="J3565" s="935">
        <v>40.592799669999998</v>
      </c>
      <c r="K3565" s="935">
        <v>-122.3942059</v>
      </c>
      <c r="L3565" s="935">
        <v>40.585947769999997</v>
      </c>
      <c r="M3565" s="935">
        <v>-122.3683525</v>
      </c>
    </row>
    <row r="3566" spans="1:13" x14ac:dyDescent="0.35">
      <c r="A3566" s="1296">
        <v>35370</v>
      </c>
      <c r="B3566" s="1295" t="s">
        <v>242</v>
      </c>
      <c r="C3566" s="1295" t="s">
        <v>283</v>
      </c>
      <c r="D3566" s="1295">
        <v>5307</v>
      </c>
      <c r="E3566" s="1295" t="s">
        <v>206</v>
      </c>
      <c r="F3566" s="935" t="s">
        <v>211</v>
      </c>
      <c r="G3566" s="1295">
        <v>710</v>
      </c>
      <c r="H3566" s="935" t="s">
        <v>404</v>
      </c>
      <c r="I3566" s="935" t="s">
        <v>405</v>
      </c>
      <c r="J3566" s="935">
        <v>40.585947769999997</v>
      </c>
      <c r="K3566" s="935">
        <v>-122.3683525</v>
      </c>
      <c r="L3566" s="935">
        <v>40.472049499999997</v>
      </c>
      <c r="M3566" s="935">
        <v>-122.29453460000001</v>
      </c>
    </row>
    <row r="3567" spans="1:13" x14ac:dyDescent="0.35">
      <c r="A3567" s="1296">
        <v>35370</v>
      </c>
      <c r="B3567" s="1295" t="s">
        <v>242</v>
      </c>
      <c r="C3567" s="1295" t="s">
        <v>283</v>
      </c>
      <c r="D3567" s="1295">
        <v>5307</v>
      </c>
      <c r="E3567" s="1295" t="s">
        <v>206</v>
      </c>
      <c r="F3567" s="935" t="s">
        <v>212</v>
      </c>
      <c r="G3567" s="1295">
        <v>195</v>
      </c>
      <c r="H3567" s="935" t="s">
        <v>405</v>
      </c>
      <c r="I3567" s="935" t="s">
        <v>406</v>
      </c>
      <c r="J3567" s="935">
        <v>40.472049499999997</v>
      </c>
      <c r="K3567" s="935">
        <v>-122.29453460000001</v>
      </c>
      <c r="L3567" s="935">
        <v>40.417416330000002</v>
      </c>
      <c r="M3567" s="935">
        <v>-122.19395729999999</v>
      </c>
    </row>
    <row r="3568" spans="1:13" x14ac:dyDescent="0.35">
      <c r="A3568" s="1296">
        <v>35370</v>
      </c>
      <c r="B3568" s="1295" t="s">
        <v>242</v>
      </c>
      <c r="C3568" s="1295" t="s">
        <v>283</v>
      </c>
      <c r="D3568" s="1295">
        <v>5307</v>
      </c>
      <c r="E3568" s="1295" t="s">
        <v>206</v>
      </c>
      <c r="F3568" s="935" t="s">
        <v>213</v>
      </c>
      <c r="G3568" s="1295">
        <v>66</v>
      </c>
      <c r="H3568" s="935" t="s">
        <v>406</v>
      </c>
      <c r="I3568" s="935" t="s">
        <v>407</v>
      </c>
      <c r="J3568" s="935">
        <v>40.417416330000002</v>
      </c>
      <c r="K3568" s="935">
        <v>-122.19395729999999</v>
      </c>
      <c r="L3568" s="935">
        <v>40.355137560000003</v>
      </c>
      <c r="M3568" s="935">
        <v>-122.17595660000001</v>
      </c>
    </row>
    <row r="3569" spans="1:13" x14ac:dyDescent="0.35">
      <c r="A3569" s="1296">
        <v>35370</v>
      </c>
      <c r="B3569" s="1295" t="s">
        <v>242</v>
      </c>
      <c r="C3569" s="1295" t="s">
        <v>283</v>
      </c>
      <c r="D3569" s="1295">
        <v>5307</v>
      </c>
      <c r="E3569" s="1295" t="s">
        <v>206</v>
      </c>
      <c r="F3569" s="935" t="s">
        <v>214</v>
      </c>
      <c r="G3569" s="1295">
        <v>105</v>
      </c>
      <c r="H3569" s="935" t="s">
        <v>407</v>
      </c>
      <c r="I3569" s="935" t="s">
        <v>408</v>
      </c>
      <c r="J3569" s="935">
        <v>40.355137560000003</v>
      </c>
      <c r="K3569" s="935">
        <v>-122.17595660000001</v>
      </c>
      <c r="L3569" s="935">
        <v>40.316984869999999</v>
      </c>
      <c r="M3569" s="935">
        <v>-122.1896581</v>
      </c>
    </row>
    <row r="3570" spans="1:13" x14ac:dyDescent="0.35">
      <c r="A3570" s="1296">
        <v>35370</v>
      </c>
      <c r="B3570" s="1295" t="s">
        <v>242</v>
      </c>
      <c r="C3570" s="1295" t="s">
        <v>283</v>
      </c>
      <c r="D3570" s="1295">
        <v>5307</v>
      </c>
      <c r="E3570" s="1295" t="s">
        <v>206</v>
      </c>
      <c r="F3570" s="935" t="s">
        <v>215</v>
      </c>
      <c r="G3570" s="1295">
        <v>152</v>
      </c>
      <c r="H3570" s="935" t="s">
        <v>408</v>
      </c>
      <c r="I3570" s="935" t="s">
        <v>409</v>
      </c>
      <c r="J3570" s="935">
        <v>40.316984869999999</v>
      </c>
      <c r="K3570" s="935">
        <v>-122.1896581</v>
      </c>
      <c r="L3570" s="935">
        <v>40.263968490000003</v>
      </c>
      <c r="M3570" s="935">
        <v>-122.2235306</v>
      </c>
    </row>
    <row r="3571" spans="1:13" x14ac:dyDescent="0.35">
      <c r="A3571" s="1296">
        <v>35370</v>
      </c>
      <c r="B3571" s="1295" t="s">
        <v>242</v>
      </c>
      <c r="C3571" s="1295" t="s">
        <v>283</v>
      </c>
      <c r="D3571" s="1295">
        <v>5307</v>
      </c>
      <c r="E3571" s="1295" t="s">
        <v>206</v>
      </c>
      <c r="F3571" s="935" t="s">
        <v>216</v>
      </c>
      <c r="G3571" s="1295">
        <v>71</v>
      </c>
      <c r="H3571" s="935" t="s">
        <v>409</v>
      </c>
      <c r="I3571" s="935" t="s">
        <v>410</v>
      </c>
      <c r="J3571" s="935">
        <v>40.263968490000003</v>
      </c>
      <c r="K3571" s="935">
        <v>-122.2235306</v>
      </c>
      <c r="L3571" s="935">
        <v>40.153152210000002</v>
      </c>
      <c r="M3571" s="935">
        <v>-122.20237950000001</v>
      </c>
    </row>
    <row r="3572" spans="1:13" x14ac:dyDescent="0.35">
      <c r="A3572" s="1296">
        <v>35370</v>
      </c>
      <c r="B3572" s="1295" t="s">
        <v>242</v>
      </c>
      <c r="C3572" s="1295" t="s">
        <v>283</v>
      </c>
      <c r="D3572" s="1295">
        <v>5307</v>
      </c>
      <c r="E3572" s="1295" t="s">
        <v>206</v>
      </c>
      <c r="F3572" s="935" t="s">
        <v>217</v>
      </c>
      <c r="G3572" s="1295">
        <v>195</v>
      </c>
      <c r="H3572" s="935" t="s">
        <v>410</v>
      </c>
      <c r="I3572" s="935" t="s">
        <v>411</v>
      </c>
      <c r="J3572" s="935">
        <v>40.153152210000002</v>
      </c>
      <c r="K3572" s="935">
        <v>-122.20237950000001</v>
      </c>
      <c r="L3572" s="935">
        <v>40.027836569999998</v>
      </c>
      <c r="M3572" s="935">
        <v>-122.11920569999999</v>
      </c>
    </row>
    <row r="3573" spans="1:13" x14ac:dyDescent="0.35">
      <c r="A3573" s="1296">
        <v>35370</v>
      </c>
      <c r="B3573" s="1295" t="s">
        <v>242</v>
      </c>
      <c r="C3573" s="1295" t="s">
        <v>283</v>
      </c>
      <c r="D3573" s="1295">
        <v>5307</v>
      </c>
      <c r="E3573" s="1295" t="s">
        <v>206</v>
      </c>
      <c r="F3573" s="935" t="s">
        <v>219</v>
      </c>
      <c r="G3573" s="1295">
        <v>78</v>
      </c>
      <c r="H3573" s="935" t="s">
        <v>411</v>
      </c>
      <c r="I3573" s="935" t="s">
        <v>412</v>
      </c>
      <c r="J3573" s="935">
        <v>40.027836569999998</v>
      </c>
      <c r="K3573" s="935">
        <v>-122.11920569999999</v>
      </c>
      <c r="L3573" s="935">
        <v>39.909298579999998</v>
      </c>
      <c r="M3573" s="935">
        <v>-122.0918963</v>
      </c>
    </row>
    <row r="3574" spans="1:13" x14ac:dyDescent="0.35">
      <c r="A3574" s="1296">
        <v>35370</v>
      </c>
      <c r="B3574" s="1295" t="s">
        <v>242</v>
      </c>
      <c r="C3574" s="1295" t="s">
        <v>283</v>
      </c>
      <c r="D3574" s="1295">
        <v>5307</v>
      </c>
      <c r="E3574" s="1295" t="s">
        <v>206</v>
      </c>
      <c r="F3574" s="935" t="s">
        <v>220</v>
      </c>
      <c r="G3574" s="1295">
        <v>70</v>
      </c>
      <c r="H3574" s="935" t="s">
        <v>412</v>
      </c>
      <c r="I3574" s="935" t="s">
        <v>413</v>
      </c>
      <c r="J3574" s="935">
        <v>39.909298579999998</v>
      </c>
      <c r="K3574" s="935">
        <v>-122.0918963</v>
      </c>
      <c r="L3574" s="935">
        <v>39.751173979999997</v>
      </c>
      <c r="M3574" s="935">
        <v>-121.9963235</v>
      </c>
    </row>
    <row r="3575" spans="1:13" x14ac:dyDescent="0.35">
      <c r="A3575" s="1296">
        <v>35370</v>
      </c>
      <c r="B3575" s="1295" t="s">
        <v>242</v>
      </c>
      <c r="C3575" s="1295" t="s">
        <v>283</v>
      </c>
      <c r="D3575" s="1295">
        <v>5307</v>
      </c>
      <c r="E3575" s="1295" t="s">
        <v>206</v>
      </c>
      <c r="F3575" s="935" t="s">
        <v>221</v>
      </c>
      <c r="G3575" s="1295">
        <v>12</v>
      </c>
      <c r="H3575" s="935" t="s">
        <v>413</v>
      </c>
      <c r="I3575" s="935" t="s">
        <v>414</v>
      </c>
      <c r="J3575" s="935">
        <v>39.751173979999997</v>
      </c>
      <c r="K3575" s="935">
        <v>-121.9963235</v>
      </c>
      <c r="L3575" s="935">
        <v>39.629153240000001</v>
      </c>
      <c r="M3575" s="935">
        <v>-121.9925059</v>
      </c>
    </row>
    <row r="3576" spans="1:13" ht="15" thickBot="1" x14ac:dyDescent="0.4">
      <c r="A3576" s="1309">
        <v>35370</v>
      </c>
      <c r="B3576" s="1313" t="s">
        <v>242</v>
      </c>
      <c r="C3576" s="1313" t="s">
        <v>283</v>
      </c>
      <c r="D3576" s="1313">
        <v>5307</v>
      </c>
      <c r="E3576" s="1313" t="s">
        <v>206</v>
      </c>
      <c r="F3576" s="1312" t="s">
        <v>222</v>
      </c>
      <c r="G3576" s="1313">
        <v>-99999</v>
      </c>
      <c r="H3576" s="1312" t="s">
        <v>414</v>
      </c>
      <c r="I3576" s="1312" t="s">
        <v>415</v>
      </c>
      <c r="J3576" s="1312">
        <v>39.629153240000001</v>
      </c>
      <c r="K3576" s="1312">
        <v>-121.9925059</v>
      </c>
      <c r="L3576" s="1312">
        <v>39.40712284</v>
      </c>
      <c r="M3576" s="1312">
        <v>-122.00758999999999</v>
      </c>
    </row>
    <row r="3577" spans="1:13" ht="15" thickTop="1" x14ac:dyDescent="0.35">
      <c r="A3577" s="1296">
        <v>35559</v>
      </c>
      <c r="B3577" s="1295" t="s">
        <v>194</v>
      </c>
      <c r="C3577" s="1295" t="s">
        <v>196</v>
      </c>
      <c r="D3577" s="1295">
        <v>9015</v>
      </c>
      <c r="E3577" s="1295" t="s">
        <v>200</v>
      </c>
      <c r="F3577" s="935" t="s">
        <v>208</v>
      </c>
      <c r="G3577" s="1295">
        <v>-99999</v>
      </c>
      <c r="H3577" s="935" t="s">
        <v>402</v>
      </c>
      <c r="I3577" s="935" t="s">
        <v>403</v>
      </c>
      <c r="J3577" s="935">
        <v>40.611883210000002</v>
      </c>
      <c r="K3577" s="935">
        <v>-122.446135</v>
      </c>
      <c r="L3577" s="935">
        <v>40.592799669999998</v>
      </c>
      <c r="M3577" s="935">
        <v>-122.3942059</v>
      </c>
    </row>
    <row r="3578" spans="1:13" x14ac:dyDescent="0.35">
      <c r="A3578" s="1296">
        <v>35559</v>
      </c>
      <c r="B3578" s="1295" t="s">
        <v>194</v>
      </c>
      <c r="C3578" s="1295" t="s">
        <v>196</v>
      </c>
      <c r="D3578" s="1295">
        <v>9015</v>
      </c>
      <c r="E3578" s="1295" t="s">
        <v>200</v>
      </c>
      <c r="F3578" s="935" t="s">
        <v>209</v>
      </c>
      <c r="G3578" s="1295">
        <v>6</v>
      </c>
      <c r="H3578" s="935" t="s">
        <v>403</v>
      </c>
      <c r="I3578" s="935" t="s">
        <v>404</v>
      </c>
      <c r="J3578" s="935">
        <v>40.592799669999998</v>
      </c>
      <c r="K3578" s="935">
        <v>-122.3942059</v>
      </c>
      <c r="L3578" s="935">
        <v>40.585947769999997</v>
      </c>
      <c r="M3578" s="935">
        <v>-122.3683525</v>
      </c>
    </row>
    <row r="3579" spans="1:13" x14ac:dyDescent="0.35">
      <c r="A3579" s="1296">
        <v>35559</v>
      </c>
      <c r="B3579" s="1295" t="s">
        <v>194</v>
      </c>
      <c r="C3579" s="1295" t="s">
        <v>196</v>
      </c>
      <c r="D3579" s="1295">
        <v>9015</v>
      </c>
      <c r="E3579" s="1295" t="s">
        <v>200</v>
      </c>
      <c r="F3579" s="935" t="s">
        <v>211</v>
      </c>
      <c r="G3579" s="1295">
        <v>0</v>
      </c>
      <c r="H3579" s="935" t="s">
        <v>404</v>
      </c>
      <c r="I3579" s="935" t="s">
        <v>405</v>
      </c>
      <c r="J3579" s="935">
        <v>40.585947769999997</v>
      </c>
      <c r="K3579" s="935">
        <v>-122.3683525</v>
      </c>
      <c r="L3579" s="935">
        <v>40.472049499999997</v>
      </c>
      <c r="M3579" s="935">
        <v>-122.29453460000001</v>
      </c>
    </row>
    <row r="3580" spans="1:13" x14ac:dyDescent="0.35">
      <c r="A3580" s="1296">
        <v>35559</v>
      </c>
      <c r="B3580" s="1295" t="s">
        <v>194</v>
      </c>
      <c r="C3580" s="1295" t="s">
        <v>196</v>
      </c>
      <c r="D3580" s="1295">
        <v>9015</v>
      </c>
      <c r="E3580" s="1295" t="s">
        <v>200</v>
      </c>
      <c r="F3580" s="935" t="s">
        <v>212</v>
      </c>
      <c r="G3580" s="1295">
        <v>0</v>
      </c>
      <c r="H3580" s="935" t="s">
        <v>405</v>
      </c>
      <c r="I3580" s="935" t="s">
        <v>406</v>
      </c>
      <c r="J3580" s="935">
        <v>40.472049499999997</v>
      </c>
      <c r="K3580" s="935">
        <v>-122.29453460000001</v>
      </c>
      <c r="L3580" s="935">
        <v>40.417416330000002</v>
      </c>
      <c r="M3580" s="935">
        <v>-122.19395729999999</v>
      </c>
    </row>
    <row r="3581" spans="1:13" x14ac:dyDescent="0.35">
      <c r="A3581" s="1296">
        <v>35559</v>
      </c>
      <c r="B3581" s="1295" t="s">
        <v>194</v>
      </c>
      <c r="C3581" s="1295" t="s">
        <v>196</v>
      </c>
      <c r="D3581" s="1295">
        <v>9015</v>
      </c>
      <c r="E3581" s="1295" t="s">
        <v>200</v>
      </c>
      <c r="F3581" s="935" t="s">
        <v>213</v>
      </c>
      <c r="G3581" s="1295">
        <v>0</v>
      </c>
      <c r="H3581" s="935" t="s">
        <v>406</v>
      </c>
      <c r="I3581" s="935" t="s">
        <v>407</v>
      </c>
      <c r="J3581" s="935">
        <v>40.417416330000002</v>
      </c>
      <c r="K3581" s="935">
        <v>-122.19395729999999</v>
      </c>
      <c r="L3581" s="935">
        <v>40.355137560000003</v>
      </c>
      <c r="M3581" s="935">
        <v>-122.17595660000001</v>
      </c>
    </row>
    <row r="3582" spans="1:13" x14ac:dyDescent="0.35">
      <c r="A3582" s="1296">
        <v>35559</v>
      </c>
      <c r="B3582" s="1295" t="s">
        <v>194</v>
      </c>
      <c r="C3582" s="1295" t="s">
        <v>196</v>
      </c>
      <c r="D3582" s="1295">
        <v>9015</v>
      </c>
      <c r="E3582" s="1295" t="s">
        <v>200</v>
      </c>
      <c r="F3582" s="935" t="s">
        <v>214</v>
      </c>
      <c r="G3582" s="1295">
        <v>0</v>
      </c>
      <c r="H3582" s="935" t="s">
        <v>407</v>
      </c>
      <c r="I3582" s="935" t="s">
        <v>408</v>
      </c>
      <c r="J3582" s="935">
        <v>40.355137560000003</v>
      </c>
      <c r="K3582" s="935">
        <v>-122.17595660000001</v>
      </c>
      <c r="L3582" s="935">
        <v>40.316984869999999</v>
      </c>
      <c r="M3582" s="935">
        <v>-122.1896581</v>
      </c>
    </row>
    <row r="3583" spans="1:13" x14ac:dyDescent="0.35">
      <c r="A3583" s="1296">
        <v>35559</v>
      </c>
      <c r="B3583" s="1295" t="s">
        <v>194</v>
      </c>
      <c r="C3583" s="1295" t="s">
        <v>196</v>
      </c>
      <c r="D3583" s="1295">
        <v>9015</v>
      </c>
      <c r="E3583" s="1295" t="s">
        <v>200</v>
      </c>
      <c r="F3583" s="935" t="s">
        <v>215</v>
      </c>
      <c r="G3583" s="1295">
        <v>0</v>
      </c>
      <c r="H3583" s="935" t="s">
        <v>408</v>
      </c>
      <c r="I3583" s="935" t="s">
        <v>409</v>
      </c>
      <c r="J3583" s="935">
        <v>40.316984869999999</v>
      </c>
      <c r="K3583" s="935">
        <v>-122.1896581</v>
      </c>
      <c r="L3583" s="935">
        <v>40.263968490000003</v>
      </c>
      <c r="M3583" s="935">
        <v>-122.2235306</v>
      </c>
    </row>
    <row r="3584" spans="1:13" x14ac:dyDescent="0.35">
      <c r="A3584" s="1296">
        <v>35559</v>
      </c>
      <c r="B3584" s="1295" t="s">
        <v>194</v>
      </c>
      <c r="C3584" s="1295" t="s">
        <v>196</v>
      </c>
      <c r="D3584" s="1295">
        <v>9015</v>
      </c>
      <c r="E3584" s="1295" t="s">
        <v>200</v>
      </c>
      <c r="F3584" s="935" t="s">
        <v>216</v>
      </c>
      <c r="G3584" s="1295">
        <v>-99999</v>
      </c>
      <c r="H3584" s="935" t="s">
        <v>409</v>
      </c>
      <c r="I3584" s="935" t="s">
        <v>410</v>
      </c>
      <c r="J3584" s="935">
        <v>40.263968490000003</v>
      </c>
      <c r="K3584" s="935">
        <v>-122.2235306</v>
      </c>
      <c r="L3584" s="935">
        <v>40.153152210000002</v>
      </c>
      <c r="M3584" s="935">
        <v>-122.20237950000001</v>
      </c>
    </row>
    <row r="3585" spans="1:13" x14ac:dyDescent="0.35">
      <c r="A3585" s="1296">
        <v>35559</v>
      </c>
      <c r="B3585" s="1295" t="s">
        <v>194</v>
      </c>
      <c r="C3585" s="1295" t="s">
        <v>196</v>
      </c>
      <c r="D3585" s="1295">
        <v>9015</v>
      </c>
      <c r="E3585" s="1295" t="s">
        <v>200</v>
      </c>
      <c r="F3585" s="935" t="s">
        <v>217</v>
      </c>
      <c r="G3585" s="1295">
        <v>-99999</v>
      </c>
      <c r="H3585" s="935" t="s">
        <v>410</v>
      </c>
      <c r="I3585" s="935" t="s">
        <v>411</v>
      </c>
      <c r="J3585" s="935">
        <v>40.153152210000002</v>
      </c>
      <c r="K3585" s="935">
        <v>-122.20237950000001</v>
      </c>
      <c r="L3585" s="935">
        <v>40.027836569999998</v>
      </c>
      <c r="M3585" s="935">
        <v>-122.11920569999999</v>
      </c>
    </row>
    <row r="3586" spans="1:13" x14ac:dyDescent="0.35">
      <c r="A3586" s="1296">
        <v>35559</v>
      </c>
      <c r="B3586" s="1295" t="s">
        <v>194</v>
      </c>
      <c r="C3586" s="1295" t="s">
        <v>196</v>
      </c>
      <c r="D3586" s="1295">
        <v>9015</v>
      </c>
      <c r="E3586" s="1295" t="s">
        <v>200</v>
      </c>
      <c r="F3586" s="935" t="s">
        <v>219</v>
      </c>
      <c r="G3586" s="1295">
        <v>-99999</v>
      </c>
      <c r="H3586" s="935" t="s">
        <v>411</v>
      </c>
      <c r="I3586" s="935" t="s">
        <v>412</v>
      </c>
      <c r="J3586" s="935">
        <v>40.027836569999998</v>
      </c>
      <c r="K3586" s="935">
        <v>-122.11920569999999</v>
      </c>
      <c r="L3586" s="935">
        <v>39.909298579999998</v>
      </c>
      <c r="M3586" s="935">
        <v>-122.0918963</v>
      </c>
    </row>
    <row r="3587" spans="1:13" x14ac:dyDescent="0.35">
      <c r="A3587" s="1296">
        <v>35559</v>
      </c>
      <c r="B3587" s="1295" t="s">
        <v>194</v>
      </c>
      <c r="C3587" s="1295" t="s">
        <v>196</v>
      </c>
      <c r="D3587" s="1295">
        <v>9015</v>
      </c>
      <c r="E3587" s="1295" t="s">
        <v>200</v>
      </c>
      <c r="F3587" s="935" t="s">
        <v>220</v>
      </c>
      <c r="G3587" s="1295">
        <v>-99999</v>
      </c>
      <c r="H3587" s="935" t="s">
        <v>412</v>
      </c>
      <c r="I3587" s="935" t="s">
        <v>413</v>
      </c>
      <c r="J3587" s="935">
        <v>39.909298579999998</v>
      </c>
      <c r="K3587" s="935">
        <v>-122.0918963</v>
      </c>
      <c r="L3587" s="935">
        <v>39.751173979999997</v>
      </c>
      <c r="M3587" s="935">
        <v>-121.9963235</v>
      </c>
    </row>
    <row r="3588" spans="1:13" x14ac:dyDescent="0.35">
      <c r="A3588" s="1296">
        <v>35559</v>
      </c>
      <c r="B3588" s="1295" t="s">
        <v>194</v>
      </c>
      <c r="C3588" s="1295" t="s">
        <v>196</v>
      </c>
      <c r="D3588" s="1295">
        <v>9015</v>
      </c>
      <c r="E3588" s="1295" t="s">
        <v>200</v>
      </c>
      <c r="F3588" s="935" t="s">
        <v>221</v>
      </c>
      <c r="G3588" s="1295">
        <v>-99999</v>
      </c>
      <c r="H3588" s="935" t="s">
        <v>413</v>
      </c>
      <c r="I3588" s="935" t="s">
        <v>414</v>
      </c>
      <c r="J3588" s="935">
        <v>39.751173979999997</v>
      </c>
      <c r="K3588" s="935">
        <v>-121.9963235</v>
      </c>
      <c r="L3588" s="935">
        <v>39.629153240000001</v>
      </c>
      <c r="M3588" s="935">
        <v>-121.9925059</v>
      </c>
    </row>
    <row r="3589" spans="1:13" x14ac:dyDescent="0.35">
      <c r="A3589" s="1296">
        <v>35559</v>
      </c>
      <c r="B3589" s="1295" t="s">
        <v>194</v>
      </c>
      <c r="C3589" s="1295" t="s">
        <v>196</v>
      </c>
      <c r="D3589" s="1295">
        <v>9015</v>
      </c>
      <c r="E3589" s="1295" t="s">
        <v>200</v>
      </c>
      <c r="F3589" s="935" t="s">
        <v>222</v>
      </c>
      <c r="G3589" s="1295">
        <v>-99999</v>
      </c>
      <c r="H3589" s="935" t="s">
        <v>414</v>
      </c>
      <c r="I3589" s="935" t="s">
        <v>415</v>
      </c>
      <c r="J3589" s="935">
        <v>39.629153240000001</v>
      </c>
      <c r="K3589" s="935">
        <v>-121.9925059</v>
      </c>
      <c r="L3589" s="935">
        <v>39.40712284</v>
      </c>
      <c r="M3589" s="935">
        <v>-122.00758999999999</v>
      </c>
    </row>
    <row r="3590" spans="1:13" x14ac:dyDescent="0.35">
      <c r="A3590" s="1296">
        <v>35565</v>
      </c>
      <c r="B3590" s="1295" t="s">
        <v>194</v>
      </c>
      <c r="C3590" s="1295" t="s">
        <v>196</v>
      </c>
      <c r="D3590" s="1295">
        <v>10325</v>
      </c>
      <c r="E3590" s="1295" t="s">
        <v>200</v>
      </c>
      <c r="F3590" s="935" t="s">
        <v>208</v>
      </c>
      <c r="G3590" s="1295">
        <v>-99999</v>
      </c>
      <c r="H3590" s="935" t="s">
        <v>402</v>
      </c>
      <c r="I3590" s="935" t="s">
        <v>403</v>
      </c>
      <c r="J3590" s="935">
        <v>40.611883210000002</v>
      </c>
      <c r="K3590" s="935">
        <v>-122.446135</v>
      </c>
      <c r="L3590" s="935">
        <v>40.592799669999998</v>
      </c>
      <c r="M3590" s="935">
        <v>-122.3942059</v>
      </c>
    </row>
    <row r="3591" spans="1:13" x14ac:dyDescent="0.35">
      <c r="A3591" s="1296">
        <v>35565</v>
      </c>
      <c r="B3591" s="1295" t="s">
        <v>194</v>
      </c>
      <c r="C3591" s="1295" t="s">
        <v>196</v>
      </c>
      <c r="D3591" s="1295">
        <v>10325</v>
      </c>
      <c r="E3591" s="1295" t="s">
        <v>200</v>
      </c>
      <c r="F3591" s="935" t="s">
        <v>209</v>
      </c>
      <c r="G3591" s="1295">
        <v>2</v>
      </c>
      <c r="H3591" s="935" t="s">
        <v>403</v>
      </c>
      <c r="I3591" s="935" t="s">
        <v>404</v>
      </c>
      <c r="J3591" s="935">
        <v>40.592799669999998</v>
      </c>
      <c r="K3591" s="935">
        <v>-122.3942059</v>
      </c>
      <c r="L3591" s="935">
        <v>40.585947769999997</v>
      </c>
      <c r="M3591" s="935">
        <v>-122.3683525</v>
      </c>
    </row>
    <row r="3592" spans="1:13" x14ac:dyDescent="0.35">
      <c r="A3592" s="1296">
        <v>35565</v>
      </c>
      <c r="B3592" s="1295" t="s">
        <v>194</v>
      </c>
      <c r="C3592" s="1295" t="s">
        <v>196</v>
      </c>
      <c r="D3592" s="1295">
        <v>10325</v>
      </c>
      <c r="E3592" s="1295" t="s">
        <v>200</v>
      </c>
      <c r="F3592" s="935" t="s">
        <v>211</v>
      </c>
      <c r="G3592" s="1295">
        <v>0</v>
      </c>
      <c r="H3592" s="935" t="s">
        <v>404</v>
      </c>
      <c r="I3592" s="935" t="s">
        <v>405</v>
      </c>
      <c r="J3592" s="935">
        <v>40.585947769999997</v>
      </c>
      <c r="K3592" s="935">
        <v>-122.3683525</v>
      </c>
      <c r="L3592" s="935">
        <v>40.472049499999997</v>
      </c>
      <c r="M3592" s="935">
        <v>-122.29453460000001</v>
      </c>
    </row>
    <row r="3593" spans="1:13" x14ac:dyDescent="0.35">
      <c r="A3593" s="1296">
        <v>35565</v>
      </c>
      <c r="B3593" s="1295" t="s">
        <v>194</v>
      </c>
      <c r="C3593" s="1295" t="s">
        <v>196</v>
      </c>
      <c r="D3593" s="1295">
        <v>10325</v>
      </c>
      <c r="E3593" s="1295" t="s">
        <v>200</v>
      </c>
      <c r="F3593" s="935" t="s">
        <v>212</v>
      </c>
      <c r="G3593" s="1295">
        <v>0</v>
      </c>
      <c r="H3593" s="935" t="s">
        <v>405</v>
      </c>
      <c r="I3593" s="935" t="s">
        <v>406</v>
      </c>
      <c r="J3593" s="935">
        <v>40.472049499999997</v>
      </c>
      <c r="K3593" s="935">
        <v>-122.29453460000001</v>
      </c>
      <c r="L3593" s="935">
        <v>40.417416330000002</v>
      </c>
      <c r="M3593" s="935">
        <v>-122.19395729999999</v>
      </c>
    </row>
    <row r="3594" spans="1:13" x14ac:dyDescent="0.35">
      <c r="A3594" s="1296">
        <v>35565</v>
      </c>
      <c r="B3594" s="1295" t="s">
        <v>194</v>
      </c>
      <c r="C3594" s="1295" t="s">
        <v>196</v>
      </c>
      <c r="D3594" s="1295">
        <v>10325</v>
      </c>
      <c r="E3594" s="1295" t="s">
        <v>200</v>
      </c>
      <c r="F3594" s="935" t="s">
        <v>213</v>
      </c>
      <c r="G3594" s="1295">
        <v>0</v>
      </c>
      <c r="H3594" s="935" t="s">
        <v>406</v>
      </c>
      <c r="I3594" s="935" t="s">
        <v>407</v>
      </c>
      <c r="J3594" s="935">
        <v>40.417416330000002</v>
      </c>
      <c r="K3594" s="935">
        <v>-122.19395729999999</v>
      </c>
      <c r="L3594" s="935">
        <v>40.355137560000003</v>
      </c>
      <c r="M3594" s="935">
        <v>-122.17595660000001</v>
      </c>
    </row>
    <row r="3595" spans="1:13" x14ac:dyDescent="0.35">
      <c r="A3595" s="1296">
        <v>35565</v>
      </c>
      <c r="B3595" s="1295" t="s">
        <v>194</v>
      </c>
      <c r="C3595" s="1295" t="s">
        <v>196</v>
      </c>
      <c r="D3595" s="1295">
        <v>10325</v>
      </c>
      <c r="E3595" s="1295" t="s">
        <v>200</v>
      </c>
      <c r="F3595" s="935" t="s">
        <v>214</v>
      </c>
      <c r="G3595" s="1295">
        <v>0</v>
      </c>
      <c r="H3595" s="935" t="s">
        <v>407</v>
      </c>
      <c r="I3595" s="935" t="s">
        <v>408</v>
      </c>
      <c r="J3595" s="935">
        <v>40.355137560000003</v>
      </c>
      <c r="K3595" s="935">
        <v>-122.17595660000001</v>
      </c>
      <c r="L3595" s="935">
        <v>40.316984869999999</v>
      </c>
      <c r="M3595" s="935">
        <v>-122.1896581</v>
      </c>
    </row>
    <row r="3596" spans="1:13" x14ac:dyDescent="0.35">
      <c r="A3596" s="1296">
        <v>35565</v>
      </c>
      <c r="B3596" s="1295" t="s">
        <v>194</v>
      </c>
      <c r="C3596" s="1295" t="s">
        <v>196</v>
      </c>
      <c r="D3596" s="1295">
        <v>10325</v>
      </c>
      <c r="E3596" s="1295" t="s">
        <v>200</v>
      </c>
      <c r="F3596" s="935" t="s">
        <v>215</v>
      </c>
      <c r="G3596" s="1295">
        <v>0</v>
      </c>
      <c r="H3596" s="935" t="s">
        <v>408</v>
      </c>
      <c r="I3596" s="935" t="s">
        <v>409</v>
      </c>
      <c r="J3596" s="935">
        <v>40.316984869999999</v>
      </c>
      <c r="K3596" s="935">
        <v>-122.1896581</v>
      </c>
      <c r="L3596" s="935">
        <v>40.263968490000003</v>
      </c>
      <c r="M3596" s="935">
        <v>-122.2235306</v>
      </c>
    </row>
    <row r="3597" spans="1:13" x14ac:dyDescent="0.35">
      <c r="A3597" s="1296">
        <v>35565</v>
      </c>
      <c r="B3597" s="1295" t="s">
        <v>194</v>
      </c>
      <c r="C3597" s="1295" t="s">
        <v>196</v>
      </c>
      <c r="D3597" s="1295">
        <v>10325</v>
      </c>
      <c r="E3597" s="1295" t="s">
        <v>200</v>
      </c>
      <c r="F3597" s="935" t="s">
        <v>216</v>
      </c>
      <c r="G3597" s="1295">
        <v>-99999</v>
      </c>
      <c r="H3597" s="935" t="s">
        <v>409</v>
      </c>
      <c r="I3597" s="935" t="s">
        <v>410</v>
      </c>
      <c r="J3597" s="935">
        <v>40.263968490000003</v>
      </c>
      <c r="K3597" s="935">
        <v>-122.2235306</v>
      </c>
      <c r="L3597" s="935">
        <v>40.153152210000002</v>
      </c>
      <c r="M3597" s="935">
        <v>-122.20237950000001</v>
      </c>
    </row>
    <row r="3598" spans="1:13" x14ac:dyDescent="0.35">
      <c r="A3598" s="1296">
        <v>35565</v>
      </c>
      <c r="B3598" s="1295" t="s">
        <v>194</v>
      </c>
      <c r="C3598" s="1295" t="s">
        <v>196</v>
      </c>
      <c r="D3598" s="1295">
        <v>10325</v>
      </c>
      <c r="E3598" s="1295" t="s">
        <v>200</v>
      </c>
      <c r="F3598" s="935" t="s">
        <v>217</v>
      </c>
      <c r="G3598" s="1295">
        <v>-99999</v>
      </c>
      <c r="H3598" s="935" t="s">
        <v>410</v>
      </c>
      <c r="I3598" s="935" t="s">
        <v>411</v>
      </c>
      <c r="J3598" s="935">
        <v>40.153152210000002</v>
      </c>
      <c r="K3598" s="935">
        <v>-122.20237950000001</v>
      </c>
      <c r="L3598" s="935">
        <v>40.027836569999998</v>
      </c>
      <c r="M3598" s="935">
        <v>-122.11920569999999</v>
      </c>
    </row>
    <row r="3599" spans="1:13" x14ac:dyDescent="0.35">
      <c r="A3599" s="1296">
        <v>35565</v>
      </c>
      <c r="B3599" s="1295" t="s">
        <v>194</v>
      </c>
      <c r="C3599" s="1295" t="s">
        <v>196</v>
      </c>
      <c r="D3599" s="1295">
        <v>10325</v>
      </c>
      <c r="E3599" s="1295" t="s">
        <v>200</v>
      </c>
      <c r="F3599" s="935" t="s">
        <v>219</v>
      </c>
      <c r="G3599" s="1295">
        <v>-99999</v>
      </c>
      <c r="H3599" s="935" t="s">
        <v>411</v>
      </c>
      <c r="I3599" s="935" t="s">
        <v>412</v>
      </c>
      <c r="J3599" s="935">
        <v>40.027836569999998</v>
      </c>
      <c r="K3599" s="935">
        <v>-122.11920569999999</v>
      </c>
      <c r="L3599" s="935">
        <v>39.909298579999998</v>
      </c>
      <c r="M3599" s="935">
        <v>-122.0918963</v>
      </c>
    </row>
    <row r="3600" spans="1:13" x14ac:dyDescent="0.35">
      <c r="A3600" s="1296">
        <v>35565</v>
      </c>
      <c r="B3600" s="1295" t="s">
        <v>194</v>
      </c>
      <c r="C3600" s="1295" t="s">
        <v>196</v>
      </c>
      <c r="D3600" s="1295">
        <v>10325</v>
      </c>
      <c r="E3600" s="1295" t="s">
        <v>200</v>
      </c>
      <c r="F3600" s="935" t="s">
        <v>220</v>
      </c>
      <c r="G3600" s="1295">
        <v>-99999</v>
      </c>
      <c r="H3600" s="935" t="s">
        <v>412</v>
      </c>
      <c r="I3600" s="935" t="s">
        <v>413</v>
      </c>
      <c r="J3600" s="935">
        <v>39.909298579999998</v>
      </c>
      <c r="K3600" s="935">
        <v>-122.0918963</v>
      </c>
      <c r="L3600" s="935">
        <v>39.751173979999997</v>
      </c>
      <c r="M3600" s="935">
        <v>-121.9963235</v>
      </c>
    </row>
    <row r="3601" spans="1:13" x14ac:dyDescent="0.35">
      <c r="A3601" s="1296">
        <v>35565</v>
      </c>
      <c r="B3601" s="1295" t="s">
        <v>194</v>
      </c>
      <c r="C3601" s="1295" t="s">
        <v>196</v>
      </c>
      <c r="D3601" s="1295">
        <v>10325</v>
      </c>
      <c r="E3601" s="1295" t="s">
        <v>200</v>
      </c>
      <c r="F3601" s="935" t="s">
        <v>221</v>
      </c>
      <c r="G3601" s="1295">
        <v>-99999</v>
      </c>
      <c r="H3601" s="935" t="s">
        <v>413</v>
      </c>
      <c r="I3601" s="935" t="s">
        <v>414</v>
      </c>
      <c r="J3601" s="935">
        <v>39.751173979999997</v>
      </c>
      <c r="K3601" s="935">
        <v>-121.9963235</v>
      </c>
      <c r="L3601" s="935">
        <v>39.629153240000001</v>
      </c>
      <c r="M3601" s="935">
        <v>-121.9925059</v>
      </c>
    </row>
    <row r="3602" spans="1:13" x14ac:dyDescent="0.35">
      <c r="A3602" s="1296">
        <v>35565</v>
      </c>
      <c r="B3602" s="1295" t="s">
        <v>194</v>
      </c>
      <c r="C3602" s="1295" t="s">
        <v>196</v>
      </c>
      <c r="D3602" s="1295">
        <v>10325</v>
      </c>
      <c r="E3602" s="1295" t="s">
        <v>200</v>
      </c>
      <c r="F3602" s="935" t="s">
        <v>222</v>
      </c>
      <c r="G3602" s="1295">
        <v>-99999</v>
      </c>
      <c r="H3602" s="935" t="s">
        <v>414</v>
      </c>
      <c r="I3602" s="935" t="s">
        <v>415</v>
      </c>
      <c r="J3602" s="935">
        <v>39.629153240000001</v>
      </c>
      <c r="K3602" s="935">
        <v>-121.9925059</v>
      </c>
      <c r="L3602" s="935">
        <v>39.40712284</v>
      </c>
      <c r="M3602" s="935">
        <v>-122.00758999999999</v>
      </c>
    </row>
    <row r="3603" spans="1:13" x14ac:dyDescent="0.35">
      <c r="A3603" s="1296">
        <v>35577</v>
      </c>
      <c r="B3603" s="1295" t="s">
        <v>194</v>
      </c>
      <c r="C3603" s="1295" t="s">
        <v>196</v>
      </c>
      <c r="D3603" s="1295">
        <v>10484</v>
      </c>
      <c r="E3603" s="1295" t="s">
        <v>200</v>
      </c>
      <c r="F3603" s="935" t="s">
        <v>208</v>
      </c>
      <c r="G3603" s="1295">
        <v>-99999</v>
      </c>
      <c r="H3603" s="935" t="s">
        <v>402</v>
      </c>
      <c r="I3603" s="935" t="s">
        <v>403</v>
      </c>
      <c r="J3603" s="935">
        <v>40.611883210000002</v>
      </c>
      <c r="K3603" s="935">
        <v>-122.446135</v>
      </c>
      <c r="L3603" s="935">
        <v>40.592799669999998</v>
      </c>
      <c r="M3603" s="935">
        <v>-122.3942059</v>
      </c>
    </row>
    <row r="3604" spans="1:13" x14ac:dyDescent="0.35">
      <c r="A3604" s="1296">
        <v>35577</v>
      </c>
      <c r="B3604" s="1295" t="s">
        <v>194</v>
      </c>
      <c r="C3604" s="1295" t="s">
        <v>196</v>
      </c>
      <c r="D3604" s="1295">
        <v>10484</v>
      </c>
      <c r="E3604" s="1295" t="s">
        <v>200</v>
      </c>
      <c r="F3604" s="935" t="s">
        <v>209</v>
      </c>
      <c r="G3604" s="1295">
        <v>1</v>
      </c>
      <c r="H3604" s="935" t="s">
        <v>403</v>
      </c>
      <c r="I3604" s="935" t="s">
        <v>404</v>
      </c>
      <c r="J3604" s="935">
        <v>40.592799669999998</v>
      </c>
      <c r="K3604" s="935">
        <v>-122.3942059</v>
      </c>
      <c r="L3604" s="935">
        <v>40.585947769999997</v>
      </c>
      <c r="M3604" s="935">
        <v>-122.3683525</v>
      </c>
    </row>
    <row r="3605" spans="1:13" x14ac:dyDescent="0.35">
      <c r="A3605" s="1296">
        <v>35577</v>
      </c>
      <c r="B3605" s="1295" t="s">
        <v>194</v>
      </c>
      <c r="C3605" s="1295" t="s">
        <v>196</v>
      </c>
      <c r="D3605" s="1295">
        <v>10484</v>
      </c>
      <c r="E3605" s="1295" t="s">
        <v>200</v>
      </c>
      <c r="F3605" s="935" t="s">
        <v>211</v>
      </c>
      <c r="G3605" s="1295">
        <v>1</v>
      </c>
      <c r="H3605" s="935" t="s">
        <v>404</v>
      </c>
      <c r="I3605" s="935" t="s">
        <v>405</v>
      </c>
      <c r="J3605" s="935">
        <v>40.585947769999997</v>
      </c>
      <c r="K3605" s="935">
        <v>-122.3683525</v>
      </c>
      <c r="L3605" s="935">
        <v>40.472049499999997</v>
      </c>
      <c r="M3605" s="935">
        <v>-122.29453460000001</v>
      </c>
    </row>
    <row r="3606" spans="1:13" x14ac:dyDescent="0.35">
      <c r="A3606" s="1296">
        <v>35577</v>
      </c>
      <c r="B3606" s="1295" t="s">
        <v>194</v>
      </c>
      <c r="C3606" s="1295" t="s">
        <v>196</v>
      </c>
      <c r="D3606" s="1295">
        <v>10484</v>
      </c>
      <c r="E3606" s="1295" t="s">
        <v>200</v>
      </c>
      <c r="F3606" s="935" t="s">
        <v>212</v>
      </c>
      <c r="G3606" s="1295">
        <v>0</v>
      </c>
      <c r="H3606" s="935" t="s">
        <v>405</v>
      </c>
      <c r="I3606" s="935" t="s">
        <v>406</v>
      </c>
      <c r="J3606" s="935">
        <v>40.472049499999997</v>
      </c>
      <c r="K3606" s="935">
        <v>-122.29453460000001</v>
      </c>
      <c r="L3606" s="935">
        <v>40.417416330000002</v>
      </c>
      <c r="M3606" s="935">
        <v>-122.19395729999999</v>
      </c>
    </row>
    <row r="3607" spans="1:13" x14ac:dyDescent="0.35">
      <c r="A3607" s="1296">
        <v>35577</v>
      </c>
      <c r="B3607" s="1295" t="s">
        <v>194</v>
      </c>
      <c r="C3607" s="1295" t="s">
        <v>196</v>
      </c>
      <c r="D3607" s="1295">
        <v>10484</v>
      </c>
      <c r="E3607" s="1295" t="s">
        <v>200</v>
      </c>
      <c r="F3607" s="935" t="s">
        <v>213</v>
      </c>
      <c r="G3607" s="1295">
        <v>0</v>
      </c>
      <c r="H3607" s="935" t="s">
        <v>406</v>
      </c>
      <c r="I3607" s="935" t="s">
        <v>407</v>
      </c>
      <c r="J3607" s="935">
        <v>40.417416330000002</v>
      </c>
      <c r="K3607" s="935">
        <v>-122.19395729999999</v>
      </c>
      <c r="L3607" s="935">
        <v>40.355137560000003</v>
      </c>
      <c r="M3607" s="935">
        <v>-122.17595660000001</v>
      </c>
    </row>
    <row r="3608" spans="1:13" x14ac:dyDescent="0.35">
      <c r="A3608" s="1296">
        <v>35577</v>
      </c>
      <c r="B3608" s="1295" t="s">
        <v>194</v>
      </c>
      <c r="C3608" s="1295" t="s">
        <v>196</v>
      </c>
      <c r="D3608" s="1295">
        <v>10484</v>
      </c>
      <c r="E3608" s="1295" t="s">
        <v>200</v>
      </c>
      <c r="F3608" s="935" t="s">
        <v>214</v>
      </c>
      <c r="G3608" s="1295">
        <v>0</v>
      </c>
      <c r="H3608" s="935" t="s">
        <v>407</v>
      </c>
      <c r="I3608" s="935" t="s">
        <v>408</v>
      </c>
      <c r="J3608" s="935">
        <v>40.355137560000003</v>
      </c>
      <c r="K3608" s="935">
        <v>-122.17595660000001</v>
      </c>
      <c r="L3608" s="935">
        <v>40.316984869999999</v>
      </c>
      <c r="M3608" s="935">
        <v>-122.1896581</v>
      </c>
    </row>
    <row r="3609" spans="1:13" x14ac:dyDescent="0.35">
      <c r="A3609" s="1296">
        <v>35577</v>
      </c>
      <c r="B3609" s="1295" t="s">
        <v>194</v>
      </c>
      <c r="C3609" s="1295" t="s">
        <v>196</v>
      </c>
      <c r="D3609" s="1295">
        <v>10484</v>
      </c>
      <c r="E3609" s="1295" t="s">
        <v>200</v>
      </c>
      <c r="F3609" s="935" t="s">
        <v>215</v>
      </c>
      <c r="G3609" s="1295">
        <v>-99999</v>
      </c>
      <c r="H3609" s="935" t="s">
        <v>408</v>
      </c>
      <c r="I3609" s="935" t="s">
        <v>409</v>
      </c>
      <c r="J3609" s="935">
        <v>40.316984869999999</v>
      </c>
      <c r="K3609" s="935">
        <v>-122.1896581</v>
      </c>
      <c r="L3609" s="935">
        <v>40.263968490000003</v>
      </c>
      <c r="M3609" s="935">
        <v>-122.2235306</v>
      </c>
    </row>
    <row r="3610" spans="1:13" x14ac:dyDescent="0.35">
      <c r="A3610" s="1296">
        <v>35577</v>
      </c>
      <c r="B3610" s="1295" t="s">
        <v>194</v>
      </c>
      <c r="C3610" s="1295" t="s">
        <v>196</v>
      </c>
      <c r="D3610" s="1295">
        <v>10484</v>
      </c>
      <c r="E3610" s="1295" t="s">
        <v>200</v>
      </c>
      <c r="F3610" s="935" t="s">
        <v>216</v>
      </c>
      <c r="G3610" s="1295">
        <v>-99999</v>
      </c>
      <c r="H3610" s="935" t="s">
        <v>409</v>
      </c>
      <c r="I3610" s="935" t="s">
        <v>410</v>
      </c>
      <c r="J3610" s="935">
        <v>40.263968490000003</v>
      </c>
      <c r="K3610" s="935">
        <v>-122.2235306</v>
      </c>
      <c r="L3610" s="935">
        <v>40.153152210000002</v>
      </c>
      <c r="M3610" s="935">
        <v>-122.20237950000001</v>
      </c>
    </row>
    <row r="3611" spans="1:13" x14ac:dyDescent="0.35">
      <c r="A3611" s="1296">
        <v>35577</v>
      </c>
      <c r="B3611" s="1295" t="s">
        <v>194</v>
      </c>
      <c r="C3611" s="1295" t="s">
        <v>196</v>
      </c>
      <c r="D3611" s="1295">
        <v>10484</v>
      </c>
      <c r="E3611" s="1295" t="s">
        <v>200</v>
      </c>
      <c r="F3611" s="935" t="s">
        <v>217</v>
      </c>
      <c r="G3611" s="1295">
        <v>-99999</v>
      </c>
      <c r="H3611" s="935" t="s">
        <v>410</v>
      </c>
      <c r="I3611" s="935" t="s">
        <v>411</v>
      </c>
      <c r="J3611" s="935">
        <v>40.153152210000002</v>
      </c>
      <c r="K3611" s="935">
        <v>-122.20237950000001</v>
      </c>
      <c r="L3611" s="935">
        <v>40.027836569999998</v>
      </c>
      <c r="M3611" s="935">
        <v>-122.11920569999999</v>
      </c>
    </row>
    <row r="3612" spans="1:13" x14ac:dyDescent="0.35">
      <c r="A3612" s="1296">
        <v>35577</v>
      </c>
      <c r="B3612" s="1295" t="s">
        <v>194</v>
      </c>
      <c r="C3612" s="1295" t="s">
        <v>196</v>
      </c>
      <c r="D3612" s="1295">
        <v>10484</v>
      </c>
      <c r="E3612" s="1295" t="s">
        <v>200</v>
      </c>
      <c r="F3612" s="935" t="s">
        <v>219</v>
      </c>
      <c r="G3612" s="1295">
        <v>-99999</v>
      </c>
      <c r="H3612" s="935" t="s">
        <v>411</v>
      </c>
      <c r="I3612" s="935" t="s">
        <v>412</v>
      </c>
      <c r="J3612" s="935">
        <v>40.027836569999998</v>
      </c>
      <c r="K3612" s="935">
        <v>-122.11920569999999</v>
      </c>
      <c r="L3612" s="935">
        <v>39.909298579999998</v>
      </c>
      <c r="M3612" s="935">
        <v>-122.0918963</v>
      </c>
    </row>
    <row r="3613" spans="1:13" x14ac:dyDescent="0.35">
      <c r="A3613" s="1296">
        <v>35577</v>
      </c>
      <c r="B3613" s="1295" t="s">
        <v>194</v>
      </c>
      <c r="C3613" s="1295" t="s">
        <v>196</v>
      </c>
      <c r="D3613" s="1295">
        <v>10484</v>
      </c>
      <c r="E3613" s="1295" t="s">
        <v>200</v>
      </c>
      <c r="F3613" s="935" t="s">
        <v>220</v>
      </c>
      <c r="G3613" s="1295">
        <v>-99999</v>
      </c>
      <c r="H3613" s="935" t="s">
        <v>412</v>
      </c>
      <c r="I3613" s="935" t="s">
        <v>413</v>
      </c>
      <c r="J3613" s="935">
        <v>39.909298579999998</v>
      </c>
      <c r="K3613" s="935">
        <v>-122.0918963</v>
      </c>
      <c r="L3613" s="935">
        <v>39.751173979999997</v>
      </c>
      <c r="M3613" s="935">
        <v>-121.9963235</v>
      </c>
    </row>
    <row r="3614" spans="1:13" x14ac:dyDescent="0.35">
      <c r="A3614" s="1296">
        <v>35577</v>
      </c>
      <c r="B3614" s="1295" t="s">
        <v>194</v>
      </c>
      <c r="C3614" s="1295" t="s">
        <v>196</v>
      </c>
      <c r="D3614" s="1295">
        <v>10484</v>
      </c>
      <c r="E3614" s="1295" t="s">
        <v>200</v>
      </c>
      <c r="F3614" s="935" t="s">
        <v>221</v>
      </c>
      <c r="G3614" s="1295">
        <v>-99999</v>
      </c>
      <c r="H3614" s="935" t="s">
        <v>413</v>
      </c>
      <c r="I3614" s="935" t="s">
        <v>414</v>
      </c>
      <c r="J3614" s="935">
        <v>39.751173979999997</v>
      </c>
      <c r="K3614" s="935">
        <v>-121.9963235</v>
      </c>
      <c r="L3614" s="935">
        <v>39.629153240000001</v>
      </c>
      <c r="M3614" s="935">
        <v>-121.9925059</v>
      </c>
    </row>
    <row r="3615" spans="1:13" x14ac:dyDescent="0.35">
      <c r="A3615" s="1296">
        <v>35577</v>
      </c>
      <c r="B3615" s="1295" t="s">
        <v>194</v>
      </c>
      <c r="C3615" s="1295" t="s">
        <v>196</v>
      </c>
      <c r="D3615" s="1295">
        <v>10484</v>
      </c>
      <c r="E3615" s="1295" t="s">
        <v>200</v>
      </c>
      <c r="F3615" s="935" t="s">
        <v>222</v>
      </c>
      <c r="G3615" s="1295">
        <v>-99999</v>
      </c>
      <c r="H3615" s="935" t="s">
        <v>414</v>
      </c>
      <c r="I3615" s="935" t="s">
        <v>415</v>
      </c>
      <c r="J3615" s="935">
        <v>39.629153240000001</v>
      </c>
      <c r="K3615" s="935">
        <v>-121.9925059</v>
      </c>
      <c r="L3615" s="935">
        <v>39.40712284</v>
      </c>
      <c r="M3615" s="935">
        <v>-122.00758999999999</v>
      </c>
    </row>
    <row r="3616" spans="1:13" x14ac:dyDescent="0.35">
      <c r="A3616" s="1296">
        <v>35583</v>
      </c>
      <c r="B3616" s="1295" t="s">
        <v>194</v>
      </c>
      <c r="C3616" s="1295" t="s">
        <v>196</v>
      </c>
      <c r="D3616" s="1295">
        <v>10484</v>
      </c>
      <c r="E3616" s="1295" t="s">
        <v>200</v>
      </c>
      <c r="F3616" s="935" t="s">
        <v>208</v>
      </c>
      <c r="G3616" s="1295">
        <v>-99999</v>
      </c>
      <c r="H3616" s="935" t="s">
        <v>402</v>
      </c>
      <c r="I3616" s="935" t="s">
        <v>403</v>
      </c>
      <c r="J3616" s="935">
        <v>40.611883210000002</v>
      </c>
      <c r="K3616" s="935">
        <v>-122.446135</v>
      </c>
      <c r="L3616" s="935">
        <v>40.592799669999998</v>
      </c>
      <c r="M3616" s="935">
        <v>-122.3942059</v>
      </c>
    </row>
    <row r="3617" spans="1:13" x14ac:dyDescent="0.35">
      <c r="A3617" s="1296">
        <v>35583</v>
      </c>
      <c r="B3617" s="1295" t="s">
        <v>194</v>
      </c>
      <c r="C3617" s="1295" t="s">
        <v>196</v>
      </c>
      <c r="D3617" s="1295">
        <v>10484</v>
      </c>
      <c r="E3617" s="1295" t="s">
        <v>200</v>
      </c>
      <c r="F3617" s="935" t="s">
        <v>209</v>
      </c>
      <c r="G3617" s="1295">
        <v>0</v>
      </c>
      <c r="H3617" s="935" t="s">
        <v>403</v>
      </c>
      <c r="I3617" s="935" t="s">
        <v>404</v>
      </c>
      <c r="J3617" s="935">
        <v>40.592799669999998</v>
      </c>
      <c r="K3617" s="935">
        <v>-122.3942059</v>
      </c>
      <c r="L3617" s="935">
        <v>40.585947769999997</v>
      </c>
      <c r="M3617" s="935">
        <v>-122.3683525</v>
      </c>
    </row>
    <row r="3618" spans="1:13" x14ac:dyDescent="0.35">
      <c r="A3618" s="1296">
        <v>35583</v>
      </c>
      <c r="B3618" s="1295" t="s">
        <v>194</v>
      </c>
      <c r="C3618" s="1295" t="s">
        <v>196</v>
      </c>
      <c r="D3618" s="1295">
        <v>10484</v>
      </c>
      <c r="E3618" s="1295" t="s">
        <v>200</v>
      </c>
      <c r="F3618" s="935" t="s">
        <v>211</v>
      </c>
      <c r="G3618" s="1295">
        <v>1</v>
      </c>
      <c r="H3618" s="935" t="s">
        <v>404</v>
      </c>
      <c r="I3618" s="935" t="s">
        <v>405</v>
      </c>
      <c r="J3618" s="935">
        <v>40.585947769999997</v>
      </c>
      <c r="K3618" s="935">
        <v>-122.3683525</v>
      </c>
      <c r="L3618" s="935">
        <v>40.472049499999997</v>
      </c>
      <c r="M3618" s="935">
        <v>-122.29453460000001</v>
      </c>
    </row>
    <row r="3619" spans="1:13" x14ac:dyDescent="0.35">
      <c r="A3619" s="1296">
        <v>35583</v>
      </c>
      <c r="B3619" s="1295" t="s">
        <v>194</v>
      </c>
      <c r="C3619" s="1295" t="s">
        <v>196</v>
      </c>
      <c r="D3619" s="1295">
        <v>10484</v>
      </c>
      <c r="E3619" s="1295" t="s">
        <v>200</v>
      </c>
      <c r="F3619" s="935" t="s">
        <v>212</v>
      </c>
      <c r="G3619" s="1295">
        <v>0</v>
      </c>
      <c r="H3619" s="935" t="s">
        <v>405</v>
      </c>
      <c r="I3619" s="935" t="s">
        <v>406</v>
      </c>
      <c r="J3619" s="935">
        <v>40.472049499999997</v>
      </c>
      <c r="K3619" s="935">
        <v>-122.29453460000001</v>
      </c>
      <c r="L3619" s="935">
        <v>40.417416330000002</v>
      </c>
      <c r="M3619" s="935">
        <v>-122.19395729999999</v>
      </c>
    </row>
    <row r="3620" spans="1:13" x14ac:dyDescent="0.35">
      <c r="A3620" s="1296">
        <v>35583</v>
      </c>
      <c r="B3620" s="1295" t="s">
        <v>194</v>
      </c>
      <c r="C3620" s="1295" t="s">
        <v>196</v>
      </c>
      <c r="D3620" s="1295">
        <v>10484</v>
      </c>
      <c r="E3620" s="1295" t="s">
        <v>200</v>
      </c>
      <c r="F3620" s="935" t="s">
        <v>213</v>
      </c>
      <c r="G3620" s="1295">
        <v>0</v>
      </c>
      <c r="H3620" s="935" t="s">
        <v>406</v>
      </c>
      <c r="I3620" s="935" t="s">
        <v>407</v>
      </c>
      <c r="J3620" s="935">
        <v>40.417416330000002</v>
      </c>
      <c r="K3620" s="935">
        <v>-122.19395729999999</v>
      </c>
      <c r="L3620" s="935">
        <v>40.355137560000003</v>
      </c>
      <c r="M3620" s="935">
        <v>-122.17595660000001</v>
      </c>
    </row>
    <row r="3621" spans="1:13" x14ac:dyDescent="0.35">
      <c r="A3621" s="1296">
        <v>35583</v>
      </c>
      <c r="B3621" s="1295" t="s">
        <v>194</v>
      </c>
      <c r="C3621" s="1295" t="s">
        <v>196</v>
      </c>
      <c r="D3621" s="1295">
        <v>10484</v>
      </c>
      <c r="E3621" s="1295" t="s">
        <v>200</v>
      </c>
      <c r="F3621" s="935" t="s">
        <v>214</v>
      </c>
      <c r="G3621" s="1295">
        <v>0</v>
      </c>
      <c r="H3621" s="935" t="s">
        <v>407</v>
      </c>
      <c r="I3621" s="935" t="s">
        <v>408</v>
      </c>
      <c r="J3621" s="935">
        <v>40.355137560000003</v>
      </c>
      <c r="K3621" s="935">
        <v>-122.17595660000001</v>
      </c>
      <c r="L3621" s="935">
        <v>40.316984869999999</v>
      </c>
      <c r="M3621" s="935">
        <v>-122.1896581</v>
      </c>
    </row>
    <row r="3622" spans="1:13" x14ac:dyDescent="0.35">
      <c r="A3622" s="1296">
        <v>35583</v>
      </c>
      <c r="B3622" s="1295" t="s">
        <v>194</v>
      </c>
      <c r="C3622" s="1295" t="s">
        <v>196</v>
      </c>
      <c r="D3622" s="1295">
        <v>10484</v>
      </c>
      <c r="E3622" s="1295" t="s">
        <v>200</v>
      </c>
      <c r="F3622" s="935" t="s">
        <v>215</v>
      </c>
      <c r="G3622" s="1295">
        <v>-99999</v>
      </c>
      <c r="H3622" s="935" t="s">
        <v>408</v>
      </c>
      <c r="I3622" s="935" t="s">
        <v>409</v>
      </c>
      <c r="J3622" s="935">
        <v>40.316984869999999</v>
      </c>
      <c r="K3622" s="935">
        <v>-122.1896581</v>
      </c>
      <c r="L3622" s="935">
        <v>40.263968490000003</v>
      </c>
      <c r="M3622" s="935">
        <v>-122.2235306</v>
      </c>
    </row>
    <row r="3623" spans="1:13" x14ac:dyDescent="0.35">
      <c r="A3623" s="1296">
        <v>35583</v>
      </c>
      <c r="B3623" s="1295" t="s">
        <v>194</v>
      </c>
      <c r="C3623" s="1295" t="s">
        <v>196</v>
      </c>
      <c r="D3623" s="1295">
        <v>10484</v>
      </c>
      <c r="E3623" s="1295" t="s">
        <v>200</v>
      </c>
      <c r="F3623" s="935" t="s">
        <v>216</v>
      </c>
      <c r="G3623" s="1295">
        <v>-99999</v>
      </c>
      <c r="H3623" s="935" t="s">
        <v>409</v>
      </c>
      <c r="I3623" s="935" t="s">
        <v>410</v>
      </c>
      <c r="J3623" s="935">
        <v>40.263968490000003</v>
      </c>
      <c r="K3623" s="935">
        <v>-122.2235306</v>
      </c>
      <c r="L3623" s="935">
        <v>40.153152210000002</v>
      </c>
      <c r="M3623" s="935">
        <v>-122.20237950000001</v>
      </c>
    </row>
    <row r="3624" spans="1:13" x14ac:dyDescent="0.35">
      <c r="A3624" s="1296">
        <v>35583</v>
      </c>
      <c r="B3624" s="1295" t="s">
        <v>194</v>
      </c>
      <c r="C3624" s="1295" t="s">
        <v>196</v>
      </c>
      <c r="D3624" s="1295">
        <v>10484</v>
      </c>
      <c r="E3624" s="1295" t="s">
        <v>200</v>
      </c>
      <c r="F3624" s="935" t="s">
        <v>217</v>
      </c>
      <c r="G3624" s="1295">
        <v>-99999</v>
      </c>
      <c r="H3624" s="935" t="s">
        <v>410</v>
      </c>
      <c r="I3624" s="935" t="s">
        <v>411</v>
      </c>
      <c r="J3624" s="935">
        <v>40.153152210000002</v>
      </c>
      <c r="K3624" s="935">
        <v>-122.20237950000001</v>
      </c>
      <c r="L3624" s="935">
        <v>40.027836569999998</v>
      </c>
      <c r="M3624" s="935">
        <v>-122.11920569999999</v>
      </c>
    </row>
    <row r="3625" spans="1:13" x14ac:dyDescent="0.35">
      <c r="A3625" s="1296">
        <v>35583</v>
      </c>
      <c r="B3625" s="1295" t="s">
        <v>194</v>
      </c>
      <c r="C3625" s="1295" t="s">
        <v>196</v>
      </c>
      <c r="D3625" s="1295">
        <v>10484</v>
      </c>
      <c r="E3625" s="1295" t="s">
        <v>200</v>
      </c>
      <c r="F3625" s="935" t="s">
        <v>219</v>
      </c>
      <c r="G3625" s="1295">
        <v>-99999</v>
      </c>
      <c r="H3625" s="935" t="s">
        <v>411</v>
      </c>
      <c r="I3625" s="935" t="s">
        <v>412</v>
      </c>
      <c r="J3625" s="935">
        <v>40.027836569999998</v>
      </c>
      <c r="K3625" s="935">
        <v>-122.11920569999999</v>
      </c>
      <c r="L3625" s="935">
        <v>39.909298579999998</v>
      </c>
      <c r="M3625" s="935">
        <v>-122.0918963</v>
      </c>
    </row>
    <row r="3626" spans="1:13" x14ac:dyDescent="0.35">
      <c r="A3626" s="1296">
        <v>35583</v>
      </c>
      <c r="B3626" s="1295" t="s">
        <v>194</v>
      </c>
      <c r="C3626" s="1295" t="s">
        <v>196</v>
      </c>
      <c r="D3626" s="1295">
        <v>10484</v>
      </c>
      <c r="E3626" s="1295" t="s">
        <v>200</v>
      </c>
      <c r="F3626" s="935" t="s">
        <v>220</v>
      </c>
      <c r="G3626" s="1295">
        <v>-99999</v>
      </c>
      <c r="H3626" s="935" t="s">
        <v>412</v>
      </c>
      <c r="I3626" s="935" t="s">
        <v>413</v>
      </c>
      <c r="J3626" s="935">
        <v>39.909298579999998</v>
      </c>
      <c r="K3626" s="935">
        <v>-122.0918963</v>
      </c>
      <c r="L3626" s="935">
        <v>39.751173979999997</v>
      </c>
      <c r="M3626" s="935">
        <v>-121.9963235</v>
      </c>
    </row>
    <row r="3627" spans="1:13" x14ac:dyDescent="0.35">
      <c r="A3627" s="1296">
        <v>35583</v>
      </c>
      <c r="B3627" s="1295" t="s">
        <v>194</v>
      </c>
      <c r="C3627" s="1295" t="s">
        <v>196</v>
      </c>
      <c r="D3627" s="1295">
        <v>10484</v>
      </c>
      <c r="E3627" s="1295" t="s">
        <v>200</v>
      </c>
      <c r="F3627" s="935" t="s">
        <v>221</v>
      </c>
      <c r="G3627" s="1295">
        <v>-99999</v>
      </c>
      <c r="H3627" s="935" t="s">
        <v>413</v>
      </c>
      <c r="I3627" s="935" t="s">
        <v>414</v>
      </c>
      <c r="J3627" s="935">
        <v>39.751173979999997</v>
      </c>
      <c r="K3627" s="935">
        <v>-121.9963235</v>
      </c>
      <c r="L3627" s="935">
        <v>39.629153240000001</v>
      </c>
      <c r="M3627" s="935">
        <v>-121.9925059</v>
      </c>
    </row>
    <row r="3628" spans="1:13" x14ac:dyDescent="0.35">
      <c r="A3628" s="1296">
        <v>35583</v>
      </c>
      <c r="B3628" s="1295" t="s">
        <v>194</v>
      </c>
      <c r="C3628" s="1295" t="s">
        <v>196</v>
      </c>
      <c r="D3628" s="1295">
        <v>10484</v>
      </c>
      <c r="E3628" s="1295" t="s">
        <v>200</v>
      </c>
      <c r="F3628" s="935" t="s">
        <v>222</v>
      </c>
      <c r="G3628" s="1295">
        <v>-99999</v>
      </c>
      <c r="H3628" s="935" t="s">
        <v>414</v>
      </c>
      <c r="I3628" s="935" t="s">
        <v>415</v>
      </c>
      <c r="J3628" s="935">
        <v>39.629153240000001</v>
      </c>
      <c r="K3628" s="935">
        <v>-121.9925059</v>
      </c>
      <c r="L3628" s="935">
        <v>39.40712284</v>
      </c>
      <c r="M3628" s="935">
        <v>-122.00758999999999</v>
      </c>
    </row>
    <row r="3629" spans="1:13" x14ac:dyDescent="0.35">
      <c r="A3629" s="1296">
        <v>35597</v>
      </c>
      <c r="B3629" s="1295" t="s">
        <v>194</v>
      </c>
      <c r="C3629" s="1295" t="s">
        <v>196</v>
      </c>
      <c r="D3629" s="1295">
        <v>14900</v>
      </c>
      <c r="E3629" s="1295" t="s">
        <v>200</v>
      </c>
      <c r="F3629" s="935" t="s">
        <v>208</v>
      </c>
      <c r="G3629" s="1295">
        <v>-99999</v>
      </c>
      <c r="H3629" s="935" t="s">
        <v>402</v>
      </c>
      <c r="I3629" s="935" t="s">
        <v>403</v>
      </c>
      <c r="J3629" s="935">
        <v>40.611883210000002</v>
      </c>
      <c r="K3629" s="935">
        <v>-122.446135</v>
      </c>
      <c r="L3629" s="935">
        <v>40.592799669999998</v>
      </c>
      <c r="M3629" s="935">
        <v>-122.3942059</v>
      </c>
    </row>
    <row r="3630" spans="1:13" x14ac:dyDescent="0.35">
      <c r="A3630" s="1296">
        <v>35597</v>
      </c>
      <c r="B3630" s="1295" t="s">
        <v>194</v>
      </c>
      <c r="C3630" s="1295" t="s">
        <v>196</v>
      </c>
      <c r="D3630" s="1295">
        <v>14900</v>
      </c>
      <c r="E3630" s="1295" t="s">
        <v>200</v>
      </c>
      <c r="F3630" s="935" t="s">
        <v>209</v>
      </c>
      <c r="G3630" s="1295">
        <v>1</v>
      </c>
      <c r="H3630" s="935" t="s">
        <v>403</v>
      </c>
      <c r="I3630" s="935" t="s">
        <v>404</v>
      </c>
      <c r="J3630" s="935">
        <v>40.592799669999998</v>
      </c>
      <c r="K3630" s="935">
        <v>-122.3942059</v>
      </c>
      <c r="L3630" s="935">
        <v>40.585947769999997</v>
      </c>
      <c r="M3630" s="935">
        <v>-122.3683525</v>
      </c>
    </row>
    <row r="3631" spans="1:13" x14ac:dyDescent="0.35">
      <c r="A3631" s="1296">
        <v>35597</v>
      </c>
      <c r="B3631" s="1295" t="s">
        <v>194</v>
      </c>
      <c r="C3631" s="1295" t="s">
        <v>196</v>
      </c>
      <c r="D3631" s="1295">
        <v>14900</v>
      </c>
      <c r="E3631" s="1295" t="s">
        <v>200</v>
      </c>
      <c r="F3631" s="935" t="s">
        <v>211</v>
      </c>
      <c r="G3631" s="1295">
        <v>0</v>
      </c>
      <c r="H3631" s="935" t="s">
        <v>404</v>
      </c>
      <c r="I3631" s="935" t="s">
        <v>405</v>
      </c>
      <c r="J3631" s="935">
        <v>40.585947769999997</v>
      </c>
      <c r="K3631" s="935">
        <v>-122.3683525</v>
      </c>
      <c r="L3631" s="935">
        <v>40.472049499999997</v>
      </c>
      <c r="M3631" s="935">
        <v>-122.29453460000001</v>
      </c>
    </row>
    <row r="3632" spans="1:13" x14ac:dyDescent="0.35">
      <c r="A3632" s="1296">
        <v>35597</v>
      </c>
      <c r="B3632" s="1295" t="s">
        <v>194</v>
      </c>
      <c r="C3632" s="1295" t="s">
        <v>196</v>
      </c>
      <c r="D3632" s="1295">
        <v>14900</v>
      </c>
      <c r="E3632" s="1295" t="s">
        <v>200</v>
      </c>
      <c r="F3632" s="935" t="s">
        <v>212</v>
      </c>
      <c r="G3632" s="1295">
        <v>0</v>
      </c>
      <c r="H3632" s="935" t="s">
        <v>405</v>
      </c>
      <c r="I3632" s="935" t="s">
        <v>406</v>
      </c>
      <c r="J3632" s="935">
        <v>40.472049499999997</v>
      </c>
      <c r="K3632" s="935">
        <v>-122.29453460000001</v>
      </c>
      <c r="L3632" s="935">
        <v>40.417416330000002</v>
      </c>
      <c r="M3632" s="935">
        <v>-122.19395729999999</v>
      </c>
    </row>
    <row r="3633" spans="1:13" x14ac:dyDescent="0.35">
      <c r="A3633" s="1296">
        <v>35597</v>
      </c>
      <c r="B3633" s="1295" t="s">
        <v>194</v>
      </c>
      <c r="C3633" s="1295" t="s">
        <v>196</v>
      </c>
      <c r="D3633" s="1295">
        <v>14900</v>
      </c>
      <c r="E3633" s="1295" t="s">
        <v>200</v>
      </c>
      <c r="F3633" s="935" t="s">
        <v>213</v>
      </c>
      <c r="G3633" s="1295">
        <v>0</v>
      </c>
      <c r="H3633" s="935" t="s">
        <v>406</v>
      </c>
      <c r="I3633" s="935" t="s">
        <v>407</v>
      </c>
      <c r="J3633" s="935">
        <v>40.417416330000002</v>
      </c>
      <c r="K3633" s="935">
        <v>-122.19395729999999</v>
      </c>
      <c r="L3633" s="935">
        <v>40.355137560000003</v>
      </c>
      <c r="M3633" s="935">
        <v>-122.17595660000001</v>
      </c>
    </row>
    <row r="3634" spans="1:13" x14ac:dyDescent="0.35">
      <c r="A3634" s="1296">
        <v>35597</v>
      </c>
      <c r="B3634" s="1295" t="s">
        <v>194</v>
      </c>
      <c r="C3634" s="1295" t="s">
        <v>196</v>
      </c>
      <c r="D3634" s="1295">
        <v>14900</v>
      </c>
      <c r="E3634" s="1295" t="s">
        <v>200</v>
      </c>
      <c r="F3634" s="935" t="s">
        <v>214</v>
      </c>
      <c r="G3634" s="1295">
        <v>0</v>
      </c>
      <c r="H3634" s="935" t="s">
        <v>407</v>
      </c>
      <c r="I3634" s="935" t="s">
        <v>408</v>
      </c>
      <c r="J3634" s="935">
        <v>40.355137560000003</v>
      </c>
      <c r="K3634" s="935">
        <v>-122.17595660000001</v>
      </c>
      <c r="L3634" s="935">
        <v>40.316984869999999</v>
      </c>
      <c r="M3634" s="935">
        <v>-122.1896581</v>
      </c>
    </row>
    <row r="3635" spans="1:13" x14ac:dyDescent="0.35">
      <c r="A3635" s="1296">
        <v>35597</v>
      </c>
      <c r="B3635" s="1295" t="s">
        <v>194</v>
      </c>
      <c r="C3635" s="1295" t="s">
        <v>196</v>
      </c>
      <c r="D3635" s="1295">
        <v>14900</v>
      </c>
      <c r="E3635" s="1295" t="s">
        <v>200</v>
      </c>
      <c r="F3635" s="935" t="s">
        <v>215</v>
      </c>
      <c r="G3635" s="1295">
        <v>-99999</v>
      </c>
      <c r="H3635" s="935" t="s">
        <v>408</v>
      </c>
      <c r="I3635" s="935" t="s">
        <v>409</v>
      </c>
      <c r="J3635" s="935">
        <v>40.316984869999999</v>
      </c>
      <c r="K3635" s="935">
        <v>-122.1896581</v>
      </c>
      <c r="L3635" s="935">
        <v>40.263968490000003</v>
      </c>
      <c r="M3635" s="935">
        <v>-122.2235306</v>
      </c>
    </row>
    <row r="3636" spans="1:13" x14ac:dyDescent="0.35">
      <c r="A3636" s="1296">
        <v>35597</v>
      </c>
      <c r="B3636" s="1295" t="s">
        <v>194</v>
      </c>
      <c r="C3636" s="1295" t="s">
        <v>196</v>
      </c>
      <c r="D3636" s="1295">
        <v>14900</v>
      </c>
      <c r="E3636" s="1295" t="s">
        <v>200</v>
      </c>
      <c r="F3636" s="935" t="s">
        <v>216</v>
      </c>
      <c r="G3636" s="1295">
        <v>-99999</v>
      </c>
      <c r="H3636" s="935" t="s">
        <v>409</v>
      </c>
      <c r="I3636" s="935" t="s">
        <v>410</v>
      </c>
      <c r="J3636" s="935">
        <v>40.263968490000003</v>
      </c>
      <c r="K3636" s="935">
        <v>-122.2235306</v>
      </c>
      <c r="L3636" s="935">
        <v>40.153152210000002</v>
      </c>
      <c r="M3636" s="935">
        <v>-122.20237950000001</v>
      </c>
    </row>
    <row r="3637" spans="1:13" x14ac:dyDescent="0.35">
      <c r="A3637" s="1296">
        <v>35597</v>
      </c>
      <c r="B3637" s="1295" t="s">
        <v>194</v>
      </c>
      <c r="C3637" s="1295" t="s">
        <v>196</v>
      </c>
      <c r="D3637" s="1295">
        <v>14900</v>
      </c>
      <c r="E3637" s="1295" t="s">
        <v>200</v>
      </c>
      <c r="F3637" s="935" t="s">
        <v>217</v>
      </c>
      <c r="G3637" s="1295">
        <v>-99999</v>
      </c>
      <c r="H3637" s="935" t="s">
        <v>410</v>
      </c>
      <c r="I3637" s="935" t="s">
        <v>411</v>
      </c>
      <c r="J3637" s="935">
        <v>40.153152210000002</v>
      </c>
      <c r="K3637" s="935">
        <v>-122.20237950000001</v>
      </c>
      <c r="L3637" s="935">
        <v>40.027836569999998</v>
      </c>
      <c r="M3637" s="935">
        <v>-122.11920569999999</v>
      </c>
    </row>
    <row r="3638" spans="1:13" x14ac:dyDescent="0.35">
      <c r="A3638" s="1296">
        <v>35597</v>
      </c>
      <c r="B3638" s="1295" t="s">
        <v>194</v>
      </c>
      <c r="C3638" s="1295" t="s">
        <v>196</v>
      </c>
      <c r="D3638" s="1295">
        <v>14900</v>
      </c>
      <c r="E3638" s="1295" t="s">
        <v>200</v>
      </c>
      <c r="F3638" s="935" t="s">
        <v>219</v>
      </c>
      <c r="G3638" s="1295">
        <v>-99999</v>
      </c>
      <c r="H3638" s="935" t="s">
        <v>411</v>
      </c>
      <c r="I3638" s="935" t="s">
        <v>412</v>
      </c>
      <c r="J3638" s="935">
        <v>40.027836569999998</v>
      </c>
      <c r="K3638" s="935">
        <v>-122.11920569999999</v>
      </c>
      <c r="L3638" s="935">
        <v>39.909298579999998</v>
      </c>
      <c r="M3638" s="935">
        <v>-122.0918963</v>
      </c>
    </row>
    <row r="3639" spans="1:13" x14ac:dyDescent="0.35">
      <c r="A3639" s="1296">
        <v>35597</v>
      </c>
      <c r="B3639" s="1295" t="s">
        <v>194</v>
      </c>
      <c r="C3639" s="1295" t="s">
        <v>196</v>
      </c>
      <c r="D3639" s="1295">
        <v>14900</v>
      </c>
      <c r="E3639" s="1295" t="s">
        <v>200</v>
      </c>
      <c r="F3639" s="935" t="s">
        <v>220</v>
      </c>
      <c r="G3639" s="1295">
        <v>-99999</v>
      </c>
      <c r="H3639" s="935" t="s">
        <v>412</v>
      </c>
      <c r="I3639" s="935" t="s">
        <v>413</v>
      </c>
      <c r="J3639" s="935">
        <v>39.909298579999998</v>
      </c>
      <c r="K3639" s="935">
        <v>-122.0918963</v>
      </c>
      <c r="L3639" s="935">
        <v>39.751173979999997</v>
      </c>
      <c r="M3639" s="935">
        <v>-121.9963235</v>
      </c>
    </row>
    <row r="3640" spans="1:13" x14ac:dyDescent="0.35">
      <c r="A3640" s="1296">
        <v>35597</v>
      </c>
      <c r="B3640" s="1295" t="s">
        <v>194</v>
      </c>
      <c r="C3640" s="1295" t="s">
        <v>196</v>
      </c>
      <c r="D3640" s="1295">
        <v>14900</v>
      </c>
      <c r="E3640" s="1295" t="s">
        <v>200</v>
      </c>
      <c r="F3640" s="935" t="s">
        <v>221</v>
      </c>
      <c r="G3640" s="1295">
        <v>-99999</v>
      </c>
      <c r="H3640" s="935" t="s">
        <v>413</v>
      </c>
      <c r="I3640" s="935" t="s">
        <v>414</v>
      </c>
      <c r="J3640" s="935">
        <v>39.751173979999997</v>
      </c>
      <c r="K3640" s="935">
        <v>-121.9963235</v>
      </c>
      <c r="L3640" s="935">
        <v>39.629153240000001</v>
      </c>
      <c r="M3640" s="935">
        <v>-121.9925059</v>
      </c>
    </row>
    <row r="3641" spans="1:13" x14ac:dyDescent="0.35">
      <c r="A3641" s="1296">
        <v>35597</v>
      </c>
      <c r="B3641" s="1295" t="s">
        <v>194</v>
      </c>
      <c r="C3641" s="1295" t="s">
        <v>196</v>
      </c>
      <c r="D3641" s="1295">
        <v>14900</v>
      </c>
      <c r="E3641" s="1295" t="s">
        <v>200</v>
      </c>
      <c r="F3641" s="935" t="s">
        <v>222</v>
      </c>
      <c r="G3641" s="1295">
        <v>-99999</v>
      </c>
      <c r="H3641" s="935" t="s">
        <v>414</v>
      </c>
      <c r="I3641" s="935" t="s">
        <v>415</v>
      </c>
      <c r="J3641" s="935">
        <v>39.629153240000001</v>
      </c>
      <c r="K3641" s="935">
        <v>-121.9925059</v>
      </c>
      <c r="L3641" s="935">
        <v>39.40712284</v>
      </c>
      <c r="M3641" s="935">
        <v>-122.00758999999999</v>
      </c>
    </row>
    <row r="3642" spans="1:13" x14ac:dyDescent="0.35">
      <c r="A3642" s="1296">
        <v>35604</v>
      </c>
      <c r="B3642" s="1295" t="s">
        <v>194</v>
      </c>
      <c r="C3642" s="1295" t="s">
        <v>196</v>
      </c>
      <c r="D3642" s="1295">
        <v>14460</v>
      </c>
      <c r="E3642" s="1295" t="s">
        <v>200</v>
      </c>
      <c r="F3642" s="935" t="s">
        <v>208</v>
      </c>
      <c r="G3642" s="1295">
        <v>-99999</v>
      </c>
      <c r="H3642" s="935" t="s">
        <v>402</v>
      </c>
      <c r="I3642" s="935" t="s">
        <v>403</v>
      </c>
      <c r="J3642" s="935">
        <v>40.611883210000002</v>
      </c>
      <c r="K3642" s="935">
        <v>-122.446135</v>
      </c>
      <c r="L3642" s="935">
        <v>40.592799669999998</v>
      </c>
      <c r="M3642" s="935">
        <v>-122.3942059</v>
      </c>
    </row>
    <row r="3643" spans="1:13" x14ac:dyDescent="0.35">
      <c r="A3643" s="1296">
        <v>35604</v>
      </c>
      <c r="B3643" s="1295" t="s">
        <v>194</v>
      </c>
      <c r="C3643" s="1295" t="s">
        <v>196</v>
      </c>
      <c r="D3643" s="1295">
        <v>14460</v>
      </c>
      <c r="E3643" s="1295" t="s">
        <v>200</v>
      </c>
      <c r="F3643" s="935" t="s">
        <v>209</v>
      </c>
      <c r="G3643" s="1295">
        <v>2</v>
      </c>
      <c r="H3643" s="935" t="s">
        <v>403</v>
      </c>
      <c r="I3643" s="935" t="s">
        <v>404</v>
      </c>
      <c r="J3643" s="935">
        <v>40.592799669999998</v>
      </c>
      <c r="K3643" s="935">
        <v>-122.3942059</v>
      </c>
      <c r="L3643" s="935">
        <v>40.585947769999997</v>
      </c>
      <c r="M3643" s="935">
        <v>-122.3683525</v>
      </c>
    </row>
    <row r="3644" spans="1:13" x14ac:dyDescent="0.35">
      <c r="A3644" s="1296">
        <v>35604</v>
      </c>
      <c r="B3644" s="1295" t="s">
        <v>194</v>
      </c>
      <c r="C3644" s="1295" t="s">
        <v>196</v>
      </c>
      <c r="D3644" s="1295">
        <v>14460</v>
      </c>
      <c r="E3644" s="1295" t="s">
        <v>200</v>
      </c>
      <c r="F3644" s="935" t="s">
        <v>211</v>
      </c>
      <c r="G3644" s="1295">
        <v>0</v>
      </c>
      <c r="H3644" s="935" t="s">
        <v>404</v>
      </c>
      <c r="I3644" s="935" t="s">
        <v>405</v>
      </c>
      <c r="J3644" s="935">
        <v>40.585947769999997</v>
      </c>
      <c r="K3644" s="935">
        <v>-122.3683525</v>
      </c>
      <c r="L3644" s="935">
        <v>40.472049499999997</v>
      </c>
      <c r="M3644" s="935">
        <v>-122.29453460000001</v>
      </c>
    </row>
    <row r="3645" spans="1:13" x14ac:dyDescent="0.35">
      <c r="A3645" s="1296">
        <v>35604</v>
      </c>
      <c r="B3645" s="1295" t="s">
        <v>194</v>
      </c>
      <c r="C3645" s="1295" t="s">
        <v>196</v>
      </c>
      <c r="D3645" s="1295">
        <v>14460</v>
      </c>
      <c r="E3645" s="1295" t="s">
        <v>200</v>
      </c>
      <c r="F3645" s="935" t="s">
        <v>212</v>
      </c>
      <c r="G3645" s="1295">
        <v>0</v>
      </c>
      <c r="H3645" s="935" t="s">
        <v>405</v>
      </c>
      <c r="I3645" s="935" t="s">
        <v>406</v>
      </c>
      <c r="J3645" s="935">
        <v>40.472049499999997</v>
      </c>
      <c r="K3645" s="935">
        <v>-122.29453460000001</v>
      </c>
      <c r="L3645" s="935">
        <v>40.417416330000002</v>
      </c>
      <c r="M3645" s="935">
        <v>-122.19395729999999</v>
      </c>
    </row>
    <row r="3646" spans="1:13" x14ac:dyDescent="0.35">
      <c r="A3646" s="1296">
        <v>35604</v>
      </c>
      <c r="B3646" s="1295" t="s">
        <v>194</v>
      </c>
      <c r="C3646" s="1295" t="s">
        <v>196</v>
      </c>
      <c r="D3646" s="1295">
        <v>14460</v>
      </c>
      <c r="E3646" s="1295" t="s">
        <v>200</v>
      </c>
      <c r="F3646" s="935" t="s">
        <v>213</v>
      </c>
      <c r="G3646" s="1295">
        <v>0</v>
      </c>
      <c r="H3646" s="935" t="s">
        <v>406</v>
      </c>
      <c r="I3646" s="935" t="s">
        <v>407</v>
      </c>
      <c r="J3646" s="935">
        <v>40.417416330000002</v>
      </c>
      <c r="K3646" s="935">
        <v>-122.19395729999999</v>
      </c>
      <c r="L3646" s="935">
        <v>40.355137560000003</v>
      </c>
      <c r="M3646" s="935">
        <v>-122.17595660000001</v>
      </c>
    </row>
    <row r="3647" spans="1:13" x14ac:dyDescent="0.35">
      <c r="A3647" s="1296">
        <v>35604</v>
      </c>
      <c r="B3647" s="1295" t="s">
        <v>194</v>
      </c>
      <c r="C3647" s="1295" t="s">
        <v>196</v>
      </c>
      <c r="D3647" s="1295">
        <v>14460</v>
      </c>
      <c r="E3647" s="1295" t="s">
        <v>200</v>
      </c>
      <c r="F3647" s="935" t="s">
        <v>214</v>
      </c>
      <c r="G3647" s="1295">
        <v>0</v>
      </c>
      <c r="H3647" s="935" t="s">
        <v>407</v>
      </c>
      <c r="I3647" s="935" t="s">
        <v>408</v>
      </c>
      <c r="J3647" s="935">
        <v>40.355137560000003</v>
      </c>
      <c r="K3647" s="935">
        <v>-122.17595660000001</v>
      </c>
      <c r="L3647" s="935">
        <v>40.316984869999999</v>
      </c>
      <c r="M3647" s="935">
        <v>-122.1896581</v>
      </c>
    </row>
    <row r="3648" spans="1:13" x14ac:dyDescent="0.35">
      <c r="A3648" s="1296">
        <v>35604</v>
      </c>
      <c r="B3648" s="1295" t="s">
        <v>194</v>
      </c>
      <c r="C3648" s="1295" t="s">
        <v>196</v>
      </c>
      <c r="D3648" s="1295">
        <v>14460</v>
      </c>
      <c r="E3648" s="1295" t="s">
        <v>200</v>
      </c>
      <c r="F3648" s="935" t="s">
        <v>215</v>
      </c>
      <c r="G3648" s="1295">
        <v>-99999</v>
      </c>
      <c r="H3648" s="935" t="s">
        <v>408</v>
      </c>
      <c r="I3648" s="935" t="s">
        <v>409</v>
      </c>
      <c r="J3648" s="935">
        <v>40.316984869999999</v>
      </c>
      <c r="K3648" s="935">
        <v>-122.1896581</v>
      </c>
      <c r="L3648" s="935">
        <v>40.263968490000003</v>
      </c>
      <c r="M3648" s="935">
        <v>-122.2235306</v>
      </c>
    </row>
    <row r="3649" spans="1:13" x14ac:dyDescent="0.35">
      <c r="A3649" s="1296">
        <v>35604</v>
      </c>
      <c r="B3649" s="1295" t="s">
        <v>194</v>
      </c>
      <c r="C3649" s="1295" t="s">
        <v>196</v>
      </c>
      <c r="D3649" s="1295">
        <v>14460</v>
      </c>
      <c r="E3649" s="1295" t="s">
        <v>200</v>
      </c>
      <c r="F3649" s="935" t="s">
        <v>216</v>
      </c>
      <c r="G3649" s="1295">
        <v>-99999</v>
      </c>
      <c r="H3649" s="935" t="s">
        <v>409</v>
      </c>
      <c r="I3649" s="935" t="s">
        <v>410</v>
      </c>
      <c r="J3649" s="935">
        <v>40.263968490000003</v>
      </c>
      <c r="K3649" s="935">
        <v>-122.2235306</v>
      </c>
      <c r="L3649" s="935">
        <v>40.153152210000002</v>
      </c>
      <c r="M3649" s="935">
        <v>-122.20237950000001</v>
      </c>
    </row>
    <row r="3650" spans="1:13" x14ac:dyDescent="0.35">
      <c r="A3650" s="1296">
        <v>35604</v>
      </c>
      <c r="B3650" s="1295" t="s">
        <v>194</v>
      </c>
      <c r="C3650" s="1295" t="s">
        <v>196</v>
      </c>
      <c r="D3650" s="1295">
        <v>14460</v>
      </c>
      <c r="E3650" s="1295" t="s">
        <v>200</v>
      </c>
      <c r="F3650" s="935" t="s">
        <v>217</v>
      </c>
      <c r="G3650" s="1295">
        <v>-99999</v>
      </c>
      <c r="H3650" s="935" t="s">
        <v>410</v>
      </c>
      <c r="I3650" s="935" t="s">
        <v>411</v>
      </c>
      <c r="J3650" s="935">
        <v>40.153152210000002</v>
      </c>
      <c r="K3650" s="935">
        <v>-122.20237950000001</v>
      </c>
      <c r="L3650" s="935">
        <v>40.027836569999998</v>
      </c>
      <c r="M3650" s="935">
        <v>-122.11920569999999</v>
      </c>
    </row>
    <row r="3651" spans="1:13" x14ac:dyDescent="0.35">
      <c r="A3651" s="1296">
        <v>35604</v>
      </c>
      <c r="B3651" s="1295" t="s">
        <v>194</v>
      </c>
      <c r="C3651" s="1295" t="s">
        <v>196</v>
      </c>
      <c r="D3651" s="1295">
        <v>14460</v>
      </c>
      <c r="E3651" s="1295" t="s">
        <v>200</v>
      </c>
      <c r="F3651" s="935" t="s">
        <v>219</v>
      </c>
      <c r="G3651" s="1295">
        <v>-99999</v>
      </c>
      <c r="H3651" s="935" t="s">
        <v>411</v>
      </c>
      <c r="I3651" s="935" t="s">
        <v>412</v>
      </c>
      <c r="J3651" s="935">
        <v>40.027836569999998</v>
      </c>
      <c r="K3651" s="935">
        <v>-122.11920569999999</v>
      </c>
      <c r="L3651" s="935">
        <v>39.909298579999998</v>
      </c>
      <c r="M3651" s="935">
        <v>-122.0918963</v>
      </c>
    </row>
    <row r="3652" spans="1:13" x14ac:dyDescent="0.35">
      <c r="A3652" s="1296">
        <v>35604</v>
      </c>
      <c r="B3652" s="1295" t="s">
        <v>194</v>
      </c>
      <c r="C3652" s="1295" t="s">
        <v>196</v>
      </c>
      <c r="D3652" s="1295">
        <v>14460</v>
      </c>
      <c r="E3652" s="1295" t="s">
        <v>200</v>
      </c>
      <c r="F3652" s="935" t="s">
        <v>220</v>
      </c>
      <c r="G3652" s="1295">
        <v>-99999</v>
      </c>
      <c r="H3652" s="935" t="s">
        <v>412</v>
      </c>
      <c r="I3652" s="935" t="s">
        <v>413</v>
      </c>
      <c r="J3652" s="935">
        <v>39.909298579999998</v>
      </c>
      <c r="K3652" s="935">
        <v>-122.0918963</v>
      </c>
      <c r="L3652" s="935">
        <v>39.751173979999997</v>
      </c>
      <c r="M3652" s="935">
        <v>-121.9963235</v>
      </c>
    </row>
    <row r="3653" spans="1:13" x14ac:dyDescent="0.35">
      <c r="A3653" s="1296">
        <v>35604</v>
      </c>
      <c r="B3653" s="1295" t="s">
        <v>194</v>
      </c>
      <c r="C3653" s="1295" t="s">
        <v>196</v>
      </c>
      <c r="D3653" s="1295">
        <v>14460</v>
      </c>
      <c r="E3653" s="1295" t="s">
        <v>200</v>
      </c>
      <c r="F3653" s="935" t="s">
        <v>221</v>
      </c>
      <c r="G3653" s="1295">
        <v>-99999</v>
      </c>
      <c r="H3653" s="935" t="s">
        <v>413</v>
      </c>
      <c r="I3653" s="935" t="s">
        <v>414</v>
      </c>
      <c r="J3653" s="935">
        <v>39.751173979999997</v>
      </c>
      <c r="K3653" s="935">
        <v>-121.9963235</v>
      </c>
      <c r="L3653" s="935">
        <v>39.629153240000001</v>
      </c>
      <c r="M3653" s="935">
        <v>-121.9925059</v>
      </c>
    </row>
    <row r="3654" spans="1:13" x14ac:dyDescent="0.35">
      <c r="A3654" s="1296">
        <v>35604</v>
      </c>
      <c r="B3654" s="1295" t="s">
        <v>194</v>
      </c>
      <c r="C3654" s="1295" t="s">
        <v>196</v>
      </c>
      <c r="D3654" s="1295">
        <v>14460</v>
      </c>
      <c r="E3654" s="1295" t="s">
        <v>200</v>
      </c>
      <c r="F3654" s="935" t="s">
        <v>222</v>
      </c>
      <c r="G3654" s="1295">
        <v>-99999</v>
      </c>
      <c r="H3654" s="935" t="s">
        <v>414</v>
      </c>
      <c r="I3654" s="935" t="s">
        <v>415</v>
      </c>
      <c r="J3654" s="935">
        <v>39.629153240000001</v>
      </c>
      <c r="K3654" s="935">
        <v>-121.9925059</v>
      </c>
      <c r="L3654" s="935">
        <v>39.40712284</v>
      </c>
      <c r="M3654" s="935">
        <v>-122.00758999999999</v>
      </c>
    </row>
    <row r="3655" spans="1:13" x14ac:dyDescent="0.35">
      <c r="A3655" s="1296">
        <v>35612</v>
      </c>
      <c r="B3655" s="1295" t="s">
        <v>194</v>
      </c>
      <c r="C3655" s="1295" t="s">
        <v>196</v>
      </c>
      <c r="D3655" s="1295">
        <v>14951</v>
      </c>
      <c r="E3655" s="1295" t="s">
        <v>200</v>
      </c>
      <c r="F3655" s="935" t="s">
        <v>208</v>
      </c>
      <c r="G3655" s="1295">
        <v>-99999</v>
      </c>
      <c r="H3655" s="935" t="s">
        <v>402</v>
      </c>
      <c r="I3655" s="935" t="s">
        <v>403</v>
      </c>
      <c r="J3655" s="935">
        <v>40.611883210000002</v>
      </c>
      <c r="K3655" s="935">
        <v>-122.446135</v>
      </c>
      <c r="L3655" s="935">
        <v>40.592799669999998</v>
      </c>
      <c r="M3655" s="935">
        <v>-122.3942059</v>
      </c>
    </row>
    <row r="3656" spans="1:13" x14ac:dyDescent="0.35">
      <c r="A3656" s="1296">
        <v>35612</v>
      </c>
      <c r="B3656" s="1295" t="s">
        <v>194</v>
      </c>
      <c r="C3656" s="1295" t="s">
        <v>196</v>
      </c>
      <c r="D3656" s="1295">
        <v>14951</v>
      </c>
      <c r="E3656" s="1295" t="s">
        <v>200</v>
      </c>
      <c r="F3656" s="935" t="s">
        <v>209</v>
      </c>
      <c r="G3656" s="1295">
        <v>1</v>
      </c>
      <c r="H3656" s="935" t="s">
        <v>403</v>
      </c>
      <c r="I3656" s="935" t="s">
        <v>404</v>
      </c>
      <c r="J3656" s="935">
        <v>40.592799669999998</v>
      </c>
      <c r="K3656" s="935">
        <v>-122.3942059</v>
      </c>
      <c r="L3656" s="935">
        <v>40.585947769999997</v>
      </c>
      <c r="M3656" s="935">
        <v>-122.3683525</v>
      </c>
    </row>
    <row r="3657" spans="1:13" x14ac:dyDescent="0.35">
      <c r="A3657" s="1296">
        <v>35612</v>
      </c>
      <c r="B3657" s="1295" t="s">
        <v>194</v>
      </c>
      <c r="C3657" s="1295" t="s">
        <v>196</v>
      </c>
      <c r="D3657" s="1295">
        <v>14951</v>
      </c>
      <c r="E3657" s="1295" t="s">
        <v>200</v>
      </c>
      <c r="F3657" s="935" t="s">
        <v>211</v>
      </c>
      <c r="G3657" s="1295">
        <v>0</v>
      </c>
      <c r="H3657" s="935" t="s">
        <v>404</v>
      </c>
      <c r="I3657" s="935" t="s">
        <v>405</v>
      </c>
      <c r="J3657" s="935">
        <v>40.585947769999997</v>
      </c>
      <c r="K3657" s="935">
        <v>-122.3683525</v>
      </c>
      <c r="L3657" s="935">
        <v>40.472049499999997</v>
      </c>
      <c r="M3657" s="935">
        <v>-122.29453460000001</v>
      </c>
    </row>
    <row r="3658" spans="1:13" x14ac:dyDescent="0.35">
      <c r="A3658" s="1296">
        <v>35612</v>
      </c>
      <c r="B3658" s="1295" t="s">
        <v>194</v>
      </c>
      <c r="C3658" s="1295" t="s">
        <v>196</v>
      </c>
      <c r="D3658" s="1295">
        <v>14951</v>
      </c>
      <c r="E3658" s="1295" t="s">
        <v>200</v>
      </c>
      <c r="F3658" s="935" t="s">
        <v>212</v>
      </c>
      <c r="G3658" s="1295">
        <v>0</v>
      </c>
      <c r="H3658" s="935" t="s">
        <v>405</v>
      </c>
      <c r="I3658" s="935" t="s">
        <v>406</v>
      </c>
      <c r="J3658" s="935">
        <v>40.472049499999997</v>
      </c>
      <c r="K3658" s="935">
        <v>-122.29453460000001</v>
      </c>
      <c r="L3658" s="935">
        <v>40.417416330000002</v>
      </c>
      <c r="M3658" s="935">
        <v>-122.19395729999999</v>
      </c>
    </row>
    <row r="3659" spans="1:13" x14ac:dyDescent="0.35">
      <c r="A3659" s="1296">
        <v>35612</v>
      </c>
      <c r="B3659" s="1295" t="s">
        <v>194</v>
      </c>
      <c r="C3659" s="1295" t="s">
        <v>196</v>
      </c>
      <c r="D3659" s="1295">
        <v>14951</v>
      </c>
      <c r="E3659" s="1295" t="s">
        <v>200</v>
      </c>
      <c r="F3659" s="935" t="s">
        <v>213</v>
      </c>
      <c r="G3659" s="1295">
        <v>0</v>
      </c>
      <c r="H3659" s="935" t="s">
        <v>406</v>
      </c>
      <c r="I3659" s="935" t="s">
        <v>407</v>
      </c>
      <c r="J3659" s="935">
        <v>40.417416330000002</v>
      </c>
      <c r="K3659" s="935">
        <v>-122.19395729999999</v>
      </c>
      <c r="L3659" s="935">
        <v>40.355137560000003</v>
      </c>
      <c r="M3659" s="935">
        <v>-122.17595660000001</v>
      </c>
    </row>
    <row r="3660" spans="1:13" x14ac:dyDescent="0.35">
      <c r="A3660" s="1296">
        <v>35612</v>
      </c>
      <c r="B3660" s="1295" t="s">
        <v>194</v>
      </c>
      <c r="C3660" s="1295" t="s">
        <v>196</v>
      </c>
      <c r="D3660" s="1295">
        <v>14951</v>
      </c>
      <c r="E3660" s="1295" t="s">
        <v>200</v>
      </c>
      <c r="F3660" s="935" t="s">
        <v>214</v>
      </c>
      <c r="G3660" s="1295">
        <v>0</v>
      </c>
      <c r="H3660" s="935" t="s">
        <v>407</v>
      </c>
      <c r="I3660" s="935" t="s">
        <v>408</v>
      </c>
      <c r="J3660" s="935">
        <v>40.355137560000003</v>
      </c>
      <c r="K3660" s="935">
        <v>-122.17595660000001</v>
      </c>
      <c r="L3660" s="935">
        <v>40.316984869999999</v>
      </c>
      <c r="M3660" s="935">
        <v>-122.1896581</v>
      </c>
    </row>
    <row r="3661" spans="1:13" x14ac:dyDescent="0.35">
      <c r="A3661" s="1296">
        <v>35612</v>
      </c>
      <c r="B3661" s="1295" t="s">
        <v>194</v>
      </c>
      <c r="C3661" s="1295" t="s">
        <v>196</v>
      </c>
      <c r="D3661" s="1295">
        <v>14951</v>
      </c>
      <c r="E3661" s="1295" t="s">
        <v>200</v>
      </c>
      <c r="F3661" s="935" t="s">
        <v>215</v>
      </c>
      <c r="G3661" s="1295">
        <v>-99999</v>
      </c>
      <c r="H3661" s="935" t="s">
        <v>408</v>
      </c>
      <c r="I3661" s="935" t="s">
        <v>409</v>
      </c>
      <c r="J3661" s="935">
        <v>40.316984869999999</v>
      </c>
      <c r="K3661" s="935">
        <v>-122.1896581</v>
      </c>
      <c r="L3661" s="935">
        <v>40.263968490000003</v>
      </c>
      <c r="M3661" s="935">
        <v>-122.2235306</v>
      </c>
    </row>
    <row r="3662" spans="1:13" x14ac:dyDescent="0.35">
      <c r="A3662" s="1296">
        <v>35612</v>
      </c>
      <c r="B3662" s="1295" t="s">
        <v>194</v>
      </c>
      <c r="C3662" s="1295" t="s">
        <v>196</v>
      </c>
      <c r="D3662" s="1295">
        <v>14951</v>
      </c>
      <c r="E3662" s="1295" t="s">
        <v>200</v>
      </c>
      <c r="F3662" s="935" t="s">
        <v>216</v>
      </c>
      <c r="G3662" s="1295">
        <v>-99999</v>
      </c>
      <c r="H3662" s="935" t="s">
        <v>409</v>
      </c>
      <c r="I3662" s="935" t="s">
        <v>410</v>
      </c>
      <c r="J3662" s="935">
        <v>40.263968490000003</v>
      </c>
      <c r="K3662" s="935">
        <v>-122.2235306</v>
      </c>
      <c r="L3662" s="935">
        <v>40.153152210000002</v>
      </c>
      <c r="M3662" s="935">
        <v>-122.20237950000001</v>
      </c>
    </row>
    <row r="3663" spans="1:13" x14ac:dyDescent="0.35">
      <c r="A3663" s="1296">
        <v>35612</v>
      </c>
      <c r="B3663" s="1295" t="s">
        <v>194</v>
      </c>
      <c r="C3663" s="1295" t="s">
        <v>196</v>
      </c>
      <c r="D3663" s="1295">
        <v>14951</v>
      </c>
      <c r="E3663" s="1295" t="s">
        <v>200</v>
      </c>
      <c r="F3663" s="935" t="s">
        <v>217</v>
      </c>
      <c r="G3663" s="1295">
        <v>-99999</v>
      </c>
      <c r="H3663" s="935" t="s">
        <v>410</v>
      </c>
      <c r="I3663" s="935" t="s">
        <v>411</v>
      </c>
      <c r="J3663" s="935">
        <v>40.153152210000002</v>
      </c>
      <c r="K3663" s="935">
        <v>-122.20237950000001</v>
      </c>
      <c r="L3663" s="935">
        <v>40.027836569999998</v>
      </c>
      <c r="M3663" s="935">
        <v>-122.11920569999999</v>
      </c>
    </row>
    <row r="3664" spans="1:13" x14ac:dyDescent="0.35">
      <c r="A3664" s="1296">
        <v>35612</v>
      </c>
      <c r="B3664" s="1295" t="s">
        <v>194</v>
      </c>
      <c r="C3664" s="1295" t="s">
        <v>196</v>
      </c>
      <c r="D3664" s="1295">
        <v>14951</v>
      </c>
      <c r="E3664" s="1295" t="s">
        <v>200</v>
      </c>
      <c r="F3664" s="935" t="s">
        <v>219</v>
      </c>
      <c r="G3664" s="1295">
        <v>-99999</v>
      </c>
      <c r="H3664" s="935" t="s">
        <v>411</v>
      </c>
      <c r="I3664" s="935" t="s">
        <v>412</v>
      </c>
      <c r="J3664" s="935">
        <v>40.027836569999998</v>
      </c>
      <c r="K3664" s="935">
        <v>-122.11920569999999</v>
      </c>
      <c r="L3664" s="935">
        <v>39.909298579999998</v>
      </c>
      <c r="M3664" s="935">
        <v>-122.0918963</v>
      </c>
    </row>
    <row r="3665" spans="1:13" x14ac:dyDescent="0.35">
      <c r="A3665" s="1296">
        <v>35612</v>
      </c>
      <c r="B3665" s="1295" t="s">
        <v>194</v>
      </c>
      <c r="C3665" s="1295" t="s">
        <v>196</v>
      </c>
      <c r="D3665" s="1295">
        <v>14951</v>
      </c>
      <c r="E3665" s="1295" t="s">
        <v>200</v>
      </c>
      <c r="F3665" s="935" t="s">
        <v>220</v>
      </c>
      <c r="G3665" s="1295">
        <v>-99999</v>
      </c>
      <c r="H3665" s="935" t="s">
        <v>412</v>
      </c>
      <c r="I3665" s="935" t="s">
        <v>413</v>
      </c>
      <c r="J3665" s="935">
        <v>39.909298579999998</v>
      </c>
      <c r="K3665" s="935">
        <v>-122.0918963</v>
      </c>
      <c r="L3665" s="935">
        <v>39.751173979999997</v>
      </c>
      <c r="M3665" s="935">
        <v>-121.9963235</v>
      </c>
    </row>
    <row r="3666" spans="1:13" x14ac:dyDescent="0.35">
      <c r="A3666" s="1296">
        <v>35612</v>
      </c>
      <c r="B3666" s="1295" t="s">
        <v>194</v>
      </c>
      <c r="C3666" s="1295" t="s">
        <v>196</v>
      </c>
      <c r="D3666" s="1295">
        <v>14951</v>
      </c>
      <c r="E3666" s="1295" t="s">
        <v>200</v>
      </c>
      <c r="F3666" s="935" t="s">
        <v>221</v>
      </c>
      <c r="G3666" s="1295">
        <v>-99999</v>
      </c>
      <c r="H3666" s="935" t="s">
        <v>413</v>
      </c>
      <c r="I3666" s="935" t="s">
        <v>414</v>
      </c>
      <c r="J3666" s="935">
        <v>39.751173979999997</v>
      </c>
      <c r="K3666" s="935">
        <v>-121.9963235</v>
      </c>
      <c r="L3666" s="935">
        <v>39.629153240000001</v>
      </c>
      <c r="M3666" s="935">
        <v>-121.9925059</v>
      </c>
    </row>
    <row r="3667" spans="1:13" x14ac:dyDescent="0.35">
      <c r="A3667" s="1296">
        <v>35612</v>
      </c>
      <c r="B3667" s="1295" t="s">
        <v>194</v>
      </c>
      <c r="C3667" s="1295" t="s">
        <v>196</v>
      </c>
      <c r="D3667" s="1295">
        <v>14951</v>
      </c>
      <c r="E3667" s="1295" t="s">
        <v>200</v>
      </c>
      <c r="F3667" s="935" t="s">
        <v>222</v>
      </c>
      <c r="G3667" s="1295">
        <v>-99999</v>
      </c>
      <c r="H3667" s="935" t="s">
        <v>414</v>
      </c>
      <c r="I3667" s="935" t="s">
        <v>415</v>
      </c>
      <c r="J3667" s="935">
        <v>39.629153240000001</v>
      </c>
      <c r="K3667" s="935">
        <v>-121.9925059</v>
      </c>
      <c r="L3667" s="935">
        <v>39.40712284</v>
      </c>
      <c r="M3667" s="935">
        <v>-122.00758999999999</v>
      </c>
    </row>
    <row r="3668" spans="1:13" x14ac:dyDescent="0.35">
      <c r="A3668" s="1296">
        <v>35619</v>
      </c>
      <c r="B3668" s="1295" t="s">
        <v>194</v>
      </c>
      <c r="C3668" s="1295" t="s">
        <v>196</v>
      </c>
      <c r="D3668" s="1295">
        <v>14575</v>
      </c>
      <c r="E3668" s="1295" t="s">
        <v>200</v>
      </c>
      <c r="F3668" s="935" t="s">
        <v>208</v>
      </c>
      <c r="G3668" s="1295">
        <v>-99999</v>
      </c>
      <c r="H3668" s="935" t="s">
        <v>402</v>
      </c>
      <c r="I3668" s="935" t="s">
        <v>403</v>
      </c>
      <c r="J3668" s="935">
        <v>40.611883210000002</v>
      </c>
      <c r="K3668" s="935">
        <v>-122.446135</v>
      </c>
      <c r="L3668" s="935">
        <v>40.592799669999998</v>
      </c>
      <c r="M3668" s="935">
        <v>-122.3942059</v>
      </c>
    </row>
    <row r="3669" spans="1:13" x14ac:dyDescent="0.35">
      <c r="A3669" s="1296">
        <v>35619</v>
      </c>
      <c r="B3669" s="1295" t="s">
        <v>194</v>
      </c>
      <c r="C3669" s="1295" t="s">
        <v>196</v>
      </c>
      <c r="D3669" s="1295">
        <v>14575</v>
      </c>
      <c r="E3669" s="1295" t="s">
        <v>200</v>
      </c>
      <c r="F3669" s="935" t="s">
        <v>209</v>
      </c>
      <c r="G3669" s="1295">
        <v>1</v>
      </c>
      <c r="H3669" s="935" t="s">
        <v>403</v>
      </c>
      <c r="I3669" s="935" t="s">
        <v>404</v>
      </c>
      <c r="J3669" s="935">
        <v>40.592799669999998</v>
      </c>
      <c r="K3669" s="935">
        <v>-122.3942059</v>
      </c>
      <c r="L3669" s="935">
        <v>40.585947769999997</v>
      </c>
      <c r="M3669" s="935">
        <v>-122.3683525</v>
      </c>
    </row>
    <row r="3670" spans="1:13" x14ac:dyDescent="0.35">
      <c r="A3670" s="1296">
        <v>35619</v>
      </c>
      <c r="B3670" s="1295" t="s">
        <v>194</v>
      </c>
      <c r="C3670" s="1295" t="s">
        <v>196</v>
      </c>
      <c r="D3670" s="1295">
        <v>14575</v>
      </c>
      <c r="E3670" s="1295" t="s">
        <v>200</v>
      </c>
      <c r="F3670" s="935" t="s">
        <v>211</v>
      </c>
      <c r="G3670" s="1295">
        <v>2</v>
      </c>
      <c r="H3670" s="935" t="s">
        <v>404</v>
      </c>
      <c r="I3670" s="935" t="s">
        <v>405</v>
      </c>
      <c r="J3670" s="935">
        <v>40.585947769999997</v>
      </c>
      <c r="K3670" s="935">
        <v>-122.3683525</v>
      </c>
      <c r="L3670" s="935">
        <v>40.472049499999997</v>
      </c>
      <c r="M3670" s="935">
        <v>-122.29453460000001</v>
      </c>
    </row>
    <row r="3671" spans="1:13" x14ac:dyDescent="0.35">
      <c r="A3671" s="1296">
        <v>35619</v>
      </c>
      <c r="B3671" s="1295" t="s">
        <v>194</v>
      </c>
      <c r="C3671" s="1295" t="s">
        <v>196</v>
      </c>
      <c r="D3671" s="1295">
        <v>14575</v>
      </c>
      <c r="E3671" s="1295" t="s">
        <v>200</v>
      </c>
      <c r="F3671" s="935" t="s">
        <v>212</v>
      </c>
      <c r="G3671" s="1295">
        <v>0</v>
      </c>
      <c r="H3671" s="935" t="s">
        <v>405</v>
      </c>
      <c r="I3671" s="935" t="s">
        <v>406</v>
      </c>
      <c r="J3671" s="935">
        <v>40.472049499999997</v>
      </c>
      <c r="K3671" s="935">
        <v>-122.29453460000001</v>
      </c>
      <c r="L3671" s="935">
        <v>40.417416330000002</v>
      </c>
      <c r="M3671" s="935">
        <v>-122.19395729999999</v>
      </c>
    </row>
    <row r="3672" spans="1:13" x14ac:dyDescent="0.35">
      <c r="A3672" s="1296">
        <v>35619</v>
      </c>
      <c r="B3672" s="1295" t="s">
        <v>194</v>
      </c>
      <c r="C3672" s="1295" t="s">
        <v>196</v>
      </c>
      <c r="D3672" s="1295">
        <v>14575</v>
      </c>
      <c r="E3672" s="1295" t="s">
        <v>200</v>
      </c>
      <c r="F3672" s="935" t="s">
        <v>213</v>
      </c>
      <c r="G3672" s="1295">
        <v>0</v>
      </c>
      <c r="H3672" s="935" t="s">
        <v>406</v>
      </c>
      <c r="I3672" s="935" t="s">
        <v>407</v>
      </c>
      <c r="J3672" s="935">
        <v>40.417416330000002</v>
      </c>
      <c r="K3672" s="935">
        <v>-122.19395729999999</v>
      </c>
      <c r="L3672" s="935">
        <v>40.355137560000003</v>
      </c>
      <c r="M3672" s="935">
        <v>-122.17595660000001</v>
      </c>
    </row>
    <row r="3673" spans="1:13" x14ac:dyDescent="0.35">
      <c r="A3673" s="1296">
        <v>35619</v>
      </c>
      <c r="B3673" s="1295" t="s">
        <v>194</v>
      </c>
      <c r="C3673" s="1295" t="s">
        <v>196</v>
      </c>
      <c r="D3673" s="1295">
        <v>14575</v>
      </c>
      <c r="E3673" s="1295" t="s">
        <v>200</v>
      </c>
      <c r="F3673" s="935" t="s">
        <v>214</v>
      </c>
      <c r="G3673" s="1295">
        <v>0</v>
      </c>
      <c r="H3673" s="935" t="s">
        <v>407</v>
      </c>
      <c r="I3673" s="935" t="s">
        <v>408</v>
      </c>
      <c r="J3673" s="935">
        <v>40.355137560000003</v>
      </c>
      <c r="K3673" s="935">
        <v>-122.17595660000001</v>
      </c>
      <c r="L3673" s="935">
        <v>40.316984869999999</v>
      </c>
      <c r="M3673" s="935">
        <v>-122.1896581</v>
      </c>
    </row>
    <row r="3674" spans="1:13" x14ac:dyDescent="0.35">
      <c r="A3674" s="1296">
        <v>35619</v>
      </c>
      <c r="B3674" s="1295" t="s">
        <v>194</v>
      </c>
      <c r="C3674" s="1295" t="s">
        <v>196</v>
      </c>
      <c r="D3674" s="1295">
        <v>14575</v>
      </c>
      <c r="E3674" s="1295" t="s">
        <v>200</v>
      </c>
      <c r="F3674" s="935" t="s">
        <v>215</v>
      </c>
      <c r="G3674" s="1295">
        <v>0</v>
      </c>
      <c r="H3674" s="935" t="s">
        <v>408</v>
      </c>
      <c r="I3674" s="935" t="s">
        <v>409</v>
      </c>
      <c r="J3674" s="935">
        <v>40.316984869999999</v>
      </c>
      <c r="K3674" s="935">
        <v>-122.1896581</v>
      </c>
      <c r="L3674" s="935">
        <v>40.263968490000003</v>
      </c>
      <c r="M3674" s="935">
        <v>-122.2235306</v>
      </c>
    </row>
    <row r="3675" spans="1:13" x14ac:dyDescent="0.35">
      <c r="A3675" s="1296">
        <v>35619</v>
      </c>
      <c r="B3675" s="1295" t="s">
        <v>194</v>
      </c>
      <c r="C3675" s="1295" t="s">
        <v>196</v>
      </c>
      <c r="D3675" s="1295">
        <v>14575</v>
      </c>
      <c r="E3675" s="1295" t="s">
        <v>200</v>
      </c>
      <c r="F3675" s="935" t="s">
        <v>216</v>
      </c>
      <c r="G3675" s="1295">
        <v>0</v>
      </c>
      <c r="H3675" s="935" t="s">
        <v>409</v>
      </c>
      <c r="I3675" s="935" t="s">
        <v>410</v>
      </c>
      <c r="J3675" s="935">
        <v>40.263968490000003</v>
      </c>
      <c r="K3675" s="935">
        <v>-122.2235306</v>
      </c>
      <c r="L3675" s="935">
        <v>40.153152210000002</v>
      </c>
      <c r="M3675" s="935">
        <v>-122.20237950000001</v>
      </c>
    </row>
    <row r="3676" spans="1:13" x14ac:dyDescent="0.35">
      <c r="A3676" s="1296">
        <v>35619</v>
      </c>
      <c r="B3676" s="1295" t="s">
        <v>194</v>
      </c>
      <c r="C3676" s="1295" t="s">
        <v>196</v>
      </c>
      <c r="D3676" s="1295">
        <v>14575</v>
      </c>
      <c r="E3676" s="1295" t="s">
        <v>200</v>
      </c>
      <c r="F3676" s="935" t="s">
        <v>217</v>
      </c>
      <c r="G3676" s="1295">
        <v>0</v>
      </c>
      <c r="H3676" s="935" t="s">
        <v>410</v>
      </c>
      <c r="I3676" s="935" t="s">
        <v>411</v>
      </c>
      <c r="J3676" s="935">
        <v>40.153152210000002</v>
      </c>
      <c r="K3676" s="935">
        <v>-122.20237950000001</v>
      </c>
      <c r="L3676" s="935">
        <v>40.027836569999998</v>
      </c>
      <c r="M3676" s="935">
        <v>-122.11920569999999</v>
      </c>
    </row>
    <row r="3677" spans="1:13" x14ac:dyDescent="0.35">
      <c r="A3677" s="1296">
        <v>35619</v>
      </c>
      <c r="B3677" s="1295" t="s">
        <v>194</v>
      </c>
      <c r="C3677" s="1295" t="s">
        <v>196</v>
      </c>
      <c r="D3677" s="1295">
        <v>14575</v>
      </c>
      <c r="E3677" s="1295" t="s">
        <v>200</v>
      </c>
      <c r="F3677" s="935" t="s">
        <v>219</v>
      </c>
      <c r="G3677" s="1295">
        <v>-99999</v>
      </c>
      <c r="H3677" s="935" t="s">
        <v>411</v>
      </c>
      <c r="I3677" s="935" t="s">
        <v>412</v>
      </c>
      <c r="J3677" s="935">
        <v>40.027836569999998</v>
      </c>
      <c r="K3677" s="935">
        <v>-122.11920569999999</v>
      </c>
      <c r="L3677" s="935">
        <v>39.909298579999998</v>
      </c>
      <c r="M3677" s="935">
        <v>-122.0918963</v>
      </c>
    </row>
    <row r="3678" spans="1:13" x14ac:dyDescent="0.35">
      <c r="A3678" s="1296">
        <v>35619</v>
      </c>
      <c r="B3678" s="1295" t="s">
        <v>194</v>
      </c>
      <c r="C3678" s="1295" t="s">
        <v>196</v>
      </c>
      <c r="D3678" s="1295">
        <v>14575</v>
      </c>
      <c r="E3678" s="1295" t="s">
        <v>200</v>
      </c>
      <c r="F3678" s="935" t="s">
        <v>220</v>
      </c>
      <c r="G3678" s="1295">
        <v>-99999</v>
      </c>
      <c r="H3678" s="935" t="s">
        <v>412</v>
      </c>
      <c r="I3678" s="935" t="s">
        <v>413</v>
      </c>
      <c r="J3678" s="935">
        <v>39.909298579999998</v>
      </c>
      <c r="K3678" s="935">
        <v>-122.0918963</v>
      </c>
      <c r="L3678" s="935">
        <v>39.751173979999997</v>
      </c>
      <c r="M3678" s="935">
        <v>-121.9963235</v>
      </c>
    </row>
    <row r="3679" spans="1:13" x14ac:dyDescent="0.35">
      <c r="A3679" s="1296">
        <v>35619</v>
      </c>
      <c r="B3679" s="1295" t="s">
        <v>194</v>
      </c>
      <c r="C3679" s="1295" t="s">
        <v>196</v>
      </c>
      <c r="D3679" s="1295">
        <v>14575</v>
      </c>
      <c r="E3679" s="1295" t="s">
        <v>200</v>
      </c>
      <c r="F3679" s="935" t="s">
        <v>221</v>
      </c>
      <c r="G3679" s="1295">
        <v>-99999</v>
      </c>
      <c r="H3679" s="935" t="s">
        <v>413</v>
      </c>
      <c r="I3679" s="935" t="s">
        <v>414</v>
      </c>
      <c r="J3679" s="935">
        <v>39.751173979999997</v>
      </c>
      <c r="K3679" s="935">
        <v>-121.9963235</v>
      </c>
      <c r="L3679" s="935">
        <v>39.629153240000001</v>
      </c>
      <c r="M3679" s="935">
        <v>-121.9925059</v>
      </c>
    </row>
    <row r="3680" spans="1:13" x14ac:dyDescent="0.35">
      <c r="A3680" s="1296">
        <v>35619</v>
      </c>
      <c r="B3680" s="1295" t="s">
        <v>194</v>
      </c>
      <c r="C3680" s="1295" t="s">
        <v>196</v>
      </c>
      <c r="D3680" s="1295">
        <v>14575</v>
      </c>
      <c r="E3680" s="1295" t="s">
        <v>200</v>
      </c>
      <c r="F3680" s="935" t="s">
        <v>222</v>
      </c>
      <c r="G3680" s="1295">
        <v>-99999</v>
      </c>
      <c r="H3680" s="935" t="s">
        <v>414</v>
      </c>
      <c r="I3680" s="935" t="s">
        <v>415</v>
      </c>
      <c r="J3680" s="935">
        <v>39.629153240000001</v>
      </c>
      <c r="K3680" s="935">
        <v>-121.9925059</v>
      </c>
      <c r="L3680" s="935">
        <v>39.40712284</v>
      </c>
      <c r="M3680" s="935">
        <v>-122.00758999999999</v>
      </c>
    </row>
    <row r="3681" spans="1:13" x14ac:dyDescent="0.35">
      <c r="A3681" s="1296">
        <v>35626</v>
      </c>
      <c r="B3681" s="1295" t="s">
        <v>194</v>
      </c>
      <c r="C3681" s="1295" t="s">
        <v>196</v>
      </c>
      <c r="D3681" s="1295">
        <v>14900</v>
      </c>
      <c r="E3681" s="1295" t="s">
        <v>200</v>
      </c>
      <c r="F3681" s="935" t="s">
        <v>208</v>
      </c>
      <c r="G3681" s="1295">
        <v>-99999</v>
      </c>
      <c r="H3681" s="935" t="s">
        <v>402</v>
      </c>
      <c r="I3681" s="935" t="s">
        <v>403</v>
      </c>
      <c r="J3681" s="935">
        <v>40.611883210000002</v>
      </c>
      <c r="K3681" s="935">
        <v>-122.446135</v>
      </c>
      <c r="L3681" s="935">
        <v>40.592799669999998</v>
      </c>
      <c r="M3681" s="935">
        <v>-122.3942059</v>
      </c>
    </row>
    <row r="3682" spans="1:13" x14ac:dyDescent="0.35">
      <c r="A3682" s="1296">
        <v>35626</v>
      </c>
      <c r="B3682" s="1295" t="s">
        <v>194</v>
      </c>
      <c r="C3682" s="1295" t="s">
        <v>196</v>
      </c>
      <c r="D3682" s="1295">
        <v>14900</v>
      </c>
      <c r="E3682" s="1295" t="s">
        <v>200</v>
      </c>
      <c r="F3682" s="935" t="s">
        <v>209</v>
      </c>
      <c r="G3682" s="1295">
        <v>4</v>
      </c>
      <c r="H3682" s="935" t="s">
        <v>403</v>
      </c>
      <c r="I3682" s="935" t="s">
        <v>404</v>
      </c>
      <c r="J3682" s="935">
        <v>40.592799669999998</v>
      </c>
      <c r="K3682" s="935">
        <v>-122.3942059</v>
      </c>
      <c r="L3682" s="935">
        <v>40.585947769999997</v>
      </c>
      <c r="M3682" s="935">
        <v>-122.3683525</v>
      </c>
    </row>
    <row r="3683" spans="1:13" x14ac:dyDescent="0.35">
      <c r="A3683" s="1296">
        <v>35626</v>
      </c>
      <c r="B3683" s="1295" t="s">
        <v>194</v>
      </c>
      <c r="C3683" s="1295" t="s">
        <v>196</v>
      </c>
      <c r="D3683" s="1295">
        <v>14900</v>
      </c>
      <c r="E3683" s="1295" t="s">
        <v>200</v>
      </c>
      <c r="F3683" s="935" t="s">
        <v>211</v>
      </c>
      <c r="G3683" s="1295">
        <v>0</v>
      </c>
      <c r="H3683" s="935" t="s">
        <v>404</v>
      </c>
      <c r="I3683" s="935" t="s">
        <v>405</v>
      </c>
      <c r="J3683" s="935">
        <v>40.585947769999997</v>
      </c>
      <c r="K3683" s="935">
        <v>-122.3683525</v>
      </c>
      <c r="L3683" s="935">
        <v>40.472049499999997</v>
      </c>
      <c r="M3683" s="935">
        <v>-122.29453460000001</v>
      </c>
    </row>
    <row r="3684" spans="1:13" x14ac:dyDescent="0.35">
      <c r="A3684" s="1296">
        <v>35626</v>
      </c>
      <c r="B3684" s="1295" t="s">
        <v>194</v>
      </c>
      <c r="C3684" s="1295" t="s">
        <v>196</v>
      </c>
      <c r="D3684" s="1295">
        <v>14900</v>
      </c>
      <c r="E3684" s="1295" t="s">
        <v>200</v>
      </c>
      <c r="F3684" s="935" t="s">
        <v>212</v>
      </c>
      <c r="G3684" s="1295">
        <v>0</v>
      </c>
      <c r="H3684" s="935" t="s">
        <v>405</v>
      </c>
      <c r="I3684" s="935" t="s">
        <v>406</v>
      </c>
      <c r="J3684" s="935">
        <v>40.472049499999997</v>
      </c>
      <c r="K3684" s="935">
        <v>-122.29453460000001</v>
      </c>
      <c r="L3684" s="935">
        <v>40.417416330000002</v>
      </c>
      <c r="M3684" s="935">
        <v>-122.19395729999999</v>
      </c>
    </row>
    <row r="3685" spans="1:13" x14ac:dyDescent="0.35">
      <c r="A3685" s="1296">
        <v>35626</v>
      </c>
      <c r="B3685" s="1295" t="s">
        <v>194</v>
      </c>
      <c r="C3685" s="1295" t="s">
        <v>196</v>
      </c>
      <c r="D3685" s="1295">
        <v>14900</v>
      </c>
      <c r="E3685" s="1295" t="s">
        <v>200</v>
      </c>
      <c r="F3685" s="935" t="s">
        <v>213</v>
      </c>
      <c r="G3685" s="1295">
        <v>0</v>
      </c>
      <c r="H3685" s="935" t="s">
        <v>406</v>
      </c>
      <c r="I3685" s="935" t="s">
        <v>407</v>
      </c>
      <c r="J3685" s="935">
        <v>40.417416330000002</v>
      </c>
      <c r="K3685" s="935">
        <v>-122.19395729999999</v>
      </c>
      <c r="L3685" s="935">
        <v>40.355137560000003</v>
      </c>
      <c r="M3685" s="935">
        <v>-122.17595660000001</v>
      </c>
    </row>
    <row r="3686" spans="1:13" x14ac:dyDescent="0.35">
      <c r="A3686" s="1296">
        <v>35626</v>
      </c>
      <c r="B3686" s="1295" t="s">
        <v>194</v>
      </c>
      <c r="C3686" s="1295" t="s">
        <v>196</v>
      </c>
      <c r="D3686" s="1295">
        <v>14900</v>
      </c>
      <c r="E3686" s="1295" t="s">
        <v>200</v>
      </c>
      <c r="F3686" s="935" t="s">
        <v>214</v>
      </c>
      <c r="G3686" s="1295">
        <v>0</v>
      </c>
      <c r="H3686" s="935" t="s">
        <v>407</v>
      </c>
      <c r="I3686" s="935" t="s">
        <v>408</v>
      </c>
      <c r="J3686" s="935">
        <v>40.355137560000003</v>
      </c>
      <c r="K3686" s="935">
        <v>-122.17595660000001</v>
      </c>
      <c r="L3686" s="935">
        <v>40.316984869999999</v>
      </c>
      <c r="M3686" s="935">
        <v>-122.1896581</v>
      </c>
    </row>
    <row r="3687" spans="1:13" x14ac:dyDescent="0.35">
      <c r="A3687" s="1296">
        <v>35626</v>
      </c>
      <c r="B3687" s="1295" t="s">
        <v>194</v>
      </c>
      <c r="C3687" s="1295" t="s">
        <v>196</v>
      </c>
      <c r="D3687" s="1295">
        <v>14900</v>
      </c>
      <c r="E3687" s="1295" t="s">
        <v>200</v>
      </c>
      <c r="F3687" s="935" t="s">
        <v>215</v>
      </c>
      <c r="G3687" s="1295">
        <v>0</v>
      </c>
      <c r="H3687" s="935" t="s">
        <v>408</v>
      </c>
      <c r="I3687" s="935" t="s">
        <v>409</v>
      </c>
      <c r="J3687" s="935">
        <v>40.316984869999999</v>
      </c>
      <c r="K3687" s="935">
        <v>-122.1896581</v>
      </c>
      <c r="L3687" s="935">
        <v>40.263968490000003</v>
      </c>
      <c r="M3687" s="935">
        <v>-122.2235306</v>
      </c>
    </row>
    <row r="3688" spans="1:13" x14ac:dyDescent="0.35">
      <c r="A3688" s="1296">
        <v>35626</v>
      </c>
      <c r="B3688" s="1295" t="s">
        <v>194</v>
      </c>
      <c r="C3688" s="1295" t="s">
        <v>196</v>
      </c>
      <c r="D3688" s="1295">
        <v>14900</v>
      </c>
      <c r="E3688" s="1295" t="s">
        <v>200</v>
      </c>
      <c r="F3688" s="935" t="s">
        <v>216</v>
      </c>
      <c r="G3688" s="1295">
        <v>-99999</v>
      </c>
      <c r="H3688" s="935" t="s">
        <v>409</v>
      </c>
      <c r="I3688" s="935" t="s">
        <v>410</v>
      </c>
      <c r="J3688" s="935">
        <v>40.263968490000003</v>
      </c>
      <c r="K3688" s="935">
        <v>-122.2235306</v>
      </c>
      <c r="L3688" s="935">
        <v>40.153152210000002</v>
      </c>
      <c r="M3688" s="935">
        <v>-122.20237950000001</v>
      </c>
    </row>
    <row r="3689" spans="1:13" x14ac:dyDescent="0.35">
      <c r="A3689" s="1296">
        <v>35626</v>
      </c>
      <c r="B3689" s="1295" t="s">
        <v>194</v>
      </c>
      <c r="C3689" s="1295" t="s">
        <v>196</v>
      </c>
      <c r="D3689" s="1295">
        <v>14900</v>
      </c>
      <c r="E3689" s="1295" t="s">
        <v>200</v>
      </c>
      <c r="F3689" s="935" t="s">
        <v>217</v>
      </c>
      <c r="G3689" s="1295">
        <v>-99999</v>
      </c>
      <c r="H3689" s="935" t="s">
        <v>410</v>
      </c>
      <c r="I3689" s="935" t="s">
        <v>411</v>
      </c>
      <c r="J3689" s="935">
        <v>40.153152210000002</v>
      </c>
      <c r="K3689" s="935">
        <v>-122.20237950000001</v>
      </c>
      <c r="L3689" s="935">
        <v>40.027836569999998</v>
      </c>
      <c r="M3689" s="935">
        <v>-122.11920569999999</v>
      </c>
    </row>
    <row r="3690" spans="1:13" x14ac:dyDescent="0.35">
      <c r="A3690" s="1296">
        <v>35626</v>
      </c>
      <c r="B3690" s="1295" t="s">
        <v>194</v>
      </c>
      <c r="C3690" s="1295" t="s">
        <v>196</v>
      </c>
      <c r="D3690" s="1295">
        <v>14900</v>
      </c>
      <c r="E3690" s="1295" t="s">
        <v>200</v>
      </c>
      <c r="F3690" s="935" t="s">
        <v>219</v>
      </c>
      <c r="G3690" s="1295">
        <v>-99999</v>
      </c>
      <c r="H3690" s="935" t="s">
        <v>411</v>
      </c>
      <c r="I3690" s="935" t="s">
        <v>412</v>
      </c>
      <c r="J3690" s="935">
        <v>40.027836569999998</v>
      </c>
      <c r="K3690" s="935">
        <v>-122.11920569999999</v>
      </c>
      <c r="L3690" s="935">
        <v>39.909298579999998</v>
      </c>
      <c r="M3690" s="935">
        <v>-122.0918963</v>
      </c>
    </row>
    <row r="3691" spans="1:13" x14ac:dyDescent="0.35">
      <c r="A3691" s="1296">
        <v>35626</v>
      </c>
      <c r="B3691" s="1295" t="s">
        <v>194</v>
      </c>
      <c r="C3691" s="1295" t="s">
        <v>196</v>
      </c>
      <c r="D3691" s="1295">
        <v>14900</v>
      </c>
      <c r="E3691" s="1295" t="s">
        <v>200</v>
      </c>
      <c r="F3691" s="935" t="s">
        <v>220</v>
      </c>
      <c r="G3691" s="1295">
        <v>-99999</v>
      </c>
      <c r="H3691" s="935" t="s">
        <v>412</v>
      </c>
      <c r="I3691" s="935" t="s">
        <v>413</v>
      </c>
      <c r="J3691" s="935">
        <v>39.909298579999998</v>
      </c>
      <c r="K3691" s="935">
        <v>-122.0918963</v>
      </c>
      <c r="L3691" s="935">
        <v>39.751173979999997</v>
      </c>
      <c r="M3691" s="935">
        <v>-121.9963235</v>
      </c>
    </row>
    <row r="3692" spans="1:13" x14ac:dyDescent="0.35">
      <c r="A3692" s="1296">
        <v>35626</v>
      </c>
      <c r="B3692" s="1295" t="s">
        <v>194</v>
      </c>
      <c r="C3692" s="1295" t="s">
        <v>196</v>
      </c>
      <c r="D3692" s="1295">
        <v>14900</v>
      </c>
      <c r="E3692" s="1295" t="s">
        <v>200</v>
      </c>
      <c r="F3692" s="935" t="s">
        <v>221</v>
      </c>
      <c r="G3692" s="1295">
        <v>-99999</v>
      </c>
      <c r="H3692" s="935" t="s">
        <v>413</v>
      </c>
      <c r="I3692" s="935" t="s">
        <v>414</v>
      </c>
      <c r="J3692" s="935">
        <v>39.751173979999997</v>
      </c>
      <c r="K3692" s="935">
        <v>-121.9963235</v>
      </c>
      <c r="L3692" s="935">
        <v>39.629153240000001</v>
      </c>
      <c r="M3692" s="935">
        <v>-121.9925059</v>
      </c>
    </row>
    <row r="3693" spans="1:13" x14ac:dyDescent="0.35">
      <c r="A3693" s="1296">
        <v>35626</v>
      </c>
      <c r="B3693" s="1295" t="s">
        <v>194</v>
      </c>
      <c r="C3693" s="1295" t="s">
        <v>196</v>
      </c>
      <c r="D3693" s="1295">
        <v>14900</v>
      </c>
      <c r="E3693" s="1295" t="s">
        <v>200</v>
      </c>
      <c r="F3693" s="935" t="s">
        <v>222</v>
      </c>
      <c r="G3693" s="1295">
        <v>-99999</v>
      </c>
      <c r="H3693" s="935" t="s">
        <v>414</v>
      </c>
      <c r="I3693" s="935" t="s">
        <v>415</v>
      </c>
      <c r="J3693" s="935">
        <v>39.629153240000001</v>
      </c>
      <c r="K3693" s="935">
        <v>-121.9925059</v>
      </c>
      <c r="L3693" s="935">
        <v>39.40712284</v>
      </c>
      <c r="M3693" s="935">
        <v>-122.00758999999999</v>
      </c>
    </row>
    <row r="3694" spans="1:13" x14ac:dyDescent="0.35">
      <c r="A3694" s="1296">
        <v>35633</v>
      </c>
      <c r="B3694" s="1295" t="s">
        <v>194</v>
      </c>
      <c r="C3694" s="1295" t="s">
        <v>196</v>
      </c>
      <c r="D3694" s="1295">
        <v>14883</v>
      </c>
      <c r="E3694" s="1295" t="s">
        <v>200</v>
      </c>
      <c r="F3694" s="935" t="s">
        <v>208</v>
      </c>
      <c r="G3694" s="1295">
        <v>-99999</v>
      </c>
      <c r="H3694" s="935" t="s">
        <v>402</v>
      </c>
      <c r="I3694" s="935" t="s">
        <v>403</v>
      </c>
      <c r="J3694" s="935">
        <v>40.611883210000002</v>
      </c>
      <c r="K3694" s="935">
        <v>-122.446135</v>
      </c>
      <c r="L3694" s="935">
        <v>40.592799669999998</v>
      </c>
      <c r="M3694" s="935">
        <v>-122.3942059</v>
      </c>
    </row>
    <row r="3695" spans="1:13" x14ac:dyDescent="0.35">
      <c r="A3695" s="1296">
        <v>35633</v>
      </c>
      <c r="B3695" s="1295" t="s">
        <v>194</v>
      </c>
      <c r="C3695" s="1295" t="s">
        <v>196</v>
      </c>
      <c r="D3695" s="1295">
        <v>14883</v>
      </c>
      <c r="E3695" s="1295" t="s">
        <v>200</v>
      </c>
      <c r="F3695" s="935" t="s">
        <v>209</v>
      </c>
      <c r="G3695" s="1295">
        <v>3</v>
      </c>
      <c r="H3695" s="935" t="s">
        <v>403</v>
      </c>
      <c r="I3695" s="935" t="s">
        <v>404</v>
      </c>
      <c r="J3695" s="935">
        <v>40.592799669999998</v>
      </c>
      <c r="K3695" s="935">
        <v>-122.3942059</v>
      </c>
      <c r="L3695" s="935">
        <v>40.585947769999997</v>
      </c>
      <c r="M3695" s="935">
        <v>-122.3683525</v>
      </c>
    </row>
    <row r="3696" spans="1:13" x14ac:dyDescent="0.35">
      <c r="A3696" s="1296">
        <v>35633</v>
      </c>
      <c r="B3696" s="1295" t="s">
        <v>194</v>
      </c>
      <c r="C3696" s="1295" t="s">
        <v>196</v>
      </c>
      <c r="D3696" s="1295">
        <v>14883</v>
      </c>
      <c r="E3696" s="1295" t="s">
        <v>200</v>
      </c>
      <c r="F3696" s="935" t="s">
        <v>211</v>
      </c>
      <c r="G3696" s="1295">
        <v>0</v>
      </c>
      <c r="H3696" s="935" t="s">
        <v>404</v>
      </c>
      <c r="I3696" s="935" t="s">
        <v>405</v>
      </c>
      <c r="J3696" s="935">
        <v>40.585947769999997</v>
      </c>
      <c r="K3696" s="935">
        <v>-122.3683525</v>
      </c>
      <c r="L3696" s="935">
        <v>40.472049499999997</v>
      </c>
      <c r="M3696" s="935">
        <v>-122.29453460000001</v>
      </c>
    </row>
    <row r="3697" spans="1:13" x14ac:dyDescent="0.35">
      <c r="A3697" s="1296">
        <v>35633</v>
      </c>
      <c r="B3697" s="1295" t="s">
        <v>194</v>
      </c>
      <c r="C3697" s="1295" t="s">
        <v>196</v>
      </c>
      <c r="D3697" s="1295">
        <v>14883</v>
      </c>
      <c r="E3697" s="1295" t="s">
        <v>200</v>
      </c>
      <c r="F3697" s="935" t="s">
        <v>212</v>
      </c>
      <c r="G3697" s="1295">
        <v>0</v>
      </c>
      <c r="H3697" s="935" t="s">
        <v>405</v>
      </c>
      <c r="I3697" s="935" t="s">
        <v>406</v>
      </c>
      <c r="J3697" s="935">
        <v>40.472049499999997</v>
      </c>
      <c r="K3697" s="935">
        <v>-122.29453460000001</v>
      </c>
      <c r="L3697" s="935">
        <v>40.417416330000002</v>
      </c>
      <c r="M3697" s="935">
        <v>-122.19395729999999</v>
      </c>
    </row>
    <row r="3698" spans="1:13" x14ac:dyDescent="0.35">
      <c r="A3698" s="1296">
        <v>35633</v>
      </c>
      <c r="B3698" s="1295" t="s">
        <v>194</v>
      </c>
      <c r="C3698" s="1295" t="s">
        <v>196</v>
      </c>
      <c r="D3698" s="1295">
        <v>14883</v>
      </c>
      <c r="E3698" s="1295" t="s">
        <v>200</v>
      </c>
      <c r="F3698" s="935" t="s">
        <v>213</v>
      </c>
      <c r="G3698" s="1295">
        <v>0</v>
      </c>
      <c r="H3698" s="935" t="s">
        <v>406</v>
      </c>
      <c r="I3698" s="935" t="s">
        <v>407</v>
      </c>
      <c r="J3698" s="935">
        <v>40.417416330000002</v>
      </c>
      <c r="K3698" s="935">
        <v>-122.19395729999999</v>
      </c>
      <c r="L3698" s="935">
        <v>40.355137560000003</v>
      </c>
      <c r="M3698" s="935">
        <v>-122.17595660000001</v>
      </c>
    </row>
    <row r="3699" spans="1:13" x14ac:dyDescent="0.35">
      <c r="A3699" s="1296">
        <v>35633</v>
      </c>
      <c r="B3699" s="1295" t="s">
        <v>194</v>
      </c>
      <c r="C3699" s="1295" t="s">
        <v>196</v>
      </c>
      <c r="D3699" s="1295">
        <v>14883</v>
      </c>
      <c r="E3699" s="1295" t="s">
        <v>200</v>
      </c>
      <c r="F3699" s="935" t="s">
        <v>214</v>
      </c>
      <c r="G3699" s="1295">
        <v>0</v>
      </c>
      <c r="H3699" s="935" t="s">
        <v>407</v>
      </c>
      <c r="I3699" s="935" t="s">
        <v>408</v>
      </c>
      <c r="J3699" s="935">
        <v>40.355137560000003</v>
      </c>
      <c r="K3699" s="935">
        <v>-122.17595660000001</v>
      </c>
      <c r="L3699" s="935">
        <v>40.316984869999999</v>
      </c>
      <c r="M3699" s="935">
        <v>-122.1896581</v>
      </c>
    </row>
    <row r="3700" spans="1:13" x14ac:dyDescent="0.35">
      <c r="A3700" s="1296">
        <v>35633</v>
      </c>
      <c r="B3700" s="1295" t="s">
        <v>194</v>
      </c>
      <c r="C3700" s="1295" t="s">
        <v>196</v>
      </c>
      <c r="D3700" s="1295">
        <v>14883</v>
      </c>
      <c r="E3700" s="1295" t="s">
        <v>200</v>
      </c>
      <c r="F3700" s="935" t="s">
        <v>215</v>
      </c>
      <c r="G3700" s="1295">
        <v>0</v>
      </c>
      <c r="H3700" s="935" t="s">
        <v>408</v>
      </c>
      <c r="I3700" s="935" t="s">
        <v>409</v>
      </c>
      <c r="J3700" s="935">
        <v>40.316984869999999</v>
      </c>
      <c r="K3700" s="935">
        <v>-122.1896581</v>
      </c>
      <c r="L3700" s="935">
        <v>40.263968490000003</v>
      </c>
      <c r="M3700" s="935">
        <v>-122.2235306</v>
      </c>
    </row>
    <row r="3701" spans="1:13" x14ac:dyDescent="0.35">
      <c r="A3701" s="1296">
        <v>35633</v>
      </c>
      <c r="B3701" s="1295" t="s">
        <v>194</v>
      </c>
      <c r="C3701" s="1295" t="s">
        <v>196</v>
      </c>
      <c r="D3701" s="1295">
        <v>14883</v>
      </c>
      <c r="E3701" s="1295" t="s">
        <v>200</v>
      </c>
      <c r="F3701" s="935" t="s">
        <v>216</v>
      </c>
      <c r="G3701" s="1295">
        <v>-99999</v>
      </c>
      <c r="H3701" s="935" t="s">
        <v>409</v>
      </c>
      <c r="I3701" s="935" t="s">
        <v>410</v>
      </c>
      <c r="J3701" s="935">
        <v>40.263968490000003</v>
      </c>
      <c r="K3701" s="935">
        <v>-122.2235306</v>
      </c>
      <c r="L3701" s="935">
        <v>40.153152210000002</v>
      </c>
      <c r="M3701" s="935">
        <v>-122.20237950000001</v>
      </c>
    </row>
    <row r="3702" spans="1:13" x14ac:dyDescent="0.35">
      <c r="A3702" s="1296">
        <v>35633</v>
      </c>
      <c r="B3702" s="1295" t="s">
        <v>194</v>
      </c>
      <c r="C3702" s="1295" t="s">
        <v>196</v>
      </c>
      <c r="D3702" s="1295">
        <v>14883</v>
      </c>
      <c r="E3702" s="1295" t="s">
        <v>200</v>
      </c>
      <c r="F3702" s="935" t="s">
        <v>217</v>
      </c>
      <c r="G3702" s="1295">
        <v>-99999</v>
      </c>
      <c r="H3702" s="935" t="s">
        <v>410</v>
      </c>
      <c r="I3702" s="935" t="s">
        <v>411</v>
      </c>
      <c r="J3702" s="935">
        <v>40.153152210000002</v>
      </c>
      <c r="K3702" s="935">
        <v>-122.20237950000001</v>
      </c>
      <c r="L3702" s="935">
        <v>40.027836569999998</v>
      </c>
      <c r="M3702" s="935">
        <v>-122.11920569999999</v>
      </c>
    </row>
    <row r="3703" spans="1:13" x14ac:dyDescent="0.35">
      <c r="A3703" s="1296">
        <v>35633</v>
      </c>
      <c r="B3703" s="1295" t="s">
        <v>194</v>
      </c>
      <c r="C3703" s="1295" t="s">
        <v>196</v>
      </c>
      <c r="D3703" s="1295">
        <v>14883</v>
      </c>
      <c r="E3703" s="1295" t="s">
        <v>200</v>
      </c>
      <c r="F3703" s="935" t="s">
        <v>219</v>
      </c>
      <c r="G3703" s="1295">
        <v>-99999</v>
      </c>
      <c r="H3703" s="935" t="s">
        <v>411</v>
      </c>
      <c r="I3703" s="935" t="s">
        <v>412</v>
      </c>
      <c r="J3703" s="935">
        <v>40.027836569999998</v>
      </c>
      <c r="K3703" s="935">
        <v>-122.11920569999999</v>
      </c>
      <c r="L3703" s="935">
        <v>39.909298579999998</v>
      </c>
      <c r="M3703" s="935">
        <v>-122.0918963</v>
      </c>
    </row>
    <row r="3704" spans="1:13" x14ac:dyDescent="0.35">
      <c r="A3704" s="1296">
        <v>35633</v>
      </c>
      <c r="B3704" s="1295" t="s">
        <v>194</v>
      </c>
      <c r="C3704" s="1295" t="s">
        <v>196</v>
      </c>
      <c r="D3704" s="1295">
        <v>14883</v>
      </c>
      <c r="E3704" s="1295" t="s">
        <v>200</v>
      </c>
      <c r="F3704" s="935" t="s">
        <v>220</v>
      </c>
      <c r="G3704" s="1295">
        <v>-99999</v>
      </c>
      <c r="H3704" s="935" t="s">
        <v>412</v>
      </c>
      <c r="I3704" s="935" t="s">
        <v>413</v>
      </c>
      <c r="J3704" s="935">
        <v>39.909298579999998</v>
      </c>
      <c r="K3704" s="935">
        <v>-122.0918963</v>
      </c>
      <c r="L3704" s="935">
        <v>39.751173979999997</v>
      </c>
      <c r="M3704" s="935">
        <v>-121.9963235</v>
      </c>
    </row>
    <row r="3705" spans="1:13" x14ac:dyDescent="0.35">
      <c r="A3705" s="1296">
        <v>35633</v>
      </c>
      <c r="B3705" s="1295" t="s">
        <v>194</v>
      </c>
      <c r="C3705" s="1295" t="s">
        <v>196</v>
      </c>
      <c r="D3705" s="1295">
        <v>14883</v>
      </c>
      <c r="E3705" s="1295" t="s">
        <v>200</v>
      </c>
      <c r="F3705" s="935" t="s">
        <v>221</v>
      </c>
      <c r="G3705" s="1295">
        <v>-99999</v>
      </c>
      <c r="H3705" s="935" t="s">
        <v>413</v>
      </c>
      <c r="I3705" s="935" t="s">
        <v>414</v>
      </c>
      <c r="J3705" s="935">
        <v>39.751173979999997</v>
      </c>
      <c r="K3705" s="935">
        <v>-121.9963235</v>
      </c>
      <c r="L3705" s="935">
        <v>39.629153240000001</v>
      </c>
      <c r="M3705" s="935">
        <v>-121.9925059</v>
      </c>
    </row>
    <row r="3706" spans="1:13" x14ac:dyDescent="0.35">
      <c r="A3706" s="1296">
        <v>35633</v>
      </c>
      <c r="B3706" s="1295" t="s">
        <v>194</v>
      </c>
      <c r="C3706" s="1295" t="s">
        <v>196</v>
      </c>
      <c r="D3706" s="1295">
        <v>14883</v>
      </c>
      <c r="E3706" s="1295" t="s">
        <v>200</v>
      </c>
      <c r="F3706" s="935" t="s">
        <v>222</v>
      </c>
      <c r="G3706" s="1295">
        <v>-99999</v>
      </c>
      <c r="H3706" s="935" t="s">
        <v>414</v>
      </c>
      <c r="I3706" s="935" t="s">
        <v>415</v>
      </c>
      <c r="J3706" s="935">
        <v>39.629153240000001</v>
      </c>
      <c r="K3706" s="935">
        <v>-121.9925059</v>
      </c>
      <c r="L3706" s="935">
        <v>39.40712284</v>
      </c>
      <c r="M3706" s="935">
        <v>-122.00758999999999</v>
      </c>
    </row>
    <row r="3707" spans="1:13" x14ac:dyDescent="0.35">
      <c r="A3707" s="1296">
        <v>35640</v>
      </c>
      <c r="B3707" s="1295" t="s">
        <v>194</v>
      </c>
      <c r="C3707" s="1295" t="s">
        <v>196</v>
      </c>
      <c r="D3707" s="1295">
        <v>14485</v>
      </c>
      <c r="E3707" s="1295" t="s">
        <v>200</v>
      </c>
      <c r="F3707" s="935" t="s">
        <v>208</v>
      </c>
      <c r="G3707" s="1295">
        <v>0</v>
      </c>
      <c r="H3707" s="935" t="s">
        <v>402</v>
      </c>
      <c r="I3707" s="935" t="s">
        <v>403</v>
      </c>
      <c r="J3707" s="935">
        <v>40.611883210000002</v>
      </c>
      <c r="K3707" s="935">
        <v>-122.446135</v>
      </c>
      <c r="L3707" s="935">
        <v>40.592799669999998</v>
      </c>
      <c r="M3707" s="935">
        <v>-122.3942059</v>
      </c>
    </row>
    <row r="3708" spans="1:13" x14ac:dyDescent="0.35">
      <c r="A3708" s="1296">
        <v>35640</v>
      </c>
      <c r="B3708" s="1295" t="s">
        <v>194</v>
      </c>
      <c r="C3708" s="1295" t="s">
        <v>196</v>
      </c>
      <c r="D3708" s="1295">
        <v>14485</v>
      </c>
      <c r="E3708" s="1295" t="s">
        <v>200</v>
      </c>
      <c r="F3708" s="935" t="s">
        <v>209</v>
      </c>
      <c r="G3708" s="1295">
        <v>0</v>
      </c>
      <c r="H3708" s="935" t="s">
        <v>403</v>
      </c>
      <c r="I3708" s="935" t="s">
        <v>404</v>
      </c>
      <c r="J3708" s="935">
        <v>40.592799669999998</v>
      </c>
      <c r="K3708" s="935">
        <v>-122.3942059</v>
      </c>
      <c r="L3708" s="935">
        <v>40.585947769999997</v>
      </c>
      <c r="M3708" s="935">
        <v>-122.3683525</v>
      </c>
    </row>
    <row r="3709" spans="1:13" x14ac:dyDescent="0.35">
      <c r="A3709" s="1296">
        <v>35640</v>
      </c>
      <c r="B3709" s="1295" t="s">
        <v>194</v>
      </c>
      <c r="C3709" s="1295" t="s">
        <v>196</v>
      </c>
      <c r="D3709" s="1295">
        <v>14485</v>
      </c>
      <c r="E3709" s="1295" t="s">
        <v>200</v>
      </c>
      <c r="F3709" s="935" t="s">
        <v>211</v>
      </c>
      <c r="G3709" s="1295">
        <v>0</v>
      </c>
      <c r="H3709" s="935" t="s">
        <v>404</v>
      </c>
      <c r="I3709" s="935" t="s">
        <v>405</v>
      </c>
      <c r="J3709" s="935">
        <v>40.585947769999997</v>
      </c>
      <c r="K3709" s="935">
        <v>-122.3683525</v>
      </c>
      <c r="L3709" s="935">
        <v>40.472049499999997</v>
      </c>
      <c r="M3709" s="935">
        <v>-122.29453460000001</v>
      </c>
    </row>
    <row r="3710" spans="1:13" x14ac:dyDescent="0.35">
      <c r="A3710" s="1296">
        <v>35640</v>
      </c>
      <c r="B3710" s="1295" t="s">
        <v>194</v>
      </c>
      <c r="C3710" s="1295" t="s">
        <v>196</v>
      </c>
      <c r="D3710" s="1295">
        <v>14485</v>
      </c>
      <c r="E3710" s="1295" t="s">
        <v>200</v>
      </c>
      <c r="F3710" s="935" t="s">
        <v>212</v>
      </c>
      <c r="G3710" s="1295">
        <v>0</v>
      </c>
      <c r="H3710" s="935" t="s">
        <v>405</v>
      </c>
      <c r="I3710" s="935" t="s">
        <v>406</v>
      </c>
      <c r="J3710" s="935">
        <v>40.472049499999997</v>
      </c>
      <c r="K3710" s="935">
        <v>-122.29453460000001</v>
      </c>
      <c r="L3710" s="935">
        <v>40.417416330000002</v>
      </c>
      <c r="M3710" s="935">
        <v>-122.19395729999999</v>
      </c>
    </row>
    <row r="3711" spans="1:13" x14ac:dyDescent="0.35">
      <c r="A3711" s="1296">
        <v>35640</v>
      </c>
      <c r="B3711" s="1295" t="s">
        <v>194</v>
      </c>
      <c r="C3711" s="1295" t="s">
        <v>196</v>
      </c>
      <c r="D3711" s="1295">
        <v>14485</v>
      </c>
      <c r="E3711" s="1295" t="s">
        <v>200</v>
      </c>
      <c r="F3711" s="935" t="s">
        <v>213</v>
      </c>
      <c r="G3711" s="1295">
        <v>0</v>
      </c>
      <c r="H3711" s="935" t="s">
        <v>406</v>
      </c>
      <c r="I3711" s="935" t="s">
        <v>407</v>
      </c>
      <c r="J3711" s="935">
        <v>40.417416330000002</v>
      </c>
      <c r="K3711" s="935">
        <v>-122.19395729999999</v>
      </c>
      <c r="L3711" s="935">
        <v>40.355137560000003</v>
      </c>
      <c r="M3711" s="935">
        <v>-122.17595660000001</v>
      </c>
    </row>
    <row r="3712" spans="1:13" x14ac:dyDescent="0.35">
      <c r="A3712" s="1296">
        <v>35640</v>
      </c>
      <c r="B3712" s="1295" t="s">
        <v>194</v>
      </c>
      <c r="C3712" s="1295" t="s">
        <v>196</v>
      </c>
      <c r="D3712" s="1295">
        <v>14485</v>
      </c>
      <c r="E3712" s="1295" t="s">
        <v>200</v>
      </c>
      <c r="F3712" s="935" t="s">
        <v>214</v>
      </c>
      <c r="G3712" s="1295">
        <v>0</v>
      </c>
      <c r="H3712" s="935" t="s">
        <v>407</v>
      </c>
      <c r="I3712" s="935" t="s">
        <v>408</v>
      </c>
      <c r="J3712" s="935">
        <v>40.355137560000003</v>
      </c>
      <c r="K3712" s="935">
        <v>-122.17595660000001</v>
      </c>
      <c r="L3712" s="935">
        <v>40.316984869999999</v>
      </c>
      <c r="M3712" s="935">
        <v>-122.1896581</v>
      </c>
    </row>
    <row r="3713" spans="1:13" x14ac:dyDescent="0.35">
      <c r="A3713" s="1296">
        <v>35640</v>
      </c>
      <c r="B3713" s="1295" t="s">
        <v>194</v>
      </c>
      <c r="C3713" s="1295" t="s">
        <v>196</v>
      </c>
      <c r="D3713" s="1295">
        <v>14485</v>
      </c>
      <c r="E3713" s="1295" t="s">
        <v>200</v>
      </c>
      <c r="F3713" s="935" t="s">
        <v>215</v>
      </c>
      <c r="G3713" s="1295">
        <v>0</v>
      </c>
      <c r="H3713" s="935" t="s">
        <v>408</v>
      </c>
      <c r="I3713" s="935" t="s">
        <v>409</v>
      </c>
      <c r="J3713" s="935">
        <v>40.316984869999999</v>
      </c>
      <c r="K3713" s="935">
        <v>-122.1896581</v>
      </c>
      <c r="L3713" s="935">
        <v>40.263968490000003</v>
      </c>
      <c r="M3713" s="935">
        <v>-122.2235306</v>
      </c>
    </row>
    <row r="3714" spans="1:13" x14ac:dyDescent="0.35">
      <c r="A3714" s="1296">
        <v>35640</v>
      </c>
      <c r="B3714" s="1295" t="s">
        <v>194</v>
      </c>
      <c r="C3714" s="1295" t="s">
        <v>196</v>
      </c>
      <c r="D3714" s="1295">
        <v>14485</v>
      </c>
      <c r="E3714" s="1295" t="s">
        <v>200</v>
      </c>
      <c r="F3714" s="935" t="s">
        <v>216</v>
      </c>
      <c r="G3714" s="1295">
        <v>-99999</v>
      </c>
      <c r="H3714" s="935" t="s">
        <v>409</v>
      </c>
      <c r="I3714" s="935" t="s">
        <v>410</v>
      </c>
      <c r="J3714" s="935">
        <v>40.263968490000003</v>
      </c>
      <c r="K3714" s="935">
        <v>-122.2235306</v>
      </c>
      <c r="L3714" s="935">
        <v>40.153152210000002</v>
      </c>
      <c r="M3714" s="935">
        <v>-122.20237950000001</v>
      </c>
    </row>
    <row r="3715" spans="1:13" x14ac:dyDescent="0.35">
      <c r="A3715" s="1296">
        <v>35640</v>
      </c>
      <c r="B3715" s="1295" t="s">
        <v>194</v>
      </c>
      <c r="C3715" s="1295" t="s">
        <v>196</v>
      </c>
      <c r="D3715" s="1295">
        <v>14485</v>
      </c>
      <c r="E3715" s="1295" t="s">
        <v>200</v>
      </c>
      <c r="F3715" s="935" t="s">
        <v>217</v>
      </c>
      <c r="G3715" s="1295">
        <v>-99999</v>
      </c>
      <c r="H3715" s="935" t="s">
        <v>410</v>
      </c>
      <c r="I3715" s="935" t="s">
        <v>411</v>
      </c>
      <c r="J3715" s="935">
        <v>40.153152210000002</v>
      </c>
      <c r="K3715" s="935">
        <v>-122.20237950000001</v>
      </c>
      <c r="L3715" s="935">
        <v>40.027836569999998</v>
      </c>
      <c r="M3715" s="935">
        <v>-122.11920569999999</v>
      </c>
    </row>
    <row r="3716" spans="1:13" x14ac:dyDescent="0.35">
      <c r="A3716" s="1296">
        <v>35640</v>
      </c>
      <c r="B3716" s="1295" t="s">
        <v>194</v>
      </c>
      <c r="C3716" s="1295" t="s">
        <v>196</v>
      </c>
      <c r="D3716" s="1295">
        <v>14485</v>
      </c>
      <c r="E3716" s="1295" t="s">
        <v>200</v>
      </c>
      <c r="F3716" s="935" t="s">
        <v>219</v>
      </c>
      <c r="G3716" s="1295">
        <v>-99999</v>
      </c>
      <c r="H3716" s="935" t="s">
        <v>411</v>
      </c>
      <c r="I3716" s="935" t="s">
        <v>412</v>
      </c>
      <c r="J3716" s="935">
        <v>40.027836569999998</v>
      </c>
      <c r="K3716" s="935">
        <v>-122.11920569999999</v>
      </c>
      <c r="L3716" s="935">
        <v>39.909298579999998</v>
      </c>
      <c r="M3716" s="935">
        <v>-122.0918963</v>
      </c>
    </row>
    <row r="3717" spans="1:13" x14ac:dyDescent="0.35">
      <c r="A3717" s="1296">
        <v>35640</v>
      </c>
      <c r="B3717" s="1295" t="s">
        <v>194</v>
      </c>
      <c r="C3717" s="1295" t="s">
        <v>196</v>
      </c>
      <c r="D3717" s="1295">
        <v>14485</v>
      </c>
      <c r="E3717" s="1295" t="s">
        <v>200</v>
      </c>
      <c r="F3717" s="935" t="s">
        <v>220</v>
      </c>
      <c r="G3717" s="1295">
        <v>-99999</v>
      </c>
      <c r="H3717" s="935" t="s">
        <v>412</v>
      </c>
      <c r="I3717" s="935" t="s">
        <v>413</v>
      </c>
      <c r="J3717" s="935">
        <v>39.909298579999998</v>
      </c>
      <c r="K3717" s="935">
        <v>-122.0918963</v>
      </c>
      <c r="L3717" s="935">
        <v>39.751173979999997</v>
      </c>
      <c r="M3717" s="935">
        <v>-121.9963235</v>
      </c>
    </row>
    <row r="3718" spans="1:13" x14ac:dyDescent="0.35">
      <c r="A3718" s="1296">
        <v>35640</v>
      </c>
      <c r="B3718" s="1295" t="s">
        <v>194</v>
      </c>
      <c r="C3718" s="1295" t="s">
        <v>196</v>
      </c>
      <c r="D3718" s="1295">
        <v>14485</v>
      </c>
      <c r="E3718" s="1295" t="s">
        <v>200</v>
      </c>
      <c r="F3718" s="935" t="s">
        <v>221</v>
      </c>
      <c r="G3718" s="1295">
        <v>-99999</v>
      </c>
      <c r="H3718" s="935" t="s">
        <v>413</v>
      </c>
      <c r="I3718" s="935" t="s">
        <v>414</v>
      </c>
      <c r="J3718" s="935">
        <v>39.751173979999997</v>
      </c>
      <c r="K3718" s="935">
        <v>-121.9963235</v>
      </c>
      <c r="L3718" s="935">
        <v>39.629153240000001</v>
      </c>
      <c r="M3718" s="935">
        <v>-121.9925059</v>
      </c>
    </row>
    <row r="3719" spans="1:13" x14ac:dyDescent="0.35">
      <c r="A3719" s="1296">
        <v>35640</v>
      </c>
      <c r="B3719" s="1295" t="s">
        <v>194</v>
      </c>
      <c r="C3719" s="1295" t="s">
        <v>196</v>
      </c>
      <c r="D3719" s="1295">
        <v>14485</v>
      </c>
      <c r="E3719" s="1295" t="s">
        <v>200</v>
      </c>
      <c r="F3719" s="935" t="s">
        <v>222</v>
      </c>
      <c r="G3719" s="1295">
        <v>-99999</v>
      </c>
      <c r="H3719" s="935" t="s">
        <v>414</v>
      </c>
      <c r="I3719" s="935" t="s">
        <v>415</v>
      </c>
      <c r="J3719" s="935">
        <v>39.629153240000001</v>
      </c>
      <c r="K3719" s="935">
        <v>-121.9925059</v>
      </c>
      <c r="L3719" s="935">
        <v>39.40712284</v>
      </c>
      <c r="M3719" s="935">
        <v>-122.00758999999999</v>
      </c>
    </row>
    <row r="3720" spans="1:13" x14ac:dyDescent="0.35">
      <c r="A3720" s="1296">
        <v>35647</v>
      </c>
      <c r="B3720" s="1295" t="s">
        <v>194</v>
      </c>
      <c r="C3720" s="1295" t="s">
        <v>196</v>
      </c>
      <c r="D3720" s="1295">
        <v>14063</v>
      </c>
      <c r="E3720" s="1295" t="s">
        <v>200</v>
      </c>
      <c r="F3720" s="935" t="s">
        <v>208</v>
      </c>
      <c r="G3720" s="1295">
        <v>0</v>
      </c>
      <c r="H3720" s="935" t="s">
        <v>402</v>
      </c>
      <c r="I3720" s="935" t="s">
        <v>403</v>
      </c>
      <c r="J3720" s="935">
        <v>40.611883210000002</v>
      </c>
      <c r="K3720" s="935">
        <v>-122.446135</v>
      </c>
      <c r="L3720" s="935">
        <v>40.592799669999998</v>
      </c>
      <c r="M3720" s="935">
        <v>-122.3942059</v>
      </c>
    </row>
    <row r="3721" spans="1:13" x14ac:dyDescent="0.35">
      <c r="A3721" s="1296">
        <v>35647</v>
      </c>
      <c r="B3721" s="1295" t="s">
        <v>194</v>
      </c>
      <c r="C3721" s="1295" t="s">
        <v>196</v>
      </c>
      <c r="D3721" s="1295">
        <v>14063</v>
      </c>
      <c r="E3721" s="1295" t="s">
        <v>200</v>
      </c>
      <c r="F3721" s="935" t="s">
        <v>209</v>
      </c>
      <c r="G3721" s="1295">
        <v>0</v>
      </c>
      <c r="H3721" s="935" t="s">
        <v>403</v>
      </c>
      <c r="I3721" s="935" t="s">
        <v>404</v>
      </c>
      <c r="J3721" s="935">
        <v>40.592799669999998</v>
      </c>
      <c r="K3721" s="935">
        <v>-122.3942059</v>
      </c>
      <c r="L3721" s="935">
        <v>40.585947769999997</v>
      </c>
      <c r="M3721" s="935">
        <v>-122.3683525</v>
      </c>
    </row>
    <row r="3722" spans="1:13" x14ac:dyDescent="0.35">
      <c r="A3722" s="1296">
        <v>35647</v>
      </c>
      <c r="B3722" s="1295" t="s">
        <v>194</v>
      </c>
      <c r="C3722" s="1295" t="s">
        <v>196</v>
      </c>
      <c r="D3722" s="1295">
        <v>14063</v>
      </c>
      <c r="E3722" s="1295" t="s">
        <v>200</v>
      </c>
      <c r="F3722" s="935" t="s">
        <v>211</v>
      </c>
      <c r="G3722" s="1295">
        <v>1</v>
      </c>
      <c r="H3722" s="935" t="s">
        <v>404</v>
      </c>
      <c r="I3722" s="935" t="s">
        <v>405</v>
      </c>
      <c r="J3722" s="935">
        <v>40.585947769999997</v>
      </c>
      <c r="K3722" s="935">
        <v>-122.3683525</v>
      </c>
      <c r="L3722" s="935">
        <v>40.472049499999997</v>
      </c>
      <c r="M3722" s="935">
        <v>-122.29453460000001</v>
      </c>
    </row>
    <row r="3723" spans="1:13" x14ac:dyDescent="0.35">
      <c r="A3723" s="1296">
        <v>35647</v>
      </c>
      <c r="B3723" s="1295" t="s">
        <v>194</v>
      </c>
      <c r="C3723" s="1295" t="s">
        <v>196</v>
      </c>
      <c r="D3723" s="1295">
        <v>14063</v>
      </c>
      <c r="E3723" s="1295" t="s">
        <v>200</v>
      </c>
      <c r="F3723" s="935" t="s">
        <v>212</v>
      </c>
      <c r="G3723" s="1295">
        <v>0</v>
      </c>
      <c r="H3723" s="935" t="s">
        <v>405</v>
      </c>
      <c r="I3723" s="935" t="s">
        <v>406</v>
      </c>
      <c r="J3723" s="935">
        <v>40.472049499999997</v>
      </c>
      <c r="K3723" s="935">
        <v>-122.29453460000001</v>
      </c>
      <c r="L3723" s="935">
        <v>40.417416330000002</v>
      </c>
      <c r="M3723" s="935">
        <v>-122.19395729999999</v>
      </c>
    </row>
    <row r="3724" spans="1:13" x14ac:dyDescent="0.35">
      <c r="A3724" s="1296">
        <v>35647</v>
      </c>
      <c r="B3724" s="1295" t="s">
        <v>194</v>
      </c>
      <c r="C3724" s="1295" t="s">
        <v>196</v>
      </c>
      <c r="D3724" s="1295">
        <v>14063</v>
      </c>
      <c r="E3724" s="1295" t="s">
        <v>200</v>
      </c>
      <c r="F3724" s="935" t="s">
        <v>213</v>
      </c>
      <c r="G3724" s="1295">
        <v>0</v>
      </c>
      <c r="H3724" s="935" t="s">
        <v>406</v>
      </c>
      <c r="I3724" s="935" t="s">
        <v>407</v>
      </c>
      <c r="J3724" s="935">
        <v>40.417416330000002</v>
      </c>
      <c r="K3724" s="935">
        <v>-122.19395729999999</v>
      </c>
      <c r="L3724" s="935">
        <v>40.355137560000003</v>
      </c>
      <c r="M3724" s="935">
        <v>-122.17595660000001</v>
      </c>
    </row>
    <row r="3725" spans="1:13" x14ac:dyDescent="0.35">
      <c r="A3725" s="1296">
        <v>35647</v>
      </c>
      <c r="B3725" s="1295" t="s">
        <v>194</v>
      </c>
      <c r="C3725" s="1295" t="s">
        <v>196</v>
      </c>
      <c r="D3725" s="1295">
        <v>14063</v>
      </c>
      <c r="E3725" s="1295" t="s">
        <v>200</v>
      </c>
      <c r="F3725" s="935" t="s">
        <v>214</v>
      </c>
      <c r="G3725" s="1295">
        <v>0</v>
      </c>
      <c r="H3725" s="935" t="s">
        <v>407</v>
      </c>
      <c r="I3725" s="935" t="s">
        <v>408</v>
      </c>
      <c r="J3725" s="935">
        <v>40.355137560000003</v>
      </c>
      <c r="K3725" s="935">
        <v>-122.17595660000001</v>
      </c>
      <c r="L3725" s="935">
        <v>40.316984869999999</v>
      </c>
      <c r="M3725" s="935">
        <v>-122.1896581</v>
      </c>
    </row>
    <row r="3726" spans="1:13" x14ac:dyDescent="0.35">
      <c r="A3726" s="1296">
        <v>35647</v>
      </c>
      <c r="B3726" s="1295" t="s">
        <v>194</v>
      </c>
      <c r="C3726" s="1295" t="s">
        <v>196</v>
      </c>
      <c r="D3726" s="1295">
        <v>14063</v>
      </c>
      <c r="E3726" s="1295" t="s">
        <v>200</v>
      </c>
      <c r="F3726" s="935" t="s">
        <v>215</v>
      </c>
      <c r="G3726" s="1295">
        <v>0</v>
      </c>
      <c r="H3726" s="935" t="s">
        <v>408</v>
      </c>
      <c r="I3726" s="935" t="s">
        <v>409</v>
      </c>
      <c r="J3726" s="935">
        <v>40.316984869999999</v>
      </c>
      <c r="K3726" s="935">
        <v>-122.1896581</v>
      </c>
      <c r="L3726" s="935">
        <v>40.263968490000003</v>
      </c>
      <c r="M3726" s="935">
        <v>-122.2235306</v>
      </c>
    </row>
    <row r="3727" spans="1:13" x14ac:dyDescent="0.35">
      <c r="A3727" s="1296">
        <v>35647</v>
      </c>
      <c r="B3727" s="1295" t="s">
        <v>194</v>
      </c>
      <c r="C3727" s="1295" t="s">
        <v>196</v>
      </c>
      <c r="D3727" s="1295">
        <v>14063</v>
      </c>
      <c r="E3727" s="1295" t="s">
        <v>200</v>
      </c>
      <c r="F3727" s="935" t="s">
        <v>216</v>
      </c>
      <c r="G3727" s="1295">
        <v>-99999</v>
      </c>
      <c r="H3727" s="935" t="s">
        <v>409</v>
      </c>
      <c r="I3727" s="935" t="s">
        <v>410</v>
      </c>
      <c r="J3727" s="935">
        <v>40.263968490000003</v>
      </c>
      <c r="K3727" s="935">
        <v>-122.2235306</v>
      </c>
      <c r="L3727" s="935">
        <v>40.153152210000002</v>
      </c>
      <c r="M3727" s="935">
        <v>-122.20237950000001</v>
      </c>
    </row>
    <row r="3728" spans="1:13" x14ac:dyDescent="0.35">
      <c r="A3728" s="1296">
        <v>35647</v>
      </c>
      <c r="B3728" s="1295" t="s">
        <v>194</v>
      </c>
      <c r="C3728" s="1295" t="s">
        <v>196</v>
      </c>
      <c r="D3728" s="1295">
        <v>14063</v>
      </c>
      <c r="E3728" s="1295" t="s">
        <v>200</v>
      </c>
      <c r="F3728" s="935" t="s">
        <v>217</v>
      </c>
      <c r="G3728" s="1295">
        <v>-99999</v>
      </c>
      <c r="H3728" s="935" t="s">
        <v>410</v>
      </c>
      <c r="I3728" s="935" t="s">
        <v>411</v>
      </c>
      <c r="J3728" s="935">
        <v>40.153152210000002</v>
      </c>
      <c r="K3728" s="935">
        <v>-122.20237950000001</v>
      </c>
      <c r="L3728" s="935">
        <v>40.027836569999998</v>
      </c>
      <c r="M3728" s="935">
        <v>-122.11920569999999</v>
      </c>
    </row>
    <row r="3729" spans="1:13" x14ac:dyDescent="0.35">
      <c r="A3729" s="1296">
        <v>35647</v>
      </c>
      <c r="B3729" s="1295" t="s">
        <v>194</v>
      </c>
      <c r="C3729" s="1295" t="s">
        <v>196</v>
      </c>
      <c r="D3729" s="1295">
        <v>14063</v>
      </c>
      <c r="E3729" s="1295" t="s">
        <v>200</v>
      </c>
      <c r="F3729" s="935" t="s">
        <v>219</v>
      </c>
      <c r="G3729" s="1295">
        <v>-99999</v>
      </c>
      <c r="H3729" s="935" t="s">
        <v>411</v>
      </c>
      <c r="I3729" s="935" t="s">
        <v>412</v>
      </c>
      <c r="J3729" s="935">
        <v>40.027836569999998</v>
      </c>
      <c r="K3729" s="935">
        <v>-122.11920569999999</v>
      </c>
      <c r="L3729" s="935">
        <v>39.909298579999998</v>
      </c>
      <c r="M3729" s="935">
        <v>-122.0918963</v>
      </c>
    </row>
    <row r="3730" spans="1:13" x14ac:dyDescent="0.35">
      <c r="A3730" s="1296">
        <v>35647</v>
      </c>
      <c r="B3730" s="1295" t="s">
        <v>194</v>
      </c>
      <c r="C3730" s="1295" t="s">
        <v>196</v>
      </c>
      <c r="D3730" s="1295">
        <v>14063</v>
      </c>
      <c r="E3730" s="1295" t="s">
        <v>200</v>
      </c>
      <c r="F3730" s="935" t="s">
        <v>220</v>
      </c>
      <c r="G3730" s="1295">
        <v>-99999</v>
      </c>
      <c r="H3730" s="935" t="s">
        <v>412</v>
      </c>
      <c r="I3730" s="935" t="s">
        <v>413</v>
      </c>
      <c r="J3730" s="935">
        <v>39.909298579999998</v>
      </c>
      <c r="K3730" s="935">
        <v>-122.0918963</v>
      </c>
      <c r="L3730" s="935">
        <v>39.751173979999997</v>
      </c>
      <c r="M3730" s="935">
        <v>-121.9963235</v>
      </c>
    </row>
    <row r="3731" spans="1:13" x14ac:dyDescent="0.35">
      <c r="A3731" s="1296">
        <v>35647</v>
      </c>
      <c r="B3731" s="1295" t="s">
        <v>194</v>
      </c>
      <c r="C3731" s="1295" t="s">
        <v>196</v>
      </c>
      <c r="D3731" s="1295">
        <v>14063</v>
      </c>
      <c r="E3731" s="1295" t="s">
        <v>200</v>
      </c>
      <c r="F3731" s="935" t="s">
        <v>221</v>
      </c>
      <c r="G3731" s="1295">
        <v>-99999</v>
      </c>
      <c r="H3731" s="935" t="s">
        <v>413</v>
      </c>
      <c r="I3731" s="935" t="s">
        <v>414</v>
      </c>
      <c r="J3731" s="935">
        <v>39.751173979999997</v>
      </c>
      <c r="K3731" s="935">
        <v>-121.9963235</v>
      </c>
      <c r="L3731" s="935">
        <v>39.629153240000001</v>
      </c>
      <c r="M3731" s="935">
        <v>-121.9925059</v>
      </c>
    </row>
    <row r="3732" spans="1:13" x14ac:dyDescent="0.35">
      <c r="A3732" s="1296">
        <v>35647</v>
      </c>
      <c r="B3732" s="1295" t="s">
        <v>194</v>
      </c>
      <c r="C3732" s="1295" t="s">
        <v>196</v>
      </c>
      <c r="D3732" s="1295">
        <v>14063</v>
      </c>
      <c r="E3732" s="1295" t="s">
        <v>200</v>
      </c>
      <c r="F3732" s="935" t="s">
        <v>222</v>
      </c>
      <c r="G3732" s="1295">
        <v>-99999</v>
      </c>
      <c r="H3732" s="935" t="s">
        <v>414</v>
      </c>
      <c r="I3732" s="935" t="s">
        <v>415</v>
      </c>
      <c r="J3732" s="935">
        <v>39.629153240000001</v>
      </c>
      <c r="K3732" s="935">
        <v>-121.9925059</v>
      </c>
      <c r="L3732" s="935">
        <v>39.40712284</v>
      </c>
      <c r="M3732" s="935">
        <v>-122.00758999999999</v>
      </c>
    </row>
    <row r="3733" spans="1:13" x14ac:dyDescent="0.35">
      <c r="A3733" s="1296">
        <v>35654</v>
      </c>
      <c r="B3733" s="1295" t="s">
        <v>194</v>
      </c>
      <c r="C3733" s="1295" t="s">
        <v>196</v>
      </c>
      <c r="D3733" s="1295">
        <v>12088</v>
      </c>
      <c r="E3733" s="1295" t="s">
        <v>200</v>
      </c>
      <c r="F3733" s="935" t="s">
        <v>208</v>
      </c>
      <c r="G3733" s="1295">
        <v>0</v>
      </c>
      <c r="H3733" s="935" t="s">
        <v>402</v>
      </c>
      <c r="I3733" s="935" t="s">
        <v>403</v>
      </c>
      <c r="J3733" s="935">
        <v>40.611883210000002</v>
      </c>
      <c r="K3733" s="935">
        <v>-122.446135</v>
      </c>
      <c r="L3733" s="935">
        <v>40.592799669999998</v>
      </c>
      <c r="M3733" s="935">
        <v>-122.3942059</v>
      </c>
    </row>
    <row r="3734" spans="1:13" x14ac:dyDescent="0.35">
      <c r="A3734" s="1296">
        <v>35654</v>
      </c>
      <c r="B3734" s="1295" t="s">
        <v>194</v>
      </c>
      <c r="C3734" s="1295" t="s">
        <v>196</v>
      </c>
      <c r="D3734" s="1295">
        <v>12088</v>
      </c>
      <c r="E3734" s="1295" t="s">
        <v>200</v>
      </c>
      <c r="F3734" s="935" t="s">
        <v>209</v>
      </c>
      <c r="G3734" s="1295">
        <v>4</v>
      </c>
      <c r="H3734" s="935" t="s">
        <v>403</v>
      </c>
      <c r="I3734" s="935" t="s">
        <v>404</v>
      </c>
      <c r="J3734" s="935">
        <v>40.592799669999998</v>
      </c>
      <c r="K3734" s="935">
        <v>-122.3942059</v>
      </c>
      <c r="L3734" s="935">
        <v>40.585947769999997</v>
      </c>
      <c r="M3734" s="935">
        <v>-122.3683525</v>
      </c>
    </row>
    <row r="3735" spans="1:13" x14ac:dyDescent="0.35">
      <c r="A3735" s="1296">
        <v>35654</v>
      </c>
      <c r="B3735" s="1295" t="s">
        <v>194</v>
      </c>
      <c r="C3735" s="1295" t="s">
        <v>196</v>
      </c>
      <c r="D3735" s="1295">
        <v>12088</v>
      </c>
      <c r="E3735" s="1295" t="s">
        <v>200</v>
      </c>
      <c r="F3735" s="935" t="s">
        <v>211</v>
      </c>
      <c r="G3735" s="1295">
        <v>0</v>
      </c>
      <c r="H3735" s="935" t="s">
        <v>404</v>
      </c>
      <c r="I3735" s="935" t="s">
        <v>405</v>
      </c>
      <c r="J3735" s="935">
        <v>40.585947769999997</v>
      </c>
      <c r="K3735" s="935">
        <v>-122.3683525</v>
      </c>
      <c r="L3735" s="935">
        <v>40.472049499999997</v>
      </c>
      <c r="M3735" s="935">
        <v>-122.29453460000001</v>
      </c>
    </row>
    <row r="3736" spans="1:13" x14ac:dyDescent="0.35">
      <c r="A3736" s="1296">
        <v>35654</v>
      </c>
      <c r="B3736" s="1295" t="s">
        <v>194</v>
      </c>
      <c r="C3736" s="1295" t="s">
        <v>196</v>
      </c>
      <c r="D3736" s="1295">
        <v>12088</v>
      </c>
      <c r="E3736" s="1295" t="s">
        <v>200</v>
      </c>
      <c r="F3736" s="935" t="s">
        <v>212</v>
      </c>
      <c r="G3736" s="1295">
        <v>0</v>
      </c>
      <c r="H3736" s="935" t="s">
        <v>405</v>
      </c>
      <c r="I3736" s="935" t="s">
        <v>406</v>
      </c>
      <c r="J3736" s="935">
        <v>40.472049499999997</v>
      </c>
      <c r="K3736" s="935">
        <v>-122.29453460000001</v>
      </c>
      <c r="L3736" s="935">
        <v>40.417416330000002</v>
      </c>
      <c r="M3736" s="935">
        <v>-122.19395729999999</v>
      </c>
    </row>
    <row r="3737" spans="1:13" x14ac:dyDescent="0.35">
      <c r="A3737" s="1296">
        <v>35654</v>
      </c>
      <c r="B3737" s="1295" t="s">
        <v>194</v>
      </c>
      <c r="C3737" s="1295" t="s">
        <v>196</v>
      </c>
      <c r="D3737" s="1295">
        <v>12088</v>
      </c>
      <c r="E3737" s="1295" t="s">
        <v>200</v>
      </c>
      <c r="F3737" s="935" t="s">
        <v>213</v>
      </c>
      <c r="G3737" s="1295">
        <v>0</v>
      </c>
      <c r="H3737" s="935" t="s">
        <v>406</v>
      </c>
      <c r="I3737" s="935" t="s">
        <v>407</v>
      </c>
      <c r="J3737" s="935">
        <v>40.417416330000002</v>
      </c>
      <c r="K3737" s="935">
        <v>-122.19395729999999</v>
      </c>
      <c r="L3737" s="935">
        <v>40.355137560000003</v>
      </c>
      <c r="M3737" s="935">
        <v>-122.17595660000001</v>
      </c>
    </row>
    <row r="3738" spans="1:13" x14ac:dyDescent="0.35">
      <c r="A3738" s="1296">
        <v>35654</v>
      </c>
      <c r="B3738" s="1295" t="s">
        <v>194</v>
      </c>
      <c r="C3738" s="1295" t="s">
        <v>196</v>
      </c>
      <c r="D3738" s="1295">
        <v>12088</v>
      </c>
      <c r="E3738" s="1295" t="s">
        <v>200</v>
      </c>
      <c r="F3738" s="935" t="s">
        <v>214</v>
      </c>
      <c r="G3738" s="1295">
        <v>0</v>
      </c>
      <c r="H3738" s="935" t="s">
        <v>407</v>
      </c>
      <c r="I3738" s="935" t="s">
        <v>408</v>
      </c>
      <c r="J3738" s="935">
        <v>40.355137560000003</v>
      </c>
      <c r="K3738" s="935">
        <v>-122.17595660000001</v>
      </c>
      <c r="L3738" s="935">
        <v>40.316984869999999</v>
      </c>
      <c r="M3738" s="935">
        <v>-122.1896581</v>
      </c>
    </row>
    <row r="3739" spans="1:13" x14ac:dyDescent="0.35">
      <c r="A3739" s="1296">
        <v>35654</v>
      </c>
      <c r="B3739" s="1295" t="s">
        <v>194</v>
      </c>
      <c r="C3739" s="1295" t="s">
        <v>196</v>
      </c>
      <c r="D3739" s="1295">
        <v>12088</v>
      </c>
      <c r="E3739" s="1295" t="s">
        <v>200</v>
      </c>
      <c r="F3739" s="935" t="s">
        <v>215</v>
      </c>
      <c r="G3739" s="1295">
        <v>0</v>
      </c>
      <c r="H3739" s="935" t="s">
        <v>408</v>
      </c>
      <c r="I3739" s="935" t="s">
        <v>409</v>
      </c>
      <c r="J3739" s="935">
        <v>40.316984869999999</v>
      </c>
      <c r="K3739" s="935">
        <v>-122.1896581</v>
      </c>
      <c r="L3739" s="935">
        <v>40.263968490000003</v>
      </c>
      <c r="M3739" s="935">
        <v>-122.2235306</v>
      </c>
    </row>
    <row r="3740" spans="1:13" x14ac:dyDescent="0.35">
      <c r="A3740" s="1296">
        <v>35654</v>
      </c>
      <c r="B3740" s="1295" t="s">
        <v>194</v>
      </c>
      <c r="C3740" s="1295" t="s">
        <v>196</v>
      </c>
      <c r="D3740" s="1295">
        <v>12088</v>
      </c>
      <c r="E3740" s="1295" t="s">
        <v>200</v>
      </c>
      <c r="F3740" s="935" t="s">
        <v>216</v>
      </c>
      <c r="G3740" s="1295">
        <v>-99999</v>
      </c>
      <c r="H3740" s="935" t="s">
        <v>409</v>
      </c>
      <c r="I3740" s="935" t="s">
        <v>410</v>
      </c>
      <c r="J3740" s="935">
        <v>40.263968490000003</v>
      </c>
      <c r="K3740" s="935">
        <v>-122.2235306</v>
      </c>
      <c r="L3740" s="935">
        <v>40.153152210000002</v>
      </c>
      <c r="M3740" s="935">
        <v>-122.20237950000001</v>
      </c>
    </row>
    <row r="3741" spans="1:13" x14ac:dyDescent="0.35">
      <c r="A3741" s="1296">
        <v>35654</v>
      </c>
      <c r="B3741" s="1295" t="s">
        <v>194</v>
      </c>
      <c r="C3741" s="1295" t="s">
        <v>196</v>
      </c>
      <c r="D3741" s="1295">
        <v>12088</v>
      </c>
      <c r="E3741" s="1295" t="s">
        <v>200</v>
      </c>
      <c r="F3741" s="935" t="s">
        <v>217</v>
      </c>
      <c r="G3741" s="1295">
        <v>-99999</v>
      </c>
      <c r="H3741" s="935" t="s">
        <v>410</v>
      </c>
      <c r="I3741" s="935" t="s">
        <v>411</v>
      </c>
      <c r="J3741" s="935">
        <v>40.153152210000002</v>
      </c>
      <c r="K3741" s="935">
        <v>-122.20237950000001</v>
      </c>
      <c r="L3741" s="935">
        <v>40.027836569999998</v>
      </c>
      <c r="M3741" s="935">
        <v>-122.11920569999999</v>
      </c>
    </row>
    <row r="3742" spans="1:13" x14ac:dyDescent="0.35">
      <c r="A3742" s="1296">
        <v>35654</v>
      </c>
      <c r="B3742" s="1295" t="s">
        <v>194</v>
      </c>
      <c r="C3742" s="1295" t="s">
        <v>196</v>
      </c>
      <c r="D3742" s="1295">
        <v>12088</v>
      </c>
      <c r="E3742" s="1295" t="s">
        <v>200</v>
      </c>
      <c r="F3742" s="935" t="s">
        <v>219</v>
      </c>
      <c r="G3742" s="1295">
        <v>-99999</v>
      </c>
      <c r="H3742" s="935" t="s">
        <v>411</v>
      </c>
      <c r="I3742" s="935" t="s">
        <v>412</v>
      </c>
      <c r="J3742" s="935">
        <v>40.027836569999998</v>
      </c>
      <c r="K3742" s="935">
        <v>-122.11920569999999</v>
      </c>
      <c r="L3742" s="935">
        <v>39.909298579999998</v>
      </c>
      <c r="M3742" s="935">
        <v>-122.0918963</v>
      </c>
    </row>
    <row r="3743" spans="1:13" x14ac:dyDescent="0.35">
      <c r="A3743" s="1296">
        <v>35654</v>
      </c>
      <c r="B3743" s="1295" t="s">
        <v>194</v>
      </c>
      <c r="C3743" s="1295" t="s">
        <v>196</v>
      </c>
      <c r="D3743" s="1295">
        <v>12088</v>
      </c>
      <c r="E3743" s="1295" t="s">
        <v>200</v>
      </c>
      <c r="F3743" s="935" t="s">
        <v>220</v>
      </c>
      <c r="G3743" s="1295">
        <v>-99999</v>
      </c>
      <c r="H3743" s="935" t="s">
        <v>412</v>
      </c>
      <c r="I3743" s="935" t="s">
        <v>413</v>
      </c>
      <c r="J3743" s="935">
        <v>39.909298579999998</v>
      </c>
      <c r="K3743" s="935">
        <v>-122.0918963</v>
      </c>
      <c r="L3743" s="935">
        <v>39.751173979999997</v>
      </c>
      <c r="M3743" s="935">
        <v>-121.9963235</v>
      </c>
    </row>
    <row r="3744" spans="1:13" x14ac:dyDescent="0.35">
      <c r="A3744" s="1296">
        <v>35654</v>
      </c>
      <c r="B3744" s="1295" t="s">
        <v>194</v>
      </c>
      <c r="C3744" s="1295" t="s">
        <v>196</v>
      </c>
      <c r="D3744" s="1295">
        <v>12088</v>
      </c>
      <c r="E3744" s="1295" t="s">
        <v>200</v>
      </c>
      <c r="F3744" s="935" t="s">
        <v>221</v>
      </c>
      <c r="G3744" s="1295">
        <v>-99999</v>
      </c>
      <c r="H3744" s="935" t="s">
        <v>413</v>
      </c>
      <c r="I3744" s="935" t="s">
        <v>414</v>
      </c>
      <c r="J3744" s="935">
        <v>39.751173979999997</v>
      </c>
      <c r="K3744" s="935">
        <v>-121.9963235</v>
      </c>
      <c r="L3744" s="935">
        <v>39.629153240000001</v>
      </c>
      <c r="M3744" s="935">
        <v>-121.9925059</v>
      </c>
    </row>
    <row r="3745" spans="1:13" x14ac:dyDescent="0.35">
      <c r="A3745" s="1296">
        <v>35654</v>
      </c>
      <c r="B3745" s="1295" t="s">
        <v>194</v>
      </c>
      <c r="C3745" s="1295" t="s">
        <v>196</v>
      </c>
      <c r="D3745" s="1295">
        <v>12088</v>
      </c>
      <c r="E3745" s="1295" t="s">
        <v>200</v>
      </c>
      <c r="F3745" s="935" t="s">
        <v>222</v>
      </c>
      <c r="G3745" s="1295">
        <v>-99999</v>
      </c>
      <c r="H3745" s="935" t="s">
        <v>414</v>
      </c>
      <c r="I3745" s="935" t="s">
        <v>415</v>
      </c>
      <c r="J3745" s="935">
        <v>39.629153240000001</v>
      </c>
      <c r="K3745" s="935">
        <v>-121.9925059</v>
      </c>
      <c r="L3745" s="935">
        <v>39.40712284</v>
      </c>
      <c r="M3745" s="935">
        <v>-122.00758999999999</v>
      </c>
    </row>
    <row r="3746" spans="1:13" x14ac:dyDescent="0.35">
      <c r="A3746" s="1296">
        <v>35668</v>
      </c>
      <c r="B3746" s="1295" t="s">
        <v>242</v>
      </c>
      <c r="C3746" s="1295" t="s">
        <v>246</v>
      </c>
      <c r="D3746" s="1295">
        <v>8550</v>
      </c>
      <c r="E3746" s="1295" t="s">
        <v>248</v>
      </c>
      <c r="F3746" s="935" t="s">
        <v>208</v>
      </c>
      <c r="G3746" s="1295">
        <v>-99999</v>
      </c>
      <c r="H3746" s="935" t="s">
        <v>402</v>
      </c>
      <c r="I3746" s="935" t="s">
        <v>403</v>
      </c>
      <c r="J3746" s="935">
        <v>40.611883210000002</v>
      </c>
      <c r="K3746" s="935">
        <v>-122.446135</v>
      </c>
      <c r="L3746" s="935">
        <v>40.592799669999998</v>
      </c>
      <c r="M3746" s="935">
        <v>-122.3942059</v>
      </c>
    </row>
    <row r="3747" spans="1:13" x14ac:dyDescent="0.35">
      <c r="A3747" s="1296">
        <v>35668</v>
      </c>
      <c r="B3747" s="1295" t="s">
        <v>242</v>
      </c>
      <c r="C3747" s="1295" t="s">
        <v>246</v>
      </c>
      <c r="D3747" s="1295">
        <v>8550</v>
      </c>
      <c r="E3747" s="1295" t="s">
        <v>248</v>
      </c>
      <c r="F3747" s="935" t="s">
        <v>209</v>
      </c>
      <c r="G3747" s="1295">
        <v>0</v>
      </c>
      <c r="H3747" s="935" t="s">
        <v>403</v>
      </c>
      <c r="I3747" s="935" t="s">
        <v>404</v>
      </c>
      <c r="J3747" s="935">
        <v>40.592799669999998</v>
      </c>
      <c r="K3747" s="935">
        <v>-122.3942059</v>
      </c>
      <c r="L3747" s="935">
        <v>40.585947769999997</v>
      </c>
      <c r="M3747" s="935">
        <v>-122.3683525</v>
      </c>
    </row>
    <row r="3748" spans="1:13" x14ac:dyDescent="0.35">
      <c r="A3748" s="1296">
        <v>35668</v>
      </c>
      <c r="B3748" s="1295" t="s">
        <v>242</v>
      </c>
      <c r="C3748" s="1295" t="s">
        <v>246</v>
      </c>
      <c r="D3748" s="1295">
        <v>8550</v>
      </c>
      <c r="E3748" s="1295" t="s">
        <v>248</v>
      </c>
      <c r="F3748" s="935" t="s">
        <v>211</v>
      </c>
      <c r="G3748" s="1295">
        <v>0</v>
      </c>
      <c r="H3748" s="935" t="s">
        <v>404</v>
      </c>
      <c r="I3748" s="935" t="s">
        <v>405</v>
      </c>
      <c r="J3748" s="935">
        <v>40.585947769999997</v>
      </c>
      <c r="K3748" s="935">
        <v>-122.3683525</v>
      </c>
      <c r="L3748" s="935">
        <v>40.472049499999997</v>
      </c>
      <c r="M3748" s="935">
        <v>-122.29453460000001</v>
      </c>
    </row>
    <row r="3749" spans="1:13" x14ac:dyDescent="0.35">
      <c r="A3749" s="1296">
        <v>35668</v>
      </c>
      <c r="B3749" s="1295" t="s">
        <v>242</v>
      </c>
      <c r="C3749" s="1295" t="s">
        <v>246</v>
      </c>
      <c r="D3749" s="1295">
        <v>8550</v>
      </c>
      <c r="E3749" s="1295" t="s">
        <v>248</v>
      </c>
      <c r="F3749" s="935" t="s">
        <v>212</v>
      </c>
      <c r="G3749" s="1295">
        <v>2</v>
      </c>
      <c r="H3749" s="935" t="s">
        <v>405</v>
      </c>
      <c r="I3749" s="935" t="s">
        <v>406</v>
      </c>
      <c r="J3749" s="935">
        <v>40.472049499999997</v>
      </c>
      <c r="K3749" s="935">
        <v>-122.29453460000001</v>
      </c>
      <c r="L3749" s="935">
        <v>40.417416330000002</v>
      </c>
      <c r="M3749" s="935">
        <v>-122.19395729999999</v>
      </c>
    </row>
    <row r="3750" spans="1:13" x14ac:dyDescent="0.35">
      <c r="A3750" s="1296">
        <v>35668</v>
      </c>
      <c r="B3750" s="1295" t="s">
        <v>242</v>
      </c>
      <c r="C3750" s="1295" t="s">
        <v>246</v>
      </c>
      <c r="D3750" s="1295">
        <v>8550</v>
      </c>
      <c r="E3750" s="1295" t="s">
        <v>248</v>
      </c>
      <c r="F3750" s="935" t="s">
        <v>213</v>
      </c>
      <c r="G3750" s="1295">
        <v>0</v>
      </c>
      <c r="H3750" s="935" t="s">
        <v>406</v>
      </c>
      <c r="I3750" s="935" t="s">
        <v>407</v>
      </c>
      <c r="J3750" s="935">
        <v>40.417416330000002</v>
      </c>
      <c r="K3750" s="935">
        <v>-122.19395729999999</v>
      </c>
      <c r="L3750" s="935">
        <v>40.355137560000003</v>
      </c>
      <c r="M3750" s="935">
        <v>-122.17595660000001</v>
      </c>
    </row>
    <row r="3751" spans="1:13" x14ac:dyDescent="0.35">
      <c r="A3751" s="1296">
        <v>35668</v>
      </c>
      <c r="B3751" s="1295" t="s">
        <v>242</v>
      </c>
      <c r="C3751" s="1295" t="s">
        <v>246</v>
      </c>
      <c r="D3751" s="1295">
        <v>8550</v>
      </c>
      <c r="E3751" s="1295" t="s">
        <v>248</v>
      </c>
      <c r="F3751" s="935" t="s">
        <v>214</v>
      </c>
      <c r="G3751" s="1295">
        <v>0</v>
      </c>
      <c r="H3751" s="935" t="s">
        <v>407</v>
      </c>
      <c r="I3751" s="935" t="s">
        <v>408</v>
      </c>
      <c r="J3751" s="935">
        <v>40.355137560000003</v>
      </c>
      <c r="K3751" s="935">
        <v>-122.17595660000001</v>
      </c>
      <c r="L3751" s="935">
        <v>40.316984869999999</v>
      </c>
      <c r="M3751" s="935">
        <v>-122.1896581</v>
      </c>
    </row>
    <row r="3752" spans="1:13" x14ac:dyDescent="0.35">
      <c r="A3752" s="1296">
        <v>35668</v>
      </c>
      <c r="B3752" s="1295" t="s">
        <v>242</v>
      </c>
      <c r="C3752" s="1295" t="s">
        <v>246</v>
      </c>
      <c r="D3752" s="1295">
        <v>8550</v>
      </c>
      <c r="E3752" s="1295" t="s">
        <v>248</v>
      </c>
      <c r="F3752" s="935" t="s">
        <v>215</v>
      </c>
      <c r="G3752" s="1295">
        <v>0</v>
      </c>
      <c r="H3752" s="935" t="s">
        <v>408</v>
      </c>
      <c r="I3752" s="935" t="s">
        <v>409</v>
      </c>
      <c r="J3752" s="935">
        <v>40.316984869999999</v>
      </c>
      <c r="K3752" s="935">
        <v>-122.1896581</v>
      </c>
      <c r="L3752" s="935">
        <v>40.263968490000003</v>
      </c>
      <c r="M3752" s="935">
        <v>-122.2235306</v>
      </c>
    </row>
    <row r="3753" spans="1:13" x14ac:dyDescent="0.35">
      <c r="A3753" s="1296">
        <v>35668</v>
      </c>
      <c r="B3753" s="1295" t="s">
        <v>242</v>
      </c>
      <c r="C3753" s="1295" t="s">
        <v>246</v>
      </c>
      <c r="D3753" s="1295">
        <v>8550</v>
      </c>
      <c r="E3753" s="1295" t="s">
        <v>248</v>
      </c>
      <c r="F3753" s="935" t="s">
        <v>216</v>
      </c>
      <c r="G3753" s="1295">
        <v>0</v>
      </c>
      <c r="H3753" s="935" t="s">
        <v>409</v>
      </c>
      <c r="I3753" s="935" t="s">
        <v>410</v>
      </c>
      <c r="J3753" s="935">
        <v>40.263968490000003</v>
      </c>
      <c r="K3753" s="935">
        <v>-122.2235306</v>
      </c>
      <c r="L3753" s="935">
        <v>40.153152210000002</v>
      </c>
      <c r="M3753" s="935">
        <v>-122.20237950000001</v>
      </c>
    </row>
    <row r="3754" spans="1:13" x14ac:dyDescent="0.35">
      <c r="A3754" s="1296">
        <v>35668</v>
      </c>
      <c r="B3754" s="1295" t="s">
        <v>242</v>
      </c>
      <c r="C3754" s="1295" t="s">
        <v>246</v>
      </c>
      <c r="D3754" s="1295">
        <v>8550</v>
      </c>
      <c r="E3754" s="1295" t="s">
        <v>248</v>
      </c>
      <c r="F3754" s="935" t="s">
        <v>217</v>
      </c>
      <c r="G3754" s="1295">
        <v>0</v>
      </c>
      <c r="H3754" s="935" t="s">
        <v>410</v>
      </c>
      <c r="I3754" s="935" t="s">
        <v>411</v>
      </c>
      <c r="J3754" s="935">
        <v>40.153152210000002</v>
      </c>
      <c r="K3754" s="935">
        <v>-122.20237950000001</v>
      </c>
      <c r="L3754" s="935">
        <v>40.027836569999998</v>
      </c>
      <c r="M3754" s="935">
        <v>-122.11920569999999</v>
      </c>
    </row>
    <row r="3755" spans="1:13" x14ac:dyDescent="0.35">
      <c r="A3755" s="1296">
        <v>35668</v>
      </c>
      <c r="B3755" s="1295" t="s">
        <v>242</v>
      </c>
      <c r="C3755" s="1295" t="s">
        <v>246</v>
      </c>
      <c r="D3755" s="1295">
        <v>8550</v>
      </c>
      <c r="E3755" s="1295" t="s">
        <v>248</v>
      </c>
      <c r="F3755" s="935" t="s">
        <v>219</v>
      </c>
      <c r="G3755" s="1295">
        <v>-99999</v>
      </c>
      <c r="H3755" s="935" t="s">
        <v>411</v>
      </c>
      <c r="I3755" s="935" t="s">
        <v>412</v>
      </c>
      <c r="J3755" s="935">
        <v>40.027836569999998</v>
      </c>
      <c r="K3755" s="935">
        <v>-122.11920569999999</v>
      </c>
      <c r="L3755" s="935">
        <v>39.909298579999998</v>
      </c>
      <c r="M3755" s="935">
        <v>-122.0918963</v>
      </c>
    </row>
    <row r="3756" spans="1:13" x14ac:dyDescent="0.35">
      <c r="A3756" s="1296">
        <v>35668</v>
      </c>
      <c r="B3756" s="1295" t="s">
        <v>242</v>
      </c>
      <c r="C3756" s="1295" t="s">
        <v>246</v>
      </c>
      <c r="D3756" s="1295">
        <v>8550</v>
      </c>
      <c r="E3756" s="1295" t="s">
        <v>248</v>
      </c>
      <c r="F3756" s="935" t="s">
        <v>220</v>
      </c>
      <c r="G3756" s="1295">
        <v>-99999</v>
      </c>
      <c r="H3756" s="935" t="s">
        <v>412</v>
      </c>
      <c r="I3756" s="935" t="s">
        <v>413</v>
      </c>
      <c r="J3756" s="935">
        <v>39.909298579999998</v>
      </c>
      <c r="K3756" s="935">
        <v>-122.0918963</v>
      </c>
      <c r="L3756" s="935">
        <v>39.751173979999997</v>
      </c>
      <c r="M3756" s="935">
        <v>-121.9963235</v>
      </c>
    </row>
    <row r="3757" spans="1:13" x14ac:dyDescent="0.35">
      <c r="A3757" s="1296">
        <v>35668</v>
      </c>
      <c r="B3757" s="1295" t="s">
        <v>242</v>
      </c>
      <c r="C3757" s="1295" t="s">
        <v>246</v>
      </c>
      <c r="D3757" s="1295">
        <v>8550</v>
      </c>
      <c r="E3757" s="1295" t="s">
        <v>248</v>
      </c>
      <c r="F3757" s="935" t="s">
        <v>221</v>
      </c>
      <c r="G3757" s="1295">
        <v>-99999</v>
      </c>
      <c r="H3757" s="935" t="s">
        <v>413</v>
      </c>
      <c r="I3757" s="935" t="s">
        <v>414</v>
      </c>
      <c r="J3757" s="935">
        <v>39.751173979999997</v>
      </c>
      <c r="K3757" s="935">
        <v>-121.9963235</v>
      </c>
      <c r="L3757" s="935">
        <v>39.629153240000001</v>
      </c>
      <c r="M3757" s="935">
        <v>-121.9925059</v>
      </c>
    </row>
    <row r="3758" spans="1:13" x14ac:dyDescent="0.35">
      <c r="A3758" s="1296">
        <v>35668</v>
      </c>
      <c r="B3758" s="1295" t="s">
        <v>242</v>
      </c>
      <c r="C3758" s="1295" t="s">
        <v>246</v>
      </c>
      <c r="D3758" s="1295">
        <v>8550</v>
      </c>
      <c r="E3758" s="1295" t="s">
        <v>248</v>
      </c>
      <c r="F3758" s="935" t="s">
        <v>222</v>
      </c>
      <c r="G3758" s="1295">
        <v>-99999</v>
      </c>
      <c r="H3758" s="935" t="s">
        <v>414</v>
      </c>
      <c r="I3758" s="935" t="s">
        <v>415</v>
      </c>
      <c r="J3758" s="935">
        <v>39.629153240000001</v>
      </c>
      <c r="K3758" s="935">
        <v>-121.9925059</v>
      </c>
      <c r="L3758" s="935">
        <v>39.40712284</v>
      </c>
      <c r="M3758" s="935">
        <v>-122.00758999999999</v>
      </c>
    </row>
    <row r="3759" spans="1:13" x14ac:dyDescent="0.35">
      <c r="A3759" s="1296">
        <v>35675</v>
      </c>
      <c r="B3759" s="1295" t="s">
        <v>242</v>
      </c>
      <c r="C3759" s="1295" t="s">
        <v>246</v>
      </c>
      <c r="D3759" s="1295">
        <v>10002</v>
      </c>
      <c r="E3759" s="1295" t="s">
        <v>248</v>
      </c>
      <c r="F3759" s="935" t="s">
        <v>208</v>
      </c>
      <c r="G3759" s="1295">
        <v>-99999</v>
      </c>
      <c r="H3759" s="935" t="s">
        <v>402</v>
      </c>
      <c r="I3759" s="935" t="s">
        <v>403</v>
      </c>
      <c r="J3759" s="935">
        <v>40.611883210000002</v>
      </c>
      <c r="K3759" s="935">
        <v>-122.446135</v>
      </c>
      <c r="L3759" s="935">
        <v>40.592799669999998</v>
      </c>
      <c r="M3759" s="935">
        <v>-122.3942059</v>
      </c>
    </row>
    <row r="3760" spans="1:13" x14ac:dyDescent="0.35">
      <c r="A3760" s="1296">
        <v>35675</v>
      </c>
      <c r="B3760" s="1295" t="s">
        <v>242</v>
      </c>
      <c r="C3760" s="1295" t="s">
        <v>246</v>
      </c>
      <c r="D3760" s="1295">
        <v>10002</v>
      </c>
      <c r="E3760" s="1295" t="s">
        <v>248</v>
      </c>
      <c r="F3760" s="935" t="s">
        <v>209</v>
      </c>
      <c r="G3760" s="1295">
        <v>0</v>
      </c>
      <c r="H3760" s="935" t="s">
        <v>403</v>
      </c>
      <c r="I3760" s="935" t="s">
        <v>404</v>
      </c>
      <c r="J3760" s="935">
        <v>40.592799669999998</v>
      </c>
      <c r="K3760" s="935">
        <v>-122.3942059</v>
      </c>
      <c r="L3760" s="935">
        <v>40.585947769999997</v>
      </c>
      <c r="M3760" s="935">
        <v>-122.3683525</v>
      </c>
    </row>
    <row r="3761" spans="1:13" x14ac:dyDescent="0.35">
      <c r="A3761" s="1296">
        <v>35675</v>
      </c>
      <c r="B3761" s="1295" t="s">
        <v>242</v>
      </c>
      <c r="C3761" s="1295" t="s">
        <v>246</v>
      </c>
      <c r="D3761" s="1295">
        <v>10002</v>
      </c>
      <c r="E3761" s="1295" t="s">
        <v>248</v>
      </c>
      <c r="F3761" s="935" t="s">
        <v>211</v>
      </c>
      <c r="G3761" s="1295">
        <v>0</v>
      </c>
      <c r="H3761" s="935" t="s">
        <v>404</v>
      </c>
      <c r="I3761" s="935" t="s">
        <v>405</v>
      </c>
      <c r="J3761" s="935">
        <v>40.585947769999997</v>
      </c>
      <c r="K3761" s="935">
        <v>-122.3683525</v>
      </c>
      <c r="L3761" s="935">
        <v>40.472049499999997</v>
      </c>
      <c r="M3761" s="935">
        <v>-122.29453460000001</v>
      </c>
    </row>
    <row r="3762" spans="1:13" x14ac:dyDescent="0.35">
      <c r="A3762" s="1296">
        <v>35675</v>
      </c>
      <c r="B3762" s="1295" t="s">
        <v>242</v>
      </c>
      <c r="C3762" s="1295" t="s">
        <v>246</v>
      </c>
      <c r="D3762" s="1295">
        <v>10002</v>
      </c>
      <c r="E3762" s="1295" t="s">
        <v>248</v>
      </c>
      <c r="F3762" s="935" t="s">
        <v>212</v>
      </c>
      <c r="G3762" s="1295">
        <v>0</v>
      </c>
      <c r="H3762" s="935" t="s">
        <v>405</v>
      </c>
      <c r="I3762" s="935" t="s">
        <v>406</v>
      </c>
      <c r="J3762" s="935">
        <v>40.472049499999997</v>
      </c>
      <c r="K3762" s="935">
        <v>-122.29453460000001</v>
      </c>
      <c r="L3762" s="935">
        <v>40.417416330000002</v>
      </c>
      <c r="M3762" s="935">
        <v>-122.19395729999999</v>
      </c>
    </row>
    <row r="3763" spans="1:13" x14ac:dyDescent="0.35">
      <c r="A3763" s="1296">
        <v>35675</v>
      </c>
      <c r="B3763" s="1295" t="s">
        <v>242</v>
      </c>
      <c r="C3763" s="1295" t="s">
        <v>246</v>
      </c>
      <c r="D3763" s="1295">
        <v>10002</v>
      </c>
      <c r="E3763" s="1295" t="s">
        <v>248</v>
      </c>
      <c r="F3763" s="935" t="s">
        <v>213</v>
      </c>
      <c r="G3763" s="1295">
        <v>0</v>
      </c>
      <c r="H3763" s="935" t="s">
        <v>406</v>
      </c>
      <c r="I3763" s="935" t="s">
        <v>407</v>
      </c>
      <c r="J3763" s="935">
        <v>40.417416330000002</v>
      </c>
      <c r="K3763" s="935">
        <v>-122.19395729999999</v>
      </c>
      <c r="L3763" s="935">
        <v>40.355137560000003</v>
      </c>
      <c r="M3763" s="935">
        <v>-122.17595660000001</v>
      </c>
    </row>
    <row r="3764" spans="1:13" x14ac:dyDescent="0.35">
      <c r="A3764" s="1296">
        <v>35675</v>
      </c>
      <c r="B3764" s="1295" t="s">
        <v>242</v>
      </c>
      <c r="C3764" s="1295" t="s">
        <v>246</v>
      </c>
      <c r="D3764" s="1295">
        <v>10002</v>
      </c>
      <c r="E3764" s="1295" t="s">
        <v>248</v>
      </c>
      <c r="F3764" s="935" t="s">
        <v>214</v>
      </c>
      <c r="G3764" s="1295">
        <v>0</v>
      </c>
      <c r="H3764" s="935" t="s">
        <v>407</v>
      </c>
      <c r="I3764" s="935" t="s">
        <v>408</v>
      </c>
      <c r="J3764" s="935">
        <v>40.355137560000003</v>
      </c>
      <c r="K3764" s="935">
        <v>-122.17595660000001</v>
      </c>
      <c r="L3764" s="935">
        <v>40.316984869999999</v>
      </c>
      <c r="M3764" s="935">
        <v>-122.1896581</v>
      </c>
    </row>
    <row r="3765" spans="1:13" x14ac:dyDescent="0.35">
      <c r="A3765" s="1296">
        <v>35675</v>
      </c>
      <c r="B3765" s="1295" t="s">
        <v>242</v>
      </c>
      <c r="C3765" s="1295" t="s">
        <v>246</v>
      </c>
      <c r="D3765" s="1295">
        <v>10002</v>
      </c>
      <c r="E3765" s="1295" t="s">
        <v>248</v>
      </c>
      <c r="F3765" s="935" t="s">
        <v>215</v>
      </c>
      <c r="G3765" s="1295">
        <v>0</v>
      </c>
      <c r="H3765" s="935" t="s">
        <v>408</v>
      </c>
      <c r="I3765" s="935" t="s">
        <v>409</v>
      </c>
      <c r="J3765" s="935">
        <v>40.316984869999999</v>
      </c>
      <c r="K3765" s="935">
        <v>-122.1896581</v>
      </c>
      <c r="L3765" s="935">
        <v>40.263968490000003</v>
      </c>
      <c r="M3765" s="935">
        <v>-122.2235306</v>
      </c>
    </row>
    <row r="3766" spans="1:13" x14ac:dyDescent="0.35">
      <c r="A3766" s="1296">
        <v>35675</v>
      </c>
      <c r="B3766" s="1295" t="s">
        <v>242</v>
      </c>
      <c r="C3766" s="1295" t="s">
        <v>246</v>
      </c>
      <c r="D3766" s="1295">
        <v>10002</v>
      </c>
      <c r="E3766" s="1295" t="s">
        <v>248</v>
      </c>
      <c r="F3766" s="935" t="s">
        <v>216</v>
      </c>
      <c r="G3766" s="1295">
        <v>0</v>
      </c>
      <c r="H3766" s="935" t="s">
        <v>409</v>
      </c>
      <c r="I3766" s="935" t="s">
        <v>410</v>
      </c>
      <c r="J3766" s="935">
        <v>40.263968490000003</v>
      </c>
      <c r="K3766" s="935">
        <v>-122.2235306</v>
      </c>
      <c r="L3766" s="935">
        <v>40.153152210000002</v>
      </c>
      <c r="M3766" s="935">
        <v>-122.20237950000001</v>
      </c>
    </row>
    <row r="3767" spans="1:13" x14ac:dyDescent="0.35">
      <c r="A3767" s="1296">
        <v>35675</v>
      </c>
      <c r="B3767" s="1295" t="s">
        <v>242</v>
      </c>
      <c r="C3767" s="1295" t="s">
        <v>246</v>
      </c>
      <c r="D3767" s="1295">
        <v>10002</v>
      </c>
      <c r="E3767" s="1295" t="s">
        <v>248</v>
      </c>
      <c r="F3767" s="935" t="s">
        <v>217</v>
      </c>
      <c r="G3767" s="1295">
        <v>0</v>
      </c>
      <c r="H3767" s="935" t="s">
        <v>410</v>
      </c>
      <c r="I3767" s="935" t="s">
        <v>411</v>
      </c>
      <c r="J3767" s="935">
        <v>40.153152210000002</v>
      </c>
      <c r="K3767" s="935">
        <v>-122.20237950000001</v>
      </c>
      <c r="L3767" s="935">
        <v>40.027836569999998</v>
      </c>
      <c r="M3767" s="935">
        <v>-122.11920569999999</v>
      </c>
    </row>
    <row r="3768" spans="1:13" x14ac:dyDescent="0.35">
      <c r="A3768" s="1296">
        <v>35675</v>
      </c>
      <c r="B3768" s="1295" t="s">
        <v>242</v>
      </c>
      <c r="C3768" s="1295" t="s">
        <v>246</v>
      </c>
      <c r="D3768" s="1295">
        <v>10002</v>
      </c>
      <c r="E3768" s="1295" t="s">
        <v>248</v>
      </c>
      <c r="F3768" s="935" t="s">
        <v>219</v>
      </c>
      <c r="G3768" s="1295">
        <v>-99999</v>
      </c>
      <c r="H3768" s="935" t="s">
        <v>411</v>
      </c>
      <c r="I3768" s="935" t="s">
        <v>412</v>
      </c>
      <c r="J3768" s="935">
        <v>40.027836569999998</v>
      </c>
      <c r="K3768" s="935">
        <v>-122.11920569999999</v>
      </c>
      <c r="L3768" s="935">
        <v>39.909298579999998</v>
      </c>
      <c r="M3768" s="935">
        <v>-122.0918963</v>
      </c>
    </row>
    <row r="3769" spans="1:13" x14ac:dyDescent="0.35">
      <c r="A3769" s="1296">
        <v>35675</v>
      </c>
      <c r="B3769" s="1295" t="s">
        <v>242</v>
      </c>
      <c r="C3769" s="1295" t="s">
        <v>246</v>
      </c>
      <c r="D3769" s="1295">
        <v>10002</v>
      </c>
      <c r="E3769" s="1295" t="s">
        <v>248</v>
      </c>
      <c r="F3769" s="935" t="s">
        <v>220</v>
      </c>
      <c r="G3769" s="1295">
        <v>-99999</v>
      </c>
      <c r="H3769" s="935" t="s">
        <v>412</v>
      </c>
      <c r="I3769" s="935" t="s">
        <v>413</v>
      </c>
      <c r="J3769" s="935">
        <v>39.909298579999998</v>
      </c>
      <c r="K3769" s="935">
        <v>-122.0918963</v>
      </c>
      <c r="L3769" s="935">
        <v>39.751173979999997</v>
      </c>
      <c r="M3769" s="935">
        <v>-121.9963235</v>
      </c>
    </row>
    <row r="3770" spans="1:13" x14ac:dyDescent="0.35">
      <c r="A3770" s="1296">
        <v>35675</v>
      </c>
      <c r="B3770" s="1295" t="s">
        <v>242</v>
      </c>
      <c r="C3770" s="1295" t="s">
        <v>246</v>
      </c>
      <c r="D3770" s="1295">
        <v>10002</v>
      </c>
      <c r="E3770" s="1295" t="s">
        <v>248</v>
      </c>
      <c r="F3770" s="935" t="s">
        <v>221</v>
      </c>
      <c r="G3770" s="1295">
        <v>-99999</v>
      </c>
      <c r="H3770" s="935" t="s">
        <v>413</v>
      </c>
      <c r="I3770" s="935" t="s">
        <v>414</v>
      </c>
      <c r="J3770" s="935">
        <v>39.751173979999997</v>
      </c>
      <c r="K3770" s="935">
        <v>-121.9963235</v>
      </c>
      <c r="L3770" s="935">
        <v>39.629153240000001</v>
      </c>
      <c r="M3770" s="935">
        <v>-121.9925059</v>
      </c>
    </row>
    <row r="3771" spans="1:13" x14ac:dyDescent="0.35">
      <c r="A3771" s="1296">
        <v>35675</v>
      </c>
      <c r="B3771" s="1295" t="s">
        <v>242</v>
      </c>
      <c r="C3771" s="1295" t="s">
        <v>246</v>
      </c>
      <c r="D3771" s="1295">
        <v>10002</v>
      </c>
      <c r="E3771" s="1295" t="s">
        <v>248</v>
      </c>
      <c r="F3771" s="935" t="s">
        <v>222</v>
      </c>
      <c r="G3771" s="1295">
        <v>-99999</v>
      </c>
      <c r="H3771" s="935" t="s">
        <v>414</v>
      </c>
      <c r="I3771" s="935" t="s">
        <v>415</v>
      </c>
      <c r="J3771" s="935">
        <v>39.629153240000001</v>
      </c>
      <c r="K3771" s="935">
        <v>-121.9925059</v>
      </c>
      <c r="L3771" s="935">
        <v>39.40712284</v>
      </c>
      <c r="M3771" s="935">
        <v>-122.00758999999999</v>
      </c>
    </row>
    <row r="3772" spans="1:13" x14ac:dyDescent="0.35">
      <c r="A3772" s="1296">
        <v>35683</v>
      </c>
      <c r="B3772" s="1295" t="s">
        <v>242</v>
      </c>
      <c r="C3772" s="1295" t="s">
        <v>260</v>
      </c>
      <c r="D3772" s="1295">
        <v>8538</v>
      </c>
      <c r="E3772" s="1295" t="s">
        <v>248</v>
      </c>
      <c r="F3772" s="935" t="s">
        <v>208</v>
      </c>
      <c r="G3772" s="1295">
        <v>0</v>
      </c>
      <c r="H3772" s="935" t="s">
        <v>402</v>
      </c>
      <c r="I3772" s="935" t="s">
        <v>403</v>
      </c>
      <c r="J3772" s="935">
        <v>40.611883210000002</v>
      </c>
      <c r="K3772" s="935">
        <v>-122.446135</v>
      </c>
      <c r="L3772" s="935">
        <v>40.592799669999998</v>
      </c>
      <c r="M3772" s="935">
        <v>-122.3942059</v>
      </c>
    </row>
    <row r="3773" spans="1:13" x14ac:dyDescent="0.35">
      <c r="A3773" s="1296">
        <v>35683</v>
      </c>
      <c r="B3773" s="1295" t="s">
        <v>242</v>
      </c>
      <c r="C3773" s="1295" t="s">
        <v>260</v>
      </c>
      <c r="D3773" s="1295">
        <v>8538</v>
      </c>
      <c r="E3773" s="1295" t="s">
        <v>248</v>
      </c>
      <c r="F3773" s="935" t="s">
        <v>209</v>
      </c>
      <c r="G3773" s="1295">
        <v>3</v>
      </c>
      <c r="H3773" s="935" t="s">
        <v>403</v>
      </c>
      <c r="I3773" s="935" t="s">
        <v>404</v>
      </c>
      <c r="J3773" s="935">
        <v>40.592799669999998</v>
      </c>
      <c r="K3773" s="935">
        <v>-122.3942059</v>
      </c>
      <c r="L3773" s="935">
        <v>40.585947769999997</v>
      </c>
      <c r="M3773" s="935">
        <v>-122.3683525</v>
      </c>
    </row>
    <row r="3774" spans="1:13" x14ac:dyDescent="0.35">
      <c r="A3774" s="1296">
        <v>35683</v>
      </c>
      <c r="B3774" s="1295" t="s">
        <v>242</v>
      </c>
      <c r="C3774" s="1295" t="s">
        <v>260</v>
      </c>
      <c r="D3774" s="1295">
        <v>8538</v>
      </c>
      <c r="E3774" s="1295" t="s">
        <v>248</v>
      </c>
      <c r="F3774" s="935" t="s">
        <v>211</v>
      </c>
      <c r="G3774" s="1295">
        <v>7</v>
      </c>
      <c r="H3774" s="935" t="s">
        <v>404</v>
      </c>
      <c r="I3774" s="935" t="s">
        <v>405</v>
      </c>
      <c r="J3774" s="935">
        <v>40.585947769999997</v>
      </c>
      <c r="K3774" s="935">
        <v>-122.3683525</v>
      </c>
      <c r="L3774" s="935">
        <v>40.472049499999997</v>
      </c>
      <c r="M3774" s="935">
        <v>-122.29453460000001</v>
      </c>
    </row>
    <row r="3775" spans="1:13" x14ac:dyDescent="0.35">
      <c r="A3775" s="1296">
        <v>35683</v>
      </c>
      <c r="B3775" s="1295" t="s">
        <v>242</v>
      </c>
      <c r="C3775" s="1295" t="s">
        <v>260</v>
      </c>
      <c r="D3775" s="1295">
        <v>8538</v>
      </c>
      <c r="E3775" s="1295" t="s">
        <v>248</v>
      </c>
      <c r="F3775" s="935" t="s">
        <v>212</v>
      </c>
      <c r="G3775" s="1295">
        <v>0</v>
      </c>
      <c r="H3775" s="935" t="s">
        <v>405</v>
      </c>
      <c r="I3775" s="935" t="s">
        <v>406</v>
      </c>
      <c r="J3775" s="935">
        <v>40.472049499999997</v>
      </c>
      <c r="K3775" s="935">
        <v>-122.29453460000001</v>
      </c>
      <c r="L3775" s="935">
        <v>40.417416330000002</v>
      </c>
      <c r="M3775" s="935">
        <v>-122.19395729999999</v>
      </c>
    </row>
    <row r="3776" spans="1:13" x14ac:dyDescent="0.35">
      <c r="A3776" s="1296">
        <v>35683</v>
      </c>
      <c r="B3776" s="1295" t="s">
        <v>242</v>
      </c>
      <c r="C3776" s="1295" t="s">
        <v>260</v>
      </c>
      <c r="D3776" s="1295">
        <v>8538</v>
      </c>
      <c r="E3776" s="1295" t="s">
        <v>248</v>
      </c>
      <c r="F3776" s="935" t="s">
        <v>213</v>
      </c>
      <c r="G3776" s="1295">
        <v>0</v>
      </c>
      <c r="H3776" s="935" t="s">
        <v>406</v>
      </c>
      <c r="I3776" s="935" t="s">
        <v>407</v>
      </c>
      <c r="J3776" s="935">
        <v>40.417416330000002</v>
      </c>
      <c r="K3776" s="935">
        <v>-122.19395729999999</v>
      </c>
      <c r="L3776" s="935">
        <v>40.355137560000003</v>
      </c>
      <c r="M3776" s="935">
        <v>-122.17595660000001</v>
      </c>
    </row>
    <row r="3777" spans="1:13" x14ac:dyDescent="0.35">
      <c r="A3777" s="1296">
        <v>35683</v>
      </c>
      <c r="B3777" s="1295" t="s">
        <v>242</v>
      </c>
      <c r="C3777" s="1295" t="s">
        <v>260</v>
      </c>
      <c r="D3777" s="1295">
        <v>8538</v>
      </c>
      <c r="E3777" s="1295" t="s">
        <v>248</v>
      </c>
      <c r="F3777" s="935" t="s">
        <v>214</v>
      </c>
      <c r="G3777" s="1295">
        <v>0</v>
      </c>
      <c r="H3777" s="935" t="s">
        <v>407</v>
      </c>
      <c r="I3777" s="935" t="s">
        <v>408</v>
      </c>
      <c r="J3777" s="935">
        <v>40.355137560000003</v>
      </c>
      <c r="K3777" s="935">
        <v>-122.17595660000001</v>
      </c>
      <c r="L3777" s="935">
        <v>40.316984869999999</v>
      </c>
      <c r="M3777" s="935">
        <v>-122.1896581</v>
      </c>
    </row>
    <row r="3778" spans="1:13" x14ac:dyDescent="0.35">
      <c r="A3778" s="1296">
        <v>35683</v>
      </c>
      <c r="B3778" s="1295" t="s">
        <v>242</v>
      </c>
      <c r="C3778" s="1295" t="s">
        <v>260</v>
      </c>
      <c r="D3778" s="1295">
        <v>8538</v>
      </c>
      <c r="E3778" s="1295" t="s">
        <v>248</v>
      </c>
      <c r="F3778" s="935" t="s">
        <v>215</v>
      </c>
      <c r="G3778" s="1295">
        <v>0</v>
      </c>
      <c r="H3778" s="935" t="s">
        <v>408</v>
      </c>
      <c r="I3778" s="935" t="s">
        <v>409</v>
      </c>
      <c r="J3778" s="935">
        <v>40.316984869999999</v>
      </c>
      <c r="K3778" s="935">
        <v>-122.1896581</v>
      </c>
      <c r="L3778" s="935">
        <v>40.263968490000003</v>
      </c>
      <c r="M3778" s="935">
        <v>-122.2235306</v>
      </c>
    </row>
    <row r="3779" spans="1:13" x14ac:dyDescent="0.35">
      <c r="A3779" s="1296">
        <v>35683</v>
      </c>
      <c r="B3779" s="1295" t="s">
        <v>242</v>
      </c>
      <c r="C3779" s="1295" t="s">
        <v>260</v>
      </c>
      <c r="D3779" s="1295">
        <v>8538</v>
      </c>
      <c r="E3779" s="1295" t="s">
        <v>248</v>
      </c>
      <c r="F3779" s="935" t="s">
        <v>216</v>
      </c>
      <c r="G3779" s="1295">
        <v>0</v>
      </c>
      <c r="H3779" s="935" t="s">
        <v>409</v>
      </c>
      <c r="I3779" s="935" t="s">
        <v>410</v>
      </c>
      <c r="J3779" s="935">
        <v>40.263968490000003</v>
      </c>
      <c r="K3779" s="935">
        <v>-122.2235306</v>
      </c>
      <c r="L3779" s="935">
        <v>40.153152210000002</v>
      </c>
      <c r="M3779" s="935">
        <v>-122.20237950000001</v>
      </c>
    </row>
    <row r="3780" spans="1:13" x14ac:dyDescent="0.35">
      <c r="A3780" s="1296">
        <v>35683</v>
      </c>
      <c r="B3780" s="1295" t="s">
        <v>242</v>
      </c>
      <c r="C3780" s="1295" t="s">
        <v>260</v>
      </c>
      <c r="D3780" s="1295">
        <v>8538</v>
      </c>
      <c r="E3780" s="1295" t="s">
        <v>248</v>
      </c>
      <c r="F3780" s="935" t="s">
        <v>217</v>
      </c>
      <c r="G3780" s="1295">
        <v>0</v>
      </c>
      <c r="H3780" s="935" t="s">
        <v>410</v>
      </c>
      <c r="I3780" s="935" t="s">
        <v>411</v>
      </c>
      <c r="J3780" s="935">
        <v>40.153152210000002</v>
      </c>
      <c r="K3780" s="935">
        <v>-122.20237950000001</v>
      </c>
      <c r="L3780" s="935">
        <v>40.027836569999998</v>
      </c>
      <c r="M3780" s="935">
        <v>-122.11920569999999</v>
      </c>
    </row>
    <row r="3781" spans="1:13" x14ac:dyDescent="0.35">
      <c r="A3781" s="1296">
        <v>35683</v>
      </c>
      <c r="B3781" s="1295" t="s">
        <v>242</v>
      </c>
      <c r="C3781" s="1295" t="s">
        <v>260</v>
      </c>
      <c r="D3781" s="1295">
        <v>8538</v>
      </c>
      <c r="E3781" s="1295" t="s">
        <v>248</v>
      </c>
      <c r="F3781" s="935" t="s">
        <v>219</v>
      </c>
      <c r="G3781" s="1295">
        <v>-99999</v>
      </c>
      <c r="H3781" s="935" t="s">
        <v>411</v>
      </c>
      <c r="I3781" s="935" t="s">
        <v>412</v>
      </c>
      <c r="J3781" s="935">
        <v>40.027836569999998</v>
      </c>
      <c r="K3781" s="935">
        <v>-122.11920569999999</v>
      </c>
      <c r="L3781" s="935">
        <v>39.909298579999998</v>
      </c>
      <c r="M3781" s="935">
        <v>-122.0918963</v>
      </c>
    </row>
    <row r="3782" spans="1:13" x14ac:dyDescent="0.35">
      <c r="A3782" s="1296">
        <v>35683</v>
      </c>
      <c r="B3782" s="1295" t="s">
        <v>242</v>
      </c>
      <c r="C3782" s="1295" t="s">
        <v>260</v>
      </c>
      <c r="D3782" s="1295">
        <v>8538</v>
      </c>
      <c r="E3782" s="1295" t="s">
        <v>248</v>
      </c>
      <c r="F3782" s="935" t="s">
        <v>220</v>
      </c>
      <c r="G3782" s="1295">
        <v>-99999</v>
      </c>
      <c r="H3782" s="935" t="s">
        <v>412</v>
      </c>
      <c r="I3782" s="935" t="s">
        <v>413</v>
      </c>
      <c r="J3782" s="935">
        <v>39.909298579999998</v>
      </c>
      <c r="K3782" s="935">
        <v>-122.0918963</v>
      </c>
      <c r="L3782" s="935">
        <v>39.751173979999997</v>
      </c>
      <c r="M3782" s="935">
        <v>-121.9963235</v>
      </c>
    </row>
    <row r="3783" spans="1:13" x14ac:dyDescent="0.35">
      <c r="A3783" s="1296">
        <v>35683</v>
      </c>
      <c r="B3783" s="1295" t="s">
        <v>242</v>
      </c>
      <c r="C3783" s="1295" t="s">
        <v>260</v>
      </c>
      <c r="D3783" s="1295">
        <v>8538</v>
      </c>
      <c r="E3783" s="1295" t="s">
        <v>248</v>
      </c>
      <c r="F3783" s="935" t="s">
        <v>221</v>
      </c>
      <c r="G3783" s="1295">
        <v>-99999</v>
      </c>
      <c r="H3783" s="935" t="s">
        <v>413</v>
      </c>
      <c r="I3783" s="935" t="s">
        <v>414</v>
      </c>
      <c r="J3783" s="935">
        <v>39.751173979999997</v>
      </c>
      <c r="K3783" s="935">
        <v>-121.9963235</v>
      </c>
      <c r="L3783" s="935">
        <v>39.629153240000001</v>
      </c>
      <c r="M3783" s="935">
        <v>-121.9925059</v>
      </c>
    </row>
    <row r="3784" spans="1:13" x14ac:dyDescent="0.35">
      <c r="A3784" s="1296">
        <v>35683</v>
      </c>
      <c r="B3784" s="1295" t="s">
        <v>242</v>
      </c>
      <c r="C3784" s="1295" t="s">
        <v>260</v>
      </c>
      <c r="D3784" s="1295">
        <v>8538</v>
      </c>
      <c r="E3784" s="1295" t="s">
        <v>248</v>
      </c>
      <c r="F3784" s="935" t="s">
        <v>222</v>
      </c>
      <c r="G3784" s="1295">
        <v>-99999</v>
      </c>
      <c r="H3784" s="935" t="s">
        <v>414</v>
      </c>
      <c r="I3784" s="935" t="s">
        <v>415</v>
      </c>
      <c r="J3784" s="935">
        <v>39.629153240000001</v>
      </c>
      <c r="K3784" s="935">
        <v>-121.9925059</v>
      </c>
      <c r="L3784" s="935">
        <v>39.40712284</v>
      </c>
      <c r="M3784" s="935">
        <v>-122.00758999999999</v>
      </c>
    </row>
    <row r="3785" spans="1:13" x14ac:dyDescent="0.35">
      <c r="A3785" s="1296">
        <v>35688</v>
      </c>
      <c r="B3785" s="1295" t="s">
        <v>242</v>
      </c>
      <c r="C3785" s="1295" t="s">
        <v>260</v>
      </c>
      <c r="D3785" s="1295">
        <v>7761</v>
      </c>
      <c r="E3785" s="1295" t="s">
        <v>248</v>
      </c>
      <c r="F3785" s="935" t="s">
        <v>208</v>
      </c>
      <c r="G3785" s="1295">
        <v>-99999</v>
      </c>
      <c r="H3785" s="935" t="s">
        <v>402</v>
      </c>
      <c r="I3785" s="935" t="s">
        <v>403</v>
      </c>
      <c r="J3785" s="935">
        <v>40.611883210000002</v>
      </c>
      <c r="K3785" s="935">
        <v>-122.446135</v>
      </c>
      <c r="L3785" s="935">
        <v>40.592799669999998</v>
      </c>
      <c r="M3785" s="935">
        <v>-122.3942059</v>
      </c>
    </row>
    <row r="3786" spans="1:13" x14ac:dyDescent="0.35">
      <c r="A3786" s="1296">
        <v>35688</v>
      </c>
      <c r="B3786" s="1295" t="s">
        <v>242</v>
      </c>
      <c r="C3786" s="1295" t="s">
        <v>260</v>
      </c>
      <c r="D3786" s="1295">
        <v>7761</v>
      </c>
      <c r="E3786" s="1295" t="s">
        <v>248</v>
      </c>
      <c r="F3786" s="935" t="s">
        <v>209</v>
      </c>
      <c r="G3786" s="1295">
        <v>14</v>
      </c>
      <c r="H3786" s="935" t="s">
        <v>403</v>
      </c>
      <c r="I3786" s="935" t="s">
        <v>404</v>
      </c>
      <c r="J3786" s="935">
        <v>40.592799669999998</v>
      </c>
      <c r="K3786" s="935">
        <v>-122.3942059</v>
      </c>
      <c r="L3786" s="935">
        <v>40.585947769999997</v>
      </c>
      <c r="M3786" s="935">
        <v>-122.3683525</v>
      </c>
    </row>
    <row r="3787" spans="1:13" x14ac:dyDescent="0.35">
      <c r="A3787" s="1296">
        <v>35688</v>
      </c>
      <c r="B3787" s="1295" t="s">
        <v>242</v>
      </c>
      <c r="C3787" s="1295" t="s">
        <v>260</v>
      </c>
      <c r="D3787" s="1295">
        <v>7761</v>
      </c>
      <c r="E3787" s="1295" t="s">
        <v>248</v>
      </c>
      <c r="F3787" s="935" t="s">
        <v>211</v>
      </c>
      <c r="G3787" s="1295">
        <v>2</v>
      </c>
      <c r="H3787" s="935" t="s">
        <v>404</v>
      </c>
      <c r="I3787" s="935" t="s">
        <v>405</v>
      </c>
      <c r="J3787" s="935">
        <v>40.585947769999997</v>
      </c>
      <c r="K3787" s="935">
        <v>-122.3683525</v>
      </c>
      <c r="L3787" s="935">
        <v>40.472049499999997</v>
      </c>
      <c r="M3787" s="935">
        <v>-122.29453460000001</v>
      </c>
    </row>
    <row r="3788" spans="1:13" x14ac:dyDescent="0.35">
      <c r="A3788" s="1296">
        <v>35688</v>
      </c>
      <c r="B3788" s="1295" t="s">
        <v>242</v>
      </c>
      <c r="C3788" s="1295" t="s">
        <v>260</v>
      </c>
      <c r="D3788" s="1295">
        <v>7761</v>
      </c>
      <c r="E3788" s="1295" t="s">
        <v>248</v>
      </c>
      <c r="F3788" s="935" t="s">
        <v>212</v>
      </c>
      <c r="G3788" s="1295">
        <v>0</v>
      </c>
      <c r="H3788" s="935" t="s">
        <v>405</v>
      </c>
      <c r="I3788" s="935" t="s">
        <v>406</v>
      </c>
      <c r="J3788" s="935">
        <v>40.472049499999997</v>
      </c>
      <c r="K3788" s="935">
        <v>-122.29453460000001</v>
      </c>
      <c r="L3788" s="935">
        <v>40.417416330000002</v>
      </c>
      <c r="M3788" s="935">
        <v>-122.19395729999999</v>
      </c>
    </row>
    <row r="3789" spans="1:13" x14ac:dyDescent="0.35">
      <c r="A3789" s="1296">
        <v>35688</v>
      </c>
      <c r="B3789" s="1295" t="s">
        <v>242</v>
      </c>
      <c r="C3789" s="1295" t="s">
        <v>260</v>
      </c>
      <c r="D3789" s="1295">
        <v>7761</v>
      </c>
      <c r="E3789" s="1295" t="s">
        <v>248</v>
      </c>
      <c r="F3789" s="935" t="s">
        <v>213</v>
      </c>
      <c r="G3789" s="1295">
        <v>0</v>
      </c>
      <c r="H3789" s="935" t="s">
        <v>406</v>
      </c>
      <c r="I3789" s="935" t="s">
        <v>407</v>
      </c>
      <c r="J3789" s="935">
        <v>40.417416330000002</v>
      </c>
      <c r="K3789" s="935">
        <v>-122.19395729999999</v>
      </c>
      <c r="L3789" s="935">
        <v>40.355137560000003</v>
      </c>
      <c r="M3789" s="935">
        <v>-122.17595660000001</v>
      </c>
    </row>
    <row r="3790" spans="1:13" x14ac:dyDescent="0.35">
      <c r="A3790" s="1296">
        <v>35688</v>
      </c>
      <c r="B3790" s="1295" t="s">
        <v>242</v>
      </c>
      <c r="C3790" s="1295" t="s">
        <v>260</v>
      </c>
      <c r="D3790" s="1295">
        <v>7761</v>
      </c>
      <c r="E3790" s="1295" t="s">
        <v>248</v>
      </c>
      <c r="F3790" s="935" t="s">
        <v>214</v>
      </c>
      <c r="G3790" s="1295">
        <v>0</v>
      </c>
      <c r="H3790" s="935" t="s">
        <v>407</v>
      </c>
      <c r="I3790" s="935" t="s">
        <v>408</v>
      </c>
      <c r="J3790" s="935">
        <v>40.355137560000003</v>
      </c>
      <c r="K3790" s="935">
        <v>-122.17595660000001</v>
      </c>
      <c r="L3790" s="935">
        <v>40.316984869999999</v>
      </c>
      <c r="M3790" s="935">
        <v>-122.1896581</v>
      </c>
    </row>
    <row r="3791" spans="1:13" x14ac:dyDescent="0.35">
      <c r="A3791" s="1296">
        <v>35688</v>
      </c>
      <c r="B3791" s="1295" t="s">
        <v>242</v>
      </c>
      <c r="C3791" s="1295" t="s">
        <v>260</v>
      </c>
      <c r="D3791" s="1295">
        <v>7761</v>
      </c>
      <c r="E3791" s="1295" t="s">
        <v>248</v>
      </c>
      <c r="F3791" s="935" t="s">
        <v>215</v>
      </c>
      <c r="G3791" s="1295">
        <v>0</v>
      </c>
      <c r="H3791" s="935" t="s">
        <v>408</v>
      </c>
      <c r="I3791" s="935" t="s">
        <v>409</v>
      </c>
      <c r="J3791" s="935">
        <v>40.316984869999999</v>
      </c>
      <c r="K3791" s="935">
        <v>-122.1896581</v>
      </c>
      <c r="L3791" s="935">
        <v>40.263968490000003</v>
      </c>
      <c r="M3791" s="935">
        <v>-122.2235306</v>
      </c>
    </row>
    <row r="3792" spans="1:13" x14ac:dyDescent="0.35">
      <c r="A3792" s="1296">
        <v>35688</v>
      </c>
      <c r="B3792" s="1295" t="s">
        <v>242</v>
      </c>
      <c r="C3792" s="1295" t="s">
        <v>260</v>
      </c>
      <c r="D3792" s="1295">
        <v>7761</v>
      </c>
      <c r="E3792" s="1295" t="s">
        <v>248</v>
      </c>
      <c r="F3792" s="935" t="s">
        <v>216</v>
      </c>
      <c r="G3792" s="1295">
        <v>0</v>
      </c>
      <c r="H3792" s="935" t="s">
        <v>409</v>
      </c>
      <c r="I3792" s="935" t="s">
        <v>410</v>
      </c>
      <c r="J3792" s="935">
        <v>40.263968490000003</v>
      </c>
      <c r="K3792" s="935">
        <v>-122.2235306</v>
      </c>
      <c r="L3792" s="935">
        <v>40.153152210000002</v>
      </c>
      <c r="M3792" s="935">
        <v>-122.20237950000001</v>
      </c>
    </row>
    <row r="3793" spans="1:13" x14ac:dyDescent="0.35">
      <c r="A3793" s="1296">
        <v>35688</v>
      </c>
      <c r="B3793" s="1295" t="s">
        <v>242</v>
      </c>
      <c r="C3793" s="1295" t="s">
        <v>260</v>
      </c>
      <c r="D3793" s="1295">
        <v>7761</v>
      </c>
      <c r="E3793" s="1295" t="s">
        <v>248</v>
      </c>
      <c r="F3793" s="935" t="s">
        <v>217</v>
      </c>
      <c r="G3793" s="1295">
        <v>0</v>
      </c>
      <c r="H3793" s="935" t="s">
        <v>410</v>
      </c>
      <c r="I3793" s="935" t="s">
        <v>411</v>
      </c>
      <c r="J3793" s="935">
        <v>40.153152210000002</v>
      </c>
      <c r="K3793" s="935">
        <v>-122.20237950000001</v>
      </c>
      <c r="L3793" s="935">
        <v>40.027836569999998</v>
      </c>
      <c r="M3793" s="935">
        <v>-122.11920569999999</v>
      </c>
    </row>
    <row r="3794" spans="1:13" x14ac:dyDescent="0.35">
      <c r="A3794" s="1296">
        <v>35688</v>
      </c>
      <c r="B3794" s="1295" t="s">
        <v>242</v>
      </c>
      <c r="C3794" s="1295" t="s">
        <v>260</v>
      </c>
      <c r="D3794" s="1295">
        <v>7761</v>
      </c>
      <c r="E3794" s="1295" t="s">
        <v>248</v>
      </c>
      <c r="F3794" s="935" t="s">
        <v>219</v>
      </c>
      <c r="G3794" s="1295">
        <v>-99999</v>
      </c>
      <c r="H3794" s="935" t="s">
        <v>411</v>
      </c>
      <c r="I3794" s="935" t="s">
        <v>412</v>
      </c>
      <c r="J3794" s="935">
        <v>40.027836569999998</v>
      </c>
      <c r="K3794" s="935">
        <v>-122.11920569999999</v>
      </c>
      <c r="L3794" s="935">
        <v>39.909298579999998</v>
      </c>
      <c r="M3794" s="935">
        <v>-122.0918963</v>
      </c>
    </row>
    <row r="3795" spans="1:13" x14ac:dyDescent="0.35">
      <c r="A3795" s="1296">
        <v>35688</v>
      </c>
      <c r="B3795" s="1295" t="s">
        <v>242</v>
      </c>
      <c r="C3795" s="1295" t="s">
        <v>260</v>
      </c>
      <c r="D3795" s="1295">
        <v>7761</v>
      </c>
      <c r="E3795" s="1295" t="s">
        <v>248</v>
      </c>
      <c r="F3795" s="935" t="s">
        <v>220</v>
      </c>
      <c r="G3795" s="1295">
        <v>-99999</v>
      </c>
      <c r="H3795" s="935" t="s">
        <v>412</v>
      </c>
      <c r="I3795" s="935" t="s">
        <v>413</v>
      </c>
      <c r="J3795" s="935">
        <v>39.909298579999998</v>
      </c>
      <c r="K3795" s="935">
        <v>-122.0918963</v>
      </c>
      <c r="L3795" s="935">
        <v>39.751173979999997</v>
      </c>
      <c r="M3795" s="935">
        <v>-121.9963235</v>
      </c>
    </row>
    <row r="3796" spans="1:13" x14ac:dyDescent="0.35">
      <c r="A3796" s="1296">
        <v>35688</v>
      </c>
      <c r="B3796" s="1295" t="s">
        <v>242</v>
      </c>
      <c r="C3796" s="1295" t="s">
        <v>260</v>
      </c>
      <c r="D3796" s="1295">
        <v>7761</v>
      </c>
      <c r="E3796" s="1295" t="s">
        <v>248</v>
      </c>
      <c r="F3796" s="935" t="s">
        <v>221</v>
      </c>
      <c r="G3796" s="1295">
        <v>-99999</v>
      </c>
      <c r="H3796" s="935" t="s">
        <v>413</v>
      </c>
      <c r="I3796" s="935" t="s">
        <v>414</v>
      </c>
      <c r="J3796" s="935">
        <v>39.751173979999997</v>
      </c>
      <c r="K3796" s="935">
        <v>-121.9963235</v>
      </c>
      <c r="L3796" s="935">
        <v>39.629153240000001</v>
      </c>
      <c r="M3796" s="935">
        <v>-121.9925059</v>
      </c>
    </row>
    <row r="3797" spans="1:13" x14ac:dyDescent="0.35">
      <c r="A3797" s="1296">
        <v>35688</v>
      </c>
      <c r="B3797" s="1295" t="s">
        <v>242</v>
      </c>
      <c r="C3797" s="1295" t="s">
        <v>260</v>
      </c>
      <c r="D3797" s="1295">
        <v>7761</v>
      </c>
      <c r="E3797" s="1295" t="s">
        <v>248</v>
      </c>
      <c r="F3797" s="935" t="s">
        <v>222</v>
      </c>
      <c r="G3797" s="1295">
        <v>-99999</v>
      </c>
      <c r="H3797" s="935" t="s">
        <v>414</v>
      </c>
      <c r="I3797" s="935" t="s">
        <v>415</v>
      </c>
      <c r="J3797" s="935">
        <v>39.629153240000001</v>
      </c>
      <c r="K3797" s="935">
        <v>-121.9925059</v>
      </c>
      <c r="L3797" s="935">
        <v>39.40712284</v>
      </c>
      <c r="M3797" s="935">
        <v>-122.00758999999999</v>
      </c>
    </row>
    <row r="3798" spans="1:13" x14ac:dyDescent="0.35">
      <c r="A3798" s="1296">
        <v>35696</v>
      </c>
      <c r="B3798" s="1295" t="s">
        <v>242</v>
      </c>
      <c r="C3798" s="1295" t="s">
        <v>260</v>
      </c>
      <c r="D3798" s="1295">
        <v>6800</v>
      </c>
      <c r="E3798" s="1295" t="s">
        <v>248</v>
      </c>
      <c r="F3798" s="935" t="s">
        <v>208</v>
      </c>
      <c r="G3798" s="1295">
        <v>0</v>
      </c>
      <c r="H3798" s="935" t="s">
        <v>402</v>
      </c>
      <c r="I3798" s="935" t="s">
        <v>403</v>
      </c>
      <c r="J3798" s="935">
        <v>40.611883210000002</v>
      </c>
      <c r="K3798" s="935">
        <v>-122.446135</v>
      </c>
      <c r="L3798" s="935">
        <v>40.592799669999998</v>
      </c>
      <c r="M3798" s="935">
        <v>-122.3942059</v>
      </c>
    </row>
    <row r="3799" spans="1:13" x14ac:dyDescent="0.35">
      <c r="A3799" s="1296">
        <v>35696</v>
      </c>
      <c r="B3799" s="1295" t="s">
        <v>242</v>
      </c>
      <c r="C3799" s="1295" t="s">
        <v>260</v>
      </c>
      <c r="D3799" s="1295">
        <v>6800</v>
      </c>
      <c r="E3799" s="1295" t="s">
        <v>248</v>
      </c>
      <c r="F3799" s="935" t="s">
        <v>209</v>
      </c>
      <c r="G3799" s="1295">
        <v>34</v>
      </c>
      <c r="H3799" s="935" t="s">
        <v>403</v>
      </c>
      <c r="I3799" s="935" t="s">
        <v>404</v>
      </c>
      <c r="J3799" s="935">
        <v>40.592799669999998</v>
      </c>
      <c r="K3799" s="935">
        <v>-122.3942059</v>
      </c>
      <c r="L3799" s="935">
        <v>40.585947769999997</v>
      </c>
      <c r="M3799" s="935">
        <v>-122.3683525</v>
      </c>
    </row>
    <row r="3800" spans="1:13" x14ac:dyDescent="0.35">
      <c r="A3800" s="1296">
        <v>35696</v>
      </c>
      <c r="B3800" s="1295" t="s">
        <v>242</v>
      </c>
      <c r="C3800" s="1295" t="s">
        <v>260</v>
      </c>
      <c r="D3800" s="1295">
        <v>6800</v>
      </c>
      <c r="E3800" s="1295" t="s">
        <v>248</v>
      </c>
      <c r="F3800" s="935" t="s">
        <v>211</v>
      </c>
      <c r="G3800" s="1295">
        <v>33</v>
      </c>
      <c r="H3800" s="935" t="s">
        <v>404</v>
      </c>
      <c r="I3800" s="935" t="s">
        <v>405</v>
      </c>
      <c r="J3800" s="935">
        <v>40.585947769999997</v>
      </c>
      <c r="K3800" s="935">
        <v>-122.3683525</v>
      </c>
      <c r="L3800" s="935">
        <v>40.472049499999997</v>
      </c>
      <c r="M3800" s="935">
        <v>-122.29453460000001</v>
      </c>
    </row>
    <row r="3801" spans="1:13" x14ac:dyDescent="0.35">
      <c r="A3801" s="1296">
        <v>35696</v>
      </c>
      <c r="B3801" s="1295" t="s">
        <v>242</v>
      </c>
      <c r="C3801" s="1295" t="s">
        <v>260</v>
      </c>
      <c r="D3801" s="1295">
        <v>6800</v>
      </c>
      <c r="E3801" s="1295" t="s">
        <v>248</v>
      </c>
      <c r="F3801" s="935" t="s">
        <v>212</v>
      </c>
      <c r="G3801" s="1295">
        <v>6</v>
      </c>
      <c r="H3801" s="935" t="s">
        <v>405</v>
      </c>
      <c r="I3801" s="935" t="s">
        <v>406</v>
      </c>
      <c r="J3801" s="935">
        <v>40.472049499999997</v>
      </c>
      <c r="K3801" s="935">
        <v>-122.29453460000001</v>
      </c>
      <c r="L3801" s="935">
        <v>40.417416330000002</v>
      </c>
      <c r="M3801" s="935">
        <v>-122.19395729999999</v>
      </c>
    </row>
    <row r="3802" spans="1:13" x14ac:dyDescent="0.35">
      <c r="A3802" s="1296">
        <v>35696</v>
      </c>
      <c r="B3802" s="1295" t="s">
        <v>242</v>
      </c>
      <c r="C3802" s="1295" t="s">
        <v>260</v>
      </c>
      <c r="D3802" s="1295">
        <v>6800</v>
      </c>
      <c r="E3802" s="1295" t="s">
        <v>248</v>
      </c>
      <c r="F3802" s="935" t="s">
        <v>213</v>
      </c>
      <c r="G3802" s="1295">
        <v>0</v>
      </c>
      <c r="H3802" s="935" t="s">
        <v>406</v>
      </c>
      <c r="I3802" s="935" t="s">
        <v>407</v>
      </c>
      <c r="J3802" s="935">
        <v>40.417416330000002</v>
      </c>
      <c r="K3802" s="935">
        <v>-122.19395729999999</v>
      </c>
      <c r="L3802" s="935">
        <v>40.355137560000003</v>
      </c>
      <c r="M3802" s="935">
        <v>-122.17595660000001</v>
      </c>
    </row>
    <row r="3803" spans="1:13" x14ac:dyDescent="0.35">
      <c r="A3803" s="1296">
        <v>35696</v>
      </c>
      <c r="B3803" s="1295" t="s">
        <v>242</v>
      </c>
      <c r="C3803" s="1295" t="s">
        <v>260</v>
      </c>
      <c r="D3803" s="1295">
        <v>6800</v>
      </c>
      <c r="E3803" s="1295" t="s">
        <v>248</v>
      </c>
      <c r="F3803" s="935" t="s">
        <v>214</v>
      </c>
      <c r="G3803" s="1295">
        <v>1</v>
      </c>
      <c r="H3803" s="935" t="s">
        <v>407</v>
      </c>
      <c r="I3803" s="935" t="s">
        <v>408</v>
      </c>
      <c r="J3803" s="935">
        <v>40.355137560000003</v>
      </c>
      <c r="K3803" s="935">
        <v>-122.17595660000001</v>
      </c>
      <c r="L3803" s="935">
        <v>40.316984869999999</v>
      </c>
      <c r="M3803" s="935">
        <v>-122.1896581</v>
      </c>
    </row>
    <row r="3804" spans="1:13" x14ac:dyDescent="0.35">
      <c r="A3804" s="1296">
        <v>35696</v>
      </c>
      <c r="B3804" s="1295" t="s">
        <v>242</v>
      </c>
      <c r="C3804" s="1295" t="s">
        <v>260</v>
      </c>
      <c r="D3804" s="1295">
        <v>6800</v>
      </c>
      <c r="E3804" s="1295" t="s">
        <v>248</v>
      </c>
      <c r="F3804" s="935" t="s">
        <v>215</v>
      </c>
      <c r="G3804" s="1295">
        <v>0</v>
      </c>
      <c r="H3804" s="935" t="s">
        <v>408</v>
      </c>
      <c r="I3804" s="935" t="s">
        <v>409</v>
      </c>
      <c r="J3804" s="935">
        <v>40.316984869999999</v>
      </c>
      <c r="K3804" s="935">
        <v>-122.1896581</v>
      </c>
      <c r="L3804" s="935">
        <v>40.263968490000003</v>
      </c>
      <c r="M3804" s="935">
        <v>-122.2235306</v>
      </c>
    </row>
    <row r="3805" spans="1:13" x14ac:dyDescent="0.35">
      <c r="A3805" s="1296">
        <v>35696</v>
      </c>
      <c r="B3805" s="1295" t="s">
        <v>242</v>
      </c>
      <c r="C3805" s="1295" t="s">
        <v>260</v>
      </c>
      <c r="D3805" s="1295">
        <v>6800</v>
      </c>
      <c r="E3805" s="1295" t="s">
        <v>248</v>
      </c>
      <c r="F3805" s="935" t="s">
        <v>216</v>
      </c>
      <c r="G3805" s="1295">
        <v>0</v>
      </c>
      <c r="H3805" s="935" t="s">
        <v>409</v>
      </c>
      <c r="I3805" s="935" t="s">
        <v>410</v>
      </c>
      <c r="J3805" s="935">
        <v>40.263968490000003</v>
      </c>
      <c r="K3805" s="935">
        <v>-122.2235306</v>
      </c>
      <c r="L3805" s="935">
        <v>40.153152210000002</v>
      </c>
      <c r="M3805" s="935">
        <v>-122.20237950000001</v>
      </c>
    </row>
    <row r="3806" spans="1:13" x14ac:dyDescent="0.35">
      <c r="A3806" s="1296">
        <v>35696</v>
      </c>
      <c r="B3806" s="1295" t="s">
        <v>242</v>
      </c>
      <c r="C3806" s="1295" t="s">
        <v>260</v>
      </c>
      <c r="D3806" s="1295">
        <v>6800</v>
      </c>
      <c r="E3806" s="1295" t="s">
        <v>248</v>
      </c>
      <c r="F3806" s="935" t="s">
        <v>217</v>
      </c>
      <c r="G3806" s="1295">
        <v>1</v>
      </c>
      <c r="H3806" s="935" t="s">
        <v>410</v>
      </c>
      <c r="I3806" s="935" t="s">
        <v>411</v>
      </c>
      <c r="J3806" s="935">
        <v>40.153152210000002</v>
      </c>
      <c r="K3806" s="935">
        <v>-122.20237950000001</v>
      </c>
      <c r="L3806" s="935">
        <v>40.027836569999998</v>
      </c>
      <c r="M3806" s="935">
        <v>-122.11920569999999</v>
      </c>
    </row>
    <row r="3807" spans="1:13" x14ac:dyDescent="0.35">
      <c r="A3807" s="1296">
        <v>35696</v>
      </c>
      <c r="B3807" s="1295" t="s">
        <v>242</v>
      </c>
      <c r="C3807" s="1295" t="s">
        <v>260</v>
      </c>
      <c r="D3807" s="1295">
        <v>6800</v>
      </c>
      <c r="E3807" s="1295" t="s">
        <v>248</v>
      </c>
      <c r="F3807" s="935" t="s">
        <v>219</v>
      </c>
      <c r="G3807" s="1295">
        <v>-99999</v>
      </c>
      <c r="H3807" s="935" t="s">
        <v>411</v>
      </c>
      <c r="I3807" s="935" t="s">
        <v>412</v>
      </c>
      <c r="J3807" s="935">
        <v>40.027836569999998</v>
      </c>
      <c r="K3807" s="935">
        <v>-122.11920569999999</v>
      </c>
      <c r="L3807" s="935">
        <v>39.909298579999998</v>
      </c>
      <c r="M3807" s="935">
        <v>-122.0918963</v>
      </c>
    </row>
    <row r="3808" spans="1:13" x14ac:dyDescent="0.35">
      <c r="A3808" s="1296">
        <v>35696</v>
      </c>
      <c r="B3808" s="1295" t="s">
        <v>242</v>
      </c>
      <c r="C3808" s="1295" t="s">
        <v>260</v>
      </c>
      <c r="D3808" s="1295">
        <v>6800</v>
      </c>
      <c r="E3808" s="1295" t="s">
        <v>248</v>
      </c>
      <c r="F3808" s="935" t="s">
        <v>220</v>
      </c>
      <c r="G3808" s="1295">
        <v>-99999</v>
      </c>
      <c r="H3808" s="935" t="s">
        <v>412</v>
      </c>
      <c r="I3808" s="935" t="s">
        <v>413</v>
      </c>
      <c r="J3808" s="935">
        <v>39.909298579999998</v>
      </c>
      <c r="K3808" s="935">
        <v>-122.0918963</v>
      </c>
      <c r="L3808" s="935">
        <v>39.751173979999997</v>
      </c>
      <c r="M3808" s="935">
        <v>-121.9963235</v>
      </c>
    </row>
    <row r="3809" spans="1:13" x14ac:dyDescent="0.35">
      <c r="A3809" s="1296">
        <v>35696</v>
      </c>
      <c r="B3809" s="1295" t="s">
        <v>242</v>
      </c>
      <c r="C3809" s="1295" t="s">
        <v>260</v>
      </c>
      <c r="D3809" s="1295">
        <v>6800</v>
      </c>
      <c r="E3809" s="1295" t="s">
        <v>248</v>
      </c>
      <c r="F3809" s="935" t="s">
        <v>221</v>
      </c>
      <c r="G3809" s="1295">
        <v>-99999</v>
      </c>
      <c r="H3809" s="935" t="s">
        <v>413</v>
      </c>
      <c r="I3809" s="935" t="s">
        <v>414</v>
      </c>
      <c r="J3809" s="935">
        <v>39.751173979999997</v>
      </c>
      <c r="K3809" s="935">
        <v>-121.9963235</v>
      </c>
      <c r="L3809" s="935">
        <v>39.629153240000001</v>
      </c>
      <c r="M3809" s="935">
        <v>-121.9925059</v>
      </c>
    </row>
    <row r="3810" spans="1:13" x14ac:dyDescent="0.35">
      <c r="A3810" s="1296">
        <v>35696</v>
      </c>
      <c r="B3810" s="1295" t="s">
        <v>242</v>
      </c>
      <c r="C3810" s="1295" t="s">
        <v>260</v>
      </c>
      <c r="D3810" s="1295">
        <v>6800</v>
      </c>
      <c r="E3810" s="1295" t="s">
        <v>248</v>
      </c>
      <c r="F3810" s="935" t="s">
        <v>222</v>
      </c>
      <c r="G3810" s="1295">
        <v>-99999</v>
      </c>
      <c r="H3810" s="935" t="s">
        <v>414</v>
      </c>
      <c r="I3810" s="935" t="s">
        <v>415</v>
      </c>
      <c r="J3810" s="935">
        <v>39.629153240000001</v>
      </c>
      <c r="K3810" s="935">
        <v>-121.9925059</v>
      </c>
      <c r="L3810" s="935">
        <v>39.40712284</v>
      </c>
      <c r="M3810" s="935">
        <v>-122.00758999999999</v>
      </c>
    </row>
    <row r="3811" spans="1:13" x14ac:dyDescent="0.35">
      <c r="A3811" s="1296">
        <v>35704</v>
      </c>
      <c r="B3811" s="1295" t="s">
        <v>242</v>
      </c>
      <c r="C3811" s="1295" t="s">
        <v>246</v>
      </c>
      <c r="D3811" s="1295">
        <v>6036</v>
      </c>
      <c r="E3811" s="1295" t="s">
        <v>206</v>
      </c>
      <c r="F3811" s="935" t="s">
        <v>208</v>
      </c>
      <c r="G3811" s="1295">
        <v>3</v>
      </c>
      <c r="H3811" s="935" t="s">
        <v>402</v>
      </c>
      <c r="I3811" s="935" t="s">
        <v>403</v>
      </c>
      <c r="J3811" s="935">
        <v>40.611883210000002</v>
      </c>
      <c r="K3811" s="935">
        <v>-122.446135</v>
      </c>
      <c r="L3811" s="935">
        <v>40.592799669999998</v>
      </c>
      <c r="M3811" s="935">
        <v>-122.3942059</v>
      </c>
    </row>
    <row r="3812" spans="1:13" x14ac:dyDescent="0.35">
      <c r="A3812" s="1296">
        <v>35704</v>
      </c>
      <c r="B3812" s="1295" t="s">
        <v>242</v>
      </c>
      <c r="C3812" s="1295" t="s">
        <v>246</v>
      </c>
      <c r="D3812" s="1295">
        <v>6036</v>
      </c>
      <c r="E3812" s="1295" t="s">
        <v>206</v>
      </c>
      <c r="F3812" s="935" t="s">
        <v>209</v>
      </c>
      <c r="G3812" s="1295">
        <v>57</v>
      </c>
      <c r="H3812" s="935" t="s">
        <v>403</v>
      </c>
      <c r="I3812" s="935" t="s">
        <v>404</v>
      </c>
      <c r="J3812" s="935">
        <v>40.592799669999998</v>
      </c>
      <c r="K3812" s="935">
        <v>-122.3942059</v>
      </c>
      <c r="L3812" s="935">
        <v>40.585947769999997</v>
      </c>
      <c r="M3812" s="935">
        <v>-122.3683525</v>
      </c>
    </row>
    <row r="3813" spans="1:13" x14ac:dyDescent="0.35">
      <c r="A3813" s="1296">
        <v>35704</v>
      </c>
      <c r="B3813" s="1295" t="s">
        <v>242</v>
      </c>
      <c r="C3813" s="1295" t="s">
        <v>246</v>
      </c>
      <c r="D3813" s="1295">
        <v>6036</v>
      </c>
      <c r="E3813" s="1295" t="s">
        <v>206</v>
      </c>
      <c r="F3813" s="935" t="s">
        <v>211</v>
      </c>
      <c r="G3813" s="1295">
        <v>60</v>
      </c>
      <c r="H3813" s="935" t="s">
        <v>404</v>
      </c>
      <c r="I3813" s="935" t="s">
        <v>405</v>
      </c>
      <c r="J3813" s="935">
        <v>40.585947769999997</v>
      </c>
      <c r="K3813" s="935">
        <v>-122.3683525</v>
      </c>
      <c r="L3813" s="935">
        <v>40.472049499999997</v>
      </c>
      <c r="M3813" s="935">
        <v>-122.29453460000001</v>
      </c>
    </row>
    <row r="3814" spans="1:13" x14ac:dyDescent="0.35">
      <c r="A3814" s="1296">
        <v>35704</v>
      </c>
      <c r="B3814" s="1295" t="s">
        <v>242</v>
      </c>
      <c r="C3814" s="1295" t="s">
        <v>246</v>
      </c>
      <c r="D3814" s="1295">
        <v>6036</v>
      </c>
      <c r="E3814" s="1295" t="s">
        <v>206</v>
      </c>
      <c r="F3814" s="935" t="s">
        <v>212</v>
      </c>
      <c r="G3814" s="1295">
        <v>19</v>
      </c>
      <c r="H3814" s="935" t="s">
        <v>405</v>
      </c>
      <c r="I3814" s="935" t="s">
        <v>406</v>
      </c>
      <c r="J3814" s="935">
        <v>40.472049499999997</v>
      </c>
      <c r="K3814" s="935">
        <v>-122.29453460000001</v>
      </c>
      <c r="L3814" s="935">
        <v>40.417416330000002</v>
      </c>
      <c r="M3814" s="935">
        <v>-122.19395729999999</v>
      </c>
    </row>
    <row r="3815" spans="1:13" x14ac:dyDescent="0.35">
      <c r="A3815" s="1296">
        <v>35704</v>
      </c>
      <c r="B3815" s="1295" t="s">
        <v>242</v>
      </c>
      <c r="C3815" s="1295" t="s">
        <v>246</v>
      </c>
      <c r="D3815" s="1295">
        <v>6036</v>
      </c>
      <c r="E3815" s="1295" t="s">
        <v>206</v>
      </c>
      <c r="F3815" s="935" t="s">
        <v>213</v>
      </c>
      <c r="G3815" s="1295">
        <v>0</v>
      </c>
      <c r="H3815" s="935" t="s">
        <v>406</v>
      </c>
      <c r="I3815" s="935" t="s">
        <v>407</v>
      </c>
      <c r="J3815" s="935">
        <v>40.417416330000002</v>
      </c>
      <c r="K3815" s="935">
        <v>-122.19395729999999</v>
      </c>
      <c r="L3815" s="935">
        <v>40.355137560000003</v>
      </c>
      <c r="M3815" s="935">
        <v>-122.17595660000001</v>
      </c>
    </row>
    <row r="3816" spans="1:13" x14ac:dyDescent="0.35">
      <c r="A3816" s="1296">
        <v>35704</v>
      </c>
      <c r="B3816" s="1295" t="s">
        <v>242</v>
      </c>
      <c r="C3816" s="1295" t="s">
        <v>246</v>
      </c>
      <c r="D3816" s="1295">
        <v>6036</v>
      </c>
      <c r="E3816" s="1295" t="s">
        <v>206</v>
      </c>
      <c r="F3816" s="935" t="s">
        <v>214</v>
      </c>
      <c r="G3816" s="1295">
        <v>4</v>
      </c>
      <c r="H3816" s="935" t="s">
        <v>407</v>
      </c>
      <c r="I3816" s="935" t="s">
        <v>408</v>
      </c>
      <c r="J3816" s="935">
        <v>40.355137560000003</v>
      </c>
      <c r="K3816" s="935">
        <v>-122.17595660000001</v>
      </c>
      <c r="L3816" s="935">
        <v>40.316984869999999</v>
      </c>
      <c r="M3816" s="935">
        <v>-122.1896581</v>
      </c>
    </row>
    <row r="3817" spans="1:13" x14ac:dyDescent="0.35">
      <c r="A3817" s="1296">
        <v>35704</v>
      </c>
      <c r="B3817" s="1295" t="s">
        <v>242</v>
      </c>
      <c r="C3817" s="1295" t="s">
        <v>246</v>
      </c>
      <c r="D3817" s="1295">
        <v>6036</v>
      </c>
      <c r="E3817" s="1295" t="s">
        <v>206</v>
      </c>
      <c r="F3817" s="935" t="s">
        <v>215</v>
      </c>
      <c r="G3817" s="1295">
        <v>2</v>
      </c>
      <c r="H3817" s="935" t="s">
        <v>408</v>
      </c>
      <c r="I3817" s="935" t="s">
        <v>409</v>
      </c>
      <c r="J3817" s="935">
        <v>40.316984869999999</v>
      </c>
      <c r="K3817" s="935">
        <v>-122.1896581</v>
      </c>
      <c r="L3817" s="935">
        <v>40.263968490000003</v>
      </c>
      <c r="M3817" s="935">
        <v>-122.2235306</v>
      </c>
    </row>
    <row r="3818" spans="1:13" x14ac:dyDescent="0.35">
      <c r="A3818" s="1296">
        <v>35704</v>
      </c>
      <c r="B3818" s="1295" t="s">
        <v>242</v>
      </c>
      <c r="C3818" s="1295" t="s">
        <v>246</v>
      </c>
      <c r="D3818" s="1295">
        <v>6036</v>
      </c>
      <c r="E3818" s="1295" t="s">
        <v>206</v>
      </c>
      <c r="F3818" s="935" t="s">
        <v>216</v>
      </c>
      <c r="G3818" s="1295">
        <v>3</v>
      </c>
      <c r="H3818" s="935" t="s">
        <v>409</v>
      </c>
      <c r="I3818" s="935" t="s">
        <v>410</v>
      </c>
      <c r="J3818" s="935">
        <v>40.263968490000003</v>
      </c>
      <c r="K3818" s="935">
        <v>-122.2235306</v>
      </c>
      <c r="L3818" s="935">
        <v>40.153152210000002</v>
      </c>
      <c r="M3818" s="935">
        <v>-122.20237950000001</v>
      </c>
    </row>
    <row r="3819" spans="1:13" x14ac:dyDescent="0.35">
      <c r="A3819" s="1296">
        <v>35704</v>
      </c>
      <c r="B3819" s="1295" t="s">
        <v>242</v>
      </c>
      <c r="C3819" s="1295" t="s">
        <v>246</v>
      </c>
      <c r="D3819" s="1295">
        <v>6036</v>
      </c>
      <c r="E3819" s="1295" t="s">
        <v>206</v>
      </c>
      <c r="F3819" s="935" t="s">
        <v>217</v>
      </c>
      <c r="G3819" s="1295">
        <v>4</v>
      </c>
      <c r="H3819" s="935" t="s">
        <v>410</v>
      </c>
      <c r="I3819" s="935" t="s">
        <v>411</v>
      </c>
      <c r="J3819" s="935">
        <v>40.153152210000002</v>
      </c>
      <c r="K3819" s="935">
        <v>-122.20237950000001</v>
      </c>
      <c r="L3819" s="935">
        <v>40.027836569999998</v>
      </c>
      <c r="M3819" s="935">
        <v>-122.11920569999999</v>
      </c>
    </row>
    <row r="3820" spans="1:13" x14ac:dyDescent="0.35">
      <c r="A3820" s="1296">
        <v>35704</v>
      </c>
      <c r="B3820" s="1295" t="s">
        <v>242</v>
      </c>
      <c r="C3820" s="1295" t="s">
        <v>246</v>
      </c>
      <c r="D3820" s="1295">
        <v>6036</v>
      </c>
      <c r="E3820" s="1295" t="s">
        <v>206</v>
      </c>
      <c r="F3820" s="935" t="s">
        <v>219</v>
      </c>
      <c r="G3820" s="1295">
        <v>0</v>
      </c>
      <c r="H3820" s="935" t="s">
        <v>411</v>
      </c>
      <c r="I3820" s="935" t="s">
        <v>412</v>
      </c>
      <c r="J3820" s="935">
        <v>40.027836569999998</v>
      </c>
      <c r="K3820" s="935">
        <v>-122.11920569999999</v>
      </c>
      <c r="L3820" s="935">
        <v>39.909298579999998</v>
      </c>
      <c r="M3820" s="935">
        <v>-122.0918963</v>
      </c>
    </row>
    <row r="3821" spans="1:13" x14ac:dyDescent="0.35">
      <c r="A3821" s="1296">
        <v>35704</v>
      </c>
      <c r="B3821" s="1295" t="s">
        <v>242</v>
      </c>
      <c r="C3821" s="1295" t="s">
        <v>246</v>
      </c>
      <c r="D3821" s="1295">
        <v>6036</v>
      </c>
      <c r="E3821" s="1295" t="s">
        <v>206</v>
      </c>
      <c r="F3821" s="935" t="s">
        <v>220</v>
      </c>
      <c r="G3821" s="1295">
        <v>-99999</v>
      </c>
      <c r="H3821" s="935" t="s">
        <v>412</v>
      </c>
      <c r="I3821" s="935" t="s">
        <v>413</v>
      </c>
      <c r="J3821" s="935">
        <v>39.909298579999998</v>
      </c>
      <c r="K3821" s="935">
        <v>-122.0918963</v>
      </c>
      <c r="L3821" s="935">
        <v>39.751173979999997</v>
      </c>
      <c r="M3821" s="935">
        <v>-121.9963235</v>
      </c>
    </row>
    <row r="3822" spans="1:13" x14ac:dyDescent="0.35">
      <c r="A3822" s="1296">
        <v>35704</v>
      </c>
      <c r="B3822" s="1295" t="s">
        <v>242</v>
      </c>
      <c r="C3822" s="1295" t="s">
        <v>246</v>
      </c>
      <c r="D3822" s="1295">
        <v>6036</v>
      </c>
      <c r="E3822" s="1295" t="s">
        <v>206</v>
      </c>
      <c r="F3822" s="935" t="s">
        <v>221</v>
      </c>
      <c r="G3822" s="1295">
        <v>-99999</v>
      </c>
      <c r="H3822" s="935" t="s">
        <v>413</v>
      </c>
      <c r="I3822" s="935" t="s">
        <v>414</v>
      </c>
      <c r="J3822" s="935">
        <v>39.751173979999997</v>
      </c>
      <c r="K3822" s="935">
        <v>-121.9963235</v>
      </c>
      <c r="L3822" s="935">
        <v>39.629153240000001</v>
      </c>
      <c r="M3822" s="935">
        <v>-121.9925059</v>
      </c>
    </row>
    <row r="3823" spans="1:13" x14ac:dyDescent="0.35">
      <c r="A3823" s="1296">
        <v>35704</v>
      </c>
      <c r="B3823" s="1295" t="s">
        <v>242</v>
      </c>
      <c r="C3823" s="1295" t="s">
        <v>246</v>
      </c>
      <c r="D3823" s="1295">
        <v>6036</v>
      </c>
      <c r="E3823" s="1295" t="s">
        <v>206</v>
      </c>
      <c r="F3823" s="935" t="s">
        <v>222</v>
      </c>
      <c r="G3823" s="1295">
        <v>-99999</v>
      </c>
      <c r="H3823" s="935" t="s">
        <v>414</v>
      </c>
      <c r="I3823" s="935" t="s">
        <v>415</v>
      </c>
      <c r="J3823" s="935">
        <v>39.629153240000001</v>
      </c>
      <c r="K3823" s="935">
        <v>-121.9925059</v>
      </c>
      <c r="L3823" s="935">
        <v>39.40712284</v>
      </c>
      <c r="M3823" s="935">
        <v>-122.00758999999999</v>
      </c>
    </row>
    <row r="3824" spans="1:13" x14ac:dyDescent="0.35">
      <c r="A3824" s="1296">
        <v>35737</v>
      </c>
      <c r="B3824" s="1295" t="s">
        <v>242</v>
      </c>
      <c r="C3824" s="1295" t="s">
        <v>260</v>
      </c>
      <c r="D3824" s="1295">
        <v>4565</v>
      </c>
      <c r="E3824" s="1295" t="s">
        <v>206</v>
      </c>
      <c r="F3824" s="935" t="s">
        <v>208</v>
      </c>
      <c r="G3824" s="1295">
        <v>0</v>
      </c>
      <c r="H3824" s="935" t="s">
        <v>402</v>
      </c>
      <c r="I3824" s="935" t="s">
        <v>403</v>
      </c>
      <c r="J3824" s="935">
        <v>40.611883210000002</v>
      </c>
      <c r="K3824" s="935">
        <v>-122.446135</v>
      </c>
      <c r="L3824" s="935">
        <v>40.592799669999998</v>
      </c>
      <c r="M3824" s="935">
        <v>-122.3942059</v>
      </c>
    </row>
    <row r="3825" spans="1:13" x14ac:dyDescent="0.35">
      <c r="A3825" s="1296">
        <v>35737</v>
      </c>
      <c r="B3825" s="1295" t="s">
        <v>242</v>
      </c>
      <c r="C3825" s="1295" t="s">
        <v>260</v>
      </c>
      <c r="D3825" s="1295">
        <v>4565</v>
      </c>
      <c r="E3825" s="1295" t="s">
        <v>206</v>
      </c>
      <c r="F3825" s="935" t="s">
        <v>209</v>
      </c>
      <c r="G3825" s="1295">
        <v>340</v>
      </c>
      <c r="H3825" s="935" t="s">
        <v>403</v>
      </c>
      <c r="I3825" s="935" t="s">
        <v>404</v>
      </c>
      <c r="J3825" s="935">
        <v>40.592799669999998</v>
      </c>
      <c r="K3825" s="935">
        <v>-122.3942059</v>
      </c>
      <c r="L3825" s="935">
        <v>40.585947769999997</v>
      </c>
      <c r="M3825" s="935">
        <v>-122.3683525</v>
      </c>
    </row>
    <row r="3826" spans="1:13" x14ac:dyDescent="0.35">
      <c r="A3826" s="1296">
        <v>35737</v>
      </c>
      <c r="B3826" s="1295" t="s">
        <v>242</v>
      </c>
      <c r="C3826" s="1295" t="s">
        <v>260</v>
      </c>
      <c r="D3826" s="1295">
        <v>4565</v>
      </c>
      <c r="E3826" s="1295" t="s">
        <v>206</v>
      </c>
      <c r="F3826" s="935" t="s">
        <v>211</v>
      </c>
      <c r="G3826" s="1295">
        <v>743</v>
      </c>
      <c r="H3826" s="935" t="s">
        <v>404</v>
      </c>
      <c r="I3826" s="935" t="s">
        <v>405</v>
      </c>
      <c r="J3826" s="935">
        <v>40.585947769999997</v>
      </c>
      <c r="K3826" s="935">
        <v>-122.3683525</v>
      </c>
      <c r="L3826" s="935">
        <v>40.472049499999997</v>
      </c>
      <c r="M3826" s="935">
        <v>-122.29453460000001</v>
      </c>
    </row>
    <row r="3827" spans="1:13" x14ac:dyDescent="0.35">
      <c r="A3827" s="1296">
        <v>35737</v>
      </c>
      <c r="B3827" s="1295" t="s">
        <v>242</v>
      </c>
      <c r="C3827" s="1295" t="s">
        <v>260</v>
      </c>
      <c r="D3827" s="1295">
        <v>4565</v>
      </c>
      <c r="E3827" s="1295" t="s">
        <v>206</v>
      </c>
      <c r="F3827" s="935" t="s">
        <v>212</v>
      </c>
      <c r="G3827" s="1295">
        <v>275</v>
      </c>
      <c r="H3827" s="935" t="s">
        <v>405</v>
      </c>
      <c r="I3827" s="935" t="s">
        <v>406</v>
      </c>
      <c r="J3827" s="935">
        <v>40.472049499999997</v>
      </c>
      <c r="K3827" s="935">
        <v>-122.29453460000001</v>
      </c>
      <c r="L3827" s="935">
        <v>40.417416330000002</v>
      </c>
      <c r="M3827" s="935">
        <v>-122.19395729999999</v>
      </c>
    </row>
    <row r="3828" spans="1:13" x14ac:dyDescent="0.35">
      <c r="A3828" s="1296">
        <v>35737</v>
      </c>
      <c r="B3828" s="1295" t="s">
        <v>242</v>
      </c>
      <c r="C3828" s="1295" t="s">
        <v>260</v>
      </c>
      <c r="D3828" s="1295">
        <v>4565</v>
      </c>
      <c r="E3828" s="1295" t="s">
        <v>206</v>
      </c>
      <c r="F3828" s="935" t="s">
        <v>213</v>
      </c>
      <c r="G3828" s="1295">
        <v>106</v>
      </c>
      <c r="H3828" s="935" t="s">
        <v>406</v>
      </c>
      <c r="I3828" s="935" t="s">
        <v>407</v>
      </c>
      <c r="J3828" s="935">
        <v>40.417416330000002</v>
      </c>
      <c r="K3828" s="935">
        <v>-122.19395729999999</v>
      </c>
      <c r="L3828" s="935">
        <v>40.355137560000003</v>
      </c>
      <c r="M3828" s="935">
        <v>-122.17595660000001</v>
      </c>
    </row>
    <row r="3829" spans="1:13" x14ac:dyDescent="0.35">
      <c r="A3829" s="1296">
        <v>35737</v>
      </c>
      <c r="B3829" s="1295" t="s">
        <v>242</v>
      </c>
      <c r="C3829" s="1295" t="s">
        <v>260</v>
      </c>
      <c r="D3829" s="1295">
        <v>4565</v>
      </c>
      <c r="E3829" s="1295" t="s">
        <v>206</v>
      </c>
      <c r="F3829" s="935" t="s">
        <v>214</v>
      </c>
      <c r="G3829" s="1295">
        <v>123</v>
      </c>
      <c r="H3829" s="935" t="s">
        <v>407</v>
      </c>
      <c r="I3829" s="935" t="s">
        <v>408</v>
      </c>
      <c r="J3829" s="935">
        <v>40.355137560000003</v>
      </c>
      <c r="K3829" s="935">
        <v>-122.17595660000001</v>
      </c>
      <c r="L3829" s="935">
        <v>40.316984869999999</v>
      </c>
      <c r="M3829" s="935">
        <v>-122.1896581</v>
      </c>
    </row>
    <row r="3830" spans="1:13" x14ac:dyDescent="0.35">
      <c r="A3830" s="1296">
        <v>35737</v>
      </c>
      <c r="B3830" s="1295" t="s">
        <v>242</v>
      </c>
      <c r="C3830" s="1295" t="s">
        <v>260</v>
      </c>
      <c r="D3830" s="1295">
        <v>4565</v>
      </c>
      <c r="E3830" s="1295" t="s">
        <v>206</v>
      </c>
      <c r="F3830" s="935" t="s">
        <v>215</v>
      </c>
      <c r="G3830" s="1295">
        <v>190</v>
      </c>
      <c r="H3830" s="935" t="s">
        <v>408</v>
      </c>
      <c r="I3830" s="935" t="s">
        <v>409</v>
      </c>
      <c r="J3830" s="935">
        <v>40.316984869999999</v>
      </c>
      <c r="K3830" s="935">
        <v>-122.1896581</v>
      </c>
      <c r="L3830" s="935">
        <v>40.263968490000003</v>
      </c>
      <c r="M3830" s="935">
        <v>-122.2235306</v>
      </c>
    </row>
    <row r="3831" spans="1:13" x14ac:dyDescent="0.35">
      <c r="A3831" s="1296">
        <v>35737</v>
      </c>
      <c r="B3831" s="1295" t="s">
        <v>242</v>
      </c>
      <c r="C3831" s="1295" t="s">
        <v>260</v>
      </c>
      <c r="D3831" s="1295">
        <v>4565</v>
      </c>
      <c r="E3831" s="1295" t="s">
        <v>206</v>
      </c>
      <c r="F3831" s="935" t="s">
        <v>216</v>
      </c>
      <c r="G3831" s="1295">
        <v>81</v>
      </c>
      <c r="H3831" s="935" t="s">
        <v>409</v>
      </c>
      <c r="I3831" s="935" t="s">
        <v>410</v>
      </c>
      <c r="J3831" s="935">
        <v>40.263968490000003</v>
      </c>
      <c r="K3831" s="935">
        <v>-122.2235306</v>
      </c>
      <c r="L3831" s="935">
        <v>40.153152210000002</v>
      </c>
      <c r="M3831" s="935">
        <v>-122.20237950000001</v>
      </c>
    </row>
    <row r="3832" spans="1:13" x14ac:dyDescent="0.35">
      <c r="A3832" s="1296">
        <v>35737</v>
      </c>
      <c r="B3832" s="1295" t="s">
        <v>242</v>
      </c>
      <c r="C3832" s="1295" t="s">
        <v>260</v>
      </c>
      <c r="D3832" s="1295">
        <v>4565</v>
      </c>
      <c r="E3832" s="1295" t="s">
        <v>206</v>
      </c>
      <c r="F3832" s="935" t="s">
        <v>217</v>
      </c>
      <c r="G3832" s="1295">
        <v>182</v>
      </c>
      <c r="H3832" s="935" t="s">
        <v>410</v>
      </c>
      <c r="I3832" s="935" t="s">
        <v>411</v>
      </c>
      <c r="J3832" s="935">
        <v>40.153152210000002</v>
      </c>
      <c r="K3832" s="935">
        <v>-122.20237950000001</v>
      </c>
      <c r="L3832" s="935">
        <v>40.027836569999998</v>
      </c>
      <c r="M3832" s="935">
        <v>-122.11920569999999</v>
      </c>
    </row>
    <row r="3833" spans="1:13" x14ac:dyDescent="0.35">
      <c r="A3833" s="1296">
        <v>35737</v>
      </c>
      <c r="B3833" s="1295" t="s">
        <v>242</v>
      </c>
      <c r="C3833" s="1295" t="s">
        <v>260</v>
      </c>
      <c r="D3833" s="1295">
        <v>4565</v>
      </c>
      <c r="E3833" s="1295" t="s">
        <v>206</v>
      </c>
      <c r="F3833" s="935" t="s">
        <v>219</v>
      </c>
      <c r="G3833" s="1295">
        <v>68</v>
      </c>
      <c r="H3833" s="935" t="s">
        <v>411</v>
      </c>
      <c r="I3833" s="935" t="s">
        <v>412</v>
      </c>
      <c r="J3833" s="935">
        <v>40.027836569999998</v>
      </c>
      <c r="K3833" s="935">
        <v>-122.11920569999999</v>
      </c>
      <c r="L3833" s="935">
        <v>39.909298579999998</v>
      </c>
      <c r="M3833" s="935">
        <v>-122.0918963</v>
      </c>
    </row>
    <row r="3834" spans="1:13" x14ac:dyDescent="0.35">
      <c r="A3834" s="1296">
        <v>35737</v>
      </c>
      <c r="B3834" s="1295" t="s">
        <v>242</v>
      </c>
      <c r="C3834" s="1295" t="s">
        <v>260</v>
      </c>
      <c r="D3834" s="1295">
        <v>4565</v>
      </c>
      <c r="E3834" s="1295" t="s">
        <v>206</v>
      </c>
      <c r="F3834" s="935" t="s">
        <v>220</v>
      </c>
      <c r="G3834" s="1295">
        <v>35</v>
      </c>
      <c r="H3834" s="935" t="s">
        <v>412</v>
      </c>
      <c r="I3834" s="935" t="s">
        <v>413</v>
      </c>
      <c r="J3834" s="935">
        <v>39.909298579999998</v>
      </c>
      <c r="K3834" s="935">
        <v>-122.0918963</v>
      </c>
      <c r="L3834" s="935">
        <v>39.751173979999997</v>
      </c>
      <c r="M3834" s="935">
        <v>-121.9963235</v>
      </c>
    </row>
    <row r="3835" spans="1:13" x14ac:dyDescent="0.35">
      <c r="A3835" s="1296">
        <v>35737</v>
      </c>
      <c r="B3835" s="1295" t="s">
        <v>242</v>
      </c>
      <c r="C3835" s="1295" t="s">
        <v>260</v>
      </c>
      <c r="D3835" s="1295">
        <v>4565</v>
      </c>
      <c r="E3835" s="1295" t="s">
        <v>206</v>
      </c>
      <c r="F3835" s="935" t="s">
        <v>221</v>
      </c>
      <c r="G3835" s="1295">
        <v>35</v>
      </c>
      <c r="H3835" s="935" t="s">
        <v>413</v>
      </c>
      <c r="I3835" s="935" t="s">
        <v>414</v>
      </c>
      <c r="J3835" s="935">
        <v>39.751173979999997</v>
      </c>
      <c r="K3835" s="935">
        <v>-121.9963235</v>
      </c>
      <c r="L3835" s="935">
        <v>39.629153240000001</v>
      </c>
      <c r="M3835" s="935">
        <v>-121.9925059</v>
      </c>
    </row>
    <row r="3836" spans="1:13" x14ac:dyDescent="0.35">
      <c r="A3836" s="1296">
        <v>35737</v>
      </c>
      <c r="B3836" s="1295" t="s">
        <v>242</v>
      </c>
      <c r="C3836" s="1295" t="s">
        <v>260</v>
      </c>
      <c r="D3836" s="1295">
        <v>4565</v>
      </c>
      <c r="E3836" s="1295" t="s">
        <v>206</v>
      </c>
      <c r="F3836" s="935" t="s">
        <v>222</v>
      </c>
      <c r="G3836" s="1295">
        <v>93</v>
      </c>
      <c r="H3836" s="935" t="s">
        <v>414</v>
      </c>
      <c r="I3836" s="935" t="s">
        <v>415</v>
      </c>
      <c r="J3836" s="935">
        <v>39.629153240000001</v>
      </c>
      <c r="K3836" s="935">
        <v>-121.9925059</v>
      </c>
      <c r="L3836" s="935">
        <v>39.40712284</v>
      </c>
      <c r="M3836" s="935">
        <v>-122.00758999999999</v>
      </c>
    </row>
    <row r="3837" spans="1:13" x14ac:dyDescent="0.35">
      <c r="A3837" s="1296">
        <v>35787</v>
      </c>
      <c r="B3837" s="1295" t="s">
        <v>242</v>
      </c>
      <c r="C3837" s="1295" t="s">
        <v>260</v>
      </c>
      <c r="D3837" s="1295">
        <v>4234</v>
      </c>
      <c r="E3837" s="1295" t="s">
        <v>201</v>
      </c>
      <c r="F3837" s="935" t="s">
        <v>208</v>
      </c>
      <c r="G3837" s="1295">
        <v>402</v>
      </c>
      <c r="H3837" s="935" t="s">
        <v>402</v>
      </c>
      <c r="I3837" s="935" t="s">
        <v>403</v>
      </c>
      <c r="J3837" s="935">
        <v>40.611883210000002</v>
      </c>
      <c r="K3837" s="935">
        <v>-122.446135</v>
      </c>
      <c r="L3837" s="935">
        <v>40.592799669999998</v>
      </c>
      <c r="M3837" s="935">
        <v>-122.3942059</v>
      </c>
    </row>
    <row r="3838" spans="1:13" x14ac:dyDescent="0.35">
      <c r="A3838" s="1296">
        <v>35787</v>
      </c>
      <c r="B3838" s="1295" t="s">
        <v>242</v>
      </c>
      <c r="C3838" s="1295" t="s">
        <v>260</v>
      </c>
      <c r="D3838" s="1295">
        <v>4234</v>
      </c>
      <c r="E3838" s="1295" t="s">
        <v>201</v>
      </c>
      <c r="F3838" s="935" t="s">
        <v>209</v>
      </c>
      <c r="G3838" s="1295">
        <v>76</v>
      </c>
      <c r="H3838" s="935" t="s">
        <v>403</v>
      </c>
      <c r="I3838" s="935" t="s">
        <v>404</v>
      </c>
      <c r="J3838" s="935">
        <v>40.592799669999998</v>
      </c>
      <c r="K3838" s="935">
        <v>-122.3942059</v>
      </c>
      <c r="L3838" s="935">
        <v>40.585947769999997</v>
      </c>
      <c r="M3838" s="935">
        <v>-122.3683525</v>
      </c>
    </row>
    <row r="3839" spans="1:13" x14ac:dyDescent="0.35">
      <c r="A3839" s="1296">
        <v>35787</v>
      </c>
      <c r="B3839" s="1295" t="s">
        <v>242</v>
      </c>
      <c r="C3839" s="1295" t="s">
        <v>260</v>
      </c>
      <c r="D3839" s="1295">
        <v>4234</v>
      </c>
      <c r="E3839" s="1295" t="s">
        <v>201</v>
      </c>
      <c r="F3839" s="935" t="s">
        <v>211</v>
      </c>
      <c r="G3839" s="1295">
        <v>74</v>
      </c>
      <c r="H3839" s="935" t="s">
        <v>404</v>
      </c>
      <c r="I3839" s="935" t="s">
        <v>405</v>
      </c>
      <c r="J3839" s="935">
        <v>40.585947769999997</v>
      </c>
      <c r="K3839" s="935">
        <v>-122.3683525</v>
      </c>
      <c r="L3839" s="935">
        <v>40.472049499999997</v>
      </c>
      <c r="M3839" s="935">
        <v>-122.29453460000001</v>
      </c>
    </row>
    <row r="3840" spans="1:13" x14ac:dyDescent="0.35">
      <c r="A3840" s="1296">
        <v>35787</v>
      </c>
      <c r="B3840" s="1295" t="s">
        <v>242</v>
      </c>
      <c r="C3840" s="1295" t="s">
        <v>260</v>
      </c>
      <c r="D3840" s="1295">
        <v>4234</v>
      </c>
      <c r="E3840" s="1295" t="s">
        <v>201</v>
      </c>
      <c r="F3840" s="935" t="s">
        <v>212</v>
      </c>
      <c r="G3840" s="1295">
        <v>40</v>
      </c>
      <c r="H3840" s="935" t="s">
        <v>405</v>
      </c>
      <c r="I3840" s="935" t="s">
        <v>406</v>
      </c>
      <c r="J3840" s="935">
        <v>40.472049499999997</v>
      </c>
      <c r="K3840" s="935">
        <v>-122.29453460000001</v>
      </c>
      <c r="L3840" s="935">
        <v>40.417416330000002</v>
      </c>
      <c r="M3840" s="935">
        <v>-122.19395729999999</v>
      </c>
    </row>
    <row r="3841" spans="1:13" x14ac:dyDescent="0.35">
      <c r="A3841" s="1296">
        <v>35787</v>
      </c>
      <c r="B3841" s="1295" t="s">
        <v>242</v>
      </c>
      <c r="C3841" s="1295" t="s">
        <v>260</v>
      </c>
      <c r="D3841" s="1295">
        <v>4234</v>
      </c>
      <c r="E3841" s="1295" t="s">
        <v>201</v>
      </c>
      <c r="F3841" s="935" t="s">
        <v>213</v>
      </c>
      <c r="G3841" s="1295">
        <v>0</v>
      </c>
      <c r="H3841" s="935" t="s">
        <v>406</v>
      </c>
      <c r="I3841" s="935" t="s">
        <v>407</v>
      </c>
      <c r="J3841" s="935">
        <v>40.417416330000002</v>
      </c>
      <c r="K3841" s="935">
        <v>-122.19395729999999</v>
      </c>
      <c r="L3841" s="935">
        <v>40.355137560000003</v>
      </c>
      <c r="M3841" s="935">
        <v>-122.17595660000001</v>
      </c>
    </row>
    <row r="3842" spans="1:13" x14ac:dyDescent="0.35">
      <c r="A3842" s="1296">
        <v>35787</v>
      </c>
      <c r="B3842" s="1295" t="s">
        <v>242</v>
      </c>
      <c r="C3842" s="1295" t="s">
        <v>260</v>
      </c>
      <c r="D3842" s="1295">
        <v>4234</v>
      </c>
      <c r="E3842" s="1295" t="s">
        <v>201</v>
      </c>
      <c r="F3842" s="935" t="s">
        <v>214</v>
      </c>
      <c r="G3842" s="1295">
        <v>0</v>
      </c>
      <c r="H3842" s="935" t="s">
        <v>407</v>
      </c>
      <c r="I3842" s="935" t="s">
        <v>408</v>
      </c>
      <c r="J3842" s="935">
        <v>40.355137560000003</v>
      </c>
      <c r="K3842" s="935">
        <v>-122.17595660000001</v>
      </c>
      <c r="L3842" s="935">
        <v>40.316984869999999</v>
      </c>
      <c r="M3842" s="935">
        <v>-122.1896581</v>
      </c>
    </row>
    <row r="3843" spans="1:13" x14ac:dyDescent="0.35">
      <c r="A3843" s="1296">
        <v>35787</v>
      </c>
      <c r="B3843" s="1295" t="s">
        <v>242</v>
      </c>
      <c r="C3843" s="1295" t="s">
        <v>260</v>
      </c>
      <c r="D3843" s="1295">
        <v>4234</v>
      </c>
      <c r="E3843" s="1295" t="s">
        <v>201</v>
      </c>
      <c r="F3843" s="935" t="s">
        <v>215</v>
      </c>
      <c r="G3843" s="1295">
        <v>7</v>
      </c>
      <c r="H3843" s="935" t="s">
        <v>408</v>
      </c>
      <c r="I3843" s="935" t="s">
        <v>409</v>
      </c>
      <c r="J3843" s="935">
        <v>40.316984869999999</v>
      </c>
      <c r="K3843" s="935">
        <v>-122.1896581</v>
      </c>
      <c r="L3843" s="935">
        <v>40.263968490000003</v>
      </c>
      <c r="M3843" s="935">
        <v>-122.2235306</v>
      </c>
    </row>
    <row r="3844" spans="1:13" x14ac:dyDescent="0.35">
      <c r="A3844" s="1296">
        <v>35787</v>
      </c>
      <c r="B3844" s="1295" t="s">
        <v>242</v>
      </c>
      <c r="C3844" s="1295" t="s">
        <v>260</v>
      </c>
      <c r="D3844" s="1295">
        <v>4234</v>
      </c>
      <c r="E3844" s="1295" t="s">
        <v>201</v>
      </c>
      <c r="F3844" s="935" t="s">
        <v>216</v>
      </c>
      <c r="G3844" s="1295">
        <v>0</v>
      </c>
      <c r="H3844" s="935" t="s">
        <v>409</v>
      </c>
      <c r="I3844" s="935" t="s">
        <v>410</v>
      </c>
      <c r="J3844" s="935">
        <v>40.263968490000003</v>
      </c>
      <c r="K3844" s="935">
        <v>-122.2235306</v>
      </c>
      <c r="L3844" s="935">
        <v>40.153152210000002</v>
      </c>
      <c r="M3844" s="935">
        <v>-122.20237950000001</v>
      </c>
    </row>
    <row r="3845" spans="1:13" x14ac:dyDescent="0.35">
      <c r="A3845" s="1296">
        <v>35787</v>
      </c>
      <c r="B3845" s="1295" t="s">
        <v>242</v>
      </c>
      <c r="C3845" s="1295" t="s">
        <v>260</v>
      </c>
      <c r="D3845" s="1295">
        <v>4234</v>
      </c>
      <c r="E3845" s="1295" t="s">
        <v>201</v>
      </c>
      <c r="F3845" s="935" t="s">
        <v>217</v>
      </c>
      <c r="G3845" s="1295">
        <v>17</v>
      </c>
      <c r="H3845" s="935" t="s">
        <v>410</v>
      </c>
      <c r="I3845" s="935" t="s">
        <v>411</v>
      </c>
      <c r="J3845" s="935">
        <v>40.153152210000002</v>
      </c>
      <c r="K3845" s="935">
        <v>-122.20237950000001</v>
      </c>
      <c r="L3845" s="935">
        <v>40.027836569999998</v>
      </c>
      <c r="M3845" s="935">
        <v>-122.11920569999999</v>
      </c>
    </row>
    <row r="3846" spans="1:13" x14ac:dyDescent="0.35">
      <c r="A3846" s="1296">
        <v>35787</v>
      </c>
      <c r="B3846" s="1295" t="s">
        <v>242</v>
      </c>
      <c r="C3846" s="1295" t="s">
        <v>260</v>
      </c>
      <c r="D3846" s="1295">
        <v>4234</v>
      </c>
      <c r="E3846" s="1295" t="s">
        <v>201</v>
      </c>
      <c r="F3846" s="935" t="s">
        <v>219</v>
      </c>
      <c r="G3846" s="1295">
        <v>0</v>
      </c>
      <c r="H3846" s="935" t="s">
        <v>411</v>
      </c>
      <c r="I3846" s="935" t="s">
        <v>412</v>
      </c>
      <c r="J3846" s="935">
        <v>40.027836569999998</v>
      </c>
      <c r="K3846" s="935">
        <v>-122.11920569999999</v>
      </c>
      <c r="L3846" s="935">
        <v>39.909298579999998</v>
      </c>
      <c r="M3846" s="935">
        <v>-122.0918963</v>
      </c>
    </row>
    <row r="3847" spans="1:13" x14ac:dyDescent="0.35">
      <c r="A3847" s="1296">
        <v>35787</v>
      </c>
      <c r="B3847" s="1295" t="s">
        <v>242</v>
      </c>
      <c r="C3847" s="1295" t="s">
        <v>260</v>
      </c>
      <c r="D3847" s="1295">
        <v>4234</v>
      </c>
      <c r="E3847" s="1295" t="s">
        <v>201</v>
      </c>
      <c r="F3847" s="935" t="s">
        <v>220</v>
      </c>
      <c r="G3847" s="1295">
        <v>0</v>
      </c>
      <c r="H3847" s="935" t="s">
        <v>412</v>
      </c>
      <c r="I3847" s="935" t="s">
        <v>413</v>
      </c>
      <c r="J3847" s="935">
        <v>39.909298579999998</v>
      </c>
      <c r="K3847" s="935">
        <v>-122.0918963</v>
      </c>
      <c r="L3847" s="935">
        <v>39.751173979999997</v>
      </c>
      <c r="M3847" s="935">
        <v>-121.9963235</v>
      </c>
    </row>
    <row r="3848" spans="1:13" x14ac:dyDescent="0.35">
      <c r="A3848" s="1296">
        <v>35787</v>
      </c>
      <c r="B3848" s="1295" t="s">
        <v>242</v>
      </c>
      <c r="C3848" s="1295" t="s">
        <v>260</v>
      </c>
      <c r="D3848" s="1295">
        <v>4234</v>
      </c>
      <c r="E3848" s="1295" t="s">
        <v>201</v>
      </c>
      <c r="F3848" s="935" t="s">
        <v>221</v>
      </c>
      <c r="G3848" s="1295">
        <v>-99999</v>
      </c>
      <c r="H3848" s="935" t="s">
        <v>413</v>
      </c>
      <c r="I3848" s="935" t="s">
        <v>414</v>
      </c>
      <c r="J3848" s="935">
        <v>39.751173979999997</v>
      </c>
      <c r="K3848" s="935">
        <v>-121.9963235</v>
      </c>
      <c r="L3848" s="935">
        <v>39.629153240000001</v>
      </c>
      <c r="M3848" s="935">
        <v>-121.9925059</v>
      </c>
    </row>
    <row r="3849" spans="1:13" ht="15" thickBot="1" x14ac:dyDescent="0.4">
      <c r="A3849" s="1309">
        <v>35787</v>
      </c>
      <c r="B3849" s="1313" t="s">
        <v>242</v>
      </c>
      <c r="C3849" s="1313" t="s">
        <v>260</v>
      </c>
      <c r="D3849" s="1313">
        <v>4234</v>
      </c>
      <c r="E3849" s="1313" t="s">
        <v>201</v>
      </c>
      <c r="F3849" s="1312" t="s">
        <v>222</v>
      </c>
      <c r="G3849" s="1313">
        <v>-99999</v>
      </c>
      <c r="H3849" s="1312" t="s">
        <v>414</v>
      </c>
      <c r="I3849" s="1312" t="s">
        <v>415</v>
      </c>
      <c r="J3849" s="1312">
        <v>39.629153240000001</v>
      </c>
      <c r="K3849" s="1312">
        <v>-121.9925059</v>
      </c>
      <c r="L3849" s="1312">
        <v>39.40712284</v>
      </c>
      <c r="M3849" s="1312">
        <v>-122.00758999999999</v>
      </c>
    </row>
    <row r="3850" spans="1:13" ht="15" thickTop="1" x14ac:dyDescent="0.35">
      <c r="A3850" s="1296">
        <v>35913</v>
      </c>
      <c r="B3850" s="1295" t="s">
        <v>242</v>
      </c>
      <c r="C3850" s="1295" t="s">
        <v>246</v>
      </c>
      <c r="D3850" s="1295">
        <v>9984</v>
      </c>
      <c r="E3850" s="1295" t="s">
        <v>200</v>
      </c>
      <c r="F3850" s="935" t="s">
        <v>208</v>
      </c>
      <c r="G3850" s="1295">
        <v>0</v>
      </c>
      <c r="H3850" s="935" t="s">
        <v>402</v>
      </c>
      <c r="I3850" s="935" t="s">
        <v>403</v>
      </c>
      <c r="J3850" s="935">
        <v>40.611883210000002</v>
      </c>
      <c r="K3850" s="935">
        <v>-122.446135</v>
      </c>
      <c r="L3850" s="935">
        <v>40.592799669999998</v>
      </c>
      <c r="M3850" s="935">
        <v>-122.3942059</v>
      </c>
    </row>
    <row r="3851" spans="1:13" x14ac:dyDescent="0.35">
      <c r="A3851" s="1296">
        <v>35913</v>
      </c>
      <c r="B3851" s="1295" t="s">
        <v>242</v>
      </c>
      <c r="C3851" s="1295" t="s">
        <v>246</v>
      </c>
      <c r="D3851" s="1295">
        <v>9984</v>
      </c>
      <c r="E3851" s="1295" t="s">
        <v>200</v>
      </c>
      <c r="F3851" s="935" t="s">
        <v>209</v>
      </c>
      <c r="G3851" s="1295">
        <v>0</v>
      </c>
      <c r="H3851" s="935" t="s">
        <v>403</v>
      </c>
      <c r="I3851" s="935" t="s">
        <v>404</v>
      </c>
      <c r="J3851" s="935">
        <v>40.592799669999998</v>
      </c>
      <c r="K3851" s="935">
        <v>-122.3942059</v>
      </c>
      <c r="L3851" s="935">
        <v>40.585947769999997</v>
      </c>
      <c r="M3851" s="935">
        <v>-122.3683525</v>
      </c>
    </row>
    <row r="3852" spans="1:13" x14ac:dyDescent="0.35">
      <c r="A3852" s="1296">
        <v>35913</v>
      </c>
      <c r="B3852" s="1295" t="s">
        <v>242</v>
      </c>
      <c r="C3852" s="1295" t="s">
        <v>246</v>
      </c>
      <c r="D3852" s="1295">
        <v>9984</v>
      </c>
      <c r="E3852" s="1295" t="s">
        <v>200</v>
      </c>
      <c r="F3852" s="935" t="s">
        <v>211</v>
      </c>
      <c r="G3852" s="1295">
        <v>0</v>
      </c>
      <c r="H3852" s="935" t="s">
        <v>404</v>
      </c>
      <c r="I3852" s="935" t="s">
        <v>405</v>
      </c>
      <c r="J3852" s="935">
        <v>40.585947769999997</v>
      </c>
      <c r="K3852" s="935">
        <v>-122.3683525</v>
      </c>
      <c r="L3852" s="935">
        <v>40.472049499999997</v>
      </c>
      <c r="M3852" s="935">
        <v>-122.29453460000001</v>
      </c>
    </row>
    <row r="3853" spans="1:13" x14ac:dyDescent="0.35">
      <c r="A3853" s="1296">
        <v>35913</v>
      </c>
      <c r="B3853" s="1295" t="s">
        <v>242</v>
      </c>
      <c r="C3853" s="1295" t="s">
        <v>246</v>
      </c>
      <c r="D3853" s="1295">
        <v>9984</v>
      </c>
      <c r="E3853" s="1295" t="s">
        <v>200</v>
      </c>
      <c r="F3853" s="935" t="s">
        <v>212</v>
      </c>
      <c r="G3853" s="1295">
        <v>0</v>
      </c>
      <c r="H3853" s="935" t="s">
        <v>405</v>
      </c>
      <c r="I3853" s="935" t="s">
        <v>406</v>
      </c>
      <c r="J3853" s="935">
        <v>40.472049499999997</v>
      </c>
      <c r="K3853" s="935">
        <v>-122.29453460000001</v>
      </c>
      <c r="L3853" s="935">
        <v>40.417416330000002</v>
      </c>
      <c r="M3853" s="935">
        <v>-122.19395729999999</v>
      </c>
    </row>
    <row r="3854" spans="1:13" x14ac:dyDescent="0.35">
      <c r="A3854" s="1296">
        <v>35913</v>
      </c>
      <c r="B3854" s="1295" t="s">
        <v>242</v>
      </c>
      <c r="C3854" s="1295" t="s">
        <v>246</v>
      </c>
      <c r="D3854" s="1295">
        <v>9984</v>
      </c>
      <c r="E3854" s="1295" t="s">
        <v>200</v>
      </c>
      <c r="F3854" s="935" t="s">
        <v>213</v>
      </c>
      <c r="G3854" s="1295">
        <v>0</v>
      </c>
      <c r="H3854" s="935" t="s">
        <v>406</v>
      </c>
      <c r="I3854" s="935" t="s">
        <v>407</v>
      </c>
      <c r="J3854" s="935">
        <v>40.417416330000002</v>
      </c>
      <c r="K3854" s="935">
        <v>-122.19395729999999</v>
      </c>
      <c r="L3854" s="935">
        <v>40.355137560000003</v>
      </c>
      <c r="M3854" s="935">
        <v>-122.17595660000001</v>
      </c>
    </row>
    <row r="3855" spans="1:13" x14ac:dyDescent="0.35">
      <c r="A3855" s="1296">
        <v>35913</v>
      </c>
      <c r="B3855" s="1295" t="s">
        <v>242</v>
      </c>
      <c r="C3855" s="1295" t="s">
        <v>246</v>
      </c>
      <c r="D3855" s="1295">
        <v>9984</v>
      </c>
      <c r="E3855" s="1295" t="s">
        <v>200</v>
      </c>
      <c r="F3855" s="935" t="s">
        <v>214</v>
      </c>
      <c r="G3855" s="1295">
        <v>0</v>
      </c>
      <c r="H3855" s="935" t="s">
        <v>407</v>
      </c>
      <c r="I3855" s="935" t="s">
        <v>408</v>
      </c>
      <c r="J3855" s="935">
        <v>40.355137560000003</v>
      </c>
      <c r="K3855" s="935">
        <v>-122.17595660000001</v>
      </c>
      <c r="L3855" s="935">
        <v>40.316984869999999</v>
      </c>
      <c r="M3855" s="935">
        <v>-122.1896581</v>
      </c>
    </row>
    <row r="3856" spans="1:13" x14ac:dyDescent="0.35">
      <c r="A3856" s="1296">
        <v>35913</v>
      </c>
      <c r="B3856" s="1295" t="s">
        <v>242</v>
      </c>
      <c r="C3856" s="1295" t="s">
        <v>246</v>
      </c>
      <c r="D3856" s="1295">
        <v>9984</v>
      </c>
      <c r="E3856" s="1295" t="s">
        <v>200</v>
      </c>
      <c r="F3856" s="935" t="s">
        <v>215</v>
      </c>
      <c r="G3856" s="1295">
        <v>0</v>
      </c>
      <c r="H3856" s="935" t="s">
        <v>408</v>
      </c>
      <c r="I3856" s="935" t="s">
        <v>409</v>
      </c>
      <c r="J3856" s="935">
        <v>40.316984869999999</v>
      </c>
      <c r="K3856" s="935">
        <v>-122.1896581</v>
      </c>
      <c r="L3856" s="935">
        <v>40.263968490000003</v>
      </c>
      <c r="M3856" s="935">
        <v>-122.2235306</v>
      </c>
    </row>
    <row r="3857" spans="1:13" x14ac:dyDescent="0.35">
      <c r="A3857" s="1296">
        <v>35913</v>
      </c>
      <c r="B3857" s="1295" t="s">
        <v>242</v>
      </c>
      <c r="C3857" s="1295" t="s">
        <v>246</v>
      </c>
      <c r="D3857" s="1295">
        <v>9984</v>
      </c>
      <c r="E3857" s="1295" t="s">
        <v>200</v>
      </c>
      <c r="F3857" s="935" t="s">
        <v>216</v>
      </c>
      <c r="G3857" s="1295">
        <v>0</v>
      </c>
      <c r="H3857" s="935" t="s">
        <v>409</v>
      </c>
      <c r="I3857" s="935" t="s">
        <v>410</v>
      </c>
      <c r="J3857" s="935">
        <v>40.263968490000003</v>
      </c>
      <c r="K3857" s="935">
        <v>-122.2235306</v>
      </c>
      <c r="L3857" s="935">
        <v>40.153152210000002</v>
      </c>
      <c r="M3857" s="935">
        <v>-122.20237950000001</v>
      </c>
    </row>
    <row r="3858" spans="1:13" x14ac:dyDescent="0.35">
      <c r="A3858" s="1296">
        <v>35913</v>
      </c>
      <c r="B3858" s="1295" t="s">
        <v>242</v>
      </c>
      <c r="C3858" s="1295" t="s">
        <v>246</v>
      </c>
      <c r="D3858" s="1295">
        <v>9984</v>
      </c>
      <c r="E3858" s="1295" t="s">
        <v>200</v>
      </c>
      <c r="F3858" s="935" t="s">
        <v>217</v>
      </c>
      <c r="G3858" s="1295">
        <v>0</v>
      </c>
      <c r="H3858" s="935" t="s">
        <v>410</v>
      </c>
      <c r="I3858" s="935" t="s">
        <v>411</v>
      </c>
      <c r="J3858" s="935">
        <v>40.153152210000002</v>
      </c>
      <c r="K3858" s="935">
        <v>-122.20237950000001</v>
      </c>
      <c r="L3858" s="935">
        <v>40.027836569999998</v>
      </c>
      <c r="M3858" s="935">
        <v>-122.11920569999999</v>
      </c>
    </row>
    <row r="3859" spans="1:13" x14ac:dyDescent="0.35">
      <c r="A3859" s="1296">
        <v>35913</v>
      </c>
      <c r="B3859" s="1295" t="s">
        <v>242</v>
      </c>
      <c r="C3859" s="1295" t="s">
        <v>246</v>
      </c>
      <c r="D3859" s="1295">
        <v>9984</v>
      </c>
      <c r="E3859" s="1295" t="s">
        <v>200</v>
      </c>
      <c r="F3859" s="935" t="s">
        <v>219</v>
      </c>
      <c r="G3859" s="1295">
        <v>0</v>
      </c>
      <c r="H3859" s="935" t="s">
        <v>411</v>
      </c>
      <c r="I3859" s="935" t="s">
        <v>412</v>
      </c>
      <c r="J3859" s="935">
        <v>40.027836569999998</v>
      </c>
      <c r="K3859" s="935">
        <v>-122.11920569999999</v>
      </c>
      <c r="L3859" s="935">
        <v>39.909298579999998</v>
      </c>
      <c r="M3859" s="935">
        <v>-122.0918963</v>
      </c>
    </row>
    <row r="3860" spans="1:13" x14ac:dyDescent="0.35">
      <c r="A3860" s="1296">
        <v>35913</v>
      </c>
      <c r="B3860" s="1295" t="s">
        <v>242</v>
      </c>
      <c r="C3860" s="1295" t="s">
        <v>246</v>
      </c>
      <c r="D3860" s="1295">
        <v>9984</v>
      </c>
      <c r="E3860" s="1295" t="s">
        <v>200</v>
      </c>
      <c r="F3860" s="935" t="s">
        <v>220</v>
      </c>
      <c r="G3860" s="1295">
        <v>0</v>
      </c>
      <c r="H3860" s="935" t="s">
        <v>412</v>
      </c>
      <c r="I3860" s="935" t="s">
        <v>413</v>
      </c>
      <c r="J3860" s="935">
        <v>39.909298579999998</v>
      </c>
      <c r="K3860" s="935">
        <v>-122.0918963</v>
      </c>
      <c r="L3860" s="935">
        <v>39.751173979999997</v>
      </c>
      <c r="M3860" s="935">
        <v>-121.9963235</v>
      </c>
    </row>
    <row r="3861" spans="1:13" x14ac:dyDescent="0.35">
      <c r="A3861" s="1296">
        <v>35913</v>
      </c>
      <c r="B3861" s="1295" t="s">
        <v>242</v>
      </c>
      <c r="C3861" s="1295" t="s">
        <v>246</v>
      </c>
      <c r="D3861" s="1295">
        <v>9984</v>
      </c>
      <c r="E3861" s="1295" t="s">
        <v>200</v>
      </c>
      <c r="F3861" s="935" t="s">
        <v>221</v>
      </c>
      <c r="G3861" s="1295">
        <v>0</v>
      </c>
      <c r="H3861" s="935" t="s">
        <v>413</v>
      </c>
      <c r="I3861" s="935" t="s">
        <v>414</v>
      </c>
      <c r="J3861" s="935">
        <v>39.751173979999997</v>
      </c>
      <c r="K3861" s="935">
        <v>-121.9963235</v>
      </c>
      <c r="L3861" s="935">
        <v>39.629153240000001</v>
      </c>
      <c r="M3861" s="935">
        <v>-121.9925059</v>
      </c>
    </row>
    <row r="3862" spans="1:13" x14ac:dyDescent="0.35">
      <c r="A3862" s="1296">
        <v>35913</v>
      </c>
      <c r="B3862" s="1295" t="s">
        <v>242</v>
      </c>
      <c r="C3862" s="1295" t="s">
        <v>246</v>
      </c>
      <c r="D3862" s="1295">
        <v>9984</v>
      </c>
      <c r="E3862" s="1295" t="s">
        <v>200</v>
      </c>
      <c r="F3862" s="935" t="s">
        <v>222</v>
      </c>
      <c r="G3862" s="1295">
        <v>0</v>
      </c>
      <c r="H3862" s="935" t="s">
        <v>414</v>
      </c>
      <c r="I3862" s="935" t="s">
        <v>415</v>
      </c>
      <c r="J3862" s="935">
        <v>39.629153240000001</v>
      </c>
      <c r="K3862" s="935">
        <v>-121.9925059</v>
      </c>
      <c r="L3862" s="935">
        <v>39.40712284</v>
      </c>
      <c r="M3862" s="935">
        <v>-122.00758999999999</v>
      </c>
    </row>
    <row r="3863" spans="1:13" x14ac:dyDescent="0.35">
      <c r="A3863" s="1296">
        <v>35920</v>
      </c>
      <c r="B3863" s="1295" t="s">
        <v>194</v>
      </c>
      <c r="C3863" s="1295" t="s">
        <v>273</v>
      </c>
      <c r="D3863" s="1295">
        <v>10995</v>
      </c>
      <c r="E3863" s="1295" t="s">
        <v>200</v>
      </c>
      <c r="F3863" s="935" t="s">
        <v>208</v>
      </c>
      <c r="G3863" s="1295">
        <v>0</v>
      </c>
      <c r="H3863" s="935" t="s">
        <v>402</v>
      </c>
      <c r="I3863" s="935" t="s">
        <v>403</v>
      </c>
      <c r="J3863" s="935">
        <v>40.611883210000002</v>
      </c>
      <c r="K3863" s="935">
        <v>-122.446135</v>
      </c>
      <c r="L3863" s="935">
        <v>40.592799669999998</v>
      </c>
      <c r="M3863" s="935">
        <v>-122.3942059</v>
      </c>
    </row>
    <row r="3864" spans="1:13" x14ac:dyDescent="0.35">
      <c r="A3864" s="1296">
        <v>35920</v>
      </c>
      <c r="B3864" s="1295" t="s">
        <v>194</v>
      </c>
      <c r="C3864" s="1295" t="s">
        <v>273</v>
      </c>
      <c r="D3864" s="1295">
        <v>10995</v>
      </c>
      <c r="E3864" s="1295" t="s">
        <v>200</v>
      </c>
      <c r="F3864" s="935" t="s">
        <v>209</v>
      </c>
      <c r="G3864" s="1295">
        <v>0</v>
      </c>
      <c r="H3864" s="935" t="s">
        <v>403</v>
      </c>
      <c r="I3864" s="935" t="s">
        <v>404</v>
      </c>
      <c r="J3864" s="935">
        <v>40.592799669999998</v>
      </c>
      <c r="K3864" s="935">
        <v>-122.3942059</v>
      </c>
      <c r="L3864" s="935">
        <v>40.585947769999997</v>
      </c>
      <c r="M3864" s="935">
        <v>-122.3683525</v>
      </c>
    </row>
    <row r="3865" spans="1:13" x14ac:dyDescent="0.35">
      <c r="A3865" s="1296">
        <v>35920</v>
      </c>
      <c r="B3865" s="1295" t="s">
        <v>194</v>
      </c>
      <c r="C3865" s="1295" t="s">
        <v>273</v>
      </c>
      <c r="D3865" s="1295">
        <v>10995</v>
      </c>
      <c r="E3865" s="1295" t="s">
        <v>200</v>
      </c>
      <c r="F3865" s="935" t="s">
        <v>211</v>
      </c>
      <c r="G3865" s="1295">
        <v>0</v>
      </c>
      <c r="H3865" s="935" t="s">
        <v>404</v>
      </c>
      <c r="I3865" s="935" t="s">
        <v>405</v>
      </c>
      <c r="J3865" s="935">
        <v>40.585947769999997</v>
      </c>
      <c r="K3865" s="935">
        <v>-122.3683525</v>
      </c>
      <c r="L3865" s="935">
        <v>40.472049499999997</v>
      </c>
      <c r="M3865" s="935">
        <v>-122.29453460000001</v>
      </c>
    </row>
    <row r="3866" spans="1:13" x14ac:dyDescent="0.35">
      <c r="A3866" s="1296">
        <v>35920</v>
      </c>
      <c r="B3866" s="1295" t="s">
        <v>194</v>
      </c>
      <c r="C3866" s="1295" t="s">
        <v>273</v>
      </c>
      <c r="D3866" s="1295">
        <v>10995</v>
      </c>
      <c r="E3866" s="1295" t="s">
        <v>200</v>
      </c>
      <c r="F3866" s="935" t="s">
        <v>212</v>
      </c>
      <c r="G3866" s="1295">
        <v>0</v>
      </c>
      <c r="H3866" s="935" t="s">
        <v>405</v>
      </c>
      <c r="I3866" s="935" t="s">
        <v>406</v>
      </c>
      <c r="J3866" s="935">
        <v>40.472049499999997</v>
      </c>
      <c r="K3866" s="935">
        <v>-122.29453460000001</v>
      </c>
      <c r="L3866" s="935">
        <v>40.417416330000002</v>
      </c>
      <c r="M3866" s="935">
        <v>-122.19395729999999</v>
      </c>
    </row>
    <row r="3867" spans="1:13" x14ac:dyDescent="0.35">
      <c r="A3867" s="1296">
        <v>35920</v>
      </c>
      <c r="B3867" s="1295" t="s">
        <v>194</v>
      </c>
      <c r="C3867" s="1295" t="s">
        <v>273</v>
      </c>
      <c r="D3867" s="1295">
        <v>10995</v>
      </c>
      <c r="E3867" s="1295" t="s">
        <v>200</v>
      </c>
      <c r="F3867" s="935" t="s">
        <v>213</v>
      </c>
      <c r="G3867" s="1295">
        <v>0</v>
      </c>
      <c r="H3867" s="935" t="s">
        <v>406</v>
      </c>
      <c r="I3867" s="935" t="s">
        <v>407</v>
      </c>
      <c r="J3867" s="935">
        <v>40.417416330000002</v>
      </c>
      <c r="K3867" s="935">
        <v>-122.19395729999999</v>
      </c>
      <c r="L3867" s="935">
        <v>40.355137560000003</v>
      </c>
      <c r="M3867" s="935">
        <v>-122.17595660000001</v>
      </c>
    </row>
    <row r="3868" spans="1:13" x14ac:dyDescent="0.35">
      <c r="A3868" s="1296">
        <v>35920</v>
      </c>
      <c r="B3868" s="1295" t="s">
        <v>194</v>
      </c>
      <c r="C3868" s="1295" t="s">
        <v>273</v>
      </c>
      <c r="D3868" s="1295">
        <v>10995</v>
      </c>
      <c r="E3868" s="1295" t="s">
        <v>200</v>
      </c>
      <c r="F3868" s="935" t="s">
        <v>214</v>
      </c>
      <c r="G3868" s="1295">
        <v>0</v>
      </c>
      <c r="H3868" s="935" t="s">
        <v>407</v>
      </c>
      <c r="I3868" s="935" t="s">
        <v>408</v>
      </c>
      <c r="J3868" s="935">
        <v>40.355137560000003</v>
      </c>
      <c r="K3868" s="935">
        <v>-122.17595660000001</v>
      </c>
      <c r="L3868" s="935">
        <v>40.316984869999999</v>
      </c>
      <c r="M3868" s="935">
        <v>-122.1896581</v>
      </c>
    </row>
    <row r="3869" spans="1:13" x14ac:dyDescent="0.35">
      <c r="A3869" s="1296">
        <v>35920</v>
      </c>
      <c r="B3869" s="1295" t="s">
        <v>194</v>
      </c>
      <c r="C3869" s="1295" t="s">
        <v>273</v>
      </c>
      <c r="D3869" s="1295">
        <v>10995</v>
      </c>
      <c r="E3869" s="1295" t="s">
        <v>200</v>
      </c>
      <c r="F3869" s="935" t="s">
        <v>215</v>
      </c>
      <c r="G3869" s="1295">
        <v>0</v>
      </c>
      <c r="H3869" s="935" t="s">
        <v>408</v>
      </c>
      <c r="I3869" s="935" t="s">
        <v>409</v>
      </c>
      <c r="J3869" s="935">
        <v>40.316984869999999</v>
      </c>
      <c r="K3869" s="935">
        <v>-122.1896581</v>
      </c>
      <c r="L3869" s="935">
        <v>40.263968490000003</v>
      </c>
      <c r="M3869" s="935">
        <v>-122.2235306</v>
      </c>
    </row>
    <row r="3870" spans="1:13" x14ac:dyDescent="0.35">
      <c r="A3870" s="1296">
        <v>35920</v>
      </c>
      <c r="B3870" s="1295" t="s">
        <v>194</v>
      </c>
      <c r="C3870" s="1295" t="s">
        <v>273</v>
      </c>
      <c r="D3870" s="1295">
        <v>10995</v>
      </c>
      <c r="E3870" s="1295" t="s">
        <v>200</v>
      </c>
      <c r="F3870" s="935" t="s">
        <v>216</v>
      </c>
      <c r="G3870" s="1295">
        <v>-99999</v>
      </c>
      <c r="H3870" s="935" t="s">
        <v>409</v>
      </c>
      <c r="I3870" s="935" t="s">
        <v>410</v>
      </c>
      <c r="J3870" s="935">
        <v>40.263968490000003</v>
      </c>
      <c r="K3870" s="935">
        <v>-122.2235306</v>
      </c>
      <c r="L3870" s="935">
        <v>40.153152210000002</v>
      </c>
      <c r="M3870" s="935">
        <v>-122.20237950000001</v>
      </c>
    </row>
    <row r="3871" spans="1:13" x14ac:dyDescent="0.35">
      <c r="A3871" s="1296">
        <v>35920</v>
      </c>
      <c r="B3871" s="1295" t="s">
        <v>194</v>
      </c>
      <c r="C3871" s="1295" t="s">
        <v>273</v>
      </c>
      <c r="D3871" s="1295">
        <v>10995</v>
      </c>
      <c r="E3871" s="1295" t="s">
        <v>200</v>
      </c>
      <c r="F3871" s="935" t="s">
        <v>217</v>
      </c>
      <c r="G3871" s="1295">
        <v>-99999</v>
      </c>
      <c r="H3871" s="935" t="s">
        <v>410</v>
      </c>
      <c r="I3871" s="935" t="s">
        <v>411</v>
      </c>
      <c r="J3871" s="935">
        <v>40.153152210000002</v>
      </c>
      <c r="K3871" s="935">
        <v>-122.20237950000001</v>
      </c>
      <c r="L3871" s="935">
        <v>40.027836569999998</v>
      </c>
      <c r="M3871" s="935">
        <v>-122.11920569999999</v>
      </c>
    </row>
    <row r="3872" spans="1:13" x14ac:dyDescent="0.35">
      <c r="A3872" s="1296">
        <v>35920</v>
      </c>
      <c r="B3872" s="1295" t="s">
        <v>194</v>
      </c>
      <c r="C3872" s="1295" t="s">
        <v>273</v>
      </c>
      <c r="D3872" s="1295">
        <v>10995</v>
      </c>
      <c r="E3872" s="1295" t="s">
        <v>200</v>
      </c>
      <c r="F3872" s="935" t="s">
        <v>219</v>
      </c>
      <c r="G3872" s="1295">
        <v>-99999</v>
      </c>
      <c r="H3872" s="935" t="s">
        <v>411</v>
      </c>
      <c r="I3872" s="935" t="s">
        <v>412</v>
      </c>
      <c r="J3872" s="935">
        <v>40.027836569999998</v>
      </c>
      <c r="K3872" s="935">
        <v>-122.11920569999999</v>
      </c>
      <c r="L3872" s="935">
        <v>39.909298579999998</v>
      </c>
      <c r="M3872" s="935">
        <v>-122.0918963</v>
      </c>
    </row>
    <row r="3873" spans="1:13" x14ac:dyDescent="0.35">
      <c r="A3873" s="1296">
        <v>35920</v>
      </c>
      <c r="B3873" s="1295" t="s">
        <v>194</v>
      </c>
      <c r="C3873" s="1295" t="s">
        <v>273</v>
      </c>
      <c r="D3873" s="1295">
        <v>10995</v>
      </c>
      <c r="E3873" s="1295" t="s">
        <v>200</v>
      </c>
      <c r="F3873" s="935" t="s">
        <v>220</v>
      </c>
      <c r="G3873" s="1295">
        <v>-99999</v>
      </c>
      <c r="H3873" s="935" t="s">
        <v>412</v>
      </c>
      <c r="I3873" s="935" t="s">
        <v>413</v>
      </c>
      <c r="J3873" s="935">
        <v>39.909298579999998</v>
      </c>
      <c r="K3873" s="935">
        <v>-122.0918963</v>
      </c>
      <c r="L3873" s="935">
        <v>39.751173979999997</v>
      </c>
      <c r="M3873" s="935">
        <v>-121.9963235</v>
      </c>
    </row>
    <row r="3874" spans="1:13" x14ac:dyDescent="0.35">
      <c r="A3874" s="1296">
        <v>35920</v>
      </c>
      <c r="B3874" s="1295" t="s">
        <v>194</v>
      </c>
      <c r="C3874" s="1295" t="s">
        <v>273</v>
      </c>
      <c r="D3874" s="1295">
        <v>10995</v>
      </c>
      <c r="E3874" s="1295" t="s">
        <v>200</v>
      </c>
      <c r="F3874" s="935" t="s">
        <v>221</v>
      </c>
      <c r="G3874" s="1295">
        <v>-99999</v>
      </c>
      <c r="H3874" s="935" t="s">
        <v>413</v>
      </c>
      <c r="I3874" s="935" t="s">
        <v>414</v>
      </c>
      <c r="J3874" s="935">
        <v>39.751173979999997</v>
      </c>
      <c r="K3874" s="935">
        <v>-121.9963235</v>
      </c>
      <c r="L3874" s="935">
        <v>39.629153240000001</v>
      </c>
      <c r="M3874" s="935">
        <v>-121.9925059</v>
      </c>
    </row>
    <row r="3875" spans="1:13" x14ac:dyDescent="0.35">
      <c r="A3875" s="1296">
        <v>35920</v>
      </c>
      <c r="B3875" s="1295" t="s">
        <v>194</v>
      </c>
      <c r="C3875" s="1295" t="s">
        <v>273</v>
      </c>
      <c r="D3875" s="1295">
        <v>10995</v>
      </c>
      <c r="E3875" s="1295" t="s">
        <v>200</v>
      </c>
      <c r="F3875" s="935" t="s">
        <v>222</v>
      </c>
      <c r="G3875" s="1295">
        <v>-99999</v>
      </c>
      <c r="H3875" s="935" t="s">
        <v>414</v>
      </c>
      <c r="I3875" s="935" t="s">
        <v>415</v>
      </c>
      <c r="J3875" s="935">
        <v>39.629153240000001</v>
      </c>
      <c r="K3875" s="935">
        <v>-121.9925059</v>
      </c>
      <c r="L3875" s="935">
        <v>39.40712284</v>
      </c>
      <c r="M3875" s="935">
        <v>-122.00758999999999</v>
      </c>
    </row>
    <row r="3876" spans="1:13" x14ac:dyDescent="0.35">
      <c r="A3876" s="1296">
        <v>35933</v>
      </c>
      <c r="B3876" s="1295" t="s">
        <v>194</v>
      </c>
      <c r="C3876" s="1295" t="s">
        <v>196</v>
      </c>
      <c r="D3876" s="1295">
        <v>14355</v>
      </c>
      <c r="E3876" s="1295" t="s">
        <v>200</v>
      </c>
      <c r="F3876" s="935" t="s">
        <v>208</v>
      </c>
      <c r="G3876" s="1295">
        <v>0</v>
      </c>
      <c r="H3876" s="935" t="s">
        <v>402</v>
      </c>
      <c r="I3876" s="935" t="s">
        <v>403</v>
      </c>
      <c r="J3876" s="935">
        <v>40.611883210000002</v>
      </c>
      <c r="K3876" s="935">
        <v>-122.446135</v>
      </c>
      <c r="L3876" s="935">
        <v>40.592799669999998</v>
      </c>
      <c r="M3876" s="935">
        <v>-122.3942059</v>
      </c>
    </row>
    <row r="3877" spans="1:13" x14ac:dyDescent="0.35">
      <c r="A3877" s="1296">
        <v>35933</v>
      </c>
      <c r="B3877" s="1295" t="s">
        <v>194</v>
      </c>
      <c r="C3877" s="1295" t="s">
        <v>196</v>
      </c>
      <c r="D3877" s="1295">
        <v>14355</v>
      </c>
      <c r="E3877" s="1295" t="s">
        <v>200</v>
      </c>
      <c r="F3877" s="935" t="s">
        <v>209</v>
      </c>
      <c r="G3877" s="1295">
        <v>8</v>
      </c>
      <c r="H3877" s="935" t="s">
        <v>403</v>
      </c>
      <c r="I3877" s="935" t="s">
        <v>404</v>
      </c>
      <c r="J3877" s="935">
        <v>40.592799669999998</v>
      </c>
      <c r="K3877" s="935">
        <v>-122.3942059</v>
      </c>
      <c r="L3877" s="935">
        <v>40.585947769999997</v>
      </c>
      <c r="M3877" s="935">
        <v>-122.3683525</v>
      </c>
    </row>
    <row r="3878" spans="1:13" x14ac:dyDescent="0.35">
      <c r="A3878" s="1296">
        <v>35933</v>
      </c>
      <c r="B3878" s="1295" t="s">
        <v>194</v>
      </c>
      <c r="C3878" s="1295" t="s">
        <v>196</v>
      </c>
      <c r="D3878" s="1295">
        <v>14355</v>
      </c>
      <c r="E3878" s="1295" t="s">
        <v>200</v>
      </c>
      <c r="F3878" s="935" t="s">
        <v>211</v>
      </c>
      <c r="G3878" s="1295">
        <v>2</v>
      </c>
      <c r="H3878" s="935" t="s">
        <v>404</v>
      </c>
      <c r="I3878" s="935" t="s">
        <v>405</v>
      </c>
      <c r="J3878" s="935">
        <v>40.585947769999997</v>
      </c>
      <c r="K3878" s="935">
        <v>-122.3683525</v>
      </c>
      <c r="L3878" s="935">
        <v>40.472049499999997</v>
      </c>
      <c r="M3878" s="935">
        <v>-122.29453460000001</v>
      </c>
    </row>
    <row r="3879" spans="1:13" x14ac:dyDescent="0.35">
      <c r="A3879" s="1296">
        <v>35933</v>
      </c>
      <c r="B3879" s="1295" t="s">
        <v>194</v>
      </c>
      <c r="C3879" s="1295" t="s">
        <v>196</v>
      </c>
      <c r="D3879" s="1295">
        <v>14355</v>
      </c>
      <c r="E3879" s="1295" t="s">
        <v>200</v>
      </c>
      <c r="F3879" s="935" t="s">
        <v>212</v>
      </c>
      <c r="G3879" s="1295">
        <v>0</v>
      </c>
      <c r="H3879" s="935" t="s">
        <v>405</v>
      </c>
      <c r="I3879" s="935" t="s">
        <v>406</v>
      </c>
      <c r="J3879" s="935">
        <v>40.472049499999997</v>
      </c>
      <c r="K3879" s="935">
        <v>-122.29453460000001</v>
      </c>
      <c r="L3879" s="935">
        <v>40.417416330000002</v>
      </c>
      <c r="M3879" s="935">
        <v>-122.19395729999999</v>
      </c>
    </row>
    <row r="3880" spans="1:13" x14ac:dyDescent="0.35">
      <c r="A3880" s="1296">
        <v>35933</v>
      </c>
      <c r="B3880" s="1295" t="s">
        <v>194</v>
      </c>
      <c r="C3880" s="1295" t="s">
        <v>196</v>
      </c>
      <c r="D3880" s="1295">
        <v>14355</v>
      </c>
      <c r="E3880" s="1295" t="s">
        <v>200</v>
      </c>
      <c r="F3880" s="935" t="s">
        <v>213</v>
      </c>
      <c r="G3880" s="1295">
        <v>0</v>
      </c>
      <c r="H3880" s="935" t="s">
        <v>406</v>
      </c>
      <c r="I3880" s="935" t="s">
        <v>407</v>
      </c>
      <c r="J3880" s="935">
        <v>40.417416330000002</v>
      </c>
      <c r="K3880" s="935">
        <v>-122.19395729999999</v>
      </c>
      <c r="L3880" s="935">
        <v>40.355137560000003</v>
      </c>
      <c r="M3880" s="935">
        <v>-122.17595660000001</v>
      </c>
    </row>
    <row r="3881" spans="1:13" x14ac:dyDescent="0.35">
      <c r="A3881" s="1296">
        <v>35933</v>
      </c>
      <c r="B3881" s="1295" t="s">
        <v>194</v>
      </c>
      <c r="C3881" s="1295" t="s">
        <v>196</v>
      </c>
      <c r="D3881" s="1295">
        <v>14355</v>
      </c>
      <c r="E3881" s="1295" t="s">
        <v>200</v>
      </c>
      <c r="F3881" s="935" t="s">
        <v>214</v>
      </c>
      <c r="G3881" s="1295">
        <v>0</v>
      </c>
      <c r="H3881" s="935" t="s">
        <v>407</v>
      </c>
      <c r="I3881" s="935" t="s">
        <v>408</v>
      </c>
      <c r="J3881" s="935">
        <v>40.355137560000003</v>
      </c>
      <c r="K3881" s="935">
        <v>-122.17595660000001</v>
      </c>
      <c r="L3881" s="935">
        <v>40.316984869999999</v>
      </c>
      <c r="M3881" s="935">
        <v>-122.1896581</v>
      </c>
    </row>
    <row r="3882" spans="1:13" x14ac:dyDescent="0.35">
      <c r="A3882" s="1296">
        <v>35933</v>
      </c>
      <c r="B3882" s="1295" t="s">
        <v>194</v>
      </c>
      <c r="C3882" s="1295" t="s">
        <v>196</v>
      </c>
      <c r="D3882" s="1295">
        <v>14355</v>
      </c>
      <c r="E3882" s="1295" t="s">
        <v>200</v>
      </c>
      <c r="F3882" s="935" t="s">
        <v>215</v>
      </c>
      <c r="G3882" s="1295">
        <v>0</v>
      </c>
      <c r="H3882" s="935" t="s">
        <v>408</v>
      </c>
      <c r="I3882" s="935" t="s">
        <v>409</v>
      </c>
      <c r="J3882" s="935">
        <v>40.316984869999999</v>
      </c>
      <c r="K3882" s="935">
        <v>-122.1896581</v>
      </c>
      <c r="L3882" s="935">
        <v>40.263968490000003</v>
      </c>
      <c r="M3882" s="935">
        <v>-122.2235306</v>
      </c>
    </row>
    <row r="3883" spans="1:13" x14ac:dyDescent="0.35">
      <c r="A3883" s="1296">
        <v>35933</v>
      </c>
      <c r="B3883" s="1295" t="s">
        <v>194</v>
      </c>
      <c r="C3883" s="1295" t="s">
        <v>196</v>
      </c>
      <c r="D3883" s="1295">
        <v>14355</v>
      </c>
      <c r="E3883" s="1295" t="s">
        <v>200</v>
      </c>
      <c r="F3883" s="935" t="s">
        <v>216</v>
      </c>
      <c r="G3883" s="1295">
        <v>-99999</v>
      </c>
      <c r="H3883" s="935" t="s">
        <v>409</v>
      </c>
      <c r="I3883" s="935" t="s">
        <v>410</v>
      </c>
      <c r="J3883" s="935">
        <v>40.263968490000003</v>
      </c>
      <c r="K3883" s="935">
        <v>-122.2235306</v>
      </c>
      <c r="L3883" s="935">
        <v>40.153152210000002</v>
      </c>
      <c r="M3883" s="935">
        <v>-122.20237950000001</v>
      </c>
    </row>
    <row r="3884" spans="1:13" x14ac:dyDescent="0.35">
      <c r="A3884" s="1296">
        <v>35933</v>
      </c>
      <c r="B3884" s="1295" t="s">
        <v>194</v>
      </c>
      <c r="C3884" s="1295" t="s">
        <v>196</v>
      </c>
      <c r="D3884" s="1295">
        <v>14355</v>
      </c>
      <c r="E3884" s="1295" t="s">
        <v>200</v>
      </c>
      <c r="F3884" s="935" t="s">
        <v>217</v>
      </c>
      <c r="G3884" s="1295">
        <v>-99999</v>
      </c>
      <c r="H3884" s="935" t="s">
        <v>410</v>
      </c>
      <c r="I3884" s="935" t="s">
        <v>411</v>
      </c>
      <c r="J3884" s="935">
        <v>40.153152210000002</v>
      </c>
      <c r="K3884" s="935">
        <v>-122.20237950000001</v>
      </c>
      <c r="L3884" s="935">
        <v>40.027836569999998</v>
      </c>
      <c r="M3884" s="935">
        <v>-122.11920569999999</v>
      </c>
    </row>
    <row r="3885" spans="1:13" x14ac:dyDescent="0.35">
      <c r="A3885" s="1296">
        <v>35933</v>
      </c>
      <c r="B3885" s="1295" t="s">
        <v>194</v>
      </c>
      <c r="C3885" s="1295" t="s">
        <v>196</v>
      </c>
      <c r="D3885" s="1295">
        <v>14355</v>
      </c>
      <c r="E3885" s="1295" t="s">
        <v>200</v>
      </c>
      <c r="F3885" s="935" t="s">
        <v>219</v>
      </c>
      <c r="G3885" s="1295">
        <v>-99999</v>
      </c>
      <c r="H3885" s="935" t="s">
        <v>411</v>
      </c>
      <c r="I3885" s="935" t="s">
        <v>412</v>
      </c>
      <c r="J3885" s="935">
        <v>40.027836569999998</v>
      </c>
      <c r="K3885" s="935">
        <v>-122.11920569999999</v>
      </c>
      <c r="L3885" s="935">
        <v>39.909298579999998</v>
      </c>
      <c r="M3885" s="935">
        <v>-122.0918963</v>
      </c>
    </row>
    <row r="3886" spans="1:13" x14ac:dyDescent="0.35">
      <c r="A3886" s="1296">
        <v>35933</v>
      </c>
      <c r="B3886" s="1295" t="s">
        <v>194</v>
      </c>
      <c r="C3886" s="1295" t="s">
        <v>196</v>
      </c>
      <c r="D3886" s="1295">
        <v>14355</v>
      </c>
      <c r="E3886" s="1295" t="s">
        <v>200</v>
      </c>
      <c r="F3886" s="935" t="s">
        <v>220</v>
      </c>
      <c r="G3886" s="1295">
        <v>-99999</v>
      </c>
      <c r="H3886" s="935" t="s">
        <v>412</v>
      </c>
      <c r="I3886" s="935" t="s">
        <v>413</v>
      </c>
      <c r="J3886" s="935">
        <v>39.909298579999998</v>
      </c>
      <c r="K3886" s="935">
        <v>-122.0918963</v>
      </c>
      <c r="L3886" s="935">
        <v>39.751173979999997</v>
      </c>
      <c r="M3886" s="935">
        <v>-121.9963235</v>
      </c>
    </row>
    <row r="3887" spans="1:13" x14ac:dyDescent="0.35">
      <c r="A3887" s="1296">
        <v>35933</v>
      </c>
      <c r="B3887" s="1295" t="s">
        <v>194</v>
      </c>
      <c r="C3887" s="1295" t="s">
        <v>196</v>
      </c>
      <c r="D3887" s="1295">
        <v>14355</v>
      </c>
      <c r="E3887" s="1295" t="s">
        <v>200</v>
      </c>
      <c r="F3887" s="935" t="s">
        <v>221</v>
      </c>
      <c r="G3887" s="1295">
        <v>-99999</v>
      </c>
      <c r="H3887" s="935" t="s">
        <v>413</v>
      </c>
      <c r="I3887" s="935" t="s">
        <v>414</v>
      </c>
      <c r="J3887" s="935">
        <v>39.751173979999997</v>
      </c>
      <c r="K3887" s="935">
        <v>-121.9963235</v>
      </c>
      <c r="L3887" s="935">
        <v>39.629153240000001</v>
      </c>
      <c r="M3887" s="935">
        <v>-121.9925059</v>
      </c>
    </row>
    <row r="3888" spans="1:13" x14ac:dyDescent="0.35">
      <c r="A3888" s="1296">
        <v>35933</v>
      </c>
      <c r="B3888" s="1295" t="s">
        <v>194</v>
      </c>
      <c r="C3888" s="1295" t="s">
        <v>196</v>
      </c>
      <c r="D3888" s="1295">
        <v>14355</v>
      </c>
      <c r="E3888" s="1295" t="s">
        <v>200</v>
      </c>
      <c r="F3888" s="935" t="s">
        <v>222</v>
      </c>
      <c r="G3888" s="1295">
        <v>-99999</v>
      </c>
      <c r="H3888" s="935" t="s">
        <v>414</v>
      </c>
      <c r="I3888" s="935" t="s">
        <v>415</v>
      </c>
      <c r="J3888" s="935">
        <v>39.629153240000001</v>
      </c>
      <c r="K3888" s="935">
        <v>-121.9925059</v>
      </c>
      <c r="L3888" s="935">
        <v>39.40712284</v>
      </c>
      <c r="M3888" s="935">
        <v>-122.00758999999999</v>
      </c>
    </row>
    <row r="3889" spans="1:13" x14ac:dyDescent="0.35">
      <c r="A3889" s="1296">
        <v>35947</v>
      </c>
      <c r="B3889" s="1295" t="s">
        <v>194</v>
      </c>
      <c r="C3889" s="1295" t="s">
        <v>196</v>
      </c>
      <c r="D3889" s="1295">
        <v>20166</v>
      </c>
      <c r="E3889" s="1295" t="s">
        <v>200</v>
      </c>
      <c r="F3889" s="935" t="s">
        <v>208</v>
      </c>
      <c r="G3889" s="1295">
        <v>0</v>
      </c>
      <c r="H3889" s="935" t="s">
        <v>402</v>
      </c>
      <c r="I3889" s="935" t="s">
        <v>403</v>
      </c>
      <c r="J3889" s="935">
        <v>40.611883210000002</v>
      </c>
      <c r="K3889" s="935">
        <v>-122.446135</v>
      </c>
      <c r="L3889" s="935">
        <v>40.592799669999998</v>
      </c>
      <c r="M3889" s="935">
        <v>-122.3942059</v>
      </c>
    </row>
    <row r="3890" spans="1:13" x14ac:dyDescent="0.35">
      <c r="A3890" s="1296">
        <v>35947</v>
      </c>
      <c r="B3890" s="1295" t="s">
        <v>194</v>
      </c>
      <c r="C3890" s="1295" t="s">
        <v>196</v>
      </c>
      <c r="D3890" s="1295">
        <v>20166</v>
      </c>
      <c r="E3890" s="1295" t="s">
        <v>200</v>
      </c>
      <c r="F3890" s="935" t="s">
        <v>209</v>
      </c>
      <c r="G3890" s="1295">
        <v>0</v>
      </c>
      <c r="H3890" s="935" t="s">
        <v>403</v>
      </c>
      <c r="I3890" s="935" t="s">
        <v>404</v>
      </c>
      <c r="J3890" s="935">
        <v>40.592799669999998</v>
      </c>
      <c r="K3890" s="935">
        <v>-122.3942059</v>
      </c>
      <c r="L3890" s="935">
        <v>40.585947769999997</v>
      </c>
      <c r="M3890" s="935">
        <v>-122.3683525</v>
      </c>
    </row>
    <row r="3891" spans="1:13" x14ac:dyDescent="0.35">
      <c r="A3891" s="1296">
        <v>35947</v>
      </c>
      <c r="B3891" s="1295" t="s">
        <v>194</v>
      </c>
      <c r="C3891" s="1295" t="s">
        <v>196</v>
      </c>
      <c r="D3891" s="1295">
        <v>20166</v>
      </c>
      <c r="E3891" s="1295" t="s">
        <v>200</v>
      </c>
      <c r="F3891" s="935" t="s">
        <v>211</v>
      </c>
      <c r="G3891" s="1295">
        <v>1</v>
      </c>
      <c r="H3891" s="935" t="s">
        <v>404</v>
      </c>
      <c r="I3891" s="935" t="s">
        <v>405</v>
      </c>
      <c r="J3891" s="935">
        <v>40.585947769999997</v>
      </c>
      <c r="K3891" s="935">
        <v>-122.3683525</v>
      </c>
      <c r="L3891" s="935">
        <v>40.472049499999997</v>
      </c>
      <c r="M3891" s="935">
        <v>-122.29453460000001</v>
      </c>
    </row>
    <row r="3892" spans="1:13" x14ac:dyDescent="0.35">
      <c r="A3892" s="1296">
        <v>35947</v>
      </c>
      <c r="B3892" s="1295" t="s">
        <v>194</v>
      </c>
      <c r="C3892" s="1295" t="s">
        <v>196</v>
      </c>
      <c r="D3892" s="1295">
        <v>20166</v>
      </c>
      <c r="E3892" s="1295" t="s">
        <v>200</v>
      </c>
      <c r="F3892" s="935" t="s">
        <v>212</v>
      </c>
      <c r="G3892" s="1295">
        <v>0</v>
      </c>
      <c r="H3892" s="935" t="s">
        <v>405</v>
      </c>
      <c r="I3892" s="935" t="s">
        <v>406</v>
      </c>
      <c r="J3892" s="935">
        <v>40.472049499999997</v>
      </c>
      <c r="K3892" s="935">
        <v>-122.29453460000001</v>
      </c>
      <c r="L3892" s="935">
        <v>40.417416330000002</v>
      </c>
      <c r="M3892" s="935">
        <v>-122.19395729999999</v>
      </c>
    </row>
    <row r="3893" spans="1:13" x14ac:dyDescent="0.35">
      <c r="A3893" s="1296">
        <v>35947</v>
      </c>
      <c r="B3893" s="1295" t="s">
        <v>194</v>
      </c>
      <c r="C3893" s="1295" t="s">
        <v>196</v>
      </c>
      <c r="D3893" s="1295">
        <v>20166</v>
      </c>
      <c r="E3893" s="1295" t="s">
        <v>200</v>
      </c>
      <c r="F3893" s="935" t="s">
        <v>213</v>
      </c>
      <c r="G3893" s="1295">
        <v>0</v>
      </c>
      <c r="H3893" s="935" t="s">
        <v>406</v>
      </c>
      <c r="I3893" s="935" t="s">
        <v>407</v>
      </c>
      <c r="J3893" s="935">
        <v>40.417416330000002</v>
      </c>
      <c r="K3893" s="935">
        <v>-122.19395729999999</v>
      </c>
      <c r="L3893" s="935">
        <v>40.355137560000003</v>
      </c>
      <c r="M3893" s="935">
        <v>-122.17595660000001</v>
      </c>
    </row>
    <row r="3894" spans="1:13" x14ac:dyDescent="0.35">
      <c r="A3894" s="1296">
        <v>35947</v>
      </c>
      <c r="B3894" s="1295" t="s">
        <v>194</v>
      </c>
      <c r="C3894" s="1295" t="s">
        <v>196</v>
      </c>
      <c r="D3894" s="1295">
        <v>20166</v>
      </c>
      <c r="E3894" s="1295" t="s">
        <v>200</v>
      </c>
      <c r="F3894" s="935" t="s">
        <v>214</v>
      </c>
      <c r="G3894" s="1295">
        <v>0</v>
      </c>
      <c r="H3894" s="935" t="s">
        <v>407</v>
      </c>
      <c r="I3894" s="935" t="s">
        <v>408</v>
      </c>
      <c r="J3894" s="935">
        <v>40.355137560000003</v>
      </c>
      <c r="K3894" s="935">
        <v>-122.17595660000001</v>
      </c>
      <c r="L3894" s="935">
        <v>40.316984869999999</v>
      </c>
      <c r="M3894" s="935">
        <v>-122.1896581</v>
      </c>
    </row>
    <row r="3895" spans="1:13" x14ac:dyDescent="0.35">
      <c r="A3895" s="1296">
        <v>35947</v>
      </c>
      <c r="B3895" s="1295" t="s">
        <v>194</v>
      </c>
      <c r="C3895" s="1295" t="s">
        <v>196</v>
      </c>
      <c r="D3895" s="1295">
        <v>20166</v>
      </c>
      <c r="E3895" s="1295" t="s">
        <v>200</v>
      </c>
      <c r="F3895" s="935" t="s">
        <v>215</v>
      </c>
      <c r="G3895" s="1295">
        <v>0</v>
      </c>
      <c r="H3895" s="935" t="s">
        <v>408</v>
      </c>
      <c r="I3895" s="935" t="s">
        <v>409</v>
      </c>
      <c r="J3895" s="935">
        <v>40.316984869999999</v>
      </c>
      <c r="K3895" s="935">
        <v>-122.1896581</v>
      </c>
      <c r="L3895" s="935">
        <v>40.263968490000003</v>
      </c>
      <c r="M3895" s="935">
        <v>-122.2235306</v>
      </c>
    </row>
    <row r="3896" spans="1:13" x14ac:dyDescent="0.35">
      <c r="A3896" s="1296">
        <v>35947</v>
      </c>
      <c r="B3896" s="1295" t="s">
        <v>194</v>
      </c>
      <c r="C3896" s="1295" t="s">
        <v>196</v>
      </c>
      <c r="D3896" s="1295">
        <v>20166</v>
      </c>
      <c r="E3896" s="1295" t="s">
        <v>200</v>
      </c>
      <c r="F3896" s="935" t="s">
        <v>216</v>
      </c>
      <c r="G3896" s="1295">
        <v>-99999</v>
      </c>
      <c r="H3896" s="935" t="s">
        <v>409</v>
      </c>
      <c r="I3896" s="935" t="s">
        <v>410</v>
      </c>
      <c r="J3896" s="935">
        <v>40.263968490000003</v>
      </c>
      <c r="K3896" s="935">
        <v>-122.2235306</v>
      </c>
      <c r="L3896" s="935">
        <v>40.153152210000002</v>
      </c>
      <c r="M3896" s="935">
        <v>-122.20237950000001</v>
      </c>
    </row>
    <row r="3897" spans="1:13" x14ac:dyDescent="0.35">
      <c r="A3897" s="1296">
        <v>35947</v>
      </c>
      <c r="B3897" s="1295" t="s">
        <v>194</v>
      </c>
      <c r="C3897" s="1295" t="s">
        <v>196</v>
      </c>
      <c r="D3897" s="1295">
        <v>20166</v>
      </c>
      <c r="E3897" s="1295" t="s">
        <v>200</v>
      </c>
      <c r="F3897" s="935" t="s">
        <v>217</v>
      </c>
      <c r="G3897" s="1295">
        <v>-99999</v>
      </c>
      <c r="H3897" s="935" t="s">
        <v>410</v>
      </c>
      <c r="I3897" s="935" t="s">
        <v>411</v>
      </c>
      <c r="J3897" s="935">
        <v>40.153152210000002</v>
      </c>
      <c r="K3897" s="935">
        <v>-122.20237950000001</v>
      </c>
      <c r="L3897" s="935">
        <v>40.027836569999998</v>
      </c>
      <c r="M3897" s="935">
        <v>-122.11920569999999</v>
      </c>
    </row>
    <row r="3898" spans="1:13" x14ac:dyDescent="0.35">
      <c r="A3898" s="1296">
        <v>35947</v>
      </c>
      <c r="B3898" s="1295" t="s">
        <v>194</v>
      </c>
      <c r="C3898" s="1295" t="s">
        <v>196</v>
      </c>
      <c r="D3898" s="1295">
        <v>20166</v>
      </c>
      <c r="E3898" s="1295" t="s">
        <v>200</v>
      </c>
      <c r="F3898" s="935" t="s">
        <v>219</v>
      </c>
      <c r="G3898" s="1295">
        <v>-99999</v>
      </c>
      <c r="H3898" s="935" t="s">
        <v>411</v>
      </c>
      <c r="I3898" s="935" t="s">
        <v>412</v>
      </c>
      <c r="J3898" s="935">
        <v>40.027836569999998</v>
      </c>
      <c r="K3898" s="935">
        <v>-122.11920569999999</v>
      </c>
      <c r="L3898" s="935">
        <v>39.909298579999998</v>
      </c>
      <c r="M3898" s="935">
        <v>-122.0918963</v>
      </c>
    </row>
    <row r="3899" spans="1:13" x14ac:dyDescent="0.35">
      <c r="A3899" s="1296">
        <v>35947</v>
      </c>
      <c r="B3899" s="1295" t="s">
        <v>194</v>
      </c>
      <c r="C3899" s="1295" t="s">
        <v>196</v>
      </c>
      <c r="D3899" s="1295">
        <v>20166</v>
      </c>
      <c r="E3899" s="1295" t="s">
        <v>200</v>
      </c>
      <c r="F3899" s="935" t="s">
        <v>220</v>
      </c>
      <c r="G3899" s="1295">
        <v>-99999</v>
      </c>
      <c r="H3899" s="935" t="s">
        <v>412</v>
      </c>
      <c r="I3899" s="935" t="s">
        <v>413</v>
      </c>
      <c r="J3899" s="935">
        <v>39.909298579999998</v>
      </c>
      <c r="K3899" s="935">
        <v>-122.0918963</v>
      </c>
      <c r="L3899" s="935">
        <v>39.751173979999997</v>
      </c>
      <c r="M3899" s="935">
        <v>-121.9963235</v>
      </c>
    </row>
    <row r="3900" spans="1:13" x14ac:dyDescent="0.35">
      <c r="A3900" s="1296">
        <v>35947</v>
      </c>
      <c r="B3900" s="1295" t="s">
        <v>194</v>
      </c>
      <c r="C3900" s="1295" t="s">
        <v>196</v>
      </c>
      <c r="D3900" s="1295">
        <v>20166</v>
      </c>
      <c r="E3900" s="1295" t="s">
        <v>200</v>
      </c>
      <c r="F3900" s="935" t="s">
        <v>221</v>
      </c>
      <c r="G3900" s="1295">
        <v>-99999</v>
      </c>
      <c r="H3900" s="935" t="s">
        <v>413</v>
      </c>
      <c r="I3900" s="935" t="s">
        <v>414</v>
      </c>
      <c r="J3900" s="935">
        <v>39.751173979999997</v>
      </c>
      <c r="K3900" s="935">
        <v>-121.9963235</v>
      </c>
      <c r="L3900" s="935">
        <v>39.629153240000001</v>
      </c>
      <c r="M3900" s="935">
        <v>-121.9925059</v>
      </c>
    </row>
    <row r="3901" spans="1:13" x14ac:dyDescent="0.35">
      <c r="A3901" s="1296">
        <v>35947</v>
      </c>
      <c r="B3901" s="1295" t="s">
        <v>194</v>
      </c>
      <c r="C3901" s="1295" t="s">
        <v>196</v>
      </c>
      <c r="D3901" s="1295">
        <v>20166</v>
      </c>
      <c r="E3901" s="1295" t="s">
        <v>200</v>
      </c>
      <c r="F3901" s="935" t="s">
        <v>222</v>
      </c>
      <c r="G3901" s="1295">
        <v>-99999</v>
      </c>
      <c r="H3901" s="935" t="s">
        <v>414</v>
      </c>
      <c r="I3901" s="935" t="s">
        <v>415</v>
      </c>
      <c r="J3901" s="935">
        <v>39.629153240000001</v>
      </c>
      <c r="K3901" s="935">
        <v>-121.9925059</v>
      </c>
      <c r="L3901" s="935">
        <v>39.40712284</v>
      </c>
      <c r="M3901" s="935">
        <v>-122.00758999999999</v>
      </c>
    </row>
    <row r="3902" spans="1:13" x14ac:dyDescent="0.35">
      <c r="A3902" s="1296">
        <v>35955</v>
      </c>
      <c r="B3902" s="1295" t="s">
        <v>194</v>
      </c>
      <c r="C3902" s="1295" t="s">
        <v>246</v>
      </c>
      <c r="D3902" s="1295">
        <v>13298</v>
      </c>
      <c r="E3902" s="1295" t="s">
        <v>200</v>
      </c>
      <c r="F3902" s="935" t="s">
        <v>208</v>
      </c>
      <c r="G3902" s="1295">
        <v>0</v>
      </c>
      <c r="H3902" s="935" t="s">
        <v>402</v>
      </c>
      <c r="I3902" s="935" t="s">
        <v>403</v>
      </c>
      <c r="J3902" s="935">
        <v>40.611883210000002</v>
      </c>
      <c r="K3902" s="935">
        <v>-122.446135</v>
      </c>
      <c r="L3902" s="935">
        <v>40.592799669999998</v>
      </c>
      <c r="M3902" s="935">
        <v>-122.3942059</v>
      </c>
    </row>
    <row r="3903" spans="1:13" x14ac:dyDescent="0.35">
      <c r="A3903" s="1296">
        <v>35955</v>
      </c>
      <c r="B3903" s="1295" t="s">
        <v>194</v>
      </c>
      <c r="C3903" s="1295" t="s">
        <v>246</v>
      </c>
      <c r="D3903" s="1295">
        <v>13298</v>
      </c>
      <c r="E3903" s="1295" t="s">
        <v>200</v>
      </c>
      <c r="F3903" s="935" t="s">
        <v>209</v>
      </c>
      <c r="G3903" s="1295">
        <v>10</v>
      </c>
      <c r="H3903" s="935" t="s">
        <v>403</v>
      </c>
      <c r="I3903" s="935" t="s">
        <v>404</v>
      </c>
      <c r="J3903" s="935">
        <v>40.592799669999998</v>
      </c>
      <c r="K3903" s="935">
        <v>-122.3942059</v>
      </c>
      <c r="L3903" s="935">
        <v>40.585947769999997</v>
      </c>
      <c r="M3903" s="935">
        <v>-122.3683525</v>
      </c>
    </row>
    <row r="3904" spans="1:13" x14ac:dyDescent="0.35">
      <c r="A3904" s="1296">
        <v>35955</v>
      </c>
      <c r="B3904" s="1295" t="s">
        <v>194</v>
      </c>
      <c r="C3904" s="1295" t="s">
        <v>246</v>
      </c>
      <c r="D3904" s="1295">
        <v>13298</v>
      </c>
      <c r="E3904" s="1295" t="s">
        <v>200</v>
      </c>
      <c r="F3904" s="935" t="s">
        <v>211</v>
      </c>
      <c r="G3904" s="1295">
        <v>0</v>
      </c>
      <c r="H3904" s="935" t="s">
        <v>404</v>
      </c>
      <c r="I3904" s="935" t="s">
        <v>405</v>
      </c>
      <c r="J3904" s="935">
        <v>40.585947769999997</v>
      </c>
      <c r="K3904" s="935">
        <v>-122.3683525</v>
      </c>
      <c r="L3904" s="935">
        <v>40.472049499999997</v>
      </c>
      <c r="M3904" s="935">
        <v>-122.29453460000001</v>
      </c>
    </row>
    <row r="3905" spans="1:13" x14ac:dyDescent="0.35">
      <c r="A3905" s="1296">
        <v>35955</v>
      </c>
      <c r="B3905" s="1295" t="s">
        <v>194</v>
      </c>
      <c r="C3905" s="1295" t="s">
        <v>246</v>
      </c>
      <c r="D3905" s="1295">
        <v>13298</v>
      </c>
      <c r="E3905" s="1295" t="s">
        <v>200</v>
      </c>
      <c r="F3905" s="935" t="s">
        <v>212</v>
      </c>
      <c r="G3905" s="1295">
        <v>0</v>
      </c>
      <c r="H3905" s="935" t="s">
        <v>405</v>
      </c>
      <c r="I3905" s="935" t="s">
        <v>406</v>
      </c>
      <c r="J3905" s="935">
        <v>40.472049499999997</v>
      </c>
      <c r="K3905" s="935">
        <v>-122.29453460000001</v>
      </c>
      <c r="L3905" s="935">
        <v>40.417416330000002</v>
      </c>
      <c r="M3905" s="935">
        <v>-122.19395729999999</v>
      </c>
    </row>
    <row r="3906" spans="1:13" x14ac:dyDescent="0.35">
      <c r="A3906" s="1296">
        <v>35955</v>
      </c>
      <c r="B3906" s="1295" t="s">
        <v>194</v>
      </c>
      <c r="C3906" s="1295" t="s">
        <v>246</v>
      </c>
      <c r="D3906" s="1295">
        <v>13298</v>
      </c>
      <c r="E3906" s="1295" t="s">
        <v>200</v>
      </c>
      <c r="F3906" s="935" t="s">
        <v>213</v>
      </c>
      <c r="G3906" s="1295">
        <v>0</v>
      </c>
      <c r="H3906" s="935" t="s">
        <v>406</v>
      </c>
      <c r="I3906" s="935" t="s">
        <v>407</v>
      </c>
      <c r="J3906" s="935">
        <v>40.417416330000002</v>
      </c>
      <c r="K3906" s="935">
        <v>-122.19395729999999</v>
      </c>
      <c r="L3906" s="935">
        <v>40.355137560000003</v>
      </c>
      <c r="M3906" s="935">
        <v>-122.17595660000001</v>
      </c>
    </row>
    <row r="3907" spans="1:13" x14ac:dyDescent="0.35">
      <c r="A3907" s="1296">
        <v>35955</v>
      </c>
      <c r="B3907" s="1295" t="s">
        <v>194</v>
      </c>
      <c r="C3907" s="1295" t="s">
        <v>246</v>
      </c>
      <c r="D3907" s="1295">
        <v>13298</v>
      </c>
      <c r="E3907" s="1295" t="s">
        <v>200</v>
      </c>
      <c r="F3907" s="935" t="s">
        <v>214</v>
      </c>
      <c r="G3907" s="1295">
        <v>0</v>
      </c>
      <c r="H3907" s="935" t="s">
        <v>407</v>
      </c>
      <c r="I3907" s="935" t="s">
        <v>408</v>
      </c>
      <c r="J3907" s="935">
        <v>40.355137560000003</v>
      </c>
      <c r="K3907" s="935">
        <v>-122.17595660000001</v>
      </c>
      <c r="L3907" s="935">
        <v>40.316984869999999</v>
      </c>
      <c r="M3907" s="935">
        <v>-122.1896581</v>
      </c>
    </row>
    <row r="3908" spans="1:13" x14ac:dyDescent="0.35">
      <c r="A3908" s="1296">
        <v>35955</v>
      </c>
      <c r="B3908" s="1295" t="s">
        <v>194</v>
      </c>
      <c r="C3908" s="1295" t="s">
        <v>246</v>
      </c>
      <c r="D3908" s="1295">
        <v>13298</v>
      </c>
      <c r="E3908" s="1295" t="s">
        <v>200</v>
      </c>
      <c r="F3908" s="935" t="s">
        <v>215</v>
      </c>
      <c r="G3908" s="1295">
        <v>-99999</v>
      </c>
      <c r="H3908" s="935" t="s">
        <v>408</v>
      </c>
      <c r="I3908" s="935" t="s">
        <v>409</v>
      </c>
      <c r="J3908" s="935">
        <v>40.316984869999999</v>
      </c>
      <c r="K3908" s="935">
        <v>-122.1896581</v>
      </c>
      <c r="L3908" s="935">
        <v>40.263968490000003</v>
      </c>
      <c r="M3908" s="935">
        <v>-122.2235306</v>
      </c>
    </row>
    <row r="3909" spans="1:13" x14ac:dyDescent="0.35">
      <c r="A3909" s="1296">
        <v>35955</v>
      </c>
      <c r="B3909" s="1295" t="s">
        <v>194</v>
      </c>
      <c r="C3909" s="1295" t="s">
        <v>246</v>
      </c>
      <c r="D3909" s="1295">
        <v>13298</v>
      </c>
      <c r="E3909" s="1295" t="s">
        <v>200</v>
      </c>
      <c r="F3909" s="935" t="s">
        <v>216</v>
      </c>
      <c r="G3909" s="1295">
        <v>-99999</v>
      </c>
      <c r="H3909" s="935" t="s">
        <v>409</v>
      </c>
      <c r="I3909" s="935" t="s">
        <v>410</v>
      </c>
      <c r="J3909" s="935">
        <v>40.263968490000003</v>
      </c>
      <c r="K3909" s="935">
        <v>-122.2235306</v>
      </c>
      <c r="L3909" s="935">
        <v>40.153152210000002</v>
      </c>
      <c r="M3909" s="935">
        <v>-122.20237950000001</v>
      </c>
    </row>
    <row r="3910" spans="1:13" x14ac:dyDescent="0.35">
      <c r="A3910" s="1296">
        <v>35955</v>
      </c>
      <c r="B3910" s="1295" t="s">
        <v>194</v>
      </c>
      <c r="C3910" s="1295" t="s">
        <v>246</v>
      </c>
      <c r="D3910" s="1295">
        <v>13298</v>
      </c>
      <c r="E3910" s="1295" t="s">
        <v>200</v>
      </c>
      <c r="F3910" s="935" t="s">
        <v>217</v>
      </c>
      <c r="G3910" s="1295">
        <v>-99999</v>
      </c>
      <c r="H3910" s="935" t="s">
        <v>410</v>
      </c>
      <c r="I3910" s="935" t="s">
        <v>411</v>
      </c>
      <c r="J3910" s="935">
        <v>40.153152210000002</v>
      </c>
      <c r="K3910" s="935">
        <v>-122.20237950000001</v>
      </c>
      <c r="L3910" s="935">
        <v>40.027836569999998</v>
      </c>
      <c r="M3910" s="935">
        <v>-122.11920569999999</v>
      </c>
    </row>
    <row r="3911" spans="1:13" x14ac:dyDescent="0.35">
      <c r="A3911" s="1296">
        <v>35955</v>
      </c>
      <c r="B3911" s="1295" t="s">
        <v>194</v>
      </c>
      <c r="C3911" s="1295" t="s">
        <v>246</v>
      </c>
      <c r="D3911" s="1295">
        <v>13298</v>
      </c>
      <c r="E3911" s="1295" t="s">
        <v>200</v>
      </c>
      <c r="F3911" s="935" t="s">
        <v>219</v>
      </c>
      <c r="G3911" s="1295">
        <v>-99999</v>
      </c>
      <c r="H3911" s="935" t="s">
        <v>411</v>
      </c>
      <c r="I3911" s="935" t="s">
        <v>412</v>
      </c>
      <c r="J3911" s="935">
        <v>40.027836569999998</v>
      </c>
      <c r="K3911" s="935">
        <v>-122.11920569999999</v>
      </c>
      <c r="L3911" s="935">
        <v>39.909298579999998</v>
      </c>
      <c r="M3911" s="935">
        <v>-122.0918963</v>
      </c>
    </row>
    <row r="3912" spans="1:13" x14ac:dyDescent="0.35">
      <c r="A3912" s="1296">
        <v>35955</v>
      </c>
      <c r="B3912" s="1295" t="s">
        <v>194</v>
      </c>
      <c r="C3912" s="1295" t="s">
        <v>246</v>
      </c>
      <c r="D3912" s="1295">
        <v>13298</v>
      </c>
      <c r="E3912" s="1295" t="s">
        <v>200</v>
      </c>
      <c r="F3912" s="935" t="s">
        <v>220</v>
      </c>
      <c r="G3912" s="1295">
        <v>-99999</v>
      </c>
      <c r="H3912" s="935" t="s">
        <v>412</v>
      </c>
      <c r="I3912" s="935" t="s">
        <v>413</v>
      </c>
      <c r="J3912" s="935">
        <v>39.909298579999998</v>
      </c>
      <c r="K3912" s="935">
        <v>-122.0918963</v>
      </c>
      <c r="L3912" s="935">
        <v>39.751173979999997</v>
      </c>
      <c r="M3912" s="935">
        <v>-121.9963235</v>
      </c>
    </row>
    <row r="3913" spans="1:13" x14ac:dyDescent="0.35">
      <c r="A3913" s="1296">
        <v>35955</v>
      </c>
      <c r="B3913" s="1295" t="s">
        <v>194</v>
      </c>
      <c r="C3913" s="1295" t="s">
        <v>246</v>
      </c>
      <c r="D3913" s="1295">
        <v>13298</v>
      </c>
      <c r="E3913" s="1295" t="s">
        <v>200</v>
      </c>
      <c r="F3913" s="935" t="s">
        <v>221</v>
      </c>
      <c r="G3913" s="1295">
        <v>-99999</v>
      </c>
      <c r="H3913" s="935" t="s">
        <v>413</v>
      </c>
      <c r="I3913" s="935" t="s">
        <v>414</v>
      </c>
      <c r="J3913" s="935">
        <v>39.751173979999997</v>
      </c>
      <c r="K3913" s="935">
        <v>-121.9963235</v>
      </c>
      <c r="L3913" s="935">
        <v>39.629153240000001</v>
      </c>
      <c r="M3913" s="935">
        <v>-121.9925059</v>
      </c>
    </row>
    <row r="3914" spans="1:13" x14ac:dyDescent="0.35">
      <c r="A3914" s="1296">
        <v>35955</v>
      </c>
      <c r="B3914" s="1295" t="s">
        <v>194</v>
      </c>
      <c r="C3914" s="1295" t="s">
        <v>246</v>
      </c>
      <c r="D3914" s="1295">
        <v>13298</v>
      </c>
      <c r="E3914" s="1295" t="s">
        <v>200</v>
      </c>
      <c r="F3914" s="935" t="s">
        <v>222</v>
      </c>
      <c r="G3914" s="1295">
        <v>-99999</v>
      </c>
      <c r="H3914" s="935" t="s">
        <v>414</v>
      </c>
      <c r="I3914" s="935" t="s">
        <v>415</v>
      </c>
      <c r="J3914" s="935">
        <v>39.629153240000001</v>
      </c>
      <c r="K3914" s="935">
        <v>-121.9925059</v>
      </c>
      <c r="L3914" s="935">
        <v>39.40712284</v>
      </c>
      <c r="M3914" s="935">
        <v>-122.00758999999999</v>
      </c>
    </row>
    <row r="3915" spans="1:13" x14ac:dyDescent="0.35">
      <c r="A3915" s="1296">
        <v>35961</v>
      </c>
      <c r="B3915" s="1295" t="s">
        <v>194</v>
      </c>
      <c r="C3915" s="1295" t="s">
        <v>273</v>
      </c>
      <c r="D3915" s="1295">
        <v>14140</v>
      </c>
      <c r="E3915" s="1295" t="s">
        <v>200</v>
      </c>
      <c r="F3915" s="935" t="s">
        <v>208</v>
      </c>
      <c r="G3915" s="1295">
        <v>0</v>
      </c>
      <c r="H3915" s="935" t="s">
        <v>402</v>
      </c>
      <c r="I3915" s="935" t="s">
        <v>403</v>
      </c>
      <c r="J3915" s="935">
        <v>40.611883210000002</v>
      </c>
      <c r="K3915" s="935">
        <v>-122.446135</v>
      </c>
      <c r="L3915" s="935">
        <v>40.592799669999998</v>
      </c>
      <c r="M3915" s="935">
        <v>-122.3942059</v>
      </c>
    </row>
    <row r="3916" spans="1:13" x14ac:dyDescent="0.35">
      <c r="A3916" s="1296">
        <v>35961</v>
      </c>
      <c r="B3916" s="1295" t="s">
        <v>194</v>
      </c>
      <c r="C3916" s="1295" t="s">
        <v>273</v>
      </c>
      <c r="D3916" s="1295">
        <v>14140</v>
      </c>
      <c r="E3916" s="1295" t="s">
        <v>200</v>
      </c>
      <c r="F3916" s="935" t="s">
        <v>209</v>
      </c>
      <c r="G3916" s="1295">
        <v>25</v>
      </c>
      <c r="H3916" s="935" t="s">
        <v>403</v>
      </c>
      <c r="I3916" s="935" t="s">
        <v>404</v>
      </c>
      <c r="J3916" s="935">
        <v>40.592799669999998</v>
      </c>
      <c r="K3916" s="935">
        <v>-122.3942059</v>
      </c>
      <c r="L3916" s="935">
        <v>40.585947769999997</v>
      </c>
      <c r="M3916" s="935">
        <v>-122.3683525</v>
      </c>
    </row>
    <row r="3917" spans="1:13" x14ac:dyDescent="0.35">
      <c r="A3917" s="1296">
        <v>35961</v>
      </c>
      <c r="B3917" s="1295" t="s">
        <v>194</v>
      </c>
      <c r="C3917" s="1295" t="s">
        <v>273</v>
      </c>
      <c r="D3917" s="1295">
        <v>14140</v>
      </c>
      <c r="E3917" s="1295" t="s">
        <v>200</v>
      </c>
      <c r="F3917" s="935" t="s">
        <v>211</v>
      </c>
      <c r="G3917" s="1295">
        <v>1</v>
      </c>
      <c r="H3917" s="935" t="s">
        <v>404</v>
      </c>
      <c r="I3917" s="935" t="s">
        <v>405</v>
      </c>
      <c r="J3917" s="935">
        <v>40.585947769999997</v>
      </c>
      <c r="K3917" s="935">
        <v>-122.3683525</v>
      </c>
      <c r="L3917" s="935">
        <v>40.472049499999997</v>
      </c>
      <c r="M3917" s="935">
        <v>-122.29453460000001</v>
      </c>
    </row>
    <row r="3918" spans="1:13" x14ac:dyDescent="0.35">
      <c r="A3918" s="1296">
        <v>35961</v>
      </c>
      <c r="B3918" s="1295" t="s">
        <v>194</v>
      </c>
      <c r="C3918" s="1295" t="s">
        <v>273</v>
      </c>
      <c r="D3918" s="1295">
        <v>14140</v>
      </c>
      <c r="E3918" s="1295" t="s">
        <v>200</v>
      </c>
      <c r="F3918" s="935" t="s">
        <v>212</v>
      </c>
      <c r="G3918" s="1295">
        <v>0</v>
      </c>
      <c r="H3918" s="935" t="s">
        <v>405</v>
      </c>
      <c r="I3918" s="935" t="s">
        <v>406</v>
      </c>
      <c r="J3918" s="935">
        <v>40.472049499999997</v>
      </c>
      <c r="K3918" s="935">
        <v>-122.29453460000001</v>
      </c>
      <c r="L3918" s="935">
        <v>40.417416330000002</v>
      </c>
      <c r="M3918" s="935">
        <v>-122.19395729999999</v>
      </c>
    </row>
    <row r="3919" spans="1:13" x14ac:dyDescent="0.35">
      <c r="A3919" s="1296">
        <v>35961</v>
      </c>
      <c r="B3919" s="1295" t="s">
        <v>194</v>
      </c>
      <c r="C3919" s="1295" t="s">
        <v>273</v>
      </c>
      <c r="D3919" s="1295">
        <v>14140</v>
      </c>
      <c r="E3919" s="1295" t="s">
        <v>200</v>
      </c>
      <c r="F3919" s="935" t="s">
        <v>213</v>
      </c>
      <c r="G3919" s="1295">
        <v>0</v>
      </c>
      <c r="H3919" s="935" t="s">
        <v>406</v>
      </c>
      <c r="I3919" s="935" t="s">
        <v>407</v>
      </c>
      <c r="J3919" s="935">
        <v>40.417416330000002</v>
      </c>
      <c r="K3919" s="935">
        <v>-122.19395729999999</v>
      </c>
      <c r="L3919" s="935">
        <v>40.355137560000003</v>
      </c>
      <c r="M3919" s="935">
        <v>-122.17595660000001</v>
      </c>
    </row>
    <row r="3920" spans="1:13" x14ac:dyDescent="0.35">
      <c r="A3920" s="1296">
        <v>35961</v>
      </c>
      <c r="B3920" s="1295" t="s">
        <v>194</v>
      </c>
      <c r="C3920" s="1295" t="s">
        <v>273</v>
      </c>
      <c r="D3920" s="1295">
        <v>14140</v>
      </c>
      <c r="E3920" s="1295" t="s">
        <v>200</v>
      </c>
      <c r="F3920" s="935" t="s">
        <v>214</v>
      </c>
      <c r="G3920" s="1295">
        <v>0</v>
      </c>
      <c r="H3920" s="935" t="s">
        <v>407</v>
      </c>
      <c r="I3920" s="935" t="s">
        <v>408</v>
      </c>
      <c r="J3920" s="935">
        <v>40.355137560000003</v>
      </c>
      <c r="K3920" s="935">
        <v>-122.17595660000001</v>
      </c>
      <c r="L3920" s="935">
        <v>40.316984869999999</v>
      </c>
      <c r="M3920" s="935">
        <v>-122.1896581</v>
      </c>
    </row>
    <row r="3921" spans="1:13" x14ac:dyDescent="0.35">
      <c r="A3921" s="1296">
        <v>35961</v>
      </c>
      <c r="B3921" s="1295" t="s">
        <v>194</v>
      </c>
      <c r="C3921" s="1295" t="s">
        <v>273</v>
      </c>
      <c r="D3921" s="1295">
        <v>14140</v>
      </c>
      <c r="E3921" s="1295" t="s">
        <v>200</v>
      </c>
      <c r="F3921" s="935" t="s">
        <v>215</v>
      </c>
      <c r="G3921" s="1295">
        <v>0</v>
      </c>
      <c r="H3921" s="935" t="s">
        <v>408</v>
      </c>
      <c r="I3921" s="935" t="s">
        <v>409</v>
      </c>
      <c r="J3921" s="935">
        <v>40.316984869999999</v>
      </c>
      <c r="K3921" s="935">
        <v>-122.1896581</v>
      </c>
      <c r="L3921" s="935">
        <v>40.263968490000003</v>
      </c>
      <c r="M3921" s="935">
        <v>-122.2235306</v>
      </c>
    </row>
    <row r="3922" spans="1:13" x14ac:dyDescent="0.35">
      <c r="A3922" s="1296">
        <v>35961</v>
      </c>
      <c r="B3922" s="1295" t="s">
        <v>194</v>
      </c>
      <c r="C3922" s="1295" t="s">
        <v>273</v>
      </c>
      <c r="D3922" s="1295">
        <v>14140</v>
      </c>
      <c r="E3922" s="1295" t="s">
        <v>200</v>
      </c>
      <c r="F3922" s="935" t="s">
        <v>216</v>
      </c>
      <c r="G3922" s="1295">
        <v>0</v>
      </c>
      <c r="H3922" s="935" t="s">
        <v>409</v>
      </c>
      <c r="I3922" s="935" t="s">
        <v>410</v>
      </c>
      <c r="J3922" s="935">
        <v>40.263968490000003</v>
      </c>
      <c r="K3922" s="935">
        <v>-122.2235306</v>
      </c>
      <c r="L3922" s="935">
        <v>40.153152210000002</v>
      </c>
      <c r="M3922" s="935">
        <v>-122.20237950000001</v>
      </c>
    </row>
    <row r="3923" spans="1:13" x14ac:dyDescent="0.35">
      <c r="A3923" s="1296">
        <v>35961</v>
      </c>
      <c r="B3923" s="1295" t="s">
        <v>194</v>
      </c>
      <c r="C3923" s="1295" t="s">
        <v>273</v>
      </c>
      <c r="D3923" s="1295">
        <v>14140</v>
      </c>
      <c r="E3923" s="1295" t="s">
        <v>200</v>
      </c>
      <c r="F3923" s="935" t="s">
        <v>217</v>
      </c>
      <c r="G3923" s="1295">
        <v>3</v>
      </c>
      <c r="H3923" s="935" t="s">
        <v>410</v>
      </c>
      <c r="I3923" s="935" t="s">
        <v>411</v>
      </c>
      <c r="J3923" s="935">
        <v>40.153152210000002</v>
      </c>
      <c r="K3923" s="935">
        <v>-122.20237950000001</v>
      </c>
      <c r="L3923" s="935">
        <v>40.027836569999998</v>
      </c>
      <c r="M3923" s="935">
        <v>-122.11920569999999</v>
      </c>
    </row>
    <row r="3924" spans="1:13" x14ac:dyDescent="0.35">
      <c r="A3924" s="1296">
        <v>35961</v>
      </c>
      <c r="B3924" s="1295" t="s">
        <v>194</v>
      </c>
      <c r="C3924" s="1295" t="s">
        <v>273</v>
      </c>
      <c r="D3924" s="1295">
        <v>14140</v>
      </c>
      <c r="E3924" s="1295" t="s">
        <v>200</v>
      </c>
      <c r="F3924" s="935" t="s">
        <v>219</v>
      </c>
      <c r="G3924" s="1295">
        <v>-99999</v>
      </c>
      <c r="H3924" s="935" t="s">
        <v>411</v>
      </c>
      <c r="I3924" s="935" t="s">
        <v>412</v>
      </c>
      <c r="J3924" s="935">
        <v>40.027836569999998</v>
      </c>
      <c r="K3924" s="935">
        <v>-122.11920569999999</v>
      </c>
      <c r="L3924" s="935">
        <v>39.909298579999998</v>
      </c>
      <c r="M3924" s="935">
        <v>-122.0918963</v>
      </c>
    </row>
    <row r="3925" spans="1:13" x14ac:dyDescent="0.35">
      <c r="A3925" s="1296">
        <v>35961</v>
      </c>
      <c r="B3925" s="1295" t="s">
        <v>194</v>
      </c>
      <c r="C3925" s="1295" t="s">
        <v>273</v>
      </c>
      <c r="D3925" s="1295">
        <v>14140</v>
      </c>
      <c r="E3925" s="1295" t="s">
        <v>200</v>
      </c>
      <c r="F3925" s="935" t="s">
        <v>220</v>
      </c>
      <c r="G3925" s="1295">
        <v>-99999</v>
      </c>
      <c r="H3925" s="935" t="s">
        <v>412</v>
      </c>
      <c r="I3925" s="935" t="s">
        <v>413</v>
      </c>
      <c r="J3925" s="935">
        <v>39.909298579999998</v>
      </c>
      <c r="K3925" s="935">
        <v>-122.0918963</v>
      </c>
      <c r="L3925" s="935">
        <v>39.751173979999997</v>
      </c>
      <c r="M3925" s="935">
        <v>-121.9963235</v>
      </c>
    </row>
    <row r="3926" spans="1:13" x14ac:dyDescent="0.35">
      <c r="A3926" s="1296">
        <v>35961</v>
      </c>
      <c r="B3926" s="1295" t="s">
        <v>194</v>
      </c>
      <c r="C3926" s="1295" t="s">
        <v>273</v>
      </c>
      <c r="D3926" s="1295">
        <v>14140</v>
      </c>
      <c r="E3926" s="1295" t="s">
        <v>200</v>
      </c>
      <c r="F3926" s="935" t="s">
        <v>221</v>
      </c>
      <c r="G3926" s="1295">
        <v>-99999</v>
      </c>
      <c r="H3926" s="935" t="s">
        <v>413</v>
      </c>
      <c r="I3926" s="935" t="s">
        <v>414</v>
      </c>
      <c r="J3926" s="935">
        <v>39.751173979999997</v>
      </c>
      <c r="K3926" s="935">
        <v>-121.9963235</v>
      </c>
      <c r="L3926" s="935">
        <v>39.629153240000001</v>
      </c>
      <c r="M3926" s="935">
        <v>-121.9925059</v>
      </c>
    </row>
    <row r="3927" spans="1:13" x14ac:dyDescent="0.35">
      <c r="A3927" s="1296">
        <v>35961</v>
      </c>
      <c r="B3927" s="1295" t="s">
        <v>194</v>
      </c>
      <c r="C3927" s="1295" t="s">
        <v>273</v>
      </c>
      <c r="D3927" s="1295">
        <v>14140</v>
      </c>
      <c r="E3927" s="1295" t="s">
        <v>200</v>
      </c>
      <c r="F3927" s="935" t="s">
        <v>222</v>
      </c>
      <c r="G3927" s="1295">
        <v>-99999</v>
      </c>
      <c r="H3927" s="935" t="s">
        <v>414</v>
      </c>
      <c r="I3927" s="935" t="s">
        <v>415</v>
      </c>
      <c r="J3927" s="935">
        <v>39.629153240000001</v>
      </c>
      <c r="K3927" s="935">
        <v>-121.9925059</v>
      </c>
      <c r="L3927" s="935">
        <v>39.40712284</v>
      </c>
      <c r="M3927" s="935">
        <v>-122.00758999999999</v>
      </c>
    </row>
    <row r="3928" spans="1:13" x14ac:dyDescent="0.35">
      <c r="A3928" s="1296">
        <v>35969</v>
      </c>
      <c r="B3928" s="1295" t="s">
        <v>194</v>
      </c>
      <c r="C3928" s="1295" t="s">
        <v>196</v>
      </c>
      <c r="D3928" s="1295">
        <v>14657</v>
      </c>
      <c r="E3928" s="1295" t="s">
        <v>200</v>
      </c>
      <c r="F3928" s="935" t="s">
        <v>208</v>
      </c>
      <c r="G3928" s="1295">
        <v>0</v>
      </c>
      <c r="H3928" s="935" t="s">
        <v>402</v>
      </c>
      <c r="I3928" s="935" t="s">
        <v>403</v>
      </c>
      <c r="J3928" s="935">
        <v>40.611883210000002</v>
      </c>
      <c r="K3928" s="935">
        <v>-122.446135</v>
      </c>
      <c r="L3928" s="935">
        <v>40.592799669999998</v>
      </c>
      <c r="M3928" s="935">
        <v>-122.3942059</v>
      </c>
    </row>
    <row r="3929" spans="1:13" x14ac:dyDescent="0.35">
      <c r="A3929" s="1296">
        <v>35969</v>
      </c>
      <c r="B3929" s="1295" t="s">
        <v>194</v>
      </c>
      <c r="C3929" s="1295" t="s">
        <v>196</v>
      </c>
      <c r="D3929" s="1295">
        <v>14657</v>
      </c>
      <c r="E3929" s="1295" t="s">
        <v>200</v>
      </c>
      <c r="F3929" s="935" t="s">
        <v>209</v>
      </c>
      <c r="G3929" s="1295">
        <v>17</v>
      </c>
      <c r="H3929" s="935" t="s">
        <v>403</v>
      </c>
      <c r="I3929" s="935" t="s">
        <v>404</v>
      </c>
      <c r="J3929" s="935">
        <v>40.592799669999998</v>
      </c>
      <c r="K3929" s="935">
        <v>-122.3942059</v>
      </c>
      <c r="L3929" s="935">
        <v>40.585947769999997</v>
      </c>
      <c r="M3929" s="935">
        <v>-122.3683525</v>
      </c>
    </row>
    <row r="3930" spans="1:13" x14ac:dyDescent="0.35">
      <c r="A3930" s="1296">
        <v>35969</v>
      </c>
      <c r="B3930" s="1295" t="s">
        <v>194</v>
      </c>
      <c r="C3930" s="1295" t="s">
        <v>196</v>
      </c>
      <c r="D3930" s="1295">
        <v>14657</v>
      </c>
      <c r="E3930" s="1295" t="s">
        <v>200</v>
      </c>
      <c r="F3930" s="935" t="s">
        <v>211</v>
      </c>
      <c r="G3930" s="1295">
        <v>3</v>
      </c>
      <c r="H3930" s="935" t="s">
        <v>404</v>
      </c>
      <c r="I3930" s="935" t="s">
        <v>405</v>
      </c>
      <c r="J3930" s="935">
        <v>40.585947769999997</v>
      </c>
      <c r="K3930" s="935">
        <v>-122.3683525</v>
      </c>
      <c r="L3930" s="935">
        <v>40.472049499999997</v>
      </c>
      <c r="M3930" s="935">
        <v>-122.29453460000001</v>
      </c>
    </row>
    <row r="3931" spans="1:13" x14ac:dyDescent="0.35">
      <c r="A3931" s="1296">
        <v>35969</v>
      </c>
      <c r="B3931" s="1295" t="s">
        <v>194</v>
      </c>
      <c r="C3931" s="1295" t="s">
        <v>196</v>
      </c>
      <c r="D3931" s="1295">
        <v>14657</v>
      </c>
      <c r="E3931" s="1295" t="s">
        <v>200</v>
      </c>
      <c r="F3931" s="935" t="s">
        <v>212</v>
      </c>
      <c r="G3931" s="1295">
        <v>0</v>
      </c>
      <c r="H3931" s="935" t="s">
        <v>405</v>
      </c>
      <c r="I3931" s="935" t="s">
        <v>406</v>
      </c>
      <c r="J3931" s="935">
        <v>40.472049499999997</v>
      </c>
      <c r="K3931" s="935">
        <v>-122.29453460000001</v>
      </c>
      <c r="L3931" s="935">
        <v>40.417416330000002</v>
      </c>
      <c r="M3931" s="935">
        <v>-122.19395729999999</v>
      </c>
    </row>
    <row r="3932" spans="1:13" x14ac:dyDescent="0.35">
      <c r="A3932" s="1296">
        <v>35969</v>
      </c>
      <c r="B3932" s="1295" t="s">
        <v>194</v>
      </c>
      <c r="C3932" s="1295" t="s">
        <v>196</v>
      </c>
      <c r="D3932" s="1295">
        <v>14657</v>
      </c>
      <c r="E3932" s="1295" t="s">
        <v>200</v>
      </c>
      <c r="F3932" s="935" t="s">
        <v>213</v>
      </c>
      <c r="G3932" s="1295">
        <v>0</v>
      </c>
      <c r="H3932" s="935" t="s">
        <v>406</v>
      </c>
      <c r="I3932" s="935" t="s">
        <v>407</v>
      </c>
      <c r="J3932" s="935">
        <v>40.417416330000002</v>
      </c>
      <c r="K3932" s="935">
        <v>-122.19395729999999</v>
      </c>
      <c r="L3932" s="935">
        <v>40.355137560000003</v>
      </c>
      <c r="M3932" s="935">
        <v>-122.17595660000001</v>
      </c>
    </row>
    <row r="3933" spans="1:13" x14ac:dyDescent="0.35">
      <c r="A3933" s="1296">
        <v>35969</v>
      </c>
      <c r="B3933" s="1295" t="s">
        <v>194</v>
      </c>
      <c r="C3933" s="1295" t="s">
        <v>196</v>
      </c>
      <c r="D3933" s="1295">
        <v>14657</v>
      </c>
      <c r="E3933" s="1295" t="s">
        <v>200</v>
      </c>
      <c r="F3933" s="935" t="s">
        <v>214</v>
      </c>
      <c r="G3933" s="1295">
        <v>0</v>
      </c>
      <c r="H3933" s="935" t="s">
        <v>407</v>
      </c>
      <c r="I3933" s="935" t="s">
        <v>408</v>
      </c>
      <c r="J3933" s="935">
        <v>40.355137560000003</v>
      </c>
      <c r="K3933" s="935">
        <v>-122.17595660000001</v>
      </c>
      <c r="L3933" s="935">
        <v>40.316984869999999</v>
      </c>
      <c r="M3933" s="935">
        <v>-122.1896581</v>
      </c>
    </row>
    <row r="3934" spans="1:13" x14ac:dyDescent="0.35">
      <c r="A3934" s="1296">
        <v>35969</v>
      </c>
      <c r="B3934" s="1295" t="s">
        <v>194</v>
      </c>
      <c r="C3934" s="1295" t="s">
        <v>196</v>
      </c>
      <c r="D3934" s="1295">
        <v>14657</v>
      </c>
      <c r="E3934" s="1295" t="s">
        <v>200</v>
      </c>
      <c r="F3934" s="935" t="s">
        <v>215</v>
      </c>
      <c r="G3934" s="1295">
        <v>0</v>
      </c>
      <c r="H3934" s="935" t="s">
        <v>408</v>
      </c>
      <c r="I3934" s="935" t="s">
        <v>409</v>
      </c>
      <c r="J3934" s="935">
        <v>40.316984869999999</v>
      </c>
      <c r="K3934" s="935">
        <v>-122.1896581</v>
      </c>
      <c r="L3934" s="935">
        <v>40.263968490000003</v>
      </c>
      <c r="M3934" s="935">
        <v>-122.2235306</v>
      </c>
    </row>
    <row r="3935" spans="1:13" x14ac:dyDescent="0.35">
      <c r="A3935" s="1296">
        <v>35969</v>
      </c>
      <c r="B3935" s="1295" t="s">
        <v>194</v>
      </c>
      <c r="C3935" s="1295" t="s">
        <v>196</v>
      </c>
      <c r="D3935" s="1295">
        <v>14657</v>
      </c>
      <c r="E3935" s="1295" t="s">
        <v>200</v>
      </c>
      <c r="F3935" s="935" t="s">
        <v>216</v>
      </c>
      <c r="G3935" s="1295">
        <v>0</v>
      </c>
      <c r="H3935" s="935" t="s">
        <v>409</v>
      </c>
      <c r="I3935" s="935" t="s">
        <v>410</v>
      </c>
      <c r="J3935" s="935">
        <v>40.263968490000003</v>
      </c>
      <c r="K3935" s="935">
        <v>-122.2235306</v>
      </c>
      <c r="L3935" s="935">
        <v>40.153152210000002</v>
      </c>
      <c r="M3935" s="935">
        <v>-122.20237950000001</v>
      </c>
    </row>
    <row r="3936" spans="1:13" x14ac:dyDescent="0.35">
      <c r="A3936" s="1296">
        <v>35969</v>
      </c>
      <c r="B3936" s="1295" t="s">
        <v>194</v>
      </c>
      <c r="C3936" s="1295" t="s">
        <v>196</v>
      </c>
      <c r="D3936" s="1295">
        <v>14657</v>
      </c>
      <c r="E3936" s="1295" t="s">
        <v>200</v>
      </c>
      <c r="F3936" s="935" t="s">
        <v>217</v>
      </c>
      <c r="G3936" s="1295">
        <v>0</v>
      </c>
      <c r="H3936" s="935" t="s">
        <v>410</v>
      </c>
      <c r="I3936" s="935" t="s">
        <v>411</v>
      </c>
      <c r="J3936" s="935">
        <v>40.153152210000002</v>
      </c>
      <c r="K3936" s="935">
        <v>-122.20237950000001</v>
      </c>
      <c r="L3936" s="935">
        <v>40.027836569999998</v>
      </c>
      <c r="M3936" s="935">
        <v>-122.11920569999999</v>
      </c>
    </row>
    <row r="3937" spans="1:13" x14ac:dyDescent="0.35">
      <c r="A3937" s="1296">
        <v>35969</v>
      </c>
      <c r="B3937" s="1295" t="s">
        <v>194</v>
      </c>
      <c r="C3937" s="1295" t="s">
        <v>196</v>
      </c>
      <c r="D3937" s="1295">
        <v>14657</v>
      </c>
      <c r="E3937" s="1295" t="s">
        <v>200</v>
      </c>
      <c r="F3937" s="935" t="s">
        <v>219</v>
      </c>
      <c r="G3937" s="1295">
        <v>-99999</v>
      </c>
      <c r="H3937" s="935" t="s">
        <v>411</v>
      </c>
      <c r="I3937" s="935" t="s">
        <v>412</v>
      </c>
      <c r="J3937" s="935">
        <v>40.027836569999998</v>
      </c>
      <c r="K3937" s="935">
        <v>-122.11920569999999</v>
      </c>
      <c r="L3937" s="935">
        <v>39.909298579999998</v>
      </c>
      <c r="M3937" s="935">
        <v>-122.0918963</v>
      </c>
    </row>
    <row r="3938" spans="1:13" x14ac:dyDescent="0.35">
      <c r="A3938" s="1296">
        <v>35969</v>
      </c>
      <c r="B3938" s="1295" t="s">
        <v>194</v>
      </c>
      <c r="C3938" s="1295" t="s">
        <v>196</v>
      </c>
      <c r="D3938" s="1295">
        <v>14657</v>
      </c>
      <c r="E3938" s="1295" t="s">
        <v>200</v>
      </c>
      <c r="F3938" s="935" t="s">
        <v>220</v>
      </c>
      <c r="G3938" s="1295">
        <v>-99999</v>
      </c>
      <c r="H3938" s="935" t="s">
        <v>412</v>
      </c>
      <c r="I3938" s="935" t="s">
        <v>413</v>
      </c>
      <c r="J3938" s="935">
        <v>39.909298579999998</v>
      </c>
      <c r="K3938" s="935">
        <v>-122.0918963</v>
      </c>
      <c r="L3938" s="935">
        <v>39.751173979999997</v>
      </c>
      <c r="M3938" s="935">
        <v>-121.9963235</v>
      </c>
    </row>
    <row r="3939" spans="1:13" x14ac:dyDescent="0.35">
      <c r="A3939" s="1296">
        <v>35969</v>
      </c>
      <c r="B3939" s="1295" t="s">
        <v>194</v>
      </c>
      <c r="C3939" s="1295" t="s">
        <v>196</v>
      </c>
      <c r="D3939" s="1295">
        <v>14657</v>
      </c>
      <c r="E3939" s="1295" t="s">
        <v>200</v>
      </c>
      <c r="F3939" s="935" t="s">
        <v>221</v>
      </c>
      <c r="G3939" s="1295">
        <v>-99999</v>
      </c>
      <c r="H3939" s="935" t="s">
        <v>413</v>
      </c>
      <c r="I3939" s="935" t="s">
        <v>414</v>
      </c>
      <c r="J3939" s="935">
        <v>39.751173979999997</v>
      </c>
      <c r="K3939" s="935">
        <v>-121.9963235</v>
      </c>
      <c r="L3939" s="935">
        <v>39.629153240000001</v>
      </c>
      <c r="M3939" s="935">
        <v>-121.9925059</v>
      </c>
    </row>
    <row r="3940" spans="1:13" x14ac:dyDescent="0.35">
      <c r="A3940" s="1296">
        <v>35969</v>
      </c>
      <c r="B3940" s="1295" t="s">
        <v>194</v>
      </c>
      <c r="C3940" s="1295" t="s">
        <v>196</v>
      </c>
      <c r="D3940" s="1295">
        <v>14657</v>
      </c>
      <c r="E3940" s="1295" t="s">
        <v>200</v>
      </c>
      <c r="F3940" s="935" t="s">
        <v>222</v>
      </c>
      <c r="G3940" s="1295">
        <v>-99999</v>
      </c>
      <c r="H3940" s="935" t="s">
        <v>414</v>
      </c>
      <c r="I3940" s="935" t="s">
        <v>415</v>
      </c>
      <c r="J3940" s="935">
        <v>39.629153240000001</v>
      </c>
      <c r="K3940" s="935">
        <v>-121.9925059</v>
      </c>
      <c r="L3940" s="935">
        <v>39.40712284</v>
      </c>
      <c r="M3940" s="935">
        <v>-122.00758999999999</v>
      </c>
    </row>
    <row r="3941" spans="1:13" x14ac:dyDescent="0.35">
      <c r="A3941" s="1296">
        <v>35976</v>
      </c>
      <c r="B3941" s="1295" t="s">
        <v>194</v>
      </c>
      <c r="C3941" s="1295" t="s">
        <v>246</v>
      </c>
      <c r="D3941" s="1295">
        <v>14392</v>
      </c>
      <c r="E3941" s="1295" t="s">
        <v>200</v>
      </c>
      <c r="F3941" s="935" t="s">
        <v>208</v>
      </c>
      <c r="G3941" s="1295">
        <v>0</v>
      </c>
      <c r="H3941" s="935" t="s">
        <v>402</v>
      </c>
      <c r="I3941" s="935" t="s">
        <v>403</v>
      </c>
      <c r="J3941" s="935">
        <v>40.611883210000002</v>
      </c>
      <c r="K3941" s="935">
        <v>-122.446135</v>
      </c>
      <c r="L3941" s="935">
        <v>40.592799669999998</v>
      </c>
      <c r="M3941" s="935">
        <v>-122.3942059</v>
      </c>
    </row>
    <row r="3942" spans="1:13" x14ac:dyDescent="0.35">
      <c r="A3942" s="1296">
        <v>35976</v>
      </c>
      <c r="B3942" s="1295" t="s">
        <v>194</v>
      </c>
      <c r="C3942" s="1295" t="s">
        <v>246</v>
      </c>
      <c r="D3942" s="1295">
        <v>14392</v>
      </c>
      <c r="E3942" s="1295" t="s">
        <v>200</v>
      </c>
      <c r="F3942" s="935" t="s">
        <v>209</v>
      </c>
      <c r="G3942" s="1295">
        <v>16</v>
      </c>
      <c r="H3942" s="935" t="s">
        <v>403</v>
      </c>
      <c r="I3942" s="935" t="s">
        <v>404</v>
      </c>
      <c r="J3942" s="935">
        <v>40.592799669999998</v>
      </c>
      <c r="K3942" s="935">
        <v>-122.3942059</v>
      </c>
      <c r="L3942" s="935">
        <v>40.585947769999997</v>
      </c>
      <c r="M3942" s="935">
        <v>-122.3683525</v>
      </c>
    </row>
    <row r="3943" spans="1:13" x14ac:dyDescent="0.35">
      <c r="A3943" s="1296">
        <v>35976</v>
      </c>
      <c r="B3943" s="1295" t="s">
        <v>194</v>
      </c>
      <c r="C3943" s="1295" t="s">
        <v>246</v>
      </c>
      <c r="D3943" s="1295">
        <v>14392</v>
      </c>
      <c r="E3943" s="1295" t="s">
        <v>200</v>
      </c>
      <c r="F3943" s="935" t="s">
        <v>211</v>
      </c>
      <c r="G3943" s="1295">
        <v>10</v>
      </c>
      <c r="H3943" s="935" t="s">
        <v>404</v>
      </c>
      <c r="I3943" s="935" t="s">
        <v>405</v>
      </c>
      <c r="J3943" s="935">
        <v>40.585947769999997</v>
      </c>
      <c r="K3943" s="935">
        <v>-122.3683525</v>
      </c>
      <c r="L3943" s="935">
        <v>40.472049499999997</v>
      </c>
      <c r="M3943" s="935">
        <v>-122.29453460000001</v>
      </c>
    </row>
    <row r="3944" spans="1:13" x14ac:dyDescent="0.35">
      <c r="A3944" s="1296">
        <v>35976</v>
      </c>
      <c r="B3944" s="1295" t="s">
        <v>194</v>
      </c>
      <c r="C3944" s="1295" t="s">
        <v>246</v>
      </c>
      <c r="D3944" s="1295">
        <v>14392</v>
      </c>
      <c r="E3944" s="1295" t="s">
        <v>200</v>
      </c>
      <c r="F3944" s="935" t="s">
        <v>212</v>
      </c>
      <c r="G3944" s="1295">
        <v>0</v>
      </c>
      <c r="H3944" s="935" t="s">
        <v>405</v>
      </c>
      <c r="I3944" s="935" t="s">
        <v>406</v>
      </c>
      <c r="J3944" s="935">
        <v>40.472049499999997</v>
      </c>
      <c r="K3944" s="935">
        <v>-122.29453460000001</v>
      </c>
      <c r="L3944" s="935">
        <v>40.417416330000002</v>
      </c>
      <c r="M3944" s="935">
        <v>-122.19395729999999</v>
      </c>
    </row>
    <row r="3945" spans="1:13" x14ac:dyDescent="0.35">
      <c r="A3945" s="1296">
        <v>35976</v>
      </c>
      <c r="B3945" s="1295" t="s">
        <v>194</v>
      </c>
      <c r="C3945" s="1295" t="s">
        <v>246</v>
      </c>
      <c r="D3945" s="1295">
        <v>14392</v>
      </c>
      <c r="E3945" s="1295" t="s">
        <v>200</v>
      </c>
      <c r="F3945" s="935" t="s">
        <v>213</v>
      </c>
      <c r="G3945" s="1295">
        <v>0</v>
      </c>
      <c r="H3945" s="935" t="s">
        <v>406</v>
      </c>
      <c r="I3945" s="935" t="s">
        <v>407</v>
      </c>
      <c r="J3945" s="935">
        <v>40.417416330000002</v>
      </c>
      <c r="K3945" s="935">
        <v>-122.19395729999999</v>
      </c>
      <c r="L3945" s="935">
        <v>40.355137560000003</v>
      </c>
      <c r="M3945" s="935">
        <v>-122.17595660000001</v>
      </c>
    </row>
    <row r="3946" spans="1:13" x14ac:dyDescent="0.35">
      <c r="A3946" s="1296">
        <v>35976</v>
      </c>
      <c r="B3946" s="1295" t="s">
        <v>194</v>
      </c>
      <c r="C3946" s="1295" t="s">
        <v>246</v>
      </c>
      <c r="D3946" s="1295">
        <v>14392</v>
      </c>
      <c r="E3946" s="1295" t="s">
        <v>200</v>
      </c>
      <c r="F3946" s="935" t="s">
        <v>214</v>
      </c>
      <c r="G3946" s="1295">
        <v>0</v>
      </c>
      <c r="H3946" s="935" t="s">
        <v>407</v>
      </c>
      <c r="I3946" s="935" t="s">
        <v>408</v>
      </c>
      <c r="J3946" s="935">
        <v>40.355137560000003</v>
      </c>
      <c r="K3946" s="935">
        <v>-122.17595660000001</v>
      </c>
      <c r="L3946" s="935">
        <v>40.316984869999999</v>
      </c>
      <c r="M3946" s="935">
        <v>-122.1896581</v>
      </c>
    </row>
    <row r="3947" spans="1:13" x14ac:dyDescent="0.35">
      <c r="A3947" s="1296">
        <v>35976</v>
      </c>
      <c r="B3947" s="1295" t="s">
        <v>194</v>
      </c>
      <c r="C3947" s="1295" t="s">
        <v>246</v>
      </c>
      <c r="D3947" s="1295">
        <v>14392</v>
      </c>
      <c r="E3947" s="1295" t="s">
        <v>200</v>
      </c>
      <c r="F3947" s="935" t="s">
        <v>215</v>
      </c>
      <c r="G3947" s="1295">
        <v>0</v>
      </c>
      <c r="H3947" s="935" t="s">
        <v>408</v>
      </c>
      <c r="I3947" s="935" t="s">
        <v>409</v>
      </c>
      <c r="J3947" s="935">
        <v>40.316984869999999</v>
      </c>
      <c r="K3947" s="935">
        <v>-122.1896581</v>
      </c>
      <c r="L3947" s="935">
        <v>40.263968490000003</v>
      </c>
      <c r="M3947" s="935">
        <v>-122.2235306</v>
      </c>
    </row>
    <row r="3948" spans="1:13" x14ac:dyDescent="0.35">
      <c r="A3948" s="1296">
        <v>35976</v>
      </c>
      <c r="B3948" s="1295" t="s">
        <v>194</v>
      </c>
      <c r="C3948" s="1295" t="s">
        <v>246</v>
      </c>
      <c r="D3948" s="1295">
        <v>14392</v>
      </c>
      <c r="E3948" s="1295" t="s">
        <v>200</v>
      </c>
      <c r="F3948" s="935" t="s">
        <v>216</v>
      </c>
      <c r="G3948" s="1295">
        <v>0</v>
      </c>
      <c r="H3948" s="935" t="s">
        <v>409</v>
      </c>
      <c r="I3948" s="935" t="s">
        <v>410</v>
      </c>
      <c r="J3948" s="935">
        <v>40.263968490000003</v>
      </c>
      <c r="K3948" s="935">
        <v>-122.2235306</v>
      </c>
      <c r="L3948" s="935">
        <v>40.153152210000002</v>
      </c>
      <c r="M3948" s="935">
        <v>-122.20237950000001</v>
      </c>
    </row>
    <row r="3949" spans="1:13" x14ac:dyDescent="0.35">
      <c r="A3949" s="1296">
        <v>35976</v>
      </c>
      <c r="B3949" s="1295" t="s">
        <v>194</v>
      </c>
      <c r="C3949" s="1295" t="s">
        <v>246</v>
      </c>
      <c r="D3949" s="1295">
        <v>14392</v>
      </c>
      <c r="E3949" s="1295" t="s">
        <v>200</v>
      </c>
      <c r="F3949" s="935" t="s">
        <v>217</v>
      </c>
      <c r="G3949" s="1295">
        <v>0</v>
      </c>
      <c r="H3949" s="935" t="s">
        <v>410</v>
      </c>
      <c r="I3949" s="935" t="s">
        <v>411</v>
      </c>
      <c r="J3949" s="935">
        <v>40.153152210000002</v>
      </c>
      <c r="K3949" s="935">
        <v>-122.20237950000001</v>
      </c>
      <c r="L3949" s="935">
        <v>40.027836569999998</v>
      </c>
      <c r="M3949" s="935">
        <v>-122.11920569999999</v>
      </c>
    </row>
    <row r="3950" spans="1:13" x14ac:dyDescent="0.35">
      <c r="A3950" s="1296">
        <v>35976</v>
      </c>
      <c r="B3950" s="1295" t="s">
        <v>194</v>
      </c>
      <c r="C3950" s="1295" t="s">
        <v>246</v>
      </c>
      <c r="D3950" s="1295">
        <v>14392</v>
      </c>
      <c r="E3950" s="1295" t="s">
        <v>200</v>
      </c>
      <c r="F3950" s="935" t="s">
        <v>219</v>
      </c>
      <c r="G3950" s="1295">
        <v>-99999</v>
      </c>
      <c r="H3950" s="935" t="s">
        <v>411</v>
      </c>
      <c r="I3950" s="935" t="s">
        <v>412</v>
      </c>
      <c r="J3950" s="935">
        <v>40.027836569999998</v>
      </c>
      <c r="K3950" s="935">
        <v>-122.11920569999999</v>
      </c>
      <c r="L3950" s="935">
        <v>39.909298579999998</v>
      </c>
      <c r="M3950" s="935">
        <v>-122.0918963</v>
      </c>
    </row>
    <row r="3951" spans="1:13" x14ac:dyDescent="0.35">
      <c r="A3951" s="1296">
        <v>35976</v>
      </c>
      <c r="B3951" s="1295" t="s">
        <v>194</v>
      </c>
      <c r="C3951" s="1295" t="s">
        <v>246</v>
      </c>
      <c r="D3951" s="1295">
        <v>14392</v>
      </c>
      <c r="E3951" s="1295" t="s">
        <v>200</v>
      </c>
      <c r="F3951" s="935" t="s">
        <v>220</v>
      </c>
      <c r="G3951" s="1295">
        <v>-99999</v>
      </c>
      <c r="H3951" s="935" t="s">
        <v>412</v>
      </c>
      <c r="I3951" s="935" t="s">
        <v>413</v>
      </c>
      <c r="J3951" s="935">
        <v>39.909298579999998</v>
      </c>
      <c r="K3951" s="935">
        <v>-122.0918963</v>
      </c>
      <c r="L3951" s="935">
        <v>39.751173979999997</v>
      </c>
      <c r="M3951" s="935">
        <v>-121.9963235</v>
      </c>
    </row>
    <row r="3952" spans="1:13" x14ac:dyDescent="0.35">
      <c r="A3952" s="1296">
        <v>35976</v>
      </c>
      <c r="B3952" s="1295" t="s">
        <v>194</v>
      </c>
      <c r="C3952" s="1295" t="s">
        <v>246</v>
      </c>
      <c r="D3952" s="1295">
        <v>14392</v>
      </c>
      <c r="E3952" s="1295" t="s">
        <v>200</v>
      </c>
      <c r="F3952" s="935" t="s">
        <v>221</v>
      </c>
      <c r="G3952" s="1295">
        <v>-99999</v>
      </c>
      <c r="H3952" s="935" t="s">
        <v>413</v>
      </c>
      <c r="I3952" s="935" t="s">
        <v>414</v>
      </c>
      <c r="J3952" s="935">
        <v>39.751173979999997</v>
      </c>
      <c r="K3952" s="935">
        <v>-121.9963235</v>
      </c>
      <c r="L3952" s="935">
        <v>39.629153240000001</v>
      </c>
      <c r="M3952" s="935">
        <v>-121.9925059</v>
      </c>
    </row>
    <row r="3953" spans="1:13" x14ac:dyDescent="0.35">
      <c r="A3953" s="1296">
        <v>35976</v>
      </c>
      <c r="B3953" s="1295" t="s">
        <v>194</v>
      </c>
      <c r="C3953" s="1295" t="s">
        <v>246</v>
      </c>
      <c r="D3953" s="1295">
        <v>14392</v>
      </c>
      <c r="E3953" s="1295" t="s">
        <v>200</v>
      </c>
      <c r="F3953" s="935" t="s">
        <v>222</v>
      </c>
      <c r="G3953" s="1295">
        <v>-99999</v>
      </c>
      <c r="H3953" s="935" t="s">
        <v>414</v>
      </c>
      <c r="I3953" s="935" t="s">
        <v>415</v>
      </c>
      <c r="J3953" s="935">
        <v>39.629153240000001</v>
      </c>
      <c r="K3953" s="935">
        <v>-121.9925059</v>
      </c>
      <c r="L3953" s="935">
        <v>39.40712284</v>
      </c>
      <c r="M3953" s="935">
        <v>-122.00758999999999</v>
      </c>
    </row>
    <row r="3954" spans="1:13" x14ac:dyDescent="0.35">
      <c r="A3954" s="1296">
        <v>35985</v>
      </c>
      <c r="B3954" s="1295" t="s">
        <v>194</v>
      </c>
      <c r="C3954" s="1295" t="s">
        <v>246</v>
      </c>
      <c r="D3954" s="1295">
        <v>15000</v>
      </c>
      <c r="E3954" s="1295" t="s">
        <v>200</v>
      </c>
      <c r="F3954" s="935" t="s">
        <v>208</v>
      </c>
      <c r="G3954" s="1295">
        <v>4</v>
      </c>
      <c r="H3954" s="935" t="s">
        <v>402</v>
      </c>
      <c r="I3954" s="935" t="s">
        <v>403</v>
      </c>
      <c r="J3954" s="935">
        <v>40.611883210000002</v>
      </c>
      <c r="K3954" s="935">
        <v>-122.446135</v>
      </c>
      <c r="L3954" s="935">
        <v>40.592799669999998</v>
      </c>
      <c r="M3954" s="935">
        <v>-122.3942059</v>
      </c>
    </row>
    <row r="3955" spans="1:13" x14ac:dyDescent="0.35">
      <c r="A3955" s="1296">
        <v>35985</v>
      </c>
      <c r="B3955" s="1295" t="s">
        <v>194</v>
      </c>
      <c r="C3955" s="1295" t="s">
        <v>246</v>
      </c>
      <c r="D3955" s="1295">
        <v>15000</v>
      </c>
      <c r="E3955" s="1295" t="s">
        <v>200</v>
      </c>
      <c r="F3955" s="935" t="s">
        <v>209</v>
      </c>
      <c r="G3955" s="1295">
        <v>24</v>
      </c>
      <c r="H3955" s="935" t="s">
        <v>403</v>
      </c>
      <c r="I3955" s="935" t="s">
        <v>404</v>
      </c>
      <c r="J3955" s="935">
        <v>40.592799669999998</v>
      </c>
      <c r="K3955" s="935">
        <v>-122.3942059</v>
      </c>
      <c r="L3955" s="935">
        <v>40.585947769999997</v>
      </c>
      <c r="M3955" s="935">
        <v>-122.3683525</v>
      </c>
    </row>
    <row r="3956" spans="1:13" x14ac:dyDescent="0.35">
      <c r="A3956" s="1296">
        <v>35985</v>
      </c>
      <c r="B3956" s="1295" t="s">
        <v>194</v>
      </c>
      <c r="C3956" s="1295" t="s">
        <v>246</v>
      </c>
      <c r="D3956" s="1295">
        <v>15000</v>
      </c>
      <c r="E3956" s="1295" t="s">
        <v>200</v>
      </c>
      <c r="F3956" s="935" t="s">
        <v>211</v>
      </c>
      <c r="G3956" s="1295">
        <v>1</v>
      </c>
      <c r="H3956" s="935" t="s">
        <v>404</v>
      </c>
      <c r="I3956" s="935" t="s">
        <v>405</v>
      </c>
      <c r="J3956" s="935">
        <v>40.585947769999997</v>
      </c>
      <c r="K3956" s="935">
        <v>-122.3683525</v>
      </c>
      <c r="L3956" s="935">
        <v>40.472049499999997</v>
      </c>
      <c r="M3956" s="935">
        <v>-122.29453460000001</v>
      </c>
    </row>
    <row r="3957" spans="1:13" x14ac:dyDescent="0.35">
      <c r="A3957" s="1296">
        <v>35985</v>
      </c>
      <c r="B3957" s="1295" t="s">
        <v>194</v>
      </c>
      <c r="C3957" s="1295" t="s">
        <v>246</v>
      </c>
      <c r="D3957" s="1295">
        <v>15000</v>
      </c>
      <c r="E3957" s="1295" t="s">
        <v>200</v>
      </c>
      <c r="F3957" s="935" t="s">
        <v>212</v>
      </c>
      <c r="G3957" s="1295">
        <v>0</v>
      </c>
      <c r="H3957" s="935" t="s">
        <v>405</v>
      </c>
      <c r="I3957" s="935" t="s">
        <v>406</v>
      </c>
      <c r="J3957" s="935">
        <v>40.472049499999997</v>
      </c>
      <c r="K3957" s="935">
        <v>-122.29453460000001</v>
      </c>
      <c r="L3957" s="935">
        <v>40.417416330000002</v>
      </c>
      <c r="M3957" s="935">
        <v>-122.19395729999999</v>
      </c>
    </row>
    <row r="3958" spans="1:13" x14ac:dyDescent="0.35">
      <c r="A3958" s="1296">
        <v>35985</v>
      </c>
      <c r="B3958" s="1295" t="s">
        <v>194</v>
      </c>
      <c r="C3958" s="1295" t="s">
        <v>246</v>
      </c>
      <c r="D3958" s="1295">
        <v>15000</v>
      </c>
      <c r="E3958" s="1295" t="s">
        <v>200</v>
      </c>
      <c r="F3958" s="935" t="s">
        <v>213</v>
      </c>
      <c r="G3958" s="1295">
        <v>0</v>
      </c>
      <c r="H3958" s="935" t="s">
        <v>406</v>
      </c>
      <c r="I3958" s="935" t="s">
        <v>407</v>
      </c>
      <c r="J3958" s="935">
        <v>40.417416330000002</v>
      </c>
      <c r="K3958" s="935">
        <v>-122.19395729999999</v>
      </c>
      <c r="L3958" s="935">
        <v>40.355137560000003</v>
      </c>
      <c r="M3958" s="935">
        <v>-122.17595660000001</v>
      </c>
    </row>
    <row r="3959" spans="1:13" x14ac:dyDescent="0.35">
      <c r="A3959" s="1296">
        <v>35985</v>
      </c>
      <c r="B3959" s="1295" t="s">
        <v>194</v>
      </c>
      <c r="C3959" s="1295" t="s">
        <v>246</v>
      </c>
      <c r="D3959" s="1295">
        <v>15000</v>
      </c>
      <c r="E3959" s="1295" t="s">
        <v>200</v>
      </c>
      <c r="F3959" s="935" t="s">
        <v>214</v>
      </c>
      <c r="G3959" s="1295">
        <v>0</v>
      </c>
      <c r="H3959" s="935" t="s">
        <v>407</v>
      </c>
      <c r="I3959" s="935" t="s">
        <v>408</v>
      </c>
      <c r="J3959" s="935">
        <v>40.355137560000003</v>
      </c>
      <c r="K3959" s="935">
        <v>-122.17595660000001</v>
      </c>
      <c r="L3959" s="935">
        <v>40.316984869999999</v>
      </c>
      <c r="M3959" s="935">
        <v>-122.1896581</v>
      </c>
    </row>
    <row r="3960" spans="1:13" x14ac:dyDescent="0.35">
      <c r="A3960" s="1296">
        <v>35985</v>
      </c>
      <c r="B3960" s="1295" t="s">
        <v>194</v>
      </c>
      <c r="C3960" s="1295" t="s">
        <v>246</v>
      </c>
      <c r="D3960" s="1295">
        <v>15000</v>
      </c>
      <c r="E3960" s="1295" t="s">
        <v>200</v>
      </c>
      <c r="F3960" s="935" t="s">
        <v>215</v>
      </c>
      <c r="G3960" s="1295">
        <v>0</v>
      </c>
      <c r="H3960" s="935" t="s">
        <v>408</v>
      </c>
      <c r="I3960" s="935" t="s">
        <v>409</v>
      </c>
      <c r="J3960" s="935">
        <v>40.316984869999999</v>
      </c>
      <c r="K3960" s="935">
        <v>-122.1896581</v>
      </c>
      <c r="L3960" s="935">
        <v>40.263968490000003</v>
      </c>
      <c r="M3960" s="935">
        <v>-122.2235306</v>
      </c>
    </row>
    <row r="3961" spans="1:13" x14ac:dyDescent="0.35">
      <c r="A3961" s="1296">
        <v>35985</v>
      </c>
      <c r="B3961" s="1295" t="s">
        <v>194</v>
      </c>
      <c r="C3961" s="1295" t="s">
        <v>246</v>
      </c>
      <c r="D3961" s="1295">
        <v>15000</v>
      </c>
      <c r="E3961" s="1295" t="s">
        <v>200</v>
      </c>
      <c r="F3961" s="935" t="s">
        <v>216</v>
      </c>
      <c r="G3961" s="1295">
        <v>0</v>
      </c>
      <c r="H3961" s="935" t="s">
        <v>409</v>
      </c>
      <c r="I3961" s="935" t="s">
        <v>410</v>
      </c>
      <c r="J3961" s="935">
        <v>40.263968490000003</v>
      </c>
      <c r="K3961" s="935">
        <v>-122.2235306</v>
      </c>
      <c r="L3961" s="935">
        <v>40.153152210000002</v>
      </c>
      <c r="M3961" s="935">
        <v>-122.20237950000001</v>
      </c>
    </row>
    <row r="3962" spans="1:13" x14ac:dyDescent="0.35">
      <c r="A3962" s="1296">
        <v>35985</v>
      </c>
      <c r="B3962" s="1295" t="s">
        <v>194</v>
      </c>
      <c r="C3962" s="1295" t="s">
        <v>246</v>
      </c>
      <c r="D3962" s="1295">
        <v>15000</v>
      </c>
      <c r="E3962" s="1295" t="s">
        <v>200</v>
      </c>
      <c r="F3962" s="935" t="s">
        <v>217</v>
      </c>
      <c r="G3962" s="1295">
        <v>0</v>
      </c>
      <c r="H3962" s="935" t="s">
        <v>410</v>
      </c>
      <c r="I3962" s="935" t="s">
        <v>411</v>
      </c>
      <c r="J3962" s="935">
        <v>40.153152210000002</v>
      </c>
      <c r="K3962" s="935">
        <v>-122.20237950000001</v>
      </c>
      <c r="L3962" s="935">
        <v>40.027836569999998</v>
      </c>
      <c r="M3962" s="935">
        <v>-122.11920569999999</v>
      </c>
    </row>
    <row r="3963" spans="1:13" x14ac:dyDescent="0.35">
      <c r="A3963" s="1296">
        <v>35985</v>
      </c>
      <c r="B3963" s="1295" t="s">
        <v>194</v>
      </c>
      <c r="C3963" s="1295" t="s">
        <v>246</v>
      </c>
      <c r="D3963" s="1295">
        <v>15000</v>
      </c>
      <c r="E3963" s="1295" t="s">
        <v>200</v>
      </c>
      <c r="F3963" s="935" t="s">
        <v>219</v>
      </c>
      <c r="G3963" s="1295">
        <v>-99999</v>
      </c>
      <c r="H3963" s="935" t="s">
        <v>411</v>
      </c>
      <c r="I3963" s="935" t="s">
        <v>412</v>
      </c>
      <c r="J3963" s="935">
        <v>40.027836569999998</v>
      </c>
      <c r="K3963" s="935">
        <v>-122.11920569999999</v>
      </c>
      <c r="L3963" s="935">
        <v>39.909298579999998</v>
      </c>
      <c r="M3963" s="935">
        <v>-122.0918963</v>
      </c>
    </row>
    <row r="3964" spans="1:13" x14ac:dyDescent="0.35">
      <c r="A3964" s="1296">
        <v>35985</v>
      </c>
      <c r="B3964" s="1295" t="s">
        <v>194</v>
      </c>
      <c r="C3964" s="1295" t="s">
        <v>246</v>
      </c>
      <c r="D3964" s="1295">
        <v>15000</v>
      </c>
      <c r="E3964" s="1295" t="s">
        <v>200</v>
      </c>
      <c r="F3964" s="935" t="s">
        <v>220</v>
      </c>
      <c r="G3964" s="1295">
        <v>-99999</v>
      </c>
      <c r="H3964" s="935" t="s">
        <v>412</v>
      </c>
      <c r="I3964" s="935" t="s">
        <v>413</v>
      </c>
      <c r="J3964" s="935">
        <v>39.909298579999998</v>
      </c>
      <c r="K3964" s="935">
        <v>-122.0918963</v>
      </c>
      <c r="L3964" s="935">
        <v>39.751173979999997</v>
      </c>
      <c r="M3964" s="935">
        <v>-121.9963235</v>
      </c>
    </row>
    <row r="3965" spans="1:13" x14ac:dyDescent="0.35">
      <c r="A3965" s="1296">
        <v>35985</v>
      </c>
      <c r="B3965" s="1295" t="s">
        <v>194</v>
      </c>
      <c r="C3965" s="1295" t="s">
        <v>246</v>
      </c>
      <c r="D3965" s="1295">
        <v>15000</v>
      </c>
      <c r="E3965" s="1295" t="s">
        <v>200</v>
      </c>
      <c r="F3965" s="935" t="s">
        <v>221</v>
      </c>
      <c r="G3965" s="1295">
        <v>-99999</v>
      </c>
      <c r="H3965" s="935" t="s">
        <v>413</v>
      </c>
      <c r="I3965" s="935" t="s">
        <v>414</v>
      </c>
      <c r="J3965" s="935">
        <v>39.751173979999997</v>
      </c>
      <c r="K3965" s="935">
        <v>-121.9963235</v>
      </c>
      <c r="L3965" s="935">
        <v>39.629153240000001</v>
      </c>
      <c r="M3965" s="935">
        <v>-121.9925059</v>
      </c>
    </row>
    <row r="3966" spans="1:13" x14ac:dyDescent="0.35">
      <c r="A3966" s="1296">
        <v>35985</v>
      </c>
      <c r="B3966" s="1295" t="s">
        <v>194</v>
      </c>
      <c r="C3966" s="1295" t="s">
        <v>246</v>
      </c>
      <c r="D3966" s="1295">
        <v>15000</v>
      </c>
      <c r="E3966" s="1295" t="s">
        <v>200</v>
      </c>
      <c r="F3966" s="935" t="s">
        <v>222</v>
      </c>
      <c r="G3966" s="1295">
        <v>-99999</v>
      </c>
      <c r="H3966" s="935" t="s">
        <v>414</v>
      </c>
      <c r="I3966" s="935" t="s">
        <v>415</v>
      </c>
      <c r="J3966" s="935">
        <v>39.629153240000001</v>
      </c>
      <c r="K3966" s="935">
        <v>-121.9925059</v>
      </c>
      <c r="L3966" s="935">
        <v>39.40712284</v>
      </c>
      <c r="M3966" s="935">
        <v>-122.00758999999999</v>
      </c>
    </row>
    <row r="3967" spans="1:13" x14ac:dyDescent="0.35">
      <c r="A3967" s="1296">
        <v>35989</v>
      </c>
      <c r="B3967" s="1295" t="s">
        <v>194</v>
      </c>
      <c r="C3967" s="1295" t="s">
        <v>246</v>
      </c>
      <c r="D3967" s="1295">
        <v>14900</v>
      </c>
      <c r="E3967" s="1295" t="s">
        <v>200</v>
      </c>
      <c r="F3967" s="935" t="s">
        <v>208</v>
      </c>
      <c r="G3967" s="1295">
        <v>0</v>
      </c>
      <c r="H3967" s="935" t="s">
        <v>402</v>
      </c>
      <c r="I3967" s="935" t="s">
        <v>403</v>
      </c>
      <c r="J3967" s="935">
        <v>40.611883210000002</v>
      </c>
      <c r="K3967" s="935">
        <v>-122.446135</v>
      </c>
      <c r="L3967" s="935">
        <v>40.592799669999998</v>
      </c>
      <c r="M3967" s="935">
        <v>-122.3942059</v>
      </c>
    </row>
    <row r="3968" spans="1:13" x14ac:dyDescent="0.35">
      <c r="A3968" s="1296">
        <v>35989</v>
      </c>
      <c r="B3968" s="1295" t="s">
        <v>194</v>
      </c>
      <c r="C3968" s="1295" t="s">
        <v>246</v>
      </c>
      <c r="D3968" s="1295">
        <v>14900</v>
      </c>
      <c r="E3968" s="1295" t="s">
        <v>200</v>
      </c>
      <c r="F3968" s="935" t="s">
        <v>209</v>
      </c>
      <c r="G3968" s="1295">
        <v>6</v>
      </c>
      <c r="H3968" s="935" t="s">
        <v>403</v>
      </c>
      <c r="I3968" s="935" t="s">
        <v>404</v>
      </c>
      <c r="J3968" s="935">
        <v>40.592799669999998</v>
      </c>
      <c r="K3968" s="935">
        <v>-122.3942059</v>
      </c>
      <c r="L3968" s="935">
        <v>40.585947769999997</v>
      </c>
      <c r="M3968" s="935">
        <v>-122.3683525</v>
      </c>
    </row>
    <row r="3969" spans="1:13" x14ac:dyDescent="0.35">
      <c r="A3969" s="1296">
        <v>35989</v>
      </c>
      <c r="B3969" s="1295" t="s">
        <v>194</v>
      </c>
      <c r="C3969" s="1295" t="s">
        <v>246</v>
      </c>
      <c r="D3969" s="1295">
        <v>14900</v>
      </c>
      <c r="E3969" s="1295" t="s">
        <v>200</v>
      </c>
      <c r="F3969" s="935" t="s">
        <v>211</v>
      </c>
      <c r="G3969" s="1295">
        <v>1</v>
      </c>
      <c r="H3969" s="935" t="s">
        <v>404</v>
      </c>
      <c r="I3969" s="935" t="s">
        <v>405</v>
      </c>
      <c r="J3969" s="935">
        <v>40.585947769999997</v>
      </c>
      <c r="K3969" s="935">
        <v>-122.3683525</v>
      </c>
      <c r="L3969" s="935">
        <v>40.472049499999997</v>
      </c>
      <c r="M3969" s="935">
        <v>-122.29453460000001</v>
      </c>
    </row>
    <row r="3970" spans="1:13" x14ac:dyDescent="0.35">
      <c r="A3970" s="1296">
        <v>35989</v>
      </c>
      <c r="B3970" s="1295" t="s">
        <v>194</v>
      </c>
      <c r="C3970" s="1295" t="s">
        <v>246</v>
      </c>
      <c r="D3970" s="1295">
        <v>14900</v>
      </c>
      <c r="E3970" s="1295" t="s">
        <v>200</v>
      </c>
      <c r="F3970" s="935" t="s">
        <v>212</v>
      </c>
      <c r="G3970" s="1295">
        <v>1</v>
      </c>
      <c r="H3970" s="935" t="s">
        <v>405</v>
      </c>
      <c r="I3970" s="935" t="s">
        <v>406</v>
      </c>
      <c r="J3970" s="935">
        <v>40.472049499999997</v>
      </c>
      <c r="K3970" s="935">
        <v>-122.29453460000001</v>
      </c>
      <c r="L3970" s="935">
        <v>40.417416330000002</v>
      </c>
      <c r="M3970" s="935">
        <v>-122.19395729999999</v>
      </c>
    </row>
    <row r="3971" spans="1:13" x14ac:dyDescent="0.35">
      <c r="A3971" s="1296">
        <v>35989</v>
      </c>
      <c r="B3971" s="1295" t="s">
        <v>194</v>
      </c>
      <c r="C3971" s="1295" t="s">
        <v>246</v>
      </c>
      <c r="D3971" s="1295">
        <v>14900</v>
      </c>
      <c r="E3971" s="1295" t="s">
        <v>200</v>
      </c>
      <c r="F3971" s="935" t="s">
        <v>213</v>
      </c>
      <c r="G3971" s="1295">
        <v>1</v>
      </c>
      <c r="H3971" s="935" t="s">
        <v>406</v>
      </c>
      <c r="I3971" s="935" t="s">
        <v>407</v>
      </c>
      <c r="J3971" s="935">
        <v>40.417416330000002</v>
      </c>
      <c r="K3971" s="935">
        <v>-122.19395729999999</v>
      </c>
      <c r="L3971" s="935">
        <v>40.355137560000003</v>
      </c>
      <c r="M3971" s="935">
        <v>-122.17595660000001</v>
      </c>
    </row>
    <row r="3972" spans="1:13" x14ac:dyDescent="0.35">
      <c r="A3972" s="1296">
        <v>35989</v>
      </c>
      <c r="B3972" s="1295" t="s">
        <v>194</v>
      </c>
      <c r="C3972" s="1295" t="s">
        <v>246</v>
      </c>
      <c r="D3972" s="1295">
        <v>14900</v>
      </c>
      <c r="E3972" s="1295" t="s">
        <v>200</v>
      </c>
      <c r="F3972" s="935" t="s">
        <v>214</v>
      </c>
      <c r="G3972" s="1295">
        <v>0</v>
      </c>
      <c r="H3972" s="935" t="s">
        <v>407</v>
      </c>
      <c r="I3972" s="935" t="s">
        <v>408</v>
      </c>
      <c r="J3972" s="935">
        <v>40.355137560000003</v>
      </c>
      <c r="K3972" s="935">
        <v>-122.17595660000001</v>
      </c>
      <c r="L3972" s="935">
        <v>40.316984869999999</v>
      </c>
      <c r="M3972" s="935">
        <v>-122.1896581</v>
      </c>
    </row>
    <row r="3973" spans="1:13" x14ac:dyDescent="0.35">
      <c r="A3973" s="1296">
        <v>35989</v>
      </c>
      <c r="B3973" s="1295" t="s">
        <v>194</v>
      </c>
      <c r="C3973" s="1295" t="s">
        <v>246</v>
      </c>
      <c r="D3973" s="1295">
        <v>14900</v>
      </c>
      <c r="E3973" s="1295" t="s">
        <v>200</v>
      </c>
      <c r="F3973" s="935" t="s">
        <v>215</v>
      </c>
      <c r="G3973" s="1295">
        <v>0</v>
      </c>
      <c r="H3973" s="935" t="s">
        <v>408</v>
      </c>
      <c r="I3973" s="935" t="s">
        <v>409</v>
      </c>
      <c r="J3973" s="935">
        <v>40.316984869999999</v>
      </c>
      <c r="K3973" s="935">
        <v>-122.1896581</v>
      </c>
      <c r="L3973" s="935">
        <v>40.263968490000003</v>
      </c>
      <c r="M3973" s="935">
        <v>-122.2235306</v>
      </c>
    </row>
    <row r="3974" spans="1:13" x14ac:dyDescent="0.35">
      <c r="A3974" s="1296">
        <v>35989</v>
      </c>
      <c r="B3974" s="1295" t="s">
        <v>194</v>
      </c>
      <c r="C3974" s="1295" t="s">
        <v>246</v>
      </c>
      <c r="D3974" s="1295">
        <v>14900</v>
      </c>
      <c r="E3974" s="1295" t="s">
        <v>200</v>
      </c>
      <c r="F3974" s="935" t="s">
        <v>216</v>
      </c>
      <c r="G3974" s="1295">
        <v>0</v>
      </c>
      <c r="H3974" s="935" t="s">
        <v>409</v>
      </c>
      <c r="I3974" s="935" t="s">
        <v>410</v>
      </c>
      <c r="J3974" s="935">
        <v>40.263968490000003</v>
      </c>
      <c r="K3974" s="935">
        <v>-122.2235306</v>
      </c>
      <c r="L3974" s="935">
        <v>40.153152210000002</v>
      </c>
      <c r="M3974" s="935">
        <v>-122.20237950000001</v>
      </c>
    </row>
    <row r="3975" spans="1:13" x14ac:dyDescent="0.35">
      <c r="A3975" s="1296">
        <v>35989</v>
      </c>
      <c r="B3975" s="1295" t="s">
        <v>194</v>
      </c>
      <c r="C3975" s="1295" t="s">
        <v>246</v>
      </c>
      <c r="D3975" s="1295">
        <v>14900</v>
      </c>
      <c r="E3975" s="1295" t="s">
        <v>200</v>
      </c>
      <c r="F3975" s="935" t="s">
        <v>217</v>
      </c>
      <c r="G3975" s="1295">
        <v>0</v>
      </c>
      <c r="H3975" s="935" t="s">
        <v>410</v>
      </c>
      <c r="I3975" s="935" t="s">
        <v>411</v>
      </c>
      <c r="J3975" s="935">
        <v>40.153152210000002</v>
      </c>
      <c r="K3975" s="935">
        <v>-122.20237950000001</v>
      </c>
      <c r="L3975" s="935">
        <v>40.027836569999998</v>
      </c>
      <c r="M3975" s="935">
        <v>-122.11920569999999</v>
      </c>
    </row>
    <row r="3976" spans="1:13" x14ac:dyDescent="0.35">
      <c r="A3976" s="1296">
        <v>35989</v>
      </c>
      <c r="B3976" s="1295" t="s">
        <v>194</v>
      </c>
      <c r="C3976" s="1295" t="s">
        <v>246</v>
      </c>
      <c r="D3976" s="1295">
        <v>14900</v>
      </c>
      <c r="E3976" s="1295" t="s">
        <v>200</v>
      </c>
      <c r="F3976" s="935" t="s">
        <v>219</v>
      </c>
      <c r="G3976" s="1295">
        <v>-99999</v>
      </c>
      <c r="H3976" s="935" t="s">
        <v>411</v>
      </c>
      <c r="I3976" s="935" t="s">
        <v>412</v>
      </c>
      <c r="J3976" s="935">
        <v>40.027836569999998</v>
      </c>
      <c r="K3976" s="935">
        <v>-122.11920569999999</v>
      </c>
      <c r="L3976" s="935">
        <v>39.909298579999998</v>
      </c>
      <c r="M3976" s="935">
        <v>-122.0918963</v>
      </c>
    </row>
    <row r="3977" spans="1:13" x14ac:dyDescent="0.35">
      <c r="A3977" s="1296">
        <v>35989</v>
      </c>
      <c r="B3977" s="1295" t="s">
        <v>194</v>
      </c>
      <c r="C3977" s="1295" t="s">
        <v>246</v>
      </c>
      <c r="D3977" s="1295">
        <v>14900</v>
      </c>
      <c r="E3977" s="1295" t="s">
        <v>200</v>
      </c>
      <c r="F3977" s="935" t="s">
        <v>220</v>
      </c>
      <c r="G3977" s="1295">
        <v>-99999</v>
      </c>
      <c r="H3977" s="935" t="s">
        <v>412</v>
      </c>
      <c r="I3977" s="935" t="s">
        <v>413</v>
      </c>
      <c r="J3977" s="935">
        <v>39.909298579999998</v>
      </c>
      <c r="K3977" s="935">
        <v>-122.0918963</v>
      </c>
      <c r="L3977" s="935">
        <v>39.751173979999997</v>
      </c>
      <c r="M3977" s="935">
        <v>-121.9963235</v>
      </c>
    </row>
    <row r="3978" spans="1:13" x14ac:dyDescent="0.35">
      <c r="A3978" s="1296">
        <v>35989</v>
      </c>
      <c r="B3978" s="1295" t="s">
        <v>194</v>
      </c>
      <c r="C3978" s="1295" t="s">
        <v>246</v>
      </c>
      <c r="D3978" s="1295">
        <v>14900</v>
      </c>
      <c r="E3978" s="1295" t="s">
        <v>200</v>
      </c>
      <c r="F3978" s="935" t="s">
        <v>221</v>
      </c>
      <c r="G3978" s="1295">
        <v>-99999</v>
      </c>
      <c r="H3978" s="935" t="s">
        <v>413</v>
      </c>
      <c r="I3978" s="935" t="s">
        <v>414</v>
      </c>
      <c r="J3978" s="935">
        <v>39.751173979999997</v>
      </c>
      <c r="K3978" s="935">
        <v>-121.9963235</v>
      </c>
      <c r="L3978" s="935">
        <v>39.629153240000001</v>
      </c>
      <c r="M3978" s="935">
        <v>-121.9925059</v>
      </c>
    </row>
    <row r="3979" spans="1:13" x14ac:dyDescent="0.35">
      <c r="A3979" s="1296">
        <v>35989</v>
      </c>
      <c r="B3979" s="1295" t="s">
        <v>194</v>
      </c>
      <c r="C3979" s="1295" t="s">
        <v>246</v>
      </c>
      <c r="D3979" s="1295">
        <v>14900</v>
      </c>
      <c r="E3979" s="1295" t="s">
        <v>200</v>
      </c>
      <c r="F3979" s="935" t="s">
        <v>222</v>
      </c>
      <c r="G3979" s="1295">
        <v>-99999</v>
      </c>
      <c r="H3979" s="935" t="s">
        <v>414</v>
      </c>
      <c r="I3979" s="935" t="s">
        <v>415</v>
      </c>
      <c r="J3979" s="935">
        <v>39.629153240000001</v>
      </c>
      <c r="K3979" s="935">
        <v>-121.9925059</v>
      </c>
      <c r="L3979" s="935">
        <v>39.40712284</v>
      </c>
      <c r="M3979" s="935">
        <v>-122.00758999999999</v>
      </c>
    </row>
    <row r="3980" spans="1:13" x14ac:dyDescent="0.35">
      <c r="A3980" s="1296">
        <v>35996</v>
      </c>
      <c r="B3980" s="1295" t="s">
        <v>194</v>
      </c>
      <c r="C3980" s="1295" t="s">
        <v>196</v>
      </c>
      <c r="D3980" s="1295">
        <v>14502</v>
      </c>
      <c r="E3980" s="1295" t="s">
        <v>200</v>
      </c>
      <c r="F3980" s="935" t="s">
        <v>208</v>
      </c>
      <c r="G3980" s="1295">
        <v>0</v>
      </c>
      <c r="H3980" s="935" t="s">
        <v>402</v>
      </c>
      <c r="I3980" s="935" t="s">
        <v>403</v>
      </c>
      <c r="J3980" s="935">
        <v>40.611883210000002</v>
      </c>
      <c r="K3980" s="935">
        <v>-122.446135</v>
      </c>
      <c r="L3980" s="935">
        <v>40.592799669999998</v>
      </c>
      <c r="M3980" s="935">
        <v>-122.3942059</v>
      </c>
    </row>
    <row r="3981" spans="1:13" x14ac:dyDescent="0.35">
      <c r="A3981" s="1296">
        <v>35996</v>
      </c>
      <c r="B3981" s="1295" t="s">
        <v>194</v>
      </c>
      <c r="C3981" s="1295" t="s">
        <v>196</v>
      </c>
      <c r="D3981" s="1295">
        <v>14502</v>
      </c>
      <c r="E3981" s="1295" t="s">
        <v>200</v>
      </c>
      <c r="F3981" s="935" t="s">
        <v>209</v>
      </c>
      <c r="G3981" s="1295">
        <v>2</v>
      </c>
      <c r="H3981" s="935" t="s">
        <v>403</v>
      </c>
      <c r="I3981" s="935" t="s">
        <v>404</v>
      </c>
      <c r="J3981" s="935">
        <v>40.592799669999998</v>
      </c>
      <c r="K3981" s="935">
        <v>-122.3942059</v>
      </c>
      <c r="L3981" s="935">
        <v>40.585947769999997</v>
      </c>
      <c r="M3981" s="935">
        <v>-122.3683525</v>
      </c>
    </row>
    <row r="3982" spans="1:13" x14ac:dyDescent="0.35">
      <c r="A3982" s="1296">
        <v>35996</v>
      </c>
      <c r="B3982" s="1295" t="s">
        <v>194</v>
      </c>
      <c r="C3982" s="1295" t="s">
        <v>196</v>
      </c>
      <c r="D3982" s="1295">
        <v>14502</v>
      </c>
      <c r="E3982" s="1295" t="s">
        <v>200</v>
      </c>
      <c r="F3982" s="935" t="s">
        <v>211</v>
      </c>
      <c r="G3982" s="1295">
        <v>3</v>
      </c>
      <c r="H3982" s="935" t="s">
        <v>404</v>
      </c>
      <c r="I3982" s="935" t="s">
        <v>405</v>
      </c>
      <c r="J3982" s="935">
        <v>40.585947769999997</v>
      </c>
      <c r="K3982" s="935">
        <v>-122.3683525</v>
      </c>
      <c r="L3982" s="935">
        <v>40.472049499999997</v>
      </c>
      <c r="M3982" s="935">
        <v>-122.29453460000001</v>
      </c>
    </row>
    <row r="3983" spans="1:13" x14ac:dyDescent="0.35">
      <c r="A3983" s="1296">
        <v>35996</v>
      </c>
      <c r="B3983" s="1295" t="s">
        <v>194</v>
      </c>
      <c r="C3983" s="1295" t="s">
        <v>196</v>
      </c>
      <c r="D3983" s="1295">
        <v>14502</v>
      </c>
      <c r="E3983" s="1295" t="s">
        <v>200</v>
      </c>
      <c r="F3983" s="935" t="s">
        <v>212</v>
      </c>
      <c r="G3983" s="1295">
        <v>0</v>
      </c>
      <c r="H3983" s="935" t="s">
        <v>405</v>
      </c>
      <c r="I3983" s="935" t="s">
        <v>406</v>
      </c>
      <c r="J3983" s="935">
        <v>40.472049499999997</v>
      </c>
      <c r="K3983" s="935">
        <v>-122.29453460000001</v>
      </c>
      <c r="L3983" s="935">
        <v>40.417416330000002</v>
      </c>
      <c r="M3983" s="935">
        <v>-122.19395729999999</v>
      </c>
    </row>
    <row r="3984" spans="1:13" x14ac:dyDescent="0.35">
      <c r="A3984" s="1296">
        <v>35996</v>
      </c>
      <c r="B3984" s="1295" t="s">
        <v>194</v>
      </c>
      <c r="C3984" s="1295" t="s">
        <v>196</v>
      </c>
      <c r="D3984" s="1295">
        <v>14502</v>
      </c>
      <c r="E3984" s="1295" t="s">
        <v>200</v>
      </c>
      <c r="F3984" s="935" t="s">
        <v>213</v>
      </c>
      <c r="G3984" s="1295">
        <v>0</v>
      </c>
      <c r="H3984" s="935" t="s">
        <v>406</v>
      </c>
      <c r="I3984" s="935" t="s">
        <v>407</v>
      </c>
      <c r="J3984" s="935">
        <v>40.417416330000002</v>
      </c>
      <c r="K3984" s="935">
        <v>-122.19395729999999</v>
      </c>
      <c r="L3984" s="935">
        <v>40.355137560000003</v>
      </c>
      <c r="M3984" s="935">
        <v>-122.17595660000001</v>
      </c>
    </row>
    <row r="3985" spans="1:13" x14ac:dyDescent="0.35">
      <c r="A3985" s="1296">
        <v>35996</v>
      </c>
      <c r="B3985" s="1295" t="s">
        <v>194</v>
      </c>
      <c r="C3985" s="1295" t="s">
        <v>196</v>
      </c>
      <c r="D3985" s="1295">
        <v>14502</v>
      </c>
      <c r="E3985" s="1295" t="s">
        <v>200</v>
      </c>
      <c r="F3985" s="935" t="s">
        <v>214</v>
      </c>
      <c r="G3985" s="1295">
        <v>0</v>
      </c>
      <c r="H3985" s="935" t="s">
        <v>407</v>
      </c>
      <c r="I3985" s="935" t="s">
        <v>408</v>
      </c>
      <c r="J3985" s="935">
        <v>40.355137560000003</v>
      </c>
      <c r="K3985" s="935">
        <v>-122.17595660000001</v>
      </c>
      <c r="L3985" s="935">
        <v>40.316984869999999</v>
      </c>
      <c r="M3985" s="935">
        <v>-122.1896581</v>
      </c>
    </row>
    <row r="3986" spans="1:13" x14ac:dyDescent="0.35">
      <c r="A3986" s="1296">
        <v>35996</v>
      </c>
      <c r="B3986" s="1295" t="s">
        <v>194</v>
      </c>
      <c r="C3986" s="1295" t="s">
        <v>196</v>
      </c>
      <c r="D3986" s="1295">
        <v>14502</v>
      </c>
      <c r="E3986" s="1295" t="s">
        <v>200</v>
      </c>
      <c r="F3986" s="935" t="s">
        <v>215</v>
      </c>
      <c r="G3986" s="1295">
        <v>0</v>
      </c>
      <c r="H3986" s="935" t="s">
        <v>408</v>
      </c>
      <c r="I3986" s="935" t="s">
        <v>409</v>
      </c>
      <c r="J3986" s="935">
        <v>40.316984869999999</v>
      </c>
      <c r="K3986" s="935">
        <v>-122.1896581</v>
      </c>
      <c r="L3986" s="935">
        <v>40.263968490000003</v>
      </c>
      <c r="M3986" s="935">
        <v>-122.2235306</v>
      </c>
    </row>
    <row r="3987" spans="1:13" x14ac:dyDescent="0.35">
      <c r="A3987" s="1296">
        <v>35996</v>
      </c>
      <c r="B3987" s="1295" t="s">
        <v>194</v>
      </c>
      <c r="C3987" s="1295" t="s">
        <v>196</v>
      </c>
      <c r="D3987" s="1295">
        <v>14502</v>
      </c>
      <c r="E3987" s="1295" t="s">
        <v>200</v>
      </c>
      <c r="F3987" s="935" t="s">
        <v>216</v>
      </c>
      <c r="G3987" s="1295">
        <v>0</v>
      </c>
      <c r="H3987" s="935" t="s">
        <v>409</v>
      </c>
      <c r="I3987" s="935" t="s">
        <v>410</v>
      </c>
      <c r="J3987" s="935">
        <v>40.263968490000003</v>
      </c>
      <c r="K3987" s="935">
        <v>-122.2235306</v>
      </c>
      <c r="L3987" s="935">
        <v>40.153152210000002</v>
      </c>
      <c r="M3987" s="935">
        <v>-122.20237950000001</v>
      </c>
    </row>
    <row r="3988" spans="1:13" x14ac:dyDescent="0.35">
      <c r="A3988" s="1296">
        <v>35996</v>
      </c>
      <c r="B3988" s="1295" t="s">
        <v>194</v>
      </c>
      <c r="C3988" s="1295" t="s">
        <v>196</v>
      </c>
      <c r="D3988" s="1295">
        <v>14502</v>
      </c>
      <c r="E3988" s="1295" t="s">
        <v>200</v>
      </c>
      <c r="F3988" s="935" t="s">
        <v>217</v>
      </c>
      <c r="G3988" s="1295">
        <v>0</v>
      </c>
      <c r="H3988" s="935" t="s">
        <v>410</v>
      </c>
      <c r="I3988" s="935" t="s">
        <v>411</v>
      </c>
      <c r="J3988" s="935">
        <v>40.153152210000002</v>
      </c>
      <c r="K3988" s="935">
        <v>-122.20237950000001</v>
      </c>
      <c r="L3988" s="935">
        <v>40.027836569999998</v>
      </c>
      <c r="M3988" s="935">
        <v>-122.11920569999999</v>
      </c>
    </row>
    <row r="3989" spans="1:13" x14ac:dyDescent="0.35">
      <c r="A3989" s="1296">
        <v>35996</v>
      </c>
      <c r="B3989" s="1295" t="s">
        <v>194</v>
      </c>
      <c r="C3989" s="1295" t="s">
        <v>196</v>
      </c>
      <c r="D3989" s="1295">
        <v>14502</v>
      </c>
      <c r="E3989" s="1295" t="s">
        <v>200</v>
      </c>
      <c r="F3989" s="935" t="s">
        <v>219</v>
      </c>
      <c r="G3989" s="1295">
        <v>-99999</v>
      </c>
      <c r="H3989" s="935" t="s">
        <v>411</v>
      </c>
      <c r="I3989" s="935" t="s">
        <v>412</v>
      </c>
      <c r="J3989" s="935">
        <v>40.027836569999998</v>
      </c>
      <c r="K3989" s="935">
        <v>-122.11920569999999</v>
      </c>
      <c r="L3989" s="935">
        <v>39.909298579999998</v>
      </c>
      <c r="M3989" s="935">
        <v>-122.0918963</v>
      </c>
    </row>
    <row r="3990" spans="1:13" x14ac:dyDescent="0.35">
      <c r="A3990" s="1296">
        <v>35996</v>
      </c>
      <c r="B3990" s="1295" t="s">
        <v>194</v>
      </c>
      <c r="C3990" s="1295" t="s">
        <v>196</v>
      </c>
      <c r="D3990" s="1295">
        <v>14502</v>
      </c>
      <c r="E3990" s="1295" t="s">
        <v>200</v>
      </c>
      <c r="F3990" s="935" t="s">
        <v>220</v>
      </c>
      <c r="G3990" s="1295">
        <v>-99999</v>
      </c>
      <c r="H3990" s="935" t="s">
        <v>412</v>
      </c>
      <c r="I3990" s="935" t="s">
        <v>413</v>
      </c>
      <c r="J3990" s="935">
        <v>39.909298579999998</v>
      </c>
      <c r="K3990" s="935">
        <v>-122.0918963</v>
      </c>
      <c r="L3990" s="935">
        <v>39.751173979999997</v>
      </c>
      <c r="M3990" s="935">
        <v>-121.9963235</v>
      </c>
    </row>
    <row r="3991" spans="1:13" x14ac:dyDescent="0.35">
      <c r="A3991" s="1296">
        <v>35996</v>
      </c>
      <c r="B3991" s="1295" t="s">
        <v>194</v>
      </c>
      <c r="C3991" s="1295" t="s">
        <v>196</v>
      </c>
      <c r="D3991" s="1295">
        <v>14502</v>
      </c>
      <c r="E3991" s="1295" t="s">
        <v>200</v>
      </c>
      <c r="F3991" s="935" t="s">
        <v>221</v>
      </c>
      <c r="G3991" s="1295">
        <v>-99999</v>
      </c>
      <c r="H3991" s="935" t="s">
        <v>413</v>
      </c>
      <c r="I3991" s="935" t="s">
        <v>414</v>
      </c>
      <c r="J3991" s="935">
        <v>39.751173979999997</v>
      </c>
      <c r="K3991" s="935">
        <v>-121.9963235</v>
      </c>
      <c r="L3991" s="935">
        <v>39.629153240000001</v>
      </c>
      <c r="M3991" s="935">
        <v>-121.9925059</v>
      </c>
    </row>
    <row r="3992" spans="1:13" x14ac:dyDescent="0.35">
      <c r="A3992" s="1296">
        <v>35996</v>
      </c>
      <c r="B3992" s="1295" t="s">
        <v>194</v>
      </c>
      <c r="C3992" s="1295" t="s">
        <v>196</v>
      </c>
      <c r="D3992" s="1295">
        <v>14502</v>
      </c>
      <c r="E3992" s="1295" t="s">
        <v>200</v>
      </c>
      <c r="F3992" s="935" t="s">
        <v>222</v>
      </c>
      <c r="G3992" s="1295">
        <v>-99999</v>
      </c>
      <c r="H3992" s="935" t="s">
        <v>414</v>
      </c>
      <c r="I3992" s="935" t="s">
        <v>415</v>
      </c>
      <c r="J3992" s="935">
        <v>39.629153240000001</v>
      </c>
      <c r="K3992" s="935">
        <v>-121.9925059</v>
      </c>
      <c r="L3992" s="935">
        <v>39.40712284</v>
      </c>
      <c r="M3992" s="935">
        <v>-122.00758999999999</v>
      </c>
    </row>
    <row r="3993" spans="1:13" x14ac:dyDescent="0.35">
      <c r="A3993" s="1296">
        <v>36003</v>
      </c>
      <c r="B3993" s="1295" t="s">
        <v>194</v>
      </c>
      <c r="C3993" s="1295" t="s">
        <v>260</v>
      </c>
      <c r="D3993" s="1295">
        <v>14476</v>
      </c>
      <c r="E3993" s="1295" t="s">
        <v>200</v>
      </c>
      <c r="F3993" s="935" t="s">
        <v>208</v>
      </c>
      <c r="G3993" s="1295">
        <v>0</v>
      </c>
      <c r="H3993" s="935" t="s">
        <v>402</v>
      </c>
      <c r="I3993" s="935" t="s">
        <v>403</v>
      </c>
      <c r="J3993" s="935">
        <v>40.611883210000002</v>
      </c>
      <c r="K3993" s="935">
        <v>-122.446135</v>
      </c>
      <c r="L3993" s="935">
        <v>40.592799669999998</v>
      </c>
      <c r="M3993" s="935">
        <v>-122.3942059</v>
      </c>
    </row>
    <row r="3994" spans="1:13" x14ac:dyDescent="0.35">
      <c r="A3994" s="1296">
        <v>36003</v>
      </c>
      <c r="B3994" s="1295" t="s">
        <v>194</v>
      </c>
      <c r="C3994" s="1295" t="s">
        <v>260</v>
      </c>
      <c r="D3994" s="1295">
        <v>14476</v>
      </c>
      <c r="E3994" s="1295" t="s">
        <v>200</v>
      </c>
      <c r="F3994" s="935" t="s">
        <v>209</v>
      </c>
      <c r="G3994" s="1295">
        <v>2</v>
      </c>
      <c r="H3994" s="935" t="s">
        <v>403</v>
      </c>
      <c r="I3994" s="935" t="s">
        <v>404</v>
      </c>
      <c r="J3994" s="935">
        <v>40.592799669999998</v>
      </c>
      <c r="K3994" s="935">
        <v>-122.3942059</v>
      </c>
      <c r="L3994" s="935">
        <v>40.585947769999997</v>
      </c>
      <c r="M3994" s="935">
        <v>-122.3683525</v>
      </c>
    </row>
    <row r="3995" spans="1:13" x14ac:dyDescent="0.35">
      <c r="A3995" s="1296">
        <v>36003</v>
      </c>
      <c r="B3995" s="1295" t="s">
        <v>194</v>
      </c>
      <c r="C3995" s="1295" t="s">
        <v>260</v>
      </c>
      <c r="D3995" s="1295">
        <v>14476</v>
      </c>
      <c r="E3995" s="1295" t="s">
        <v>200</v>
      </c>
      <c r="F3995" s="935" t="s">
        <v>211</v>
      </c>
      <c r="G3995" s="1295">
        <v>0</v>
      </c>
      <c r="H3995" s="935" t="s">
        <v>404</v>
      </c>
      <c r="I3995" s="935" t="s">
        <v>405</v>
      </c>
      <c r="J3995" s="935">
        <v>40.585947769999997</v>
      </c>
      <c r="K3995" s="935">
        <v>-122.3683525</v>
      </c>
      <c r="L3995" s="935">
        <v>40.472049499999997</v>
      </c>
      <c r="M3995" s="935">
        <v>-122.29453460000001</v>
      </c>
    </row>
    <row r="3996" spans="1:13" x14ac:dyDescent="0.35">
      <c r="A3996" s="1296">
        <v>36003</v>
      </c>
      <c r="B3996" s="1295" t="s">
        <v>194</v>
      </c>
      <c r="C3996" s="1295" t="s">
        <v>260</v>
      </c>
      <c r="D3996" s="1295">
        <v>14476</v>
      </c>
      <c r="E3996" s="1295" t="s">
        <v>200</v>
      </c>
      <c r="F3996" s="935" t="s">
        <v>212</v>
      </c>
      <c r="G3996" s="1295">
        <v>0</v>
      </c>
      <c r="H3996" s="935" t="s">
        <v>405</v>
      </c>
      <c r="I3996" s="935" t="s">
        <v>406</v>
      </c>
      <c r="J3996" s="935">
        <v>40.472049499999997</v>
      </c>
      <c r="K3996" s="935">
        <v>-122.29453460000001</v>
      </c>
      <c r="L3996" s="935">
        <v>40.417416330000002</v>
      </c>
      <c r="M3996" s="935">
        <v>-122.19395729999999</v>
      </c>
    </row>
    <row r="3997" spans="1:13" x14ac:dyDescent="0.35">
      <c r="A3997" s="1296">
        <v>36003</v>
      </c>
      <c r="B3997" s="1295" t="s">
        <v>194</v>
      </c>
      <c r="C3997" s="1295" t="s">
        <v>260</v>
      </c>
      <c r="D3997" s="1295">
        <v>14476</v>
      </c>
      <c r="E3997" s="1295" t="s">
        <v>200</v>
      </c>
      <c r="F3997" s="935" t="s">
        <v>213</v>
      </c>
      <c r="G3997" s="1295">
        <v>0</v>
      </c>
      <c r="H3997" s="935" t="s">
        <v>406</v>
      </c>
      <c r="I3997" s="935" t="s">
        <v>407</v>
      </c>
      <c r="J3997" s="935">
        <v>40.417416330000002</v>
      </c>
      <c r="K3997" s="935">
        <v>-122.19395729999999</v>
      </c>
      <c r="L3997" s="935">
        <v>40.355137560000003</v>
      </c>
      <c r="M3997" s="935">
        <v>-122.17595660000001</v>
      </c>
    </row>
    <row r="3998" spans="1:13" x14ac:dyDescent="0.35">
      <c r="A3998" s="1296">
        <v>36003</v>
      </c>
      <c r="B3998" s="1295" t="s">
        <v>194</v>
      </c>
      <c r="C3998" s="1295" t="s">
        <v>260</v>
      </c>
      <c r="D3998" s="1295">
        <v>14476</v>
      </c>
      <c r="E3998" s="1295" t="s">
        <v>200</v>
      </c>
      <c r="F3998" s="935" t="s">
        <v>214</v>
      </c>
      <c r="G3998" s="1295">
        <v>0</v>
      </c>
      <c r="H3998" s="935" t="s">
        <v>407</v>
      </c>
      <c r="I3998" s="935" t="s">
        <v>408</v>
      </c>
      <c r="J3998" s="935">
        <v>40.355137560000003</v>
      </c>
      <c r="K3998" s="935">
        <v>-122.17595660000001</v>
      </c>
      <c r="L3998" s="935">
        <v>40.316984869999999</v>
      </c>
      <c r="M3998" s="935">
        <v>-122.1896581</v>
      </c>
    </row>
    <row r="3999" spans="1:13" x14ac:dyDescent="0.35">
      <c r="A3999" s="1296">
        <v>36003</v>
      </c>
      <c r="B3999" s="1295" t="s">
        <v>194</v>
      </c>
      <c r="C3999" s="1295" t="s">
        <v>260</v>
      </c>
      <c r="D3999" s="1295">
        <v>14476</v>
      </c>
      <c r="E3999" s="1295" t="s">
        <v>200</v>
      </c>
      <c r="F3999" s="935" t="s">
        <v>215</v>
      </c>
      <c r="G3999" s="1295">
        <v>0</v>
      </c>
      <c r="H3999" s="935" t="s">
        <v>408</v>
      </c>
      <c r="I3999" s="935" t="s">
        <v>409</v>
      </c>
      <c r="J3999" s="935">
        <v>40.316984869999999</v>
      </c>
      <c r="K3999" s="935">
        <v>-122.1896581</v>
      </c>
      <c r="L3999" s="935">
        <v>40.263968490000003</v>
      </c>
      <c r="M3999" s="935">
        <v>-122.2235306</v>
      </c>
    </row>
    <row r="4000" spans="1:13" x14ac:dyDescent="0.35">
      <c r="A4000" s="1296">
        <v>36003</v>
      </c>
      <c r="B4000" s="1295" t="s">
        <v>194</v>
      </c>
      <c r="C4000" s="1295" t="s">
        <v>260</v>
      </c>
      <c r="D4000" s="1295">
        <v>14476</v>
      </c>
      <c r="E4000" s="1295" t="s">
        <v>200</v>
      </c>
      <c r="F4000" s="935" t="s">
        <v>216</v>
      </c>
      <c r="G4000" s="1295">
        <v>0</v>
      </c>
      <c r="H4000" s="935" t="s">
        <v>409</v>
      </c>
      <c r="I4000" s="935" t="s">
        <v>410</v>
      </c>
      <c r="J4000" s="935">
        <v>40.263968490000003</v>
      </c>
      <c r="K4000" s="935">
        <v>-122.2235306</v>
      </c>
      <c r="L4000" s="935">
        <v>40.153152210000002</v>
      </c>
      <c r="M4000" s="935">
        <v>-122.20237950000001</v>
      </c>
    </row>
    <row r="4001" spans="1:13" x14ac:dyDescent="0.35">
      <c r="A4001" s="1296">
        <v>36003</v>
      </c>
      <c r="B4001" s="1295" t="s">
        <v>194</v>
      </c>
      <c r="C4001" s="1295" t="s">
        <v>260</v>
      </c>
      <c r="D4001" s="1295">
        <v>14476</v>
      </c>
      <c r="E4001" s="1295" t="s">
        <v>200</v>
      </c>
      <c r="F4001" s="935" t="s">
        <v>217</v>
      </c>
      <c r="G4001" s="1295">
        <v>0</v>
      </c>
      <c r="H4001" s="935" t="s">
        <v>410</v>
      </c>
      <c r="I4001" s="935" t="s">
        <v>411</v>
      </c>
      <c r="J4001" s="935">
        <v>40.153152210000002</v>
      </c>
      <c r="K4001" s="935">
        <v>-122.20237950000001</v>
      </c>
      <c r="L4001" s="935">
        <v>40.027836569999998</v>
      </c>
      <c r="M4001" s="935">
        <v>-122.11920569999999</v>
      </c>
    </row>
    <row r="4002" spans="1:13" x14ac:dyDescent="0.35">
      <c r="A4002" s="1296">
        <v>36003</v>
      </c>
      <c r="B4002" s="1295" t="s">
        <v>194</v>
      </c>
      <c r="C4002" s="1295" t="s">
        <v>260</v>
      </c>
      <c r="D4002" s="1295">
        <v>14476</v>
      </c>
      <c r="E4002" s="1295" t="s">
        <v>200</v>
      </c>
      <c r="F4002" s="935" t="s">
        <v>219</v>
      </c>
      <c r="G4002" s="1295">
        <v>-99999</v>
      </c>
      <c r="H4002" s="935" t="s">
        <v>411</v>
      </c>
      <c r="I4002" s="935" t="s">
        <v>412</v>
      </c>
      <c r="J4002" s="935">
        <v>40.027836569999998</v>
      </c>
      <c r="K4002" s="935">
        <v>-122.11920569999999</v>
      </c>
      <c r="L4002" s="935">
        <v>39.909298579999998</v>
      </c>
      <c r="M4002" s="935">
        <v>-122.0918963</v>
      </c>
    </row>
    <row r="4003" spans="1:13" x14ac:dyDescent="0.35">
      <c r="A4003" s="1296">
        <v>36003</v>
      </c>
      <c r="B4003" s="1295" t="s">
        <v>194</v>
      </c>
      <c r="C4003" s="1295" t="s">
        <v>260</v>
      </c>
      <c r="D4003" s="1295">
        <v>14476</v>
      </c>
      <c r="E4003" s="1295" t="s">
        <v>200</v>
      </c>
      <c r="F4003" s="935" t="s">
        <v>220</v>
      </c>
      <c r="G4003" s="1295">
        <v>-99999</v>
      </c>
      <c r="H4003" s="935" t="s">
        <v>412</v>
      </c>
      <c r="I4003" s="935" t="s">
        <v>413</v>
      </c>
      <c r="J4003" s="935">
        <v>39.909298579999998</v>
      </c>
      <c r="K4003" s="935">
        <v>-122.0918963</v>
      </c>
      <c r="L4003" s="935">
        <v>39.751173979999997</v>
      </c>
      <c r="M4003" s="935">
        <v>-121.9963235</v>
      </c>
    </row>
    <row r="4004" spans="1:13" x14ac:dyDescent="0.35">
      <c r="A4004" s="1296">
        <v>36003</v>
      </c>
      <c r="B4004" s="1295" t="s">
        <v>194</v>
      </c>
      <c r="C4004" s="1295" t="s">
        <v>260</v>
      </c>
      <c r="D4004" s="1295">
        <v>14476</v>
      </c>
      <c r="E4004" s="1295" t="s">
        <v>200</v>
      </c>
      <c r="F4004" s="935" t="s">
        <v>221</v>
      </c>
      <c r="G4004" s="1295">
        <v>-99999</v>
      </c>
      <c r="H4004" s="935" t="s">
        <v>413</v>
      </c>
      <c r="I4004" s="935" t="s">
        <v>414</v>
      </c>
      <c r="J4004" s="935">
        <v>39.751173979999997</v>
      </c>
      <c r="K4004" s="935">
        <v>-121.9963235</v>
      </c>
      <c r="L4004" s="935">
        <v>39.629153240000001</v>
      </c>
      <c r="M4004" s="935">
        <v>-121.9925059</v>
      </c>
    </row>
    <row r="4005" spans="1:13" x14ac:dyDescent="0.35">
      <c r="A4005" s="1296">
        <v>36003</v>
      </c>
      <c r="B4005" s="1295" t="s">
        <v>194</v>
      </c>
      <c r="C4005" s="1295" t="s">
        <v>260</v>
      </c>
      <c r="D4005" s="1295">
        <v>14476</v>
      </c>
      <c r="E4005" s="1295" t="s">
        <v>200</v>
      </c>
      <c r="F4005" s="935" t="s">
        <v>222</v>
      </c>
      <c r="G4005" s="1295">
        <v>-99999</v>
      </c>
      <c r="H4005" s="935" t="s">
        <v>414</v>
      </c>
      <c r="I4005" s="935" t="s">
        <v>415</v>
      </c>
      <c r="J4005" s="935">
        <v>39.629153240000001</v>
      </c>
      <c r="K4005" s="935">
        <v>-121.9925059</v>
      </c>
      <c r="L4005" s="935">
        <v>39.40712284</v>
      </c>
      <c r="M4005" s="935">
        <v>-122.00758999999999</v>
      </c>
    </row>
    <row r="4006" spans="1:13" x14ac:dyDescent="0.35">
      <c r="A4006" s="1296">
        <v>36011</v>
      </c>
      <c r="B4006" s="1295" t="s">
        <v>242</v>
      </c>
      <c r="C4006" s="1295" t="s">
        <v>260</v>
      </c>
      <c r="D4006" s="1295">
        <v>14714</v>
      </c>
      <c r="E4006" s="1295" t="s">
        <v>200</v>
      </c>
      <c r="F4006" s="935" t="s">
        <v>208</v>
      </c>
      <c r="G4006" s="1295">
        <v>0</v>
      </c>
      <c r="H4006" s="935" t="s">
        <v>402</v>
      </c>
      <c r="I4006" s="935" t="s">
        <v>403</v>
      </c>
      <c r="J4006" s="935">
        <v>40.611883210000002</v>
      </c>
      <c r="K4006" s="935">
        <v>-122.446135</v>
      </c>
      <c r="L4006" s="935">
        <v>40.592799669999998</v>
      </c>
      <c r="M4006" s="935">
        <v>-122.3942059</v>
      </c>
    </row>
    <row r="4007" spans="1:13" x14ac:dyDescent="0.35">
      <c r="A4007" s="1296">
        <v>36011</v>
      </c>
      <c r="B4007" s="1295" t="s">
        <v>242</v>
      </c>
      <c r="C4007" s="1295" t="s">
        <v>260</v>
      </c>
      <c r="D4007" s="1295">
        <v>14714</v>
      </c>
      <c r="E4007" s="1295" t="s">
        <v>200</v>
      </c>
      <c r="F4007" s="935" t="s">
        <v>209</v>
      </c>
      <c r="G4007" s="1295">
        <v>0</v>
      </c>
      <c r="H4007" s="935" t="s">
        <v>403</v>
      </c>
      <c r="I4007" s="935" t="s">
        <v>404</v>
      </c>
      <c r="J4007" s="935">
        <v>40.592799669999998</v>
      </c>
      <c r="K4007" s="935">
        <v>-122.3942059</v>
      </c>
      <c r="L4007" s="935">
        <v>40.585947769999997</v>
      </c>
      <c r="M4007" s="935">
        <v>-122.3683525</v>
      </c>
    </row>
    <row r="4008" spans="1:13" x14ac:dyDescent="0.35">
      <c r="A4008" s="1296">
        <v>36011</v>
      </c>
      <c r="B4008" s="1295" t="s">
        <v>242</v>
      </c>
      <c r="C4008" s="1295" t="s">
        <v>260</v>
      </c>
      <c r="D4008" s="1295">
        <v>14714</v>
      </c>
      <c r="E4008" s="1295" t="s">
        <v>200</v>
      </c>
      <c r="F4008" s="935" t="s">
        <v>211</v>
      </c>
      <c r="G4008" s="1295">
        <v>0</v>
      </c>
      <c r="H4008" s="935" t="s">
        <v>404</v>
      </c>
      <c r="I4008" s="935" t="s">
        <v>405</v>
      </c>
      <c r="J4008" s="935">
        <v>40.585947769999997</v>
      </c>
      <c r="K4008" s="935">
        <v>-122.3683525</v>
      </c>
      <c r="L4008" s="935">
        <v>40.472049499999997</v>
      </c>
      <c r="M4008" s="935">
        <v>-122.29453460000001</v>
      </c>
    </row>
    <row r="4009" spans="1:13" x14ac:dyDescent="0.35">
      <c r="A4009" s="1296">
        <v>36011</v>
      </c>
      <c r="B4009" s="1295" t="s">
        <v>242</v>
      </c>
      <c r="C4009" s="1295" t="s">
        <v>260</v>
      </c>
      <c r="D4009" s="1295">
        <v>14714</v>
      </c>
      <c r="E4009" s="1295" t="s">
        <v>200</v>
      </c>
      <c r="F4009" s="935" t="s">
        <v>212</v>
      </c>
      <c r="G4009" s="1295">
        <v>0</v>
      </c>
      <c r="H4009" s="935" t="s">
        <v>405</v>
      </c>
      <c r="I4009" s="935" t="s">
        <v>406</v>
      </c>
      <c r="J4009" s="935">
        <v>40.472049499999997</v>
      </c>
      <c r="K4009" s="935">
        <v>-122.29453460000001</v>
      </c>
      <c r="L4009" s="935">
        <v>40.417416330000002</v>
      </c>
      <c r="M4009" s="935">
        <v>-122.19395729999999</v>
      </c>
    </row>
    <row r="4010" spans="1:13" x14ac:dyDescent="0.35">
      <c r="A4010" s="1296">
        <v>36011</v>
      </c>
      <c r="B4010" s="1295" t="s">
        <v>242</v>
      </c>
      <c r="C4010" s="1295" t="s">
        <v>260</v>
      </c>
      <c r="D4010" s="1295">
        <v>14714</v>
      </c>
      <c r="E4010" s="1295" t="s">
        <v>200</v>
      </c>
      <c r="F4010" s="935" t="s">
        <v>213</v>
      </c>
      <c r="G4010" s="1295">
        <v>0</v>
      </c>
      <c r="H4010" s="935" t="s">
        <v>406</v>
      </c>
      <c r="I4010" s="935" t="s">
        <v>407</v>
      </c>
      <c r="J4010" s="935">
        <v>40.417416330000002</v>
      </c>
      <c r="K4010" s="935">
        <v>-122.19395729999999</v>
      </c>
      <c r="L4010" s="935">
        <v>40.355137560000003</v>
      </c>
      <c r="M4010" s="935">
        <v>-122.17595660000001</v>
      </c>
    </row>
    <row r="4011" spans="1:13" x14ac:dyDescent="0.35">
      <c r="A4011" s="1296">
        <v>36011</v>
      </c>
      <c r="B4011" s="1295" t="s">
        <v>242</v>
      </c>
      <c r="C4011" s="1295" t="s">
        <v>260</v>
      </c>
      <c r="D4011" s="1295">
        <v>14714</v>
      </c>
      <c r="E4011" s="1295" t="s">
        <v>200</v>
      </c>
      <c r="F4011" s="935" t="s">
        <v>214</v>
      </c>
      <c r="G4011" s="1295">
        <v>0</v>
      </c>
      <c r="H4011" s="935" t="s">
        <v>407</v>
      </c>
      <c r="I4011" s="935" t="s">
        <v>408</v>
      </c>
      <c r="J4011" s="935">
        <v>40.355137560000003</v>
      </c>
      <c r="K4011" s="935">
        <v>-122.17595660000001</v>
      </c>
      <c r="L4011" s="935">
        <v>40.316984869999999</v>
      </c>
      <c r="M4011" s="935">
        <v>-122.1896581</v>
      </c>
    </row>
    <row r="4012" spans="1:13" x14ac:dyDescent="0.35">
      <c r="A4012" s="1296">
        <v>36011</v>
      </c>
      <c r="B4012" s="1295" t="s">
        <v>242</v>
      </c>
      <c r="C4012" s="1295" t="s">
        <v>260</v>
      </c>
      <c r="D4012" s="1295">
        <v>14714</v>
      </c>
      <c r="E4012" s="1295" t="s">
        <v>200</v>
      </c>
      <c r="F4012" s="935" t="s">
        <v>215</v>
      </c>
      <c r="G4012" s="1295">
        <v>0</v>
      </c>
      <c r="H4012" s="935" t="s">
        <v>408</v>
      </c>
      <c r="I4012" s="935" t="s">
        <v>409</v>
      </c>
      <c r="J4012" s="935">
        <v>40.316984869999999</v>
      </c>
      <c r="K4012" s="935">
        <v>-122.1896581</v>
      </c>
      <c r="L4012" s="935">
        <v>40.263968490000003</v>
      </c>
      <c r="M4012" s="935">
        <v>-122.2235306</v>
      </c>
    </row>
    <row r="4013" spans="1:13" x14ac:dyDescent="0.35">
      <c r="A4013" s="1296">
        <v>36011</v>
      </c>
      <c r="B4013" s="1295" t="s">
        <v>242</v>
      </c>
      <c r="C4013" s="1295" t="s">
        <v>260</v>
      </c>
      <c r="D4013" s="1295">
        <v>14714</v>
      </c>
      <c r="E4013" s="1295" t="s">
        <v>200</v>
      </c>
      <c r="F4013" s="935" t="s">
        <v>216</v>
      </c>
      <c r="G4013" s="1295">
        <v>0</v>
      </c>
      <c r="H4013" s="935" t="s">
        <v>409</v>
      </c>
      <c r="I4013" s="935" t="s">
        <v>410</v>
      </c>
      <c r="J4013" s="935">
        <v>40.263968490000003</v>
      </c>
      <c r="K4013" s="935">
        <v>-122.2235306</v>
      </c>
      <c r="L4013" s="935">
        <v>40.153152210000002</v>
      </c>
      <c r="M4013" s="935">
        <v>-122.20237950000001</v>
      </c>
    </row>
    <row r="4014" spans="1:13" x14ac:dyDescent="0.35">
      <c r="A4014" s="1296">
        <v>36011</v>
      </c>
      <c r="B4014" s="1295" t="s">
        <v>242</v>
      </c>
      <c r="C4014" s="1295" t="s">
        <v>260</v>
      </c>
      <c r="D4014" s="1295">
        <v>14714</v>
      </c>
      <c r="E4014" s="1295" t="s">
        <v>200</v>
      </c>
      <c r="F4014" s="935" t="s">
        <v>217</v>
      </c>
      <c r="G4014" s="1295">
        <v>0</v>
      </c>
      <c r="H4014" s="935" t="s">
        <v>410</v>
      </c>
      <c r="I4014" s="935" t="s">
        <v>411</v>
      </c>
      <c r="J4014" s="935">
        <v>40.153152210000002</v>
      </c>
      <c r="K4014" s="935">
        <v>-122.20237950000001</v>
      </c>
      <c r="L4014" s="935">
        <v>40.027836569999998</v>
      </c>
      <c r="M4014" s="935">
        <v>-122.11920569999999</v>
      </c>
    </row>
    <row r="4015" spans="1:13" x14ac:dyDescent="0.35">
      <c r="A4015" s="1296">
        <v>36011</v>
      </c>
      <c r="B4015" s="1295" t="s">
        <v>242</v>
      </c>
      <c r="C4015" s="1295" t="s">
        <v>260</v>
      </c>
      <c r="D4015" s="1295">
        <v>14714</v>
      </c>
      <c r="E4015" s="1295" t="s">
        <v>200</v>
      </c>
      <c r="F4015" s="935" t="s">
        <v>219</v>
      </c>
      <c r="G4015" s="1295">
        <v>0</v>
      </c>
      <c r="H4015" s="935" t="s">
        <v>411</v>
      </c>
      <c r="I4015" s="935" t="s">
        <v>412</v>
      </c>
      <c r="J4015" s="935">
        <v>40.027836569999998</v>
      </c>
      <c r="K4015" s="935">
        <v>-122.11920569999999</v>
      </c>
      <c r="L4015" s="935">
        <v>39.909298579999998</v>
      </c>
      <c r="M4015" s="935">
        <v>-122.0918963</v>
      </c>
    </row>
    <row r="4016" spans="1:13" x14ac:dyDescent="0.35">
      <c r="A4016" s="1296">
        <v>36011</v>
      </c>
      <c r="B4016" s="1295" t="s">
        <v>242</v>
      </c>
      <c r="C4016" s="1295" t="s">
        <v>260</v>
      </c>
      <c r="D4016" s="1295">
        <v>14714</v>
      </c>
      <c r="E4016" s="1295" t="s">
        <v>200</v>
      </c>
      <c r="F4016" s="935" t="s">
        <v>220</v>
      </c>
      <c r="G4016" s="1295">
        <v>0</v>
      </c>
      <c r="H4016" s="935" t="s">
        <v>412</v>
      </c>
      <c r="I4016" s="935" t="s">
        <v>413</v>
      </c>
      <c r="J4016" s="935">
        <v>39.909298579999998</v>
      </c>
      <c r="K4016" s="935">
        <v>-122.0918963</v>
      </c>
      <c r="L4016" s="935">
        <v>39.751173979999997</v>
      </c>
      <c r="M4016" s="935">
        <v>-121.9963235</v>
      </c>
    </row>
    <row r="4017" spans="1:13" x14ac:dyDescent="0.35">
      <c r="A4017" s="1296">
        <v>36011</v>
      </c>
      <c r="B4017" s="1295" t="s">
        <v>242</v>
      </c>
      <c r="C4017" s="1295" t="s">
        <v>260</v>
      </c>
      <c r="D4017" s="1295">
        <v>14714</v>
      </c>
      <c r="E4017" s="1295" t="s">
        <v>200</v>
      </c>
      <c r="F4017" s="935" t="s">
        <v>221</v>
      </c>
      <c r="G4017" s="1295">
        <v>0</v>
      </c>
      <c r="H4017" s="935" t="s">
        <v>413</v>
      </c>
      <c r="I4017" s="935" t="s">
        <v>414</v>
      </c>
      <c r="J4017" s="935">
        <v>39.751173979999997</v>
      </c>
      <c r="K4017" s="935">
        <v>-121.9963235</v>
      </c>
      <c r="L4017" s="935">
        <v>39.629153240000001</v>
      </c>
      <c r="M4017" s="935">
        <v>-121.9925059</v>
      </c>
    </row>
    <row r="4018" spans="1:13" x14ac:dyDescent="0.35">
      <c r="A4018" s="1296">
        <v>36011</v>
      </c>
      <c r="B4018" s="1295" t="s">
        <v>242</v>
      </c>
      <c r="C4018" s="1295" t="s">
        <v>260</v>
      </c>
      <c r="D4018" s="1295">
        <v>14714</v>
      </c>
      <c r="E4018" s="1295" t="s">
        <v>200</v>
      </c>
      <c r="F4018" s="935" t="s">
        <v>222</v>
      </c>
      <c r="G4018" s="1295">
        <v>-99999</v>
      </c>
      <c r="H4018" s="935" t="s">
        <v>414</v>
      </c>
      <c r="I4018" s="935" t="s">
        <v>415</v>
      </c>
      <c r="J4018" s="935">
        <v>39.629153240000001</v>
      </c>
      <c r="K4018" s="935">
        <v>-121.9925059</v>
      </c>
      <c r="L4018" s="935">
        <v>39.40712284</v>
      </c>
      <c r="M4018" s="935">
        <v>-122.00758999999999</v>
      </c>
    </row>
    <row r="4019" spans="1:13" x14ac:dyDescent="0.35">
      <c r="A4019" s="1296">
        <v>36018</v>
      </c>
      <c r="B4019" s="1295" t="s">
        <v>194</v>
      </c>
      <c r="C4019" s="1295" t="s">
        <v>260</v>
      </c>
      <c r="D4019" s="1295">
        <v>14625</v>
      </c>
      <c r="E4019" s="1295" t="s">
        <v>200</v>
      </c>
      <c r="F4019" s="935" t="s">
        <v>208</v>
      </c>
      <c r="G4019" s="1295">
        <v>0</v>
      </c>
      <c r="H4019" s="935" t="s">
        <v>402</v>
      </c>
      <c r="I4019" s="935" t="s">
        <v>403</v>
      </c>
      <c r="J4019" s="935">
        <v>40.611883210000002</v>
      </c>
      <c r="K4019" s="935">
        <v>-122.446135</v>
      </c>
      <c r="L4019" s="935">
        <v>40.592799669999998</v>
      </c>
      <c r="M4019" s="935">
        <v>-122.3942059</v>
      </c>
    </row>
    <row r="4020" spans="1:13" x14ac:dyDescent="0.35">
      <c r="A4020" s="1296">
        <v>36018</v>
      </c>
      <c r="B4020" s="1295" t="s">
        <v>194</v>
      </c>
      <c r="C4020" s="1295" t="s">
        <v>260</v>
      </c>
      <c r="D4020" s="1295">
        <v>14625</v>
      </c>
      <c r="E4020" s="1295" t="s">
        <v>200</v>
      </c>
      <c r="F4020" s="935" t="s">
        <v>209</v>
      </c>
      <c r="G4020" s="1295">
        <v>0</v>
      </c>
      <c r="H4020" s="935" t="s">
        <v>403</v>
      </c>
      <c r="I4020" s="935" t="s">
        <v>404</v>
      </c>
      <c r="J4020" s="935">
        <v>40.592799669999998</v>
      </c>
      <c r="K4020" s="935">
        <v>-122.3942059</v>
      </c>
      <c r="L4020" s="935">
        <v>40.585947769999997</v>
      </c>
      <c r="M4020" s="935">
        <v>-122.3683525</v>
      </c>
    </row>
    <row r="4021" spans="1:13" x14ac:dyDescent="0.35">
      <c r="A4021" s="1296">
        <v>36018</v>
      </c>
      <c r="B4021" s="1295" t="s">
        <v>194</v>
      </c>
      <c r="C4021" s="1295" t="s">
        <v>260</v>
      </c>
      <c r="D4021" s="1295">
        <v>14625</v>
      </c>
      <c r="E4021" s="1295" t="s">
        <v>200</v>
      </c>
      <c r="F4021" s="935" t="s">
        <v>211</v>
      </c>
      <c r="G4021" s="1295">
        <v>0</v>
      </c>
      <c r="H4021" s="935" t="s">
        <v>404</v>
      </c>
      <c r="I4021" s="935" t="s">
        <v>405</v>
      </c>
      <c r="J4021" s="935">
        <v>40.585947769999997</v>
      </c>
      <c r="K4021" s="935">
        <v>-122.3683525</v>
      </c>
      <c r="L4021" s="935">
        <v>40.472049499999997</v>
      </c>
      <c r="M4021" s="935">
        <v>-122.29453460000001</v>
      </c>
    </row>
    <row r="4022" spans="1:13" x14ac:dyDescent="0.35">
      <c r="A4022" s="1296">
        <v>36018</v>
      </c>
      <c r="B4022" s="1295" t="s">
        <v>194</v>
      </c>
      <c r="C4022" s="1295" t="s">
        <v>260</v>
      </c>
      <c r="D4022" s="1295">
        <v>14625</v>
      </c>
      <c r="E4022" s="1295" t="s">
        <v>200</v>
      </c>
      <c r="F4022" s="935" t="s">
        <v>212</v>
      </c>
      <c r="G4022" s="1295">
        <v>0</v>
      </c>
      <c r="H4022" s="935" t="s">
        <v>405</v>
      </c>
      <c r="I4022" s="935" t="s">
        <v>406</v>
      </c>
      <c r="J4022" s="935">
        <v>40.472049499999997</v>
      </c>
      <c r="K4022" s="935">
        <v>-122.29453460000001</v>
      </c>
      <c r="L4022" s="935">
        <v>40.417416330000002</v>
      </c>
      <c r="M4022" s="935">
        <v>-122.19395729999999</v>
      </c>
    </row>
    <row r="4023" spans="1:13" x14ac:dyDescent="0.35">
      <c r="A4023" s="1296">
        <v>36018</v>
      </c>
      <c r="B4023" s="1295" t="s">
        <v>194</v>
      </c>
      <c r="C4023" s="1295" t="s">
        <v>260</v>
      </c>
      <c r="D4023" s="1295">
        <v>14625</v>
      </c>
      <c r="E4023" s="1295" t="s">
        <v>200</v>
      </c>
      <c r="F4023" s="935" t="s">
        <v>213</v>
      </c>
      <c r="G4023" s="1295">
        <v>0</v>
      </c>
      <c r="H4023" s="935" t="s">
        <v>406</v>
      </c>
      <c r="I4023" s="935" t="s">
        <v>407</v>
      </c>
      <c r="J4023" s="935">
        <v>40.417416330000002</v>
      </c>
      <c r="K4023" s="935">
        <v>-122.19395729999999</v>
      </c>
      <c r="L4023" s="935">
        <v>40.355137560000003</v>
      </c>
      <c r="M4023" s="935">
        <v>-122.17595660000001</v>
      </c>
    </row>
    <row r="4024" spans="1:13" x14ac:dyDescent="0.35">
      <c r="A4024" s="1296">
        <v>36018</v>
      </c>
      <c r="B4024" s="1295" t="s">
        <v>194</v>
      </c>
      <c r="C4024" s="1295" t="s">
        <v>260</v>
      </c>
      <c r="D4024" s="1295">
        <v>14625</v>
      </c>
      <c r="E4024" s="1295" t="s">
        <v>200</v>
      </c>
      <c r="F4024" s="935" t="s">
        <v>214</v>
      </c>
      <c r="G4024" s="1295">
        <v>0</v>
      </c>
      <c r="H4024" s="935" t="s">
        <v>407</v>
      </c>
      <c r="I4024" s="935" t="s">
        <v>408</v>
      </c>
      <c r="J4024" s="935">
        <v>40.355137560000003</v>
      </c>
      <c r="K4024" s="935">
        <v>-122.17595660000001</v>
      </c>
      <c r="L4024" s="935">
        <v>40.316984869999999</v>
      </c>
      <c r="M4024" s="935">
        <v>-122.1896581</v>
      </c>
    </row>
    <row r="4025" spans="1:13" x14ac:dyDescent="0.35">
      <c r="A4025" s="1296">
        <v>36018</v>
      </c>
      <c r="B4025" s="1295" t="s">
        <v>194</v>
      </c>
      <c r="C4025" s="1295" t="s">
        <v>260</v>
      </c>
      <c r="D4025" s="1295">
        <v>14625</v>
      </c>
      <c r="E4025" s="1295" t="s">
        <v>200</v>
      </c>
      <c r="F4025" s="935" t="s">
        <v>215</v>
      </c>
      <c r="G4025" s="1295">
        <v>0</v>
      </c>
      <c r="H4025" s="935" t="s">
        <v>408</v>
      </c>
      <c r="I4025" s="935" t="s">
        <v>409</v>
      </c>
      <c r="J4025" s="935">
        <v>40.316984869999999</v>
      </c>
      <c r="K4025" s="935">
        <v>-122.1896581</v>
      </c>
      <c r="L4025" s="935">
        <v>40.263968490000003</v>
      </c>
      <c r="M4025" s="935">
        <v>-122.2235306</v>
      </c>
    </row>
    <row r="4026" spans="1:13" x14ac:dyDescent="0.35">
      <c r="A4026" s="1296">
        <v>36018</v>
      </c>
      <c r="B4026" s="1295" t="s">
        <v>194</v>
      </c>
      <c r="C4026" s="1295" t="s">
        <v>260</v>
      </c>
      <c r="D4026" s="1295">
        <v>14625</v>
      </c>
      <c r="E4026" s="1295" t="s">
        <v>200</v>
      </c>
      <c r="F4026" s="935" t="s">
        <v>216</v>
      </c>
      <c r="G4026" s="1295">
        <v>0</v>
      </c>
      <c r="H4026" s="935" t="s">
        <v>409</v>
      </c>
      <c r="I4026" s="935" t="s">
        <v>410</v>
      </c>
      <c r="J4026" s="935">
        <v>40.263968490000003</v>
      </c>
      <c r="K4026" s="935">
        <v>-122.2235306</v>
      </c>
      <c r="L4026" s="935">
        <v>40.153152210000002</v>
      </c>
      <c r="M4026" s="935">
        <v>-122.20237950000001</v>
      </c>
    </row>
    <row r="4027" spans="1:13" x14ac:dyDescent="0.35">
      <c r="A4027" s="1296">
        <v>36018</v>
      </c>
      <c r="B4027" s="1295" t="s">
        <v>194</v>
      </c>
      <c r="C4027" s="1295" t="s">
        <v>260</v>
      </c>
      <c r="D4027" s="1295">
        <v>14625</v>
      </c>
      <c r="E4027" s="1295" t="s">
        <v>200</v>
      </c>
      <c r="F4027" s="935" t="s">
        <v>217</v>
      </c>
      <c r="G4027" s="1295">
        <v>0</v>
      </c>
      <c r="H4027" s="935" t="s">
        <v>410</v>
      </c>
      <c r="I4027" s="935" t="s">
        <v>411</v>
      </c>
      <c r="J4027" s="935">
        <v>40.153152210000002</v>
      </c>
      <c r="K4027" s="935">
        <v>-122.20237950000001</v>
      </c>
      <c r="L4027" s="935">
        <v>40.027836569999998</v>
      </c>
      <c r="M4027" s="935">
        <v>-122.11920569999999</v>
      </c>
    </row>
    <row r="4028" spans="1:13" x14ac:dyDescent="0.35">
      <c r="A4028" s="1296">
        <v>36018</v>
      </c>
      <c r="B4028" s="1295" t="s">
        <v>194</v>
      </c>
      <c r="C4028" s="1295" t="s">
        <v>260</v>
      </c>
      <c r="D4028" s="1295">
        <v>14625</v>
      </c>
      <c r="E4028" s="1295" t="s">
        <v>200</v>
      </c>
      <c r="F4028" s="935" t="s">
        <v>219</v>
      </c>
      <c r="G4028" s="1295">
        <v>-99999</v>
      </c>
      <c r="H4028" s="935" t="s">
        <v>411</v>
      </c>
      <c r="I4028" s="935" t="s">
        <v>412</v>
      </c>
      <c r="J4028" s="935">
        <v>40.027836569999998</v>
      </c>
      <c r="K4028" s="935">
        <v>-122.11920569999999</v>
      </c>
      <c r="L4028" s="935">
        <v>39.909298579999998</v>
      </c>
      <c r="M4028" s="935">
        <v>-122.0918963</v>
      </c>
    </row>
    <row r="4029" spans="1:13" x14ac:dyDescent="0.35">
      <c r="A4029" s="1296">
        <v>36018</v>
      </c>
      <c r="B4029" s="1295" t="s">
        <v>194</v>
      </c>
      <c r="C4029" s="1295" t="s">
        <v>260</v>
      </c>
      <c r="D4029" s="1295">
        <v>14625</v>
      </c>
      <c r="E4029" s="1295" t="s">
        <v>200</v>
      </c>
      <c r="F4029" s="935" t="s">
        <v>220</v>
      </c>
      <c r="G4029" s="1295">
        <v>-99999</v>
      </c>
      <c r="H4029" s="935" t="s">
        <v>412</v>
      </c>
      <c r="I4029" s="935" t="s">
        <v>413</v>
      </c>
      <c r="J4029" s="935">
        <v>39.909298579999998</v>
      </c>
      <c r="K4029" s="935">
        <v>-122.0918963</v>
      </c>
      <c r="L4029" s="935">
        <v>39.751173979999997</v>
      </c>
      <c r="M4029" s="935">
        <v>-121.9963235</v>
      </c>
    </row>
    <row r="4030" spans="1:13" x14ac:dyDescent="0.35">
      <c r="A4030" s="1296">
        <v>36018</v>
      </c>
      <c r="B4030" s="1295" t="s">
        <v>194</v>
      </c>
      <c r="C4030" s="1295" t="s">
        <v>260</v>
      </c>
      <c r="D4030" s="1295">
        <v>14625</v>
      </c>
      <c r="E4030" s="1295" t="s">
        <v>200</v>
      </c>
      <c r="F4030" s="935" t="s">
        <v>221</v>
      </c>
      <c r="G4030" s="1295">
        <v>-99999</v>
      </c>
      <c r="H4030" s="935" t="s">
        <v>413</v>
      </c>
      <c r="I4030" s="935" t="s">
        <v>414</v>
      </c>
      <c r="J4030" s="935">
        <v>39.751173979999997</v>
      </c>
      <c r="K4030" s="935">
        <v>-121.9963235</v>
      </c>
      <c r="L4030" s="935">
        <v>39.629153240000001</v>
      </c>
      <c r="M4030" s="935">
        <v>-121.9925059</v>
      </c>
    </row>
    <row r="4031" spans="1:13" x14ac:dyDescent="0.35">
      <c r="A4031" s="1296">
        <v>36018</v>
      </c>
      <c r="B4031" s="1295" t="s">
        <v>194</v>
      </c>
      <c r="C4031" s="1295" t="s">
        <v>260</v>
      </c>
      <c r="D4031" s="1295">
        <v>14625</v>
      </c>
      <c r="E4031" s="1295" t="s">
        <v>200</v>
      </c>
      <c r="F4031" s="935" t="s">
        <v>222</v>
      </c>
      <c r="G4031" s="1295">
        <v>-99999</v>
      </c>
      <c r="H4031" s="935" t="s">
        <v>414</v>
      </c>
      <c r="I4031" s="935" t="s">
        <v>415</v>
      </c>
      <c r="J4031" s="935">
        <v>39.629153240000001</v>
      </c>
      <c r="K4031" s="935">
        <v>-121.9925059</v>
      </c>
      <c r="L4031" s="935">
        <v>39.40712284</v>
      </c>
      <c r="M4031" s="935">
        <v>-122.00758999999999</v>
      </c>
    </row>
    <row r="4032" spans="1:13" x14ac:dyDescent="0.35">
      <c r="A4032" s="1296">
        <v>36032</v>
      </c>
      <c r="B4032" s="1295" t="s">
        <v>242</v>
      </c>
      <c r="C4032" s="1295" t="s">
        <v>260</v>
      </c>
      <c r="D4032" s="1295">
        <v>14440</v>
      </c>
      <c r="E4032" s="1295" t="s">
        <v>248</v>
      </c>
      <c r="F4032" s="935" t="s">
        <v>208</v>
      </c>
      <c r="G4032" s="1295">
        <v>0</v>
      </c>
      <c r="H4032" s="935" t="s">
        <v>402</v>
      </c>
      <c r="I4032" s="935" t="s">
        <v>403</v>
      </c>
      <c r="J4032" s="935">
        <v>40.611883210000002</v>
      </c>
      <c r="K4032" s="935">
        <v>-122.446135</v>
      </c>
      <c r="L4032" s="935">
        <v>40.592799669999998</v>
      </c>
      <c r="M4032" s="935">
        <v>-122.3942059</v>
      </c>
    </row>
    <row r="4033" spans="1:13" x14ac:dyDescent="0.35">
      <c r="A4033" s="1296">
        <v>36032</v>
      </c>
      <c r="B4033" s="1295" t="s">
        <v>242</v>
      </c>
      <c r="C4033" s="1295" t="s">
        <v>260</v>
      </c>
      <c r="D4033" s="1295">
        <v>14440</v>
      </c>
      <c r="E4033" s="1295" t="s">
        <v>248</v>
      </c>
      <c r="F4033" s="935" t="s">
        <v>209</v>
      </c>
      <c r="G4033" s="1295">
        <v>0</v>
      </c>
      <c r="H4033" s="935" t="s">
        <v>403</v>
      </c>
      <c r="I4033" s="935" t="s">
        <v>404</v>
      </c>
      <c r="J4033" s="935">
        <v>40.592799669999998</v>
      </c>
      <c r="K4033" s="935">
        <v>-122.3942059</v>
      </c>
      <c r="L4033" s="935">
        <v>40.585947769999997</v>
      </c>
      <c r="M4033" s="935">
        <v>-122.3683525</v>
      </c>
    </row>
    <row r="4034" spans="1:13" x14ac:dyDescent="0.35">
      <c r="A4034" s="1296">
        <v>36032</v>
      </c>
      <c r="B4034" s="1295" t="s">
        <v>242</v>
      </c>
      <c r="C4034" s="1295" t="s">
        <v>260</v>
      </c>
      <c r="D4034" s="1295">
        <v>14440</v>
      </c>
      <c r="E4034" s="1295" t="s">
        <v>248</v>
      </c>
      <c r="F4034" s="935" t="s">
        <v>211</v>
      </c>
      <c r="G4034" s="1295">
        <v>0</v>
      </c>
      <c r="H4034" s="935" t="s">
        <v>404</v>
      </c>
      <c r="I4034" s="935" t="s">
        <v>405</v>
      </c>
      <c r="J4034" s="935">
        <v>40.585947769999997</v>
      </c>
      <c r="K4034" s="935">
        <v>-122.3683525</v>
      </c>
      <c r="L4034" s="935">
        <v>40.472049499999997</v>
      </c>
      <c r="M4034" s="935">
        <v>-122.29453460000001</v>
      </c>
    </row>
    <row r="4035" spans="1:13" x14ac:dyDescent="0.35">
      <c r="A4035" s="1296">
        <v>36032</v>
      </c>
      <c r="B4035" s="1295" t="s">
        <v>242</v>
      </c>
      <c r="C4035" s="1295" t="s">
        <v>260</v>
      </c>
      <c r="D4035" s="1295">
        <v>14440</v>
      </c>
      <c r="E4035" s="1295" t="s">
        <v>248</v>
      </c>
      <c r="F4035" s="935" t="s">
        <v>212</v>
      </c>
      <c r="G4035" s="1295">
        <v>0</v>
      </c>
      <c r="H4035" s="935" t="s">
        <v>405</v>
      </c>
      <c r="I4035" s="935" t="s">
        <v>406</v>
      </c>
      <c r="J4035" s="935">
        <v>40.472049499999997</v>
      </c>
      <c r="K4035" s="935">
        <v>-122.29453460000001</v>
      </c>
      <c r="L4035" s="935">
        <v>40.417416330000002</v>
      </c>
      <c r="M4035" s="935">
        <v>-122.19395729999999</v>
      </c>
    </row>
    <row r="4036" spans="1:13" x14ac:dyDescent="0.35">
      <c r="A4036" s="1296">
        <v>36032</v>
      </c>
      <c r="B4036" s="1295" t="s">
        <v>242</v>
      </c>
      <c r="C4036" s="1295" t="s">
        <v>260</v>
      </c>
      <c r="D4036" s="1295">
        <v>14440</v>
      </c>
      <c r="E4036" s="1295" t="s">
        <v>248</v>
      </c>
      <c r="F4036" s="935" t="s">
        <v>213</v>
      </c>
      <c r="G4036" s="1295">
        <v>0</v>
      </c>
      <c r="H4036" s="935" t="s">
        <v>406</v>
      </c>
      <c r="I4036" s="935" t="s">
        <v>407</v>
      </c>
      <c r="J4036" s="935">
        <v>40.417416330000002</v>
      </c>
      <c r="K4036" s="935">
        <v>-122.19395729999999</v>
      </c>
      <c r="L4036" s="935">
        <v>40.355137560000003</v>
      </c>
      <c r="M4036" s="935">
        <v>-122.17595660000001</v>
      </c>
    </row>
    <row r="4037" spans="1:13" x14ac:dyDescent="0.35">
      <c r="A4037" s="1296">
        <v>36032</v>
      </c>
      <c r="B4037" s="1295" t="s">
        <v>242</v>
      </c>
      <c r="C4037" s="1295" t="s">
        <v>260</v>
      </c>
      <c r="D4037" s="1295">
        <v>14440</v>
      </c>
      <c r="E4037" s="1295" t="s">
        <v>248</v>
      </c>
      <c r="F4037" s="935" t="s">
        <v>214</v>
      </c>
      <c r="G4037" s="1295">
        <v>0</v>
      </c>
      <c r="H4037" s="935" t="s">
        <v>407</v>
      </c>
      <c r="I4037" s="935" t="s">
        <v>408</v>
      </c>
      <c r="J4037" s="935">
        <v>40.355137560000003</v>
      </c>
      <c r="K4037" s="935">
        <v>-122.17595660000001</v>
      </c>
      <c r="L4037" s="935">
        <v>40.316984869999999</v>
      </c>
      <c r="M4037" s="935">
        <v>-122.1896581</v>
      </c>
    </row>
    <row r="4038" spans="1:13" x14ac:dyDescent="0.35">
      <c r="A4038" s="1296">
        <v>36032</v>
      </c>
      <c r="B4038" s="1295" t="s">
        <v>242</v>
      </c>
      <c r="C4038" s="1295" t="s">
        <v>260</v>
      </c>
      <c r="D4038" s="1295">
        <v>14440</v>
      </c>
      <c r="E4038" s="1295" t="s">
        <v>248</v>
      </c>
      <c r="F4038" s="935" t="s">
        <v>215</v>
      </c>
      <c r="G4038" s="1295">
        <v>0</v>
      </c>
      <c r="H4038" s="935" t="s">
        <v>408</v>
      </c>
      <c r="I4038" s="935" t="s">
        <v>409</v>
      </c>
      <c r="J4038" s="935">
        <v>40.316984869999999</v>
      </c>
      <c r="K4038" s="935">
        <v>-122.1896581</v>
      </c>
      <c r="L4038" s="935">
        <v>40.263968490000003</v>
      </c>
      <c r="M4038" s="935">
        <v>-122.2235306</v>
      </c>
    </row>
    <row r="4039" spans="1:13" x14ac:dyDescent="0.35">
      <c r="A4039" s="1296">
        <v>36032</v>
      </c>
      <c r="B4039" s="1295" t="s">
        <v>242</v>
      </c>
      <c r="C4039" s="1295" t="s">
        <v>260</v>
      </c>
      <c r="D4039" s="1295">
        <v>14440</v>
      </c>
      <c r="E4039" s="1295" t="s">
        <v>248</v>
      </c>
      <c r="F4039" s="935" t="s">
        <v>216</v>
      </c>
      <c r="G4039" s="1295">
        <v>0</v>
      </c>
      <c r="H4039" s="935" t="s">
        <v>409</v>
      </c>
      <c r="I4039" s="935" t="s">
        <v>410</v>
      </c>
      <c r="J4039" s="935">
        <v>40.263968490000003</v>
      </c>
      <c r="K4039" s="935">
        <v>-122.2235306</v>
      </c>
      <c r="L4039" s="935">
        <v>40.153152210000002</v>
      </c>
      <c r="M4039" s="935">
        <v>-122.20237950000001</v>
      </c>
    </row>
    <row r="4040" spans="1:13" x14ac:dyDescent="0.35">
      <c r="A4040" s="1296">
        <v>36032</v>
      </c>
      <c r="B4040" s="1295" t="s">
        <v>242</v>
      </c>
      <c r="C4040" s="1295" t="s">
        <v>260</v>
      </c>
      <c r="D4040" s="1295">
        <v>14440</v>
      </c>
      <c r="E4040" s="1295" t="s">
        <v>248</v>
      </c>
      <c r="F4040" s="935" t="s">
        <v>217</v>
      </c>
      <c r="G4040" s="1295">
        <v>0</v>
      </c>
      <c r="H4040" s="935" t="s">
        <v>410</v>
      </c>
      <c r="I4040" s="935" t="s">
        <v>411</v>
      </c>
      <c r="J4040" s="935">
        <v>40.153152210000002</v>
      </c>
      <c r="K4040" s="935">
        <v>-122.20237950000001</v>
      </c>
      <c r="L4040" s="935">
        <v>40.027836569999998</v>
      </c>
      <c r="M4040" s="935">
        <v>-122.11920569999999</v>
      </c>
    </row>
    <row r="4041" spans="1:13" x14ac:dyDescent="0.35">
      <c r="A4041" s="1296">
        <v>36032</v>
      </c>
      <c r="B4041" s="1295" t="s">
        <v>242</v>
      </c>
      <c r="C4041" s="1295" t="s">
        <v>260</v>
      </c>
      <c r="D4041" s="1295">
        <v>14440</v>
      </c>
      <c r="E4041" s="1295" t="s">
        <v>248</v>
      </c>
      <c r="F4041" s="935" t="s">
        <v>219</v>
      </c>
      <c r="G4041" s="1295">
        <v>0</v>
      </c>
      <c r="H4041" s="935" t="s">
        <v>411</v>
      </c>
      <c r="I4041" s="935" t="s">
        <v>412</v>
      </c>
      <c r="J4041" s="935">
        <v>40.027836569999998</v>
      </c>
      <c r="K4041" s="935">
        <v>-122.11920569999999</v>
      </c>
      <c r="L4041" s="935">
        <v>39.909298579999998</v>
      </c>
      <c r="M4041" s="935">
        <v>-122.0918963</v>
      </c>
    </row>
    <row r="4042" spans="1:13" x14ac:dyDescent="0.35">
      <c r="A4042" s="1296">
        <v>36032</v>
      </c>
      <c r="B4042" s="1295" t="s">
        <v>242</v>
      </c>
      <c r="C4042" s="1295" t="s">
        <v>260</v>
      </c>
      <c r="D4042" s="1295">
        <v>14440</v>
      </c>
      <c r="E4042" s="1295" t="s">
        <v>248</v>
      </c>
      <c r="F4042" s="935" t="s">
        <v>220</v>
      </c>
      <c r="G4042" s="1295">
        <v>0</v>
      </c>
      <c r="H4042" s="935" t="s">
        <v>412</v>
      </c>
      <c r="I4042" s="935" t="s">
        <v>413</v>
      </c>
      <c r="J4042" s="935">
        <v>39.909298579999998</v>
      </c>
      <c r="K4042" s="935">
        <v>-122.0918963</v>
      </c>
      <c r="L4042" s="935">
        <v>39.751173979999997</v>
      </c>
      <c r="M4042" s="935">
        <v>-121.9963235</v>
      </c>
    </row>
    <row r="4043" spans="1:13" x14ac:dyDescent="0.35">
      <c r="A4043" s="1296">
        <v>36032</v>
      </c>
      <c r="B4043" s="1295" t="s">
        <v>242</v>
      </c>
      <c r="C4043" s="1295" t="s">
        <v>260</v>
      </c>
      <c r="D4043" s="1295">
        <v>14440</v>
      </c>
      <c r="E4043" s="1295" t="s">
        <v>248</v>
      </c>
      <c r="F4043" s="935" t="s">
        <v>221</v>
      </c>
      <c r="G4043" s="1295">
        <v>0</v>
      </c>
      <c r="H4043" s="935" t="s">
        <v>413</v>
      </c>
      <c r="I4043" s="935" t="s">
        <v>414</v>
      </c>
      <c r="J4043" s="935">
        <v>39.751173979999997</v>
      </c>
      <c r="K4043" s="935">
        <v>-121.9963235</v>
      </c>
      <c r="L4043" s="935">
        <v>39.629153240000001</v>
      </c>
      <c r="M4043" s="935">
        <v>-121.9925059</v>
      </c>
    </row>
    <row r="4044" spans="1:13" x14ac:dyDescent="0.35">
      <c r="A4044" s="1296">
        <v>36032</v>
      </c>
      <c r="B4044" s="1295" t="s">
        <v>242</v>
      </c>
      <c r="C4044" s="1295" t="s">
        <v>260</v>
      </c>
      <c r="D4044" s="1295">
        <v>14440</v>
      </c>
      <c r="E4044" s="1295" t="s">
        <v>248</v>
      </c>
      <c r="F4044" s="935" t="s">
        <v>222</v>
      </c>
      <c r="G4044" s="1295">
        <v>-99999</v>
      </c>
      <c r="H4044" s="935" t="s">
        <v>414</v>
      </c>
      <c r="I4044" s="935" t="s">
        <v>415</v>
      </c>
      <c r="J4044" s="935">
        <v>39.629153240000001</v>
      </c>
      <c r="K4044" s="935">
        <v>-121.9925059</v>
      </c>
      <c r="L4044" s="935">
        <v>39.40712284</v>
      </c>
      <c r="M4044" s="935">
        <v>-122.00758999999999</v>
      </c>
    </row>
    <row r="4045" spans="1:13" x14ac:dyDescent="0.35">
      <c r="A4045" s="1296">
        <v>36041</v>
      </c>
      <c r="B4045" s="1295" t="s">
        <v>242</v>
      </c>
      <c r="C4045" s="1295" t="s">
        <v>260</v>
      </c>
      <c r="D4045" s="1295">
        <v>13503</v>
      </c>
      <c r="E4045" s="1295" t="s">
        <v>248</v>
      </c>
      <c r="F4045" s="935" t="s">
        <v>208</v>
      </c>
      <c r="G4045" s="1295">
        <v>0</v>
      </c>
      <c r="H4045" s="935" t="s">
        <v>402</v>
      </c>
      <c r="I4045" s="935" t="s">
        <v>403</v>
      </c>
      <c r="J4045" s="935">
        <v>40.611883210000002</v>
      </c>
      <c r="K4045" s="935">
        <v>-122.446135</v>
      </c>
      <c r="L4045" s="935">
        <v>40.592799669999998</v>
      </c>
      <c r="M4045" s="935">
        <v>-122.3942059</v>
      </c>
    </row>
    <row r="4046" spans="1:13" x14ac:dyDescent="0.35">
      <c r="A4046" s="1296">
        <v>36041</v>
      </c>
      <c r="B4046" s="1295" t="s">
        <v>242</v>
      </c>
      <c r="C4046" s="1295" t="s">
        <v>260</v>
      </c>
      <c r="D4046" s="1295">
        <v>13503</v>
      </c>
      <c r="E4046" s="1295" t="s">
        <v>248</v>
      </c>
      <c r="F4046" s="935" t="s">
        <v>209</v>
      </c>
      <c r="G4046" s="1295">
        <v>0</v>
      </c>
      <c r="H4046" s="935" t="s">
        <v>403</v>
      </c>
      <c r="I4046" s="935" t="s">
        <v>404</v>
      </c>
      <c r="J4046" s="935">
        <v>40.592799669999998</v>
      </c>
      <c r="K4046" s="935">
        <v>-122.3942059</v>
      </c>
      <c r="L4046" s="935">
        <v>40.585947769999997</v>
      </c>
      <c r="M4046" s="935">
        <v>-122.3683525</v>
      </c>
    </row>
    <row r="4047" spans="1:13" x14ac:dyDescent="0.35">
      <c r="A4047" s="1296">
        <v>36041</v>
      </c>
      <c r="B4047" s="1295" t="s">
        <v>242</v>
      </c>
      <c r="C4047" s="1295" t="s">
        <v>260</v>
      </c>
      <c r="D4047" s="1295">
        <v>13503</v>
      </c>
      <c r="E4047" s="1295" t="s">
        <v>248</v>
      </c>
      <c r="F4047" s="935" t="s">
        <v>211</v>
      </c>
      <c r="G4047" s="1295">
        <v>0</v>
      </c>
      <c r="H4047" s="935" t="s">
        <v>404</v>
      </c>
      <c r="I4047" s="935" t="s">
        <v>405</v>
      </c>
      <c r="J4047" s="935">
        <v>40.585947769999997</v>
      </c>
      <c r="K4047" s="935">
        <v>-122.3683525</v>
      </c>
      <c r="L4047" s="935">
        <v>40.472049499999997</v>
      </c>
      <c r="M4047" s="935">
        <v>-122.29453460000001</v>
      </c>
    </row>
    <row r="4048" spans="1:13" x14ac:dyDescent="0.35">
      <c r="A4048" s="1296">
        <v>36041</v>
      </c>
      <c r="B4048" s="1295" t="s">
        <v>242</v>
      </c>
      <c r="C4048" s="1295" t="s">
        <v>260</v>
      </c>
      <c r="D4048" s="1295">
        <v>13503</v>
      </c>
      <c r="E4048" s="1295" t="s">
        <v>248</v>
      </c>
      <c r="F4048" s="935" t="s">
        <v>212</v>
      </c>
      <c r="G4048" s="1295">
        <v>0</v>
      </c>
      <c r="H4048" s="935" t="s">
        <v>405</v>
      </c>
      <c r="I4048" s="935" t="s">
        <v>406</v>
      </c>
      <c r="J4048" s="935">
        <v>40.472049499999997</v>
      </c>
      <c r="K4048" s="935">
        <v>-122.29453460000001</v>
      </c>
      <c r="L4048" s="935">
        <v>40.417416330000002</v>
      </c>
      <c r="M4048" s="935">
        <v>-122.19395729999999</v>
      </c>
    </row>
    <row r="4049" spans="1:13" x14ac:dyDescent="0.35">
      <c r="A4049" s="1296">
        <v>36041</v>
      </c>
      <c r="B4049" s="1295" t="s">
        <v>242</v>
      </c>
      <c r="C4049" s="1295" t="s">
        <v>260</v>
      </c>
      <c r="D4049" s="1295">
        <v>13503</v>
      </c>
      <c r="E4049" s="1295" t="s">
        <v>248</v>
      </c>
      <c r="F4049" s="935" t="s">
        <v>213</v>
      </c>
      <c r="G4049" s="1295">
        <v>0</v>
      </c>
      <c r="H4049" s="935" t="s">
        <v>406</v>
      </c>
      <c r="I4049" s="935" t="s">
        <v>407</v>
      </c>
      <c r="J4049" s="935">
        <v>40.417416330000002</v>
      </c>
      <c r="K4049" s="935">
        <v>-122.19395729999999</v>
      </c>
      <c r="L4049" s="935">
        <v>40.355137560000003</v>
      </c>
      <c r="M4049" s="935">
        <v>-122.17595660000001</v>
      </c>
    </row>
    <row r="4050" spans="1:13" x14ac:dyDescent="0.35">
      <c r="A4050" s="1296">
        <v>36041</v>
      </c>
      <c r="B4050" s="1295" t="s">
        <v>242</v>
      </c>
      <c r="C4050" s="1295" t="s">
        <v>260</v>
      </c>
      <c r="D4050" s="1295">
        <v>13503</v>
      </c>
      <c r="E4050" s="1295" t="s">
        <v>248</v>
      </c>
      <c r="F4050" s="935" t="s">
        <v>214</v>
      </c>
      <c r="G4050" s="1295">
        <v>0</v>
      </c>
      <c r="H4050" s="935" t="s">
        <v>407</v>
      </c>
      <c r="I4050" s="935" t="s">
        <v>408</v>
      </c>
      <c r="J4050" s="935">
        <v>40.355137560000003</v>
      </c>
      <c r="K4050" s="935">
        <v>-122.17595660000001</v>
      </c>
      <c r="L4050" s="935">
        <v>40.316984869999999</v>
      </c>
      <c r="M4050" s="935">
        <v>-122.1896581</v>
      </c>
    </row>
    <row r="4051" spans="1:13" x14ac:dyDescent="0.35">
      <c r="A4051" s="1296">
        <v>36041</v>
      </c>
      <c r="B4051" s="1295" t="s">
        <v>242</v>
      </c>
      <c r="C4051" s="1295" t="s">
        <v>260</v>
      </c>
      <c r="D4051" s="1295">
        <v>13503</v>
      </c>
      <c r="E4051" s="1295" t="s">
        <v>248</v>
      </c>
      <c r="F4051" s="935" t="s">
        <v>215</v>
      </c>
      <c r="G4051" s="1295">
        <v>0</v>
      </c>
      <c r="H4051" s="935" t="s">
        <v>408</v>
      </c>
      <c r="I4051" s="935" t="s">
        <v>409</v>
      </c>
      <c r="J4051" s="935">
        <v>40.316984869999999</v>
      </c>
      <c r="K4051" s="935">
        <v>-122.1896581</v>
      </c>
      <c r="L4051" s="935">
        <v>40.263968490000003</v>
      </c>
      <c r="M4051" s="935">
        <v>-122.2235306</v>
      </c>
    </row>
    <row r="4052" spans="1:13" x14ac:dyDescent="0.35">
      <c r="A4052" s="1296">
        <v>36041</v>
      </c>
      <c r="B4052" s="1295" t="s">
        <v>242</v>
      </c>
      <c r="C4052" s="1295" t="s">
        <v>260</v>
      </c>
      <c r="D4052" s="1295">
        <v>13503</v>
      </c>
      <c r="E4052" s="1295" t="s">
        <v>248</v>
      </c>
      <c r="F4052" s="935" t="s">
        <v>216</v>
      </c>
      <c r="G4052" s="1295">
        <v>0</v>
      </c>
      <c r="H4052" s="935" t="s">
        <v>409</v>
      </c>
      <c r="I4052" s="935" t="s">
        <v>410</v>
      </c>
      <c r="J4052" s="935">
        <v>40.263968490000003</v>
      </c>
      <c r="K4052" s="935">
        <v>-122.2235306</v>
      </c>
      <c r="L4052" s="935">
        <v>40.153152210000002</v>
      </c>
      <c r="M4052" s="935">
        <v>-122.20237950000001</v>
      </c>
    </row>
    <row r="4053" spans="1:13" x14ac:dyDescent="0.35">
      <c r="A4053" s="1296">
        <v>36041</v>
      </c>
      <c r="B4053" s="1295" t="s">
        <v>242</v>
      </c>
      <c r="C4053" s="1295" t="s">
        <v>260</v>
      </c>
      <c r="D4053" s="1295">
        <v>13503</v>
      </c>
      <c r="E4053" s="1295" t="s">
        <v>248</v>
      </c>
      <c r="F4053" s="935" t="s">
        <v>217</v>
      </c>
      <c r="G4053" s="1295">
        <v>0</v>
      </c>
      <c r="H4053" s="935" t="s">
        <v>410</v>
      </c>
      <c r="I4053" s="935" t="s">
        <v>411</v>
      </c>
      <c r="J4053" s="935">
        <v>40.153152210000002</v>
      </c>
      <c r="K4053" s="935">
        <v>-122.20237950000001</v>
      </c>
      <c r="L4053" s="935">
        <v>40.027836569999998</v>
      </c>
      <c r="M4053" s="935">
        <v>-122.11920569999999</v>
      </c>
    </row>
    <row r="4054" spans="1:13" x14ac:dyDescent="0.35">
      <c r="A4054" s="1296">
        <v>36041</v>
      </c>
      <c r="B4054" s="1295" t="s">
        <v>242</v>
      </c>
      <c r="C4054" s="1295" t="s">
        <v>260</v>
      </c>
      <c r="D4054" s="1295">
        <v>13503</v>
      </c>
      <c r="E4054" s="1295" t="s">
        <v>248</v>
      </c>
      <c r="F4054" s="935" t="s">
        <v>219</v>
      </c>
      <c r="G4054" s="1295">
        <v>0</v>
      </c>
      <c r="H4054" s="935" t="s">
        <v>411</v>
      </c>
      <c r="I4054" s="935" t="s">
        <v>412</v>
      </c>
      <c r="J4054" s="935">
        <v>40.027836569999998</v>
      </c>
      <c r="K4054" s="935">
        <v>-122.11920569999999</v>
      </c>
      <c r="L4054" s="935">
        <v>39.909298579999998</v>
      </c>
      <c r="M4054" s="935">
        <v>-122.0918963</v>
      </c>
    </row>
    <row r="4055" spans="1:13" x14ac:dyDescent="0.35">
      <c r="A4055" s="1296">
        <v>36041</v>
      </c>
      <c r="B4055" s="1295" t="s">
        <v>242</v>
      </c>
      <c r="C4055" s="1295" t="s">
        <v>260</v>
      </c>
      <c r="D4055" s="1295">
        <v>13503</v>
      </c>
      <c r="E4055" s="1295" t="s">
        <v>248</v>
      </c>
      <c r="F4055" s="935" t="s">
        <v>220</v>
      </c>
      <c r="G4055" s="1295">
        <v>0</v>
      </c>
      <c r="H4055" s="935" t="s">
        <v>412</v>
      </c>
      <c r="I4055" s="935" t="s">
        <v>413</v>
      </c>
      <c r="J4055" s="935">
        <v>39.909298579999998</v>
      </c>
      <c r="K4055" s="935">
        <v>-122.0918963</v>
      </c>
      <c r="L4055" s="935">
        <v>39.751173979999997</v>
      </c>
      <c r="M4055" s="935">
        <v>-121.9963235</v>
      </c>
    </row>
    <row r="4056" spans="1:13" x14ac:dyDescent="0.35">
      <c r="A4056" s="1296">
        <v>36041</v>
      </c>
      <c r="B4056" s="1295" t="s">
        <v>242</v>
      </c>
      <c r="C4056" s="1295" t="s">
        <v>260</v>
      </c>
      <c r="D4056" s="1295">
        <v>13503</v>
      </c>
      <c r="E4056" s="1295" t="s">
        <v>248</v>
      </c>
      <c r="F4056" s="935" t="s">
        <v>221</v>
      </c>
      <c r="G4056" s="1295">
        <v>0</v>
      </c>
      <c r="H4056" s="935" t="s">
        <v>413</v>
      </c>
      <c r="I4056" s="935" t="s">
        <v>414</v>
      </c>
      <c r="J4056" s="935">
        <v>39.751173979999997</v>
      </c>
      <c r="K4056" s="935">
        <v>-121.9963235</v>
      </c>
      <c r="L4056" s="935">
        <v>39.629153240000001</v>
      </c>
      <c r="M4056" s="935">
        <v>-121.9925059</v>
      </c>
    </row>
    <row r="4057" spans="1:13" x14ac:dyDescent="0.35">
      <c r="A4057" s="1296">
        <v>36041</v>
      </c>
      <c r="B4057" s="1295" t="s">
        <v>242</v>
      </c>
      <c r="C4057" s="1295" t="s">
        <v>260</v>
      </c>
      <c r="D4057" s="1295">
        <v>13503</v>
      </c>
      <c r="E4057" s="1295" t="s">
        <v>248</v>
      </c>
      <c r="F4057" s="935" t="s">
        <v>222</v>
      </c>
      <c r="G4057" s="1295">
        <v>-99999</v>
      </c>
      <c r="H4057" s="935" t="s">
        <v>414</v>
      </c>
      <c r="I4057" s="935" t="s">
        <v>415</v>
      </c>
      <c r="J4057" s="935">
        <v>39.629153240000001</v>
      </c>
      <c r="K4057" s="935">
        <v>-121.9925059</v>
      </c>
      <c r="L4057" s="935">
        <v>39.40712284</v>
      </c>
      <c r="M4057" s="935">
        <v>-122.00758999999999</v>
      </c>
    </row>
    <row r="4058" spans="1:13" x14ac:dyDescent="0.35">
      <c r="A4058" s="1296">
        <v>36053</v>
      </c>
      <c r="B4058" s="1295" t="s">
        <v>242</v>
      </c>
      <c r="C4058" s="1295" t="s">
        <v>260</v>
      </c>
      <c r="D4058" s="1295">
        <v>10939</v>
      </c>
      <c r="E4058" s="1295" t="s">
        <v>248</v>
      </c>
      <c r="F4058" s="935" t="s">
        <v>208</v>
      </c>
      <c r="G4058" s="1295">
        <v>0</v>
      </c>
      <c r="H4058" s="935" t="s">
        <v>402</v>
      </c>
      <c r="I4058" s="935" t="s">
        <v>403</v>
      </c>
      <c r="J4058" s="935">
        <v>40.611883210000002</v>
      </c>
      <c r="K4058" s="935">
        <v>-122.446135</v>
      </c>
      <c r="L4058" s="935">
        <v>40.592799669999998</v>
      </c>
      <c r="M4058" s="935">
        <v>-122.3942059</v>
      </c>
    </row>
    <row r="4059" spans="1:13" x14ac:dyDescent="0.35">
      <c r="A4059" s="1296">
        <v>36053</v>
      </c>
      <c r="B4059" s="1295" t="s">
        <v>242</v>
      </c>
      <c r="C4059" s="1295" t="s">
        <v>260</v>
      </c>
      <c r="D4059" s="1295">
        <v>10939</v>
      </c>
      <c r="E4059" s="1295" t="s">
        <v>248</v>
      </c>
      <c r="F4059" s="935" t="s">
        <v>209</v>
      </c>
      <c r="G4059" s="1295">
        <v>2</v>
      </c>
      <c r="H4059" s="935" t="s">
        <v>403</v>
      </c>
      <c r="I4059" s="935" t="s">
        <v>404</v>
      </c>
      <c r="J4059" s="935">
        <v>40.592799669999998</v>
      </c>
      <c r="K4059" s="935">
        <v>-122.3942059</v>
      </c>
      <c r="L4059" s="935">
        <v>40.585947769999997</v>
      </c>
      <c r="M4059" s="935">
        <v>-122.3683525</v>
      </c>
    </row>
    <row r="4060" spans="1:13" x14ac:dyDescent="0.35">
      <c r="A4060" s="1296">
        <v>36053</v>
      </c>
      <c r="B4060" s="1295" t="s">
        <v>242</v>
      </c>
      <c r="C4060" s="1295" t="s">
        <v>260</v>
      </c>
      <c r="D4060" s="1295">
        <v>10939</v>
      </c>
      <c r="E4060" s="1295" t="s">
        <v>248</v>
      </c>
      <c r="F4060" s="935" t="s">
        <v>211</v>
      </c>
      <c r="G4060" s="1295">
        <v>3</v>
      </c>
      <c r="H4060" s="935" t="s">
        <v>404</v>
      </c>
      <c r="I4060" s="935" t="s">
        <v>405</v>
      </c>
      <c r="J4060" s="935">
        <v>40.585947769999997</v>
      </c>
      <c r="K4060" s="935">
        <v>-122.3683525</v>
      </c>
      <c r="L4060" s="935">
        <v>40.472049499999997</v>
      </c>
      <c r="M4060" s="935">
        <v>-122.29453460000001</v>
      </c>
    </row>
    <row r="4061" spans="1:13" x14ac:dyDescent="0.35">
      <c r="A4061" s="1296">
        <v>36053</v>
      </c>
      <c r="B4061" s="1295" t="s">
        <v>242</v>
      </c>
      <c r="C4061" s="1295" t="s">
        <v>260</v>
      </c>
      <c r="D4061" s="1295">
        <v>10939</v>
      </c>
      <c r="E4061" s="1295" t="s">
        <v>248</v>
      </c>
      <c r="F4061" s="935" t="s">
        <v>212</v>
      </c>
      <c r="G4061" s="1295">
        <v>0</v>
      </c>
      <c r="H4061" s="935" t="s">
        <v>405</v>
      </c>
      <c r="I4061" s="935" t="s">
        <v>406</v>
      </c>
      <c r="J4061" s="935">
        <v>40.472049499999997</v>
      </c>
      <c r="K4061" s="935">
        <v>-122.29453460000001</v>
      </c>
      <c r="L4061" s="935">
        <v>40.417416330000002</v>
      </c>
      <c r="M4061" s="935">
        <v>-122.19395729999999</v>
      </c>
    </row>
    <row r="4062" spans="1:13" x14ac:dyDescent="0.35">
      <c r="A4062" s="1296">
        <v>36053</v>
      </c>
      <c r="B4062" s="1295" t="s">
        <v>242</v>
      </c>
      <c r="C4062" s="1295" t="s">
        <v>260</v>
      </c>
      <c r="D4062" s="1295">
        <v>10939</v>
      </c>
      <c r="E4062" s="1295" t="s">
        <v>248</v>
      </c>
      <c r="F4062" s="935" t="s">
        <v>213</v>
      </c>
      <c r="G4062" s="1295">
        <v>0</v>
      </c>
      <c r="H4062" s="935" t="s">
        <v>406</v>
      </c>
      <c r="I4062" s="935" t="s">
        <v>407</v>
      </c>
      <c r="J4062" s="935">
        <v>40.417416330000002</v>
      </c>
      <c r="K4062" s="935">
        <v>-122.19395729999999</v>
      </c>
      <c r="L4062" s="935">
        <v>40.355137560000003</v>
      </c>
      <c r="M4062" s="935">
        <v>-122.17595660000001</v>
      </c>
    </row>
    <row r="4063" spans="1:13" x14ac:dyDescent="0.35">
      <c r="A4063" s="1296">
        <v>36053</v>
      </c>
      <c r="B4063" s="1295" t="s">
        <v>242</v>
      </c>
      <c r="C4063" s="1295" t="s">
        <v>260</v>
      </c>
      <c r="D4063" s="1295">
        <v>10939</v>
      </c>
      <c r="E4063" s="1295" t="s">
        <v>248</v>
      </c>
      <c r="F4063" s="935" t="s">
        <v>214</v>
      </c>
      <c r="G4063" s="1295">
        <v>0</v>
      </c>
      <c r="H4063" s="935" t="s">
        <v>407</v>
      </c>
      <c r="I4063" s="935" t="s">
        <v>408</v>
      </c>
      <c r="J4063" s="935">
        <v>40.355137560000003</v>
      </c>
      <c r="K4063" s="935">
        <v>-122.17595660000001</v>
      </c>
      <c r="L4063" s="935">
        <v>40.316984869999999</v>
      </c>
      <c r="M4063" s="935">
        <v>-122.1896581</v>
      </c>
    </row>
    <row r="4064" spans="1:13" x14ac:dyDescent="0.35">
      <c r="A4064" s="1296">
        <v>36053</v>
      </c>
      <c r="B4064" s="1295" t="s">
        <v>242</v>
      </c>
      <c r="C4064" s="1295" t="s">
        <v>260</v>
      </c>
      <c r="D4064" s="1295">
        <v>10939</v>
      </c>
      <c r="E4064" s="1295" t="s">
        <v>248</v>
      </c>
      <c r="F4064" s="935" t="s">
        <v>215</v>
      </c>
      <c r="G4064" s="1295">
        <v>0</v>
      </c>
      <c r="H4064" s="935" t="s">
        <v>408</v>
      </c>
      <c r="I4064" s="935" t="s">
        <v>409</v>
      </c>
      <c r="J4064" s="935">
        <v>40.316984869999999</v>
      </c>
      <c r="K4064" s="935">
        <v>-122.1896581</v>
      </c>
      <c r="L4064" s="935">
        <v>40.263968490000003</v>
      </c>
      <c r="M4064" s="935">
        <v>-122.2235306</v>
      </c>
    </row>
    <row r="4065" spans="1:13" x14ac:dyDescent="0.35">
      <c r="A4065" s="1296">
        <v>36053</v>
      </c>
      <c r="B4065" s="1295" t="s">
        <v>242</v>
      </c>
      <c r="C4065" s="1295" t="s">
        <v>260</v>
      </c>
      <c r="D4065" s="1295">
        <v>10939</v>
      </c>
      <c r="E4065" s="1295" t="s">
        <v>248</v>
      </c>
      <c r="F4065" s="935" t="s">
        <v>216</v>
      </c>
      <c r="G4065" s="1295">
        <v>0</v>
      </c>
      <c r="H4065" s="935" t="s">
        <v>409</v>
      </c>
      <c r="I4065" s="935" t="s">
        <v>410</v>
      </c>
      <c r="J4065" s="935">
        <v>40.263968490000003</v>
      </c>
      <c r="K4065" s="935">
        <v>-122.2235306</v>
      </c>
      <c r="L4065" s="935">
        <v>40.153152210000002</v>
      </c>
      <c r="M4065" s="935">
        <v>-122.20237950000001</v>
      </c>
    </row>
    <row r="4066" spans="1:13" x14ac:dyDescent="0.35">
      <c r="A4066" s="1296">
        <v>36053</v>
      </c>
      <c r="B4066" s="1295" t="s">
        <v>242</v>
      </c>
      <c r="C4066" s="1295" t="s">
        <v>260</v>
      </c>
      <c r="D4066" s="1295">
        <v>10939</v>
      </c>
      <c r="E4066" s="1295" t="s">
        <v>248</v>
      </c>
      <c r="F4066" s="935" t="s">
        <v>217</v>
      </c>
      <c r="G4066" s="1295">
        <v>0</v>
      </c>
      <c r="H4066" s="935" t="s">
        <v>410</v>
      </c>
      <c r="I4066" s="935" t="s">
        <v>411</v>
      </c>
      <c r="J4066" s="935">
        <v>40.153152210000002</v>
      </c>
      <c r="K4066" s="935">
        <v>-122.20237950000001</v>
      </c>
      <c r="L4066" s="935">
        <v>40.027836569999998</v>
      </c>
      <c r="M4066" s="935">
        <v>-122.11920569999999</v>
      </c>
    </row>
    <row r="4067" spans="1:13" x14ac:dyDescent="0.35">
      <c r="A4067" s="1296">
        <v>36053</v>
      </c>
      <c r="B4067" s="1295" t="s">
        <v>242</v>
      </c>
      <c r="C4067" s="1295" t="s">
        <v>260</v>
      </c>
      <c r="D4067" s="1295">
        <v>10939</v>
      </c>
      <c r="E4067" s="1295" t="s">
        <v>248</v>
      </c>
      <c r="F4067" s="935" t="s">
        <v>219</v>
      </c>
      <c r="G4067" s="1295">
        <v>0</v>
      </c>
      <c r="H4067" s="935" t="s">
        <v>411</v>
      </c>
      <c r="I4067" s="935" t="s">
        <v>412</v>
      </c>
      <c r="J4067" s="935">
        <v>40.027836569999998</v>
      </c>
      <c r="K4067" s="935">
        <v>-122.11920569999999</v>
      </c>
      <c r="L4067" s="935">
        <v>39.909298579999998</v>
      </c>
      <c r="M4067" s="935">
        <v>-122.0918963</v>
      </c>
    </row>
    <row r="4068" spans="1:13" x14ac:dyDescent="0.35">
      <c r="A4068" s="1296">
        <v>36053</v>
      </c>
      <c r="B4068" s="1295" t="s">
        <v>242</v>
      </c>
      <c r="C4068" s="1295" t="s">
        <v>260</v>
      </c>
      <c r="D4068" s="1295">
        <v>10939</v>
      </c>
      <c r="E4068" s="1295" t="s">
        <v>248</v>
      </c>
      <c r="F4068" s="935" t="s">
        <v>220</v>
      </c>
      <c r="G4068" s="1295">
        <v>0</v>
      </c>
      <c r="H4068" s="935" t="s">
        <v>412</v>
      </c>
      <c r="I4068" s="935" t="s">
        <v>413</v>
      </c>
      <c r="J4068" s="935">
        <v>39.909298579999998</v>
      </c>
      <c r="K4068" s="935">
        <v>-122.0918963</v>
      </c>
      <c r="L4068" s="935">
        <v>39.751173979999997</v>
      </c>
      <c r="M4068" s="935">
        <v>-121.9963235</v>
      </c>
    </row>
    <row r="4069" spans="1:13" x14ac:dyDescent="0.35">
      <c r="A4069" s="1296">
        <v>36053</v>
      </c>
      <c r="B4069" s="1295" t="s">
        <v>242</v>
      </c>
      <c r="C4069" s="1295" t="s">
        <v>260</v>
      </c>
      <c r="D4069" s="1295">
        <v>10939</v>
      </c>
      <c r="E4069" s="1295" t="s">
        <v>248</v>
      </c>
      <c r="F4069" s="935" t="s">
        <v>221</v>
      </c>
      <c r="G4069" s="1295">
        <v>0</v>
      </c>
      <c r="H4069" s="935" t="s">
        <v>413</v>
      </c>
      <c r="I4069" s="935" t="s">
        <v>414</v>
      </c>
      <c r="J4069" s="935">
        <v>39.751173979999997</v>
      </c>
      <c r="K4069" s="935">
        <v>-121.9963235</v>
      </c>
      <c r="L4069" s="935">
        <v>39.629153240000001</v>
      </c>
      <c r="M4069" s="935">
        <v>-121.9925059</v>
      </c>
    </row>
    <row r="4070" spans="1:13" x14ac:dyDescent="0.35">
      <c r="A4070" s="1296">
        <v>36053</v>
      </c>
      <c r="B4070" s="1295" t="s">
        <v>242</v>
      </c>
      <c r="C4070" s="1295" t="s">
        <v>260</v>
      </c>
      <c r="D4070" s="1295">
        <v>10939</v>
      </c>
      <c r="E4070" s="1295" t="s">
        <v>248</v>
      </c>
      <c r="F4070" s="935" t="s">
        <v>222</v>
      </c>
      <c r="G4070" s="1295">
        <v>-99999</v>
      </c>
      <c r="H4070" s="935" t="s">
        <v>414</v>
      </c>
      <c r="I4070" s="935" t="s">
        <v>415</v>
      </c>
      <c r="J4070" s="935">
        <v>39.629153240000001</v>
      </c>
      <c r="K4070" s="935">
        <v>-121.9925059</v>
      </c>
      <c r="L4070" s="935">
        <v>39.40712284</v>
      </c>
      <c r="M4070" s="935">
        <v>-122.00758999999999</v>
      </c>
    </row>
    <row r="4071" spans="1:13" x14ac:dyDescent="0.35">
      <c r="A4071" s="1296">
        <v>36060</v>
      </c>
      <c r="B4071" s="1295" t="s">
        <v>194</v>
      </c>
      <c r="C4071" s="1295" t="s">
        <v>260</v>
      </c>
      <c r="D4071" s="1295">
        <v>9972</v>
      </c>
      <c r="E4071" s="1295" t="s">
        <v>248</v>
      </c>
      <c r="F4071" s="935" t="s">
        <v>208</v>
      </c>
      <c r="G4071" s="1295">
        <v>0</v>
      </c>
      <c r="H4071" s="935" t="s">
        <v>402</v>
      </c>
      <c r="I4071" s="935" t="s">
        <v>403</v>
      </c>
      <c r="J4071" s="935">
        <v>40.611883210000002</v>
      </c>
      <c r="K4071" s="935">
        <v>-122.446135</v>
      </c>
      <c r="L4071" s="935">
        <v>40.592799669999998</v>
      </c>
      <c r="M4071" s="935">
        <v>-122.3942059</v>
      </c>
    </row>
    <row r="4072" spans="1:13" x14ac:dyDescent="0.35">
      <c r="A4072" s="1296">
        <v>36060</v>
      </c>
      <c r="B4072" s="1295" t="s">
        <v>194</v>
      </c>
      <c r="C4072" s="1295" t="s">
        <v>260</v>
      </c>
      <c r="D4072" s="1295">
        <v>9972</v>
      </c>
      <c r="E4072" s="1295" t="s">
        <v>248</v>
      </c>
      <c r="F4072" s="935" t="s">
        <v>209</v>
      </c>
      <c r="G4072" s="1295">
        <v>10</v>
      </c>
      <c r="H4072" s="935" t="s">
        <v>403</v>
      </c>
      <c r="I4072" s="935" t="s">
        <v>404</v>
      </c>
      <c r="J4072" s="935">
        <v>40.592799669999998</v>
      </c>
      <c r="K4072" s="935">
        <v>-122.3942059</v>
      </c>
      <c r="L4072" s="935">
        <v>40.585947769999997</v>
      </c>
      <c r="M4072" s="935">
        <v>-122.3683525</v>
      </c>
    </row>
    <row r="4073" spans="1:13" x14ac:dyDescent="0.35">
      <c r="A4073" s="1296">
        <v>36060</v>
      </c>
      <c r="B4073" s="1295" t="s">
        <v>194</v>
      </c>
      <c r="C4073" s="1295" t="s">
        <v>260</v>
      </c>
      <c r="D4073" s="1295">
        <v>9972</v>
      </c>
      <c r="E4073" s="1295" t="s">
        <v>248</v>
      </c>
      <c r="F4073" s="935" t="s">
        <v>211</v>
      </c>
      <c r="G4073" s="1295">
        <v>11</v>
      </c>
      <c r="H4073" s="935" t="s">
        <v>404</v>
      </c>
      <c r="I4073" s="935" t="s">
        <v>405</v>
      </c>
      <c r="J4073" s="935">
        <v>40.585947769999997</v>
      </c>
      <c r="K4073" s="935">
        <v>-122.3683525</v>
      </c>
      <c r="L4073" s="935">
        <v>40.472049499999997</v>
      </c>
      <c r="M4073" s="935">
        <v>-122.29453460000001</v>
      </c>
    </row>
    <row r="4074" spans="1:13" x14ac:dyDescent="0.35">
      <c r="A4074" s="1296">
        <v>36060</v>
      </c>
      <c r="B4074" s="1295" t="s">
        <v>194</v>
      </c>
      <c r="C4074" s="1295" t="s">
        <v>260</v>
      </c>
      <c r="D4074" s="1295">
        <v>9972</v>
      </c>
      <c r="E4074" s="1295" t="s">
        <v>248</v>
      </c>
      <c r="F4074" s="935" t="s">
        <v>212</v>
      </c>
      <c r="G4074" s="1295">
        <v>4</v>
      </c>
      <c r="H4074" s="935" t="s">
        <v>405</v>
      </c>
      <c r="I4074" s="935" t="s">
        <v>406</v>
      </c>
      <c r="J4074" s="935">
        <v>40.472049499999997</v>
      </c>
      <c r="K4074" s="935">
        <v>-122.29453460000001</v>
      </c>
      <c r="L4074" s="935">
        <v>40.417416330000002</v>
      </c>
      <c r="M4074" s="935">
        <v>-122.19395729999999</v>
      </c>
    </row>
    <row r="4075" spans="1:13" x14ac:dyDescent="0.35">
      <c r="A4075" s="1296">
        <v>36060</v>
      </c>
      <c r="B4075" s="1295" t="s">
        <v>194</v>
      </c>
      <c r="C4075" s="1295" t="s">
        <v>260</v>
      </c>
      <c r="D4075" s="1295">
        <v>9972</v>
      </c>
      <c r="E4075" s="1295" t="s">
        <v>248</v>
      </c>
      <c r="F4075" s="935" t="s">
        <v>213</v>
      </c>
      <c r="G4075" s="1295">
        <v>0</v>
      </c>
      <c r="H4075" s="935" t="s">
        <v>406</v>
      </c>
      <c r="I4075" s="935" t="s">
        <v>407</v>
      </c>
      <c r="J4075" s="935">
        <v>40.417416330000002</v>
      </c>
      <c r="K4075" s="935">
        <v>-122.19395729999999</v>
      </c>
      <c r="L4075" s="935">
        <v>40.355137560000003</v>
      </c>
      <c r="M4075" s="935">
        <v>-122.17595660000001</v>
      </c>
    </row>
    <row r="4076" spans="1:13" x14ac:dyDescent="0.35">
      <c r="A4076" s="1296">
        <v>36060</v>
      </c>
      <c r="B4076" s="1295" t="s">
        <v>194</v>
      </c>
      <c r="C4076" s="1295" t="s">
        <v>260</v>
      </c>
      <c r="D4076" s="1295">
        <v>9972</v>
      </c>
      <c r="E4076" s="1295" t="s">
        <v>248</v>
      </c>
      <c r="F4076" s="935" t="s">
        <v>214</v>
      </c>
      <c r="G4076" s="1295">
        <v>0</v>
      </c>
      <c r="H4076" s="935" t="s">
        <v>407</v>
      </c>
      <c r="I4076" s="935" t="s">
        <v>408</v>
      </c>
      <c r="J4076" s="935">
        <v>40.355137560000003</v>
      </c>
      <c r="K4076" s="935">
        <v>-122.17595660000001</v>
      </c>
      <c r="L4076" s="935">
        <v>40.316984869999999</v>
      </c>
      <c r="M4076" s="935">
        <v>-122.1896581</v>
      </c>
    </row>
    <row r="4077" spans="1:13" x14ac:dyDescent="0.35">
      <c r="A4077" s="1296">
        <v>36060</v>
      </c>
      <c r="B4077" s="1295" t="s">
        <v>194</v>
      </c>
      <c r="C4077" s="1295" t="s">
        <v>260</v>
      </c>
      <c r="D4077" s="1295">
        <v>9972</v>
      </c>
      <c r="E4077" s="1295" t="s">
        <v>248</v>
      </c>
      <c r="F4077" s="935" t="s">
        <v>215</v>
      </c>
      <c r="G4077" s="1295">
        <v>0</v>
      </c>
      <c r="H4077" s="935" t="s">
        <v>408</v>
      </c>
      <c r="I4077" s="935" t="s">
        <v>409</v>
      </c>
      <c r="J4077" s="935">
        <v>40.316984869999999</v>
      </c>
      <c r="K4077" s="935">
        <v>-122.1896581</v>
      </c>
      <c r="L4077" s="935">
        <v>40.263968490000003</v>
      </c>
      <c r="M4077" s="935">
        <v>-122.2235306</v>
      </c>
    </row>
    <row r="4078" spans="1:13" x14ac:dyDescent="0.35">
      <c r="A4078" s="1296">
        <v>36060</v>
      </c>
      <c r="B4078" s="1295" t="s">
        <v>194</v>
      </c>
      <c r="C4078" s="1295" t="s">
        <v>260</v>
      </c>
      <c r="D4078" s="1295">
        <v>9972</v>
      </c>
      <c r="E4078" s="1295" t="s">
        <v>248</v>
      </c>
      <c r="F4078" s="935" t="s">
        <v>216</v>
      </c>
      <c r="G4078" s="1295">
        <v>-99999</v>
      </c>
      <c r="H4078" s="935" t="s">
        <v>409</v>
      </c>
      <c r="I4078" s="935" t="s">
        <v>410</v>
      </c>
      <c r="J4078" s="935">
        <v>40.263968490000003</v>
      </c>
      <c r="K4078" s="935">
        <v>-122.2235306</v>
      </c>
      <c r="L4078" s="935">
        <v>40.153152210000002</v>
      </c>
      <c r="M4078" s="935">
        <v>-122.20237950000001</v>
      </c>
    </row>
    <row r="4079" spans="1:13" x14ac:dyDescent="0.35">
      <c r="A4079" s="1296">
        <v>36060</v>
      </c>
      <c r="B4079" s="1295" t="s">
        <v>194</v>
      </c>
      <c r="C4079" s="1295" t="s">
        <v>260</v>
      </c>
      <c r="D4079" s="1295">
        <v>9972</v>
      </c>
      <c r="E4079" s="1295" t="s">
        <v>248</v>
      </c>
      <c r="F4079" s="935" t="s">
        <v>217</v>
      </c>
      <c r="G4079" s="1295">
        <v>-99999</v>
      </c>
      <c r="H4079" s="935" t="s">
        <v>410</v>
      </c>
      <c r="I4079" s="935" t="s">
        <v>411</v>
      </c>
      <c r="J4079" s="935">
        <v>40.153152210000002</v>
      </c>
      <c r="K4079" s="935">
        <v>-122.20237950000001</v>
      </c>
      <c r="L4079" s="935">
        <v>40.027836569999998</v>
      </c>
      <c r="M4079" s="935">
        <v>-122.11920569999999</v>
      </c>
    </row>
    <row r="4080" spans="1:13" x14ac:dyDescent="0.35">
      <c r="A4080" s="1296">
        <v>36060</v>
      </c>
      <c r="B4080" s="1295" t="s">
        <v>194</v>
      </c>
      <c r="C4080" s="1295" t="s">
        <v>260</v>
      </c>
      <c r="D4080" s="1295">
        <v>9972</v>
      </c>
      <c r="E4080" s="1295" t="s">
        <v>248</v>
      </c>
      <c r="F4080" s="935" t="s">
        <v>219</v>
      </c>
      <c r="G4080" s="1295">
        <v>-99999</v>
      </c>
      <c r="H4080" s="935" t="s">
        <v>411</v>
      </c>
      <c r="I4080" s="935" t="s">
        <v>412</v>
      </c>
      <c r="J4080" s="935">
        <v>40.027836569999998</v>
      </c>
      <c r="K4080" s="935">
        <v>-122.11920569999999</v>
      </c>
      <c r="L4080" s="935">
        <v>39.909298579999998</v>
      </c>
      <c r="M4080" s="935">
        <v>-122.0918963</v>
      </c>
    </row>
    <row r="4081" spans="1:13" x14ac:dyDescent="0.35">
      <c r="A4081" s="1296">
        <v>36060</v>
      </c>
      <c r="B4081" s="1295" t="s">
        <v>194</v>
      </c>
      <c r="C4081" s="1295" t="s">
        <v>260</v>
      </c>
      <c r="D4081" s="1295">
        <v>9972</v>
      </c>
      <c r="E4081" s="1295" t="s">
        <v>248</v>
      </c>
      <c r="F4081" s="935" t="s">
        <v>220</v>
      </c>
      <c r="G4081" s="1295">
        <v>-99999</v>
      </c>
      <c r="H4081" s="935" t="s">
        <v>412</v>
      </c>
      <c r="I4081" s="935" t="s">
        <v>413</v>
      </c>
      <c r="J4081" s="935">
        <v>39.909298579999998</v>
      </c>
      <c r="K4081" s="935">
        <v>-122.0918963</v>
      </c>
      <c r="L4081" s="935">
        <v>39.751173979999997</v>
      </c>
      <c r="M4081" s="935">
        <v>-121.9963235</v>
      </c>
    </row>
    <row r="4082" spans="1:13" x14ac:dyDescent="0.35">
      <c r="A4082" s="1296">
        <v>36060</v>
      </c>
      <c r="B4082" s="1295" t="s">
        <v>194</v>
      </c>
      <c r="C4082" s="1295" t="s">
        <v>260</v>
      </c>
      <c r="D4082" s="1295">
        <v>9972</v>
      </c>
      <c r="E4082" s="1295" t="s">
        <v>248</v>
      </c>
      <c r="F4082" s="935" t="s">
        <v>221</v>
      </c>
      <c r="G4082" s="1295">
        <v>-99999</v>
      </c>
      <c r="H4082" s="935" t="s">
        <v>413</v>
      </c>
      <c r="I4082" s="935" t="s">
        <v>414</v>
      </c>
      <c r="J4082" s="935">
        <v>39.751173979999997</v>
      </c>
      <c r="K4082" s="935">
        <v>-121.9963235</v>
      </c>
      <c r="L4082" s="935">
        <v>39.629153240000001</v>
      </c>
      <c r="M4082" s="935">
        <v>-121.9925059</v>
      </c>
    </row>
    <row r="4083" spans="1:13" x14ac:dyDescent="0.35">
      <c r="A4083" s="1296">
        <v>36060</v>
      </c>
      <c r="B4083" s="1295" t="s">
        <v>194</v>
      </c>
      <c r="C4083" s="1295" t="s">
        <v>260</v>
      </c>
      <c r="D4083" s="1295">
        <v>9972</v>
      </c>
      <c r="E4083" s="1295" t="s">
        <v>248</v>
      </c>
      <c r="F4083" s="935" t="s">
        <v>222</v>
      </c>
      <c r="G4083" s="1295">
        <v>-99999</v>
      </c>
      <c r="H4083" s="935" t="s">
        <v>414</v>
      </c>
      <c r="I4083" s="935" t="s">
        <v>415</v>
      </c>
      <c r="J4083" s="935">
        <v>39.629153240000001</v>
      </c>
      <c r="K4083" s="935">
        <v>-121.9925059</v>
      </c>
      <c r="L4083" s="935">
        <v>39.40712284</v>
      </c>
      <c r="M4083" s="935">
        <v>-122.00758999999999</v>
      </c>
    </row>
    <row r="4084" spans="1:13" x14ac:dyDescent="0.35">
      <c r="A4084" s="1296">
        <v>36069</v>
      </c>
      <c r="B4084" s="1295" t="s">
        <v>242</v>
      </c>
      <c r="C4084" s="1295" t="s">
        <v>196</v>
      </c>
      <c r="D4084" s="1295">
        <v>8030</v>
      </c>
      <c r="E4084" s="1295" t="s">
        <v>206</v>
      </c>
      <c r="F4084" s="935" t="s">
        <v>208</v>
      </c>
      <c r="G4084" s="1295">
        <v>0</v>
      </c>
      <c r="H4084" s="935" t="s">
        <v>402</v>
      </c>
      <c r="I4084" s="935" t="s">
        <v>403</v>
      </c>
      <c r="J4084" s="935">
        <v>40.611883210000002</v>
      </c>
      <c r="K4084" s="935">
        <v>-122.446135</v>
      </c>
      <c r="L4084" s="935">
        <v>40.592799669999998</v>
      </c>
      <c r="M4084" s="935">
        <v>-122.3942059</v>
      </c>
    </row>
    <row r="4085" spans="1:13" x14ac:dyDescent="0.35">
      <c r="A4085" s="1296">
        <v>36069</v>
      </c>
      <c r="B4085" s="1295" t="s">
        <v>242</v>
      </c>
      <c r="C4085" s="1295" t="s">
        <v>196</v>
      </c>
      <c r="D4085" s="1295">
        <v>8030</v>
      </c>
      <c r="E4085" s="1295" t="s">
        <v>206</v>
      </c>
      <c r="F4085" s="935" t="s">
        <v>209</v>
      </c>
      <c r="G4085" s="1295">
        <v>29</v>
      </c>
      <c r="H4085" s="935" t="s">
        <v>403</v>
      </c>
      <c r="I4085" s="935" t="s">
        <v>404</v>
      </c>
      <c r="J4085" s="935">
        <v>40.592799669999998</v>
      </c>
      <c r="K4085" s="935">
        <v>-122.3942059</v>
      </c>
      <c r="L4085" s="935">
        <v>40.585947769999997</v>
      </c>
      <c r="M4085" s="935">
        <v>-122.3683525</v>
      </c>
    </row>
    <row r="4086" spans="1:13" x14ac:dyDescent="0.35">
      <c r="A4086" s="1296">
        <v>36069</v>
      </c>
      <c r="B4086" s="1295" t="s">
        <v>242</v>
      </c>
      <c r="C4086" s="1295" t="s">
        <v>196</v>
      </c>
      <c r="D4086" s="1295">
        <v>8030</v>
      </c>
      <c r="E4086" s="1295" t="s">
        <v>206</v>
      </c>
      <c r="F4086" s="935" t="s">
        <v>211</v>
      </c>
      <c r="G4086" s="1295">
        <v>29</v>
      </c>
      <c r="H4086" s="935" t="s">
        <v>404</v>
      </c>
      <c r="I4086" s="935" t="s">
        <v>405</v>
      </c>
      <c r="J4086" s="935">
        <v>40.585947769999997</v>
      </c>
      <c r="K4086" s="935">
        <v>-122.3683525</v>
      </c>
      <c r="L4086" s="935">
        <v>40.472049499999997</v>
      </c>
      <c r="M4086" s="935">
        <v>-122.29453460000001</v>
      </c>
    </row>
    <row r="4087" spans="1:13" x14ac:dyDescent="0.35">
      <c r="A4087" s="1296">
        <v>36069</v>
      </c>
      <c r="B4087" s="1295" t="s">
        <v>242</v>
      </c>
      <c r="C4087" s="1295" t="s">
        <v>196</v>
      </c>
      <c r="D4087" s="1295">
        <v>8030</v>
      </c>
      <c r="E4087" s="1295" t="s">
        <v>206</v>
      </c>
      <c r="F4087" s="935" t="s">
        <v>212</v>
      </c>
      <c r="G4087" s="1295">
        <v>7</v>
      </c>
      <c r="H4087" s="935" t="s">
        <v>405</v>
      </c>
      <c r="I4087" s="935" t="s">
        <v>406</v>
      </c>
      <c r="J4087" s="935">
        <v>40.472049499999997</v>
      </c>
      <c r="K4087" s="935">
        <v>-122.29453460000001</v>
      </c>
      <c r="L4087" s="935">
        <v>40.417416330000002</v>
      </c>
      <c r="M4087" s="935">
        <v>-122.19395729999999</v>
      </c>
    </row>
    <row r="4088" spans="1:13" x14ac:dyDescent="0.35">
      <c r="A4088" s="1296">
        <v>36069</v>
      </c>
      <c r="B4088" s="1295" t="s">
        <v>242</v>
      </c>
      <c r="C4088" s="1295" t="s">
        <v>196</v>
      </c>
      <c r="D4088" s="1295">
        <v>8030</v>
      </c>
      <c r="E4088" s="1295" t="s">
        <v>206</v>
      </c>
      <c r="F4088" s="935" t="s">
        <v>213</v>
      </c>
      <c r="G4088" s="1295">
        <v>0</v>
      </c>
      <c r="H4088" s="935" t="s">
        <v>406</v>
      </c>
      <c r="I4088" s="935" t="s">
        <v>407</v>
      </c>
      <c r="J4088" s="935">
        <v>40.417416330000002</v>
      </c>
      <c r="K4088" s="935">
        <v>-122.19395729999999</v>
      </c>
      <c r="L4088" s="935">
        <v>40.355137560000003</v>
      </c>
      <c r="M4088" s="935">
        <v>-122.17595660000001</v>
      </c>
    </row>
    <row r="4089" spans="1:13" x14ac:dyDescent="0.35">
      <c r="A4089" s="1296">
        <v>36069</v>
      </c>
      <c r="B4089" s="1295" t="s">
        <v>242</v>
      </c>
      <c r="C4089" s="1295" t="s">
        <v>196</v>
      </c>
      <c r="D4089" s="1295">
        <v>8030</v>
      </c>
      <c r="E4089" s="1295" t="s">
        <v>206</v>
      </c>
      <c r="F4089" s="935" t="s">
        <v>214</v>
      </c>
      <c r="G4089" s="1295">
        <v>1</v>
      </c>
      <c r="H4089" s="935" t="s">
        <v>407</v>
      </c>
      <c r="I4089" s="935" t="s">
        <v>408</v>
      </c>
      <c r="J4089" s="935">
        <v>40.355137560000003</v>
      </c>
      <c r="K4089" s="935">
        <v>-122.17595660000001</v>
      </c>
      <c r="L4089" s="935">
        <v>40.316984869999999</v>
      </c>
      <c r="M4089" s="935">
        <v>-122.1896581</v>
      </c>
    </row>
    <row r="4090" spans="1:13" x14ac:dyDescent="0.35">
      <c r="A4090" s="1296">
        <v>36069</v>
      </c>
      <c r="B4090" s="1295" t="s">
        <v>242</v>
      </c>
      <c r="C4090" s="1295" t="s">
        <v>196</v>
      </c>
      <c r="D4090" s="1295">
        <v>8030</v>
      </c>
      <c r="E4090" s="1295" t="s">
        <v>206</v>
      </c>
      <c r="F4090" s="935" t="s">
        <v>215</v>
      </c>
      <c r="G4090" s="1295">
        <v>3</v>
      </c>
      <c r="H4090" s="935" t="s">
        <v>408</v>
      </c>
      <c r="I4090" s="935" t="s">
        <v>409</v>
      </c>
      <c r="J4090" s="935">
        <v>40.316984869999999</v>
      </c>
      <c r="K4090" s="935">
        <v>-122.1896581</v>
      </c>
      <c r="L4090" s="935">
        <v>40.263968490000003</v>
      </c>
      <c r="M4090" s="935">
        <v>-122.2235306</v>
      </c>
    </row>
    <row r="4091" spans="1:13" x14ac:dyDescent="0.35">
      <c r="A4091" s="1296">
        <v>36069</v>
      </c>
      <c r="B4091" s="1295" t="s">
        <v>242</v>
      </c>
      <c r="C4091" s="1295" t="s">
        <v>196</v>
      </c>
      <c r="D4091" s="1295">
        <v>8030</v>
      </c>
      <c r="E4091" s="1295" t="s">
        <v>206</v>
      </c>
      <c r="F4091" s="935" t="s">
        <v>216</v>
      </c>
      <c r="G4091" s="1295">
        <v>0</v>
      </c>
      <c r="H4091" s="935" t="s">
        <v>409</v>
      </c>
      <c r="I4091" s="935" t="s">
        <v>410</v>
      </c>
      <c r="J4091" s="935">
        <v>40.263968490000003</v>
      </c>
      <c r="K4091" s="935">
        <v>-122.2235306</v>
      </c>
      <c r="L4091" s="935">
        <v>40.153152210000002</v>
      </c>
      <c r="M4091" s="935">
        <v>-122.20237950000001</v>
      </c>
    </row>
    <row r="4092" spans="1:13" x14ac:dyDescent="0.35">
      <c r="A4092" s="1296">
        <v>36069</v>
      </c>
      <c r="B4092" s="1295" t="s">
        <v>242</v>
      </c>
      <c r="C4092" s="1295" t="s">
        <v>196</v>
      </c>
      <c r="D4092" s="1295">
        <v>8030</v>
      </c>
      <c r="E4092" s="1295" t="s">
        <v>206</v>
      </c>
      <c r="F4092" s="935" t="s">
        <v>217</v>
      </c>
      <c r="G4092" s="1295">
        <v>9</v>
      </c>
      <c r="H4092" s="935" t="s">
        <v>410</v>
      </c>
      <c r="I4092" s="935" t="s">
        <v>411</v>
      </c>
      <c r="J4092" s="935">
        <v>40.153152210000002</v>
      </c>
      <c r="K4092" s="935">
        <v>-122.20237950000001</v>
      </c>
      <c r="L4092" s="935">
        <v>40.027836569999998</v>
      </c>
      <c r="M4092" s="935">
        <v>-122.11920569999999</v>
      </c>
    </row>
    <row r="4093" spans="1:13" x14ac:dyDescent="0.35">
      <c r="A4093" s="1296">
        <v>36069</v>
      </c>
      <c r="B4093" s="1295" t="s">
        <v>242</v>
      </c>
      <c r="C4093" s="1295" t="s">
        <v>196</v>
      </c>
      <c r="D4093" s="1295">
        <v>8030</v>
      </c>
      <c r="E4093" s="1295" t="s">
        <v>206</v>
      </c>
      <c r="F4093" s="935" t="s">
        <v>219</v>
      </c>
      <c r="G4093" s="1295">
        <v>0</v>
      </c>
      <c r="H4093" s="935" t="s">
        <v>411</v>
      </c>
      <c r="I4093" s="935" t="s">
        <v>412</v>
      </c>
      <c r="J4093" s="935">
        <v>40.027836569999998</v>
      </c>
      <c r="K4093" s="935">
        <v>-122.11920569999999</v>
      </c>
      <c r="L4093" s="935">
        <v>39.909298579999998</v>
      </c>
      <c r="M4093" s="935">
        <v>-122.0918963</v>
      </c>
    </row>
    <row r="4094" spans="1:13" x14ac:dyDescent="0.35">
      <c r="A4094" s="1296">
        <v>36069</v>
      </c>
      <c r="B4094" s="1295" t="s">
        <v>242</v>
      </c>
      <c r="C4094" s="1295" t="s">
        <v>196</v>
      </c>
      <c r="D4094" s="1295">
        <v>8030</v>
      </c>
      <c r="E4094" s="1295" t="s">
        <v>206</v>
      </c>
      <c r="F4094" s="935" t="s">
        <v>220</v>
      </c>
      <c r="G4094" s="1295">
        <v>0</v>
      </c>
      <c r="H4094" s="935" t="s">
        <v>412</v>
      </c>
      <c r="I4094" s="935" t="s">
        <v>413</v>
      </c>
      <c r="J4094" s="935">
        <v>39.909298579999998</v>
      </c>
      <c r="K4094" s="935">
        <v>-122.0918963</v>
      </c>
      <c r="L4094" s="935">
        <v>39.751173979999997</v>
      </c>
      <c r="M4094" s="935">
        <v>-121.9963235</v>
      </c>
    </row>
    <row r="4095" spans="1:13" x14ac:dyDescent="0.35">
      <c r="A4095" s="1296">
        <v>36069</v>
      </c>
      <c r="B4095" s="1295" t="s">
        <v>242</v>
      </c>
      <c r="C4095" s="1295" t="s">
        <v>196</v>
      </c>
      <c r="D4095" s="1295">
        <v>8030</v>
      </c>
      <c r="E4095" s="1295" t="s">
        <v>206</v>
      </c>
      <c r="F4095" s="935" t="s">
        <v>221</v>
      </c>
      <c r="G4095" s="1295">
        <v>0</v>
      </c>
      <c r="H4095" s="935" t="s">
        <v>413</v>
      </c>
      <c r="I4095" s="935" t="s">
        <v>414</v>
      </c>
      <c r="J4095" s="935">
        <v>39.751173979999997</v>
      </c>
      <c r="K4095" s="935">
        <v>-121.9963235</v>
      </c>
      <c r="L4095" s="935">
        <v>39.629153240000001</v>
      </c>
      <c r="M4095" s="935">
        <v>-121.9925059</v>
      </c>
    </row>
    <row r="4096" spans="1:13" x14ac:dyDescent="0.35">
      <c r="A4096" s="1296">
        <v>36069</v>
      </c>
      <c r="B4096" s="1295" t="s">
        <v>242</v>
      </c>
      <c r="C4096" s="1295" t="s">
        <v>196</v>
      </c>
      <c r="D4096" s="1295">
        <v>8030</v>
      </c>
      <c r="E4096" s="1295" t="s">
        <v>206</v>
      </c>
      <c r="F4096" s="935" t="s">
        <v>222</v>
      </c>
      <c r="G4096" s="1295">
        <v>0</v>
      </c>
      <c r="H4096" s="935" t="s">
        <v>414</v>
      </c>
      <c r="I4096" s="935" t="s">
        <v>415</v>
      </c>
      <c r="J4096" s="935">
        <v>39.629153240000001</v>
      </c>
      <c r="K4096" s="935">
        <v>-121.9925059</v>
      </c>
      <c r="L4096" s="935">
        <v>39.40712284</v>
      </c>
      <c r="M4096" s="935">
        <v>-122.00758999999999</v>
      </c>
    </row>
    <row r="4097" spans="1:13" x14ac:dyDescent="0.35">
      <c r="A4097" s="1296">
        <v>36083</v>
      </c>
      <c r="B4097" s="1295" t="s">
        <v>242</v>
      </c>
      <c r="C4097" s="1295" t="s">
        <v>246</v>
      </c>
      <c r="D4097" s="1295">
        <v>6011</v>
      </c>
      <c r="E4097" s="1295" t="s">
        <v>206</v>
      </c>
      <c r="F4097" s="935" t="s">
        <v>208</v>
      </c>
      <c r="G4097" s="1295">
        <v>13</v>
      </c>
      <c r="H4097" s="935" t="s">
        <v>402</v>
      </c>
      <c r="I4097" s="935" t="s">
        <v>403</v>
      </c>
      <c r="J4097" s="935">
        <v>40.611883210000002</v>
      </c>
      <c r="K4097" s="935">
        <v>-122.446135</v>
      </c>
      <c r="L4097" s="935">
        <v>40.592799669999998</v>
      </c>
      <c r="M4097" s="935">
        <v>-122.3942059</v>
      </c>
    </row>
    <row r="4098" spans="1:13" x14ac:dyDescent="0.35">
      <c r="A4098" s="1296">
        <v>36083</v>
      </c>
      <c r="B4098" s="1295" t="s">
        <v>242</v>
      </c>
      <c r="C4098" s="1295" t="s">
        <v>246</v>
      </c>
      <c r="D4098" s="1295">
        <v>6011</v>
      </c>
      <c r="E4098" s="1295" t="s">
        <v>206</v>
      </c>
      <c r="F4098" s="935" t="s">
        <v>209</v>
      </c>
      <c r="G4098" s="1295">
        <v>140</v>
      </c>
      <c r="H4098" s="935" t="s">
        <v>403</v>
      </c>
      <c r="I4098" s="935" t="s">
        <v>404</v>
      </c>
      <c r="J4098" s="935">
        <v>40.592799669999998</v>
      </c>
      <c r="K4098" s="935">
        <v>-122.3942059</v>
      </c>
      <c r="L4098" s="935">
        <v>40.585947769999997</v>
      </c>
      <c r="M4098" s="935">
        <v>-122.3683525</v>
      </c>
    </row>
    <row r="4099" spans="1:13" x14ac:dyDescent="0.35">
      <c r="A4099" s="1296">
        <v>36083</v>
      </c>
      <c r="B4099" s="1295" t="s">
        <v>242</v>
      </c>
      <c r="C4099" s="1295" t="s">
        <v>246</v>
      </c>
      <c r="D4099" s="1295">
        <v>6011</v>
      </c>
      <c r="E4099" s="1295" t="s">
        <v>206</v>
      </c>
      <c r="F4099" s="935" t="s">
        <v>211</v>
      </c>
      <c r="G4099" s="1295">
        <v>253</v>
      </c>
      <c r="H4099" s="935" t="s">
        <v>404</v>
      </c>
      <c r="I4099" s="935" t="s">
        <v>405</v>
      </c>
      <c r="J4099" s="935">
        <v>40.585947769999997</v>
      </c>
      <c r="K4099" s="935">
        <v>-122.3683525</v>
      </c>
      <c r="L4099" s="935">
        <v>40.472049499999997</v>
      </c>
      <c r="M4099" s="935">
        <v>-122.29453460000001</v>
      </c>
    </row>
    <row r="4100" spans="1:13" x14ac:dyDescent="0.35">
      <c r="A4100" s="1296">
        <v>36083</v>
      </c>
      <c r="B4100" s="1295" t="s">
        <v>242</v>
      </c>
      <c r="C4100" s="1295" t="s">
        <v>246</v>
      </c>
      <c r="D4100" s="1295">
        <v>6011</v>
      </c>
      <c r="E4100" s="1295" t="s">
        <v>206</v>
      </c>
      <c r="F4100" s="935" t="s">
        <v>212</v>
      </c>
      <c r="G4100" s="1295">
        <v>84</v>
      </c>
      <c r="H4100" s="935" t="s">
        <v>405</v>
      </c>
      <c r="I4100" s="935" t="s">
        <v>406</v>
      </c>
      <c r="J4100" s="935">
        <v>40.472049499999997</v>
      </c>
      <c r="K4100" s="935">
        <v>-122.29453460000001</v>
      </c>
      <c r="L4100" s="935">
        <v>40.417416330000002</v>
      </c>
      <c r="M4100" s="935">
        <v>-122.19395729999999</v>
      </c>
    </row>
    <row r="4101" spans="1:13" x14ac:dyDescent="0.35">
      <c r="A4101" s="1296">
        <v>36083</v>
      </c>
      <c r="B4101" s="1295" t="s">
        <v>242</v>
      </c>
      <c r="C4101" s="1295" t="s">
        <v>246</v>
      </c>
      <c r="D4101" s="1295">
        <v>6011</v>
      </c>
      <c r="E4101" s="1295" t="s">
        <v>206</v>
      </c>
      <c r="F4101" s="935" t="s">
        <v>213</v>
      </c>
      <c r="G4101" s="1295">
        <v>47</v>
      </c>
      <c r="H4101" s="935" t="s">
        <v>406</v>
      </c>
      <c r="I4101" s="935" t="s">
        <v>407</v>
      </c>
      <c r="J4101" s="935">
        <v>40.417416330000002</v>
      </c>
      <c r="K4101" s="935">
        <v>-122.19395729999999</v>
      </c>
      <c r="L4101" s="935">
        <v>40.355137560000003</v>
      </c>
      <c r="M4101" s="935">
        <v>-122.17595660000001</v>
      </c>
    </row>
    <row r="4102" spans="1:13" x14ac:dyDescent="0.35">
      <c r="A4102" s="1296">
        <v>36083</v>
      </c>
      <c r="B4102" s="1295" t="s">
        <v>242</v>
      </c>
      <c r="C4102" s="1295" t="s">
        <v>246</v>
      </c>
      <c r="D4102" s="1295">
        <v>6011</v>
      </c>
      <c r="E4102" s="1295" t="s">
        <v>206</v>
      </c>
      <c r="F4102" s="935" t="s">
        <v>214</v>
      </c>
      <c r="G4102" s="1295">
        <v>39</v>
      </c>
      <c r="H4102" s="935" t="s">
        <v>407</v>
      </c>
      <c r="I4102" s="935" t="s">
        <v>408</v>
      </c>
      <c r="J4102" s="935">
        <v>40.355137560000003</v>
      </c>
      <c r="K4102" s="935">
        <v>-122.17595660000001</v>
      </c>
      <c r="L4102" s="935">
        <v>40.316984869999999</v>
      </c>
      <c r="M4102" s="935">
        <v>-122.1896581</v>
      </c>
    </row>
    <row r="4103" spans="1:13" x14ac:dyDescent="0.35">
      <c r="A4103" s="1296">
        <v>36083</v>
      </c>
      <c r="B4103" s="1295" t="s">
        <v>242</v>
      </c>
      <c r="C4103" s="1295" t="s">
        <v>246</v>
      </c>
      <c r="D4103" s="1295">
        <v>6011</v>
      </c>
      <c r="E4103" s="1295" t="s">
        <v>206</v>
      </c>
      <c r="F4103" s="935" t="s">
        <v>215</v>
      </c>
      <c r="G4103" s="1295">
        <v>32</v>
      </c>
      <c r="H4103" s="935" t="s">
        <v>408</v>
      </c>
      <c r="I4103" s="935" t="s">
        <v>409</v>
      </c>
      <c r="J4103" s="935">
        <v>40.316984869999999</v>
      </c>
      <c r="K4103" s="935">
        <v>-122.1896581</v>
      </c>
      <c r="L4103" s="935">
        <v>40.263968490000003</v>
      </c>
      <c r="M4103" s="935">
        <v>-122.2235306</v>
      </c>
    </row>
    <row r="4104" spans="1:13" x14ac:dyDescent="0.35">
      <c r="A4104" s="1296">
        <v>36083</v>
      </c>
      <c r="B4104" s="1295" t="s">
        <v>242</v>
      </c>
      <c r="C4104" s="1295" t="s">
        <v>246</v>
      </c>
      <c r="D4104" s="1295">
        <v>6011</v>
      </c>
      <c r="E4104" s="1295" t="s">
        <v>206</v>
      </c>
      <c r="F4104" s="935" t="s">
        <v>216</v>
      </c>
      <c r="G4104" s="1295">
        <v>12</v>
      </c>
      <c r="H4104" s="935" t="s">
        <v>409</v>
      </c>
      <c r="I4104" s="935" t="s">
        <v>410</v>
      </c>
      <c r="J4104" s="935">
        <v>40.263968490000003</v>
      </c>
      <c r="K4104" s="935">
        <v>-122.2235306</v>
      </c>
      <c r="L4104" s="935">
        <v>40.153152210000002</v>
      </c>
      <c r="M4104" s="935">
        <v>-122.20237950000001</v>
      </c>
    </row>
    <row r="4105" spans="1:13" x14ac:dyDescent="0.35">
      <c r="A4105" s="1296">
        <v>36083</v>
      </c>
      <c r="B4105" s="1295" t="s">
        <v>242</v>
      </c>
      <c r="C4105" s="1295" t="s">
        <v>246</v>
      </c>
      <c r="D4105" s="1295">
        <v>6011</v>
      </c>
      <c r="E4105" s="1295" t="s">
        <v>206</v>
      </c>
      <c r="F4105" s="935" t="s">
        <v>217</v>
      </c>
      <c r="G4105" s="1295">
        <v>25</v>
      </c>
      <c r="H4105" s="935" t="s">
        <v>410</v>
      </c>
      <c r="I4105" s="935" t="s">
        <v>411</v>
      </c>
      <c r="J4105" s="935">
        <v>40.153152210000002</v>
      </c>
      <c r="K4105" s="935">
        <v>-122.20237950000001</v>
      </c>
      <c r="L4105" s="935">
        <v>40.027836569999998</v>
      </c>
      <c r="M4105" s="935">
        <v>-122.11920569999999</v>
      </c>
    </row>
    <row r="4106" spans="1:13" x14ac:dyDescent="0.35">
      <c r="A4106" s="1296">
        <v>36083</v>
      </c>
      <c r="B4106" s="1295" t="s">
        <v>242</v>
      </c>
      <c r="C4106" s="1295" t="s">
        <v>246</v>
      </c>
      <c r="D4106" s="1295">
        <v>6011</v>
      </c>
      <c r="E4106" s="1295" t="s">
        <v>206</v>
      </c>
      <c r="F4106" s="935" t="s">
        <v>219</v>
      </c>
      <c r="G4106" s="1295">
        <v>1</v>
      </c>
      <c r="H4106" s="935" t="s">
        <v>411</v>
      </c>
      <c r="I4106" s="935" t="s">
        <v>412</v>
      </c>
      <c r="J4106" s="935">
        <v>40.027836569999998</v>
      </c>
      <c r="K4106" s="935">
        <v>-122.11920569999999</v>
      </c>
      <c r="L4106" s="935">
        <v>39.909298579999998</v>
      </c>
      <c r="M4106" s="935">
        <v>-122.0918963</v>
      </c>
    </row>
    <row r="4107" spans="1:13" x14ac:dyDescent="0.35">
      <c r="A4107" s="1296">
        <v>36083</v>
      </c>
      <c r="B4107" s="1295" t="s">
        <v>242</v>
      </c>
      <c r="C4107" s="1295" t="s">
        <v>246</v>
      </c>
      <c r="D4107" s="1295">
        <v>6011</v>
      </c>
      <c r="E4107" s="1295" t="s">
        <v>206</v>
      </c>
      <c r="F4107" s="935" t="s">
        <v>220</v>
      </c>
      <c r="G4107" s="1295">
        <v>9</v>
      </c>
      <c r="H4107" s="935" t="s">
        <v>412</v>
      </c>
      <c r="I4107" s="935" t="s">
        <v>413</v>
      </c>
      <c r="J4107" s="935">
        <v>39.909298579999998</v>
      </c>
      <c r="K4107" s="935">
        <v>-122.0918963</v>
      </c>
      <c r="L4107" s="935">
        <v>39.751173979999997</v>
      </c>
      <c r="M4107" s="935">
        <v>-121.9963235</v>
      </c>
    </row>
    <row r="4108" spans="1:13" x14ac:dyDescent="0.35">
      <c r="A4108" s="1296">
        <v>36083</v>
      </c>
      <c r="B4108" s="1295" t="s">
        <v>242</v>
      </c>
      <c r="C4108" s="1295" t="s">
        <v>246</v>
      </c>
      <c r="D4108" s="1295">
        <v>6011</v>
      </c>
      <c r="E4108" s="1295" t="s">
        <v>206</v>
      </c>
      <c r="F4108" s="935" t="s">
        <v>221</v>
      </c>
      <c r="G4108" s="1295">
        <v>5</v>
      </c>
      <c r="H4108" s="935" t="s">
        <v>413</v>
      </c>
      <c r="I4108" s="935" t="s">
        <v>414</v>
      </c>
      <c r="J4108" s="935">
        <v>39.751173979999997</v>
      </c>
      <c r="K4108" s="935">
        <v>-121.9963235</v>
      </c>
      <c r="L4108" s="935">
        <v>39.629153240000001</v>
      </c>
      <c r="M4108" s="935">
        <v>-121.9925059</v>
      </c>
    </row>
    <row r="4109" spans="1:13" x14ac:dyDescent="0.35">
      <c r="A4109" s="1296">
        <v>36083</v>
      </c>
      <c r="B4109" s="1295" t="s">
        <v>242</v>
      </c>
      <c r="C4109" s="1295" t="s">
        <v>246</v>
      </c>
      <c r="D4109" s="1295">
        <v>6011</v>
      </c>
      <c r="E4109" s="1295" t="s">
        <v>206</v>
      </c>
      <c r="F4109" s="935" t="s">
        <v>222</v>
      </c>
      <c r="G4109" s="1295">
        <v>-99999</v>
      </c>
      <c r="H4109" s="935" t="s">
        <v>414</v>
      </c>
      <c r="I4109" s="935" t="s">
        <v>415</v>
      </c>
      <c r="J4109" s="935">
        <v>39.629153240000001</v>
      </c>
      <c r="K4109" s="935">
        <v>-121.9925059</v>
      </c>
      <c r="L4109" s="935">
        <v>39.40712284</v>
      </c>
      <c r="M4109" s="935">
        <v>-122.00758999999999</v>
      </c>
    </row>
    <row r="4110" spans="1:13" x14ac:dyDescent="0.35">
      <c r="A4110" s="1296">
        <v>36101</v>
      </c>
      <c r="B4110" s="1295" t="s">
        <v>242</v>
      </c>
      <c r="C4110" s="1295" t="s">
        <v>260</v>
      </c>
      <c r="D4110" s="1295">
        <v>5985</v>
      </c>
      <c r="E4110" s="1295" t="s">
        <v>206</v>
      </c>
      <c r="F4110" s="935" t="s">
        <v>208</v>
      </c>
      <c r="G4110" s="1295">
        <v>64</v>
      </c>
      <c r="H4110" s="935" t="s">
        <v>402</v>
      </c>
      <c r="I4110" s="935" t="s">
        <v>403</v>
      </c>
      <c r="J4110" s="935">
        <v>40.611883210000002</v>
      </c>
      <c r="K4110" s="935">
        <v>-122.446135</v>
      </c>
      <c r="L4110" s="935">
        <v>40.592799669999998</v>
      </c>
      <c r="M4110" s="935">
        <v>-122.3942059</v>
      </c>
    </row>
    <row r="4111" spans="1:13" x14ac:dyDescent="0.35">
      <c r="A4111" s="1296">
        <v>36101</v>
      </c>
      <c r="B4111" s="1295" t="s">
        <v>242</v>
      </c>
      <c r="C4111" s="1295" t="s">
        <v>260</v>
      </c>
      <c r="D4111" s="1295">
        <v>5985</v>
      </c>
      <c r="E4111" s="1295" t="s">
        <v>206</v>
      </c>
      <c r="F4111" s="935" t="s">
        <v>209</v>
      </c>
      <c r="G4111" s="1295">
        <v>295</v>
      </c>
      <c r="H4111" s="935" t="s">
        <v>403</v>
      </c>
      <c r="I4111" s="935" t="s">
        <v>404</v>
      </c>
      <c r="J4111" s="935">
        <v>40.592799669999998</v>
      </c>
      <c r="K4111" s="935">
        <v>-122.3942059</v>
      </c>
      <c r="L4111" s="935">
        <v>40.585947769999997</v>
      </c>
      <c r="M4111" s="935">
        <v>-122.3683525</v>
      </c>
    </row>
    <row r="4112" spans="1:13" x14ac:dyDescent="0.35">
      <c r="A4112" s="1296">
        <v>36101</v>
      </c>
      <c r="B4112" s="1295" t="s">
        <v>242</v>
      </c>
      <c r="C4112" s="1295" t="s">
        <v>260</v>
      </c>
      <c r="D4112" s="1295">
        <v>5985</v>
      </c>
      <c r="E4112" s="1295" t="s">
        <v>206</v>
      </c>
      <c r="F4112" s="935" t="s">
        <v>211</v>
      </c>
      <c r="G4112" s="1295">
        <v>347</v>
      </c>
      <c r="H4112" s="935" t="s">
        <v>404</v>
      </c>
      <c r="I4112" s="935" t="s">
        <v>405</v>
      </c>
      <c r="J4112" s="935">
        <v>40.585947769999997</v>
      </c>
      <c r="K4112" s="935">
        <v>-122.3683525</v>
      </c>
      <c r="L4112" s="935">
        <v>40.472049499999997</v>
      </c>
      <c r="M4112" s="935">
        <v>-122.29453460000001</v>
      </c>
    </row>
    <row r="4113" spans="1:13" x14ac:dyDescent="0.35">
      <c r="A4113" s="1296">
        <v>36101</v>
      </c>
      <c r="B4113" s="1295" t="s">
        <v>242</v>
      </c>
      <c r="C4113" s="1295" t="s">
        <v>260</v>
      </c>
      <c r="D4113" s="1295">
        <v>5985</v>
      </c>
      <c r="E4113" s="1295" t="s">
        <v>206</v>
      </c>
      <c r="F4113" s="935" t="s">
        <v>212</v>
      </c>
      <c r="G4113" s="1295">
        <v>82</v>
      </c>
      <c r="H4113" s="935" t="s">
        <v>405</v>
      </c>
      <c r="I4113" s="935" t="s">
        <v>406</v>
      </c>
      <c r="J4113" s="935">
        <v>40.472049499999997</v>
      </c>
      <c r="K4113" s="935">
        <v>-122.29453460000001</v>
      </c>
      <c r="L4113" s="935">
        <v>40.417416330000002</v>
      </c>
      <c r="M4113" s="935">
        <v>-122.19395729999999</v>
      </c>
    </row>
    <row r="4114" spans="1:13" x14ac:dyDescent="0.35">
      <c r="A4114" s="1296">
        <v>36101</v>
      </c>
      <c r="B4114" s="1295" t="s">
        <v>242</v>
      </c>
      <c r="C4114" s="1295" t="s">
        <v>260</v>
      </c>
      <c r="D4114" s="1295">
        <v>5985</v>
      </c>
      <c r="E4114" s="1295" t="s">
        <v>206</v>
      </c>
      <c r="F4114" s="935" t="s">
        <v>213</v>
      </c>
      <c r="G4114" s="1295">
        <v>40</v>
      </c>
      <c r="H4114" s="935" t="s">
        <v>406</v>
      </c>
      <c r="I4114" s="935" t="s">
        <v>407</v>
      </c>
      <c r="J4114" s="935">
        <v>40.417416330000002</v>
      </c>
      <c r="K4114" s="935">
        <v>-122.19395729999999</v>
      </c>
      <c r="L4114" s="935">
        <v>40.355137560000003</v>
      </c>
      <c r="M4114" s="935">
        <v>-122.17595660000001</v>
      </c>
    </row>
    <row r="4115" spans="1:13" x14ac:dyDescent="0.35">
      <c r="A4115" s="1296">
        <v>36101</v>
      </c>
      <c r="B4115" s="1295" t="s">
        <v>242</v>
      </c>
      <c r="C4115" s="1295" t="s">
        <v>260</v>
      </c>
      <c r="D4115" s="1295">
        <v>5985</v>
      </c>
      <c r="E4115" s="1295" t="s">
        <v>206</v>
      </c>
      <c r="F4115" s="935" t="s">
        <v>214</v>
      </c>
      <c r="G4115" s="1295">
        <v>83</v>
      </c>
      <c r="H4115" s="935" t="s">
        <v>407</v>
      </c>
      <c r="I4115" s="935" t="s">
        <v>408</v>
      </c>
      <c r="J4115" s="935">
        <v>40.355137560000003</v>
      </c>
      <c r="K4115" s="935">
        <v>-122.17595660000001</v>
      </c>
      <c r="L4115" s="935">
        <v>40.316984869999999</v>
      </c>
      <c r="M4115" s="935">
        <v>-122.1896581</v>
      </c>
    </row>
    <row r="4116" spans="1:13" x14ac:dyDescent="0.35">
      <c r="A4116" s="1296">
        <v>36101</v>
      </c>
      <c r="B4116" s="1295" t="s">
        <v>242</v>
      </c>
      <c r="C4116" s="1295" t="s">
        <v>260</v>
      </c>
      <c r="D4116" s="1295">
        <v>5985</v>
      </c>
      <c r="E4116" s="1295" t="s">
        <v>206</v>
      </c>
      <c r="F4116" s="935" t="s">
        <v>215</v>
      </c>
      <c r="G4116" s="1295">
        <v>56</v>
      </c>
      <c r="H4116" s="935" t="s">
        <v>408</v>
      </c>
      <c r="I4116" s="935" t="s">
        <v>409</v>
      </c>
      <c r="J4116" s="935">
        <v>40.316984869999999</v>
      </c>
      <c r="K4116" s="935">
        <v>-122.1896581</v>
      </c>
      <c r="L4116" s="935">
        <v>40.263968490000003</v>
      </c>
      <c r="M4116" s="935">
        <v>-122.2235306</v>
      </c>
    </row>
    <row r="4117" spans="1:13" x14ac:dyDescent="0.35">
      <c r="A4117" s="1296">
        <v>36101</v>
      </c>
      <c r="B4117" s="1295" t="s">
        <v>242</v>
      </c>
      <c r="C4117" s="1295" t="s">
        <v>260</v>
      </c>
      <c r="D4117" s="1295">
        <v>5985</v>
      </c>
      <c r="E4117" s="1295" t="s">
        <v>206</v>
      </c>
      <c r="F4117" s="935" t="s">
        <v>216</v>
      </c>
      <c r="G4117" s="1295">
        <v>19</v>
      </c>
      <c r="H4117" s="935" t="s">
        <v>409</v>
      </c>
      <c r="I4117" s="935" t="s">
        <v>410</v>
      </c>
      <c r="J4117" s="935">
        <v>40.263968490000003</v>
      </c>
      <c r="K4117" s="935">
        <v>-122.2235306</v>
      </c>
      <c r="L4117" s="935">
        <v>40.153152210000002</v>
      </c>
      <c r="M4117" s="935">
        <v>-122.20237950000001</v>
      </c>
    </row>
    <row r="4118" spans="1:13" x14ac:dyDescent="0.35">
      <c r="A4118" s="1296">
        <v>36101</v>
      </c>
      <c r="B4118" s="1295" t="s">
        <v>242</v>
      </c>
      <c r="C4118" s="1295" t="s">
        <v>260</v>
      </c>
      <c r="D4118" s="1295">
        <v>5985</v>
      </c>
      <c r="E4118" s="1295" t="s">
        <v>206</v>
      </c>
      <c r="F4118" s="935" t="s">
        <v>217</v>
      </c>
      <c r="G4118" s="1295">
        <v>83</v>
      </c>
      <c r="H4118" s="935" t="s">
        <v>410</v>
      </c>
      <c r="I4118" s="935" t="s">
        <v>411</v>
      </c>
      <c r="J4118" s="935">
        <v>40.153152210000002</v>
      </c>
      <c r="K4118" s="935">
        <v>-122.20237950000001</v>
      </c>
      <c r="L4118" s="935">
        <v>40.027836569999998</v>
      </c>
      <c r="M4118" s="935">
        <v>-122.11920569999999</v>
      </c>
    </row>
    <row r="4119" spans="1:13" x14ac:dyDescent="0.35">
      <c r="A4119" s="1296">
        <v>36101</v>
      </c>
      <c r="B4119" s="1295" t="s">
        <v>242</v>
      </c>
      <c r="C4119" s="1295" t="s">
        <v>260</v>
      </c>
      <c r="D4119" s="1295">
        <v>5985</v>
      </c>
      <c r="E4119" s="1295" t="s">
        <v>206</v>
      </c>
      <c r="F4119" s="935" t="s">
        <v>219</v>
      </c>
      <c r="G4119" s="1295">
        <v>8</v>
      </c>
      <c r="H4119" s="935" t="s">
        <v>411</v>
      </c>
      <c r="I4119" s="935" t="s">
        <v>412</v>
      </c>
      <c r="J4119" s="935">
        <v>40.027836569999998</v>
      </c>
      <c r="K4119" s="935">
        <v>-122.11920569999999</v>
      </c>
      <c r="L4119" s="935">
        <v>39.909298579999998</v>
      </c>
      <c r="M4119" s="935">
        <v>-122.0918963</v>
      </c>
    </row>
    <row r="4120" spans="1:13" x14ac:dyDescent="0.35">
      <c r="A4120" s="1296">
        <v>36101</v>
      </c>
      <c r="B4120" s="1295" t="s">
        <v>242</v>
      </c>
      <c r="C4120" s="1295" t="s">
        <v>260</v>
      </c>
      <c r="D4120" s="1295">
        <v>5985</v>
      </c>
      <c r="E4120" s="1295" t="s">
        <v>206</v>
      </c>
      <c r="F4120" s="935" t="s">
        <v>220</v>
      </c>
      <c r="G4120" s="1295">
        <v>25</v>
      </c>
      <c r="H4120" s="935" t="s">
        <v>412</v>
      </c>
      <c r="I4120" s="935" t="s">
        <v>413</v>
      </c>
      <c r="J4120" s="935">
        <v>39.909298579999998</v>
      </c>
      <c r="K4120" s="935">
        <v>-122.0918963</v>
      </c>
      <c r="L4120" s="935">
        <v>39.751173979999997</v>
      </c>
      <c r="M4120" s="935">
        <v>-121.9963235</v>
      </c>
    </row>
    <row r="4121" spans="1:13" x14ac:dyDescent="0.35">
      <c r="A4121" s="1296">
        <v>36101</v>
      </c>
      <c r="B4121" s="1295" t="s">
        <v>242</v>
      </c>
      <c r="C4121" s="1295" t="s">
        <v>260</v>
      </c>
      <c r="D4121" s="1295">
        <v>5985</v>
      </c>
      <c r="E4121" s="1295" t="s">
        <v>206</v>
      </c>
      <c r="F4121" s="935" t="s">
        <v>221</v>
      </c>
      <c r="G4121" s="1295">
        <v>13</v>
      </c>
      <c r="H4121" s="935" t="s">
        <v>413</v>
      </c>
      <c r="I4121" s="935" t="s">
        <v>414</v>
      </c>
      <c r="J4121" s="935">
        <v>39.751173979999997</v>
      </c>
      <c r="K4121" s="935">
        <v>-121.9963235</v>
      </c>
      <c r="L4121" s="935">
        <v>39.629153240000001</v>
      </c>
      <c r="M4121" s="935">
        <v>-121.9925059</v>
      </c>
    </row>
    <row r="4122" spans="1:13" x14ac:dyDescent="0.35">
      <c r="A4122" s="1296">
        <v>36101</v>
      </c>
      <c r="B4122" s="1295" t="s">
        <v>242</v>
      </c>
      <c r="C4122" s="1295" t="s">
        <v>260</v>
      </c>
      <c r="D4122" s="1295">
        <v>5985</v>
      </c>
      <c r="E4122" s="1295" t="s">
        <v>206</v>
      </c>
      <c r="F4122" s="935" t="s">
        <v>222</v>
      </c>
      <c r="G4122" s="1295">
        <v>12</v>
      </c>
      <c r="H4122" s="935" t="s">
        <v>414</v>
      </c>
      <c r="I4122" s="935" t="s">
        <v>415</v>
      </c>
      <c r="J4122" s="935">
        <v>39.629153240000001</v>
      </c>
      <c r="K4122" s="935">
        <v>-121.9925059</v>
      </c>
      <c r="L4122" s="935">
        <v>39.40712284</v>
      </c>
      <c r="M4122" s="935">
        <v>-122.00758999999999</v>
      </c>
    </row>
    <row r="4123" spans="1:13" x14ac:dyDescent="0.35">
      <c r="A4123" s="1296">
        <v>36118</v>
      </c>
      <c r="B4123" s="1295" t="s">
        <v>242</v>
      </c>
      <c r="C4123" s="1295" t="s">
        <v>273</v>
      </c>
      <c r="D4123" s="1295">
        <v>14412</v>
      </c>
      <c r="E4123" s="1295" t="s">
        <v>206</v>
      </c>
      <c r="F4123" s="935" t="s">
        <v>208</v>
      </c>
      <c r="G4123" s="1295">
        <v>60</v>
      </c>
      <c r="H4123" s="935" t="s">
        <v>402</v>
      </c>
      <c r="I4123" s="935" t="s">
        <v>403</v>
      </c>
      <c r="J4123" s="935">
        <v>40.611883210000002</v>
      </c>
      <c r="K4123" s="935">
        <v>-122.446135</v>
      </c>
      <c r="L4123" s="935">
        <v>40.592799669999998</v>
      </c>
      <c r="M4123" s="935">
        <v>-122.3942059</v>
      </c>
    </row>
    <row r="4124" spans="1:13" x14ac:dyDescent="0.35">
      <c r="A4124" s="1296">
        <v>36118</v>
      </c>
      <c r="B4124" s="1295" t="s">
        <v>242</v>
      </c>
      <c r="C4124" s="1295" t="s">
        <v>273</v>
      </c>
      <c r="D4124" s="1295">
        <v>14412</v>
      </c>
      <c r="E4124" s="1295" t="s">
        <v>206</v>
      </c>
      <c r="F4124" s="935" t="s">
        <v>209</v>
      </c>
      <c r="G4124" s="1295">
        <v>7</v>
      </c>
      <c r="H4124" s="935" t="s">
        <v>403</v>
      </c>
      <c r="I4124" s="935" t="s">
        <v>404</v>
      </c>
      <c r="J4124" s="935">
        <v>40.592799669999998</v>
      </c>
      <c r="K4124" s="935">
        <v>-122.3942059</v>
      </c>
      <c r="L4124" s="935">
        <v>40.585947769999997</v>
      </c>
      <c r="M4124" s="935">
        <v>-122.3683525</v>
      </c>
    </row>
    <row r="4125" spans="1:13" x14ac:dyDescent="0.35">
      <c r="A4125" s="1296">
        <v>36118</v>
      </c>
      <c r="B4125" s="1295" t="s">
        <v>242</v>
      </c>
      <c r="C4125" s="1295" t="s">
        <v>273</v>
      </c>
      <c r="D4125" s="1295">
        <v>14412</v>
      </c>
      <c r="E4125" s="1295" t="s">
        <v>206</v>
      </c>
      <c r="F4125" s="935" t="s">
        <v>211</v>
      </c>
      <c r="G4125" s="1295">
        <v>92</v>
      </c>
      <c r="H4125" s="935" t="s">
        <v>404</v>
      </c>
      <c r="I4125" s="935" t="s">
        <v>405</v>
      </c>
      <c r="J4125" s="935">
        <v>40.585947769999997</v>
      </c>
      <c r="K4125" s="935">
        <v>-122.3683525</v>
      </c>
      <c r="L4125" s="935">
        <v>40.472049499999997</v>
      </c>
      <c r="M4125" s="935">
        <v>-122.29453460000001</v>
      </c>
    </row>
    <row r="4126" spans="1:13" x14ac:dyDescent="0.35">
      <c r="A4126" s="1296">
        <v>36118</v>
      </c>
      <c r="B4126" s="1295" t="s">
        <v>242</v>
      </c>
      <c r="C4126" s="1295" t="s">
        <v>273</v>
      </c>
      <c r="D4126" s="1295">
        <v>14412</v>
      </c>
      <c r="E4126" s="1295" t="s">
        <v>206</v>
      </c>
      <c r="F4126" s="935" t="s">
        <v>212</v>
      </c>
      <c r="G4126" s="1295">
        <v>41</v>
      </c>
      <c r="H4126" s="935" t="s">
        <v>405</v>
      </c>
      <c r="I4126" s="935" t="s">
        <v>406</v>
      </c>
      <c r="J4126" s="935">
        <v>40.472049499999997</v>
      </c>
      <c r="K4126" s="935">
        <v>-122.29453460000001</v>
      </c>
      <c r="L4126" s="935">
        <v>40.417416330000002</v>
      </c>
      <c r="M4126" s="935">
        <v>-122.19395729999999</v>
      </c>
    </row>
    <row r="4127" spans="1:13" x14ac:dyDescent="0.35">
      <c r="A4127" s="1296">
        <v>36118</v>
      </c>
      <c r="B4127" s="1295" t="s">
        <v>242</v>
      </c>
      <c r="C4127" s="1295" t="s">
        <v>273</v>
      </c>
      <c r="D4127" s="1295">
        <v>14412</v>
      </c>
      <c r="E4127" s="1295" t="s">
        <v>206</v>
      </c>
      <c r="F4127" s="935" t="s">
        <v>213</v>
      </c>
      <c r="G4127" s="1295">
        <v>0</v>
      </c>
      <c r="H4127" s="935" t="s">
        <v>406</v>
      </c>
      <c r="I4127" s="935" t="s">
        <v>407</v>
      </c>
      <c r="J4127" s="935">
        <v>40.417416330000002</v>
      </c>
      <c r="K4127" s="935">
        <v>-122.19395729999999</v>
      </c>
      <c r="L4127" s="935">
        <v>40.355137560000003</v>
      </c>
      <c r="M4127" s="935">
        <v>-122.17595660000001</v>
      </c>
    </row>
    <row r="4128" spans="1:13" x14ac:dyDescent="0.35">
      <c r="A4128" s="1296">
        <v>36118</v>
      </c>
      <c r="B4128" s="1295" t="s">
        <v>242</v>
      </c>
      <c r="C4128" s="1295" t="s">
        <v>273</v>
      </c>
      <c r="D4128" s="1295">
        <v>14412</v>
      </c>
      <c r="E4128" s="1295" t="s">
        <v>206</v>
      </c>
      <c r="F4128" s="935" t="s">
        <v>214</v>
      </c>
      <c r="G4128" s="1295">
        <v>31</v>
      </c>
      <c r="H4128" s="935" t="s">
        <v>407</v>
      </c>
      <c r="I4128" s="935" t="s">
        <v>408</v>
      </c>
      <c r="J4128" s="935">
        <v>40.355137560000003</v>
      </c>
      <c r="K4128" s="935">
        <v>-122.17595660000001</v>
      </c>
      <c r="L4128" s="935">
        <v>40.316984869999999</v>
      </c>
      <c r="M4128" s="935">
        <v>-122.1896581</v>
      </c>
    </row>
    <row r="4129" spans="1:13" x14ac:dyDescent="0.35">
      <c r="A4129" s="1296">
        <v>36118</v>
      </c>
      <c r="B4129" s="1295" t="s">
        <v>242</v>
      </c>
      <c r="C4129" s="1295" t="s">
        <v>273</v>
      </c>
      <c r="D4129" s="1295">
        <v>14412</v>
      </c>
      <c r="E4129" s="1295" t="s">
        <v>206</v>
      </c>
      <c r="F4129" s="935" t="s">
        <v>215</v>
      </c>
      <c r="G4129" s="1295">
        <v>0</v>
      </c>
      <c r="H4129" s="935" t="s">
        <v>408</v>
      </c>
      <c r="I4129" s="935" t="s">
        <v>409</v>
      </c>
      <c r="J4129" s="935">
        <v>40.316984869999999</v>
      </c>
      <c r="K4129" s="935">
        <v>-122.1896581</v>
      </c>
      <c r="L4129" s="935">
        <v>40.263968490000003</v>
      </c>
      <c r="M4129" s="935">
        <v>-122.2235306</v>
      </c>
    </row>
    <row r="4130" spans="1:13" x14ac:dyDescent="0.35">
      <c r="A4130" s="1296">
        <v>36118</v>
      </c>
      <c r="B4130" s="1295" t="s">
        <v>242</v>
      </c>
      <c r="C4130" s="1295" t="s">
        <v>273</v>
      </c>
      <c r="D4130" s="1295">
        <v>14412</v>
      </c>
      <c r="E4130" s="1295" t="s">
        <v>206</v>
      </c>
      <c r="F4130" s="935" t="s">
        <v>216</v>
      </c>
      <c r="G4130" s="1295">
        <v>0</v>
      </c>
      <c r="H4130" s="935" t="s">
        <v>409</v>
      </c>
      <c r="I4130" s="935" t="s">
        <v>410</v>
      </c>
      <c r="J4130" s="935">
        <v>40.263968490000003</v>
      </c>
      <c r="K4130" s="935">
        <v>-122.2235306</v>
      </c>
      <c r="L4130" s="935">
        <v>40.153152210000002</v>
      </c>
      <c r="M4130" s="935">
        <v>-122.20237950000001</v>
      </c>
    </row>
    <row r="4131" spans="1:13" x14ac:dyDescent="0.35">
      <c r="A4131" s="1296">
        <v>36118</v>
      </c>
      <c r="B4131" s="1295" t="s">
        <v>242</v>
      </c>
      <c r="C4131" s="1295" t="s">
        <v>273</v>
      </c>
      <c r="D4131" s="1295">
        <v>14412</v>
      </c>
      <c r="E4131" s="1295" t="s">
        <v>206</v>
      </c>
      <c r="F4131" s="935" t="s">
        <v>217</v>
      </c>
      <c r="G4131" s="1295">
        <v>8</v>
      </c>
      <c r="H4131" s="935" t="s">
        <v>410</v>
      </c>
      <c r="I4131" s="935" t="s">
        <v>411</v>
      </c>
      <c r="J4131" s="935">
        <v>40.153152210000002</v>
      </c>
      <c r="K4131" s="935">
        <v>-122.20237950000001</v>
      </c>
      <c r="L4131" s="935">
        <v>40.027836569999998</v>
      </c>
      <c r="M4131" s="935">
        <v>-122.11920569999999</v>
      </c>
    </row>
    <row r="4132" spans="1:13" x14ac:dyDescent="0.35">
      <c r="A4132" s="1296">
        <v>36118</v>
      </c>
      <c r="B4132" s="1295" t="s">
        <v>242</v>
      </c>
      <c r="C4132" s="1295" t="s">
        <v>273</v>
      </c>
      <c r="D4132" s="1295">
        <v>14412</v>
      </c>
      <c r="E4132" s="1295" t="s">
        <v>206</v>
      </c>
      <c r="F4132" s="935" t="s">
        <v>219</v>
      </c>
      <c r="G4132" s="1295">
        <v>0</v>
      </c>
      <c r="H4132" s="935" t="s">
        <v>411</v>
      </c>
      <c r="I4132" s="935" t="s">
        <v>412</v>
      </c>
      <c r="J4132" s="935">
        <v>40.027836569999998</v>
      </c>
      <c r="K4132" s="935">
        <v>-122.11920569999999</v>
      </c>
      <c r="L4132" s="935">
        <v>39.909298579999998</v>
      </c>
      <c r="M4132" s="935">
        <v>-122.0918963</v>
      </c>
    </row>
    <row r="4133" spans="1:13" x14ac:dyDescent="0.35">
      <c r="A4133" s="1296">
        <v>36118</v>
      </c>
      <c r="B4133" s="1295" t="s">
        <v>242</v>
      </c>
      <c r="C4133" s="1295" t="s">
        <v>273</v>
      </c>
      <c r="D4133" s="1295">
        <v>14412</v>
      </c>
      <c r="E4133" s="1295" t="s">
        <v>206</v>
      </c>
      <c r="F4133" s="935" t="s">
        <v>220</v>
      </c>
      <c r="G4133" s="1295">
        <v>0</v>
      </c>
      <c r="H4133" s="935" t="s">
        <v>412</v>
      </c>
      <c r="I4133" s="935" t="s">
        <v>413</v>
      </c>
      <c r="J4133" s="935">
        <v>39.909298579999998</v>
      </c>
      <c r="K4133" s="935">
        <v>-122.0918963</v>
      </c>
      <c r="L4133" s="935">
        <v>39.751173979999997</v>
      </c>
      <c r="M4133" s="935">
        <v>-121.9963235</v>
      </c>
    </row>
    <row r="4134" spans="1:13" x14ac:dyDescent="0.35">
      <c r="A4134" s="1296">
        <v>36118</v>
      </c>
      <c r="B4134" s="1295" t="s">
        <v>242</v>
      </c>
      <c r="C4134" s="1295" t="s">
        <v>273</v>
      </c>
      <c r="D4134" s="1295">
        <v>14412</v>
      </c>
      <c r="E4134" s="1295" t="s">
        <v>206</v>
      </c>
      <c r="F4134" s="935" t="s">
        <v>221</v>
      </c>
      <c r="G4134" s="1295">
        <v>-99999</v>
      </c>
      <c r="H4134" s="935" t="s">
        <v>413</v>
      </c>
      <c r="I4134" s="935" t="s">
        <v>414</v>
      </c>
      <c r="J4134" s="935">
        <v>39.751173979999997</v>
      </c>
      <c r="K4134" s="935">
        <v>-121.9963235</v>
      </c>
      <c r="L4134" s="935">
        <v>39.629153240000001</v>
      </c>
      <c r="M4134" s="935">
        <v>-121.9925059</v>
      </c>
    </row>
    <row r="4135" spans="1:13" ht="15" thickBot="1" x14ac:dyDescent="0.4">
      <c r="A4135" s="1309">
        <v>36118</v>
      </c>
      <c r="B4135" s="1313" t="s">
        <v>242</v>
      </c>
      <c r="C4135" s="1313" t="s">
        <v>273</v>
      </c>
      <c r="D4135" s="1313">
        <v>14412</v>
      </c>
      <c r="E4135" s="1313" t="s">
        <v>206</v>
      </c>
      <c r="F4135" s="1312" t="s">
        <v>222</v>
      </c>
      <c r="G4135" s="1313">
        <v>-99999</v>
      </c>
      <c r="H4135" s="1312" t="s">
        <v>414</v>
      </c>
      <c r="I4135" s="1312" t="s">
        <v>415</v>
      </c>
      <c r="J4135" s="1312">
        <v>39.629153240000001</v>
      </c>
      <c r="K4135" s="1312">
        <v>-121.9925059</v>
      </c>
      <c r="L4135" s="1312">
        <v>39.40712284</v>
      </c>
      <c r="M4135" s="1312">
        <v>-122.00758999999999</v>
      </c>
    </row>
    <row r="4136" spans="1:13" ht="15" thickTop="1" x14ac:dyDescent="0.35">
      <c r="A4136" s="1296">
        <v>36285</v>
      </c>
      <c r="B4136" s="1295" t="s">
        <v>242</v>
      </c>
      <c r="C4136" s="1295" t="s">
        <v>260</v>
      </c>
      <c r="D4136" s="1295">
        <v>10031</v>
      </c>
      <c r="E4136" s="1295" t="s">
        <v>200</v>
      </c>
      <c r="F4136" s="935" t="s">
        <v>208</v>
      </c>
      <c r="G4136" s="1295">
        <v>0</v>
      </c>
      <c r="H4136" s="935" t="s">
        <v>402</v>
      </c>
      <c r="I4136" s="935" t="s">
        <v>403</v>
      </c>
      <c r="J4136" s="935">
        <v>40.611883210000002</v>
      </c>
      <c r="K4136" s="935">
        <v>-122.446135</v>
      </c>
      <c r="L4136" s="935">
        <v>40.592799669999998</v>
      </c>
      <c r="M4136" s="935">
        <v>-122.3942059</v>
      </c>
    </row>
    <row r="4137" spans="1:13" x14ac:dyDescent="0.35">
      <c r="A4137" s="1296">
        <v>36285</v>
      </c>
      <c r="B4137" s="1295" t="s">
        <v>242</v>
      </c>
      <c r="C4137" s="1295" t="s">
        <v>260</v>
      </c>
      <c r="D4137" s="1295">
        <v>10031</v>
      </c>
      <c r="E4137" s="1295" t="s">
        <v>200</v>
      </c>
      <c r="F4137" s="935" t="s">
        <v>209</v>
      </c>
      <c r="G4137" s="1295">
        <v>8</v>
      </c>
      <c r="H4137" s="935" t="s">
        <v>403</v>
      </c>
      <c r="I4137" s="935" t="s">
        <v>404</v>
      </c>
      <c r="J4137" s="935">
        <v>40.592799669999998</v>
      </c>
      <c r="K4137" s="935">
        <v>-122.3942059</v>
      </c>
      <c r="L4137" s="935">
        <v>40.585947769999997</v>
      </c>
      <c r="M4137" s="935">
        <v>-122.3683525</v>
      </c>
    </row>
    <row r="4138" spans="1:13" x14ac:dyDescent="0.35">
      <c r="A4138" s="1296">
        <v>36285</v>
      </c>
      <c r="B4138" s="1295" t="s">
        <v>242</v>
      </c>
      <c r="C4138" s="1295" t="s">
        <v>260</v>
      </c>
      <c r="D4138" s="1295">
        <v>10031</v>
      </c>
      <c r="E4138" s="1295" t="s">
        <v>200</v>
      </c>
      <c r="F4138" s="935" t="s">
        <v>211</v>
      </c>
      <c r="G4138" s="1295">
        <v>5</v>
      </c>
      <c r="H4138" s="935" t="s">
        <v>404</v>
      </c>
      <c r="I4138" s="935" t="s">
        <v>405</v>
      </c>
      <c r="J4138" s="935">
        <v>40.585947769999997</v>
      </c>
      <c r="K4138" s="935">
        <v>-122.3683525</v>
      </c>
      <c r="L4138" s="935">
        <v>40.472049499999997</v>
      </c>
      <c r="M4138" s="935">
        <v>-122.29453460000001</v>
      </c>
    </row>
    <row r="4139" spans="1:13" x14ac:dyDescent="0.35">
      <c r="A4139" s="1296">
        <v>36285</v>
      </c>
      <c r="B4139" s="1295" t="s">
        <v>242</v>
      </c>
      <c r="C4139" s="1295" t="s">
        <v>260</v>
      </c>
      <c r="D4139" s="1295">
        <v>10031</v>
      </c>
      <c r="E4139" s="1295" t="s">
        <v>200</v>
      </c>
      <c r="F4139" s="935" t="s">
        <v>212</v>
      </c>
      <c r="G4139" s="1295">
        <v>0</v>
      </c>
      <c r="H4139" s="935" t="s">
        <v>405</v>
      </c>
      <c r="I4139" s="935" t="s">
        <v>406</v>
      </c>
      <c r="J4139" s="935">
        <v>40.472049499999997</v>
      </c>
      <c r="K4139" s="935">
        <v>-122.29453460000001</v>
      </c>
      <c r="L4139" s="935">
        <v>40.417416330000002</v>
      </c>
      <c r="M4139" s="935">
        <v>-122.19395729999999</v>
      </c>
    </row>
    <row r="4140" spans="1:13" x14ac:dyDescent="0.35">
      <c r="A4140" s="1296">
        <v>36285</v>
      </c>
      <c r="B4140" s="1295" t="s">
        <v>242</v>
      </c>
      <c r="C4140" s="1295" t="s">
        <v>260</v>
      </c>
      <c r="D4140" s="1295">
        <v>10031</v>
      </c>
      <c r="E4140" s="1295" t="s">
        <v>200</v>
      </c>
      <c r="F4140" s="935" t="s">
        <v>213</v>
      </c>
      <c r="G4140" s="1295">
        <v>0</v>
      </c>
      <c r="H4140" s="935" t="s">
        <v>406</v>
      </c>
      <c r="I4140" s="935" t="s">
        <v>407</v>
      </c>
      <c r="J4140" s="935">
        <v>40.417416330000002</v>
      </c>
      <c r="K4140" s="935">
        <v>-122.19395729999999</v>
      </c>
      <c r="L4140" s="935">
        <v>40.355137560000003</v>
      </c>
      <c r="M4140" s="935">
        <v>-122.17595660000001</v>
      </c>
    </row>
    <row r="4141" spans="1:13" x14ac:dyDescent="0.35">
      <c r="A4141" s="1296">
        <v>36285</v>
      </c>
      <c r="B4141" s="1295" t="s">
        <v>242</v>
      </c>
      <c r="C4141" s="1295" t="s">
        <v>260</v>
      </c>
      <c r="D4141" s="1295">
        <v>10031</v>
      </c>
      <c r="E4141" s="1295" t="s">
        <v>200</v>
      </c>
      <c r="F4141" s="935" t="s">
        <v>214</v>
      </c>
      <c r="G4141" s="1295">
        <v>0</v>
      </c>
      <c r="H4141" s="935" t="s">
        <v>407</v>
      </c>
      <c r="I4141" s="935" t="s">
        <v>408</v>
      </c>
      <c r="J4141" s="935">
        <v>40.355137560000003</v>
      </c>
      <c r="K4141" s="935">
        <v>-122.17595660000001</v>
      </c>
      <c r="L4141" s="935">
        <v>40.316984869999999</v>
      </c>
      <c r="M4141" s="935">
        <v>-122.1896581</v>
      </c>
    </row>
    <row r="4142" spans="1:13" x14ac:dyDescent="0.35">
      <c r="A4142" s="1296">
        <v>36285</v>
      </c>
      <c r="B4142" s="1295" t="s">
        <v>242</v>
      </c>
      <c r="C4142" s="1295" t="s">
        <v>260</v>
      </c>
      <c r="D4142" s="1295">
        <v>10031</v>
      </c>
      <c r="E4142" s="1295" t="s">
        <v>200</v>
      </c>
      <c r="F4142" s="935" t="s">
        <v>215</v>
      </c>
      <c r="G4142" s="1295">
        <v>0</v>
      </c>
      <c r="H4142" s="935" t="s">
        <v>408</v>
      </c>
      <c r="I4142" s="935" t="s">
        <v>409</v>
      </c>
      <c r="J4142" s="935">
        <v>40.316984869999999</v>
      </c>
      <c r="K4142" s="935">
        <v>-122.1896581</v>
      </c>
      <c r="L4142" s="935">
        <v>40.263968490000003</v>
      </c>
      <c r="M4142" s="935">
        <v>-122.2235306</v>
      </c>
    </row>
    <row r="4143" spans="1:13" x14ac:dyDescent="0.35">
      <c r="A4143" s="1296">
        <v>36285</v>
      </c>
      <c r="B4143" s="1295" t="s">
        <v>242</v>
      </c>
      <c r="C4143" s="1295" t="s">
        <v>260</v>
      </c>
      <c r="D4143" s="1295">
        <v>10031</v>
      </c>
      <c r="E4143" s="1295" t="s">
        <v>200</v>
      </c>
      <c r="F4143" s="935" t="s">
        <v>216</v>
      </c>
      <c r="G4143" s="1295">
        <v>0</v>
      </c>
      <c r="H4143" s="935" t="s">
        <v>409</v>
      </c>
      <c r="I4143" s="935" t="s">
        <v>410</v>
      </c>
      <c r="J4143" s="935">
        <v>40.263968490000003</v>
      </c>
      <c r="K4143" s="935">
        <v>-122.2235306</v>
      </c>
      <c r="L4143" s="935">
        <v>40.153152210000002</v>
      </c>
      <c r="M4143" s="935">
        <v>-122.20237950000001</v>
      </c>
    </row>
    <row r="4144" spans="1:13" x14ac:dyDescent="0.35">
      <c r="A4144" s="1296">
        <v>36285</v>
      </c>
      <c r="B4144" s="1295" t="s">
        <v>242</v>
      </c>
      <c r="C4144" s="1295" t="s">
        <v>260</v>
      </c>
      <c r="D4144" s="1295">
        <v>10031</v>
      </c>
      <c r="E4144" s="1295" t="s">
        <v>200</v>
      </c>
      <c r="F4144" s="935" t="s">
        <v>217</v>
      </c>
      <c r="G4144" s="1295">
        <v>0</v>
      </c>
      <c r="H4144" s="935" t="s">
        <v>410</v>
      </c>
      <c r="I4144" s="935" t="s">
        <v>411</v>
      </c>
      <c r="J4144" s="935">
        <v>40.153152210000002</v>
      </c>
      <c r="K4144" s="935">
        <v>-122.20237950000001</v>
      </c>
      <c r="L4144" s="935">
        <v>40.027836569999998</v>
      </c>
      <c r="M4144" s="935">
        <v>-122.11920569999999</v>
      </c>
    </row>
    <row r="4145" spans="1:13" x14ac:dyDescent="0.35">
      <c r="A4145" s="1296">
        <v>36285</v>
      </c>
      <c r="B4145" s="1295" t="s">
        <v>242</v>
      </c>
      <c r="C4145" s="1295" t="s">
        <v>260</v>
      </c>
      <c r="D4145" s="1295">
        <v>10031</v>
      </c>
      <c r="E4145" s="1295" t="s">
        <v>200</v>
      </c>
      <c r="F4145" s="935" t="s">
        <v>219</v>
      </c>
      <c r="G4145" s="1295">
        <v>0</v>
      </c>
      <c r="H4145" s="935" t="s">
        <v>411</v>
      </c>
      <c r="I4145" s="935" t="s">
        <v>412</v>
      </c>
      <c r="J4145" s="935">
        <v>40.027836569999998</v>
      </c>
      <c r="K4145" s="935">
        <v>-122.11920569999999</v>
      </c>
      <c r="L4145" s="935">
        <v>39.909298579999998</v>
      </c>
      <c r="M4145" s="935">
        <v>-122.0918963</v>
      </c>
    </row>
    <row r="4146" spans="1:13" x14ac:dyDescent="0.35">
      <c r="A4146" s="1296">
        <v>36285</v>
      </c>
      <c r="B4146" s="1295" t="s">
        <v>242</v>
      </c>
      <c r="C4146" s="1295" t="s">
        <v>260</v>
      </c>
      <c r="D4146" s="1295">
        <v>10031</v>
      </c>
      <c r="E4146" s="1295" t="s">
        <v>200</v>
      </c>
      <c r="F4146" s="935" t="s">
        <v>220</v>
      </c>
      <c r="G4146" s="1295">
        <v>0</v>
      </c>
      <c r="H4146" s="935" t="s">
        <v>412</v>
      </c>
      <c r="I4146" s="935" t="s">
        <v>413</v>
      </c>
      <c r="J4146" s="935">
        <v>39.909298579999998</v>
      </c>
      <c r="K4146" s="935">
        <v>-122.0918963</v>
      </c>
      <c r="L4146" s="935">
        <v>39.751173979999997</v>
      </c>
      <c r="M4146" s="935">
        <v>-121.9963235</v>
      </c>
    </row>
    <row r="4147" spans="1:13" x14ac:dyDescent="0.35">
      <c r="A4147" s="1296">
        <v>36285</v>
      </c>
      <c r="B4147" s="1295" t="s">
        <v>242</v>
      </c>
      <c r="C4147" s="1295" t="s">
        <v>260</v>
      </c>
      <c r="D4147" s="1295">
        <v>10031</v>
      </c>
      <c r="E4147" s="1295" t="s">
        <v>200</v>
      </c>
      <c r="F4147" s="935" t="s">
        <v>221</v>
      </c>
      <c r="G4147" s="1295">
        <v>0</v>
      </c>
      <c r="H4147" s="935" t="s">
        <v>413</v>
      </c>
      <c r="I4147" s="935" t="s">
        <v>414</v>
      </c>
      <c r="J4147" s="935">
        <v>39.751173979999997</v>
      </c>
      <c r="K4147" s="935">
        <v>-121.9963235</v>
      </c>
      <c r="L4147" s="935">
        <v>39.629153240000001</v>
      </c>
      <c r="M4147" s="935">
        <v>-121.9925059</v>
      </c>
    </row>
    <row r="4148" spans="1:13" x14ac:dyDescent="0.35">
      <c r="A4148" s="1296">
        <v>36285</v>
      </c>
      <c r="B4148" s="1295" t="s">
        <v>242</v>
      </c>
      <c r="C4148" s="1295" t="s">
        <v>260</v>
      </c>
      <c r="D4148" s="1295">
        <v>10031</v>
      </c>
      <c r="E4148" s="1295" t="s">
        <v>200</v>
      </c>
      <c r="F4148" s="935" t="s">
        <v>222</v>
      </c>
      <c r="G4148" s="1295">
        <v>0</v>
      </c>
      <c r="H4148" s="935" t="s">
        <v>414</v>
      </c>
      <c r="I4148" s="935" t="s">
        <v>415</v>
      </c>
      <c r="J4148" s="935">
        <v>39.629153240000001</v>
      </c>
      <c r="K4148" s="935">
        <v>-121.9925059</v>
      </c>
      <c r="L4148" s="935">
        <v>39.40712284</v>
      </c>
      <c r="M4148" s="935">
        <v>-122.00758999999999</v>
      </c>
    </row>
    <row r="4149" spans="1:13" x14ac:dyDescent="0.35">
      <c r="A4149" s="1296">
        <v>36292</v>
      </c>
      <c r="B4149" s="1295" t="s">
        <v>194</v>
      </c>
      <c r="C4149" s="1295" t="s">
        <v>260</v>
      </c>
      <c r="D4149" s="1295">
        <v>11010</v>
      </c>
      <c r="E4149" s="1295" t="s">
        <v>200</v>
      </c>
      <c r="F4149" s="935" t="s">
        <v>208</v>
      </c>
      <c r="G4149" s="1295">
        <v>0</v>
      </c>
      <c r="H4149" s="935" t="s">
        <v>402</v>
      </c>
      <c r="I4149" s="935" t="s">
        <v>403</v>
      </c>
      <c r="J4149" s="935">
        <v>40.611883210000002</v>
      </c>
      <c r="K4149" s="935">
        <v>-122.446135</v>
      </c>
      <c r="L4149" s="935">
        <v>40.592799669999998</v>
      </c>
      <c r="M4149" s="935">
        <v>-122.3942059</v>
      </c>
    </row>
    <row r="4150" spans="1:13" x14ac:dyDescent="0.35">
      <c r="A4150" s="1296">
        <v>36292</v>
      </c>
      <c r="B4150" s="1295" t="s">
        <v>194</v>
      </c>
      <c r="C4150" s="1295" t="s">
        <v>260</v>
      </c>
      <c r="D4150" s="1295">
        <v>11010</v>
      </c>
      <c r="E4150" s="1295" t="s">
        <v>200</v>
      </c>
      <c r="F4150" s="935" t="s">
        <v>209</v>
      </c>
      <c r="G4150" s="1295">
        <v>63</v>
      </c>
      <c r="H4150" s="935" t="s">
        <v>403</v>
      </c>
      <c r="I4150" s="935" t="s">
        <v>404</v>
      </c>
      <c r="J4150" s="935">
        <v>40.592799669999998</v>
      </c>
      <c r="K4150" s="935">
        <v>-122.3942059</v>
      </c>
      <c r="L4150" s="935">
        <v>40.585947769999997</v>
      </c>
      <c r="M4150" s="935">
        <v>-122.3683525</v>
      </c>
    </row>
    <row r="4151" spans="1:13" x14ac:dyDescent="0.35">
      <c r="A4151" s="1296">
        <v>36292</v>
      </c>
      <c r="B4151" s="1295" t="s">
        <v>194</v>
      </c>
      <c r="C4151" s="1295" t="s">
        <v>260</v>
      </c>
      <c r="D4151" s="1295">
        <v>11010</v>
      </c>
      <c r="E4151" s="1295" t="s">
        <v>200</v>
      </c>
      <c r="F4151" s="935" t="s">
        <v>211</v>
      </c>
      <c r="G4151" s="1295">
        <v>12</v>
      </c>
      <c r="H4151" s="935" t="s">
        <v>404</v>
      </c>
      <c r="I4151" s="935" t="s">
        <v>405</v>
      </c>
      <c r="J4151" s="935">
        <v>40.585947769999997</v>
      </c>
      <c r="K4151" s="935">
        <v>-122.3683525</v>
      </c>
      <c r="L4151" s="935">
        <v>40.472049499999997</v>
      </c>
      <c r="M4151" s="935">
        <v>-122.29453460000001</v>
      </c>
    </row>
    <row r="4152" spans="1:13" x14ac:dyDescent="0.35">
      <c r="A4152" s="1296">
        <v>36292</v>
      </c>
      <c r="B4152" s="1295" t="s">
        <v>194</v>
      </c>
      <c r="C4152" s="1295" t="s">
        <v>260</v>
      </c>
      <c r="D4152" s="1295">
        <v>11010</v>
      </c>
      <c r="E4152" s="1295" t="s">
        <v>200</v>
      </c>
      <c r="F4152" s="935" t="s">
        <v>212</v>
      </c>
      <c r="G4152" s="1295">
        <v>0</v>
      </c>
      <c r="H4152" s="935" t="s">
        <v>405</v>
      </c>
      <c r="I4152" s="935" t="s">
        <v>406</v>
      </c>
      <c r="J4152" s="935">
        <v>40.472049499999997</v>
      </c>
      <c r="K4152" s="935">
        <v>-122.29453460000001</v>
      </c>
      <c r="L4152" s="935">
        <v>40.417416330000002</v>
      </c>
      <c r="M4152" s="935">
        <v>-122.19395729999999</v>
      </c>
    </row>
    <row r="4153" spans="1:13" x14ac:dyDescent="0.35">
      <c r="A4153" s="1296">
        <v>36292</v>
      </c>
      <c r="B4153" s="1295" t="s">
        <v>194</v>
      </c>
      <c r="C4153" s="1295" t="s">
        <v>260</v>
      </c>
      <c r="D4153" s="1295">
        <v>11010</v>
      </c>
      <c r="E4153" s="1295" t="s">
        <v>200</v>
      </c>
      <c r="F4153" s="935" t="s">
        <v>213</v>
      </c>
      <c r="G4153" s="1295">
        <v>0</v>
      </c>
      <c r="H4153" s="935" t="s">
        <v>406</v>
      </c>
      <c r="I4153" s="935" t="s">
        <v>407</v>
      </c>
      <c r="J4153" s="935">
        <v>40.417416330000002</v>
      </c>
      <c r="K4153" s="935">
        <v>-122.19395729999999</v>
      </c>
      <c r="L4153" s="935">
        <v>40.355137560000003</v>
      </c>
      <c r="M4153" s="935">
        <v>-122.17595660000001</v>
      </c>
    </row>
    <row r="4154" spans="1:13" x14ac:dyDescent="0.35">
      <c r="A4154" s="1296">
        <v>36292</v>
      </c>
      <c r="B4154" s="1295" t="s">
        <v>194</v>
      </c>
      <c r="C4154" s="1295" t="s">
        <v>260</v>
      </c>
      <c r="D4154" s="1295">
        <v>11010</v>
      </c>
      <c r="E4154" s="1295" t="s">
        <v>200</v>
      </c>
      <c r="F4154" s="935" t="s">
        <v>214</v>
      </c>
      <c r="G4154" s="1295">
        <v>0</v>
      </c>
      <c r="H4154" s="935" t="s">
        <v>407</v>
      </c>
      <c r="I4154" s="935" t="s">
        <v>408</v>
      </c>
      <c r="J4154" s="935">
        <v>40.355137560000003</v>
      </c>
      <c r="K4154" s="935">
        <v>-122.17595660000001</v>
      </c>
      <c r="L4154" s="935">
        <v>40.316984869999999</v>
      </c>
      <c r="M4154" s="935">
        <v>-122.1896581</v>
      </c>
    </row>
    <row r="4155" spans="1:13" x14ac:dyDescent="0.35">
      <c r="A4155" s="1296">
        <v>36292</v>
      </c>
      <c r="B4155" s="1295" t="s">
        <v>194</v>
      </c>
      <c r="C4155" s="1295" t="s">
        <v>260</v>
      </c>
      <c r="D4155" s="1295">
        <v>11010</v>
      </c>
      <c r="E4155" s="1295" t="s">
        <v>200</v>
      </c>
      <c r="F4155" s="935" t="s">
        <v>215</v>
      </c>
      <c r="G4155" s="1295">
        <v>0</v>
      </c>
      <c r="H4155" s="935" t="s">
        <v>408</v>
      </c>
      <c r="I4155" s="935" t="s">
        <v>409</v>
      </c>
      <c r="J4155" s="935">
        <v>40.316984869999999</v>
      </c>
      <c r="K4155" s="935">
        <v>-122.1896581</v>
      </c>
      <c r="L4155" s="935">
        <v>40.263968490000003</v>
      </c>
      <c r="M4155" s="935">
        <v>-122.2235306</v>
      </c>
    </row>
    <row r="4156" spans="1:13" x14ac:dyDescent="0.35">
      <c r="A4156" s="1296">
        <v>36292</v>
      </c>
      <c r="B4156" s="1295" t="s">
        <v>194</v>
      </c>
      <c r="C4156" s="1295" t="s">
        <v>260</v>
      </c>
      <c r="D4156" s="1295">
        <v>11010</v>
      </c>
      <c r="E4156" s="1295" t="s">
        <v>200</v>
      </c>
      <c r="F4156" s="935" t="s">
        <v>216</v>
      </c>
      <c r="G4156" s="1295">
        <v>0</v>
      </c>
      <c r="H4156" s="935" t="s">
        <v>409</v>
      </c>
      <c r="I4156" s="935" t="s">
        <v>410</v>
      </c>
      <c r="J4156" s="935">
        <v>40.263968490000003</v>
      </c>
      <c r="K4156" s="935">
        <v>-122.2235306</v>
      </c>
      <c r="L4156" s="935">
        <v>40.153152210000002</v>
      </c>
      <c r="M4156" s="935">
        <v>-122.20237950000001</v>
      </c>
    </row>
    <row r="4157" spans="1:13" x14ac:dyDescent="0.35">
      <c r="A4157" s="1296">
        <v>36292</v>
      </c>
      <c r="B4157" s="1295" t="s">
        <v>194</v>
      </c>
      <c r="C4157" s="1295" t="s">
        <v>260</v>
      </c>
      <c r="D4157" s="1295">
        <v>11010</v>
      </c>
      <c r="E4157" s="1295" t="s">
        <v>200</v>
      </c>
      <c r="F4157" s="935" t="s">
        <v>217</v>
      </c>
      <c r="G4157" s="1295">
        <v>0</v>
      </c>
      <c r="H4157" s="935" t="s">
        <v>410</v>
      </c>
      <c r="I4157" s="935" t="s">
        <v>411</v>
      </c>
      <c r="J4157" s="935">
        <v>40.153152210000002</v>
      </c>
      <c r="K4157" s="935">
        <v>-122.20237950000001</v>
      </c>
      <c r="L4157" s="935">
        <v>40.027836569999998</v>
      </c>
      <c r="M4157" s="935">
        <v>-122.11920569999999</v>
      </c>
    </row>
    <row r="4158" spans="1:13" x14ac:dyDescent="0.35">
      <c r="A4158" s="1296">
        <v>36292</v>
      </c>
      <c r="B4158" s="1295" t="s">
        <v>194</v>
      </c>
      <c r="C4158" s="1295" t="s">
        <v>260</v>
      </c>
      <c r="D4158" s="1295">
        <v>11010</v>
      </c>
      <c r="E4158" s="1295" t="s">
        <v>200</v>
      </c>
      <c r="F4158" s="935" t="s">
        <v>219</v>
      </c>
      <c r="G4158" s="1295">
        <v>0</v>
      </c>
      <c r="H4158" s="935" t="s">
        <v>411</v>
      </c>
      <c r="I4158" s="935" t="s">
        <v>412</v>
      </c>
      <c r="J4158" s="935">
        <v>40.027836569999998</v>
      </c>
      <c r="K4158" s="935">
        <v>-122.11920569999999</v>
      </c>
      <c r="L4158" s="935">
        <v>39.909298579999998</v>
      </c>
      <c r="M4158" s="935">
        <v>-122.0918963</v>
      </c>
    </row>
    <row r="4159" spans="1:13" x14ac:dyDescent="0.35">
      <c r="A4159" s="1296">
        <v>36292</v>
      </c>
      <c r="B4159" s="1295" t="s">
        <v>194</v>
      </c>
      <c r="C4159" s="1295" t="s">
        <v>260</v>
      </c>
      <c r="D4159" s="1295">
        <v>11010</v>
      </c>
      <c r="E4159" s="1295" t="s">
        <v>200</v>
      </c>
      <c r="F4159" s="935" t="s">
        <v>220</v>
      </c>
      <c r="G4159" s="1295">
        <v>0</v>
      </c>
      <c r="H4159" s="935" t="s">
        <v>412</v>
      </c>
      <c r="I4159" s="935" t="s">
        <v>413</v>
      </c>
      <c r="J4159" s="935">
        <v>39.909298579999998</v>
      </c>
      <c r="K4159" s="935">
        <v>-122.0918963</v>
      </c>
      <c r="L4159" s="935">
        <v>39.751173979999997</v>
      </c>
      <c r="M4159" s="935">
        <v>-121.9963235</v>
      </c>
    </row>
    <row r="4160" spans="1:13" x14ac:dyDescent="0.35">
      <c r="A4160" s="1296">
        <v>36292</v>
      </c>
      <c r="B4160" s="1295" t="s">
        <v>194</v>
      </c>
      <c r="C4160" s="1295" t="s">
        <v>260</v>
      </c>
      <c r="D4160" s="1295">
        <v>11010</v>
      </c>
      <c r="E4160" s="1295" t="s">
        <v>200</v>
      </c>
      <c r="F4160" s="935" t="s">
        <v>221</v>
      </c>
      <c r="G4160" s="1295">
        <v>-99999</v>
      </c>
      <c r="H4160" s="935" t="s">
        <v>413</v>
      </c>
      <c r="I4160" s="935" t="s">
        <v>414</v>
      </c>
      <c r="J4160" s="935">
        <v>39.751173979999997</v>
      </c>
      <c r="K4160" s="935">
        <v>-121.9963235</v>
      </c>
      <c r="L4160" s="935">
        <v>39.629153240000001</v>
      </c>
      <c r="M4160" s="935">
        <v>-121.9925059</v>
      </c>
    </row>
    <row r="4161" spans="1:13" x14ac:dyDescent="0.35">
      <c r="A4161" s="1296">
        <v>36292</v>
      </c>
      <c r="B4161" s="1295" t="s">
        <v>194</v>
      </c>
      <c r="C4161" s="1295" t="s">
        <v>260</v>
      </c>
      <c r="D4161" s="1295">
        <v>11010</v>
      </c>
      <c r="E4161" s="1295" t="s">
        <v>200</v>
      </c>
      <c r="F4161" s="935" t="s">
        <v>222</v>
      </c>
      <c r="G4161" s="1295">
        <v>-99999</v>
      </c>
      <c r="H4161" s="935" t="s">
        <v>414</v>
      </c>
      <c r="I4161" s="935" t="s">
        <v>415</v>
      </c>
      <c r="J4161" s="935">
        <v>39.629153240000001</v>
      </c>
      <c r="K4161" s="935">
        <v>-121.9925059</v>
      </c>
      <c r="L4161" s="935">
        <v>39.40712284</v>
      </c>
      <c r="M4161" s="935">
        <v>-122.00758999999999</v>
      </c>
    </row>
    <row r="4162" spans="1:13" x14ac:dyDescent="0.35">
      <c r="A4162" s="1296">
        <v>36298</v>
      </c>
      <c r="B4162" s="1295" t="s">
        <v>194</v>
      </c>
      <c r="C4162" s="1295" t="s">
        <v>260</v>
      </c>
      <c r="D4162" s="1295">
        <v>8974</v>
      </c>
      <c r="E4162" s="1295" t="s">
        <v>200</v>
      </c>
      <c r="F4162" s="935" t="s">
        <v>208</v>
      </c>
      <c r="G4162" s="1295">
        <v>0</v>
      </c>
      <c r="H4162" s="935" t="s">
        <v>402</v>
      </c>
      <c r="I4162" s="935" t="s">
        <v>403</v>
      </c>
      <c r="J4162" s="935">
        <v>40.611883210000002</v>
      </c>
      <c r="K4162" s="935">
        <v>-122.446135</v>
      </c>
      <c r="L4162" s="935">
        <v>40.592799669999998</v>
      </c>
      <c r="M4162" s="935">
        <v>-122.3942059</v>
      </c>
    </row>
    <row r="4163" spans="1:13" x14ac:dyDescent="0.35">
      <c r="A4163" s="1296">
        <v>36298</v>
      </c>
      <c r="B4163" s="1295" t="s">
        <v>194</v>
      </c>
      <c r="C4163" s="1295" t="s">
        <v>260</v>
      </c>
      <c r="D4163" s="1295">
        <v>8974</v>
      </c>
      <c r="E4163" s="1295" t="s">
        <v>200</v>
      </c>
      <c r="F4163" s="935" t="s">
        <v>209</v>
      </c>
      <c r="G4163" s="1295">
        <v>10</v>
      </c>
      <c r="H4163" s="935" t="s">
        <v>403</v>
      </c>
      <c r="I4163" s="935" t="s">
        <v>404</v>
      </c>
      <c r="J4163" s="935">
        <v>40.592799669999998</v>
      </c>
      <c r="K4163" s="935">
        <v>-122.3942059</v>
      </c>
      <c r="L4163" s="935">
        <v>40.585947769999997</v>
      </c>
      <c r="M4163" s="935">
        <v>-122.3683525</v>
      </c>
    </row>
    <row r="4164" spans="1:13" x14ac:dyDescent="0.35">
      <c r="A4164" s="1296">
        <v>36298</v>
      </c>
      <c r="B4164" s="1295" t="s">
        <v>194</v>
      </c>
      <c r="C4164" s="1295" t="s">
        <v>260</v>
      </c>
      <c r="D4164" s="1295">
        <v>8974</v>
      </c>
      <c r="E4164" s="1295" t="s">
        <v>200</v>
      </c>
      <c r="F4164" s="935" t="s">
        <v>211</v>
      </c>
      <c r="G4164" s="1295">
        <v>43</v>
      </c>
      <c r="H4164" s="935" t="s">
        <v>404</v>
      </c>
      <c r="I4164" s="935" t="s">
        <v>405</v>
      </c>
      <c r="J4164" s="935">
        <v>40.585947769999997</v>
      </c>
      <c r="K4164" s="935">
        <v>-122.3683525</v>
      </c>
      <c r="L4164" s="935">
        <v>40.472049499999997</v>
      </c>
      <c r="M4164" s="935">
        <v>-122.29453460000001</v>
      </c>
    </row>
    <row r="4165" spans="1:13" x14ac:dyDescent="0.35">
      <c r="A4165" s="1296">
        <v>36298</v>
      </c>
      <c r="B4165" s="1295" t="s">
        <v>194</v>
      </c>
      <c r="C4165" s="1295" t="s">
        <v>260</v>
      </c>
      <c r="D4165" s="1295">
        <v>8974</v>
      </c>
      <c r="E4165" s="1295" t="s">
        <v>200</v>
      </c>
      <c r="F4165" s="935" t="s">
        <v>212</v>
      </c>
      <c r="G4165" s="1295">
        <v>1</v>
      </c>
      <c r="H4165" s="935" t="s">
        <v>405</v>
      </c>
      <c r="I4165" s="935" t="s">
        <v>406</v>
      </c>
      <c r="J4165" s="935">
        <v>40.472049499999997</v>
      </c>
      <c r="K4165" s="935">
        <v>-122.29453460000001</v>
      </c>
      <c r="L4165" s="935">
        <v>40.417416330000002</v>
      </c>
      <c r="M4165" s="935">
        <v>-122.19395729999999</v>
      </c>
    </row>
    <row r="4166" spans="1:13" x14ac:dyDescent="0.35">
      <c r="A4166" s="1296">
        <v>36298</v>
      </c>
      <c r="B4166" s="1295" t="s">
        <v>194</v>
      </c>
      <c r="C4166" s="1295" t="s">
        <v>260</v>
      </c>
      <c r="D4166" s="1295">
        <v>8974</v>
      </c>
      <c r="E4166" s="1295" t="s">
        <v>200</v>
      </c>
      <c r="F4166" s="935" t="s">
        <v>213</v>
      </c>
      <c r="G4166" s="1295">
        <v>6</v>
      </c>
      <c r="H4166" s="935" t="s">
        <v>406</v>
      </c>
      <c r="I4166" s="935" t="s">
        <v>407</v>
      </c>
      <c r="J4166" s="935">
        <v>40.417416330000002</v>
      </c>
      <c r="K4166" s="935">
        <v>-122.19395729999999</v>
      </c>
      <c r="L4166" s="935">
        <v>40.355137560000003</v>
      </c>
      <c r="M4166" s="935">
        <v>-122.17595660000001</v>
      </c>
    </row>
    <row r="4167" spans="1:13" x14ac:dyDescent="0.35">
      <c r="A4167" s="1296">
        <v>36298</v>
      </c>
      <c r="B4167" s="1295" t="s">
        <v>194</v>
      </c>
      <c r="C4167" s="1295" t="s">
        <v>260</v>
      </c>
      <c r="D4167" s="1295">
        <v>8974</v>
      </c>
      <c r="E4167" s="1295" t="s">
        <v>200</v>
      </c>
      <c r="F4167" s="935" t="s">
        <v>214</v>
      </c>
      <c r="G4167" s="1295">
        <v>0</v>
      </c>
      <c r="H4167" s="935" t="s">
        <v>407</v>
      </c>
      <c r="I4167" s="935" t="s">
        <v>408</v>
      </c>
      <c r="J4167" s="935">
        <v>40.355137560000003</v>
      </c>
      <c r="K4167" s="935">
        <v>-122.17595660000001</v>
      </c>
      <c r="L4167" s="935">
        <v>40.316984869999999</v>
      </c>
      <c r="M4167" s="935">
        <v>-122.1896581</v>
      </c>
    </row>
    <row r="4168" spans="1:13" x14ac:dyDescent="0.35">
      <c r="A4168" s="1296">
        <v>36298</v>
      </c>
      <c r="B4168" s="1295" t="s">
        <v>194</v>
      </c>
      <c r="C4168" s="1295" t="s">
        <v>260</v>
      </c>
      <c r="D4168" s="1295">
        <v>8974</v>
      </c>
      <c r="E4168" s="1295" t="s">
        <v>200</v>
      </c>
      <c r="F4168" s="935" t="s">
        <v>215</v>
      </c>
      <c r="G4168" s="1295">
        <v>0</v>
      </c>
      <c r="H4168" s="935" t="s">
        <v>408</v>
      </c>
      <c r="I4168" s="935" t="s">
        <v>409</v>
      </c>
      <c r="J4168" s="935">
        <v>40.316984869999999</v>
      </c>
      <c r="K4168" s="935">
        <v>-122.1896581</v>
      </c>
      <c r="L4168" s="935">
        <v>40.263968490000003</v>
      </c>
      <c r="M4168" s="935">
        <v>-122.2235306</v>
      </c>
    </row>
    <row r="4169" spans="1:13" x14ac:dyDescent="0.35">
      <c r="A4169" s="1296">
        <v>36298</v>
      </c>
      <c r="B4169" s="1295" t="s">
        <v>194</v>
      </c>
      <c r="C4169" s="1295" t="s">
        <v>260</v>
      </c>
      <c r="D4169" s="1295">
        <v>8974</v>
      </c>
      <c r="E4169" s="1295" t="s">
        <v>200</v>
      </c>
      <c r="F4169" s="935" t="s">
        <v>216</v>
      </c>
      <c r="G4169" s="1295">
        <v>0</v>
      </c>
      <c r="H4169" s="935" t="s">
        <v>409</v>
      </c>
      <c r="I4169" s="935" t="s">
        <v>410</v>
      </c>
      <c r="J4169" s="935">
        <v>40.263968490000003</v>
      </c>
      <c r="K4169" s="935">
        <v>-122.2235306</v>
      </c>
      <c r="L4169" s="935">
        <v>40.153152210000002</v>
      </c>
      <c r="M4169" s="935">
        <v>-122.20237950000001</v>
      </c>
    </row>
    <row r="4170" spans="1:13" x14ac:dyDescent="0.35">
      <c r="A4170" s="1296">
        <v>36298</v>
      </c>
      <c r="B4170" s="1295" t="s">
        <v>194</v>
      </c>
      <c r="C4170" s="1295" t="s">
        <v>260</v>
      </c>
      <c r="D4170" s="1295">
        <v>8974</v>
      </c>
      <c r="E4170" s="1295" t="s">
        <v>200</v>
      </c>
      <c r="F4170" s="935" t="s">
        <v>217</v>
      </c>
      <c r="G4170" s="1295">
        <v>0</v>
      </c>
      <c r="H4170" s="935" t="s">
        <v>410</v>
      </c>
      <c r="I4170" s="935" t="s">
        <v>411</v>
      </c>
      <c r="J4170" s="935">
        <v>40.153152210000002</v>
      </c>
      <c r="K4170" s="935">
        <v>-122.20237950000001</v>
      </c>
      <c r="L4170" s="935">
        <v>40.027836569999998</v>
      </c>
      <c r="M4170" s="935">
        <v>-122.11920569999999</v>
      </c>
    </row>
    <row r="4171" spans="1:13" x14ac:dyDescent="0.35">
      <c r="A4171" s="1296">
        <v>36298</v>
      </c>
      <c r="B4171" s="1295" t="s">
        <v>194</v>
      </c>
      <c r="C4171" s="1295" t="s">
        <v>260</v>
      </c>
      <c r="D4171" s="1295">
        <v>8974</v>
      </c>
      <c r="E4171" s="1295" t="s">
        <v>200</v>
      </c>
      <c r="F4171" s="935" t="s">
        <v>219</v>
      </c>
      <c r="G4171" s="1295">
        <v>0</v>
      </c>
      <c r="H4171" s="935" t="s">
        <v>411</v>
      </c>
      <c r="I4171" s="935" t="s">
        <v>412</v>
      </c>
      <c r="J4171" s="935">
        <v>40.027836569999998</v>
      </c>
      <c r="K4171" s="935">
        <v>-122.11920569999999</v>
      </c>
      <c r="L4171" s="935">
        <v>39.909298579999998</v>
      </c>
      <c r="M4171" s="935">
        <v>-122.0918963</v>
      </c>
    </row>
    <row r="4172" spans="1:13" x14ac:dyDescent="0.35">
      <c r="A4172" s="1296">
        <v>36298</v>
      </c>
      <c r="B4172" s="1295" t="s">
        <v>194</v>
      </c>
      <c r="C4172" s="1295" t="s">
        <v>260</v>
      </c>
      <c r="D4172" s="1295">
        <v>8974</v>
      </c>
      <c r="E4172" s="1295" t="s">
        <v>200</v>
      </c>
      <c r="F4172" s="935" t="s">
        <v>220</v>
      </c>
      <c r="G4172" s="1295">
        <v>-99999</v>
      </c>
      <c r="H4172" s="935" t="s">
        <v>412</v>
      </c>
      <c r="I4172" s="935" t="s">
        <v>413</v>
      </c>
      <c r="J4172" s="935">
        <v>39.909298579999998</v>
      </c>
      <c r="K4172" s="935">
        <v>-122.0918963</v>
      </c>
      <c r="L4172" s="935">
        <v>39.751173979999997</v>
      </c>
      <c r="M4172" s="935">
        <v>-121.9963235</v>
      </c>
    </row>
    <row r="4173" spans="1:13" x14ac:dyDescent="0.35">
      <c r="A4173" s="1296">
        <v>36298</v>
      </c>
      <c r="B4173" s="1295" t="s">
        <v>194</v>
      </c>
      <c r="C4173" s="1295" t="s">
        <v>260</v>
      </c>
      <c r="D4173" s="1295">
        <v>8974</v>
      </c>
      <c r="E4173" s="1295" t="s">
        <v>200</v>
      </c>
      <c r="F4173" s="935" t="s">
        <v>221</v>
      </c>
      <c r="G4173" s="1295">
        <v>-99999</v>
      </c>
      <c r="H4173" s="935" t="s">
        <v>413</v>
      </c>
      <c r="I4173" s="935" t="s">
        <v>414</v>
      </c>
      <c r="J4173" s="935">
        <v>39.751173979999997</v>
      </c>
      <c r="K4173" s="935">
        <v>-121.9963235</v>
      </c>
      <c r="L4173" s="935">
        <v>39.629153240000001</v>
      </c>
      <c r="M4173" s="935">
        <v>-121.9925059</v>
      </c>
    </row>
    <row r="4174" spans="1:13" x14ac:dyDescent="0.35">
      <c r="A4174" s="1296">
        <v>36298</v>
      </c>
      <c r="B4174" s="1295" t="s">
        <v>194</v>
      </c>
      <c r="C4174" s="1295" t="s">
        <v>260</v>
      </c>
      <c r="D4174" s="1295">
        <v>8974</v>
      </c>
      <c r="E4174" s="1295" t="s">
        <v>200</v>
      </c>
      <c r="F4174" s="935" t="s">
        <v>222</v>
      </c>
      <c r="G4174" s="1295">
        <v>-99999</v>
      </c>
      <c r="H4174" s="935" t="s">
        <v>414</v>
      </c>
      <c r="I4174" s="935" t="s">
        <v>415</v>
      </c>
      <c r="J4174" s="935">
        <v>39.629153240000001</v>
      </c>
      <c r="K4174" s="935">
        <v>-121.9925059</v>
      </c>
      <c r="L4174" s="935">
        <v>39.40712284</v>
      </c>
      <c r="M4174" s="935">
        <v>-122.00758999999999</v>
      </c>
    </row>
    <row r="4175" spans="1:13" x14ac:dyDescent="0.35">
      <c r="A4175" s="1296">
        <v>36307</v>
      </c>
      <c r="B4175" s="1295" t="s">
        <v>194</v>
      </c>
      <c r="C4175" s="1295" t="s">
        <v>246</v>
      </c>
      <c r="D4175" s="1295">
        <v>10964</v>
      </c>
      <c r="E4175" s="1295" t="s">
        <v>200</v>
      </c>
      <c r="F4175" s="935" t="s">
        <v>208</v>
      </c>
      <c r="G4175" s="1295">
        <v>0</v>
      </c>
      <c r="H4175" s="935" t="s">
        <v>402</v>
      </c>
      <c r="I4175" s="935" t="s">
        <v>403</v>
      </c>
      <c r="J4175" s="935">
        <v>40.611883210000002</v>
      </c>
      <c r="K4175" s="935">
        <v>-122.446135</v>
      </c>
      <c r="L4175" s="935">
        <v>40.592799669999998</v>
      </c>
      <c r="M4175" s="935">
        <v>-122.3942059</v>
      </c>
    </row>
    <row r="4176" spans="1:13" x14ac:dyDescent="0.35">
      <c r="A4176" s="1296">
        <v>36307</v>
      </c>
      <c r="B4176" s="1295" t="s">
        <v>194</v>
      </c>
      <c r="C4176" s="1295" t="s">
        <v>246</v>
      </c>
      <c r="D4176" s="1295">
        <v>10964</v>
      </c>
      <c r="E4176" s="1295" t="s">
        <v>200</v>
      </c>
      <c r="F4176" s="935" t="s">
        <v>209</v>
      </c>
      <c r="G4176" s="1295">
        <v>64</v>
      </c>
      <c r="H4176" s="935" t="s">
        <v>403</v>
      </c>
      <c r="I4176" s="935" t="s">
        <v>404</v>
      </c>
      <c r="J4176" s="935">
        <v>40.592799669999998</v>
      </c>
      <c r="K4176" s="935">
        <v>-122.3942059</v>
      </c>
      <c r="L4176" s="935">
        <v>40.585947769999997</v>
      </c>
      <c r="M4176" s="935">
        <v>-122.3683525</v>
      </c>
    </row>
    <row r="4177" spans="1:13" x14ac:dyDescent="0.35">
      <c r="A4177" s="1296">
        <v>36307</v>
      </c>
      <c r="B4177" s="1295" t="s">
        <v>194</v>
      </c>
      <c r="C4177" s="1295" t="s">
        <v>246</v>
      </c>
      <c r="D4177" s="1295">
        <v>10964</v>
      </c>
      <c r="E4177" s="1295" t="s">
        <v>200</v>
      </c>
      <c r="F4177" s="935" t="s">
        <v>211</v>
      </c>
      <c r="G4177" s="1295">
        <v>88</v>
      </c>
      <c r="H4177" s="935" t="s">
        <v>404</v>
      </c>
      <c r="I4177" s="935" t="s">
        <v>405</v>
      </c>
      <c r="J4177" s="935">
        <v>40.585947769999997</v>
      </c>
      <c r="K4177" s="935">
        <v>-122.3683525</v>
      </c>
      <c r="L4177" s="935">
        <v>40.472049499999997</v>
      </c>
      <c r="M4177" s="935">
        <v>-122.29453460000001</v>
      </c>
    </row>
    <row r="4178" spans="1:13" x14ac:dyDescent="0.35">
      <c r="A4178" s="1296">
        <v>36307</v>
      </c>
      <c r="B4178" s="1295" t="s">
        <v>194</v>
      </c>
      <c r="C4178" s="1295" t="s">
        <v>246</v>
      </c>
      <c r="D4178" s="1295">
        <v>10964</v>
      </c>
      <c r="E4178" s="1295" t="s">
        <v>200</v>
      </c>
      <c r="F4178" s="935" t="s">
        <v>212</v>
      </c>
      <c r="G4178" s="1295">
        <v>2</v>
      </c>
      <c r="H4178" s="935" t="s">
        <v>405</v>
      </c>
      <c r="I4178" s="935" t="s">
        <v>406</v>
      </c>
      <c r="J4178" s="935">
        <v>40.472049499999997</v>
      </c>
      <c r="K4178" s="935">
        <v>-122.29453460000001</v>
      </c>
      <c r="L4178" s="935">
        <v>40.417416330000002</v>
      </c>
      <c r="M4178" s="935">
        <v>-122.19395729999999</v>
      </c>
    </row>
    <row r="4179" spans="1:13" x14ac:dyDescent="0.35">
      <c r="A4179" s="1296">
        <v>36307</v>
      </c>
      <c r="B4179" s="1295" t="s">
        <v>194</v>
      </c>
      <c r="C4179" s="1295" t="s">
        <v>246</v>
      </c>
      <c r="D4179" s="1295">
        <v>10964</v>
      </c>
      <c r="E4179" s="1295" t="s">
        <v>200</v>
      </c>
      <c r="F4179" s="935" t="s">
        <v>213</v>
      </c>
      <c r="G4179" s="1295">
        <v>4</v>
      </c>
      <c r="H4179" s="935" t="s">
        <v>406</v>
      </c>
      <c r="I4179" s="935" t="s">
        <v>407</v>
      </c>
      <c r="J4179" s="935">
        <v>40.417416330000002</v>
      </c>
      <c r="K4179" s="935">
        <v>-122.19395729999999</v>
      </c>
      <c r="L4179" s="935">
        <v>40.355137560000003</v>
      </c>
      <c r="M4179" s="935">
        <v>-122.17595660000001</v>
      </c>
    </row>
    <row r="4180" spans="1:13" x14ac:dyDescent="0.35">
      <c r="A4180" s="1296">
        <v>36307</v>
      </c>
      <c r="B4180" s="1295" t="s">
        <v>194</v>
      </c>
      <c r="C4180" s="1295" t="s">
        <v>246</v>
      </c>
      <c r="D4180" s="1295">
        <v>10964</v>
      </c>
      <c r="E4180" s="1295" t="s">
        <v>200</v>
      </c>
      <c r="F4180" s="935" t="s">
        <v>214</v>
      </c>
      <c r="G4180" s="1295">
        <v>0</v>
      </c>
      <c r="H4180" s="935" t="s">
        <v>407</v>
      </c>
      <c r="I4180" s="935" t="s">
        <v>408</v>
      </c>
      <c r="J4180" s="935">
        <v>40.355137560000003</v>
      </c>
      <c r="K4180" s="935">
        <v>-122.17595660000001</v>
      </c>
      <c r="L4180" s="935">
        <v>40.316984869999999</v>
      </c>
      <c r="M4180" s="935">
        <v>-122.1896581</v>
      </c>
    </row>
    <row r="4181" spans="1:13" x14ac:dyDescent="0.35">
      <c r="A4181" s="1296">
        <v>36307</v>
      </c>
      <c r="B4181" s="1295" t="s">
        <v>194</v>
      </c>
      <c r="C4181" s="1295" t="s">
        <v>246</v>
      </c>
      <c r="D4181" s="1295">
        <v>10964</v>
      </c>
      <c r="E4181" s="1295" t="s">
        <v>200</v>
      </c>
      <c r="F4181" s="935" t="s">
        <v>215</v>
      </c>
      <c r="G4181" s="1295">
        <v>0</v>
      </c>
      <c r="H4181" s="935" t="s">
        <v>408</v>
      </c>
      <c r="I4181" s="935" t="s">
        <v>409</v>
      </c>
      <c r="J4181" s="935">
        <v>40.316984869999999</v>
      </c>
      <c r="K4181" s="935">
        <v>-122.1896581</v>
      </c>
      <c r="L4181" s="935">
        <v>40.263968490000003</v>
      </c>
      <c r="M4181" s="935">
        <v>-122.2235306</v>
      </c>
    </row>
    <row r="4182" spans="1:13" x14ac:dyDescent="0.35">
      <c r="A4182" s="1296">
        <v>36307</v>
      </c>
      <c r="B4182" s="1295" t="s">
        <v>194</v>
      </c>
      <c r="C4182" s="1295" t="s">
        <v>246</v>
      </c>
      <c r="D4182" s="1295">
        <v>10964</v>
      </c>
      <c r="E4182" s="1295" t="s">
        <v>200</v>
      </c>
      <c r="F4182" s="935" t="s">
        <v>216</v>
      </c>
      <c r="G4182" s="1295">
        <v>0</v>
      </c>
      <c r="H4182" s="935" t="s">
        <v>409</v>
      </c>
      <c r="I4182" s="935" t="s">
        <v>410</v>
      </c>
      <c r="J4182" s="935">
        <v>40.263968490000003</v>
      </c>
      <c r="K4182" s="935">
        <v>-122.2235306</v>
      </c>
      <c r="L4182" s="935">
        <v>40.153152210000002</v>
      </c>
      <c r="M4182" s="935">
        <v>-122.20237950000001</v>
      </c>
    </row>
    <row r="4183" spans="1:13" x14ac:dyDescent="0.35">
      <c r="A4183" s="1296">
        <v>36307</v>
      </c>
      <c r="B4183" s="1295" t="s">
        <v>194</v>
      </c>
      <c r="C4183" s="1295" t="s">
        <v>246</v>
      </c>
      <c r="D4183" s="1295">
        <v>10964</v>
      </c>
      <c r="E4183" s="1295" t="s">
        <v>200</v>
      </c>
      <c r="F4183" s="935" t="s">
        <v>217</v>
      </c>
      <c r="G4183" s="1295">
        <v>0</v>
      </c>
      <c r="H4183" s="935" t="s">
        <v>410</v>
      </c>
      <c r="I4183" s="935" t="s">
        <v>411</v>
      </c>
      <c r="J4183" s="935">
        <v>40.153152210000002</v>
      </c>
      <c r="K4183" s="935">
        <v>-122.20237950000001</v>
      </c>
      <c r="L4183" s="935">
        <v>40.027836569999998</v>
      </c>
      <c r="M4183" s="935">
        <v>-122.11920569999999</v>
      </c>
    </row>
    <row r="4184" spans="1:13" x14ac:dyDescent="0.35">
      <c r="A4184" s="1296">
        <v>36307</v>
      </c>
      <c r="B4184" s="1295" t="s">
        <v>194</v>
      </c>
      <c r="C4184" s="1295" t="s">
        <v>246</v>
      </c>
      <c r="D4184" s="1295">
        <v>10964</v>
      </c>
      <c r="E4184" s="1295" t="s">
        <v>200</v>
      </c>
      <c r="F4184" s="935" t="s">
        <v>219</v>
      </c>
      <c r="G4184" s="1295">
        <v>0</v>
      </c>
      <c r="H4184" s="935" t="s">
        <v>411</v>
      </c>
      <c r="I4184" s="935" t="s">
        <v>412</v>
      </c>
      <c r="J4184" s="935">
        <v>40.027836569999998</v>
      </c>
      <c r="K4184" s="935">
        <v>-122.11920569999999</v>
      </c>
      <c r="L4184" s="935">
        <v>39.909298579999998</v>
      </c>
      <c r="M4184" s="935">
        <v>-122.0918963</v>
      </c>
    </row>
    <row r="4185" spans="1:13" x14ac:dyDescent="0.35">
      <c r="A4185" s="1296">
        <v>36307</v>
      </c>
      <c r="B4185" s="1295" t="s">
        <v>194</v>
      </c>
      <c r="C4185" s="1295" t="s">
        <v>246</v>
      </c>
      <c r="D4185" s="1295">
        <v>10964</v>
      </c>
      <c r="E4185" s="1295" t="s">
        <v>200</v>
      </c>
      <c r="F4185" s="935" t="s">
        <v>220</v>
      </c>
      <c r="G4185" s="1295">
        <v>-99999</v>
      </c>
      <c r="H4185" s="935" t="s">
        <v>412</v>
      </c>
      <c r="I4185" s="935" t="s">
        <v>413</v>
      </c>
      <c r="J4185" s="935">
        <v>39.909298579999998</v>
      </c>
      <c r="K4185" s="935">
        <v>-122.0918963</v>
      </c>
      <c r="L4185" s="935">
        <v>39.751173979999997</v>
      </c>
      <c r="M4185" s="935">
        <v>-121.9963235</v>
      </c>
    </row>
    <row r="4186" spans="1:13" x14ac:dyDescent="0.35">
      <c r="A4186" s="1296">
        <v>36307</v>
      </c>
      <c r="B4186" s="1295" t="s">
        <v>194</v>
      </c>
      <c r="C4186" s="1295" t="s">
        <v>246</v>
      </c>
      <c r="D4186" s="1295">
        <v>10964</v>
      </c>
      <c r="E4186" s="1295" t="s">
        <v>200</v>
      </c>
      <c r="F4186" s="935" t="s">
        <v>221</v>
      </c>
      <c r="G4186" s="1295">
        <v>-99999</v>
      </c>
      <c r="H4186" s="935" t="s">
        <v>413</v>
      </c>
      <c r="I4186" s="935" t="s">
        <v>414</v>
      </c>
      <c r="J4186" s="935">
        <v>39.751173979999997</v>
      </c>
      <c r="K4186" s="935">
        <v>-121.9963235</v>
      </c>
      <c r="L4186" s="935">
        <v>39.629153240000001</v>
      </c>
      <c r="M4186" s="935">
        <v>-121.9925059</v>
      </c>
    </row>
    <row r="4187" spans="1:13" x14ac:dyDescent="0.35">
      <c r="A4187" s="1296">
        <v>36307</v>
      </c>
      <c r="B4187" s="1295" t="s">
        <v>194</v>
      </c>
      <c r="C4187" s="1295" t="s">
        <v>246</v>
      </c>
      <c r="D4187" s="1295">
        <v>10964</v>
      </c>
      <c r="E4187" s="1295" t="s">
        <v>200</v>
      </c>
      <c r="F4187" s="935" t="s">
        <v>222</v>
      </c>
      <c r="G4187" s="1295">
        <v>-99999</v>
      </c>
      <c r="H4187" s="935" t="s">
        <v>414</v>
      </c>
      <c r="I4187" s="935" t="s">
        <v>415</v>
      </c>
      <c r="J4187" s="935">
        <v>39.629153240000001</v>
      </c>
      <c r="K4187" s="935">
        <v>-121.9925059</v>
      </c>
      <c r="L4187" s="935">
        <v>39.40712284</v>
      </c>
      <c r="M4187" s="935">
        <v>-122.00758999999999</v>
      </c>
    </row>
    <row r="4188" spans="1:13" x14ac:dyDescent="0.35">
      <c r="A4188" s="1296">
        <v>36319</v>
      </c>
      <c r="B4188" s="1295" t="s">
        <v>194</v>
      </c>
      <c r="C4188" s="1295" t="s">
        <v>260</v>
      </c>
      <c r="D4188" s="1295">
        <v>10425</v>
      </c>
      <c r="E4188" s="1295" t="s">
        <v>200</v>
      </c>
      <c r="F4188" s="935" t="s">
        <v>208</v>
      </c>
      <c r="G4188" s="1295">
        <v>1</v>
      </c>
      <c r="H4188" s="935" t="s">
        <v>402</v>
      </c>
      <c r="I4188" s="935" t="s">
        <v>403</v>
      </c>
      <c r="J4188" s="935">
        <v>40.611883210000002</v>
      </c>
      <c r="K4188" s="935">
        <v>-122.446135</v>
      </c>
      <c r="L4188" s="935">
        <v>40.592799669999998</v>
      </c>
      <c r="M4188" s="935">
        <v>-122.3942059</v>
      </c>
    </row>
    <row r="4189" spans="1:13" x14ac:dyDescent="0.35">
      <c r="A4189" s="1296">
        <v>36319</v>
      </c>
      <c r="B4189" s="1295" t="s">
        <v>194</v>
      </c>
      <c r="C4189" s="1295" t="s">
        <v>260</v>
      </c>
      <c r="D4189" s="1295">
        <v>10425</v>
      </c>
      <c r="E4189" s="1295" t="s">
        <v>200</v>
      </c>
      <c r="F4189" s="935" t="s">
        <v>209</v>
      </c>
      <c r="G4189" s="1295">
        <v>102</v>
      </c>
      <c r="H4189" s="935" t="s">
        <v>403</v>
      </c>
      <c r="I4189" s="935" t="s">
        <v>404</v>
      </c>
      <c r="J4189" s="935">
        <v>40.592799669999998</v>
      </c>
      <c r="K4189" s="935">
        <v>-122.3942059</v>
      </c>
      <c r="L4189" s="935">
        <v>40.585947769999997</v>
      </c>
      <c r="M4189" s="935">
        <v>-122.3683525</v>
      </c>
    </row>
    <row r="4190" spans="1:13" x14ac:dyDescent="0.35">
      <c r="A4190" s="1296">
        <v>36319</v>
      </c>
      <c r="B4190" s="1295" t="s">
        <v>194</v>
      </c>
      <c r="C4190" s="1295" t="s">
        <v>260</v>
      </c>
      <c r="D4190" s="1295">
        <v>10425</v>
      </c>
      <c r="E4190" s="1295" t="s">
        <v>200</v>
      </c>
      <c r="F4190" s="935" t="s">
        <v>211</v>
      </c>
      <c r="G4190" s="1295">
        <v>87</v>
      </c>
      <c r="H4190" s="935" t="s">
        <v>404</v>
      </c>
      <c r="I4190" s="935" t="s">
        <v>405</v>
      </c>
      <c r="J4190" s="935">
        <v>40.585947769999997</v>
      </c>
      <c r="K4190" s="935">
        <v>-122.3683525</v>
      </c>
      <c r="L4190" s="935">
        <v>40.472049499999997</v>
      </c>
      <c r="M4190" s="935">
        <v>-122.29453460000001</v>
      </c>
    </row>
    <row r="4191" spans="1:13" x14ac:dyDescent="0.35">
      <c r="A4191" s="1296">
        <v>36319</v>
      </c>
      <c r="B4191" s="1295" t="s">
        <v>194</v>
      </c>
      <c r="C4191" s="1295" t="s">
        <v>260</v>
      </c>
      <c r="D4191" s="1295">
        <v>10425</v>
      </c>
      <c r="E4191" s="1295" t="s">
        <v>200</v>
      </c>
      <c r="F4191" s="935" t="s">
        <v>212</v>
      </c>
      <c r="G4191" s="1295">
        <v>1</v>
      </c>
      <c r="H4191" s="935" t="s">
        <v>405</v>
      </c>
      <c r="I4191" s="935" t="s">
        <v>406</v>
      </c>
      <c r="J4191" s="935">
        <v>40.472049499999997</v>
      </c>
      <c r="K4191" s="935">
        <v>-122.29453460000001</v>
      </c>
      <c r="L4191" s="935">
        <v>40.417416330000002</v>
      </c>
      <c r="M4191" s="935">
        <v>-122.19395729999999</v>
      </c>
    </row>
    <row r="4192" spans="1:13" x14ac:dyDescent="0.35">
      <c r="A4192" s="1296">
        <v>36319</v>
      </c>
      <c r="B4192" s="1295" t="s">
        <v>194</v>
      </c>
      <c r="C4192" s="1295" t="s">
        <v>260</v>
      </c>
      <c r="D4192" s="1295">
        <v>10425</v>
      </c>
      <c r="E4192" s="1295" t="s">
        <v>200</v>
      </c>
      <c r="F4192" s="935" t="s">
        <v>213</v>
      </c>
      <c r="G4192" s="1295">
        <v>6</v>
      </c>
      <c r="H4192" s="935" t="s">
        <v>406</v>
      </c>
      <c r="I4192" s="935" t="s">
        <v>407</v>
      </c>
      <c r="J4192" s="935">
        <v>40.417416330000002</v>
      </c>
      <c r="K4192" s="935">
        <v>-122.19395729999999</v>
      </c>
      <c r="L4192" s="935">
        <v>40.355137560000003</v>
      </c>
      <c r="M4192" s="935">
        <v>-122.17595660000001</v>
      </c>
    </row>
    <row r="4193" spans="1:13" x14ac:dyDescent="0.35">
      <c r="A4193" s="1296">
        <v>36319</v>
      </c>
      <c r="B4193" s="1295" t="s">
        <v>194</v>
      </c>
      <c r="C4193" s="1295" t="s">
        <v>260</v>
      </c>
      <c r="D4193" s="1295">
        <v>10425</v>
      </c>
      <c r="E4193" s="1295" t="s">
        <v>200</v>
      </c>
      <c r="F4193" s="935" t="s">
        <v>214</v>
      </c>
      <c r="G4193" s="1295">
        <v>0</v>
      </c>
      <c r="H4193" s="935" t="s">
        <v>407</v>
      </c>
      <c r="I4193" s="935" t="s">
        <v>408</v>
      </c>
      <c r="J4193" s="935">
        <v>40.355137560000003</v>
      </c>
      <c r="K4193" s="935">
        <v>-122.17595660000001</v>
      </c>
      <c r="L4193" s="935">
        <v>40.316984869999999</v>
      </c>
      <c r="M4193" s="935">
        <v>-122.1896581</v>
      </c>
    </row>
    <row r="4194" spans="1:13" x14ac:dyDescent="0.35">
      <c r="A4194" s="1296">
        <v>36319</v>
      </c>
      <c r="B4194" s="1295" t="s">
        <v>194</v>
      </c>
      <c r="C4194" s="1295" t="s">
        <v>260</v>
      </c>
      <c r="D4194" s="1295">
        <v>10425</v>
      </c>
      <c r="E4194" s="1295" t="s">
        <v>200</v>
      </c>
      <c r="F4194" s="935" t="s">
        <v>215</v>
      </c>
      <c r="G4194" s="1295">
        <v>0</v>
      </c>
      <c r="H4194" s="935" t="s">
        <v>408</v>
      </c>
      <c r="I4194" s="935" t="s">
        <v>409</v>
      </c>
      <c r="J4194" s="935">
        <v>40.316984869999999</v>
      </c>
      <c r="K4194" s="935">
        <v>-122.1896581</v>
      </c>
      <c r="L4194" s="935">
        <v>40.263968490000003</v>
      </c>
      <c r="M4194" s="935">
        <v>-122.2235306</v>
      </c>
    </row>
    <row r="4195" spans="1:13" x14ac:dyDescent="0.35">
      <c r="A4195" s="1296">
        <v>36319</v>
      </c>
      <c r="B4195" s="1295" t="s">
        <v>194</v>
      </c>
      <c r="C4195" s="1295" t="s">
        <v>260</v>
      </c>
      <c r="D4195" s="1295">
        <v>10425</v>
      </c>
      <c r="E4195" s="1295" t="s">
        <v>200</v>
      </c>
      <c r="F4195" s="935" t="s">
        <v>216</v>
      </c>
      <c r="G4195" s="1295">
        <v>0</v>
      </c>
      <c r="H4195" s="935" t="s">
        <v>409</v>
      </c>
      <c r="I4195" s="935" t="s">
        <v>410</v>
      </c>
      <c r="J4195" s="935">
        <v>40.263968490000003</v>
      </c>
      <c r="K4195" s="935">
        <v>-122.2235306</v>
      </c>
      <c r="L4195" s="935">
        <v>40.153152210000002</v>
      </c>
      <c r="M4195" s="935">
        <v>-122.20237950000001</v>
      </c>
    </row>
    <row r="4196" spans="1:13" x14ac:dyDescent="0.35">
      <c r="A4196" s="1296">
        <v>36319</v>
      </c>
      <c r="B4196" s="1295" t="s">
        <v>194</v>
      </c>
      <c r="C4196" s="1295" t="s">
        <v>260</v>
      </c>
      <c r="D4196" s="1295">
        <v>10425</v>
      </c>
      <c r="E4196" s="1295" t="s">
        <v>200</v>
      </c>
      <c r="F4196" s="935" t="s">
        <v>217</v>
      </c>
      <c r="G4196" s="1295">
        <v>0</v>
      </c>
      <c r="H4196" s="935" t="s">
        <v>410</v>
      </c>
      <c r="I4196" s="935" t="s">
        <v>411</v>
      </c>
      <c r="J4196" s="935">
        <v>40.153152210000002</v>
      </c>
      <c r="K4196" s="935">
        <v>-122.20237950000001</v>
      </c>
      <c r="L4196" s="935">
        <v>40.027836569999998</v>
      </c>
      <c r="M4196" s="935">
        <v>-122.11920569999999</v>
      </c>
    </row>
    <row r="4197" spans="1:13" x14ac:dyDescent="0.35">
      <c r="A4197" s="1296">
        <v>36319</v>
      </c>
      <c r="B4197" s="1295" t="s">
        <v>194</v>
      </c>
      <c r="C4197" s="1295" t="s">
        <v>260</v>
      </c>
      <c r="D4197" s="1295">
        <v>10425</v>
      </c>
      <c r="E4197" s="1295" t="s">
        <v>200</v>
      </c>
      <c r="F4197" s="935" t="s">
        <v>219</v>
      </c>
      <c r="G4197" s="1295">
        <v>0</v>
      </c>
      <c r="H4197" s="935" t="s">
        <v>411</v>
      </c>
      <c r="I4197" s="935" t="s">
        <v>412</v>
      </c>
      <c r="J4197" s="935">
        <v>40.027836569999998</v>
      </c>
      <c r="K4197" s="935">
        <v>-122.11920569999999</v>
      </c>
      <c r="L4197" s="935">
        <v>39.909298579999998</v>
      </c>
      <c r="M4197" s="935">
        <v>-122.0918963</v>
      </c>
    </row>
    <row r="4198" spans="1:13" x14ac:dyDescent="0.35">
      <c r="A4198" s="1296">
        <v>36319</v>
      </c>
      <c r="B4198" s="1295" t="s">
        <v>194</v>
      </c>
      <c r="C4198" s="1295" t="s">
        <v>260</v>
      </c>
      <c r="D4198" s="1295">
        <v>10425</v>
      </c>
      <c r="E4198" s="1295" t="s">
        <v>200</v>
      </c>
      <c r="F4198" s="935" t="s">
        <v>220</v>
      </c>
      <c r="G4198" s="1295">
        <v>-99999</v>
      </c>
      <c r="H4198" s="935" t="s">
        <v>412</v>
      </c>
      <c r="I4198" s="935" t="s">
        <v>413</v>
      </c>
      <c r="J4198" s="935">
        <v>39.909298579999998</v>
      </c>
      <c r="K4198" s="935">
        <v>-122.0918963</v>
      </c>
      <c r="L4198" s="935">
        <v>39.751173979999997</v>
      </c>
      <c r="M4198" s="935">
        <v>-121.9963235</v>
      </c>
    </row>
    <row r="4199" spans="1:13" x14ac:dyDescent="0.35">
      <c r="A4199" s="1296">
        <v>36319</v>
      </c>
      <c r="B4199" s="1295" t="s">
        <v>194</v>
      </c>
      <c r="C4199" s="1295" t="s">
        <v>260</v>
      </c>
      <c r="D4199" s="1295">
        <v>10425</v>
      </c>
      <c r="E4199" s="1295" t="s">
        <v>200</v>
      </c>
      <c r="F4199" s="935" t="s">
        <v>221</v>
      </c>
      <c r="G4199" s="1295">
        <v>-99999</v>
      </c>
      <c r="H4199" s="935" t="s">
        <v>413</v>
      </c>
      <c r="I4199" s="935" t="s">
        <v>414</v>
      </c>
      <c r="J4199" s="935">
        <v>39.751173979999997</v>
      </c>
      <c r="K4199" s="935">
        <v>-121.9963235</v>
      </c>
      <c r="L4199" s="935">
        <v>39.629153240000001</v>
      </c>
      <c r="M4199" s="935">
        <v>-121.9925059</v>
      </c>
    </row>
    <row r="4200" spans="1:13" x14ac:dyDescent="0.35">
      <c r="A4200" s="1296">
        <v>36319</v>
      </c>
      <c r="B4200" s="1295" t="s">
        <v>194</v>
      </c>
      <c r="C4200" s="1295" t="s">
        <v>260</v>
      </c>
      <c r="D4200" s="1295">
        <v>10425</v>
      </c>
      <c r="E4200" s="1295" t="s">
        <v>200</v>
      </c>
      <c r="F4200" s="935" t="s">
        <v>222</v>
      </c>
      <c r="G4200" s="1295">
        <v>-99999</v>
      </c>
      <c r="H4200" s="935" t="s">
        <v>414</v>
      </c>
      <c r="I4200" s="935" t="s">
        <v>415</v>
      </c>
      <c r="J4200" s="935">
        <v>39.629153240000001</v>
      </c>
      <c r="K4200" s="935">
        <v>-121.9925059</v>
      </c>
      <c r="L4200" s="935">
        <v>39.40712284</v>
      </c>
      <c r="M4200" s="935">
        <v>-122.00758999999999</v>
      </c>
    </row>
    <row r="4201" spans="1:13" x14ac:dyDescent="0.35">
      <c r="A4201" s="1296">
        <v>36327</v>
      </c>
      <c r="B4201" s="1295" t="s">
        <v>194</v>
      </c>
      <c r="C4201" s="1295" t="s">
        <v>260</v>
      </c>
      <c r="D4201" s="1295">
        <v>11009</v>
      </c>
      <c r="E4201" s="1295" t="s">
        <v>200</v>
      </c>
      <c r="F4201" s="935" t="s">
        <v>208</v>
      </c>
      <c r="G4201" s="1295">
        <v>0</v>
      </c>
      <c r="H4201" s="935" t="s">
        <v>402</v>
      </c>
      <c r="I4201" s="935" t="s">
        <v>403</v>
      </c>
      <c r="J4201" s="935">
        <v>40.611883210000002</v>
      </c>
      <c r="K4201" s="935">
        <v>-122.446135</v>
      </c>
      <c r="L4201" s="935">
        <v>40.592799669999998</v>
      </c>
      <c r="M4201" s="935">
        <v>-122.3942059</v>
      </c>
    </row>
    <row r="4202" spans="1:13" x14ac:dyDescent="0.35">
      <c r="A4202" s="1296">
        <v>36327</v>
      </c>
      <c r="B4202" s="1295" t="s">
        <v>194</v>
      </c>
      <c r="C4202" s="1295" t="s">
        <v>260</v>
      </c>
      <c r="D4202" s="1295">
        <v>11009</v>
      </c>
      <c r="E4202" s="1295" t="s">
        <v>200</v>
      </c>
      <c r="F4202" s="935" t="s">
        <v>209</v>
      </c>
      <c r="G4202" s="1295">
        <v>44</v>
      </c>
      <c r="H4202" s="935" t="s">
        <v>403</v>
      </c>
      <c r="I4202" s="935" t="s">
        <v>404</v>
      </c>
      <c r="J4202" s="935">
        <v>40.592799669999998</v>
      </c>
      <c r="K4202" s="935">
        <v>-122.3942059</v>
      </c>
      <c r="L4202" s="935">
        <v>40.585947769999997</v>
      </c>
      <c r="M4202" s="935">
        <v>-122.3683525</v>
      </c>
    </row>
    <row r="4203" spans="1:13" x14ac:dyDescent="0.35">
      <c r="A4203" s="1296">
        <v>36327</v>
      </c>
      <c r="B4203" s="1295" t="s">
        <v>194</v>
      </c>
      <c r="C4203" s="1295" t="s">
        <v>260</v>
      </c>
      <c r="D4203" s="1295">
        <v>11009</v>
      </c>
      <c r="E4203" s="1295" t="s">
        <v>200</v>
      </c>
      <c r="F4203" s="935" t="s">
        <v>211</v>
      </c>
      <c r="G4203" s="1295">
        <v>210</v>
      </c>
      <c r="H4203" s="935" t="s">
        <v>404</v>
      </c>
      <c r="I4203" s="935" t="s">
        <v>405</v>
      </c>
      <c r="J4203" s="935">
        <v>40.585947769999997</v>
      </c>
      <c r="K4203" s="935">
        <v>-122.3683525</v>
      </c>
      <c r="L4203" s="935">
        <v>40.472049499999997</v>
      </c>
      <c r="M4203" s="935">
        <v>-122.29453460000001</v>
      </c>
    </row>
    <row r="4204" spans="1:13" x14ac:dyDescent="0.35">
      <c r="A4204" s="1296">
        <v>36327</v>
      </c>
      <c r="B4204" s="1295" t="s">
        <v>194</v>
      </c>
      <c r="C4204" s="1295" t="s">
        <v>260</v>
      </c>
      <c r="D4204" s="1295">
        <v>11009</v>
      </c>
      <c r="E4204" s="1295" t="s">
        <v>200</v>
      </c>
      <c r="F4204" s="935" t="s">
        <v>212</v>
      </c>
      <c r="G4204" s="1295">
        <v>7</v>
      </c>
      <c r="H4204" s="935" t="s">
        <v>405</v>
      </c>
      <c r="I4204" s="935" t="s">
        <v>406</v>
      </c>
      <c r="J4204" s="935">
        <v>40.472049499999997</v>
      </c>
      <c r="K4204" s="935">
        <v>-122.29453460000001</v>
      </c>
      <c r="L4204" s="935">
        <v>40.417416330000002</v>
      </c>
      <c r="M4204" s="935">
        <v>-122.19395729999999</v>
      </c>
    </row>
    <row r="4205" spans="1:13" x14ac:dyDescent="0.35">
      <c r="A4205" s="1296">
        <v>36327</v>
      </c>
      <c r="B4205" s="1295" t="s">
        <v>194</v>
      </c>
      <c r="C4205" s="1295" t="s">
        <v>260</v>
      </c>
      <c r="D4205" s="1295">
        <v>11009</v>
      </c>
      <c r="E4205" s="1295" t="s">
        <v>200</v>
      </c>
      <c r="F4205" s="935" t="s">
        <v>213</v>
      </c>
      <c r="G4205" s="1295">
        <v>4</v>
      </c>
      <c r="H4205" s="935" t="s">
        <v>406</v>
      </c>
      <c r="I4205" s="935" t="s">
        <v>407</v>
      </c>
      <c r="J4205" s="935">
        <v>40.417416330000002</v>
      </c>
      <c r="K4205" s="935">
        <v>-122.19395729999999</v>
      </c>
      <c r="L4205" s="935">
        <v>40.355137560000003</v>
      </c>
      <c r="M4205" s="935">
        <v>-122.17595660000001</v>
      </c>
    </row>
    <row r="4206" spans="1:13" x14ac:dyDescent="0.35">
      <c r="A4206" s="1296">
        <v>36327</v>
      </c>
      <c r="B4206" s="1295" t="s">
        <v>194</v>
      </c>
      <c r="C4206" s="1295" t="s">
        <v>260</v>
      </c>
      <c r="D4206" s="1295">
        <v>11009</v>
      </c>
      <c r="E4206" s="1295" t="s">
        <v>200</v>
      </c>
      <c r="F4206" s="935" t="s">
        <v>214</v>
      </c>
      <c r="G4206" s="1295">
        <v>1</v>
      </c>
      <c r="H4206" s="935" t="s">
        <v>407</v>
      </c>
      <c r="I4206" s="935" t="s">
        <v>408</v>
      </c>
      <c r="J4206" s="935">
        <v>40.355137560000003</v>
      </c>
      <c r="K4206" s="935">
        <v>-122.17595660000001</v>
      </c>
      <c r="L4206" s="935">
        <v>40.316984869999999</v>
      </c>
      <c r="M4206" s="935">
        <v>-122.1896581</v>
      </c>
    </row>
    <row r="4207" spans="1:13" x14ac:dyDescent="0.35">
      <c r="A4207" s="1296">
        <v>36327</v>
      </c>
      <c r="B4207" s="1295" t="s">
        <v>194</v>
      </c>
      <c r="C4207" s="1295" t="s">
        <v>260</v>
      </c>
      <c r="D4207" s="1295">
        <v>11009</v>
      </c>
      <c r="E4207" s="1295" t="s">
        <v>200</v>
      </c>
      <c r="F4207" s="935" t="s">
        <v>215</v>
      </c>
      <c r="G4207" s="1295">
        <v>0</v>
      </c>
      <c r="H4207" s="935" t="s">
        <v>408</v>
      </c>
      <c r="I4207" s="935" t="s">
        <v>409</v>
      </c>
      <c r="J4207" s="935">
        <v>40.316984869999999</v>
      </c>
      <c r="K4207" s="935">
        <v>-122.1896581</v>
      </c>
      <c r="L4207" s="935">
        <v>40.263968490000003</v>
      </c>
      <c r="M4207" s="935">
        <v>-122.2235306</v>
      </c>
    </row>
    <row r="4208" spans="1:13" x14ac:dyDescent="0.35">
      <c r="A4208" s="1296">
        <v>36327</v>
      </c>
      <c r="B4208" s="1295" t="s">
        <v>194</v>
      </c>
      <c r="C4208" s="1295" t="s">
        <v>260</v>
      </c>
      <c r="D4208" s="1295">
        <v>11009</v>
      </c>
      <c r="E4208" s="1295" t="s">
        <v>200</v>
      </c>
      <c r="F4208" s="935" t="s">
        <v>216</v>
      </c>
      <c r="G4208" s="1295">
        <v>0</v>
      </c>
      <c r="H4208" s="935" t="s">
        <v>409</v>
      </c>
      <c r="I4208" s="935" t="s">
        <v>410</v>
      </c>
      <c r="J4208" s="935">
        <v>40.263968490000003</v>
      </c>
      <c r="K4208" s="935">
        <v>-122.2235306</v>
      </c>
      <c r="L4208" s="935">
        <v>40.153152210000002</v>
      </c>
      <c r="M4208" s="935">
        <v>-122.20237950000001</v>
      </c>
    </row>
    <row r="4209" spans="1:13" x14ac:dyDescent="0.35">
      <c r="A4209" s="1296">
        <v>36327</v>
      </c>
      <c r="B4209" s="1295" t="s">
        <v>194</v>
      </c>
      <c r="C4209" s="1295" t="s">
        <v>260</v>
      </c>
      <c r="D4209" s="1295">
        <v>11009</v>
      </c>
      <c r="E4209" s="1295" t="s">
        <v>200</v>
      </c>
      <c r="F4209" s="935" t="s">
        <v>217</v>
      </c>
      <c r="G4209" s="1295">
        <v>0</v>
      </c>
      <c r="H4209" s="935" t="s">
        <v>410</v>
      </c>
      <c r="I4209" s="935" t="s">
        <v>411</v>
      </c>
      <c r="J4209" s="935">
        <v>40.153152210000002</v>
      </c>
      <c r="K4209" s="935">
        <v>-122.20237950000001</v>
      </c>
      <c r="L4209" s="935">
        <v>40.027836569999998</v>
      </c>
      <c r="M4209" s="935">
        <v>-122.11920569999999</v>
      </c>
    </row>
    <row r="4210" spans="1:13" x14ac:dyDescent="0.35">
      <c r="A4210" s="1296">
        <v>36327</v>
      </c>
      <c r="B4210" s="1295" t="s">
        <v>194</v>
      </c>
      <c r="C4210" s="1295" t="s">
        <v>260</v>
      </c>
      <c r="D4210" s="1295">
        <v>11009</v>
      </c>
      <c r="E4210" s="1295" t="s">
        <v>200</v>
      </c>
      <c r="F4210" s="935" t="s">
        <v>219</v>
      </c>
      <c r="G4210" s="1295">
        <v>0</v>
      </c>
      <c r="H4210" s="935" t="s">
        <v>411</v>
      </c>
      <c r="I4210" s="935" t="s">
        <v>412</v>
      </c>
      <c r="J4210" s="935">
        <v>40.027836569999998</v>
      </c>
      <c r="K4210" s="935">
        <v>-122.11920569999999</v>
      </c>
      <c r="L4210" s="935">
        <v>39.909298579999998</v>
      </c>
      <c r="M4210" s="935">
        <v>-122.0918963</v>
      </c>
    </row>
    <row r="4211" spans="1:13" x14ac:dyDescent="0.35">
      <c r="A4211" s="1296">
        <v>36327</v>
      </c>
      <c r="B4211" s="1295" t="s">
        <v>194</v>
      </c>
      <c r="C4211" s="1295" t="s">
        <v>260</v>
      </c>
      <c r="D4211" s="1295">
        <v>11009</v>
      </c>
      <c r="E4211" s="1295" t="s">
        <v>200</v>
      </c>
      <c r="F4211" s="935" t="s">
        <v>220</v>
      </c>
      <c r="G4211" s="1295">
        <v>-99999</v>
      </c>
      <c r="H4211" s="935" t="s">
        <v>412</v>
      </c>
      <c r="I4211" s="935" t="s">
        <v>413</v>
      </c>
      <c r="J4211" s="935">
        <v>39.909298579999998</v>
      </c>
      <c r="K4211" s="935">
        <v>-122.0918963</v>
      </c>
      <c r="L4211" s="935">
        <v>39.751173979999997</v>
      </c>
      <c r="M4211" s="935">
        <v>-121.9963235</v>
      </c>
    </row>
    <row r="4212" spans="1:13" x14ac:dyDescent="0.35">
      <c r="A4212" s="1296">
        <v>36327</v>
      </c>
      <c r="B4212" s="1295" t="s">
        <v>194</v>
      </c>
      <c r="C4212" s="1295" t="s">
        <v>260</v>
      </c>
      <c r="D4212" s="1295">
        <v>11009</v>
      </c>
      <c r="E4212" s="1295" t="s">
        <v>200</v>
      </c>
      <c r="F4212" s="935" t="s">
        <v>221</v>
      </c>
      <c r="G4212" s="1295">
        <v>-99999</v>
      </c>
      <c r="H4212" s="935" t="s">
        <v>413</v>
      </c>
      <c r="I4212" s="935" t="s">
        <v>414</v>
      </c>
      <c r="J4212" s="935">
        <v>39.751173979999997</v>
      </c>
      <c r="K4212" s="935">
        <v>-121.9963235</v>
      </c>
      <c r="L4212" s="935">
        <v>39.629153240000001</v>
      </c>
      <c r="M4212" s="935">
        <v>-121.9925059</v>
      </c>
    </row>
    <row r="4213" spans="1:13" x14ac:dyDescent="0.35">
      <c r="A4213" s="1296">
        <v>36327</v>
      </c>
      <c r="B4213" s="1295" t="s">
        <v>194</v>
      </c>
      <c r="C4213" s="1295" t="s">
        <v>260</v>
      </c>
      <c r="D4213" s="1295">
        <v>11009</v>
      </c>
      <c r="E4213" s="1295" t="s">
        <v>200</v>
      </c>
      <c r="F4213" s="935" t="s">
        <v>222</v>
      </c>
      <c r="G4213" s="1295">
        <v>-99999</v>
      </c>
      <c r="H4213" s="935" t="s">
        <v>414</v>
      </c>
      <c r="I4213" s="935" t="s">
        <v>415</v>
      </c>
      <c r="J4213" s="935">
        <v>39.629153240000001</v>
      </c>
      <c r="K4213" s="935">
        <v>-121.9925059</v>
      </c>
      <c r="L4213" s="935">
        <v>39.40712284</v>
      </c>
      <c r="M4213" s="935">
        <v>-122.00758999999999</v>
      </c>
    </row>
    <row r="4214" spans="1:13" x14ac:dyDescent="0.35">
      <c r="A4214" s="1296">
        <v>36333</v>
      </c>
      <c r="B4214" s="1295" t="s">
        <v>194</v>
      </c>
      <c r="C4214" s="1295" t="s">
        <v>260</v>
      </c>
      <c r="D4214" s="1295">
        <v>12003</v>
      </c>
      <c r="E4214" s="1295" t="s">
        <v>200</v>
      </c>
      <c r="F4214" s="935" t="s">
        <v>208</v>
      </c>
      <c r="G4214" s="1295">
        <v>0</v>
      </c>
      <c r="H4214" s="935" t="s">
        <v>402</v>
      </c>
      <c r="I4214" s="935" t="s">
        <v>403</v>
      </c>
      <c r="J4214" s="935">
        <v>40.611883210000002</v>
      </c>
      <c r="K4214" s="935">
        <v>-122.446135</v>
      </c>
      <c r="L4214" s="935">
        <v>40.592799669999998</v>
      </c>
      <c r="M4214" s="935">
        <v>-122.3942059</v>
      </c>
    </row>
    <row r="4215" spans="1:13" x14ac:dyDescent="0.35">
      <c r="A4215" s="1296">
        <v>36333</v>
      </c>
      <c r="B4215" s="1295" t="s">
        <v>194</v>
      </c>
      <c r="C4215" s="1295" t="s">
        <v>260</v>
      </c>
      <c r="D4215" s="1295">
        <v>12003</v>
      </c>
      <c r="E4215" s="1295" t="s">
        <v>200</v>
      </c>
      <c r="F4215" s="935" t="s">
        <v>209</v>
      </c>
      <c r="G4215" s="1295">
        <v>41</v>
      </c>
      <c r="H4215" s="935" t="s">
        <v>403</v>
      </c>
      <c r="I4215" s="935" t="s">
        <v>404</v>
      </c>
      <c r="J4215" s="935">
        <v>40.592799669999998</v>
      </c>
      <c r="K4215" s="935">
        <v>-122.3942059</v>
      </c>
      <c r="L4215" s="935">
        <v>40.585947769999997</v>
      </c>
      <c r="M4215" s="935">
        <v>-122.3683525</v>
      </c>
    </row>
    <row r="4216" spans="1:13" x14ac:dyDescent="0.35">
      <c r="A4216" s="1296">
        <v>36333</v>
      </c>
      <c r="B4216" s="1295" t="s">
        <v>194</v>
      </c>
      <c r="C4216" s="1295" t="s">
        <v>260</v>
      </c>
      <c r="D4216" s="1295">
        <v>12003</v>
      </c>
      <c r="E4216" s="1295" t="s">
        <v>200</v>
      </c>
      <c r="F4216" s="935" t="s">
        <v>211</v>
      </c>
      <c r="G4216" s="1295">
        <v>122</v>
      </c>
      <c r="H4216" s="935" t="s">
        <v>404</v>
      </c>
      <c r="I4216" s="935" t="s">
        <v>405</v>
      </c>
      <c r="J4216" s="935">
        <v>40.585947769999997</v>
      </c>
      <c r="K4216" s="935">
        <v>-122.3683525</v>
      </c>
      <c r="L4216" s="935">
        <v>40.472049499999997</v>
      </c>
      <c r="M4216" s="935">
        <v>-122.29453460000001</v>
      </c>
    </row>
    <row r="4217" spans="1:13" x14ac:dyDescent="0.35">
      <c r="A4217" s="1296">
        <v>36333</v>
      </c>
      <c r="B4217" s="1295" t="s">
        <v>194</v>
      </c>
      <c r="C4217" s="1295" t="s">
        <v>260</v>
      </c>
      <c r="D4217" s="1295">
        <v>12003</v>
      </c>
      <c r="E4217" s="1295" t="s">
        <v>200</v>
      </c>
      <c r="F4217" s="935" t="s">
        <v>212</v>
      </c>
      <c r="G4217" s="1295">
        <v>0</v>
      </c>
      <c r="H4217" s="935" t="s">
        <v>405</v>
      </c>
      <c r="I4217" s="935" t="s">
        <v>406</v>
      </c>
      <c r="J4217" s="935">
        <v>40.472049499999997</v>
      </c>
      <c r="K4217" s="935">
        <v>-122.29453460000001</v>
      </c>
      <c r="L4217" s="935">
        <v>40.417416330000002</v>
      </c>
      <c r="M4217" s="935">
        <v>-122.19395729999999</v>
      </c>
    </row>
    <row r="4218" spans="1:13" x14ac:dyDescent="0.35">
      <c r="A4218" s="1296">
        <v>36333</v>
      </c>
      <c r="B4218" s="1295" t="s">
        <v>194</v>
      </c>
      <c r="C4218" s="1295" t="s">
        <v>260</v>
      </c>
      <c r="D4218" s="1295">
        <v>12003</v>
      </c>
      <c r="E4218" s="1295" t="s">
        <v>200</v>
      </c>
      <c r="F4218" s="935" t="s">
        <v>213</v>
      </c>
      <c r="G4218" s="1295">
        <v>2</v>
      </c>
      <c r="H4218" s="935" t="s">
        <v>406</v>
      </c>
      <c r="I4218" s="935" t="s">
        <v>407</v>
      </c>
      <c r="J4218" s="935">
        <v>40.417416330000002</v>
      </c>
      <c r="K4218" s="935">
        <v>-122.19395729999999</v>
      </c>
      <c r="L4218" s="935">
        <v>40.355137560000003</v>
      </c>
      <c r="M4218" s="935">
        <v>-122.17595660000001</v>
      </c>
    </row>
    <row r="4219" spans="1:13" x14ac:dyDescent="0.35">
      <c r="A4219" s="1296">
        <v>36333</v>
      </c>
      <c r="B4219" s="1295" t="s">
        <v>194</v>
      </c>
      <c r="C4219" s="1295" t="s">
        <v>260</v>
      </c>
      <c r="D4219" s="1295">
        <v>12003</v>
      </c>
      <c r="E4219" s="1295" t="s">
        <v>200</v>
      </c>
      <c r="F4219" s="935" t="s">
        <v>214</v>
      </c>
      <c r="G4219" s="1295">
        <v>0</v>
      </c>
      <c r="H4219" s="935" t="s">
        <v>407</v>
      </c>
      <c r="I4219" s="935" t="s">
        <v>408</v>
      </c>
      <c r="J4219" s="935">
        <v>40.355137560000003</v>
      </c>
      <c r="K4219" s="935">
        <v>-122.17595660000001</v>
      </c>
      <c r="L4219" s="935">
        <v>40.316984869999999</v>
      </c>
      <c r="M4219" s="935">
        <v>-122.1896581</v>
      </c>
    </row>
    <row r="4220" spans="1:13" x14ac:dyDescent="0.35">
      <c r="A4220" s="1296">
        <v>36333</v>
      </c>
      <c r="B4220" s="1295" t="s">
        <v>194</v>
      </c>
      <c r="C4220" s="1295" t="s">
        <v>260</v>
      </c>
      <c r="D4220" s="1295">
        <v>12003</v>
      </c>
      <c r="E4220" s="1295" t="s">
        <v>200</v>
      </c>
      <c r="F4220" s="935" t="s">
        <v>215</v>
      </c>
      <c r="G4220" s="1295">
        <v>0</v>
      </c>
      <c r="H4220" s="935" t="s">
        <v>408</v>
      </c>
      <c r="I4220" s="935" t="s">
        <v>409</v>
      </c>
      <c r="J4220" s="935">
        <v>40.316984869999999</v>
      </c>
      <c r="K4220" s="935">
        <v>-122.1896581</v>
      </c>
      <c r="L4220" s="935">
        <v>40.263968490000003</v>
      </c>
      <c r="M4220" s="935">
        <v>-122.2235306</v>
      </c>
    </row>
    <row r="4221" spans="1:13" x14ac:dyDescent="0.35">
      <c r="A4221" s="1296">
        <v>36333</v>
      </c>
      <c r="B4221" s="1295" t="s">
        <v>194</v>
      </c>
      <c r="C4221" s="1295" t="s">
        <v>260</v>
      </c>
      <c r="D4221" s="1295">
        <v>12003</v>
      </c>
      <c r="E4221" s="1295" t="s">
        <v>200</v>
      </c>
      <c r="F4221" s="935" t="s">
        <v>216</v>
      </c>
      <c r="G4221" s="1295">
        <v>0</v>
      </c>
      <c r="H4221" s="935" t="s">
        <v>409</v>
      </c>
      <c r="I4221" s="935" t="s">
        <v>410</v>
      </c>
      <c r="J4221" s="935">
        <v>40.263968490000003</v>
      </c>
      <c r="K4221" s="935">
        <v>-122.2235306</v>
      </c>
      <c r="L4221" s="935">
        <v>40.153152210000002</v>
      </c>
      <c r="M4221" s="935">
        <v>-122.20237950000001</v>
      </c>
    </row>
    <row r="4222" spans="1:13" x14ac:dyDescent="0.35">
      <c r="A4222" s="1296">
        <v>36333</v>
      </c>
      <c r="B4222" s="1295" t="s">
        <v>194</v>
      </c>
      <c r="C4222" s="1295" t="s">
        <v>260</v>
      </c>
      <c r="D4222" s="1295">
        <v>12003</v>
      </c>
      <c r="E4222" s="1295" t="s">
        <v>200</v>
      </c>
      <c r="F4222" s="935" t="s">
        <v>217</v>
      </c>
      <c r="G4222" s="1295">
        <v>0</v>
      </c>
      <c r="H4222" s="935" t="s">
        <v>410</v>
      </c>
      <c r="I4222" s="935" t="s">
        <v>411</v>
      </c>
      <c r="J4222" s="935">
        <v>40.153152210000002</v>
      </c>
      <c r="K4222" s="935">
        <v>-122.20237950000001</v>
      </c>
      <c r="L4222" s="935">
        <v>40.027836569999998</v>
      </c>
      <c r="M4222" s="935">
        <v>-122.11920569999999</v>
      </c>
    </row>
    <row r="4223" spans="1:13" x14ac:dyDescent="0.35">
      <c r="A4223" s="1296">
        <v>36333</v>
      </c>
      <c r="B4223" s="1295" t="s">
        <v>194</v>
      </c>
      <c r="C4223" s="1295" t="s">
        <v>260</v>
      </c>
      <c r="D4223" s="1295">
        <v>12003</v>
      </c>
      <c r="E4223" s="1295" t="s">
        <v>200</v>
      </c>
      <c r="F4223" s="935" t="s">
        <v>219</v>
      </c>
      <c r="G4223" s="1295">
        <v>0</v>
      </c>
      <c r="H4223" s="935" t="s">
        <v>411</v>
      </c>
      <c r="I4223" s="935" t="s">
        <v>412</v>
      </c>
      <c r="J4223" s="935">
        <v>40.027836569999998</v>
      </c>
      <c r="K4223" s="935">
        <v>-122.11920569999999</v>
      </c>
      <c r="L4223" s="935">
        <v>39.909298579999998</v>
      </c>
      <c r="M4223" s="935">
        <v>-122.0918963</v>
      </c>
    </row>
    <row r="4224" spans="1:13" x14ac:dyDescent="0.35">
      <c r="A4224" s="1296">
        <v>36333</v>
      </c>
      <c r="B4224" s="1295" t="s">
        <v>194</v>
      </c>
      <c r="C4224" s="1295" t="s">
        <v>260</v>
      </c>
      <c r="D4224" s="1295">
        <v>12003</v>
      </c>
      <c r="E4224" s="1295" t="s">
        <v>200</v>
      </c>
      <c r="F4224" s="935" t="s">
        <v>220</v>
      </c>
      <c r="G4224" s="1295">
        <v>-99999</v>
      </c>
      <c r="H4224" s="935" t="s">
        <v>412</v>
      </c>
      <c r="I4224" s="935" t="s">
        <v>413</v>
      </c>
      <c r="J4224" s="935">
        <v>39.909298579999998</v>
      </c>
      <c r="K4224" s="935">
        <v>-122.0918963</v>
      </c>
      <c r="L4224" s="935">
        <v>39.751173979999997</v>
      </c>
      <c r="M4224" s="935">
        <v>-121.9963235</v>
      </c>
    </row>
    <row r="4225" spans="1:13" x14ac:dyDescent="0.35">
      <c r="A4225" s="1296">
        <v>36333</v>
      </c>
      <c r="B4225" s="1295" t="s">
        <v>194</v>
      </c>
      <c r="C4225" s="1295" t="s">
        <v>260</v>
      </c>
      <c r="D4225" s="1295">
        <v>12003</v>
      </c>
      <c r="E4225" s="1295" t="s">
        <v>200</v>
      </c>
      <c r="F4225" s="935" t="s">
        <v>221</v>
      </c>
      <c r="G4225" s="1295">
        <v>-99999</v>
      </c>
      <c r="H4225" s="935" t="s">
        <v>413</v>
      </c>
      <c r="I4225" s="935" t="s">
        <v>414</v>
      </c>
      <c r="J4225" s="935">
        <v>39.751173979999997</v>
      </c>
      <c r="K4225" s="935">
        <v>-121.9963235</v>
      </c>
      <c r="L4225" s="935">
        <v>39.629153240000001</v>
      </c>
      <c r="M4225" s="935">
        <v>-121.9925059</v>
      </c>
    </row>
    <row r="4226" spans="1:13" x14ac:dyDescent="0.35">
      <c r="A4226" s="1296">
        <v>36333</v>
      </c>
      <c r="B4226" s="1295" t="s">
        <v>194</v>
      </c>
      <c r="C4226" s="1295" t="s">
        <v>260</v>
      </c>
      <c r="D4226" s="1295">
        <v>12003</v>
      </c>
      <c r="E4226" s="1295" t="s">
        <v>200</v>
      </c>
      <c r="F4226" s="935" t="s">
        <v>222</v>
      </c>
      <c r="G4226" s="1295">
        <v>-99999</v>
      </c>
      <c r="H4226" s="935" t="s">
        <v>414</v>
      </c>
      <c r="I4226" s="935" t="s">
        <v>415</v>
      </c>
      <c r="J4226" s="935">
        <v>39.629153240000001</v>
      </c>
      <c r="K4226" s="935">
        <v>-121.9925059</v>
      </c>
      <c r="L4226" s="935">
        <v>39.40712284</v>
      </c>
      <c r="M4226" s="935">
        <v>-122.00758999999999</v>
      </c>
    </row>
    <row r="4227" spans="1:13" x14ac:dyDescent="0.35">
      <c r="A4227" s="1296">
        <v>36340</v>
      </c>
      <c r="B4227" s="1295" t="s">
        <v>194</v>
      </c>
      <c r="C4227" s="1295" t="s">
        <v>283</v>
      </c>
      <c r="D4227" s="1295">
        <v>13433</v>
      </c>
      <c r="E4227" s="1295" t="s">
        <v>200</v>
      </c>
      <c r="F4227" s="935" t="s">
        <v>208</v>
      </c>
      <c r="G4227" s="1295">
        <v>0</v>
      </c>
      <c r="H4227" s="935" t="s">
        <v>402</v>
      </c>
      <c r="I4227" s="935" t="s">
        <v>403</v>
      </c>
      <c r="J4227" s="935">
        <v>40.611883210000002</v>
      </c>
      <c r="K4227" s="935">
        <v>-122.446135</v>
      </c>
      <c r="L4227" s="935">
        <v>40.592799669999998</v>
      </c>
      <c r="M4227" s="935">
        <v>-122.3942059</v>
      </c>
    </row>
    <row r="4228" spans="1:13" x14ac:dyDescent="0.35">
      <c r="A4228" s="1296">
        <v>36340</v>
      </c>
      <c r="B4228" s="1295" t="s">
        <v>194</v>
      </c>
      <c r="C4228" s="1295" t="s">
        <v>283</v>
      </c>
      <c r="D4228" s="1295">
        <v>13433</v>
      </c>
      <c r="E4228" s="1295" t="s">
        <v>200</v>
      </c>
      <c r="F4228" s="935" t="s">
        <v>209</v>
      </c>
      <c r="G4228" s="1295">
        <v>12</v>
      </c>
      <c r="H4228" s="935" t="s">
        <v>403</v>
      </c>
      <c r="I4228" s="935" t="s">
        <v>404</v>
      </c>
      <c r="J4228" s="935">
        <v>40.592799669999998</v>
      </c>
      <c r="K4228" s="935">
        <v>-122.3942059</v>
      </c>
      <c r="L4228" s="935">
        <v>40.585947769999997</v>
      </c>
      <c r="M4228" s="935">
        <v>-122.3683525</v>
      </c>
    </row>
    <row r="4229" spans="1:13" x14ac:dyDescent="0.35">
      <c r="A4229" s="1296">
        <v>36340</v>
      </c>
      <c r="B4229" s="1295" t="s">
        <v>194</v>
      </c>
      <c r="C4229" s="1295" t="s">
        <v>283</v>
      </c>
      <c r="D4229" s="1295">
        <v>13433</v>
      </c>
      <c r="E4229" s="1295" t="s">
        <v>200</v>
      </c>
      <c r="F4229" s="935" t="s">
        <v>211</v>
      </c>
      <c r="G4229" s="1295">
        <v>87</v>
      </c>
      <c r="H4229" s="935" t="s">
        <v>404</v>
      </c>
      <c r="I4229" s="935" t="s">
        <v>405</v>
      </c>
      <c r="J4229" s="935">
        <v>40.585947769999997</v>
      </c>
      <c r="K4229" s="935">
        <v>-122.3683525</v>
      </c>
      <c r="L4229" s="935">
        <v>40.472049499999997</v>
      </c>
      <c r="M4229" s="935">
        <v>-122.29453460000001</v>
      </c>
    </row>
    <row r="4230" spans="1:13" x14ac:dyDescent="0.35">
      <c r="A4230" s="1296">
        <v>36340</v>
      </c>
      <c r="B4230" s="1295" t="s">
        <v>194</v>
      </c>
      <c r="C4230" s="1295" t="s">
        <v>283</v>
      </c>
      <c r="D4230" s="1295">
        <v>13433</v>
      </c>
      <c r="E4230" s="1295" t="s">
        <v>200</v>
      </c>
      <c r="F4230" s="935" t="s">
        <v>212</v>
      </c>
      <c r="G4230" s="1295">
        <v>1</v>
      </c>
      <c r="H4230" s="935" t="s">
        <v>405</v>
      </c>
      <c r="I4230" s="935" t="s">
        <v>406</v>
      </c>
      <c r="J4230" s="935">
        <v>40.472049499999997</v>
      </c>
      <c r="K4230" s="935">
        <v>-122.29453460000001</v>
      </c>
      <c r="L4230" s="935">
        <v>40.417416330000002</v>
      </c>
      <c r="M4230" s="935">
        <v>-122.19395729999999</v>
      </c>
    </row>
    <row r="4231" spans="1:13" x14ac:dyDescent="0.35">
      <c r="A4231" s="1296">
        <v>36340</v>
      </c>
      <c r="B4231" s="1295" t="s">
        <v>194</v>
      </c>
      <c r="C4231" s="1295" t="s">
        <v>283</v>
      </c>
      <c r="D4231" s="1295">
        <v>13433</v>
      </c>
      <c r="E4231" s="1295" t="s">
        <v>200</v>
      </c>
      <c r="F4231" s="935" t="s">
        <v>213</v>
      </c>
      <c r="G4231" s="1295">
        <v>1</v>
      </c>
      <c r="H4231" s="935" t="s">
        <v>406</v>
      </c>
      <c r="I4231" s="935" t="s">
        <v>407</v>
      </c>
      <c r="J4231" s="935">
        <v>40.417416330000002</v>
      </c>
      <c r="K4231" s="935">
        <v>-122.19395729999999</v>
      </c>
      <c r="L4231" s="935">
        <v>40.355137560000003</v>
      </c>
      <c r="M4231" s="935">
        <v>-122.17595660000001</v>
      </c>
    </row>
    <row r="4232" spans="1:13" x14ac:dyDescent="0.35">
      <c r="A4232" s="1296">
        <v>36340</v>
      </c>
      <c r="B4232" s="1295" t="s">
        <v>194</v>
      </c>
      <c r="C4232" s="1295" t="s">
        <v>283</v>
      </c>
      <c r="D4232" s="1295">
        <v>13433</v>
      </c>
      <c r="E4232" s="1295" t="s">
        <v>200</v>
      </c>
      <c r="F4232" s="935" t="s">
        <v>214</v>
      </c>
      <c r="G4232" s="1295">
        <v>0</v>
      </c>
      <c r="H4232" s="935" t="s">
        <v>407</v>
      </c>
      <c r="I4232" s="935" t="s">
        <v>408</v>
      </c>
      <c r="J4232" s="935">
        <v>40.355137560000003</v>
      </c>
      <c r="K4232" s="935">
        <v>-122.17595660000001</v>
      </c>
      <c r="L4232" s="935">
        <v>40.316984869999999</v>
      </c>
      <c r="M4232" s="935">
        <v>-122.1896581</v>
      </c>
    </row>
    <row r="4233" spans="1:13" x14ac:dyDescent="0.35">
      <c r="A4233" s="1296">
        <v>36340</v>
      </c>
      <c r="B4233" s="1295" t="s">
        <v>194</v>
      </c>
      <c r="C4233" s="1295" t="s">
        <v>283</v>
      </c>
      <c r="D4233" s="1295">
        <v>13433</v>
      </c>
      <c r="E4233" s="1295" t="s">
        <v>200</v>
      </c>
      <c r="F4233" s="935" t="s">
        <v>215</v>
      </c>
      <c r="G4233" s="1295">
        <v>0</v>
      </c>
      <c r="H4233" s="935" t="s">
        <v>408</v>
      </c>
      <c r="I4233" s="935" t="s">
        <v>409</v>
      </c>
      <c r="J4233" s="935">
        <v>40.316984869999999</v>
      </c>
      <c r="K4233" s="935">
        <v>-122.1896581</v>
      </c>
      <c r="L4233" s="935">
        <v>40.263968490000003</v>
      </c>
      <c r="M4233" s="935">
        <v>-122.2235306</v>
      </c>
    </row>
    <row r="4234" spans="1:13" x14ac:dyDescent="0.35">
      <c r="A4234" s="1296">
        <v>36340</v>
      </c>
      <c r="B4234" s="1295" t="s">
        <v>194</v>
      </c>
      <c r="C4234" s="1295" t="s">
        <v>283</v>
      </c>
      <c r="D4234" s="1295">
        <v>13433</v>
      </c>
      <c r="E4234" s="1295" t="s">
        <v>200</v>
      </c>
      <c r="F4234" s="935" t="s">
        <v>216</v>
      </c>
      <c r="G4234" s="1295">
        <v>0</v>
      </c>
      <c r="H4234" s="935" t="s">
        <v>409</v>
      </c>
      <c r="I4234" s="935" t="s">
        <v>410</v>
      </c>
      <c r="J4234" s="935">
        <v>40.263968490000003</v>
      </c>
      <c r="K4234" s="935">
        <v>-122.2235306</v>
      </c>
      <c r="L4234" s="935">
        <v>40.153152210000002</v>
      </c>
      <c r="M4234" s="935">
        <v>-122.20237950000001</v>
      </c>
    </row>
    <row r="4235" spans="1:13" x14ac:dyDescent="0.35">
      <c r="A4235" s="1296">
        <v>36340</v>
      </c>
      <c r="B4235" s="1295" t="s">
        <v>194</v>
      </c>
      <c r="C4235" s="1295" t="s">
        <v>283</v>
      </c>
      <c r="D4235" s="1295">
        <v>13433</v>
      </c>
      <c r="E4235" s="1295" t="s">
        <v>200</v>
      </c>
      <c r="F4235" s="935" t="s">
        <v>217</v>
      </c>
      <c r="G4235" s="1295">
        <v>0</v>
      </c>
      <c r="H4235" s="935" t="s">
        <v>410</v>
      </c>
      <c r="I4235" s="935" t="s">
        <v>411</v>
      </c>
      <c r="J4235" s="935">
        <v>40.153152210000002</v>
      </c>
      <c r="K4235" s="935">
        <v>-122.20237950000001</v>
      </c>
      <c r="L4235" s="935">
        <v>40.027836569999998</v>
      </c>
      <c r="M4235" s="935">
        <v>-122.11920569999999</v>
      </c>
    </row>
    <row r="4236" spans="1:13" x14ac:dyDescent="0.35">
      <c r="A4236" s="1296">
        <v>36340</v>
      </c>
      <c r="B4236" s="1295" t="s">
        <v>194</v>
      </c>
      <c r="C4236" s="1295" t="s">
        <v>283</v>
      </c>
      <c r="D4236" s="1295">
        <v>13433</v>
      </c>
      <c r="E4236" s="1295" t="s">
        <v>200</v>
      </c>
      <c r="F4236" s="935" t="s">
        <v>219</v>
      </c>
      <c r="G4236" s="1295">
        <v>0</v>
      </c>
      <c r="H4236" s="935" t="s">
        <v>411</v>
      </c>
      <c r="I4236" s="935" t="s">
        <v>412</v>
      </c>
      <c r="J4236" s="935">
        <v>40.027836569999998</v>
      </c>
      <c r="K4236" s="935">
        <v>-122.11920569999999</v>
      </c>
      <c r="L4236" s="935">
        <v>39.909298579999998</v>
      </c>
      <c r="M4236" s="935">
        <v>-122.0918963</v>
      </c>
    </row>
    <row r="4237" spans="1:13" x14ac:dyDescent="0.35">
      <c r="A4237" s="1296">
        <v>36340</v>
      </c>
      <c r="B4237" s="1295" t="s">
        <v>194</v>
      </c>
      <c r="C4237" s="1295" t="s">
        <v>283</v>
      </c>
      <c r="D4237" s="1295">
        <v>13433</v>
      </c>
      <c r="E4237" s="1295" t="s">
        <v>200</v>
      </c>
      <c r="F4237" s="935" t="s">
        <v>220</v>
      </c>
      <c r="G4237" s="1295">
        <v>-99999</v>
      </c>
      <c r="H4237" s="935" t="s">
        <v>412</v>
      </c>
      <c r="I4237" s="935" t="s">
        <v>413</v>
      </c>
      <c r="J4237" s="935">
        <v>39.909298579999998</v>
      </c>
      <c r="K4237" s="935">
        <v>-122.0918963</v>
      </c>
      <c r="L4237" s="935">
        <v>39.751173979999997</v>
      </c>
      <c r="M4237" s="935">
        <v>-121.9963235</v>
      </c>
    </row>
    <row r="4238" spans="1:13" x14ac:dyDescent="0.35">
      <c r="A4238" s="1296">
        <v>36340</v>
      </c>
      <c r="B4238" s="1295" t="s">
        <v>194</v>
      </c>
      <c r="C4238" s="1295" t="s">
        <v>283</v>
      </c>
      <c r="D4238" s="1295">
        <v>13433</v>
      </c>
      <c r="E4238" s="1295" t="s">
        <v>200</v>
      </c>
      <c r="F4238" s="935" t="s">
        <v>221</v>
      </c>
      <c r="G4238" s="1295">
        <v>-99999</v>
      </c>
      <c r="H4238" s="935" t="s">
        <v>413</v>
      </c>
      <c r="I4238" s="935" t="s">
        <v>414</v>
      </c>
      <c r="J4238" s="935">
        <v>39.751173979999997</v>
      </c>
      <c r="K4238" s="935">
        <v>-121.9963235</v>
      </c>
      <c r="L4238" s="935">
        <v>39.629153240000001</v>
      </c>
      <c r="M4238" s="935">
        <v>-121.9925059</v>
      </c>
    </row>
    <row r="4239" spans="1:13" x14ac:dyDescent="0.35">
      <c r="A4239" s="1296">
        <v>36340</v>
      </c>
      <c r="B4239" s="1295" t="s">
        <v>194</v>
      </c>
      <c r="C4239" s="1295" t="s">
        <v>283</v>
      </c>
      <c r="D4239" s="1295">
        <v>13433</v>
      </c>
      <c r="E4239" s="1295" t="s">
        <v>200</v>
      </c>
      <c r="F4239" s="935" t="s">
        <v>222</v>
      </c>
      <c r="G4239" s="1295">
        <v>-99999</v>
      </c>
      <c r="H4239" s="935" t="s">
        <v>414</v>
      </c>
      <c r="I4239" s="935" t="s">
        <v>415</v>
      </c>
      <c r="J4239" s="935">
        <v>39.629153240000001</v>
      </c>
      <c r="K4239" s="935">
        <v>-121.9925059</v>
      </c>
      <c r="L4239" s="935">
        <v>39.40712284</v>
      </c>
      <c r="M4239" s="935">
        <v>-122.00758999999999</v>
      </c>
    </row>
    <row r="4240" spans="1:13" x14ac:dyDescent="0.35">
      <c r="A4240" s="1296">
        <v>36348</v>
      </c>
      <c r="B4240" s="1295" t="s">
        <v>418</v>
      </c>
      <c r="C4240" s="1295" t="s">
        <v>283</v>
      </c>
      <c r="D4240" s="1295">
        <v>13203</v>
      </c>
      <c r="E4240" s="1295" t="s">
        <v>200</v>
      </c>
      <c r="F4240" s="935" t="s">
        <v>208</v>
      </c>
      <c r="G4240" s="1295">
        <v>0</v>
      </c>
      <c r="H4240" s="935" t="s">
        <v>402</v>
      </c>
      <c r="I4240" s="935" t="s">
        <v>403</v>
      </c>
      <c r="J4240" s="935">
        <v>40.611883210000002</v>
      </c>
      <c r="K4240" s="935">
        <v>-122.446135</v>
      </c>
      <c r="L4240" s="935">
        <v>40.592799669999998</v>
      </c>
      <c r="M4240" s="935">
        <v>-122.3942059</v>
      </c>
    </row>
    <row r="4241" spans="1:13" x14ac:dyDescent="0.35">
      <c r="A4241" s="1296">
        <v>36348</v>
      </c>
      <c r="B4241" s="1295" t="s">
        <v>418</v>
      </c>
      <c r="C4241" s="1295" t="s">
        <v>283</v>
      </c>
      <c r="D4241" s="1295">
        <v>13203</v>
      </c>
      <c r="E4241" s="1295" t="s">
        <v>200</v>
      </c>
      <c r="F4241" s="935" t="s">
        <v>209</v>
      </c>
      <c r="G4241" s="1295">
        <v>6</v>
      </c>
      <c r="H4241" s="935" t="s">
        <v>403</v>
      </c>
      <c r="I4241" s="935" t="s">
        <v>404</v>
      </c>
      <c r="J4241" s="935">
        <v>40.592799669999998</v>
      </c>
      <c r="K4241" s="935">
        <v>-122.3942059</v>
      </c>
      <c r="L4241" s="935">
        <v>40.585947769999997</v>
      </c>
      <c r="M4241" s="935">
        <v>-122.3683525</v>
      </c>
    </row>
    <row r="4242" spans="1:13" x14ac:dyDescent="0.35">
      <c r="A4242" s="1296">
        <v>36348</v>
      </c>
      <c r="B4242" s="1295" t="s">
        <v>418</v>
      </c>
      <c r="C4242" s="1295" t="s">
        <v>283</v>
      </c>
      <c r="D4242" s="1295">
        <v>13203</v>
      </c>
      <c r="E4242" s="1295" t="s">
        <v>200</v>
      </c>
      <c r="F4242" s="935" t="s">
        <v>211</v>
      </c>
      <c r="G4242" s="1295">
        <v>36</v>
      </c>
      <c r="H4242" s="935" t="s">
        <v>404</v>
      </c>
      <c r="I4242" s="935" t="s">
        <v>405</v>
      </c>
      <c r="J4242" s="935">
        <v>40.585947769999997</v>
      </c>
      <c r="K4242" s="935">
        <v>-122.3683525</v>
      </c>
      <c r="L4242" s="935">
        <v>40.472049499999997</v>
      </c>
      <c r="M4242" s="935">
        <v>-122.29453460000001</v>
      </c>
    </row>
    <row r="4243" spans="1:13" x14ac:dyDescent="0.35">
      <c r="A4243" s="1296">
        <v>36348</v>
      </c>
      <c r="B4243" s="1295" t="s">
        <v>418</v>
      </c>
      <c r="C4243" s="1295" t="s">
        <v>283</v>
      </c>
      <c r="D4243" s="1295">
        <v>13203</v>
      </c>
      <c r="E4243" s="1295" t="s">
        <v>200</v>
      </c>
      <c r="F4243" s="935" t="s">
        <v>212</v>
      </c>
      <c r="G4243" s="1295">
        <v>3</v>
      </c>
      <c r="H4243" s="935" t="s">
        <v>405</v>
      </c>
      <c r="I4243" s="935" t="s">
        <v>406</v>
      </c>
      <c r="J4243" s="935">
        <v>40.472049499999997</v>
      </c>
      <c r="K4243" s="935">
        <v>-122.29453460000001</v>
      </c>
      <c r="L4243" s="935">
        <v>40.417416330000002</v>
      </c>
      <c r="M4243" s="935">
        <v>-122.19395729999999</v>
      </c>
    </row>
    <row r="4244" spans="1:13" x14ac:dyDescent="0.35">
      <c r="A4244" s="1296">
        <v>36348</v>
      </c>
      <c r="B4244" s="1295" t="s">
        <v>418</v>
      </c>
      <c r="C4244" s="1295" t="s">
        <v>283</v>
      </c>
      <c r="D4244" s="1295">
        <v>13203</v>
      </c>
      <c r="E4244" s="1295" t="s">
        <v>200</v>
      </c>
      <c r="F4244" s="935" t="s">
        <v>213</v>
      </c>
      <c r="G4244" s="1295">
        <v>0</v>
      </c>
      <c r="H4244" s="935" t="s">
        <v>406</v>
      </c>
      <c r="I4244" s="935" t="s">
        <v>407</v>
      </c>
      <c r="J4244" s="935">
        <v>40.417416330000002</v>
      </c>
      <c r="K4244" s="935">
        <v>-122.19395729999999</v>
      </c>
      <c r="L4244" s="935">
        <v>40.355137560000003</v>
      </c>
      <c r="M4244" s="935">
        <v>-122.17595660000001</v>
      </c>
    </row>
    <row r="4245" spans="1:13" x14ac:dyDescent="0.35">
      <c r="A4245" s="1296">
        <v>36348</v>
      </c>
      <c r="B4245" s="1295" t="s">
        <v>418</v>
      </c>
      <c r="C4245" s="1295" t="s">
        <v>283</v>
      </c>
      <c r="D4245" s="1295">
        <v>13203</v>
      </c>
      <c r="E4245" s="1295" t="s">
        <v>200</v>
      </c>
      <c r="F4245" s="935" t="s">
        <v>214</v>
      </c>
      <c r="G4245" s="1295">
        <v>0</v>
      </c>
      <c r="H4245" s="935" t="s">
        <v>407</v>
      </c>
      <c r="I4245" s="935" t="s">
        <v>408</v>
      </c>
      <c r="J4245" s="935">
        <v>40.355137560000003</v>
      </c>
      <c r="K4245" s="935">
        <v>-122.17595660000001</v>
      </c>
      <c r="L4245" s="935">
        <v>40.316984869999999</v>
      </c>
      <c r="M4245" s="935">
        <v>-122.1896581</v>
      </c>
    </row>
    <row r="4246" spans="1:13" x14ac:dyDescent="0.35">
      <c r="A4246" s="1296">
        <v>36348</v>
      </c>
      <c r="B4246" s="1295" t="s">
        <v>418</v>
      </c>
      <c r="C4246" s="1295" t="s">
        <v>283</v>
      </c>
      <c r="D4246" s="1295">
        <v>13203</v>
      </c>
      <c r="E4246" s="1295" t="s">
        <v>200</v>
      </c>
      <c r="F4246" s="935" t="s">
        <v>215</v>
      </c>
      <c r="G4246" s="1295">
        <v>0</v>
      </c>
      <c r="H4246" s="935" t="s">
        <v>408</v>
      </c>
      <c r="I4246" s="935" t="s">
        <v>409</v>
      </c>
      <c r="J4246" s="935">
        <v>40.316984869999999</v>
      </c>
      <c r="K4246" s="935">
        <v>-122.1896581</v>
      </c>
      <c r="L4246" s="935">
        <v>40.263968490000003</v>
      </c>
      <c r="M4246" s="935">
        <v>-122.2235306</v>
      </c>
    </row>
    <row r="4247" spans="1:13" x14ac:dyDescent="0.35">
      <c r="A4247" s="1296">
        <v>36348</v>
      </c>
      <c r="B4247" s="1295" t="s">
        <v>418</v>
      </c>
      <c r="C4247" s="1295" t="s">
        <v>283</v>
      </c>
      <c r="D4247" s="1295">
        <v>13203</v>
      </c>
      <c r="E4247" s="1295" t="s">
        <v>200</v>
      </c>
      <c r="F4247" s="935" t="s">
        <v>216</v>
      </c>
      <c r="G4247" s="1295">
        <v>0</v>
      </c>
      <c r="H4247" s="935" t="s">
        <v>409</v>
      </c>
      <c r="I4247" s="935" t="s">
        <v>410</v>
      </c>
      <c r="J4247" s="935">
        <v>40.263968490000003</v>
      </c>
      <c r="K4247" s="935">
        <v>-122.2235306</v>
      </c>
      <c r="L4247" s="935">
        <v>40.153152210000002</v>
      </c>
      <c r="M4247" s="935">
        <v>-122.20237950000001</v>
      </c>
    </row>
    <row r="4248" spans="1:13" x14ac:dyDescent="0.35">
      <c r="A4248" s="1296">
        <v>36348</v>
      </c>
      <c r="B4248" s="1295" t="s">
        <v>418</v>
      </c>
      <c r="C4248" s="1295" t="s">
        <v>283</v>
      </c>
      <c r="D4248" s="1295">
        <v>13203</v>
      </c>
      <c r="E4248" s="1295" t="s">
        <v>200</v>
      </c>
      <c r="F4248" s="935" t="s">
        <v>217</v>
      </c>
      <c r="G4248" s="1295">
        <v>0</v>
      </c>
      <c r="H4248" s="935" t="s">
        <v>410</v>
      </c>
      <c r="I4248" s="935" t="s">
        <v>411</v>
      </c>
      <c r="J4248" s="935">
        <v>40.153152210000002</v>
      </c>
      <c r="K4248" s="935">
        <v>-122.20237950000001</v>
      </c>
      <c r="L4248" s="935">
        <v>40.027836569999998</v>
      </c>
      <c r="M4248" s="935">
        <v>-122.11920569999999</v>
      </c>
    </row>
    <row r="4249" spans="1:13" x14ac:dyDescent="0.35">
      <c r="A4249" s="1296">
        <v>36348</v>
      </c>
      <c r="B4249" s="1295" t="s">
        <v>418</v>
      </c>
      <c r="C4249" s="1295" t="s">
        <v>283</v>
      </c>
      <c r="D4249" s="1295">
        <v>13203</v>
      </c>
      <c r="E4249" s="1295" t="s">
        <v>200</v>
      </c>
      <c r="F4249" s="935" t="s">
        <v>219</v>
      </c>
      <c r="G4249" s="1295">
        <v>0</v>
      </c>
      <c r="H4249" s="935" t="s">
        <v>411</v>
      </c>
      <c r="I4249" s="935" t="s">
        <v>412</v>
      </c>
      <c r="J4249" s="935">
        <v>40.027836569999998</v>
      </c>
      <c r="K4249" s="935">
        <v>-122.11920569999999</v>
      </c>
      <c r="L4249" s="935">
        <v>39.909298579999998</v>
      </c>
      <c r="M4249" s="935">
        <v>-122.0918963</v>
      </c>
    </row>
    <row r="4250" spans="1:13" x14ac:dyDescent="0.35">
      <c r="A4250" s="1296">
        <v>36348</v>
      </c>
      <c r="B4250" s="1295" t="s">
        <v>418</v>
      </c>
      <c r="C4250" s="1295" t="s">
        <v>283</v>
      </c>
      <c r="D4250" s="1295">
        <v>13203</v>
      </c>
      <c r="E4250" s="1295" t="s">
        <v>200</v>
      </c>
      <c r="F4250" s="935" t="s">
        <v>220</v>
      </c>
      <c r="G4250" s="1295">
        <v>0</v>
      </c>
      <c r="H4250" s="935" t="s">
        <v>412</v>
      </c>
      <c r="I4250" s="935" t="s">
        <v>413</v>
      </c>
      <c r="J4250" s="935">
        <v>39.909298579999998</v>
      </c>
      <c r="K4250" s="935">
        <v>-122.0918963</v>
      </c>
      <c r="L4250" s="935">
        <v>39.751173979999997</v>
      </c>
      <c r="M4250" s="935">
        <v>-121.9963235</v>
      </c>
    </row>
    <row r="4251" spans="1:13" x14ac:dyDescent="0.35">
      <c r="A4251" s="1296">
        <v>36348</v>
      </c>
      <c r="B4251" s="1295" t="s">
        <v>418</v>
      </c>
      <c r="C4251" s="1295" t="s">
        <v>283</v>
      </c>
      <c r="D4251" s="1295">
        <v>13203</v>
      </c>
      <c r="E4251" s="1295" t="s">
        <v>200</v>
      </c>
      <c r="F4251" s="935" t="s">
        <v>221</v>
      </c>
      <c r="G4251" s="1295">
        <v>0</v>
      </c>
      <c r="H4251" s="935" t="s">
        <v>413</v>
      </c>
      <c r="I4251" s="935" t="s">
        <v>414</v>
      </c>
      <c r="J4251" s="935">
        <v>39.751173979999997</v>
      </c>
      <c r="K4251" s="935">
        <v>-121.9963235</v>
      </c>
      <c r="L4251" s="935">
        <v>39.629153240000001</v>
      </c>
      <c r="M4251" s="935">
        <v>-121.9925059</v>
      </c>
    </row>
    <row r="4252" spans="1:13" x14ac:dyDescent="0.35">
      <c r="A4252" s="1296">
        <v>36348</v>
      </c>
      <c r="B4252" s="1295" t="s">
        <v>418</v>
      </c>
      <c r="C4252" s="1295" t="s">
        <v>283</v>
      </c>
      <c r="D4252" s="1295">
        <v>13203</v>
      </c>
      <c r="E4252" s="1295" t="s">
        <v>200</v>
      </c>
      <c r="F4252" s="935" t="s">
        <v>222</v>
      </c>
      <c r="G4252" s="1295">
        <v>0</v>
      </c>
      <c r="H4252" s="935" t="s">
        <v>414</v>
      </c>
      <c r="I4252" s="935" t="s">
        <v>415</v>
      </c>
      <c r="J4252" s="935">
        <v>39.629153240000001</v>
      </c>
      <c r="K4252" s="935">
        <v>-121.9925059</v>
      </c>
      <c r="L4252" s="935">
        <v>39.40712284</v>
      </c>
      <c r="M4252" s="935">
        <v>-122.00758999999999</v>
      </c>
    </row>
    <row r="4253" spans="1:13" x14ac:dyDescent="0.35">
      <c r="A4253" s="1296">
        <v>36353</v>
      </c>
      <c r="B4253" s="1295" t="s">
        <v>194</v>
      </c>
      <c r="C4253" s="1295" t="s">
        <v>283</v>
      </c>
      <c r="D4253" s="1295">
        <v>12906</v>
      </c>
      <c r="E4253" s="1295" t="s">
        <v>200</v>
      </c>
      <c r="F4253" s="935" t="s">
        <v>208</v>
      </c>
      <c r="G4253" s="1295">
        <v>0</v>
      </c>
      <c r="H4253" s="935" t="s">
        <v>402</v>
      </c>
      <c r="I4253" s="935" t="s">
        <v>403</v>
      </c>
      <c r="J4253" s="935">
        <v>40.611883210000002</v>
      </c>
      <c r="K4253" s="935">
        <v>-122.446135</v>
      </c>
      <c r="L4253" s="935">
        <v>40.592799669999998</v>
      </c>
      <c r="M4253" s="935">
        <v>-122.3942059</v>
      </c>
    </row>
    <row r="4254" spans="1:13" x14ac:dyDescent="0.35">
      <c r="A4254" s="1296">
        <v>36353</v>
      </c>
      <c r="B4254" s="1295" t="s">
        <v>194</v>
      </c>
      <c r="C4254" s="1295" t="s">
        <v>283</v>
      </c>
      <c r="D4254" s="1295">
        <v>12906</v>
      </c>
      <c r="E4254" s="1295" t="s">
        <v>200</v>
      </c>
      <c r="F4254" s="935" t="s">
        <v>209</v>
      </c>
      <c r="G4254" s="1295">
        <v>3</v>
      </c>
      <c r="H4254" s="935" t="s">
        <v>403</v>
      </c>
      <c r="I4254" s="935" t="s">
        <v>404</v>
      </c>
      <c r="J4254" s="935">
        <v>40.592799669999998</v>
      </c>
      <c r="K4254" s="935">
        <v>-122.3942059</v>
      </c>
      <c r="L4254" s="935">
        <v>40.585947769999997</v>
      </c>
      <c r="M4254" s="935">
        <v>-122.3683525</v>
      </c>
    </row>
    <row r="4255" spans="1:13" x14ac:dyDescent="0.35">
      <c r="A4255" s="1296">
        <v>36353</v>
      </c>
      <c r="B4255" s="1295" t="s">
        <v>194</v>
      </c>
      <c r="C4255" s="1295" t="s">
        <v>283</v>
      </c>
      <c r="D4255" s="1295">
        <v>12906</v>
      </c>
      <c r="E4255" s="1295" t="s">
        <v>200</v>
      </c>
      <c r="F4255" s="935" t="s">
        <v>211</v>
      </c>
      <c r="G4255" s="1295">
        <v>32</v>
      </c>
      <c r="H4255" s="935" t="s">
        <v>404</v>
      </c>
      <c r="I4255" s="935" t="s">
        <v>405</v>
      </c>
      <c r="J4255" s="935">
        <v>40.585947769999997</v>
      </c>
      <c r="K4255" s="935">
        <v>-122.3683525</v>
      </c>
      <c r="L4255" s="935">
        <v>40.472049499999997</v>
      </c>
      <c r="M4255" s="935">
        <v>-122.29453460000001</v>
      </c>
    </row>
    <row r="4256" spans="1:13" x14ac:dyDescent="0.35">
      <c r="A4256" s="1296">
        <v>36353</v>
      </c>
      <c r="B4256" s="1295" t="s">
        <v>194</v>
      </c>
      <c r="C4256" s="1295" t="s">
        <v>283</v>
      </c>
      <c r="D4256" s="1295">
        <v>12906</v>
      </c>
      <c r="E4256" s="1295" t="s">
        <v>200</v>
      </c>
      <c r="F4256" s="935" t="s">
        <v>212</v>
      </c>
      <c r="G4256" s="1295">
        <v>0</v>
      </c>
      <c r="H4256" s="935" t="s">
        <v>405</v>
      </c>
      <c r="I4256" s="935" t="s">
        <v>406</v>
      </c>
      <c r="J4256" s="935">
        <v>40.472049499999997</v>
      </c>
      <c r="K4256" s="935">
        <v>-122.29453460000001</v>
      </c>
      <c r="L4256" s="935">
        <v>40.417416330000002</v>
      </c>
      <c r="M4256" s="935">
        <v>-122.19395729999999</v>
      </c>
    </row>
    <row r="4257" spans="1:13" x14ac:dyDescent="0.35">
      <c r="A4257" s="1296">
        <v>36353</v>
      </c>
      <c r="B4257" s="1295" t="s">
        <v>194</v>
      </c>
      <c r="C4257" s="1295" t="s">
        <v>283</v>
      </c>
      <c r="D4257" s="1295">
        <v>12906</v>
      </c>
      <c r="E4257" s="1295" t="s">
        <v>200</v>
      </c>
      <c r="F4257" s="935" t="s">
        <v>213</v>
      </c>
      <c r="G4257" s="1295">
        <v>0</v>
      </c>
      <c r="H4257" s="935" t="s">
        <v>406</v>
      </c>
      <c r="I4257" s="935" t="s">
        <v>407</v>
      </c>
      <c r="J4257" s="935">
        <v>40.417416330000002</v>
      </c>
      <c r="K4257" s="935">
        <v>-122.19395729999999</v>
      </c>
      <c r="L4257" s="935">
        <v>40.355137560000003</v>
      </c>
      <c r="M4257" s="935">
        <v>-122.17595660000001</v>
      </c>
    </row>
    <row r="4258" spans="1:13" x14ac:dyDescent="0.35">
      <c r="A4258" s="1296">
        <v>36353</v>
      </c>
      <c r="B4258" s="1295" t="s">
        <v>194</v>
      </c>
      <c r="C4258" s="1295" t="s">
        <v>283</v>
      </c>
      <c r="D4258" s="1295">
        <v>12906</v>
      </c>
      <c r="E4258" s="1295" t="s">
        <v>200</v>
      </c>
      <c r="F4258" s="935" t="s">
        <v>214</v>
      </c>
      <c r="G4258" s="1295">
        <v>0</v>
      </c>
      <c r="H4258" s="935" t="s">
        <v>407</v>
      </c>
      <c r="I4258" s="935" t="s">
        <v>408</v>
      </c>
      <c r="J4258" s="935">
        <v>40.355137560000003</v>
      </c>
      <c r="K4258" s="935">
        <v>-122.17595660000001</v>
      </c>
      <c r="L4258" s="935">
        <v>40.316984869999999</v>
      </c>
      <c r="M4258" s="935">
        <v>-122.1896581</v>
      </c>
    </row>
    <row r="4259" spans="1:13" x14ac:dyDescent="0.35">
      <c r="A4259" s="1296">
        <v>36353</v>
      </c>
      <c r="B4259" s="1295" t="s">
        <v>194</v>
      </c>
      <c r="C4259" s="1295" t="s">
        <v>283</v>
      </c>
      <c r="D4259" s="1295">
        <v>12906</v>
      </c>
      <c r="E4259" s="1295" t="s">
        <v>200</v>
      </c>
      <c r="F4259" s="935" t="s">
        <v>215</v>
      </c>
      <c r="G4259" s="1295">
        <v>0</v>
      </c>
      <c r="H4259" s="935" t="s">
        <v>408</v>
      </c>
      <c r="I4259" s="935" t="s">
        <v>409</v>
      </c>
      <c r="J4259" s="935">
        <v>40.316984869999999</v>
      </c>
      <c r="K4259" s="935">
        <v>-122.1896581</v>
      </c>
      <c r="L4259" s="935">
        <v>40.263968490000003</v>
      </c>
      <c r="M4259" s="935">
        <v>-122.2235306</v>
      </c>
    </row>
    <row r="4260" spans="1:13" x14ac:dyDescent="0.35">
      <c r="A4260" s="1296">
        <v>36353</v>
      </c>
      <c r="B4260" s="1295" t="s">
        <v>194</v>
      </c>
      <c r="C4260" s="1295" t="s">
        <v>283</v>
      </c>
      <c r="D4260" s="1295">
        <v>12906</v>
      </c>
      <c r="E4260" s="1295" t="s">
        <v>200</v>
      </c>
      <c r="F4260" s="935" t="s">
        <v>216</v>
      </c>
      <c r="G4260" s="1295">
        <v>0</v>
      </c>
      <c r="H4260" s="935" t="s">
        <v>409</v>
      </c>
      <c r="I4260" s="935" t="s">
        <v>410</v>
      </c>
      <c r="J4260" s="935">
        <v>40.263968490000003</v>
      </c>
      <c r="K4260" s="935">
        <v>-122.2235306</v>
      </c>
      <c r="L4260" s="935">
        <v>40.153152210000002</v>
      </c>
      <c r="M4260" s="935">
        <v>-122.20237950000001</v>
      </c>
    </row>
    <row r="4261" spans="1:13" x14ac:dyDescent="0.35">
      <c r="A4261" s="1296">
        <v>36353</v>
      </c>
      <c r="B4261" s="1295" t="s">
        <v>194</v>
      </c>
      <c r="C4261" s="1295" t="s">
        <v>283</v>
      </c>
      <c r="D4261" s="1295">
        <v>12906</v>
      </c>
      <c r="E4261" s="1295" t="s">
        <v>200</v>
      </c>
      <c r="F4261" s="935" t="s">
        <v>217</v>
      </c>
      <c r="G4261" s="1295">
        <v>0</v>
      </c>
      <c r="H4261" s="935" t="s">
        <v>410</v>
      </c>
      <c r="I4261" s="935" t="s">
        <v>411</v>
      </c>
      <c r="J4261" s="935">
        <v>40.153152210000002</v>
      </c>
      <c r="K4261" s="935">
        <v>-122.20237950000001</v>
      </c>
      <c r="L4261" s="935">
        <v>40.027836569999998</v>
      </c>
      <c r="M4261" s="935">
        <v>-122.11920569999999</v>
      </c>
    </row>
    <row r="4262" spans="1:13" x14ac:dyDescent="0.35">
      <c r="A4262" s="1296">
        <v>36353</v>
      </c>
      <c r="B4262" s="1295" t="s">
        <v>194</v>
      </c>
      <c r="C4262" s="1295" t="s">
        <v>283</v>
      </c>
      <c r="D4262" s="1295">
        <v>12906</v>
      </c>
      <c r="E4262" s="1295" t="s">
        <v>200</v>
      </c>
      <c r="F4262" s="935" t="s">
        <v>219</v>
      </c>
      <c r="G4262" s="1295">
        <v>0</v>
      </c>
      <c r="H4262" s="935" t="s">
        <v>411</v>
      </c>
      <c r="I4262" s="935" t="s">
        <v>412</v>
      </c>
      <c r="J4262" s="935">
        <v>40.027836569999998</v>
      </c>
      <c r="K4262" s="935">
        <v>-122.11920569999999</v>
      </c>
      <c r="L4262" s="935">
        <v>39.909298579999998</v>
      </c>
      <c r="M4262" s="935">
        <v>-122.0918963</v>
      </c>
    </row>
    <row r="4263" spans="1:13" x14ac:dyDescent="0.35">
      <c r="A4263" s="1296">
        <v>36353</v>
      </c>
      <c r="B4263" s="1295" t="s">
        <v>194</v>
      </c>
      <c r="C4263" s="1295" t="s">
        <v>283</v>
      </c>
      <c r="D4263" s="1295">
        <v>12906</v>
      </c>
      <c r="E4263" s="1295" t="s">
        <v>200</v>
      </c>
      <c r="F4263" s="935" t="s">
        <v>220</v>
      </c>
      <c r="G4263" s="1295">
        <v>-99999</v>
      </c>
      <c r="H4263" s="935" t="s">
        <v>412</v>
      </c>
      <c r="I4263" s="935" t="s">
        <v>413</v>
      </c>
      <c r="J4263" s="935">
        <v>39.909298579999998</v>
      </c>
      <c r="K4263" s="935">
        <v>-122.0918963</v>
      </c>
      <c r="L4263" s="935">
        <v>39.751173979999997</v>
      </c>
      <c r="M4263" s="935">
        <v>-121.9963235</v>
      </c>
    </row>
    <row r="4264" spans="1:13" x14ac:dyDescent="0.35">
      <c r="A4264" s="1296">
        <v>36353</v>
      </c>
      <c r="B4264" s="1295" t="s">
        <v>194</v>
      </c>
      <c r="C4264" s="1295" t="s">
        <v>283</v>
      </c>
      <c r="D4264" s="1295">
        <v>12906</v>
      </c>
      <c r="E4264" s="1295" t="s">
        <v>200</v>
      </c>
      <c r="F4264" s="935" t="s">
        <v>221</v>
      </c>
      <c r="G4264" s="1295">
        <v>-99999</v>
      </c>
      <c r="H4264" s="935" t="s">
        <v>413</v>
      </c>
      <c r="I4264" s="935" t="s">
        <v>414</v>
      </c>
      <c r="J4264" s="935">
        <v>39.751173979999997</v>
      </c>
      <c r="K4264" s="935">
        <v>-121.9963235</v>
      </c>
      <c r="L4264" s="935">
        <v>39.629153240000001</v>
      </c>
      <c r="M4264" s="935">
        <v>-121.9925059</v>
      </c>
    </row>
    <row r="4265" spans="1:13" x14ac:dyDescent="0.35">
      <c r="A4265" s="1296">
        <v>36353</v>
      </c>
      <c r="B4265" s="1295" t="s">
        <v>194</v>
      </c>
      <c r="C4265" s="1295" t="s">
        <v>283</v>
      </c>
      <c r="D4265" s="1295">
        <v>12906</v>
      </c>
      <c r="E4265" s="1295" t="s">
        <v>200</v>
      </c>
      <c r="F4265" s="935" t="s">
        <v>222</v>
      </c>
      <c r="G4265" s="1295">
        <v>-99999</v>
      </c>
      <c r="H4265" s="935" t="s">
        <v>414</v>
      </c>
      <c r="I4265" s="935" t="s">
        <v>415</v>
      </c>
      <c r="J4265" s="935">
        <v>39.629153240000001</v>
      </c>
      <c r="K4265" s="935">
        <v>-121.9925059</v>
      </c>
      <c r="L4265" s="935">
        <v>39.40712284</v>
      </c>
      <c r="M4265" s="935">
        <v>-122.00758999999999</v>
      </c>
    </row>
    <row r="4266" spans="1:13" x14ac:dyDescent="0.35">
      <c r="A4266" s="1296">
        <v>36361</v>
      </c>
      <c r="B4266" s="1295" t="s">
        <v>194</v>
      </c>
      <c r="C4266" s="1295" t="s">
        <v>283</v>
      </c>
      <c r="D4266" s="1295">
        <v>13472</v>
      </c>
      <c r="E4266" s="1295" t="s">
        <v>200</v>
      </c>
      <c r="F4266" s="935" t="s">
        <v>208</v>
      </c>
      <c r="G4266" s="1295">
        <v>0</v>
      </c>
      <c r="H4266" s="935" t="s">
        <v>402</v>
      </c>
      <c r="I4266" s="935" t="s">
        <v>403</v>
      </c>
      <c r="J4266" s="935">
        <v>40.611883210000002</v>
      </c>
      <c r="K4266" s="935">
        <v>-122.446135</v>
      </c>
      <c r="L4266" s="935">
        <v>40.592799669999998</v>
      </c>
      <c r="M4266" s="935">
        <v>-122.3942059</v>
      </c>
    </row>
    <row r="4267" spans="1:13" x14ac:dyDescent="0.35">
      <c r="A4267" s="1296">
        <v>36361</v>
      </c>
      <c r="B4267" s="1295" t="s">
        <v>194</v>
      </c>
      <c r="C4267" s="1295" t="s">
        <v>283</v>
      </c>
      <c r="D4267" s="1295">
        <v>13472</v>
      </c>
      <c r="E4267" s="1295" t="s">
        <v>200</v>
      </c>
      <c r="F4267" s="935" t="s">
        <v>209</v>
      </c>
      <c r="G4267" s="1295">
        <v>5</v>
      </c>
      <c r="H4267" s="935" t="s">
        <v>403</v>
      </c>
      <c r="I4267" s="935" t="s">
        <v>404</v>
      </c>
      <c r="J4267" s="935">
        <v>40.592799669999998</v>
      </c>
      <c r="K4267" s="935">
        <v>-122.3942059</v>
      </c>
      <c r="L4267" s="935">
        <v>40.585947769999997</v>
      </c>
      <c r="M4267" s="935">
        <v>-122.3683525</v>
      </c>
    </row>
    <row r="4268" spans="1:13" x14ac:dyDescent="0.35">
      <c r="A4268" s="1296">
        <v>36361</v>
      </c>
      <c r="B4268" s="1295" t="s">
        <v>194</v>
      </c>
      <c r="C4268" s="1295" t="s">
        <v>283</v>
      </c>
      <c r="D4268" s="1295">
        <v>13472</v>
      </c>
      <c r="E4268" s="1295" t="s">
        <v>200</v>
      </c>
      <c r="F4268" s="935" t="s">
        <v>211</v>
      </c>
      <c r="G4268" s="1295">
        <v>15</v>
      </c>
      <c r="H4268" s="935" t="s">
        <v>404</v>
      </c>
      <c r="I4268" s="935" t="s">
        <v>405</v>
      </c>
      <c r="J4268" s="935">
        <v>40.585947769999997</v>
      </c>
      <c r="K4268" s="935">
        <v>-122.3683525</v>
      </c>
      <c r="L4268" s="935">
        <v>40.472049499999997</v>
      </c>
      <c r="M4268" s="935">
        <v>-122.29453460000001</v>
      </c>
    </row>
    <row r="4269" spans="1:13" x14ac:dyDescent="0.35">
      <c r="A4269" s="1296">
        <v>36361</v>
      </c>
      <c r="B4269" s="1295" t="s">
        <v>194</v>
      </c>
      <c r="C4269" s="1295" t="s">
        <v>283</v>
      </c>
      <c r="D4269" s="1295">
        <v>13472</v>
      </c>
      <c r="E4269" s="1295" t="s">
        <v>200</v>
      </c>
      <c r="F4269" s="935" t="s">
        <v>212</v>
      </c>
      <c r="G4269" s="1295">
        <v>0</v>
      </c>
      <c r="H4269" s="935" t="s">
        <v>405</v>
      </c>
      <c r="I4269" s="935" t="s">
        <v>406</v>
      </c>
      <c r="J4269" s="935">
        <v>40.472049499999997</v>
      </c>
      <c r="K4269" s="935">
        <v>-122.29453460000001</v>
      </c>
      <c r="L4269" s="935">
        <v>40.417416330000002</v>
      </c>
      <c r="M4269" s="935">
        <v>-122.19395729999999</v>
      </c>
    </row>
    <row r="4270" spans="1:13" x14ac:dyDescent="0.35">
      <c r="A4270" s="1296">
        <v>36361</v>
      </c>
      <c r="B4270" s="1295" t="s">
        <v>194</v>
      </c>
      <c r="C4270" s="1295" t="s">
        <v>283</v>
      </c>
      <c r="D4270" s="1295">
        <v>13472</v>
      </c>
      <c r="E4270" s="1295" t="s">
        <v>200</v>
      </c>
      <c r="F4270" s="935" t="s">
        <v>213</v>
      </c>
      <c r="G4270" s="1295">
        <v>0</v>
      </c>
      <c r="H4270" s="935" t="s">
        <v>406</v>
      </c>
      <c r="I4270" s="935" t="s">
        <v>407</v>
      </c>
      <c r="J4270" s="935">
        <v>40.417416330000002</v>
      </c>
      <c r="K4270" s="935">
        <v>-122.19395729999999</v>
      </c>
      <c r="L4270" s="935">
        <v>40.355137560000003</v>
      </c>
      <c r="M4270" s="935">
        <v>-122.17595660000001</v>
      </c>
    </row>
    <row r="4271" spans="1:13" x14ac:dyDescent="0.35">
      <c r="A4271" s="1296">
        <v>36361</v>
      </c>
      <c r="B4271" s="1295" t="s">
        <v>194</v>
      </c>
      <c r="C4271" s="1295" t="s">
        <v>283</v>
      </c>
      <c r="D4271" s="1295">
        <v>13472</v>
      </c>
      <c r="E4271" s="1295" t="s">
        <v>200</v>
      </c>
      <c r="F4271" s="935" t="s">
        <v>214</v>
      </c>
      <c r="G4271" s="1295">
        <v>0</v>
      </c>
      <c r="H4271" s="935" t="s">
        <v>407</v>
      </c>
      <c r="I4271" s="935" t="s">
        <v>408</v>
      </c>
      <c r="J4271" s="935">
        <v>40.355137560000003</v>
      </c>
      <c r="K4271" s="935">
        <v>-122.17595660000001</v>
      </c>
      <c r="L4271" s="935">
        <v>40.316984869999999</v>
      </c>
      <c r="M4271" s="935">
        <v>-122.1896581</v>
      </c>
    </row>
    <row r="4272" spans="1:13" x14ac:dyDescent="0.35">
      <c r="A4272" s="1296">
        <v>36361</v>
      </c>
      <c r="B4272" s="1295" t="s">
        <v>194</v>
      </c>
      <c r="C4272" s="1295" t="s">
        <v>283</v>
      </c>
      <c r="D4272" s="1295">
        <v>13472</v>
      </c>
      <c r="E4272" s="1295" t="s">
        <v>200</v>
      </c>
      <c r="F4272" s="935" t="s">
        <v>215</v>
      </c>
      <c r="G4272" s="1295">
        <v>0</v>
      </c>
      <c r="H4272" s="935" t="s">
        <v>408</v>
      </c>
      <c r="I4272" s="935" t="s">
        <v>409</v>
      </c>
      <c r="J4272" s="935">
        <v>40.316984869999999</v>
      </c>
      <c r="K4272" s="935">
        <v>-122.1896581</v>
      </c>
      <c r="L4272" s="935">
        <v>40.263968490000003</v>
      </c>
      <c r="M4272" s="935">
        <v>-122.2235306</v>
      </c>
    </row>
    <row r="4273" spans="1:13" x14ac:dyDescent="0.35">
      <c r="A4273" s="1296">
        <v>36361</v>
      </c>
      <c r="B4273" s="1295" t="s">
        <v>194</v>
      </c>
      <c r="C4273" s="1295" t="s">
        <v>283</v>
      </c>
      <c r="D4273" s="1295">
        <v>13472</v>
      </c>
      <c r="E4273" s="1295" t="s">
        <v>200</v>
      </c>
      <c r="F4273" s="935" t="s">
        <v>216</v>
      </c>
      <c r="G4273" s="1295">
        <v>0</v>
      </c>
      <c r="H4273" s="935" t="s">
        <v>409</v>
      </c>
      <c r="I4273" s="935" t="s">
        <v>410</v>
      </c>
      <c r="J4273" s="935">
        <v>40.263968490000003</v>
      </c>
      <c r="K4273" s="935">
        <v>-122.2235306</v>
      </c>
      <c r="L4273" s="935">
        <v>40.153152210000002</v>
      </c>
      <c r="M4273" s="935">
        <v>-122.20237950000001</v>
      </c>
    </row>
    <row r="4274" spans="1:13" x14ac:dyDescent="0.35">
      <c r="A4274" s="1296">
        <v>36361</v>
      </c>
      <c r="B4274" s="1295" t="s">
        <v>194</v>
      </c>
      <c r="C4274" s="1295" t="s">
        <v>283</v>
      </c>
      <c r="D4274" s="1295">
        <v>13472</v>
      </c>
      <c r="E4274" s="1295" t="s">
        <v>200</v>
      </c>
      <c r="F4274" s="935" t="s">
        <v>217</v>
      </c>
      <c r="G4274" s="1295">
        <v>0</v>
      </c>
      <c r="H4274" s="935" t="s">
        <v>410</v>
      </c>
      <c r="I4274" s="935" t="s">
        <v>411</v>
      </c>
      <c r="J4274" s="935">
        <v>40.153152210000002</v>
      </c>
      <c r="K4274" s="935">
        <v>-122.20237950000001</v>
      </c>
      <c r="L4274" s="935">
        <v>40.027836569999998</v>
      </c>
      <c r="M4274" s="935">
        <v>-122.11920569999999</v>
      </c>
    </row>
    <row r="4275" spans="1:13" x14ac:dyDescent="0.35">
      <c r="A4275" s="1296">
        <v>36361</v>
      </c>
      <c r="B4275" s="1295" t="s">
        <v>194</v>
      </c>
      <c r="C4275" s="1295" t="s">
        <v>283</v>
      </c>
      <c r="D4275" s="1295">
        <v>13472</v>
      </c>
      <c r="E4275" s="1295" t="s">
        <v>200</v>
      </c>
      <c r="F4275" s="935" t="s">
        <v>219</v>
      </c>
      <c r="G4275" s="1295">
        <v>0</v>
      </c>
      <c r="H4275" s="935" t="s">
        <v>411</v>
      </c>
      <c r="I4275" s="935" t="s">
        <v>412</v>
      </c>
      <c r="J4275" s="935">
        <v>40.027836569999998</v>
      </c>
      <c r="K4275" s="935">
        <v>-122.11920569999999</v>
      </c>
      <c r="L4275" s="935">
        <v>39.909298579999998</v>
      </c>
      <c r="M4275" s="935">
        <v>-122.0918963</v>
      </c>
    </row>
    <row r="4276" spans="1:13" x14ac:dyDescent="0.35">
      <c r="A4276" s="1296">
        <v>36361</v>
      </c>
      <c r="B4276" s="1295" t="s">
        <v>194</v>
      </c>
      <c r="C4276" s="1295" t="s">
        <v>283</v>
      </c>
      <c r="D4276" s="1295">
        <v>13472</v>
      </c>
      <c r="E4276" s="1295" t="s">
        <v>200</v>
      </c>
      <c r="F4276" s="935" t="s">
        <v>220</v>
      </c>
      <c r="G4276" s="1295">
        <v>-99999</v>
      </c>
      <c r="H4276" s="935" t="s">
        <v>412</v>
      </c>
      <c r="I4276" s="935" t="s">
        <v>413</v>
      </c>
      <c r="J4276" s="935">
        <v>39.909298579999998</v>
      </c>
      <c r="K4276" s="935">
        <v>-122.0918963</v>
      </c>
      <c r="L4276" s="935">
        <v>39.751173979999997</v>
      </c>
      <c r="M4276" s="935">
        <v>-121.9963235</v>
      </c>
    </row>
    <row r="4277" spans="1:13" x14ac:dyDescent="0.35">
      <c r="A4277" s="1296">
        <v>36361</v>
      </c>
      <c r="B4277" s="1295" t="s">
        <v>194</v>
      </c>
      <c r="C4277" s="1295" t="s">
        <v>283</v>
      </c>
      <c r="D4277" s="1295">
        <v>13472</v>
      </c>
      <c r="E4277" s="1295" t="s">
        <v>200</v>
      </c>
      <c r="F4277" s="935" t="s">
        <v>221</v>
      </c>
      <c r="G4277" s="1295">
        <v>-99999</v>
      </c>
      <c r="H4277" s="935" t="s">
        <v>413</v>
      </c>
      <c r="I4277" s="935" t="s">
        <v>414</v>
      </c>
      <c r="J4277" s="935">
        <v>39.751173979999997</v>
      </c>
      <c r="K4277" s="935">
        <v>-121.9963235</v>
      </c>
      <c r="L4277" s="935">
        <v>39.629153240000001</v>
      </c>
      <c r="M4277" s="935">
        <v>-121.9925059</v>
      </c>
    </row>
    <row r="4278" spans="1:13" x14ac:dyDescent="0.35">
      <c r="A4278" s="1296">
        <v>36361</v>
      </c>
      <c r="B4278" s="1295" t="s">
        <v>194</v>
      </c>
      <c r="C4278" s="1295" t="s">
        <v>283</v>
      </c>
      <c r="D4278" s="1295">
        <v>13472</v>
      </c>
      <c r="E4278" s="1295" t="s">
        <v>200</v>
      </c>
      <c r="F4278" s="935" t="s">
        <v>222</v>
      </c>
      <c r="G4278" s="1295">
        <v>-99999</v>
      </c>
      <c r="H4278" s="935" t="s">
        <v>414</v>
      </c>
      <c r="I4278" s="935" t="s">
        <v>415</v>
      </c>
      <c r="J4278" s="935">
        <v>39.629153240000001</v>
      </c>
      <c r="K4278" s="935">
        <v>-121.9925059</v>
      </c>
      <c r="L4278" s="935">
        <v>39.40712284</v>
      </c>
      <c r="M4278" s="935">
        <v>-122.00758999999999</v>
      </c>
    </row>
    <row r="4279" spans="1:13" x14ac:dyDescent="0.35">
      <c r="A4279" s="1296">
        <v>36368</v>
      </c>
      <c r="B4279" s="1295" t="s">
        <v>194</v>
      </c>
      <c r="C4279" s="1295" t="s">
        <v>283</v>
      </c>
      <c r="D4279" s="1295">
        <v>12868</v>
      </c>
      <c r="E4279" s="1295" t="s">
        <v>200</v>
      </c>
      <c r="F4279" s="935" t="s">
        <v>208</v>
      </c>
      <c r="G4279" s="1295">
        <v>0</v>
      </c>
      <c r="H4279" s="935" t="s">
        <v>402</v>
      </c>
      <c r="I4279" s="935" t="s">
        <v>403</v>
      </c>
      <c r="J4279" s="935">
        <v>40.611883210000002</v>
      </c>
      <c r="K4279" s="935">
        <v>-122.446135</v>
      </c>
      <c r="L4279" s="935">
        <v>40.592799669999998</v>
      </c>
      <c r="M4279" s="935">
        <v>-122.3942059</v>
      </c>
    </row>
    <row r="4280" spans="1:13" x14ac:dyDescent="0.35">
      <c r="A4280" s="1296">
        <v>36368</v>
      </c>
      <c r="B4280" s="1295" t="s">
        <v>194</v>
      </c>
      <c r="C4280" s="1295" t="s">
        <v>283</v>
      </c>
      <c r="D4280" s="1295">
        <v>12868</v>
      </c>
      <c r="E4280" s="1295" t="s">
        <v>200</v>
      </c>
      <c r="F4280" s="935" t="s">
        <v>209</v>
      </c>
      <c r="G4280" s="1295">
        <v>1</v>
      </c>
      <c r="H4280" s="935" t="s">
        <v>403</v>
      </c>
      <c r="I4280" s="935" t="s">
        <v>404</v>
      </c>
      <c r="J4280" s="935">
        <v>40.592799669999998</v>
      </c>
      <c r="K4280" s="935">
        <v>-122.3942059</v>
      </c>
      <c r="L4280" s="935">
        <v>40.585947769999997</v>
      </c>
      <c r="M4280" s="935">
        <v>-122.3683525</v>
      </c>
    </row>
    <row r="4281" spans="1:13" x14ac:dyDescent="0.35">
      <c r="A4281" s="1296">
        <v>36368</v>
      </c>
      <c r="B4281" s="1295" t="s">
        <v>194</v>
      </c>
      <c r="C4281" s="1295" t="s">
        <v>283</v>
      </c>
      <c r="D4281" s="1295">
        <v>12868</v>
      </c>
      <c r="E4281" s="1295" t="s">
        <v>200</v>
      </c>
      <c r="F4281" s="935" t="s">
        <v>211</v>
      </c>
      <c r="G4281" s="1295">
        <v>4</v>
      </c>
      <c r="H4281" s="935" t="s">
        <v>404</v>
      </c>
      <c r="I4281" s="935" t="s">
        <v>405</v>
      </c>
      <c r="J4281" s="935">
        <v>40.585947769999997</v>
      </c>
      <c r="K4281" s="935">
        <v>-122.3683525</v>
      </c>
      <c r="L4281" s="935">
        <v>40.472049499999997</v>
      </c>
      <c r="M4281" s="935">
        <v>-122.29453460000001</v>
      </c>
    </row>
    <row r="4282" spans="1:13" x14ac:dyDescent="0.35">
      <c r="A4282" s="1296">
        <v>36368</v>
      </c>
      <c r="B4282" s="1295" t="s">
        <v>194</v>
      </c>
      <c r="C4282" s="1295" t="s">
        <v>283</v>
      </c>
      <c r="D4282" s="1295">
        <v>12868</v>
      </c>
      <c r="E4282" s="1295" t="s">
        <v>200</v>
      </c>
      <c r="F4282" s="935" t="s">
        <v>212</v>
      </c>
      <c r="G4282" s="1295">
        <v>1</v>
      </c>
      <c r="H4282" s="935" t="s">
        <v>405</v>
      </c>
      <c r="I4282" s="935" t="s">
        <v>406</v>
      </c>
      <c r="J4282" s="935">
        <v>40.472049499999997</v>
      </c>
      <c r="K4282" s="935">
        <v>-122.29453460000001</v>
      </c>
      <c r="L4282" s="935">
        <v>40.417416330000002</v>
      </c>
      <c r="M4282" s="935">
        <v>-122.19395729999999</v>
      </c>
    </row>
    <row r="4283" spans="1:13" x14ac:dyDescent="0.35">
      <c r="A4283" s="1296">
        <v>36368</v>
      </c>
      <c r="B4283" s="1295" t="s">
        <v>194</v>
      </c>
      <c r="C4283" s="1295" t="s">
        <v>283</v>
      </c>
      <c r="D4283" s="1295">
        <v>12868</v>
      </c>
      <c r="E4283" s="1295" t="s">
        <v>200</v>
      </c>
      <c r="F4283" s="935" t="s">
        <v>213</v>
      </c>
      <c r="G4283" s="1295">
        <v>0</v>
      </c>
      <c r="H4283" s="935" t="s">
        <v>406</v>
      </c>
      <c r="I4283" s="935" t="s">
        <v>407</v>
      </c>
      <c r="J4283" s="935">
        <v>40.417416330000002</v>
      </c>
      <c r="K4283" s="935">
        <v>-122.19395729999999</v>
      </c>
      <c r="L4283" s="935">
        <v>40.355137560000003</v>
      </c>
      <c r="M4283" s="935">
        <v>-122.17595660000001</v>
      </c>
    </row>
    <row r="4284" spans="1:13" x14ac:dyDescent="0.35">
      <c r="A4284" s="1296">
        <v>36368</v>
      </c>
      <c r="B4284" s="1295" t="s">
        <v>194</v>
      </c>
      <c r="C4284" s="1295" t="s">
        <v>283</v>
      </c>
      <c r="D4284" s="1295">
        <v>12868</v>
      </c>
      <c r="E4284" s="1295" t="s">
        <v>200</v>
      </c>
      <c r="F4284" s="935" t="s">
        <v>214</v>
      </c>
      <c r="G4284" s="1295">
        <v>0</v>
      </c>
      <c r="H4284" s="935" t="s">
        <v>407</v>
      </c>
      <c r="I4284" s="935" t="s">
        <v>408</v>
      </c>
      <c r="J4284" s="935">
        <v>40.355137560000003</v>
      </c>
      <c r="K4284" s="935">
        <v>-122.17595660000001</v>
      </c>
      <c r="L4284" s="935">
        <v>40.316984869999999</v>
      </c>
      <c r="M4284" s="935">
        <v>-122.1896581</v>
      </c>
    </row>
    <row r="4285" spans="1:13" x14ac:dyDescent="0.35">
      <c r="A4285" s="1296">
        <v>36368</v>
      </c>
      <c r="B4285" s="1295" t="s">
        <v>194</v>
      </c>
      <c r="C4285" s="1295" t="s">
        <v>283</v>
      </c>
      <c r="D4285" s="1295">
        <v>12868</v>
      </c>
      <c r="E4285" s="1295" t="s">
        <v>200</v>
      </c>
      <c r="F4285" s="935" t="s">
        <v>215</v>
      </c>
      <c r="G4285" s="1295">
        <v>0</v>
      </c>
      <c r="H4285" s="935" t="s">
        <v>408</v>
      </c>
      <c r="I4285" s="935" t="s">
        <v>409</v>
      </c>
      <c r="J4285" s="935">
        <v>40.316984869999999</v>
      </c>
      <c r="K4285" s="935">
        <v>-122.1896581</v>
      </c>
      <c r="L4285" s="935">
        <v>40.263968490000003</v>
      </c>
      <c r="M4285" s="935">
        <v>-122.2235306</v>
      </c>
    </row>
    <row r="4286" spans="1:13" x14ac:dyDescent="0.35">
      <c r="A4286" s="1296">
        <v>36368</v>
      </c>
      <c r="B4286" s="1295" t="s">
        <v>194</v>
      </c>
      <c r="C4286" s="1295" t="s">
        <v>283</v>
      </c>
      <c r="D4286" s="1295">
        <v>12868</v>
      </c>
      <c r="E4286" s="1295" t="s">
        <v>200</v>
      </c>
      <c r="F4286" s="935" t="s">
        <v>216</v>
      </c>
      <c r="G4286" s="1295">
        <v>0</v>
      </c>
      <c r="H4286" s="935" t="s">
        <v>409</v>
      </c>
      <c r="I4286" s="935" t="s">
        <v>410</v>
      </c>
      <c r="J4286" s="935">
        <v>40.263968490000003</v>
      </c>
      <c r="K4286" s="935">
        <v>-122.2235306</v>
      </c>
      <c r="L4286" s="935">
        <v>40.153152210000002</v>
      </c>
      <c r="M4286" s="935">
        <v>-122.20237950000001</v>
      </c>
    </row>
    <row r="4287" spans="1:13" x14ac:dyDescent="0.35">
      <c r="A4287" s="1296">
        <v>36368</v>
      </c>
      <c r="B4287" s="1295" t="s">
        <v>194</v>
      </c>
      <c r="C4287" s="1295" t="s">
        <v>283</v>
      </c>
      <c r="D4287" s="1295">
        <v>12868</v>
      </c>
      <c r="E4287" s="1295" t="s">
        <v>200</v>
      </c>
      <c r="F4287" s="935" t="s">
        <v>217</v>
      </c>
      <c r="G4287" s="1295">
        <v>-99999</v>
      </c>
      <c r="H4287" s="935" t="s">
        <v>410</v>
      </c>
      <c r="I4287" s="935" t="s">
        <v>411</v>
      </c>
      <c r="J4287" s="935">
        <v>40.153152210000002</v>
      </c>
      <c r="K4287" s="935">
        <v>-122.20237950000001</v>
      </c>
      <c r="L4287" s="935">
        <v>40.027836569999998</v>
      </c>
      <c r="M4287" s="935">
        <v>-122.11920569999999</v>
      </c>
    </row>
    <row r="4288" spans="1:13" x14ac:dyDescent="0.35">
      <c r="A4288" s="1296">
        <v>36368</v>
      </c>
      <c r="B4288" s="1295" t="s">
        <v>194</v>
      </c>
      <c r="C4288" s="1295" t="s">
        <v>283</v>
      </c>
      <c r="D4288" s="1295">
        <v>12868</v>
      </c>
      <c r="E4288" s="1295" t="s">
        <v>200</v>
      </c>
      <c r="F4288" s="935" t="s">
        <v>219</v>
      </c>
      <c r="G4288" s="1295">
        <v>-99999</v>
      </c>
      <c r="H4288" s="935" t="s">
        <v>411</v>
      </c>
      <c r="I4288" s="935" t="s">
        <v>412</v>
      </c>
      <c r="J4288" s="935">
        <v>40.027836569999998</v>
      </c>
      <c r="K4288" s="935">
        <v>-122.11920569999999</v>
      </c>
      <c r="L4288" s="935">
        <v>39.909298579999998</v>
      </c>
      <c r="M4288" s="935">
        <v>-122.0918963</v>
      </c>
    </row>
    <row r="4289" spans="1:13" x14ac:dyDescent="0.35">
      <c r="A4289" s="1296">
        <v>36368</v>
      </c>
      <c r="B4289" s="1295" t="s">
        <v>194</v>
      </c>
      <c r="C4289" s="1295" t="s">
        <v>283</v>
      </c>
      <c r="D4289" s="1295">
        <v>12868</v>
      </c>
      <c r="E4289" s="1295" t="s">
        <v>200</v>
      </c>
      <c r="F4289" s="935" t="s">
        <v>220</v>
      </c>
      <c r="G4289" s="1295">
        <v>-99999</v>
      </c>
      <c r="H4289" s="935" t="s">
        <v>412</v>
      </c>
      <c r="I4289" s="935" t="s">
        <v>413</v>
      </c>
      <c r="J4289" s="935">
        <v>39.909298579999998</v>
      </c>
      <c r="K4289" s="935">
        <v>-122.0918963</v>
      </c>
      <c r="L4289" s="935">
        <v>39.751173979999997</v>
      </c>
      <c r="M4289" s="935">
        <v>-121.9963235</v>
      </c>
    </row>
    <row r="4290" spans="1:13" x14ac:dyDescent="0.35">
      <c r="A4290" s="1296">
        <v>36368</v>
      </c>
      <c r="B4290" s="1295" t="s">
        <v>194</v>
      </c>
      <c r="C4290" s="1295" t="s">
        <v>283</v>
      </c>
      <c r="D4290" s="1295">
        <v>12868</v>
      </c>
      <c r="E4290" s="1295" t="s">
        <v>200</v>
      </c>
      <c r="F4290" s="935" t="s">
        <v>221</v>
      </c>
      <c r="G4290" s="1295">
        <v>-99999</v>
      </c>
      <c r="H4290" s="935" t="s">
        <v>413</v>
      </c>
      <c r="I4290" s="935" t="s">
        <v>414</v>
      </c>
      <c r="J4290" s="935">
        <v>39.751173979999997</v>
      </c>
      <c r="K4290" s="935">
        <v>-121.9963235</v>
      </c>
      <c r="L4290" s="935">
        <v>39.629153240000001</v>
      </c>
      <c r="M4290" s="935">
        <v>-121.9925059</v>
      </c>
    </row>
    <row r="4291" spans="1:13" x14ac:dyDescent="0.35">
      <c r="A4291" s="1296">
        <v>36368</v>
      </c>
      <c r="B4291" s="1295" t="s">
        <v>194</v>
      </c>
      <c r="C4291" s="1295" t="s">
        <v>283</v>
      </c>
      <c r="D4291" s="1295">
        <v>12868</v>
      </c>
      <c r="E4291" s="1295" t="s">
        <v>200</v>
      </c>
      <c r="F4291" s="935" t="s">
        <v>222</v>
      </c>
      <c r="G4291" s="1295">
        <v>-99999</v>
      </c>
      <c r="H4291" s="935" t="s">
        <v>414</v>
      </c>
      <c r="I4291" s="935" t="s">
        <v>415</v>
      </c>
      <c r="J4291" s="935">
        <v>39.629153240000001</v>
      </c>
      <c r="K4291" s="935">
        <v>-121.9925059</v>
      </c>
      <c r="L4291" s="935">
        <v>39.40712284</v>
      </c>
      <c r="M4291" s="935">
        <v>-122.00758999999999</v>
      </c>
    </row>
    <row r="4292" spans="1:13" x14ac:dyDescent="0.35">
      <c r="A4292" s="1296">
        <v>36374</v>
      </c>
      <c r="B4292" s="1295" t="s">
        <v>242</v>
      </c>
      <c r="C4292" s="1295" t="s">
        <v>283</v>
      </c>
      <c r="D4292" s="1295">
        <v>13084</v>
      </c>
      <c r="E4292" s="1295" t="s">
        <v>200</v>
      </c>
      <c r="F4292" s="935" t="s">
        <v>208</v>
      </c>
      <c r="G4292" s="1295">
        <v>0</v>
      </c>
      <c r="H4292" s="935" t="s">
        <v>402</v>
      </c>
      <c r="I4292" s="935" t="s">
        <v>403</v>
      </c>
      <c r="J4292" s="935">
        <v>40.611883210000002</v>
      </c>
      <c r="K4292" s="935">
        <v>-122.446135</v>
      </c>
      <c r="L4292" s="935">
        <v>40.592799669999998</v>
      </c>
      <c r="M4292" s="935">
        <v>-122.3942059</v>
      </c>
    </row>
    <row r="4293" spans="1:13" x14ac:dyDescent="0.35">
      <c r="A4293" s="1296">
        <v>36374</v>
      </c>
      <c r="B4293" s="1295" t="s">
        <v>242</v>
      </c>
      <c r="C4293" s="1295" t="s">
        <v>283</v>
      </c>
      <c r="D4293" s="1295">
        <v>13084</v>
      </c>
      <c r="E4293" s="1295" t="s">
        <v>200</v>
      </c>
      <c r="F4293" s="935" t="s">
        <v>209</v>
      </c>
      <c r="G4293" s="1295">
        <v>0</v>
      </c>
      <c r="H4293" s="935" t="s">
        <v>403</v>
      </c>
      <c r="I4293" s="935" t="s">
        <v>404</v>
      </c>
      <c r="J4293" s="935">
        <v>40.592799669999998</v>
      </c>
      <c r="K4293" s="935">
        <v>-122.3942059</v>
      </c>
      <c r="L4293" s="935">
        <v>40.585947769999997</v>
      </c>
      <c r="M4293" s="935">
        <v>-122.3683525</v>
      </c>
    </row>
    <row r="4294" spans="1:13" x14ac:dyDescent="0.35">
      <c r="A4294" s="1296">
        <v>36374</v>
      </c>
      <c r="B4294" s="1295" t="s">
        <v>242</v>
      </c>
      <c r="C4294" s="1295" t="s">
        <v>283</v>
      </c>
      <c r="D4294" s="1295">
        <v>13084</v>
      </c>
      <c r="E4294" s="1295" t="s">
        <v>200</v>
      </c>
      <c r="F4294" s="935" t="s">
        <v>211</v>
      </c>
      <c r="G4294" s="1295">
        <v>2</v>
      </c>
      <c r="H4294" s="935" t="s">
        <v>404</v>
      </c>
      <c r="I4294" s="935" t="s">
        <v>405</v>
      </c>
      <c r="J4294" s="935">
        <v>40.585947769999997</v>
      </c>
      <c r="K4294" s="935">
        <v>-122.3683525</v>
      </c>
      <c r="L4294" s="935">
        <v>40.472049499999997</v>
      </c>
      <c r="M4294" s="935">
        <v>-122.29453460000001</v>
      </c>
    </row>
    <row r="4295" spans="1:13" x14ac:dyDescent="0.35">
      <c r="A4295" s="1296">
        <v>36374</v>
      </c>
      <c r="B4295" s="1295" t="s">
        <v>242</v>
      </c>
      <c r="C4295" s="1295" t="s">
        <v>283</v>
      </c>
      <c r="D4295" s="1295">
        <v>13084</v>
      </c>
      <c r="E4295" s="1295" t="s">
        <v>200</v>
      </c>
      <c r="F4295" s="935" t="s">
        <v>212</v>
      </c>
      <c r="G4295" s="1295">
        <v>0</v>
      </c>
      <c r="H4295" s="935" t="s">
        <v>405</v>
      </c>
      <c r="I4295" s="935" t="s">
        <v>406</v>
      </c>
      <c r="J4295" s="935">
        <v>40.472049499999997</v>
      </c>
      <c r="K4295" s="935">
        <v>-122.29453460000001</v>
      </c>
      <c r="L4295" s="935">
        <v>40.417416330000002</v>
      </c>
      <c r="M4295" s="935">
        <v>-122.19395729999999</v>
      </c>
    </row>
    <row r="4296" spans="1:13" x14ac:dyDescent="0.35">
      <c r="A4296" s="1296">
        <v>36374</v>
      </c>
      <c r="B4296" s="1295" t="s">
        <v>242</v>
      </c>
      <c r="C4296" s="1295" t="s">
        <v>283</v>
      </c>
      <c r="D4296" s="1295">
        <v>13084</v>
      </c>
      <c r="E4296" s="1295" t="s">
        <v>200</v>
      </c>
      <c r="F4296" s="935" t="s">
        <v>213</v>
      </c>
      <c r="G4296" s="1295">
        <v>0</v>
      </c>
      <c r="H4296" s="935" t="s">
        <v>406</v>
      </c>
      <c r="I4296" s="935" t="s">
        <v>407</v>
      </c>
      <c r="J4296" s="935">
        <v>40.417416330000002</v>
      </c>
      <c r="K4296" s="935">
        <v>-122.19395729999999</v>
      </c>
      <c r="L4296" s="935">
        <v>40.355137560000003</v>
      </c>
      <c r="M4296" s="935">
        <v>-122.17595660000001</v>
      </c>
    </row>
    <row r="4297" spans="1:13" x14ac:dyDescent="0.35">
      <c r="A4297" s="1296">
        <v>36374</v>
      </c>
      <c r="B4297" s="1295" t="s">
        <v>242</v>
      </c>
      <c r="C4297" s="1295" t="s">
        <v>283</v>
      </c>
      <c r="D4297" s="1295">
        <v>13084</v>
      </c>
      <c r="E4297" s="1295" t="s">
        <v>200</v>
      </c>
      <c r="F4297" s="935" t="s">
        <v>214</v>
      </c>
      <c r="G4297" s="1295">
        <v>0</v>
      </c>
      <c r="H4297" s="935" t="s">
        <v>407</v>
      </c>
      <c r="I4297" s="935" t="s">
        <v>408</v>
      </c>
      <c r="J4297" s="935">
        <v>40.355137560000003</v>
      </c>
      <c r="K4297" s="935">
        <v>-122.17595660000001</v>
      </c>
      <c r="L4297" s="935">
        <v>40.316984869999999</v>
      </c>
      <c r="M4297" s="935">
        <v>-122.1896581</v>
      </c>
    </row>
    <row r="4298" spans="1:13" x14ac:dyDescent="0.35">
      <c r="A4298" s="1296">
        <v>36374</v>
      </c>
      <c r="B4298" s="1295" t="s">
        <v>242</v>
      </c>
      <c r="C4298" s="1295" t="s">
        <v>283</v>
      </c>
      <c r="D4298" s="1295">
        <v>13084</v>
      </c>
      <c r="E4298" s="1295" t="s">
        <v>200</v>
      </c>
      <c r="F4298" s="935" t="s">
        <v>215</v>
      </c>
      <c r="G4298" s="1295">
        <v>0</v>
      </c>
      <c r="H4298" s="935" t="s">
        <v>408</v>
      </c>
      <c r="I4298" s="935" t="s">
        <v>409</v>
      </c>
      <c r="J4298" s="935">
        <v>40.316984869999999</v>
      </c>
      <c r="K4298" s="935">
        <v>-122.1896581</v>
      </c>
      <c r="L4298" s="935">
        <v>40.263968490000003</v>
      </c>
      <c r="M4298" s="935">
        <v>-122.2235306</v>
      </c>
    </row>
    <row r="4299" spans="1:13" x14ac:dyDescent="0.35">
      <c r="A4299" s="1296">
        <v>36374</v>
      </c>
      <c r="B4299" s="1295" t="s">
        <v>242</v>
      </c>
      <c r="C4299" s="1295" t="s">
        <v>283</v>
      </c>
      <c r="D4299" s="1295">
        <v>13084</v>
      </c>
      <c r="E4299" s="1295" t="s">
        <v>200</v>
      </c>
      <c r="F4299" s="935" t="s">
        <v>216</v>
      </c>
      <c r="G4299" s="1295">
        <v>0</v>
      </c>
      <c r="H4299" s="935" t="s">
        <v>409</v>
      </c>
      <c r="I4299" s="935" t="s">
        <v>410</v>
      </c>
      <c r="J4299" s="935">
        <v>40.263968490000003</v>
      </c>
      <c r="K4299" s="935">
        <v>-122.2235306</v>
      </c>
      <c r="L4299" s="935">
        <v>40.153152210000002</v>
      </c>
      <c r="M4299" s="935">
        <v>-122.20237950000001</v>
      </c>
    </row>
    <row r="4300" spans="1:13" x14ac:dyDescent="0.35">
      <c r="A4300" s="1296">
        <v>36374</v>
      </c>
      <c r="B4300" s="1295" t="s">
        <v>242</v>
      </c>
      <c r="C4300" s="1295" t="s">
        <v>283</v>
      </c>
      <c r="D4300" s="1295">
        <v>13084</v>
      </c>
      <c r="E4300" s="1295" t="s">
        <v>200</v>
      </c>
      <c r="F4300" s="935" t="s">
        <v>217</v>
      </c>
      <c r="G4300" s="1295">
        <v>1</v>
      </c>
      <c r="H4300" s="935" t="s">
        <v>410</v>
      </c>
      <c r="I4300" s="935" t="s">
        <v>411</v>
      </c>
      <c r="J4300" s="935">
        <v>40.153152210000002</v>
      </c>
      <c r="K4300" s="935">
        <v>-122.20237950000001</v>
      </c>
      <c r="L4300" s="935">
        <v>40.027836569999998</v>
      </c>
      <c r="M4300" s="935">
        <v>-122.11920569999999</v>
      </c>
    </row>
    <row r="4301" spans="1:13" x14ac:dyDescent="0.35">
      <c r="A4301" s="1296">
        <v>36374</v>
      </c>
      <c r="B4301" s="1295" t="s">
        <v>242</v>
      </c>
      <c r="C4301" s="1295" t="s">
        <v>283</v>
      </c>
      <c r="D4301" s="1295">
        <v>13084</v>
      </c>
      <c r="E4301" s="1295" t="s">
        <v>200</v>
      </c>
      <c r="F4301" s="935" t="s">
        <v>219</v>
      </c>
      <c r="G4301" s="1295">
        <v>0</v>
      </c>
      <c r="H4301" s="935" t="s">
        <v>411</v>
      </c>
      <c r="I4301" s="935" t="s">
        <v>412</v>
      </c>
      <c r="J4301" s="935">
        <v>40.027836569999998</v>
      </c>
      <c r="K4301" s="935">
        <v>-122.11920569999999</v>
      </c>
      <c r="L4301" s="935">
        <v>39.909298579999998</v>
      </c>
      <c r="M4301" s="935">
        <v>-122.0918963</v>
      </c>
    </row>
    <row r="4302" spans="1:13" x14ac:dyDescent="0.35">
      <c r="A4302" s="1296">
        <v>36374</v>
      </c>
      <c r="B4302" s="1295" t="s">
        <v>242</v>
      </c>
      <c r="C4302" s="1295" t="s">
        <v>283</v>
      </c>
      <c r="D4302" s="1295">
        <v>13084</v>
      </c>
      <c r="E4302" s="1295" t="s">
        <v>200</v>
      </c>
      <c r="F4302" s="935" t="s">
        <v>220</v>
      </c>
      <c r="G4302" s="1295">
        <v>0</v>
      </c>
      <c r="H4302" s="935" t="s">
        <v>412</v>
      </c>
      <c r="I4302" s="935" t="s">
        <v>413</v>
      </c>
      <c r="J4302" s="935">
        <v>39.909298579999998</v>
      </c>
      <c r="K4302" s="935">
        <v>-122.0918963</v>
      </c>
      <c r="L4302" s="935">
        <v>39.751173979999997</v>
      </c>
      <c r="M4302" s="935">
        <v>-121.9963235</v>
      </c>
    </row>
    <row r="4303" spans="1:13" x14ac:dyDescent="0.35">
      <c r="A4303" s="1296">
        <v>36374</v>
      </c>
      <c r="B4303" s="1295" t="s">
        <v>242</v>
      </c>
      <c r="C4303" s="1295" t="s">
        <v>283</v>
      </c>
      <c r="D4303" s="1295">
        <v>13084</v>
      </c>
      <c r="E4303" s="1295" t="s">
        <v>200</v>
      </c>
      <c r="F4303" s="935" t="s">
        <v>221</v>
      </c>
      <c r="G4303" s="1295">
        <v>0</v>
      </c>
      <c r="H4303" s="935" t="s">
        <v>413</v>
      </c>
      <c r="I4303" s="935" t="s">
        <v>414</v>
      </c>
      <c r="J4303" s="935">
        <v>39.751173979999997</v>
      </c>
      <c r="K4303" s="935">
        <v>-121.9963235</v>
      </c>
      <c r="L4303" s="935">
        <v>39.629153240000001</v>
      </c>
      <c r="M4303" s="935">
        <v>-121.9925059</v>
      </c>
    </row>
    <row r="4304" spans="1:13" x14ac:dyDescent="0.35">
      <c r="A4304" s="1296">
        <v>36374</v>
      </c>
      <c r="B4304" s="1295" t="s">
        <v>242</v>
      </c>
      <c r="C4304" s="1295" t="s">
        <v>283</v>
      </c>
      <c r="D4304" s="1295">
        <v>13084</v>
      </c>
      <c r="E4304" s="1295" t="s">
        <v>200</v>
      </c>
      <c r="F4304" s="935" t="s">
        <v>222</v>
      </c>
      <c r="G4304" s="1295">
        <v>0</v>
      </c>
      <c r="H4304" s="935" t="s">
        <v>414</v>
      </c>
      <c r="I4304" s="935" t="s">
        <v>415</v>
      </c>
      <c r="J4304" s="935">
        <v>39.629153240000001</v>
      </c>
      <c r="K4304" s="935">
        <v>-121.9925059</v>
      </c>
      <c r="L4304" s="935">
        <v>39.40712284</v>
      </c>
      <c r="M4304" s="935">
        <v>-122.00758999999999</v>
      </c>
    </row>
    <row r="4305" spans="1:13" x14ac:dyDescent="0.35">
      <c r="A4305" s="1296">
        <v>36388</v>
      </c>
      <c r="B4305" s="1295" t="s">
        <v>419</v>
      </c>
      <c r="C4305" s="1295" t="s">
        <v>283</v>
      </c>
      <c r="D4305" s="1295">
        <v>9473</v>
      </c>
      <c r="E4305" s="1295" t="s">
        <v>200</v>
      </c>
      <c r="F4305" s="935" t="s">
        <v>208</v>
      </c>
      <c r="G4305" s="1295">
        <v>0</v>
      </c>
      <c r="H4305" s="935" t="s">
        <v>402</v>
      </c>
      <c r="I4305" s="935" t="s">
        <v>403</v>
      </c>
      <c r="J4305" s="935">
        <v>40.611883210000002</v>
      </c>
      <c r="K4305" s="935">
        <v>-122.446135</v>
      </c>
      <c r="L4305" s="935">
        <v>40.592799669999998</v>
      </c>
      <c r="M4305" s="935">
        <v>-122.3942059</v>
      </c>
    </row>
    <row r="4306" spans="1:13" x14ac:dyDescent="0.35">
      <c r="A4306" s="1296">
        <v>36388</v>
      </c>
      <c r="B4306" s="1295" t="s">
        <v>419</v>
      </c>
      <c r="C4306" s="1295" t="s">
        <v>283</v>
      </c>
      <c r="D4306" s="1295">
        <v>9473</v>
      </c>
      <c r="E4306" s="1295" t="s">
        <v>200</v>
      </c>
      <c r="F4306" s="935" t="s">
        <v>209</v>
      </c>
      <c r="G4306" s="1295">
        <v>1</v>
      </c>
      <c r="H4306" s="935" t="s">
        <v>403</v>
      </c>
      <c r="I4306" s="935" t="s">
        <v>404</v>
      </c>
      <c r="J4306" s="935">
        <v>40.592799669999998</v>
      </c>
      <c r="K4306" s="935">
        <v>-122.3942059</v>
      </c>
      <c r="L4306" s="935">
        <v>40.585947769999997</v>
      </c>
      <c r="M4306" s="935">
        <v>-122.3683525</v>
      </c>
    </row>
    <row r="4307" spans="1:13" x14ac:dyDescent="0.35">
      <c r="A4307" s="1296">
        <v>36388</v>
      </c>
      <c r="B4307" s="1295" t="s">
        <v>419</v>
      </c>
      <c r="C4307" s="1295" t="s">
        <v>283</v>
      </c>
      <c r="D4307" s="1295">
        <v>9473</v>
      </c>
      <c r="E4307" s="1295" t="s">
        <v>200</v>
      </c>
      <c r="F4307" s="935" t="s">
        <v>211</v>
      </c>
      <c r="G4307" s="1295">
        <v>1</v>
      </c>
      <c r="H4307" s="935" t="s">
        <v>404</v>
      </c>
      <c r="I4307" s="935" t="s">
        <v>405</v>
      </c>
      <c r="J4307" s="935">
        <v>40.585947769999997</v>
      </c>
      <c r="K4307" s="935">
        <v>-122.3683525</v>
      </c>
      <c r="L4307" s="935">
        <v>40.472049499999997</v>
      </c>
      <c r="M4307" s="935">
        <v>-122.29453460000001</v>
      </c>
    </row>
    <row r="4308" spans="1:13" x14ac:dyDescent="0.35">
      <c r="A4308" s="1296">
        <v>36388</v>
      </c>
      <c r="B4308" s="1295" t="s">
        <v>419</v>
      </c>
      <c r="C4308" s="1295" t="s">
        <v>283</v>
      </c>
      <c r="D4308" s="1295">
        <v>9473</v>
      </c>
      <c r="E4308" s="1295" t="s">
        <v>200</v>
      </c>
      <c r="F4308" s="935" t="s">
        <v>212</v>
      </c>
      <c r="G4308" s="1295">
        <v>0</v>
      </c>
      <c r="H4308" s="935" t="s">
        <v>405</v>
      </c>
      <c r="I4308" s="935" t="s">
        <v>406</v>
      </c>
      <c r="J4308" s="935">
        <v>40.472049499999997</v>
      </c>
      <c r="K4308" s="935">
        <v>-122.29453460000001</v>
      </c>
      <c r="L4308" s="935">
        <v>40.417416330000002</v>
      </c>
      <c r="M4308" s="935">
        <v>-122.19395729999999</v>
      </c>
    </row>
    <row r="4309" spans="1:13" x14ac:dyDescent="0.35">
      <c r="A4309" s="1296">
        <v>36388</v>
      </c>
      <c r="B4309" s="1295" t="s">
        <v>419</v>
      </c>
      <c r="C4309" s="1295" t="s">
        <v>283</v>
      </c>
      <c r="D4309" s="1295">
        <v>9473</v>
      </c>
      <c r="E4309" s="1295" t="s">
        <v>200</v>
      </c>
      <c r="F4309" s="935" t="s">
        <v>213</v>
      </c>
      <c r="G4309" s="1295">
        <v>0</v>
      </c>
      <c r="H4309" s="935" t="s">
        <v>406</v>
      </c>
      <c r="I4309" s="935" t="s">
        <v>407</v>
      </c>
      <c r="J4309" s="935">
        <v>40.417416330000002</v>
      </c>
      <c r="K4309" s="935">
        <v>-122.19395729999999</v>
      </c>
      <c r="L4309" s="935">
        <v>40.355137560000003</v>
      </c>
      <c r="M4309" s="935">
        <v>-122.17595660000001</v>
      </c>
    </row>
    <row r="4310" spans="1:13" x14ac:dyDescent="0.35">
      <c r="A4310" s="1296">
        <v>36388</v>
      </c>
      <c r="B4310" s="1295" t="s">
        <v>419</v>
      </c>
      <c r="C4310" s="1295" t="s">
        <v>283</v>
      </c>
      <c r="D4310" s="1295">
        <v>9473</v>
      </c>
      <c r="E4310" s="1295" t="s">
        <v>200</v>
      </c>
      <c r="F4310" s="935" t="s">
        <v>214</v>
      </c>
      <c r="G4310" s="1295">
        <v>0</v>
      </c>
      <c r="H4310" s="935" t="s">
        <v>407</v>
      </c>
      <c r="I4310" s="935" t="s">
        <v>408</v>
      </c>
      <c r="J4310" s="935">
        <v>40.355137560000003</v>
      </c>
      <c r="K4310" s="935">
        <v>-122.17595660000001</v>
      </c>
      <c r="L4310" s="935">
        <v>40.316984869999999</v>
      </c>
      <c r="M4310" s="935">
        <v>-122.1896581</v>
      </c>
    </row>
    <row r="4311" spans="1:13" x14ac:dyDescent="0.35">
      <c r="A4311" s="1296">
        <v>36388</v>
      </c>
      <c r="B4311" s="1295" t="s">
        <v>419</v>
      </c>
      <c r="C4311" s="1295" t="s">
        <v>283</v>
      </c>
      <c r="D4311" s="1295">
        <v>9473</v>
      </c>
      <c r="E4311" s="1295" t="s">
        <v>200</v>
      </c>
      <c r="F4311" s="935" t="s">
        <v>215</v>
      </c>
      <c r="G4311" s="1295">
        <v>0</v>
      </c>
      <c r="H4311" s="935" t="s">
        <v>408</v>
      </c>
      <c r="I4311" s="935" t="s">
        <v>409</v>
      </c>
      <c r="J4311" s="935">
        <v>40.316984869999999</v>
      </c>
      <c r="K4311" s="935">
        <v>-122.1896581</v>
      </c>
      <c r="L4311" s="935">
        <v>40.263968490000003</v>
      </c>
      <c r="M4311" s="935">
        <v>-122.2235306</v>
      </c>
    </row>
    <row r="4312" spans="1:13" x14ac:dyDescent="0.35">
      <c r="A4312" s="1296">
        <v>36388</v>
      </c>
      <c r="B4312" s="1295" t="s">
        <v>419</v>
      </c>
      <c r="C4312" s="1295" t="s">
        <v>283</v>
      </c>
      <c r="D4312" s="1295">
        <v>9473</v>
      </c>
      <c r="E4312" s="1295" t="s">
        <v>200</v>
      </c>
      <c r="F4312" s="935" t="s">
        <v>216</v>
      </c>
      <c r="G4312" s="1295">
        <v>0</v>
      </c>
      <c r="H4312" s="935" t="s">
        <v>409</v>
      </c>
      <c r="I4312" s="935" t="s">
        <v>410</v>
      </c>
      <c r="J4312" s="935">
        <v>40.263968490000003</v>
      </c>
      <c r="K4312" s="935">
        <v>-122.2235306</v>
      </c>
      <c r="L4312" s="935">
        <v>40.153152210000002</v>
      </c>
      <c r="M4312" s="935">
        <v>-122.20237950000001</v>
      </c>
    </row>
    <row r="4313" spans="1:13" x14ac:dyDescent="0.35">
      <c r="A4313" s="1296">
        <v>36388</v>
      </c>
      <c r="B4313" s="1295" t="s">
        <v>419</v>
      </c>
      <c r="C4313" s="1295" t="s">
        <v>283</v>
      </c>
      <c r="D4313" s="1295">
        <v>9473</v>
      </c>
      <c r="E4313" s="1295" t="s">
        <v>200</v>
      </c>
      <c r="F4313" s="935" t="s">
        <v>217</v>
      </c>
      <c r="G4313" s="1295">
        <v>0</v>
      </c>
      <c r="H4313" s="935" t="s">
        <v>410</v>
      </c>
      <c r="I4313" s="935" t="s">
        <v>411</v>
      </c>
      <c r="J4313" s="935">
        <v>40.153152210000002</v>
      </c>
      <c r="K4313" s="935">
        <v>-122.20237950000001</v>
      </c>
      <c r="L4313" s="935">
        <v>40.027836569999998</v>
      </c>
      <c r="M4313" s="935">
        <v>-122.11920569999999</v>
      </c>
    </row>
    <row r="4314" spans="1:13" x14ac:dyDescent="0.35">
      <c r="A4314" s="1296">
        <v>36388</v>
      </c>
      <c r="B4314" s="1295" t="s">
        <v>419</v>
      </c>
      <c r="C4314" s="1295" t="s">
        <v>283</v>
      </c>
      <c r="D4314" s="1295">
        <v>9473</v>
      </c>
      <c r="E4314" s="1295" t="s">
        <v>200</v>
      </c>
      <c r="F4314" s="935" t="s">
        <v>219</v>
      </c>
      <c r="G4314" s="1295">
        <v>0</v>
      </c>
      <c r="H4314" s="935" t="s">
        <v>411</v>
      </c>
      <c r="I4314" s="935" t="s">
        <v>412</v>
      </c>
      <c r="J4314" s="935">
        <v>40.027836569999998</v>
      </c>
      <c r="K4314" s="935">
        <v>-122.11920569999999</v>
      </c>
      <c r="L4314" s="935">
        <v>39.909298579999998</v>
      </c>
      <c r="M4314" s="935">
        <v>-122.0918963</v>
      </c>
    </row>
    <row r="4315" spans="1:13" x14ac:dyDescent="0.35">
      <c r="A4315" s="1296">
        <v>36388</v>
      </c>
      <c r="B4315" s="1295" t="s">
        <v>419</v>
      </c>
      <c r="C4315" s="1295" t="s">
        <v>283</v>
      </c>
      <c r="D4315" s="1295">
        <v>9473</v>
      </c>
      <c r="E4315" s="1295" t="s">
        <v>200</v>
      </c>
      <c r="F4315" s="935" t="s">
        <v>220</v>
      </c>
      <c r="G4315" s="1295">
        <v>0</v>
      </c>
      <c r="H4315" s="935" t="s">
        <v>412</v>
      </c>
      <c r="I4315" s="935" t="s">
        <v>413</v>
      </c>
      <c r="J4315" s="935">
        <v>39.909298579999998</v>
      </c>
      <c r="K4315" s="935">
        <v>-122.0918963</v>
      </c>
      <c r="L4315" s="935">
        <v>39.751173979999997</v>
      </c>
      <c r="M4315" s="935">
        <v>-121.9963235</v>
      </c>
    </row>
    <row r="4316" spans="1:13" x14ac:dyDescent="0.35">
      <c r="A4316" s="1296">
        <v>36388</v>
      </c>
      <c r="B4316" s="1295" t="s">
        <v>419</v>
      </c>
      <c r="C4316" s="1295" t="s">
        <v>283</v>
      </c>
      <c r="D4316" s="1295">
        <v>9473</v>
      </c>
      <c r="E4316" s="1295" t="s">
        <v>200</v>
      </c>
      <c r="F4316" s="935" t="s">
        <v>221</v>
      </c>
      <c r="G4316" s="1295">
        <v>0</v>
      </c>
      <c r="H4316" s="935" t="s">
        <v>413</v>
      </c>
      <c r="I4316" s="935" t="s">
        <v>414</v>
      </c>
      <c r="J4316" s="935">
        <v>39.751173979999997</v>
      </c>
      <c r="K4316" s="935">
        <v>-121.9963235</v>
      </c>
      <c r="L4316" s="935">
        <v>39.629153240000001</v>
      </c>
      <c r="M4316" s="935">
        <v>-121.9925059</v>
      </c>
    </row>
    <row r="4317" spans="1:13" x14ac:dyDescent="0.35">
      <c r="A4317" s="1296">
        <v>36388</v>
      </c>
      <c r="B4317" s="1295" t="s">
        <v>419</v>
      </c>
      <c r="C4317" s="1295" t="s">
        <v>283</v>
      </c>
      <c r="D4317" s="1295">
        <v>9473</v>
      </c>
      <c r="E4317" s="1295" t="s">
        <v>200</v>
      </c>
      <c r="F4317" s="935" t="s">
        <v>222</v>
      </c>
      <c r="G4317" s="1295">
        <v>0</v>
      </c>
      <c r="H4317" s="935" t="s">
        <v>414</v>
      </c>
      <c r="I4317" s="935" t="s">
        <v>415</v>
      </c>
      <c r="J4317" s="935">
        <v>39.629153240000001</v>
      </c>
      <c r="K4317" s="935">
        <v>-121.9925059</v>
      </c>
      <c r="L4317" s="935">
        <v>39.40712284</v>
      </c>
      <c r="M4317" s="935">
        <v>-122.00758999999999</v>
      </c>
    </row>
    <row r="4318" spans="1:13" x14ac:dyDescent="0.35">
      <c r="A4318" s="1296">
        <v>36427</v>
      </c>
      <c r="B4318" s="1295" t="s">
        <v>194</v>
      </c>
      <c r="C4318" s="1295" t="s">
        <v>246</v>
      </c>
      <c r="D4318" s="1295">
        <v>7026</v>
      </c>
      <c r="E4318" s="1295" t="s">
        <v>248</v>
      </c>
      <c r="F4318" s="935" t="s">
        <v>208</v>
      </c>
      <c r="G4318" s="1295">
        <v>0</v>
      </c>
      <c r="H4318" s="935" t="s">
        <v>402</v>
      </c>
      <c r="I4318" s="935" t="s">
        <v>403</v>
      </c>
      <c r="J4318" s="935">
        <v>40.611883210000002</v>
      </c>
      <c r="K4318" s="935">
        <v>-122.446135</v>
      </c>
      <c r="L4318" s="935">
        <v>40.592799669999998</v>
      </c>
      <c r="M4318" s="935">
        <v>-122.3942059</v>
      </c>
    </row>
    <row r="4319" spans="1:13" x14ac:dyDescent="0.35">
      <c r="A4319" s="1296">
        <v>36427</v>
      </c>
      <c r="B4319" s="1295" t="s">
        <v>194</v>
      </c>
      <c r="C4319" s="1295" t="s">
        <v>246</v>
      </c>
      <c r="D4319" s="1295">
        <v>7026</v>
      </c>
      <c r="E4319" s="1295" t="s">
        <v>248</v>
      </c>
      <c r="F4319" s="935" t="s">
        <v>209</v>
      </c>
      <c r="G4319" s="1295">
        <v>0</v>
      </c>
      <c r="H4319" s="935" t="s">
        <v>403</v>
      </c>
      <c r="I4319" s="935" t="s">
        <v>404</v>
      </c>
      <c r="J4319" s="935">
        <v>40.592799669999998</v>
      </c>
      <c r="K4319" s="935">
        <v>-122.3942059</v>
      </c>
      <c r="L4319" s="935">
        <v>40.585947769999997</v>
      </c>
      <c r="M4319" s="935">
        <v>-122.3683525</v>
      </c>
    </row>
    <row r="4320" spans="1:13" x14ac:dyDescent="0.35">
      <c r="A4320" s="1296">
        <v>36427</v>
      </c>
      <c r="B4320" s="1295" t="s">
        <v>194</v>
      </c>
      <c r="C4320" s="1295" t="s">
        <v>246</v>
      </c>
      <c r="D4320" s="1295">
        <v>7026</v>
      </c>
      <c r="E4320" s="1295" t="s">
        <v>248</v>
      </c>
      <c r="F4320" s="935" t="s">
        <v>211</v>
      </c>
      <c r="G4320" s="1295">
        <v>1</v>
      </c>
      <c r="H4320" s="935" t="s">
        <v>404</v>
      </c>
      <c r="I4320" s="935" t="s">
        <v>405</v>
      </c>
      <c r="J4320" s="935">
        <v>40.585947769999997</v>
      </c>
      <c r="K4320" s="935">
        <v>-122.3683525</v>
      </c>
      <c r="L4320" s="935">
        <v>40.472049499999997</v>
      </c>
      <c r="M4320" s="935">
        <v>-122.29453460000001</v>
      </c>
    </row>
    <row r="4321" spans="1:13" x14ac:dyDescent="0.35">
      <c r="A4321" s="1296">
        <v>36427</v>
      </c>
      <c r="B4321" s="1295" t="s">
        <v>194</v>
      </c>
      <c r="C4321" s="1295" t="s">
        <v>246</v>
      </c>
      <c r="D4321" s="1295">
        <v>7026</v>
      </c>
      <c r="E4321" s="1295" t="s">
        <v>248</v>
      </c>
      <c r="F4321" s="935" t="s">
        <v>212</v>
      </c>
      <c r="G4321" s="1295">
        <v>-99999</v>
      </c>
      <c r="H4321" s="935" t="s">
        <v>405</v>
      </c>
      <c r="I4321" s="935" t="s">
        <v>406</v>
      </c>
      <c r="J4321" s="935">
        <v>40.472049499999997</v>
      </c>
      <c r="K4321" s="935">
        <v>-122.29453460000001</v>
      </c>
      <c r="L4321" s="935">
        <v>40.417416330000002</v>
      </c>
      <c r="M4321" s="935">
        <v>-122.19395729999999</v>
      </c>
    </row>
    <row r="4322" spans="1:13" x14ac:dyDescent="0.35">
      <c r="A4322" s="1296">
        <v>36427</v>
      </c>
      <c r="B4322" s="1295" t="s">
        <v>194</v>
      </c>
      <c r="C4322" s="1295" t="s">
        <v>246</v>
      </c>
      <c r="D4322" s="1295">
        <v>7026</v>
      </c>
      <c r="E4322" s="1295" t="s">
        <v>248</v>
      </c>
      <c r="F4322" s="935" t="s">
        <v>213</v>
      </c>
      <c r="G4322" s="1295">
        <v>-99999</v>
      </c>
      <c r="H4322" s="935" t="s">
        <v>406</v>
      </c>
      <c r="I4322" s="935" t="s">
        <v>407</v>
      </c>
      <c r="J4322" s="935">
        <v>40.417416330000002</v>
      </c>
      <c r="K4322" s="935">
        <v>-122.19395729999999</v>
      </c>
      <c r="L4322" s="935">
        <v>40.355137560000003</v>
      </c>
      <c r="M4322" s="935">
        <v>-122.17595660000001</v>
      </c>
    </row>
    <row r="4323" spans="1:13" x14ac:dyDescent="0.35">
      <c r="A4323" s="1296">
        <v>36427</v>
      </c>
      <c r="B4323" s="1295" t="s">
        <v>194</v>
      </c>
      <c r="C4323" s="1295" t="s">
        <v>246</v>
      </c>
      <c r="D4323" s="1295">
        <v>7026</v>
      </c>
      <c r="E4323" s="1295" t="s">
        <v>248</v>
      </c>
      <c r="F4323" s="935" t="s">
        <v>214</v>
      </c>
      <c r="G4323" s="1295">
        <v>-99999</v>
      </c>
      <c r="H4323" s="935" t="s">
        <v>407</v>
      </c>
      <c r="I4323" s="935" t="s">
        <v>408</v>
      </c>
      <c r="J4323" s="935">
        <v>40.355137560000003</v>
      </c>
      <c r="K4323" s="935">
        <v>-122.17595660000001</v>
      </c>
      <c r="L4323" s="935">
        <v>40.316984869999999</v>
      </c>
      <c r="M4323" s="935">
        <v>-122.1896581</v>
      </c>
    </row>
    <row r="4324" spans="1:13" x14ac:dyDescent="0.35">
      <c r="A4324" s="1296">
        <v>36427</v>
      </c>
      <c r="B4324" s="1295" t="s">
        <v>194</v>
      </c>
      <c r="C4324" s="1295" t="s">
        <v>246</v>
      </c>
      <c r="D4324" s="1295">
        <v>7026</v>
      </c>
      <c r="E4324" s="1295" t="s">
        <v>248</v>
      </c>
      <c r="F4324" s="935" t="s">
        <v>215</v>
      </c>
      <c r="G4324" s="1295">
        <v>-99999</v>
      </c>
      <c r="H4324" s="935" t="s">
        <v>408</v>
      </c>
      <c r="I4324" s="935" t="s">
        <v>409</v>
      </c>
      <c r="J4324" s="935">
        <v>40.316984869999999</v>
      </c>
      <c r="K4324" s="935">
        <v>-122.1896581</v>
      </c>
      <c r="L4324" s="935">
        <v>40.263968490000003</v>
      </c>
      <c r="M4324" s="935">
        <v>-122.2235306</v>
      </c>
    </row>
    <row r="4325" spans="1:13" x14ac:dyDescent="0.35">
      <c r="A4325" s="1296">
        <v>36427</v>
      </c>
      <c r="B4325" s="1295" t="s">
        <v>194</v>
      </c>
      <c r="C4325" s="1295" t="s">
        <v>246</v>
      </c>
      <c r="D4325" s="1295">
        <v>7026</v>
      </c>
      <c r="E4325" s="1295" t="s">
        <v>248</v>
      </c>
      <c r="F4325" s="935" t="s">
        <v>216</v>
      </c>
      <c r="G4325" s="1295">
        <v>-99999</v>
      </c>
      <c r="H4325" s="935" t="s">
        <v>409</v>
      </c>
      <c r="I4325" s="935" t="s">
        <v>410</v>
      </c>
      <c r="J4325" s="935">
        <v>40.263968490000003</v>
      </c>
      <c r="K4325" s="935">
        <v>-122.2235306</v>
      </c>
      <c r="L4325" s="935">
        <v>40.153152210000002</v>
      </c>
      <c r="M4325" s="935">
        <v>-122.20237950000001</v>
      </c>
    </row>
    <row r="4326" spans="1:13" x14ac:dyDescent="0.35">
      <c r="A4326" s="1296">
        <v>36427</v>
      </c>
      <c r="B4326" s="1295" t="s">
        <v>194</v>
      </c>
      <c r="C4326" s="1295" t="s">
        <v>246</v>
      </c>
      <c r="D4326" s="1295">
        <v>7026</v>
      </c>
      <c r="E4326" s="1295" t="s">
        <v>248</v>
      </c>
      <c r="F4326" s="935" t="s">
        <v>217</v>
      </c>
      <c r="G4326" s="1295">
        <v>-99999</v>
      </c>
      <c r="H4326" s="935" t="s">
        <v>410</v>
      </c>
      <c r="I4326" s="935" t="s">
        <v>411</v>
      </c>
      <c r="J4326" s="935">
        <v>40.153152210000002</v>
      </c>
      <c r="K4326" s="935">
        <v>-122.20237950000001</v>
      </c>
      <c r="L4326" s="935">
        <v>40.027836569999998</v>
      </c>
      <c r="M4326" s="935">
        <v>-122.11920569999999</v>
      </c>
    </row>
    <row r="4327" spans="1:13" x14ac:dyDescent="0.35">
      <c r="A4327" s="1296">
        <v>36427</v>
      </c>
      <c r="B4327" s="1295" t="s">
        <v>194</v>
      </c>
      <c r="C4327" s="1295" t="s">
        <v>246</v>
      </c>
      <c r="D4327" s="1295">
        <v>7026</v>
      </c>
      <c r="E4327" s="1295" t="s">
        <v>248</v>
      </c>
      <c r="F4327" s="935" t="s">
        <v>219</v>
      </c>
      <c r="G4327" s="1295">
        <v>-99999</v>
      </c>
      <c r="H4327" s="935" t="s">
        <v>411</v>
      </c>
      <c r="I4327" s="935" t="s">
        <v>412</v>
      </c>
      <c r="J4327" s="935">
        <v>40.027836569999998</v>
      </c>
      <c r="K4327" s="935">
        <v>-122.11920569999999</v>
      </c>
      <c r="L4327" s="935">
        <v>39.909298579999998</v>
      </c>
      <c r="M4327" s="935">
        <v>-122.0918963</v>
      </c>
    </row>
    <row r="4328" spans="1:13" x14ac:dyDescent="0.35">
      <c r="A4328" s="1296">
        <v>36427</v>
      </c>
      <c r="B4328" s="1295" t="s">
        <v>194</v>
      </c>
      <c r="C4328" s="1295" t="s">
        <v>246</v>
      </c>
      <c r="D4328" s="1295">
        <v>7026</v>
      </c>
      <c r="E4328" s="1295" t="s">
        <v>248</v>
      </c>
      <c r="F4328" s="935" t="s">
        <v>220</v>
      </c>
      <c r="G4328" s="1295">
        <v>-99999</v>
      </c>
      <c r="H4328" s="935" t="s">
        <v>412</v>
      </c>
      <c r="I4328" s="935" t="s">
        <v>413</v>
      </c>
      <c r="J4328" s="935">
        <v>39.909298579999998</v>
      </c>
      <c r="K4328" s="935">
        <v>-122.0918963</v>
      </c>
      <c r="L4328" s="935">
        <v>39.751173979999997</v>
      </c>
      <c r="M4328" s="935">
        <v>-121.9963235</v>
      </c>
    </row>
    <row r="4329" spans="1:13" x14ac:dyDescent="0.35">
      <c r="A4329" s="1296">
        <v>36427</v>
      </c>
      <c r="B4329" s="1295" t="s">
        <v>194</v>
      </c>
      <c r="C4329" s="1295" t="s">
        <v>246</v>
      </c>
      <c r="D4329" s="1295">
        <v>7026</v>
      </c>
      <c r="E4329" s="1295" t="s">
        <v>248</v>
      </c>
      <c r="F4329" s="935" t="s">
        <v>221</v>
      </c>
      <c r="G4329" s="1295">
        <v>-99999</v>
      </c>
      <c r="H4329" s="935" t="s">
        <v>413</v>
      </c>
      <c r="I4329" s="935" t="s">
        <v>414</v>
      </c>
      <c r="J4329" s="935">
        <v>39.751173979999997</v>
      </c>
      <c r="K4329" s="935">
        <v>-121.9963235</v>
      </c>
      <c r="L4329" s="935">
        <v>39.629153240000001</v>
      </c>
      <c r="M4329" s="935">
        <v>-121.9925059</v>
      </c>
    </row>
    <row r="4330" spans="1:13" x14ac:dyDescent="0.35">
      <c r="A4330" s="1296">
        <v>36427</v>
      </c>
      <c r="B4330" s="1295" t="s">
        <v>194</v>
      </c>
      <c r="C4330" s="1295" t="s">
        <v>246</v>
      </c>
      <c r="D4330" s="1295">
        <v>7026</v>
      </c>
      <c r="E4330" s="1295" t="s">
        <v>248</v>
      </c>
      <c r="F4330" s="935" t="s">
        <v>222</v>
      </c>
      <c r="G4330" s="1295">
        <v>-99999</v>
      </c>
      <c r="H4330" s="935" t="s">
        <v>414</v>
      </c>
      <c r="I4330" s="935" t="s">
        <v>415</v>
      </c>
      <c r="J4330" s="935">
        <v>39.629153240000001</v>
      </c>
      <c r="K4330" s="935">
        <v>-121.9925059</v>
      </c>
      <c r="L4330" s="935">
        <v>39.40712284</v>
      </c>
      <c r="M4330" s="935">
        <v>-122.00758999999999</v>
      </c>
    </row>
    <row r="4331" spans="1:13" x14ac:dyDescent="0.35">
      <c r="A4331" s="1296">
        <v>36448</v>
      </c>
      <c r="B4331" s="1295" t="s">
        <v>242</v>
      </c>
      <c r="C4331" s="1295" t="s">
        <v>196</v>
      </c>
      <c r="D4331" s="1295">
        <v>6116</v>
      </c>
      <c r="E4331" s="1295" t="s">
        <v>206</v>
      </c>
      <c r="F4331" s="935" t="s">
        <v>208</v>
      </c>
      <c r="G4331" s="1295">
        <v>0</v>
      </c>
      <c r="H4331" s="935" t="s">
        <v>402</v>
      </c>
      <c r="I4331" s="935" t="s">
        <v>403</v>
      </c>
      <c r="J4331" s="935">
        <v>40.611883210000002</v>
      </c>
      <c r="K4331" s="935">
        <v>-122.446135</v>
      </c>
      <c r="L4331" s="935">
        <v>40.592799669999998</v>
      </c>
      <c r="M4331" s="935">
        <v>-122.3942059</v>
      </c>
    </row>
    <row r="4332" spans="1:13" x14ac:dyDescent="0.35">
      <c r="A4332" s="1296">
        <v>36448</v>
      </c>
      <c r="B4332" s="1295" t="s">
        <v>242</v>
      </c>
      <c r="C4332" s="1295" t="s">
        <v>196</v>
      </c>
      <c r="D4332" s="1295">
        <v>6116</v>
      </c>
      <c r="E4332" s="1295" t="s">
        <v>206</v>
      </c>
      <c r="F4332" s="935" t="s">
        <v>209</v>
      </c>
      <c r="G4332" s="1295">
        <v>6</v>
      </c>
      <c r="H4332" s="935" t="s">
        <v>403</v>
      </c>
      <c r="I4332" s="935" t="s">
        <v>404</v>
      </c>
      <c r="J4332" s="935">
        <v>40.592799669999998</v>
      </c>
      <c r="K4332" s="935">
        <v>-122.3942059</v>
      </c>
      <c r="L4332" s="935">
        <v>40.585947769999997</v>
      </c>
      <c r="M4332" s="935">
        <v>-122.3683525</v>
      </c>
    </row>
    <row r="4333" spans="1:13" x14ac:dyDescent="0.35">
      <c r="A4333" s="1296">
        <v>36448</v>
      </c>
      <c r="B4333" s="1295" t="s">
        <v>242</v>
      </c>
      <c r="C4333" s="1295" t="s">
        <v>196</v>
      </c>
      <c r="D4333" s="1295">
        <v>6116</v>
      </c>
      <c r="E4333" s="1295" t="s">
        <v>206</v>
      </c>
      <c r="F4333" s="935" t="s">
        <v>211</v>
      </c>
      <c r="G4333" s="1295">
        <v>9</v>
      </c>
      <c r="H4333" s="935" t="s">
        <v>404</v>
      </c>
      <c r="I4333" s="935" t="s">
        <v>405</v>
      </c>
      <c r="J4333" s="935">
        <v>40.585947769999997</v>
      </c>
      <c r="K4333" s="935">
        <v>-122.3683525</v>
      </c>
      <c r="L4333" s="935">
        <v>40.472049499999997</v>
      </c>
      <c r="M4333" s="935">
        <v>-122.29453460000001</v>
      </c>
    </row>
    <row r="4334" spans="1:13" x14ac:dyDescent="0.35">
      <c r="A4334" s="1296">
        <v>36448</v>
      </c>
      <c r="B4334" s="1295" t="s">
        <v>242</v>
      </c>
      <c r="C4334" s="1295" t="s">
        <v>196</v>
      </c>
      <c r="D4334" s="1295">
        <v>6116</v>
      </c>
      <c r="E4334" s="1295" t="s">
        <v>206</v>
      </c>
      <c r="F4334" s="935" t="s">
        <v>212</v>
      </c>
      <c r="G4334" s="1295">
        <v>11</v>
      </c>
      <c r="H4334" s="935" t="s">
        <v>405</v>
      </c>
      <c r="I4334" s="935" t="s">
        <v>406</v>
      </c>
      <c r="J4334" s="935">
        <v>40.472049499999997</v>
      </c>
      <c r="K4334" s="935">
        <v>-122.29453460000001</v>
      </c>
      <c r="L4334" s="935">
        <v>40.417416330000002</v>
      </c>
      <c r="M4334" s="935">
        <v>-122.19395729999999</v>
      </c>
    </row>
    <row r="4335" spans="1:13" x14ac:dyDescent="0.35">
      <c r="A4335" s="1296">
        <v>36448</v>
      </c>
      <c r="B4335" s="1295" t="s">
        <v>242</v>
      </c>
      <c r="C4335" s="1295" t="s">
        <v>196</v>
      </c>
      <c r="D4335" s="1295">
        <v>6116</v>
      </c>
      <c r="E4335" s="1295" t="s">
        <v>206</v>
      </c>
      <c r="F4335" s="935" t="s">
        <v>213</v>
      </c>
      <c r="G4335" s="1295">
        <v>1</v>
      </c>
      <c r="H4335" s="935" t="s">
        <v>406</v>
      </c>
      <c r="I4335" s="935" t="s">
        <v>407</v>
      </c>
      <c r="J4335" s="935">
        <v>40.417416330000002</v>
      </c>
      <c r="K4335" s="935">
        <v>-122.19395729999999</v>
      </c>
      <c r="L4335" s="935">
        <v>40.355137560000003</v>
      </c>
      <c r="M4335" s="935">
        <v>-122.17595660000001</v>
      </c>
    </row>
    <row r="4336" spans="1:13" x14ac:dyDescent="0.35">
      <c r="A4336" s="1296">
        <v>36448</v>
      </c>
      <c r="B4336" s="1295" t="s">
        <v>242</v>
      </c>
      <c r="C4336" s="1295" t="s">
        <v>196</v>
      </c>
      <c r="D4336" s="1295">
        <v>6116</v>
      </c>
      <c r="E4336" s="1295" t="s">
        <v>206</v>
      </c>
      <c r="F4336" s="935" t="s">
        <v>214</v>
      </c>
      <c r="G4336" s="1295">
        <v>5</v>
      </c>
      <c r="H4336" s="935" t="s">
        <v>407</v>
      </c>
      <c r="I4336" s="935" t="s">
        <v>408</v>
      </c>
      <c r="J4336" s="935">
        <v>40.355137560000003</v>
      </c>
      <c r="K4336" s="935">
        <v>-122.17595660000001</v>
      </c>
      <c r="L4336" s="935">
        <v>40.316984869999999</v>
      </c>
      <c r="M4336" s="935">
        <v>-122.1896581</v>
      </c>
    </row>
    <row r="4337" spans="1:13" x14ac:dyDescent="0.35">
      <c r="A4337" s="1296">
        <v>36448</v>
      </c>
      <c r="B4337" s="1295" t="s">
        <v>242</v>
      </c>
      <c r="C4337" s="1295" t="s">
        <v>196</v>
      </c>
      <c r="D4337" s="1295">
        <v>6116</v>
      </c>
      <c r="E4337" s="1295" t="s">
        <v>206</v>
      </c>
      <c r="F4337" s="935" t="s">
        <v>215</v>
      </c>
      <c r="G4337" s="1295">
        <v>5</v>
      </c>
      <c r="H4337" s="935" t="s">
        <v>408</v>
      </c>
      <c r="I4337" s="935" t="s">
        <v>409</v>
      </c>
      <c r="J4337" s="935">
        <v>40.316984869999999</v>
      </c>
      <c r="K4337" s="935">
        <v>-122.1896581</v>
      </c>
      <c r="L4337" s="935">
        <v>40.263968490000003</v>
      </c>
      <c r="M4337" s="935">
        <v>-122.2235306</v>
      </c>
    </row>
    <row r="4338" spans="1:13" x14ac:dyDescent="0.35">
      <c r="A4338" s="1296">
        <v>36448</v>
      </c>
      <c r="B4338" s="1295" t="s">
        <v>242</v>
      </c>
      <c r="C4338" s="1295" t="s">
        <v>196</v>
      </c>
      <c r="D4338" s="1295">
        <v>6116</v>
      </c>
      <c r="E4338" s="1295" t="s">
        <v>206</v>
      </c>
      <c r="F4338" s="935" t="s">
        <v>216</v>
      </c>
      <c r="G4338" s="1295">
        <v>4</v>
      </c>
      <c r="H4338" s="935" t="s">
        <v>409</v>
      </c>
      <c r="I4338" s="935" t="s">
        <v>410</v>
      </c>
      <c r="J4338" s="935">
        <v>40.263968490000003</v>
      </c>
      <c r="K4338" s="935">
        <v>-122.2235306</v>
      </c>
      <c r="L4338" s="935">
        <v>40.153152210000002</v>
      </c>
      <c r="M4338" s="935">
        <v>-122.20237950000001</v>
      </c>
    </row>
    <row r="4339" spans="1:13" x14ac:dyDescent="0.35">
      <c r="A4339" s="1296">
        <v>36448</v>
      </c>
      <c r="B4339" s="1295" t="s">
        <v>242</v>
      </c>
      <c r="C4339" s="1295" t="s">
        <v>196</v>
      </c>
      <c r="D4339" s="1295">
        <v>6116</v>
      </c>
      <c r="E4339" s="1295" t="s">
        <v>206</v>
      </c>
      <c r="F4339" s="935" t="s">
        <v>217</v>
      </c>
      <c r="G4339" s="1295">
        <v>8</v>
      </c>
      <c r="H4339" s="935" t="s">
        <v>410</v>
      </c>
      <c r="I4339" s="935" t="s">
        <v>411</v>
      </c>
      <c r="J4339" s="935">
        <v>40.153152210000002</v>
      </c>
      <c r="K4339" s="935">
        <v>-122.20237950000001</v>
      </c>
      <c r="L4339" s="935">
        <v>40.027836569999998</v>
      </c>
      <c r="M4339" s="935">
        <v>-122.11920569999999</v>
      </c>
    </row>
    <row r="4340" spans="1:13" x14ac:dyDescent="0.35">
      <c r="A4340" s="1296">
        <v>36448</v>
      </c>
      <c r="B4340" s="1295" t="s">
        <v>242</v>
      </c>
      <c r="C4340" s="1295" t="s">
        <v>196</v>
      </c>
      <c r="D4340" s="1295">
        <v>6116</v>
      </c>
      <c r="E4340" s="1295" t="s">
        <v>206</v>
      </c>
      <c r="F4340" s="935" t="s">
        <v>219</v>
      </c>
      <c r="G4340" s="1295">
        <v>3</v>
      </c>
      <c r="H4340" s="935" t="s">
        <v>411</v>
      </c>
      <c r="I4340" s="935" t="s">
        <v>412</v>
      </c>
      <c r="J4340" s="935">
        <v>40.027836569999998</v>
      </c>
      <c r="K4340" s="935">
        <v>-122.11920569999999</v>
      </c>
      <c r="L4340" s="935">
        <v>39.909298579999998</v>
      </c>
      <c r="M4340" s="935">
        <v>-122.0918963</v>
      </c>
    </row>
    <row r="4341" spans="1:13" x14ac:dyDescent="0.35">
      <c r="A4341" s="1296">
        <v>36448</v>
      </c>
      <c r="B4341" s="1295" t="s">
        <v>242</v>
      </c>
      <c r="C4341" s="1295" t="s">
        <v>196</v>
      </c>
      <c r="D4341" s="1295">
        <v>6116</v>
      </c>
      <c r="E4341" s="1295" t="s">
        <v>206</v>
      </c>
      <c r="F4341" s="935" t="s">
        <v>220</v>
      </c>
      <c r="G4341" s="1295">
        <v>0</v>
      </c>
      <c r="H4341" s="935" t="s">
        <v>412</v>
      </c>
      <c r="I4341" s="935" t="s">
        <v>413</v>
      </c>
      <c r="J4341" s="935">
        <v>39.909298579999998</v>
      </c>
      <c r="K4341" s="935">
        <v>-122.0918963</v>
      </c>
      <c r="L4341" s="935">
        <v>39.751173979999997</v>
      </c>
      <c r="M4341" s="935">
        <v>-121.9963235</v>
      </c>
    </row>
    <row r="4342" spans="1:13" x14ac:dyDescent="0.35">
      <c r="A4342" s="1296">
        <v>36448</v>
      </c>
      <c r="B4342" s="1295" t="s">
        <v>242</v>
      </c>
      <c r="C4342" s="1295" t="s">
        <v>196</v>
      </c>
      <c r="D4342" s="1295">
        <v>6116</v>
      </c>
      <c r="E4342" s="1295" t="s">
        <v>206</v>
      </c>
      <c r="F4342" s="935" t="s">
        <v>221</v>
      </c>
      <c r="G4342" s="1295">
        <v>0</v>
      </c>
      <c r="H4342" s="935" t="s">
        <v>413</v>
      </c>
      <c r="I4342" s="935" t="s">
        <v>414</v>
      </c>
      <c r="J4342" s="935">
        <v>39.751173979999997</v>
      </c>
      <c r="K4342" s="935">
        <v>-121.9963235</v>
      </c>
      <c r="L4342" s="935">
        <v>39.629153240000001</v>
      </c>
      <c r="M4342" s="935">
        <v>-121.9925059</v>
      </c>
    </row>
    <row r="4343" spans="1:13" x14ac:dyDescent="0.35">
      <c r="A4343" s="1296">
        <v>36448</v>
      </c>
      <c r="B4343" s="1295" t="s">
        <v>242</v>
      </c>
      <c r="C4343" s="1295" t="s">
        <v>196</v>
      </c>
      <c r="D4343" s="1295">
        <v>6116</v>
      </c>
      <c r="E4343" s="1295" t="s">
        <v>206</v>
      </c>
      <c r="F4343" s="935" t="s">
        <v>222</v>
      </c>
      <c r="G4343" s="1295">
        <v>0</v>
      </c>
      <c r="H4343" s="935" t="s">
        <v>414</v>
      </c>
      <c r="I4343" s="935" t="s">
        <v>415</v>
      </c>
      <c r="J4343" s="935">
        <v>39.629153240000001</v>
      </c>
      <c r="K4343" s="935">
        <v>-121.9925059</v>
      </c>
      <c r="L4343" s="935">
        <v>39.40712284</v>
      </c>
      <c r="M4343" s="935">
        <v>-122.00758999999999</v>
      </c>
    </row>
    <row r="4344" spans="1:13" x14ac:dyDescent="0.35">
      <c r="A4344" s="1296">
        <v>36508</v>
      </c>
      <c r="B4344" s="1295" t="s">
        <v>242</v>
      </c>
      <c r="C4344" s="1295" t="s">
        <v>246</v>
      </c>
      <c r="D4344" s="1295">
        <v>7490</v>
      </c>
      <c r="E4344" s="1295" t="s">
        <v>201</v>
      </c>
      <c r="F4344" s="935" t="s">
        <v>208</v>
      </c>
      <c r="G4344" s="1295">
        <v>0</v>
      </c>
      <c r="H4344" s="935" t="s">
        <v>402</v>
      </c>
      <c r="I4344" s="935" t="s">
        <v>403</v>
      </c>
      <c r="J4344" s="935">
        <v>40.611883210000002</v>
      </c>
      <c r="K4344" s="935">
        <v>-122.446135</v>
      </c>
      <c r="L4344" s="935">
        <v>40.592799669999998</v>
      </c>
      <c r="M4344" s="935">
        <v>-122.3942059</v>
      </c>
    </row>
    <row r="4345" spans="1:13" x14ac:dyDescent="0.35">
      <c r="A4345" s="1296">
        <v>36508</v>
      </c>
      <c r="B4345" s="1295" t="s">
        <v>242</v>
      </c>
      <c r="C4345" s="1295" t="s">
        <v>246</v>
      </c>
      <c r="D4345" s="1295">
        <v>7490</v>
      </c>
      <c r="E4345" s="1295" t="s">
        <v>201</v>
      </c>
      <c r="F4345" s="935" t="s">
        <v>209</v>
      </c>
      <c r="G4345" s="1295">
        <v>412</v>
      </c>
      <c r="H4345" s="935" t="s">
        <v>403</v>
      </c>
      <c r="I4345" s="935" t="s">
        <v>404</v>
      </c>
      <c r="J4345" s="935">
        <v>40.592799669999998</v>
      </c>
      <c r="K4345" s="935">
        <v>-122.3942059</v>
      </c>
      <c r="L4345" s="935">
        <v>40.585947769999997</v>
      </c>
      <c r="M4345" s="935">
        <v>-122.3683525</v>
      </c>
    </row>
    <row r="4346" spans="1:13" x14ac:dyDescent="0.35">
      <c r="A4346" s="1296">
        <v>36508</v>
      </c>
      <c r="B4346" s="1295" t="s">
        <v>242</v>
      </c>
      <c r="C4346" s="1295" t="s">
        <v>246</v>
      </c>
      <c r="D4346" s="1295">
        <v>7490</v>
      </c>
      <c r="E4346" s="1295" t="s">
        <v>201</v>
      </c>
      <c r="F4346" s="935" t="s">
        <v>211</v>
      </c>
      <c r="G4346" s="1295">
        <v>19</v>
      </c>
      <c r="H4346" s="935" t="s">
        <v>404</v>
      </c>
      <c r="I4346" s="935" t="s">
        <v>405</v>
      </c>
      <c r="J4346" s="935">
        <v>40.585947769999997</v>
      </c>
      <c r="K4346" s="935">
        <v>-122.3683525</v>
      </c>
      <c r="L4346" s="935">
        <v>40.472049499999997</v>
      </c>
      <c r="M4346" s="935">
        <v>-122.29453460000001</v>
      </c>
    </row>
    <row r="4347" spans="1:13" x14ac:dyDescent="0.35">
      <c r="A4347" s="1296">
        <v>36508</v>
      </c>
      <c r="B4347" s="1295" t="s">
        <v>242</v>
      </c>
      <c r="C4347" s="1295" t="s">
        <v>246</v>
      </c>
      <c r="D4347" s="1295">
        <v>7490</v>
      </c>
      <c r="E4347" s="1295" t="s">
        <v>201</v>
      </c>
      <c r="F4347" s="935" t="s">
        <v>212</v>
      </c>
      <c r="G4347" s="1295">
        <v>4</v>
      </c>
      <c r="H4347" s="935" t="s">
        <v>405</v>
      </c>
      <c r="I4347" s="935" t="s">
        <v>406</v>
      </c>
      <c r="J4347" s="935">
        <v>40.472049499999997</v>
      </c>
      <c r="K4347" s="935">
        <v>-122.29453460000001</v>
      </c>
      <c r="L4347" s="935">
        <v>40.417416330000002</v>
      </c>
      <c r="M4347" s="935">
        <v>-122.19395729999999</v>
      </c>
    </row>
    <row r="4348" spans="1:13" x14ac:dyDescent="0.35">
      <c r="A4348" s="1296">
        <v>36508</v>
      </c>
      <c r="B4348" s="1295" t="s">
        <v>242</v>
      </c>
      <c r="C4348" s="1295" t="s">
        <v>246</v>
      </c>
      <c r="D4348" s="1295">
        <v>7490</v>
      </c>
      <c r="E4348" s="1295" t="s">
        <v>201</v>
      </c>
      <c r="F4348" s="935" t="s">
        <v>213</v>
      </c>
      <c r="G4348" s="1295">
        <v>0</v>
      </c>
      <c r="H4348" s="935" t="s">
        <v>406</v>
      </c>
      <c r="I4348" s="935" t="s">
        <v>407</v>
      </c>
      <c r="J4348" s="935">
        <v>40.417416330000002</v>
      </c>
      <c r="K4348" s="935">
        <v>-122.19395729999999</v>
      </c>
      <c r="L4348" s="935">
        <v>40.355137560000003</v>
      </c>
      <c r="M4348" s="935">
        <v>-122.17595660000001</v>
      </c>
    </row>
    <row r="4349" spans="1:13" x14ac:dyDescent="0.35">
      <c r="A4349" s="1296">
        <v>36508</v>
      </c>
      <c r="B4349" s="1295" t="s">
        <v>242</v>
      </c>
      <c r="C4349" s="1295" t="s">
        <v>246</v>
      </c>
      <c r="D4349" s="1295">
        <v>7490</v>
      </c>
      <c r="E4349" s="1295" t="s">
        <v>201</v>
      </c>
      <c r="F4349" s="935" t="s">
        <v>214</v>
      </c>
      <c r="G4349" s="1295">
        <v>0</v>
      </c>
      <c r="H4349" s="935" t="s">
        <v>407</v>
      </c>
      <c r="I4349" s="935" t="s">
        <v>408</v>
      </c>
      <c r="J4349" s="935">
        <v>40.355137560000003</v>
      </c>
      <c r="K4349" s="935">
        <v>-122.17595660000001</v>
      </c>
      <c r="L4349" s="935">
        <v>40.316984869999999</v>
      </c>
      <c r="M4349" s="935">
        <v>-122.1896581</v>
      </c>
    </row>
    <row r="4350" spans="1:13" x14ac:dyDescent="0.35">
      <c r="A4350" s="1296">
        <v>36508</v>
      </c>
      <c r="B4350" s="1295" t="s">
        <v>242</v>
      </c>
      <c r="C4350" s="1295" t="s">
        <v>246</v>
      </c>
      <c r="D4350" s="1295">
        <v>7490</v>
      </c>
      <c r="E4350" s="1295" t="s">
        <v>201</v>
      </c>
      <c r="F4350" s="935" t="s">
        <v>215</v>
      </c>
      <c r="G4350" s="1295">
        <v>0</v>
      </c>
      <c r="H4350" s="935" t="s">
        <v>408</v>
      </c>
      <c r="I4350" s="935" t="s">
        <v>409</v>
      </c>
      <c r="J4350" s="935">
        <v>40.316984869999999</v>
      </c>
      <c r="K4350" s="935">
        <v>-122.1896581</v>
      </c>
      <c r="L4350" s="935">
        <v>40.263968490000003</v>
      </c>
      <c r="M4350" s="935">
        <v>-122.2235306</v>
      </c>
    </row>
    <row r="4351" spans="1:13" x14ac:dyDescent="0.35">
      <c r="A4351" s="1296">
        <v>36508</v>
      </c>
      <c r="B4351" s="1295" t="s">
        <v>242</v>
      </c>
      <c r="C4351" s="1295" t="s">
        <v>246</v>
      </c>
      <c r="D4351" s="1295">
        <v>7490</v>
      </c>
      <c r="E4351" s="1295" t="s">
        <v>201</v>
      </c>
      <c r="F4351" s="935" t="s">
        <v>216</v>
      </c>
      <c r="G4351" s="1295">
        <v>0</v>
      </c>
      <c r="H4351" s="935" t="s">
        <v>409</v>
      </c>
      <c r="I4351" s="935" t="s">
        <v>410</v>
      </c>
      <c r="J4351" s="935">
        <v>40.263968490000003</v>
      </c>
      <c r="K4351" s="935">
        <v>-122.2235306</v>
      </c>
      <c r="L4351" s="935">
        <v>40.153152210000002</v>
      </c>
      <c r="M4351" s="935">
        <v>-122.20237950000001</v>
      </c>
    </row>
    <row r="4352" spans="1:13" x14ac:dyDescent="0.35">
      <c r="A4352" s="1296">
        <v>36508</v>
      </c>
      <c r="B4352" s="1295" t="s">
        <v>242</v>
      </c>
      <c r="C4352" s="1295" t="s">
        <v>246</v>
      </c>
      <c r="D4352" s="1295">
        <v>7490</v>
      </c>
      <c r="E4352" s="1295" t="s">
        <v>201</v>
      </c>
      <c r="F4352" s="935" t="s">
        <v>217</v>
      </c>
      <c r="G4352" s="1295">
        <v>4</v>
      </c>
      <c r="H4352" s="935" t="s">
        <v>410</v>
      </c>
      <c r="I4352" s="935" t="s">
        <v>411</v>
      </c>
      <c r="J4352" s="935">
        <v>40.153152210000002</v>
      </c>
      <c r="K4352" s="935">
        <v>-122.20237950000001</v>
      </c>
      <c r="L4352" s="935">
        <v>40.027836569999998</v>
      </c>
      <c r="M4352" s="935">
        <v>-122.11920569999999</v>
      </c>
    </row>
    <row r="4353" spans="1:13" x14ac:dyDescent="0.35">
      <c r="A4353" s="1296">
        <v>36508</v>
      </c>
      <c r="B4353" s="1295" t="s">
        <v>242</v>
      </c>
      <c r="C4353" s="1295" t="s">
        <v>246</v>
      </c>
      <c r="D4353" s="1295">
        <v>7490</v>
      </c>
      <c r="E4353" s="1295" t="s">
        <v>201</v>
      </c>
      <c r="F4353" s="935" t="s">
        <v>219</v>
      </c>
      <c r="G4353" s="1295">
        <v>0</v>
      </c>
      <c r="H4353" s="935" t="s">
        <v>411</v>
      </c>
      <c r="I4353" s="935" t="s">
        <v>412</v>
      </c>
      <c r="J4353" s="935">
        <v>40.027836569999998</v>
      </c>
      <c r="K4353" s="935">
        <v>-122.11920569999999</v>
      </c>
      <c r="L4353" s="935">
        <v>39.909298579999998</v>
      </c>
      <c r="M4353" s="935">
        <v>-122.0918963</v>
      </c>
    </row>
    <row r="4354" spans="1:13" x14ac:dyDescent="0.35">
      <c r="A4354" s="1296">
        <v>36508</v>
      </c>
      <c r="B4354" s="1295" t="s">
        <v>242</v>
      </c>
      <c r="C4354" s="1295" t="s">
        <v>246</v>
      </c>
      <c r="D4354" s="1295">
        <v>7490</v>
      </c>
      <c r="E4354" s="1295" t="s">
        <v>201</v>
      </c>
      <c r="F4354" s="935" t="s">
        <v>220</v>
      </c>
      <c r="G4354" s="1295">
        <v>1</v>
      </c>
      <c r="H4354" s="935" t="s">
        <v>412</v>
      </c>
      <c r="I4354" s="935" t="s">
        <v>413</v>
      </c>
      <c r="J4354" s="935">
        <v>39.909298579999998</v>
      </c>
      <c r="K4354" s="935">
        <v>-122.0918963</v>
      </c>
      <c r="L4354" s="935">
        <v>39.751173979999997</v>
      </c>
      <c r="M4354" s="935">
        <v>-121.9963235</v>
      </c>
    </row>
    <row r="4355" spans="1:13" x14ac:dyDescent="0.35">
      <c r="A4355" s="1296">
        <v>36508</v>
      </c>
      <c r="B4355" s="1295" t="s">
        <v>242</v>
      </c>
      <c r="C4355" s="1295" t="s">
        <v>246</v>
      </c>
      <c r="D4355" s="1295">
        <v>7490</v>
      </c>
      <c r="E4355" s="1295" t="s">
        <v>201</v>
      </c>
      <c r="F4355" s="935" t="s">
        <v>221</v>
      </c>
      <c r="G4355" s="1295">
        <v>1</v>
      </c>
      <c r="H4355" s="935" t="s">
        <v>413</v>
      </c>
      <c r="I4355" s="935" t="s">
        <v>414</v>
      </c>
      <c r="J4355" s="935">
        <v>39.751173979999997</v>
      </c>
      <c r="K4355" s="935">
        <v>-121.9963235</v>
      </c>
      <c r="L4355" s="935">
        <v>39.629153240000001</v>
      </c>
      <c r="M4355" s="935">
        <v>-121.9925059</v>
      </c>
    </row>
    <row r="4356" spans="1:13" ht="15" thickBot="1" x14ac:dyDescent="0.4">
      <c r="A4356" s="1309">
        <v>36508</v>
      </c>
      <c r="B4356" s="1313" t="s">
        <v>242</v>
      </c>
      <c r="C4356" s="1313" t="s">
        <v>246</v>
      </c>
      <c r="D4356" s="1313">
        <v>7490</v>
      </c>
      <c r="E4356" s="1313" t="s">
        <v>201</v>
      </c>
      <c r="F4356" s="1312" t="s">
        <v>222</v>
      </c>
      <c r="G4356" s="1313">
        <v>0</v>
      </c>
      <c r="H4356" s="1312" t="s">
        <v>414</v>
      </c>
      <c r="I4356" s="1312" t="s">
        <v>415</v>
      </c>
      <c r="J4356" s="1312">
        <v>39.629153240000001</v>
      </c>
      <c r="K4356" s="1312">
        <v>-121.9925059</v>
      </c>
      <c r="L4356" s="1312">
        <v>39.40712284</v>
      </c>
      <c r="M4356" s="1312">
        <v>-122.00758999999999</v>
      </c>
    </row>
    <row r="4357" spans="1:13" ht="15" thickTop="1" x14ac:dyDescent="0.35">
      <c r="A4357" s="1296">
        <v>36574</v>
      </c>
      <c r="B4357" s="1295" t="s">
        <v>242</v>
      </c>
      <c r="C4357" s="1295" t="s">
        <v>196</v>
      </c>
      <c r="D4357" s="1295">
        <v>40282</v>
      </c>
      <c r="E4357" s="1295" t="s">
        <v>201</v>
      </c>
      <c r="F4357" s="935" t="s">
        <v>208</v>
      </c>
      <c r="G4357" s="1295">
        <v>-99999</v>
      </c>
      <c r="H4357" s="935" t="s">
        <v>402</v>
      </c>
      <c r="I4357" s="935" t="s">
        <v>403</v>
      </c>
      <c r="J4357" s="935">
        <v>40.611883210000002</v>
      </c>
      <c r="K4357" s="935">
        <v>-122.446135</v>
      </c>
      <c r="L4357" s="935">
        <v>40.592799669999998</v>
      </c>
      <c r="M4357" s="935">
        <v>-122.3942059</v>
      </c>
    </row>
    <row r="4358" spans="1:13" x14ac:dyDescent="0.35">
      <c r="A4358" s="1296">
        <v>36574</v>
      </c>
      <c r="B4358" s="1295" t="s">
        <v>242</v>
      </c>
      <c r="C4358" s="1295" t="s">
        <v>196</v>
      </c>
      <c r="D4358" s="1295">
        <v>40282</v>
      </c>
      <c r="E4358" s="1295" t="s">
        <v>201</v>
      </c>
      <c r="F4358" s="935" t="s">
        <v>209</v>
      </c>
      <c r="G4358" s="1295">
        <v>-99999</v>
      </c>
      <c r="H4358" s="935" t="s">
        <v>403</v>
      </c>
      <c r="I4358" s="935" t="s">
        <v>404</v>
      </c>
      <c r="J4358" s="935">
        <v>40.592799669999998</v>
      </c>
      <c r="K4358" s="935">
        <v>-122.3942059</v>
      </c>
      <c r="L4358" s="935">
        <v>40.585947769999997</v>
      </c>
      <c r="M4358" s="935">
        <v>-122.3683525</v>
      </c>
    </row>
    <row r="4359" spans="1:13" x14ac:dyDescent="0.35">
      <c r="A4359" s="1296">
        <v>36574</v>
      </c>
      <c r="B4359" s="1295" t="s">
        <v>242</v>
      </c>
      <c r="C4359" s="1295" t="s">
        <v>196</v>
      </c>
      <c r="D4359" s="1295">
        <v>40282</v>
      </c>
      <c r="E4359" s="1295" t="s">
        <v>201</v>
      </c>
      <c r="F4359" s="935" t="s">
        <v>211</v>
      </c>
      <c r="G4359" s="1295">
        <v>-99999</v>
      </c>
      <c r="H4359" s="935" t="s">
        <v>404</v>
      </c>
      <c r="I4359" s="935" t="s">
        <v>405</v>
      </c>
      <c r="J4359" s="935">
        <v>40.585947769999997</v>
      </c>
      <c r="K4359" s="935">
        <v>-122.3683525</v>
      </c>
      <c r="L4359" s="935">
        <v>40.472049499999997</v>
      </c>
      <c r="M4359" s="935">
        <v>-122.29453460000001</v>
      </c>
    </row>
    <row r="4360" spans="1:13" x14ac:dyDescent="0.35">
      <c r="A4360" s="1296">
        <v>36574</v>
      </c>
      <c r="B4360" s="1295" t="s">
        <v>242</v>
      </c>
      <c r="C4360" s="1295" t="s">
        <v>196</v>
      </c>
      <c r="D4360" s="1295">
        <v>40282</v>
      </c>
      <c r="E4360" s="1295" t="s">
        <v>201</v>
      </c>
      <c r="F4360" s="935" t="s">
        <v>212</v>
      </c>
      <c r="G4360" s="1295">
        <v>-99999</v>
      </c>
      <c r="H4360" s="935" t="s">
        <v>405</v>
      </c>
      <c r="I4360" s="935" t="s">
        <v>406</v>
      </c>
      <c r="J4360" s="935">
        <v>40.472049499999997</v>
      </c>
      <c r="K4360" s="935">
        <v>-122.29453460000001</v>
      </c>
      <c r="L4360" s="935">
        <v>40.417416330000002</v>
      </c>
      <c r="M4360" s="935">
        <v>-122.19395729999999</v>
      </c>
    </row>
    <row r="4361" spans="1:13" x14ac:dyDescent="0.35">
      <c r="A4361" s="1296">
        <v>36574</v>
      </c>
      <c r="B4361" s="1295" t="s">
        <v>242</v>
      </c>
      <c r="C4361" s="1295" t="s">
        <v>196</v>
      </c>
      <c r="D4361" s="1295">
        <v>40282</v>
      </c>
      <c r="E4361" s="1295" t="s">
        <v>201</v>
      </c>
      <c r="F4361" s="935" t="s">
        <v>213</v>
      </c>
      <c r="G4361" s="1295">
        <v>-99999</v>
      </c>
      <c r="H4361" s="935" t="s">
        <v>406</v>
      </c>
      <c r="I4361" s="935" t="s">
        <v>407</v>
      </c>
      <c r="J4361" s="935">
        <v>40.417416330000002</v>
      </c>
      <c r="K4361" s="935">
        <v>-122.19395729999999</v>
      </c>
      <c r="L4361" s="935">
        <v>40.355137560000003</v>
      </c>
      <c r="M4361" s="935">
        <v>-122.17595660000001</v>
      </c>
    </row>
    <row r="4362" spans="1:13" x14ac:dyDescent="0.35">
      <c r="A4362" s="1296">
        <v>36574</v>
      </c>
      <c r="B4362" s="1295" t="s">
        <v>242</v>
      </c>
      <c r="C4362" s="1295" t="s">
        <v>196</v>
      </c>
      <c r="D4362" s="1295">
        <v>40282</v>
      </c>
      <c r="E4362" s="1295" t="s">
        <v>201</v>
      </c>
      <c r="F4362" s="935" t="s">
        <v>214</v>
      </c>
      <c r="G4362" s="1295">
        <v>-99999</v>
      </c>
      <c r="H4362" s="935" t="s">
        <v>407</v>
      </c>
      <c r="I4362" s="935" t="s">
        <v>408</v>
      </c>
      <c r="J4362" s="935">
        <v>40.355137560000003</v>
      </c>
      <c r="K4362" s="935">
        <v>-122.17595660000001</v>
      </c>
      <c r="L4362" s="935">
        <v>40.316984869999999</v>
      </c>
      <c r="M4362" s="935">
        <v>-122.1896581</v>
      </c>
    </row>
    <row r="4363" spans="1:13" x14ac:dyDescent="0.35">
      <c r="A4363" s="1296">
        <v>36574</v>
      </c>
      <c r="B4363" s="1295" t="s">
        <v>242</v>
      </c>
      <c r="C4363" s="1295" t="s">
        <v>196</v>
      </c>
      <c r="D4363" s="1295">
        <v>40282</v>
      </c>
      <c r="E4363" s="1295" t="s">
        <v>201</v>
      </c>
      <c r="F4363" s="935" t="s">
        <v>215</v>
      </c>
      <c r="G4363" s="1295">
        <v>-99999</v>
      </c>
      <c r="H4363" s="935" t="s">
        <v>408</v>
      </c>
      <c r="I4363" s="935" t="s">
        <v>409</v>
      </c>
      <c r="J4363" s="935">
        <v>40.316984869999999</v>
      </c>
      <c r="K4363" s="935">
        <v>-122.1896581</v>
      </c>
      <c r="L4363" s="935">
        <v>40.263968490000003</v>
      </c>
      <c r="M4363" s="935">
        <v>-122.2235306</v>
      </c>
    </row>
    <row r="4364" spans="1:13" x14ac:dyDescent="0.35">
      <c r="A4364" s="1296">
        <v>36574</v>
      </c>
      <c r="B4364" s="1295" t="s">
        <v>242</v>
      </c>
      <c r="C4364" s="1295" t="s">
        <v>196</v>
      </c>
      <c r="D4364" s="1295">
        <v>40282</v>
      </c>
      <c r="E4364" s="1295" t="s">
        <v>201</v>
      </c>
      <c r="F4364" s="935" t="s">
        <v>216</v>
      </c>
      <c r="G4364" s="1295">
        <v>0</v>
      </c>
      <c r="H4364" s="935" t="s">
        <v>409</v>
      </c>
      <c r="I4364" s="935" t="s">
        <v>410</v>
      </c>
      <c r="J4364" s="935">
        <v>40.263968490000003</v>
      </c>
      <c r="K4364" s="935">
        <v>-122.2235306</v>
      </c>
      <c r="L4364" s="935">
        <v>40.153152210000002</v>
      </c>
      <c r="M4364" s="935">
        <v>-122.20237950000001</v>
      </c>
    </row>
    <row r="4365" spans="1:13" x14ac:dyDescent="0.35">
      <c r="A4365" s="1296">
        <v>36574</v>
      </c>
      <c r="B4365" s="1295" t="s">
        <v>242</v>
      </c>
      <c r="C4365" s="1295" t="s">
        <v>196</v>
      </c>
      <c r="D4365" s="1295">
        <v>40282</v>
      </c>
      <c r="E4365" s="1295" t="s">
        <v>201</v>
      </c>
      <c r="F4365" s="935" t="s">
        <v>217</v>
      </c>
      <c r="G4365" s="1295">
        <v>0</v>
      </c>
      <c r="H4365" s="935" t="s">
        <v>410</v>
      </c>
      <c r="I4365" s="935" t="s">
        <v>411</v>
      </c>
      <c r="J4365" s="935">
        <v>40.153152210000002</v>
      </c>
      <c r="K4365" s="935">
        <v>-122.20237950000001</v>
      </c>
      <c r="L4365" s="935">
        <v>40.027836569999998</v>
      </c>
      <c r="M4365" s="935">
        <v>-122.11920569999999</v>
      </c>
    </row>
    <row r="4366" spans="1:13" x14ac:dyDescent="0.35">
      <c r="A4366" s="1296">
        <v>36574</v>
      </c>
      <c r="B4366" s="1295" t="s">
        <v>242</v>
      </c>
      <c r="C4366" s="1295" t="s">
        <v>196</v>
      </c>
      <c r="D4366" s="1295">
        <v>40282</v>
      </c>
      <c r="E4366" s="1295" t="s">
        <v>201</v>
      </c>
      <c r="F4366" s="935" t="s">
        <v>219</v>
      </c>
      <c r="G4366" s="1295">
        <v>0</v>
      </c>
      <c r="H4366" s="935" t="s">
        <v>411</v>
      </c>
      <c r="I4366" s="935" t="s">
        <v>412</v>
      </c>
      <c r="J4366" s="935">
        <v>40.027836569999998</v>
      </c>
      <c r="K4366" s="935">
        <v>-122.11920569999999</v>
      </c>
      <c r="L4366" s="935">
        <v>39.909298579999998</v>
      </c>
      <c r="M4366" s="935">
        <v>-122.0918963</v>
      </c>
    </row>
    <row r="4367" spans="1:13" x14ac:dyDescent="0.35">
      <c r="A4367" s="1296">
        <v>36574</v>
      </c>
      <c r="B4367" s="1295" t="s">
        <v>242</v>
      </c>
      <c r="C4367" s="1295" t="s">
        <v>196</v>
      </c>
      <c r="D4367" s="1295">
        <v>40282</v>
      </c>
      <c r="E4367" s="1295" t="s">
        <v>201</v>
      </c>
      <c r="F4367" s="935" t="s">
        <v>220</v>
      </c>
      <c r="G4367" s="1295">
        <v>0</v>
      </c>
      <c r="H4367" s="935" t="s">
        <v>412</v>
      </c>
      <c r="I4367" s="935" t="s">
        <v>413</v>
      </c>
      <c r="J4367" s="935">
        <v>39.909298579999998</v>
      </c>
      <c r="K4367" s="935">
        <v>-122.0918963</v>
      </c>
      <c r="L4367" s="935">
        <v>39.751173979999997</v>
      </c>
      <c r="M4367" s="935">
        <v>-121.9963235</v>
      </c>
    </row>
    <row r="4368" spans="1:13" x14ac:dyDescent="0.35">
      <c r="A4368" s="1296">
        <v>36574</v>
      </c>
      <c r="B4368" s="1295" t="s">
        <v>242</v>
      </c>
      <c r="C4368" s="1295" t="s">
        <v>196</v>
      </c>
      <c r="D4368" s="1295">
        <v>40282</v>
      </c>
      <c r="E4368" s="1295" t="s">
        <v>201</v>
      </c>
      <c r="F4368" s="935" t="s">
        <v>221</v>
      </c>
      <c r="G4368" s="1295">
        <v>0</v>
      </c>
      <c r="H4368" s="935" t="s">
        <v>413</v>
      </c>
      <c r="I4368" s="935" t="s">
        <v>414</v>
      </c>
      <c r="J4368" s="935">
        <v>39.751173979999997</v>
      </c>
      <c r="K4368" s="935">
        <v>-121.9963235</v>
      </c>
      <c r="L4368" s="935">
        <v>39.629153240000001</v>
      </c>
      <c r="M4368" s="935">
        <v>-121.9925059</v>
      </c>
    </row>
    <row r="4369" spans="1:13" x14ac:dyDescent="0.35">
      <c r="A4369" s="1296">
        <v>36574</v>
      </c>
      <c r="B4369" s="1295" t="s">
        <v>242</v>
      </c>
      <c r="C4369" s="1295" t="s">
        <v>196</v>
      </c>
      <c r="D4369" s="1295">
        <v>40282</v>
      </c>
      <c r="E4369" s="1295" t="s">
        <v>201</v>
      </c>
      <c r="F4369" s="935" t="s">
        <v>222</v>
      </c>
      <c r="G4369" s="1295">
        <v>0</v>
      </c>
      <c r="H4369" s="935" t="s">
        <v>414</v>
      </c>
      <c r="I4369" s="935" t="s">
        <v>415</v>
      </c>
      <c r="J4369" s="935">
        <v>39.629153240000001</v>
      </c>
      <c r="K4369" s="935">
        <v>-121.9925059</v>
      </c>
      <c r="L4369" s="935">
        <v>39.40712284</v>
      </c>
      <c r="M4369" s="935">
        <v>-122.00758999999999</v>
      </c>
    </row>
    <row r="4370" spans="1:13" x14ac:dyDescent="0.35">
      <c r="A4370" s="1296">
        <v>36608</v>
      </c>
      <c r="B4370" s="1295" t="s">
        <v>242</v>
      </c>
      <c r="C4370" s="1295" t="s">
        <v>246</v>
      </c>
      <c r="D4370" s="1295">
        <v>7377</v>
      </c>
      <c r="E4370" s="1295" t="s">
        <v>201</v>
      </c>
      <c r="F4370" s="935" t="s">
        <v>208</v>
      </c>
      <c r="G4370" s="1295">
        <v>0</v>
      </c>
      <c r="H4370" s="935" t="s">
        <v>402</v>
      </c>
      <c r="I4370" s="935" t="s">
        <v>403</v>
      </c>
      <c r="J4370" s="935">
        <v>40.611883210000002</v>
      </c>
      <c r="K4370" s="935">
        <v>-122.446135</v>
      </c>
      <c r="L4370" s="935">
        <v>40.592799669999998</v>
      </c>
      <c r="M4370" s="935">
        <v>-122.3942059</v>
      </c>
    </row>
    <row r="4371" spans="1:13" x14ac:dyDescent="0.35">
      <c r="A4371" s="1296">
        <v>36608</v>
      </c>
      <c r="B4371" s="1295" t="s">
        <v>242</v>
      </c>
      <c r="C4371" s="1295" t="s">
        <v>246</v>
      </c>
      <c r="D4371" s="1295">
        <v>7377</v>
      </c>
      <c r="E4371" s="1295" t="s">
        <v>201</v>
      </c>
      <c r="F4371" s="935" t="s">
        <v>209</v>
      </c>
      <c r="G4371" s="1295">
        <v>0</v>
      </c>
      <c r="H4371" s="935" t="s">
        <v>403</v>
      </c>
      <c r="I4371" s="935" t="s">
        <v>404</v>
      </c>
      <c r="J4371" s="935">
        <v>40.592799669999998</v>
      </c>
      <c r="K4371" s="935">
        <v>-122.3942059</v>
      </c>
      <c r="L4371" s="935">
        <v>40.585947769999997</v>
      </c>
      <c r="M4371" s="935">
        <v>-122.3683525</v>
      </c>
    </row>
    <row r="4372" spans="1:13" x14ac:dyDescent="0.35">
      <c r="A4372" s="1296">
        <v>36608</v>
      </c>
      <c r="B4372" s="1295" t="s">
        <v>242</v>
      </c>
      <c r="C4372" s="1295" t="s">
        <v>246</v>
      </c>
      <c r="D4372" s="1295">
        <v>7377</v>
      </c>
      <c r="E4372" s="1295" t="s">
        <v>201</v>
      </c>
      <c r="F4372" s="935" t="s">
        <v>211</v>
      </c>
      <c r="G4372" s="1295">
        <v>0</v>
      </c>
      <c r="H4372" s="935" t="s">
        <v>404</v>
      </c>
      <c r="I4372" s="935" t="s">
        <v>405</v>
      </c>
      <c r="J4372" s="935">
        <v>40.585947769999997</v>
      </c>
      <c r="K4372" s="935">
        <v>-122.3683525</v>
      </c>
      <c r="L4372" s="935">
        <v>40.472049499999997</v>
      </c>
      <c r="M4372" s="935">
        <v>-122.29453460000001</v>
      </c>
    </row>
    <row r="4373" spans="1:13" x14ac:dyDescent="0.35">
      <c r="A4373" s="1296">
        <v>36608</v>
      </c>
      <c r="B4373" s="1295" t="s">
        <v>242</v>
      </c>
      <c r="C4373" s="1295" t="s">
        <v>246</v>
      </c>
      <c r="D4373" s="1295">
        <v>7377</v>
      </c>
      <c r="E4373" s="1295" t="s">
        <v>201</v>
      </c>
      <c r="F4373" s="935" t="s">
        <v>212</v>
      </c>
      <c r="G4373" s="1295">
        <v>0</v>
      </c>
      <c r="H4373" s="935" t="s">
        <v>405</v>
      </c>
      <c r="I4373" s="935" t="s">
        <v>406</v>
      </c>
      <c r="J4373" s="935">
        <v>40.472049499999997</v>
      </c>
      <c r="K4373" s="935">
        <v>-122.29453460000001</v>
      </c>
      <c r="L4373" s="935">
        <v>40.417416330000002</v>
      </c>
      <c r="M4373" s="935">
        <v>-122.19395729999999</v>
      </c>
    </row>
    <row r="4374" spans="1:13" x14ac:dyDescent="0.35">
      <c r="A4374" s="1296">
        <v>36608</v>
      </c>
      <c r="B4374" s="1295" t="s">
        <v>242</v>
      </c>
      <c r="C4374" s="1295" t="s">
        <v>246</v>
      </c>
      <c r="D4374" s="1295">
        <v>7377</v>
      </c>
      <c r="E4374" s="1295" t="s">
        <v>201</v>
      </c>
      <c r="F4374" s="935" t="s">
        <v>213</v>
      </c>
      <c r="G4374" s="1295">
        <v>0</v>
      </c>
      <c r="H4374" s="935" t="s">
        <v>406</v>
      </c>
      <c r="I4374" s="935" t="s">
        <v>407</v>
      </c>
      <c r="J4374" s="935">
        <v>40.417416330000002</v>
      </c>
      <c r="K4374" s="935">
        <v>-122.19395729999999</v>
      </c>
      <c r="L4374" s="935">
        <v>40.355137560000003</v>
      </c>
      <c r="M4374" s="935">
        <v>-122.17595660000001</v>
      </c>
    </row>
    <row r="4375" spans="1:13" x14ac:dyDescent="0.35">
      <c r="A4375" s="1296">
        <v>36608</v>
      </c>
      <c r="B4375" s="1295" t="s">
        <v>242</v>
      </c>
      <c r="C4375" s="1295" t="s">
        <v>246</v>
      </c>
      <c r="D4375" s="1295">
        <v>7377</v>
      </c>
      <c r="E4375" s="1295" t="s">
        <v>201</v>
      </c>
      <c r="F4375" s="935" t="s">
        <v>214</v>
      </c>
      <c r="G4375" s="1295">
        <v>0</v>
      </c>
      <c r="H4375" s="935" t="s">
        <v>407</v>
      </c>
      <c r="I4375" s="935" t="s">
        <v>408</v>
      </c>
      <c r="J4375" s="935">
        <v>40.355137560000003</v>
      </c>
      <c r="K4375" s="935">
        <v>-122.17595660000001</v>
      </c>
      <c r="L4375" s="935">
        <v>40.316984869999999</v>
      </c>
      <c r="M4375" s="935">
        <v>-122.1896581</v>
      </c>
    </row>
    <row r="4376" spans="1:13" x14ac:dyDescent="0.35">
      <c r="A4376" s="1296">
        <v>36608</v>
      </c>
      <c r="B4376" s="1295" t="s">
        <v>242</v>
      </c>
      <c r="C4376" s="1295" t="s">
        <v>246</v>
      </c>
      <c r="D4376" s="1295">
        <v>7377</v>
      </c>
      <c r="E4376" s="1295" t="s">
        <v>201</v>
      </c>
      <c r="F4376" s="935" t="s">
        <v>215</v>
      </c>
      <c r="G4376" s="1295">
        <v>0</v>
      </c>
      <c r="H4376" s="935" t="s">
        <v>408</v>
      </c>
      <c r="I4376" s="935" t="s">
        <v>409</v>
      </c>
      <c r="J4376" s="935">
        <v>40.316984869999999</v>
      </c>
      <c r="K4376" s="935">
        <v>-122.1896581</v>
      </c>
      <c r="L4376" s="935">
        <v>40.263968490000003</v>
      </c>
      <c r="M4376" s="935">
        <v>-122.2235306</v>
      </c>
    </row>
    <row r="4377" spans="1:13" x14ac:dyDescent="0.35">
      <c r="A4377" s="1296">
        <v>36608</v>
      </c>
      <c r="B4377" s="1295" t="s">
        <v>242</v>
      </c>
      <c r="C4377" s="1295" t="s">
        <v>246</v>
      </c>
      <c r="D4377" s="1295">
        <v>7377</v>
      </c>
      <c r="E4377" s="1295" t="s">
        <v>201</v>
      </c>
      <c r="F4377" s="935" t="s">
        <v>216</v>
      </c>
      <c r="G4377" s="1295">
        <v>0</v>
      </c>
      <c r="H4377" s="935" t="s">
        <v>409</v>
      </c>
      <c r="I4377" s="935" t="s">
        <v>410</v>
      </c>
      <c r="J4377" s="935">
        <v>40.263968490000003</v>
      </c>
      <c r="K4377" s="935">
        <v>-122.2235306</v>
      </c>
      <c r="L4377" s="935">
        <v>40.153152210000002</v>
      </c>
      <c r="M4377" s="935">
        <v>-122.20237950000001</v>
      </c>
    </row>
    <row r="4378" spans="1:13" x14ac:dyDescent="0.35">
      <c r="A4378" s="1296">
        <v>36608</v>
      </c>
      <c r="B4378" s="1295" t="s">
        <v>242</v>
      </c>
      <c r="C4378" s="1295" t="s">
        <v>246</v>
      </c>
      <c r="D4378" s="1295">
        <v>7377</v>
      </c>
      <c r="E4378" s="1295" t="s">
        <v>201</v>
      </c>
      <c r="F4378" s="935" t="s">
        <v>217</v>
      </c>
      <c r="G4378" s="1295">
        <v>0</v>
      </c>
      <c r="H4378" s="935" t="s">
        <v>410</v>
      </c>
      <c r="I4378" s="935" t="s">
        <v>411</v>
      </c>
      <c r="J4378" s="935">
        <v>40.153152210000002</v>
      </c>
      <c r="K4378" s="935">
        <v>-122.20237950000001</v>
      </c>
      <c r="L4378" s="935">
        <v>40.027836569999998</v>
      </c>
      <c r="M4378" s="935">
        <v>-122.11920569999999</v>
      </c>
    </row>
    <row r="4379" spans="1:13" x14ac:dyDescent="0.35">
      <c r="A4379" s="1296">
        <v>36608</v>
      </c>
      <c r="B4379" s="1295" t="s">
        <v>242</v>
      </c>
      <c r="C4379" s="1295" t="s">
        <v>246</v>
      </c>
      <c r="D4379" s="1295">
        <v>7377</v>
      </c>
      <c r="E4379" s="1295" t="s">
        <v>201</v>
      </c>
      <c r="F4379" s="935" t="s">
        <v>219</v>
      </c>
      <c r="G4379" s="1295">
        <v>0</v>
      </c>
      <c r="H4379" s="935" t="s">
        <v>411</v>
      </c>
      <c r="I4379" s="935" t="s">
        <v>412</v>
      </c>
      <c r="J4379" s="935">
        <v>40.027836569999998</v>
      </c>
      <c r="K4379" s="935">
        <v>-122.11920569999999</v>
      </c>
      <c r="L4379" s="935">
        <v>39.909298579999998</v>
      </c>
      <c r="M4379" s="935">
        <v>-122.0918963</v>
      </c>
    </row>
    <row r="4380" spans="1:13" x14ac:dyDescent="0.35">
      <c r="A4380" s="1296">
        <v>36608</v>
      </c>
      <c r="B4380" s="1295" t="s">
        <v>242</v>
      </c>
      <c r="C4380" s="1295" t="s">
        <v>246</v>
      </c>
      <c r="D4380" s="1295">
        <v>7377</v>
      </c>
      <c r="E4380" s="1295" t="s">
        <v>201</v>
      </c>
      <c r="F4380" s="935" t="s">
        <v>220</v>
      </c>
      <c r="G4380" s="1295">
        <v>0</v>
      </c>
      <c r="H4380" s="935" t="s">
        <v>412</v>
      </c>
      <c r="I4380" s="935" t="s">
        <v>413</v>
      </c>
      <c r="J4380" s="935">
        <v>39.909298579999998</v>
      </c>
      <c r="K4380" s="935">
        <v>-122.0918963</v>
      </c>
      <c r="L4380" s="935">
        <v>39.751173979999997</v>
      </c>
      <c r="M4380" s="935">
        <v>-121.9963235</v>
      </c>
    </row>
    <row r="4381" spans="1:13" x14ac:dyDescent="0.35">
      <c r="A4381" s="1296">
        <v>36608</v>
      </c>
      <c r="B4381" s="1295" t="s">
        <v>242</v>
      </c>
      <c r="C4381" s="1295" t="s">
        <v>246</v>
      </c>
      <c r="D4381" s="1295">
        <v>7377</v>
      </c>
      <c r="E4381" s="1295" t="s">
        <v>201</v>
      </c>
      <c r="F4381" s="935" t="s">
        <v>221</v>
      </c>
      <c r="G4381" s="1295">
        <v>0</v>
      </c>
      <c r="H4381" s="935" t="s">
        <v>413</v>
      </c>
      <c r="I4381" s="935" t="s">
        <v>414</v>
      </c>
      <c r="J4381" s="935">
        <v>39.751173979999997</v>
      </c>
      <c r="K4381" s="935">
        <v>-121.9963235</v>
      </c>
      <c r="L4381" s="935">
        <v>39.629153240000001</v>
      </c>
      <c r="M4381" s="935">
        <v>-121.9925059</v>
      </c>
    </row>
    <row r="4382" spans="1:13" x14ac:dyDescent="0.35">
      <c r="A4382" s="1296">
        <v>36608</v>
      </c>
      <c r="B4382" s="1295" t="s">
        <v>242</v>
      </c>
      <c r="C4382" s="1295" t="s">
        <v>246</v>
      </c>
      <c r="D4382" s="1295">
        <v>7377</v>
      </c>
      <c r="E4382" s="1295" t="s">
        <v>201</v>
      </c>
      <c r="F4382" s="935" t="s">
        <v>222</v>
      </c>
      <c r="G4382" s="1295">
        <v>0</v>
      </c>
      <c r="H4382" s="935" t="s">
        <v>414</v>
      </c>
      <c r="I4382" s="935" t="s">
        <v>415</v>
      </c>
      <c r="J4382" s="935">
        <v>39.629153240000001</v>
      </c>
      <c r="K4382" s="935">
        <v>-121.9925059</v>
      </c>
      <c r="L4382" s="935">
        <v>39.40712284</v>
      </c>
      <c r="M4382" s="935">
        <v>-122.00758999999999</v>
      </c>
    </row>
    <row r="4383" spans="1:13" x14ac:dyDescent="0.35">
      <c r="A4383" s="1296">
        <v>36644</v>
      </c>
      <c r="B4383" s="1295" t="s">
        <v>242</v>
      </c>
      <c r="C4383" s="1295" t="s">
        <v>246</v>
      </c>
      <c r="D4383" s="1295">
        <v>9025</v>
      </c>
      <c r="E4383" s="1295" t="s">
        <v>200</v>
      </c>
      <c r="F4383" s="935" t="s">
        <v>208</v>
      </c>
      <c r="G4383" s="1295">
        <v>0</v>
      </c>
      <c r="H4383" s="935" t="s">
        <v>402</v>
      </c>
      <c r="I4383" s="935" t="s">
        <v>403</v>
      </c>
      <c r="J4383" s="935">
        <v>40.611883210000002</v>
      </c>
      <c r="K4383" s="935">
        <v>-122.446135</v>
      </c>
      <c r="L4383" s="935">
        <v>40.592799669999998</v>
      </c>
      <c r="M4383" s="935">
        <v>-122.3942059</v>
      </c>
    </row>
    <row r="4384" spans="1:13" x14ac:dyDescent="0.35">
      <c r="A4384" s="1296">
        <v>36644</v>
      </c>
      <c r="B4384" s="1295" t="s">
        <v>242</v>
      </c>
      <c r="C4384" s="1295" t="s">
        <v>246</v>
      </c>
      <c r="D4384" s="1295">
        <v>9025</v>
      </c>
      <c r="E4384" s="1295" t="s">
        <v>200</v>
      </c>
      <c r="F4384" s="935" t="s">
        <v>209</v>
      </c>
      <c r="G4384" s="1295">
        <v>0</v>
      </c>
      <c r="H4384" s="935" t="s">
        <v>403</v>
      </c>
      <c r="I4384" s="935" t="s">
        <v>404</v>
      </c>
      <c r="J4384" s="935">
        <v>40.592799669999998</v>
      </c>
      <c r="K4384" s="935">
        <v>-122.3942059</v>
      </c>
      <c r="L4384" s="935">
        <v>40.585947769999997</v>
      </c>
      <c r="M4384" s="935">
        <v>-122.3683525</v>
      </c>
    </row>
    <row r="4385" spans="1:13" x14ac:dyDescent="0.35">
      <c r="A4385" s="1296">
        <v>36644</v>
      </c>
      <c r="B4385" s="1295" t="s">
        <v>242</v>
      </c>
      <c r="C4385" s="1295" t="s">
        <v>246</v>
      </c>
      <c r="D4385" s="1295">
        <v>9025</v>
      </c>
      <c r="E4385" s="1295" t="s">
        <v>200</v>
      </c>
      <c r="F4385" s="935" t="s">
        <v>211</v>
      </c>
      <c r="G4385" s="1295">
        <v>0</v>
      </c>
      <c r="H4385" s="935" t="s">
        <v>404</v>
      </c>
      <c r="I4385" s="935" t="s">
        <v>405</v>
      </c>
      <c r="J4385" s="935">
        <v>40.585947769999997</v>
      </c>
      <c r="K4385" s="935">
        <v>-122.3683525</v>
      </c>
      <c r="L4385" s="935">
        <v>40.472049499999997</v>
      </c>
      <c r="M4385" s="935">
        <v>-122.29453460000001</v>
      </c>
    </row>
    <row r="4386" spans="1:13" x14ac:dyDescent="0.35">
      <c r="A4386" s="1296">
        <v>36644</v>
      </c>
      <c r="B4386" s="1295" t="s">
        <v>242</v>
      </c>
      <c r="C4386" s="1295" t="s">
        <v>246</v>
      </c>
      <c r="D4386" s="1295">
        <v>9025</v>
      </c>
      <c r="E4386" s="1295" t="s">
        <v>200</v>
      </c>
      <c r="F4386" s="935" t="s">
        <v>212</v>
      </c>
      <c r="G4386" s="1295">
        <v>0</v>
      </c>
      <c r="H4386" s="935" t="s">
        <v>405</v>
      </c>
      <c r="I4386" s="935" t="s">
        <v>406</v>
      </c>
      <c r="J4386" s="935">
        <v>40.472049499999997</v>
      </c>
      <c r="K4386" s="935">
        <v>-122.29453460000001</v>
      </c>
      <c r="L4386" s="935">
        <v>40.417416330000002</v>
      </c>
      <c r="M4386" s="935">
        <v>-122.19395729999999</v>
      </c>
    </row>
    <row r="4387" spans="1:13" x14ac:dyDescent="0.35">
      <c r="A4387" s="1296">
        <v>36644</v>
      </c>
      <c r="B4387" s="1295" t="s">
        <v>242</v>
      </c>
      <c r="C4387" s="1295" t="s">
        <v>246</v>
      </c>
      <c r="D4387" s="1295">
        <v>9025</v>
      </c>
      <c r="E4387" s="1295" t="s">
        <v>200</v>
      </c>
      <c r="F4387" s="935" t="s">
        <v>213</v>
      </c>
      <c r="G4387" s="1295">
        <v>0</v>
      </c>
      <c r="H4387" s="935" t="s">
        <v>406</v>
      </c>
      <c r="I4387" s="935" t="s">
        <v>407</v>
      </c>
      <c r="J4387" s="935">
        <v>40.417416330000002</v>
      </c>
      <c r="K4387" s="935">
        <v>-122.19395729999999</v>
      </c>
      <c r="L4387" s="935">
        <v>40.355137560000003</v>
      </c>
      <c r="M4387" s="935">
        <v>-122.17595660000001</v>
      </c>
    </row>
    <row r="4388" spans="1:13" x14ac:dyDescent="0.35">
      <c r="A4388" s="1296">
        <v>36644</v>
      </c>
      <c r="B4388" s="1295" t="s">
        <v>242</v>
      </c>
      <c r="C4388" s="1295" t="s">
        <v>246</v>
      </c>
      <c r="D4388" s="1295">
        <v>9025</v>
      </c>
      <c r="E4388" s="1295" t="s">
        <v>200</v>
      </c>
      <c r="F4388" s="935" t="s">
        <v>214</v>
      </c>
      <c r="G4388" s="1295">
        <v>0</v>
      </c>
      <c r="H4388" s="935" t="s">
        <v>407</v>
      </c>
      <c r="I4388" s="935" t="s">
        <v>408</v>
      </c>
      <c r="J4388" s="935">
        <v>40.355137560000003</v>
      </c>
      <c r="K4388" s="935">
        <v>-122.17595660000001</v>
      </c>
      <c r="L4388" s="935">
        <v>40.316984869999999</v>
      </c>
      <c r="M4388" s="935">
        <v>-122.1896581</v>
      </c>
    </row>
    <row r="4389" spans="1:13" x14ac:dyDescent="0.35">
      <c r="A4389" s="1296">
        <v>36644</v>
      </c>
      <c r="B4389" s="1295" t="s">
        <v>242</v>
      </c>
      <c r="C4389" s="1295" t="s">
        <v>246</v>
      </c>
      <c r="D4389" s="1295">
        <v>9025</v>
      </c>
      <c r="E4389" s="1295" t="s">
        <v>200</v>
      </c>
      <c r="F4389" s="935" t="s">
        <v>215</v>
      </c>
      <c r="G4389" s="1295">
        <v>0</v>
      </c>
      <c r="H4389" s="935" t="s">
        <v>408</v>
      </c>
      <c r="I4389" s="935" t="s">
        <v>409</v>
      </c>
      <c r="J4389" s="935">
        <v>40.316984869999999</v>
      </c>
      <c r="K4389" s="935">
        <v>-122.1896581</v>
      </c>
      <c r="L4389" s="935">
        <v>40.263968490000003</v>
      </c>
      <c r="M4389" s="935">
        <v>-122.2235306</v>
      </c>
    </row>
    <row r="4390" spans="1:13" x14ac:dyDescent="0.35">
      <c r="A4390" s="1296">
        <v>36644</v>
      </c>
      <c r="B4390" s="1295" t="s">
        <v>242</v>
      </c>
      <c r="C4390" s="1295" t="s">
        <v>246</v>
      </c>
      <c r="D4390" s="1295">
        <v>9025</v>
      </c>
      <c r="E4390" s="1295" t="s">
        <v>200</v>
      </c>
      <c r="F4390" s="935" t="s">
        <v>216</v>
      </c>
      <c r="G4390" s="1295">
        <v>0</v>
      </c>
      <c r="H4390" s="935" t="s">
        <v>409</v>
      </c>
      <c r="I4390" s="935" t="s">
        <v>410</v>
      </c>
      <c r="J4390" s="935">
        <v>40.263968490000003</v>
      </c>
      <c r="K4390" s="935">
        <v>-122.2235306</v>
      </c>
      <c r="L4390" s="935">
        <v>40.153152210000002</v>
      </c>
      <c r="M4390" s="935">
        <v>-122.20237950000001</v>
      </c>
    </row>
    <row r="4391" spans="1:13" x14ac:dyDescent="0.35">
      <c r="A4391" s="1296">
        <v>36644</v>
      </c>
      <c r="B4391" s="1295" t="s">
        <v>242</v>
      </c>
      <c r="C4391" s="1295" t="s">
        <v>246</v>
      </c>
      <c r="D4391" s="1295">
        <v>9025</v>
      </c>
      <c r="E4391" s="1295" t="s">
        <v>200</v>
      </c>
      <c r="F4391" s="935" t="s">
        <v>217</v>
      </c>
      <c r="G4391" s="1295">
        <v>0</v>
      </c>
      <c r="H4391" s="935" t="s">
        <v>410</v>
      </c>
      <c r="I4391" s="935" t="s">
        <v>411</v>
      </c>
      <c r="J4391" s="935">
        <v>40.153152210000002</v>
      </c>
      <c r="K4391" s="935">
        <v>-122.20237950000001</v>
      </c>
      <c r="L4391" s="935">
        <v>40.027836569999998</v>
      </c>
      <c r="M4391" s="935">
        <v>-122.11920569999999</v>
      </c>
    </row>
    <row r="4392" spans="1:13" x14ac:dyDescent="0.35">
      <c r="A4392" s="1296">
        <v>36644</v>
      </c>
      <c r="B4392" s="1295" t="s">
        <v>242</v>
      </c>
      <c r="C4392" s="1295" t="s">
        <v>246</v>
      </c>
      <c r="D4392" s="1295">
        <v>9025</v>
      </c>
      <c r="E4392" s="1295" t="s">
        <v>200</v>
      </c>
      <c r="F4392" s="935" t="s">
        <v>219</v>
      </c>
      <c r="G4392" s="1295">
        <v>0</v>
      </c>
      <c r="H4392" s="935" t="s">
        <v>411</v>
      </c>
      <c r="I4392" s="935" t="s">
        <v>412</v>
      </c>
      <c r="J4392" s="935">
        <v>40.027836569999998</v>
      </c>
      <c r="K4392" s="935">
        <v>-122.11920569999999</v>
      </c>
      <c r="L4392" s="935">
        <v>39.909298579999998</v>
      </c>
      <c r="M4392" s="935">
        <v>-122.0918963</v>
      </c>
    </row>
    <row r="4393" spans="1:13" x14ac:dyDescent="0.35">
      <c r="A4393" s="1296">
        <v>36644</v>
      </c>
      <c r="B4393" s="1295" t="s">
        <v>242</v>
      </c>
      <c r="C4393" s="1295" t="s">
        <v>246</v>
      </c>
      <c r="D4393" s="1295">
        <v>9025</v>
      </c>
      <c r="E4393" s="1295" t="s">
        <v>200</v>
      </c>
      <c r="F4393" s="935" t="s">
        <v>220</v>
      </c>
      <c r="G4393" s="1295">
        <v>0</v>
      </c>
      <c r="H4393" s="935" t="s">
        <v>412</v>
      </c>
      <c r="I4393" s="935" t="s">
        <v>413</v>
      </c>
      <c r="J4393" s="935">
        <v>39.909298579999998</v>
      </c>
      <c r="K4393" s="935">
        <v>-122.0918963</v>
      </c>
      <c r="L4393" s="935">
        <v>39.751173979999997</v>
      </c>
      <c r="M4393" s="935">
        <v>-121.9963235</v>
      </c>
    </row>
    <row r="4394" spans="1:13" x14ac:dyDescent="0.35">
      <c r="A4394" s="1296">
        <v>36644</v>
      </c>
      <c r="B4394" s="1295" t="s">
        <v>242</v>
      </c>
      <c r="C4394" s="1295" t="s">
        <v>246</v>
      </c>
      <c r="D4394" s="1295">
        <v>9025</v>
      </c>
      <c r="E4394" s="1295" t="s">
        <v>200</v>
      </c>
      <c r="F4394" s="935" t="s">
        <v>221</v>
      </c>
      <c r="G4394" s="1295">
        <v>0</v>
      </c>
      <c r="H4394" s="935" t="s">
        <v>413</v>
      </c>
      <c r="I4394" s="935" t="s">
        <v>414</v>
      </c>
      <c r="J4394" s="935">
        <v>39.751173979999997</v>
      </c>
      <c r="K4394" s="935">
        <v>-121.9963235</v>
      </c>
      <c r="L4394" s="935">
        <v>39.629153240000001</v>
      </c>
      <c r="M4394" s="935">
        <v>-121.9925059</v>
      </c>
    </row>
    <row r="4395" spans="1:13" x14ac:dyDescent="0.35">
      <c r="A4395" s="1296">
        <v>36644</v>
      </c>
      <c r="B4395" s="1295" t="s">
        <v>242</v>
      </c>
      <c r="C4395" s="1295" t="s">
        <v>246</v>
      </c>
      <c r="D4395" s="1295">
        <v>9025</v>
      </c>
      <c r="E4395" s="1295" t="s">
        <v>200</v>
      </c>
      <c r="F4395" s="935" t="s">
        <v>222</v>
      </c>
      <c r="G4395" s="1295">
        <v>0</v>
      </c>
      <c r="H4395" s="935" t="s">
        <v>414</v>
      </c>
      <c r="I4395" s="935" t="s">
        <v>415</v>
      </c>
      <c r="J4395" s="935">
        <v>39.629153240000001</v>
      </c>
      <c r="K4395" s="935">
        <v>-121.9925059</v>
      </c>
      <c r="L4395" s="935">
        <v>39.40712284</v>
      </c>
      <c r="M4395" s="935">
        <v>-122.00758999999999</v>
      </c>
    </row>
    <row r="4396" spans="1:13" x14ac:dyDescent="0.35">
      <c r="A4396" s="1296">
        <v>36650</v>
      </c>
      <c r="B4396" s="1295" t="s">
        <v>194</v>
      </c>
      <c r="C4396" s="1295" t="s">
        <v>246</v>
      </c>
      <c r="D4396" s="1295">
        <v>13308</v>
      </c>
      <c r="E4396" s="1295" t="s">
        <v>200</v>
      </c>
      <c r="F4396" s="935" t="s">
        <v>208</v>
      </c>
      <c r="G4396" s="1295">
        <v>0</v>
      </c>
      <c r="H4396" s="935" t="s">
        <v>402</v>
      </c>
      <c r="I4396" s="935" t="s">
        <v>403</v>
      </c>
      <c r="J4396" s="935">
        <v>40.611883210000002</v>
      </c>
      <c r="K4396" s="935">
        <v>-122.446135</v>
      </c>
      <c r="L4396" s="935">
        <v>40.592799669999998</v>
      </c>
      <c r="M4396" s="935">
        <v>-122.3942059</v>
      </c>
    </row>
    <row r="4397" spans="1:13" x14ac:dyDescent="0.35">
      <c r="A4397" s="1296">
        <v>36650</v>
      </c>
      <c r="B4397" s="1295" t="s">
        <v>194</v>
      </c>
      <c r="C4397" s="1295" t="s">
        <v>246</v>
      </c>
      <c r="D4397" s="1295">
        <v>13308</v>
      </c>
      <c r="E4397" s="1295" t="s">
        <v>200</v>
      </c>
      <c r="F4397" s="935" t="s">
        <v>209</v>
      </c>
      <c r="G4397" s="1295">
        <v>0</v>
      </c>
      <c r="H4397" s="935" t="s">
        <v>403</v>
      </c>
      <c r="I4397" s="935" t="s">
        <v>404</v>
      </c>
      <c r="J4397" s="935">
        <v>40.592799669999998</v>
      </c>
      <c r="K4397" s="935">
        <v>-122.3942059</v>
      </c>
      <c r="L4397" s="935">
        <v>40.585947769999997</v>
      </c>
      <c r="M4397" s="935">
        <v>-122.3683525</v>
      </c>
    </row>
    <row r="4398" spans="1:13" x14ac:dyDescent="0.35">
      <c r="A4398" s="1296">
        <v>36650</v>
      </c>
      <c r="B4398" s="1295" t="s">
        <v>194</v>
      </c>
      <c r="C4398" s="1295" t="s">
        <v>246</v>
      </c>
      <c r="D4398" s="1295">
        <v>13308</v>
      </c>
      <c r="E4398" s="1295" t="s">
        <v>200</v>
      </c>
      <c r="F4398" s="935" t="s">
        <v>211</v>
      </c>
      <c r="G4398" s="1295">
        <v>0</v>
      </c>
      <c r="H4398" s="935" t="s">
        <v>404</v>
      </c>
      <c r="I4398" s="935" t="s">
        <v>405</v>
      </c>
      <c r="J4398" s="935">
        <v>40.585947769999997</v>
      </c>
      <c r="K4398" s="935">
        <v>-122.3683525</v>
      </c>
      <c r="L4398" s="935">
        <v>40.472049499999997</v>
      </c>
      <c r="M4398" s="935">
        <v>-122.29453460000001</v>
      </c>
    </row>
    <row r="4399" spans="1:13" x14ac:dyDescent="0.35">
      <c r="A4399" s="1296">
        <v>36650</v>
      </c>
      <c r="B4399" s="1295" t="s">
        <v>194</v>
      </c>
      <c r="C4399" s="1295" t="s">
        <v>246</v>
      </c>
      <c r="D4399" s="1295">
        <v>13308</v>
      </c>
      <c r="E4399" s="1295" t="s">
        <v>200</v>
      </c>
      <c r="F4399" s="935" t="s">
        <v>212</v>
      </c>
      <c r="G4399" s="1295">
        <v>0</v>
      </c>
      <c r="H4399" s="935" t="s">
        <v>405</v>
      </c>
      <c r="I4399" s="935" t="s">
        <v>406</v>
      </c>
      <c r="J4399" s="935">
        <v>40.472049499999997</v>
      </c>
      <c r="K4399" s="935">
        <v>-122.29453460000001</v>
      </c>
      <c r="L4399" s="935">
        <v>40.417416330000002</v>
      </c>
      <c r="M4399" s="935">
        <v>-122.19395729999999</v>
      </c>
    </row>
    <row r="4400" spans="1:13" x14ac:dyDescent="0.35">
      <c r="A4400" s="1296">
        <v>36650</v>
      </c>
      <c r="B4400" s="1295" t="s">
        <v>194</v>
      </c>
      <c r="C4400" s="1295" t="s">
        <v>246</v>
      </c>
      <c r="D4400" s="1295">
        <v>13308</v>
      </c>
      <c r="E4400" s="1295" t="s">
        <v>200</v>
      </c>
      <c r="F4400" s="935" t="s">
        <v>213</v>
      </c>
      <c r="G4400" s="1295">
        <v>0</v>
      </c>
      <c r="H4400" s="935" t="s">
        <v>406</v>
      </c>
      <c r="I4400" s="935" t="s">
        <v>407</v>
      </c>
      <c r="J4400" s="935">
        <v>40.417416330000002</v>
      </c>
      <c r="K4400" s="935">
        <v>-122.19395729999999</v>
      </c>
      <c r="L4400" s="935">
        <v>40.355137560000003</v>
      </c>
      <c r="M4400" s="935">
        <v>-122.17595660000001</v>
      </c>
    </row>
    <row r="4401" spans="1:13" x14ac:dyDescent="0.35">
      <c r="A4401" s="1296">
        <v>36650</v>
      </c>
      <c r="B4401" s="1295" t="s">
        <v>194</v>
      </c>
      <c r="C4401" s="1295" t="s">
        <v>246</v>
      </c>
      <c r="D4401" s="1295">
        <v>13308</v>
      </c>
      <c r="E4401" s="1295" t="s">
        <v>200</v>
      </c>
      <c r="F4401" s="935" t="s">
        <v>214</v>
      </c>
      <c r="G4401" s="1295">
        <v>0</v>
      </c>
      <c r="H4401" s="935" t="s">
        <v>407</v>
      </c>
      <c r="I4401" s="935" t="s">
        <v>408</v>
      </c>
      <c r="J4401" s="935">
        <v>40.355137560000003</v>
      </c>
      <c r="K4401" s="935">
        <v>-122.17595660000001</v>
      </c>
      <c r="L4401" s="935">
        <v>40.316984869999999</v>
      </c>
      <c r="M4401" s="935">
        <v>-122.1896581</v>
      </c>
    </row>
    <row r="4402" spans="1:13" x14ac:dyDescent="0.35">
      <c r="A4402" s="1296">
        <v>36650</v>
      </c>
      <c r="B4402" s="1295" t="s">
        <v>194</v>
      </c>
      <c r="C4402" s="1295" t="s">
        <v>246</v>
      </c>
      <c r="D4402" s="1295">
        <v>13308</v>
      </c>
      <c r="E4402" s="1295" t="s">
        <v>200</v>
      </c>
      <c r="F4402" s="935" t="s">
        <v>215</v>
      </c>
      <c r="G4402" s="1295">
        <v>0</v>
      </c>
      <c r="H4402" s="935" t="s">
        <v>408</v>
      </c>
      <c r="I4402" s="935" t="s">
        <v>409</v>
      </c>
      <c r="J4402" s="935">
        <v>40.316984869999999</v>
      </c>
      <c r="K4402" s="935">
        <v>-122.1896581</v>
      </c>
      <c r="L4402" s="935">
        <v>40.263968490000003</v>
      </c>
      <c r="M4402" s="935">
        <v>-122.2235306</v>
      </c>
    </row>
    <row r="4403" spans="1:13" x14ac:dyDescent="0.35">
      <c r="A4403" s="1296">
        <v>36650</v>
      </c>
      <c r="B4403" s="1295" t="s">
        <v>194</v>
      </c>
      <c r="C4403" s="1295" t="s">
        <v>246</v>
      </c>
      <c r="D4403" s="1295">
        <v>13308</v>
      </c>
      <c r="E4403" s="1295" t="s">
        <v>200</v>
      </c>
      <c r="F4403" s="935" t="s">
        <v>216</v>
      </c>
      <c r="G4403" s="1295">
        <v>0</v>
      </c>
      <c r="H4403" s="935" t="s">
        <v>409</v>
      </c>
      <c r="I4403" s="935" t="s">
        <v>410</v>
      </c>
      <c r="J4403" s="935">
        <v>40.263968490000003</v>
      </c>
      <c r="K4403" s="935">
        <v>-122.2235306</v>
      </c>
      <c r="L4403" s="935">
        <v>40.153152210000002</v>
      </c>
      <c r="M4403" s="935">
        <v>-122.20237950000001</v>
      </c>
    </row>
    <row r="4404" spans="1:13" x14ac:dyDescent="0.35">
      <c r="A4404" s="1296">
        <v>36650</v>
      </c>
      <c r="B4404" s="1295" t="s">
        <v>194</v>
      </c>
      <c r="C4404" s="1295" t="s">
        <v>246</v>
      </c>
      <c r="D4404" s="1295">
        <v>13308</v>
      </c>
      <c r="E4404" s="1295" t="s">
        <v>200</v>
      </c>
      <c r="F4404" s="935" t="s">
        <v>217</v>
      </c>
      <c r="G4404" s="1295">
        <v>0</v>
      </c>
      <c r="H4404" s="935" t="s">
        <v>410</v>
      </c>
      <c r="I4404" s="935" t="s">
        <v>411</v>
      </c>
      <c r="J4404" s="935">
        <v>40.153152210000002</v>
      </c>
      <c r="K4404" s="935">
        <v>-122.20237950000001</v>
      </c>
      <c r="L4404" s="935">
        <v>40.027836569999998</v>
      </c>
      <c r="M4404" s="935">
        <v>-122.11920569999999</v>
      </c>
    </row>
    <row r="4405" spans="1:13" x14ac:dyDescent="0.35">
      <c r="A4405" s="1296">
        <v>36650</v>
      </c>
      <c r="B4405" s="1295" t="s">
        <v>194</v>
      </c>
      <c r="C4405" s="1295" t="s">
        <v>246</v>
      </c>
      <c r="D4405" s="1295">
        <v>13308</v>
      </c>
      <c r="E4405" s="1295" t="s">
        <v>200</v>
      </c>
      <c r="F4405" s="935" t="s">
        <v>219</v>
      </c>
      <c r="G4405" s="1295">
        <v>0</v>
      </c>
      <c r="H4405" s="935" t="s">
        <v>411</v>
      </c>
      <c r="I4405" s="935" t="s">
        <v>412</v>
      </c>
      <c r="J4405" s="935">
        <v>40.027836569999998</v>
      </c>
      <c r="K4405" s="935">
        <v>-122.11920569999999</v>
      </c>
      <c r="L4405" s="935">
        <v>39.909298579999998</v>
      </c>
      <c r="M4405" s="935">
        <v>-122.0918963</v>
      </c>
    </row>
    <row r="4406" spans="1:13" x14ac:dyDescent="0.35">
      <c r="A4406" s="1296">
        <v>36650</v>
      </c>
      <c r="B4406" s="1295" t="s">
        <v>194</v>
      </c>
      <c r="C4406" s="1295" t="s">
        <v>246</v>
      </c>
      <c r="D4406" s="1295">
        <v>13308</v>
      </c>
      <c r="E4406" s="1295" t="s">
        <v>200</v>
      </c>
      <c r="F4406" s="935" t="s">
        <v>220</v>
      </c>
      <c r="G4406" s="1295">
        <v>-99999</v>
      </c>
      <c r="H4406" s="935" t="s">
        <v>412</v>
      </c>
      <c r="I4406" s="935" t="s">
        <v>413</v>
      </c>
      <c r="J4406" s="935">
        <v>39.909298579999998</v>
      </c>
      <c r="K4406" s="935">
        <v>-122.0918963</v>
      </c>
      <c r="L4406" s="935">
        <v>39.751173979999997</v>
      </c>
      <c r="M4406" s="935">
        <v>-121.9963235</v>
      </c>
    </row>
    <row r="4407" spans="1:13" x14ac:dyDescent="0.35">
      <c r="A4407" s="1296">
        <v>36650</v>
      </c>
      <c r="B4407" s="1295" t="s">
        <v>194</v>
      </c>
      <c r="C4407" s="1295" t="s">
        <v>246</v>
      </c>
      <c r="D4407" s="1295">
        <v>13308</v>
      </c>
      <c r="E4407" s="1295" t="s">
        <v>200</v>
      </c>
      <c r="F4407" s="935" t="s">
        <v>221</v>
      </c>
      <c r="G4407" s="1295">
        <v>-99999</v>
      </c>
      <c r="H4407" s="935" t="s">
        <v>413</v>
      </c>
      <c r="I4407" s="935" t="s">
        <v>414</v>
      </c>
      <c r="J4407" s="935">
        <v>39.751173979999997</v>
      </c>
      <c r="K4407" s="935">
        <v>-121.9963235</v>
      </c>
      <c r="L4407" s="935">
        <v>39.629153240000001</v>
      </c>
      <c r="M4407" s="935">
        <v>-121.9925059</v>
      </c>
    </row>
    <row r="4408" spans="1:13" x14ac:dyDescent="0.35">
      <c r="A4408" s="1296">
        <v>36650</v>
      </c>
      <c r="B4408" s="1295" t="s">
        <v>194</v>
      </c>
      <c r="C4408" s="1295" t="s">
        <v>246</v>
      </c>
      <c r="D4408" s="1295">
        <v>13308</v>
      </c>
      <c r="E4408" s="1295" t="s">
        <v>200</v>
      </c>
      <c r="F4408" s="935" t="s">
        <v>222</v>
      </c>
      <c r="G4408" s="1295">
        <v>-99999</v>
      </c>
      <c r="H4408" s="935" t="s">
        <v>414</v>
      </c>
      <c r="I4408" s="935" t="s">
        <v>415</v>
      </c>
      <c r="J4408" s="935">
        <v>39.629153240000001</v>
      </c>
      <c r="K4408" s="935">
        <v>-121.9925059</v>
      </c>
      <c r="L4408" s="935">
        <v>39.40712284</v>
      </c>
      <c r="M4408" s="935">
        <v>-122.00758999999999</v>
      </c>
    </row>
    <row r="4409" spans="1:13" x14ac:dyDescent="0.35">
      <c r="A4409" s="1296">
        <v>36656</v>
      </c>
      <c r="B4409" s="1295" t="s">
        <v>194</v>
      </c>
      <c r="C4409" s="1295" t="s">
        <v>246</v>
      </c>
      <c r="D4409" s="1295">
        <v>9585</v>
      </c>
      <c r="E4409" s="1295" t="s">
        <v>200</v>
      </c>
      <c r="F4409" s="935" t="s">
        <v>208</v>
      </c>
      <c r="G4409" s="1295">
        <v>0</v>
      </c>
      <c r="H4409" s="935" t="s">
        <v>402</v>
      </c>
      <c r="I4409" s="935" t="s">
        <v>403</v>
      </c>
      <c r="J4409" s="935">
        <v>40.611883210000002</v>
      </c>
      <c r="K4409" s="935">
        <v>-122.446135</v>
      </c>
      <c r="L4409" s="935">
        <v>40.592799669999998</v>
      </c>
      <c r="M4409" s="935">
        <v>-122.3942059</v>
      </c>
    </row>
    <row r="4410" spans="1:13" x14ac:dyDescent="0.35">
      <c r="A4410" s="1296">
        <v>36656</v>
      </c>
      <c r="B4410" s="1295" t="s">
        <v>194</v>
      </c>
      <c r="C4410" s="1295" t="s">
        <v>246</v>
      </c>
      <c r="D4410" s="1295">
        <v>9585</v>
      </c>
      <c r="E4410" s="1295" t="s">
        <v>200</v>
      </c>
      <c r="F4410" s="935" t="s">
        <v>209</v>
      </c>
      <c r="G4410" s="1295">
        <v>1</v>
      </c>
      <c r="H4410" s="935" t="s">
        <v>403</v>
      </c>
      <c r="I4410" s="935" t="s">
        <v>404</v>
      </c>
      <c r="J4410" s="935">
        <v>40.592799669999998</v>
      </c>
      <c r="K4410" s="935">
        <v>-122.3942059</v>
      </c>
      <c r="L4410" s="935">
        <v>40.585947769999997</v>
      </c>
      <c r="M4410" s="935">
        <v>-122.3683525</v>
      </c>
    </row>
    <row r="4411" spans="1:13" x14ac:dyDescent="0.35">
      <c r="A4411" s="1296">
        <v>36656</v>
      </c>
      <c r="B4411" s="1295" t="s">
        <v>194</v>
      </c>
      <c r="C4411" s="1295" t="s">
        <v>246</v>
      </c>
      <c r="D4411" s="1295">
        <v>9585</v>
      </c>
      <c r="E4411" s="1295" t="s">
        <v>200</v>
      </c>
      <c r="F4411" s="935" t="s">
        <v>211</v>
      </c>
      <c r="G4411" s="1295">
        <v>1</v>
      </c>
      <c r="H4411" s="935" t="s">
        <v>404</v>
      </c>
      <c r="I4411" s="935" t="s">
        <v>405</v>
      </c>
      <c r="J4411" s="935">
        <v>40.585947769999997</v>
      </c>
      <c r="K4411" s="935">
        <v>-122.3683525</v>
      </c>
      <c r="L4411" s="935">
        <v>40.472049499999997</v>
      </c>
      <c r="M4411" s="935">
        <v>-122.29453460000001</v>
      </c>
    </row>
    <row r="4412" spans="1:13" x14ac:dyDescent="0.35">
      <c r="A4412" s="1296">
        <v>36656</v>
      </c>
      <c r="B4412" s="1295" t="s">
        <v>194</v>
      </c>
      <c r="C4412" s="1295" t="s">
        <v>246</v>
      </c>
      <c r="D4412" s="1295">
        <v>9585</v>
      </c>
      <c r="E4412" s="1295" t="s">
        <v>200</v>
      </c>
      <c r="F4412" s="935" t="s">
        <v>212</v>
      </c>
      <c r="G4412" s="1295">
        <v>0</v>
      </c>
      <c r="H4412" s="935" t="s">
        <v>405</v>
      </c>
      <c r="I4412" s="935" t="s">
        <v>406</v>
      </c>
      <c r="J4412" s="935">
        <v>40.472049499999997</v>
      </c>
      <c r="K4412" s="935">
        <v>-122.29453460000001</v>
      </c>
      <c r="L4412" s="935">
        <v>40.417416330000002</v>
      </c>
      <c r="M4412" s="935">
        <v>-122.19395729999999</v>
      </c>
    </row>
    <row r="4413" spans="1:13" x14ac:dyDescent="0.35">
      <c r="A4413" s="1296">
        <v>36656</v>
      </c>
      <c r="B4413" s="1295" t="s">
        <v>194</v>
      </c>
      <c r="C4413" s="1295" t="s">
        <v>246</v>
      </c>
      <c r="D4413" s="1295">
        <v>9585</v>
      </c>
      <c r="E4413" s="1295" t="s">
        <v>200</v>
      </c>
      <c r="F4413" s="935" t="s">
        <v>213</v>
      </c>
      <c r="G4413" s="1295">
        <v>0</v>
      </c>
      <c r="H4413" s="935" t="s">
        <v>406</v>
      </c>
      <c r="I4413" s="935" t="s">
        <v>407</v>
      </c>
      <c r="J4413" s="935">
        <v>40.417416330000002</v>
      </c>
      <c r="K4413" s="935">
        <v>-122.19395729999999</v>
      </c>
      <c r="L4413" s="935">
        <v>40.355137560000003</v>
      </c>
      <c r="M4413" s="935">
        <v>-122.17595660000001</v>
      </c>
    </row>
    <row r="4414" spans="1:13" x14ac:dyDescent="0.35">
      <c r="A4414" s="1296">
        <v>36656</v>
      </c>
      <c r="B4414" s="1295" t="s">
        <v>194</v>
      </c>
      <c r="C4414" s="1295" t="s">
        <v>246</v>
      </c>
      <c r="D4414" s="1295">
        <v>9585</v>
      </c>
      <c r="E4414" s="1295" t="s">
        <v>200</v>
      </c>
      <c r="F4414" s="935" t="s">
        <v>214</v>
      </c>
      <c r="G4414" s="1295">
        <v>0</v>
      </c>
      <c r="H4414" s="935" t="s">
        <v>407</v>
      </c>
      <c r="I4414" s="935" t="s">
        <v>408</v>
      </c>
      <c r="J4414" s="935">
        <v>40.355137560000003</v>
      </c>
      <c r="K4414" s="935">
        <v>-122.17595660000001</v>
      </c>
      <c r="L4414" s="935">
        <v>40.316984869999999</v>
      </c>
      <c r="M4414" s="935">
        <v>-122.1896581</v>
      </c>
    </row>
    <row r="4415" spans="1:13" x14ac:dyDescent="0.35">
      <c r="A4415" s="1296">
        <v>36656</v>
      </c>
      <c r="B4415" s="1295" t="s">
        <v>194</v>
      </c>
      <c r="C4415" s="1295" t="s">
        <v>246</v>
      </c>
      <c r="D4415" s="1295">
        <v>9585</v>
      </c>
      <c r="E4415" s="1295" t="s">
        <v>200</v>
      </c>
      <c r="F4415" s="935" t="s">
        <v>215</v>
      </c>
      <c r="G4415" s="1295">
        <v>-99999</v>
      </c>
      <c r="H4415" s="935" t="s">
        <v>408</v>
      </c>
      <c r="I4415" s="935" t="s">
        <v>409</v>
      </c>
      <c r="J4415" s="935">
        <v>40.316984869999999</v>
      </c>
      <c r="K4415" s="935">
        <v>-122.1896581</v>
      </c>
      <c r="L4415" s="935">
        <v>40.263968490000003</v>
      </c>
      <c r="M4415" s="935">
        <v>-122.2235306</v>
      </c>
    </row>
    <row r="4416" spans="1:13" x14ac:dyDescent="0.35">
      <c r="A4416" s="1296">
        <v>36656</v>
      </c>
      <c r="B4416" s="1295" t="s">
        <v>194</v>
      </c>
      <c r="C4416" s="1295" t="s">
        <v>246</v>
      </c>
      <c r="D4416" s="1295">
        <v>9585</v>
      </c>
      <c r="E4416" s="1295" t="s">
        <v>200</v>
      </c>
      <c r="F4416" s="935" t="s">
        <v>216</v>
      </c>
      <c r="G4416" s="1295">
        <v>-99999</v>
      </c>
      <c r="H4416" s="935" t="s">
        <v>409</v>
      </c>
      <c r="I4416" s="935" t="s">
        <v>410</v>
      </c>
      <c r="J4416" s="935">
        <v>40.263968490000003</v>
      </c>
      <c r="K4416" s="935">
        <v>-122.2235306</v>
      </c>
      <c r="L4416" s="935">
        <v>40.153152210000002</v>
      </c>
      <c r="M4416" s="935">
        <v>-122.20237950000001</v>
      </c>
    </row>
    <row r="4417" spans="1:13" x14ac:dyDescent="0.35">
      <c r="A4417" s="1296">
        <v>36656</v>
      </c>
      <c r="B4417" s="1295" t="s">
        <v>194</v>
      </c>
      <c r="C4417" s="1295" t="s">
        <v>246</v>
      </c>
      <c r="D4417" s="1295">
        <v>9585</v>
      </c>
      <c r="E4417" s="1295" t="s">
        <v>200</v>
      </c>
      <c r="F4417" s="935" t="s">
        <v>217</v>
      </c>
      <c r="G4417" s="1295">
        <v>-99999</v>
      </c>
      <c r="H4417" s="935" t="s">
        <v>410</v>
      </c>
      <c r="I4417" s="935" t="s">
        <v>411</v>
      </c>
      <c r="J4417" s="935">
        <v>40.153152210000002</v>
      </c>
      <c r="K4417" s="935">
        <v>-122.20237950000001</v>
      </c>
      <c r="L4417" s="935">
        <v>40.027836569999998</v>
      </c>
      <c r="M4417" s="935">
        <v>-122.11920569999999</v>
      </c>
    </row>
    <row r="4418" spans="1:13" x14ac:dyDescent="0.35">
      <c r="A4418" s="1296">
        <v>36656</v>
      </c>
      <c r="B4418" s="1295" t="s">
        <v>194</v>
      </c>
      <c r="C4418" s="1295" t="s">
        <v>246</v>
      </c>
      <c r="D4418" s="1295">
        <v>9585</v>
      </c>
      <c r="E4418" s="1295" t="s">
        <v>200</v>
      </c>
      <c r="F4418" s="935" t="s">
        <v>219</v>
      </c>
      <c r="G4418" s="1295">
        <v>-99999</v>
      </c>
      <c r="H4418" s="935" t="s">
        <v>411</v>
      </c>
      <c r="I4418" s="935" t="s">
        <v>412</v>
      </c>
      <c r="J4418" s="935">
        <v>40.027836569999998</v>
      </c>
      <c r="K4418" s="935">
        <v>-122.11920569999999</v>
      </c>
      <c r="L4418" s="935">
        <v>39.909298579999998</v>
      </c>
      <c r="M4418" s="935">
        <v>-122.0918963</v>
      </c>
    </row>
    <row r="4419" spans="1:13" x14ac:dyDescent="0.35">
      <c r="A4419" s="1296">
        <v>36656</v>
      </c>
      <c r="B4419" s="1295" t="s">
        <v>194</v>
      </c>
      <c r="C4419" s="1295" t="s">
        <v>246</v>
      </c>
      <c r="D4419" s="1295">
        <v>9585</v>
      </c>
      <c r="E4419" s="1295" t="s">
        <v>200</v>
      </c>
      <c r="F4419" s="935" t="s">
        <v>220</v>
      </c>
      <c r="G4419" s="1295">
        <v>-99999</v>
      </c>
      <c r="H4419" s="935" t="s">
        <v>412</v>
      </c>
      <c r="I4419" s="935" t="s">
        <v>413</v>
      </c>
      <c r="J4419" s="935">
        <v>39.909298579999998</v>
      </c>
      <c r="K4419" s="935">
        <v>-122.0918963</v>
      </c>
      <c r="L4419" s="935">
        <v>39.751173979999997</v>
      </c>
      <c r="M4419" s="935">
        <v>-121.9963235</v>
      </c>
    </row>
    <row r="4420" spans="1:13" x14ac:dyDescent="0.35">
      <c r="A4420" s="1296">
        <v>36656</v>
      </c>
      <c r="B4420" s="1295" t="s">
        <v>194</v>
      </c>
      <c r="C4420" s="1295" t="s">
        <v>246</v>
      </c>
      <c r="D4420" s="1295">
        <v>9585</v>
      </c>
      <c r="E4420" s="1295" t="s">
        <v>200</v>
      </c>
      <c r="F4420" s="935" t="s">
        <v>221</v>
      </c>
      <c r="G4420" s="1295">
        <v>-99999</v>
      </c>
      <c r="H4420" s="935" t="s">
        <v>413</v>
      </c>
      <c r="I4420" s="935" t="s">
        <v>414</v>
      </c>
      <c r="J4420" s="935">
        <v>39.751173979999997</v>
      </c>
      <c r="K4420" s="935">
        <v>-121.9963235</v>
      </c>
      <c r="L4420" s="935">
        <v>39.629153240000001</v>
      </c>
      <c r="M4420" s="935">
        <v>-121.9925059</v>
      </c>
    </row>
    <row r="4421" spans="1:13" x14ac:dyDescent="0.35">
      <c r="A4421" s="1296">
        <v>36656</v>
      </c>
      <c r="B4421" s="1295" t="s">
        <v>194</v>
      </c>
      <c r="C4421" s="1295" t="s">
        <v>246</v>
      </c>
      <c r="D4421" s="1295">
        <v>9585</v>
      </c>
      <c r="E4421" s="1295" t="s">
        <v>200</v>
      </c>
      <c r="F4421" s="935" t="s">
        <v>222</v>
      </c>
      <c r="G4421" s="1295">
        <v>-99999</v>
      </c>
      <c r="H4421" s="935" t="s">
        <v>414</v>
      </c>
      <c r="I4421" s="935" t="s">
        <v>415</v>
      </c>
      <c r="J4421" s="935">
        <v>39.629153240000001</v>
      </c>
      <c r="K4421" s="935">
        <v>-121.9925059</v>
      </c>
      <c r="L4421" s="935">
        <v>39.40712284</v>
      </c>
      <c r="M4421" s="935">
        <v>-122.00758999999999</v>
      </c>
    </row>
    <row r="4422" spans="1:13" x14ac:dyDescent="0.35">
      <c r="A4422" s="1296">
        <v>36658</v>
      </c>
      <c r="B4422" s="1295" t="s">
        <v>242</v>
      </c>
      <c r="C4422" s="1295" t="s">
        <v>260</v>
      </c>
      <c r="D4422" s="1295">
        <v>8378</v>
      </c>
      <c r="E4422" s="1295" t="s">
        <v>200</v>
      </c>
      <c r="F4422" s="935" t="s">
        <v>208</v>
      </c>
      <c r="G4422" s="1295">
        <v>0</v>
      </c>
      <c r="H4422" s="935" t="s">
        <v>402</v>
      </c>
      <c r="I4422" s="935" t="s">
        <v>403</v>
      </c>
      <c r="J4422" s="935">
        <v>40.611883210000002</v>
      </c>
      <c r="K4422" s="935">
        <v>-122.446135</v>
      </c>
      <c r="L4422" s="935">
        <v>40.592799669999998</v>
      </c>
      <c r="M4422" s="935">
        <v>-122.3942059</v>
      </c>
    </row>
    <row r="4423" spans="1:13" x14ac:dyDescent="0.35">
      <c r="A4423" s="1296">
        <v>36658</v>
      </c>
      <c r="B4423" s="1295" t="s">
        <v>242</v>
      </c>
      <c r="C4423" s="1295" t="s">
        <v>260</v>
      </c>
      <c r="D4423" s="1295">
        <v>8378</v>
      </c>
      <c r="E4423" s="1295" t="s">
        <v>200</v>
      </c>
      <c r="F4423" s="935" t="s">
        <v>209</v>
      </c>
      <c r="G4423" s="1295">
        <v>0</v>
      </c>
      <c r="H4423" s="935" t="s">
        <v>403</v>
      </c>
      <c r="I4423" s="935" t="s">
        <v>404</v>
      </c>
      <c r="J4423" s="935">
        <v>40.592799669999998</v>
      </c>
      <c r="K4423" s="935">
        <v>-122.3942059</v>
      </c>
      <c r="L4423" s="935">
        <v>40.585947769999997</v>
      </c>
      <c r="M4423" s="935">
        <v>-122.3683525</v>
      </c>
    </row>
    <row r="4424" spans="1:13" x14ac:dyDescent="0.35">
      <c r="A4424" s="1296">
        <v>36658</v>
      </c>
      <c r="B4424" s="1295" t="s">
        <v>242</v>
      </c>
      <c r="C4424" s="1295" t="s">
        <v>260</v>
      </c>
      <c r="D4424" s="1295">
        <v>8378</v>
      </c>
      <c r="E4424" s="1295" t="s">
        <v>200</v>
      </c>
      <c r="F4424" s="935" t="s">
        <v>211</v>
      </c>
      <c r="G4424" s="1295">
        <v>0</v>
      </c>
      <c r="H4424" s="935" t="s">
        <v>404</v>
      </c>
      <c r="I4424" s="935" t="s">
        <v>405</v>
      </c>
      <c r="J4424" s="935">
        <v>40.585947769999997</v>
      </c>
      <c r="K4424" s="935">
        <v>-122.3683525</v>
      </c>
      <c r="L4424" s="935">
        <v>40.472049499999997</v>
      </c>
      <c r="M4424" s="935">
        <v>-122.29453460000001</v>
      </c>
    </row>
    <row r="4425" spans="1:13" x14ac:dyDescent="0.35">
      <c r="A4425" s="1296">
        <v>36658</v>
      </c>
      <c r="B4425" s="1295" t="s">
        <v>242</v>
      </c>
      <c r="C4425" s="1295" t="s">
        <v>260</v>
      </c>
      <c r="D4425" s="1295">
        <v>8378</v>
      </c>
      <c r="E4425" s="1295" t="s">
        <v>200</v>
      </c>
      <c r="F4425" s="935" t="s">
        <v>212</v>
      </c>
      <c r="G4425" s="1295">
        <v>0</v>
      </c>
      <c r="H4425" s="935" t="s">
        <v>405</v>
      </c>
      <c r="I4425" s="935" t="s">
        <v>406</v>
      </c>
      <c r="J4425" s="935">
        <v>40.472049499999997</v>
      </c>
      <c r="K4425" s="935">
        <v>-122.29453460000001</v>
      </c>
      <c r="L4425" s="935">
        <v>40.417416330000002</v>
      </c>
      <c r="M4425" s="935">
        <v>-122.19395729999999</v>
      </c>
    </row>
    <row r="4426" spans="1:13" x14ac:dyDescent="0.35">
      <c r="A4426" s="1296">
        <v>36658</v>
      </c>
      <c r="B4426" s="1295" t="s">
        <v>242</v>
      </c>
      <c r="C4426" s="1295" t="s">
        <v>260</v>
      </c>
      <c r="D4426" s="1295">
        <v>8378</v>
      </c>
      <c r="E4426" s="1295" t="s">
        <v>200</v>
      </c>
      <c r="F4426" s="935" t="s">
        <v>213</v>
      </c>
      <c r="G4426" s="1295">
        <v>0</v>
      </c>
      <c r="H4426" s="935" t="s">
        <v>406</v>
      </c>
      <c r="I4426" s="935" t="s">
        <v>407</v>
      </c>
      <c r="J4426" s="935">
        <v>40.417416330000002</v>
      </c>
      <c r="K4426" s="935">
        <v>-122.19395729999999</v>
      </c>
      <c r="L4426" s="935">
        <v>40.355137560000003</v>
      </c>
      <c r="M4426" s="935">
        <v>-122.17595660000001</v>
      </c>
    </row>
    <row r="4427" spans="1:13" x14ac:dyDescent="0.35">
      <c r="A4427" s="1296">
        <v>36658</v>
      </c>
      <c r="B4427" s="1295" t="s">
        <v>242</v>
      </c>
      <c r="C4427" s="1295" t="s">
        <v>260</v>
      </c>
      <c r="D4427" s="1295">
        <v>8378</v>
      </c>
      <c r="E4427" s="1295" t="s">
        <v>200</v>
      </c>
      <c r="F4427" s="935" t="s">
        <v>214</v>
      </c>
      <c r="G4427" s="1295">
        <v>0</v>
      </c>
      <c r="H4427" s="935" t="s">
        <v>407</v>
      </c>
      <c r="I4427" s="935" t="s">
        <v>408</v>
      </c>
      <c r="J4427" s="935">
        <v>40.355137560000003</v>
      </c>
      <c r="K4427" s="935">
        <v>-122.17595660000001</v>
      </c>
      <c r="L4427" s="935">
        <v>40.316984869999999</v>
      </c>
      <c r="M4427" s="935">
        <v>-122.1896581</v>
      </c>
    </row>
    <row r="4428" spans="1:13" x14ac:dyDescent="0.35">
      <c r="A4428" s="1296">
        <v>36658</v>
      </c>
      <c r="B4428" s="1295" t="s">
        <v>242</v>
      </c>
      <c r="C4428" s="1295" t="s">
        <v>260</v>
      </c>
      <c r="D4428" s="1295">
        <v>8378</v>
      </c>
      <c r="E4428" s="1295" t="s">
        <v>200</v>
      </c>
      <c r="F4428" s="935" t="s">
        <v>215</v>
      </c>
      <c r="G4428" s="1295">
        <v>0</v>
      </c>
      <c r="H4428" s="935" t="s">
        <v>408</v>
      </c>
      <c r="I4428" s="935" t="s">
        <v>409</v>
      </c>
      <c r="J4428" s="935">
        <v>40.316984869999999</v>
      </c>
      <c r="K4428" s="935">
        <v>-122.1896581</v>
      </c>
      <c r="L4428" s="935">
        <v>40.263968490000003</v>
      </c>
      <c r="M4428" s="935">
        <v>-122.2235306</v>
      </c>
    </row>
    <row r="4429" spans="1:13" x14ac:dyDescent="0.35">
      <c r="A4429" s="1296">
        <v>36658</v>
      </c>
      <c r="B4429" s="1295" t="s">
        <v>242</v>
      </c>
      <c r="C4429" s="1295" t="s">
        <v>260</v>
      </c>
      <c r="D4429" s="1295">
        <v>8378</v>
      </c>
      <c r="E4429" s="1295" t="s">
        <v>200</v>
      </c>
      <c r="F4429" s="935" t="s">
        <v>216</v>
      </c>
      <c r="G4429" s="1295">
        <v>0</v>
      </c>
      <c r="H4429" s="935" t="s">
        <v>409</v>
      </c>
      <c r="I4429" s="935" t="s">
        <v>410</v>
      </c>
      <c r="J4429" s="935">
        <v>40.263968490000003</v>
      </c>
      <c r="K4429" s="935">
        <v>-122.2235306</v>
      </c>
      <c r="L4429" s="935">
        <v>40.153152210000002</v>
      </c>
      <c r="M4429" s="935">
        <v>-122.20237950000001</v>
      </c>
    </row>
    <row r="4430" spans="1:13" x14ac:dyDescent="0.35">
      <c r="A4430" s="1296">
        <v>36658</v>
      </c>
      <c r="B4430" s="1295" t="s">
        <v>242</v>
      </c>
      <c r="C4430" s="1295" t="s">
        <v>260</v>
      </c>
      <c r="D4430" s="1295">
        <v>8378</v>
      </c>
      <c r="E4430" s="1295" t="s">
        <v>200</v>
      </c>
      <c r="F4430" s="935" t="s">
        <v>217</v>
      </c>
      <c r="G4430" s="1295">
        <v>0</v>
      </c>
      <c r="H4430" s="935" t="s">
        <v>410</v>
      </c>
      <c r="I4430" s="935" t="s">
        <v>411</v>
      </c>
      <c r="J4430" s="935">
        <v>40.153152210000002</v>
      </c>
      <c r="K4430" s="935">
        <v>-122.20237950000001</v>
      </c>
      <c r="L4430" s="935">
        <v>40.027836569999998</v>
      </c>
      <c r="M4430" s="935">
        <v>-122.11920569999999</v>
      </c>
    </row>
    <row r="4431" spans="1:13" x14ac:dyDescent="0.35">
      <c r="A4431" s="1296">
        <v>36658</v>
      </c>
      <c r="B4431" s="1295" t="s">
        <v>242</v>
      </c>
      <c r="C4431" s="1295" t="s">
        <v>260</v>
      </c>
      <c r="D4431" s="1295">
        <v>8378</v>
      </c>
      <c r="E4431" s="1295" t="s">
        <v>200</v>
      </c>
      <c r="F4431" s="935" t="s">
        <v>219</v>
      </c>
      <c r="G4431" s="1295">
        <v>0</v>
      </c>
      <c r="H4431" s="935" t="s">
        <v>411</v>
      </c>
      <c r="I4431" s="935" t="s">
        <v>412</v>
      </c>
      <c r="J4431" s="935">
        <v>40.027836569999998</v>
      </c>
      <c r="K4431" s="935">
        <v>-122.11920569999999</v>
      </c>
      <c r="L4431" s="935">
        <v>39.909298579999998</v>
      </c>
      <c r="M4431" s="935">
        <v>-122.0918963</v>
      </c>
    </row>
    <row r="4432" spans="1:13" x14ac:dyDescent="0.35">
      <c r="A4432" s="1296">
        <v>36658</v>
      </c>
      <c r="B4432" s="1295" t="s">
        <v>242</v>
      </c>
      <c r="C4432" s="1295" t="s">
        <v>260</v>
      </c>
      <c r="D4432" s="1295">
        <v>8378</v>
      </c>
      <c r="E4432" s="1295" t="s">
        <v>200</v>
      </c>
      <c r="F4432" s="935" t="s">
        <v>220</v>
      </c>
      <c r="G4432" s="1295">
        <v>0</v>
      </c>
      <c r="H4432" s="935" t="s">
        <v>412</v>
      </c>
      <c r="I4432" s="935" t="s">
        <v>413</v>
      </c>
      <c r="J4432" s="935">
        <v>39.909298579999998</v>
      </c>
      <c r="K4432" s="935">
        <v>-122.0918963</v>
      </c>
      <c r="L4432" s="935">
        <v>39.751173979999997</v>
      </c>
      <c r="M4432" s="935">
        <v>-121.9963235</v>
      </c>
    </row>
    <row r="4433" spans="1:13" x14ac:dyDescent="0.35">
      <c r="A4433" s="1296">
        <v>36658</v>
      </c>
      <c r="B4433" s="1295" t="s">
        <v>242</v>
      </c>
      <c r="C4433" s="1295" t="s">
        <v>260</v>
      </c>
      <c r="D4433" s="1295">
        <v>8378</v>
      </c>
      <c r="E4433" s="1295" t="s">
        <v>200</v>
      </c>
      <c r="F4433" s="935" t="s">
        <v>221</v>
      </c>
      <c r="G4433" s="1295">
        <v>0</v>
      </c>
      <c r="H4433" s="935" t="s">
        <v>413</v>
      </c>
      <c r="I4433" s="935" t="s">
        <v>414</v>
      </c>
      <c r="J4433" s="935">
        <v>39.751173979999997</v>
      </c>
      <c r="K4433" s="935">
        <v>-121.9963235</v>
      </c>
      <c r="L4433" s="935">
        <v>39.629153240000001</v>
      </c>
      <c r="M4433" s="935">
        <v>-121.9925059</v>
      </c>
    </row>
    <row r="4434" spans="1:13" x14ac:dyDescent="0.35">
      <c r="A4434" s="1296">
        <v>36658</v>
      </c>
      <c r="B4434" s="1295" t="s">
        <v>242</v>
      </c>
      <c r="C4434" s="1295" t="s">
        <v>260</v>
      </c>
      <c r="D4434" s="1295">
        <v>8378</v>
      </c>
      <c r="E4434" s="1295" t="s">
        <v>200</v>
      </c>
      <c r="F4434" s="935" t="s">
        <v>222</v>
      </c>
      <c r="G4434" s="1295">
        <v>0</v>
      </c>
      <c r="H4434" s="935" t="s">
        <v>414</v>
      </c>
      <c r="I4434" s="935" t="s">
        <v>415</v>
      </c>
      <c r="J4434" s="935">
        <v>39.629153240000001</v>
      </c>
      <c r="K4434" s="935">
        <v>-121.9925059</v>
      </c>
      <c r="L4434" s="935">
        <v>39.40712284</v>
      </c>
      <c r="M4434" s="935">
        <v>-122.00758999999999</v>
      </c>
    </row>
    <row r="4435" spans="1:13" x14ac:dyDescent="0.35">
      <c r="A4435" s="1296">
        <v>36663</v>
      </c>
      <c r="B4435" s="1295" t="s">
        <v>194</v>
      </c>
      <c r="C4435" s="1295" t="s">
        <v>260</v>
      </c>
      <c r="D4435" s="1295">
        <v>8000</v>
      </c>
      <c r="E4435" s="1295" t="s">
        <v>200</v>
      </c>
      <c r="F4435" s="935" t="s">
        <v>208</v>
      </c>
      <c r="G4435" s="1295">
        <v>0</v>
      </c>
      <c r="H4435" s="935" t="s">
        <v>402</v>
      </c>
      <c r="I4435" s="935" t="s">
        <v>403</v>
      </c>
      <c r="J4435" s="935">
        <v>40.611883210000002</v>
      </c>
      <c r="K4435" s="935">
        <v>-122.446135</v>
      </c>
      <c r="L4435" s="935">
        <v>40.592799669999998</v>
      </c>
      <c r="M4435" s="935">
        <v>-122.3942059</v>
      </c>
    </row>
    <row r="4436" spans="1:13" x14ac:dyDescent="0.35">
      <c r="A4436" s="1296">
        <v>36663</v>
      </c>
      <c r="B4436" s="1295" t="s">
        <v>194</v>
      </c>
      <c r="C4436" s="1295" t="s">
        <v>260</v>
      </c>
      <c r="D4436" s="1295">
        <v>8000</v>
      </c>
      <c r="E4436" s="1295" t="s">
        <v>200</v>
      </c>
      <c r="F4436" s="935" t="s">
        <v>209</v>
      </c>
      <c r="G4436" s="1295">
        <v>0</v>
      </c>
      <c r="H4436" s="935" t="s">
        <v>403</v>
      </c>
      <c r="I4436" s="935" t="s">
        <v>404</v>
      </c>
      <c r="J4436" s="935">
        <v>40.592799669999998</v>
      </c>
      <c r="K4436" s="935">
        <v>-122.3942059</v>
      </c>
      <c r="L4436" s="935">
        <v>40.585947769999997</v>
      </c>
      <c r="M4436" s="935">
        <v>-122.3683525</v>
      </c>
    </row>
    <row r="4437" spans="1:13" x14ac:dyDescent="0.35">
      <c r="A4437" s="1296">
        <v>36663</v>
      </c>
      <c r="B4437" s="1295" t="s">
        <v>194</v>
      </c>
      <c r="C4437" s="1295" t="s">
        <v>260</v>
      </c>
      <c r="D4437" s="1295">
        <v>8000</v>
      </c>
      <c r="E4437" s="1295" t="s">
        <v>200</v>
      </c>
      <c r="F4437" s="935" t="s">
        <v>211</v>
      </c>
      <c r="G4437" s="1295">
        <v>0</v>
      </c>
      <c r="H4437" s="935" t="s">
        <v>404</v>
      </c>
      <c r="I4437" s="935" t="s">
        <v>405</v>
      </c>
      <c r="J4437" s="935">
        <v>40.585947769999997</v>
      </c>
      <c r="K4437" s="935">
        <v>-122.3683525</v>
      </c>
      <c r="L4437" s="935">
        <v>40.472049499999997</v>
      </c>
      <c r="M4437" s="935">
        <v>-122.29453460000001</v>
      </c>
    </row>
    <row r="4438" spans="1:13" x14ac:dyDescent="0.35">
      <c r="A4438" s="1296">
        <v>36663</v>
      </c>
      <c r="B4438" s="1295" t="s">
        <v>194</v>
      </c>
      <c r="C4438" s="1295" t="s">
        <v>260</v>
      </c>
      <c r="D4438" s="1295">
        <v>8000</v>
      </c>
      <c r="E4438" s="1295" t="s">
        <v>200</v>
      </c>
      <c r="F4438" s="935" t="s">
        <v>212</v>
      </c>
      <c r="G4438" s="1295">
        <v>0</v>
      </c>
      <c r="H4438" s="935" t="s">
        <v>405</v>
      </c>
      <c r="I4438" s="935" t="s">
        <v>406</v>
      </c>
      <c r="J4438" s="935">
        <v>40.472049499999997</v>
      </c>
      <c r="K4438" s="935">
        <v>-122.29453460000001</v>
      </c>
      <c r="L4438" s="935">
        <v>40.417416330000002</v>
      </c>
      <c r="M4438" s="935">
        <v>-122.19395729999999</v>
      </c>
    </row>
    <row r="4439" spans="1:13" x14ac:dyDescent="0.35">
      <c r="A4439" s="1296">
        <v>36663</v>
      </c>
      <c r="B4439" s="1295" t="s">
        <v>194</v>
      </c>
      <c r="C4439" s="1295" t="s">
        <v>260</v>
      </c>
      <c r="D4439" s="1295">
        <v>8000</v>
      </c>
      <c r="E4439" s="1295" t="s">
        <v>200</v>
      </c>
      <c r="F4439" s="935" t="s">
        <v>213</v>
      </c>
      <c r="G4439" s="1295">
        <v>0</v>
      </c>
      <c r="H4439" s="935" t="s">
        <v>406</v>
      </c>
      <c r="I4439" s="935" t="s">
        <v>407</v>
      </c>
      <c r="J4439" s="935">
        <v>40.417416330000002</v>
      </c>
      <c r="K4439" s="935">
        <v>-122.19395729999999</v>
      </c>
      <c r="L4439" s="935">
        <v>40.355137560000003</v>
      </c>
      <c r="M4439" s="935">
        <v>-122.17595660000001</v>
      </c>
    </row>
    <row r="4440" spans="1:13" x14ac:dyDescent="0.35">
      <c r="A4440" s="1296">
        <v>36663</v>
      </c>
      <c r="B4440" s="1295" t="s">
        <v>194</v>
      </c>
      <c r="C4440" s="1295" t="s">
        <v>260</v>
      </c>
      <c r="D4440" s="1295">
        <v>8000</v>
      </c>
      <c r="E4440" s="1295" t="s">
        <v>200</v>
      </c>
      <c r="F4440" s="935" t="s">
        <v>214</v>
      </c>
      <c r="G4440" s="1295">
        <v>0</v>
      </c>
      <c r="H4440" s="935" t="s">
        <v>407</v>
      </c>
      <c r="I4440" s="935" t="s">
        <v>408</v>
      </c>
      <c r="J4440" s="935">
        <v>40.355137560000003</v>
      </c>
      <c r="K4440" s="935">
        <v>-122.17595660000001</v>
      </c>
      <c r="L4440" s="935">
        <v>40.316984869999999</v>
      </c>
      <c r="M4440" s="935">
        <v>-122.1896581</v>
      </c>
    </row>
    <row r="4441" spans="1:13" x14ac:dyDescent="0.35">
      <c r="A4441" s="1296">
        <v>36663</v>
      </c>
      <c r="B4441" s="1295" t="s">
        <v>194</v>
      </c>
      <c r="C4441" s="1295" t="s">
        <v>260</v>
      </c>
      <c r="D4441" s="1295">
        <v>8000</v>
      </c>
      <c r="E4441" s="1295" t="s">
        <v>200</v>
      </c>
      <c r="F4441" s="935" t="s">
        <v>215</v>
      </c>
      <c r="G4441" s="1295">
        <v>0</v>
      </c>
      <c r="H4441" s="935" t="s">
        <v>408</v>
      </c>
      <c r="I4441" s="935" t="s">
        <v>409</v>
      </c>
      <c r="J4441" s="935">
        <v>40.316984869999999</v>
      </c>
      <c r="K4441" s="935">
        <v>-122.1896581</v>
      </c>
      <c r="L4441" s="935">
        <v>40.263968490000003</v>
      </c>
      <c r="M4441" s="935">
        <v>-122.2235306</v>
      </c>
    </row>
    <row r="4442" spans="1:13" x14ac:dyDescent="0.35">
      <c r="A4442" s="1296">
        <v>36663</v>
      </c>
      <c r="B4442" s="1295" t="s">
        <v>194</v>
      </c>
      <c r="C4442" s="1295" t="s">
        <v>260</v>
      </c>
      <c r="D4442" s="1295">
        <v>8000</v>
      </c>
      <c r="E4442" s="1295" t="s">
        <v>200</v>
      </c>
      <c r="F4442" s="935" t="s">
        <v>216</v>
      </c>
      <c r="G4442" s="1295">
        <v>0</v>
      </c>
      <c r="H4442" s="935" t="s">
        <v>409</v>
      </c>
      <c r="I4442" s="935" t="s">
        <v>410</v>
      </c>
      <c r="J4442" s="935">
        <v>40.263968490000003</v>
      </c>
      <c r="K4442" s="935">
        <v>-122.2235306</v>
      </c>
      <c r="L4442" s="935">
        <v>40.153152210000002</v>
      </c>
      <c r="M4442" s="935">
        <v>-122.20237950000001</v>
      </c>
    </row>
    <row r="4443" spans="1:13" x14ac:dyDescent="0.35">
      <c r="A4443" s="1296">
        <v>36663</v>
      </c>
      <c r="B4443" s="1295" t="s">
        <v>194</v>
      </c>
      <c r="C4443" s="1295" t="s">
        <v>260</v>
      </c>
      <c r="D4443" s="1295">
        <v>8000</v>
      </c>
      <c r="E4443" s="1295" t="s">
        <v>200</v>
      </c>
      <c r="F4443" s="935" t="s">
        <v>217</v>
      </c>
      <c r="G4443" s="1295">
        <v>0</v>
      </c>
      <c r="H4443" s="935" t="s">
        <v>410</v>
      </c>
      <c r="I4443" s="935" t="s">
        <v>411</v>
      </c>
      <c r="J4443" s="935">
        <v>40.153152210000002</v>
      </c>
      <c r="K4443" s="935">
        <v>-122.20237950000001</v>
      </c>
      <c r="L4443" s="935">
        <v>40.027836569999998</v>
      </c>
      <c r="M4443" s="935">
        <v>-122.11920569999999</v>
      </c>
    </row>
    <row r="4444" spans="1:13" x14ac:dyDescent="0.35">
      <c r="A4444" s="1296">
        <v>36663</v>
      </c>
      <c r="B4444" s="1295" t="s">
        <v>194</v>
      </c>
      <c r="C4444" s="1295" t="s">
        <v>260</v>
      </c>
      <c r="D4444" s="1295">
        <v>8000</v>
      </c>
      <c r="E4444" s="1295" t="s">
        <v>200</v>
      </c>
      <c r="F4444" s="935" t="s">
        <v>219</v>
      </c>
      <c r="G4444" s="1295">
        <v>0</v>
      </c>
      <c r="H4444" s="935" t="s">
        <v>411</v>
      </c>
      <c r="I4444" s="935" t="s">
        <v>412</v>
      </c>
      <c r="J4444" s="935">
        <v>40.027836569999998</v>
      </c>
      <c r="K4444" s="935">
        <v>-122.11920569999999</v>
      </c>
      <c r="L4444" s="935">
        <v>39.909298579999998</v>
      </c>
      <c r="M4444" s="935">
        <v>-122.0918963</v>
      </c>
    </row>
    <row r="4445" spans="1:13" x14ac:dyDescent="0.35">
      <c r="A4445" s="1296">
        <v>36663</v>
      </c>
      <c r="B4445" s="1295" t="s">
        <v>194</v>
      </c>
      <c r="C4445" s="1295" t="s">
        <v>260</v>
      </c>
      <c r="D4445" s="1295">
        <v>8000</v>
      </c>
      <c r="E4445" s="1295" t="s">
        <v>200</v>
      </c>
      <c r="F4445" s="935" t="s">
        <v>220</v>
      </c>
      <c r="G4445" s="1295">
        <v>-99999</v>
      </c>
      <c r="H4445" s="935" t="s">
        <v>412</v>
      </c>
      <c r="I4445" s="935" t="s">
        <v>413</v>
      </c>
      <c r="J4445" s="935">
        <v>39.909298579999998</v>
      </c>
      <c r="K4445" s="935">
        <v>-122.0918963</v>
      </c>
      <c r="L4445" s="935">
        <v>39.751173979999997</v>
      </c>
      <c r="M4445" s="935">
        <v>-121.9963235</v>
      </c>
    </row>
    <row r="4446" spans="1:13" x14ac:dyDescent="0.35">
      <c r="A4446" s="1296">
        <v>36663</v>
      </c>
      <c r="B4446" s="1295" t="s">
        <v>194</v>
      </c>
      <c r="C4446" s="1295" t="s">
        <v>260</v>
      </c>
      <c r="D4446" s="1295">
        <v>8000</v>
      </c>
      <c r="E4446" s="1295" t="s">
        <v>200</v>
      </c>
      <c r="F4446" s="935" t="s">
        <v>221</v>
      </c>
      <c r="G4446" s="1295">
        <v>-99999</v>
      </c>
      <c r="H4446" s="935" t="s">
        <v>413</v>
      </c>
      <c r="I4446" s="935" t="s">
        <v>414</v>
      </c>
      <c r="J4446" s="935">
        <v>39.751173979999997</v>
      </c>
      <c r="K4446" s="935">
        <v>-121.9963235</v>
      </c>
      <c r="L4446" s="935">
        <v>39.629153240000001</v>
      </c>
      <c r="M4446" s="935">
        <v>-121.9925059</v>
      </c>
    </row>
    <row r="4447" spans="1:13" x14ac:dyDescent="0.35">
      <c r="A4447" s="1296">
        <v>36663</v>
      </c>
      <c r="B4447" s="1295" t="s">
        <v>194</v>
      </c>
      <c r="C4447" s="1295" t="s">
        <v>260</v>
      </c>
      <c r="D4447" s="1295">
        <v>8000</v>
      </c>
      <c r="E4447" s="1295" t="s">
        <v>200</v>
      </c>
      <c r="F4447" s="935" t="s">
        <v>222</v>
      </c>
      <c r="G4447" s="1295">
        <v>-99999</v>
      </c>
      <c r="H4447" s="935" t="s">
        <v>414</v>
      </c>
      <c r="I4447" s="935" t="s">
        <v>415</v>
      </c>
      <c r="J4447" s="935">
        <v>39.629153240000001</v>
      </c>
      <c r="K4447" s="935">
        <v>-121.9925059</v>
      </c>
      <c r="L4447" s="935">
        <v>39.40712284</v>
      </c>
      <c r="M4447" s="935">
        <v>-122.00758999999999</v>
      </c>
    </row>
    <row r="4448" spans="1:13" x14ac:dyDescent="0.35">
      <c r="A4448" s="1296">
        <v>36670</v>
      </c>
      <c r="B4448" s="1295" t="s">
        <v>194</v>
      </c>
      <c r="C4448" s="1295" t="s">
        <v>246</v>
      </c>
      <c r="D4448" s="1295">
        <v>14371</v>
      </c>
      <c r="E4448" s="1295" t="s">
        <v>200</v>
      </c>
      <c r="F4448" s="935" t="s">
        <v>208</v>
      </c>
      <c r="G4448" s="1295">
        <v>0</v>
      </c>
      <c r="H4448" s="935" t="s">
        <v>402</v>
      </c>
      <c r="I4448" s="935" t="s">
        <v>403</v>
      </c>
      <c r="J4448" s="935">
        <v>40.611883210000002</v>
      </c>
      <c r="K4448" s="935">
        <v>-122.446135</v>
      </c>
      <c r="L4448" s="935">
        <v>40.592799669999998</v>
      </c>
      <c r="M4448" s="935">
        <v>-122.3942059</v>
      </c>
    </row>
    <row r="4449" spans="1:13" x14ac:dyDescent="0.35">
      <c r="A4449" s="1296">
        <v>36670</v>
      </c>
      <c r="B4449" s="1295" t="s">
        <v>194</v>
      </c>
      <c r="C4449" s="1295" t="s">
        <v>246</v>
      </c>
      <c r="D4449" s="1295">
        <v>14371</v>
      </c>
      <c r="E4449" s="1295" t="s">
        <v>200</v>
      </c>
      <c r="F4449" s="935" t="s">
        <v>209</v>
      </c>
      <c r="G4449" s="1295">
        <v>3</v>
      </c>
      <c r="H4449" s="935" t="s">
        <v>403</v>
      </c>
      <c r="I4449" s="935" t="s">
        <v>404</v>
      </c>
      <c r="J4449" s="935">
        <v>40.592799669999998</v>
      </c>
      <c r="K4449" s="935">
        <v>-122.3942059</v>
      </c>
      <c r="L4449" s="935">
        <v>40.585947769999997</v>
      </c>
      <c r="M4449" s="935">
        <v>-122.3683525</v>
      </c>
    </row>
    <row r="4450" spans="1:13" x14ac:dyDescent="0.35">
      <c r="A4450" s="1296">
        <v>36670</v>
      </c>
      <c r="B4450" s="1295" t="s">
        <v>194</v>
      </c>
      <c r="C4450" s="1295" t="s">
        <v>246</v>
      </c>
      <c r="D4450" s="1295">
        <v>14371</v>
      </c>
      <c r="E4450" s="1295" t="s">
        <v>200</v>
      </c>
      <c r="F4450" s="935" t="s">
        <v>211</v>
      </c>
      <c r="G4450" s="1295">
        <v>0</v>
      </c>
      <c r="H4450" s="935" t="s">
        <v>404</v>
      </c>
      <c r="I4450" s="935" t="s">
        <v>405</v>
      </c>
      <c r="J4450" s="935">
        <v>40.585947769999997</v>
      </c>
      <c r="K4450" s="935">
        <v>-122.3683525</v>
      </c>
      <c r="L4450" s="935">
        <v>40.472049499999997</v>
      </c>
      <c r="M4450" s="935">
        <v>-122.29453460000001</v>
      </c>
    </row>
    <row r="4451" spans="1:13" x14ac:dyDescent="0.35">
      <c r="A4451" s="1296">
        <v>36670</v>
      </c>
      <c r="B4451" s="1295" t="s">
        <v>194</v>
      </c>
      <c r="C4451" s="1295" t="s">
        <v>246</v>
      </c>
      <c r="D4451" s="1295">
        <v>14371</v>
      </c>
      <c r="E4451" s="1295" t="s">
        <v>200</v>
      </c>
      <c r="F4451" s="935" t="s">
        <v>212</v>
      </c>
      <c r="G4451" s="1295">
        <v>0</v>
      </c>
      <c r="H4451" s="935" t="s">
        <v>405</v>
      </c>
      <c r="I4451" s="935" t="s">
        <v>406</v>
      </c>
      <c r="J4451" s="935">
        <v>40.472049499999997</v>
      </c>
      <c r="K4451" s="935">
        <v>-122.29453460000001</v>
      </c>
      <c r="L4451" s="935">
        <v>40.417416330000002</v>
      </c>
      <c r="M4451" s="935">
        <v>-122.19395729999999</v>
      </c>
    </row>
    <row r="4452" spans="1:13" x14ac:dyDescent="0.35">
      <c r="A4452" s="1296">
        <v>36670</v>
      </c>
      <c r="B4452" s="1295" t="s">
        <v>194</v>
      </c>
      <c r="C4452" s="1295" t="s">
        <v>246</v>
      </c>
      <c r="D4452" s="1295">
        <v>14371</v>
      </c>
      <c r="E4452" s="1295" t="s">
        <v>200</v>
      </c>
      <c r="F4452" s="935" t="s">
        <v>213</v>
      </c>
      <c r="G4452" s="1295">
        <v>0</v>
      </c>
      <c r="H4452" s="935" t="s">
        <v>406</v>
      </c>
      <c r="I4452" s="935" t="s">
        <v>407</v>
      </c>
      <c r="J4452" s="935">
        <v>40.417416330000002</v>
      </c>
      <c r="K4452" s="935">
        <v>-122.19395729999999</v>
      </c>
      <c r="L4452" s="935">
        <v>40.355137560000003</v>
      </c>
      <c r="M4452" s="935">
        <v>-122.17595660000001</v>
      </c>
    </row>
    <row r="4453" spans="1:13" x14ac:dyDescent="0.35">
      <c r="A4453" s="1296">
        <v>36670</v>
      </c>
      <c r="B4453" s="1295" t="s">
        <v>194</v>
      </c>
      <c r="C4453" s="1295" t="s">
        <v>246</v>
      </c>
      <c r="D4453" s="1295">
        <v>14371</v>
      </c>
      <c r="E4453" s="1295" t="s">
        <v>200</v>
      </c>
      <c r="F4453" s="935" t="s">
        <v>214</v>
      </c>
      <c r="G4453" s="1295">
        <v>0</v>
      </c>
      <c r="H4453" s="935" t="s">
        <v>407</v>
      </c>
      <c r="I4453" s="935" t="s">
        <v>408</v>
      </c>
      <c r="J4453" s="935">
        <v>40.355137560000003</v>
      </c>
      <c r="K4453" s="935">
        <v>-122.17595660000001</v>
      </c>
      <c r="L4453" s="935">
        <v>40.316984869999999</v>
      </c>
      <c r="M4453" s="935">
        <v>-122.1896581</v>
      </c>
    </row>
    <row r="4454" spans="1:13" x14ac:dyDescent="0.35">
      <c r="A4454" s="1296">
        <v>36670</v>
      </c>
      <c r="B4454" s="1295" t="s">
        <v>194</v>
      </c>
      <c r="C4454" s="1295" t="s">
        <v>246</v>
      </c>
      <c r="D4454" s="1295">
        <v>14371</v>
      </c>
      <c r="E4454" s="1295" t="s">
        <v>200</v>
      </c>
      <c r="F4454" s="935" t="s">
        <v>215</v>
      </c>
      <c r="G4454" s="1295">
        <v>0</v>
      </c>
      <c r="H4454" s="935" t="s">
        <v>408</v>
      </c>
      <c r="I4454" s="935" t="s">
        <v>409</v>
      </c>
      <c r="J4454" s="935">
        <v>40.316984869999999</v>
      </c>
      <c r="K4454" s="935">
        <v>-122.1896581</v>
      </c>
      <c r="L4454" s="935">
        <v>40.263968490000003</v>
      </c>
      <c r="M4454" s="935">
        <v>-122.2235306</v>
      </c>
    </row>
    <row r="4455" spans="1:13" x14ac:dyDescent="0.35">
      <c r="A4455" s="1296">
        <v>36670</v>
      </c>
      <c r="B4455" s="1295" t="s">
        <v>194</v>
      </c>
      <c r="C4455" s="1295" t="s">
        <v>246</v>
      </c>
      <c r="D4455" s="1295">
        <v>14371</v>
      </c>
      <c r="E4455" s="1295" t="s">
        <v>200</v>
      </c>
      <c r="F4455" s="935" t="s">
        <v>216</v>
      </c>
      <c r="G4455" s="1295">
        <v>0</v>
      </c>
      <c r="H4455" s="935" t="s">
        <v>409</v>
      </c>
      <c r="I4455" s="935" t="s">
        <v>410</v>
      </c>
      <c r="J4455" s="935">
        <v>40.263968490000003</v>
      </c>
      <c r="K4455" s="935">
        <v>-122.2235306</v>
      </c>
      <c r="L4455" s="935">
        <v>40.153152210000002</v>
      </c>
      <c r="M4455" s="935">
        <v>-122.20237950000001</v>
      </c>
    </row>
    <row r="4456" spans="1:13" x14ac:dyDescent="0.35">
      <c r="A4456" s="1296">
        <v>36670</v>
      </c>
      <c r="B4456" s="1295" t="s">
        <v>194</v>
      </c>
      <c r="C4456" s="1295" t="s">
        <v>246</v>
      </c>
      <c r="D4456" s="1295">
        <v>14371</v>
      </c>
      <c r="E4456" s="1295" t="s">
        <v>200</v>
      </c>
      <c r="F4456" s="935" t="s">
        <v>217</v>
      </c>
      <c r="G4456" s="1295">
        <v>0</v>
      </c>
      <c r="H4456" s="935" t="s">
        <v>410</v>
      </c>
      <c r="I4456" s="935" t="s">
        <v>411</v>
      </c>
      <c r="J4456" s="935">
        <v>40.153152210000002</v>
      </c>
      <c r="K4456" s="935">
        <v>-122.20237950000001</v>
      </c>
      <c r="L4456" s="935">
        <v>40.027836569999998</v>
      </c>
      <c r="M4456" s="935">
        <v>-122.11920569999999</v>
      </c>
    </row>
    <row r="4457" spans="1:13" x14ac:dyDescent="0.35">
      <c r="A4457" s="1296">
        <v>36670</v>
      </c>
      <c r="B4457" s="1295" t="s">
        <v>194</v>
      </c>
      <c r="C4457" s="1295" t="s">
        <v>246</v>
      </c>
      <c r="D4457" s="1295">
        <v>14371</v>
      </c>
      <c r="E4457" s="1295" t="s">
        <v>200</v>
      </c>
      <c r="F4457" s="935" t="s">
        <v>219</v>
      </c>
      <c r="G4457" s="1295">
        <v>0</v>
      </c>
      <c r="H4457" s="935" t="s">
        <v>411</v>
      </c>
      <c r="I4457" s="935" t="s">
        <v>412</v>
      </c>
      <c r="J4457" s="935">
        <v>40.027836569999998</v>
      </c>
      <c r="K4457" s="935">
        <v>-122.11920569999999</v>
      </c>
      <c r="L4457" s="935">
        <v>39.909298579999998</v>
      </c>
      <c r="M4457" s="935">
        <v>-122.0918963</v>
      </c>
    </row>
    <row r="4458" spans="1:13" x14ac:dyDescent="0.35">
      <c r="A4458" s="1296">
        <v>36670</v>
      </c>
      <c r="B4458" s="1295" t="s">
        <v>194</v>
      </c>
      <c r="C4458" s="1295" t="s">
        <v>246</v>
      </c>
      <c r="D4458" s="1295">
        <v>14371</v>
      </c>
      <c r="E4458" s="1295" t="s">
        <v>200</v>
      </c>
      <c r="F4458" s="935" t="s">
        <v>220</v>
      </c>
      <c r="G4458" s="1295">
        <v>-99999</v>
      </c>
      <c r="H4458" s="935" t="s">
        <v>412</v>
      </c>
      <c r="I4458" s="935" t="s">
        <v>413</v>
      </c>
      <c r="J4458" s="935">
        <v>39.909298579999998</v>
      </c>
      <c r="K4458" s="935">
        <v>-122.0918963</v>
      </c>
      <c r="L4458" s="935">
        <v>39.751173979999997</v>
      </c>
      <c r="M4458" s="935">
        <v>-121.9963235</v>
      </c>
    </row>
    <row r="4459" spans="1:13" x14ac:dyDescent="0.35">
      <c r="A4459" s="1296">
        <v>36670</v>
      </c>
      <c r="B4459" s="1295" t="s">
        <v>194</v>
      </c>
      <c r="C4459" s="1295" t="s">
        <v>246</v>
      </c>
      <c r="D4459" s="1295">
        <v>14371</v>
      </c>
      <c r="E4459" s="1295" t="s">
        <v>200</v>
      </c>
      <c r="F4459" s="935" t="s">
        <v>221</v>
      </c>
      <c r="G4459" s="1295">
        <v>-99999</v>
      </c>
      <c r="H4459" s="935" t="s">
        <v>413</v>
      </c>
      <c r="I4459" s="935" t="s">
        <v>414</v>
      </c>
      <c r="J4459" s="935">
        <v>39.751173979999997</v>
      </c>
      <c r="K4459" s="935">
        <v>-121.9963235</v>
      </c>
      <c r="L4459" s="935">
        <v>39.629153240000001</v>
      </c>
      <c r="M4459" s="935">
        <v>-121.9925059</v>
      </c>
    </row>
    <row r="4460" spans="1:13" x14ac:dyDescent="0.35">
      <c r="A4460" s="1296">
        <v>36670</v>
      </c>
      <c r="B4460" s="1295" t="s">
        <v>194</v>
      </c>
      <c r="C4460" s="1295" t="s">
        <v>246</v>
      </c>
      <c r="D4460" s="1295">
        <v>14371</v>
      </c>
      <c r="E4460" s="1295" t="s">
        <v>200</v>
      </c>
      <c r="F4460" s="935" t="s">
        <v>222</v>
      </c>
      <c r="G4460" s="1295">
        <v>-99999</v>
      </c>
      <c r="H4460" s="935" t="s">
        <v>414</v>
      </c>
      <c r="I4460" s="935" t="s">
        <v>415</v>
      </c>
      <c r="J4460" s="935">
        <v>39.629153240000001</v>
      </c>
      <c r="K4460" s="935">
        <v>-121.9925059</v>
      </c>
      <c r="L4460" s="935">
        <v>39.40712284</v>
      </c>
      <c r="M4460" s="935">
        <v>-122.00758999999999</v>
      </c>
    </row>
    <row r="4461" spans="1:13" x14ac:dyDescent="0.35">
      <c r="A4461" s="1296">
        <v>36679</v>
      </c>
      <c r="B4461" s="1295" t="s">
        <v>194</v>
      </c>
      <c r="C4461" s="1295" t="s">
        <v>283</v>
      </c>
      <c r="D4461" s="1295">
        <v>11692</v>
      </c>
      <c r="E4461" s="1295" t="s">
        <v>200</v>
      </c>
      <c r="F4461" s="935" t="s">
        <v>208</v>
      </c>
      <c r="G4461" s="1295">
        <v>4</v>
      </c>
      <c r="H4461" s="935" t="s">
        <v>402</v>
      </c>
      <c r="I4461" s="935" t="s">
        <v>403</v>
      </c>
      <c r="J4461" s="935">
        <v>40.611883210000002</v>
      </c>
      <c r="K4461" s="935">
        <v>-122.446135</v>
      </c>
      <c r="L4461" s="935">
        <v>40.592799669999998</v>
      </c>
      <c r="M4461" s="935">
        <v>-122.3942059</v>
      </c>
    </row>
    <row r="4462" spans="1:13" x14ac:dyDescent="0.35">
      <c r="A4462" s="1296">
        <v>36679</v>
      </c>
      <c r="B4462" s="1295" t="s">
        <v>194</v>
      </c>
      <c r="C4462" s="1295" t="s">
        <v>283</v>
      </c>
      <c r="D4462" s="1295">
        <v>11692</v>
      </c>
      <c r="E4462" s="1295" t="s">
        <v>200</v>
      </c>
      <c r="F4462" s="935" t="s">
        <v>209</v>
      </c>
      <c r="G4462" s="1295">
        <v>64</v>
      </c>
      <c r="H4462" s="935" t="s">
        <v>403</v>
      </c>
      <c r="I4462" s="935" t="s">
        <v>404</v>
      </c>
      <c r="J4462" s="935">
        <v>40.592799669999998</v>
      </c>
      <c r="K4462" s="935">
        <v>-122.3942059</v>
      </c>
      <c r="L4462" s="935">
        <v>40.585947769999997</v>
      </c>
      <c r="M4462" s="935">
        <v>-122.3683525</v>
      </c>
    </row>
    <row r="4463" spans="1:13" x14ac:dyDescent="0.35">
      <c r="A4463" s="1296">
        <v>36679</v>
      </c>
      <c r="B4463" s="1295" t="s">
        <v>194</v>
      </c>
      <c r="C4463" s="1295" t="s">
        <v>283</v>
      </c>
      <c r="D4463" s="1295">
        <v>11692</v>
      </c>
      <c r="E4463" s="1295" t="s">
        <v>200</v>
      </c>
      <c r="F4463" s="935" t="s">
        <v>211</v>
      </c>
      <c r="G4463" s="1295">
        <v>82</v>
      </c>
      <c r="H4463" s="935" t="s">
        <v>404</v>
      </c>
      <c r="I4463" s="935" t="s">
        <v>405</v>
      </c>
      <c r="J4463" s="935">
        <v>40.585947769999997</v>
      </c>
      <c r="K4463" s="935">
        <v>-122.3683525</v>
      </c>
      <c r="L4463" s="935">
        <v>40.472049499999997</v>
      </c>
      <c r="M4463" s="935">
        <v>-122.29453460000001</v>
      </c>
    </row>
    <row r="4464" spans="1:13" x14ac:dyDescent="0.35">
      <c r="A4464" s="1296">
        <v>36679</v>
      </c>
      <c r="B4464" s="1295" t="s">
        <v>194</v>
      </c>
      <c r="C4464" s="1295" t="s">
        <v>283</v>
      </c>
      <c r="D4464" s="1295">
        <v>11692</v>
      </c>
      <c r="E4464" s="1295" t="s">
        <v>200</v>
      </c>
      <c r="F4464" s="935" t="s">
        <v>212</v>
      </c>
      <c r="G4464" s="1295">
        <v>11</v>
      </c>
      <c r="H4464" s="935" t="s">
        <v>405</v>
      </c>
      <c r="I4464" s="935" t="s">
        <v>406</v>
      </c>
      <c r="J4464" s="935">
        <v>40.472049499999997</v>
      </c>
      <c r="K4464" s="935">
        <v>-122.29453460000001</v>
      </c>
      <c r="L4464" s="935">
        <v>40.417416330000002</v>
      </c>
      <c r="M4464" s="935">
        <v>-122.19395729999999</v>
      </c>
    </row>
    <row r="4465" spans="1:13" x14ac:dyDescent="0.35">
      <c r="A4465" s="1296">
        <v>36679</v>
      </c>
      <c r="B4465" s="1295" t="s">
        <v>194</v>
      </c>
      <c r="C4465" s="1295" t="s">
        <v>283</v>
      </c>
      <c r="D4465" s="1295">
        <v>11692</v>
      </c>
      <c r="E4465" s="1295" t="s">
        <v>200</v>
      </c>
      <c r="F4465" s="935" t="s">
        <v>213</v>
      </c>
      <c r="G4465" s="1295">
        <v>0</v>
      </c>
      <c r="H4465" s="935" t="s">
        <v>406</v>
      </c>
      <c r="I4465" s="935" t="s">
        <v>407</v>
      </c>
      <c r="J4465" s="935">
        <v>40.417416330000002</v>
      </c>
      <c r="K4465" s="935">
        <v>-122.19395729999999</v>
      </c>
      <c r="L4465" s="935">
        <v>40.355137560000003</v>
      </c>
      <c r="M4465" s="935">
        <v>-122.17595660000001</v>
      </c>
    </row>
    <row r="4466" spans="1:13" x14ac:dyDescent="0.35">
      <c r="A4466" s="1296">
        <v>36679</v>
      </c>
      <c r="B4466" s="1295" t="s">
        <v>194</v>
      </c>
      <c r="C4466" s="1295" t="s">
        <v>283</v>
      </c>
      <c r="D4466" s="1295">
        <v>11692</v>
      </c>
      <c r="E4466" s="1295" t="s">
        <v>200</v>
      </c>
      <c r="F4466" s="935" t="s">
        <v>214</v>
      </c>
      <c r="G4466" s="1295">
        <v>0</v>
      </c>
      <c r="H4466" s="935" t="s">
        <v>407</v>
      </c>
      <c r="I4466" s="935" t="s">
        <v>408</v>
      </c>
      <c r="J4466" s="935">
        <v>40.355137560000003</v>
      </c>
      <c r="K4466" s="935">
        <v>-122.17595660000001</v>
      </c>
      <c r="L4466" s="935">
        <v>40.316984869999999</v>
      </c>
      <c r="M4466" s="935">
        <v>-122.1896581</v>
      </c>
    </row>
    <row r="4467" spans="1:13" x14ac:dyDescent="0.35">
      <c r="A4467" s="1296">
        <v>36679</v>
      </c>
      <c r="B4467" s="1295" t="s">
        <v>194</v>
      </c>
      <c r="C4467" s="1295" t="s">
        <v>283</v>
      </c>
      <c r="D4467" s="1295">
        <v>11692</v>
      </c>
      <c r="E4467" s="1295" t="s">
        <v>200</v>
      </c>
      <c r="F4467" s="935" t="s">
        <v>215</v>
      </c>
      <c r="G4467" s="1295">
        <v>27</v>
      </c>
      <c r="H4467" s="935" t="s">
        <v>408</v>
      </c>
      <c r="I4467" s="935" t="s">
        <v>409</v>
      </c>
      <c r="J4467" s="935">
        <v>40.316984869999999</v>
      </c>
      <c r="K4467" s="935">
        <v>-122.1896581</v>
      </c>
      <c r="L4467" s="935">
        <v>40.263968490000003</v>
      </c>
      <c r="M4467" s="935">
        <v>-122.2235306</v>
      </c>
    </row>
    <row r="4468" spans="1:13" x14ac:dyDescent="0.35">
      <c r="A4468" s="1296">
        <v>36679</v>
      </c>
      <c r="B4468" s="1295" t="s">
        <v>194</v>
      </c>
      <c r="C4468" s="1295" t="s">
        <v>283</v>
      </c>
      <c r="D4468" s="1295">
        <v>11692</v>
      </c>
      <c r="E4468" s="1295" t="s">
        <v>200</v>
      </c>
      <c r="F4468" s="935" t="s">
        <v>216</v>
      </c>
      <c r="G4468" s="1295">
        <v>0</v>
      </c>
      <c r="H4468" s="935" t="s">
        <v>409</v>
      </c>
      <c r="I4468" s="935" t="s">
        <v>410</v>
      </c>
      <c r="J4468" s="935">
        <v>40.263968490000003</v>
      </c>
      <c r="K4468" s="935">
        <v>-122.2235306</v>
      </c>
      <c r="L4468" s="935">
        <v>40.153152210000002</v>
      </c>
      <c r="M4468" s="935">
        <v>-122.20237950000001</v>
      </c>
    </row>
    <row r="4469" spans="1:13" x14ac:dyDescent="0.35">
      <c r="A4469" s="1296">
        <v>36679</v>
      </c>
      <c r="B4469" s="1295" t="s">
        <v>194</v>
      </c>
      <c r="C4469" s="1295" t="s">
        <v>283</v>
      </c>
      <c r="D4469" s="1295">
        <v>11692</v>
      </c>
      <c r="E4469" s="1295" t="s">
        <v>200</v>
      </c>
      <c r="F4469" s="935" t="s">
        <v>217</v>
      </c>
      <c r="G4469" s="1295">
        <v>0</v>
      </c>
      <c r="H4469" s="935" t="s">
        <v>410</v>
      </c>
      <c r="I4469" s="935" t="s">
        <v>411</v>
      </c>
      <c r="J4469" s="935">
        <v>40.153152210000002</v>
      </c>
      <c r="K4469" s="935">
        <v>-122.20237950000001</v>
      </c>
      <c r="L4469" s="935">
        <v>40.027836569999998</v>
      </c>
      <c r="M4469" s="935">
        <v>-122.11920569999999</v>
      </c>
    </row>
    <row r="4470" spans="1:13" x14ac:dyDescent="0.35">
      <c r="A4470" s="1296">
        <v>36679</v>
      </c>
      <c r="B4470" s="1295" t="s">
        <v>194</v>
      </c>
      <c r="C4470" s="1295" t="s">
        <v>283</v>
      </c>
      <c r="D4470" s="1295">
        <v>11692</v>
      </c>
      <c r="E4470" s="1295" t="s">
        <v>200</v>
      </c>
      <c r="F4470" s="935" t="s">
        <v>219</v>
      </c>
      <c r="G4470" s="1295">
        <v>0</v>
      </c>
      <c r="H4470" s="935" t="s">
        <v>411</v>
      </c>
      <c r="I4470" s="935" t="s">
        <v>412</v>
      </c>
      <c r="J4470" s="935">
        <v>40.027836569999998</v>
      </c>
      <c r="K4470" s="935">
        <v>-122.11920569999999</v>
      </c>
      <c r="L4470" s="935">
        <v>39.909298579999998</v>
      </c>
      <c r="M4470" s="935">
        <v>-122.0918963</v>
      </c>
    </row>
    <row r="4471" spans="1:13" x14ac:dyDescent="0.35">
      <c r="A4471" s="1296">
        <v>36679</v>
      </c>
      <c r="B4471" s="1295" t="s">
        <v>194</v>
      </c>
      <c r="C4471" s="1295" t="s">
        <v>283</v>
      </c>
      <c r="D4471" s="1295">
        <v>11692</v>
      </c>
      <c r="E4471" s="1295" t="s">
        <v>200</v>
      </c>
      <c r="F4471" s="935" t="s">
        <v>220</v>
      </c>
      <c r="G4471" s="1295">
        <v>-99999</v>
      </c>
      <c r="H4471" s="935" t="s">
        <v>412</v>
      </c>
      <c r="I4471" s="935" t="s">
        <v>413</v>
      </c>
      <c r="J4471" s="935">
        <v>39.909298579999998</v>
      </c>
      <c r="K4471" s="935">
        <v>-122.0918963</v>
      </c>
      <c r="L4471" s="935">
        <v>39.751173979999997</v>
      </c>
      <c r="M4471" s="935">
        <v>-121.9963235</v>
      </c>
    </row>
    <row r="4472" spans="1:13" x14ac:dyDescent="0.35">
      <c r="A4472" s="1296">
        <v>36679</v>
      </c>
      <c r="B4472" s="1295" t="s">
        <v>194</v>
      </c>
      <c r="C4472" s="1295" t="s">
        <v>283</v>
      </c>
      <c r="D4472" s="1295">
        <v>11692</v>
      </c>
      <c r="E4472" s="1295" t="s">
        <v>200</v>
      </c>
      <c r="F4472" s="935" t="s">
        <v>221</v>
      </c>
      <c r="G4472" s="1295">
        <v>-99999</v>
      </c>
      <c r="H4472" s="935" t="s">
        <v>413</v>
      </c>
      <c r="I4472" s="935" t="s">
        <v>414</v>
      </c>
      <c r="J4472" s="935">
        <v>39.751173979999997</v>
      </c>
      <c r="K4472" s="935">
        <v>-121.9963235</v>
      </c>
      <c r="L4472" s="935">
        <v>39.629153240000001</v>
      </c>
      <c r="M4472" s="935">
        <v>-121.9925059</v>
      </c>
    </row>
    <row r="4473" spans="1:13" x14ac:dyDescent="0.35">
      <c r="A4473" s="1296">
        <v>36679</v>
      </c>
      <c r="B4473" s="1295" t="s">
        <v>194</v>
      </c>
      <c r="C4473" s="1295" t="s">
        <v>283</v>
      </c>
      <c r="D4473" s="1295">
        <v>11692</v>
      </c>
      <c r="E4473" s="1295" t="s">
        <v>200</v>
      </c>
      <c r="F4473" s="935" t="s">
        <v>222</v>
      </c>
      <c r="G4473" s="1295">
        <v>-99999</v>
      </c>
      <c r="H4473" s="935" t="s">
        <v>414</v>
      </c>
      <c r="I4473" s="935" t="s">
        <v>415</v>
      </c>
      <c r="J4473" s="935">
        <v>39.629153240000001</v>
      </c>
      <c r="K4473" s="935">
        <v>-121.9925059</v>
      </c>
      <c r="L4473" s="935">
        <v>39.40712284</v>
      </c>
      <c r="M4473" s="935">
        <v>-122.00758999999999</v>
      </c>
    </row>
    <row r="4474" spans="1:13" x14ac:dyDescent="0.35">
      <c r="A4474" s="1296">
        <v>36684</v>
      </c>
      <c r="B4474" s="1295" t="s">
        <v>194</v>
      </c>
      <c r="C4474" s="1295" t="s">
        <v>246</v>
      </c>
      <c r="D4474" s="1295">
        <v>10490</v>
      </c>
      <c r="E4474" s="1295" t="s">
        <v>200</v>
      </c>
      <c r="F4474" s="935" t="s">
        <v>208</v>
      </c>
      <c r="G4474" s="1295">
        <v>0</v>
      </c>
      <c r="H4474" s="935" t="s">
        <v>402</v>
      </c>
      <c r="I4474" s="935" t="s">
        <v>403</v>
      </c>
      <c r="J4474" s="935">
        <v>40.611883210000002</v>
      </c>
      <c r="K4474" s="935">
        <v>-122.446135</v>
      </c>
      <c r="L4474" s="935">
        <v>40.592799669999998</v>
      </c>
      <c r="M4474" s="935">
        <v>-122.3942059</v>
      </c>
    </row>
    <row r="4475" spans="1:13" x14ac:dyDescent="0.35">
      <c r="A4475" s="1296">
        <v>36684</v>
      </c>
      <c r="B4475" s="1295" t="s">
        <v>194</v>
      </c>
      <c r="C4475" s="1295" t="s">
        <v>246</v>
      </c>
      <c r="D4475" s="1295">
        <v>10490</v>
      </c>
      <c r="E4475" s="1295" t="s">
        <v>200</v>
      </c>
      <c r="F4475" s="935" t="s">
        <v>209</v>
      </c>
      <c r="G4475" s="1295">
        <v>19</v>
      </c>
      <c r="H4475" s="935" t="s">
        <v>403</v>
      </c>
      <c r="I4475" s="935" t="s">
        <v>404</v>
      </c>
      <c r="J4475" s="935">
        <v>40.592799669999998</v>
      </c>
      <c r="K4475" s="935">
        <v>-122.3942059</v>
      </c>
      <c r="L4475" s="935">
        <v>40.585947769999997</v>
      </c>
      <c r="M4475" s="935">
        <v>-122.3683525</v>
      </c>
    </row>
    <row r="4476" spans="1:13" x14ac:dyDescent="0.35">
      <c r="A4476" s="1296">
        <v>36684</v>
      </c>
      <c r="B4476" s="1295" t="s">
        <v>194</v>
      </c>
      <c r="C4476" s="1295" t="s">
        <v>246</v>
      </c>
      <c r="D4476" s="1295">
        <v>10490</v>
      </c>
      <c r="E4476" s="1295" t="s">
        <v>200</v>
      </c>
      <c r="F4476" s="935" t="s">
        <v>211</v>
      </c>
      <c r="G4476" s="1295">
        <v>76</v>
      </c>
      <c r="H4476" s="935" t="s">
        <v>404</v>
      </c>
      <c r="I4476" s="935" t="s">
        <v>405</v>
      </c>
      <c r="J4476" s="935">
        <v>40.585947769999997</v>
      </c>
      <c r="K4476" s="935">
        <v>-122.3683525</v>
      </c>
      <c r="L4476" s="935">
        <v>40.472049499999997</v>
      </c>
      <c r="M4476" s="935">
        <v>-122.29453460000001</v>
      </c>
    </row>
    <row r="4477" spans="1:13" x14ac:dyDescent="0.35">
      <c r="A4477" s="1296">
        <v>36684</v>
      </c>
      <c r="B4477" s="1295" t="s">
        <v>194</v>
      </c>
      <c r="C4477" s="1295" t="s">
        <v>246</v>
      </c>
      <c r="D4477" s="1295">
        <v>10490</v>
      </c>
      <c r="E4477" s="1295" t="s">
        <v>200</v>
      </c>
      <c r="F4477" s="935" t="s">
        <v>212</v>
      </c>
      <c r="G4477" s="1295">
        <v>11</v>
      </c>
      <c r="H4477" s="935" t="s">
        <v>405</v>
      </c>
      <c r="I4477" s="935" t="s">
        <v>406</v>
      </c>
      <c r="J4477" s="935">
        <v>40.472049499999997</v>
      </c>
      <c r="K4477" s="935">
        <v>-122.29453460000001</v>
      </c>
      <c r="L4477" s="935">
        <v>40.417416330000002</v>
      </c>
      <c r="M4477" s="935">
        <v>-122.19395729999999</v>
      </c>
    </row>
    <row r="4478" spans="1:13" x14ac:dyDescent="0.35">
      <c r="A4478" s="1296">
        <v>36684</v>
      </c>
      <c r="B4478" s="1295" t="s">
        <v>194</v>
      </c>
      <c r="C4478" s="1295" t="s">
        <v>246</v>
      </c>
      <c r="D4478" s="1295">
        <v>10490</v>
      </c>
      <c r="E4478" s="1295" t="s">
        <v>200</v>
      </c>
      <c r="F4478" s="935" t="s">
        <v>213</v>
      </c>
      <c r="G4478" s="1295">
        <v>24</v>
      </c>
      <c r="H4478" s="935" t="s">
        <v>406</v>
      </c>
      <c r="I4478" s="935" t="s">
        <v>407</v>
      </c>
      <c r="J4478" s="935">
        <v>40.417416330000002</v>
      </c>
      <c r="K4478" s="935">
        <v>-122.19395729999999</v>
      </c>
      <c r="L4478" s="935">
        <v>40.355137560000003</v>
      </c>
      <c r="M4478" s="935">
        <v>-122.17595660000001</v>
      </c>
    </row>
    <row r="4479" spans="1:13" x14ac:dyDescent="0.35">
      <c r="A4479" s="1296">
        <v>36684</v>
      </c>
      <c r="B4479" s="1295" t="s">
        <v>194</v>
      </c>
      <c r="C4479" s="1295" t="s">
        <v>246</v>
      </c>
      <c r="D4479" s="1295">
        <v>10490</v>
      </c>
      <c r="E4479" s="1295" t="s">
        <v>200</v>
      </c>
      <c r="F4479" s="935" t="s">
        <v>214</v>
      </c>
      <c r="G4479" s="1295">
        <v>10</v>
      </c>
      <c r="H4479" s="935" t="s">
        <v>407</v>
      </c>
      <c r="I4479" s="935" t="s">
        <v>408</v>
      </c>
      <c r="J4479" s="935">
        <v>40.355137560000003</v>
      </c>
      <c r="K4479" s="935">
        <v>-122.17595660000001</v>
      </c>
      <c r="L4479" s="935">
        <v>40.316984869999999</v>
      </c>
      <c r="M4479" s="935">
        <v>-122.1896581</v>
      </c>
    </row>
    <row r="4480" spans="1:13" x14ac:dyDescent="0.35">
      <c r="A4480" s="1296">
        <v>36684</v>
      </c>
      <c r="B4480" s="1295" t="s">
        <v>194</v>
      </c>
      <c r="C4480" s="1295" t="s">
        <v>246</v>
      </c>
      <c r="D4480" s="1295">
        <v>10490</v>
      </c>
      <c r="E4480" s="1295" t="s">
        <v>200</v>
      </c>
      <c r="F4480" s="935" t="s">
        <v>215</v>
      </c>
      <c r="G4480" s="1295">
        <v>7</v>
      </c>
      <c r="H4480" s="935" t="s">
        <v>408</v>
      </c>
      <c r="I4480" s="935" t="s">
        <v>409</v>
      </c>
      <c r="J4480" s="935">
        <v>40.316984869999999</v>
      </c>
      <c r="K4480" s="935">
        <v>-122.1896581</v>
      </c>
      <c r="L4480" s="935">
        <v>40.263968490000003</v>
      </c>
      <c r="M4480" s="935">
        <v>-122.2235306</v>
      </c>
    </row>
    <row r="4481" spans="1:13" x14ac:dyDescent="0.35">
      <c r="A4481" s="1296">
        <v>36684</v>
      </c>
      <c r="B4481" s="1295" t="s">
        <v>194</v>
      </c>
      <c r="C4481" s="1295" t="s">
        <v>246</v>
      </c>
      <c r="D4481" s="1295">
        <v>10490</v>
      </c>
      <c r="E4481" s="1295" t="s">
        <v>200</v>
      </c>
      <c r="F4481" s="935" t="s">
        <v>216</v>
      </c>
      <c r="G4481" s="1295">
        <v>0</v>
      </c>
      <c r="H4481" s="935" t="s">
        <v>409</v>
      </c>
      <c r="I4481" s="935" t="s">
        <v>410</v>
      </c>
      <c r="J4481" s="935">
        <v>40.263968490000003</v>
      </c>
      <c r="K4481" s="935">
        <v>-122.2235306</v>
      </c>
      <c r="L4481" s="935">
        <v>40.153152210000002</v>
      </c>
      <c r="M4481" s="935">
        <v>-122.20237950000001</v>
      </c>
    </row>
    <row r="4482" spans="1:13" x14ac:dyDescent="0.35">
      <c r="A4482" s="1296">
        <v>36684</v>
      </c>
      <c r="B4482" s="1295" t="s">
        <v>194</v>
      </c>
      <c r="C4482" s="1295" t="s">
        <v>246</v>
      </c>
      <c r="D4482" s="1295">
        <v>10490</v>
      </c>
      <c r="E4482" s="1295" t="s">
        <v>200</v>
      </c>
      <c r="F4482" s="935" t="s">
        <v>217</v>
      </c>
      <c r="G4482" s="1295">
        <v>0</v>
      </c>
      <c r="H4482" s="935" t="s">
        <v>410</v>
      </c>
      <c r="I4482" s="935" t="s">
        <v>411</v>
      </c>
      <c r="J4482" s="935">
        <v>40.153152210000002</v>
      </c>
      <c r="K4482" s="935">
        <v>-122.20237950000001</v>
      </c>
      <c r="L4482" s="935">
        <v>40.027836569999998</v>
      </c>
      <c r="M4482" s="935">
        <v>-122.11920569999999</v>
      </c>
    </row>
    <row r="4483" spans="1:13" x14ac:dyDescent="0.35">
      <c r="A4483" s="1296">
        <v>36684</v>
      </c>
      <c r="B4483" s="1295" t="s">
        <v>194</v>
      </c>
      <c r="C4483" s="1295" t="s">
        <v>246</v>
      </c>
      <c r="D4483" s="1295">
        <v>10490</v>
      </c>
      <c r="E4483" s="1295" t="s">
        <v>200</v>
      </c>
      <c r="F4483" s="935" t="s">
        <v>219</v>
      </c>
      <c r="G4483" s="1295">
        <v>-99999</v>
      </c>
      <c r="H4483" s="935" t="s">
        <v>411</v>
      </c>
      <c r="I4483" s="935" t="s">
        <v>412</v>
      </c>
      <c r="J4483" s="935">
        <v>40.027836569999998</v>
      </c>
      <c r="K4483" s="935">
        <v>-122.11920569999999</v>
      </c>
      <c r="L4483" s="935">
        <v>39.909298579999998</v>
      </c>
      <c r="M4483" s="935">
        <v>-122.0918963</v>
      </c>
    </row>
    <row r="4484" spans="1:13" x14ac:dyDescent="0.35">
      <c r="A4484" s="1296">
        <v>36684</v>
      </c>
      <c r="B4484" s="1295" t="s">
        <v>194</v>
      </c>
      <c r="C4484" s="1295" t="s">
        <v>246</v>
      </c>
      <c r="D4484" s="1295">
        <v>10490</v>
      </c>
      <c r="E4484" s="1295" t="s">
        <v>200</v>
      </c>
      <c r="F4484" s="935" t="s">
        <v>220</v>
      </c>
      <c r="G4484" s="1295">
        <v>-99999</v>
      </c>
      <c r="H4484" s="935" t="s">
        <v>412</v>
      </c>
      <c r="I4484" s="935" t="s">
        <v>413</v>
      </c>
      <c r="J4484" s="935">
        <v>39.909298579999998</v>
      </c>
      <c r="K4484" s="935">
        <v>-122.0918963</v>
      </c>
      <c r="L4484" s="935">
        <v>39.751173979999997</v>
      </c>
      <c r="M4484" s="935">
        <v>-121.9963235</v>
      </c>
    </row>
    <row r="4485" spans="1:13" x14ac:dyDescent="0.35">
      <c r="A4485" s="1296">
        <v>36684</v>
      </c>
      <c r="B4485" s="1295" t="s">
        <v>194</v>
      </c>
      <c r="C4485" s="1295" t="s">
        <v>246</v>
      </c>
      <c r="D4485" s="1295">
        <v>10490</v>
      </c>
      <c r="E4485" s="1295" t="s">
        <v>200</v>
      </c>
      <c r="F4485" s="935" t="s">
        <v>221</v>
      </c>
      <c r="G4485" s="1295">
        <v>-99999</v>
      </c>
      <c r="H4485" s="935" t="s">
        <v>413</v>
      </c>
      <c r="I4485" s="935" t="s">
        <v>414</v>
      </c>
      <c r="J4485" s="935">
        <v>39.751173979999997</v>
      </c>
      <c r="K4485" s="935">
        <v>-121.9963235</v>
      </c>
      <c r="L4485" s="935">
        <v>39.629153240000001</v>
      </c>
      <c r="M4485" s="935">
        <v>-121.9925059</v>
      </c>
    </row>
    <row r="4486" spans="1:13" x14ac:dyDescent="0.35">
      <c r="A4486" s="1296">
        <v>36684</v>
      </c>
      <c r="B4486" s="1295" t="s">
        <v>194</v>
      </c>
      <c r="C4486" s="1295" t="s">
        <v>246</v>
      </c>
      <c r="D4486" s="1295">
        <v>10490</v>
      </c>
      <c r="E4486" s="1295" t="s">
        <v>200</v>
      </c>
      <c r="F4486" s="935" t="s">
        <v>222</v>
      </c>
      <c r="G4486" s="1295">
        <v>-99999</v>
      </c>
      <c r="H4486" s="935" t="s">
        <v>414</v>
      </c>
      <c r="I4486" s="935" t="s">
        <v>415</v>
      </c>
      <c r="J4486" s="935">
        <v>39.629153240000001</v>
      </c>
      <c r="K4486" s="935">
        <v>-121.9925059</v>
      </c>
      <c r="L4486" s="935">
        <v>39.40712284</v>
      </c>
      <c r="M4486" s="935">
        <v>-122.00758999999999</v>
      </c>
    </row>
    <row r="4487" spans="1:13" x14ac:dyDescent="0.35">
      <c r="A4487" s="1296">
        <v>36691</v>
      </c>
      <c r="B4487" s="1295" t="s">
        <v>194</v>
      </c>
      <c r="C4487" s="1295" t="s">
        <v>246</v>
      </c>
      <c r="D4487" s="1295">
        <v>14206</v>
      </c>
      <c r="E4487" s="1295" t="s">
        <v>200</v>
      </c>
      <c r="F4487" s="935" t="s">
        <v>208</v>
      </c>
      <c r="G4487" s="1295">
        <v>0</v>
      </c>
      <c r="H4487" s="935" t="s">
        <v>402</v>
      </c>
      <c r="I4487" s="935" t="s">
        <v>403</v>
      </c>
      <c r="J4487" s="935">
        <v>40.611883210000002</v>
      </c>
      <c r="K4487" s="935">
        <v>-122.446135</v>
      </c>
      <c r="L4487" s="935">
        <v>40.592799669999998</v>
      </c>
      <c r="M4487" s="935">
        <v>-122.3942059</v>
      </c>
    </row>
    <row r="4488" spans="1:13" x14ac:dyDescent="0.35">
      <c r="A4488" s="1296">
        <v>36691</v>
      </c>
      <c r="B4488" s="1295" t="s">
        <v>194</v>
      </c>
      <c r="C4488" s="1295" t="s">
        <v>246</v>
      </c>
      <c r="D4488" s="1295">
        <v>14206</v>
      </c>
      <c r="E4488" s="1295" t="s">
        <v>200</v>
      </c>
      <c r="F4488" s="935" t="s">
        <v>209</v>
      </c>
      <c r="G4488" s="1295">
        <v>13</v>
      </c>
      <c r="H4488" s="935" t="s">
        <v>403</v>
      </c>
      <c r="I4488" s="935" t="s">
        <v>404</v>
      </c>
      <c r="J4488" s="935">
        <v>40.592799669999998</v>
      </c>
      <c r="K4488" s="935">
        <v>-122.3942059</v>
      </c>
      <c r="L4488" s="935">
        <v>40.585947769999997</v>
      </c>
      <c r="M4488" s="935">
        <v>-122.3683525</v>
      </c>
    </row>
    <row r="4489" spans="1:13" x14ac:dyDescent="0.35">
      <c r="A4489" s="1296">
        <v>36691</v>
      </c>
      <c r="B4489" s="1295" t="s">
        <v>194</v>
      </c>
      <c r="C4489" s="1295" t="s">
        <v>246</v>
      </c>
      <c r="D4489" s="1295">
        <v>14206</v>
      </c>
      <c r="E4489" s="1295" t="s">
        <v>200</v>
      </c>
      <c r="F4489" s="935" t="s">
        <v>211</v>
      </c>
      <c r="G4489" s="1295">
        <v>21</v>
      </c>
      <c r="H4489" s="935" t="s">
        <v>404</v>
      </c>
      <c r="I4489" s="935" t="s">
        <v>405</v>
      </c>
      <c r="J4489" s="935">
        <v>40.585947769999997</v>
      </c>
      <c r="K4489" s="935">
        <v>-122.3683525</v>
      </c>
      <c r="L4489" s="935">
        <v>40.472049499999997</v>
      </c>
      <c r="M4489" s="935">
        <v>-122.29453460000001</v>
      </c>
    </row>
    <row r="4490" spans="1:13" x14ac:dyDescent="0.35">
      <c r="A4490" s="1296">
        <v>36691</v>
      </c>
      <c r="B4490" s="1295" t="s">
        <v>194</v>
      </c>
      <c r="C4490" s="1295" t="s">
        <v>246</v>
      </c>
      <c r="D4490" s="1295">
        <v>14206</v>
      </c>
      <c r="E4490" s="1295" t="s">
        <v>200</v>
      </c>
      <c r="F4490" s="935" t="s">
        <v>212</v>
      </c>
      <c r="G4490" s="1295">
        <v>0</v>
      </c>
      <c r="H4490" s="935" t="s">
        <v>405</v>
      </c>
      <c r="I4490" s="935" t="s">
        <v>406</v>
      </c>
      <c r="J4490" s="935">
        <v>40.472049499999997</v>
      </c>
      <c r="K4490" s="935">
        <v>-122.29453460000001</v>
      </c>
      <c r="L4490" s="935">
        <v>40.417416330000002</v>
      </c>
      <c r="M4490" s="935">
        <v>-122.19395729999999</v>
      </c>
    </row>
    <row r="4491" spans="1:13" x14ac:dyDescent="0.35">
      <c r="A4491" s="1296">
        <v>36691</v>
      </c>
      <c r="B4491" s="1295" t="s">
        <v>194</v>
      </c>
      <c r="C4491" s="1295" t="s">
        <v>246</v>
      </c>
      <c r="D4491" s="1295">
        <v>14206</v>
      </c>
      <c r="E4491" s="1295" t="s">
        <v>200</v>
      </c>
      <c r="F4491" s="935" t="s">
        <v>213</v>
      </c>
      <c r="G4491" s="1295">
        <v>0</v>
      </c>
      <c r="H4491" s="935" t="s">
        <v>406</v>
      </c>
      <c r="I4491" s="935" t="s">
        <v>407</v>
      </c>
      <c r="J4491" s="935">
        <v>40.417416330000002</v>
      </c>
      <c r="K4491" s="935">
        <v>-122.19395729999999</v>
      </c>
      <c r="L4491" s="935">
        <v>40.355137560000003</v>
      </c>
      <c r="M4491" s="935">
        <v>-122.17595660000001</v>
      </c>
    </row>
    <row r="4492" spans="1:13" x14ac:dyDescent="0.35">
      <c r="A4492" s="1296">
        <v>36691</v>
      </c>
      <c r="B4492" s="1295" t="s">
        <v>194</v>
      </c>
      <c r="C4492" s="1295" t="s">
        <v>246</v>
      </c>
      <c r="D4492" s="1295">
        <v>14206</v>
      </c>
      <c r="E4492" s="1295" t="s">
        <v>200</v>
      </c>
      <c r="F4492" s="935" t="s">
        <v>214</v>
      </c>
      <c r="G4492" s="1295">
        <v>0</v>
      </c>
      <c r="H4492" s="935" t="s">
        <v>407</v>
      </c>
      <c r="I4492" s="935" t="s">
        <v>408</v>
      </c>
      <c r="J4492" s="935">
        <v>40.355137560000003</v>
      </c>
      <c r="K4492" s="935">
        <v>-122.17595660000001</v>
      </c>
      <c r="L4492" s="935">
        <v>40.316984869999999</v>
      </c>
      <c r="M4492" s="935">
        <v>-122.1896581</v>
      </c>
    </row>
    <row r="4493" spans="1:13" x14ac:dyDescent="0.35">
      <c r="A4493" s="1296">
        <v>36691</v>
      </c>
      <c r="B4493" s="1295" t="s">
        <v>194</v>
      </c>
      <c r="C4493" s="1295" t="s">
        <v>246</v>
      </c>
      <c r="D4493" s="1295">
        <v>14206</v>
      </c>
      <c r="E4493" s="1295" t="s">
        <v>200</v>
      </c>
      <c r="F4493" s="935" t="s">
        <v>215</v>
      </c>
      <c r="G4493" s="1295">
        <v>0</v>
      </c>
      <c r="H4493" s="935" t="s">
        <v>408</v>
      </c>
      <c r="I4493" s="935" t="s">
        <v>409</v>
      </c>
      <c r="J4493" s="935">
        <v>40.316984869999999</v>
      </c>
      <c r="K4493" s="935">
        <v>-122.1896581</v>
      </c>
      <c r="L4493" s="935">
        <v>40.263968490000003</v>
      </c>
      <c r="M4493" s="935">
        <v>-122.2235306</v>
      </c>
    </row>
    <row r="4494" spans="1:13" x14ac:dyDescent="0.35">
      <c r="A4494" s="1296">
        <v>36691</v>
      </c>
      <c r="B4494" s="1295" t="s">
        <v>194</v>
      </c>
      <c r="C4494" s="1295" t="s">
        <v>246</v>
      </c>
      <c r="D4494" s="1295">
        <v>14206</v>
      </c>
      <c r="E4494" s="1295" t="s">
        <v>200</v>
      </c>
      <c r="F4494" s="935" t="s">
        <v>216</v>
      </c>
      <c r="G4494" s="1295">
        <v>0</v>
      </c>
      <c r="H4494" s="935" t="s">
        <v>409</v>
      </c>
      <c r="I4494" s="935" t="s">
        <v>410</v>
      </c>
      <c r="J4494" s="935">
        <v>40.263968490000003</v>
      </c>
      <c r="K4494" s="935">
        <v>-122.2235306</v>
      </c>
      <c r="L4494" s="935">
        <v>40.153152210000002</v>
      </c>
      <c r="M4494" s="935">
        <v>-122.20237950000001</v>
      </c>
    </row>
    <row r="4495" spans="1:13" x14ac:dyDescent="0.35">
      <c r="A4495" s="1296">
        <v>36691</v>
      </c>
      <c r="B4495" s="1295" t="s">
        <v>194</v>
      </c>
      <c r="C4495" s="1295" t="s">
        <v>246</v>
      </c>
      <c r="D4495" s="1295">
        <v>14206</v>
      </c>
      <c r="E4495" s="1295" t="s">
        <v>200</v>
      </c>
      <c r="F4495" s="935" t="s">
        <v>217</v>
      </c>
      <c r="G4495" s="1295">
        <v>0</v>
      </c>
      <c r="H4495" s="935" t="s">
        <v>410</v>
      </c>
      <c r="I4495" s="935" t="s">
        <v>411</v>
      </c>
      <c r="J4495" s="935">
        <v>40.153152210000002</v>
      </c>
      <c r="K4495" s="935">
        <v>-122.20237950000001</v>
      </c>
      <c r="L4495" s="935">
        <v>40.027836569999998</v>
      </c>
      <c r="M4495" s="935">
        <v>-122.11920569999999</v>
      </c>
    </row>
    <row r="4496" spans="1:13" x14ac:dyDescent="0.35">
      <c r="A4496" s="1296">
        <v>36691</v>
      </c>
      <c r="B4496" s="1295" t="s">
        <v>194</v>
      </c>
      <c r="C4496" s="1295" t="s">
        <v>246</v>
      </c>
      <c r="D4496" s="1295">
        <v>14206</v>
      </c>
      <c r="E4496" s="1295" t="s">
        <v>200</v>
      </c>
      <c r="F4496" s="935" t="s">
        <v>219</v>
      </c>
      <c r="G4496" s="1295">
        <v>0</v>
      </c>
      <c r="H4496" s="935" t="s">
        <v>411</v>
      </c>
      <c r="I4496" s="935" t="s">
        <v>412</v>
      </c>
      <c r="J4496" s="935">
        <v>40.027836569999998</v>
      </c>
      <c r="K4496" s="935">
        <v>-122.11920569999999</v>
      </c>
      <c r="L4496" s="935">
        <v>39.909298579999998</v>
      </c>
      <c r="M4496" s="935">
        <v>-122.0918963</v>
      </c>
    </row>
    <row r="4497" spans="1:13" x14ac:dyDescent="0.35">
      <c r="A4497" s="1296">
        <v>36691</v>
      </c>
      <c r="B4497" s="1295" t="s">
        <v>194</v>
      </c>
      <c r="C4497" s="1295" t="s">
        <v>246</v>
      </c>
      <c r="D4497" s="1295">
        <v>14206</v>
      </c>
      <c r="E4497" s="1295" t="s">
        <v>200</v>
      </c>
      <c r="F4497" s="935" t="s">
        <v>220</v>
      </c>
      <c r="G4497" s="1295">
        <v>-99999</v>
      </c>
      <c r="H4497" s="935" t="s">
        <v>412</v>
      </c>
      <c r="I4497" s="935" t="s">
        <v>413</v>
      </c>
      <c r="J4497" s="935">
        <v>39.909298579999998</v>
      </c>
      <c r="K4497" s="935">
        <v>-122.0918963</v>
      </c>
      <c r="L4497" s="935">
        <v>39.751173979999997</v>
      </c>
      <c r="M4497" s="935">
        <v>-121.9963235</v>
      </c>
    </row>
    <row r="4498" spans="1:13" x14ac:dyDescent="0.35">
      <c r="A4498" s="1296">
        <v>36691</v>
      </c>
      <c r="B4498" s="1295" t="s">
        <v>194</v>
      </c>
      <c r="C4498" s="1295" t="s">
        <v>246</v>
      </c>
      <c r="D4498" s="1295">
        <v>14206</v>
      </c>
      <c r="E4498" s="1295" t="s">
        <v>200</v>
      </c>
      <c r="F4498" s="935" t="s">
        <v>221</v>
      </c>
      <c r="G4498" s="1295">
        <v>-99999</v>
      </c>
      <c r="H4498" s="935" t="s">
        <v>413</v>
      </c>
      <c r="I4498" s="935" t="s">
        <v>414</v>
      </c>
      <c r="J4498" s="935">
        <v>39.751173979999997</v>
      </c>
      <c r="K4498" s="935">
        <v>-121.9963235</v>
      </c>
      <c r="L4498" s="935">
        <v>39.629153240000001</v>
      </c>
      <c r="M4498" s="935">
        <v>-121.9925059</v>
      </c>
    </row>
    <row r="4499" spans="1:13" x14ac:dyDescent="0.35">
      <c r="A4499" s="1296">
        <v>36691</v>
      </c>
      <c r="B4499" s="1295" t="s">
        <v>194</v>
      </c>
      <c r="C4499" s="1295" t="s">
        <v>246</v>
      </c>
      <c r="D4499" s="1295">
        <v>14206</v>
      </c>
      <c r="E4499" s="1295" t="s">
        <v>200</v>
      </c>
      <c r="F4499" s="935" t="s">
        <v>222</v>
      </c>
      <c r="G4499" s="1295">
        <v>-99999</v>
      </c>
      <c r="H4499" s="935" t="s">
        <v>414</v>
      </c>
      <c r="I4499" s="935" t="s">
        <v>415</v>
      </c>
      <c r="J4499" s="935">
        <v>39.629153240000001</v>
      </c>
      <c r="K4499" s="935">
        <v>-121.9925059</v>
      </c>
      <c r="L4499" s="935">
        <v>39.40712284</v>
      </c>
      <c r="M4499" s="935">
        <v>-122.00758999999999</v>
      </c>
    </row>
    <row r="4500" spans="1:13" x14ac:dyDescent="0.35">
      <c r="A4500" s="1296">
        <v>36698</v>
      </c>
      <c r="B4500" s="1295" t="s">
        <v>194</v>
      </c>
      <c r="C4500" s="1295" t="s">
        <v>283</v>
      </c>
      <c r="D4500" s="1295">
        <v>14083</v>
      </c>
      <c r="E4500" s="1295" t="s">
        <v>200</v>
      </c>
      <c r="F4500" s="935" t="s">
        <v>208</v>
      </c>
      <c r="G4500" s="1295">
        <v>0</v>
      </c>
      <c r="H4500" s="935" t="s">
        <v>402</v>
      </c>
      <c r="I4500" s="935" t="s">
        <v>403</v>
      </c>
      <c r="J4500" s="935">
        <v>40.611883210000002</v>
      </c>
      <c r="K4500" s="935">
        <v>-122.446135</v>
      </c>
      <c r="L4500" s="935">
        <v>40.592799669999998</v>
      </c>
      <c r="M4500" s="935">
        <v>-122.3942059</v>
      </c>
    </row>
    <row r="4501" spans="1:13" x14ac:dyDescent="0.35">
      <c r="A4501" s="1296">
        <v>36698</v>
      </c>
      <c r="B4501" s="1295" t="s">
        <v>194</v>
      </c>
      <c r="C4501" s="1295" t="s">
        <v>283</v>
      </c>
      <c r="D4501" s="1295">
        <v>14083</v>
      </c>
      <c r="E4501" s="1295" t="s">
        <v>200</v>
      </c>
      <c r="F4501" s="935" t="s">
        <v>209</v>
      </c>
      <c r="G4501" s="1295">
        <v>11</v>
      </c>
      <c r="H4501" s="935" t="s">
        <v>403</v>
      </c>
      <c r="I4501" s="935" t="s">
        <v>404</v>
      </c>
      <c r="J4501" s="935">
        <v>40.592799669999998</v>
      </c>
      <c r="K4501" s="935">
        <v>-122.3942059</v>
      </c>
      <c r="L4501" s="935">
        <v>40.585947769999997</v>
      </c>
      <c r="M4501" s="935">
        <v>-122.3683525</v>
      </c>
    </row>
    <row r="4502" spans="1:13" x14ac:dyDescent="0.35">
      <c r="A4502" s="1296">
        <v>36698</v>
      </c>
      <c r="B4502" s="1295" t="s">
        <v>194</v>
      </c>
      <c r="C4502" s="1295" t="s">
        <v>283</v>
      </c>
      <c r="D4502" s="1295">
        <v>14083</v>
      </c>
      <c r="E4502" s="1295" t="s">
        <v>200</v>
      </c>
      <c r="F4502" s="935" t="s">
        <v>211</v>
      </c>
      <c r="G4502" s="1295">
        <v>19</v>
      </c>
      <c r="H4502" s="935" t="s">
        <v>404</v>
      </c>
      <c r="I4502" s="935" t="s">
        <v>405</v>
      </c>
      <c r="J4502" s="935">
        <v>40.585947769999997</v>
      </c>
      <c r="K4502" s="935">
        <v>-122.3683525</v>
      </c>
      <c r="L4502" s="935">
        <v>40.472049499999997</v>
      </c>
      <c r="M4502" s="935">
        <v>-122.29453460000001</v>
      </c>
    </row>
    <row r="4503" spans="1:13" x14ac:dyDescent="0.35">
      <c r="A4503" s="1296">
        <v>36698</v>
      </c>
      <c r="B4503" s="1295" t="s">
        <v>194</v>
      </c>
      <c r="C4503" s="1295" t="s">
        <v>283</v>
      </c>
      <c r="D4503" s="1295">
        <v>14083</v>
      </c>
      <c r="E4503" s="1295" t="s">
        <v>200</v>
      </c>
      <c r="F4503" s="935" t="s">
        <v>212</v>
      </c>
      <c r="G4503" s="1295">
        <v>0</v>
      </c>
      <c r="H4503" s="935" t="s">
        <v>405</v>
      </c>
      <c r="I4503" s="935" t="s">
        <v>406</v>
      </c>
      <c r="J4503" s="935">
        <v>40.472049499999997</v>
      </c>
      <c r="K4503" s="935">
        <v>-122.29453460000001</v>
      </c>
      <c r="L4503" s="935">
        <v>40.417416330000002</v>
      </c>
      <c r="M4503" s="935">
        <v>-122.19395729999999</v>
      </c>
    </row>
    <row r="4504" spans="1:13" x14ac:dyDescent="0.35">
      <c r="A4504" s="1296">
        <v>36698</v>
      </c>
      <c r="B4504" s="1295" t="s">
        <v>194</v>
      </c>
      <c r="C4504" s="1295" t="s">
        <v>283</v>
      </c>
      <c r="D4504" s="1295">
        <v>14083</v>
      </c>
      <c r="E4504" s="1295" t="s">
        <v>200</v>
      </c>
      <c r="F4504" s="935" t="s">
        <v>213</v>
      </c>
      <c r="G4504" s="1295">
        <v>0</v>
      </c>
      <c r="H4504" s="935" t="s">
        <v>406</v>
      </c>
      <c r="I4504" s="935" t="s">
        <v>407</v>
      </c>
      <c r="J4504" s="935">
        <v>40.417416330000002</v>
      </c>
      <c r="K4504" s="935">
        <v>-122.19395729999999</v>
      </c>
      <c r="L4504" s="935">
        <v>40.355137560000003</v>
      </c>
      <c r="M4504" s="935">
        <v>-122.17595660000001</v>
      </c>
    </row>
    <row r="4505" spans="1:13" x14ac:dyDescent="0.35">
      <c r="A4505" s="1296">
        <v>36698</v>
      </c>
      <c r="B4505" s="1295" t="s">
        <v>194</v>
      </c>
      <c r="C4505" s="1295" t="s">
        <v>283</v>
      </c>
      <c r="D4505" s="1295">
        <v>14083</v>
      </c>
      <c r="E4505" s="1295" t="s">
        <v>200</v>
      </c>
      <c r="F4505" s="935" t="s">
        <v>214</v>
      </c>
      <c r="G4505" s="1295">
        <v>0</v>
      </c>
      <c r="H4505" s="935" t="s">
        <v>407</v>
      </c>
      <c r="I4505" s="935" t="s">
        <v>408</v>
      </c>
      <c r="J4505" s="935">
        <v>40.355137560000003</v>
      </c>
      <c r="K4505" s="935">
        <v>-122.17595660000001</v>
      </c>
      <c r="L4505" s="935">
        <v>40.316984869999999</v>
      </c>
      <c r="M4505" s="935">
        <v>-122.1896581</v>
      </c>
    </row>
    <row r="4506" spans="1:13" x14ac:dyDescent="0.35">
      <c r="A4506" s="1296">
        <v>36698</v>
      </c>
      <c r="B4506" s="1295" t="s">
        <v>194</v>
      </c>
      <c r="C4506" s="1295" t="s">
        <v>283</v>
      </c>
      <c r="D4506" s="1295">
        <v>14083</v>
      </c>
      <c r="E4506" s="1295" t="s">
        <v>200</v>
      </c>
      <c r="F4506" s="935" t="s">
        <v>215</v>
      </c>
      <c r="G4506" s="1295">
        <v>3</v>
      </c>
      <c r="H4506" s="935" t="s">
        <v>408</v>
      </c>
      <c r="I4506" s="935" t="s">
        <v>409</v>
      </c>
      <c r="J4506" s="935">
        <v>40.316984869999999</v>
      </c>
      <c r="K4506" s="935">
        <v>-122.1896581</v>
      </c>
      <c r="L4506" s="935">
        <v>40.263968490000003</v>
      </c>
      <c r="M4506" s="935">
        <v>-122.2235306</v>
      </c>
    </row>
    <row r="4507" spans="1:13" x14ac:dyDescent="0.35">
      <c r="A4507" s="1296">
        <v>36698</v>
      </c>
      <c r="B4507" s="1295" t="s">
        <v>194</v>
      </c>
      <c r="C4507" s="1295" t="s">
        <v>283</v>
      </c>
      <c r="D4507" s="1295">
        <v>14083</v>
      </c>
      <c r="E4507" s="1295" t="s">
        <v>200</v>
      </c>
      <c r="F4507" s="935" t="s">
        <v>216</v>
      </c>
      <c r="G4507" s="1295">
        <v>0</v>
      </c>
      <c r="H4507" s="935" t="s">
        <v>409</v>
      </c>
      <c r="I4507" s="935" t="s">
        <v>410</v>
      </c>
      <c r="J4507" s="935">
        <v>40.263968490000003</v>
      </c>
      <c r="K4507" s="935">
        <v>-122.2235306</v>
      </c>
      <c r="L4507" s="935">
        <v>40.153152210000002</v>
      </c>
      <c r="M4507" s="935">
        <v>-122.20237950000001</v>
      </c>
    </row>
    <row r="4508" spans="1:13" x14ac:dyDescent="0.35">
      <c r="A4508" s="1296">
        <v>36698</v>
      </c>
      <c r="B4508" s="1295" t="s">
        <v>194</v>
      </c>
      <c r="C4508" s="1295" t="s">
        <v>283</v>
      </c>
      <c r="D4508" s="1295">
        <v>14083</v>
      </c>
      <c r="E4508" s="1295" t="s">
        <v>200</v>
      </c>
      <c r="F4508" s="935" t="s">
        <v>217</v>
      </c>
      <c r="G4508" s="1295">
        <v>0</v>
      </c>
      <c r="H4508" s="935" t="s">
        <v>410</v>
      </c>
      <c r="I4508" s="935" t="s">
        <v>411</v>
      </c>
      <c r="J4508" s="935">
        <v>40.153152210000002</v>
      </c>
      <c r="K4508" s="935">
        <v>-122.20237950000001</v>
      </c>
      <c r="L4508" s="935">
        <v>40.027836569999998</v>
      </c>
      <c r="M4508" s="935">
        <v>-122.11920569999999</v>
      </c>
    </row>
    <row r="4509" spans="1:13" x14ac:dyDescent="0.35">
      <c r="A4509" s="1296">
        <v>36698</v>
      </c>
      <c r="B4509" s="1295" t="s">
        <v>194</v>
      </c>
      <c r="C4509" s="1295" t="s">
        <v>283</v>
      </c>
      <c r="D4509" s="1295">
        <v>14083</v>
      </c>
      <c r="E4509" s="1295" t="s">
        <v>200</v>
      </c>
      <c r="F4509" s="935" t="s">
        <v>219</v>
      </c>
      <c r="G4509" s="1295">
        <v>-99999</v>
      </c>
      <c r="H4509" s="935" t="s">
        <v>411</v>
      </c>
      <c r="I4509" s="935" t="s">
        <v>412</v>
      </c>
      <c r="J4509" s="935">
        <v>40.027836569999998</v>
      </c>
      <c r="K4509" s="935">
        <v>-122.11920569999999</v>
      </c>
      <c r="L4509" s="935">
        <v>39.909298579999998</v>
      </c>
      <c r="M4509" s="935">
        <v>-122.0918963</v>
      </c>
    </row>
    <row r="4510" spans="1:13" x14ac:dyDescent="0.35">
      <c r="A4510" s="1296">
        <v>36698</v>
      </c>
      <c r="B4510" s="1295" t="s">
        <v>194</v>
      </c>
      <c r="C4510" s="1295" t="s">
        <v>283</v>
      </c>
      <c r="D4510" s="1295">
        <v>14083</v>
      </c>
      <c r="E4510" s="1295" t="s">
        <v>200</v>
      </c>
      <c r="F4510" s="935" t="s">
        <v>220</v>
      </c>
      <c r="G4510" s="1295">
        <v>-99999</v>
      </c>
      <c r="H4510" s="935" t="s">
        <v>412</v>
      </c>
      <c r="I4510" s="935" t="s">
        <v>413</v>
      </c>
      <c r="J4510" s="935">
        <v>39.909298579999998</v>
      </c>
      <c r="K4510" s="935">
        <v>-122.0918963</v>
      </c>
      <c r="L4510" s="935">
        <v>39.751173979999997</v>
      </c>
      <c r="M4510" s="935">
        <v>-121.9963235</v>
      </c>
    </row>
    <row r="4511" spans="1:13" x14ac:dyDescent="0.35">
      <c r="A4511" s="1296">
        <v>36698</v>
      </c>
      <c r="B4511" s="1295" t="s">
        <v>194</v>
      </c>
      <c r="C4511" s="1295" t="s">
        <v>283</v>
      </c>
      <c r="D4511" s="1295">
        <v>14083</v>
      </c>
      <c r="E4511" s="1295" t="s">
        <v>200</v>
      </c>
      <c r="F4511" s="935" t="s">
        <v>221</v>
      </c>
      <c r="G4511" s="1295">
        <v>-99999</v>
      </c>
      <c r="H4511" s="935" t="s">
        <v>413</v>
      </c>
      <c r="I4511" s="935" t="s">
        <v>414</v>
      </c>
      <c r="J4511" s="935">
        <v>39.751173979999997</v>
      </c>
      <c r="K4511" s="935">
        <v>-121.9963235</v>
      </c>
      <c r="L4511" s="935">
        <v>39.629153240000001</v>
      </c>
      <c r="M4511" s="935">
        <v>-121.9925059</v>
      </c>
    </row>
    <row r="4512" spans="1:13" x14ac:dyDescent="0.35">
      <c r="A4512" s="1296">
        <v>36698</v>
      </c>
      <c r="B4512" s="1295" t="s">
        <v>194</v>
      </c>
      <c r="C4512" s="1295" t="s">
        <v>283</v>
      </c>
      <c r="D4512" s="1295">
        <v>14083</v>
      </c>
      <c r="E4512" s="1295" t="s">
        <v>200</v>
      </c>
      <c r="F4512" s="935" t="s">
        <v>222</v>
      </c>
      <c r="G4512" s="1295">
        <v>-99999</v>
      </c>
      <c r="H4512" s="935" t="s">
        <v>414</v>
      </c>
      <c r="I4512" s="935" t="s">
        <v>415</v>
      </c>
      <c r="J4512" s="935">
        <v>39.629153240000001</v>
      </c>
      <c r="K4512" s="935">
        <v>-121.9925059</v>
      </c>
      <c r="L4512" s="935">
        <v>39.40712284</v>
      </c>
      <c r="M4512" s="935">
        <v>-122.00758999999999</v>
      </c>
    </row>
    <row r="4513" spans="1:13" x14ac:dyDescent="0.35">
      <c r="A4513" s="1296">
        <v>36705</v>
      </c>
      <c r="B4513" s="1295" t="s">
        <v>194</v>
      </c>
      <c r="C4513" s="1295" t="s">
        <v>246</v>
      </c>
      <c r="D4513" s="1295">
        <v>13998</v>
      </c>
      <c r="E4513" s="1295" t="s">
        <v>200</v>
      </c>
      <c r="F4513" s="935" t="s">
        <v>208</v>
      </c>
      <c r="G4513" s="1295">
        <v>7</v>
      </c>
      <c r="H4513" s="935" t="s">
        <v>402</v>
      </c>
      <c r="I4513" s="935" t="s">
        <v>403</v>
      </c>
      <c r="J4513" s="935">
        <v>40.611883210000002</v>
      </c>
      <c r="K4513" s="935">
        <v>-122.446135</v>
      </c>
      <c r="L4513" s="935">
        <v>40.592799669999998</v>
      </c>
      <c r="M4513" s="935">
        <v>-122.3942059</v>
      </c>
    </row>
    <row r="4514" spans="1:13" x14ac:dyDescent="0.35">
      <c r="A4514" s="1296">
        <v>36705</v>
      </c>
      <c r="B4514" s="1295" t="s">
        <v>194</v>
      </c>
      <c r="C4514" s="1295" t="s">
        <v>246</v>
      </c>
      <c r="D4514" s="1295">
        <v>13998</v>
      </c>
      <c r="E4514" s="1295" t="s">
        <v>200</v>
      </c>
      <c r="F4514" s="935" t="s">
        <v>209</v>
      </c>
      <c r="G4514" s="1295">
        <v>4</v>
      </c>
      <c r="H4514" s="935" t="s">
        <v>403</v>
      </c>
      <c r="I4514" s="935" t="s">
        <v>404</v>
      </c>
      <c r="J4514" s="935">
        <v>40.592799669999998</v>
      </c>
      <c r="K4514" s="935">
        <v>-122.3942059</v>
      </c>
      <c r="L4514" s="935">
        <v>40.585947769999997</v>
      </c>
      <c r="M4514" s="935">
        <v>-122.3683525</v>
      </c>
    </row>
    <row r="4515" spans="1:13" x14ac:dyDescent="0.35">
      <c r="A4515" s="1296">
        <v>36705</v>
      </c>
      <c r="B4515" s="1295" t="s">
        <v>194</v>
      </c>
      <c r="C4515" s="1295" t="s">
        <v>246</v>
      </c>
      <c r="D4515" s="1295">
        <v>13998</v>
      </c>
      <c r="E4515" s="1295" t="s">
        <v>200</v>
      </c>
      <c r="F4515" s="935" t="s">
        <v>211</v>
      </c>
      <c r="G4515" s="1295">
        <v>14</v>
      </c>
      <c r="H4515" s="935" t="s">
        <v>404</v>
      </c>
      <c r="I4515" s="935" t="s">
        <v>405</v>
      </c>
      <c r="J4515" s="935">
        <v>40.585947769999997</v>
      </c>
      <c r="K4515" s="935">
        <v>-122.3683525</v>
      </c>
      <c r="L4515" s="935">
        <v>40.472049499999997</v>
      </c>
      <c r="M4515" s="935">
        <v>-122.29453460000001</v>
      </c>
    </row>
    <row r="4516" spans="1:13" x14ac:dyDescent="0.35">
      <c r="A4516" s="1296">
        <v>36705</v>
      </c>
      <c r="B4516" s="1295" t="s">
        <v>194</v>
      </c>
      <c r="C4516" s="1295" t="s">
        <v>246</v>
      </c>
      <c r="D4516" s="1295">
        <v>13998</v>
      </c>
      <c r="E4516" s="1295" t="s">
        <v>200</v>
      </c>
      <c r="F4516" s="935" t="s">
        <v>212</v>
      </c>
      <c r="G4516" s="1295">
        <v>2</v>
      </c>
      <c r="H4516" s="935" t="s">
        <v>405</v>
      </c>
      <c r="I4516" s="935" t="s">
        <v>406</v>
      </c>
      <c r="J4516" s="935">
        <v>40.472049499999997</v>
      </c>
      <c r="K4516" s="935">
        <v>-122.29453460000001</v>
      </c>
      <c r="L4516" s="935">
        <v>40.417416330000002</v>
      </c>
      <c r="M4516" s="935">
        <v>-122.19395729999999</v>
      </c>
    </row>
    <row r="4517" spans="1:13" x14ac:dyDescent="0.35">
      <c r="A4517" s="1296">
        <v>36705</v>
      </c>
      <c r="B4517" s="1295" t="s">
        <v>194</v>
      </c>
      <c r="C4517" s="1295" t="s">
        <v>246</v>
      </c>
      <c r="D4517" s="1295">
        <v>13998</v>
      </c>
      <c r="E4517" s="1295" t="s">
        <v>200</v>
      </c>
      <c r="F4517" s="935" t="s">
        <v>213</v>
      </c>
      <c r="G4517" s="1295">
        <v>9</v>
      </c>
      <c r="H4517" s="935" t="s">
        <v>406</v>
      </c>
      <c r="I4517" s="935" t="s">
        <v>407</v>
      </c>
      <c r="J4517" s="935">
        <v>40.417416330000002</v>
      </c>
      <c r="K4517" s="935">
        <v>-122.19395729999999</v>
      </c>
      <c r="L4517" s="935">
        <v>40.355137560000003</v>
      </c>
      <c r="M4517" s="935">
        <v>-122.17595660000001</v>
      </c>
    </row>
    <row r="4518" spans="1:13" x14ac:dyDescent="0.35">
      <c r="A4518" s="1296">
        <v>36705</v>
      </c>
      <c r="B4518" s="1295" t="s">
        <v>194</v>
      </c>
      <c r="C4518" s="1295" t="s">
        <v>246</v>
      </c>
      <c r="D4518" s="1295">
        <v>13998</v>
      </c>
      <c r="E4518" s="1295" t="s">
        <v>200</v>
      </c>
      <c r="F4518" s="935" t="s">
        <v>214</v>
      </c>
      <c r="G4518" s="1295">
        <v>0</v>
      </c>
      <c r="H4518" s="935" t="s">
        <v>407</v>
      </c>
      <c r="I4518" s="935" t="s">
        <v>408</v>
      </c>
      <c r="J4518" s="935">
        <v>40.355137560000003</v>
      </c>
      <c r="K4518" s="935">
        <v>-122.17595660000001</v>
      </c>
      <c r="L4518" s="935">
        <v>40.316984869999999</v>
      </c>
      <c r="M4518" s="935">
        <v>-122.1896581</v>
      </c>
    </row>
    <row r="4519" spans="1:13" x14ac:dyDescent="0.35">
      <c r="A4519" s="1296">
        <v>36705</v>
      </c>
      <c r="B4519" s="1295" t="s">
        <v>194</v>
      </c>
      <c r="C4519" s="1295" t="s">
        <v>246</v>
      </c>
      <c r="D4519" s="1295">
        <v>13998</v>
      </c>
      <c r="E4519" s="1295" t="s">
        <v>200</v>
      </c>
      <c r="F4519" s="935" t="s">
        <v>215</v>
      </c>
      <c r="G4519" s="1295">
        <v>4</v>
      </c>
      <c r="H4519" s="935" t="s">
        <v>408</v>
      </c>
      <c r="I4519" s="935" t="s">
        <v>409</v>
      </c>
      <c r="J4519" s="935">
        <v>40.316984869999999</v>
      </c>
      <c r="K4519" s="935">
        <v>-122.1896581</v>
      </c>
      <c r="L4519" s="935">
        <v>40.263968490000003</v>
      </c>
      <c r="M4519" s="935">
        <v>-122.2235306</v>
      </c>
    </row>
    <row r="4520" spans="1:13" x14ac:dyDescent="0.35">
      <c r="A4520" s="1296">
        <v>36705</v>
      </c>
      <c r="B4520" s="1295" t="s">
        <v>194</v>
      </c>
      <c r="C4520" s="1295" t="s">
        <v>246</v>
      </c>
      <c r="D4520" s="1295">
        <v>13998</v>
      </c>
      <c r="E4520" s="1295" t="s">
        <v>200</v>
      </c>
      <c r="F4520" s="935" t="s">
        <v>216</v>
      </c>
      <c r="G4520" s="1295">
        <v>0</v>
      </c>
      <c r="H4520" s="935" t="s">
        <v>409</v>
      </c>
      <c r="I4520" s="935" t="s">
        <v>410</v>
      </c>
      <c r="J4520" s="935">
        <v>40.263968490000003</v>
      </c>
      <c r="K4520" s="935">
        <v>-122.2235306</v>
      </c>
      <c r="L4520" s="935">
        <v>40.153152210000002</v>
      </c>
      <c r="M4520" s="935">
        <v>-122.20237950000001</v>
      </c>
    </row>
    <row r="4521" spans="1:13" x14ac:dyDescent="0.35">
      <c r="A4521" s="1296">
        <v>36705</v>
      </c>
      <c r="B4521" s="1295" t="s">
        <v>194</v>
      </c>
      <c r="C4521" s="1295" t="s">
        <v>246</v>
      </c>
      <c r="D4521" s="1295">
        <v>13998</v>
      </c>
      <c r="E4521" s="1295" t="s">
        <v>200</v>
      </c>
      <c r="F4521" s="935" t="s">
        <v>217</v>
      </c>
      <c r="G4521" s="1295">
        <v>0</v>
      </c>
      <c r="H4521" s="935" t="s">
        <v>410</v>
      </c>
      <c r="I4521" s="935" t="s">
        <v>411</v>
      </c>
      <c r="J4521" s="935">
        <v>40.153152210000002</v>
      </c>
      <c r="K4521" s="935">
        <v>-122.20237950000001</v>
      </c>
      <c r="L4521" s="935">
        <v>40.027836569999998</v>
      </c>
      <c r="M4521" s="935">
        <v>-122.11920569999999</v>
      </c>
    </row>
    <row r="4522" spans="1:13" x14ac:dyDescent="0.35">
      <c r="A4522" s="1296">
        <v>36705</v>
      </c>
      <c r="B4522" s="1295" t="s">
        <v>194</v>
      </c>
      <c r="C4522" s="1295" t="s">
        <v>246</v>
      </c>
      <c r="D4522" s="1295">
        <v>13998</v>
      </c>
      <c r="E4522" s="1295" t="s">
        <v>200</v>
      </c>
      <c r="F4522" s="935" t="s">
        <v>219</v>
      </c>
      <c r="G4522" s="1295">
        <v>-99999</v>
      </c>
      <c r="H4522" s="935" t="s">
        <v>411</v>
      </c>
      <c r="I4522" s="935" t="s">
        <v>412</v>
      </c>
      <c r="J4522" s="935">
        <v>40.027836569999998</v>
      </c>
      <c r="K4522" s="935">
        <v>-122.11920569999999</v>
      </c>
      <c r="L4522" s="935">
        <v>39.909298579999998</v>
      </c>
      <c r="M4522" s="935">
        <v>-122.0918963</v>
      </c>
    </row>
    <row r="4523" spans="1:13" x14ac:dyDescent="0.35">
      <c r="A4523" s="1296">
        <v>36705</v>
      </c>
      <c r="B4523" s="1295" t="s">
        <v>194</v>
      </c>
      <c r="C4523" s="1295" t="s">
        <v>246</v>
      </c>
      <c r="D4523" s="1295">
        <v>13998</v>
      </c>
      <c r="E4523" s="1295" t="s">
        <v>200</v>
      </c>
      <c r="F4523" s="935" t="s">
        <v>220</v>
      </c>
      <c r="G4523" s="1295">
        <v>-99999</v>
      </c>
      <c r="H4523" s="935" t="s">
        <v>412</v>
      </c>
      <c r="I4523" s="935" t="s">
        <v>413</v>
      </c>
      <c r="J4523" s="935">
        <v>39.909298579999998</v>
      </c>
      <c r="K4523" s="935">
        <v>-122.0918963</v>
      </c>
      <c r="L4523" s="935">
        <v>39.751173979999997</v>
      </c>
      <c r="M4523" s="935">
        <v>-121.9963235</v>
      </c>
    </row>
    <row r="4524" spans="1:13" x14ac:dyDescent="0.35">
      <c r="A4524" s="1296">
        <v>36705</v>
      </c>
      <c r="B4524" s="1295" t="s">
        <v>194</v>
      </c>
      <c r="C4524" s="1295" t="s">
        <v>246</v>
      </c>
      <c r="D4524" s="1295">
        <v>13998</v>
      </c>
      <c r="E4524" s="1295" t="s">
        <v>200</v>
      </c>
      <c r="F4524" s="935" t="s">
        <v>221</v>
      </c>
      <c r="G4524" s="1295">
        <v>-99999</v>
      </c>
      <c r="H4524" s="935" t="s">
        <v>413</v>
      </c>
      <c r="I4524" s="935" t="s">
        <v>414</v>
      </c>
      <c r="J4524" s="935">
        <v>39.751173979999997</v>
      </c>
      <c r="K4524" s="935">
        <v>-121.9963235</v>
      </c>
      <c r="L4524" s="935">
        <v>39.629153240000001</v>
      </c>
      <c r="M4524" s="935">
        <v>-121.9925059</v>
      </c>
    </row>
    <row r="4525" spans="1:13" x14ac:dyDescent="0.35">
      <c r="A4525" s="1296">
        <v>36705</v>
      </c>
      <c r="B4525" s="1295" t="s">
        <v>194</v>
      </c>
      <c r="C4525" s="1295" t="s">
        <v>246</v>
      </c>
      <c r="D4525" s="1295">
        <v>13998</v>
      </c>
      <c r="E4525" s="1295" t="s">
        <v>200</v>
      </c>
      <c r="F4525" s="935" t="s">
        <v>222</v>
      </c>
      <c r="G4525" s="1295">
        <v>-99999</v>
      </c>
      <c r="H4525" s="935" t="s">
        <v>414</v>
      </c>
      <c r="I4525" s="935" t="s">
        <v>415</v>
      </c>
      <c r="J4525" s="935">
        <v>39.629153240000001</v>
      </c>
      <c r="K4525" s="935">
        <v>-121.9925059</v>
      </c>
      <c r="L4525" s="935">
        <v>39.40712284</v>
      </c>
      <c r="M4525" s="935">
        <v>-122.00758999999999</v>
      </c>
    </row>
    <row r="4526" spans="1:13" x14ac:dyDescent="0.35">
      <c r="A4526" s="1296">
        <v>36713</v>
      </c>
      <c r="B4526" s="1295" t="s">
        <v>194</v>
      </c>
      <c r="C4526" s="1295" t="s">
        <v>246</v>
      </c>
      <c r="D4526" s="1295">
        <v>14819</v>
      </c>
      <c r="E4526" s="1295" t="s">
        <v>200</v>
      </c>
      <c r="F4526" s="935" t="s">
        <v>208</v>
      </c>
      <c r="G4526" s="1295">
        <v>16</v>
      </c>
      <c r="H4526" s="935" t="s">
        <v>402</v>
      </c>
      <c r="I4526" s="935" t="s">
        <v>403</v>
      </c>
      <c r="J4526" s="935">
        <v>40.611883210000002</v>
      </c>
      <c r="K4526" s="935">
        <v>-122.446135</v>
      </c>
      <c r="L4526" s="935">
        <v>40.592799669999998</v>
      </c>
      <c r="M4526" s="935">
        <v>-122.3942059</v>
      </c>
    </row>
    <row r="4527" spans="1:13" x14ac:dyDescent="0.35">
      <c r="A4527" s="1296">
        <v>36713</v>
      </c>
      <c r="B4527" s="1295" t="s">
        <v>194</v>
      </c>
      <c r="C4527" s="1295" t="s">
        <v>246</v>
      </c>
      <c r="D4527" s="1295">
        <v>14819</v>
      </c>
      <c r="E4527" s="1295" t="s">
        <v>200</v>
      </c>
      <c r="F4527" s="935" t="s">
        <v>209</v>
      </c>
      <c r="G4527" s="1295">
        <v>7</v>
      </c>
      <c r="H4527" s="935" t="s">
        <v>403</v>
      </c>
      <c r="I4527" s="935" t="s">
        <v>404</v>
      </c>
      <c r="J4527" s="935">
        <v>40.592799669999998</v>
      </c>
      <c r="K4527" s="935">
        <v>-122.3942059</v>
      </c>
      <c r="L4527" s="935">
        <v>40.585947769999997</v>
      </c>
      <c r="M4527" s="935">
        <v>-122.3683525</v>
      </c>
    </row>
    <row r="4528" spans="1:13" x14ac:dyDescent="0.35">
      <c r="A4528" s="1296">
        <v>36713</v>
      </c>
      <c r="B4528" s="1295" t="s">
        <v>194</v>
      </c>
      <c r="C4528" s="1295" t="s">
        <v>246</v>
      </c>
      <c r="D4528" s="1295">
        <v>14819</v>
      </c>
      <c r="E4528" s="1295" t="s">
        <v>200</v>
      </c>
      <c r="F4528" s="935" t="s">
        <v>211</v>
      </c>
      <c r="G4528" s="1295">
        <v>28</v>
      </c>
      <c r="H4528" s="935" t="s">
        <v>404</v>
      </c>
      <c r="I4528" s="935" t="s">
        <v>405</v>
      </c>
      <c r="J4528" s="935">
        <v>40.585947769999997</v>
      </c>
      <c r="K4528" s="935">
        <v>-122.3683525</v>
      </c>
      <c r="L4528" s="935">
        <v>40.472049499999997</v>
      </c>
      <c r="M4528" s="935">
        <v>-122.29453460000001</v>
      </c>
    </row>
    <row r="4529" spans="1:13" x14ac:dyDescent="0.35">
      <c r="A4529" s="1296">
        <v>36713</v>
      </c>
      <c r="B4529" s="1295" t="s">
        <v>194</v>
      </c>
      <c r="C4529" s="1295" t="s">
        <v>246</v>
      </c>
      <c r="D4529" s="1295">
        <v>14819</v>
      </c>
      <c r="E4529" s="1295" t="s">
        <v>200</v>
      </c>
      <c r="F4529" s="935" t="s">
        <v>212</v>
      </c>
      <c r="G4529" s="1295">
        <v>6</v>
      </c>
      <c r="H4529" s="935" t="s">
        <v>405</v>
      </c>
      <c r="I4529" s="935" t="s">
        <v>406</v>
      </c>
      <c r="J4529" s="935">
        <v>40.472049499999997</v>
      </c>
      <c r="K4529" s="935">
        <v>-122.29453460000001</v>
      </c>
      <c r="L4529" s="935">
        <v>40.417416330000002</v>
      </c>
      <c r="M4529" s="935">
        <v>-122.19395729999999</v>
      </c>
    </row>
    <row r="4530" spans="1:13" x14ac:dyDescent="0.35">
      <c r="A4530" s="1296">
        <v>36713</v>
      </c>
      <c r="B4530" s="1295" t="s">
        <v>194</v>
      </c>
      <c r="C4530" s="1295" t="s">
        <v>246</v>
      </c>
      <c r="D4530" s="1295">
        <v>14819</v>
      </c>
      <c r="E4530" s="1295" t="s">
        <v>200</v>
      </c>
      <c r="F4530" s="935" t="s">
        <v>213</v>
      </c>
      <c r="G4530" s="1295">
        <v>2</v>
      </c>
      <c r="H4530" s="935" t="s">
        <v>406</v>
      </c>
      <c r="I4530" s="935" t="s">
        <v>407</v>
      </c>
      <c r="J4530" s="935">
        <v>40.417416330000002</v>
      </c>
      <c r="K4530" s="935">
        <v>-122.19395729999999</v>
      </c>
      <c r="L4530" s="935">
        <v>40.355137560000003</v>
      </c>
      <c r="M4530" s="935">
        <v>-122.17595660000001</v>
      </c>
    </row>
    <row r="4531" spans="1:13" x14ac:dyDescent="0.35">
      <c r="A4531" s="1296">
        <v>36713</v>
      </c>
      <c r="B4531" s="1295" t="s">
        <v>194</v>
      </c>
      <c r="C4531" s="1295" t="s">
        <v>246</v>
      </c>
      <c r="D4531" s="1295">
        <v>14819</v>
      </c>
      <c r="E4531" s="1295" t="s">
        <v>200</v>
      </c>
      <c r="F4531" s="935" t="s">
        <v>214</v>
      </c>
      <c r="G4531" s="1295">
        <v>0</v>
      </c>
      <c r="H4531" s="935" t="s">
        <v>407</v>
      </c>
      <c r="I4531" s="935" t="s">
        <v>408</v>
      </c>
      <c r="J4531" s="935">
        <v>40.355137560000003</v>
      </c>
      <c r="K4531" s="935">
        <v>-122.17595660000001</v>
      </c>
      <c r="L4531" s="935">
        <v>40.316984869999999</v>
      </c>
      <c r="M4531" s="935">
        <v>-122.1896581</v>
      </c>
    </row>
    <row r="4532" spans="1:13" x14ac:dyDescent="0.35">
      <c r="A4532" s="1296">
        <v>36713</v>
      </c>
      <c r="B4532" s="1295" t="s">
        <v>194</v>
      </c>
      <c r="C4532" s="1295" t="s">
        <v>246</v>
      </c>
      <c r="D4532" s="1295">
        <v>14819</v>
      </c>
      <c r="E4532" s="1295" t="s">
        <v>200</v>
      </c>
      <c r="F4532" s="935" t="s">
        <v>215</v>
      </c>
      <c r="G4532" s="1295">
        <v>5</v>
      </c>
      <c r="H4532" s="935" t="s">
        <v>408</v>
      </c>
      <c r="I4532" s="935" t="s">
        <v>409</v>
      </c>
      <c r="J4532" s="935">
        <v>40.316984869999999</v>
      </c>
      <c r="K4532" s="935">
        <v>-122.1896581</v>
      </c>
      <c r="L4532" s="935">
        <v>40.263968490000003</v>
      </c>
      <c r="M4532" s="935">
        <v>-122.2235306</v>
      </c>
    </row>
    <row r="4533" spans="1:13" x14ac:dyDescent="0.35">
      <c r="A4533" s="1296">
        <v>36713</v>
      </c>
      <c r="B4533" s="1295" t="s">
        <v>194</v>
      </c>
      <c r="C4533" s="1295" t="s">
        <v>246</v>
      </c>
      <c r="D4533" s="1295">
        <v>14819</v>
      </c>
      <c r="E4533" s="1295" t="s">
        <v>200</v>
      </c>
      <c r="F4533" s="935" t="s">
        <v>216</v>
      </c>
      <c r="G4533" s="1295">
        <v>0</v>
      </c>
      <c r="H4533" s="935" t="s">
        <v>409</v>
      </c>
      <c r="I4533" s="935" t="s">
        <v>410</v>
      </c>
      <c r="J4533" s="935">
        <v>40.263968490000003</v>
      </c>
      <c r="K4533" s="935">
        <v>-122.2235306</v>
      </c>
      <c r="L4533" s="935">
        <v>40.153152210000002</v>
      </c>
      <c r="M4533" s="935">
        <v>-122.20237950000001</v>
      </c>
    </row>
    <row r="4534" spans="1:13" x14ac:dyDescent="0.35">
      <c r="A4534" s="1296">
        <v>36713</v>
      </c>
      <c r="B4534" s="1295" t="s">
        <v>194</v>
      </c>
      <c r="C4534" s="1295" t="s">
        <v>246</v>
      </c>
      <c r="D4534" s="1295">
        <v>14819</v>
      </c>
      <c r="E4534" s="1295" t="s">
        <v>200</v>
      </c>
      <c r="F4534" s="935" t="s">
        <v>217</v>
      </c>
      <c r="G4534" s="1295">
        <v>0</v>
      </c>
      <c r="H4534" s="935" t="s">
        <v>410</v>
      </c>
      <c r="I4534" s="935" t="s">
        <v>411</v>
      </c>
      <c r="J4534" s="935">
        <v>40.153152210000002</v>
      </c>
      <c r="K4534" s="935">
        <v>-122.20237950000001</v>
      </c>
      <c r="L4534" s="935">
        <v>40.027836569999998</v>
      </c>
      <c r="M4534" s="935">
        <v>-122.11920569999999</v>
      </c>
    </row>
    <row r="4535" spans="1:13" x14ac:dyDescent="0.35">
      <c r="A4535" s="1296">
        <v>36713</v>
      </c>
      <c r="B4535" s="1295" t="s">
        <v>194</v>
      </c>
      <c r="C4535" s="1295" t="s">
        <v>246</v>
      </c>
      <c r="D4535" s="1295">
        <v>14819</v>
      </c>
      <c r="E4535" s="1295" t="s">
        <v>200</v>
      </c>
      <c r="F4535" s="935" t="s">
        <v>219</v>
      </c>
      <c r="G4535" s="1295">
        <v>0</v>
      </c>
      <c r="H4535" s="935" t="s">
        <v>411</v>
      </c>
      <c r="I4535" s="935" t="s">
        <v>412</v>
      </c>
      <c r="J4535" s="935">
        <v>40.027836569999998</v>
      </c>
      <c r="K4535" s="935">
        <v>-122.11920569999999</v>
      </c>
      <c r="L4535" s="935">
        <v>39.909298579999998</v>
      </c>
      <c r="M4535" s="935">
        <v>-122.0918963</v>
      </c>
    </row>
    <row r="4536" spans="1:13" x14ac:dyDescent="0.35">
      <c r="A4536" s="1296">
        <v>36713</v>
      </c>
      <c r="B4536" s="1295" t="s">
        <v>194</v>
      </c>
      <c r="C4536" s="1295" t="s">
        <v>246</v>
      </c>
      <c r="D4536" s="1295">
        <v>14819</v>
      </c>
      <c r="E4536" s="1295" t="s">
        <v>200</v>
      </c>
      <c r="F4536" s="935" t="s">
        <v>220</v>
      </c>
      <c r="G4536" s="1295">
        <v>-99999</v>
      </c>
      <c r="H4536" s="935" t="s">
        <v>412</v>
      </c>
      <c r="I4536" s="935" t="s">
        <v>413</v>
      </c>
      <c r="J4536" s="935">
        <v>39.909298579999998</v>
      </c>
      <c r="K4536" s="935">
        <v>-122.0918963</v>
      </c>
      <c r="L4536" s="935">
        <v>39.751173979999997</v>
      </c>
      <c r="M4536" s="935">
        <v>-121.9963235</v>
      </c>
    </row>
    <row r="4537" spans="1:13" x14ac:dyDescent="0.35">
      <c r="A4537" s="1296">
        <v>36713</v>
      </c>
      <c r="B4537" s="1295" t="s">
        <v>194</v>
      </c>
      <c r="C4537" s="1295" t="s">
        <v>246</v>
      </c>
      <c r="D4537" s="1295">
        <v>14819</v>
      </c>
      <c r="E4537" s="1295" t="s">
        <v>200</v>
      </c>
      <c r="F4537" s="935" t="s">
        <v>221</v>
      </c>
      <c r="G4537" s="1295">
        <v>-99999</v>
      </c>
      <c r="H4537" s="935" t="s">
        <v>413</v>
      </c>
      <c r="I4537" s="935" t="s">
        <v>414</v>
      </c>
      <c r="J4537" s="935">
        <v>39.751173979999997</v>
      </c>
      <c r="K4537" s="935">
        <v>-121.9963235</v>
      </c>
      <c r="L4537" s="935">
        <v>39.629153240000001</v>
      </c>
      <c r="M4537" s="935">
        <v>-121.9925059</v>
      </c>
    </row>
    <row r="4538" spans="1:13" x14ac:dyDescent="0.35">
      <c r="A4538" s="1296">
        <v>36713</v>
      </c>
      <c r="B4538" s="1295" t="s">
        <v>194</v>
      </c>
      <c r="C4538" s="1295" t="s">
        <v>246</v>
      </c>
      <c r="D4538" s="1295">
        <v>14819</v>
      </c>
      <c r="E4538" s="1295" t="s">
        <v>200</v>
      </c>
      <c r="F4538" s="935" t="s">
        <v>222</v>
      </c>
      <c r="G4538" s="1295">
        <v>-99999</v>
      </c>
      <c r="H4538" s="935" t="s">
        <v>414</v>
      </c>
      <c r="I4538" s="935" t="s">
        <v>415</v>
      </c>
      <c r="J4538" s="935">
        <v>39.629153240000001</v>
      </c>
      <c r="K4538" s="935">
        <v>-121.9925059</v>
      </c>
      <c r="L4538" s="935">
        <v>39.40712284</v>
      </c>
      <c r="M4538" s="935">
        <v>-122.00758999999999</v>
      </c>
    </row>
    <row r="4539" spans="1:13" x14ac:dyDescent="0.35">
      <c r="A4539" s="1296">
        <v>36719</v>
      </c>
      <c r="B4539" s="1295" t="s">
        <v>194</v>
      </c>
      <c r="C4539" s="1295" t="s">
        <v>283</v>
      </c>
      <c r="D4539" s="1295">
        <v>14670</v>
      </c>
      <c r="E4539" s="1295" t="s">
        <v>200</v>
      </c>
      <c r="F4539" s="935" t="s">
        <v>208</v>
      </c>
      <c r="G4539" s="1295">
        <v>7</v>
      </c>
      <c r="H4539" s="935" t="s">
        <v>402</v>
      </c>
      <c r="I4539" s="935" t="s">
        <v>403</v>
      </c>
      <c r="J4539" s="935">
        <v>40.611883210000002</v>
      </c>
      <c r="K4539" s="935">
        <v>-122.446135</v>
      </c>
      <c r="L4539" s="935">
        <v>40.592799669999998</v>
      </c>
      <c r="M4539" s="935">
        <v>-122.3942059</v>
      </c>
    </row>
    <row r="4540" spans="1:13" x14ac:dyDescent="0.35">
      <c r="A4540" s="1296">
        <v>36719</v>
      </c>
      <c r="B4540" s="1295" t="s">
        <v>194</v>
      </c>
      <c r="C4540" s="1295" t="s">
        <v>283</v>
      </c>
      <c r="D4540" s="1295">
        <v>14670</v>
      </c>
      <c r="E4540" s="1295" t="s">
        <v>200</v>
      </c>
      <c r="F4540" s="935" t="s">
        <v>209</v>
      </c>
      <c r="G4540" s="1295">
        <v>20</v>
      </c>
      <c r="H4540" s="935" t="s">
        <v>403</v>
      </c>
      <c r="I4540" s="935" t="s">
        <v>404</v>
      </c>
      <c r="J4540" s="935">
        <v>40.592799669999998</v>
      </c>
      <c r="K4540" s="935">
        <v>-122.3942059</v>
      </c>
      <c r="L4540" s="935">
        <v>40.585947769999997</v>
      </c>
      <c r="M4540" s="935">
        <v>-122.3683525</v>
      </c>
    </row>
    <row r="4541" spans="1:13" x14ac:dyDescent="0.35">
      <c r="A4541" s="1296">
        <v>36719</v>
      </c>
      <c r="B4541" s="1295" t="s">
        <v>194</v>
      </c>
      <c r="C4541" s="1295" t="s">
        <v>283</v>
      </c>
      <c r="D4541" s="1295">
        <v>14670</v>
      </c>
      <c r="E4541" s="1295" t="s">
        <v>200</v>
      </c>
      <c r="F4541" s="935" t="s">
        <v>211</v>
      </c>
      <c r="G4541" s="1295">
        <v>20</v>
      </c>
      <c r="H4541" s="935" t="s">
        <v>404</v>
      </c>
      <c r="I4541" s="935" t="s">
        <v>405</v>
      </c>
      <c r="J4541" s="935">
        <v>40.585947769999997</v>
      </c>
      <c r="K4541" s="935">
        <v>-122.3683525</v>
      </c>
      <c r="L4541" s="935">
        <v>40.472049499999997</v>
      </c>
      <c r="M4541" s="935">
        <v>-122.29453460000001</v>
      </c>
    </row>
    <row r="4542" spans="1:13" x14ac:dyDescent="0.35">
      <c r="A4542" s="1296">
        <v>36719</v>
      </c>
      <c r="B4542" s="1295" t="s">
        <v>194</v>
      </c>
      <c r="C4542" s="1295" t="s">
        <v>283</v>
      </c>
      <c r="D4542" s="1295">
        <v>14670</v>
      </c>
      <c r="E4542" s="1295" t="s">
        <v>200</v>
      </c>
      <c r="F4542" s="935" t="s">
        <v>212</v>
      </c>
      <c r="G4542" s="1295">
        <v>2</v>
      </c>
      <c r="H4542" s="935" t="s">
        <v>405</v>
      </c>
      <c r="I4542" s="935" t="s">
        <v>406</v>
      </c>
      <c r="J4542" s="935">
        <v>40.472049499999997</v>
      </c>
      <c r="K4542" s="935">
        <v>-122.29453460000001</v>
      </c>
      <c r="L4542" s="935">
        <v>40.417416330000002</v>
      </c>
      <c r="M4542" s="935">
        <v>-122.19395729999999</v>
      </c>
    </row>
    <row r="4543" spans="1:13" x14ac:dyDescent="0.35">
      <c r="A4543" s="1296">
        <v>36719</v>
      </c>
      <c r="B4543" s="1295" t="s">
        <v>194</v>
      </c>
      <c r="C4543" s="1295" t="s">
        <v>283</v>
      </c>
      <c r="D4543" s="1295">
        <v>14670</v>
      </c>
      <c r="E4543" s="1295" t="s">
        <v>200</v>
      </c>
      <c r="F4543" s="935" t="s">
        <v>213</v>
      </c>
      <c r="G4543" s="1295">
        <v>0</v>
      </c>
      <c r="H4543" s="935" t="s">
        <v>406</v>
      </c>
      <c r="I4543" s="935" t="s">
        <v>407</v>
      </c>
      <c r="J4543" s="935">
        <v>40.417416330000002</v>
      </c>
      <c r="K4543" s="935">
        <v>-122.19395729999999</v>
      </c>
      <c r="L4543" s="935">
        <v>40.355137560000003</v>
      </c>
      <c r="M4543" s="935">
        <v>-122.17595660000001</v>
      </c>
    </row>
    <row r="4544" spans="1:13" x14ac:dyDescent="0.35">
      <c r="A4544" s="1296">
        <v>36719</v>
      </c>
      <c r="B4544" s="1295" t="s">
        <v>194</v>
      </c>
      <c r="C4544" s="1295" t="s">
        <v>283</v>
      </c>
      <c r="D4544" s="1295">
        <v>14670</v>
      </c>
      <c r="E4544" s="1295" t="s">
        <v>200</v>
      </c>
      <c r="F4544" s="935" t="s">
        <v>214</v>
      </c>
      <c r="G4544" s="1295">
        <v>0</v>
      </c>
      <c r="H4544" s="935" t="s">
        <v>407</v>
      </c>
      <c r="I4544" s="935" t="s">
        <v>408</v>
      </c>
      <c r="J4544" s="935">
        <v>40.355137560000003</v>
      </c>
      <c r="K4544" s="935">
        <v>-122.17595660000001</v>
      </c>
      <c r="L4544" s="935">
        <v>40.316984869999999</v>
      </c>
      <c r="M4544" s="935">
        <v>-122.1896581</v>
      </c>
    </row>
    <row r="4545" spans="1:13" x14ac:dyDescent="0.35">
      <c r="A4545" s="1296">
        <v>36719</v>
      </c>
      <c r="B4545" s="1295" t="s">
        <v>194</v>
      </c>
      <c r="C4545" s="1295" t="s">
        <v>283</v>
      </c>
      <c r="D4545" s="1295">
        <v>14670</v>
      </c>
      <c r="E4545" s="1295" t="s">
        <v>200</v>
      </c>
      <c r="F4545" s="935" t="s">
        <v>215</v>
      </c>
      <c r="G4545" s="1295">
        <v>0</v>
      </c>
      <c r="H4545" s="935" t="s">
        <v>408</v>
      </c>
      <c r="I4545" s="935" t="s">
        <v>409</v>
      </c>
      <c r="J4545" s="935">
        <v>40.316984869999999</v>
      </c>
      <c r="K4545" s="935">
        <v>-122.1896581</v>
      </c>
      <c r="L4545" s="935">
        <v>40.263968490000003</v>
      </c>
      <c r="M4545" s="935">
        <v>-122.2235306</v>
      </c>
    </row>
    <row r="4546" spans="1:13" x14ac:dyDescent="0.35">
      <c r="A4546" s="1296">
        <v>36719</v>
      </c>
      <c r="B4546" s="1295" t="s">
        <v>194</v>
      </c>
      <c r="C4546" s="1295" t="s">
        <v>283</v>
      </c>
      <c r="D4546" s="1295">
        <v>14670</v>
      </c>
      <c r="E4546" s="1295" t="s">
        <v>200</v>
      </c>
      <c r="F4546" s="935" t="s">
        <v>216</v>
      </c>
      <c r="G4546" s="1295">
        <v>0</v>
      </c>
      <c r="H4546" s="935" t="s">
        <v>409</v>
      </c>
      <c r="I4546" s="935" t="s">
        <v>410</v>
      </c>
      <c r="J4546" s="935">
        <v>40.263968490000003</v>
      </c>
      <c r="K4546" s="935">
        <v>-122.2235306</v>
      </c>
      <c r="L4546" s="935">
        <v>40.153152210000002</v>
      </c>
      <c r="M4546" s="935">
        <v>-122.20237950000001</v>
      </c>
    </row>
    <row r="4547" spans="1:13" x14ac:dyDescent="0.35">
      <c r="A4547" s="1296">
        <v>36719</v>
      </c>
      <c r="B4547" s="1295" t="s">
        <v>194</v>
      </c>
      <c r="C4547" s="1295" t="s">
        <v>283</v>
      </c>
      <c r="D4547" s="1295">
        <v>14670</v>
      </c>
      <c r="E4547" s="1295" t="s">
        <v>200</v>
      </c>
      <c r="F4547" s="935" t="s">
        <v>217</v>
      </c>
      <c r="G4547" s="1295">
        <v>0</v>
      </c>
      <c r="H4547" s="935" t="s">
        <v>410</v>
      </c>
      <c r="I4547" s="935" t="s">
        <v>411</v>
      </c>
      <c r="J4547" s="935">
        <v>40.153152210000002</v>
      </c>
      <c r="K4547" s="935">
        <v>-122.20237950000001</v>
      </c>
      <c r="L4547" s="935">
        <v>40.027836569999998</v>
      </c>
      <c r="M4547" s="935">
        <v>-122.11920569999999</v>
      </c>
    </row>
    <row r="4548" spans="1:13" x14ac:dyDescent="0.35">
      <c r="A4548" s="1296">
        <v>36719</v>
      </c>
      <c r="B4548" s="1295" t="s">
        <v>194</v>
      </c>
      <c r="C4548" s="1295" t="s">
        <v>283</v>
      </c>
      <c r="D4548" s="1295">
        <v>14670</v>
      </c>
      <c r="E4548" s="1295" t="s">
        <v>200</v>
      </c>
      <c r="F4548" s="935" t="s">
        <v>219</v>
      </c>
      <c r="G4548" s="1295">
        <v>0</v>
      </c>
      <c r="H4548" s="935" t="s">
        <v>411</v>
      </c>
      <c r="I4548" s="935" t="s">
        <v>412</v>
      </c>
      <c r="J4548" s="935">
        <v>40.027836569999998</v>
      </c>
      <c r="K4548" s="935">
        <v>-122.11920569999999</v>
      </c>
      <c r="L4548" s="935">
        <v>39.909298579999998</v>
      </c>
      <c r="M4548" s="935">
        <v>-122.0918963</v>
      </c>
    </row>
    <row r="4549" spans="1:13" x14ac:dyDescent="0.35">
      <c r="A4549" s="1296">
        <v>36719</v>
      </c>
      <c r="B4549" s="1295" t="s">
        <v>194</v>
      </c>
      <c r="C4549" s="1295" t="s">
        <v>283</v>
      </c>
      <c r="D4549" s="1295">
        <v>14670</v>
      </c>
      <c r="E4549" s="1295" t="s">
        <v>200</v>
      </c>
      <c r="F4549" s="935" t="s">
        <v>220</v>
      </c>
      <c r="G4549" s="1295">
        <v>-99999</v>
      </c>
      <c r="H4549" s="935" t="s">
        <v>412</v>
      </c>
      <c r="I4549" s="935" t="s">
        <v>413</v>
      </c>
      <c r="J4549" s="935">
        <v>39.909298579999998</v>
      </c>
      <c r="K4549" s="935">
        <v>-122.0918963</v>
      </c>
      <c r="L4549" s="935">
        <v>39.751173979999997</v>
      </c>
      <c r="M4549" s="935">
        <v>-121.9963235</v>
      </c>
    </row>
    <row r="4550" spans="1:13" x14ac:dyDescent="0.35">
      <c r="A4550" s="1296">
        <v>36719</v>
      </c>
      <c r="B4550" s="1295" t="s">
        <v>194</v>
      </c>
      <c r="C4550" s="1295" t="s">
        <v>283</v>
      </c>
      <c r="D4550" s="1295">
        <v>14670</v>
      </c>
      <c r="E4550" s="1295" t="s">
        <v>200</v>
      </c>
      <c r="F4550" s="935" t="s">
        <v>221</v>
      </c>
      <c r="G4550" s="1295">
        <v>-99999</v>
      </c>
      <c r="H4550" s="935" t="s">
        <v>413</v>
      </c>
      <c r="I4550" s="935" t="s">
        <v>414</v>
      </c>
      <c r="J4550" s="935">
        <v>39.751173979999997</v>
      </c>
      <c r="K4550" s="935">
        <v>-121.9963235</v>
      </c>
      <c r="L4550" s="935">
        <v>39.629153240000001</v>
      </c>
      <c r="M4550" s="935">
        <v>-121.9925059</v>
      </c>
    </row>
    <row r="4551" spans="1:13" x14ac:dyDescent="0.35">
      <c r="A4551" s="1296">
        <v>36719</v>
      </c>
      <c r="B4551" s="1295" t="s">
        <v>194</v>
      </c>
      <c r="C4551" s="1295" t="s">
        <v>283</v>
      </c>
      <c r="D4551" s="1295">
        <v>14670</v>
      </c>
      <c r="E4551" s="1295" t="s">
        <v>200</v>
      </c>
      <c r="F4551" s="935" t="s">
        <v>222</v>
      </c>
      <c r="G4551" s="1295">
        <v>-99999</v>
      </c>
      <c r="H4551" s="935" t="s">
        <v>414</v>
      </c>
      <c r="I4551" s="935" t="s">
        <v>415</v>
      </c>
      <c r="J4551" s="935">
        <v>39.629153240000001</v>
      </c>
      <c r="K4551" s="935">
        <v>-121.9925059</v>
      </c>
      <c r="L4551" s="935">
        <v>39.40712284</v>
      </c>
      <c r="M4551" s="935">
        <v>-122.00758999999999</v>
      </c>
    </row>
    <row r="4552" spans="1:13" x14ac:dyDescent="0.35">
      <c r="A4552" s="1296">
        <v>36727</v>
      </c>
      <c r="B4552" s="1295" t="s">
        <v>194</v>
      </c>
      <c r="C4552" s="1295" t="s">
        <v>283</v>
      </c>
      <c r="D4552" s="1295">
        <v>14958</v>
      </c>
      <c r="E4552" s="1295" t="s">
        <v>200</v>
      </c>
      <c r="F4552" s="935" t="s">
        <v>208</v>
      </c>
      <c r="G4552" s="1295">
        <v>0</v>
      </c>
      <c r="H4552" s="935" t="s">
        <v>402</v>
      </c>
      <c r="I4552" s="935" t="s">
        <v>403</v>
      </c>
      <c r="J4552" s="935">
        <v>40.611883210000002</v>
      </c>
      <c r="K4552" s="935">
        <v>-122.446135</v>
      </c>
      <c r="L4552" s="935">
        <v>40.592799669999998</v>
      </c>
      <c r="M4552" s="935">
        <v>-122.3942059</v>
      </c>
    </row>
    <row r="4553" spans="1:13" x14ac:dyDescent="0.35">
      <c r="A4553" s="1296">
        <v>36727</v>
      </c>
      <c r="B4553" s="1295" t="s">
        <v>194</v>
      </c>
      <c r="C4553" s="1295" t="s">
        <v>283</v>
      </c>
      <c r="D4553" s="1295">
        <v>14958</v>
      </c>
      <c r="E4553" s="1295" t="s">
        <v>200</v>
      </c>
      <c r="F4553" s="935" t="s">
        <v>209</v>
      </c>
      <c r="G4553" s="1295">
        <v>0</v>
      </c>
      <c r="H4553" s="935" t="s">
        <v>403</v>
      </c>
      <c r="I4553" s="935" t="s">
        <v>404</v>
      </c>
      <c r="J4553" s="935">
        <v>40.592799669999998</v>
      </c>
      <c r="K4553" s="935">
        <v>-122.3942059</v>
      </c>
      <c r="L4553" s="935">
        <v>40.585947769999997</v>
      </c>
      <c r="M4553" s="935">
        <v>-122.3683525</v>
      </c>
    </row>
    <row r="4554" spans="1:13" x14ac:dyDescent="0.35">
      <c r="A4554" s="1296">
        <v>36727</v>
      </c>
      <c r="B4554" s="1295" t="s">
        <v>194</v>
      </c>
      <c r="C4554" s="1295" t="s">
        <v>283</v>
      </c>
      <c r="D4554" s="1295">
        <v>14958</v>
      </c>
      <c r="E4554" s="1295" t="s">
        <v>200</v>
      </c>
      <c r="F4554" s="935" t="s">
        <v>211</v>
      </c>
      <c r="G4554" s="1295">
        <v>8</v>
      </c>
      <c r="H4554" s="935" t="s">
        <v>404</v>
      </c>
      <c r="I4554" s="935" t="s">
        <v>405</v>
      </c>
      <c r="J4554" s="935">
        <v>40.585947769999997</v>
      </c>
      <c r="K4554" s="935">
        <v>-122.3683525</v>
      </c>
      <c r="L4554" s="935">
        <v>40.472049499999997</v>
      </c>
      <c r="M4554" s="935">
        <v>-122.29453460000001</v>
      </c>
    </row>
    <row r="4555" spans="1:13" x14ac:dyDescent="0.35">
      <c r="A4555" s="1296">
        <v>36727</v>
      </c>
      <c r="B4555" s="1295" t="s">
        <v>194</v>
      </c>
      <c r="C4555" s="1295" t="s">
        <v>283</v>
      </c>
      <c r="D4555" s="1295">
        <v>14958</v>
      </c>
      <c r="E4555" s="1295" t="s">
        <v>200</v>
      </c>
      <c r="F4555" s="935" t="s">
        <v>212</v>
      </c>
      <c r="G4555" s="1295">
        <v>0</v>
      </c>
      <c r="H4555" s="935" t="s">
        <v>405</v>
      </c>
      <c r="I4555" s="935" t="s">
        <v>406</v>
      </c>
      <c r="J4555" s="935">
        <v>40.472049499999997</v>
      </c>
      <c r="K4555" s="935">
        <v>-122.29453460000001</v>
      </c>
      <c r="L4555" s="935">
        <v>40.417416330000002</v>
      </c>
      <c r="M4555" s="935">
        <v>-122.19395729999999</v>
      </c>
    </row>
    <row r="4556" spans="1:13" x14ac:dyDescent="0.35">
      <c r="A4556" s="1296">
        <v>36727</v>
      </c>
      <c r="B4556" s="1295" t="s">
        <v>194</v>
      </c>
      <c r="C4556" s="1295" t="s">
        <v>283</v>
      </c>
      <c r="D4556" s="1295">
        <v>14958</v>
      </c>
      <c r="E4556" s="1295" t="s">
        <v>200</v>
      </c>
      <c r="F4556" s="935" t="s">
        <v>213</v>
      </c>
      <c r="G4556" s="1295">
        <v>0</v>
      </c>
      <c r="H4556" s="935" t="s">
        <v>406</v>
      </c>
      <c r="I4556" s="935" t="s">
        <v>407</v>
      </c>
      <c r="J4556" s="935">
        <v>40.417416330000002</v>
      </c>
      <c r="K4556" s="935">
        <v>-122.19395729999999</v>
      </c>
      <c r="L4556" s="935">
        <v>40.355137560000003</v>
      </c>
      <c r="M4556" s="935">
        <v>-122.17595660000001</v>
      </c>
    </row>
    <row r="4557" spans="1:13" x14ac:dyDescent="0.35">
      <c r="A4557" s="1296">
        <v>36727</v>
      </c>
      <c r="B4557" s="1295" t="s">
        <v>194</v>
      </c>
      <c r="C4557" s="1295" t="s">
        <v>283</v>
      </c>
      <c r="D4557" s="1295">
        <v>14958</v>
      </c>
      <c r="E4557" s="1295" t="s">
        <v>200</v>
      </c>
      <c r="F4557" s="935" t="s">
        <v>214</v>
      </c>
      <c r="G4557" s="1295">
        <v>0</v>
      </c>
      <c r="H4557" s="935" t="s">
        <v>407</v>
      </c>
      <c r="I4557" s="935" t="s">
        <v>408</v>
      </c>
      <c r="J4557" s="935">
        <v>40.355137560000003</v>
      </c>
      <c r="K4557" s="935">
        <v>-122.17595660000001</v>
      </c>
      <c r="L4557" s="935">
        <v>40.316984869999999</v>
      </c>
      <c r="M4557" s="935">
        <v>-122.1896581</v>
      </c>
    </row>
    <row r="4558" spans="1:13" x14ac:dyDescent="0.35">
      <c r="A4558" s="1296">
        <v>36727</v>
      </c>
      <c r="B4558" s="1295" t="s">
        <v>194</v>
      </c>
      <c r="C4558" s="1295" t="s">
        <v>283</v>
      </c>
      <c r="D4558" s="1295">
        <v>14958</v>
      </c>
      <c r="E4558" s="1295" t="s">
        <v>200</v>
      </c>
      <c r="F4558" s="935" t="s">
        <v>215</v>
      </c>
      <c r="G4558" s="1295">
        <v>0</v>
      </c>
      <c r="H4558" s="935" t="s">
        <v>408</v>
      </c>
      <c r="I4558" s="935" t="s">
        <v>409</v>
      </c>
      <c r="J4558" s="935">
        <v>40.316984869999999</v>
      </c>
      <c r="K4558" s="935">
        <v>-122.1896581</v>
      </c>
      <c r="L4558" s="935">
        <v>40.263968490000003</v>
      </c>
      <c r="M4558" s="935">
        <v>-122.2235306</v>
      </c>
    </row>
    <row r="4559" spans="1:13" x14ac:dyDescent="0.35">
      <c r="A4559" s="1296">
        <v>36727</v>
      </c>
      <c r="B4559" s="1295" t="s">
        <v>194</v>
      </c>
      <c r="C4559" s="1295" t="s">
        <v>283</v>
      </c>
      <c r="D4559" s="1295">
        <v>14958</v>
      </c>
      <c r="E4559" s="1295" t="s">
        <v>200</v>
      </c>
      <c r="F4559" s="935" t="s">
        <v>216</v>
      </c>
      <c r="G4559" s="1295">
        <v>0</v>
      </c>
      <c r="H4559" s="935" t="s">
        <v>409</v>
      </c>
      <c r="I4559" s="935" t="s">
        <v>410</v>
      </c>
      <c r="J4559" s="935">
        <v>40.263968490000003</v>
      </c>
      <c r="K4559" s="935">
        <v>-122.2235306</v>
      </c>
      <c r="L4559" s="935">
        <v>40.153152210000002</v>
      </c>
      <c r="M4559" s="935">
        <v>-122.20237950000001</v>
      </c>
    </row>
    <row r="4560" spans="1:13" x14ac:dyDescent="0.35">
      <c r="A4560" s="1296">
        <v>36727</v>
      </c>
      <c r="B4560" s="1295" t="s">
        <v>194</v>
      </c>
      <c r="C4560" s="1295" t="s">
        <v>283</v>
      </c>
      <c r="D4560" s="1295">
        <v>14958</v>
      </c>
      <c r="E4560" s="1295" t="s">
        <v>200</v>
      </c>
      <c r="F4560" s="935" t="s">
        <v>217</v>
      </c>
      <c r="G4560" s="1295">
        <v>0</v>
      </c>
      <c r="H4560" s="935" t="s">
        <v>410</v>
      </c>
      <c r="I4560" s="935" t="s">
        <v>411</v>
      </c>
      <c r="J4560" s="935">
        <v>40.153152210000002</v>
      </c>
      <c r="K4560" s="935">
        <v>-122.20237950000001</v>
      </c>
      <c r="L4560" s="935">
        <v>40.027836569999998</v>
      </c>
      <c r="M4560" s="935">
        <v>-122.11920569999999</v>
      </c>
    </row>
    <row r="4561" spans="1:13" x14ac:dyDescent="0.35">
      <c r="A4561" s="1296">
        <v>36727</v>
      </c>
      <c r="B4561" s="1295" t="s">
        <v>194</v>
      </c>
      <c r="C4561" s="1295" t="s">
        <v>283</v>
      </c>
      <c r="D4561" s="1295">
        <v>14958</v>
      </c>
      <c r="E4561" s="1295" t="s">
        <v>200</v>
      </c>
      <c r="F4561" s="935" t="s">
        <v>219</v>
      </c>
      <c r="G4561" s="1295">
        <v>0</v>
      </c>
      <c r="H4561" s="935" t="s">
        <v>411</v>
      </c>
      <c r="I4561" s="935" t="s">
        <v>412</v>
      </c>
      <c r="J4561" s="935">
        <v>40.027836569999998</v>
      </c>
      <c r="K4561" s="935">
        <v>-122.11920569999999</v>
      </c>
      <c r="L4561" s="935">
        <v>39.909298579999998</v>
      </c>
      <c r="M4561" s="935">
        <v>-122.0918963</v>
      </c>
    </row>
    <row r="4562" spans="1:13" x14ac:dyDescent="0.35">
      <c r="A4562" s="1296">
        <v>36727</v>
      </c>
      <c r="B4562" s="1295" t="s">
        <v>194</v>
      </c>
      <c r="C4562" s="1295" t="s">
        <v>283</v>
      </c>
      <c r="D4562" s="1295">
        <v>14958</v>
      </c>
      <c r="E4562" s="1295" t="s">
        <v>200</v>
      </c>
      <c r="F4562" s="935" t="s">
        <v>220</v>
      </c>
      <c r="G4562" s="1295">
        <v>-99999</v>
      </c>
      <c r="H4562" s="935" t="s">
        <v>412</v>
      </c>
      <c r="I4562" s="935" t="s">
        <v>413</v>
      </c>
      <c r="J4562" s="935">
        <v>39.909298579999998</v>
      </c>
      <c r="K4562" s="935">
        <v>-122.0918963</v>
      </c>
      <c r="L4562" s="935">
        <v>39.751173979999997</v>
      </c>
      <c r="M4562" s="935">
        <v>-121.9963235</v>
      </c>
    </row>
    <row r="4563" spans="1:13" x14ac:dyDescent="0.35">
      <c r="A4563" s="1296">
        <v>36727</v>
      </c>
      <c r="B4563" s="1295" t="s">
        <v>194</v>
      </c>
      <c r="C4563" s="1295" t="s">
        <v>283</v>
      </c>
      <c r="D4563" s="1295">
        <v>14958</v>
      </c>
      <c r="E4563" s="1295" t="s">
        <v>200</v>
      </c>
      <c r="F4563" s="935" t="s">
        <v>221</v>
      </c>
      <c r="G4563" s="1295">
        <v>-99999</v>
      </c>
      <c r="H4563" s="935" t="s">
        <v>413</v>
      </c>
      <c r="I4563" s="935" t="s">
        <v>414</v>
      </c>
      <c r="J4563" s="935">
        <v>39.751173979999997</v>
      </c>
      <c r="K4563" s="935">
        <v>-121.9963235</v>
      </c>
      <c r="L4563" s="935">
        <v>39.629153240000001</v>
      </c>
      <c r="M4563" s="935">
        <v>-121.9925059</v>
      </c>
    </row>
    <row r="4564" spans="1:13" x14ac:dyDescent="0.35">
      <c r="A4564" s="1296">
        <v>36727</v>
      </c>
      <c r="B4564" s="1295" t="s">
        <v>194</v>
      </c>
      <c r="C4564" s="1295" t="s">
        <v>283</v>
      </c>
      <c r="D4564" s="1295">
        <v>14958</v>
      </c>
      <c r="E4564" s="1295" t="s">
        <v>200</v>
      </c>
      <c r="F4564" s="935" t="s">
        <v>222</v>
      </c>
      <c r="G4564" s="1295">
        <v>-99999</v>
      </c>
      <c r="H4564" s="935" t="s">
        <v>414</v>
      </c>
      <c r="I4564" s="935" t="s">
        <v>415</v>
      </c>
      <c r="J4564" s="935">
        <v>39.629153240000001</v>
      </c>
      <c r="K4564" s="935">
        <v>-121.9925059</v>
      </c>
      <c r="L4564" s="935">
        <v>39.40712284</v>
      </c>
      <c r="M4564" s="935">
        <v>-122.00758999999999</v>
      </c>
    </row>
    <row r="4565" spans="1:13" x14ac:dyDescent="0.35">
      <c r="A4565" s="1296">
        <v>36742</v>
      </c>
      <c r="B4565" s="1295" t="s">
        <v>242</v>
      </c>
      <c r="C4565" s="1295" t="s">
        <v>260</v>
      </c>
      <c r="D4565" s="1295">
        <v>14354</v>
      </c>
      <c r="E4565" s="1295" t="s">
        <v>200</v>
      </c>
      <c r="F4565" s="935" t="s">
        <v>208</v>
      </c>
      <c r="G4565" s="1295">
        <v>0</v>
      </c>
      <c r="H4565" s="935" t="s">
        <v>402</v>
      </c>
      <c r="I4565" s="935" t="s">
        <v>403</v>
      </c>
      <c r="J4565" s="935">
        <v>40.611883210000002</v>
      </c>
      <c r="K4565" s="935">
        <v>-122.446135</v>
      </c>
      <c r="L4565" s="935">
        <v>40.592799669999998</v>
      </c>
      <c r="M4565" s="935">
        <v>-122.3942059</v>
      </c>
    </row>
    <row r="4566" spans="1:13" x14ac:dyDescent="0.35">
      <c r="A4566" s="1296">
        <v>36742</v>
      </c>
      <c r="B4566" s="1295" t="s">
        <v>242</v>
      </c>
      <c r="C4566" s="1295" t="s">
        <v>260</v>
      </c>
      <c r="D4566" s="1295">
        <v>14354</v>
      </c>
      <c r="E4566" s="1295" t="s">
        <v>200</v>
      </c>
      <c r="F4566" s="935" t="s">
        <v>209</v>
      </c>
      <c r="G4566" s="1295">
        <v>0</v>
      </c>
      <c r="H4566" s="935" t="s">
        <v>403</v>
      </c>
      <c r="I4566" s="935" t="s">
        <v>404</v>
      </c>
      <c r="J4566" s="935">
        <v>40.592799669999998</v>
      </c>
      <c r="K4566" s="935">
        <v>-122.3942059</v>
      </c>
      <c r="L4566" s="935">
        <v>40.585947769999997</v>
      </c>
      <c r="M4566" s="935">
        <v>-122.3683525</v>
      </c>
    </row>
    <row r="4567" spans="1:13" x14ac:dyDescent="0.35">
      <c r="A4567" s="1296">
        <v>36742</v>
      </c>
      <c r="B4567" s="1295" t="s">
        <v>242</v>
      </c>
      <c r="C4567" s="1295" t="s">
        <v>260</v>
      </c>
      <c r="D4567" s="1295">
        <v>14354</v>
      </c>
      <c r="E4567" s="1295" t="s">
        <v>200</v>
      </c>
      <c r="F4567" s="935" t="s">
        <v>211</v>
      </c>
      <c r="G4567" s="1295">
        <v>4</v>
      </c>
      <c r="H4567" s="935" t="s">
        <v>404</v>
      </c>
      <c r="I4567" s="935" t="s">
        <v>405</v>
      </c>
      <c r="J4567" s="935">
        <v>40.585947769999997</v>
      </c>
      <c r="K4567" s="935">
        <v>-122.3683525</v>
      </c>
      <c r="L4567" s="935">
        <v>40.472049499999997</v>
      </c>
      <c r="M4567" s="935">
        <v>-122.29453460000001</v>
      </c>
    </row>
    <row r="4568" spans="1:13" x14ac:dyDescent="0.35">
      <c r="A4568" s="1296">
        <v>36742</v>
      </c>
      <c r="B4568" s="1295" t="s">
        <v>242</v>
      </c>
      <c r="C4568" s="1295" t="s">
        <v>260</v>
      </c>
      <c r="D4568" s="1295">
        <v>14354</v>
      </c>
      <c r="E4568" s="1295" t="s">
        <v>200</v>
      </c>
      <c r="F4568" s="935" t="s">
        <v>212</v>
      </c>
      <c r="G4568" s="1295">
        <v>0</v>
      </c>
      <c r="H4568" s="935" t="s">
        <v>405</v>
      </c>
      <c r="I4568" s="935" t="s">
        <v>406</v>
      </c>
      <c r="J4568" s="935">
        <v>40.472049499999997</v>
      </c>
      <c r="K4568" s="935">
        <v>-122.29453460000001</v>
      </c>
      <c r="L4568" s="935">
        <v>40.417416330000002</v>
      </c>
      <c r="M4568" s="935">
        <v>-122.19395729999999</v>
      </c>
    </row>
    <row r="4569" spans="1:13" x14ac:dyDescent="0.35">
      <c r="A4569" s="1296">
        <v>36742</v>
      </c>
      <c r="B4569" s="1295" t="s">
        <v>242</v>
      </c>
      <c r="C4569" s="1295" t="s">
        <v>260</v>
      </c>
      <c r="D4569" s="1295">
        <v>14354</v>
      </c>
      <c r="E4569" s="1295" t="s">
        <v>200</v>
      </c>
      <c r="F4569" s="935" t="s">
        <v>213</v>
      </c>
      <c r="G4569" s="1295">
        <v>0</v>
      </c>
      <c r="H4569" s="935" t="s">
        <v>406</v>
      </c>
      <c r="I4569" s="935" t="s">
        <v>407</v>
      </c>
      <c r="J4569" s="935">
        <v>40.417416330000002</v>
      </c>
      <c r="K4569" s="935">
        <v>-122.19395729999999</v>
      </c>
      <c r="L4569" s="935">
        <v>40.355137560000003</v>
      </c>
      <c r="M4569" s="935">
        <v>-122.17595660000001</v>
      </c>
    </row>
    <row r="4570" spans="1:13" x14ac:dyDescent="0.35">
      <c r="A4570" s="1296">
        <v>36742</v>
      </c>
      <c r="B4570" s="1295" t="s">
        <v>242</v>
      </c>
      <c r="C4570" s="1295" t="s">
        <v>260</v>
      </c>
      <c r="D4570" s="1295">
        <v>14354</v>
      </c>
      <c r="E4570" s="1295" t="s">
        <v>200</v>
      </c>
      <c r="F4570" s="935" t="s">
        <v>214</v>
      </c>
      <c r="G4570" s="1295">
        <v>0</v>
      </c>
      <c r="H4570" s="935" t="s">
        <v>407</v>
      </c>
      <c r="I4570" s="935" t="s">
        <v>408</v>
      </c>
      <c r="J4570" s="935">
        <v>40.355137560000003</v>
      </c>
      <c r="K4570" s="935">
        <v>-122.17595660000001</v>
      </c>
      <c r="L4570" s="935">
        <v>40.316984869999999</v>
      </c>
      <c r="M4570" s="935">
        <v>-122.1896581</v>
      </c>
    </row>
    <row r="4571" spans="1:13" x14ac:dyDescent="0.35">
      <c r="A4571" s="1296">
        <v>36742</v>
      </c>
      <c r="B4571" s="1295" t="s">
        <v>242</v>
      </c>
      <c r="C4571" s="1295" t="s">
        <v>260</v>
      </c>
      <c r="D4571" s="1295">
        <v>14354</v>
      </c>
      <c r="E4571" s="1295" t="s">
        <v>200</v>
      </c>
      <c r="F4571" s="935" t="s">
        <v>215</v>
      </c>
      <c r="G4571" s="1295">
        <v>0</v>
      </c>
      <c r="H4571" s="935" t="s">
        <v>408</v>
      </c>
      <c r="I4571" s="935" t="s">
        <v>409</v>
      </c>
      <c r="J4571" s="935">
        <v>40.316984869999999</v>
      </c>
      <c r="K4571" s="935">
        <v>-122.1896581</v>
      </c>
      <c r="L4571" s="935">
        <v>40.263968490000003</v>
      </c>
      <c r="M4571" s="935">
        <v>-122.2235306</v>
      </c>
    </row>
    <row r="4572" spans="1:13" x14ac:dyDescent="0.35">
      <c r="A4572" s="1296">
        <v>36742</v>
      </c>
      <c r="B4572" s="1295" t="s">
        <v>242</v>
      </c>
      <c r="C4572" s="1295" t="s">
        <v>260</v>
      </c>
      <c r="D4572" s="1295">
        <v>14354</v>
      </c>
      <c r="E4572" s="1295" t="s">
        <v>200</v>
      </c>
      <c r="F4572" s="935" t="s">
        <v>216</v>
      </c>
      <c r="G4572" s="1295">
        <v>0</v>
      </c>
      <c r="H4572" s="935" t="s">
        <v>409</v>
      </c>
      <c r="I4572" s="935" t="s">
        <v>410</v>
      </c>
      <c r="J4572" s="935">
        <v>40.263968490000003</v>
      </c>
      <c r="K4572" s="935">
        <v>-122.2235306</v>
      </c>
      <c r="L4572" s="935">
        <v>40.153152210000002</v>
      </c>
      <c r="M4572" s="935">
        <v>-122.20237950000001</v>
      </c>
    </row>
    <row r="4573" spans="1:13" x14ac:dyDescent="0.35">
      <c r="A4573" s="1296">
        <v>36742</v>
      </c>
      <c r="B4573" s="1295" t="s">
        <v>242</v>
      </c>
      <c r="C4573" s="1295" t="s">
        <v>260</v>
      </c>
      <c r="D4573" s="1295">
        <v>14354</v>
      </c>
      <c r="E4573" s="1295" t="s">
        <v>200</v>
      </c>
      <c r="F4573" s="935" t="s">
        <v>217</v>
      </c>
      <c r="G4573" s="1295">
        <v>0</v>
      </c>
      <c r="H4573" s="935" t="s">
        <v>410</v>
      </c>
      <c r="I4573" s="935" t="s">
        <v>411</v>
      </c>
      <c r="J4573" s="935">
        <v>40.153152210000002</v>
      </c>
      <c r="K4573" s="935">
        <v>-122.20237950000001</v>
      </c>
      <c r="L4573" s="935">
        <v>40.027836569999998</v>
      </c>
      <c r="M4573" s="935">
        <v>-122.11920569999999</v>
      </c>
    </row>
    <row r="4574" spans="1:13" x14ac:dyDescent="0.35">
      <c r="A4574" s="1296">
        <v>36742</v>
      </c>
      <c r="B4574" s="1295" t="s">
        <v>242</v>
      </c>
      <c r="C4574" s="1295" t="s">
        <v>260</v>
      </c>
      <c r="D4574" s="1295">
        <v>14354</v>
      </c>
      <c r="E4574" s="1295" t="s">
        <v>200</v>
      </c>
      <c r="F4574" s="935" t="s">
        <v>219</v>
      </c>
      <c r="G4574" s="1295">
        <v>0</v>
      </c>
      <c r="H4574" s="935" t="s">
        <v>411</v>
      </c>
      <c r="I4574" s="935" t="s">
        <v>412</v>
      </c>
      <c r="J4574" s="935">
        <v>40.027836569999998</v>
      </c>
      <c r="K4574" s="935">
        <v>-122.11920569999999</v>
      </c>
      <c r="L4574" s="935">
        <v>39.909298579999998</v>
      </c>
      <c r="M4574" s="935">
        <v>-122.0918963</v>
      </c>
    </row>
    <row r="4575" spans="1:13" x14ac:dyDescent="0.35">
      <c r="A4575" s="1296">
        <v>36742</v>
      </c>
      <c r="B4575" s="1295" t="s">
        <v>242</v>
      </c>
      <c r="C4575" s="1295" t="s">
        <v>260</v>
      </c>
      <c r="D4575" s="1295">
        <v>14354</v>
      </c>
      <c r="E4575" s="1295" t="s">
        <v>200</v>
      </c>
      <c r="F4575" s="935" t="s">
        <v>220</v>
      </c>
      <c r="G4575" s="1295">
        <v>-99999</v>
      </c>
      <c r="H4575" s="935" t="s">
        <v>412</v>
      </c>
      <c r="I4575" s="935" t="s">
        <v>413</v>
      </c>
      <c r="J4575" s="935">
        <v>39.909298579999998</v>
      </c>
      <c r="K4575" s="935">
        <v>-122.0918963</v>
      </c>
      <c r="L4575" s="935">
        <v>39.751173979999997</v>
      </c>
      <c r="M4575" s="935">
        <v>-121.9963235</v>
      </c>
    </row>
    <row r="4576" spans="1:13" x14ac:dyDescent="0.35">
      <c r="A4576" s="1296">
        <v>36742</v>
      </c>
      <c r="B4576" s="1295" t="s">
        <v>242</v>
      </c>
      <c r="C4576" s="1295" t="s">
        <v>260</v>
      </c>
      <c r="D4576" s="1295">
        <v>14354</v>
      </c>
      <c r="E4576" s="1295" t="s">
        <v>200</v>
      </c>
      <c r="F4576" s="935" t="s">
        <v>221</v>
      </c>
      <c r="G4576" s="1295">
        <v>-99999</v>
      </c>
      <c r="H4576" s="935" t="s">
        <v>413</v>
      </c>
      <c r="I4576" s="935" t="s">
        <v>414</v>
      </c>
      <c r="J4576" s="935">
        <v>39.751173979999997</v>
      </c>
      <c r="K4576" s="935">
        <v>-121.9963235</v>
      </c>
      <c r="L4576" s="935">
        <v>39.629153240000001</v>
      </c>
      <c r="M4576" s="935">
        <v>-121.9925059</v>
      </c>
    </row>
    <row r="4577" spans="1:13" x14ac:dyDescent="0.35">
      <c r="A4577" s="1296">
        <v>36742</v>
      </c>
      <c r="B4577" s="1295" t="s">
        <v>242</v>
      </c>
      <c r="C4577" s="1295" t="s">
        <v>260</v>
      </c>
      <c r="D4577" s="1295">
        <v>14354</v>
      </c>
      <c r="E4577" s="1295" t="s">
        <v>200</v>
      </c>
      <c r="F4577" s="935" t="s">
        <v>222</v>
      </c>
      <c r="G4577" s="1295">
        <v>-99999</v>
      </c>
      <c r="H4577" s="935" t="s">
        <v>414</v>
      </c>
      <c r="I4577" s="935" t="s">
        <v>415</v>
      </c>
      <c r="J4577" s="935">
        <v>39.629153240000001</v>
      </c>
      <c r="K4577" s="935">
        <v>-121.9925059</v>
      </c>
      <c r="L4577" s="935">
        <v>39.40712284</v>
      </c>
      <c r="M4577" s="935">
        <v>-122.00758999999999</v>
      </c>
    </row>
    <row r="4578" spans="1:13" x14ac:dyDescent="0.35">
      <c r="A4578" s="1296">
        <v>36754</v>
      </c>
      <c r="B4578" s="1295" t="s">
        <v>194</v>
      </c>
      <c r="C4578" s="1295" t="s">
        <v>283</v>
      </c>
      <c r="D4578" s="1295">
        <v>10978</v>
      </c>
      <c r="E4578" s="1295" t="s">
        <v>200</v>
      </c>
      <c r="F4578" s="935" t="s">
        <v>208</v>
      </c>
      <c r="G4578" s="1295">
        <v>0</v>
      </c>
      <c r="H4578" s="935" t="s">
        <v>402</v>
      </c>
      <c r="I4578" s="935" t="s">
        <v>403</v>
      </c>
      <c r="J4578" s="935">
        <v>40.611883210000002</v>
      </c>
      <c r="K4578" s="935">
        <v>-122.446135</v>
      </c>
      <c r="L4578" s="935">
        <v>40.592799669999998</v>
      </c>
      <c r="M4578" s="935">
        <v>-122.3942059</v>
      </c>
    </row>
    <row r="4579" spans="1:13" x14ac:dyDescent="0.35">
      <c r="A4579" s="1296">
        <v>36754</v>
      </c>
      <c r="B4579" s="1295" t="s">
        <v>194</v>
      </c>
      <c r="C4579" s="1295" t="s">
        <v>283</v>
      </c>
      <c r="D4579" s="1295">
        <v>10978</v>
      </c>
      <c r="E4579" s="1295" t="s">
        <v>200</v>
      </c>
      <c r="F4579" s="935" t="s">
        <v>209</v>
      </c>
      <c r="G4579" s="1295">
        <v>0</v>
      </c>
      <c r="H4579" s="935" t="s">
        <v>403</v>
      </c>
      <c r="I4579" s="935" t="s">
        <v>404</v>
      </c>
      <c r="J4579" s="935">
        <v>40.592799669999998</v>
      </c>
      <c r="K4579" s="935">
        <v>-122.3942059</v>
      </c>
      <c r="L4579" s="935">
        <v>40.585947769999997</v>
      </c>
      <c r="M4579" s="935">
        <v>-122.3683525</v>
      </c>
    </row>
    <row r="4580" spans="1:13" x14ac:dyDescent="0.35">
      <c r="A4580" s="1296">
        <v>36754</v>
      </c>
      <c r="B4580" s="1295" t="s">
        <v>194</v>
      </c>
      <c r="C4580" s="1295" t="s">
        <v>283</v>
      </c>
      <c r="D4580" s="1295">
        <v>10978</v>
      </c>
      <c r="E4580" s="1295" t="s">
        <v>200</v>
      </c>
      <c r="F4580" s="935" t="s">
        <v>211</v>
      </c>
      <c r="G4580" s="1295">
        <v>0</v>
      </c>
      <c r="H4580" s="935" t="s">
        <v>404</v>
      </c>
      <c r="I4580" s="935" t="s">
        <v>405</v>
      </c>
      <c r="J4580" s="935">
        <v>40.585947769999997</v>
      </c>
      <c r="K4580" s="935">
        <v>-122.3683525</v>
      </c>
      <c r="L4580" s="935">
        <v>40.472049499999997</v>
      </c>
      <c r="M4580" s="935">
        <v>-122.29453460000001</v>
      </c>
    </row>
    <row r="4581" spans="1:13" x14ac:dyDescent="0.35">
      <c r="A4581" s="1296">
        <v>36754</v>
      </c>
      <c r="B4581" s="1295" t="s">
        <v>194</v>
      </c>
      <c r="C4581" s="1295" t="s">
        <v>283</v>
      </c>
      <c r="D4581" s="1295">
        <v>10978</v>
      </c>
      <c r="E4581" s="1295" t="s">
        <v>200</v>
      </c>
      <c r="F4581" s="935" t="s">
        <v>212</v>
      </c>
      <c r="G4581" s="1295">
        <v>0</v>
      </c>
      <c r="H4581" s="935" t="s">
        <v>405</v>
      </c>
      <c r="I4581" s="935" t="s">
        <v>406</v>
      </c>
      <c r="J4581" s="935">
        <v>40.472049499999997</v>
      </c>
      <c r="K4581" s="935">
        <v>-122.29453460000001</v>
      </c>
      <c r="L4581" s="935">
        <v>40.417416330000002</v>
      </c>
      <c r="M4581" s="935">
        <v>-122.19395729999999</v>
      </c>
    </row>
    <row r="4582" spans="1:13" x14ac:dyDescent="0.35">
      <c r="A4582" s="1296">
        <v>36754</v>
      </c>
      <c r="B4582" s="1295" t="s">
        <v>194</v>
      </c>
      <c r="C4582" s="1295" t="s">
        <v>283</v>
      </c>
      <c r="D4582" s="1295">
        <v>10978</v>
      </c>
      <c r="E4582" s="1295" t="s">
        <v>200</v>
      </c>
      <c r="F4582" s="935" t="s">
        <v>213</v>
      </c>
      <c r="G4582" s="1295">
        <v>0</v>
      </c>
      <c r="H4582" s="935" t="s">
        <v>406</v>
      </c>
      <c r="I4582" s="935" t="s">
        <v>407</v>
      </c>
      <c r="J4582" s="935">
        <v>40.417416330000002</v>
      </c>
      <c r="K4582" s="935">
        <v>-122.19395729999999</v>
      </c>
      <c r="L4582" s="935">
        <v>40.355137560000003</v>
      </c>
      <c r="M4582" s="935">
        <v>-122.17595660000001</v>
      </c>
    </row>
    <row r="4583" spans="1:13" x14ac:dyDescent="0.35">
      <c r="A4583" s="1296">
        <v>36754</v>
      </c>
      <c r="B4583" s="1295" t="s">
        <v>194</v>
      </c>
      <c r="C4583" s="1295" t="s">
        <v>283</v>
      </c>
      <c r="D4583" s="1295">
        <v>10978</v>
      </c>
      <c r="E4583" s="1295" t="s">
        <v>200</v>
      </c>
      <c r="F4583" s="935" t="s">
        <v>214</v>
      </c>
      <c r="G4583" s="1295">
        <v>0</v>
      </c>
      <c r="H4583" s="935" t="s">
        <v>407</v>
      </c>
      <c r="I4583" s="935" t="s">
        <v>408</v>
      </c>
      <c r="J4583" s="935">
        <v>40.355137560000003</v>
      </c>
      <c r="K4583" s="935">
        <v>-122.17595660000001</v>
      </c>
      <c r="L4583" s="935">
        <v>40.316984869999999</v>
      </c>
      <c r="M4583" s="935">
        <v>-122.1896581</v>
      </c>
    </row>
    <row r="4584" spans="1:13" x14ac:dyDescent="0.35">
      <c r="A4584" s="1296">
        <v>36754</v>
      </c>
      <c r="B4584" s="1295" t="s">
        <v>194</v>
      </c>
      <c r="C4584" s="1295" t="s">
        <v>283</v>
      </c>
      <c r="D4584" s="1295">
        <v>10978</v>
      </c>
      <c r="E4584" s="1295" t="s">
        <v>200</v>
      </c>
      <c r="F4584" s="935" t="s">
        <v>215</v>
      </c>
      <c r="G4584" s="1295">
        <v>0</v>
      </c>
      <c r="H4584" s="935" t="s">
        <v>408</v>
      </c>
      <c r="I4584" s="935" t="s">
        <v>409</v>
      </c>
      <c r="J4584" s="935">
        <v>40.316984869999999</v>
      </c>
      <c r="K4584" s="935">
        <v>-122.1896581</v>
      </c>
      <c r="L4584" s="935">
        <v>40.263968490000003</v>
      </c>
      <c r="M4584" s="935">
        <v>-122.2235306</v>
      </c>
    </row>
    <row r="4585" spans="1:13" x14ac:dyDescent="0.35">
      <c r="A4585" s="1296">
        <v>36754</v>
      </c>
      <c r="B4585" s="1295" t="s">
        <v>194</v>
      </c>
      <c r="C4585" s="1295" t="s">
        <v>283</v>
      </c>
      <c r="D4585" s="1295">
        <v>10978</v>
      </c>
      <c r="E4585" s="1295" t="s">
        <v>200</v>
      </c>
      <c r="F4585" s="935" t="s">
        <v>216</v>
      </c>
      <c r="G4585" s="1295">
        <v>0</v>
      </c>
      <c r="H4585" s="935" t="s">
        <v>409</v>
      </c>
      <c r="I4585" s="935" t="s">
        <v>410</v>
      </c>
      <c r="J4585" s="935">
        <v>40.263968490000003</v>
      </c>
      <c r="K4585" s="935">
        <v>-122.2235306</v>
      </c>
      <c r="L4585" s="935">
        <v>40.153152210000002</v>
      </c>
      <c r="M4585" s="935">
        <v>-122.20237950000001</v>
      </c>
    </row>
    <row r="4586" spans="1:13" x14ac:dyDescent="0.35">
      <c r="A4586" s="1296">
        <v>36754</v>
      </c>
      <c r="B4586" s="1295" t="s">
        <v>194</v>
      </c>
      <c r="C4586" s="1295" t="s">
        <v>283</v>
      </c>
      <c r="D4586" s="1295">
        <v>10978</v>
      </c>
      <c r="E4586" s="1295" t="s">
        <v>200</v>
      </c>
      <c r="F4586" s="935" t="s">
        <v>217</v>
      </c>
      <c r="G4586" s="1295">
        <v>0</v>
      </c>
      <c r="H4586" s="935" t="s">
        <v>410</v>
      </c>
      <c r="I4586" s="935" t="s">
        <v>411</v>
      </c>
      <c r="J4586" s="935">
        <v>40.153152210000002</v>
      </c>
      <c r="K4586" s="935">
        <v>-122.20237950000001</v>
      </c>
      <c r="L4586" s="935">
        <v>40.027836569999998</v>
      </c>
      <c r="M4586" s="935">
        <v>-122.11920569999999</v>
      </c>
    </row>
    <row r="4587" spans="1:13" x14ac:dyDescent="0.35">
      <c r="A4587" s="1296">
        <v>36754</v>
      </c>
      <c r="B4587" s="1295" t="s">
        <v>194</v>
      </c>
      <c r="C4587" s="1295" t="s">
        <v>283</v>
      </c>
      <c r="D4587" s="1295">
        <v>10978</v>
      </c>
      <c r="E4587" s="1295" t="s">
        <v>200</v>
      </c>
      <c r="F4587" s="935" t="s">
        <v>219</v>
      </c>
      <c r="G4587" s="1295">
        <v>0</v>
      </c>
      <c r="H4587" s="935" t="s">
        <v>411</v>
      </c>
      <c r="I4587" s="935" t="s">
        <v>412</v>
      </c>
      <c r="J4587" s="935">
        <v>40.027836569999998</v>
      </c>
      <c r="K4587" s="935">
        <v>-122.11920569999999</v>
      </c>
      <c r="L4587" s="935">
        <v>39.909298579999998</v>
      </c>
      <c r="M4587" s="935">
        <v>-122.0918963</v>
      </c>
    </row>
    <row r="4588" spans="1:13" x14ac:dyDescent="0.35">
      <c r="A4588" s="1296">
        <v>36754</v>
      </c>
      <c r="B4588" s="1295" t="s">
        <v>194</v>
      </c>
      <c r="C4588" s="1295" t="s">
        <v>283</v>
      </c>
      <c r="D4588" s="1295">
        <v>10978</v>
      </c>
      <c r="E4588" s="1295" t="s">
        <v>200</v>
      </c>
      <c r="F4588" s="935" t="s">
        <v>220</v>
      </c>
      <c r="G4588" s="1295">
        <v>-99999</v>
      </c>
      <c r="H4588" s="935" t="s">
        <v>412</v>
      </c>
      <c r="I4588" s="935" t="s">
        <v>413</v>
      </c>
      <c r="J4588" s="935">
        <v>39.909298579999998</v>
      </c>
      <c r="K4588" s="935">
        <v>-122.0918963</v>
      </c>
      <c r="L4588" s="935">
        <v>39.751173979999997</v>
      </c>
      <c r="M4588" s="935">
        <v>-121.9963235</v>
      </c>
    </row>
    <row r="4589" spans="1:13" x14ac:dyDescent="0.35">
      <c r="A4589" s="1296">
        <v>36754</v>
      </c>
      <c r="B4589" s="1295" t="s">
        <v>194</v>
      </c>
      <c r="C4589" s="1295" t="s">
        <v>283</v>
      </c>
      <c r="D4589" s="1295">
        <v>10978</v>
      </c>
      <c r="E4589" s="1295" t="s">
        <v>200</v>
      </c>
      <c r="F4589" s="935" t="s">
        <v>221</v>
      </c>
      <c r="G4589" s="1295">
        <v>-99999</v>
      </c>
      <c r="H4589" s="935" t="s">
        <v>413</v>
      </c>
      <c r="I4589" s="935" t="s">
        <v>414</v>
      </c>
      <c r="J4589" s="935">
        <v>39.751173979999997</v>
      </c>
      <c r="K4589" s="935">
        <v>-121.9963235</v>
      </c>
      <c r="L4589" s="935">
        <v>39.629153240000001</v>
      </c>
      <c r="M4589" s="935">
        <v>-121.9925059</v>
      </c>
    </row>
    <row r="4590" spans="1:13" x14ac:dyDescent="0.35">
      <c r="A4590" s="1296">
        <v>36754</v>
      </c>
      <c r="B4590" s="1295" t="s">
        <v>194</v>
      </c>
      <c r="C4590" s="1295" t="s">
        <v>283</v>
      </c>
      <c r="D4590" s="1295">
        <v>10978</v>
      </c>
      <c r="E4590" s="1295" t="s">
        <v>200</v>
      </c>
      <c r="F4590" s="935" t="s">
        <v>222</v>
      </c>
      <c r="G4590" s="1295">
        <v>-99999</v>
      </c>
      <c r="H4590" s="935" t="s">
        <v>414</v>
      </c>
      <c r="I4590" s="935" t="s">
        <v>415</v>
      </c>
      <c r="J4590" s="935">
        <v>39.629153240000001</v>
      </c>
      <c r="K4590" s="935">
        <v>-121.9925059</v>
      </c>
      <c r="L4590" s="935">
        <v>39.40712284</v>
      </c>
      <c r="M4590" s="935">
        <v>-122.00758999999999</v>
      </c>
    </row>
    <row r="4591" spans="1:13" x14ac:dyDescent="0.35">
      <c r="A4591" s="1296">
        <v>36767</v>
      </c>
      <c r="B4591" s="1295" t="s">
        <v>242</v>
      </c>
      <c r="C4591" s="1295" t="s">
        <v>196</v>
      </c>
      <c r="D4591" s="1295">
        <v>9908</v>
      </c>
      <c r="E4591" s="1295" t="s">
        <v>248</v>
      </c>
      <c r="F4591" s="935" t="s">
        <v>208</v>
      </c>
      <c r="G4591" s="1295">
        <v>0</v>
      </c>
      <c r="H4591" s="935" t="s">
        <v>402</v>
      </c>
      <c r="I4591" s="935" t="s">
        <v>403</v>
      </c>
      <c r="J4591" s="935">
        <v>40.611883210000002</v>
      </c>
      <c r="K4591" s="935">
        <v>-122.446135</v>
      </c>
      <c r="L4591" s="935">
        <v>40.592799669999998</v>
      </c>
      <c r="M4591" s="935">
        <v>-122.3942059</v>
      </c>
    </row>
    <row r="4592" spans="1:13" x14ac:dyDescent="0.35">
      <c r="A4592" s="1296">
        <v>36767</v>
      </c>
      <c r="B4592" s="1295" t="s">
        <v>242</v>
      </c>
      <c r="C4592" s="1295" t="s">
        <v>196</v>
      </c>
      <c r="D4592" s="1295">
        <v>9908</v>
      </c>
      <c r="E4592" s="1295" t="s">
        <v>248</v>
      </c>
      <c r="F4592" s="935" t="s">
        <v>209</v>
      </c>
      <c r="G4592" s="1295">
        <v>0</v>
      </c>
      <c r="H4592" s="935" t="s">
        <v>403</v>
      </c>
      <c r="I4592" s="935" t="s">
        <v>404</v>
      </c>
      <c r="J4592" s="935">
        <v>40.592799669999998</v>
      </c>
      <c r="K4592" s="935">
        <v>-122.3942059</v>
      </c>
      <c r="L4592" s="935">
        <v>40.585947769999997</v>
      </c>
      <c r="M4592" s="935">
        <v>-122.3683525</v>
      </c>
    </row>
    <row r="4593" spans="1:13" x14ac:dyDescent="0.35">
      <c r="A4593" s="1296">
        <v>36767</v>
      </c>
      <c r="B4593" s="1295" t="s">
        <v>242</v>
      </c>
      <c r="C4593" s="1295" t="s">
        <v>196</v>
      </c>
      <c r="D4593" s="1295">
        <v>9908</v>
      </c>
      <c r="E4593" s="1295" t="s">
        <v>248</v>
      </c>
      <c r="F4593" s="935" t="s">
        <v>211</v>
      </c>
      <c r="G4593" s="1295">
        <v>0</v>
      </c>
      <c r="H4593" s="935" t="s">
        <v>404</v>
      </c>
      <c r="I4593" s="935" t="s">
        <v>405</v>
      </c>
      <c r="J4593" s="935">
        <v>40.585947769999997</v>
      </c>
      <c r="K4593" s="935">
        <v>-122.3683525</v>
      </c>
      <c r="L4593" s="935">
        <v>40.472049499999997</v>
      </c>
      <c r="M4593" s="935">
        <v>-122.29453460000001</v>
      </c>
    </row>
    <row r="4594" spans="1:13" x14ac:dyDescent="0.35">
      <c r="A4594" s="1296">
        <v>36767</v>
      </c>
      <c r="B4594" s="1295" t="s">
        <v>242</v>
      </c>
      <c r="C4594" s="1295" t="s">
        <v>196</v>
      </c>
      <c r="D4594" s="1295">
        <v>9908</v>
      </c>
      <c r="E4594" s="1295" t="s">
        <v>248</v>
      </c>
      <c r="F4594" s="935" t="s">
        <v>212</v>
      </c>
      <c r="G4594" s="1295">
        <v>0</v>
      </c>
      <c r="H4594" s="935" t="s">
        <v>405</v>
      </c>
      <c r="I4594" s="935" t="s">
        <v>406</v>
      </c>
      <c r="J4594" s="935">
        <v>40.472049499999997</v>
      </c>
      <c r="K4594" s="935">
        <v>-122.29453460000001</v>
      </c>
      <c r="L4594" s="935">
        <v>40.417416330000002</v>
      </c>
      <c r="M4594" s="935">
        <v>-122.19395729999999</v>
      </c>
    </row>
    <row r="4595" spans="1:13" x14ac:dyDescent="0.35">
      <c r="A4595" s="1296">
        <v>36767</v>
      </c>
      <c r="B4595" s="1295" t="s">
        <v>242</v>
      </c>
      <c r="C4595" s="1295" t="s">
        <v>196</v>
      </c>
      <c r="D4595" s="1295">
        <v>9908</v>
      </c>
      <c r="E4595" s="1295" t="s">
        <v>248</v>
      </c>
      <c r="F4595" s="935" t="s">
        <v>213</v>
      </c>
      <c r="G4595" s="1295">
        <v>0</v>
      </c>
      <c r="H4595" s="935" t="s">
        <v>406</v>
      </c>
      <c r="I4595" s="935" t="s">
        <v>407</v>
      </c>
      <c r="J4595" s="935">
        <v>40.417416330000002</v>
      </c>
      <c r="K4595" s="935">
        <v>-122.19395729999999</v>
      </c>
      <c r="L4595" s="935">
        <v>40.355137560000003</v>
      </c>
      <c r="M4595" s="935">
        <v>-122.17595660000001</v>
      </c>
    </row>
    <row r="4596" spans="1:13" x14ac:dyDescent="0.35">
      <c r="A4596" s="1296">
        <v>36767</v>
      </c>
      <c r="B4596" s="1295" t="s">
        <v>242</v>
      </c>
      <c r="C4596" s="1295" t="s">
        <v>196</v>
      </c>
      <c r="D4596" s="1295">
        <v>9908</v>
      </c>
      <c r="E4596" s="1295" t="s">
        <v>248</v>
      </c>
      <c r="F4596" s="935" t="s">
        <v>214</v>
      </c>
      <c r="G4596" s="1295">
        <v>0</v>
      </c>
      <c r="H4596" s="935" t="s">
        <v>407</v>
      </c>
      <c r="I4596" s="935" t="s">
        <v>408</v>
      </c>
      <c r="J4596" s="935">
        <v>40.355137560000003</v>
      </c>
      <c r="K4596" s="935">
        <v>-122.17595660000001</v>
      </c>
      <c r="L4596" s="935">
        <v>40.316984869999999</v>
      </c>
      <c r="M4596" s="935">
        <v>-122.1896581</v>
      </c>
    </row>
    <row r="4597" spans="1:13" x14ac:dyDescent="0.35">
      <c r="A4597" s="1296">
        <v>36767</v>
      </c>
      <c r="B4597" s="1295" t="s">
        <v>242</v>
      </c>
      <c r="C4597" s="1295" t="s">
        <v>196</v>
      </c>
      <c r="D4597" s="1295">
        <v>9908</v>
      </c>
      <c r="E4597" s="1295" t="s">
        <v>248</v>
      </c>
      <c r="F4597" s="935" t="s">
        <v>215</v>
      </c>
      <c r="G4597" s="1295">
        <v>0</v>
      </c>
      <c r="H4597" s="935" t="s">
        <v>408</v>
      </c>
      <c r="I4597" s="935" t="s">
        <v>409</v>
      </c>
      <c r="J4597" s="935">
        <v>40.316984869999999</v>
      </c>
      <c r="K4597" s="935">
        <v>-122.1896581</v>
      </c>
      <c r="L4597" s="935">
        <v>40.263968490000003</v>
      </c>
      <c r="M4597" s="935">
        <v>-122.2235306</v>
      </c>
    </row>
    <row r="4598" spans="1:13" x14ac:dyDescent="0.35">
      <c r="A4598" s="1296">
        <v>36767</v>
      </c>
      <c r="B4598" s="1295" t="s">
        <v>242</v>
      </c>
      <c r="C4598" s="1295" t="s">
        <v>196</v>
      </c>
      <c r="D4598" s="1295">
        <v>9908</v>
      </c>
      <c r="E4598" s="1295" t="s">
        <v>248</v>
      </c>
      <c r="F4598" s="935" t="s">
        <v>216</v>
      </c>
      <c r="G4598" s="1295">
        <v>0</v>
      </c>
      <c r="H4598" s="935" t="s">
        <v>409</v>
      </c>
      <c r="I4598" s="935" t="s">
        <v>410</v>
      </c>
      <c r="J4598" s="935">
        <v>40.263968490000003</v>
      </c>
      <c r="K4598" s="935">
        <v>-122.2235306</v>
      </c>
      <c r="L4598" s="935">
        <v>40.153152210000002</v>
      </c>
      <c r="M4598" s="935">
        <v>-122.20237950000001</v>
      </c>
    </row>
    <row r="4599" spans="1:13" x14ac:dyDescent="0.35">
      <c r="A4599" s="1296">
        <v>36767</v>
      </c>
      <c r="B4599" s="1295" t="s">
        <v>242</v>
      </c>
      <c r="C4599" s="1295" t="s">
        <v>196</v>
      </c>
      <c r="D4599" s="1295">
        <v>9908</v>
      </c>
      <c r="E4599" s="1295" t="s">
        <v>248</v>
      </c>
      <c r="F4599" s="935" t="s">
        <v>217</v>
      </c>
      <c r="G4599" s="1295">
        <v>0</v>
      </c>
      <c r="H4599" s="935" t="s">
        <v>410</v>
      </c>
      <c r="I4599" s="935" t="s">
        <v>411</v>
      </c>
      <c r="J4599" s="935">
        <v>40.153152210000002</v>
      </c>
      <c r="K4599" s="935">
        <v>-122.20237950000001</v>
      </c>
      <c r="L4599" s="935">
        <v>40.027836569999998</v>
      </c>
      <c r="M4599" s="935">
        <v>-122.11920569999999</v>
      </c>
    </row>
    <row r="4600" spans="1:13" x14ac:dyDescent="0.35">
      <c r="A4600" s="1296">
        <v>36767</v>
      </c>
      <c r="B4600" s="1295" t="s">
        <v>242</v>
      </c>
      <c r="C4600" s="1295" t="s">
        <v>196</v>
      </c>
      <c r="D4600" s="1295">
        <v>9908</v>
      </c>
      <c r="E4600" s="1295" t="s">
        <v>248</v>
      </c>
      <c r="F4600" s="935" t="s">
        <v>219</v>
      </c>
      <c r="G4600" s="1295">
        <v>0</v>
      </c>
      <c r="H4600" s="935" t="s">
        <v>411</v>
      </c>
      <c r="I4600" s="935" t="s">
        <v>412</v>
      </c>
      <c r="J4600" s="935">
        <v>40.027836569999998</v>
      </c>
      <c r="K4600" s="935">
        <v>-122.11920569999999</v>
      </c>
      <c r="L4600" s="935">
        <v>39.909298579999998</v>
      </c>
      <c r="M4600" s="935">
        <v>-122.0918963</v>
      </c>
    </row>
    <row r="4601" spans="1:13" x14ac:dyDescent="0.35">
      <c r="A4601" s="1296">
        <v>36767</v>
      </c>
      <c r="B4601" s="1295" t="s">
        <v>242</v>
      </c>
      <c r="C4601" s="1295" t="s">
        <v>196</v>
      </c>
      <c r="D4601" s="1295">
        <v>9908</v>
      </c>
      <c r="E4601" s="1295" t="s">
        <v>248</v>
      </c>
      <c r="F4601" s="935" t="s">
        <v>220</v>
      </c>
      <c r="G4601" s="1295">
        <v>0</v>
      </c>
      <c r="H4601" s="935" t="s">
        <v>412</v>
      </c>
      <c r="I4601" s="935" t="s">
        <v>413</v>
      </c>
      <c r="J4601" s="935">
        <v>39.909298579999998</v>
      </c>
      <c r="K4601" s="935">
        <v>-122.0918963</v>
      </c>
      <c r="L4601" s="935">
        <v>39.751173979999997</v>
      </c>
      <c r="M4601" s="935">
        <v>-121.9963235</v>
      </c>
    </row>
    <row r="4602" spans="1:13" x14ac:dyDescent="0.35">
      <c r="A4602" s="1296">
        <v>36767</v>
      </c>
      <c r="B4602" s="1295" t="s">
        <v>242</v>
      </c>
      <c r="C4602" s="1295" t="s">
        <v>196</v>
      </c>
      <c r="D4602" s="1295">
        <v>9908</v>
      </c>
      <c r="E4602" s="1295" t="s">
        <v>248</v>
      </c>
      <c r="F4602" s="935" t="s">
        <v>221</v>
      </c>
      <c r="G4602" s="1295">
        <v>0</v>
      </c>
      <c r="H4602" s="935" t="s">
        <v>413</v>
      </c>
      <c r="I4602" s="935" t="s">
        <v>414</v>
      </c>
      <c r="J4602" s="935">
        <v>39.751173979999997</v>
      </c>
      <c r="K4602" s="935">
        <v>-121.9963235</v>
      </c>
      <c r="L4602" s="935">
        <v>39.629153240000001</v>
      </c>
      <c r="M4602" s="935">
        <v>-121.9925059</v>
      </c>
    </row>
    <row r="4603" spans="1:13" x14ac:dyDescent="0.35">
      <c r="A4603" s="1296">
        <v>36767</v>
      </c>
      <c r="B4603" s="1295" t="s">
        <v>242</v>
      </c>
      <c r="C4603" s="1295" t="s">
        <v>196</v>
      </c>
      <c r="D4603" s="1295">
        <v>9908</v>
      </c>
      <c r="E4603" s="1295" t="s">
        <v>248</v>
      </c>
      <c r="F4603" s="935" t="s">
        <v>222</v>
      </c>
      <c r="G4603" s="1295">
        <v>0</v>
      </c>
      <c r="H4603" s="935" t="s">
        <v>414</v>
      </c>
      <c r="I4603" s="935" t="s">
        <v>415</v>
      </c>
      <c r="J4603" s="935">
        <v>39.629153240000001</v>
      </c>
      <c r="K4603" s="935">
        <v>-121.9925059</v>
      </c>
      <c r="L4603" s="935">
        <v>39.40712284</v>
      </c>
      <c r="M4603" s="935">
        <v>-122.00758999999999</v>
      </c>
    </row>
    <row r="4604" spans="1:13" x14ac:dyDescent="0.35">
      <c r="A4604" s="1296">
        <v>36794</v>
      </c>
      <c r="B4604" s="1295" t="s">
        <v>242</v>
      </c>
      <c r="C4604" s="1295" t="s">
        <v>260</v>
      </c>
      <c r="D4604" s="1295">
        <v>7919</v>
      </c>
      <c r="E4604" s="1295" t="s">
        <v>248</v>
      </c>
      <c r="F4604" s="935" t="s">
        <v>208</v>
      </c>
      <c r="G4604" s="1295">
        <v>0</v>
      </c>
      <c r="H4604" s="935" t="s">
        <v>402</v>
      </c>
      <c r="I4604" s="935" t="s">
        <v>403</v>
      </c>
      <c r="J4604" s="935">
        <v>40.611883210000002</v>
      </c>
      <c r="K4604" s="935">
        <v>-122.446135</v>
      </c>
      <c r="L4604" s="935">
        <v>40.592799669999998</v>
      </c>
      <c r="M4604" s="935">
        <v>-122.3942059</v>
      </c>
    </row>
    <row r="4605" spans="1:13" x14ac:dyDescent="0.35">
      <c r="A4605" s="1296">
        <v>36794</v>
      </c>
      <c r="B4605" s="1295" t="s">
        <v>242</v>
      </c>
      <c r="C4605" s="1295" t="s">
        <v>260</v>
      </c>
      <c r="D4605" s="1295">
        <v>7919</v>
      </c>
      <c r="E4605" s="1295" t="s">
        <v>248</v>
      </c>
      <c r="F4605" s="935" t="s">
        <v>209</v>
      </c>
      <c r="G4605" s="1295">
        <v>12</v>
      </c>
      <c r="H4605" s="935" t="s">
        <v>403</v>
      </c>
      <c r="I4605" s="935" t="s">
        <v>404</v>
      </c>
      <c r="J4605" s="935">
        <v>40.592799669999998</v>
      </c>
      <c r="K4605" s="935">
        <v>-122.3942059</v>
      </c>
      <c r="L4605" s="935">
        <v>40.585947769999997</v>
      </c>
      <c r="M4605" s="935">
        <v>-122.3683525</v>
      </c>
    </row>
    <row r="4606" spans="1:13" x14ac:dyDescent="0.35">
      <c r="A4606" s="1296">
        <v>36794</v>
      </c>
      <c r="B4606" s="1295" t="s">
        <v>242</v>
      </c>
      <c r="C4606" s="1295" t="s">
        <v>260</v>
      </c>
      <c r="D4606" s="1295">
        <v>7919</v>
      </c>
      <c r="E4606" s="1295" t="s">
        <v>248</v>
      </c>
      <c r="F4606" s="935" t="s">
        <v>211</v>
      </c>
      <c r="G4606" s="1295">
        <v>1</v>
      </c>
      <c r="H4606" s="935" t="s">
        <v>404</v>
      </c>
      <c r="I4606" s="935" t="s">
        <v>405</v>
      </c>
      <c r="J4606" s="935">
        <v>40.585947769999997</v>
      </c>
      <c r="K4606" s="935">
        <v>-122.3683525</v>
      </c>
      <c r="L4606" s="935">
        <v>40.472049499999997</v>
      </c>
      <c r="M4606" s="935">
        <v>-122.29453460000001</v>
      </c>
    </row>
    <row r="4607" spans="1:13" x14ac:dyDescent="0.35">
      <c r="A4607" s="1296">
        <v>36794</v>
      </c>
      <c r="B4607" s="1295" t="s">
        <v>242</v>
      </c>
      <c r="C4607" s="1295" t="s">
        <v>260</v>
      </c>
      <c r="D4607" s="1295">
        <v>7919</v>
      </c>
      <c r="E4607" s="1295" t="s">
        <v>248</v>
      </c>
      <c r="F4607" s="935" t="s">
        <v>212</v>
      </c>
      <c r="G4607" s="1295">
        <v>0</v>
      </c>
      <c r="H4607" s="935" t="s">
        <v>405</v>
      </c>
      <c r="I4607" s="935" t="s">
        <v>406</v>
      </c>
      <c r="J4607" s="935">
        <v>40.472049499999997</v>
      </c>
      <c r="K4607" s="935">
        <v>-122.29453460000001</v>
      </c>
      <c r="L4607" s="935">
        <v>40.417416330000002</v>
      </c>
      <c r="M4607" s="935">
        <v>-122.19395729999999</v>
      </c>
    </row>
    <row r="4608" spans="1:13" x14ac:dyDescent="0.35">
      <c r="A4608" s="1296">
        <v>36794</v>
      </c>
      <c r="B4608" s="1295" t="s">
        <v>242</v>
      </c>
      <c r="C4608" s="1295" t="s">
        <v>260</v>
      </c>
      <c r="D4608" s="1295">
        <v>7919</v>
      </c>
      <c r="E4608" s="1295" t="s">
        <v>248</v>
      </c>
      <c r="F4608" s="935" t="s">
        <v>213</v>
      </c>
      <c r="G4608" s="1295">
        <v>1</v>
      </c>
      <c r="H4608" s="935" t="s">
        <v>406</v>
      </c>
      <c r="I4608" s="935" t="s">
        <v>407</v>
      </c>
      <c r="J4608" s="935">
        <v>40.417416330000002</v>
      </c>
      <c r="K4608" s="935">
        <v>-122.19395729999999</v>
      </c>
      <c r="L4608" s="935">
        <v>40.355137560000003</v>
      </c>
      <c r="M4608" s="935">
        <v>-122.17595660000001</v>
      </c>
    </row>
    <row r="4609" spans="1:13" x14ac:dyDescent="0.35">
      <c r="A4609" s="1296">
        <v>36794</v>
      </c>
      <c r="B4609" s="1295" t="s">
        <v>242</v>
      </c>
      <c r="C4609" s="1295" t="s">
        <v>260</v>
      </c>
      <c r="D4609" s="1295">
        <v>7919</v>
      </c>
      <c r="E4609" s="1295" t="s">
        <v>248</v>
      </c>
      <c r="F4609" s="935" t="s">
        <v>214</v>
      </c>
      <c r="G4609" s="1295">
        <v>0</v>
      </c>
      <c r="H4609" s="935" t="s">
        <v>407</v>
      </c>
      <c r="I4609" s="935" t="s">
        <v>408</v>
      </c>
      <c r="J4609" s="935">
        <v>40.355137560000003</v>
      </c>
      <c r="K4609" s="935">
        <v>-122.17595660000001</v>
      </c>
      <c r="L4609" s="935">
        <v>40.316984869999999</v>
      </c>
      <c r="M4609" s="935">
        <v>-122.1896581</v>
      </c>
    </row>
    <row r="4610" spans="1:13" x14ac:dyDescent="0.35">
      <c r="A4610" s="1296">
        <v>36794</v>
      </c>
      <c r="B4610" s="1295" t="s">
        <v>242</v>
      </c>
      <c r="C4610" s="1295" t="s">
        <v>260</v>
      </c>
      <c r="D4610" s="1295">
        <v>7919</v>
      </c>
      <c r="E4610" s="1295" t="s">
        <v>248</v>
      </c>
      <c r="F4610" s="935" t="s">
        <v>215</v>
      </c>
      <c r="G4610" s="1295">
        <v>0</v>
      </c>
      <c r="H4610" s="935" t="s">
        <v>408</v>
      </c>
      <c r="I4610" s="935" t="s">
        <v>409</v>
      </c>
      <c r="J4610" s="935">
        <v>40.316984869999999</v>
      </c>
      <c r="K4610" s="935">
        <v>-122.1896581</v>
      </c>
      <c r="L4610" s="935">
        <v>40.263968490000003</v>
      </c>
      <c r="M4610" s="935">
        <v>-122.2235306</v>
      </c>
    </row>
    <row r="4611" spans="1:13" x14ac:dyDescent="0.35">
      <c r="A4611" s="1296">
        <v>36794</v>
      </c>
      <c r="B4611" s="1295" t="s">
        <v>242</v>
      </c>
      <c r="C4611" s="1295" t="s">
        <v>260</v>
      </c>
      <c r="D4611" s="1295">
        <v>7919</v>
      </c>
      <c r="E4611" s="1295" t="s">
        <v>248</v>
      </c>
      <c r="F4611" s="935" t="s">
        <v>216</v>
      </c>
      <c r="G4611" s="1295">
        <v>0</v>
      </c>
      <c r="H4611" s="935" t="s">
        <v>409</v>
      </c>
      <c r="I4611" s="935" t="s">
        <v>410</v>
      </c>
      <c r="J4611" s="935">
        <v>40.263968490000003</v>
      </c>
      <c r="K4611" s="935">
        <v>-122.2235306</v>
      </c>
      <c r="L4611" s="935">
        <v>40.153152210000002</v>
      </c>
      <c r="M4611" s="935">
        <v>-122.20237950000001</v>
      </c>
    </row>
    <row r="4612" spans="1:13" x14ac:dyDescent="0.35">
      <c r="A4612" s="1296">
        <v>36794</v>
      </c>
      <c r="B4612" s="1295" t="s">
        <v>242</v>
      </c>
      <c r="C4612" s="1295" t="s">
        <v>260</v>
      </c>
      <c r="D4612" s="1295">
        <v>7919</v>
      </c>
      <c r="E4612" s="1295" t="s">
        <v>248</v>
      </c>
      <c r="F4612" s="935" t="s">
        <v>217</v>
      </c>
      <c r="G4612" s="1295">
        <v>0</v>
      </c>
      <c r="H4612" s="935" t="s">
        <v>410</v>
      </c>
      <c r="I4612" s="935" t="s">
        <v>411</v>
      </c>
      <c r="J4612" s="935">
        <v>40.153152210000002</v>
      </c>
      <c r="K4612" s="935">
        <v>-122.20237950000001</v>
      </c>
      <c r="L4612" s="935">
        <v>40.027836569999998</v>
      </c>
      <c r="M4612" s="935">
        <v>-122.11920569999999</v>
      </c>
    </row>
    <row r="4613" spans="1:13" x14ac:dyDescent="0.35">
      <c r="A4613" s="1296">
        <v>36794</v>
      </c>
      <c r="B4613" s="1295" t="s">
        <v>242</v>
      </c>
      <c r="C4613" s="1295" t="s">
        <v>260</v>
      </c>
      <c r="D4613" s="1295">
        <v>7919</v>
      </c>
      <c r="E4613" s="1295" t="s">
        <v>248</v>
      </c>
      <c r="F4613" s="935" t="s">
        <v>219</v>
      </c>
      <c r="G4613" s="1295">
        <v>0</v>
      </c>
      <c r="H4613" s="935" t="s">
        <v>411</v>
      </c>
      <c r="I4613" s="935" t="s">
        <v>412</v>
      </c>
      <c r="J4613" s="935">
        <v>40.027836569999998</v>
      </c>
      <c r="K4613" s="935">
        <v>-122.11920569999999</v>
      </c>
      <c r="L4613" s="935">
        <v>39.909298579999998</v>
      </c>
      <c r="M4613" s="935">
        <v>-122.0918963</v>
      </c>
    </row>
    <row r="4614" spans="1:13" x14ac:dyDescent="0.35">
      <c r="A4614" s="1296">
        <v>36794</v>
      </c>
      <c r="B4614" s="1295" t="s">
        <v>242</v>
      </c>
      <c r="C4614" s="1295" t="s">
        <v>260</v>
      </c>
      <c r="D4614" s="1295">
        <v>7919</v>
      </c>
      <c r="E4614" s="1295" t="s">
        <v>248</v>
      </c>
      <c r="F4614" s="935" t="s">
        <v>220</v>
      </c>
      <c r="G4614" s="1295">
        <v>0</v>
      </c>
      <c r="H4614" s="935" t="s">
        <v>412</v>
      </c>
      <c r="I4614" s="935" t="s">
        <v>413</v>
      </c>
      <c r="J4614" s="935">
        <v>39.909298579999998</v>
      </c>
      <c r="K4614" s="935">
        <v>-122.0918963</v>
      </c>
      <c r="L4614" s="935">
        <v>39.751173979999997</v>
      </c>
      <c r="M4614" s="935">
        <v>-121.9963235</v>
      </c>
    </row>
    <row r="4615" spans="1:13" x14ac:dyDescent="0.35">
      <c r="A4615" s="1296">
        <v>36794</v>
      </c>
      <c r="B4615" s="1295" t="s">
        <v>242</v>
      </c>
      <c r="C4615" s="1295" t="s">
        <v>260</v>
      </c>
      <c r="D4615" s="1295">
        <v>7919</v>
      </c>
      <c r="E4615" s="1295" t="s">
        <v>248</v>
      </c>
      <c r="F4615" s="935" t="s">
        <v>221</v>
      </c>
      <c r="G4615" s="1295">
        <v>0</v>
      </c>
      <c r="H4615" s="935" t="s">
        <v>413</v>
      </c>
      <c r="I4615" s="935" t="s">
        <v>414</v>
      </c>
      <c r="J4615" s="935">
        <v>39.751173979999997</v>
      </c>
      <c r="K4615" s="935">
        <v>-121.9963235</v>
      </c>
      <c r="L4615" s="935">
        <v>39.629153240000001</v>
      </c>
      <c r="M4615" s="935">
        <v>-121.9925059</v>
      </c>
    </row>
    <row r="4616" spans="1:13" x14ac:dyDescent="0.35">
      <c r="A4616" s="1296">
        <v>36794</v>
      </c>
      <c r="B4616" s="1295" t="s">
        <v>242</v>
      </c>
      <c r="C4616" s="1295" t="s">
        <v>260</v>
      </c>
      <c r="D4616" s="1295">
        <v>7919</v>
      </c>
      <c r="E4616" s="1295" t="s">
        <v>248</v>
      </c>
      <c r="F4616" s="935" t="s">
        <v>222</v>
      </c>
      <c r="G4616" s="1295">
        <v>0</v>
      </c>
      <c r="H4616" s="935" t="s">
        <v>414</v>
      </c>
      <c r="I4616" s="935" t="s">
        <v>415</v>
      </c>
      <c r="J4616" s="935">
        <v>39.629153240000001</v>
      </c>
      <c r="K4616" s="935">
        <v>-121.9925059</v>
      </c>
      <c r="L4616" s="935">
        <v>39.40712284</v>
      </c>
      <c r="M4616" s="935">
        <v>-122.00758999999999</v>
      </c>
    </row>
    <row r="4617" spans="1:13" x14ac:dyDescent="0.35">
      <c r="A4617" s="1296">
        <v>36816</v>
      </c>
      <c r="B4617" s="1295" t="s">
        <v>242</v>
      </c>
      <c r="C4617" s="1295" t="s">
        <v>260</v>
      </c>
      <c r="D4617" s="1295">
        <v>6263</v>
      </c>
      <c r="E4617" s="1295" t="s">
        <v>206</v>
      </c>
      <c r="F4617" s="935" t="s">
        <v>208</v>
      </c>
      <c r="G4617" s="1295">
        <v>5</v>
      </c>
      <c r="H4617" s="935" t="s">
        <v>402</v>
      </c>
      <c r="I4617" s="935" t="s">
        <v>403</v>
      </c>
      <c r="J4617" s="935">
        <v>40.611883210000002</v>
      </c>
      <c r="K4617" s="935">
        <v>-122.446135</v>
      </c>
      <c r="L4617" s="935">
        <v>40.592799669999998</v>
      </c>
      <c r="M4617" s="935">
        <v>-122.3942059</v>
      </c>
    </row>
    <row r="4618" spans="1:13" x14ac:dyDescent="0.35">
      <c r="A4618" s="1296">
        <v>36816</v>
      </c>
      <c r="B4618" s="1295" t="s">
        <v>242</v>
      </c>
      <c r="C4618" s="1295" t="s">
        <v>260</v>
      </c>
      <c r="D4618" s="1295">
        <v>6263</v>
      </c>
      <c r="E4618" s="1295" t="s">
        <v>206</v>
      </c>
      <c r="F4618" s="935" t="s">
        <v>209</v>
      </c>
      <c r="G4618" s="1295">
        <v>112</v>
      </c>
      <c r="H4618" s="935" t="s">
        <v>403</v>
      </c>
      <c r="I4618" s="935" t="s">
        <v>404</v>
      </c>
      <c r="J4618" s="935">
        <v>40.592799669999998</v>
      </c>
      <c r="K4618" s="935">
        <v>-122.3942059</v>
      </c>
      <c r="L4618" s="935">
        <v>40.585947769999997</v>
      </c>
      <c r="M4618" s="935">
        <v>-122.3683525</v>
      </c>
    </row>
    <row r="4619" spans="1:13" x14ac:dyDescent="0.35">
      <c r="A4619" s="1296">
        <v>36816</v>
      </c>
      <c r="B4619" s="1295" t="s">
        <v>242</v>
      </c>
      <c r="C4619" s="1295" t="s">
        <v>260</v>
      </c>
      <c r="D4619" s="1295">
        <v>6263</v>
      </c>
      <c r="E4619" s="1295" t="s">
        <v>206</v>
      </c>
      <c r="F4619" s="935" t="s">
        <v>211</v>
      </c>
      <c r="G4619" s="1295">
        <v>121</v>
      </c>
      <c r="H4619" s="935" t="s">
        <v>404</v>
      </c>
      <c r="I4619" s="935" t="s">
        <v>405</v>
      </c>
      <c r="J4619" s="935">
        <v>40.585947769999997</v>
      </c>
      <c r="K4619" s="935">
        <v>-122.3683525</v>
      </c>
      <c r="L4619" s="935">
        <v>40.472049499999997</v>
      </c>
      <c r="M4619" s="935">
        <v>-122.29453460000001</v>
      </c>
    </row>
    <row r="4620" spans="1:13" x14ac:dyDescent="0.35">
      <c r="A4620" s="1296">
        <v>36816</v>
      </c>
      <c r="B4620" s="1295" t="s">
        <v>242</v>
      </c>
      <c r="C4620" s="1295" t="s">
        <v>260</v>
      </c>
      <c r="D4620" s="1295">
        <v>6263</v>
      </c>
      <c r="E4620" s="1295" t="s">
        <v>206</v>
      </c>
      <c r="F4620" s="935" t="s">
        <v>212</v>
      </c>
      <c r="G4620" s="1295">
        <v>102</v>
      </c>
      <c r="H4620" s="935" t="s">
        <v>405</v>
      </c>
      <c r="I4620" s="935" t="s">
        <v>406</v>
      </c>
      <c r="J4620" s="935">
        <v>40.472049499999997</v>
      </c>
      <c r="K4620" s="935">
        <v>-122.29453460000001</v>
      </c>
      <c r="L4620" s="935">
        <v>40.417416330000002</v>
      </c>
      <c r="M4620" s="935">
        <v>-122.19395729999999</v>
      </c>
    </row>
    <row r="4621" spans="1:13" x14ac:dyDescent="0.35">
      <c r="A4621" s="1296">
        <v>36816</v>
      </c>
      <c r="B4621" s="1295" t="s">
        <v>242</v>
      </c>
      <c r="C4621" s="1295" t="s">
        <v>260</v>
      </c>
      <c r="D4621" s="1295">
        <v>6263</v>
      </c>
      <c r="E4621" s="1295" t="s">
        <v>206</v>
      </c>
      <c r="F4621" s="935" t="s">
        <v>213</v>
      </c>
      <c r="G4621" s="1295">
        <v>61</v>
      </c>
      <c r="H4621" s="935" t="s">
        <v>406</v>
      </c>
      <c r="I4621" s="935" t="s">
        <v>407</v>
      </c>
      <c r="J4621" s="935">
        <v>40.417416330000002</v>
      </c>
      <c r="K4621" s="935">
        <v>-122.19395729999999</v>
      </c>
      <c r="L4621" s="935">
        <v>40.355137560000003</v>
      </c>
      <c r="M4621" s="935">
        <v>-122.17595660000001</v>
      </c>
    </row>
    <row r="4622" spans="1:13" x14ac:dyDescent="0.35">
      <c r="A4622" s="1296">
        <v>36816</v>
      </c>
      <c r="B4622" s="1295" t="s">
        <v>242</v>
      </c>
      <c r="C4622" s="1295" t="s">
        <v>260</v>
      </c>
      <c r="D4622" s="1295">
        <v>6263</v>
      </c>
      <c r="E4622" s="1295" t="s">
        <v>206</v>
      </c>
      <c r="F4622" s="935" t="s">
        <v>214</v>
      </c>
      <c r="G4622" s="1295">
        <v>70</v>
      </c>
      <c r="H4622" s="935" t="s">
        <v>407</v>
      </c>
      <c r="I4622" s="935" t="s">
        <v>408</v>
      </c>
      <c r="J4622" s="935">
        <v>40.355137560000003</v>
      </c>
      <c r="K4622" s="935">
        <v>-122.17595660000001</v>
      </c>
      <c r="L4622" s="935">
        <v>40.316984869999999</v>
      </c>
      <c r="M4622" s="935">
        <v>-122.1896581</v>
      </c>
    </row>
    <row r="4623" spans="1:13" x14ac:dyDescent="0.35">
      <c r="A4623" s="1296">
        <v>36816</v>
      </c>
      <c r="B4623" s="1295" t="s">
        <v>242</v>
      </c>
      <c r="C4623" s="1295" t="s">
        <v>260</v>
      </c>
      <c r="D4623" s="1295">
        <v>6263</v>
      </c>
      <c r="E4623" s="1295" t="s">
        <v>206</v>
      </c>
      <c r="F4623" s="935" t="s">
        <v>215</v>
      </c>
      <c r="G4623" s="1295">
        <v>58</v>
      </c>
      <c r="H4623" s="935" t="s">
        <v>408</v>
      </c>
      <c r="I4623" s="935" t="s">
        <v>409</v>
      </c>
      <c r="J4623" s="935">
        <v>40.316984869999999</v>
      </c>
      <c r="K4623" s="935">
        <v>-122.1896581</v>
      </c>
      <c r="L4623" s="935">
        <v>40.263968490000003</v>
      </c>
      <c r="M4623" s="935">
        <v>-122.2235306</v>
      </c>
    </row>
    <row r="4624" spans="1:13" x14ac:dyDescent="0.35">
      <c r="A4624" s="1296">
        <v>36816</v>
      </c>
      <c r="B4624" s="1295" t="s">
        <v>242</v>
      </c>
      <c r="C4624" s="1295" t="s">
        <v>260</v>
      </c>
      <c r="D4624" s="1295">
        <v>6263</v>
      </c>
      <c r="E4624" s="1295" t="s">
        <v>206</v>
      </c>
      <c r="F4624" s="935" t="s">
        <v>216</v>
      </c>
      <c r="G4624" s="1295">
        <v>6</v>
      </c>
      <c r="H4624" s="935" t="s">
        <v>409</v>
      </c>
      <c r="I4624" s="935" t="s">
        <v>410</v>
      </c>
      <c r="J4624" s="935">
        <v>40.263968490000003</v>
      </c>
      <c r="K4624" s="935">
        <v>-122.2235306</v>
      </c>
      <c r="L4624" s="935">
        <v>40.153152210000002</v>
      </c>
      <c r="M4624" s="935">
        <v>-122.20237950000001</v>
      </c>
    </row>
    <row r="4625" spans="1:13" x14ac:dyDescent="0.35">
      <c r="A4625" s="1296">
        <v>36816</v>
      </c>
      <c r="B4625" s="1295" t="s">
        <v>242</v>
      </c>
      <c r="C4625" s="1295" t="s">
        <v>260</v>
      </c>
      <c r="D4625" s="1295">
        <v>6263</v>
      </c>
      <c r="E4625" s="1295" t="s">
        <v>206</v>
      </c>
      <c r="F4625" s="935" t="s">
        <v>217</v>
      </c>
      <c r="G4625" s="1295">
        <v>21</v>
      </c>
      <c r="H4625" s="935" t="s">
        <v>410</v>
      </c>
      <c r="I4625" s="935" t="s">
        <v>411</v>
      </c>
      <c r="J4625" s="935">
        <v>40.153152210000002</v>
      </c>
      <c r="K4625" s="935">
        <v>-122.20237950000001</v>
      </c>
      <c r="L4625" s="935">
        <v>40.027836569999998</v>
      </c>
      <c r="M4625" s="935">
        <v>-122.11920569999999</v>
      </c>
    </row>
    <row r="4626" spans="1:13" x14ac:dyDescent="0.35">
      <c r="A4626" s="1296">
        <v>36816</v>
      </c>
      <c r="B4626" s="1295" t="s">
        <v>242</v>
      </c>
      <c r="C4626" s="1295" t="s">
        <v>260</v>
      </c>
      <c r="D4626" s="1295">
        <v>6263</v>
      </c>
      <c r="E4626" s="1295" t="s">
        <v>206</v>
      </c>
      <c r="F4626" s="935" t="s">
        <v>219</v>
      </c>
      <c r="G4626" s="1295">
        <v>0</v>
      </c>
      <c r="H4626" s="935" t="s">
        <v>411</v>
      </c>
      <c r="I4626" s="935" t="s">
        <v>412</v>
      </c>
      <c r="J4626" s="935">
        <v>40.027836569999998</v>
      </c>
      <c r="K4626" s="935">
        <v>-122.11920569999999</v>
      </c>
      <c r="L4626" s="935">
        <v>39.909298579999998</v>
      </c>
      <c r="M4626" s="935">
        <v>-122.0918963</v>
      </c>
    </row>
    <row r="4627" spans="1:13" x14ac:dyDescent="0.35">
      <c r="A4627" s="1296">
        <v>36816</v>
      </c>
      <c r="B4627" s="1295" t="s">
        <v>242</v>
      </c>
      <c r="C4627" s="1295" t="s">
        <v>260</v>
      </c>
      <c r="D4627" s="1295">
        <v>6263</v>
      </c>
      <c r="E4627" s="1295" t="s">
        <v>206</v>
      </c>
      <c r="F4627" s="935" t="s">
        <v>220</v>
      </c>
      <c r="G4627" s="1295">
        <v>0</v>
      </c>
      <c r="H4627" s="935" t="s">
        <v>412</v>
      </c>
      <c r="I4627" s="935" t="s">
        <v>413</v>
      </c>
      <c r="J4627" s="935">
        <v>39.909298579999998</v>
      </c>
      <c r="K4627" s="935">
        <v>-122.0918963</v>
      </c>
      <c r="L4627" s="935">
        <v>39.751173979999997</v>
      </c>
      <c r="M4627" s="935">
        <v>-121.9963235</v>
      </c>
    </row>
    <row r="4628" spans="1:13" x14ac:dyDescent="0.35">
      <c r="A4628" s="1296">
        <v>36816</v>
      </c>
      <c r="B4628" s="1295" t="s">
        <v>242</v>
      </c>
      <c r="C4628" s="1295" t="s">
        <v>260</v>
      </c>
      <c r="D4628" s="1295">
        <v>6263</v>
      </c>
      <c r="E4628" s="1295" t="s">
        <v>206</v>
      </c>
      <c r="F4628" s="935" t="s">
        <v>221</v>
      </c>
      <c r="G4628" s="1295">
        <v>0</v>
      </c>
      <c r="H4628" s="935" t="s">
        <v>413</v>
      </c>
      <c r="I4628" s="935" t="s">
        <v>414</v>
      </c>
      <c r="J4628" s="935">
        <v>39.751173979999997</v>
      </c>
      <c r="K4628" s="935">
        <v>-121.9963235</v>
      </c>
      <c r="L4628" s="935">
        <v>39.629153240000001</v>
      </c>
      <c r="M4628" s="935">
        <v>-121.9925059</v>
      </c>
    </row>
    <row r="4629" spans="1:13" x14ac:dyDescent="0.35">
      <c r="A4629" s="1296">
        <v>36816</v>
      </c>
      <c r="B4629" s="1295" t="s">
        <v>242</v>
      </c>
      <c r="C4629" s="1295" t="s">
        <v>260</v>
      </c>
      <c r="D4629" s="1295">
        <v>6263</v>
      </c>
      <c r="E4629" s="1295" t="s">
        <v>206</v>
      </c>
      <c r="F4629" s="935" t="s">
        <v>222</v>
      </c>
      <c r="G4629" s="1295">
        <v>0</v>
      </c>
      <c r="H4629" s="935" t="s">
        <v>414</v>
      </c>
      <c r="I4629" s="935" t="s">
        <v>415</v>
      </c>
      <c r="J4629" s="935">
        <v>39.629153240000001</v>
      </c>
      <c r="K4629" s="935">
        <v>-121.9925059</v>
      </c>
      <c r="L4629" s="935">
        <v>39.40712284</v>
      </c>
      <c r="M4629" s="935">
        <v>-122.00758999999999</v>
      </c>
    </row>
    <row r="4630" spans="1:13" x14ac:dyDescent="0.35">
      <c r="A4630" s="1296">
        <v>36851</v>
      </c>
      <c r="B4630" s="1295" t="s">
        <v>242</v>
      </c>
      <c r="C4630" s="1295" t="s">
        <v>260</v>
      </c>
      <c r="D4630" s="1295">
        <v>5472</v>
      </c>
      <c r="E4630" s="1295" t="s">
        <v>206</v>
      </c>
      <c r="F4630" s="935" t="s">
        <v>208</v>
      </c>
      <c r="G4630" s="1295">
        <v>77</v>
      </c>
      <c r="H4630" s="935" t="s">
        <v>402</v>
      </c>
      <c r="I4630" s="935" t="s">
        <v>403</v>
      </c>
      <c r="J4630" s="935">
        <v>40.611883210000002</v>
      </c>
      <c r="K4630" s="935">
        <v>-122.446135</v>
      </c>
      <c r="L4630" s="935">
        <v>40.592799669999998</v>
      </c>
      <c r="M4630" s="935">
        <v>-122.3942059</v>
      </c>
    </row>
    <row r="4631" spans="1:13" x14ac:dyDescent="0.35">
      <c r="A4631" s="1296">
        <v>36851</v>
      </c>
      <c r="B4631" s="1295" t="s">
        <v>242</v>
      </c>
      <c r="C4631" s="1295" t="s">
        <v>260</v>
      </c>
      <c r="D4631" s="1295">
        <v>5472</v>
      </c>
      <c r="E4631" s="1295" t="s">
        <v>206</v>
      </c>
      <c r="F4631" s="935" t="s">
        <v>209</v>
      </c>
      <c r="G4631" s="1295">
        <v>132</v>
      </c>
      <c r="H4631" s="935" t="s">
        <v>403</v>
      </c>
      <c r="I4631" s="935" t="s">
        <v>404</v>
      </c>
      <c r="J4631" s="935">
        <v>40.592799669999998</v>
      </c>
      <c r="K4631" s="935">
        <v>-122.3942059</v>
      </c>
      <c r="L4631" s="935">
        <v>40.585947769999997</v>
      </c>
      <c r="M4631" s="935">
        <v>-122.3683525</v>
      </c>
    </row>
    <row r="4632" spans="1:13" x14ac:dyDescent="0.35">
      <c r="A4632" s="1296">
        <v>36851</v>
      </c>
      <c r="B4632" s="1295" t="s">
        <v>242</v>
      </c>
      <c r="C4632" s="1295" t="s">
        <v>260</v>
      </c>
      <c r="D4632" s="1295">
        <v>5472</v>
      </c>
      <c r="E4632" s="1295" t="s">
        <v>206</v>
      </c>
      <c r="F4632" s="935" t="s">
        <v>211</v>
      </c>
      <c r="G4632" s="1295">
        <v>107</v>
      </c>
      <c r="H4632" s="935" t="s">
        <v>404</v>
      </c>
      <c r="I4632" s="935" t="s">
        <v>405</v>
      </c>
      <c r="J4632" s="935">
        <v>40.585947769999997</v>
      </c>
      <c r="K4632" s="935">
        <v>-122.3683525</v>
      </c>
      <c r="L4632" s="935">
        <v>40.472049499999997</v>
      </c>
      <c r="M4632" s="935">
        <v>-122.29453460000001</v>
      </c>
    </row>
    <row r="4633" spans="1:13" x14ac:dyDescent="0.35">
      <c r="A4633" s="1296">
        <v>36851</v>
      </c>
      <c r="B4633" s="1295" t="s">
        <v>242</v>
      </c>
      <c r="C4633" s="1295" t="s">
        <v>260</v>
      </c>
      <c r="D4633" s="1295">
        <v>5472</v>
      </c>
      <c r="E4633" s="1295" t="s">
        <v>206</v>
      </c>
      <c r="F4633" s="935" t="s">
        <v>212</v>
      </c>
      <c r="G4633" s="1295">
        <v>90</v>
      </c>
      <c r="H4633" s="935" t="s">
        <v>405</v>
      </c>
      <c r="I4633" s="935" t="s">
        <v>406</v>
      </c>
      <c r="J4633" s="935">
        <v>40.472049499999997</v>
      </c>
      <c r="K4633" s="935">
        <v>-122.29453460000001</v>
      </c>
      <c r="L4633" s="935">
        <v>40.417416330000002</v>
      </c>
      <c r="M4633" s="935">
        <v>-122.19395729999999</v>
      </c>
    </row>
    <row r="4634" spans="1:13" x14ac:dyDescent="0.35">
      <c r="A4634" s="1296">
        <v>36851</v>
      </c>
      <c r="B4634" s="1295" t="s">
        <v>242</v>
      </c>
      <c r="C4634" s="1295" t="s">
        <v>260</v>
      </c>
      <c r="D4634" s="1295">
        <v>5472</v>
      </c>
      <c r="E4634" s="1295" t="s">
        <v>206</v>
      </c>
      <c r="F4634" s="935" t="s">
        <v>213</v>
      </c>
      <c r="G4634" s="1295">
        <v>71</v>
      </c>
      <c r="H4634" s="935" t="s">
        <v>406</v>
      </c>
      <c r="I4634" s="935" t="s">
        <v>407</v>
      </c>
      <c r="J4634" s="935">
        <v>40.417416330000002</v>
      </c>
      <c r="K4634" s="935">
        <v>-122.19395729999999</v>
      </c>
      <c r="L4634" s="935">
        <v>40.355137560000003</v>
      </c>
      <c r="M4634" s="935">
        <v>-122.17595660000001</v>
      </c>
    </row>
    <row r="4635" spans="1:13" x14ac:dyDescent="0.35">
      <c r="A4635" s="1296">
        <v>36851</v>
      </c>
      <c r="B4635" s="1295" t="s">
        <v>242</v>
      </c>
      <c r="C4635" s="1295" t="s">
        <v>260</v>
      </c>
      <c r="D4635" s="1295">
        <v>5472</v>
      </c>
      <c r="E4635" s="1295" t="s">
        <v>206</v>
      </c>
      <c r="F4635" s="935" t="s">
        <v>214</v>
      </c>
      <c r="G4635" s="1295">
        <v>61</v>
      </c>
      <c r="H4635" s="935" t="s">
        <v>407</v>
      </c>
      <c r="I4635" s="935" t="s">
        <v>408</v>
      </c>
      <c r="J4635" s="935">
        <v>40.355137560000003</v>
      </c>
      <c r="K4635" s="935">
        <v>-122.17595660000001</v>
      </c>
      <c r="L4635" s="935">
        <v>40.316984869999999</v>
      </c>
      <c r="M4635" s="935">
        <v>-122.1896581</v>
      </c>
    </row>
    <row r="4636" spans="1:13" x14ac:dyDescent="0.35">
      <c r="A4636" s="1296">
        <v>36851</v>
      </c>
      <c r="B4636" s="1295" t="s">
        <v>242</v>
      </c>
      <c r="C4636" s="1295" t="s">
        <v>260</v>
      </c>
      <c r="D4636" s="1295">
        <v>5472</v>
      </c>
      <c r="E4636" s="1295" t="s">
        <v>206</v>
      </c>
      <c r="F4636" s="935" t="s">
        <v>215</v>
      </c>
      <c r="G4636" s="1295">
        <v>58</v>
      </c>
      <c r="H4636" s="935" t="s">
        <v>408</v>
      </c>
      <c r="I4636" s="935" t="s">
        <v>409</v>
      </c>
      <c r="J4636" s="935">
        <v>40.316984869999999</v>
      </c>
      <c r="K4636" s="935">
        <v>-122.1896581</v>
      </c>
      <c r="L4636" s="935">
        <v>40.263968490000003</v>
      </c>
      <c r="M4636" s="935">
        <v>-122.2235306</v>
      </c>
    </row>
    <row r="4637" spans="1:13" x14ac:dyDescent="0.35">
      <c r="A4637" s="1296">
        <v>36851</v>
      </c>
      <c r="B4637" s="1295" t="s">
        <v>242</v>
      </c>
      <c r="C4637" s="1295" t="s">
        <v>260</v>
      </c>
      <c r="D4637" s="1295">
        <v>5472</v>
      </c>
      <c r="E4637" s="1295" t="s">
        <v>206</v>
      </c>
      <c r="F4637" s="935" t="s">
        <v>216</v>
      </c>
      <c r="G4637" s="1295">
        <v>27</v>
      </c>
      <c r="H4637" s="935" t="s">
        <v>409</v>
      </c>
      <c r="I4637" s="935" t="s">
        <v>410</v>
      </c>
      <c r="J4637" s="935">
        <v>40.263968490000003</v>
      </c>
      <c r="K4637" s="935">
        <v>-122.2235306</v>
      </c>
      <c r="L4637" s="935">
        <v>40.153152210000002</v>
      </c>
      <c r="M4637" s="935">
        <v>-122.20237950000001</v>
      </c>
    </row>
    <row r="4638" spans="1:13" x14ac:dyDescent="0.35">
      <c r="A4638" s="1296">
        <v>36851</v>
      </c>
      <c r="B4638" s="1295" t="s">
        <v>242</v>
      </c>
      <c r="C4638" s="1295" t="s">
        <v>260</v>
      </c>
      <c r="D4638" s="1295">
        <v>5472</v>
      </c>
      <c r="E4638" s="1295" t="s">
        <v>206</v>
      </c>
      <c r="F4638" s="935" t="s">
        <v>217</v>
      </c>
      <c r="G4638" s="1295">
        <v>48</v>
      </c>
      <c r="H4638" s="935" t="s">
        <v>410</v>
      </c>
      <c r="I4638" s="935" t="s">
        <v>411</v>
      </c>
      <c r="J4638" s="935">
        <v>40.153152210000002</v>
      </c>
      <c r="K4638" s="935">
        <v>-122.20237950000001</v>
      </c>
      <c r="L4638" s="935">
        <v>40.027836569999998</v>
      </c>
      <c r="M4638" s="935">
        <v>-122.11920569999999</v>
      </c>
    </row>
    <row r="4639" spans="1:13" x14ac:dyDescent="0.35">
      <c r="A4639" s="1296">
        <v>36851</v>
      </c>
      <c r="B4639" s="1295" t="s">
        <v>242</v>
      </c>
      <c r="C4639" s="1295" t="s">
        <v>260</v>
      </c>
      <c r="D4639" s="1295">
        <v>5472</v>
      </c>
      <c r="E4639" s="1295" t="s">
        <v>206</v>
      </c>
      <c r="F4639" s="935" t="s">
        <v>219</v>
      </c>
      <c r="G4639" s="1295">
        <v>11</v>
      </c>
      <c r="H4639" s="935" t="s">
        <v>411</v>
      </c>
      <c r="I4639" s="935" t="s">
        <v>412</v>
      </c>
      <c r="J4639" s="935">
        <v>40.027836569999998</v>
      </c>
      <c r="K4639" s="935">
        <v>-122.11920569999999</v>
      </c>
      <c r="L4639" s="935">
        <v>39.909298579999998</v>
      </c>
      <c r="M4639" s="935">
        <v>-122.0918963</v>
      </c>
    </row>
    <row r="4640" spans="1:13" x14ac:dyDescent="0.35">
      <c r="A4640" s="1296">
        <v>36851</v>
      </c>
      <c r="B4640" s="1295" t="s">
        <v>242</v>
      </c>
      <c r="C4640" s="1295" t="s">
        <v>260</v>
      </c>
      <c r="D4640" s="1295">
        <v>5472</v>
      </c>
      <c r="E4640" s="1295" t="s">
        <v>206</v>
      </c>
      <c r="F4640" s="935" t="s">
        <v>220</v>
      </c>
      <c r="G4640" s="1295">
        <v>22</v>
      </c>
      <c r="H4640" s="935" t="s">
        <v>412</v>
      </c>
      <c r="I4640" s="935" t="s">
        <v>413</v>
      </c>
      <c r="J4640" s="935">
        <v>39.909298579999998</v>
      </c>
      <c r="K4640" s="935">
        <v>-122.0918963</v>
      </c>
      <c r="L4640" s="935">
        <v>39.751173979999997</v>
      </c>
      <c r="M4640" s="935">
        <v>-121.9963235</v>
      </c>
    </row>
    <row r="4641" spans="1:13" x14ac:dyDescent="0.35">
      <c r="A4641" s="1296">
        <v>36851</v>
      </c>
      <c r="B4641" s="1295" t="s">
        <v>242</v>
      </c>
      <c r="C4641" s="1295" t="s">
        <v>260</v>
      </c>
      <c r="D4641" s="1295">
        <v>5472</v>
      </c>
      <c r="E4641" s="1295" t="s">
        <v>206</v>
      </c>
      <c r="F4641" s="935" t="s">
        <v>221</v>
      </c>
      <c r="G4641" s="1295">
        <v>16</v>
      </c>
      <c r="H4641" s="935" t="s">
        <v>413</v>
      </c>
      <c r="I4641" s="935" t="s">
        <v>414</v>
      </c>
      <c r="J4641" s="935">
        <v>39.751173979999997</v>
      </c>
      <c r="K4641" s="935">
        <v>-121.9963235</v>
      </c>
      <c r="L4641" s="935">
        <v>39.629153240000001</v>
      </c>
      <c r="M4641" s="935">
        <v>-121.9925059</v>
      </c>
    </row>
    <row r="4642" spans="1:13" x14ac:dyDescent="0.35">
      <c r="A4642" s="1296">
        <v>36851</v>
      </c>
      <c r="B4642" s="1295" t="s">
        <v>242</v>
      </c>
      <c r="C4642" s="1295" t="s">
        <v>260</v>
      </c>
      <c r="D4642" s="1295">
        <v>5472</v>
      </c>
      <c r="E4642" s="1295" t="s">
        <v>206</v>
      </c>
      <c r="F4642" s="935" t="s">
        <v>222</v>
      </c>
      <c r="G4642" s="1295">
        <v>0</v>
      </c>
      <c r="H4642" s="935" t="s">
        <v>414</v>
      </c>
      <c r="I4642" s="935" t="s">
        <v>415</v>
      </c>
      <c r="J4642" s="935">
        <v>39.629153240000001</v>
      </c>
      <c r="K4642" s="935">
        <v>-121.9925059</v>
      </c>
      <c r="L4642" s="935">
        <v>39.40712284</v>
      </c>
      <c r="M4642" s="935">
        <v>-122.00758999999999</v>
      </c>
    </row>
    <row r="4643" spans="1:13" x14ac:dyDescent="0.35">
      <c r="A4643" s="1296">
        <v>36872</v>
      </c>
      <c r="B4643" s="1295" t="s">
        <v>242</v>
      </c>
      <c r="C4643" s="1295" t="s">
        <v>260</v>
      </c>
      <c r="D4643" s="1295">
        <v>5016</v>
      </c>
      <c r="E4643" s="1295" t="s">
        <v>201</v>
      </c>
      <c r="F4643" s="935" t="s">
        <v>208</v>
      </c>
      <c r="G4643" s="1295">
        <v>93</v>
      </c>
      <c r="H4643" s="935" t="s">
        <v>402</v>
      </c>
      <c r="I4643" s="935" t="s">
        <v>403</v>
      </c>
      <c r="J4643" s="935">
        <v>40.611883210000002</v>
      </c>
      <c r="K4643" s="935">
        <v>-122.446135</v>
      </c>
      <c r="L4643" s="935">
        <v>40.592799669999998</v>
      </c>
      <c r="M4643" s="935">
        <v>-122.3942059</v>
      </c>
    </row>
    <row r="4644" spans="1:13" x14ac:dyDescent="0.35">
      <c r="A4644" s="1296">
        <v>36872</v>
      </c>
      <c r="B4644" s="1295" t="s">
        <v>242</v>
      </c>
      <c r="C4644" s="1295" t="s">
        <v>260</v>
      </c>
      <c r="D4644" s="1295">
        <v>5016</v>
      </c>
      <c r="E4644" s="1295" t="s">
        <v>201</v>
      </c>
      <c r="F4644" s="935" t="s">
        <v>209</v>
      </c>
      <c r="G4644" s="1295">
        <v>189</v>
      </c>
      <c r="H4644" s="935" t="s">
        <v>403</v>
      </c>
      <c r="I4644" s="935" t="s">
        <v>404</v>
      </c>
      <c r="J4644" s="935">
        <v>40.592799669999998</v>
      </c>
      <c r="K4644" s="935">
        <v>-122.3942059</v>
      </c>
      <c r="L4644" s="935">
        <v>40.585947769999997</v>
      </c>
      <c r="M4644" s="935">
        <v>-122.3683525</v>
      </c>
    </row>
    <row r="4645" spans="1:13" x14ac:dyDescent="0.35">
      <c r="A4645" s="1296">
        <v>36872</v>
      </c>
      <c r="B4645" s="1295" t="s">
        <v>242</v>
      </c>
      <c r="C4645" s="1295" t="s">
        <v>260</v>
      </c>
      <c r="D4645" s="1295">
        <v>5016</v>
      </c>
      <c r="E4645" s="1295" t="s">
        <v>201</v>
      </c>
      <c r="F4645" s="935" t="s">
        <v>211</v>
      </c>
      <c r="G4645" s="1295">
        <v>237</v>
      </c>
      <c r="H4645" s="935" t="s">
        <v>404</v>
      </c>
      <c r="I4645" s="935" t="s">
        <v>405</v>
      </c>
      <c r="J4645" s="935">
        <v>40.585947769999997</v>
      </c>
      <c r="K4645" s="935">
        <v>-122.3683525</v>
      </c>
      <c r="L4645" s="935">
        <v>40.472049499999997</v>
      </c>
      <c r="M4645" s="935">
        <v>-122.29453460000001</v>
      </c>
    </row>
    <row r="4646" spans="1:13" x14ac:dyDescent="0.35">
      <c r="A4646" s="1296">
        <v>36872</v>
      </c>
      <c r="B4646" s="1295" t="s">
        <v>242</v>
      </c>
      <c r="C4646" s="1295" t="s">
        <v>260</v>
      </c>
      <c r="D4646" s="1295">
        <v>5016</v>
      </c>
      <c r="E4646" s="1295" t="s">
        <v>201</v>
      </c>
      <c r="F4646" s="935" t="s">
        <v>212</v>
      </c>
      <c r="G4646" s="1295">
        <v>145</v>
      </c>
      <c r="H4646" s="935" t="s">
        <v>405</v>
      </c>
      <c r="I4646" s="935" t="s">
        <v>406</v>
      </c>
      <c r="J4646" s="935">
        <v>40.472049499999997</v>
      </c>
      <c r="K4646" s="935">
        <v>-122.29453460000001</v>
      </c>
      <c r="L4646" s="935">
        <v>40.417416330000002</v>
      </c>
      <c r="M4646" s="935">
        <v>-122.19395729999999</v>
      </c>
    </row>
    <row r="4647" spans="1:13" x14ac:dyDescent="0.35">
      <c r="A4647" s="1296">
        <v>36872</v>
      </c>
      <c r="B4647" s="1295" t="s">
        <v>242</v>
      </c>
      <c r="C4647" s="1295" t="s">
        <v>260</v>
      </c>
      <c r="D4647" s="1295">
        <v>5016</v>
      </c>
      <c r="E4647" s="1295" t="s">
        <v>201</v>
      </c>
      <c r="F4647" s="935" t="s">
        <v>213</v>
      </c>
      <c r="G4647" s="1295">
        <v>45</v>
      </c>
      <c r="H4647" s="935" t="s">
        <v>406</v>
      </c>
      <c r="I4647" s="935" t="s">
        <v>407</v>
      </c>
      <c r="J4647" s="935">
        <v>40.417416330000002</v>
      </c>
      <c r="K4647" s="935">
        <v>-122.19395729999999</v>
      </c>
      <c r="L4647" s="935">
        <v>40.355137560000003</v>
      </c>
      <c r="M4647" s="935">
        <v>-122.17595660000001</v>
      </c>
    </row>
    <row r="4648" spans="1:13" x14ac:dyDescent="0.35">
      <c r="A4648" s="1296">
        <v>36872</v>
      </c>
      <c r="B4648" s="1295" t="s">
        <v>242</v>
      </c>
      <c r="C4648" s="1295" t="s">
        <v>260</v>
      </c>
      <c r="D4648" s="1295">
        <v>5016</v>
      </c>
      <c r="E4648" s="1295" t="s">
        <v>201</v>
      </c>
      <c r="F4648" s="935" t="s">
        <v>214</v>
      </c>
      <c r="G4648" s="1295">
        <v>45</v>
      </c>
      <c r="H4648" s="935" t="s">
        <v>407</v>
      </c>
      <c r="I4648" s="935" t="s">
        <v>408</v>
      </c>
      <c r="J4648" s="935">
        <v>40.355137560000003</v>
      </c>
      <c r="K4648" s="935">
        <v>-122.17595660000001</v>
      </c>
      <c r="L4648" s="935">
        <v>40.316984869999999</v>
      </c>
      <c r="M4648" s="935">
        <v>-122.1896581</v>
      </c>
    </row>
    <row r="4649" spans="1:13" x14ac:dyDescent="0.35">
      <c r="A4649" s="1296">
        <v>36872</v>
      </c>
      <c r="B4649" s="1295" t="s">
        <v>242</v>
      </c>
      <c r="C4649" s="1295" t="s">
        <v>260</v>
      </c>
      <c r="D4649" s="1295">
        <v>5016</v>
      </c>
      <c r="E4649" s="1295" t="s">
        <v>201</v>
      </c>
      <c r="F4649" s="935" t="s">
        <v>215</v>
      </c>
      <c r="G4649" s="1295">
        <v>20</v>
      </c>
      <c r="H4649" s="935" t="s">
        <v>408</v>
      </c>
      <c r="I4649" s="935" t="s">
        <v>409</v>
      </c>
      <c r="J4649" s="935">
        <v>40.316984869999999</v>
      </c>
      <c r="K4649" s="935">
        <v>-122.1896581</v>
      </c>
      <c r="L4649" s="935">
        <v>40.263968490000003</v>
      </c>
      <c r="M4649" s="935">
        <v>-122.2235306</v>
      </c>
    </row>
    <row r="4650" spans="1:13" x14ac:dyDescent="0.35">
      <c r="A4650" s="1296">
        <v>36872</v>
      </c>
      <c r="B4650" s="1295" t="s">
        <v>242</v>
      </c>
      <c r="C4650" s="1295" t="s">
        <v>260</v>
      </c>
      <c r="D4650" s="1295">
        <v>5016</v>
      </c>
      <c r="E4650" s="1295" t="s">
        <v>201</v>
      </c>
      <c r="F4650" s="935" t="s">
        <v>216</v>
      </c>
      <c r="G4650" s="1295">
        <v>14</v>
      </c>
      <c r="H4650" s="935" t="s">
        <v>409</v>
      </c>
      <c r="I4650" s="935" t="s">
        <v>410</v>
      </c>
      <c r="J4650" s="935">
        <v>40.263968490000003</v>
      </c>
      <c r="K4650" s="935">
        <v>-122.2235306</v>
      </c>
      <c r="L4650" s="935">
        <v>40.153152210000002</v>
      </c>
      <c r="M4650" s="935">
        <v>-122.20237950000001</v>
      </c>
    </row>
    <row r="4651" spans="1:13" x14ac:dyDescent="0.35">
      <c r="A4651" s="1296">
        <v>36872</v>
      </c>
      <c r="B4651" s="1295" t="s">
        <v>242</v>
      </c>
      <c r="C4651" s="1295" t="s">
        <v>260</v>
      </c>
      <c r="D4651" s="1295">
        <v>5016</v>
      </c>
      <c r="E4651" s="1295" t="s">
        <v>201</v>
      </c>
      <c r="F4651" s="935" t="s">
        <v>217</v>
      </c>
      <c r="G4651" s="1295">
        <v>41</v>
      </c>
      <c r="H4651" s="935" t="s">
        <v>410</v>
      </c>
      <c r="I4651" s="935" t="s">
        <v>411</v>
      </c>
      <c r="J4651" s="935">
        <v>40.153152210000002</v>
      </c>
      <c r="K4651" s="935">
        <v>-122.20237950000001</v>
      </c>
      <c r="L4651" s="935">
        <v>40.027836569999998</v>
      </c>
      <c r="M4651" s="935">
        <v>-122.11920569999999</v>
      </c>
    </row>
    <row r="4652" spans="1:13" x14ac:dyDescent="0.35">
      <c r="A4652" s="1296">
        <v>36872</v>
      </c>
      <c r="B4652" s="1295" t="s">
        <v>242</v>
      </c>
      <c r="C4652" s="1295" t="s">
        <v>260</v>
      </c>
      <c r="D4652" s="1295">
        <v>5016</v>
      </c>
      <c r="E4652" s="1295" t="s">
        <v>201</v>
      </c>
      <c r="F4652" s="935" t="s">
        <v>219</v>
      </c>
      <c r="G4652" s="1295">
        <v>10</v>
      </c>
      <c r="H4652" s="935" t="s">
        <v>411</v>
      </c>
      <c r="I4652" s="935" t="s">
        <v>412</v>
      </c>
      <c r="J4652" s="935">
        <v>40.027836569999998</v>
      </c>
      <c r="K4652" s="935">
        <v>-122.11920569999999</v>
      </c>
      <c r="L4652" s="935">
        <v>39.909298579999998</v>
      </c>
      <c r="M4652" s="935">
        <v>-122.0918963</v>
      </c>
    </row>
    <row r="4653" spans="1:13" x14ac:dyDescent="0.35">
      <c r="A4653" s="1296">
        <v>36872</v>
      </c>
      <c r="B4653" s="1295" t="s">
        <v>242</v>
      </c>
      <c r="C4653" s="1295" t="s">
        <v>260</v>
      </c>
      <c r="D4653" s="1295">
        <v>5016</v>
      </c>
      <c r="E4653" s="1295" t="s">
        <v>201</v>
      </c>
      <c r="F4653" s="935" t="s">
        <v>220</v>
      </c>
      <c r="G4653" s="1295">
        <v>-99999</v>
      </c>
      <c r="H4653" s="935" t="s">
        <v>412</v>
      </c>
      <c r="I4653" s="935" t="s">
        <v>413</v>
      </c>
      <c r="J4653" s="935">
        <v>39.909298579999998</v>
      </c>
      <c r="K4653" s="935">
        <v>-122.0918963</v>
      </c>
      <c r="L4653" s="935">
        <v>39.751173979999997</v>
      </c>
      <c r="M4653" s="935">
        <v>-121.9963235</v>
      </c>
    </row>
    <row r="4654" spans="1:13" x14ac:dyDescent="0.35">
      <c r="A4654" s="1296">
        <v>36872</v>
      </c>
      <c r="B4654" s="1295" t="s">
        <v>242</v>
      </c>
      <c r="C4654" s="1295" t="s">
        <v>260</v>
      </c>
      <c r="D4654" s="1295">
        <v>5016</v>
      </c>
      <c r="E4654" s="1295" t="s">
        <v>201</v>
      </c>
      <c r="F4654" s="935" t="s">
        <v>221</v>
      </c>
      <c r="G4654" s="1295">
        <v>-99999</v>
      </c>
      <c r="H4654" s="935" t="s">
        <v>413</v>
      </c>
      <c r="I4654" s="935" t="s">
        <v>414</v>
      </c>
      <c r="J4654" s="935">
        <v>39.751173979999997</v>
      </c>
      <c r="K4654" s="935">
        <v>-121.9963235</v>
      </c>
      <c r="L4654" s="935">
        <v>39.629153240000001</v>
      </c>
      <c r="M4654" s="935">
        <v>-121.9925059</v>
      </c>
    </row>
    <row r="4655" spans="1:13" ht="15" thickBot="1" x14ac:dyDescent="0.4">
      <c r="A4655" s="1309">
        <v>36872</v>
      </c>
      <c r="B4655" s="1313" t="s">
        <v>242</v>
      </c>
      <c r="C4655" s="1313" t="s">
        <v>260</v>
      </c>
      <c r="D4655" s="1313">
        <v>5016</v>
      </c>
      <c r="E4655" s="1313" t="s">
        <v>201</v>
      </c>
      <c r="F4655" s="1312" t="s">
        <v>222</v>
      </c>
      <c r="G4655" s="1313">
        <v>-99999</v>
      </c>
      <c r="H4655" s="1312" t="s">
        <v>414</v>
      </c>
      <c r="I4655" s="1312" t="s">
        <v>415</v>
      </c>
      <c r="J4655" s="1312">
        <v>39.629153240000001</v>
      </c>
      <c r="K4655" s="1312">
        <v>-121.9925059</v>
      </c>
      <c r="L4655" s="1312">
        <v>39.40712284</v>
      </c>
      <c r="M4655" s="1312">
        <v>-122.00758999999999</v>
      </c>
    </row>
    <row r="4656" spans="1:13" ht="15" thickTop="1" x14ac:dyDescent="0.35">
      <c r="A4656" s="1296">
        <v>36907</v>
      </c>
      <c r="B4656" s="1295" t="s">
        <v>242</v>
      </c>
      <c r="C4656" s="1295" t="s">
        <v>260</v>
      </c>
      <c r="D4656" s="1295">
        <v>3988</v>
      </c>
      <c r="E4656" s="1295" t="s">
        <v>201</v>
      </c>
      <c r="F4656" s="935" t="s">
        <v>208</v>
      </c>
      <c r="G4656" s="1295">
        <v>88</v>
      </c>
      <c r="H4656" s="935" t="s">
        <v>402</v>
      </c>
      <c r="I4656" s="935" t="s">
        <v>403</v>
      </c>
      <c r="J4656" s="935">
        <v>40.611883210000002</v>
      </c>
      <c r="K4656" s="935">
        <v>-122.446135</v>
      </c>
      <c r="L4656" s="935">
        <v>40.592799669999998</v>
      </c>
      <c r="M4656" s="935">
        <v>-122.3942059</v>
      </c>
    </row>
    <row r="4657" spans="1:13" x14ac:dyDescent="0.35">
      <c r="A4657" s="1296">
        <v>36907</v>
      </c>
      <c r="B4657" s="1295" t="s">
        <v>242</v>
      </c>
      <c r="C4657" s="1295" t="s">
        <v>260</v>
      </c>
      <c r="D4657" s="1295">
        <v>3988</v>
      </c>
      <c r="E4657" s="1295" t="s">
        <v>201</v>
      </c>
      <c r="F4657" s="935" t="s">
        <v>209</v>
      </c>
      <c r="G4657" s="1295">
        <v>82</v>
      </c>
      <c r="H4657" s="935" t="s">
        <v>403</v>
      </c>
      <c r="I4657" s="935" t="s">
        <v>404</v>
      </c>
      <c r="J4657" s="935">
        <v>40.592799669999998</v>
      </c>
      <c r="K4657" s="935">
        <v>-122.3942059</v>
      </c>
      <c r="L4657" s="935">
        <v>40.585947769999997</v>
      </c>
      <c r="M4657" s="935">
        <v>-122.3683525</v>
      </c>
    </row>
    <row r="4658" spans="1:13" x14ac:dyDescent="0.35">
      <c r="A4658" s="1296">
        <v>36907</v>
      </c>
      <c r="B4658" s="1295" t="s">
        <v>242</v>
      </c>
      <c r="C4658" s="1295" t="s">
        <v>260</v>
      </c>
      <c r="D4658" s="1295">
        <v>3988</v>
      </c>
      <c r="E4658" s="1295" t="s">
        <v>201</v>
      </c>
      <c r="F4658" s="935" t="s">
        <v>211</v>
      </c>
      <c r="G4658" s="1295">
        <v>84</v>
      </c>
      <c r="H4658" s="935" t="s">
        <v>404</v>
      </c>
      <c r="I4658" s="935" t="s">
        <v>405</v>
      </c>
      <c r="J4658" s="935">
        <v>40.585947769999997</v>
      </c>
      <c r="K4658" s="935">
        <v>-122.3683525</v>
      </c>
      <c r="L4658" s="935">
        <v>40.472049499999997</v>
      </c>
      <c r="M4658" s="935">
        <v>-122.29453460000001</v>
      </c>
    </row>
    <row r="4659" spans="1:13" x14ac:dyDescent="0.35">
      <c r="A4659" s="1296">
        <v>36907</v>
      </c>
      <c r="B4659" s="1295" t="s">
        <v>242</v>
      </c>
      <c r="C4659" s="1295" t="s">
        <v>260</v>
      </c>
      <c r="D4659" s="1295">
        <v>3988</v>
      </c>
      <c r="E4659" s="1295" t="s">
        <v>201</v>
      </c>
      <c r="F4659" s="935" t="s">
        <v>212</v>
      </c>
      <c r="G4659" s="1295">
        <v>62</v>
      </c>
      <c r="H4659" s="935" t="s">
        <v>405</v>
      </c>
      <c r="I4659" s="935" t="s">
        <v>406</v>
      </c>
      <c r="J4659" s="935">
        <v>40.472049499999997</v>
      </c>
      <c r="K4659" s="935">
        <v>-122.29453460000001</v>
      </c>
      <c r="L4659" s="935">
        <v>40.417416330000002</v>
      </c>
      <c r="M4659" s="935">
        <v>-122.19395729999999</v>
      </c>
    </row>
    <row r="4660" spans="1:13" x14ac:dyDescent="0.35">
      <c r="A4660" s="1296">
        <v>36907</v>
      </c>
      <c r="B4660" s="1295" t="s">
        <v>242</v>
      </c>
      <c r="C4660" s="1295" t="s">
        <v>260</v>
      </c>
      <c r="D4660" s="1295">
        <v>3988</v>
      </c>
      <c r="E4660" s="1295" t="s">
        <v>201</v>
      </c>
      <c r="F4660" s="935" t="s">
        <v>213</v>
      </c>
      <c r="G4660" s="1295">
        <v>29</v>
      </c>
      <c r="H4660" s="935" t="s">
        <v>406</v>
      </c>
      <c r="I4660" s="935" t="s">
        <v>407</v>
      </c>
      <c r="J4660" s="935">
        <v>40.417416330000002</v>
      </c>
      <c r="K4660" s="935">
        <v>-122.19395729999999</v>
      </c>
      <c r="L4660" s="935">
        <v>40.355137560000003</v>
      </c>
      <c r="M4660" s="935">
        <v>-122.17595660000001</v>
      </c>
    </row>
    <row r="4661" spans="1:13" x14ac:dyDescent="0.35">
      <c r="A4661" s="1296">
        <v>36907</v>
      </c>
      <c r="B4661" s="1295" t="s">
        <v>242</v>
      </c>
      <c r="C4661" s="1295" t="s">
        <v>260</v>
      </c>
      <c r="D4661" s="1295">
        <v>3988</v>
      </c>
      <c r="E4661" s="1295" t="s">
        <v>201</v>
      </c>
      <c r="F4661" s="935" t="s">
        <v>214</v>
      </c>
      <c r="G4661" s="1295">
        <v>29</v>
      </c>
      <c r="H4661" s="935" t="s">
        <v>407</v>
      </c>
      <c r="I4661" s="935" t="s">
        <v>408</v>
      </c>
      <c r="J4661" s="935">
        <v>40.355137560000003</v>
      </c>
      <c r="K4661" s="935">
        <v>-122.17595660000001</v>
      </c>
      <c r="L4661" s="935">
        <v>40.316984869999999</v>
      </c>
      <c r="M4661" s="935">
        <v>-122.1896581</v>
      </c>
    </row>
    <row r="4662" spans="1:13" x14ac:dyDescent="0.35">
      <c r="A4662" s="1296">
        <v>36907</v>
      </c>
      <c r="B4662" s="1295" t="s">
        <v>242</v>
      </c>
      <c r="C4662" s="1295" t="s">
        <v>260</v>
      </c>
      <c r="D4662" s="1295">
        <v>3988</v>
      </c>
      <c r="E4662" s="1295" t="s">
        <v>201</v>
      </c>
      <c r="F4662" s="935" t="s">
        <v>215</v>
      </c>
      <c r="G4662" s="1295">
        <v>12</v>
      </c>
      <c r="H4662" s="935" t="s">
        <v>408</v>
      </c>
      <c r="I4662" s="935" t="s">
        <v>409</v>
      </c>
      <c r="J4662" s="935">
        <v>40.316984869999999</v>
      </c>
      <c r="K4662" s="935">
        <v>-122.1896581</v>
      </c>
      <c r="L4662" s="935">
        <v>40.263968490000003</v>
      </c>
      <c r="M4662" s="935">
        <v>-122.2235306</v>
      </c>
    </row>
    <row r="4663" spans="1:13" x14ac:dyDescent="0.35">
      <c r="A4663" s="1296">
        <v>36907</v>
      </c>
      <c r="B4663" s="1295" t="s">
        <v>242</v>
      </c>
      <c r="C4663" s="1295" t="s">
        <v>260</v>
      </c>
      <c r="D4663" s="1295">
        <v>3988</v>
      </c>
      <c r="E4663" s="1295" t="s">
        <v>201</v>
      </c>
      <c r="F4663" s="935" t="s">
        <v>216</v>
      </c>
      <c r="G4663" s="1295">
        <v>1</v>
      </c>
      <c r="H4663" s="935" t="s">
        <v>409</v>
      </c>
      <c r="I4663" s="935" t="s">
        <v>410</v>
      </c>
      <c r="J4663" s="935">
        <v>40.263968490000003</v>
      </c>
      <c r="K4663" s="935">
        <v>-122.2235306</v>
      </c>
      <c r="L4663" s="935">
        <v>40.153152210000002</v>
      </c>
      <c r="M4663" s="935">
        <v>-122.20237950000001</v>
      </c>
    </row>
    <row r="4664" spans="1:13" x14ac:dyDescent="0.35">
      <c r="A4664" s="1296">
        <v>36907</v>
      </c>
      <c r="B4664" s="1295" t="s">
        <v>242</v>
      </c>
      <c r="C4664" s="1295" t="s">
        <v>260</v>
      </c>
      <c r="D4664" s="1295">
        <v>3988</v>
      </c>
      <c r="E4664" s="1295" t="s">
        <v>201</v>
      </c>
      <c r="F4664" s="935" t="s">
        <v>217</v>
      </c>
      <c r="G4664" s="1295">
        <v>13</v>
      </c>
      <c r="H4664" s="935" t="s">
        <v>410</v>
      </c>
      <c r="I4664" s="935" t="s">
        <v>411</v>
      </c>
      <c r="J4664" s="935">
        <v>40.153152210000002</v>
      </c>
      <c r="K4664" s="935">
        <v>-122.20237950000001</v>
      </c>
      <c r="L4664" s="935">
        <v>40.027836569999998</v>
      </c>
      <c r="M4664" s="935">
        <v>-122.11920569999999</v>
      </c>
    </row>
    <row r="4665" spans="1:13" x14ac:dyDescent="0.35">
      <c r="A4665" s="1296">
        <v>36907</v>
      </c>
      <c r="B4665" s="1295" t="s">
        <v>242</v>
      </c>
      <c r="C4665" s="1295" t="s">
        <v>260</v>
      </c>
      <c r="D4665" s="1295">
        <v>3988</v>
      </c>
      <c r="E4665" s="1295" t="s">
        <v>201</v>
      </c>
      <c r="F4665" s="935" t="s">
        <v>219</v>
      </c>
      <c r="G4665" s="1295">
        <v>6</v>
      </c>
      <c r="H4665" s="935" t="s">
        <v>411</v>
      </c>
      <c r="I4665" s="935" t="s">
        <v>412</v>
      </c>
      <c r="J4665" s="935">
        <v>40.027836569999998</v>
      </c>
      <c r="K4665" s="935">
        <v>-122.11920569999999</v>
      </c>
      <c r="L4665" s="935">
        <v>39.909298579999998</v>
      </c>
      <c r="M4665" s="935">
        <v>-122.0918963</v>
      </c>
    </row>
    <row r="4666" spans="1:13" x14ac:dyDescent="0.35">
      <c r="A4666" s="1296">
        <v>36907</v>
      </c>
      <c r="B4666" s="1295" t="s">
        <v>242</v>
      </c>
      <c r="C4666" s="1295" t="s">
        <v>260</v>
      </c>
      <c r="D4666" s="1295">
        <v>3988</v>
      </c>
      <c r="E4666" s="1295" t="s">
        <v>201</v>
      </c>
      <c r="F4666" s="935" t="s">
        <v>220</v>
      </c>
      <c r="G4666" s="1295">
        <v>0</v>
      </c>
      <c r="H4666" s="935" t="s">
        <v>412</v>
      </c>
      <c r="I4666" s="935" t="s">
        <v>413</v>
      </c>
      <c r="J4666" s="935">
        <v>39.909298579999998</v>
      </c>
      <c r="K4666" s="935">
        <v>-122.0918963</v>
      </c>
      <c r="L4666" s="935">
        <v>39.751173979999997</v>
      </c>
      <c r="M4666" s="935">
        <v>-121.9963235</v>
      </c>
    </row>
    <row r="4667" spans="1:13" x14ac:dyDescent="0.35">
      <c r="A4667" s="1296">
        <v>36907</v>
      </c>
      <c r="B4667" s="1295" t="s">
        <v>242</v>
      </c>
      <c r="C4667" s="1295" t="s">
        <v>260</v>
      </c>
      <c r="D4667" s="1295">
        <v>3988</v>
      </c>
      <c r="E4667" s="1295" t="s">
        <v>201</v>
      </c>
      <c r="F4667" s="935" t="s">
        <v>221</v>
      </c>
      <c r="G4667" s="1295">
        <v>0</v>
      </c>
      <c r="H4667" s="935" t="s">
        <v>413</v>
      </c>
      <c r="I4667" s="935" t="s">
        <v>414</v>
      </c>
      <c r="J4667" s="935">
        <v>39.751173979999997</v>
      </c>
      <c r="K4667" s="935">
        <v>-121.9963235</v>
      </c>
      <c r="L4667" s="935">
        <v>39.629153240000001</v>
      </c>
      <c r="M4667" s="935">
        <v>-121.9925059</v>
      </c>
    </row>
    <row r="4668" spans="1:13" x14ac:dyDescent="0.35">
      <c r="A4668" s="1296">
        <v>36907</v>
      </c>
      <c r="B4668" s="1295" t="s">
        <v>242</v>
      </c>
      <c r="C4668" s="1295" t="s">
        <v>260</v>
      </c>
      <c r="D4668" s="1295">
        <v>3988</v>
      </c>
      <c r="E4668" s="1295" t="s">
        <v>201</v>
      </c>
      <c r="F4668" s="935" t="s">
        <v>222</v>
      </c>
      <c r="G4668" s="1295">
        <v>0</v>
      </c>
      <c r="H4668" s="935" t="s">
        <v>414</v>
      </c>
      <c r="I4668" s="935" t="s">
        <v>415</v>
      </c>
      <c r="J4668" s="935">
        <v>39.629153240000001</v>
      </c>
      <c r="K4668" s="935">
        <v>-121.9925059</v>
      </c>
      <c r="L4668" s="935">
        <v>39.40712284</v>
      </c>
      <c r="M4668" s="935">
        <v>-122.00758999999999</v>
      </c>
    </row>
    <row r="4669" spans="1:13" x14ac:dyDescent="0.35">
      <c r="A4669" s="1296">
        <v>36927</v>
      </c>
      <c r="B4669" s="1295" t="s">
        <v>242</v>
      </c>
      <c r="C4669" s="1295" t="s">
        <v>283</v>
      </c>
      <c r="D4669" s="1295">
        <v>3500</v>
      </c>
      <c r="E4669" s="1295" t="s">
        <v>201</v>
      </c>
      <c r="F4669" s="935" t="s">
        <v>208</v>
      </c>
      <c r="G4669" s="1295">
        <v>123</v>
      </c>
      <c r="H4669" s="935" t="s">
        <v>402</v>
      </c>
      <c r="I4669" s="935" t="s">
        <v>403</v>
      </c>
      <c r="J4669" s="935">
        <v>40.611883210000002</v>
      </c>
      <c r="K4669" s="935">
        <v>-122.446135</v>
      </c>
      <c r="L4669" s="935">
        <v>40.592799669999998</v>
      </c>
      <c r="M4669" s="935">
        <v>-122.3942059</v>
      </c>
    </row>
    <row r="4670" spans="1:13" x14ac:dyDescent="0.35">
      <c r="A4670" s="1296">
        <v>36927</v>
      </c>
      <c r="B4670" s="1295" t="s">
        <v>242</v>
      </c>
      <c r="C4670" s="1295" t="s">
        <v>283</v>
      </c>
      <c r="D4670" s="1295">
        <v>3500</v>
      </c>
      <c r="E4670" s="1295" t="s">
        <v>201</v>
      </c>
      <c r="F4670" s="935" t="s">
        <v>209</v>
      </c>
      <c r="G4670" s="1295">
        <v>16</v>
      </c>
      <c r="H4670" s="935" t="s">
        <v>403</v>
      </c>
      <c r="I4670" s="935" t="s">
        <v>404</v>
      </c>
      <c r="J4670" s="935">
        <v>40.592799669999998</v>
      </c>
      <c r="K4670" s="935">
        <v>-122.3942059</v>
      </c>
      <c r="L4670" s="935">
        <v>40.585947769999997</v>
      </c>
      <c r="M4670" s="935">
        <v>-122.3683525</v>
      </c>
    </row>
    <row r="4671" spans="1:13" x14ac:dyDescent="0.35">
      <c r="A4671" s="1296">
        <v>36927</v>
      </c>
      <c r="B4671" s="1295" t="s">
        <v>242</v>
      </c>
      <c r="C4671" s="1295" t="s">
        <v>283</v>
      </c>
      <c r="D4671" s="1295">
        <v>3500</v>
      </c>
      <c r="E4671" s="1295" t="s">
        <v>201</v>
      </c>
      <c r="F4671" s="935" t="s">
        <v>211</v>
      </c>
      <c r="G4671" s="1295">
        <v>33</v>
      </c>
      <c r="H4671" s="935" t="s">
        <v>404</v>
      </c>
      <c r="I4671" s="935" t="s">
        <v>405</v>
      </c>
      <c r="J4671" s="935">
        <v>40.585947769999997</v>
      </c>
      <c r="K4671" s="935">
        <v>-122.3683525</v>
      </c>
      <c r="L4671" s="935">
        <v>40.472049499999997</v>
      </c>
      <c r="M4671" s="935">
        <v>-122.29453460000001</v>
      </c>
    </row>
    <row r="4672" spans="1:13" x14ac:dyDescent="0.35">
      <c r="A4672" s="1296">
        <v>36927</v>
      </c>
      <c r="B4672" s="1295" t="s">
        <v>242</v>
      </c>
      <c r="C4672" s="1295" t="s">
        <v>283</v>
      </c>
      <c r="D4672" s="1295">
        <v>3500</v>
      </c>
      <c r="E4672" s="1295" t="s">
        <v>201</v>
      </c>
      <c r="F4672" s="935" t="s">
        <v>212</v>
      </c>
      <c r="G4672" s="1295">
        <v>18</v>
      </c>
      <c r="H4672" s="935" t="s">
        <v>405</v>
      </c>
      <c r="I4672" s="935" t="s">
        <v>406</v>
      </c>
      <c r="J4672" s="935">
        <v>40.472049499999997</v>
      </c>
      <c r="K4672" s="935">
        <v>-122.29453460000001</v>
      </c>
      <c r="L4672" s="935">
        <v>40.417416330000002</v>
      </c>
      <c r="M4672" s="935">
        <v>-122.19395729999999</v>
      </c>
    </row>
    <row r="4673" spans="1:13" x14ac:dyDescent="0.35">
      <c r="A4673" s="1296">
        <v>36927</v>
      </c>
      <c r="B4673" s="1295" t="s">
        <v>242</v>
      </c>
      <c r="C4673" s="1295" t="s">
        <v>283</v>
      </c>
      <c r="D4673" s="1295">
        <v>3500</v>
      </c>
      <c r="E4673" s="1295" t="s">
        <v>201</v>
      </c>
      <c r="F4673" s="935" t="s">
        <v>213</v>
      </c>
      <c r="G4673" s="1295">
        <v>8</v>
      </c>
      <c r="H4673" s="935" t="s">
        <v>406</v>
      </c>
      <c r="I4673" s="935" t="s">
        <v>407</v>
      </c>
      <c r="J4673" s="935">
        <v>40.417416330000002</v>
      </c>
      <c r="K4673" s="935">
        <v>-122.19395729999999</v>
      </c>
      <c r="L4673" s="935">
        <v>40.355137560000003</v>
      </c>
      <c r="M4673" s="935">
        <v>-122.17595660000001</v>
      </c>
    </row>
    <row r="4674" spans="1:13" x14ac:dyDescent="0.35">
      <c r="A4674" s="1296">
        <v>36927</v>
      </c>
      <c r="B4674" s="1295" t="s">
        <v>242</v>
      </c>
      <c r="C4674" s="1295" t="s">
        <v>283</v>
      </c>
      <c r="D4674" s="1295">
        <v>3500</v>
      </c>
      <c r="E4674" s="1295" t="s">
        <v>201</v>
      </c>
      <c r="F4674" s="935" t="s">
        <v>214</v>
      </c>
      <c r="G4674" s="1295">
        <v>10</v>
      </c>
      <c r="H4674" s="935" t="s">
        <v>407</v>
      </c>
      <c r="I4674" s="935" t="s">
        <v>408</v>
      </c>
      <c r="J4674" s="935">
        <v>40.355137560000003</v>
      </c>
      <c r="K4674" s="935">
        <v>-122.17595660000001</v>
      </c>
      <c r="L4674" s="935">
        <v>40.316984869999999</v>
      </c>
      <c r="M4674" s="935">
        <v>-122.1896581</v>
      </c>
    </row>
    <row r="4675" spans="1:13" x14ac:dyDescent="0.35">
      <c r="A4675" s="1296">
        <v>36927</v>
      </c>
      <c r="B4675" s="1295" t="s">
        <v>242</v>
      </c>
      <c r="C4675" s="1295" t="s">
        <v>283</v>
      </c>
      <c r="D4675" s="1295">
        <v>3500</v>
      </c>
      <c r="E4675" s="1295" t="s">
        <v>201</v>
      </c>
      <c r="F4675" s="935" t="s">
        <v>215</v>
      </c>
      <c r="G4675" s="1295">
        <v>7</v>
      </c>
      <c r="H4675" s="935" t="s">
        <v>408</v>
      </c>
      <c r="I4675" s="935" t="s">
        <v>409</v>
      </c>
      <c r="J4675" s="935">
        <v>40.316984869999999</v>
      </c>
      <c r="K4675" s="935">
        <v>-122.1896581</v>
      </c>
      <c r="L4675" s="935">
        <v>40.263968490000003</v>
      </c>
      <c r="M4675" s="935">
        <v>-122.2235306</v>
      </c>
    </row>
    <row r="4676" spans="1:13" x14ac:dyDescent="0.35">
      <c r="A4676" s="1296">
        <v>36927</v>
      </c>
      <c r="B4676" s="1295" t="s">
        <v>242</v>
      </c>
      <c r="C4676" s="1295" t="s">
        <v>283</v>
      </c>
      <c r="D4676" s="1295">
        <v>3500</v>
      </c>
      <c r="E4676" s="1295" t="s">
        <v>201</v>
      </c>
      <c r="F4676" s="935" t="s">
        <v>216</v>
      </c>
      <c r="G4676" s="1295">
        <v>2</v>
      </c>
      <c r="H4676" s="935" t="s">
        <v>409</v>
      </c>
      <c r="I4676" s="935" t="s">
        <v>410</v>
      </c>
      <c r="J4676" s="935">
        <v>40.263968490000003</v>
      </c>
      <c r="K4676" s="935">
        <v>-122.2235306</v>
      </c>
      <c r="L4676" s="935">
        <v>40.153152210000002</v>
      </c>
      <c r="M4676" s="935">
        <v>-122.20237950000001</v>
      </c>
    </row>
    <row r="4677" spans="1:13" x14ac:dyDescent="0.35">
      <c r="A4677" s="1296">
        <v>36927</v>
      </c>
      <c r="B4677" s="1295" t="s">
        <v>242</v>
      </c>
      <c r="C4677" s="1295" t="s">
        <v>283</v>
      </c>
      <c r="D4677" s="1295">
        <v>3500</v>
      </c>
      <c r="E4677" s="1295" t="s">
        <v>201</v>
      </c>
      <c r="F4677" s="935" t="s">
        <v>217</v>
      </c>
      <c r="G4677" s="1295">
        <v>13</v>
      </c>
      <c r="H4677" s="935" t="s">
        <v>410</v>
      </c>
      <c r="I4677" s="935" t="s">
        <v>411</v>
      </c>
      <c r="J4677" s="935">
        <v>40.153152210000002</v>
      </c>
      <c r="K4677" s="935">
        <v>-122.20237950000001</v>
      </c>
      <c r="L4677" s="935">
        <v>40.027836569999998</v>
      </c>
      <c r="M4677" s="935">
        <v>-122.11920569999999</v>
      </c>
    </row>
    <row r="4678" spans="1:13" x14ac:dyDescent="0.35">
      <c r="A4678" s="1296">
        <v>36927</v>
      </c>
      <c r="B4678" s="1295" t="s">
        <v>242</v>
      </c>
      <c r="C4678" s="1295" t="s">
        <v>283</v>
      </c>
      <c r="D4678" s="1295">
        <v>3500</v>
      </c>
      <c r="E4678" s="1295" t="s">
        <v>201</v>
      </c>
      <c r="F4678" s="935" t="s">
        <v>219</v>
      </c>
      <c r="G4678" s="1295">
        <v>0</v>
      </c>
      <c r="H4678" s="935" t="s">
        <v>411</v>
      </c>
      <c r="I4678" s="935" t="s">
        <v>412</v>
      </c>
      <c r="J4678" s="935">
        <v>40.027836569999998</v>
      </c>
      <c r="K4678" s="935">
        <v>-122.11920569999999</v>
      </c>
      <c r="L4678" s="935">
        <v>39.909298579999998</v>
      </c>
      <c r="M4678" s="935">
        <v>-122.0918963</v>
      </c>
    </row>
    <row r="4679" spans="1:13" x14ac:dyDescent="0.35">
      <c r="A4679" s="1296">
        <v>36927</v>
      </c>
      <c r="B4679" s="1295" t="s">
        <v>242</v>
      </c>
      <c r="C4679" s="1295" t="s">
        <v>283</v>
      </c>
      <c r="D4679" s="1295">
        <v>3500</v>
      </c>
      <c r="E4679" s="1295" t="s">
        <v>201</v>
      </c>
      <c r="F4679" s="935" t="s">
        <v>220</v>
      </c>
      <c r="G4679" s="1295">
        <v>0</v>
      </c>
      <c r="H4679" s="935" t="s">
        <v>412</v>
      </c>
      <c r="I4679" s="935" t="s">
        <v>413</v>
      </c>
      <c r="J4679" s="935">
        <v>39.909298579999998</v>
      </c>
      <c r="K4679" s="935">
        <v>-122.0918963</v>
      </c>
      <c r="L4679" s="935">
        <v>39.751173979999997</v>
      </c>
      <c r="M4679" s="935">
        <v>-121.9963235</v>
      </c>
    </row>
    <row r="4680" spans="1:13" x14ac:dyDescent="0.35">
      <c r="A4680" s="1296">
        <v>36927</v>
      </c>
      <c r="B4680" s="1295" t="s">
        <v>242</v>
      </c>
      <c r="C4680" s="1295" t="s">
        <v>283</v>
      </c>
      <c r="D4680" s="1295">
        <v>3500</v>
      </c>
      <c r="E4680" s="1295" t="s">
        <v>201</v>
      </c>
      <c r="F4680" s="935" t="s">
        <v>221</v>
      </c>
      <c r="G4680" s="1295">
        <v>0</v>
      </c>
      <c r="H4680" s="935" t="s">
        <v>413</v>
      </c>
      <c r="I4680" s="935" t="s">
        <v>414</v>
      </c>
      <c r="J4680" s="935">
        <v>39.751173979999997</v>
      </c>
      <c r="K4680" s="935">
        <v>-121.9963235</v>
      </c>
      <c r="L4680" s="935">
        <v>39.629153240000001</v>
      </c>
      <c r="M4680" s="935">
        <v>-121.9925059</v>
      </c>
    </row>
    <row r="4681" spans="1:13" x14ac:dyDescent="0.35">
      <c r="A4681" s="1296">
        <v>36927</v>
      </c>
      <c r="B4681" s="1295" t="s">
        <v>242</v>
      </c>
      <c r="C4681" s="1295" t="s">
        <v>283</v>
      </c>
      <c r="D4681" s="1295">
        <v>3500</v>
      </c>
      <c r="E4681" s="1295" t="s">
        <v>201</v>
      </c>
      <c r="F4681" s="935" t="s">
        <v>222</v>
      </c>
      <c r="G4681" s="1295">
        <v>0</v>
      </c>
      <c r="H4681" s="935" t="s">
        <v>414</v>
      </c>
      <c r="I4681" s="935" t="s">
        <v>415</v>
      </c>
      <c r="J4681" s="935">
        <v>39.629153240000001</v>
      </c>
      <c r="K4681" s="935">
        <v>-121.9925059</v>
      </c>
      <c r="L4681" s="935">
        <v>39.40712284</v>
      </c>
      <c r="M4681" s="935">
        <v>-122.00758999999999</v>
      </c>
    </row>
    <row r="4682" spans="1:13" x14ac:dyDescent="0.35">
      <c r="A4682" s="1296">
        <v>36972</v>
      </c>
      <c r="B4682" s="1295" t="s">
        <v>242</v>
      </c>
      <c r="C4682" s="1295" t="s">
        <v>297</v>
      </c>
      <c r="D4682" s="1295">
        <v>4080</v>
      </c>
      <c r="E4682" s="1295" t="s">
        <v>201</v>
      </c>
      <c r="F4682" s="935" t="s">
        <v>208</v>
      </c>
      <c r="G4682" s="1295">
        <v>140</v>
      </c>
      <c r="H4682" s="935" t="s">
        <v>402</v>
      </c>
      <c r="I4682" s="935" t="s">
        <v>403</v>
      </c>
      <c r="J4682" s="935">
        <v>40.611883210000002</v>
      </c>
      <c r="K4682" s="935">
        <v>-122.446135</v>
      </c>
      <c r="L4682" s="935">
        <v>40.592799669999998</v>
      </c>
      <c r="M4682" s="935">
        <v>-122.3942059</v>
      </c>
    </row>
    <row r="4683" spans="1:13" x14ac:dyDescent="0.35">
      <c r="A4683" s="1296">
        <v>36972</v>
      </c>
      <c r="B4683" s="1295" t="s">
        <v>242</v>
      </c>
      <c r="C4683" s="1295" t="s">
        <v>297</v>
      </c>
      <c r="D4683" s="1295">
        <v>4080</v>
      </c>
      <c r="E4683" s="1295" t="s">
        <v>201</v>
      </c>
      <c r="F4683" s="935" t="s">
        <v>209</v>
      </c>
      <c r="G4683" s="1295">
        <v>24</v>
      </c>
      <c r="H4683" s="935" t="s">
        <v>403</v>
      </c>
      <c r="I4683" s="935" t="s">
        <v>404</v>
      </c>
      <c r="J4683" s="935">
        <v>40.592799669999998</v>
      </c>
      <c r="K4683" s="935">
        <v>-122.3942059</v>
      </c>
      <c r="L4683" s="935">
        <v>40.585947769999997</v>
      </c>
      <c r="M4683" s="935">
        <v>-122.3683525</v>
      </c>
    </row>
    <row r="4684" spans="1:13" x14ac:dyDescent="0.35">
      <c r="A4684" s="1296">
        <v>36972</v>
      </c>
      <c r="B4684" s="1295" t="s">
        <v>242</v>
      </c>
      <c r="C4684" s="1295" t="s">
        <v>297</v>
      </c>
      <c r="D4684" s="1295">
        <v>4080</v>
      </c>
      <c r="E4684" s="1295" t="s">
        <v>201</v>
      </c>
      <c r="F4684" s="935" t="s">
        <v>211</v>
      </c>
      <c r="G4684" s="1295">
        <v>73</v>
      </c>
      <c r="H4684" s="935" t="s">
        <v>404</v>
      </c>
      <c r="I4684" s="935" t="s">
        <v>405</v>
      </c>
      <c r="J4684" s="935">
        <v>40.585947769999997</v>
      </c>
      <c r="K4684" s="935">
        <v>-122.3683525</v>
      </c>
      <c r="L4684" s="935">
        <v>40.472049499999997</v>
      </c>
      <c r="M4684" s="935">
        <v>-122.29453460000001</v>
      </c>
    </row>
    <row r="4685" spans="1:13" x14ac:dyDescent="0.35">
      <c r="A4685" s="1296">
        <v>36972</v>
      </c>
      <c r="B4685" s="1295" t="s">
        <v>242</v>
      </c>
      <c r="C4685" s="1295" t="s">
        <v>297</v>
      </c>
      <c r="D4685" s="1295">
        <v>4080</v>
      </c>
      <c r="E4685" s="1295" t="s">
        <v>201</v>
      </c>
      <c r="F4685" s="935" t="s">
        <v>212</v>
      </c>
      <c r="G4685" s="1295">
        <v>21</v>
      </c>
      <c r="H4685" s="935" t="s">
        <v>405</v>
      </c>
      <c r="I4685" s="935" t="s">
        <v>406</v>
      </c>
      <c r="J4685" s="935">
        <v>40.472049499999997</v>
      </c>
      <c r="K4685" s="935">
        <v>-122.29453460000001</v>
      </c>
      <c r="L4685" s="935">
        <v>40.417416330000002</v>
      </c>
      <c r="M4685" s="935">
        <v>-122.19395729999999</v>
      </c>
    </row>
    <row r="4686" spans="1:13" x14ac:dyDescent="0.35">
      <c r="A4686" s="1296">
        <v>36972</v>
      </c>
      <c r="B4686" s="1295" t="s">
        <v>242</v>
      </c>
      <c r="C4686" s="1295" t="s">
        <v>297</v>
      </c>
      <c r="D4686" s="1295">
        <v>4080</v>
      </c>
      <c r="E4686" s="1295" t="s">
        <v>201</v>
      </c>
      <c r="F4686" s="935" t="s">
        <v>213</v>
      </c>
      <c r="G4686" s="1295">
        <v>-99999</v>
      </c>
      <c r="H4686" s="935" t="s">
        <v>406</v>
      </c>
      <c r="I4686" s="935" t="s">
        <v>407</v>
      </c>
      <c r="J4686" s="935">
        <v>40.417416330000002</v>
      </c>
      <c r="K4686" s="935">
        <v>-122.19395729999999</v>
      </c>
      <c r="L4686" s="935">
        <v>40.355137560000003</v>
      </c>
      <c r="M4686" s="935">
        <v>-122.17595660000001</v>
      </c>
    </row>
    <row r="4687" spans="1:13" x14ac:dyDescent="0.35">
      <c r="A4687" s="1296">
        <v>36972</v>
      </c>
      <c r="B4687" s="1295" t="s">
        <v>242</v>
      </c>
      <c r="C4687" s="1295" t="s">
        <v>297</v>
      </c>
      <c r="D4687" s="1295">
        <v>4080</v>
      </c>
      <c r="E4687" s="1295" t="s">
        <v>201</v>
      </c>
      <c r="F4687" s="935" t="s">
        <v>214</v>
      </c>
      <c r="G4687" s="1295">
        <v>-99999</v>
      </c>
      <c r="H4687" s="935" t="s">
        <v>407</v>
      </c>
      <c r="I4687" s="935" t="s">
        <v>408</v>
      </c>
      <c r="J4687" s="935">
        <v>40.355137560000003</v>
      </c>
      <c r="K4687" s="935">
        <v>-122.17595660000001</v>
      </c>
      <c r="L4687" s="935">
        <v>40.316984869999999</v>
      </c>
      <c r="M4687" s="935">
        <v>-122.1896581</v>
      </c>
    </row>
    <row r="4688" spans="1:13" x14ac:dyDescent="0.35">
      <c r="A4688" s="1296">
        <v>36972</v>
      </c>
      <c r="B4688" s="1295" t="s">
        <v>242</v>
      </c>
      <c r="C4688" s="1295" t="s">
        <v>297</v>
      </c>
      <c r="D4688" s="1295">
        <v>4080</v>
      </c>
      <c r="E4688" s="1295" t="s">
        <v>201</v>
      </c>
      <c r="F4688" s="935" t="s">
        <v>215</v>
      </c>
      <c r="G4688" s="1295">
        <v>-99999</v>
      </c>
      <c r="H4688" s="935" t="s">
        <v>408</v>
      </c>
      <c r="I4688" s="935" t="s">
        <v>409</v>
      </c>
      <c r="J4688" s="935">
        <v>40.316984869999999</v>
      </c>
      <c r="K4688" s="935">
        <v>-122.1896581</v>
      </c>
      <c r="L4688" s="935">
        <v>40.263968490000003</v>
      </c>
      <c r="M4688" s="935">
        <v>-122.2235306</v>
      </c>
    </row>
    <row r="4689" spans="1:13" x14ac:dyDescent="0.35">
      <c r="A4689" s="1296">
        <v>36972</v>
      </c>
      <c r="B4689" s="1295" t="s">
        <v>242</v>
      </c>
      <c r="C4689" s="1295" t="s">
        <v>297</v>
      </c>
      <c r="D4689" s="1295">
        <v>4080</v>
      </c>
      <c r="E4689" s="1295" t="s">
        <v>201</v>
      </c>
      <c r="F4689" s="935" t="s">
        <v>216</v>
      </c>
      <c r="G4689" s="1295">
        <v>-99999</v>
      </c>
      <c r="H4689" s="935" t="s">
        <v>409</v>
      </c>
      <c r="I4689" s="935" t="s">
        <v>410</v>
      </c>
      <c r="J4689" s="935">
        <v>40.263968490000003</v>
      </c>
      <c r="K4689" s="935">
        <v>-122.2235306</v>
      </c>
      <c r="L4689" s="935">
        <v>40.153152210000002</v>
      </c>
      <c r="M4689" s="935">
        <v>-122.20237950000001</v>
      </c>
    </row>
    <row r="4690" spans="1:13" x14ac:dyDescent="0.35">
      <c r="A4690" s="1296">
        <v>36972</v>
      </c>
      <c r="B4690" s="1295" t="s">
        <v>242</v>
      </c>
      <c r="C4690" s="1295" t="s">
        <v>297</v>
      </c>
      <c r="D4690" s="1295">
        <v>4080</v>
      </c>
      <c r="E4690" s="1295" t="s">
        <v>201</v>
      </c>
      <c r="F4690" s="935" t="s">
        <v>217</v>
      </c>
      <c r="G4690" s="1295">
        <v>-99999</v>
      </c>
      <c r="H4690" s="935" t="s">
        <v>410</v>
      </c>
      <c r="I4690" s="935" t="s">
        <v>411</v>
      </c>
      <c r="J4690" s="935">
        <v>40.153152210000002</v>
      </c>
      <c r="K4690" s="935">
        <v>-122.20237950000001</v>
      </c>
      <c r="L4690" s="935">
        <v>40.027836569999998</v>
      </c>
      <c r="M4690" s="935">
        <v>-122.11920569999999</v>
      </c>
    </row>
    <row r="4691" spans="1:13" x14ac:dyDescent="0.35">
      <c r="A4691" s="1296">
        <v>36972</v>
      </c>
      <c r="B4691" s="1295" t="s">
        <v>242</v>
      </c>
      <c r="C4691" s="1295" t="s">
        <v>297</v>
      </c>
      <c r="D4691" s="1295">
        <v>4080</v>
      </c>
      <c r="E4691" s="1295" t="s">
        <v>201</v>
      </c>
      <c r="F4691" s="935" t="s">
        <v>219</v>
      </c>
      <c r="G4691" s="1295">
        <v>-99999</v>
      </c>
      <c r="H4691" s="935" t="s">
        <v>411</v>
      </c>
      <c r="I4691" s="935" t="s">
        <v>412</v>
      </c>
      <c r="J4691" s="935">
        <v>40.027836569999998</v>
      </c>
      <c r="K4691" s="935">
        <v>-122.11920569999999</v>
      </c>
      <c r="L4691" s="935">
        <v>39.909298579999998</v>
      </c>
      <c r="M4691" s="935">
        <v>-122.0918963</v>
      </c>
    </row>
    <row r="4692" spans="1:13" x14ac:dyDescent="0.35">
      <c r="A4692" s="1296">
        <v>36972</v>
      </c>
      <c r="B4692" s="1295" t="s">
        <v>242</v>
      </c>
      <c r="C4692" s="1295" t="s">
        <v>297</v>
      </c>
      <c r="D4692" s="1295">
        <v>4080</v>
      </c>
      <c r="E4692" s="1295" t="s">
        <v>201</v>
      </c>
      <c r="F4692" s="935" t="s">
        <v>220</v>
      </c>
      <c r="G4692" s="1295">
        <v>-99999</v>
      </c>
      <c r="H4692" s="935" t="s">
        <v>412</v>
      </c>
      <c r="I4692" s="935" t="s">
        <v>413</v>
      </c>
      <c r="J4692" s="935">
        <v>39.909298579999998</v>
      </c>
      <c r="K4692" s="935">
        <v>-122.0918963</v>
      </c>
      <c r="L4692" s="935">
        <v>39.751173979999997</v>
      </c>
      <c r="M4692" s="935">
        <v>-121.9963235</v>
      </c>
    </row>
    <row r="4693" spans="1:13" x14ac:dyDescent="0.35">
      <c r="A4693" s="1296">
        <v>36972</v>
      </c>
      <c r="B4693" s="1295" t="s">
        <v>242</v>
      </c>
      <c r="C4693" s="1295" t="s">
        <v>297</v>
      </c>
      <c r="D4693" s="1295">
        <v>4080</v>
      </c>
      <c r="E4693" s="1295" t="s">
        <v>201</v>
      </c>
      <c r="F4693" s="935" t="s">
        <v>221</v>
      </c>
      <c r="G4693" s="1295">
        <v>-99999</v>
      </c>
      <c r="H4693" s="935" t="s">
        <v>413</v>
      </c>
      <c r="I4693" s="935" t="s">
        <v>414</v>
      </c>
      <c r="J4693" s="935">
        <v>39.751173979999997</v>
      </c>
      <c r="K4693" s="935">
        <v>-121.9963235</v>
      </c>
      <c r="L4693" s="935">
        <v>39.629153240000001</v>
      </c>
      <c r="M4693" s="935">
        <v>-121.9925059</v>
      </c>
    </row>
    <row r="4694" spans="1:13" x14ac:dyDescent="0.35">
      <c r="A4694" s="1296">
        <v>36972</v>
      </c>
      <c r="B4694" s="1295" t="s">
        <v>242</v>
      </c>
      <c r="C4694" s="1295" t="s">
        <v>297</v>
      </c>
      <c r="D4694" s="1295">
        <v>4080</v>
      </c>
      <c r="E4694" s="1295" t="s">
        <v>201</v>
      </c>
      <c r="F4694" s="935" t="s">
        <v>222</v>
      </c>
      <c r="G4694" s="1295">
        <v>-99999</v>
      </c>
      <c r="H4694" s="935" t="s">
        <v>414</v>
      </c>
      <c r="I4694" s="935" t="s">
        <v>415</v>
      </c>
      <c r="J4694" s="935">
        <v>39.629153240000001</v>
      </c>
      <c r="K4694" s="935">
        <v>-121.9925059</v>
      </c>
      <c r="L4694" s="935">
        <v>39.40712284</v>
      </c>
      <c r="M4694" s="935">
        <v>-122.00758999999999</v>
      </c>
    </row>
    <row r="4695" spans="1:13" x14ac:dyDescent="0.35">
      <c r="A4695" s="1296">
        <v>36985</v>
      </c>
      <c r="B4695" s="1295" t="s">
        <v>242</v>
      </c>
      <c r="C4695" s="1295" t="s">
        <v>260</v>
      </c>
      <c r="D4695" s="1295">
        <v>5723</v>
      </c>
      <c r="E4695" s="1295" t="s">
        <v>201</v>
      </c>
      <c r="F4695" s="935" t="s">
        <v>208</v>
      </c>
      <c r="G4695" s="1295">
        <v>0</v>
      </c>
      <c r="H4695" s="935" t="s">
        <v>402</v>
      </c>
      <c r="I4695" s="935" t="s">
        <v>403</v>
      </c>
      <c r="J4695" s="935">
        <v>40.611883210000002</v>
      </c>
      <c r="K4695" s="935">
        <v>-122.446135</v>
      </c>
      <c r="L4695" s="935">
        <v>40.592799669999998</v>
      </c>
      <c r="M4695" s="935">
        <v>-122.3942059</v>
      </c>
    </row>
    <row r="4696" spans="1:13" x14ac:dyDescent="0.35">
      <c r="A4696" s="1296">
        <v>36985</v>
      </c>
      <c r="B4696" s="1295" t="s">
        <v>242</v>
      </c>
      <c r="C4696" s="1295" t="s">
        <v>260</v>
      </c>
      <c r="D4696" s="1295">
        <v>5723</v>
      </c>
      <c r="E4696" s="1295" t="s">
        <v>201</v>
      </c>
      <c r="F4696" s="935" t="s">
        <v>209</v>
      </c>
      <c r="G4696" s="1295">
        <v>0</v>
      </c>
      <c r="H4696" s="935" t="s">
        <v>403</v>
      </c>
      <c r="I4696" s="935" t="s">
        <v>404</v>
      </c>
      <c r="J4696" s="935">
        <v>40.592799669999998</v>
      </c>
      <c r="K4696" s="935">
        <v>-122.3942059</v>
      </c>
      <c r="L4696" s="935">
        <v>40.585947769999997</v>
      </c>
      <c r="M4696" s="935">
        <v>-122.3683525</v>
      </c>
    </row>
    <row r="4697" spans="1:13" x14ac:dyDescent="0.35">
      <c r="A4697" s="1296">
        <v>36985</v>
      </c>
      <c r="B4697" s="1295" t="s">
        <v>242</v>
      </c>
      <c r="C4697" s="1295" t="s">
        <v>260</v>
      </c>
      <c r="D4697" s="1295">
        <v>5723</v>
      </c>
      <c r="E4697" s="1295" t="s">
        <v>201</v>
      </c>
      <c r="F4697" s="935" t="s">
        <v>211</v>
      </c>
      <c r="G4697" s="1295">
        <v>0</v>
      </c>
      <c r="H4697" s="935" t="s">
        <v>404</v>
      </c>
      <c r="I4697" s="935" t="s">
        <v>405</v>
      </c>
      <c r="J4697" s="935">
        <v>40.585947769999997</v>
      </c>
      <c r="K4697" s="935">
        <v>-122.3683525</v>
      </c>
      <c r="L4697" s="935">
        <v>40.472049499999997</v>
      </c>
      <c r="M4697" s="935">
        <v>-122.29453460000001</v>
      </c>
    </row>
    <row r="4698" spans="1:13" x14ac:dyDescent="0.35">
      <c r="A4698" s="1296">
        <v>36985</v>
      </c>
      <c r="B4698" s="1295" t="s">
        <v>242</v>
      </c>
      <c r="C4698" s="1295" t="s">
        <v>260</v>
      </c>
      <c r="D4698" s="1295">
        <v>5723</v>
      </c>
      <c r="E4698" s="1295" t="s">
        <v>201</v>
      </c>
      <c r="F4698" s="935" t="s">
        <v>212</v>
      </c>
      <c r="G4698" s="1295">
        <v>0</v>
      </c>
      <c r="H4698" s="935" t="s">
        <v>405</v>
      </c>
      <c r="I4698" s="935" t="s">
        <v>406</v>
      </c>
      <c r="J4698" s="935">
        <v>40.472049499999997</v>
      </c>
      <c r="K4698" s="935">
        <v>-122.29453460000001</v>
      </c>
      <c r="L4698" s="935">
        <v>40.417416330000002</v>
      </c>
      <c r="M4698" s="935">
        <v>-122.19395729999999</v>
      </c>
    </row>
    <row r="4699" spans="1:13" x14ac:dyDescent="0.35">
      <c r="A4699" s="1296">
        <v>36985</v>
      </c>
      <c r="B4699" s="1295" t="s">
        <v>242</v>
      </c>
      <c r="C4699" s="1295" t="s">
        <v>260</v>
      </c>
      <c r="D4699" s="1295">
        <v>5723</v>
      </c>
      <c r="E4699" s="1295" t="s">
        <v>201</v>
      </c>
      <c r="F4699" s="935" t="s">
        <v>213</v>
      </c>
      <c r="G4699" s="1295">
        <v>0</v>
      </c>
      <c r="H4699" s="935" t="s">
        <v>406</v>
      </c>
      <c r="I4699" s="935" t="s">
        <v>407</v>
      </c>
      <c r="J4699" s="935">
        <v>40.417416330000002</v>
      </c>
      <c r="K4699" s="935">
        <v>-122.19395729999999</v>
      </c>
      <c r="L4699" s="935">
        <v>40.355137560000003</v>
      </c>
      <c r="M4699" s="935">
        <v>-122.17595660000001</v>
      </c>
    </row>
    <row r="4700" spans="1:13" x14ac:dyDescent="0.35">
      <c r="A4700" s="1296">
        <v>36985</v>
      </c>
      <c r="B4700" s="1295" t="s">
        <v>242</v>
      </c>
      <c r="C4700" s="1295" t="s">
        <v>260</v>
      </c>
      <c r="D4700" s="1295">
        <v>5723</v>
      </c>
      <c r="E4700" s="1295" t="s">
        <v>201</v>
      </c>
      <c r="F4700" s="935" t="s">
        <v>214</v>
      </c>
      <c r="G4700" s="1295">
        <v>0</v>
      </c>
      <c r="H4700" s="935" t="s">
        <v>407</v>
      </c>
      <c r="I4700" s="935" t="s">
        <v>408</v>
      </c>
      <c r="J4700" s="935">
        <v>40.355137560000003</v>
      </c>
      <c r="K4700" s="935">
        <v>-122.17595660000001</v>
      </c>
      <c r="L4700" s="935">
        <v>40.316984869999999</v>
      </c>
      <c r="M4700" s="935">
        <v>-122.1896581</v>
      </c>
    </row>
    <row r="4701" spans="1:13" x14ac:dyDescent="0.35">
      <c r="A4701" s="1296">
        <v>36985</v>
      </c>
      <c r="B4701" s="1295" t="s">
        <v>242</v>
      </c>
      <c r="C4701" s="1295" t="s">
        <v>260</v>
      </c>
      <c r="D4701" s="1295">
        <v>5723</v>
      </c>
      <c r="E4701" s="1295" t="s">
        <v>201</v>
      </c>
      <c r="F4701" s="935" t="s">
        <v>215</v>
      </c>
      <c r="G4701" s="1295">
        <v>0</v>
      </c>
      <c r="H4701" s="935" t="s">
        <v>408</v>
      </c>
      <c r="I4701" s="935" t="s">
        <v>409</v>
      </c>
      <c r="J4701" s="935">
        <v>40.316984869999999</v>
      </c>
      <c r="K4701" s="935">
        <v>-122.1896581</v>
      </c>
      <c r="L4701" s="935">
        <v>40.263968490000003</v>
      </c>
      <c r="M4701" s="935">
        <v>-122.2235306</v>
      </c>
    </row>
    <row r="4702" spans="1:13" x14ac:dyDescent="0.35">
      <c r="A4702" s="1296">
        <v>36985</v>
      </c>
      <c r="B4702" s="1295" t="s">
        <v>242</v>
      </c>
      <c r="C4702" s="1295" t="s">
        <v>260</v>
      </c>
      <c r="D4702" s="1295">
        <v>5723</v>
      </c>
      <c r="E4702" s="1295" t="s">
        <v>201</v>
      </c>
      <c r="F4702" s="935" t="s">
        <v>216</v>
      </c>
      <c r="G4702" s="1295">
        <v>0</v>
      </c>
      <c r="H4702" s="935" t="s">
        <v>409</v>
      </c>
      <c r="I4702" s="935" t="s">
        <v>410</v>
      </c>
      <c r="J4702" s="935">
        <v>40.263968490000003</v>
      </c>
      <c r="K4702" s="935">
        <v>-122.2235306</v>
      </c>
      <c r="L4702" s="935">
        <v>40.153152210000002</v>
      </c>
      <c r="M4702" s="935">
        <v>-122.20237950000001</v>
      </c>
    </row>
    <row r="4703" spans="1:13" x14ac:dyDescent="0.35">
      <c r="A4703" s="1296">
        <v>36985</v>
      </c>
      <c r="B4703" s="1295" t="s">
        <v>242</v>
      </c>
      <c r="C4703" s="1295" t="s">
        <v>260</v>
      </c>
      <c r="D4703" s="1295">
        <v>5723</v>
      </c>
      <c r="E4703" s="1295" t="s">
        <v>201</v>
      </c>
      <c r="F4703" s="935" t="s">
        <v>217</v>
      </c>
      <c r="G4703" s="1295">
        <v>0</v>
      </c>
      <c r="H4703" s="935" t="s">
        <v>410</v>
      </c>
      <c r="I4703" s="935" t="s">
        <v>411</v>
      </c>
      <c r="J4703" s="935">
        <v>40.153152210000002</v>
      </c>
      <c r="K4703" s="935">
        <v>-122.20237950000001</v>
      </c>
      <c r="L4703" s="935">
        <v>40.027836569999998</v>
      </c>
      <c r="M4703" s="935">
        <v>-122.11920569999999</v>
      </c>
    </row>
    <row r="4704" spans="1:13" x14ac:dyDescent="0.35">
      <c r="A4704" s="1296">
        <v>36985</v>
      </c>
      <c r="B4704" s="1295" t="s">
        <v>242</v>
      </c>
      <c r="C4704" s="1295" t="s">
        <v>260</v>
      </c>
      <c r="D4704" s="1295">
        <v>5723</v>
      </c>
      <c r="E4704" s="1295" t="s">
        <v>201</v>
      </c>
      <c r="F4704" s="935" t="s">
        <v>219</v>
      </c>
      <c r="G4704" s="1295">
        <v>0</v>
      </c>
      <c r="H4704" s="935" t="s">
        <v>411</v>
      </c>
      <c r="I4704" s="935" t="s">
        <v>412</v>
      </c>
      <c r="J4704" s="935">
        <v>40.027836569999998</v>
      </c>
      <c r="K4704" s="935">
        <v>-122.11920569999999</v>
      </c>
      <c r="L4704" s="935">
        <v>39.909298579999998</v>
      </c>
      <c r="M4704" s="935">
        <v>-122.0918963</v>
      </c>
    </row>
    <row r="4705" spans="1:13" x14ac:dyDescent="0.35">
      <c r="A4705" s="1296">
        <v>36985</v>
      </c>
      <c r="B4705" s="1295" t="s">
        <v>242</v>
      </c>
      <c r="C4705" s="1295" t="s">
        <v>260</v>
      </c>
      <c r="D4705" s="1295">
        <v>5723</v>
      </c>
      <c r="E4705" s="1295" t="s">
        <v>201</v>
      </c>
      <c r="F4705" s="935" t="s">
        <v>220</v>
      </c>
      <c r="G4705" s="1295">
        <v>0</v>
      </c>
      <c r="H4705" s="935" t="s">
        <v>412</v>
      </c>
      <c r="I4705" s="935" t="s">
        <v>413</v>
      </c>
      <c r="J4705" s="935">
        <v>39.909298579999998</v>
      </c>
      <c r="K4705" s="935">
        <v>-122.0918963</v>
      </c>
      <c r="L4705" s="935">
        <v>39.751173979999997</v>
      </c>
      <c r="M4705" s="935">
        <v>-121.9963235</v>
      </c>
    </row>
    <row r="4706" spans="1:13" x14ac:dyDescent="0.35">
      <c r="A4706" s="1296">
        <v>36985</v>
      </c>
      <c r="B4706" s="1295" t="s">
        <v>242</v>
      </c>
      <c r="C4706" s="1295" t="s">
        <v>260</v>
      </c>
      <c r="D4706" s="1295">
        <v>5723</v>
      </c>
      <c r="E4706" s="1295" t="s">
        <v>201</v>
      </c>
      <c r="F4706" s="935" t="s">
        <v>221</v>
      </c>
      <c r="G4706" s="1295">
        <v>0</v>
      </c>
      <c r="H4706" s="935" t="s">
        <v>413</v>
      </c>
      <c r="I4706" s="935" t="s">
        <v>414</v>
      </c>
      <c r="J4706" s="935">
        <v>39.751173979999997</v>
      </c>
      <c r="K4706" s="935">
        <v>-121.9963235</v>
      </c>
      <c r="L4706" s="935">
        <v>39.629153240000001</v>
      </c>
      <c r="M4706" s="935">
        <v>-121.9925059</v>
      </c>
    </row>
    <row r="4707" spans="1:13" x14ac:dyDescent="0.35">
      <c r="A4707" s="1296">
        <v>36985</v>
      </c>
      <c r="B4707" s="1295" t="s">
        <v>242</v>
      </c>
      <c r="C4707" s="1295" t="s">
        <v>260</v>
      </c>
      <c r="D4707" s="1295">
        <v>5723</v>
      </c>
      <c r="E4707" s="1295" t="s">
        <v>201</v>
      </c>
      <c r="F4707" s="935" t="s">
        <v>222</v>
      </c>
      <c r="G4707" s="1295">
        <v>0</v>
      </c>
      <c r="H4707" s="935" t="s">
        <v>414</v>
      </c>
      <c r="I4707" s="935" t="s">
        <v>415</v>
      </c>
      <c r="J4707" s="935">
        <v>39.629153240000001</v>
      </c>
      <c r="K4707" s="935">
        <v>-121.9925059</v>
      </c>
      <c r="L4707" s="935">
        <v>39.40712284</v>
      </c>
      <c r="M4707" s="935">
        <v>-122.00758999999999</v>
      </c>
    </row>
    <row r="4708" spans="1:13" x14ac:dyDescent="0.35">
      <c r="A4708" s="1296">
        <v>37015</v>
      </c>
      <c r="B4708" s="1295" t="s">
        <v>313</v>
      </c>
      <c r="C4708" s="1295" t="s">
        <v>283</v>
      </c>
      <c r="D4708" s="1295">
        <v>8467</v>
      </c>
      <c r="E4708" s="1295" t="s">
        <v>200</v>
      </c>
      <c r="F4708" s="935" t="s">
        <v>208</v>
      </c>
      <c r="G4708" s="1295">
        <v>0</v>
      </c>
      <c r="H4708" s="935" t="s">
        <v>402</v>
      </c>
      <c r="I4708" s="935" t="s">
        <v>403</v>
      </c>
      <c r="J4708" s="935">
        <v>40.611883210000002</v>
      </c>
      <c r="K4708" s="935">
        <v>-122.446135</v>
      </c>
      <c r="L4708" s="935">
        <v>40.592799669999998</v>
      </c>
      <c r="M4708" s="935">
        <v>-122.3942059</v>
      </c>
    </row>
    <row r="4709" spans="1:13" x14ac:dyDescent="0.35">
      <c r="A4709" s="1296">
        <v>37015</v>
      </c>
      <c r="B4709" s="1295" t="s">
        <v>313</v>
      </c>
      <c r="C4709" s="1295" t="s">
        <v>283</v>
      </c>
      <c r="D4709" s="1295">
        <v>8467</v>
      </c>
      <c r="E4709" s="1295" t="s">
        <v>200</v>
      </c>
      <c r="F4709" s="935" t="s">
        <v>209</v>
      </c>
      <c r="G4709" s="1295">
        <v>0</v>
      </c>
      <c r="H4709" s="935" t="s">
        <v>403</v>
      </c>
      <c r="I4709" s="935" t="s">
        <v>404</v>
      </c>
      <c r="J4709" s="935">
        <v>40.592799669999998</v>
      </c>
      <c r="K4709" s="935">
        <v>-122.3942059</v>
      </c>
      <c r="L4709" s="935">
        <v>40.585947769999997</v>
      </c>
      <c r="M4709" s="935">
        <v>-122.3683525</v>
      </c>
    </row>
    <row r="4710" spans="1:13" x14ac:dyDescent="0.35">
      <c r="A4710" s="1296">
        <v>37015</v>
      </c>
      <c r="B4710" s="1295" t="s">
        <v>313</v>
      </c>
      <c r="C4710" s="1295" t="s">
        <v>283</v>
      </c>
      <c r="D4710" s="1295">
        <v>8467</v>
      </c>
      <c r="E4710" s="1295" t="s">
        <v>200</v>
      </c>
      <c r="F4710" s="935" t="s">
        <v>211</v>
      </c>
      <c r="G4710" s="1295">
        <v>0</v>
      </c>
      <c r="H4710" s="935" t="s">
        <v>404</v>
      </c>
      <c r="I4710" s="935" t="s">
        <v>405</v>
      </c>
      <c r="J4710" s="935">
        <v>40.585947769999997</v>
      </c>
      <c r="K4710" s="935">
        <v>-122.3683525</v>
      </c>
      <c r="L4710" s="935">
        <v>40.472049499999997</v>
      </c>
      <c r="M4710" s="935">
        <v>-122.29453460000001</v>
      </c>
    </row>
    <row r="4711" spans="1:13" x14ac:dyDescent="0.35">
      <c r="A4711" s="1296">
        <v>37015</v>
      </c>
      <c r="B4711" s="1295" t="s">
        <v>313</v>
      </c>
      <c r="C4711" s="1295" t="s">
        <v>283</v>
      </c>
      <c r="D4711" s="1295">
        <v>8467</v>
      </c>
      <c r="E4711" s="1295" t="s">
        <v>200</v>
      </c>
      <c r="F4711" s="935" t="s">
        <v>212</v>
      </c>
      <c r="G4711" s="1295">
        <v>0</v>
      </c>
      <c r="H4711" s="935" t="s">
        <v>405</v>
      </c>
      <c r="I4711" s="935" t="s">
        <v>406</v>
      </c>
      <c r="J4711" s="935">
        <v>40.472049499999997</v>
      </c>
      <c r="K4711" s="935">
        <v>-122.29453460000001</v>
      </c>
      <c r="L4711" s="935">
        <v>40.417416330000002</v>
      </c>
      <c r="M4711" s="935">
        <v>-122.19395729999999</v>
      </c>
    </row>
    <row r="4712" spans="1:13" x14ac:dyDescent="0.35">
      <c r="A4712" s="1296">
        <v>37015</v>
      </c>
      <c r="B4712" s="1295" t="s">
        <v>313</v>
      </c>
      <c r="C4712" s="1295" t="s">
        <v>283</v>
      </c>
      <c r="D4712" s="1295">
        <v>8467</v>
      </c>
      <c r="E4712" s="1295" t="s">
        <v>200</v>
      </c>
      <c r="F4712" s="935" t="s">
        <v>213</v>
      </c>
      <c r="G4712" s="1295">
        <v>0</v>
      </c>
      <c r="H4712" s="935" t="s">
        <v>406</v>
      </c>
      <c r="I4712" s="935" t="s">
        <v>407</v>
      </c>
      <c r="J4712" s="935">
        <v>40.417416330000002</v>
      </c>
      <c r="K4712" s="935">
        <v>-122.19395729999999</v>
      </c>
      <c r="L4712" s="935">
        <v>40.355137560000003</v>
      </c>
      <c r="M4712" s="935">
        <v>-122.17595660000001</v>
      </c>
    </row>
    <row r="4713" spans="1:13" x14ac:dyDescent="0.35">
      <c r="A4713" s="1296">
        <v>37015</v>
      </c>
      <c r="B4713" s="1295" t="s">
        <v>313</v>
      </c>
      <c r="C4713" s="1295" t="s">
        <v>283</v>
      </c>
      <c r="D4713" s="1295">
        <v>8467</v>
      </c>
      <c r="E4713" s="1295" t="s">
        <v>200</v>
      </c>
      <c r="F4713" s="935" t="s">
        <v>214</v>
      </c>
      <c r="G4713" s="1295">
        <v>0</v>
      </c>
      <c r="H4713" s="935" t="s">
        <v>407</v>
      </c>
      <c r="I4713" s="935" t="s">
        <v>408</v>
      </c>
      <c r="J4713" s="935">
        <v>40.355137560000003</v>
      </c>
      <c r="K4713" s="935">
        <v>-122.17595660000001</v>
      </c>
      <c r="L4713" s="935">
        <v>40.316984869999999</v>
      </c>
      <c r="M4713" s="935">
        <v>-122.1896581</v>
      </c>
    </row>
    <row r="4714" spans="1:13" x14ac:dyDescent="0.35">
      <c r="A4714" s="1296">
        <v>37015</v>
      </c>
      <c r="B4714" s="1295" t="s">
        <v>313</v>
      </c>
      <c r="C4714" s="1295" t="s">
        <v>283</v>
      </c>
      <c r="D4714" s="1295">
        <v>8467</v>
      </c>
      <c r="E4714" s="1295" t="s">
        <v>200</v>
      </c>
      <c r="F4714" s="935" t="s">
        <v>215</v>
      </c>
      <c r="G4714" s="1295">
        <v>0</v>
      </c>
      <c r="H4714" s="935" t="s">
        <v>408</v>
      </c>
      <c r="I4714" s="935" t="s">
        <v>409</v>
      </c>
      <c r="J4714" s="935">
        <v>40.316984869999999</v>
      </c>
      <c r="K4714" s="935">
        <v>-122.1896581</v>
      </c>
      <c r="L4714" s="935">
        <v>40.263968490000003</v>
      </c>
      <c r="M4714" s="935">
        <v>-122.2235306</v>
      </c>
    </row>
    <row r="4715" spans="1:13" x14ac:dyDescent="0.35">
      <c r="A4715" s="1296">
        <v>37015</v>
      </c>
      <c r="B4715" s="1295" t="s">
        <v>313</v>
      </c>
      <c r="C4715" s="1295" t="s">
        <v>283</v>
      </c>
      <c r="D4715" s="1295">
        <v>8467</v>
      </c>
      <c r="E4715" s="1295" t="s">
        <v>200</v>
      </c>
      <c r="F4715" s="935" t="s">
        <v>216</v>
      </c>
      <c r="G4715" s="1295">
        <v>0</v>
      </c>
      <c r="H4715" s="935" t="s">
        <v>409</v>
      </c>
      <c r="I4715" s="935" t="s">
        <v>410</v>
      </c>
      <c r="J4715" s="935">
        <v>40.263968490000003</v>
      </c>
      <c r="K4715" s="935">
        <v>-122.2235306</v>
      </c>
      <c r="L4715" s="935">
        <v>40.153152210000002</v>
      </c>
      <c r="M4715" s="935">
        <v>-122.20237950000001</v>
      </c>
    </row>
    <row r="4716" spans="1:13" x14ac:dyDescent="0.35">
      <c r="A4716" s="1296">
        <v>37015</v>
      </c>
      <c r="B4716" s="1295" t="s">
        <v>313</v>
      </c>
      <c r="C4716" s="1295" t="s">
        <v>283</v>
      </c>
      <c r="D4716" s="1295">
        <v>8467</v>
      </c>
      <c r="E4716" s="1295" t="s">
        <v>200</v>
      </c>
      <c r="F4716" s="935" t="s">
        <v>217</v>
      </c>
      <c r="G4716" s="1295">
        <v>0</v>
      </c>
      <c r="H4716" s="935" t="s">
        <v>410</v>
      </c>
      <c r="I4716" s="935" t="s">
        <v>411</v>
      </c>
      <c r="J4716" s="935">
        <v>40.153152210000002</v>
      </c>
      <c r="K4716" s="935">
        <v>-122.20237950000001</v>
      </c>
      <c r="L4716" s="935">
        <v>40.027836569999998</v>
      </c>
      <c r="M4716" s="935">
        <v>-122.11920569999999</v>
      </c>
    </row>
    <row r="4717" spans="1:13" x14ac:dyDescent="0.35">
      <c r="A4717" s="1296">
        <v>37015</v>
      </c>
      <c r="B4717" s="1295" t="s">
        <v>313</v>
      </c>
      <c r="C4717" s="1295" t="s">
        <v>283</v>
      </c>
      <c r="D4717" s="1295">
        <v>8467</v>
      </c>
      <c r="E4717" s="1295" t="s">
        <v>200</v>
      </c>
      <c r="F4717" s="935" t="s">
        <v>219</v>
      </c>
      <c r="G4717" s="1295">
        <v>0</v>
      </c>
      <c r="H4717" s="935" t="s">
        <v>411</v>
      </c>
      <c r="I4717" s="935" t="s">
        <v>412</v>
      </c>
      <c r="J4717" s="935">
        <v>40.027836569999998</v>
      </c>
      <c r="K4717" s="935">
        <v>-122.11920569999999</v>
      </c>
      <c r="L4717" s="935">
        <v>39.909298579999998</v>
      </c>
      <c r="M4717" s="935">
        <v>-122.0918963</v>
      </c>
    </row>
    <row r="4718" spans="1:13" x14ac:dyDescent="0.35">
      <c r="A4718" s="1296">
        <v>37015</v>
      </c>
      <c r="B4718" s="1295" t="s">
        <v>313</v>
      </c>
      <c r="C4718" s="1295" t="s">
        <v>283</v>
      </c>
      <c r="D4718" s="1295">
        <v>8467</v>
      </c>
      <c r="E4718" s="1295" t="s">
        <v>200</v>
      </c>
      <c r="F4718" s="935" t="s">
        <v>220</v>
      </c>
      <c r="G4718" s="1295">
        <v>0</v>
      </c>
      <c r="H4718" s="935" t="s">
        <v>412</v>
      </c>
      <c r="I4718" s="935" t="s">
        <v>413</v>
      </c>
      <c r="J4718" s="935">
        <v>39.909298579999998</v>
      </c>
      <c r="K4718" s="935">
        <v>-122.0918963</v>
      </c>
      <c r="L4718" s="935">
        <v>39.751173979999997</v>
      </c>
      <c r="M4718" s="935">
        <v>-121.9963235</v>
      </c>
    </row>
    <row r="4719" spans="1:13" x14ac:dyDescent="0.35">
      <c r="A4719" s="1296">
        <v>37015</v>
      </c>
      <c r="B4719" s="1295" t="s">
        <v>313</v>
      </c>
      <c r="C4719" s="1295" t="s">
        <v>283</v>
      </c>
      <c r="D4719" s="1295">
        <v>8467</v>
      </c>
      <c r="E4719" s="1295" t="s">
        <v>200</v>
      </c>
      <c r="F4719" s="935" t="s">
        <v>221</v>
      </c>
      <c r="G4719" s="1295">
        <v>-99999</v>
      </c>
      <c r="H4719" s="935" t="s">
        <v>413</v>
      </c>
      <c r="I4719" s="935" t="s">
        <v>414</v>
      </c>
      <c r="J4719" s="935">
        <v>39.751173979999997</v>
      </c>
      <c r="K4719" s="935">
        <v>-121.9963235</v>
      </c>
      <c r="L4719" s="935">
        <v>39.629153240000001</v>
      </c>
      <c r="M4719" s="935">
        <v>-121.9925059</v>
      </c>
    </row>
    <row r="4720" spans="1:13" x14ac:dyDescent="0.35">
      <c r="A4720" s="1296">
        <v>37015</v>
      </c>
      <c r="B4720" s="1295" t="s">
        <v>313</v>
      </c>
      <c r="C4720" s="1295" t="s">
        <v>283</v>
      </c>
      <c r="D4720" s="1295">
        <v>8467</v>
      </c>
      <c r="E4720" s="1295" t="s">
        <v>200</v>
      </c>
      <c r="F4720" s="935" t="s">
        <v>222</v>
      </c>
      <c r="G4720" s="1295">
        <v>-99999</v>
      </c>
      <c r="H4720" s="935" t="s">
        <v>414</v>
      </c>
      <c r="I4720" s="935" t="s">
        <v>415</v>
      </c>
      <c r="J4720" s="935">
        <v>39.629153240000001</v>
      </c>
      <c r="K4720" s="935">
        <v>-121.9925059</v>
      </c>
      <c r="L4720" s="935">
        <v>39.40712284</v>
      </c>
      <c r="M4720" s="935">
        <v>-122.00758999999999</v>
      </c>
    </row>
    <row r="4721" spans="1:13" x14ac:dyDescent="0.35">
      <c r="A4721" s="1296">
        <v>37022</v>
      </c>
      <c r="B4721" s="1295" t="s">
        <v>313</v>
      </c>
      <c r="C4721" s="1295" t="s">
        <v>260</v>
      </c>
      <c r="D4721" s="1295">
        <v>9391</v>
      </c>
      <c r="E4721" s="1295" t="s">
        <v>200</v>
      </c>
      <c r="F4721" s="935" t="s">
        <v>208</v>
      </c>
      <c r="G4721" s="1295">
        <v>0</v>
      </c>
      <c r="H4721" s="935" t="s">
        <v>402</v>
      </c>
      <c r="I4721" s="935" t="s">
        <v>403</v>
      </c>
      <c r="J4721" s="935">
        <v>40.611883210000002</v>
      </c>
      <c r="K4721" s="935">
        <v>-122.446135</v>
      </c>
      <c r="L4721" s="935">
        <v>40.592799669999998</v>
      </c>
      <c r="M4721" s="935">
        <v>-122.3942059</v>
      </c>
    </row>
    <row r="4722" spans="1:13" x14ac:dyDescent="0.35">
      <c r="A4722" s="1296">
        <v>37022</v>
      </c>
      <c r="B4722" s="1295" t="s">
        <v>313</v>
      </c>
      <c r="C4722" s="1295" t="s">
        <v>260</v>
      </c>
      <c r="D4722" s="1295">
        <v>9391</v>
      </c>
      <c r="E4722" s="1295" t="s">
        <v>200</v>
      </c>
      <c r="F4722" s="935" t="s">
        <v>209</v>
      </c>
      <c r="G4722" s="1295">
        <v>0</v>
      </c>
      <c r="H4722" s="935" t="s">
        <v>403</v>
      </c>
      <c r="I4722" s="935" t="s">
        <v>404</v>
      </c>
      <c r="J4722" s="935">
        <v>40.592799669999998</v>
      </c>
      <c r="K4722" s="935">
        <v>-122.3942059</v>
      </c>
      <c r="L4722" s="935">
        <v>40.585947769999997</v>
      </c>
      <c r="M4722" s="935">
        <v>-122.3683525</v>
      </c>
    </row>
    <row r="4723" spans="1:13" x14ac:dyDescent="0.35">
      <c r="A4723" s="1296">
        <v>37022</v>
      </c>
      <c r="B4723" s="1295" t="s">
        <v>313</v>
      </c>
      <c r="C4723" s="1295" t="s">
        <v>260</v>
      </c>
      <c r="D4723" s="1295">
        <v>9391</v>
      </c>
      <c r="E4723" s="1295" t="s">
        <v>200</v>
      </c>
      <c r="F4723" s="935" t="s">
        <v>211</v>
      </c>
      <c r="G4723" s="1295">
        <v>1</v>
      </c>
      <c r="H4723" s="935" t="s">
        <v>404</v>
      </c>
      <c r="I4723" s="935" t="s">
        <v>405</v>
      </c>
      <c r="J4723" s="935">
        <v>40.585947769999997</v>
      </c>
      <c r="K4723" s="935">
        <v>-122.3683525</v>
      </c>
      <c r="L4723" s="935">
        <v>40.472049499999997</v>
      </c>
      <c r="M4723" s="935">
        <v>-122.29453460000001</v>
      </c>
    </row>
    <row r="4724" spans="1:13" x14ac:dyDescent="0.35">
      <c r="A4724" s="1296">
        <v>37022</v>
      </c>
      <c r="B4724" s="1295" t="s">
        <v>313</v>
      </c>
      <c r="C4724" s="1295" t="s">
        <v>260</v>
      </c>
      <c r="D4724" s="1295">
        <v>9391</v>
      </c>
      <c r="E4724" s="1295" t="s">
        <v>200</v>
      </c>
      <c r="F4724" s="935" t="s">
        <v>212</v>
      </c>
      <c r="G4724" s="1295">
        <v>2</v>
      </c>
      <c r="H4724" s="935" t="s">
        <v>405</v>
      </c>
      <c r="I4724" s="935" t="s">
        <v>406</v>
      </c>
      <c r="J4724" s="935">
        <v>40.472049499999997</v>
      </c>
      <c r="K4724" s="935">
        <v>-122.29453460000001</v>
      </c>
      <c r="L4724" s="935">
        <v>40.417416330000002</v>
      </c>
      <c r="M4724" s="935">
        <v>-122.19395729999999</v>
      </c>
    </row>
    <row r="4725" spans="1:13" x14ac:dyDescent="0.35">
      <c r="A4725" s="1296">
        <v>37022</v>
      </c>
      <c r="B4725" s="1295" t="s">
        <v>313</v>
      </c>
      <c r="C4725" s="1295" t="s">
        <v>260</v>
      </c>
      <c r="D4725" s="1295">
        <v>9391</v>
      </c>
      <c r="E4725" s="1295" t="s">
        <v>200</v>
      </c>
      <c r="F4725" s="935" t="s">
        <v>213</v>
      </c>
      <c r="G4725" s="1295">
        <v>0</v>
      </c>
      <c r="H4725" s="935" t="s">
        <v>406</v>
      </c>
      <c r="I4725" s="935" t="s">
        <v>407</v>
      </c>
      <c r="J4725" s="935">
        <v>40.417416330000002</v>
      </c>
      <c r="K4725" s="935">
        <v>-122.19395729999999</v>
      </c>
      <c r="L4725" s="935">
        <v>40.355137560000003</v>
      </c>
      <c r="M4725" s="935">
        <v>-122.17595660000001</v>
      </c>
    </row>
    <row r="4726" spans="1:13" x14ac:dyDescent="0.35">
      <c r="A4726" s="1296">
        <v>37022</v>
      </c>
      <c r="B4726" s="1295" t="s">
        <v>313</v>
      </c>
      <c r="C4726" s="1295" t="s">
        <v>260</v>
      </c>
      <c r="D4726" s="1295">
        <v>9391</v>
      </c>
      <c r="E4726" s="1295" t="s">
        <v>200</v>
      </c>
      <c r="F4726" s="935" t="s">
        <v>214</v>
      </c>
      <c r="G4726" s="1295">
        <v>0</v>
      </c>
      <c r="H4726" s="935" t="s">
        <v>407</v>
      </c>
      <c r="I4726" s="935" t="s">
        <v>408</v>
      </c>
      <c r="J4726" s="935">
        <v>40.355137560000003</v>
      </c>
      <c r="K4726" s="935">
        <v>-122.17595660000001</v>
      </c>
      <c r="L4726" s="935">
        <v>40.316984869999999</v>
      </c>
      <c r="M4726" s="935">
        <v>-122.1896581</v>
      </c>
    </row>
    <row r="4727" spans="1:13" x14ac:dyDescent="0.35">
      <c r="A4727" s="1296">
        <v>37022</v>
      </c>
      <c r="B4727" s="1295" t="s">
        <v>313</v>
      </c>
      <c r="C4727" s="1295" t="s">
        <v>260</v>
      </c>
      <c r="D4727" s="1295">
        <v>9391</v>
      </c>
      <c r="E4727" s="1295" t="s">
        <v>200</v>
      </c>
      <c r="F4727" s="935" t="s">
        <v>215</v>
      </c>
      <c r="G4727" s="1295">
        <v>0</v>
      </c>
      <c r="H4727" s="935" t="s">
        <v>408</v>
      </c>
      <c r="I4727" s="935" t="s">
        <v>409</v>
      </c>
      <c r="J4727" s="935">
        <v>40.316984869999999</v>
      </c>
      <c r="K4727" s="935">
        <v>-122.1896581</v>
      </c>
      <c r="L4727" s="935">
        <v>40.263968490000003</v>
      </c>
      <c r="M4727" s="935">
        <v>-122.2235306</v>
      </c>
    </row>
    <row r="4728" spans="1:13" x14ac:dyDescent="0.35">
      <c r="A4728" s="1296">
        <v>37022</v>
      </c>
      <c r="B4728" s="1295" t="s">
        <v>313</v>
      </c>
      <c r="C4728" s="1295" t="s">
        <v>260</v>
      </c>
      <c r="D4728" s="1295">
        <v>9391</v>
      </c>
      <c r="E4728" s="1295" t="s">
        <v>200</v>
      </c>
      <c r="F4728" s="935" t="s">
        <v>216</v>
      </c>
      <c r="G4728" s="1295">
        <v>0</v>
      </c>
      <c r="H4728" s="935" t="s">
        <v>409</v>
      </c>
      <c r="I4728" s="935" t="s">
        <v>410</v>
      </c>
      <c r="J4728" s="935">
        <v>40.263968490000003</v>
      </c>
      <c r="K4728" s="935">
        <v>-122.2235306</v>
      </c>
      <c r="L4728" s="935">
        <v>40.153152210000002</v>
      </c>
      <c r="M4728" s="935">
        <v>-122.20237950000001</v>
      </c>
    </row>
    <row r="4729" spans="1:13" x14ac:dyDescent="0.35">
      <c r="A4729" s="1296">
        <v>37022</v>
      </c>
      <c r="B4729" s="1295" t="s">
        <v>313</v>
      </c>
      <c r="C4729" s="1295" t="s">
        <v>260</v>
      </c>
      <c r="D4729" s="1295">
        <v>9391</v>
      </c>
      <c r="E4729" s="1295" t="s">
        <v>200</v>
      </c>
      <c r="F4729" s="935" t="s">
        <v>217</v>
      </c>
      <c r="G4729" s="1295">
        <v>0</v>
      </c>
      <c r="H4729" s="935" t="s">
        <v>410</v>
      </c>
      <c r="I4729" s="935" t="s">
        <v>411</v>
      </c>
      <c r="J4729" s="935">
        <v>40.153152210000002</v>
      </c>
      <c r="K4729" s="935">
        <v>-122.20237950000001</v>
      </c>
      <c r="L4729" s="935">
        <v>40.027836569999998</v>
      </c>
      <c r="M4729" s="935">
        <v>-122.11920569999999</v>
      </c>
    </row>
    <row r="4730" spans="1:13" x14ac:dyDescent="0.35">
      <c r="A4730" s="1296">
        <v>37022</v>
      </c>
      <c r="B4730" s="1295" t="s">
        <v>313</v>
      </c>
      <c r="C4730" s="1295" t="s">
        <v>260</v>
      </c>
      <c r="D4730" s="1295">
        <v>9391</v>
      </c>
      <c r="E4730" s="1295" t="s">
        <v>200</v>
      </c>
      <c r="F4730" s="935" t="s">
        <v>219</v>
      </c>
      <c r="G4730" s="1295">
        <v>0</v>
      </c>
      <c r="H4730" s="935" t="s">
        <v>411</v>
      </c>
      <c r="I4730" s="935" t="s">
        <v>412</v>
      </c>
      <c r="J4730" s="935">
        <v>40.027836569999998</v>
      </c>
      <c r="K4730" s="935">
        <v>-122.11920569999999</v>
      </c>
      <c r="L4730" s="935">
        <v>39.909298579999998</v>
      </c>
      <c r="M4730" s="935">
        <v>-122.0918963</v>
      </c>
    </row>
    <row r="4731" spans="1:13" x14ac:dyDescent="0.35">
      <c r="A4731" s="1296">
        <v>37022</v>
      </c>
      <c r="B4731" s="1295" t="s">
        <v>313</v>
      </c>
      <c r="C4731" s="1295" t="s">
        <v>260</v>
      </c>
      <c r="D4731" s="1295">
        <v>9391</v>
      </c>
      <c r="E4731" s="1295" t="s">
        <v>200</v>
      </c>
      <c r="F4731" s="935" t="s">
        <v>220</v>
      </c>
      <c r="G4731" s="1295">
        <v>-99999</v>
      </c>
      <c r="H4731" s="935" t="s">
        <v>412</v>
      </c>
      <c r="I4731" s="935" t="s">
        <v>413</v>
      </c>
      <c r="J4731" s="935">
        <v>39.909298579999998</v>
      </c>
      <c r="K4731" s="935">
        <v>-122.0918963</v>
      </c>
      <c r="L4731" s="935">
        <v>39.751173979999997</v>
      </c>
      <c r="M4731" s="935">
        <v>-121.9963235</v>
      </c>
    </row>
    <row r="4732" spans="1:13" x14ac:dyDescent="0.35">
      <c r="A4732" s="1296">
        <v>37022</v>
      </c>
      <c r="B4732" s="1295" t="s">
        <v>313</v>
      </c>
      <c r="C4732" s="1295" t="s">
        <v>260</v>
      </c>
      <c r="D4732" s="1295">
        <v>9391</v>
      </c>
      <c r="E4732" s="1295" t="s">
        <v>200</v>
      </c>
      <c r="F4732" s="935" t="s">
        <v>221</v>
      </c>
      <c r="G4732" s="1295">
        <v>-99999</v>
      </c>
      <c r="H4732" s="935" t="s">
        <v>413</v>
      </c>
      <c r="I4732" s="935" t="s">
        <v>414</v>
      </c>
      <c r="J4732" s="935">
        <v>39.751173979999997</v>
      </c>
      <c r="K4732" s="935">
        <v>-121.9963235</v>
      </c>
      <c r="L4732" s="935">
        <v>39.629153240000001</v>
      </c>
      <c r="M4732" s="935">
        <v>-121.9925059</v>
      </c>
    </row>
    <row r="4733" spans="1:13" x14ac:dyDescent="0.35">
      <c r="A4733" s="1296">
        <v>37022</v>
      </c>
      <c r="B4733" s="1295" t="s">
        <v>313</v>
      </c>
      <c r="C4733" s="1295" t="s">
        <v>260</v>
      </c>
      <c r="D4733" s="1295">
        <v>9391</v>
      </c>
      <c r="E4733" s="1295" t="s">
        <v>200</v>
      </c>
      <c r="F4733" s="935" t="s">
        <v>222</v>
      </c>
      <c r="G4733" s="1295">
        <v>-99999</v>
      </c>
      <c r="H4733" s="935" t="s">
        <v>414</v>
      </c>
      <c r="I4733" s="935" t="s">
        <v>415</v>
      </c>
      <c r="J4733" s="935">
        <v>39.629153240000001</v>
      </c>
      <c r="K4733" s="935">
        <v>-121.9925059</v>
      </c>
      <c r="L4733" s="935">
        <v>39.40712284</v>
      </c>
      <c r="M4733" s="935">
        <v>-122.00758999999999</v>
      </c>
    </row>
    <row r="4734" spans="1:13" x14ac:dyDescent="0.35">
      <c r="A4734" s="1296">
        <v>37029</v>
      </c>
      <c r="B4734" s="1295" t="s">
        <v>313</v>
      </c>
      <c r="C4734" s="1295" t="s">
        <v>283</v>
      </c>
      <c r="D4734" s="1295">
        <v>10410</v>
      </c>
      <c r="E4734" s="1295" t="s">
        <v>200</v>
      </c>
      <c r="F4734" s="935" t="s">
        <v>208</v>
      </c>
      <c r="G4734" s="1295">
        <v>0</v>
      </c>
      <c r="H4734" s="935" t="s">
        <v>402</v>
      </c>
      <c r="I4734" s="935" t="s">
        <v>403</v>
      </c>
      <c r="J4734" s="935">
        <v>40.611883210000002</v>
      </c>
      <c r="K4734" s="935">
        <v>-122.446135</v>
      </c>
      <c r="L4734" s="935">
        <v>40.592799669999998</v>
      </c>
      <c r="M4734" s="935">
        <v>-122.3942059</v>
      </c>
    </row>
    <row r="4735" spans="1:13" x14ac:dyDescent="0.35">
      <c r="A4735" s="1296">
        <v>37029</v>
      </c>
      <c r="B4735" s="1295" t="s">
        <v>313</v>
      </c>
      <c r="C4735" s="1295" t="s">
        <v>283</v>
      </c>
      <c r="D4735" s="1295">
        <v>10410</v>
      </c>
      <c r="E4735" s="1295" t="s">
        <v>200</v>
      </c>
      <c r="F4735" s="935" t="s">
        <v>209</v>
      </c>
      <c r="G4735" s="1295">
        <v>0</v>
      </c>
      <c r="H4735" s="935" t="s">
        <v>403</v>
      </c>
      <c r="I4735" s="935" t="s">
        <v>404</v>
      </c>
      <c r="J4735" s="935">
        <v>40.592799669999998</v>
      </c>
      <c r="K4735" s="935">
        <v>-122.3942059</v>
      </c>
      <c r="L4735" s="935">
        <v>40.585947769999997</v>
      </c>
      <c r="M4735" s="935">
        <v>-122.3683525</v>
      </c>
    </row>
    <row r="4736" spans="1:13" x14ac:dyDescent="0.35">
      <c r="A4736" s="1296">
        <v>37029</v>
      </c>
      <c r="B4736" s="1295" t="s">
        <v>313</v>
      </c>
      <c r="C4736" s="1295" t="s">
        <v>283</v>
      </c>
      <c r="D4736" s="1295">
        <v>10410</v>
      </c>
      <c r="E4736" s="1295" t="s">
        <v>200</v>
      </c>
      <c r="F4736" s="935" t="s">
        <v>211</v>
      </c>
      <c r="G4736" s="1295">
        <v>0</v>
      </c>
      <c r="H4736" s="935" t="s">
        <v>404</v>
      </c>
      <c r="I4736" s="935" t="s">
        <v>405</v>
      </c>
      <c r="J4736" s="935">
        <v>40.585947769999997</v>
      </c>
      <c r="K4736" s="935">
        <v>-122.3683525</v>
      </c>
      <c r="L4736" s="935">
        <v>40.472049499999997</v>
      </c>
      <c r="M4736" s="935">
        <v>-122.29453460000001</v>
      </c>
    </row>
    <row r="4737" spans="1:13" x14ac:dyDescent="0.35">
      <c r="A4737" s="1296">
        <v>37029</v>
      </c>
      <c r="B4737" s="1295" t="s">
        <v>313</v>
      </c>
      <c r="C4737" s="1295" t="s">
        <v>283</v>
      </c>
      <c r="D4737" s="1295">
        <v>10410</v>
      </c>
      <c r="E4737" s="1295" t="s">
        <v>200</v>
      </c>
      <c r="F4737" s="935" t="s">
        <v>212</v>
      </c>
      <c r="G4737" s="1295">
        <v>4</v>
      </c>
      <c r="H4737" s="935" t="s">
        <v>405</v>
      </c>
      <c r="I4737" s="935" t="s">
        <v>406</v>
      </c>
      <c r="J4737" s="935">
        <v>40.472049499999997</v>
      </c>
      <c r="K4737" s="935">
        <v>-122.29453460000001</v>
      </c>
      <c r="L4737" s="935">
        <v>40.417416330000002</v>
      </c>
      <c r="M4737" s="935">
        <v>-122.19395729999999</v>
      </c>
    </row>
    <row r="4738" spans="1:13" x14ac:dyDescent="0.35">
      <c r="A4738" s="1296">
        <v>37029</v>
      </c>
      <c r="B4738" s="1295" t="s">
        <v>313</v>
      </c>
      <c r="C4738" s="1295" t="s">
        <v>283</v>
      </c>
      <c r="D4738" s="1295">
        <v>10410</v>
      </c>
      <c r="E4738" s="1295" t="s">
        <v>200</v>
      </c>
      <c r="F4738" s="935" t="s">
        <v>213</v>
      </c>
      <c r="G4738" s="1295">
        <v>0</v>
      </c>
      <c r="H4738" s="935" t="s">
        <v>406</v>
      </c>
      <c r="I4738" s="935" t="s">
        <v>407</v>
      </c>
      <c r="J4738" s="935">
        <v>40.417416330000002</v>
      </c>
      <c r="K4738" s="935">
        <v>-122.19395729999999</v>
      </c>
      <c r="L4738" s="935">
        <v>40.355137560000003</v>
      </c>
      <c r="M4738" s="935">
        <v>-122.17595660000001</v>
      </c>
    </row>
    <row r="4739" spans="1:13" x14ac:dyDescent="0.35">
      <c r="A4739" s="1296">
        <v>37029</v>
      </c>
      <c r="B4739" s="1295" t="s">
        <v>313</v>
      </c>
      <c r="C4739" s="1295" t="s">
        <v>283</v>
      </c>
      <c r="D4739" s="1295">
        <v>10410</v>
      </c>
      <c r="E4739" s="1295" t="s">
        <v>200</v>
      </c>
      <c r="F4739" s="935" t="s">
        <v>214</v>
      </c>
      <c r="G4739" s="1295">
        <v>0</v>
      </c>
      <c r="H4739" s="935" t="s">
        <v>407</v>
      </c>
      <c r="I4739" s="935" t="s">
        <v>408</v>
      </c>
      <c r="J4739" s="935">
        <v>40.355137560000003</v>
      </c>
      <c r="K4739" s="935">
        <v>-122.17595660000001</v>
      </c>
      <c r="L4739" s="935">
        <v>40.316984869999999</v>
      </c>
      <c r="M4739" s="935">
        <v>-122.1896581</v>
      </c>
    </row>
    <row r="4740" spans="1:13" x14ac:dyDescent="0.35">
      <c r="A4740" s="1296">
        <v>37029</v>
      </c>
      <c r="B4740" s="1295" t="s">
        <v>313</v>
      </c>
      <c r="C4740" s="1295" t="s">
        <v>283</v>
      </c>
      <c r="D4740" s="1295">
        <v>10410</v>
      </c>
      <c r="E4740" s="1295" t="s">
        <v>200</v>
      </c>
      <c r="F4740" s="935" t="s">
        <v>215</v>
      </c>
      <c r="G4740" s="1295">
        <v>0</v>
      </c>
      <c r="H4740" s="935" t="s">
        <v>408</v>
      </c>
      <c r="I4740" s="935" t="s">
        <v>409</v>
      </c>
      <c r="J4740" s="935">
        <v>40.316984869999999</v>
      </c>
      <c r="K4740" s="935">
        <v>-122.1896581</v>
      </c>
      <c r="L4740" s="935">
        <v>40.263968490000003</v>
      </c>
      <c r="M4740" s="935">
        <v>-122.2235306</v>
      </c>
    </row>
    <row r="4741" spans="1:13" x14ac:dyDescent="0.35">
      <c r="A4741" s="1296">
        <v>37029</v>
      </c>
      <c r="B4741" s="1295" t="s">
        <v>313</v>
      </c>
      <c r="C4741" s="1295" t="s">
        <v>283</v>
      </c>
      <c r="D4741" s="1295">
        <v>10410</v>
      </c>
      <c r="E4741" s="1295" t="s">
        <v>200</v>
      </c>
      <c r="F4741" s="935" t="s">
        <v>216</v>
      </c>
      <c r="G4741" s="1295">
        <v>0</v>
      </c>
      <c r="H4741" s="935" t="s">
        <v>409</v>
      </c>
      <c r="I4741" s="935" t="s">
        <v>410</v>
      </c>
      <c r="J4741" s="935">
        <v>40.263968490000003</v>
      </c>
      <c r="K4741" s="935">
        <v>-122.2235306</v>
      </c>
      <c r="L4741" s="935">
        <v>40.153152210000002</v>
      </c>
      <c r="M4741" s="935">
        <v>-122.20237950000001</v>
      </c>
    </row>
    <row r="4742" spans="1:13" x14ac:dyDescent="0.35">
      <c r="A4742" s="1296">
        <v>37029</v>
      </c>
      <c r="B4742" s="1295" t="s">
        <v>313</v>
      </c>
      <c r="C4742" s="1295" t="s">
        <v>283</v>
      </c>
      <c r="D4742" s="1295">
        <v>10410</v>
      </c>
      <c r="E4742" s="1295" t="s">
        <v>200</v>
      </c>
      <c r="F4742" s="935" t="s">
        <v>217</v>
      </c>
      <c r="G4742" s="1295">
        <v>0</v>
      </c>
      <c r="H4742" s="935" t="s">
        <v>410</v>
      </c>
      <c r="I4742" s="935" t="s">
        <v>411</v>
      </c>
      <c r="J4742" s="935">
        <v>40.153152210000002</v>
      </c>
      <c r="K4742" s="935">
        <v>-122.20237950000001</v>
      </c>
      <c r="L4742" s="935">
        <v>40.027836569999998</v>
      </c>
      <c r="M4742" s="935">
        <v>-122.11920569999999</v>
      </c>
    </row>
    <row r="4743" spans="1:13" x14ac:dyDescent="0.35">
      <c r="A4743" s="1296">
        <v>37029</v>
      </c>
      <c r="B4743" s="1295" t="s">
        <v>313</v>
      </c>
      <c r="C4743" s="1295" t="s">
        <v>283</v>
      </c>
      <c r="D4743" s="1295">
        <v>10410</v>
      </c>
      <c r="E4743" s="1295" t="s">
        <v>200</v>
      </c>
      <c r="F4743" s="935" t="s">
        <v>219</v>
      </c>
      <c r="G4743" s="1295">
        <v>0</v>
      </c>
      <c r="H4743" s="935" t="s">
        <v>411</v>
      </c>
      <c r="I4743" s="935" t="s">
        <v>412</v>
      </c>
      <c r="J4743" s="935">
        <v>40.027836569999998</v>
      </c>
      <c r="K4743" s="935">
        <v>-122.11920569999999</v>
      </c>
      <c r="L4743" s="935">
        <v>39.909298579999998</v>
      </c>
      <c r="M4743" s="935">
        <v>-122.0918963</v>
      </c>
    </row>
    <row r="4744" spans="1:13" x14ac:dyDescent="0.35">
      <c r="A4744" s="1296">
        <v>37029</v>
      </c>
      <c r="B4744" s="1295" t="s">
        <v>313</v>
      </c>
      <c r="C4744" s="1295" t="s">
        <v>283</v>
      </c>
      <c r="D4744" s="1295">
        <v>10410</v>
      </c>
      <c r="E4744" s="1295" t="s">
        <v>200</v>
      </c>
      <c r="F4744" s="935" t="s">
        <v>220</v>
      </c>
      <c r="G4744" s="1295">
        <v>-99999</v>
      </c>
      <c r="H4744" s="935" t="s">
        <v>412</v>
      </c>
      <c r="I4744" s="935" t="s">
        <v>413</v>
      </c>
      <c r="J4744" s="935">
        <v>39.909298579999998</v>
      </c>
      <c r="K4744" s="935">
        <v>-122.0918963</v>
      </c>
      <c r="L4744" s="935">
        <v>39.751173979999997</v>
      </c>
      <c r="M4744" s="935">
        <v>-121.9963235</v>
      </c>
    </row>
    <row r="4745" spans="1:13" x14ac:dyDescent="0.35">
      <c r="A4745" s="1296">
        <v>37029</v>
      </c>
      <c r="B4745" s="1295" t="s">
        <v>313</v>
      </c>
      <c r="C4745" s="1295" t="s">
        <v>283</v>
      </c>
      <c r="D4745" s="1295">
        <v>10410</v>
      </c>
      <c r="E4745" s="1295" t="s">
        <v>200</v>
      </c>
      <c r="F4745" s="935" t="s">
        <v>221</v>
      </c>
      <c r="G4745" s="1295">
        <v>-99999</v>
      </c>
      <c r="H4745" s="935" t="s">
        <v>413</v>
      </c>
      <c r="I4745" s="935" t="s">
        <v>414</v>
      </c>
      <c r="J4745" s="935">
        <v>39.751173979999997</v>
      </c>
      <c r="K4745" s="935">
        <v>-121.9963235</v>
      </c>
      <c r="L4745" s="935">
        <v>39.629153240000001</v>
      </c>
      <c r="M4745" s="935">
        <v>-121.9925059</v>
      </c>
    </row>
    <row r="4746" spans="1:13" x14ac:dyDescent="0.35">
      <c r="A4746" s="1296">
        <v>37029</v>
      </c>
      <c r="B4746" s="1295" t="s">
        <v>313</v>
      </c>
      <c r="C4746" s="1295" t="s">
        <v>283</v>
      </c>
      <c r="D4746" s="1295">
        <v>10410</v>
      </c>
      <c r="E4746" s="1295" t="s">
        <v>200</v>
      </c>
      <c r="F4746" s="935" t="s">
        <v>222</v>
      </c>
      <c r="G4746" s="1295">
        <v>-99999</v>
      </c>
      <c r="H4746" s="935" t="s">
        <v>414</v>
      </c>
      <c r="I4746" s="935" t="s">
        <v>415</v>
      </c>
      <c r="J4746" s="935">
        <v>39.629153240000001</v>
      </c>
      <c r="K4746" s="935">
        <v>-121.9925059</v>
      </c>
      <c r="L4746" s="935">
        <v>39.40712284</v>
      </c>
      <c r="M4746" s="935">
        <v>-122.00758999999999</v>
      </c>
    </row>
    <row r="4747" spans="1:13" x14ac:dyDescent="0.35">
      <c r="A4747" s="1296">
        <v>37036</v>
      </c>
      <c r="B4747" s="1295" t="s">
        <v>313</v>
      </c>
      <c r="C4747" s="1295" t="s">
        <v>283</v>
      </c>
      <c r="D4747" s="1295">
        <v>10271</v>
      </c>
      <c r="E4747" s="1295" t="s">
        <v>200</v>
      </c>
      <c r="F4747" s="935" t="s">
        <v>208</v>
      </c>
      <c r="G4747" s="1295">
        <v>16</v>
      </c>
      <c r="H4747" s="935" t="s">
        <v>402</v>
      </c>
      <c r="I4747" s="935" t="s">
        <v>403</v>
      </c>
      <c r="J4747" s="935">
        <v>40.611883210000002</v>
      </c>
      <c r="K4747" s="935">
        <v>-122.446135</v>
      </c>
      <c r="L4747" s="935">
        <v>40.592799669999998</v>
      </c>
      <c r="M4747" s="935">
        <v>-122.3942059</v>
      </c>
    </row>
    <row r="4748" spans="1:13" x14ac:dyDescent="0.35">
      <c r="A4748" s="1296">
        <v>37036</v>
      </c>
      <c r="B4748" s="1295" t="s">
        <v>313</v>
      </c>
      <c r="C4748" s="1295" t="s">
        <v>283</v>
      </c>
      <c r="D4748" s="1295">
        <v>10271</v>
      </c>
      <c r="E4748" s="1295" t="s">
        <v>200</v>
      </c>
      <c r="F4748" s="935" t="s">
        <v>209</v>
      </c>
      <c r="G4748" s="1295">
        <v>0</v>
      </c>
      <c r="H4748" s="935" t="s">
        <v>403</v>
      </c>
      <c r="I4748" s="935" t="s">
        <v>404</v>
      </c>
      <c r="J4748" s="935">
        <v>40.592799669999998</v>
      </c>
      <c r="K4748" s="935">
        <v>-122.3942059</v>
      </c>
      <c r="L4748" s="935">
        <v>40.585947769999997</v>
      </c>
      <c r="M4748" s="935">
        <v>-122.3683525</v>
      </c>
    </row>
    <row r="4749" spans="1:13" x14ac:dyDescent="0.35">
      <c r="A4749" s="1296">
        <v>37036</v>
      </c>
      <c r="B4749" s="1295" t="s">
        <v>313</v>
      </c>
      <c r="C4749" s="1295" t="s">
        <v>283</v>
      </c>
      <c r="D4749" s="1295">
        <v>10271</v>
      </c>
      <c r="E4749" s="1295" t="s">
        <v>200</v>
      </c>
      <c r="F4749" s="935" t="s">
        <v>211</v>
      </c>
      <c r="G4749" s="1295">
        <v>18</v>
      </c>
      <c r="H4749" s="935" t="s">
        <v>404</v>
      </c>
      <c r="I4749" s="935" t="s">
        <v>405</v>
      </c>
      <c r="J4749" s="935">
        <v>40.585947769999997</v>
      </c>
      <c r="K4749" s="935">
        <v>-122.3683525</v>
      </c>
      <c r="L4749" s="935">
        <v>40.472049499999997</v>
      </c>
      <c r="M4749" s="935">
        <v>-122.29453460000001</v>
      </c>
    </row>
    <row r="4750" spans="1:13" x14ac:dyDescent="0.35">
      <c r="A4750" s="1296">
        <v>37036</v>
      </c>
      <c r="B4750" s="1295" t="s">
        <v>313</v>
      </c>
      <c r="C4750" s="1295" t="s">
        <v>283</v>
      </c>
      <c r="D4750" s="1295">
        <v>10271</v>
      </c>
      <c r="E4750" s="1295" t="s">
        <v>200</v>
      </c>
      <c r="F4750" s="935" t="s">
        <v>212</v>
      </c>
      <c r="G4750" s="1295">
        <v>7</v>
      </c>
      <c r="H4750" s="935" t="s">
        <v>405</v>
      </c>
      <c r="I4750" s="935" t="s">
        <v>406</v>
      </c>
      <c r="J4750" s="935">
        <v>40.472049499999997</v>
      </c>
      <c r="K4750" s="935">
        <v>-122.29453460000001</v>
      </c>
      <c r="L4750" s="935">
        <v>40.417416330000002</v>
      </c>
      <c r="M4750" s="935">
        <v>-122.19395729999999</v>
      </c>
    </row>
    <row r="4751" spans="1:13" x14ac:dyDescent="0.35">
      <c r="A4751" s="1296">
        <v>37036</v>
      </c>
      <c r="B4751" s="1295" t="s">
        <v>313</v>
      </c>
      <c r="C4751" s="1295" t="s">
        <v>283</v>
      </c>
      <c r="D4751" s="1295">
        <v>10271</v>
      </c>
      <c r="E4751" s="1295" t="s">
        <v>200</v>
      </c>
      <c r="F4751" s="935" t="s">
        <v>213</v>
      </c>
      <c r="G4751" s="1295">
        <v>0</v>
      </c>
      <c r="H4751" s="935" t="s">
        <v>406</v>
      </c>
      <c r="I4751" s="935" t="s">
        <v>407</v>
      </c>
      <c r="J4751" s="935">
        <v>40.417416330000002</v>
      </c>
      <c r="K4751" s="935">
        <v>-122.19395729999999</v>
      </c>
      <c r="L4751" s="935">
        <v>40.355137560000003</v>
      </c>
      <c r="M4751" s="935">
        <v>-122.17595660000001</v>
      </c>
    </row>
    <row r="4752" spans="1:13" x14ac:dyDescent="0.35">
      <c r="A4752" s="1296">
        <v>37036</v>
      </c>
      <c r="B4752" s="1295" t="s">
        <v>313</v>
      </c>
      <c r="C4752" s="1295" t="s">
        <v>283</v>
      </c>
      <c r="D4752" s="1295">
        <v>10271</v>
      </c>
      <c r="E4752" s="1295" t="s">
        <v>200</v>
      </c>
      <c r="F4752" s="935" t="s">
        <v>214</v>
      </c>
      <c r="G4752" s="1295">
        <v>0</v>
      </c>
      <c r="H4752" s="935" t="s">
        <v>407</v>
      </c>
      <c r="I4752" s="935" t="s">
        <v>408</v>
      </c>
      <c r="J4752" s="935">
        <v>40.355137560000003</v>
      </c>
      <c r="K4752" s="935">
        <v>-122.17595660000001</v>
      </c>
      <c r="L4752" s="935">
        <v>40.316984869999999</v>
      </c>
      <c r="M4752" s="935">
        <v>-122.1896581</v>
      </c>
    </row>
    <row r="4753" spans="1:13" x14ac:dyDescent="0.35">
      <c r="A4753" s="1296">
        <v>37036</v>
      </c>
      <c r="B4753" s="1295" t="s">
        <v>313</v>
      </c>
      <c r="C4753" s="1295" t="s">
        <v>283</v>
      </c>
      <c r="D4753" s="1295">
        <v>10271</v>
      </c>
      <c r="E4753" s="1295" t="s">
        <v>200</v>
      </c>
      <c r="F4753" s="935" t="s">
        <v>215</v>
      </c>
      <c r="G4753" s="1295">
        <v>0</v>
      </c>
      <c r="H4753" s="935" t="s">
        <v>408</v>
      </c>
      <c r="I4753" s="935" t="s">
        <v>409</v>
      </c>
      <c r="J4753" s="935">
        <v>40.316984869999999</v>
      </c>
      <c r="K4753" s="935">
        <v>-122.1896581</v>
      </c>
      <c r="L4753" s="935">
        <v>40.263968490000003</v>
      </c>
      <c r="M4753" s="935">
        <v>-122.2235306</v>
      </c>
    </row>
    <row r="4754" spans="1:13" x14ac:dyDescent="0.35">
      <c r="A4754" s="1296">
        <v>37036</v>
      </c>
      <c r="B4754" s="1295" t="s">
        <v>313</v>
      </c>
      <c r="C4754" s="1295" t="s">
        <v>283</v>
      </c>
      <c r="D4754" s="1295">
        <v>10271</v>
      </c>
      <c r="E4754" s="1295" t="s">
        <v>200</v>
      </c>
      <c r="F4754" s="935" t="s">
        <v>216</v>
      </c>
      <c r="G4754" s="1295">
        <v>0</v>
      </c>
      <c r="H4754" s="935" t="s">
        <v>409</v>
      </c>
      <c r="I4754" s="935" t="s">
        <v>410</v>
      </c>
      <c r="J4754" s="935">
        <v>40.263968490000003</v>
      </c>
      <c r="K4754" s="935">
        <v>-122.2235306</v>
      </c>
      <c r="L4754" s="935">
        <v>40.153152210000002</v>
      </c>
      <c r="M4754" s="935">
        <v>-122.20237950000001</v>
      </c>
    </row>
    <row r="4755" spans="1:13" x14ac:dyDescent="0.35">
      <c r="A4755" s="1296">
        <v>37036</v>
      </c>
      <c r="B4755" s="1295" t="s">
        <v>313</v>
      </c>
      <c r="C4755" s="1295" t="s">
        <v>283</v>
      </c>
      <c r="D4755" s="1295">
        <v>10271</v>
      </c>
      <c r="E4755" s="1295" t="s">
        <v>200</v>
      </c>
      <c r="F4755" s="935" t="s">
        <v>217</v>
      </c>
      <c r="G4755" s="1295">
        <v>0</v>
      </c>
      <c r="H4755" s="935" t="s">
        <v>410</v>
      </c>
      <c r="I4755" s="935" t="s">
        <v>411</v>
      </c>
      <c r="J4755" s="935">
        <v>40.153152210000002</v>
      </c>
      <c r="K4755" s="935">
        <v>-122.20237950000001</v>
      </c>
      <c r="L4755" s="935">
        <v>40.027836569999998</v>
      </c>
      <c r="M4755" s="935">
        <v>-122.11920569999999</v>
      </c>
    </row>
    <row r="4756" spans="1:13" x14ac:dyDescent="0.35">
      <c r="A4756" s="1296">
        <v>37036</v>
      </c>
      <c r="B4756" s="1295" t="s">
        <v>313</v>
      </c>
      <c r="C4756" s="1295" t="s">
        <v>283</v>
      </c>
      <c r="D4756" s="1295">
        <v>10271</v>
      </c>
      <c r="E4756" s="1295" t="s">
        <v>200</v>
      </c>
      <c r="F4756" s="935" t="s">
        <v>219</v>
      </c>
      <c r="G4756" s="1295">
        <v>0</v>
      </c>
      <c r="H4756" s="935" t="s">
        <v>411</v>
      </c>
      <c r="I4756" s="935" t="s">
        <v>412</v>
      </c>
      <c r="J4756" s="935">
        <v>40.027836569999998</v>
      </c>
      <c r="K4756" s="935">
        <v>-122.11920569999999</v>
      </c>
      <c r="L4756" s="935">
        <v>39.909298579999998</v>
      </c>
      <c r="M4756" s="935">
        <v>-122.0918963</v>
      </c>
    </row>
    <row r="4757" spans="1:13" x14ac:dyDescent="0.35">
      <c r="A4757" s="1296">
        <v>37036</v>
      </c>
      <c r="B4757" s="1295" t="s">
        <v>313</v>
      </c>
      <c r="C4757" s="1295" t="s">
        <v>283</v>
      </c>
      <c r="D4757" s="1295">
        <v>10271</v>
      </c>
      <c r="E4757" s="1295" t="s">
        <v>200</v>
      </c>
      <c r="F4757" s="935" t="s">
        <v>220</v>
      </c>
      <c r="G4757" s="1295">
        <v>-99999</v>
      </c>
      <c r="H4757" s="935" t="s">
        <v>412</v>
      </c>
      <c r="I4757" s="935" t="s">
        <v>413</v>
      </c>
      <c r="J4757" s="935">
        <v>39.909298579999998</v>
      </c>
      <c r="K4757" s="935">
        <v>-122.0918963</v>
      </c>
      <c r="L4757" s="935">
        <v>39.751173979999997</v>
      </c>
      <c r="M4757" s="935">
        <v>-121.9963235</v>
      </c>
    </row>
    <row r="4758" spans="1:13" x14ac:dyDescent="0.35">
      <c r="A4758" s="1296">
        <v>37036</v>
      </c>
      <c r="B4758" s="1295" t="s">
        <v>313</v>
      </c>
      <c r="C4758" s="1295" t="s">
        <v>283</v>
      </c>
      <c r="D4758" s="1295">
        <v>10271</v>
      </c>
      <c r="E4758" s="1295" t="s">
        <v>200</v>
      </c>
      <c r="F4758" s="935" t="s">
        <v>221</v>
      </c>
      <c r="G4758" s="1295">
        <v>-99999</v>
      </c>
      <c r="H4758" s="935" t="s">
        <v>413</v>
      </c>
      <c r="I4758" s="935" t="s">
        <v>414</v>
      </c>
      <c r="J4758" s="935">
        <v>39.751173979999997</v>
      </c>
      <c r="K4758" s="935">
        <v>-121.9963235</v>
      </c>
      <c r="L4758" s="935">
        <v>39.629153240000001</v>
      </c>
      <c r="M4758" s="935">
        <v>-121.9925059</v>
      </c>
    </row>
    <row r="4759" spans="1:13" x14ac:dyDescent="0.35">
      <c r="A4759" s="1296">
        <v>37036</v>
      </c>
      <c r="B4759" s="1295" t="s">
        <v>313</v>
      </c>
      <c r="C4759" s="1295" t="s">
        <v>283</v>
      </c>
      <c r="D4759" s="1295">
        <v>10271</v>
      </c>
      <c r="E4759" s="1295" t="s">
        <v>200</v>
      </c>
      <c r="F4759" s="935" t="s">
        <v>222</v>
      </c>
      <c r="G4759" s="1295">
        <v>-99999</v>
      </c>
      <c r="H4759" s="935" t="s">
        <v>414</v>
      </c>
      <c r="I4759" s="935" t="s">
        <v>415</v>
      </c>
      <c r="J4759" s="935">
        <v>39.629153240000001</v>
      </c>
      <c r="K4759" s="935">
        <v>-121.9925059</v>
      </c>
      <c r="L4759" s="935">
        <v>39.40712284</v>
      </c>
      <c r="M4759" s="935">
        <v>-122.00758999999999</v>
      </c>
    </row>
    <row r="4760" spans="1:13" x14ac:dyDescent="0.35">
      <c r="A4760" s="1296">
        <v>37043</v>
      </c>
      <c r="B4760" s="1295" t="s">
        <v>313</v>
      </c>
      <c r="C4760" s="1295" t="s">
        <v>283</v>
      </c>
      <c r="D4760" s="1295">
        <v>10930</v>
      </c>
      <c r="E4760" s="1295" t="s">
        <v>200</v>
      </c>
      <c r="F4760" s="935" t="s">
        <v>208</v>
      </c>
      <c r="G4760" s="1295">
        <v>23</v>
      </c>
      <c r="H4760" s="935" t="s">
        <v>402</v>
      </c>
      <c r="I4760" s="935" t="s">
        <v>403</v>
      </c>
      <c r="J4760" s="935">
        <v>40.611883210000002</v>
      </c>
      <c r="K4760" s="935">
        <v>-122.446135</v>
      </c>
      <c r="L4760" s="935">
        <v>40.592799669999998</v>
      </c>
      <c r="M4760" s="935">
        <v>-122.3942059</v>
      </c>
    </row>
    <row r="4761" spans="1:13" x14ac:dyDescent="0.35">
      <c r="A4761" s="1296">
        <v>37043</v>
      </c>
      <c r="B4761" s="1295" t="s">
        <v>313</v>
      </c>
      <c r="C4761" s="1295" t="s">
        <v>283</v>
      </c>
      <c r="D4761" s="1295">
        <v>10930</v>
      </c>
      <c r="E4761" s="1295" t="s">
        <v>200</v>
      </c>
      <c r="F4761" s="935" t="s">
        <v>209</v>
      </c>
      <c r="G4761" s="1295">
        <v>28</v>
      </c>
      <c r="H4761" s="935" t="s">
        <v>403</v>
      </c>
      <c r="I4761" s="935" t="s">
        <v>404</v>
      </c>
      <c r="J4761" s="935">
        <v>40.592799669999998</v>
      </c>
      <c r="K4761" s="935">
        <v>-122.3942059</v>
      </c>
      <c r="L4761" s="935">
        <v>40.585947769999997</v>
      </c>
      <c r="M4761" s="935">
        <v>-122.3683525</v>
      </c>
    </row>
    <row r="4762" spans="1:13" x14ac:dyDescent="0.35">
      <c r="A4762" s="1296">
        <v>37043</v>
      </c>
      <c r="B4762" s="1295" t="s">
        <v>313</v>
      </c>
      <c r="C4762" s="1295" t="s">
        <v>283</v>
      </c>
      <c r="D4762" s="1295">
        <v>10930</v>
      </c>
      <c r="E4762" s="1295" t="s">
        <v>200</v>
      </c>
      <c r="F4762" s="935" t="s">
        <v>211</v>
      </c>
      <c r="G4762" s="1295">
        <v>74</v>
      </c>
      <c r="H4762" s="935" t="s">
        <v>404</v>
      </c>
      <c r="I4762" s="935" t="s">
        <v>405</v>
      </c>
      <c r="J4762" s="935">
        <v>40.585947769999997</v>
      </c>
      <c r="K4762" s="935">
        <v>-122.3683525</v>
      </c>
      <c r="L4762" s="935">
        <v>40.472049499999997</v>
      </c>
      <c r="M4762" s="935">
        <v>-122.29453460000001</v>
      </c>
    </row>
    <row r="4763" spans="1:13" x14ac:dyDescent="0.35">
      <c r="A4763" s="1296">
        <v>37043</v>
      </c>
      <c r="B4763" s="1295" t="s">
        <v>313</v>
      </c>
      <c r="C4763" s="1295" t="s">
        <v>283</v>
      </c>
      <c r="D4763" s="1295">
        <v>10930</v>
      </c>
      <c r="E4763" s="1295" t="s">
        <v>200</v>
      </c>
      <c r="F4763" s="935" t="s">
        <v>212</v>
      </c>
      <c r="G4763" s="1295">
        <v>14</v>
      </c>
      <c r="H4763" s="935" t="s">
        <v>405</v>
      </c>
      <c r="I4763" s="935" t="s">
        <v>406</v>
      </c>
      <c r="J4763" s="935">
        <v>40.472049499999997</v>
      </c>
      <c r="K4763" s="935">
        <v>-122.29453460000001</v>
      </c>
      <c r="L4763" s="935">
        <v>40.417416330000002</v>
      </c>
      <c r="M4763" s="935">
        <v>-122.19395729999999</v>
      </c>
    </row>
    <row r="4764" spans="1:13" x14ac:dyDescent="0.35">
      <c r="A4764" s="1296">
        <v>37043</v>
      </c>
      <c r="B4764" s="1295" t="s">
        <v>313</v>
      </c>
      <c r="C4764" s="1295" t="s">
        <v>283</v>
      </c>
      <c r="D4764" s="1295">
        <v>10930</v>
      </c>
      <c r="E4764" s="1295" t="s">
        <v>200</v>
      </c>
      <c r="F4764" s="935" t="s">
        <v>213</v>
      </c>
      <c r="G4764" s="1295">
        <v>2</v>
      </c>
      <c r="H4764" s="935" t="s">
        <v>406</v>
      </c>
      <c r="I4764" s="935" t="s">
        <v>407</v>
      </c>
      <c r="J4764" s="935">
        <v>40.417416330000002</v>
      </c>
      <c r="K4764" s="935">
        <v>-122.19395729999999</v>
      </c>
      <c r="L4764" s="935">
        <v>40.355137560000003</v>
      </c>
      <c r="M4764" s="935">
        <v>-122.17595660000001</v>
      </c>
    </row>
    <row r="4765" spans="1:13" x14ac:dyDescent="0.35">
      <c r="A4765" s="1296">
        <v>37043</v>
      </c>
      <c r="B4765" s="1295" t="s">
        <v>313</v>
      </c>
      <c r="C4765" s="1295" t="s">
        <v>283</v>
      </c>
      <c r="D4765" s="1295">
        <v>10930</v>
      </c>
      <c r="E4765" s="1295" t="s">
        <v>200</v>
      </c>
      <c r="F4765" s="935" t="s">
        <v>214</v>
      </c>
      <c r="G4765" s="1295">
        <v>2</v>
      </c>
      <c r="H4765" s="935" t="s">
        <v>407</v>
      </c>
      <c r="I4765" s="935" t="s">
        <v>408</v>
      </c>
      <c r="J4765" s="935">
        <v>40.355137560000003</v>
      </c>
      <c r="K4765" s="935">
        <v>-122.17595660000001</v>
      </c>
      <c r="L4765" s="935">
        <v>40.316984869999999</v>
      </c>
      <c r="M4765" s="935">
        <v>-122.1896581</v>
      </c>
    </row>
    <row r="4766" spans="1:13" x14ac:dyDescent="0.35">
      <c r="A4766" s="1296">
        <v>37043</v>
      </c>
      <c r="B4766" s="1295" t="s">
        <v>313</v>
      </c>
      <c r="C4766" s="1295" t="s">
        <v>283</v>
      </c>
      <c r="D4766" s="1295">
        <v>10930</v>
      </c>
      <c r="E4766" s="1295" t="s">
        <v>200</v>
      </c>
      <c r="F4766" s="935" t="s">
        <v>215</v>
      </c>
      <c r="G4766" s="1295">
        <v>4</v>
      </c>
      <c r="H4766" s="935" t="s">
        <v>408</v>
      </c>
      <c r="I4766" s="935" t="s">
        <v>409</v>
      </c>
      <c r="J4766" s="935">
        <v>40.316984869999999</v>
      </c>
      <c r="K4766" s="935">
        <v>-122.1896581</v>
      </c>
      <c r="L4766" s="935">
        <v>40.263968490000003</v>
      </c>
      <c r="M4766" s="935">
        <v>-122.2235306</v>
      </c>
    </row>
    <row r="4767" spans="1:13" x14ac:dyDescent="0.35">
      <c r="A4767" s="1296">
        <v>37043</v>
      </c>
      <c r="B4767" s="1295" t="s">
        <v>313</v>
      </c>
      <c r="C4767" s="1295" t="s">
        <v>283</v>
      </c>
      <c r="D4767" s="1295">
        <v>10930</v>
      </c>
      <c r="E4767" s="1295" t="s">
        <v>200</v>
      </c>
      <c r="F4767" s="935" t="s">
        <v>216</v>
      </c>
      <c r="G4767" s="1295">
        <v>0</v>
      </c>
      <c r="H4767" s="935" t="s">
        <v>409</v>
      </c>
      <c r="I4767" s="935" t="s">
        <v>410</v>
      </c>
      <c r="J4767" s="935">
        <v>40.263968490000003</v>
      </c>
      <c r="K4767" s="935">
        <v>-122.2235306</v>
      </c>
      <c r="L4767" s="935">
        <v>40.153152210000002</v>
      </c>
      <c r="M4767" s="935">
        <v>-122.20237950000001</v>
      </c>
    </row>
    <row r="4768" spans="1:13" x14ac:dyDescent="0.35">
      <c r="A4768" s="1296">
        <v>37043</v>
      </c>
      <c r="B4768" s="1295" t="s">
        <v>313</v>
      </c>
      <c r="C4768" s="1295" t="s">
        <v>283</v>
      </c>
      <c r="D4768" s="1295">
        <v>10930</v>
      </c>
      <c r="E4768" s="1295" t="s">
        <v>200</v>
      </c>
      <c r="F4768" s="935" t="s">
        <v>217</v>
      </c>
      <c r="G4768" s="1295">
        <v>0</v>
      </c>
      <c r="H4768" s="935" t="s">
        <v>410</v>
      </c>
      <c r="I4768" s="935" t="s">
        <v>411</v>
      </c>
      <c r="J4768" s="935">
        <v>40.153152210000002</v>
      </c>
      <c r="K4768" s="935">
        <v>-122.20237950000001</v>
      </c>
      <c r="L4768" s="935">
        <v>40.027836569999998</v>
      </c>
      <c r="M4768" s="935">
        <v>-122.11920569999999</v>
      </c>
    </row>
    <row r="4769" spans="1:13" x14ac:dyDescent="0.35">
      <c r="A4769" s="1296">
        <v>37043</v>
      </c>
      <c r="B4769" s="1295" t="s">
        <v>313</v>
      </c>
      <c r="C4769" s="1295" t="s">
        <v>283</v>
      </c>
      <c r="D4769" s="1295">
        <v>10930</v>
      </c>
      <c r="E4769" s="1295" t="s">
        <v>200</v>
      </c>
      <c r="F4769" s="935" t="s">
        <v>219</v>
      </c>
      <c r="G4769" s="1295">
        <v>-99999</v>
      </c>
      <c r="H4769" s="935" t="s">
        <v>411</v>
      </c>
      <c r="I4769" s="935" t="s">
        <v>412</v>
      </c>
      <c r="J4769" s="935">
        <v>40.027836569999998</v>
      </c>
      <c r="K4769" s="935">
        <v>-122.11920569999999</v>
      </c>
      <c r="L4769" s="935">
        <v>39.909298579999998</v>
      </c>
      <c r="M4769" s="935">
        <v>-122.0918963</v>
      </c>
    </row>
    <row r="4770" spans="1:13" x14ac:dyDescent="0.35">
      <c r="A4770" s="1296">
        <v>37043</v>
      </c>
      <c r="B4770" s="1295" t="s">
        <v>313</v>
      </c>
      <c r="C4770" s="1295" t="s">
        <v>283</v>
      </c>
      <c r="D4770" s="1295">
        <v>10930</v>
      </c>
      <c r="E4770" s="1295" t="s">
        <v>200</v>
      </c>
      <c r="F4770" s="935" t="s">
        <v>220</v>
      </c>
      <c r="G4770" s="1295">
        <v>-99999</v>
      </c>
      <c r="H4770" s="935" t="s">
        <v>412</v>
      </c>
      <c r="I4770" s="935" t="s">
        <v>413</v>
      </c>
      <c r="J4770" s="935">
        <v>39.909298579999998</v>
      </c>
      <c r="K4770" s="935">
        <v>-122.0918963</v>
      </c>
      <c r="L4770" s="935">
        <v>39.751173979999997</v>
      </c>
      <c r="M4770" s="935">
        <v>-121.9963235</v>
      </c>
    </row>
    <row r="4771" spans="1:13" x14ac:dyDescent="0.35">
      <c r="A4771" s="1296">
        <v>37043</v>
      </c>
      <c r="B4771" s="1295" t="s">
        <v>313</v>
      </c>
      <c r="C4771" s="1295" t="s">
        <v>283</v>
      </c>
      <c r="D4771" s="1295">
        <v>10930</v>
      </c>
      <c r="E4771" s="1295" t="s">
        <v>200</v>
      </c>
      <c r="F4771" s="935" t="s">
        <v>221</v>
      </c>
      <c r="G4771" s="1295">
        <v>-99999</v>
      </c>
      <c r="H4771" s="935" t="s">
        <v>413</v>
      </c>
      <c r="I4771" s="935" t="s">
        <v>414</v>
      </c>
      <c r="J4771" s="935">
        <v>39.751173979999997</v>
      </c>
      <c r="K4771" s="935">
        <v>-121.9963235</v>
      </c>
      <c r="L4771" s="935">
        <v>39.629153240000001</v>
      </c>
      <c r="M4771" s="935">
        <v>-121.9925059</v>
      </c>
    </row>
    <row r="4772" spans="1:13" x14ac:dyDescent="0.35">
      <c r="A4772" s="1296">
        <v>37043</v>
      </c>
      <c r="B4772" s="1295" t="s">
        <v>313</v>
      </c>
      <c r="C4772" s="1295" t="s">
        <v>283</v>
      </c>
      <c r="D4772" s="1295">
        <v>10930</v>
      </c>
      <c r="E4772" s="1295" t="s">
        <v>200</v>
      </c>
      <c r="F4772" s="935" t="s">
        <v>222</v>
      </c>
      <c r="G4772" s="1295">
        <v>-99999</v>
      </c>
      <c r="H4772" s="935" t="s">
        <v>414</v>
      </c>
      <c r="I4772" s="935" t="s">
        <v>415</v>
      </c>
      <c r="J4772" s="935">
        <v>39.629153240000001</v>
      </c>
      <c r="K4772" s="935">
        <v>-121.9925059</v>
      </c>
      <c r="L4772" s="935">
        <v>39.40712284</v>
      </c>
      <c r="M4772" s="935">
        <v>-122.00758999999999</v>
      </c>
    </row>
    <row r="4773" spans="1:13" x14ac:dyDescent="0.35">
      <c r="A4773" s="1296">
        <v>37053</v>
      </c>
      <c r="B4773" s="1295" t="s">
        <v>313</v>
      </c>
      <c r="C4773" s="1295" t="s">
        <v>196</v>
      </c>
      <c r="D4773" s="1295">
        <v>13317</v>
      </c>
      <c r="E4773" s="1295" t="s">
        <v>200</v>
      </c>
      <c r="F4773" s="935" t="s">
        <v>208</v>
      </c>
      <c r="G4773" s="1295">
        <v>83</v>
      </c>
      <c r="H4773" s="935" t="s">
        <v>402</v>
      </c>
      <c r="I4773" s="935" t="s">
        <v>403</v>
      </c>
      <c r="J4773" s="935">
        <v>40.611883210000002</v>
      </c>
      <c r="K4773" s="935">
        <v>-122.446135</v>
      </c>
      <c r="L4773" s="935">
        <v>40.592799669999998</v>
      </c>
      <c r="M4773" s="935">
        <v>-122.3942059</v>
      </c>
    </row>
    <row r="4774" spans="1:13" x14ac:dyDescent="0.35">
      <c r="A4774" s="1296">
        <v>37053</v>
      </c>
      <c r="B4774" s="1295" t="s">
        <v>313</v>
      </c>
      <c r="C4774" s="1295" t="s">
        <v>196</v>
      </c>
      <c r="D4774" s="1295">
        <v>13317</v>
      </c>
      <c r="E4774" s="1295" t="s">
        <v>200</v>
      </c>
      <c r="F4774" s="935" t="s">
        <v>209</v>
      </c>
      <c r="G4774" s="1295">
        <v>33</v>
      </c>
      <c r="H4774" s="935" t="s">
        <v>403</v>
      </c>
      <c r="I4774" s="935" t="s">
        <v>404</v>
      </c>
      <c r="J4774" s="935">
        <v>40.592799669999998</v>
      </c>
      <c r="K4774" s="935">
        <v>-122.3942059</v>
      </c>
      <c r="L4774" s="935">
        <v>40.585947769999997</v>
      </c>
      <c r="M4774" s="935">
        <v>-122.3683525</v>
      </c>
    </row>
    <row r="4775" spans="1:13" x14ac:dyDescent="0.35">
      <c r="A4775" s="1296">
        <v>37053</v>
      </c>
      <c r="B4775" s="1295" t="s">
        <v>313</v>
      </c>
      <c r="C4775" s="1295" t="s">
        <v>196</v>
      </c>
      <c r="D4775" s="1295">
        <v>13317</v>
      </c>
      <c r="E4775" s="1295" t="s">
        <v>200</v>
      </c>
      <c r="F4775" s="935" t="s">
        <v>211</v>
      </c>
      <c r="G4775" s="1295">
        <v>93</v>
      </c>
      <c r="H4775" s="935" t="s">
        <v>404</v>
      </c>
      <c r="I4775" s="935" t="s">
        <v>405</v>
      </c>
      <c r="J4775" s="935">
        <v>40.585947769999997</v>
      </c>
      <c r="K4775" s="935">
        <v>-122.3683525</v>
      </c>
      <c r="L4775" s="935">
        <v>40.472049499999997</v>
      </c>
      <c r="M4775" s="935">
        <v>-122.29453460000001</v>
      </c>
    </row>
    <row r="4776" spans="1:13" x14ac:dyDescent="0.35">
      <c r="A4776" s="1296">
        <v>37053</v>
      </c>
      <c r="B4776" s="1295" t="s">
        <v>313</v>
      </c>
      <c r="C4776" s="1295" t="s">
        <v>196</v>
      </c>
      <c r="D4776" s="1295">
        <v>13317</v>
      </c>
      <c r="E4776" s="1295" t="s">
        <v>200</v>
      </c>
      <c r="F4776" s="935" t="s">
        <v>212</v>
      </c>
      <c r="G4776" s="1295">
        <v>10</v>
      </c>
      <c r="H4776" s="935" t="s">
        <v>405</v>
      </c>
      <c r="I4776" s="935" t="s">
        <v>406</v>
      </c>
      <c r="J4776" s="935">
        <v>40.472049499999997</v>
      </c>
      <c r="K4776" s="935">
        <v>-122.29453460000001</v>
      </c>
      <c r="L4776" s="935">
        <v>40.417416330000002</v>
      </c>
      <c r="M4776" s="935">
        <v>-122.19395729999999</v>
      </c>
    </row>
    <row r="4777" spans="1:13" x14ac:dyDescent="0.35">
      <c r="A4777" s="1296">
        <v>37053</v>
      </c>
      <c r="B4777" s="1295" t="s">
        <v>313</v>
      </c>
      <c r="C4777" s="1295" t="s">
        <v>196</v>
      </c>
      <c r="D4777" s="1295">
        <v>13317</v>
      </c>
      <c r="E4777" s="1295" t="s">
        <v>200</v>
      </c>
      <c r="F4777" s="935" t="s">
        <v>213</v>
      </c>
      <c r="G4777" s="1295">
        <v>0</v>
      </c>
      <c r="H4777" s="935" t="s">
        <v>406</v>
      </c>
      <c r="I4777" s="935" t="s">
        <v>407</v>
      </c>
      <c r="J4777" s="935">
        <v>40.417416330000002</v>
      </c>
      <c r="K4777" s="935">
        <v>-122.19395729999999</v>
      </c>
      <c r="L4777" s="935">
        <v>40.355137560000003</v>
      </c>
      <c r="M4777" s="935">
        <v>-122.17595660000001</v>
      </c>
    </row>
    <row r="4778" spans="1:13" x14ac:dyDescent="0.35">
      <c r="A4778" s="1296">
        <v>37053</v>
      </c>
      <c r="B4778" s="1295" t="s">
        <v>313</v>
      </c>
      <c r="C4778" s="1295" t="s">
        <v>196</v>
      </c>
      <c r="D4778" s="1295">
        <v>13317</v>
      </c>
      <c r="E4778" s="1295" t="s">
        <v>200</v>
      </c>
      <c r="F4778" s="935" t="s">
        <v>214</v>
      </c>
      <c r="G4778" s="1295">
        <v>0</v>
      </c>
      <c r="H4778" s="935" t="s">
        <v>407</v>
      </c>
      <c r="I4778" s="935" t="s">
        <v>408</v>
      </c>
      <c r="J4778" s="935">
        <v>40.355137560000003</v>
      </c>
      <c r="K4778" s="935">
        <v>-122.17595660000001</v>
      </c>
      <c r="L4778" s="935">
        <v>40.316984869999999</v>
      </c>
      <c r="M4778" s="935">
        <v>-122.1896581</v>
      </c>
    </row>
    <row r="4779" spans="1:13" x14ac:dyDescent="0.35">
      <c r="A4779" s="1296">
        <v>37053</v>
      </c>
      <c r="B4779" s="1295" t="s">
        <v>313</v>
      </c>
      <c r="C4779" s="1295" t="s">
        <v>196</v>
      </c>
      <c r="D4779" s="1295">
        <v>13317</v>
      </c>
      <c r="E4779" s="1295" t="s">
        <v>200</v>
      </c>
      <c r="F4779" s="935" t="s">
        <v>215</v>
      </c>
      <c r="G4779" s="1295">
        <v>4</v>
      </c>
      <c r="H4779" s="935" t="s">
        <v>408</v>
      </c>
      <c r="I4779" s="935" t="s">
        <v>409</v>
      </c>
      <c r="J4779" s="935">
        <v>40.316984869999999</v>
      </c>
      <c r="K4779" s="935">
        <v>-122.1896581</v>
      </c>
      <c r="L4779" s="935">
        <v>40.263968490000003</v>
      </c>
      <c r="M4779" s="935">
        <v>-122.2235306</v>
      </c>
    </row>
    <row r="4780" spans="1:13" x14ac:dyDescent="0.35">
      <c r="A4780" s="1296">
        <v>37053</v>
      </c>
      <c r="B4780" s="1295" t="s">
        <v>313</v>
      </c>
      <c r="C4780" s="1295" t="s">
        <v>196</v>
      </c>
      <c r="D4780" s="1295">
        <v>13317</v>
      </c>
      <c r="E4780" s="1295" t="s">
        <v>200</v>
      </c>
      <c r="F4780" s="935" t="s">
        <v>216</v>
      </c>
      <c r="G4780" s="1295">
        <v>0</v>
      </c>
      <c r="H4780" s="935" t="s">
        <v>409</v>
      </c>
      <c r="I4780" s="935" t="s">
        <v>410</v>
      </c>
      <c r="J4780" s="935">
        <v>40.263968490000003</v>
      </c>
      <c r="K4780" s="935">
        <v>-122.2235306</v>
      </c>
      <c r="L4780" s="935">
        <v>40.153152210000002</v>
      </c>
      <c r="M4780" s="935">
        <v>-122.20237950000001</v>
      </c>
    </row>
    <row r="4781" spans="1:13" x14ac:dyDescent="0.35">
      <c r="A4781" s="1296">
        <v>37053</v>
      </c>
      <c r="B4781" s="1295" t="s">
        <v>313</v>
      </c>
      <c r="C4781" s="1295" t="s">
        <v>196</v>
      </c>
      <c r="D4781" s="1295">
        <v>13317</v>
      </c>
      <c r="E4781" s="1295" t="s">
        <v>200</v>
      </c>
      <c r="F4781" s="935" t="s">
        <v>217</v>
      </c>
      <c r="G4781" s="1295">
        <v>0</v>
      </c>
      <c r="H4781" s="935" t="s">
        <v>410</v>
      </c>
      <c r="I4781" s="935" t="s">
        <v>411</v>
      </c>
      <c r="J4781" s="935">
        <v>40.153152210000002</v>
      </c>
      <c r="K4781" s="935">
        <v>-122.20237950000001</v>
      </c>
      <c r="L4781" s="935">
        <v>40.027836569999998</v>
      </c>
      <c r="M4781" s="935">
        <v>-122.11920569999999</v>
      </c>
    </row>
    <row r="4782" spans="1:13" x14ac:dyDescent="0.35">
      <c r="A4782" s="1296">
        <v>37053</v>
      </c>
      <c r="B4782" s="1295" t="s">
        <v>313</v>
      </c>
      <c r="C4782" s="1295" t="s">
        <v>196</v>
      </c>
      <c r="D4782" s="1295">
        <v>13317</v>
      </c>
      <c r="E4782" s="1295" t="s">
        <v>200</v>
      </c>
      <c r="F4782" s="935" t="s">
        <v>219</v>
      </c>
      <c r="G4782" s="1295">
        <v>0</v>
      </c>
      <c r="H4782" s="935" t="s">
        <v>411</v>
      </c>
      <c r="I4782" s="935" t="s">
        <v>412</v>
      </c>
      <c r="J4782" s="935">
        <v>40.027836569999998</v>
      </c>
      <c r="K4782" s="935">
        <v>-122.11920569999999</v>
      </c>
      <c r="L4782" s="935">
        <v>39.909298579999998</v>
      </c>
      <c r="M4782" s="935">
        <v>-122.0918963</v>
      </c>
    </row>
    <row r="4783" spans="1:13" x14ac:dyDescent="0.35">
      <c r="A4783" s="1296">
        <v>37053</v>
      </c>
      <c r="B4783" s="1295" t="s">
        <v>313</v>
      </c>
      <c r="C4783" s="1295" t="s">
        <v>196</v>
      </c>
      <c r="D4783" s="1295">
        <v>13317</v>
      </c>
      <c r="E4783" s="1295" t="s">
        <v>200</v>
      </c>
      <c r="F4783" s="935" t="s">
        <v>220</v>
      </c>
      <c r="G4783" s="1295">
        <v>-99999</v>
      </c>
      <c r="H4783" s="935" t="s">
        <v>412</v>
      </c>
      <c r="I4783" s="935" t="s">
        <v>413</v>
      </c>
      <c r="J4783" s="935">
        <v>39.909298579999998</v>
      </c>
      <c r="K4783" s="935">
        <v>-122.0918963</v>
      </c>
      <c r="L4783" s="935">
        <v>39.751173979999997</v>
      </c>
      <c r="M4783" s="935">
        <v>-121.9963235</v>
      </c>
    </row>
    <row r="4784" spans="1:13" x14ac:dyDescent="0.35">
      <c r="A4784" s="1296">
        <v>37053</v>
      </c>
      <c r="B4784" s="1295" t="s">
        <v>313</v>
      </c>
      <c r="C4784" s="1295" t="s">
        <v>196</v>
      </c>
      <c r="D4784" s="1295">
        <v>13317</v>
      </c>
      <c r="E4784" s="1295" t="s">
        <v>200</v>
      </c>
      <c r="F4784" s="935" t="s">
        <v>221</v>
      </c>
      <c r="G4784" s="1295">
        <v>-99999</v>
      </c>
      <c r="H4784" s="935" t="s">
        <v>413</v>
      </c>
      <c r="I4784" s="935" t="s">
        <v>414</v>
      </c>
      <c r="J4784" s="935">
        <v>39.751173979999997</v>
      </c>
      <c r="K4784" s="935">
        <v>-121.9963235</v>
      </c>
      <c r="L4784" s="935">
        <v>39.629153240000001</v>
      </c>
      <c r="M4784" s="935">
        <v>-121.9925059</v>
      </c>
    </row>
    <row r="4785" spans="1:13" x14ac:dyDescent="0.35">
      <c r="A4785" s="1296">
        <v>37053</v>
      </c>
      <c r="B4785" s="1295" t="s">
        <v>313</v>
      </c>
      <c r="C4785" s="1295" t="s">
        <v>196</v>
      </c>
      <c r="D4785" s="1295">
        <v>13317</v>
      </c>
      <c r="E4785" s="1295" t="s">
        <v>200</v>
      </c>
      <c r="F4785" s="935" t="s">
        <v>222</v>
      </c>
      <c r="G4785" s="1295">
        <v>-99999</v>
      </c>
      <c r="H4785" s="935" t="s">
        <v>414</v>
      </c>
      <c r="I4785" s="935" t="s">
        <v>415</v>
      </c>
      <c r="J4785" s="935">
        <v>39.629153240000001</v>
      </c>
      <c r="K4785" s="935">
        <v>-121.9925059</v>
      </c>
      <c r="L4785" s="935">
        <v>39.40712284</v>
      </c>
      <c r="M4785" s="935">
        <v>-122.00758999999999</v>
      </c>
    </row>
    <row r="4786" spans="1:13" x14ac:dyDescent="0.35">
      <c r="A4786" s="1296">
        <v>37060</v>
      </c>
      <c r="B4786" s="1295" t="s">
        <v>313</v>
      </c>
      <c r="C4786" s="1295" t="s">
        <v>260</v>
      </c>
      <c r="D4786" s="1295">
        <v>14442</v>
      </c>
      <c r="E4786" s="1295" t="s">
        <v>200</v>
      </c>
      <c r="F4786" s="935" t="s">
        <v>208</v>
      </c>
      <c r="G4786" s="1295">
        <v>103</v>
      </c>
      <c r="H4786" s="935" t="s">
        <v>402</v>
      </c>
      <c r="I4786" s="935" t="s">
        <v>403</v>
      </c>
      <c r="J4786" s="935">
        <v>40.611883210000002</v>
      </c>
      <c r="K4786" s="935">
        <v>-122.446135</v>
      </c>
      <c r="L4786" s="935">
        <v>40.592799669999998</v>
      </c>
      <c r="M4786" s="935">
        <v>-122.3942059</v>
      </c>
    </row>
    <row r="4787" spans="1:13" x14ac:dyDescent="0.35">
      <c r="A4787" s="1296">
        <v>37060</v>
      </c>
      <c r="B4787" s="1295" t="s">
        <v>313</v>
      </c>
      <c r="C4787" s="1295" t="s">
        <v>260</v>
      </c>
      <c r="D4787" s="1295">
        <v>14442</v>
      </c>
      <c r="E4787" s="1295" t="s">
        <v>200</v>
      </c>
      <c r="F4787" s="935" t="s">
        <v>209</v>
      </c>
      <c r="G4787" s="1295">
        <v>30</v>
      </c>
      <c r="H4787" s="935" t="s">
        <v>403</v>
      </c>
      <c r="I4787" s="935" t="s">
        <v>404</v>
      </c>
      <c r="J4787" s="935">
        <v>40.592799669999998</v>
      </c>
      <c r="K4787" s="935">
        <v>-122.3942059</v>
      </c>
      <c r="L4787" s="935">
        <v>40.585947769999997</v>
      </c>
      <c r="M4787" s="935">
        <v>-122.3683525</v>
      </c>
    </row>
    <row r="4788" spans="1:13" x14ac:dyDescent="0.35">
      <c r="A4788" s="1296">
        <v>37060</v>
      </c>
      <c r="B4788" s="1295" t="s">
        <v>313</v>
      </c>
      <c r="C4788" s="1295" t="s">
        <v>260</v>
      </c>
      <c r="D4788" s="1295">
        <v>14442</v>
      </c>
      <c r="E4788" s="1295" t="s">
        <v>200</v>
      </c>
      <c r="F4788" s="935" t="s">
        <v>211</v>
      </c>
      <c r="G4788" s="1295">
        <v>175</v>
      </c>
      <c r="H4788" s="935" t="s">
        <v>404</v>
      </c>
      <c r="I4788" s="935" t="s">
        <v>405</v>
      </c>
      <c r="J4788" s="935">
        <v>40.585947769999997</v>
      </c>
      <c r="K4788" s="935">
        <v>-122.3683525</v>
      </c>
      <c r="L4788" s="935">
        <v>40.472049499999997</v>
      </c>
      <c r="M4788" s="935">
        <v>-122.29453460000001</v>
      </c>
    </row>
    <row r="4789" spans="1:13" x14ac:dyDescent="0.35">
      <c r="A4789" s="1296">
        <v>37060</v>
      </c>
      <c r="B4789" s="1295" t="s">
        <v>313</v>
      </c>
      <c r="C4789" s="1295" t="s">
        <v>260</v>
      </c>
      <c r="D4789" s="1295">
        <v>14442</v>
      </c>
      <c r="E4789" s="1295" t="s">
        <v>200</v>
      </c>
      <c r="F4789" s="935" t="s">
        <v>212</v>
      </c>
      <c r="G4789" s="1295">
        <v>2</v>
      </c>
      <c r="H4789" s="935" t="s">
        <v>405</v>
      </c>
      <c r="I4789" s="935" t="s">
        <v>406</v>
      </c>
      <c r="J4789" s="935">
        <v>40.472049499999997</v>
      </c>
      <c r="K4789" s="935">
        <v>-122.29453460000001</v>
      </c>
      <c r="L4789" s="935">
        <v>40.417416330000002</v>
      </c>
      <c r="M4789" s="935">
        <v>-122.19395729999999</v>
      </c>
    </row>
    <row r="4790" spans="1:13" x14ac:dyDescent="0.35">
      <c r="A4790" s="1296">
        <v>37060</v>
      </c>
      <c r="B4790" s="1295" t="s">
        <v>313</v>
      </c>
      <c r="C4790" s="1295" t="s">
        <v>260</v>
      </c>
      <c r="D4790" s="1295">
        <v>14442</v>
      </c>
      <c r="E4790" s="1295" t="s">
        <v>200</v>
      </c>
      <c r="F4790" s="935" t="s">
        <v>213</v>
      </c>
      <c r="G4790" s="1295">
        <v>0</v>
      </c>
      <c r="H4790" s="935" t="s">
        <v>406</v>
      </c>
      <c r="I4790" s="935" t="s">
        <v>407</v>
      </c>
      <c r="J4790" s="935">
        <v>40.417416330000002</v>
      </c>
      <c r="K4790" s="935">
        <v>-122.19395729999999</v>
      </c>
      <c r="L4790" s="935">
        <v>40.355137560000003</v>
      </c>
      <c r="M4790" s="935">
        <v>-122.17595660000001</v>
      </c>
    </row>
    <row r="4791" spans="1:13" x14ac:dyDescent="0.35">
      <c r="A4791" s="1296">
        <v>37060</v>
      </c>
      <c r="B4791" s="1295" t="s">
        <v>313</v>
      </c>
      <c r="C4791" s="1295" t="s">
        <v>260</v>
      </c>
      <c r="D4791" s="1295">
        <v>14442</v>
      </c>
      <c r="E4791" s="1295" t="s">
        <v>200</v>
      </c>
      <c r="F4791" s="935" t="s">
        <v>214</v>
      </c>
      <c r="G4791" s="1295">
        <v>0</v>
      </c>
      <c r="H4791" s="935" t="s">
        <v>407</v>
      </c>
      <c r="I4791" s="935" t="s">
        <v>408</v>
      </c>
      <c r="J4791" s="935">
        <v>40.355137560000003</v>
      </c>
      <c r="K4791" s="935">
        <v>-122.17595660000001</v>
      </c>
      <c r="L4791" s="935">
        <v>40.316984869999999</v>
      </c>
      <c r="M4791" s="935">
        <v>-122.1896581</v>
      </c>
    </row>
    <row r="4792" spans="1:13" x14ac:dyDescent="0.35">
      <c r="A4792" s="1296">
        <v>37060</v>
      </c>
      <c r="B4792" s="1295" t="s">
        <v>313</v>
      </c>
      <c r="C4792" s="1295" t="s">
        <v>260</v>
      </c>
      <c r="D4792" s="1295">
        <v>14442</v>
      </c>
      <c r="E4792" s="1295" t="s">
        <v>200</v>
      </c>
      <c r="F4792" s="935" t="s">
        <v>215</v>
      </c>
      <c r="G4792" s="1295">
        <v>0</v>
      </c>
      <c r="H4792" s="935" t="s">
        <v>408</v>
      </c>
      <c r="I4792" s="935" t="s">
        <v>409</v>
      </c>
      <c r="J4792" s="935">
        <v>40.316984869999999</v>
      </c>
      <c r="K4792" s="935">
        <v>-122.1896581</v>
      </c>
      <c r="L4792" s="935">
        <v>40.263968490000003</v>
      </c>
      <c r="M4792" s="935">
        <v>-122.2235306</v>
      </c>
    </row>
    <row r="4793" spans="1:13" x14ac:dyDescent="0.35">
      <c r="A4793" s="1296">
        <v>37060</v>
      </c>
      <c r="B4793" s="1295" t="s">
        <v>313</v>
      </c>
      <c r="C4793" s="1295" t="s">
        <v>260</v>
      </c>
      <c r="D4793" s="1295">
        <v>14442</v>
      </c>
      <c r="E4793" s="1295" t="s">
        <v>200</v>
      </c>
      <c r="F4793" s="935" t="s">
        <v>216</v>
      </c>
      <c r="G4793" s="1295">
        <v>0</v>
      </c>
      <c r="H4793" s="935" t="s">
        <v>409</v>
      </c>
      <c r="I4793" s="935" t="s">
        <v>410</v>
      </c>
      <c r="J4793" s="935">
        <v>40.263968490000003</v>
      </c>
      <c r="K4793" s="935">
        <v>-122.2235306</v>
      </c>
      <c r="L4793" s="935">
        <v>40.153152210000002</v>
      </c>
      <c r="M4793" s="935">
        <v>-122.20237950000001</v>
      </c>
    </row>
    <row r="4794" spans="1:13" x14ac:dyDescent="0.35">
      <c r="A4794" s="1296">
        <v>37060</v>
      </c>
      <c r="B4794" s="1295" t="s">
        <v>313</v>
      </c>
      <c r="C4794" s="1295" t="s">
        <v>260</v>
      </c>
      <c r="D4794" s="1295">
        <v>14442</v>
      </c>
      <c r="E4794" s="1295" t="s">
        <v>200</v>
      </c>
      <c r="F4794" s="935" t="s">
        <v>217</v>
      </c>
      <c r="G4794" s="1295">
        <v>0</v>
      </c>
      <c r="H4794" s="935" t="s">
        <v>410</v>
      </c>
      <c r="I4794" s="935" t="s">
        <v>411</v>
      </c>
      <c r="J4794" s="935">
        <v>40.153152210000002</v>
      </c>
      <c r="K4794" s="935">
        <v>-122.20237950000001</v>
      </c>
      <c r="L4794" s="935">
        <v>40.027836569999998</v>
      </c>
      <c r="M4794" s="935">
        <v>-122.11920569999999</v>
      </c>
    </row>
    <row r="4795" spans="1:13" x14ac:dyDescent="0.35">
      <c r="A4795" s="1296">
        <v>37060</v>
      </c>
      <c r="B4795" s="1295" t="s">
        <v>313</v>
      </c>
      <c r="C4795" s="1295" t="s">
        <v>260</v>
      </c>
      <c r="D4795" s="1295">
        <v>14442</v>
      </c>
      <c r="E4795" s="1295" t="s">
        <v>200</v>
      </c>
      <c r="F4795" s="935" t="s">
        <v>219</v>
      </c>
      <c r="G4795" s="1295">
        <v>0</v>
      </c>
      <c r="H4795" s="935" t="s">
        <v>411</v>
      </c>
      <c r="I4795" s="935" t="s">
        <v>412</v>
      </c>
      <c r="J4795" s="935">
        <v>40.027836569999998</v>
      </c>
      <c r="K4795" s="935">
        <v>-122.11920569999999</v>
      </c>
      <c r="L4795" s="935">
        <v>39.909298579999998</v>
      </c>
      <c r="M4795" s="935">
        <v>-122.0918963</v>
      </c>
    </row>
    <row r="4796" spans="1:13" x14ac:dyDescent="0.35">
      <c r="A4796" s="1296">
        <v>37060</v>
      </c>
      <c r="B4796" s="1295" t="s">
        <v>313</v>
      </c>
      <c r="C4796" s="1295" t="s">
        <v>260</v>
      </c>
      <c r="D4796" s="1295">
        <v>14442</v>
      </c>
      <c r="E4796" s="1295" t="s">
        <v>200</v>
      </c>
      <c r="F4796" s="935" t="s">
        <v>220</v>
      </c>
      <c r="G4796" s="1295">
        <v>-99999</v>
      </c>
      <c r="H4796" s="935" t="s">
        <v>412</v>
      </c>
      <c r="I4796" s="935" t="s">
        <v>413</v>
      </c>
      <c r="J4796" s="935">
        <v>39.909298579999998</v>
      </c>
      <c r="K4796" s="935">
        <v>-122.0918963</v>
      </c>
      <c r="L4796" s="935">
        <v>39.751173979999997</v>
      </c>
      <c r="M4796" s="935">
        <v>-121.9963235</v>
      </c>
    </row>
    <row r="4797" spans="1:13" x14ac:dyDescent="0.35">
      <c r="A4797" s="1296">
        <v>37060</v>
      </c>
      <c r="B4797" s="1295" t="s">
        <v>313</v>
      </c>
      <c r="C4797" s="1295" t="s">
        <v>260</v>
      </c>
      <c r="D4797" s="1295">
        <v>14442</v>
      </c>
      <c r="E4797" s="1295" t="s">
        <v>200</v>
      </c>
      <c r="F4797" s="935" t="s">
        <v>221</v>
      </c>
      <c r="G4797" s="1295">
        <v>-99999</v>
      </c>
      <c r="H4797" s="935" t="s">
        <v>413</v>
      </c>
      <c r="I4797" s="935" t="s">
        <v>414</v>
      </c>
      <c r="J4797" s="935">
        <v>39.751173979999997</v>
      </c>
      <c r="K4797" s="935">
        <v>-121.9963235</v>
      </c>
      <c r="L4797" s="935">
        <v>39.629153240000001</v>
      </c>
      <c r="M4797" s="935">
        <v>-121.9925059</v>
      </c>
    </row>
    <row r="4798" spans="1:13" x14ac:dyDescent="0.35">
      <c r="A4798" s="1296">
        <v>37060</v>
      </c>
      <c r="B4798" s="1295" t="s">
        <v>313</v>
      </c>
      <c r="C4798" s="1295" t="s">
        <v>260</v>
      </c>
      <c r="D4798" s="1295">
        <v>14442</v>
      </c>
      <c r="E4798" s="1295" t="s">
        <v>200</v>
      </c>
      <c r="F4798" s="935" t="s">
        <v>222</v>
      </c>
      <c r="G4798" s="1295">
        <v>-99999</v>
      </c>
      <c r="H4798" s="935" t="s">
        <v>414</v>
      </c>
      <c r="I4798" s="935" t="s">
        <v>415</v>
      </c>
      <c r="J4798" s="935">
        <v>39.629153240000001</v>
      </c>
      <c r="K4798" s="935">
        <v>-121.9925059</v>
      </c>
      <c r="L4798" s="935">
        <v>39.40712284</v>
      </c>
      <c r="M4798" s="935">
        <v>-122.00758999999999</v>
      </c>
    </row>
    <row r="4799" spans="1:13" x14ac:dyDescent="0.35">
      <c r="A4799" s="1296">
        <v>37067</v>
      </c>
      <c r="B4799" s="1295" t="s">
        <v>313</v>
      </c>
      <c r="C4799" s="1295" t="s">
        <v>260</v>
      </c>
      <c r="D4799" s="1295">
        <v>14240</v>
      </c>
      <c r="E4799" s="1295" t="s">
        <v>200</v>
      </c>
      <c r="F4799" s="935" t="s">
        <v>208</v>
      </c>
      <c r="G4799" s="1295">
        <v>116</v>
      </c>
      <c r="H4799" s="935" t="s">
        <v>402</v>
      </c>
      <c r="I4799" s="935" t="s">
        <v>403</v>
      </c>
      <c r="J4799" s="935">
        <v>40.611883210000002</v>
      </c>
      <c r="K4799" s="935">
        <v>-122.446135</v>
      </c>
      <c r="L4799" s="935">
        <v>40.592799669999998</v>
      </c>
      <c r="M4799" s="935">
        <v>-122.3942059</v>
      </c>
    </row>
    <row r="4800" spans="1:13" x14ac:dyDescent="0.35">
      <c r="A4800" s="1296">
        <v>37067</v>
      </c>
      <c r="B4800" s="1295" t="s">
        <v>313</v>
      </c>
      <c r="C4800" s="1295" t="s">
        <v>260</v>
      </c>
      <c r="D4800" s="1295">
        <v>14240</v>
      </c>
      <c r="E4800" s="1295" t="s">
        <v>200</v>
      </c>
      <c r="F4800" s="935" t="s">
        <v>209</v>
      </c>
      <c r="G4800" s="1295">
        <v>50</v>
      </c>
      <c r="H4800" s="935" t="s">
        <v>403</v>
      </c>
      <c r="I4800" s="935" t="s">
        <v>404</v>
      </c>
      <c r="J4800" s="935">
        <v>40.592799669999998</v>
      </c>
      <c r="K4800" s="935">
        <v>-122.3942059</v>
      </c>
      <c r="L4800" s="935">
        <v>40.585947769999997</v>
      </c>
      <c r="M4800" s="935">
        <v>-122.3683525</v>
      </c>
    </row>
    <row r="4801" spans="1:13" x14ac:dyDescent="0.35">
      <c r="A4801" s="1296">
        <v>37067</v>
      </c>
      <c r="B4801" s="1295" t="s">
        <v>313</v>
      </c>
      <c r="C4801" s="1295" t="s">
        <v>260</v>
      </c>
      <c r="D4801" s="1295">
        <v>14240</v>
      </c>
      <c r="E4801" s="1295" t="s">
        <v>200</v>
      </c>
      <c r="F4801" s="935" t="s">
        <v>211</v>
      </c>
      <c r="G4801" s="1295">
        <v>118</v>
      </c>
      <c r="H4801" s="935" t="s">
        <v>404</v>
      </c>
      <c r="I4801" s="935" t="s">
        <v>405</v>
      </c>
      <c r="J4801" s="935">
        <v>40.585947769999997</v>
      </c>
      <c r="K4801" s="935">
        <v>-122.3683525</v>
      </c>
      <c r="L4801" s="935">
        <v>40.472049499999997</v>
      </c>
      <c r="M4801" s="935">
        <v>-122.29453460000001</v>
      </c>
    </row>
    <row r="4802" spans="1:13" x14ac:dyDescent="0.35">
      <c r="A4802" s="1296">
        <v>37067</v>
      </c>
      <c r="B4802" s="1295" t="s">
        <v>313</v>
      </c>
      <c r="C4802" s="1295" t="s">
        <v>260</v>
      </c>
      <c r="D4802" s="1295">
        <v>14240</v>
      </c>
      <c r="E4802" s="1295" t="s">
        <v>200</v>
      </c>
      <c r="F4802" s="935" t="s">
        <v>212</v>
      </c>
      <c r="G4802" s="1295">
        <v>7</v>
      </c>
      <c r="H4802" s="935" t="s">
        <v>405</v>
      </c>
      <c r="I4802" s="935" t="s">
        <v>406</v>
      </c>
      <c r="J4802" s="935">
        <v>40.472049499999997</v>
      </c>
      <c r="K4802" s="935">
        <v>-122.29453460000001</v>
      </c>
      <c r="L4802" s="935">
        <v>40.417416330000002</v>
      </c>
      <c r="M4802" s="935">
        <v>-122.19395729999999</v>
      </c>
    </row>
    <row r="4803" spans="1:13" x14ac:dyDescent="0.35">
      <c r="A4803" s="1296">
        <v>37067</v>
      </c>
      <c r="B4803" s="1295" t="s">
        <v>313</v>
      </c>
      <c r="C4803" s="1295" t="s">
        <v>260</v>
      </c>
      <c r="D4803" s="1295">
        <v>14240</v>
      </c>
      <c r="E4803" s="1295" t="s">
        <v>200</v>
      </c>
      <c r="F4803" s="935" t="s">
        <v>213</v>
      </c>
      <c r="G4803" s="1295">
        <v>0</v>
      </c>
      <c r="H4803" s="935" t="s">
        <v>406</v>
      </c>
      <c r="I4803" s="935" t="s">
        <v>407</v>
      </c>
      <c r="J4803" s="935">
        <v>40.417416330000002</v>
      </c>
      <c r="K4803" s="935">
        <v>-122.19395729999999</v>
      </c>
      <c r="L4803" s="935">
        <v>40.355137560000003</v>
      </c>
      <c r="M4803" s="935">
        <v>-122.17595660000001</v>
      </c>
    </row>
    <row r="4804" spans="1:13" x14ac:dyDescent="0.35">
      <c r="A4804" s="1296">
        <v>37067</v>
      </c>
      <c r="B4804" s="1295" t="s">
        <v>313</v>
      </c>
      <c r="C4804" s="1295" t="s">
        <v>260</v>
      </c>
      <c r="D4804" s="1295">
        <v>14240</v>
      </c>
      <c r="E4804" s="1295" t="s">
        <v>200</v>
      </c>
      <c r="F4804" s="935" t="s">
        <v>214</v>
      </c>
      <c r="G4804" s="1295">
        <v>0</v>
      </c>
      <c r="H4804" s="935" t="s">
        <v>407</v>
      </c>
      <c r="I4804" s="935" t="s">
        <v>408</v>
      </c>
      <c r="J4804" s="935">
        <v>40.355137560000003</v>
      </c>
      <c r="K4804" s="935">
        <v>-122.17595660000001</v>
      </c>
      <c r="L4804" s="935">
        <v>40.316984869999999</v>
      </c>
      <c r="M4804" s="935">
        <v>-122.1896581</v>
      </c>
    </row>
    <row r="4805" spans="1:13" x14ac:dyDescent="0.35">
      <c r="A4805" s="1296">
        <v>37067</v>
      </c>
      <c r="B4805" s="1295" t="s">
        <v>313</v>
      </c>
      <c r="C4805" s="1295" t="s">
        <v>260</v>
      </c>
      <c r="D4805" s="1295">
        <v>14240</v>
      </c>
      <c r="E4805" s="1295" t="s">
        <v>200</v>
      </c>
      <c r="F4805" s="935" t="s">
        <v>215</v>
      </c>
      <c r="G4805" s="1295">
        <v>0</v>
      </c>
      <c r="H4805" s="935" t="s">
        <v>408</v>
      </c>
      <c r="I4805" s="935" t="s">
        <v>409</v>
      </c>
      <c r="J4805" s="935">
        <v>40.316984869999999</v>
      </c>
      <c r="K4805" s="935">
        <v>-122.1896581</v>
      </c>
      <c r="L4805" s="935">
        <v>40.263968490000003</v>
      </c>
      <c r="M4805" s="935">
        <v>-122.2235306</v>
      </c>
    </row>
    <row r="4806" spans="1:13" x14ac:dyDescent="0.35">
      <c r="A4806" s="1296">
        <v>37067</v>
      </c>
      <c r="B4806" s="1295" t="s">
        <v>313</v>
      </c>
      <c r="C4806" s="1295" t="s">
        <v>260</v>
      </c>
      <c r="D4806" s="1295">
        <v>14240</v>
      </c>
      <c r="E4806" s="1295" t="s">
        <v>200</v>
      </c>
      <c r="F4806" s="935" t="s">
        <v>216</v>
      </c>
      <c r="G4806" s="1295">
        <v>0</v>
      </c>
      <c r="H4806" s="935" t="s">
        <v>409</v>
      </c>
      <c r="I4806" s="935" t="s">
        <v>410</v>
      </c>
      <c r="J4806" s="935">
        <v>40.263968490000003</v>
      </c>
      <c r="K4806" s="935">
        <v>-122.2235306</v>
      </c>
      <c r="L4806" s="935">
        <v>40.153152210000002</v>
      </c>
      <c r="M4806" s="935">
        <v>-122.20237950000001</v>
      </c>
    </row>
    <row r="4807" spans="1:13" x14ac:dyDescent="0.35">
      <c r="A4807" s="1296">
        <v>37067</v>
      </c>
      <c r="B4807" s="1295" t="s">
        <v>313</v>
      </c>
      <c r="C4807" s="1295" t="s">
        <v>260</v>
      </c>
      <c r="D4807" s="1295">
        <v>14240</v>
      </c>
      <c r="E4807" s="1295" t="s">
        <v>200</v>
      </c>
      <c r="F4807" s="935" t="s">
        <v>217</v>
      </c>
      <c r="G4807" s="1295">
        <v>0</v>
      </c>
      <c r="H4807" s="935" t="s">
        <v>410</v>
      </c>
      <c r="I4807" s="935" t="s">
        <v>411</v>
      </c>
      <c r="J4807" s="935">
        <v>40.153152210000002</v>
      </c>
      <c r="K4807" s="935">
        <v>-122.20237950000001</v>
      </c>
      <c r="L4807" s="935">
        <v>40.027836569999998</v>
      </c>
      <c r="M4807" s="935">
        <v>-122.11920569999999</v>
      </c>
    </row>
    <row r="4808" spans="1:13" x14ac:dyDescent="0.35">
      <c r="A4808" s="1296">
        <v>37067</v>
      </c>
      <c r="B4808" s="1295" t="s">
        <v>313</v>
      </c>
      <c r="C4808" s="1295" t="s">
        <v>260</v>
      </c>
      <c r="D4808" s="1295">
        <v>14240</v>
      </c>
      <c r="E4808" s="1295" t="s">
        <v>200</v>
      </c>
      <c r="F4808" s="935" t="s">
        <v>219</v>
      </c>
      <c r="G4808" s="1295">
        <v>0</v>
      </c>
      <c r="H4808" s="935" t="s">
        <v>411</v>
      </c>
      <c r="I4808" s="935" t="s">
        <v>412</v>
      </c>
      <c r="J4808" s="935">
        <v>40.027836569999998</v>
      </c>
      <c r="K4808" s="935">
        <v>-122.11920569999999</v>
      </c>
      <c r="L4808" s="935">
        <v>39.909298579999998</v>
      </c>
      <c r="M4808" s="935">
        <v>-122.0918963</v>
      </c>
    </row>
    <row r="4809" spans="1:13" x14ac:dyDescent="0.35">
      <c r="A4809" s="1296">
        <v>37067</v>
      </c>
      <c r="B4809" s="1295" t="s">
        <v>313</v>
      </c>
      <c r="C4809" s="1295" t="s">
        <v>260</v>
      </c>
      <c r="D4809" s="1295">
        <v>14240</v>
      </c>
      <c r="E4809" s="1295" t="s">
        <v>200</v>
      </c>
      <c r="F4809" s="935" t="s">
        <v>220</v>
      </c>
      <c r="G4809" s="1295">
        <v>-99999</v>
      </c>
      <c r="H4809" s="935" t="s">
        <v>412</v>
      </c>
      <c r="I4809" s="935" t="s">
        <v>413</v>
      </c>
      <c r="J4809" s="935">
        <v>39.909298579999998</v>
      </c>
      <c r="K4809" s="935">
        <v>-122.0918963</v>
      </c>
      <c r="L4809" s="935">
        <v>39.751173979999997</v>
      </c>
      <c r="M4809" s="935">
        <v>-121.9963235</v>
      </c>
    </row>
    <row r="4810" spans="1:13" x14ac:dyDescent="0.35">
      <c r="A4810" s="1296">
        <v>37067</v>
      </c>
      <c r="B4810" s="1295" t="s">
        <v>313</v>
      </c>
      <c r="C4810" s="1295" t="s">
        <v>260</v>
      </c>
      <c r="D4810" s="1295">
        <v>14240</v>
      </c>
      <c r="E4810" s="1295" t="s">
        <v>200</v>
      </c>
      <c r="F4810" s="935" t="s">
        <v>221</v>
      </c>
      <c r="G4810" s="1295">
        <v>-99999</v>
      </c>
      <c r="H4810" s="935" t="s">
        <v>413</v>
      </c>
      <c r="I4810" s="935" t="s">
        <v>414</v>
      </c>
      <c r="J4810" s="935">
        <v>39.751173979999997</v>
      </c>
      <c r="K4810" s="935">
        <v>-121.9963235</v>
      </c>
      <c r="L4810" s="935">
        <v>39.629153240000001</v>
      </c>
      <c r="M4810" s="935">
        <v>-121.9925059</v>
      </c>
    </row>
    <row r="4811" spans="1:13" x14ac:dyDescent="0.35">
      <c r="A4811" s="1296">
        <v>37067</v>
      </c>
      <c r="B4811" s="1295" t="s">
        <v>313</v>
      </c>
      <c r="C4811" s="1295" t="s">
        <v>260</v>
      </c>
      <c r="D4811" s="1295">
        <v>14240</v>
      </c>
      <c r="E4811" s="1295" t="s">
        <v>200</v>
      </c>
      <c r="F4811" s="935" t="s">
        <v>222</v>
      </c>
      <c r="G4811" s="1295">
        <v>-99999</v>
      </c>
      <c r="H4811" s="935" t="s">
        <v>414</v>
      </c>
      <c r="I4811" s="935" t="s">
        <v>415</v>
      </c>
      <c r="J4811" s="935">
        <v>39.629153240000001</v>
      </c>
      <c r="K4811" s="935">
        <v>-121.9925059</v>
      </c>
      <c r="L4811" s="935">
        <v>39.40712284</v>
      </c>
      <c r="M4811" s="935">
        <v>-122.00758999999999</v>
      </c>
    </row>
    <row r="4812" spans="1:13" x14ac:dyDescent="0.35">
      <c r="A4812" s="1296">
        <v>37075</v>
      </c>
      <c r="B4812" s="1295" t="s">
        <v>313</v>
      </c>
      <c r="C4812" s="1295" t="s">
        <v>260</v>
      </c>
      <c r="D4812" s="1295">
        <v>15654</v>
      </c>
      <c r="E4812" s="1295" t="s">
        <v>200</v>
      </c>
      <c r="F4812" s="935" t="s">
        <v>208</v>
      </c>
      <c r="G4812" s="1295">
        <v>57</v>
      </c>
      <c r="H4812" s="935" t="s">
        <v>402</v>
      </c>
      <c r="I4812" s="935" t="s">
        <v>403</v>
      </c>
      <c r="J4812" s="935">
        <v>40.611883210000002</v>
      </c>
      <c r="K4812" s="935">
        <v>-122.446135</v>
      </c>
      <c r="L4812" s="935">
        <v>40.592799669999998</v>
      </c>
      <c r="M4812" s="935">
        <v>-122.3942059</v>
      </c>
    </row>
    <row r="4813" spans="1:13" x14ac:dyDescent="0.35">
      <c r="A4813" s="1296">
        <v>37075</v>
      </c>
      <c r="B4813" s="1295" t="s">
        <v>313</v>
      </c>
      <c r="C4813" s="1295" t="s">
        <v>260</v>
      </c>
      <c r="D4813" s="1295">
        <v>15654</v>
      </c>
      <c r="E4813" s="1295" t="s">
        <v>200</v>
      </c>
      <c r="F4813" s="935" t="s">
        <v>209</v>
      </c>
      <c r="G4813" s="1295">
        <v>15</v>
      </c>
      <c r="H4813" s="935" t="s">
        <v>403</v>
      </c>
      <c r="I4813" s="935" t="s">
        <v>404</v>
      </c>
      <c r="J4813" s="935">
        <v>40.592799669999998</v>
      </c>
      <c r="K4813" s="935">
        <v>-122.3942059</v>
      </c>
      <c r="L4813" s="935">
        <v>40.585947769999997</v>
      </c>
      <c r="M4813" s="935">
        <v>-122.3683525</v>
      </c>
    </row>
    <row r="4814" spans="1:13" x14ac:dyDescent="0.35">
      <c r="A4814" s="1296">
        <v>37075</v>
      </c>
      <c r="B4814" s="1295" t="s">
        <v>313</v>
      </c>
      <c r="C4814" s="1295" t="s">
        <v>260</v>
      </c>
      <c r="D4814" s="1295">
        <v>15654</v>
      </c>
      <c r="E4814" s="1295" t="s">
        <v>200</v>
      </c>
      <c r="F4814" s="935" t="s">
        <v>211</v>
      </c>
      <c r="G4814" s="1295">
        <v>56</v>
      </c>
      <c r="H4814" s="935" t="s">
        <v>404</v>
      </c>
      <c r="I4814" s="935" t="s">
        <v>405</v>
      </c>
      <c r="J4814" s="935">
        <v>40.585947769999997</v>
      </c>
      <c r="K4814" s="935">
        <v>-122.3683525</v>
      </c>
      <c r="L4814" s="935">
        <v>40.472049499999997</v>
      </c>
      <c r="M4814" s="935">
        <v>-122.29453460000001</v>
      </c>
    </row>
    <row r="4815" spans="1:13" x14ac:dyDescent="0.35">
      <c r="A4815" s="1296">
        <v>37075</v>
      </c>
      <c r="B4815" s="1295" t="s">
        <v>313</v>
      </c>
      <c r="C4815" s="1295" t="s">
        <v>260</v>
      </c>
      <c r="D4815" s="1295">
        <v>15654</v>
      </c>
      <c r="E4815" s="1295" t="s">
        <v>200</v>
      </c>
      <c r="F4815" s="935" t="s">
        <v>212</v>
      </c>
      <c r="G4815" s="1295">
        <v>7</v>
      </c>
      <c r="H4815" s="935" t="s">
        <v>405</v>
      </c>
      <c r="I4815" s="935" t="s">
        <v>406</v>
      </c>
      <c r="J4815" s="935">
        <v>40.472049499999997</v>
      </c>
      <c r="K4815" s="935">
        <v>-122.29453460000001</v>
      </c>
      <c r="L4815" s="935">
        <v>40.417416330000002</v>
      </c>
      <c r="M4815" s="935">
        <v>-122.19395729999999</v>
      </c>
    </row>
    <row r="4816" spans="1:13" x14ac:dyDescent="0.35">
      <c r="A4816" s="1296">
        <v>37075</v>
      </c>
      <c r="B4816" s="1295" t="s">
        <v>313</v>
      </c>
      <c r="C4816" s="1295" t="s">
        <v>260</v>
      </c>
      <c r="D4816" s="1295">
        <v>15654</v>
      </c>
      <c r="E4816" s="1295" t="s">
        <v>200</v>
      </c>
      <c r="F4816" s="935" t="s">
        <v>213</v>
      </c>
      <c r="G4816" s="1295">
        <v>0</v>
      </c>
      <c r="H4816" s="935" t="s">
        <v>406</v>
      </c>
      <c r="I4816" s="935" t="s">
        <v>407</v>
      </c>
      <c r="J4816" s="935">
        <v>40.417416330000002</v>
      </c>
      <c r="K4816" s="935">
        <v>-122.19395729999999</v>
      </c>
      <c r="L4816" s="935">
        <v>40.355137560000003</v>
      </c>
      <c r="M4816" s="935">
        <v>-122.17595660000001</v>
      </c>
    </row>
    <row r="4817" spans="1:13" x14ac:dyDescent="0.35">
      <c r="A4817" s="1296">
        <v>37075</v>
      </c>
      <c r="B4817" s="1295" t="s">
        <v>313</v>
      </c>
      <c r="C4817" s="1295" t="s">
        <v>260</v>
      </c>
      <c r="D4817" s="1295">
        <v>15654</v>
      </c>
      <c r="E4817" s="1295" t="s">
        <v>200</v>
      </c>
      <c r="F4817" s="935" t="s">
        <v>214</v>
      </c>
      <c r="G4817" s="1295">
        <v>0</v>
      </c>
      <c r="H4817" s="935" t="s">
        <v>407</v>
      </c>
      <c r="I4817" s="935" t="s">
        <v>408</v>
      </c>
      <c r="J4817" s="935">
        <v>40.355137560000003</v>
      </c>
      <c r="K4817" s="935">
        <v>-122.17595660000001</v>
      </c>
      <c r="L4817" s="935">
        <v>40.316984869999999</v>
      </c>
      <c r="M4817" s="935">
        <v>-122.1896581</v>
      </c>
    </row>
    <row r="4818" spans="1:13" x14ac:dyDescent="0.35">
      <c r="A4818" s="1296">
        <v>37075</v>
      </c>
      <c r="B4818" s="1295" t="s">
        <v>313</v>
      </c>
      <c r="C4818" s="1295" t="s">
        <v>260</v>
      </c>
      <c r="D4818" s="1295">
        <v>15654</v>
      </c>
      <c r="E4818" s="1295" t="s">
        <v>200</v>
      </c>
      <c r="F4818" s="935" t="s">
        <v>215</v>
      </c>
      <c r="G4818" s="1295">
        <v>0</v>
      </c>
      <c r="H4818" s="935" t="s">
        <v>408</v>
      </c>
      <c r="I4818" s="935" t="s">
        <v>409</v>
      </c>
      <c r="J4818" s="935">
        <v>40.316984869999999</v>
      </c>
      <c r="K4818" s="935">
        <v>-122.1896581</v>
      </c>
      <c r="L4818" s="935">
        <v>40.263968490000003</v>
      </c>
      <c r="M4818" s="935">
        <v>-122.2235306</v>
      </c>
    </row>
    <row r="4819" spans="1:13" x14ac:dyDescent="0.35">
      <c r="A4819" s="1296">
        <v>37075</v>
      </c>
      <c r="B4819" s="1295" t="s">
        <v>313</v>
      </c>
      <c r="C4819" s="1295" t="s">
        <v>260</v>
      </c>
      <c r="D4819" s="1295">
        <v>15654</v>
      </c>
      <c r="E4819" s="1295" t="s">
        <v>200</v>
      </c>
      <c r="F4819" s="935" t="s">
        <v>216</v>
      </c>
      <c r="G4819" s="1295">
        <v>0</v>
      </c>
      <c r="H4819" s="935" t="s">
        <v>409</v>
      </c>
      <c r="I4819" s="935" t="s">
        <v>410</v>
      </c>
      <c r="J4819" s="935">
        <v>40.263968490000003</v>
      </c>
      <c r="K4819" s="935">
        <v>-122.2235306</v>
      </c>
      <c r="L4819" s="935">
        <v>40.153152210000002</v>
      </c>
      <c r="M4819" s="935">
        <v>-122.20237950000001</v>
      </c>
    </row>
    <row r="4820" spans="1:13" x14ac:dyDescent="0.35">
      <c r="A4820" s="1296">
        <v>37075</v>
      </c>
      <c r="B4820" s="1295" t="s">
        <v>313</v>
      </c>
      <c r="C4820" s="1295" t="s">
        <v>260</v>
      </c>
      <c r="D4820" s="1295">
        <v>15654</v>
      </c>
      <c r="E4820" s="1295" t="s">
        <v>200</v>
      </c>
      <c r="F4820" s="935" t="s">
        <v>217</v>
      </c>
      <c r="G4820" s="1295">
        <v>0</v>
      </c>
      <c r="H4820" s="935" t="s">
        <v>410</v>
      </c>
      <c r="I4820" s="935" t="s">
        <v>411</v>
      </c>
      <c r="J4820" s="935">
        <v>40.153152210000002</v>
      </c>
      <c r="K4820" s="935">
        <v>-122.20237950000001</v>
      </c>
      <c r="L4820" s="935">
        <v>40.027836569999998</v>
      </c>
      <c r="M4820" s="935">
        <v>-122.11920569999999</v>
      </c>
    </row>
    <row r="4821" spans="1:13" x14ac:dyDescent="0.35">
      <c r="A4821" s="1296">
        <v>37075</v>
      </c>
      <c r="B4821" s="1295" t="s">
        <v>313</v>
      </c>
      <c r="C4821" s="1295" t="s">
        <v>260</v>
      </c>
      <c r="D4821" s="1295">
        <v>15654</v>
      </c>
      <c r="E4821" s="1295" t="s">
        <v>200</v>
      </c>
      <c r="F4821" s="935" t="s">
        <v>219</v>
      </c>
      <c r="G4821" s="1295">
        <v>-99999</v>
      </c>
      <c r="H4821" s="935" t="s">
        <v>411</v>
      </c>
      <c r="I4821" s="935" t="s">
        <v>412</v>
      </c>
      <c r="J4821" s="935">
        <v>40.027836569999998</v>
      </c>
      <c r="K4821" s="935">
        <v>-122.11920569999999</v>
      </c>
      <c r="L4821" s="935">
        <v>39.909298579999998</v>
      </c>
      <c r="M4821" s="935">
        <v>-122.0918963</v>
      </c>
    </row>
    <row r="4822" spans="1:13" x14ac:dyDescent="0.35">
      <c r="A4822" s="1296">
        <v>37075</v>
      </c>
      <c r="B4822" s="1295" t="s">
        <v>313</v>
      </c>
      <c r="C4822" s="1295" t="s">
        <v>260</v>
      </c>
      <c r="D4822" s="1295">
        <v>15654</v>
      </c>
      <c r="E4822" s="1295" t="s">
        <v>200</v>
      </c>
      <c r="F4822" s="935" t="s">
        <v>220</v>
      </c>
      <c r="G4822" s="1295">
        <v>-99999</v>
      </c>
      <c r="H4822" s="935" t="s">
        <v>412</v>
      </c>
      <c r="I4822" s="935" t="s">
        <v>413</v>
      </c>
      <c r="J4822" s="935">
        <v>39.909298579999998</v>
      </c>
      <c r="K4822" s="935">
        <v>-122.0918963</v>
      </c>
      <c r="L4822" s="935">
        <v>39.751173979999997</v>
      </c>
      <c r="M4822" s="935">
        <v>-121.9963235</v>
      </c>
    </row>
    <row r="4823" spans="1:13" x14ac:dyDescent="0.35">
      <c r="A4823" s="1296">
        <v>37075</v>
      </c>
      <c r="B4823" s="1295" t="s">
        <v>313</v>
      </c>
      <c r="C4823" s="1295" t="s">
        <v>260</v>
      </c>
      <c r="D4823" s="1295">
        <v>15654</v>
      </c>
      <c r="E4823" s="1295" t="s">
        <v>200</v>
      </c>
      <c r="F4823" s="935" t="s">
        <v>221</v>
      </c>
      <c r="G4823" s="1295">
        <v>-99999</v>
      </c>
      <c r="H4823" s="935" t="s">
        <v>413</v>
      </c>
      <c r="I4823" s="935" t="s">
        <v>414</v>
      </c>
      <c r="J4823" s="935">
        <v>39.751173979999997</v>
      </c>
      <c r="K4823" s="935">
        <v>-121.9963235</v>
      </c>
      <c r="L4823" s="935">
        <v>39.629153240000001</v>
      </c>
      <c r="M4823" s="935">
        <v>-121.9925059</v>
      </c>
    </row>
    <row r="4824" spans="1:13" x14ac:dyDescent="0.35">
      <c r="A4824" s="1296">
        <v>37075</v>
      </c>
      <c r="B4824" s="1295" t="s">
        <v>313</v>
      </c>
      <c r="C4824" s="1295" t="s">
        <v>260</v>
      </c>
      <c r="D4824" s="1295">
        <v>15654</v>
      </c>
      <c r="E4824" s="1295" t="s">
        <v>200</v>
      </c>
      <c r="F4824" s="935" t="s">
        <v>222</v>
      </c>
      <c r="G4824" s="1295">
        <v>-99999</v>
      </c>
      <c r="H4824" s="935" t="s">
        <v>414</v>
      </c>
      <c r="I4824" s="935" t="s">
        <v>415</v>
      </c>
      <c r="J4824" s="935">
        <v>39.629153240000001</v>
      </c>
      <c r="K4824" s="935">
        <v>-121.9925059</v>
      </c>
      <c r="L4824" s="935">
        <v>39.40712284</v>
      </c>
      <c r="M4824" s="935">
        <v>-122.00758999999999</v>
      </c>
    </row>
    <row r="4825" spans="1:13" x14ac:dyDescent="0.35">
      <c r="A4825" s="1296">
        <v>37085</v>
      </c>
      <c r="B4825" s="1295" t="s">
        <v>313</v>
      </c>
      <c r="C4825" s="1295" t="s">
        <v>260</v>
      </c>
      <c r="D4825" s="1295">
        <v>15810</v>
      </c>
      <c r="E4825" s="1295" t="s">
        <v>200</v>
      </c>
      <c r="F4825" s="935" t="s">
        <v>208</v>
      </c>
      <c r="G4825" s="1295">
        <v>62</v>
      </c>
      <c r="H4825" s="935" t="s">
        <v>402</v>
      </c>
      <c r="I4825" s="935" t="s">
        <v>403</v>
      </c>
      <c r="J4825" s="935">
        <v>40.611883210000002</v>
      </c>
      <c r="K4825" s="935">
        <v>-122.446135</v>
      </c>
      <c r="L4825" s="935">
        <v>40.592799669999998</v>
      </c>
      <c r="M4825" s="935">
        <v>-122.3942059</v>
      </c>
    </row>
    <row r="4826" spans="1:13" x14ac:dyDescent="0.35">
      <c r="A4826" s="1296">
        <v>37085</v>
      </c>
      <c r="B4826" s="1295" t="s">
        <v>313</v>
      </c>
      <c r="C4826" s="1295" t="s">
        <v>260</v>
      </c>
      <c r="D4826" s="1295">
        <v>15810</v>
      </c>
      <c r="E4826" s="1295" t="s">
        <v>200</v>
      </c>
      <c r="F4826" s="935" t="s">
        <v>209</v>
      </c>
      <c r="G4826" s="1295">
        <v>50</v>
      </c>
      <c r="H4826" s="935" t="s">
        <v>403</v>
      </c>
      <c r="I4826" s="935" t="s">
        <v>404</v>
      </c>
      <c r="J4826" s="935">
        <v>40.592799669999998</v>
      </c>
      <c r="K4826" s="935">
        <v>-122.3942059</v>
      </c>
      <c r="L4826" s="935">
        <v>40.585947769999997</v>
      </c>
      <c r="M4826" s="935">
        <v>-122.3683525</v>
      </c>
    </row>
    <row r="4827" spans="1:13" x14ac:dyDescent="0.35">
      <c r="A4827" s="1296">
        <v>37085</v>
      </c>
      <c r="B4827" s="1295" t="s">
        <v>313</v>
      </c>
      <c r="C4827" s="1295" t="s">
        <v>260</v>
      </c>
      <c r="D4827" s="1295">
        <v>15810</v>
      </c>
      <c r="E4827" s="1295" t="s">
        <v>200</v>
      </c>
      <c r="F4827" s="935" t="s">
        <v>211</v>
      </c>
      <c r="G4827" s="1295">
        <v>67</v>
      </c>
      <c r="H4827" s="935" t="s">
        <v>404</v>
      </c>
      <c r="I4827" s="935" t="s">
        <v>405</v>
      </c>
      <c r="J4827" s="935">
        <v>40.585947769999997</v>
      </c>
      <c r="K4827" s="935">
        <v>-122.3683525</v>
      </c>
      <c r="L4827" s="935">
        <v>40.472049499999997</v>
      </c>
      <c r="M4827" s="935">
        <v>-122.29453460000001</v>
      </c>
    </row>
    <row r="4828" spans="1:13" x14ac:dyDescent="0.35">
      <c r="A4828" s="1296">
        <v>37085</v>
      </c>
      <c r="B4828" s="1295" t="s">
        <v>313</v>
      </c>
      <c r="C4828" s="1295" t="s">
        <v>260</v>
      </c>
      <c r="D4828" s="1295">
        <v>15810</v>
      </c>
      <c r="E4828" s="1295" t="s">
        <v>200</v>
      </c>
      <c r="F4828" s="935" t="s">
        <v>212</v>
      </c>
      <c r="G4828" s="1295">
        <v>2</v>
      </c>
      <c r="H4828" s="935" t="s">
        <v>405</v>
      </c>
      <c r="I4828" s="935" t="s">
        <v>406</v>
      </c>
      <c r="J4828" s="935">
        <v>40.472049499999997</v>
      </c>
      <c r="K4828" s="935">
        <v>-122.29453460000001</v>
      </c>
      <c r="L4828" s="935">
        <v>40.417416330000002</v>
      </c>
      <c r="M4828" s="935">
        <v>-122.19395729999999</v>
      </c>
    </row>
    <row r="4829" spans="1:13" x14ac:dyDescent="0.35">
      <c r="A4829" s="1296">
        <v>37085</v>
      </c>
      <c r="B4829" s="1295" t="s">
        <v>313</v>
      </c>
      <c r="C4829" s="1295" t="s">
        <v>260</v>
      </c>
      <c r="D4829" s="1295">
        <v>15810</v>
      </c>
      <c r="E4829" s="1295" t="s">
        <v>200</v>
      </c>
      <c r="F4829" s="935" t="s">
        <v>213</v>
      </c>
      <c r="G4829" s="1295">
        <v>0</v>
      </c>
      <c r="H4829" s="935" t="s">
        <v>406</v>
      </c>
      <c r="I4829" s="935" t="s">
        <v>407</v>
      </c>
      <c r="J4829" s="935">
        <v>40.417416330000002</v>
      </c>
      <c r="K4829" s="935">
        <v>-122.19395729999999</v>
      </c>
      <c r="L4829" s="935">
        <v>40.355137560000003</v>
      </c>
      <c r="M4829" s="935">
        <v>-122.17595660000001</v>
      </c>
    </row>
    <row r="4830" spans="1:13" x14ac:dyDescent="0.35">
      <c r="A4830" s="1296">
        <v>37085</v>
      </c>
      <c r="B4830" s="1295" t="s">
        <v>313</v>
      </c>
      <c r="C4830" s="1295" t="s">
        <v>260</v>
      </c>
      <c r="D4830" s="1295">
        <v>15810</v>
      </c>
      <c r="E4830" s="1295" t="s">
        <v>200</v>
      </c>
      <c r="F4830" s="935" t="s">
        <v>214</v>
      </c>
      <c r="G4830" s="1295">
        <v>0</v>
      </c>
      <c r="H4830" s="935" t="s">
        <v>407</v>
      </c>
      <c r="I4830" s="935" t="s">
        <v>408</v>
      </c>
      <c r="J4830" s="935">
        <v>40.355137560000003</v>
      </c>
      <c r="K4830" s="935">
        <v>-122.17595660000001</v>
      </c>
      <c r="L4830" s="935">
        <v>40.316984869999999</v>
      </c>
      <c r="M4830" s="935">
        <v>-122.1896581</v>
      </c>
    </row>
    <row r="4831" spans="1:13" x14ac:dyDescent="0.35">
      <c r="A4831" s="1296">
        <v>37085</v>
      </c>
      <c r="B4831" s="1295" t="s">
        <v>313</v>
      </c>
      <c r="C4831" s="1295" t="s">
        <v>260</v>
      </c>
      <c r="D4831" s="1295">
        <v>15810</v>
      </c>
      <c r="E4831" s="1295" t="s">
        <v>200</v>
      </c>
      <c r="F4831" s="935" t="s">
        <v>215</v>
      </c>
      <c r="G4831" s="1295">
        <v>0</v>
      </c>
      <c r="H4831" s="935" t="s">
        <v>408</v>
      </c>
      <c r="I4831" s="935" t="s">
        <v>409</v>
      </c>
      <c r="J4831" s="935">
        <v>40.316984869999999</v>
      </c>
      <c r="K4831" s="935">
        <v>-122.1896581</v>
      </c>
      <c r="L4831" s="935">
        <v>40.263968490000003</v>
      </c>
      <c r="M4831" s="935">
        <v>-122.2235306</v>
      </c>
    </row>
    <row r="4832" spans="1:13" x14ac:dyDescent="0.35">
      <c r="A4832" s="1296">
        <v>37085</v>
      </c>
      <c r="B4832" s="1295" t="s">
        <v>313</v>
      </c>
      <c r="C4832" s="1295" t="s">
        <v>260</v>
      </c>
      <c r="D4832" s="1295">
        <v>15810</v>
      </c>
      <c r="E4832" s="1295" t="s">
        <v>200</v>
      </c>
      <c r="F4832" s="935" t="s">
        <v>216</v>
      </c>
      <c r="G4832" s="1295">
        <v>0</v>
      </c>
      <c r="H4832" s="935" t="s">
        <v>409</v>
      </c>
      <c r="I4832" s="935" t="s">
        <v>410</v>
      </c>
      <c r="J4832" s="935">
        <v>40.263968490000003</v>
      </c>
      <c r="K4832" s="935">
        <v>-122.2235306</v>
      </c>
      <c r="L4832" s="935">
        <v>40.153152210000002</v>
      </c>
      <c r="M4832" s="935">
        <v>-122.20237950000001</v>
      </c>
    </row>
    <row r="4833" spans="1:13" x14ac:dyDescent="0.35">
      <c r="A4833" s="1296">
        <v>37085</v>
      </c>
      <c r="B4833" s="1295" t="s">
        <v>313</v>
      </c>
      <c r="C4833" s="1295" t="s">
        <v>260</v>
      </c>
      <c r="D4833" s="1295">
        <v>15810</v>
      </c>
      <c r="E4833" s="1295" t="s">
        <v>200</v>
      </c>
      <c r="F4833" s="935" t="s">
        <v>217</v>
      </c>
      <c r="G4833" s="1295">
        <v>1</v>
      </c>
      <c r="H4833" s="935" t="s">
        <v>410</v>
      </c>
      <c r="I4833" s="935" t="s">
        <v>411</v>
      </c>
      <c r="J4833" s="935">
        <v>40.153152210000002</v>
      </c>
      <c r="K4833" s="935">
        <v>-122.20237950000001</v>
      </c>
      <c r="L4833" s="935">
        <v>40.027836569999998</v>
      </c>
      <c r="M4833" s="935">
        <v>-122.11920569999999</v>
      </c>
    </row>
    <row r="4834" spans="1:13" x14ac:dyDescent="0.35">
      <c r="A4834" s="1296">
        <v>37085</v>
      </c>
      <c r="B4834" s="1295" t="s">
        <v>313</v>
      </c>
      <c r="C4834" s="1295" t="s">
        <v>260</v>
      </c>
      <c r="D4834" s="1295">
        <v>15810</v>
      </c>
      <c r="E4834" s="1295" t="s">
        <v>200</v>
      </c>
      <c r="F4834" s="935" t="s">
        <v>219</v>
      </c>
      <c r="G4834" s="1295">
        <v>-99999</v>
      </c>
      <c r="H4834" s="935" t="s">
        <v>411</v>
      </c>
      <c r="I4834" s="935" t="s">
        <v>412</v>
      </c>
      <c r="J4834" s="935">
        <v>40.027836569999998</v>
      </c>
      <c r="K4834" s="935">
        <v>-122.11920569999999</v>
      </c>
      <c r="L4834" s="935">
        <v>39.909298579999998</v>
      </c>
      <c r="M4834" s="935">
        <v>-122.0918963</v>
      </c>
    </row>
    <row r="4835" spans="1:13" x14ac:dyDescent="0.35">
      <c r="A4835" s="1296">
        <v>37085</v>
      </c>
      <c r="B4835" s="1295" t="s">
        <v>313</v>
      </c>
      <c r="C4835" s="1295" t="s">
        <v>260</v>
      </c>
      <c r="D4835" s="1295">
        <v>15810</v>
      </c>
      <c r="E4835" s="1295" t="s">
        <v>200</v>
      </c>
      <c r="F4835" s="935" t="s">
        <v>220</v>
      </c>
      <c r="G4835" s="1295">
        <v>-99999</v>
      </c>
      <c r="H4835" s="935" t="s">
        <v>412</v>
      </c>
      <c r="I4835" s="935" t="s">
        <v>413</v>
      </c>
      <c r="J4835" s="935">
        <v>39.909298579999998</v>
      </c>
      <c r="K4835" s="935">
        <v>-122.0918963</v>
      </c>
      <c r="L4835" s="935">
        <v>39.751173979999997</v>
      </c>
      <c r="M4835" s="935">
        <v>-121.9963235</v>
      </c>
    </row>
    <row r="4836" spans="1:13" x14ac:dyDescent="0.35">
      <c r="A4836" s="1296">
        <v>37085</v>
      </c>
      <c r="B4836" s="1295" t="s">
        <v>313</v>
      </c>
      <c r="C4836" s="1295" t="s">
        <v>260</v>
      </c>
      <c r="D4836" s="1295">
        <v>15810</v>
      </c>
      <c r="E4836" s="1295" t="s">
        <v>200</v>
      </c>
      <c r="F4836" s="935" t="s">
        <v>221</v>
      </c>
      <c r="G4836" s="1295">
        <v>-99999</v>
      </c>
      <c r="H4836" s="935" t="s">
        <v>413</v>
      </c>
      <c r="I4836" s="935" t="s">
        <v>414</v>
      </c>
      <c r="J4836" s="935">
        <v>39.751173979999997</v>
      </c>
      <c r="K4836" s="935">
        <v>-121.9963235</v>
      </c>
      <c r="L4836" s="935">
        <v>39.629153240000001</v>
      </c>
      <c r="M4836" s="935">
        <v>-121.9925059</v>
      </c>
    </row>
    <row r="4837" spans="1:13" x14ac:dyDescent="0.35">
      <c r="A4837" s="1296">
        <v>37085</v>
      </c>
      <c r="B4837" s="1295" t="s">
        <v>313</v>
      </c>
      <c r="C4837" s="1295" t="s">
        <v>260</v>
      </c>
      <c r="D4837" s="1295">
        <v>15810</v>
      </c>
      <c r="E4837" s="1295" t="s">
        <v>200</v>
      </c>
      <c r="F4837" s="935" t="s">
        <v>222</v>
      </c>
      <c r="G4837" s="1295">
        <v>-99999</v>
      </c>
      <c r="H4837" s="935" t="s">
        <v>414</v>
      </c>
      <c r="I4837" s="935" t="s">
        <v>415</v>
      </c>
      <c r="J4837" s="935">
        <v>39.629153240000001</v>
      </c>
      <c r="K4837" s="935">
        <v>-121.9925059</v>
      </c>
      <c r="L4837" s="935">
        <v>39.40712284</v>
      </c>
      <c r="M4837" s="935">
        <v>-122.00758999999999</v>
      </c>
    </row>
    <row r="4838" spans="1:13" x14ac:dyDescent="0.35">
      <c r="A4838" s="1296">
        <v>37089</v>
      </c>
      <c r="B4838" s="1295" t="s">
        <v>313</v>
      </c>
      <c r="C4838" s="1295" t="s">
        <v>283</v>
      </c>
      <c r="D4838" s="1295">
        <v>15890</v>
      </c>
      <c r="E4838" s="1295" t="s">
        <v>200</v>
      </c>
      <c r="F4838" s="935" t="s">
        <v>208</v>
      </c>
      <c r="G4838" s="1295">
        <v>5</v>
      </c>
      <c r="H4838" s="935" t="s">
        <v>402</v>
      </c>
      <c r="I4838" s="935" t="s">
        <v>403</v>
      </c>
      <c r="J4838" s="935">
        <v>40.611883210000002</v>
      </c>
      <c r="K4838" s="935">
        <v>-122.446135</v>
      </c>
      <c r="L4838" s="935">
        <v>40.592799669999998</v>
      </c>
      <c r="M4838" s="935">
        <v>-122.3942059</v>
      </c>
    </row>
    <row r="4839" spans="1:13" x14ac:dyDescent="0.35">
      <c r="A4839" s="1296">
        <v>37089</v>
      </c>
      <c r="B4839" s="1295" t="s">
        <v>313</v>
      </c>
      <c r="C4839" s="1295" t="s">
        <v>283</v>
      </c>
      <c r="D4839" s="1295">
        <v>15890</v>
      </c>
      <c r="E4839" s="1295" t="s">
        <v>200</v>
      </c>
      <c r="F4839" s="935" t="s">
        <v>209</v>
      </c>
      <c r="G4839" s="1295">
        <v>8</v>
      </c>
      <c r="H4839" s="935" t="s">
        <v>403</v>
      </c>
      <c r="I4839" s="935" t="s">
        <v>404</v>
      </c>
      <c r="J4839" s="935">
        <v>40.592799669999998</v>
      </c>
      <c r="K4839" s="935">
        <v>-122.3942059</v>
      </c>
      <c r="L4839" s="935">
        <v>40.585947769999997</v>
      </c>
      <c r="M4839" s="935">
        <v>-122.3683525</v>
      </c>
    </row>
    <row r="4840" spans="1:13" x14ac:dyDescent="0.35">
      <c r="A4840" s="1296">
        <v>37089</v>
      </c>
      <c r="B4840" s="1295" t="s">
        <v>313</v>
      </c>
      <c r="C4840" s="1295" t="s">
        <v>283</v>
      </c>
      <c r="D4840" s="1295">
        <v>15890</v>
      </c>
      <c r="E4840" s="1295" t="s">
        <v>200</v>
      </c>
      <c r="F4840" s="935" t="s">
        <v>211</v>
      </c>
      <c r="G4840" s="1295">
        <v>9</v>
      </c>
      <c r="H4840" s="935" t="s">
        <v>404</v>
      </c>
      <c r="I4840" s="935" t="s">
        <v>405</v>
      </c>
      <c r="J4840" s="935">
        <v>40.585947769999997</v>
      </c>
      <c r="K4840" s="935">
        <v>-122.3683525</v>
      </c>
      <c r="L4840" s="935">
        <v>40.472049499999997</v>
      </c>
      <c r="M4840" s="935">
        <v>-122.29453460000001</v>
      </c>
    </row>
    <row r="4841" spans="1:13" x14ac:dyDescent="0.35">
      <c r="A4841" s="1296">
        <v>37089</v>
      </c>
      <c r="B4841" s="1295" t="s">
        <v>313</v>
      </c>
      <c r="C4841" s="1295" t="s">
        <v>283</v>
      </c>
      <c r="D4841" s="1295">
        <v>15890</v>
      </c>
      <c r="E4841" s="1295" t="s">
        <v>200</v>
      </c>
      <c r="F4841" s="935" t="s">
        <v>212</v>
      </c>
      <c r="G4841" s="1295">
        <v>0</v>
      </c>
      <c r="H4841" s="935" t="s">
        <v>405</v>
      </c>
      <c r="I4841" s="935" t="s">
        <v>406</v>
      </c>
      <c r="J4841" s="935">
        <v>40.472049499999997</v>
      </c>
      <c r="K4841" s="935">
        <v>-122.29453460000001</v>
      </c>
      <c r="L4841" s="935">
        <v>40.417416330000002</v>
      </c>
      <c r="M4841" s="935">
        <v>-122.19395729999999</v>
      </c>
    </row>
    <row r="4842" spans="1:13" x14ac:dyDescent="0.35">
      <c r="A4842" s="1296">
        <v>37089</v>
      </c>
      <c r="B4842" s="1295" t="s">
        <v>313</v>
      </c>
      <c r="C4842" s="1295" t="s">
        <v>283</v>
      </c>
      <c r="D4842" s="1295">
        <v>15890</v>
      </c>
      <c r="E4842" s="1295" t="s">
        <v>200</v>
      </c>
      <c r="F4842" s="935" t="s">
        <v>213</v>
      </c>
      <c r="G4842" s="1295">
        <v>0</v>
      </c>
      <c r="H4842" s="935" t="s">
        <v>406</v>
      </c>
      <c r="I4842" s="935" t="s">
        <v>407</v>
      </c>
      <c r="J4842" s="935">
        <v>40.417416330000002</v>
      </c>
      <c r="K4842" s="935">
        <v>-122.19395729999999</v>
      </c>
      <c r="L4842" s="935">
        <v>40.355137560000003</v>
      </c>
      <c r="M4842" s="935">
        <v>-122.17595660000001</v>
      </c>
    </row>
    <row r="4843" spans="1:13" x14ac:dyDescent="0.35">
      <c r="A4843" s="1296">
        <v>37089</v>
      </c>
      <c r="B4843" s="1295" t="s">
        <v>313</v>
      </c>
      <c r="C4843" s="1295" t="s">
        <v>283</v>
      </c>
      <c r="D4843" s="1295">
        <v>15890</v>
      </c>
      <c r="E4843" s="1295" t="s">
        <v>200</v>
      </c>
      <c r="F4843" s="935" t="s">
        <v>214</v>
      </c>
      <c r="G4843" s="1295">
        <v>0</v>
      </c>
      <c r="H4843" s="935" t="s">
        <v>407</v>
      </c>
      <c r="I4843" s="935" t="s">
        <v>408</v>
      </c>
      <c r="J4843" s="935">
        <v>40.355137560000003</v>
      </c>
      <c r="K4843" s="935">
        <v>-122.17595660000001</v>
      </c>
      <c r="L4843" s="935">
        <v>40.316984869999999</v>
      </c>
      <c r="M4843" s="935">
        <v>-122.1896581</v>
      </c>
    </row>
    <row r="4844" spans="1:13" x14ac:dyDescent="0.35">
      <c r="A4844" s="1296">
        <v>37089</v>
      </c>
      <c r="B4844" s="1295" t="s">
        <v>313</v>
      </c>
      <c r="C4844" s="1295" t="s">
        <v>283</v>
      </c>
      <c r="D4844" s="1295">
        <v>15890</v>
      </c>
      <c r="E4844" s="1295" t="s">
        <v>200</v>
      </c>
      <c r="F4844" s="935" t="s">
        <v>215</v>
      </c>
      <c r="G4844" s="1295">
        <v>0</v>
      </c>
      <c r="H4844" s="935" t="s">
        <v>408</v>
      </c>
      <c r="I4844" s="935" t="s">
        <v>409</v>
      </c>
      <c r="J4844" s="935">
        <v>40.316984869999999</v>
      </c>
      <c r="K4844" s="935">
        <v>-122.1896581</v>
      </c>
      <c r="L4844" s="935">
        <v>40.263968490000003</v>
      </c>
      <c r="M4844" s="935">
        <v>-122.2235306</v>
      </c>
    </row>
    <row r="4845" spans="1:13" x14ac:dyDescent="0.35">
      <c r="A4845" s="1296">
        <v>37089</v>
      </c>
      <c r="B4845" s="1295" t="s">
        <v>313</v>
      </c>
      <c r="C4845" s="1295" t="s">
        <v>283</v>
      </c>
      <c r="D4845" s="1295">
        <v>15890</v>
      </c>
      <c r="E4845" s="1295" t="s">
        <v>200</v>
      </c>
      <c r="F4845" s="935" t="s">
        <v>216</v>
      </c>
      <c r="G4845" s="1295">
        <v>0</v>
      </c>
      <c r="H4845" s="935" t="s">
        <v>409</v>
      </c>
      <c r="I4845" s="935" t="s">
        <v>410</v>
      </c>
      <c r="J4845" s="935">
        <v>40.263968490000003</v>
      </c>
      <c r="K4845" s="935">
        <v>-122.2235306</v>
      </c>
      <c r="L4845" s="935">
        <v>40.153152210000002</v>
      </c>
      <c r="M4845" s="935">
        <v>-122.20237950000001</v>
      </c>
    </row>
    <row r="4846" spans="1:13" x14ac:dyDescent="0.35">
      <c r="A4846" s="1296">
        <v>37089</v>
      </c>
      <c r="B4846" s="1295" t="s">
        <v>313</v>
      </c>
      <c r="C4846" s="1295" t="s">
        <v>283</v>
      </c>
      <c r="D4846" s="1295">
        <v>15890</v>
      </c>
      <c r="E4846" s="1295" t="s">
        <v>200</v>
      </c>
      <c r="F4846" s="935" t="s">
        <v>217</v>
      </c>
      <c r="G4846" s="1295">
        <v>1</v>
      </c>
      <c r="H4846" s="935" t="s">
        <v>410</v>
      </c>
      <c r="I4846" s="935" t="s">
        <v>411</v>
      </c>
      <c r="J4846" s="935">
        <v>40.153152210000002</v>
      </c>
      <c r="K4846" s="935">
        <v>-122.20237950000001</v>
      </c>
      <c r="L4846" s="935">
        <v>40.027836569999998</v>
      </c>
      <c r="M4846" s="935">
        <v>-122.11920569999999</v>
      </c>
    </row>
    <row r="4847" spans="1:13" x14ac:dyDescent="0.35">
      <c r="A4847" s="1296">
        <v>37089</v>
      </c>
      <c r="B4847" s="1295" t="s">
        <v>313</v>
      </c>
      <c r="C4847" s="1295" t="s">
        <v>283</v>
      </c>
      <c r="D4847" s="1295">
        <v>15890</v>
      </c>
      <c r="E4847" s="1295" t="s">
        <v>200</v>
      </c>
      <c r="F4847" s="935" t="s">
        <v>219</v>
      </c>
      <c r="G4847" s="1295">
        <v>0</v>
      </c>
      <c r="H4847" s="935" t="s">
        <v>411</v>
      </c>
      <c r="I4847" s="935" t="s">
        <v>412</v>
      </c>
      <c r="J4847" s="935">
        <v>40.027836569999998</v>
      </c>
      <c r="K4847" s="935">
        <v>-122.11920569999999</v>
      </c>
      <c r="L4847" s="935">
        <v>39.909298579999998</v>
      </c>
      <c r="M4847" s="935">
        <v>-122.0918963</v>
      </c>
    </row>
    <row r="4848" spans="1:13" x14ac:dyDescent="0.35">
      <c r="A4848" s="1296">
        <v>37089</v>
      </c>
      <c r="B4848" s="1295" t="s">
        <v>313</v>
      </c>
      <c r="C4848" s="1295" t="s">
        <v>283</v>
      </c>
      <c r="D4848" s="1295">
        <v>15890</v>
      </c>
      <c r="E4848" s="1295" t="s">
        <v>200</v>
      </c>
      <c r="F4848" s="935" t="s">
        <v>220</v>
      </c>
      <c r="G4848" s="1295">
        <v>-99999</v>
      </c>
      <c r="H4848" s="935" t="s">
        <v>412</v>
      </c>
      <c r="I4848" s="935" t="s">
        <v>413</v>
      </c>
      <c r="J4848" s="935">
        <v>39.909298579999998</v>
      </c>
      <c r="K4848" s="935">
        <v>-122.0918963</v>
      </c>
      <c r="L4848" s="935">
        <v>39.751173979999997</v>
      </c>
      <c r="M4848" s="935">
        <v>-121.9963235</v>
      </c>
    </row>
    <row r="4849" spans="1:13" x14ac:dyDescent="0.35">
      <c r="A4849" s="1296">
        <v>37089</v>
      </c>
      <c r="B4849" s="1295" t="s">
        <v>313</v>
      </c>
      <c r="C4849" s="1295" t="s">
        <v>283</v>
      </c>
      <c r="D4849" s="1295">
        <v>15890</v>
      </c>
      <c r="E4849" s="1295" t="s">
        <v>200</v>
      </c>
      <c r="F4849" s="935" t="s">
        <v>221</v>
      </c>
      <c r="G4849" s="1295">
        <v>-99999</v>
      </c>
      <c r="H4849" s="935" t="s">
        <v>413</v>
      </c>
      <c r="I4849" s="935" t="s">
        <v>414</v>
      </c>
      <c r="J4849" s="935">
        <v>39.751173979999997</v>
      </c>
      <c r="K4849" s="935">
        <v>-121.9963235</v>
      </c>
      <c r="L4849" s="935">
        <v>39.629153240000001</v>
      </c>
      <c r="M4849" s="935">
        <v>-121.9925059</v>
      </c>
    </row>
    <row r="4850" spans="1:13" x14ac:dyDescent="0.35">
      <c r="A4850" s="1296">
        <v>37089</v>
      </c>
      <c r="B4850" s="1295" t="s">
        <v>313</v>
      </c>
      <c r="C4850" s="1295" t="s">
        <v>283</v>
      </c>
      <c r="D4850" s="1295">
        <v>15890</v>
      </c>
      <c r="E4850" s="1295" t="s">
        <v>200</v>
      </c>
      <c r="F4850" s="935" t="s">
        <v>222</v>
      </c>
      <c r="G4850" s="1295">
        <v>-99999</v>
      </c>
      <c r="H4850" s="935" t="s">
        <v>414</v>
      </c>
      <c r="I4850" s="935" t="s">
        <v>415</v>
      </c>
      <c r="J4850" s="935">
        <v>39.629153240000001</v>
      </c>
      <c r="K4850" s="935">
        <v>-121.9925059</v>
      </c>
      <c r="L4850" s="935">
        <v>39.40712284</v>
      </c>
      <c r="M4850" s="935">
        <v>-122.00758999999999</v>
      </c>
    </row>
    <row r="4851" spans="1:13" x14ac:dyDescent="0.35">
      <c r="A4851" s="1296">
        <v>37096</v>
      </c>
      <c r="B4851" s="1295" t="s">
        <v>313</v>
      </c>
      <c r="C4851" s="1295" t="s">
        <v>283</v>
      </c>
      <c r="D4851" s="1295">
        <v>15740</v>
      </c>
      <c r="E4851" s="1295" t="s">
        <v>200</v>
      </c>
      <c r="F4851" s="935" t="s">
        <v>208</v>
      </c>
      <c r="G4851" s="1295">
        <v>8</v>
      </c>
      <c r="H4851" s="935" t="s">
        <v>402</v>
      </c>
      <c r="I4851" s="935" t="s">
        <v>403</v>
      </c>
      <c r="J4851" s="935">
        <v>40.611883210000002</v>
      </c>
      <c r="K4851" s="935">
        <v>-122.446135</v>
      </c>
      <c r="L4851" s="935">
        <v>40.592799669999998</v>
      </c>
      <c r="M4851" s="935">
        <v>-122.3942059</v>
      </c>
    </row>
    <row r="4852" spans="1:13" x14ac:dyDescent="0.35">
      <c r="A4852" s="1296">
        <v>37096</v>
      </c>
      <c r="B4852" s="1295" t="s">
        <v>313</v>
      </c>
      <c r="C4852" s="1295" t="s">
        <v>283</v>
      </c>
      <c r="D4852" s="1295">
        <v>15740</v>
      </c>
      <c r="E4852" s="1295" t="s">
        <v>200</v>
      </c>
      <c r="F4852" s="935" t="s">
        <v>209</v>
      </c>
      <c r="G4852" s="1295">
        <v>1</v>
      </c>
      <c r="H4852" s="935" t="s">
        <v>403</v>
      </c>
      <c r="I4852" s="935" t="s">
        <v>404</v>
      </c>
      <c r="J4852" s="935">
        <v>40.592799669999998</v>
      </c>
      <c r="K4852" s="935">
        <v>-122.3942059</v>
      </c>
      <c r="L4852" s="935">
        <v>40.585947769999997</v>
      </c>
      <c r="M4852" s="935">
        <v>-122.3683525</v>
      </c>
    </row>
    <row r="4853" spans="1:13" x14ac:dyDescent="0.35">
      <c r="A4853" s="1296">
        <v>37096</v>
      </c>
      <c r="B4853" s="1295" t="s">
        <v>313</v>
      </c>
      <c r="C4853" s="1295" t="s">
        <v>283</v>
      </c>
      <c r="D4853" s="1295">
        <v>15740</v>
      </c>
      <c r="E4853" s="1295" t="s">
        <v>200</v>
      </c>
      <c r="F4853" s="935" t="s">
        <v>211</v>
      </c>
      <c r="G4853" s="1295">
        <v>9</v>
      </c>
      <c r="H4853" s="935" t="s">
        <v>404</v>
      </c>
      <c r="I4853" s="935" t="s">
        <v>405</v>
      </c>
      <c r="J4853" s="935">
        <v>40.585947769999997</v>
      </c>
      <c r="K4853" s="935">
        <v>-122.3683525</v>
      </c>
      <c r="L4853" s="935">
        <v>40.472049499999997</v>
      </c>
      <c r="M4853" s="935">
        <v>-122.29453460000001</v>
      </c>
    </row>
    <row r="4854" spans="1:13" x14ac:dyDescent="0.35">
      <c r="A4854" s="1296">
        <v>37096</v>
      </c>
      <c r="B4854" s="1295" t="s">
        <v>313</v>
      </c>
      <c r="C4854" s="1295" t="s">
        <v>283</v>
      </c>
      <c r="D4854" s="1295">
        <v>15740</v>
      </c>
      <c r="E4854" s="1295" t="s">
        <v>200</v>
      </c>
      <c r="F4854" s="935" t="s">
        <v>212</v>
      </c>
      <c r="G4854" s="1295">
        <v>0</v>
      </c>
      <c r="H4854" s="935" t="s">
        <v>405</v>
      </c>
      <c r="I4854" s="935" t="s">
        <v>406</v>
      </c>
      <c r="J4854" s="935">
        <v>40.472049499999997</v>
      </c>
      <c r="K4854" s="935">
        <v>-122.29453460000001</v>
      </c>
      <c r="L4854" s="935">
        <v>40.417416330000002</v>
      </c>
      <c r="M4854" s="935">
        <v>-122.19395729999999</v>
      </c>
    </row>
    <row r="4855" spans="1:13" x14ac:dyDescent="0.35">
      <c r="A4855" s="1296">
        <v>37096</v>
      </c>
      <c r="B4855" s="1295" t="s">
        <v>313</v>
      </c>
      <c r="C4855" s="1295" t="s">
        <v>283</v>
      </c>
      <c r="D4855" s="1295">
        <v>15740</v>
      </c>
      <c r="E4855" s="1295" t="s">
        <v>200</v>
      </c>
      <c r="F4855" s="935" t="s">
        <v>213</v>
      </c>
      <c r="G4855" s="1295">
        <v>0</v>
      </c>
      <c r="H4855" s="935" t="s">
        <v>406</v>
      </c>
      <c r="I4855" s="935" t="s">
        <v>407</v>
      </c>
      <c r="J4855" s="935">
        <v>40.417416330000002</v>
      </c>
      <c r="K4855" s="935">
        <v>-122.19395729999999</v>
      </c>
      <c r="L4855" s="935">
        <v>40.355137560000003</v>
      </c>
      <c r="M4855" s="935">
        <v>-122.17595660000001</v>
      </c>
    </row>
    <row r="4856" spans="1:13" x14ac:dyDescent="0.35">
      <c r="A4856" s="1296">
        <v>37096</v>
      </c>
      <c r="B4856" s="1295" t="s">
        <v>313</v>
      </c>
      <c r="C4856" s="1295" t="s">
        <v>283</v>
      </c>
      <c r="D4856" s="1295">
        <v>15740</v>
      </c>
      <c r="E4856" s="1295" t="s">
        <v>200</v>
      </c>
      <c r="F4856" s="935" t="s">
        <v>214</v>
      </c>
      <c r="G4856" s="1295">
        <v>0</v>
      </c>
      <c r="H4856" s="935" t="s">
        <v>407</v>
      </c>
      <c r="I4856" s="935" t="s">
        <v>408</v>
      </c>
      <c r="J4856" s="935">
        <v>40.355137560000003</v>
      </c>
      <c r="K4856" s="935">
        <v>-122.17595660000001</v>
      </c>
      <c r="L4856" s="935">
        <v>40.316984869999999</v>
      </c>
      <c r="M4856" s="935">
        <v>-122.1896581</v>
      </c>
    </row>
    <row r="4857" spans="1:13" x14ac:dyDescent="0.35">
      <c r="A4857" s="1296">
        <v>37096</v>
      </c>
      <c r="B4857" s="1295" t="s">
        <v>313</v>
      </c>
      <c r="C4857" s="1295" t="s">
        <v>283</v>
      </c>
      <c r="D4857" s="1295">
        <v>15740</v>
      </c>
      <c r="E4857" s="1295" t="s">
        <v>200</v>
      </c>
      <c r="F4857" s="935" t="s">
        <v>215</v>
      </c>
      <c r="G4857" s="1295">
        <v>0</v>
      </c>
      <c r="H4857" s="935" t="s">
        <v>408</v>
      </c>
      <c r="I4857" s="935" t="s">
        <v>409</v>
      </c>
      <c r="J4857" s="935">
        <v>40.316984869999999</v>
      </c>
      <c r="K4857" s="935">
        <v>-122.1896581</v>
      </c>
      <c r="L4857" s="935">
        <v>40.263968490000003</v>
      </c>
      <c r="M4857" s="935">
        <v>-122.2235306</v>
      </c>
    </row>
    <row r="4858" spans="1:13" x14ac:dyDescent="0.35">
      <c r="A4858" s="1296">
        <v>37096</v>
      </c>
      <c r="B4858" s="1295" t="s">
        <v>313</v>
      </c>
      <c r="C4858" s="1295" t="s">
        <v>283</v>
      </c>
      <c r="D4858" s="1295">
        <v>15740</v>
      </c>
      <c r="E4858" s="1295" t="s">
        <v>200</v>
      </c>
      <c r="F4858" s="935" t="s">
        <v>216</v>
      </c>
      <c r="G4858" s="1295">
        <v>0</v>
      </c>
      <c r="H4858" s="935" t="s">
        <v>409</v>
      </c>
      <c r="I4858" s="935" t="s">
        <v>410</v>
      </c>
      <c r="J4858" s="935">
        <v>40.263968490000003</v>
      </c>
      <c r="K4858" s="935">
        <v>-122.2235306</v>
      </c>
      <c r="L4858" s="935">
        <v>40.153152210000002</v>
      </c>
      <c r="M4858" s="935">
        <v>-122.20237950000001</v>
      </c>
    </row>
    <row r="4859" spans="1:13" x14ac:dyDescent="0.35">
      <c r="A4859" s="1296">
        <v>37096</v>
      </c>
      <c r="B4859" s="1295" t="s">
        <v>313</v>
      </c>
      <c r="C4859" s="1295" t="s">
        <v>283</v>
      </c>
      <c r="D4859" s="1295">
        <v>15740</v>
      </c>
      <c r="E4859" s="1295" t="s">
        <v>200</v>
      </c>
      <c r="F4859" s="935" t="s">
        <v>217</v>
      </c>
      <c r="G4859" s="1295">
        <v>0</v>
      </c>
      <c r="H4859" s="935" t="s">
        <v>410</v>
      </c>
      <c r="I4859" s="935" t="s">
        <v>411</v>
      </c>
      <c r="J4859" s="935">
        <v>40.153152210000002</v>
      </c>
      <c r="K4859" s="935">
        <v>-122.20237950000001</v>
      </c>
      <c r="L4859" s="935">
        <v>40.027836569999998</v>
      </c>
      <c r="M4859" s="935">
        <v>-122.11920569999999</v>
      </c>
    </row>
    <row r="4860" spans="1:13" x14ac:dyDescent="0.35">
      <c r="A4860" s="1296">
        <v>37096</v>
      </c>
      <c r="B4860" s="1295" t="s">
        <v>313</v>
      </c>
      <c r="C4860" s="1295" t="s">
        <v>283</v>
      </c>
      <c r="D4860" s="1295">
        <v>15740</v>
      </c>
      <c r="E4860" s="1295" t="s">
        <v>200</v>
      </c>
      <c r="F4860" s="935" t="s">
        <v>219</v>
      </c>
      <c r="G4860" s="1295">
        <v>0</v>
      </c>
      <c r="H4860" s="935" t="s">
        <v>411</v>
      </c>
      <c r="I4860" s="935" t="s">
        <v>412</v>
      </c>
      <c r="J4860" s="935">
        <v>40.027836569999998</v>
      </c>
      <c r="K4860" s="935">
        <v>-122.11920569999999</v>
      </c>
      <c r="L4860" s="935">
        <v>39.909298579999998</v>
      </c>
      <c r="M4860" s="935">
        <v>-122.0918963</v>
      </c>
    </row>
    <row r="4861" spans="1:13" x14ac:dyDescent="0.35">
      <c r="A4861" s="1296">
        <v>37096</v>
      </c>
      <c r="B4861" s="1295" t="s">
        <v>313</v>
      </c>
      <c r="C4861" s="1295" t="s">
        <v>283</v>
      </c>
      <c r="D4861" s="1295">
        <v>15740</v>
      </c>
      <c r="E4861" s="1295" t="s">
        <v>200</v>
      </c>
      <c r="F4861" s="935" t="s">
        <v>220</v>
      </c>
      <c r="G4861" s="1295">
        <v>-99999</v>
      </c>
      <c r="H4861" s="935" t="s">
        <v>412</v>
      </c>
      <c r="I4861" s="935" t="s">
        <v>413</v>
      </c>
      <c r="J4861" s="935">
        <v>39.909298579999998</v>
      </c>
      <c r="K4861" s="935">
        <v>-122.0918963</v>
      </c>
      <c r="L4861" s="935">
        <v>39.751173979999997</v>
      </c>
      <c r="M4861" s="935">
        <v>-121.9963235</v>
      </c>
    </row>
    <row r="4862" spans="1:13" x14ac:dyDescent="0.35">
      <c r="A4862" s="1296">
        <v>37096</v>
      </c>
      <c r="B4862" s="1295" t="s">
        <v>313</v>
      </c>
      <c r="C4862" s="1295" t="s">
        <v>283</v>
      </c>
      <c r="D4862" s="1295">
        <v>15740</v>
      </c>
      <c r="E4862" s="1295" t="s">
        <v>200</v>
      </c>
      <c r="F4862" s="935" t="s">
        <v>221</v>
      </c>
      <c r="G4862" s="1295">
        <v>-99999</v>
      </c>
      <c r="H4862" s="935" t="s">
        <v>413</v>
      </c>
      <c r="I4862" s="935" t="s">
        <v>414</v>
      </c>
      <c r="J4862" s="935">
        <v>39.751173979999997</v>
      </c>
      <c r="K4862" s="935">
        <v>-121.9963235</v>
      </c>
      <c r="L4862" s="935">
        <v>39.629153240000001</v>
      </c>
      <c r="M4862" s="935">
        <v>-121.9925059</v>
      </c>
    </row>
    <row r="4863" spans="1:13" x14ac:dyDescent="0.35">
      <c r="A4863" s="1296">
        <v>37096</v>
      </c>
      <c r="B4863" s="1295" t="s">
        <v>313</v>
      </c>
      <c r="C4863" s="1295" t="s">
        <v>283</v>
      </c>
      <c r="D4863" s="1295">
        <v>15740</v>
      </c>
      <c r="E4863" s="1295" t="s">
        <v>200</v>
      </c>
      <c r="F4863" s="935" t="s">
        <v>222</v>
      </c>
      <c r="G4863" s="1295">
        <v>-99999</v>
      </c>
      <c r="H4863" s="935" t="s">
        <v>414</v>
      </c>
      <c r="I4863" s="935" t="s">
        <v>415</v>
      </c>
      <c r="J4863" s="935">
        <v>39.629153240000001</v>
      </c>
      <c r="K4863" s="935">
        <v>-121.9925059</v>
      </c>
      <c r="L4863" s="935">
        <v>39.40712284</v>
      </c>
      <c r="M4863" s="935">
        <v>-122.00758999999999</v>
      </c>
    </row>
    <row r="4864" spans="1:13" x14ac:dyDescent="0.35">
      <c r="A4864" s="1296">
        <v>37103</v>
      </c>
      <c r="B4864" s="1295" t="s">
        <v>313</v>
      </c>
      <c r="C4864" s="1295" t="s">
        <v>283</v>
      </c>
      <c r="D4864" s="1295">
        <v>13843</v>
      </c>
      <c r="E4864" s="1295" t="s">
        <v>200</v>
      </c>
      <c r="F4864" s="935" t="s">
        <v>208</v>
      </c>
      <c r="G4864" s="1295">
        <v>11</v>
      </c>
      <c r="H4864" s="935" t="s">
        <v>402</v>
      </c>
      <c r="I4864" s="935" t="s">
        <v>403</v>
      </c>
      <c r="J4864" s="935">
        <v>40.611883210000002</v>
      </c>
      <c r="K4864" s="935">
        <v>-122.446135</v>
      </c>
      <c r="L4864" s="935">
        <v>40.592799669999998</v>
      </c>
      <c r="M4864" s="935">
        <v>-122.3942059</v>
      </c>
    </row>
    <row r="4865" spans="1:13" x14ac:dyDescent="0.35">
      <c r="A4865" s="1296">
        <v>37103</v>
      </c>
      <c r="B4865" s="1295" t="s">
        <v>313</v>
      </c>
      <c r="C4865" s="1295" t="s">
        <v>283</v>
      </c>
      <c r="D4865" s="1295">
        <v>13843</v>
      </c>
      <c r="E4865" s="1295" t="s">
        <v>200</v>
      </c>
      <c r="F4865" s="935" t="s">
        <v>209</v>
      </c>
      <c r="G4865" s="1295">
        <v>0</v>
      </c>
      <c r="H4865" s="935" t="s">
        <v>403</v>
      </c>
      <c r="I4865" s="935" t="s">
        <v>404</v>
      </c>
      <c r="J4865" s="935">
        <v>40.592799669999998</v>
      </c>
      <c r="K4865" s="935">
        <v>-122.3942059</v>
      </c>
      <c r="L4865" s="935">
        <v>40.585947769999997</v>
      </c>
      <c r="M4865" s="935">
        <v>-122.3683525</v>
      </c>
    </row>
    <row r="4866" spans="1:13" x14ac:dyDescent="0.35">
      <c r="A4866" s="1296">
        <v>37103</v>
      </c>
      <c r="B4866" s="1295" t="s">
        <v>313</v>
      </c>
      <c r="C4866" s="1295" t="s">
        <v>283</v>
      </c>
      <c r="D4866" s="1295">
        <v>13843</v>
      </c>
      <c r="E4866" s="1295" t="s">
        <v>200</v>
      </c>
      <c r="F4866" s="935" t="s">
        <v>211</v>
      </c>
      <c r="G4866" s="1295">
        <v>4</v>
      </c>
      <c r="H4866" s="935" t="s">
        <v>404</v>
      </c>
      <c r="I4866" s="935" t="s">
        <v>405</v>
      </c>
      <c r="J4866" s="935">
        <v>40.585947769999997</v>
      </c>
      <c r="K4866" s="935">
        <v>-122.3683525</v>
      </c>
      <c r="L4866" s="935">
        <v>40.472049499999997</v>
      </c>
      <c r="M4866" s="935">
        <v>-122.29453460000001</v>
      </c>
    </row>
    <row r="4867" spans="1:13" x14ac:dyDescent="0.35">
      <c r="A4867" s="1296">
        <v>37103</v>
      </c>
      <c r="B4867" s="1295" t="s">
        <v>313</v>
      </c>
      <c r="C4867" s="1295" t="s">
        <v>283</v>
      </c>
      <c r="D4867" s="1295">
        <v>13843</v>
      </c>
      <c r="E4867" s="1295" t="s">
        <v>200</v>
      </c>
      <c r="F4867" s="935" t="s">
        <v>212</v>
      </c>
      <c r="G4867" s="1295">
        <v>0</v>
      </c>
      <c r="H4867" s="935" t="s">
        <v>405</v>
      </c>
      <c r="I4867" s="935" t="s">
        <v>406</v>
      </c>
      <c r="J4867" s="935">
        <v>40.472049499999997</v>
      </c>
      <c r="K4867" s="935">
        <v>-122.29453460000001</v>
      </c>
      <c r="L4867" s="935">
        <v>40.417416330000002</v>
      </c>
      <c r="M4867" s="935">
        <v>-122.19395729999999</v>
      </c>
    </row>
    <row r="4868" spans="1:13" x14ac:dyDescent="0.35">
      <c r="A4868" s="1296">
        <v>37103</v>
      </c>
      <c r="B4868" s="1295" t="s">
        <v>313</v>
      </c>
      <c r="C4868" s="1295" t="s">
        <v>283</v>
      </c>
      <c r="D4868" s="1295">
        <v>13843</v>
      </c>
      <c r="E4868" s="1295" t="s">
        <v>200</v>
      </c>
      <c r="F4868" s="935" t="s">
        <v>213</v>
      </c>
      <c r="G4868" s="1295">
        <v>0</v>
      </c>
      <c r="H4868" s="935" t="s">
        <v>406</v>
      </c>
      <c r="I4868" s="935" t="s">
        <v>407</v>
      </c>
      <c r="J4868" s="935">
        <v>40.417416330000002</v>
      </c>
      <c r="K4868" s="935">
        <v>-122.19395729999999</v>
      </c>
      <c r="L4868" s="935">
        <v>40.355137560000003</v>
      </c>
      <c r="M4868" s="935">
        <v>-122.17595660000001</v>
      </c>
    </row>
    <row r="4869" spans="1:13" x14ac:dyDescent="0.35">
      <c r="A4869" s="1296">
        <v>37103</v>
      </c>
      <c r="B4869" s="1295" t="s">
        <v>313</v>
      </c>
      <c r="C4869" s="1295" t="s">
        <v>283</v>
      </c>
      <c r="D4869" s="1295">
        <v>13843</v>
      </c>
      <c r="E4869" s="1295" t="s">
        <v>200</v>
      </c>
      <c r="F4869" s="935" t="s">
        <v>214</v>
      </c>
      <c r="G4869" s="1295">
        <v>0</v>
      </c>
      <c r="H4869" s="935" t="s">
        <v>407</v>
      </c>
      <c r="I4869" s="935" t="s">
        <v>408</v>
      </c>
      <c r="J4869" s="935">
        <v>40.355137560000003</v>
      </c>
      <c r="K4869" s="935">
        <v>-122.17595660000001</v>
      </c>
      <c r="L4869" s="935">
        <v>40.316984869999999</v>
      </c>
      <c r="M4869" s="935">
        <v>-122.1896581</v>
      </c>
    </row>
    <row r="4870" spans="1:13" x14ac:dyDescent="0.35">
      <c r="A4870" s="1296">
        <v>37103</v>
      </c>
      <c r="B4870" s="1295" t="s">
        <v>313</v>
      </c>
      <c r="C4870" s="1295" t="s">
        <v>283</v>
      </c>
      <c r="D4870" s="1295">
        <v>13843</v>
      </c>
      <c r="E4870" s="1295" t="s">
        <v>200</v>
      </c>
      <c r="F4870" s="935" t="s">
        <v>215</v>
      </c>
      <c r="G4870" s="1295">
        <v>0</v>
      </c>
      <c r="H4870" s="935" t="s">
        <v>408</v>
      </c>
      <c r="I4870" s="935" t="s">
        <v>409</v>
      </c>
      <c r="J4870" s="935">
        <v>40.316984869999999</v>
      </c>
      <c r="K4870" s="935">
        <v>-122.1896581</v>
      </c>
      <c r="L4870" s="935">
        <v>40.263968490000003</v>
      </c>
      <c r="M4870" s="935">
        <v>-122.2235306</v>
      </c>
    </row>
    <row r="4871" spans="1:13" x14ac:dyDescent="0.35">
      <c r="A4871" s="1296">
        <v>37103</v>
      </c>
      <c r="B4871" s="1295" t="s">
        <v>313</v>
      </c>
      <c r="C4871" s="1295" t="s">
        <v>283</v>
      </c>
      <c r="D4871" s="1295">
        <v>13843</v>
      </c>
      <c r="E4871" s="1295" t="s">
        <v>200</v>
      </c>
      <c r="F4871" s="935" t="s">
        <v>216</v>
      </c>
      <c r="G4871" s="1295">
        <v>0</v>
      </c>
      <c r="H4871" s="935" t="s">
        <v>409</v>
      </c>
      <c r="I4871" s="935" t="s">
        <v>410</v>
      </c>
      <c r="J4871" s="935">
        <v>40.263968490000003</v>
      </c>
      <c r="K4871" s="935">
        <v>-122.2235306</v>
      </c>
      <c r="L4871" s="935">
        <v>40.153152210000002</v>
      </c>
      <c r="M4871" s="935">
        <v>-122.20237950000001</v>
      </c>
    </row>
    <row r="4872" spans="1:13" x14ac:dyDescent="0.35">
      <c r="A4872" s="1296">
        <v>37103</v>
      </c>
      <c r="B4872" s="1295" t="s">
        <v>313</v>
      </c>
      <c r="C4872" s="1295" t="s">
        <v>283</v>
      </c>
      <c r="D4872" s="1295">
        <v>13843</v>
      </c>
      <c r="E4872" s="1295" t="s">
        <v>200</v>
      </c>
      <c r="F4872" s="935" t="s">
        <v>217</v>
      </c>
      <c r="G4872" s="1295">
        <v>3</v>
      </c>
      <c r="H4872" s="935" t="s">
        <v>410</v>
      </c>
      <c r="I4872" s="935" t="s">
        <v>411</v>
      </c>
      <c r="J4872" s="935">
        <v>40.153152210000002</v>
      </c>
      <c r="K4872" s="935">
        <v>-122.20237950000001</v>
      </c>
      <c r="L4872" s="935">
        <v>40.027836569999998</v>
      </c>
      <c r="M4872" s="935">
        <v>-122.11920569999999</v>
      </c>
    </row>
    <row r="4873" spans="1:13" x14ac:dyDescent="0.35">
      <c r="A4873" s="1296">
        <v>37103</v>
      </c>
      <c r="B4873" s="1295" t="s">
        <v>313</v>
      </c>
      <c r="C4873" s="1295" t="s">
        <v>283</v>
      </c>
      <c r="D4873" s="1295">
        <v>13843</v>
      </c>
      <c r="E4873" s="1295" t="s">
        <v>200</v>
      </c>
      <c r="F4873" s="935" t="s">
        <v>219</v>
      </c>
      <c r="G4873" s="1295">
        <v>0</v>
      </c>
      <c r="H4873" s="935" t="s">
        <v>411</v>
      </c>
      <c r="I4873" s="935" t="s">
        <v>412</v>
      </c>
      <c r="J4873" s="935">
        <v>40.027836569999998</v>
      </c>
      <c r="K4873" s="935">
        <v>-122.11920569999999</v>
      </c>
      <c r="L4873" s="935">
        <v>39.909298579999998</v>
      </c>
      <c r="M4873" s="935">
        <v>-122.0918963</v>
      </c>
    </row>
    <row r="4874" spans="1:13" x14ac:dyDescent="0.35">
      <c r="A4874" s="1296">
        <v>37103</v>
      </c>
      <c r="B4874" s="1295" t="s">
        <v>313</v>
      </c>
      <c r="C4874" s="1295" t="s">
        <v>283</v>
      </c>
      <c r="D4874" s="1295">
        <v>13843</v>
      </c>
      <c r="E4874" s="1295" t="s">
        <v>200</v>
      </c>
      <c r="F4874" s="935" t="s">
        <v>220</v>
      </c>
      <c r="G4874" s="1295">
        <v>-99999</v>
      </c>
      <c r="H4874" s="935" t="s">
        <v>412</v>
      </c>
      <c r="I4874" s="935" t="s">
        <v>413</v>
      </c>
      <c r="J4874" s="935">
        <v>39.909298579999998</v>
      </c>
      <c r="K4874" s="935">
        <v>-122.0918963</v>
      </c>
      <c r="L4874" s="935">
        <v>39.751173979999997</v>
      </c>
      <c r="M4874" s="935">
        <v>-121.9963235</v>
      </c>
    </row>
    <row r="4875" spans="1:13" x14ac:dyDescent="0.35">
      <c r="A4875" s="1296">
        <v>37103</v>
      </c>
      <c r="B4875" s="1295" t="s">
        <v>313</v>
      </c>
      <c r="C4875" s="1295" t="s">
        <v>283</v>
      </c>
      <c r="D4875" s="1295">
        <v>13843</v>
      </c>
      <c r="E4875" s="1295" t="s">
        <v>200</v>
      </c>
      <c r="F4875" s="935" t="s">
        <v>221</v>
      </c>
      <c r="G4875" s="1295">
        <v>-99999</v>
      </c>
      <c r="H4875" s="935" t="s">
        <v>413</v>
      </c>
      <c r="I4875" s="935" t="s">
        <v>414</v>
      </c>
      <c r="J4875" s="935">
        <v>39.751173979999997</v>
      </c>
      <c r="K4875" s="935">
        <v>-121.9963235</v>
      </c>
      <c r="L4875" s="935">
        <v>39.629153240000001</v>
      </c>
      <c r="M4875" s="935">
        <v>-121.9925059</v>
      </c>
    </row>
    <row r="4876" spans="1:13" x14ac:dyDescent="0.35">
      <c r="A4876" s="1296">
        <v>37103</v>
      </c>
      <c r="B4876" s="1295" t="s">
        <v>313</v>
      </c>
      <c r="C4876" s="1295" t="s">
        <v>283</v>
      </c>
      <c r="D4876" s="1295">
        <v>13843</v>
      </c>
      <c r="E4876" s="1295" t="s">
        <v>200</v>
      </c>
      <c r="F4876" s="935" t="s">
        <v>222</v>
      </c>
      <c r="G4876" s="1295">
        <v>-99999</v>
      </c>
      <c r="H4876" s="935" t="s">
        <v>414</v>
      </c>
      <c r="I4876" s="935" t="s">
        <v>415</v>
      </c>
      <c r="J4876" s="935">
        <v>39.629153240000001</v>
      </c>
      <c r="K4876" s="935">
        <v>-121.9925059</v>
      </c>
      <c r="L4876" s="935">
        <v>39.40712284</v>
      </c>
      <c r="M4876" s="935">
        <v>-122.00758999999999</v>
      </c>
    </row>
    <row r="4877" spans="1:13" x14ac:dyDescent="0.35">
      <c r="A4877" s="1296">
        <v>37110</v>
      </c>
      <c r="B4877" s="1295" t="s">
        <v>313</v>
      </c>
      <c r="C4877" s="1295" t="s">
        <v>260</v>
      </c>
      <c r="D4877" s="1295">
        <v>12520</v>
      </c>
      <c r="E4877" s="1295" t="s">
        <v>200</v>
      </c>
      <c r="F4877" s="935" t="s">
        <v>208</v>
      </c>
      <c r="G4877" s="1295">
        <v>0</v>
      </c>
      <c r="H4877" s="935" t="s">
        <v>402</v>
      </c>
      <c r="I4877" s="935" t="s">
        <v>403</v>
      </c>
      <c r="J4877" s="935">
        <v>40.611883210000002</v>
      </c>
      <c r="K4877" s="935">
        <v>-122.446135</v>
      </c>
      <c r="L4877" s="935">
        <v>40.592799669999998</v>
      </c>
      <c r="M4877" s="935">
        <v>-122.3942059</v>
      </c>
    </row>
    <row r="4878" spans="1:13" x14ac:dyDescent="0.35">
      <c r="A4878" s="1296">
        <v>37110</v>
      </c>
      <c r="B4878" s="1295" t="s">
        <v>313</v>
      </c>
      <c r="C4878" s="1295" t="s">
        <v>260</v>
      </c>
      <c r="D4878" s="1295">
        <v>12520</v>
      </c>
      <c r="E4878" s="1295" t="s">
        <v>200</v>
      </c>
      <c r="F4878" s="935" t="s">
        <v>209</v>
      </c>
      <c r="G4878" s="1295">
        <v>0</v>
      </c>
      <c r="H4878" s="935" t="s">
        <v>403</v>
      </c>
      <c r="I4878" s="935" t="s">
        <v>404</v>
      </c>
      <c r="J4878" s="935">
        <v>40.592799669999998</v>
      </c>
      <c r="K4878" s="935">
        <v>-122.3942059</v>
      </c>
      <c r="L4878" s="935">
        <v>40.585947769999997</v>
      </c>
      <c r="M4878" s="935">
        <v>-122.3683525</v>
      </c>
    </row>
    <row r="4879" spans="1:13" x14ac:dyDescent="0.35">
      <c r="A4879" s="1296">
        <v>37110</v>
      </c>
      <c r="B4879" s="1295" t="s">
        <v>313</v>
      </c>
      <c r="C4879" s="1295" t="s">
        <v>260</v>
      </c>
      <c r="D4879" s="1295">
        <v>12520</v>
      </c>
      <c r="E4879" s="1295" t="s">
        <v>200</v>
      </c>
      <c r="F4879" s="935" t="s">
        <v>211</v>
      </c>
      <c r="G4879" s="1295">
        <v>0</v>
      </c>
      <c r="H4879" s="935" t="s">
        <v>404</v>
      </c>
      <c r="I4879" s="935" t="s">
        <v>405</v>
      </c>
      <c r="J4879" s="935">
        <v>40.585947769999997</v>
      </c>
      <c r="K4879" s="935">
        <v>-122.3683525</v>
      </c>
      <c r="L4879" s="935">
        <v>40.472049499999997</v>
      </c>
      <c r="M4879" s="935">
        <v>-122.29453460000001</v>
      </c>
    </row>
    <row r="4880" spans="1:13" x14ac:dyDescent="0.35">
      <c r="A4880" s="1296">
        <v>37110</v>
      </c>
      <c r="B4880" s="1295" t="s">
        <v>313</v>
      </c>
      <c r="C4880" s="1295" t="s">
        <v>260</v>
      </c>
      <c r="D4880" s="1295">
        <v>12520</v>
      </c>
      <c r="E4880" s="1295" t="s">
        <v>200</v>
      </c>
      <c r="F4880" s="935" t="s">
        <v>212</v>
      </c>
      <c r="G4880" s="1295">
        <v>0</v>
      </c>
      <c r="H4880" s="935" t="s">
        <v>405</v>
      </c>
      <c r="I4880" s="935" t="s">
        <v>406</v>
      </c>
      <c r="J4880" s="935">
        <v>40.472049499999997</v>
      </c>
      <c r="K4880" s="935">
        <v>-122.29453460000001</v>
      </c>
      <c r="L4880" s="935">
        <v>40.417416330000002</v>
      </c>
      <c r="M4880" s="935">
        <v>-122.19395729999999</v>
      </c>
    </row>
    <row r="4881" spans="1:13" x14ac:dyDescent="0.35">
      <c r="A4881" s="1296">
        <v>37110</v>
      </c>
      <c r="B4881" s="1295" t="s">
        <v>313</v>
      </c>
      <c r="C4881" s="1295" t="s">
        <v>260</v>
      </c>
      <c r="D4881" s="1295">
        <v>12520</v>
      </c>
      <c r="E4881" s="1295" t="s">
        <v>200</v>
      </c>
      <c r="F4881" s="935" t="s">
        <v>213</v>
      </c>
      <c r="G4881" s="1295">
        <v>0</v>
      </c>
      <c r="H4881" s="935" t="s">
        <v>406</v>
      </c>
      <c r="I4881" s="935" t="s">
        <v>407</v>
      </c>
      <c r="J4881" s="935">
        <v>40.417416330000002</v>
      </c>
      <c r="K4881" s="935">
        <v>-122.19395729999999</v>
      </c>
      <c r="L4881" s="935">
        <v>40.355137560000003</v>
      </c>
      <c r="M4881" s="935">
        <v>-122.17595660000001</v>
      </c>
    </row>
    <row r="4882" spans="1:13" x14ac:dyDescent="0.35">
      <c r="A4882" s="1296">
        <v>37110</v>
      </c>
      <c r="B4882" s="1295" t="s">
        <v>313</v>
      </c>
      <c r="C4882" s="1295" t="s">
        <v>260</v>
      </c>
      <c r="D4882" s="1295">
        <v>12520</v>
      </c>
      <c r="E4882" s="1295" t="s">
        <v>200</v>
      </c>
      <c r="F4882" s="935" t="s">
        <v>214</v>
      </c>
      <c r="G4882" s="1295">
        <v>0</v>
      </c>
      <c r="H4882" s="935" t="s">
        <v>407</v>
      </c>
      <c r="I4882" s="935" t="s">
        <v>408</v>
      </c>
      <c r="J4882" s="935">
        <v>40.355137560000003</v>
      </c>
      <c r="K4882" s="935">
        <v>-122.17595660000001</v>
      </c>
      <c r="L4882" s="935">
        <v>40.316984869999999</v>
      </c>
      <c r="M4882" s="935">
        <v>-122.1896581</v>
      </c>
    </row>
    <row r="4883" spans="1:13" x14ac:dyDescent="0.35">
      <c r="A4883" s="1296">
        <v>37110</v>
      </c>
      <c r="B4883" s="1295" t="s">
        <v>313</v>
      </c>
      <c r="C4883" s="1295" t="s">
        <v>260</v>
      </c>
      <c r="D4883" s="1295">
        <v>12520</v>
      </c>
      <c r="E4883" s="1295" t="s">
        <v>200</v>
      </c>
      <c r="F4883" s="935" t="s">
        <v>215</v>
      </c>
      <c r="G4883" s="1295">
        <v>0</v>
      </c>
      <c r="H4883" s="935" t="s">
        <v>408</v>
      </c>
      <c r="I4883" s="935" t="s">
        <v>409</v>
      </c>
      <c r="J4883" s="935">
        <v>40.316984869999999</v>
      </c>
      <c r="K4883" s="935">
        <v>-122.1896581</v>
      </c>
      <c r="L4883" s="935">
        <v>40.263968490000003</v>
      </c>
      <c r="M4883" s="935">
        <v>-122.2235306</v>
      </c>
    </row>
    <row r="4884" spans="1:13" x14ac:dyDescent="0.35">
      <c r="A4884" s="1296">
        <v>37110</v>
      </c>
      <c r="B4884" s="1295" t="s">
        <v>313</v>
      </c>
      <c r="C4884" s="1295" t="s">
        <v>260</v>
      </c>
      <c r="D4884" s="1295">
        <v>12520</v>
      </c>
      <c r="E4884" s="1295" t="s">
        <v>200</v>
      </c>
      <c r="F4884" s="935" t="s">
        <v>216</v>
      </c>
      <c r="G4884" s="1295">
        <v>0</v>
      </c>
      <c r="H4884" s="935" t="s">
        <v>409</v>
      </c>
      <c r="I4884" s="935" t="s">
        <v>410</v>
      </c>
      <c r="J4884" s="935">
        <v>40.263968490000003</v>
      </c>
      <c r="K4884" s="935">
        <v>-122.2235306</v>
      </c>
      <c r="L4884" s="935">
        <v>40.153152210000002</v>
      </c>
      <c r="M4884" s="935">
        <v>-122.20237950000001</v>
      </c>
    </row>
    <row r="4885" spans="1:13" x14ac:dyDescent="0.35">
      <c r="A4885" s="1296">
        <v>37110</v>
      </c>
      <c r="B4885" s="1295" t="s">
        <v>313</v>
      </c>
      <c r="C4885" s="1295" t="s">
        <v>260</v>
      </c>
      <c r="D4885" s="1295">
        <v>12520</v>
      </c>
      <c r="E4885" s="1295" t="s">
        <v>200</v>
      </c>
      <c r="F4885" s="935" t="s">
        <v>217</v>
      </c>
      <c r="G4885" s="1295">
        <v>1</v>
      </c>
      <c r="H4885" s="935" t="s">
        <v>410</v>
      </c>
      <c r="I4885" s="935" t="s">
        <v>411</v>
      </c>
      <c r="J4885" s="935">
        <v>40.153152210000002</v>
      </c>
      <c r="K4885" s="935">
        <v>-122.20237950000001</v>
      </c>
      <c r="L4885" s="935">
        <v>40.027836569999998</v>
      </c>
      <c r="M4885" s="935">
        <v>-122.11920569999999</v>
      </c>
    </row>
    <row r="4886" spans="1:13" x14ac:dyDescent="0.35">
      <c r="A4886" s="1296">
        <v>37110</v>
      </c>
      <c r="B4886" s="1295" t="s">
        <v>313</v>
      </c>
      <c r="C4886" s="1295" t="s">
        <v>260</v>
      </c>
      <c r="D4886" s="1295">
        <v>12520</v>
      </c>
      <c r="E4886" s="1295" t="s">
        <v>200</v>
      </c>
      <c r="F4886" s="935" t="s">
        <v>219</v>
      </c>
      <c r="G4886" s="1295">
        <v>0</v>
      </c>
      <c r="H4886" s="935" t="s">
        <v>411</v>
      </c>
      <c r="I4886" s="935" t="s">
        <v>412</v>
      </c>
      <c r="J4886" s="935">
        <v>40.027836569999998</v>
      </c>
      <c r="K4886" s="935">
        <v>-122.11920569999999</v>
      </c>
      <c r="L4886" s="935">
        <v>39.909298579999998</v>
      </c>
      <c r="M4886" s="935">
        <v>-122.0918963</v>
      </c>
    </row>
    <row r="4887" spans="1:13" x14ac:dyDescent="0.35">
      <c r="A4887" s="1296">
        <v>37110</v>
      </c>
      <c r="B4887" s="1295" t="s">
        <v>313</v>
      </c>
      <c r="C4887" s="1295" t="s">
        <v>260</v>
      </c>
      <c r="D4887" s="1295">
        <v>12520</v>
      </c>
      <c r="E4887" s="1295" t="s">
        <v>200</v>
      </c>
      <c r="F4887" s="935" t="s">
        <v>220</v>
      </c>
      <c r="G4887" s="1295">
        <v>-99999</v>
      </c>
      <c r="H4887" s="935" t="s">
        <v>412</v>
      </c>
      <c r="I4887" s="935" t="s">
        <v>413</v>
      </c>
      <c r="J4887" s="935">
        <v>39.909298579999998</v>
      </c>
      <c r="K4887" s="935">
        <v>-122.0918963</v>
      </c>
      <c r="L4887" s="935">
        <v>39.751173979999997</v>
      </c>
      <c r="M4887" s="935">
        <v>-121.9963235</v>
      </c>
    </row>
    <row r="4888" spans="1:13" x14ac:dyDescent="0.35">
      <c r="A4888" s="1296">
        <v>37110</v>
      </c>
      <c r="B4888" s="1295" t="s">
        <v>313</v>
      </c>
      <c r="C4888" s="1295" t="s">
        <v>260</v>
      </c>
      <c r="D4888" s="1295">
        <v>12520</v>
      </c>
      <c r="E4888" s="1295" t="s">
        <v>200</v>
      </c>
      <c r="F4888" s="935" t="s">
        <v>221</v>
      </c>
      <c r="G4888" s="1295">
        <v>-99999</v>
      </c>
      <c r="H4888" s="935" t="s">
        <v>413</v>
      </c>
      <c r="I4888" s="935" t="s">
        <v>414</v>
      </c>
      <c r="J4888" s="935">
        <v>39.751173979999997</v>
      </c>
      <c r="K4888" s="935">
        <v>-121.9963235</v>
      </c>
      <c r="L4888" s="935">
        <v>39.629153240000001</v>
      </c>
      <c r="M4888" s="935">
        <v>-121.9925059</v>
      </c>
    </row>
    <row r="4889" spans="1:13" x14ac:dyDescent="0.35">
      <c r="A4889" s="1296">
        <v>37110</v>
      </c>
      <c r="B4889" s="1295" t="s">
        <v>313</v>
      </c>
      <c r="C4889" s="1295" t="s">
        <v>260</v>
      </c>
      <c r="D4889" s="1295">
        <v>12520</v>
      </c>
      <c r="E4889" s="1295" t="s">
        <v>200</v>
      </c>
      <c r="F4889" s="935" t="s">
        <v>222</v>
      </c>
      <c r="G4889" s="1295">
        <v>-99999</v>
      </c>
      <c r="H4889" s="935" t="s">
        <v>414</v>
      </c>
      <c r="I4889" s="935" t="s">
        <v>415</v>
      </c>
      <c r="J4889" s="935">
        <v>39.629153240000001</v>
      </c>
      <c r="K4889" s="935">
        <v>-121.9925059</v>
      </c>
      <c r="L4889" s="935">
        <v>39.40712284</v>
      </c>
      <c r="M4889" s="935">
        <v>-122.00758999999999</v>
      </c>
    </row>
    <row r="4890" spans="1:13" x14ac:dyDescent="0.35">
      <c r="A4890" s="1296">
        <v>37117</v>
      </c>
      <c r="B4890" s="1295" t="s">
        <v>313</v>
      </c>
      <c r="C4890" s="1295" t="s">
        <v>283</v>
      </c>
      <c r="D4890" s="1295">
        <v>11888</v>
      </c>
      <c r="E4890" s="1295" t="s">
        <v>200</v>
      </c>
      <c r="F4890" s="935" t="s">
        <v>208</v>
      </c>
      <c r="G4890" s="1295">
        <v>0</v>
      </c>
      <c r="H4890" s="935" t="s">
        <v>402</v>
      </c>
      <c r="I4890" s="935" t="s">
        <v>403</v>
      </c>
      <c r="J4890" s="935">
        <v>40.611883210000002</v>
      </c>
      <c r="K4890" s="935">
        <v>-122.446135</v>
      </c>
      <c r="L4890" s="935">
        <v>40.592799669999998</v>
      </c>
      <c r="M4890" s="935">
        <v>-122.3942059</v>
      </c>
    </row>
    <row r="4891" spans="1:13" x14ac:dyDescent="0.35">
      <c r="A4891" s="1296">
        <v>37117</v>
      </c>
      <c r="B4891" s="1295" t="s">
        <v>313</v>
      </c>
      <c r="C4891" s="1295" t="s">
        <v>283</v>
      </c>
      <c r="D4891" s="1295">
        <v>11888</v>
      </c>
      <c r="E4891" s="1295" t="s">
        <v>200</v>
      </c>
      <c r="F4891" s="935" t="s">
        <v>209</v>
      </c>
      <c r="G4891" s="1295">
        <v>0</v>
      </c>
      <c r="H4891" s="935" t="s">
        <v>403</v>
      </c>
      <c r="I4891" s="935" t="s">
        <v>404</v>
      </c>
      <c r="J4891" s="935">
        <v>40.592799669999998</v>
      </c>
      <c r="K4891" s="935">
        <v>-122.3942059</v>
      </c>
      <c r="L4891" s="935">
        <v>40.585947769999997</v>
      </c>
      <c r="M4891" s="935">
        <v>-122.3683525</v>
      </c>
    </row>
    <row r="4892" spans="1:13" x14ac:dyDescent="0.35">
      <c r="A4892" s="1296">
        <v>37117</v>
      </c>
      <c r="B4892" s="1295" t="s">
        <v>313</v>
      </c>
      <c r="C4892" s="1295" t="s">
        <v>283</v>
      </c>
      <c r="D4892" s="1295">
        <v>11888</v>
      </c>
      <c r="E4892" s="1295" t="s">
        <v>200</v>
      </c>
      <c r="F4892" s="935" t="s">
        <v>211</v>
      </c>
      <c r="G4892" s="1295">
        <v>0</v>
      </c>
      <c r="H4892" s="935" t="s">
        <v>404</v>
      </c>
      <c r="I4892" s="935" t="s">
        <v>405</v>
      </c>
      <c r="J4892" s="935">
        <v>40.585947769999997</v>
      </c>
      <c r="K4892" s="935">
        <v>-122.3683525</v>
      </c>
      <c r="L4892" s="935">
        <v>40.472049499999997</v>
      </c>
      <c r="M4892" s="935">
        <v>-122.29453460000001</v>
      </c>
    </row>
    <row r="4893" spans="1:13" x14ac:dyDescent="0.35">
      <c r="A4893" s="1296">
        <v>37117</v>
      </c>
      <c r="B4893" s="1295" t="s">
        <v>313</v>
      </c>
      <c r="C4893" s="1295" t="s">
        <v>283</v>
      </c>
      <c r="D4893" s="1295">
        <v>11888</v>
      </c>
      <c r="E4893" s="1295" t="s">
        <v>200</v>
      </c>
      <c r="F4893" s="935" t="s">
        <v>212</v>
      </c>
      <c r="G4893" s="1295">
        <v>0</v>
      </c>
      <c r="H4893" s="935" t="s">
        <v>405</v>
      </c>
      <c r="I4893" s="935" t="s">
        <v>406</v>
      </c>
      <c r="J4893" s="935">
        <v>40.472049499999997</v>
      </c>
      <c r="K4893" s="935">
        <v>-122.29453460000001</v>
      </c>
      <c r="L4893" s="935">
        <v>40.417416330000002</v>
      </c>
      <c r="M4893" s="935">
        <v>-122.19395729999999</v>
      </c>
    </row>
    <row r="4894" spans="1:13" x14ac:dyDescent="0.35">
      <c r="A4894" s="1296">
        <v>37117</v>
      </c>
      <c r="B4894" s="1295" t="s">
        <v>313</v>
      </c>
      <c r="C4894" s="1295" t="s">
        <v>283</v>
      </c>
      <c r="D4894" s="1295">
        <v>11888</v>
      </c>
      <c r="E4894" s="1295" t="s">
        <v>200</v>
      </c>
      <c r="F4894" s="935" t="s">
        <v>213</v>
      </c>
      <c r="G4894" s="1295">
        <v>0</v>
      </c>
      <c r="H4894" s="935" t="s">
        <v>406</v>
      </c>
      <c r="I4894" s="935" t="s">
        <v>407</v>
      </c>
      <c r="J4894" s="935">
        <v>40.417416330000002</v>
      </c>
      <c r="K4894" s="935">
        <v>-122.19395729999999</v>
      </c>
      <c r="L4894" s="935">
        <v>40.355137560000003</v>
      </c>
      <c r="M4894" s="935">
        <v>-122.17595660000001</v>
      </c>
    </row>
    <row r="4895" spans="1:13" x14ac:dyDescent="0.35">
      <c r="A4895" s="1296">
        <v>37117</v>
      </c>
      <c r="B4895" s="1295" t="s">
        <v>313</v>
      </c>
      <c r="C4895" s="1295" t="s">
        <v>283</v>
      </c>
      <c r="D4895" s="1295">
        <v>11888</v>
      </c>
      <c r="E4895" s="1295" t="s">
        <v>200</v>
      </c>
      <c r="F4895" s="935" t="s">
        <v>214</v>
      </c>
      <c r="G4895" s="1295">
        <v>0</v>
      </c>
      <c r="H4895" s="935" t="s">
        <v>407</v>
      </c>
      <c r="I4895" s="935" t="s">
        <v>408</v>
      </c>
      <c r="J4895" s="935">
        <v>40.355137560000003</v>
      </c>
      <c r="K4895" s="935">
        <v>-122.17595660000001</v>
      </c>
      <c r="L4895" s="935">
        <v>40.316984869999999</v>
      </c>
      <c r="M4895" s="935">
        <v>-122.1896581</v>
      </c>
    </row>
    <row r="4896" spans="1:13" x14ac:dyDescent="0.35">
      <c r="A4896" s="1296">
        <v>37117</v>
      </c>
      <c r="B4896" s="1295" t="s">
        <v>313</v>
      </c>
      <c r="C4896" s="1295" t="s">
        <v>283</v>
      </c>
      <c r="D4896" s="1295">
        <v>11888</v>
      </c>
      <c r="E4896" s="1295" t="s">
        <v>200</v>
      </c>
      <c r="F4896" s="935" t="s">
        <v>215</v>
      </c>
      <c r="G4896" s="1295">
        <v>0</v>
      </c>
      <c r="H4896" s="935" t="s">
        <v>408</v>
      </c>
      <c r="I4896" s="935" t="s">
        <v>409</v>
      </c>
      <c r="J4896" s="935">
        <v>40.316984869999999</v>
      </c>
      <c r="K4896" s="935">
        <v>-122.1896581</v>
      </c>
      <c r="L4896" s="935">
        <v>40.263968490000003</v>
      </c>
      <c r="M4896" s="935">
        <v>-122.2235306</v>
      </c>
    </row>
    <row r="4897" spans="1:13" x14ac:dyDescent="0.35">
      <c r="A4897" s="1296">
        <v>37117</v>
      </c>
      <c r="B4897" s="1295" t="s">
        <v>313</v>
      </c>
      <c r="C4897" s="1295" t="s">
        <v>283</v>
      </c>
      <c r="D4897" s="1295">
        <v>11888</v>
      </c>
      <c r="E4897" s="1295" t="s">
        <v>200</v>
      </c>
      <c r="F4897" s="935" t="s">
        <v>216</v>
      </c>
      <c r="G4897" s="1295">
        <v>0</v>
      </c>
      <c r="H4897" s="935" t="s">
        <v>409</v>
      </c>
      <c r="I4897" s="935" t="s">
        <v>410</v>
      </c>
      <c r="J4897" s="935">
        <v>40.263968490000003</v>
      </c>
      <c r="K4897" s="935">
        <v>-122.2235306</v>
      </c>
      <c r="L4897" s="935">
        <v>40.153152210000002</v>
      </c>
      <c r="M4897" s="935">
        <v>-122.20237950000001</v>
      </c>
    </row>
    <row r="4898" spans="1:13" x14ac:dyDescent="0.35">
      <c r="A4898" s="1296">
        <v>37117</v>
      </c>
      <c r="B4898" s="1295" t="s">
        <v>313</v>
      </c>
      <c r="C4898" s="1295" t="s">
        <v>283</v>
      </c>
      <c r="D4898" s="1295">
        <v>11888</v>
      </c>
      <c r="E4898" s="1295" t="s">
        <v>200</v>
      </c>
      <c r="F4898" s="935" t="s">
        <v>217</v>
      </c>
      <c r="G4898" s="1295">
        <v>0</v>
      </c>
      <c r="H4898" s="935" t="s">
        <v>410</v>
      </c>
      <c r="I4898" s="935" t="s">
        <v>411</v>
      </c>
      <c r="J4898" s="935">
        <v>40.153152210000002</v>
      </c>
      <c r="K4898" s="935">
        <v>-122.20237950000001</v>
      </c>
      <c r="L4898" s="935">
        <v>40.027836569999998</v>
      </c>
      <c r="M4898" s="935">
        <v>-122.11920569999999</v>
      </c>
    </row>
    <row r="4899" spans="1:13" x14ac:dyDescent="0.35">
      <c r="A4899" s="1296">
        <v>37117</v>
      </c>
      <c r="B4899" s="1295" t="s">
        <v>313</v>
      </c>
      <c r="C4899" s="1295" t="s">
        <v>283</v>
      </c>
      <c r="D4899" s="1295">
        <v>11888</v>
      </c>
      <c r="E4899" s="1295" t="s">
        <v>200</v>
      </c>
      <c r="F4899" s="935" t="s">
        <v>219</v>
      </c>
      <c r="G4899" s="1295">
        <v>0</v>
      </c>
      <c r="H4899" s="935" t="s">
        <v>411</v>
      </c>
      <c r="I4899" s="935" t="s">
        <v>412</v>
      </c>
      <c r="J4899" s="935">
        <v>40.027836569999998</v>
      </c>
      <c r="K4899" s="935">
        <v>-122.11920569999999</v>
      </c>
      <c r="L4899" s="935">
        <v>39.909298579999998</v>
      </c>
      <c r="M4899" s="935">
        <v>-122.0918963</v>
      </c>
    </row>
    <row r="4900" spans="1:13" x14ac:dyDescent="0.35">
      <c r="A4900" s="1296">
        <v>37117</v>
      </c>
      <c r="B4900" s="1295" t="s">
        <v>313</v>
      </c>
      <c r="C4900" s="1295" t="s">
        <v>283</v>
      </c>
      <c r="D4900" s="1295">
        <v>11888</v>
      </c>
      <c r="E4900" s="1295" t="s">
        <v>200</v>
      </c>
      <c r="F4900" s="935" t="s">
        <v>220</v>
      </c>
      <c r="G4900" s="1295">
        <v>-99999</v>
      </c>
      <c r="H4900" s="935" t="s">
        <v>412</v>
      </c>
      <c r="I4900" s="935" t="s">
        <v>413</v>
      </c>
      <c r="J4900" s="935">
        <v>39.909298579999998</v>
      </c>
      <c r="K4900" s="935">
        <v>-122.0918963</v>
      </c>
      <c r="L4900" s="935">
        <v>39.751173979999997</v>
      </c>
      <c r="M4900" s="935">
        <v>-121.9963235</v>
      </c>
    </row>
    <row r="4901" spans="1:13" x14ac:dyDescent="0.35">
      <c r="A4901" s="1296">
        <v>37117</v>
      </c>
      <c r="B4901" s="1295" t="s">
        <v>313</v>
      </c>
      <c r="C4901" s="1295" t="s">
        <v>283</v>
      </c>
      <c r="D4901" s="1295">
        <v>11888</v>
      </c>
      <c r="E4901" s="1295" t="s">
        <v>200</v>
      </c>
      <c r="F4901" s="935" t="s">
        <v>221</v>
      </c>
      <c r="G4901" s="1295">
        <v>-99999</v>
      </c>
      <c r="H4901" s="935" t="s">
        <v>413</v>
      </c>
      <c r="I4901" s="935" t="s">
        <v>414</v>
      </c>
      <c r="J4901" s="935">
        <v>39.751173979999997</v>
      </c>
      <c r="K4901" s="935">
        <v>-121.9963235</v>
      </c>
      <c r="L4901" s="935">
        <v>39.629153240000001</v>
      </c>
      <c r="M4901" s="935">
        <v>-121.9925059</v>
      </c>
    </row>
    <row r="4902" spans="1:13" x14ac:dyDescent="0.35">
      <c r="A4902" s="1296">
        <v>37117</v>
      </c>
      <c r="B4902" s="1295" t="s">
        <v>313</v>
      </c>
      <c r="C4902" s="1295" t="s">
        <v>283</v>
      </c>
      <c r="D4902" s="1295">
        <v>11888</v>
      </c>
      <c r="E4902" s="1295" t="s">
        <v>200</v>
      </c>
      <c r="F4902" s="935" t="s">
        <v>222</v>
      </c>
      <c r="G4902" s="1295">
        <v>-99999</v>
      </c>
      <c r="H4902" s="935" t="s">
        <v>414</v>
      </c>
      <c r="I4902" s="935" t="s">
        <v>415</v>
      </c>
      <c r="J4902" s="935">
        <v>39.629153240000001</v>
      </c>
      <c r="K4902" s="935">
        <v>-121.9925059</v>
      </c>
      <c r="L4902" s="935">
        <v>39.40712284</v>
      </c>
      <c r="M4902" s="935">
        <v>-122.00758999999999</v>
      </c>
    </row>
    <row r="4903" spans="1:13" x14ac:dyDescent="0.35">
      <c r="A4903" s="1296">
        <v>37152</v>
      </c>
      <c r="B4903" s="1295" t="s">
        <v>313</v>
      </c>
      <c r="C4903" s="1295" t="s">
        <v>283</v>
      </c>
      <c r="D4903" s="1295">
        <v>8045</v>
      </c>
      <c r="E4903" s="1295" t="s">
        <v>248</v>
      </c>
      <c r="F4903" s="935" t="s">
        <v>208</v>
      </c>
      <c r="G4903" s="1295">
        <v>0</v>
      </c>
      <c r="H4903" s="935" t="s">
        <v>402</v>
      </c>
      <c r="I4903" s="935" t="s">
        <v>403</v>
      </c>
      <c r="J4903" s="935">
        <v>40.611883210000002</v>
      </c>
      <c r="K4903" s="935">
        <v>-122.446135</v>
      </c>
      <c r="L4903" s="935">
        <v>40.592799669999998</v>
      </c>
      <c r="M4903" s="935">
        <v>-122.3942059</v>
      </c>
    </row>
    <row r="4904" spans="1:13" x14ac:dyDescent="0.35">
      <c r="A4904" s="1296">
        <v>37152</v>
      </c>
      <c r="B4904" s="1295" t="s">
        <v>313</v>
      </c>
      <c r="C4904" s="1295" t="s">
        <v>283</v>
      </c>
      <c r="D4904" s="1295">
        <v>8045</v>
      </c>
      <c r="E4904" s="1295" t="s">
        <v>248</v>
      </c>
      <c r="F4904" s="935" t="s">
        <v>209</v>
      </c>
      <c r="G4904" s="1295">
        <v>0</v>
      </c>
      <c r="H4904" s="935" t="s">
        <v>403</v>
      </c>
      <c r="I4904" s="935" t="s">
        <v>404</v>
      </c>
      <c r="J4904" s="935">
        <v>40.592799669999998</v>
      </c>
      <c r="K4904" s="935">
        <v>-122.3942059</v>
      </c>
      <c r="L4904" s="935">
        <v>40.585947769999997</v>
      </c>
      <c r="M4904" s="935">
        <v>-122.3683525</v>
      </c>
    </row>
    <row r="4905" spans="1:13" x14ac:dyDescent="0.35">
      <c r="A4905" s="1296">
        <v>37152</v>
      </c>
      <c r="B4905" s="1295" t="s">
        <v>313</v>
      </c>
      <c r="C4905" s="1295" t="s">
        <v>283</v>
      </c>
      <c r="D4905" s="1295">
        <v>8045</v>
      </c>
      <c r="E4905" s="1295" t="s">
        <v>248</v>
      </c>
      <c r="F4905" s="935" t="s">
        <v>211</v>
      </c>
      <c r="G4905" s="1295">
        <v>7</v>
      </c>
      <c r="H4905" s="935" t="s">
        <v>404</v>
      </c>
      <c r="I4905" s="935" t="s">
        <v>405</v>
      </c>
      <c r="J4905" s="935">
        <v>40.585947769999997</v>
      </c>
      <c r="K4905" s="935">
        <v>-122.3683525</v>
      </c>
      <c r="L4905" s="935">
        <v>40.472049499999997</v>
      </c>
      <c r="M4905" s="935">
        <v>-122.29453460000001</v>
      </c>
    </row>
    <row r="4906" spans="1:13" x14ac:dyDescent="0.35">
      <c r="A4906" s="1296">
        <v>37152</v>
      </c>
      <c r="B4906" s="1295" t="s">
        <v>313</v>
      </c>
      <c r="C4906" s="1295" t="s">
        <v>283</v>
      </c>
      <c r="D4906" s="1295">
        <v>8045</v>
      </c>
      <c r="E4906" s="1295" t="s">
        <v>248</v>
      </c>
      <c r="F4906" s="935" t="s">
        <v>212</v>
      </c>
      <c r="G4906" s="1295">
        <v>7</v>
      </c>
      <c r="H4906" s="935" t="s">
        <v>405</v>
      </c>
      <c r="I4906" s="935" t="s">
        <v>406</v>
      </c>
      <c r="J4906" s="935">
        <v>40.472049499999997</v>
      </c>
      <c r="K4906" s="935">
        <v>-122.29453460000001</v>
      </c>
      <c r="L4906" s="935">
        <v>40.417416330000002</v>
      </c>
      <c r="M4906" s="935">
        <v>-122.19395729999999</v>
      </c>
    </row>
    <row r="4907" spans="1:13" x14ac:dyDescent="0.35">
      <c r="A4907" s="1296">
        <v>37152</v>
      </c>
      <c r="B4907" s="1295" t="s">
        <v>313</v>
      </c>
      <c r="C4907" s="1295" t="s">
        <v>283</v>
      </c>
      <c r="D4907" s="1295">
        <v>8045</v>
      </c>
      <c r="E4907" s="1295" t="s">
        <v>248</v>
      </c>
      <c r="F4907" s="935" t="s">
        <v>213</v>
      </c>
      <c r="G4907" s="1295">
        <v>5</v>
      </c>
      <c r="H4907" s="935" t="s">
        <v>406</v>
      </c>
      <c r="I4907" s="935" t="s">
        <v>407</v>
      </c>
      <c r="J4907" s="935">
        <v>40.417416330000002</v>
      </c>
      <c r="K4907" s="935">
        <v>-122.19395729999999</v>
      </c>
      <c r="L4907" s="935">
        <v>40.355137560000003</v>
      </c>
      <c r="M4907" s="935">
        <v>-122.17595660000001</v>
      </c>
    </row>
    <row r="4908" spans="1:13" x14ac:dyDescent="0.35">
      <c r="A4908" s="1296">
        <v>37152</v>
      </c>
      <c r="B4908" s="1295" t="s">
        <v>313</v>
      </c>
      <c r="C4908" s="1295" t="s">
        <v>283</v>
      </c>
      <c r="D4908" s="1295">
        <v>8045</v>
      </c>
      <c r="E4908" s="1295" t="s">
        <v>248</v>
      </c>
      <c r="F4908" s="935" t="s">
        <v>214</v>
      </c>
      <c r="G4908" s="1295">
        <v>8</v>
      </c>
      <c r="H4908" s="935" t="s">
        <v>407</v>
      </c>
      <c r="I4908" s="935" t="s">
        <v>408</v>
      </c>
      <c r="J4908" s="935">
        <v>40.355137560000003</v>
      </c>
      <c r="K4908" s="935">
        <v>-122.17595660000001</v>
      </c>
      <c r="L4908" s="935">
        <v>40.316984869999999</v>
      </c>
      <c r="M4908" s="935">
        <v>-122.1896581</v>
      </c>
    </row>
    <row r="4909" spans="1:13" x14ac:dyDescent="0.35">
      <c r="A4909" s="1296">
        <v>37152</v>
      </c>
      <c r="B4909" s="1295" t="s">
        <v>313</v>
      </c>
      <c r="C4909" s="1295" t="s">
        <v>283</v>
      </c>
      <c r="D4909" s="1295">
        <v>8045</v>
      </c>
      <c r="E4909" s="1295" t="s">
        <v>248</v>
      </c>
      <c r="F4909" s="935" t="s">
        <v>215</v>
      </c>
      <c r="G4909" s="1295">
        <v>1</v>
      </c>
      <c r="H4909" s="935" t="s">
        <v>408</v>
      </c>
      <c r="I4909" s="935" t="s">
        <v>409</v>
      </c>
      <c r="J4909" s="935">
        <v>40.316984869999999</v>
      </c>
      <c r="K4909" s="935">
        <v>-122.1896581</v>
      </c>
      <c r="L4909" s="935">
        <v>40.263968490000003</v>
      </c>
      <c r="M4909" s="935">
        <v>-122.2235306</v>
      </c>
    </row>
    <row r="4910" spans="1:13" x14ac:dyDescent="0.35">
      <c r="A4910" s="1296">
        <v>37152</v>
      </c>
      <c r="B4910" s="1295" t="s">
        <v>313</v>
      </c>
      <c r="C4910" s="1295" t="s">
        <v>283</v>
      </c>
      <c r="D4910" s="1295">
        <v>8045</v>
      </c>
      <c r="E4910" s="1295" t="s">
        <v>248</v>
      </c>
      <c r="F4910" s="935" t="s">
        <v>216</v>
      </c>
      <c r="G4910" s="1295">
        <v>0</v>
      </c>
      <c r="H4910" s="935" t="s">
        <v>409</v>
      </c>
      <c r="I4910" s="935" t="s">
        <v>410</v>
      </c>
      <c r="J4910" s="935">
        <v>40.263968490000003</v>
      </c>
      <c r="K4910" s="935">
        <v>-122.2235306</v>
      </c>
      <c r="L4910" s="935">
        <v>40.153152210000002</v>
      </c>
      <c r="M4910" s="935">
        <v>-122.20237950000001</v>
      </c>
    </row>
    <row r="4911" spans="1:13" x14ac:dyDescent="0.35">
      <c r="A4911" s="1296">
        <v>37152</v>
      </c>
      <c r="B4911" s="1295" t="s">
        <v>313</v>
      </c>
      <c r="C4911" s="1295" t="s">
        <v>283</v>
      </c>
      <c r="D4911" s="1295">
        <v>8045</v>
      </c>
      <c r="E4911" s="1295" t="s">
        <v>248</v>
      </c>
      <c r="F4911" s="935" t="s">
        <v>217</v>
      </c>
      <c r="G4911" s="1295">
        <v>1</v>
      </c>
      <c r="H4911" s="935" t="s">
        <v>410</v>
      </c>
      <c r="I4911" s="935" t="s">
        <v>411</v>
      </c>
      <c r="J4911" s="935">
        <v>40.153152210000002</v>
      </c>
      <c r="K4911" s="935">
        <v>-122.20237950000001</v>
      </c>
      <c r="L4911" s="935">
        <v>40.027836569999998</v>
      </c>
      <c r="M4911" s="935">
        <v>-122.11920569999999</v>
      </c>
    </row>
    <row r="4912" spans="1:13" x14ac:dyDescent="0.35">
      <c r="A4912" s="1296">
        <v>37152</v>
      </c>
      <c r="B4912" s="1295" t="s">
        <v>313</v>
      </c>
      <c r="C4912" s="1295" t="s">
        <v>283</v>
      </c>
      <c r="D4912" s="1295">
        <v>8045</v>
      </c>
      <c r="E4912" s="1295" t="s">
        <v>248</v>
      </c>
      <c r="F4912" s="935" t="s">
        <v>219</v>
      </c>
      <c r="G4912" s="1295">
        <v>0</v>
      </c>
      <c r="H4912" s="935" t="s">
        <v>411</v>
      </c>
      <c r="I4912" s="935" t="s">
        <v>412</v>
      </c>
      <c r="J4912" s="935">
        <v>40.027836569999998</v>
      </c>
      <c r="K4912" s="935">
        <v>-122.11920569999999</v>
      </c>
      <c r="L4912" s="935">
        <v>39.909298579999998</v>
      </c>
      <c r="M4912" s="935">
        <v>-122.0918963</v>
      </c>
    </row>
    <row r="4913" spans="1:13" x14ac:dyDescent="0.35">
      <c r="A4913" s="1296">
        <v>37152</v>
      </c>
      <c r="B4913" s="1295" t="s">
        <v>313</v>
      </c>
      <c r="C4913" s="1295" t="s">
        <v>283</v>
      </c>
      <c r="D4913" s="1295">
        <v>8045</v>
      </c>
      <c r="E4913" s="1295" t="s">
        <v>248</v>
      </c>
      <c r="F4913" s="935" t="s">
        <v>220</v>
      </c>
      <c r="G4913" s="1295">
        <v>-99999</v>
      </c>
      <c r="H4913" s="935" t="s">
        <v>412</v>
      </c>
      <c r="I4913" s="935" t="s">
        <v>413</v>
      </c>
      <c r="J4913" s="935">
        <v>39.909298579999998</v>
      </c>
      <c r="K4913" s="935">
        <v>-122.0918963</v>
      </c>
      <c r="L4913" s="935">
        <v>39.751173979999997</v>
      </c>
      <c r="M4913" s="935">
        <v>-121.9963235</v>
      </c>
    </row>
    <row r="4914" spans="1:13" x14ac:dyDescent="0.35">
      <c r="A4914" s="1296">
        <v>37152</v>
      </c>
      <c r="B4914" s="1295" t="s">
        <v>313</v>
      </c>
      <c r="C4914" s="1295" t="s">
        <v>283</v>
      </c>
      <c r="D4914" s="1295">
        <v>8045</v>
      </c>
      <c r="E4914" s="1295" t="s">
        <v>248</v>
      </c>
      <c r="F4914" s="935" t="s">
        <v>221</v>
      </c>
      <c r="G4914" s="1295">
        <v>-99999</v>
      </c>
      <c r="H4914" s="935" t="s">
        <v>413</v>
      </c>
      <c r="I4914" s="935" t="s">
        <v>414</v>
      </c>
      <c r="J4914" s="935">
        <v>39.751173979999997</v>
      </c>
      <c r="K4914" s="935">
        <v>-121.9963235</v>
      </c>
      <c r="L4914" s="935">
        <v>39.629153240000001</v>
      </c>
      <c r="M4914" s="935">
        <v>-121.9925059</v>
      </c>
    </row>
    <row r="4915" spans="1:13" x14ac:dyDescent="0.35">
      <c r="A4915" s="1296">
        <v>37152</v>
      </c>
      <c r="B4915" s="1295" t="s">
        <v>313</v>
      </c>
      <c r="C4915" s="1295" t="s">
        <v>283</v>
      </c>
      <c r="D4915" s="1295">
        <v>8045</v>
      </c>
      <c r="E4915" s="1295" t="s">
        <v>248</v>
      </c>
      <c r="F4915" s="935" t="s">
        <v>222</v>
      </c>
      <c r="G4915" s="1295">
        <v>-99999</v>
      </c>
      <c r="H4915" s="935" t="s">
        <v>414</v>
      </c>
      <c r="I4915" s="935" t="s">
        <v>415</v>
      </c>
      <c r="J4915" s="935">
        <v>39.629153240000001</v>
      </c>
      <c r="K4915" s="935">
        <v>-121.9925059</v>
      </c>
      <c r="L4915" s="935">
        <v>39.40712284</v>
      </c>
      <c r="M4915" s="935">
        <v>-122.00758999999999</v>
      </c>
    </row>
    <row r="4916" spans="1:13" x14ac:dyDescent="0.35">
      <c r="A4916" s="1296">
        <v>37168</v>
      </c>
      <c r="B4916" s="1295" t="s">
        <v>242</v>
      </c>
      <c r="C4916" s="1295" t="s">
        <v>283</v>
      </c>
      <c r="D4916" s="1295">
        <v>7692</v>
      </c>
      <c r="E4916" s="1295" t="s">
        <v>206</v>
      </c>
      <c r="F4916" s="935" t="s">
        <v>208</v>
      </c>
      <c r="G4916" s="1295">
        <v>17</v>
      </c>
      <c r="H4916" s="935" t="s">
        <v>402</v>
      </c>
      <c r="I4916" s="935" t="s">
        <v>403</v>
      </c>
      <c r="J4916" s="935">
        <v>40.611883210000002</v>
      </c>
      <c r="K4916" s="935">
        <v>-122.446135</v>
      </c>
      <c r="L4916" s="935">
        <v>40.592799669999998</v>
      </c>
      <c r="M4916" s="935">
        <v>-122.3942059</v>
      </c>
    </row>
    <row r="4917" spans="1:13" x14ac:dyDescent="0.35">
      <c r="A4917" s="1296">
        <v>37168</v>
      </c>
      <c r="B4917" s="1295" t="s">
        <v>242</v>
      </c>
      <c r="C4917" s="1295" t="s">
        <v>283</v>
      </c>
      <c r="D4917" s="1295">
        <v>7692</v>
      </c>
      <c r="E4917" s="1295" t="s">
        <v>206</v>
      </c>
      <c r="F4917" s="935" t="s">
        <v>209</v>
      </c>
      <c r="G4917" s="1295">
        <v>8</v>
      </c>
      <c r="H4917" s="935" t="s">
        <v>403</v>
      </c>
      <c r="I4917" s="935" t="s">
        <v>404</v>
      </c>
      <c r="J4917" s="935">
        <v>40.592799669999998</v>
      </c>
      <c r="K4917" s="935">
        <v>-122.3942059</v>
      </c>
      <c r="L4917" s="935">
        <v>40.585947769999997</v>
      </c>
      <c r="M4917" s="935">
        <v>-122.3683525</v>
      </c>
    </row>
    <row r="4918" spans="1:13" x14ac:dyDescent="0.35">
      <c r="A4918" s="1296">
        <v>37168</v>
      </c>
      <c r="B4918" s="1295" t="s">
        <v>242</v>
      </c>
      <c r="C4918" s="1295" t="s">
        <v>283</v>
      </c>
      <c r="D4918" s="1295">
        <v>7692</v>
      </c>
      <c r="E4918" s="1295" t="s">
        <v>206</v>
      </c>
      <c r="F4918" s="935" t="s">
        <v>211</v>
      </c>
      <c r="G4918" s="1295">
        <v>97</v>
      </c>
      <c r="H4918" s="935" t="s">
        <v>404</v>
      </c>
      <c r="I4918" s="935" t="s">
        <v>405</v>
      </c>
      <c r="J4918" s="935">
        <v>40.585947769999997</v>
      </c>
      <c r="K4918" s="935">
        <v>-122.3683525</v>
      </c>
      <c r="L4918" s="935">
        <v>40.472049499999997</v>
      </c>
      <c r="M4918" s="935">
        <v>-122.29453460000001</v>
      </c>
    </row>
    <row r="4919" spans="1:13" x14ac:dyDescent="0.35">
      <c r="A4919" s="1296">
        <v>37168</v>
      </c>
      <c r="B4919" s="1295" t="s">
        <v>242</v>
      </c>
      <c r="C4919" s="1295" t="s">
        <v>283</v>
      </c>
      <c r="D4919" s="1295">
        <v>7692</v>
      </c>
      <c r="E4919" s="1295" t="s">
        <v>206</v>
      </c>
      <c r="F4919" s="935" t="s">
        <v>212</v>
      </c>
      <c r="G4919" s="1295">
        <v>99</v>
      </c>
      <c r="H4919" s="935" t="s">
        <v>405</v>
      </c>
      <c r="I4919" s="935" t="s">
        <v>406</v>
      </c>
      <c r="J4919" s="935">
        <v>40.472049499999997</v>
      </c>
      <c r="K4919" s="935">
        <v>-122.29453460000001</v>
      </c>
      <c r="L4919" s="935">
        <v>40.417416330000002</v>
      </c>
      <c r="M4919" s="935">
        <v>-122.19395729999999</v>
      </c>
    </row>
    <row r="4920" spans="1:13" x14ac:dyDescent="0.35">
      <c r="A4920" s="1296">
        <v>37168</v>
      </c>
      <c r="B4920" s="1295" t="s">
        <v>242</v>
      </c>
      <c r="C4920" s="1295" t="s">
        <v>283</v>
      </c>
      <c r="D4920" s="1295">
        <v>7692</v>
      </c>
      <c r="E4920" s="1295" t="s">
        <v>206</v>
      </c>
      <c r="F4920" s="935" t="s">
        <v>213</v>
      </c>
      <c r="G4920" s="1295">
        <v>53</v>
      </c>
      <c r="H4920" s="935" t="s">
        <v>406</v>
      </c>
      <c r="I4920" s="935" t="s">
        <v>407</v>
      </c>
      <c r="J4920" s="935">
        <v>40.417416330000002</v>
      </c>
      <c r="K4920" s="935">
        <v>-122.19395729999999</v>
      </c>
      <c r="L4920" s="935">
        <v>40.355137560000003</v>
      </c>
      <c r="M4920" s="935">
        <v>-122.17595660000001</v>
      </c>
    </row>
    <row r="4921" spans="1:13" x14ac:dyDescent="0.35">
      <c r="A4921" s="1296">
        <v>37168</v>
      </c>
      <c r="B4921" s="1295" t="s">
        <v>242</v>
      </c>
      <c r="C4921" s="1295" t="s">
        <v>283</v>
      </c>
      <c r="D4921" s="1295">
        <v>7692</v>
      </c>
      <c r="E4921" s="1295" t="s">
        <v>206</v>
      </c>
      <c r="F4921" s="935" t="s">
        <v>214</v>
      </c>
      <c r="G4921" s="1295">
        <v>31</v>
      </c>
      <c r="H4921" s="935" t="s">
        <v>407</v>
      </c>
      <c r="I4921" s="935" t="s">
        <v>408</v>
      </c>
      <c r="J4921" s="935">
        <v>40.355137560000003</v>
      </c>
      <c r="K4921" s="935">
        <v>-122.17595660000001</v>
      </c>
      <c r="L4921" s="935">
        <v>40.316984869999999</v>
      </c>
      <c r="M4921" s="935">
        <v>-122.1896581</v>
      </c>
    </row>
    <row r="4922" spans="1:13" x14ac:dyDescent="0.35">
      <c r="A4922" s="1296">
        <v>37168</v>
      </c>
      <c r="B4922" s="1295" t="s">
        <v>242</v>
      </c>
      <c r="C4922" s="1295" t="s">
        <v>283</v>
      </c>
      <c r="D4922" s="1295">
        <v>7692</v>
      </c>
      <c r="E4922" s="1295" t="s">
        <v>206</v>
      </c>
      <c r="F4922" s="935" t="s">
        <v>215</v>
      </c>
      <c r="G4922" s="1295">
        <v>12</v>
      </c>
      <c r="H4922" s="935" t="s">
        <v>408</v>
      </c>
      <c r="I4922" s="935" t="s">
        <v>409</v>
      </c>
      <c r="J4922" s="935">
        <v>40.316984869999999</v>
      </c>
      <c r="K4922" s="935">
        <v>-122.1896581</v>
      </c>
      <c r="L4922" s="935">
        <v>40.263968490000003</v>
      </c>
      <c r="M4922" s="935">
        <v>-122.2235306</v>
      </c>
    </row>
    <row r="4923" spans="1:13" x14ac:dyDescent="0.35">
      <c r="A4923" s="1296">
        <v>37168</v>
      </c>
      <c r="B4923" s="1295" t="s">
        <v>242</v>
      </c>
      <c r="C4923" s="1295" t="s">
        <v>283</v>
      </c>
      <c r="D4923" s="1295">
        <v>7692</v>
      </c>
      <c r="E4923" s="1295" t="s">
        <v>206</v>
      </c>
      <c r="F4923" s="935" t="s">
        <v>216</v>
      </c>
      <c r="G4923" s="1295">
        <v>4</v>
      </c>
      <c r="H4923" s="935" t="s">
        <v>409</v>
      </c>
      <c r="I4923" s="935" t="s">
        <v>410</v>
      </c>
      <c r="J4923" s="935">
        <v>40.263968490000003</v>
      </c>
      <c r="K4923" s="935">
        <v>-122.2235306</v>
      </c>
      <c r="L4923" s="935">
        <v>40.153152210000002</v>
      </c>
      <c r="M4923" s="935">
        <v>-122.20237950000001</v>
      </c>
    </row>
    <row r="4924" spans="1:13" x14ac:dyDescent="0.35">
      <c r="A4924" s="1296">
        <v>37168</v>
      </c>
      <c r="B4924" s="1295" t="s">
        <v>242</v>
      </c>
      <c r="C4924" s="1295" t="s">
        <v>283</v>
      </c>
      <c r="D4924" s="1295">
        <v>7692</v>
      </c>
      <c r="E4924" s="1295" t="s">
        <v>206</v>
      </c>
      <c r="F4924" s="935" t="s">
        <v>217</v>
      </c>
      <c r="G4924" s="1295">
        <v>6</v>
      </c>
      <c r="H4924" s="935" t="s">
        <v>410</v>
      </c>
      <c r="I4924" s="935" t="s">
        <v>411</v>
      </c>
      <c r="J4924" s="935">
        <v>40.153152210000002</v>
      </c>
      <c r="K4924" s="935">
        <v>-122.20237950000001</v>
      </c>
      <c r="L4924" s="935">
        <v>40.027836569999998</v>
      </c>
      <c r="M4924" s="935">
        <v>-122.11920569999999</v>
      </c>
    </row>
    <row r="4925" spans="1:13" x14ac:dyDescent="0.35">
      <c r="A4925" s="1296">
        <v>37168</v>
      </c>
      <c r="B4925" s="1295" t="s">
        <v>242</v>
      </c>
      <c r="C4925" s="1295" t="s">
        <v>283</v>
      </c>
      <c r="D4925" s="1295">
        <v>7692</v>
      </c>
      <c r="E4925" s="1295" t="s">
        <v>206</v>
      </c>
      <c r="F4925" s="935" t="s">
        <v>219</v>
      </c>
      <c r="G4925" s="1295">
        <v>0</v>
      </c>
      <c r="H4925" s="935" t="s">
        <v>411</v>
      </c>
      <c r="I4925" s="935" t="s">
        <v>412</v>
      </c>
      <c r="J4925" s="935">
        <v>40.027836569999998</v>
      </c>
      <c r="K4925" s="935">
        <v>-122.11920569999999</v>
      </c>
      <c r="L4925" s="935">
        <v>39.909298579999998</v>
      </c>
      <c r="M4925" s="935">
        <v>-122.0918963</v>
      </c>
    </row>
    <row r="4926" spans="1:13" x14ac:dyDescent="0.35">
      <c r="A4926" s="1296">
        <v>37168</v>
      </c>
      <c r="B4926" s="1295" t="s">
        <v>242</v>
      </c>
      <c r="C4926" s="1295" t="s">
        <v>283</v>
      </c>
      <c r="D4926" s="1295">
        <v>7692</v>
      </c>
      <c r="E4926" s="1295" t="s">
        <v>206</v>
      </c>
      <c r="F4926" s="935" t="s">
        <v>220</v>
      </c>
      <c r="G4926" s="1295">
        <v>1</v>
      </c>
      <c r="H4926" s="935" t="s">
        <v>412</v>
      </c>
      <c r="I4926" s="935" t="s">
        <v>413</v>
      </c>
      <c r="J4926" s="935">
        <v>39.909298579999998</v>
      </c>
      <c r="K4926" s="935">
        <v>-122.0918963</v>
      </c>
      <c r="L4926" s="935">
        <v>39.751173979999997</v>
      </c>
      <c r="M4926" s="935">
        <v>-121.9963235</v>
      </c>
    </row>
    <row r="4927" spans="1:13" x14ac:dyDescent="0.35">
      <c r="A4927" s="1296">
        <v>37168</v>
      </c>
      <c r="B4927" s="1295" t="s">
        <v>242</v>
      </c>
      <c r="C4927" s="1295" t="s">
        <v>283</v>
      </c>
      <c r="D4927" s="1295">
        <v>7692</v>
      </c>
      <c r="E4927" s="1295" t="s">
        <v>206</v>
      </c>
      <c r="F4927" s="935" t="s">
        <v>221</v>
      </c>
      <c r="G4927" s="1295">
        <v>0</v>
      </c>
      <c r="H4927" s="935" t="s">
        <v>413</v>
      </c>
      <c r="I4927" s="935" t="s">
        <v>414</v>
      </c>
      <c r="J4927" s="935">
        <v>39.751173979999997</v>
      </c>
      <c r="K4927" s="935">
        <v>-121.9963235</v>
      </c>
      <c r="L4927" s="935">
        <v>39.629153240000001</v>
      </c>
      <c r="M4927" s="935">
        <v>-121.9925059</v>
      </c>
    </row>
    <row r="4928" spans="1:13" x14ac:dyDescent="0.35">
      <c r="A4928" s="1296">
        <v>37168</v>
      </c>
      <c r="B4928" s="1295" t="s">
        <v>242</v>
      </c>
      <c r="C4928" s="1295" t="s">
        <v>283</v>
      </c>
      <c r="D4928" s="1295">
        <v>7692</v>
      </c>
      <c r="E4928" s="1295" t="s">
        <v>206</v>
      </c>
      <c r="F4928" s="935" t="s">
        <v>222</v>
      </c>
      <c r="G4928" s="1295">
        <v>0</v>
      </c>
      <c r="H4928" s="935" t="s">
        <v>414</v>
      </c>
      <c r="I4928" s="935" t="s">
        <v>415</v>
      </c>
      <c r="J4928" s="935">
        <v>39.629153240000001</v>
      </c>
      <c r="K4928" s="935">
        <v>-121.9925059</v>
      </c>
      <c r="L4928" s="935">
        <v>39.40712284</v>
      </c>
      <c r="M4928" s="935">
        <v>-122.00758999999999</v>
      </c>
    </row>
    <row r="4929" spans="1:13" x14ac:dyDescent="0.35">
      <c r="A4929" s="1296">
        <v>37183</v>
      </c>
      <c r="B4929" s="1295" t="s">
        <v>242</v>
      </c>
      <c r="C4929" s="1295" t="s">
        <v>283</v>
      </c>
      <c r="D4929" s="1295">
        <v>5450</v>
      </c>
      <c r="E4929" s="1295" t="s">
        <v>206</v>
      </c>
      <c r="F4929" s="935" t="s">
        <v>208</v>
      </c>
      <c r="G4929" s="1295">
        <v>103</v>
      </c>
      <c r="H4929" s="935" t="s">
        <v>402</v>
      </c>
      <c r="I4929" s="935" t="s">
        <v>403</v>
      </c>
      <c r="J4929" s="935">
        <v>40.611883210000002</v>
      </c>
      <c r="K4929" s="935">
        <v>-122.446135</v>
      </c>
      <c r="L4929" s="935">
        <v>40.592799669999998</v>
      </c>
      <c r="M4929" s="935">
        <v>-122.3942059</v>
      </c>
    </row>
    <row r="4930" spans="1:13" x14ac:dyDescent="0.35">
      <c r="A4930" s="1296">
        <v>37183</v>
      </c>
      <c r="B4930" s="1295" t="s">
        <v>242</v>
      </c>
      <c r="C4930" s="1295" t="s">
        <v>283</v>
      </c>
      <c r="D4930" s="1295">
        <v>5450</v>
      </c>
      <c r="E4930" s="1295" t="s">
        <v>206</v>
      </c>
      <c r="F4930" s="935" t="s">
        <v>209</v>
      </c>
      <c r="G4930" s="1295">
        <v>44</v>
      </c>
      <c r="H4930" s="935" t="s">
        <v>403</v>
      </c>
      <c r="I4930" s="935" t="s">
        <v>404</v>
      </c>
      <c r="J4930" s="935">
        <v>40.592799669999998</v>
      </c>
      <c r="K4930" s="935">
        <v>-122.3942059</v>
      </c>
      <c r="L4930" s="935">
        <v>40.585947769999997</v>
      </c>
      <c r="M4930" s="935">
        <v>-122.3683525</v>
      </c>
    </row>
    <row r="4931" spans="1:13" x14ac:dyDescent="0.35">
      <c r="A4931" s="1296">
        <v>37183</v>
      </c>
      <c r="B4931" s="1295" t="s">
        <v>242</v>
      </c>
      <c r="C4931" s="1295" t="s">
        <v>283</v>
      </c>
      <c r="D4931" s="1295">
        <v>5450</v>
      </c>
      <c r="E4931" s="1295" t="s">
        <v>206</v>
      </c>
      <c r="F4931" s="935" t="s">
        <v>211</v>
      </c>
      <c r="G4931" s="1295">
        <v>141</v>
      </c>
      <c r="H4931" s="935" t="s">
        <v>404</v>
      </c>
      <c r="I4931" s="935" t="s">
        <v>405</v>
      </c>
      <c r="J4931" s="935">
        <v>40.585947769999997</v>
      </c>
      <c r="K4931" s="935">
        <v>-122.3683525</v>
      </c>
      <c r="L4931" s="935">
        <v>40.472049499999997</v>
      </c>
      <c r="M4931" s="935">
        <v>-122.29453460000001</v>
      </c>
    </row>
    <row r="4932" spans="1:13" x14ac:dyDescent="0.35">
      <c r="A4932" s="1296">
        <v>37183</v>
      </c>
      <c r="B4932" s="1295" t="s">
        <v>242</v>
      </c>
      <c r="C4932" s="1295" t="s">
        <v>283</v>
      </c>
      <c r="D4932" s="1295">
        <v>5450</v>
      </c>
      <c r="E4932" s="1295" t="s">
        <v>206</v>
      </c>
      <c r="F4932" s="935" t="s">
        <v>212</v>
      </c>
      <c r="G4932" s="1295">
        <v>185</v>
      </c>
      <c r="H4932" s="935" t="s">
        <v>405</v>
      </c>
      <c r="I4932" s="935" t="s">
        <v>406</v>
      </c>
      <c r="J4932" s="935">
        <v>40.472049499999997</v>
      </c>
      <c r="K4932" s="935">
        <v>-122.29453460000001</v>
      </c>
      <c r="L4932" s="935">
        <v>40.417416330000002</v>
      </c>
      <c r="M4932" s="935">
        <v>-122.19395729999999</v>
      </c>
    </row>
    <row r="4933" spans="1:13" x14ac:dyDescent="0.35">
      <c r="A4933" s="1296">
        <v>37183</v>
      </c>
      <c r="B4933" s="1295" t="s">
        <v>242</v>
      </c>
      <c r="C4933" s="1295" t="s">
        <v>283</v>
      </c>
      <c r="D4933" s="1295">
        <v>5450</v>
      </c>
      <c r="E4933" s="1295" t="s">
        <v>206</v>
      </c>
      <c r="F4933" s="935" t="s">
        <v>213</v>
      </c>
      <c r="G4933" s="1295">
        <v>146</v>
      </c>
      <c r="H4933" s="935" t="s">
        <v>406</v>
      </c>
      <c r="I4933" s="935" t="s">
        <v>407</v>
      </c>
      <c r="J4933" s="935">
        <v>40.417416330000002</v>
      </c>
      <c r="K4933" s="935">
        <v>-122.19395729999999</v>
      </c>
      <c r="L4933" s="935">
        <v>40.355137560000003</v>
      </c>
      <c r="M4933" s="935">
        <v>-122.17595660000001</v>
      </c>
    </row>
    <row r="4934" spans="1:13" x14ac:dyDescent="0.35">
      <c r="A4934" s="1296">
        <v>37183</v>
      </c>
      <c r="B4934" s="1295" t="s">
        <v>242</v>
      </c>
      <c r="C4934" s="1295" t="s">
        <v>283</v>
      </c>
      <c r="D4934" s="1295">
        <v>5450</v>
      </c>
      <c r="E4934" s="1295" t="s">
        <v>206</v>
      </c>
      <c r="F4934" s="935" t="s">
        <v>214</v>
      </c>
      <c r="G4934" s="1295">
        <v>229</v>
      </c>
      <c r="H4934" s="935" t="s">
        <v>407</v>
      </c>
      <c r="I4934" s="935" t="s">
        <v>408</v>
      </c>
      <c r="J4934" s="935">
        <v>40.355137560000003</v>
      </c>
      <c r="K4934" s="935">
        <v>-122.17595660000001</v>
      </c>
      <c r="L4934" s="935">
        <v>40.316984869999999</v>
      </c>
      <c r="M4934" s="935">
        <v>-122.1896581</v>
      </c>
    </row>
    <row r="4935" spans="1:13" x14ac:dyDescent="0.35">
      <c r="A4935" s="1296">
        <v>37183</v>
      </c>
      <c r="B4935" s="1295" t="s">
        <v>242</v>
      </c>
      <c r="C4935" s="1295" t="s">
        <v>283</v>
      </c>
      <c r="D4935" s="1295">
        <v>5450</v>
      </c>
      <c r="E4935" s="1295" t="s">
        <v>206</v>
      </c>
      <c r="F4935" s="935" t="s">
        <v>215</v>
      </c>
      <c r="G4935" s="1295">
        <v>162</v>
      </c>
      <c r="H4935" s="935" t="s">
        <v>408</v>
      </c>
      <c r="I4935" s="935" t="s">
        <v>409</v>
      </c>
      <c r="J4935" s="935">
        <v>40.316984869999999</v>
      </c>
      <c r="K4935" s="935">
        <v>-122.1896581</v>
      </c>
      <c r="L4935" s="935">
        <v>40.263968490000003</v>
      </c>
      <c r="M4935" s="935">
        <v>-122.2235306</v>
      </c>
    </row>
    <row r="4936" spans="1:13" x14ac:dyDescent="0.35">
      <c r="A4936" s="1296">
        <v>37183</v>
      </c>
      <c r="B4936" s="1295" t="s">
        <v>242</v>
      </c>
      <c r="C4936" s="1295" t="s">
        <v>283</v>
      </c>
      <c r="D4936" s="1295">
        <v>5450</v>
      </c>
      <c r="E4936" s="1295" t="s">
        <v>206</v>
      </c>
      <c r="F4936" s="935" t="s">
        <v>216</v>
      </c>
      <c r="G4936" s="1295">
        <v>82</v>
      </c>
      <c r="H4936" s="935" t="s">
        <v>409</v>
      </c>
      <c r="I4936" s="935" t="s">
        <v>410</v>
      </c>
      <c r="J4936" s="935">
        <v>40.263968490000003</v>
      </c>
      <c r="K4936" s="935">
        <v>-122.2235306</v>
      </c>
      <c r="L4936" s="935">
        <v>40.153152210000002</v>
      </c>
      <c r="M4936" s="935">
        <v>-122.20237950000001</v>
      </c>
    </row>
    <row r="4937" spans="1:13" x14ac:dyDescent="0.35">
      <c r="A4937" s="1296">
        <v>37183</v>
      </c>
      <c r="B4937" s="1295" t="s">
        <v>242</v>
      </c>
      <c r="C4937" s="1295" t="s">
        <v>283</v>
      </c>
      <c r="D4937" s="1295">
        <v>5450</v>
      </c>
      <c r="E4937" s="1295" t="s">
        <v>206</v>
      </c>
      <c r="F4937" s="935" t="s">
        <v>217</v>
      </c>
      <c r="G4937" s="1295">
        <v>181</v>
      </c>
      <c r="H4937" s="935" t="s">
        <v>410</v>
      </c>
      <c r="I4937" s="935" t="s">
        <v>411</v>
      </c>
      <c r="J4937" s="935">
        <v>40.153152210000002</v>
      </c>
      <c r="K4937" s="935">
        <v>-122.20237950000001</v>
      </c>
      <c r="L4937" s="935">
        <v>40.027836569999998</v>
      </c>
      <c r="M4937" s="935">
        <v>-122.11920569999999</v>
      </c>
    </row>
    <row r="4938" spans="1:13" x14ac:dyDescent="0.35">
      <c r="A4938" s="1296">
        <v>37183</v>
      </c>
      <c r="B4938" s="1295" t="s">
        <v>242</v>
      </c>
      <c r="C4938" s="1295" t="s">
        <v>283</v>
      </c>
      <c r="D4938" s="1295">
        <v>5450</v>
      </c>
      <c r="E4938" s="1295" t="s">
        <v>206</v>
      </c>
      <c r="F4938" s="935" t="s">
        <v>219</v>
      </c>
      <c r="G4938" s="1295">
        <v>37</v>
      </c>
      <c r="H4938" s="935" t="s">
        <v>411</v>
      </c>
      <c r="I4938" s="935" t="s">
        <v>412</v>
      </c>
      <c r="J4938" s="935">
        <v>40.027836569999998</v>
      </c>
      <c r="K4938" s="935">
        <v>-122.11920569999999</v>
      </c>
      <c r="L4938" s="935">
        <v>39.909298579999998</v>
      </c>
      <c r="M4938" s="935">
        <v>-122.0918963</v>
      </c>
    </row>
    <row r="4939" spans="1:13" x14ac:dyDescent="0.35">
      <c r="A4939" s="1296">
        <v>37183</v>
      </c>
      <c r="B4939" s="1295" t="s">
        <v>242</v>
      </c>
      <c r="C4939" s="1295" t="s">
        <v>283</v>
      </c>
      <c r="D4939" s="1295">
        <v>5450</v>
      </c>
      <c r="E4939" s="1295" t="s">
        <v>206</v>
      </c>
      <c r="F4939" s="935" t="s">
        <v>220</v>
      </c>
      <c r="G4939" s="1295">
        <v>13</v>
      </c>
      <c r="H4939" s="935" t="s">
        <v>412</v>
      </c>
      <c r="I4939" s="935" t="s">
        <v>413</v>
      </c>
      <c r="J4939" s="935">
        <v>39.909298579999998</v>
      </c>
      <c r="K4939" s="935">
        <v>-122.0918963</v>
      </c>
      <c r="L4939" s="935">
        <v>39.751173979999997</v>
      </c>
      <c r="M4939" s="935">
        <v>-121.9963235</v>
      </c>
    </row>
    <row r="4940" spans="1:13" x14ac:dyDescent="0.35">
      <c r="A4940" s="1296">
        <v>37183</v>
      </c>
      <c r="B4940" s="1295" t="s">
        <v>242</v>
      </c>
      <c r="C4940" s="1295" t="s">
        <v>283</v>
      </c>
      <c r="D4940" s="1295">
        <v>5450</v>
      </c>
      <c r="E4940" s="1295" t="s">
        <v>206</v>
      </c>
      <c r="F4940" s="935" t="s">
        <v>221</v>
      </c>
      <c r="G4940" s="1295">
        <v>3</v>
      </c>
      <c r="H4940" s="935" t="s">
        <v>413</v>
      </c>
      <c r="I4940" s="935" t="s">
        <v>414</v>
      </c>
      <c r="J4940" s="935">
        <v>39.751173979999997</v>
      </c>
      <c r="K4940" s="935">
        <v>-121.9963235</v>
      </c>
      <c r="L4940" s="935">
        <v>39.629153240000001</v>
      </c>
      <c r="M4940" s="935">
        <v>-121.9925059</v>
      </c>
    </row>
    <row r="4941" spans="1:13" x14ac:dyDescent="0.35">
      <c r="A4941" s="1296">
        <v>37183</v>
      </c>
      <c r="B4941" s="1295" t="s">
        <v>242</v>
      </c>
      <c r="C4941" s="1295" t="s">
        <v>283</v>
      </c>
      <c r="D4941" s="1295">
        <v>5450</v>
      </c>
      <c r="E4941" s="1295" t="s">
        <v>206</v>
      </c>
      <c r="F4941" s="935" t="s">
        <v>222</v>
      </c>
      <c r="G4941" s="1295">
        <v>0</v>
      </c>
      <c r="H4941" s="935" t="s">
        <v>414</v>
      </c>
      <c r="I4941" s="935" t="s">
        <v>415</v>
      </c>
      <c r="J4941" s="935">
        <v>39.629153240000001</v>
      </c>
      <c r="K4941" s="935">
        <v>-121.9925059</v>
      </c>
      <c r="L4941" s="935">
        <v>39.40712284</v>
      </c>
      <c r="M4941" s="935">
        <v>-122.00758999999999</v>
      </c>
    </row>
    <row r="4942" spans="1:13" x14ac:dyDescent="0.35">
      <c r="A4942" s="1296">
        <v>37196</v>
      </c>
      <c r="B4942" s="1295" t="s">
        <v>242</v>
      </c>
      <c r="C4942" s="1295" t="s">
        <v>283</v>
      </c>
      <c r="D4942" s="1295">
        <v>5706</v>
      </c>
      <c r="E4942" s="1295" t="s">
        <v>206</v>
      </c>
      <c r="F4942" s="935" t="s">
        <v>208</v>
      </c>
      <c r="G4942" s="1295">
        <v>136</v>
      </c>
      <c r="H4942" s="935" t="s">
        <v>402</v>
      </c>
      <c r="I4942" s="935" t="s">
        <v>403</v>
      </c>
      <c r="J4942" s="935">
        <v>40.611883210000002</v>
      </c>
      <c r="K4942" s="935">
        <v>-122.446135</v>
      </c>
      <c r="L4942" s="935">
        <v>40.592799669999998</v>
      </c>
      <c r="M4942" s="935">
        <v>-122.3942059</v>
      </c>
    </row>
    <row r="4943" spans="1:13" x14ac:dyDescent="0.35">
      <c r="A4943" s="1296">
        <v>37196</v>
      </c>
      <c r="B4943" s="1295" t="s">
        <v>242</v>
      </c>
      <c r="C4943" s="1295" t="s">
        <v>283</v>
      </c>
      <c r="D4943" s="1295">
        <v>5706</v>
      </c>
      <c r="E4943" s="1295" t="s">
        <v>206</v>
      </c>
      <c r="F4943" s="935" t="s">
        <v>209</v>
      </c>
      <c r="G4943" s="1295">
        <v>154</v>
      </c>
      <c r="H4943" s="935" t="s">
        <v>403</v>
      </c>
      <c r="I4943" s="935" t="s">
        <v>404</v>
      </c>
      <c r="J4943" s="935">
        <v>40.592799669999998</v>
      </c>
      <c r="K4943" s="935">
        <v>-122.3942059</v>
      </c>
      <c r="L4943" s="935">
        <v>40.585947769999997</v>
      </c>
      <c r="M4943" s="935">
        <v>-122.3683525</v>
      </c>
    </row>
    <row r="4944" spans="1:13" x14ac:dyDescent="0.35">
      <c r="A4944" s="1296">
        <v>37196</v>
      </c>
      <c r="B4944" s="1295" t="s">
        <v>242</v>
      </c>
      <c r="C4944" s="1295" t="s">
        <v>283</v>
      </c>
      <c r="D4944" s="1295">
        <v>5706</v>
      </c>
      <c r="E4944" s="1295" t="s">
        <v>206</v>
      </c>
      <c r="F4944" s="935" t="s">
        <v>211</v>
      </c>
      <c r="G4944" s="1295">
        <v>143</v>
      </c>
      <c r="H4944" s="935" t="s">
        <v>404</v>
      </c>
      <c r="I4944" s="935" t="s">
        <v>405</v>
      </c>
      <c r="J4944" s="935">
        <v>40.585947769999997</v>
      </c>
      <c r="K4944" s="935">
        <v>-122.3683525</v>
      </c>
      <c r="L4944" s="935">
        <v>40.472049499999997</v>
      </c>
      <c r="M4944" s="935">
        <v>-122.29453460000001</v>
      </c>
    </row>
    <row r="4945" spans="1:13" x14ac:dyDescent="0.35">
      <c r="A4945" s="1296">
        <v>37196</v>
      </c>
      <c r="B4945" s="1295" t="s">
        <v>242</v>
      </c>
      <c r="C4945" s="1295" t="s">
        <v>283</v>
      </c>
      <c r="D4945" s="1295">
        <v>5706</v>
      </c>
      <c r="E4945" s="1295" t="s">
        <v>206</v>
      </c>
      <c r="F4945" s="935" t="s">
        <v>212</v>
      </c>
      <c r="G4945" s="1295">
        <v>165</v>
      </c>
      <c r="H4945" s="935" t="s">
        <v>405</v>
      </c>
      <c r="I4945" s="935" t="s">
        <v>406</v>
      </c>
      <c r="J4945" s="935">
        <v>40.472049499999997</v>
      </c>
      <c r="K4945" s="935">
        <v>-122.29453460000001</v>
      </c>
      <c r="L4945" s="935">
        <v>40.417416330000002</v>
      </c>
      <c r="M4945" s="935">
        <v>-122.19395729999999</v>
      </c>
    </row>
    <row r="4946" spans="1:13" x14ac:dyDescent="0.35">
      <c r="A4946" s="1296">
        <v>37196</v>
      </c>
      <c r="B4946" s="1295" t="s">
        <v>242</v>
      </c>
      <c r="C4946" s="1295" t="s">
        <v>283</v>
      </c>
      <c r="D4946" s="1295">
        <v>5706</v>
      </c>
      <c r="E4946" s="1295" t="s">
        <v>206</v>
      </c>
      <c r="F4946" s="935" t="s">
        <v>213</v>
      </c>
      <c r="G4946" s="1295">
        <v>148</v>
      </c>
      <c r="H4946" s="935" t="s">
        <v>406</v>
      </c>
      <c r="I4946" s="935" t="s">
        <v>407</v>
      </c>
      <c r="J4946" s="935">
        <v>40.417416330000002</v>
      </c>
      <c r="K4946" s="935">
        <v>-122.19395729999999</v>
      </c>
      <c r="L4946" s="935">
        <v>40.355137560000003</v>
      </c>
      <c r="M4946" s="935">
        <v>-122.17595660000001</v>
      </c>
    </row>
    <row r="4947" spans="1:13" x14ac:dyDescent="0.35">
      <c r="A4947" s="1296">
        <v>37196</v>
      </c>
      <c r="B4947" s="1295" t="s">
        <v>242</v>
      </c>
      <c r="C4947" s="1295" t="s">
        <v>283</v>
      </c>
      <c r="D4947" s="1295">
        <v>5706</v>
      </c>
      <c r="E4947" s="1295" t="s">
        <v>206</v>
      </c>
      <c r="F4947" s="935" t="s">
        <v>214</v>
      </c>
      <c r="G4947" s="1295">
        <v>276</v>
      </c>
      <c r="H4947" s="935" t="s">
        <v>407</v>
      </c>
      <c r="I4947" s="935" t="s">
        <v>408</v>
      </c>
      <c r="J4947" s="935">
        <v>40.355137560000003</v>
      </c>
      <c r="K4947" s="935">
        <v>-122.17595660000001</v>
      </c>
      <c r="L4947" s="935">
        <v>40.316984869999999</v>
      </c>
      <c r="M4947" s="935">
        <v>-122.1896581</v>
      </c>
    </row>
    <row r="4948" spans="1:13" x14ac:dyDescent="0.35">
      <c r="A4948" s="1296">
        <v>37196</v>
      </c>
      <c r="B4948" s="1295" t="s">
        <v>242</v>
      </c>
      <c r="C4948" s="1295" t="s">
        <v>283</v>
      </c>
      <c r="D4948" s="1295">
        <v>5706</v>
      </c>
      <c r="E4948" s="1295" t="s">
        <v>206</v>
      </c>
      <c r="F4948" s="935" t="s">
        <v>215</v>
      </c>
      <c r="G4948" s="1295">
        <v>240</v>
      </c>
      <c r="H4948" s="935" t="s">
        <v>408</v>
      </c>
      <c r="I4948" s="935" t="s">
        <v>409</v>
      </c>
      <c r="J4948" s="935">
        <v>40.316984869999999</v>
      </c>
      <c r="K4948" s="935">
        <v>-122.1896581</v>
      </c>
      <c r="L4948" s="935">
        <v>40.263968490000003</v>
      </c>
      <c r="M4948" s="935">
        <v>-122.2235306</v>
      </c>
    </row>
    <row r="4949" spans="1:13" x14ac:dyDescent="0.35">
      <c r="A4949" s="1296">
        <v>37196</v>
      </c>
      <c r="B4949" s="1295" t="s">
        <v>242</v>
      </c>
      <c r="C4949" s="1295" t="s">
        <v>283</v>
      </c>
      <c r="D4949" s="1295">
        <v>5706</v>
      </c>
      <c r="E4949" s="1295" t="s">
        <v>206</v>
      </c>
      <c r="F4949" s="935" t="s">
        <v>216</v>
      </c>
      <c r="G4949" s="1295">
        <v>215</v>
      </c>
      <c r="H4949" s="935" t="s">
        <v>409</v>
      </c>
      <c r="I4949" s="935" t="s">
        <v>410</v>
      </c>
      <c r="J4949" s="935">
        <v>40.263968490000003</v>
      </c>
      <c r="K4949" s="935">
        <v>-122.2235306</v>
      </c>
      <c r="L4949" s="935">
        <v>40.153152210000002</v>
      </c>
      <c r="M4949" s="935">
        <v>-122.20237950000001</v>
      </c>
    </row>
    <row r="4950" spans="1:13" x14ac:dyDescent="0.35">
      <c r="A4950" s="1296">
        <v>37196</v>
      </c>
      <c r="B4950" s="1295" t="s">
        <v>242</v>
      </c>
      <c r="C4950" s="1295" t="s">
        <v>283</v>
      </c>
      <c r="D4950" s="1295">
        <v>5706</v>
      </c>
      <c r="E4950" s="1295" t="s">
        <v>206</v>
      </c>
      <c r="F4950" s="935" t="s">
        <v>217</v>
      </c>
      <c r="G4950" s="1295">
        <v>316</v>
      </c>
      <c r="H4950" s="935" t="s">
        <v>410</v>
      </c>
      <c r="I4950" s="935" t="s">
        <v>411</v>
      </c>
      <c r="J4950" s="935">
        <v>40.153152210000002</v>
      </c>
      <c r="K4950" s="935">
        <v>-122.20237950000001</v>
      </c>
      <c r="L4950" s="935">
        <v>40.027836569999998</v>
      </c>
      <c r="M4950" s="935">
        <v>-122.11920569999999</v>
      </c>
    </row>
    <row r="4951" spans="1:13" x14ac:dyDescent="0.35">
      <c r="A4951" s="1296">
        <v>37196</v>
      </c>
      <c r="B4951" s="1295" t="s">
        <v>242</v>
      </c>
      <c r="C4951" s="1295" t="s">
        <v>283</v>
      </c>
      <c r="D4951" s="1295">
        <v>5706</v>
      </c>
      <c r="E4951" s="1295" t="s">
        <v>206</v>
      </c>
      <c r="F4951" s="935" t="s">
        <v>219</v>
      </c>
      <c r="G4951" s="1295">
        <v>103</v>
      </c>
      <c r="H4951" s="935" t="s">
        <v>411</v>
      </c>
      <c r="I4951" s="935" t="s">
        <v>412</v>
      </c>
      <c r="J4951" s="935">
        <v>40.027836569999998</v>
      </c>
      <c r="K4951" s="935">
        <v>-122.11920569999999</v>
      </c>
      <c r="L4951" s="935">
        <v>39.909298579999998</v>
      </c>
      <c r="M4951" s="935">
        <v>-122.0918963</v>
      </c>
    </row>
    <row r="4952" spans="1:13" x14ac:dyDescent="0.35">
      <c r="A4952" s="1296">
        <v>37196</v>
      </c>
      <c r="B4952" s="1295" t="s">
        <v>242</v>
      </c>
      <c r="C4952" s="1295" t="s">
        <v>283</v>
      </c>
      <c r="D4952" s="1295">
        <v>5706</v>
      </c>
      <c r="E4952" s="1295" t="s">
        <v>206</v>
      </c>
      <c r="F4952" s="935" t="s">
        <v>220</v>
      </c>
      <c r="G4952" s="1295">
        <v>139</v>
      </c>
      <c r="H4952" s="935" t="s">
        <v>412</v>
      </c>
      <c r="I4952" s="935" t="s">
        <v>413</v>
      </c>
      <c r="J4952" s="935">
        <v>39.909298579999998</v>
      </c>
      <c r="K4952" s="935">
        <v>-122.0918963</v>
      </c>
      <c r="L4952" s="935">
        <v>39.751173979999997</v>
      </c>
      <c r="M4952" s="935">
        <v>-121.9963235</v>
      </c>
    </row>
    <row r="4953" spans="1:13" x14ac:dyDescent="0.35">
      <c r="A4953" s="1296">
        <v>37196</v>
      </c>
      <c r="B4953" s="1295" t="s">
        <v>242</v>
      </c>
      <c r="C4953" s="1295" t="s">
        <v>283</v>
      </c>
      <c r="D4953" s="1295">
        <v>5706</v>
      </c>
      <c r="E4953" s="1295" t="s">
        <v>206</v>
      </c>
      <c r="F4953" s="935" t="s">
        <v>221</v>
      </c>
      <c r="G4953" s="1295">
        <v>57</v>
      </c>
      <c r="H4953" s="935" t="s">
        <v>413</v>
      </c>
      <c r="I4953" s="935" t="s">
        <v>414</v>
      </c>
      <c r="J4953" s="935">
        <v>39.751173979999997</v>
      </c>
      <c r="K4953" s="935">
        <v>-121.9963235</v>
      </c>
      <c r="L4953" s="935">
        <v>39.629153240000001</v>
      </c>
      <c r="M4953" s="935">
        <v>-121.9925059</v>
      </c>
    </row>
    <row r="4954" spans="1:13" ht="15" thickBot="1" x14ac:dyDescent="0.4">
      <c r="A4954" s="1309">
        <v>37196</v>
      </c>
      <c r="B4954" s="1313" t="s">
        <v>242</v>
      </c>
      <c r="C4954" s="1313" t="s">
        <v>283</v>
      </c>
      <c r="D4954" s="1313">
        <v>5706</v>
      </c>
      <c r="E4954" s="1313" t="s">
        <v>206</v>
      </c>
      <c r="F4954" s="1312" t="s">
        <v>222</v>
      </c>
      <c r="G4954" s="1313">
        <v>11</v>
      </c>
      <c r="H4954" s="1312" t="s">
        <v>414</v>
      </c>
      <c r="I4954" s="1312" t="s">
        <v>415</v>
      </c>
      <c r="J4954" s="1312">
        <v>39.629153240000001</v>
      </c>
      <c r="K4954" s="1312">
        <v>-121.9925059</v>
      </c>
      <c r="L4954" s="1312">
        <v>39.40712284</v>
      </c>
      <c r="M4954" s="1312">
        <v>-122.00758999999999</v>
      </c>
    </row>
    <row r="4955" spans="1:13" ht="15" thickTop="1" x14ac:dyDescent="0.35">
      <c r="A4955" s="1296">
        <v>37288</v>
      </c>
      <c r="B4955" s="1295" t="s">
        <v>242</v>
      </c>
      <c r="C4955" s="1295" t="s">
        <v>196</v>
      </c>
      <c r="D4955" s="1295">
        <v>4005</v>
      </c>
      <c r="E4955" s="1295" t="s">
        <v>201</v>
      </c>
      <c r="F4955" s="935" t="s">
        <v>208</v>
      </c>
      <c r="G4955" s="1295">
        <v>163</v>
      </c>
      <c r="H4955" s="935" t="s">
        <v>402</v>
      </c>
      <c r="I4955" s="935" t="s">
        <v>403</v>
      </c>
      <c r="J4955" s="935">
        <v>40.611883210000002</v>
      </c>
      <c r="K4955" s="935">
        <v>-122.446135</v>
      </c>
      <c r="L4955" s="935">
        <v>40.592799669999998</v>
      </c>
      <c r="M4955" s="935">
        <v>-122.3942059</v>
      </c>
    </row>
    <row r="4956" spans="1:13" x14ac:dyDescent="0.35">
      <c r="A4956" s="1296">
        <v>37288</v>
      </c>
      <c r="B4956" s="1295" t="s">
        <v>242</v>
      </c>
      <c r="C4956" s="1295" t="s">
        <v>196</v>
      </c>
      <c r="D4956" s="1295">
        <v>4005</v>
      </c>
      <c r="E4956" s="1295" t="s">
        <v>201</v>
      </c>
      <c r="F4956" s="935" t="s">
        <v>209</v>
      </c>
      <c r="G4956" s="1295">
        <v>68</v>
      </c>
      <c r="H4956" s="935" t="s">
        <v>403</v>
      </c>
      <c r="I4956" s="935" t="s">
        <v>404</v>
      </c>
      <c r="J4956" s="935">
        <v>40.592799669999998</v>
      </c>
      <c r="K4956" s="935">
        <v>-122.3942059</v>
      </c>
      <c r="L4956" s="935">
        <v>40.585947769999997</v>
      </c>
      <c r="M4956" s="935">
        <v>-122.3683525</v>
      </c>
    </row>
    <row r="4957" spans="1:13" x14ac:dyDescent="0.35">
      <c r="A4957" s="1296">
        <v>37288</v>
      </c>
      <c r="B4957" s="1295" t="s">
        <v>242</v>
      </c>
      <c r="C4957" s="1295" t="s">
        <v>196</v>
      </c>
      <c r="D4957" s="1295">
        <v>4005</v>
      </c>
      <c r="E4957" s="1295" t="s">
        <v>201</v>
      </c>
      <c r="F4957" s="935" t="s">
        <v>211</v>
      </c>
      <c r="G4957" s="1295">
        <v>190</v>
      </c>
      <c r="H4957" s="935" t="s">
        <v>404</v>
      </c>
      <c r="I4957" s="935" t="s">
        <v>405</v>
      </c>
      <c r="J4957" s="935">
        <v>40.585947769999997</v>
      </c>
      <c r="K4957" s="935">
        <v>-122.3683525</v>
      </c>
      <c r="L4957" s="935">
        <v>40.472049499999997</v>
      </c>
      <c r="M4957" s="935">
        <v>-122.29453460000001</v>
      </c>
    </row>
    <row r="4958" spans="1:13" x14ac:dyDescent="0.35">
      <c r="A4958" s="1296">
        <v>37288</v>
      </c>
      <c r="B4958" s="1295" t="s">
        <v>242</v>
      </c>
      <c r="C4958" s="1295" t="s">
        <v>196</v>
      </c>
      <c r="D4958" s="1295">
        <v>4005</v>
      </c>
      <c r="E4958" s="1295" t="s">
        <v>201</v>
      </c>
      <c r="F4958" s="935" t="s">
        <v>212</v>
      </c>
      <c r="G4958" s="1295">
        <v>180</v>
      </c>
      <c r="H4958" s="935" t="s">
        <v>405</v>
      </c>
      <c r="I4958" s="935" t="s">
        <v>406</v>
      </c>
      <c r="J4958" s="935">
        <v>40.472049499999997</v>
      </c>
      <c r="K4958" s="935">
        <v>-122.29453460000001</v>
      </c>
      <c r="L4958" s="935">
        <v>40.417416330000002</v>
      </c>
      <c r="M4958" s="935">
        <v>-122.19395729999999</v>
      </c>
    </row>
    <row r="4959" spans="1:13" x14ac:dyDescent="0.35">
      <c r="A4959" s="1296">
        <v>37288</v>
      </c>
      <c r="B4959" s="1295" t="s">
        <v>242</v>
      </c>
      <c r="C4959" s="1295" t="s">
        <v>196</v>
      </c>
      <c r="D4959" s="1295">
        <v>4005</v>
      </c>
      <c r="E4959" s="1295" t="s">
        <v>201</v>
      </c>
      <c r="F4959" s="935" t="s">
        <v>213</v>
      </c>
      <c r="G4959" s="1295">
        <v>59</v>
      </c>
      <c r="H4959" s="935" t="s">
        <v>406</v>
      </c>
      <c r="I4959" s="935" t="s">
        <v>407</v>
      </c>
      <c r="J4959" s="935">
        <v>40.417416330000002</v>
      </c>
      <c r="K4959" s="935">
        <v>-122.19395729999999</v>
      </c>
      <c r="L4959" s="935">
        <v>40.355137560000003</v>
      </c>
      <c r="M4959" s="935">
        <v>-122.17595660000001</v>
      </c>
    </row>
    <row r="4960" spans="1:13" x14ac:dyDescent="0.35">
      <c r="A4960" s="1296">
        <v>37288</v>
      </c>
      <c r="B4960" s="1295" t="s">
        <v>242</v>
      </c>
      <c r="C4960" s="1295" t="s">
        <v>196</v>
      </c>
      <c r="D4960" s="1295">
        <v>4005</v>
      </c>
      <c r="E4960" s="1295" t="s">
        <v>201</v>
      </c>
      <c r="F4960" s="935" t="s">
        <v>214</v>
      </c>
      <c r="G4960" s="1295">
        <v>0</v>
      </c>
      <c r="H4960" s="935" t="s">
        <v>407</v>
      </c>
      <c r="I4960" s="935" t="s">
        <v>408</v>
      </c>
      <c r="J4960" s="935">
        <v>40.355137560000003</v>
      </c>
      <c r="K4960" s="935">
        <v>-122.17595660000001</v>
      </c>
      <c r="L4960" s="935">
        <v>40.316984869999999</v>
      </c>
      <c r="M4960" s="935">
        <v>-122.1896581</v>
      </c>
    </row>
    <row r="4961" spans="1:13" x14ac:dyDescent="0.35">
      <c r="A4961" s="1296">
        <v>37288</v>
      </c>
      <c r="B4961" s="1295" t="s">
        <v>242</v>
      </c>
      <c r="C4961" s="1295" t="s">
        <v>196</v>
      </c>
      <c r="D4961" s="1295">
        <v>4005</v>
      </c>
      <c r="E4961" s="1295" t="s">
        <v>201</v>
      </c>
      <c r="F4961" s="935" t="s">
        <v>215</v>
      </c>
      <c r="G4961" s="1295">
        <v>0</v>
      </c>
      <c r="H4961" s="935" t="s">
        <v>408</v>
      </c>
      <c r="I4961" s="935" t="s">
        <v>409</v>
      </c>
      <c r="J4961" s="935">
        <v>40.316984869999999</v>
      </c>
      <c r="K4961" s="935">
        <v>-122.1896581</v>
      </c>
      <c r="L4961" s="935">
        <v>40.263968490000003</v>
      </c>
      <c r="M4961" s="935">
        <v>-122.2235306</v>
      </c>
    </row>
    <row r="4962" spans="1:13" x14ac:dyDescent="0.35">
      <c r="A4962" s="1296">
        <v>37288</v>
      </c>
      <c r="B4962" s="1295" t="s">
        <v>242</v>
      </c>
      <c r="C4962" s="1295" t="s">
        <v>196</v>
      </c>
      <c r="D4962" s="1295">
        <v>4005</v>
      </c>
      <c r="E4962" s="1295" t="s">
        <v>201</v>
      </c>
      <c r="F4962" s="935" t="s">
        <v>216</v>
      </c>
      <c r="G4962" s="1295">
        <v>0</v>
      </c>
      <c r="H4962" s="935" t="s">
        <v>409</v>
      </c>
      <c r="I4962" s="935" t="s">
        <v>410</v>
      </c>
      <c r="J4962" s="935">
        <v>40.263968490000003</v>
      </c>
      <c r="K4962" s="935">
        <v>-122.2235306</v>
      </c>
      <c r="L4962" s="935">
        <v>40.153152210000002</v>
      </c>
      <c r="M4962" s="935">
        <v>-122.20237950000001</v>
      </c>
    </row>
    <row r="4963" spans="1:13" x14ac:dyDescent="0.35">
      <c r="A4963" s="1296">
        <v>37288</v>
      </c>
      <c r="B4963" s="1295" t="s">
        <v>242</v>
      </c>
      <c r="C4963" s="1295" t="s">
        <v>196</v>
      </c>
      <c r="D4963" s="1295">
        <v>4005</v>
      </c>
      <c r="E4963" s="1295" t="s">
        <v>201</v>
      </c>
      <c r="F4963" s="935" t="s">
        <v>217</v>
      </c>
      <c r="G4963" s="1295">
        <v>0</v>
      </c>
      <c r="H4963" s="935" t="s">
        <v>410</v>
      </c>
      <c r="I4963" s="935" t="s">
        <v>411</v>
      </c>
      <c r="J4963" s="935">
        <v>40.153152210000002</v>
      </c>
      <c r="K4963" s="935">
        <v>-122.20237950000001</v>
      </c>
      <c r="L4963" s="935">
        <v>40.027836569999998</v>
      </c>
      <c r="M4963" s="935">
        <v>-122.11920569999999</v>
      </c>
    </row>
    <row r="4964" spans="1:13" x14ac:dyDescent="0.35">
      <c r="A4964" s="1296">
        <v>37288</v>
      </c>
      <c r="B4964" s="1295" t="s">
        <v>242</v>
      </c>
      <c r="C4964" s="1295" t="s">
        <v>196</v>
      </c>
      <c r="D4964" s="1295">
        <v>4005</v>
      </c>
      <c r="E4964" s="1295" t="s">
        <v>201</v>
      </c>
      <c r="F4964" s="935" t="s">
        <v>219</v>
      </c>
      <c r="G4964" s="1295">
        <v>0</v>
      </c>
      <c r="H4964" s="935" t="s">
        <v>411</v>
      </c>
      <c r="I4964" s="935" t="s">
        <v>412</v>
      </c>
      <c r="J4964" s="935">
        <v>40.027836569999998</v>
      </c>
      <c r="K4964" s="935">
        <v>-122.11920569999999</v>
      </c>
      <c r="L4964" s="935">
        <v>39.909298579999998</v>
      </c>
      <c r="M4964" s="935">
        <v>-122.0918963</v>
      </c>
    </row>
    <row r="4965" spans="1:13" x14ac:dyDescent="0.35">
      <c r="A4965" s="1296">
        <v>37288</v>
      </c>
      <c r="B4965" s="1295" t="s">
        <v>242</v>
      </c>
      <c r="C4965" s="1295" t="s">
        <v>196</v>
      </c>
      <c r="D4965" s="1295">
        <v>4005</v>
      </c>
      <c r="E4965" s="1295" t="s">
        <v>201</v>
      </c>
      <c r="F4965" s="935" t="s">
        <v>220</v>
      </c>
      <c r="G4965" s="1295">
        <v>-99999</v>
      </c>
      <c r="H4965" s="935" t="s">
        <v>412</v>
      </c>
      <c r="I4965" s="935" t="s">
        <v>413</v>
      </c>
      <c r="J4965" s="935">
        <v>39.909298579999998</v>
      </c>
      <c r="K4965" s="935">
        <v>-122.0918963</v>
      </c>
      <c r="L4965" s="935">
        <v>39.751173979999997</v>
      </c>
      <c r="M4965" s="935">
        <v>-121.9963235</v>
      </c>
    </row>
    <row r="4966" spans="1:13" x14ac:dyDescent="0.35">
      <c r="A4966" s="1296">
        <v>37288</v>
      </c>
      <c r="B4966" s="1295" t="s">
        <v>242</v>
      </c>
      <c r="C4966" s="1295" t="s">
        <v>196</v>
      </c>
      <c r="D4966" s="1295">
        <v>4005</v>
      </c>
      <c r="E4966" s="1295" t="s">
        <v>201</v>
      </c>
      <c r="F4966" s="935" t="s">
        <v>221</v>
      </c>
      <c r="G4966" s="1295">
        <v>-99999</v>
      </c>
      <c r="H4966" s="935" t="s">
        <v>413</v>
      </c>
      <c r="I4966" s="935" t="s">
        <v>414</v>
      </c>
      <c r="J4966" s="935">
        <v>39.751173979999997</v>
      </c>
      <c r="K4966" s="935">
        <v>-121.9963235</v>
      </c>
      <c r="L4966" s="935">
        <v>39.629153240000001</v>
      </c>
      <c r="M4966" s="935">
        <v>-121.9925059</v>
      </c>
    </row>
    <row r="4967" spans="1:13" x14ac:dyDescent="0.35">
      <c r="A4967" s="1296">
        <v>37288</v>
      </c>
      <c r="B4967" s="1295" t="s">
        <v>242</v>
      </c>
      <c r="C4967" s="1295" t="s">
        <v>196</v>
      </c>
      <c r="D4967" s="1295">
        <v>4005</v>
      </c>
      <c r="E4967" s="1295" t="s">
        <v>201</v>
      </c>
      <c r="F4967" s="935" t="s">
        <v>222</v>
      </c>
      <c r="G4967" s="1295">
        <v>-99999</v>
      </c>
      <c r="H4967" s="935" t="s">
        <v>414</v>
      </c>
      <c r="I4967" s="935" t="s">
        <v>415</v>
      </c>
      <c r="J4967" s="935">
        <v>39.629153240000001</v>
      </c>
      <c r="K4967" s="935">
        <v>-121.9925059</v>
      </c>
      <c r="L4967" s="935">
        <v>39.40712284</v>
      </c>
      <c r="M4967" s="935">
        <v>-122.00758999999999</v>
      </c>
    </row>
    <row r="4968" spans="1:13" x14ac:dyDescent="0.35">
      <c r="A4968" s="1296">
        <v>37293</v>
      </c>
      <c r="B4968" s="1295" t="s">
        <v>242</v>
      </c>
      <c r="C4968" s="1295" t="s">
        <v>260</v>
      </c>
      <c r="D4968" s="1295">
        <v>3989</v>
      </c>
      <c r="E4968" s="1295" t="s">
        <v>201</v>
      </c>
      <c r="F4968" s="935" t="s">
        <v>208</v>
      </c>
      <c r="G4968" s="1295">
        <v>166</v>
      </c>
      <c r="H4968" s="935" t="s">
        <v>402</v>
      </c>
      <c r="I4968" s="935" t="s">
        <v>403</v>
      </c>
      <c r="J4968" s="935">
        <v>40.611883210000002</v>
      </c>
      <c r="K4968" s="935">
        <v>-122.446135</v>
      </c>
      <c r="L4968" s="935">
        <v>40.592799669999998</v>
      </c>
      <c r="M4968" s="935">
        <v>-122.3942059</v>
      </c>
    </row>
    <row r="4969" spans="1:13" x14ac:dyDescent="0.35">
      <c r="A4969" s="1296">
        <v>37293</v>
      </c>
      <c r="B4969" s="1295" t="s">
        <v>242</v>
      </c>
      <c r="C4969" s="1295" t="s">
        <v>260</v>
      </c>
      <c r="D4969" s="1295">
        <v>3989</v>
      </c>
      <c r="E4969" s="1295" t="s">
        <v>201</v>
      </c>
      <c r="F4969" s="935" t="s">
        <v>209</v>
      </c>
      <c r="G4969" s="1295">
        <v>123</v>
      </c>
      <c r="H4969" s="935" t="s">
        <v>403</v>
      </c>
      <c r="I4969" s="935" t="s">
        <v>404</v>
      </c>
      <c r="J4969" s="935">
        <v>40.592799669999998</v>
      </c>
      <c r="K4969" s="935">
        <v>-122.3942059</v>
      </c>
      <c r="L4969" s="935">
        <v>40.585947769999997</v>
      </c>
      <c r="M4969" s="935">
        <v>-122.3683525</v>
      </c>
    </row>
    <row r="4970" spans="1:13" x14ac:dyDescent="0.35">
      <c r="A4970" s="1296">
        <v>37293</v>
      </c>
      <c r="B4970" s="1295" t="s">
        <v>242</v>
      </c>
      <c r="C4970" s="1295" t="s">
        <v>260</v>
      </c>
      <c r="D4970" s="1295">
        <v>3989</v>
      </c>
      <c r="E4970" s="1295" t="s">
        <v>201</v>
      </c>
      <c r="F4970" s="935" t="s">
        <v>211</v>
      </c>
      <c r="G4970" s="1295">
        <v>163</v>
      </c>
      <c r="H4970" s="935" t="s">
        <v>404</v>
      </c>
      <c r="I4970" s="935" t="s">
        <v>405</v>
      </c>
      <c r="J4970" s="935">
        <v>40.585947769999997</v>
      </c>
      <c r="K4970" s="935">
        <v>-122.3683525</v>
      </c>
      <c r="L4970" s="935">
        <v>40.472049499999997</v>
      </c>
      <c r="M4970" s="935">
        <v>-122.29453460000001</v>
      </c>
    </row>
    <row r="4971" spans="1:13" x14ac:dyDescent="0.35">
      <c r="A4971" s="1296">
        <v>37293</v>
      </c>
      <c r="B4971" s="1295" t="s">
        <v>242</v>
      </c>
      <c r="C4971" s="1295" t="s">
        <v>260</v>
      </c>
      <c r="D4971" s="1295">
        <v>3989</v>
      </c>
      <c r="E4971" s="1295" t="s">
        <v>201</v>
      </c>
      <c r="F4971" s="935" t="s">
        <v>212</v>
      </c>
      <c r="G4971" s="1295">
        <v>209</v>
      </c>
      <c r="H4971" s="935" t="s">
        <v>405</v>
      </c>
      <c r="I4971" s="935" t="s">
        <v>406</v>
      </c>
      <c r="J4971" s="935">
        <v>40.472049499999997</v>
      </c>
      <c r="K4971" s="935">
        <v>-122.29453460000001</v>
      </c>
      <c r="L4971" s="935">
        <v>40.417416330000002</v>
      </c>
      <c r="M4971" s="935">
        <v>-122.19395729999999</v>
      </c>
    </row>
    <row r="4972" spans="1:13" x14ac:dyDescent="0.35">
      <c r="A4972" s="1296">
        <v>37293</v>
      </c>
      <c r="B4972" s="1295" t="s">
        <v>242</v>
      </c>
      <c r="C4972" s="1295" t="s">
        <v>260</v>
      </c>
      <c r="D4972" s="1295">
        <v>3989</v>
      </c>
      <c r="E4972" s="1295" t="s">
        <v>201</v>
      </c>
      <c r="F4972" s="935" t="s">
        <v>213</v>
      </c>
      <c r="G4972" s="1295">
        <v>69</v>
      </c>
      <c r="H4972" s="935" t="s">
        <v>406</v>
      </c>
      <c r="I4972" s="935" t="s">
        <v>407</v>
      </c>
      <c r="J4972" s="935">
        <v>40.417416330000002</v>
      </c>
      <c r="K4972" s="935">
        <v>-122.19395729999999</v>
      </c>
      <c r="L4972" s="935">
        <v>40.355137560000003</v>
      </c>
      <c r="M4972" s="935">
        <v>-122.17595660000001</v>
      </c>
    </row>
    <row r="4973" spans="1:13" x14ac:dyDescent="0.35">
      <c r="A4973" s="1296">
        <v>37293</v>
      </c>
      <c r="B4973" s="1295" t="s">
        <v>242</v>
      </c>
      <c r="C4973" s="1295" t="s">
        <v>260</v>
      </c>
      <c r="D4973" s="1295">
        <v>3989</v>
      </c>
      <c r="E4973" s="1295" t="s">
        <v>201</v>
      </c>
      <c r="F4973" s="935" t="s">
        <v>214</v>
      </c>
      <c r="G4973" s="1295">
        <v>2</v>
      </c>
      <c r="H4973" s="935" t="s">
        <v>407</v>
      </c>
      <c r="I4973" s="935" t="s">
        <v>408</v>
      </c>
      <c r="J4973" s="935">
        <v>40.355137560000003</v>
      </c>
      <c r="K4973" s="935">
        <v>-122.17595660000001</v>
      </c>
      <c r="L4973" s="935">
        <v>40.316984869999999</v>
      </c>
      <c r="M4973" s="935">
        <v>-122.1896581</v>
      </c>
    </row>
    <row r="4974" spans="1:13" x14ac:dyDescent="0.35">
      <c r="A4974" s="1296">
        <v>37293</v>
      </c>
      <c r="B4974" s="1295" t="s">
        <v>242</v>
      </c>
      <c r="C4974" s="1295" t="s">
        <v>260</v>
      </c>
      <c r="D4974" s="1295">
        <v>3989</v>
      </c>
      <c r="E4974" s="1295" t="s">
        <v>201</v>
      </c>
      <c r="F4974" s="935" t="s">
        <v>215</v>
      </c>
      <c r="G4974" s="1295">
        <v>1</v>
      </c>
      <c r="H4974" s="935" t="s">
        <v>408</v>
      </c>
      <c r="I4974" s="935" t="s">
        <v>409</v>
      </c>
      <c r="J4974" s="935">
        <v>40.316984869999999</v>
      </c>
      <c r="K4974" s="935">
        <v>-122.1896581</v>
      </c>
      <c r="L4974" s="935">
        <v>40.263968490000003</v>
      </c>
      <c r="M4974" s="935">
        <v>-122.2235306</v>
      </c>
    </row>
    <row r="4975" spans="1:13" x14ac:dyDescent="0.35">
      <c r="A4975" s="1296">
        <v>37293</v>
      </c>
      <c r="B4975" s="1295" t="s">
        <v>242</v>
      </c>
      <c r="C4975" s="1295" t="s">
        <v>260</v>
      </c>
      <c r="D4975" s="1295">
        <v>3989</v>
      </c>
      <c r="E4975" s="1295" t="s">
        <v>201</v>
      </c>
      <c r="F4975" s="935" t="s">
        <v>216</v>
      </c>
      <c r="G4975" s="1295">
        <v>4</v>
      </c>
      <c r="H4975" s="935" t="s">
        <v>409</v>
      </c>
      <c r="I4975" s="935" t="s">
        <v>410</v>
      </c>
      <c r="J4975" s="935">
        <v>40.263968490000003</v>
      </c>
      <c r="K4975" s="935">
        <v>-122.2235306</v>
      </c>
      <c r="L4975" s="935">
        <v>40.153152210000002</v>
      </c>
      <c r="M4975" s="935">
        <v>-122.20237950000001</v>
      </c>
    </row>
    <row r="4976" spans="1:13" x14ac:dyDescent="0.35">
      <c r="A4976" s="1296">
        <v>37293</v>
      </c>
      <c r="B4976" s="1295" t="s">
        <v>242</v>
      </c>
      <c r="C4976" s="1295" t="s">
        <v>260</v>
      </c>
      <c r="D4976" s="1295">
        <v>3989</v>
      </c>
      <c r="E4976" s="1295" t="s">
        <v>201</v>
      </c>
      <c r="F4976" s="935" t="s">
        <v>217</v>
      </c>
      <c r="G4976" s="1295">
        <v>0</v>
      </c>
      <c r="H4976" s="935" t="s">
        <v>410</v>
      </c>
      <c r="I4976" s="935" t="s">
        <v>411</v>
      </c>
      <c r="J4976" s="935">
        <v>40.153152210000002</v>
      </c>
      <c r="K4976" s="935">
        <v>-122.20237950000001</v>
      </c>
      <c r="L4976" s="935">
        <v>40.027836569999998</v>
      </c>
      <c r="M4976" s="935">
        <v>-122.11920569999999</v>
      </c>
    </row>
    <row r="4977" spans="1:13" x14ac:dyDescent="0.35">
      <c r="A4977" s="1296">
        <v>37293</v>
      </c>
      <c r="B4977" s="1295" t="s">
        <v>242</v>
      </c>
      <c r="C4977" s="1295" t="s">
        <v>260</v>
      </c>
      <c r="D4977" s="1295">
        <v>3989</v>
      </c>
      <c r="E4977" s="1295" t="s">
        <v>201</v>
      </c>
      <c r="F4977" s="935" t="s">
        <v>219</v>
      </c>
      <c r="G4977" s="1295">
        <v>0</v>
      </c>
      <c r="H4977" s="935" t="s">
        <v>411</v>
      </c>
      <c r="I4977" s="935" t="s">
        <v>412</v>
      </c>
      <c r="J4977" s="935">
        <v>40.027836569999998</v>
      </c>
      <c r="K4977" s="935">
        <v>-122.11920569999999</v>
      </c>
      <c r="L4977" s="935">
        <v>39.909298579999998</v>
      </c>
      <c r="M4977" s="935">
        <v>-122.0918963</v>
      </c>
    </row>
    <row r="4978" spans="1:13" x14ac:dyDescent="0.35">
      <c r="A4978" s="1296">
        <v>37293</v>
      </c>
      <c r="B4978" s="1295" t="s">
        <v>242</v>
      </c>
      <c r="C4978" s="1295" t="s">
        <v>260</v>
      </c>
      <c r="D4978" s="1295">
        <v>3989</v>
      </c>
      <c r="E4978" s="1295" t="s">
        <v>201</v>
      </c>
      <c r="F4978" s="935" t="s">
        <v>220</v>
      </c>
      <c r="G4978" s="1295">
        <v>-99999</v>
      </c>
      <c r="H4978" s="935" t="s">
        <v>412</v>
      </c>
      <c r="I4978" s="935" t="s">
        <v>413</v>
      </c>
      <c r="J4978" s="935">
        <v>39.909298579999998</v>
      </c>
      <c r="K4978" s="935">
        <v>-122.0918963</v>
      </c>
      <c r="L4978" s="935">
        <v>39.751173979999997</v>
      </c>
      <c r="M4978" s="935">
        <v>-121.9963235</v>
      </c>
    </row>
    <row r="4979" spans="1:13" x14ac:dyDescent="0.35">
      <c r="A4979" s="1296">
        <v>37293</v>
      </c>
      <c r="B4979" s="1295" t="s">
        <v>242</v>
      </c>
      <c r="C4979" s="1295" t="s">
        <v>260</v>
      </c>
      <c r="D4979" s="1295">
        <v>3989</v>
      </c>
      <c r="E4979" s="1295" t="s">
        <v>201</v>
      </c>
      <c r="F4979" s="935" t="s">
        <v>221</v>
      </c>
      <c r="G4979" s="1295">
        <v>-99999</v>
      </c>
      <c r="H4979" s="935" t="s">
        <v>413</v>
      </c>
      <c r="I4979" s="935" t="s">
        <v>414</v>
      </c>
      <c r="J4979" s="935">
        <v>39.751173979999997</v>
      </c>
      <c r="K4979" s="935">
        <v>-121.9963235</v>
      </c>
      <c r="L4979" s="935">
        <v>39.629153240000001</v>
      </c>
      <c r="M4979" s="935">
        <v>-121.9925059</v>
      </c>
    </row>
    <row r="4980" spans="1:13" x14ac:dyDescent="0.35">
      <c r="A4980" s="1296">
        <v>37293</v>
      </c>
      <c r="B4980" s="1295" t="s">
        <v>242</v>
      </c>
      <c r="C4980" s="1295" t="s">
        <v>260</v>
      </c>
      <c r="D4980" s="1295">
        <v>3989</v>
      </c>
      <c r="E4980" s="1295" t="s">
        <v>201</v>
      </c>
      <c r="F4980" s="935" t="s">
        <v>222</v>
      </c>
      <c r="G4980" s="1295">
        <v>-99999</v>
      </c>
      <c r="H4980" s="935" t="s">
        <v>414</v>
      </c>
      <c r="I4980" s="935" t="s">
        <v>415</v>
      </c>
      <c r="J4980" s="935">
        <v>39.629153240000001</v>
      </c>
      <c r="K4980" s="935">
        <v>-121.9925059</v>
      </c>
      <c r="L4980" s="935">
        <v>39.40712284</v>
      </c>
      <c r="M4980" s="935">
        <v>-122.00758999999999</v>
      </c>
    </row>
    <row r="4981" spans="1:13" x14ac:dyDescent="0.35">
      <c r="A4981" s="1296">
        <v>37334</v>
      </c>
      <c r="B4981" s="1295" t="s">
        <v>242</v>
      </c>
      <c r="C4981" s="1295" t="s">
        <v>283</v>
      </c>
      <c r="D4981" s="1295">
        <v>5449</v>
      </c>
      <c r="E4981" s="1295" t="s">
        <v>201</v>
      </c>
      <c r="F4981" s="935" t="s">
        <v>208</v>
      </c>
      <c r="G4981" s="1295">
        <v>160</v>
      </c>
      <c r="H4981" s="935" t="s">
        <v>402</v>
      </c>
      <c r="I4981" s="935" t="s">
        <v>403</v>
      </c>
      <c r="J4981" s="935">
        <v>40.611883210000002</v>
      </c>
      <c r="K4981" s="935">
        <v>-122.446135</v>
      </c>
      <c r="L4981" s="935">
        <v>40.592799669999998</v>
      </c>
      <c r="M4981" s="935">
        <v>-122.3942059</v>
      </c>
    </row>
    <row r="4982" spans="1:13" x14ac:dyDescent="0.35">
      <c r="A4982" s="1296">
        <v>37334</v>
      </c>
      <c r="B4982" s="1295" t="s">
        <v>242</v>
      </c>
      <c r="C4982" s="1295" t="s">
        <v>283</v>
      </c>
      <c r="D4982" s="1295">
        <v>5449</v>
      </c>
      <c r="E4982" s="1295" t="s">
        <v>201</v>
      </c>
      <c r="F4982" s="935" t="s">
        <v>209</v>
      </c>
      <c r="G4982" s="1295">
        <v>87</v>
      </c>
      <c r="H4982" s="935" t="s">
        <v>403</v>
      </c>
      <c r="I4982" s="935" t="s">
        <v>404</v>
      </c>
      <c r="J4982" s="935">
        <v>40.592799669999998</v>
      </c>
      <c r="K4982" s="935">
        <v>-122.3942059</v>
      </c>
      <c r="L4982" s="935">
        <v>40.585947769999997</v>
      </c>
      <c r="M4982" s="935">
        <v>-122.3683525</v>
      </c>
    </row>
    <row r="4983" spans="1:13" x14ac:dyDescent="0.35">
      <c r="A4983" s="1296">
        <v>37334</v>
      </c>
      <c r="B4983" s="1295" t="s">
        <v>242</v>
      </c>
      <c r="C4983" s="1295" t="s">
        <v>283</v>
      </c>
      <c r="D4983" s="1295">
        <v>5449</v>
      </c>
      <c r="E4983" s="1295" t="s">
        <v>201</v>
      </c>
      <c r="F4983" s="935" t="s">
        <v>211</v>
      </c>
      <c r="G4983" s="1295">
        <v>99</v>
      </c>
      <c r="H4983" s="935" t="s">
        <v>404</v>
      </c>
      <c r="I4983" s="935" t="s">
        <v>405</v>
      </c>
      <c r="J4983" s="935">
        <v>40.585947769999997</v>
      </c>
      <c r="K4983" s="935">
        <v>-122.3683525</v>
      </c>
      <c r="L4983" s="935">
        <v>40.472049499999997</v>
      </c>
      <c r="M4983" s="935">
        <v>-122.29453460000001</v>
      </c>
    </row>
    <row r="4984" spans="1:13" x14ac:dyDescent="0.35">
      <c r="A4984" s="1296">
        <v>37334</v>
      </c>
      <c r="B4984" s="1295" t="s">
        <v>242</v>
      </c>
      <c r="C4984" s="1295" t="s">
        <v>283</v>
      </c>
      <c r="D4984" s="1295">
        <v>5449</v>
      </c>
      <c r="E4984" s="1295" t="s">
        <v>201</v>
      </c>
      <c r="F4984" s="935" t="s">
        <v>212</v>
      </c>
      <c r="G4984" s="1295">
        <v>63</v>
      </c>
      <c r="H4984" s="935" t="s">
        <v>405</v>
      </c>
      <c r="I4984" s="935" t="s">
        <v>406</v>
      </c>
      <c r="J4984" s="935">
        <v>40.472049499999997</v>
      </c>
      <c r="K4984" s="935">
        <v>-122.29453460000001</v>
      </c>
      <c r="L4984" s="935">
        <v>40.417416330000002</v>
      </c>
      <c r="M4984" s="935">
        <v>-122.19395729999999</v>
      </c>
    </row>
    <row r="4985" spans="1:13" x14ac:dyDescent="0.35">
      <c r="A4985" s="1296">
        <v>37334</v>
      </c>
      <c r="B4985" s="1295" t="s">
        <v>242</v>
      </c>
      <c r="C4985" s="1295" t="s">
        <v>283</v>
      </c>
      <c r="D4985" s="1295">
        <v>5449</v>
      </c>
      <c r="E4985" s="1295" t="s">
        <v>201</v>
      </c>
      <c r="F4985" s="935" t="s">
        <v>213</v>
      </c>
      <c r="G4985" s="1295">
        <v>17</v>
      </c>
      <c r="H4985" s="935" t="s">
        <v>406</v>
      </c>
      <c r="I4985" s="935" t="s">
        <v>407</v>
      </c>
      <c r="J4985" s="935">
        <v>40.417416330000002</v>
      </c>
      <c r="K4985" s="935">
        <v>-122.19395729999999</v>
      </c>
      <c r="L4985" s="935">
        <v>40.355137560000003</v>
      </c>
      <c r="M4985" s="935">
        <v>-122.17595660000001</v>
      </c>
    </row>
    <row r="4986" spans="1:13" x14ac:dyDescent="0.35">
      <c r="A4986" s="1296">
        <v>37334</v>
      </c>
      <c r="B4986" s="1295" t="s">
        <v>242</v>
      </c>
      <c r="C4986" s="1295" t="s">
        <v>283</v>
      </c>
      <c r="D4986" s="1295">
        <v>5449</v>
      </c>
      <c r="E4986" s="1295" t="s">
        <v>201</v>
      </c>
      <c r="F4986" s="935" t="s">
        <v>214</v>
      </c>
      <c r="G4986" s="1295">
        <v>0</v>
      </c>
      <c r="H4986" s="935" t="s">
        <v>407</v>
      </c>
      <c r="I4986" s="935" t="s">
        <v>408</v>
      </c>
      <c r="J4986" s="935">
        <v>40.355137560000003</v>
      </c>
      <c r="K4986" s="935">
        <v>-122.17595660000001</v>
      </c>
      <c r="L4986" s="935">
        <v>40.316984869999999</v>
      </c>
      <c r="M4986" s="935">
        <v>-122.1896581</v>
      </c>
    </row>
    <row r="4987" spans="1:13" x14ac:dyDescent="0.35">
      <c r="A4987" s="1296">
        <v>37334</v>
      </c>
      <c r="B4987" s="1295" t="s">
        <v>242</v>
      </c>
      <c r="C4987" s="1295" t="s">
        <v>283</v>
      </c>
      <c r="D4987" s="1295">
        <v>5449</v>
      </c>
      <c r="E4987" s="1295" t="s">
        <v>201</v>
      </c>
      <c r="F4987" s="935" t="s">
        <v>215</v>
      </c>
      <c r="G4987" s="1295">
        <v>0</v>
      </c>
      <c r="H4987" s="935" t="s">
        <v>408</v>
      </c>
      <c r="I4987" s="935" t="s">
        <v>409</v>
      </c>
      <c r="J4987" s="935">
        <v>40.316984869999999</v>
      </c>
      <c r="K4987" s="935">
        <v>-122.1896581</v>
      </c>
      <c r="L4987" s="935">
        <v>40.263968490000003</v>
      </c>
      <c r="M4987" s="935">
        <v>-122.2235306</v>
      </c>
    </row>
    <row r="4988" spans="1:13" x14ac:dyDescent="0.35">
      <c r="A4988" s="1296">
        <v>37334</v>
      </c>
      <c r="B4988" s="1295" t="s">
        <v>242</v>
      </c>
      <c r="C4988" s="1295" t="s">
        <v>283</v>
      </c>
      <c r="D4988" s="1295">
        <v>5449</v>
      </c>
      <c r="E4988" s="1295" t="s">
        <v>201</v>
      </c>
      <c r="F4988" s="935" t="s">
        <v>216</v>
      </c>
      <c r="G4988" s="1295">
        <v>0</v>
      </c>
      <c r="H4988" s="935" t="s">
        <v>409</v>
      </c>
      <c r="I4988" s="935" t="s">
        <v>410</v>
      </c>
      <c r="J4988" s="935">
        <v>40.263968490000003</v>
      </c>
      <c r="K4988" s="935">
        <v>-122.2235306</v>
      </c>
      <c r="L4988" s="935">
        <v>40.153152210000002</v>
      </c>
      <c r="M4988" s="935">
        <v>-122.20237950000001</v>
      </c>
    </row>
    <row r="4989" spans="1:13" x14ac:dyDescent="0.35">
      <c r="A4989" s="1296">
        <v>37334</v>
      </c>
      <c r="B4989" s="1295" t="s">
        <v>242</v>
      </c>
      <c r="C4989" s="1295" t="s">
        <v>283</v>
      </c>
      <c r="D4989" s="1295">
        <v>5449</v>
      </c>
      <c r="E4989" s="1295" t="s">
        <v>201</v>
      </c>
      <c r="F4989" s="935" t="s">
        <v>217</v>
      </c>
      <c r="G4989" s="1295">
        <v>0</v>
      </c>
      <c r="H4989" s="935" t="s">
        <v>410</v>
      </c>
      <c r="I4989" s="935" t="s">
        <v>411</v>
      </c>
      <c r="J4989" s="935">
        <v>40.153152210000002</v>
      </c>
      <c r="K4989" s="935">
        <v>-122.20237950000001</v>
      </c>
      <c r="L4989" s="935">
        <v>40.027836569999998</v>
      </c>
      <c r="M4989" s="935">
        <v>-122.11920569999999</v>
      </c>
    </row>
    <row r="4990" spans="1:13" x14ac:dyDescent="0.35">
      <c r="A4990" s="1296">
        <v>37334</v>
      </c>
      <c r="B4990" s="1295" t="s">
        <v>242</v>
      </c>
      <c r="C4990" s="1295" t="s">
        <v>283</v>
      </c>
      <c r="D4990" s="1295">
        <v>5449</v>
      </c>
      <c r="E4990" s="1295" t="s">
        <v>201</v>
      </c>
      <c r="F4990" s="935" t="s">
        <v>219</v>
      </c>
      <c r="G4990" s="1295">
        <v>0</v>
      </c>
      <c r="H4990" s="935" t="s">
        <v>411</v>
      </c>
      <c r="I4990" s="935" t="s">
        <v>412</v>
      </c>
      <c r="J4990" s="935">
        <v>40.027836569999998</v>
      </c>
      <c r="K4990" s="935">
        <v>-122.11920569999999</v>
      </c>
      <c r="L4990" s="935">
        <v>39.909298579999998</v>
      </c>
      <c r="M4990" s="935">
        <v>-122.0918963</v>
      </c>
    </row>
    <row r="4991" spans="1:13" x14ac:dyDescent="0.35">
      <c r="A4991" s="1296">
        <v>37334</v>
      </c>
      <c r="B4991" s="1295" t="s">
        <v>242</v>
      </c>
      <c r="C4991" s="1295" t="s">
        <v>283</v>
      </c>
      <c r="D4991" s="1295">
        <v>5449</v>
      </c>
      <c r="E4991" s="1295" t="s">
        <v>201</v>
      </c>
      <c r="F4991" s="935" t="s">
        <v>220</v>
      </c>
      <c r="G4991" s="1295">
        <v>-99999</v>
      </c>
      <c r="H4991" s="935" t="s">
        <v>412</v>
      </c>
      <c r="I4991" s="935" t="s">
        <v>413</v>
      </c>
      <c r="J4991" s="935">
        <v>39.909298579999998</v>
      </c>
      <c r="K4991" s="935">
        <v>-122.0918963</v>
      </c>
      <c r="L4991" s="935">
        <v>39.751173979999997</v>
      </c>
      <c r="M4991" s="935">
        <v>-121.9963235</v>
      </c>
    </row>
    <row r="4992" spans="1:13" x14ac:dyDescent="0.35">
      <c r="A4992" s="1296">
        <v>37334</v>
      </c>
      <c r="B4992" s="1295" t="s">
        <v>242</v>
      </c>
      <c r="C4992" s="1295" t="s">
        <v>283</v>
      </c>
      <c r="D4992" s="1295">
        <v>5449</v>
      </c>
      <c r="E4992" s="1295" t="s">
        <v>201</v>
      </c>
      <c r="F4992" s="935" t="s">
        <v>221</v>
      </c>
      <c r="G4992" s="1295">
        <v>-99999</v>
      </c>
      <c r="H4992" s="935" t="s">
        <v>413</v>
      </c>
      <c r="I4992" s="935" t="s">
        <v>414</v>
      </c>
      <c r="J4992" s="935">
        <v>39.751173979999997</v>
      </c>
      <c r="K4992" s="935">
        <v>-121.9963235</v>
      </c>
      <c r="L4992" s="935">
        <v>39.629153240000001</v>
      </c>
      <c r="M4992" s="935">
        <v>-121.9925059</v>
      </c>
    </row>
    <row r="4993" spans="1:13" x14ac:dyDescent="0.35">
      <c r="A4993" s="1296">
        <v>37334</v>
      </c>
      <c r="B4993" s="1295" t="s">
        <v>242</v>
      </c>
      <c r="C4993" s="1295" t="s">
        <v>283</v>
      </c>
      <c r="D4993" s="1295">
        <v>5449</v>
      </c>
      <c r="E4993" s="1295" t="s">
        <v>201</v>
      </c>
      <c r="F4993" s="935" t="s">
        <v>222</v>
      </c>
      <c r="G4993" s="1295">
        <v>-99999</v>
      </c>
      <c r="H4993" s="935" t="s">
        <v>414</v>
      </c>
      <c r="I4993" s="935" t="s">
        <v>415</v>
      </c>
      <c r="J4993" s="935">
        <v>39.629153240000001</v>
      </c>
      <c r="K4993" s="935">
        <v>-121.9925059</v>
      </c>
      <c r="L4993" s="935">
        <v>39.40712284</v>
      </c>
      <c r="M4993" s="935">
        <v>-122.00758999999999</v>
      </c>
    </row>
    <row r="4994" spans="1:13" x14ac:dyDescent="0.35">
      <c r="A4994" s="1296">
        <v>37372</v>
      </c>
      <c r="B4994" s="1295" t="s">
        <v>313</v>
      </c>
      <c r="C4994" s="1295" t="s">
        <v>260</v>
      </c>
      <c r="D4994" s="1295">
        <v>8708</v>
      </c>
      <c r="E4994" s="1295" t="s">
        <v>200</v>
      </c>
      <c r="F4994" s="935" t="s">
        <v>208</v>
      </c>
      <c r="G4994" s="1295">
        <v>0</v>
      </c>
      <c r="H4994" s="935" t="s">
        <v>402</v>
      </c>
      <c r="I4994" s="935" t="s">
        <v>403</v>
      </c>
      <c r="J4994" s="935">
        <v>40.611883210000002</v>
      </c>
      <c r="K4994" s="935">
        <v>-122.446135</v>
      </c>
      <c r="L4994" s="935">
        <v>40.592799669999998</v>
      </c>
      <c r="M4994" s="935">
        <v>-122.3942059</v>
      </c>
    </row>
    <row r="4995" spans="1:13" x14ac:dyDescent="0.35">
      <c r="A4995" s="1296">
        <v>37372</v>
      </c>
      <c r="B4995" s="1295" t="s">
        <v>313</v>
      </c>
      <c r="C4995" s="1295" t="s">
        <v>260</v>
      </c>
      <c r="D4995" s="1295">
        <v>8708</v>
      </c>
      <c r="E4995" s="1295" t="s">
        <v>200</v>
      </c>
      <c r="F4995" s="935" t="s">
        <v>209</v>
      </c>
      <c r="G4995" s="1295">
        <v>0</v>
      </c>
      <c r="H4995" s="935" t="s">
        <v>403</v>
      </c>
      <c r="I4995" s="935" t="s">
        <v>404</v>
      </c>
      <c r="J4995" s="935">
        <v>40.592799669999998</v>
      </c>
      <c r="K4995" s="935">
        <v>-122.3942059</v>
      </c>
      <c r="L4995" s="935">
        <v>40.585947769999997</v>
      </c>
      <c r="M4995" s="935">
        <v>-122.3683525</v>
      </c>
    </row>
    <row r="4996" spans="1:13" x14ac:dyDescent="0.35">
      <c r="A4996" s="1296">
        <v>37372</v>
      </c>
      <c r="B4996" s="1295" t="s">
        <v>313</v>
      </c>
      <c r="C4996" s="1295" t="s">
        <v>260</v>
      </c>
      <c r="D4996" s="1295">
        <v>8708</v>
      </c>
      <c r="E4996" s="1295" t="s">
        <v>200</v>
      </c>
      <c r="F4996" s="935" t="s">
        <v>211</v>
      </c>
      <c r="G4996" s="1295">
        <v>0</v>
      </c>
      <c r="H4996" s="935" t="s">
        <v>404</v>
      </c>
      <c r="I4996" s="935" t="s">
        <v>405</v>
      </c>
      <c r="J4996" s="935">
        <v>40.585947769999997</v>
      </c>
      <c r="K4996" s="935">
        <v>-122.3683525</v>
      </c>
      <c r="L4996" s="935">
        <v>40.472049499999997</v>
      </c>
      <c r="M4996" s="935">
        <v>-122.29453460000001</v>
      </c>
    </row>
    <row r="4997" spans="1:13" x14ac:dyDescent="0.35">
      <c r="A4997" s="1296">
        <v>37372</v>
      </c>
      <c r="B4997" s="1295" t="s">
        <v>313</v>
      </c>
      <c r="C4997" s="1295" t="s">
        <v>260</v>
      </c>
      <c r="D4997" s="1295">
        <v>8708</v>
      </c>
      <c r="E4997" s="1295" t="s">
        <v>200</v>
      </c>
      <c r="F4997" s="935" t="s">
        <v>212</v>
      </c>
      <c r="G4997" s="1295">
        <v>0</v>
      </c>
      <c r="H4997" s="935" t="s">
        <v>405</v>
      </c>
      <c r="I4997" s="935" t="s">
        <v>406</v>
      </c>
      <c r="J4997" s="935">
        <v>40.472049499999997</v>
      </c>
      <c r="K4997" s="935">
        <v>-122.29453460000001</v>
      </c>
      <c r="L4997" s="935">
        <v>40.417416330000002</v>
      </c>
      <c r="M4997" s="935">
        <v>-122.19395729999999</v>
      </c>
    </row>
    <row r="4998" spans="1:13" x14ac:dyDescent="0.35">
      <c r="A4998" s="1296">
        <v>37372</v>
      </c>
      <c r="B4998" s="1295" t="s">
        <v>313</v>
      </c>
      <c r="C4998" s="1295" t="s">
        <v>260</v>
      </c>
      <c r="D4998" s="1295">
        <v>8708</v>
      </c>
      <c r="E4998" s="1295" t="s">
        <v>200</v>
      </c>
      <c r="F4998" s="935" t="s">
        <v>213</v>
      </c>
      <c r="G4998" s="1295">
        <v>0</v>
      </c>
      <c r="H4998" s="935" t="s">
        <v>406</v>
      </c>
      <c r="I4998" s="935" t="s">
        <v>407</v>
      </c>
      <c r="J4998" s="935">
        <v>40.417416330000002</v>
      </c>
      <c r="K4998" s="935">
        <v>-122.19395729999999</v>
      </c>
      <c r="L4998" s="935">
        <v>40.355137560000003</v>
      </c>
      <c r="M4998" s="935">
        <v>-122.17595660000001</v>
      </c>
    </row>
    <row r="4999" spans="1:13" x14ac:dyDescent="0.35">
      <c r="A4999" s="1296">
        <v>37372</v>
      </c>
      <c r="B4999" s="1295" t="s">
        <v>313</v>
      </c>
      <c r="C4999" s="1295" t="s">
        <v>260</v>
      </c>
      <c r="D4999" s="1295">
        <v>8708</v>
      </c>
      <c r="E4999" s="1295" t="s">
        <v>200</v>
      </c>
      <c r="F4999" s="935" t="s">
        <v>214</v>
      </c>
      <c r="G4999" s="1295">
        <v>0</v>
      </c>
      <c r="H4999" s="935" t="s">
        <v>407</v>
      </c>
      <c r="I4999" s="935" t="s">
        <v>408</v>
      </c>
      <c r="J4999" s="935">
        <v>40.355137560000003</v>
      </c>
      <c r="K4999" s="935">
        <v>-122.17595660000001</v>
      </c>
      <c r="L4999" s="935">
        <v>40.316984869999999</v>
      </c>
      <c r="M4999" s="935">
        <v>-122.1896581</v>
      </c>
    </row>
    <row r="5000" spans="1:13" x14ac:dyDescent="0.35">
      <c r="A5000" s="1296">
        <v>37372</v>
      </c>
      <c r="B5000" s="1295" t="s">
        <v>313</v>
      </c>
      <c r="C5000" s="1295" t="s">
        <v>260</v>
      </c>
      <c r="D5000" s="1295">
        <v>8708</v>
      </c>
      <c r="E5000" s="1295" t="s">
        <v>200</v>
      </c>
      <c r="F5000" s="935" t="s">
        <v>215</v>
      </c>
      <c r="G5000" s="1295">
        <v>0</v>
      </c>
      <c r="H5000" s="935" t="s">
        <v>408</v>
      </c>
      <c r="I5000" s="935" t="s">
        <v>409</v>
      </c>
      <c r="J5000" s="935">
        <v>40.316984869999999</v>
      </c>
      <c r="K5000" s="935">
        <v>-122.1896581</v>
      </c>
      <c r="L5000" s="935">
        <v>40.263968490000003</v>
      </c>
      <c r="M5000" s="935">
        <v>-122.2235306</v>
      </c>
    </row>
    <row r="5001" spans="1:13" x14ac:dyDescent="0.35">
      <c r="A5001" s="1296">
        <v>37372</v>
      </c>
      <c r="B5001" s="1295" t="s">
        <v>313</v>
      </c>
      <c r="C5001" s="1295" t="s">
        <v>260</v>
      </c>
      <c r="D5001" s="1295">
        <v>8708</v>
      </c>
      <c r="E5001" s="1295" t="s">
        <v>200</v>
      </c>
      <c r="F5001" s="935" t="s">
        <v>216</v>
      </c>
      <c r="G5001" s="1295">
        <v>0</v>
      </c>
      <c r="H5001" s="935" t="s">
        <v>409</v>
      </c>
      <c r="I5001" s="935" t="s">
        <v>410</v>
      </c>
      <c r="J5001" s="935">
        <v>40.263968490000003</v>
      </c>
      <c r="K5001" s="935">
        <v>-122.2235306</v>
      </c>
      <c r="L5001" s="935">
        <v>40.153152210000002</v>
      </c>
      <c r="M5001" s="935">
        <v>-122.20237950000001</v>
      </c>
    </row>
    <row r="5002" spans="1:13" x14ac:dyDescent="0.35">
      <c r="A5002" s="1296">
        <v>37372</v>
      </c>
      <c r="B5002" s="1295" t="s">
        <v>313</v>
      </c>
      <c r="C5002" s="1295" t="s">
        <v>260</v>
      </c>
      <c r="D5002" s="1295">
        <v>8708</v>
      </c>
      <c r="E5002" s="1295" t="s">
        <v>200</v>
      </c>
      <c r="F5002" s="935" t="s">
        <v>217</v>
      </c>
      <c r="G5002" s="1295">
        <v>0</v>
      </c>
      <c r="H5002" s="935" t="s">
        <v>410</v>
      </c>
      <c r="I5002" s="935" t="s">
        <v>411</v>
      </c>
      <c r="J5002" s="935">
        <v>40.153152210000002</v>
      </c>
      <c r="K5002" s="935">
        <v>-122.20237950000001</v>
      </c>
      <c r="L5002" s="935">
        <v>40.027836569999998</v>
      </c>
      <c r="M5002" s="935">
        <v>-122.11920569999999</v>
      </c>
    </row>
    <row r="5003" spans="1:13" x14ac:dyDescent="0.35">
      <c r="A5003" s="1296">
        <v>37372</v>
      </c>
      <c r="B5003" s="1295" t="s">
        <v>313</v>
      </c>
      <c r="C5003" s="1295" t="s">
        <v>260</v>
      </c>
      <c r="D5003" s="1295">
        <v>8708</v>
      </c>
      <c r="E5003" s="1295" t="s">
        <v>200</v>
      </c>
      <c r="F5003" s="935" t="s">
        <v>219</v>
      </c>
      <c r="G5003" s="1295">
        <v>0</v>
      </c>
      <c r="H5003" s="935" t="s">
        <v>411</v>
      </c>
      <c r="I5003" s="935" t="s">
        <v>412</v>
      </c>
      <c r="J5003" s="935">
        <v>40.027836569999998</v>
      </c>
      <c r="K5003" s="935">
        <v>-122.11920569999999</v>
      </c>
      <c r="L5003" s="935">
        <v>39.909298579999998</v>
      </c>
      <c r="M5003" s="935">
        <v>-122.0918963</v>
      </c>
    </row>
    <row r="5004" spans="1:13" x14ac:dyDescent="0.35">
      <c r="A5004" s="1296">
        <v>37372</v>
      </c>
      <c r="B5004" s="1295" t="s">
        <v>313</v>
      </c>
      <c r="C5004" s="1295" t="s">
        <v>260</v>
      </c>
      <c r="D5004" s="1295">
        <v>8708</v>
      </c>
      <c r="E5004" s="1295" t="s">
        <v>200</v>
      </c>
      <c r="F5004" s="935" t="s">
        <v>220</v>
      </c>
      <c r="G5004" s="1295">
        <v>-99999</v>
      </c>
      <c r="H5004" s="935" t="s">
        <v>412</v>
      </c>
      <c r="I5004" s="935" t="s">
        <v>413</v>
      </c>
      <c r="J5004" s="935">
        <v>39.909298579999998</v>
      </c>
      <c r="K5004" s="935">
        <v>-122.0918963</v>
      </c>
      <c r="L5004" s="935">
        <v>39.751173979999997</v>
      </c>
      <c r="M5004" s="935">
        <v>-121.9963235</v>
      </c>
    </row>
    <row r="5005" spans="1:13" x14ac:dyDescent="0.35">
      <c r="A5005" s="1296">
        <v>37372</v>
      </c>
      <c r="B5005" s="1295" t="s">
        <v>313</v>
      </c>
      <c r="C5005" s="1295" t="s">
        <v>260</v>
      </c>
      <c r="D5005" s="1295">
        <v>8708</v>
      </c>
      <c r="E5005" s="1295" t="s">
        <v>200</v>
      </c>
      <c r="F5005" s="935" t="s">
        <v>221</v>
      </c>
      <c r="G5005" s="1295">
        <v>-99999</v>
      </c>
      <c r="H5005" s="935" t="s">
        <v>413</v>
      </c>
      <c r="I5005" s="935" t="s">
        <v>414</v>
      </c>
      <c r="J5005" s="935">
        <v>39.751173979999997</v>
      </c>
      <c r="K5005" s="935">
        <v>-121.9963235</v>
      </c>
      <c r="L5005" s="935">
        <v>39.629153240000001</v>
      </c>
      <c r="M5005" s="935">
        <v>-121.9925059</v>
      </c>
    </row>
    <row r="5006" spans="1:13" x14ac:dyDescent="0.35">
      <c r="A5006" s="1296">
        <v>37372</v>
      </c>
      <c r="B5006" s="1295" t="s">
        <v>313</v>
      </c>
      <c r="C5006" s="1295" t="s">
        <v>260</v>
      </c>
      <c r="D5006" s="1295">
        <v>8708</v>
      </c>
      <c r="E5006" s="1295" t="s">
        <v>200</v>
      </c>
      <c r="F5006" s="935" t="s">
        <v>222</v>
      </c>
      <c r="G5006" s="1295">
        <v>-99999</v>
      </c>
      <c r="H5006" s="935" t="s">
        <v>414</v>
      </c>
      <c r="I5006" s="935" t="s">
        <v>415</v>
      </c>
      <c r="J5006" s="935">
        <v>39.629153240000001</v>
      </c>
      <c r="K5006" s="935">
        <v>-121.9925059</v>
      </c>
      <c r="L5006" s="935">
        <v>39.40712284</v>
      </c>
      <c r="M5006" s="935">
        <v>-122.00758999999999</v>
      </c>
    </row>
    <row r="5007" spans="1:13" x14ac:dyDescent="0.35">
      <c r="A5007" s="1296">
        <v>37377</v>
      </c>
      <c r="B5007" s="1295" t="s">
        <v>313</v>
      </c>
      <c r="C5007" s="1295" t="s">
        <v>260</v>
      </c>
      <c r="D5007" s="1295">
        <v>7951</v>
      </c>
      <c r="E5007" s="1295" t="s">
        <v>200</v>
      </c>
      <c r="F5007" s="935" t="s">
        <v>208</v>
      </c>
      <c r="G5007" s="1295">
        <v>0</v>
      </c>
      <c r="H5007" s="935" t="s">
        <v>402</v>
      </c>
      <c r="I5007" s="935" t="s">
        <v>403</v>
      </c>
      <c r="J5007" s="935">
        <v>40.611883210000002</v>
      </c>
      <c r="K5007" s="935">
        <v>-122.446135</v>
      </c>
      <c r="L5007" s="935">
        <v>40.592799669999998</v>
      </c>
      <c r="M5007" s="935">
        <v>-122.3942059</v>
      </c>
    </row>
    <row r="5008" spans="1:13" x14ac:dyDescent="0.35">
      <c r="A5008" s="1296">
        <v>37377</v>
      </c>
      <c r="B5008" s="1295" t="s">
        <v>313</v>
      </c>
      <c r="C5008" s="1295" t="s">
        <v>260</v>
      </c>
      <c r="D5008" s="1295">
        <v>7951</v>
      </c>
      <c r="E5008" s="1295" t="s">
        <v>200</v>
      </c>
      <c r="F5008" s="935" t="s">
        <v>209</v>
      </c>
      <c r="G5008" s="1295">
        <v>0</v>
      </c>
      <c r="H5008" s="935" t="s">
        <v>403</v>
      </c>
      <c r="I5008" s="935" t="s">
        <v>404</v>
      </c>
      <c r="J5008" s="935">
        <v>40.592799669999998</v>
      </c>
      <c r="K5008" s="935">
        <v>-122.3942059</v>
      </c>
      <c r="L5008" s="935">
        <v>40.585947769999997</v>
      </c>
      <c r="M5008" s="935">
        <v>-122.3683525</v>
      </c>
    </row>
    <row r="5009" spans="1:13" x14ac:dyDescent="0.35">
      <c r="A5009" s="1296">
        <v>37377</v>
      </c>
      <c r="B5009" s="1295" t="s">
        <v>313</v>
      </c>
      <c r="C5009" s="1295" t="s">
        <v>260</v>
      </c>
      <c r="D5009" s="1295">
        <v>7951</v>
      </c>
      <c r="E5009" s="1295" t="s">
        <v>200</v>
      </c>
      <c r="F5009" s="935" t="s">
        <v>211</v>
      </c>
      <c r="G5009" s="1295">
        <v>0</v>
      </c>
      <c r="H5009" s="935" t="s">
        <v>404</v>
      </c>
      <c r="I5009" s="935" t="s">
        <v>405</v>
      </c>
      <c r="J5009" s="935">
        <v>40.585947769999997</v>
      </c>
      <c r="K5009" s="935">
        <v>-122.3683525</v>
      </c>
      <c r="L5009" s="935">
        <v>40.472049499999997</v>
      </c>
      <c r="M5009" s="935">
        <v>-122.29453460000001</v>
      </c>
    </row>
    <row r="5010" spans="1:13" x14ac:dyDescent="0.35">
      <c r="A5010" s="1296">
        <v>37377</v>
      </c>
      <c r="B5010" s="1295" t="s">
        <v>313</v>
      </c>
      <c r="C5010" s="1295" t="s">
        <v>260</v>
      </c>
      <c r="D5010" s="1295">
        <v>7951</v>
      </c>
      <c r="E5010" s="1295" t="s">
        <v>200</v>
      </c>
      <c r="F5010" s="935" t="s">
        <v>212</v>
      </c>
      <c r="G5010" s="1295">
        <v>0</v>
      </c>
      <c r="H5010" s="935" t="s">
        <v>405</v>
      </c>
      <c r="I5010" s="935" t="s">
        <v>406</v>
      </c>
      <c r="J5010" s="935">
        <v>40.472049499999997</v>
      </c>
      <c r="K5010" s="935">
        <v>-122.29453460000001</v>
      </c>
      <c r="L5010" s="935">
        <v>40.417416330000002</v>
      </c>
      <c r="M5010" s="935">
        <v>-122.19395729999999</v>
      </c>
    </row>
    <row r="5011" spans="1:13" x14ac:dyDescent="0.35">
      <c r="A5011" s="1296">
        <v>37377</v>
      </c>
      <c r="B5011" s="1295" t="s">
        <v>313</v>
      </c>
      <c r="C5011" s="1295" t="s">
        <v>260</v>
      </c>
      <c r="D5011" s="1295">
        <v>7951</v>
      </c>
      <c r="E5011" s="1295" t="s">
        <v>200</v>
      </c>
      <c r="F5011" s="935" t="s">
        <v>213</v>
      </c>
      <c r="G5011" s="1295">
        <v>0</v>
      </c>
      <c r="H5011" s="935" t="s">
        <v>406</v>
      </c>
      <c r="I5011" s="935" t="s">
        <v>407</v>
      </c>
      <c r="J5011" s="935">
        <v>40.417416330000002</v>
      </c>
      <c r="K5011" s="935">
        <v>-122.19395729999999</v>
      </c>
      <c r="L5011" s="935">
        <v>40.355137560000003</v>
      </c>
      <c r="M5011" s="935">
        <v>-122.17595660000001</v>
      </c>
    </row>
    <row r="5012" spans="1:13" x14ac:dyDescent="0.35">
      <c r="A5012" s="1296">
        <v>37377</v>
      </c>
      <c r="B5012" s="1295" t="s">
        <v>313</v>
      </c>
      <c r="C5012" s="1295" t="s">
        <v>260</v>
      </c>
      <c r="D5012" s="1295">
        <v>7951</v>
      </c>
      <c r="E5012" s="1295" t="s">
        <v>200</v>
      </c>
      <c r="F5012" s="935" t="s">
        <v>214</v>
      </c>
      <c r="G5012" s="1295">
        <v>0</v>
      </c>
      <c r="H5012" s="935" t="s">
        <v>407</v>
      </c>
      <c r="I5012" s="935" t="s">
        <v>408</v>
      </c>
      <c r="J5012" s="935">
        <v>40.355137560000003</v>
      </c>
      <c r="K5012" s="935">
        <v>-122.17595660000001</v>
      </c>
      <c r="L5012" s="935">
        <v>40.316984869999999</v>
      </c>
      <c r="M5012" s="935">
        <v>-122.1896581</v>
      </c>
    </row>
    <row r="5013" spans="1:13" x14ac:dyDescent="0.35">
      <c r="A5013" s="1296">
        <v>37377</v>
      </c>
      <c r="B5013" s="1295" t="s">
        <v>313</v>
      </c>
      <c r="C5013" s="1295" t="s">
        <v>260</v>
      </c>
      <c r="D5013" s="1295">
        <v>7951</v>
      </c>
      <c r="E5013" s="1295" t="s">
        <v>200</v>
      </c>
      <c r="F5013" s="935" t="s">
        <v>215</v>
      </c>
      <c r="G5013" s="1295">
        <v>0</v>
      </c>
      <c r="H5013" s="935" t="s">
        <v>408</v>
      </c>
      <c r="I5013" s="935" t="s">
        <v>409</v>
      </c>
      <c r="J5013" s="935">
        <v>40.316984869999999</v>
      </c>
      <c r="K5013" s="935">
        <v>-122.1896581</v>
      </c>
      <c r="L5013" s="935">
        <v>40.263968490000003</v>
      </c>
      <c r="M5013" s="935">
        <v>-122.2235306</v>
      </c>
    </row>
    <row r="5014" spans="1:13" x14ac:dyDescent="0.35">
      <c r="A5014" s="1296">
        <v>37377</v>
      </c>
      <c r="B5014" s="1295" t="s">
        <v>313</v>
      </c>
      <c r="C5014" s="1295" t="s">
        <v>260</v>
      </c>
      <c r="D5014" s="1295">
        <v>7951</v>
      </c>
      <c r="E5014" s="1295" t="s">
        <v>200</v>
      </c>
      <c r="F5014" s="935" t="s">
        <v>216</v>
      </c>
      <c r="G5014" s="1295">
        <v>0</v>
      </c>
      <c r="H5014" s="935" t="s">
        <v>409</v>
      </c>
      <c r="I5014" s="935" t="s">
        <v>410</v>
      </c>
      <c r="J5014" s="935">
        <v>40.263968490000003</v>
      </c>
      <c r="K5014" s="935">
        <v>-122.2235306</v>
      </c>
      <c r="L5014" s="935">
        <v>40.153152210000002</v>
      </c>
      <c r="M5014" s="935">
        <v>-122.20237950000001</v>
      </c>
    </row>
    <row r="5015" spans="1:13" x14ac:dyDescent="0.35">
      <c r="A5015" s="1296">
        <v>37377</v>
      </c>
      <c r="B5015" s="1295" t="s">
        <v>313</v>
      </c>
      <c r="C5015" s="1295" t="s">
        <v>260</v>
      </c>
      <c r="D5015" s="1295">
        <v>7951</v>
      </c>
      <c r="E5015" s="1295" t="s">
        <v>200</v>
      </c>
      <c r="F5015" s="935" t="s">
        <v>217</v>
      </c>
      <c r="G5015" s="1295">
        <v>0</v>
      </c>
      <c r="H5015" s="935" t="s">
        <v>410</v>
      </c>
      <c r="I5015" s="935" t="s">
        <v>411</v>
      </c>
      <c r="J5015" s="935">
        <v>40.153152210000002</v>
      </c>
      <c r="K5015" s="935">
        <v>-122.20237950000001</v>
      </c>
      <c r="L5015" s="935">
        <v>40.027836569999998</v>
      </c>
      <c r="M5015" s="935">
        <v>-122.11920569999999</v>
      </c>
    </row>
    <row r="5016" spans="1:13" x14ac:dyDescent="0.35">
      <c r="A5016" s="1296">
        <v>37377</v>
      </c>
      <c r="B5016" s="1295" t="s">
        <v>313</v>
      </c>
      <c r="C5016" s="1295" t="s">
        <v>260</v>
      </c>
      <c r="D5016" s="1295">
        <v>7951</v>
      </c>
      <c r="E5016" s="1295" t="s">
        <v>200</v>
      </c>
      <c r="F5016" s="935" t="s">
        <v>219</v>
      </c>
      <c r="G5016" s="1295">
        <v>0</v>
      </c>
      <c r="H5016" s="935" t="s">
        <v>411</v>
      </c>
      <c r="I5016" s="935" t="s">
        <v>412</v>
      </c>
      <c r="J5016" s="935">
        <v>40.027836569999998</v>
      </c>
      <c r="K5016" s="935">
        <v>-122.11920569999999</v>
      </c>
      <c r="L5016" s="935">
        <v>39.909298579999998</v>
      </c>
      <c r="M5016" s="935">
        <v>-122.0918963</v>
      </c>
    </row>
    <row r="5017" spans="1:13" x14ac:dyDescent="0.35">
      <c r="A5017" s="1296">
        <v>37377</v>
      </c>
      <c r="B5017" s="1295" t="s">
        <v>313</v>
      </c>
      <c r="C5017" s="1295" t="s">
        <v>260</v>
      </c>
      <c r="D5017" s="1295">
        <v>7951</v>
      </c>
      <c r="E5017" s="1295" t="s">
        <v>200</v>
      </c>
      <c r="F5017" s="935" t="s">
        <v>220</v>
      </c>
      <c r="G5017" s="1295">
        <v>-99999</v>
      </c>
      <c r="H5017" s="935" t="s">
        <v>412</v>
      </c>
      <c r="I5017" s="935" t="s">
        <v>413</v>
      </c>
      <c r="J5017" s="935">
        <v>39.909298579999998</v>
      </c>
      <c r="K5017" s="935">
        <v>-122.0918963</v>
      </c>
      <c r="L5017" s="935">
        <v>39.751173979999997</v>
      </c>
      <c r="M5017" s="935">
        <v>-121.9963235</v>
      </c>
    </row>
    <row r="5018" spans="1:13" x14ac:dyDescent="0.35">
      <c r="A5018" s="1296">
        <v>37377</v>
      </c>
      <c r="B5018" s="1295" t="s">
        <v>313</v>
      </c>
      <c r="C5018" s="1295" t="s">
        <v>260</v>
      </c>
      <c r="D5018" s="1295">
        <v>7951</v>
      </c>
      <c r="E5018" s="1295" t="s">
        <v>200</v>
      </c>
      <c r="F5018" s="935" t="s">
        <v>221</v>
      </c>
      <c r="G5018" s="1295">
        <v>-99999</v>
      </c>
      <c r="H5018" s="935" t="s">
        <v>413</v>
      </c>
      <c r="I5018" s="935" t="s">
        <v>414</v>
      </c>
      <c r="J5018" s="935">
        <v>39.751173979999997</v>
      </c>
      <c r="K5018" s="935">
        <v>-121.9963235</v>
      </c>
      <c r="L5018" s="935">
        <v>39.629153240000001</v>
      </c>
      <c r="M5018" s="935">
        <v>-121.9925059</v>
      </c>
    </row>
    <row r="5019" spans="1:13" x14ac:dyDescent="0.35">
      <c r="A5019" s="1296">
        <v>37377</v>
      </c>
      <c r="B5019" s="1295" t="s">
        <v>313</v>
      </c>
      <c r="C5019" s="1295" t="s">
        <v>260</v>
      </c>
      <c r="D5019" s="1295">
        <v>7951</v>
      </c>
      <c r="E5019" s="1295" t="s">
        <v>200</v>
      </c>
      <c r="F5019" s="935" t="s">
        <v>222</v>
      </c>
      <c r="G5019" s="1295">
        <v>-99999</v>
      </c>
      <c r="H5019" s="935" t="s">
        <v>414</v>
      </c>
      <c r="I5019" s="935" t="s">
        <v>415</v>
      </c>
      <c r="J5019" s="935">
        <v>39.629153240000001</v>
      </c>
      <c r="K5019" s="935">
        <v>-121.9925059</v>
      </c>
      <c r="L5019" s="935">
        <v>39.40712284</v>
      </c>
      <c r="M5019" s="935">
        <v>-122.00758999999999</v>
      </c>
    </row>
    <row r="5020" spans="1:13" x14ac:dyDescent="0.35">
      <c r="A5020" s="1296">
        <v>37389</v>
      </c>
      <c r="B5020" s="1295" t="s">
        <v>313</v>
      </c>
      <c r="C5020" s="1295" t="s">
        <v>283</v>
      </c>
      <c r="D5020" s="1295">
        <v>8509</v>
      </c>
      <c r="E5020" s="1295" t="s">
        <v>200</v>
      </c>
      <c r="F5020" s="935" t="s">
        <v>208</v>
      </c>
      <c r="G5020" s="1295">
        <v>0</v>
      </c>
      <c r="H5020" s="935" t="s">
        <v>402</v>
      </c>
      <c r="I5020" s="935" t="s">
        <v>403</v>
      </c>
      <c r="J5020" s="935">
        <v>40.611883210000002</v>
      </c>
      <c r="K5020" s="935">
        <v>-122.446135</v>
      </c>
      <c r="L5020" s="935">
        <v>40.592799669999998</v>
      </c>
      <c r="M5020" s="935">
        <v>-122.3942059</v>
      </c>
    </row>
    <row r="5021" spans="1:13" x14ac:dyDescent="0.35">
      <c r="A5021" s="1296">
        <v>37389</v>
      </c>
      <c r="B5021" s="1295" t="s">
        <v>313</v>
      </c>
      <c r="C5021" s="1295" t="s">
        <v>283</v>
      </c>
      <c r="D5021" s="1295">
        <v>8509</v>
      </c>
      <c r="E5021" s="1295" t="s">
        <v>200</v>
      </c>
      <c r="F5021" s="935" t="s">
        <v>209</v>
      </c>
      <c r="G5021" s="1295">
        <v>0</v>
      </c>
      <c r="H5021" s="935" t="s">
        <v>403</v>
      </c>
      <c r="I5021" s="935" t="s">
        <v>404</v>
      </c>
      <c r="J5021" s="935">
        <v>40.592799669999998</v>
      </c>
      <c r="K5021" s="935">
        <v>-122.3942059</v>
      </c>
      <c r="L5021" s="935">
        <v>40.585947769999997</v>
      </c>
      <c r="M5021" s="935">
        <v>-122.3683525</v>
      </c>
    </row>
    <row r="5022" spans="1:13" x14ac:dyDescent="0.35">
      <c r="A5022" s="1296">
        <v>37389</v>
      </c>
      <c r="B5022" s="1295" t="s">
        <v>313</v>
      </c>
      <c r="C5022" s="1295" t="s">
        <v>283</v>
      </c>
      <c r="D5022" s="1295">
        <v>8509</v>
      </c>
      <c r="E5022" s="1295" t="s">
        <v>200</v>
      </c>
      <c r="F5022" s="935" t="s">
        <v>211</v>
      </c>
      <c r="G5022" s="1295">
        <v>0</v>
      </c>
      <c r="H5022" s="935" t="s">
        <v>404</v>
      </c>
      <c r="I5022" s="935" t="s">
        <v>405</v>
      </c>
      <c r="J5022" s="935">
        <v>40.585947769999997</v>
      </c>
      <c r="K5022" s="935">
        <v>-122.3683525</v>
      </c>
      <c r="L5022" s="935">
        <v>40.472049499999997</v>
      </c>
      <c r="M5022" s="935">
        <v>-122.29453460000001</v>
      </c>
    </row>
    <row r="5023" spans="1:13" x14ac:dyDescent="0.35">
      <c r="A5023" s="1296">
        <v>37389</v>
      </c>
      <c r="B5023" s="1295" t="s">
        <v>313</v>
      </c>
      <c r="C5023" s="1295" t="s">
        <v>283</v>
      </c>
      <c r="D5023" s="1295">
        <v>8509</v>
      </c>
      <c r="E5023" s="1295" t="s">
        <v>200</v>
      </c>
      <c r="F5023" s="935" t="s">
        <v>212</v>
      </c>
      <c r="G5023" s="1295">
        <v>0</v>
      </c>
      <c r="H5023" s="935" t="s">
        <v>405</v>
      </c>
      <c r="I5023" s="935" t="s">
        <v>406</v>
      </c>
      <c r="J5023" s="935">
        <v>40.472049499999997</v>
      </c>
      <c r="K5023" s="935">
        <v>-122.29453460000001</v>
      </c>
      <c r="L5023" s="935">
        <v>40.417416330000002</v>
      </c>
      <c r="M5023" s="935">
        <v>-122.19395729999999</v>
      </c>
    </row>
    <row r="5024" spans="1:13" x14ac:dyDescent="0.35">
      <c r="A5024" s="1296">
        <v>37389</v>
      </c>
      <c r="B5024" s="1295" t="s">
        <v>313</v>
      </c>
      <c r="C5024" s="1295" t="s">
        <v>283</v>
      </c>
      <c r="D5024" s="1295">
        <v>8509</v>
      </c>
      <c r="E5024" s="1295" t="s">
        <v>200</v>
      </c>
      <c r="F5024" s="935" t="s">
        <v>213</v>
      </c>
      <c r="G5024" s="1295">
        <v>0</v>
      </c>
      <c r="H5024" s="935" t="s">
        <v>406</v>
      </c>
      <c r="I5024" s="935" t="s">
        <v>407</v>
      </c>
      <c r="J5024" s="935">
        <v>40.417416330000002</v>
      </c>
      <c r="K5024" s="935">
        <v>-122.19395729999999</v>
      </c>
      <c r="L5024" s="935">
        <v>40.355137560000003</v>
      </c>
      <c r="M5024" s="935">
        <v>-122.17595660000001</v>
      </c>
    </row>
    <row r="5025" spans="1:13" x14ac:dyDescent="0.35">
      <c r="A5025" s="1296">
        <v>37389</v>
      </c>
      <c r="B5025" s="1295" t="s">
        <v>313</v>
      </c>
      <c r="C5025" s="1295" t="s">
        <v>283</v>
      </c>
      <c r="D5025" s="1295">
        <v>8509</v>
      </c>
      <c r="E5025" s="1295" t="s">
        <v>200</v>
      </c>
      <c r="F5025" s="935" t="s">
        <v>214</v>
      </c>
      <c r="G5025" s="1295">
        <v>0</v>
      </c>
      <c r="H5025" s="935" t="s">
        <v>407</v>
      </c>
      <c r="I5025" s="935" t="s">
        <v>408</v>
      </c>
      <c r="J5025" s="935">
        <v>40.355137560000003</v>
      </c>
      <c r="K5025" s="935">
        <v>-122.17595660000001</v>
      </c>
      <c r="L5025" s="935">
        <v>40.316984869999999</v>
      </c>
      <c r="M5025" s="935">
        <v>-122.1896581</v>
      </c>
    </row>
    <row r="5026" spans="1:13" x14ac:dyDescent="0.35">
      <c r="A5026" s="1296">
        <v>37389</v>
      </c>
      <c r="B5026" s="1295" t="s">
        <v>313</v>
      </c>
      <c r="C5026" s="1295" t="s">
        <v>283</v>
      </c>
      <c r="D5026" s="1295">
        <v>8509</v>
      </c>
      <c r="E5026" s="1295" t="s">
        <v>200</v>
      </c>
      <c r="F5026" s="935" t="s">
        <v>215</v>
      </c>
      <c r="G5026" s="1295">
        <v>0</v>
      </c>
      <c r="H5026" s="935" t="s">
        <v>408</v>
      </c>
      <c r="I5026" s="935" t="s">
        <v>409</v>
      </c>
      <c r="J5026" s="935">
        <v>40.316984869999999</v>
      </c>
      <c r="K5026" s="935">
        <v>-122.1896581</v>
      </c>
      <c r="L5026" s="935">
        <v>40.263968490000003</v>
      </c>
      <c r="M5026" s="935">
        <v>-122.2235306</v>
      </c>
    </row>
    <row r="5027" spans="1:13" x14ac:dyDescent="0.35">
      <c r="A5027" s="1296">
        <v>37389</v>
      </c>
      <c r="B5027" s="1295" t="s">
        <v>313</v>
      </c>
      <c r="C5027" s="1295" t="s">
        <v>283</v>
      </c>
      <c r="D5027" s="1295">
        <v>8509</v>
      </c>
      <c r="E5027" s="1295" t="s">
        <v>200</v>
      </c>
      <c r="F5027" s="935" t="s">
        <v>216</v>
      </c>
      <c r="G5027" s="1295">
        <v>0</v>
      </c>
      <c r="H5027" s="935" t="s">
        <v>409</v>
      </c>
      <c r="I5027" s="935" t="s">
        <v>410</v>
      </c>
      <c r="J5027" s="935">
        <v>40.263968490000003</v>
      </c>
      <c r="K5027" s="935">
        <v>-122.2235306</v>
      </c>
      <c r="L5027" s="935">
        <v>40.153152210000002</v>
      </c>
      <c r="M5027" s="935">
        <v>-122.20237950000001</v>
      </c>
    </row>
    <row r="5028" spans="1:13" x14ac:dyDescent="0.35">
      <c r="A5028" s="1296">
        <v>37389</v>
      </c>
      <c r="B5028" s="1295" t="s">
        <v>313</v>
      </c>
      <c r="C5028" s="1295" t="s">
        <v>283</v>
      </c>
      <c r="D5028" s="1295">
        <v>8509</v>
      </c>
      <c r="E5028" s="1295" t="s">
        <v>200</v>
      </c>
      <c r="F5028" s="935" t="s">
        <v>217</v>
      </c>
      <c r="G5028" s="1295">
        <v>0</v>
      </c>
      <c r="H5028" s="935" t="s">
        <v>410</v>
      </c>
      <c r="I5028" s="935" t="s">
        <v>411</v>
      </c>
      <c r="J5028" s="935">
        <v>40.153152210000002</v>
      </c>
      <c r="K5028" s="935">
        <v>-122.20237950000001</v>
      </c>
      <c r="L5028" s="935">
        <v>40.027836569999998</v>
      </c>
      <c r="M5028" s="935">
        <v>-122.11920569999999</v>
      </c>
    </row>
    <row r="5029" spans="1:13" x14ac:dyDescent="0.35">
      <c r="A5029" s="1296">
        <v>37389</v>
      </c>
      <c r="B5029" s="1295" t="s">
        <v>313</v>
      </c>
      <c r="C5029" s="1295" t="s">
        <v>283</v>
      </c>
      <c r="D5029" s="1295">
        <v>8509</v>
      </c>
      <c r="E5029" s="1295" t="s">
        <v>200</v>
      </c>
      <c r="F5029" s="935" t="s">
        <v>219</v>
      </c>
      <c r="G5029" s="1295">
        <v>0</v>
      </c>
      <c r="H5029" s="935" t="s">
        <v>411</v>
      </c>
      <c r="I5029" s="935" t="s">
        <v>412</v>
      </c>
      <c r="J5029" s="935">
        <v>40.027836569999998</v>
      </c>
      <c r="K5029" s="935">
        <v>-122.11920569999999</v>
      </c>
      <c r="L5029" s="935">
        <v>39.909298579999998</v>
      </c>
      <c r="M5029" s="935">
        <v>-122.0918963</v>
      </c>
    </row>
    <row r="5030" spans="1:13" x14ac:dyDescent="0.35">
      <c r="A5030" s="1296">
        <v>37389</v>
      </c>
      <c r="B5030" s="1295" t="s">
        <v>313</v>
      </c>
      <c r="C5030" s="1295" t="s">
        <v>283</v>
      </c>
      <c r="D5030" s="1295">
        <v>8509</v>
      </c>
      <c r="E5030" s="1295" t="s">
        <v>200</v>
      </c>
      <c r="F5030" s="935" t="s">
        <v>220</v>
      </c>
      <c r="G5030" s="1295">
        <v>-99999</v>
      </c>
      <c r="H5030" s="935" t="s">
        <v>412</v>
      </c>
      <c r="I5030" s="935" t="s">
        <v>413</v>
      </c>
      <c r="J5030" s="935">
        <v>39.909298579999998</v>
      </c>
      <c r="K5030" s="935">
        <v>-122.0918963</v>
      </c>
      <c r="L5030" s="935">
        <v>39.751173979999997</v>
      </c>
      <c r="M5030" s="935">
        <v>-121.9963235</v>
      </c>
    </row>
    <row r="5031" spans="1:13" x14ac:dyDescent="0.35">
      <c r="A5031" s="1296">
        <v>37389</v>
      </c>
      <c r="B5031" s="1295" t="s">
        <v>313</v>
      </c>
      <c r="C5031" s="1295" t="s">
        <v>283</v>
      </c>
      <c r="D5031" s="1295">
        <v>8509</v>
      </c>
      <c r="E5031" s="1295" t="s">
        <v>200</v>
      </c>
      <c r="F5031" s="935" t="s">
        <v>221</v>
      </c>
      <c r="G5031" s="1295">
        <v>-99999</v>
      </c>
      <c r="H5031" s="935" t="s">
        <v>413</v>
      </c>
      <c r="I5031" s="935" t="s">
        <v>414</v>
      </c>
      <c r="J5031" s="935">
        <v>39.751173979999997</v>
      </c>
      <c r="K5031" s="935">
        <v>-121.9963235</v>
      </c>
      <c r="L5031" s="935">
        <v>39.629153240000001</v>
      </c>
      <c r="M5031" s="935">
        <v>-121.9925059</v>
      </c>
    </row>
    <row r="5032" spans="1:13" x14ac:dyDescent="0.35">
      <c r="A5032" s="1296">
        <v>37389</v>
      </c>
      <c r="B5032" s="1295" t="s">
        <v>313</v>
      </c>
      <c r="C5032" s="1295" t="s">
        <v>283</v>
      </c>
      <c r="D5032" s="1295">
        <v>8509</v>
      </c>
      <c r="E5032" s="1295" t="s">
        <v>200</v>
      </c>
      <c r="F5032" s="935" t="s">
        <v>222</v>
      </c>
      <c r="G5032" s="1295">
        <v>-99999</v>
      </c>
      <c r="H5032" s="935" t="s">
        <v>414</v>
      </c>
      <c r="I5032" s="935" t="s">
        <v>415</v>
      </c>
      <c r="J5032" s="935">
        <v>39.629153240000001</v>
      </c>
      <c r="K5032" s="935">
        <v>-121.9925059</v>
      </c>
      <c r="L5032" s="935">
        <v>39.40712284</v>
      </c>
      <c r="M5032" s="935">
        <v>-122.00758999999999</v>
      </c>
    </row>
    <row r="5033" spans="1:13" x14ac:dyDescent="0.35">
      <c r="A5033" s="1296">
        <v>37398</v>
      </c>
      <c r="B5033" s="1295" t="s">
        <v>313</v>
      </c>
      <c r="C5033" s="1295" t="s">
        <v>283</v>
      </c>
      <c r="D5033" s="1295">
        <v>9528</v>
      </c>
      <c r="E5033" s="1295" t="s">
        <v>200</v>
      </c>
      <c r="F5033" s="935" t="s">
        <v>208</v>
      </c>
      <c r="G5033" s="1295">
        <v>7</v>
      </c>
      <c r="H5033" s="935" t="s">
        <v>402</v>
      </c>
      <c r="I5033" s="935" t="s">
        <v>403</v>
      </c>
      <c r="J5033" s="935">
        <v>40.611883210000002</v>
      </c>
      <c r="K5033" s="935">
        <v>-122.446135</v>
      </c>
      <c r="L5033" s="935">
        <v>40.592799669999998</v>
      </c>
      <c r="M5033" s="935">
        <v>-122.3942059</v>
      </c>
    </row>
    <row r="5034" spans="1:13" x14ac:dyDescent="0.35">
      <c r="A5034" s="1296">
        <v>37398</v>
      </c>
      <c r="B5034" s="1295" t="s">
        <v>313</v>
      </c>
      <c r="C5034" s="1295" t="s">
        <v>283</v>
      </c>
      <c r="D5034" s="1295">
        <v>9528</v>
      </c>
      <c r="E5034" s="1295" t="s">
        <v>200</v>
      </c>
      <c r="F5034" s="935" t="s">
        <v>209</v>
      </c>
      <c r="G5034" s="1295">
        <v>2</v>
      </c>
      <c r="H5034" s="935" t="s">
        <v>403</v>
      </c>
      <c r="I5034" s="935" t="s">
        <v>404</v>
      </c>
      <c r="J5034" s="935">
        <v>40.592799669999998</v>
      </c>
      <c r="K5034" s="935">
        <v>-122.3942059</v>
      </c>
      <c r="L5034" s="935">
        <v>40.585947769999997</v>
      </c>
      <c r="M5034" s="935">
        <v>-122.3683525</v>
      </c>
    </row>
    <row r="5035" spans="1:13" x14ac:dyDescent="0.35">
      <c r="A5035" s="1296">
        <v>37398</v>
      </c>
      <c r="B5035" s="1295" t="s">
        <v>313</v>
      </c>
      <c r="C5035" s="1295" t="s">
        <v>283</v>
      </c>
      <c r="D5035" s="1295">
        <v>9528</v>
      </c>
      <c r="E5035" s="1295" t="s">
        <v>200</v>
      </c>
      <c r="F5035" s="935" t="s">
        <v>211</v>
      </c>
      <c r="G5035" s="1295">
        <v>4</v>
      </c>
      <c r="H5035" s="935" t="s">
        <v>404</v>
      </c>
      <c r="I5035" s="935" t="s">
        <v>405</v>
      </c>
      <c r="J5035" s="935">
        <v>40.585947769999997</v>
      </c>
      <c r="K5035" s="935">
        <v>-122.3683525</v>
      </c>
      <c r="L5035" s="935">
        <v>40.472049499999997</v>
      </c>
      <c r="M5035" s="935">
        <v>-122.29453460000001</v>
      </c>
    </row>
    <row r="5036" spans="1:13" x14ac:dyDescent="0.35">
      <c r="A5036" s="1296">
        <v>37398</v>
      </c>
      <c r="B5036" s="1295" t="s">
        <v>313</v>
      </c>
      <c r="C5036" s="1295" t="s">
        <v>283</v>
      </c>
      <c r="D5036" s="1295">
        <v>9528</v>
      </c>
      <c r="E5036" s="1295" t="s">
        <v>200</v>
      </c>
      <c r="F5036" s="935" t="s">
        <v>212</v>
      </c>
      <c r="G5036" s="1295">
        <v>0</v>
      </c>
      <c r="H5036" s="935" t="s">
        <v>405</v>
      </c>
      <c r="I5036" s="935" t="s">
        <v>406</v>
      </c>
      <c r="J5036" s="935">
        <v>40.472049499999997</v>
      </c>
      <c r="K5036" s="935">
        <v>-122.29453460000001</v>
      </c>
      <c r="L5036" s="935">
        <v>40.417416330000002</v>
      </c>
      <c r="M5036" s="935">
        <v>-122.19395729999999</v>
      </c>
    </row>
    <row r="5037" spans="1:13" x14ac:dyDescent="0.35">
      <c r="A5037" s="1296">
        <v>37398</v>
      </c>
      <c r="B5037" s="1295" t="s">
        <v>313</v>
      </c>
      <c r="C5037" s="1295" t="s">
        <v>283</v>
      </c>
      <c r="D5037" s="1295">
        <v>9528</v>
      </c>
      <c r="E5037" s="1295" t="s">
        <v>200</v>
      </c>
      <c r="F5037" s="935" t="s">
        <v>213</v>
      </c>
      <c r="G5037" s="1295">
        <v>0</v>
      </c>
      <c r="H5037" s="935" t="s">
        <v>406</v>
      </c>
      <c r="I5037" s="935" t="s">
        <v>407</v>
      </c>
      <c r="J5037" s="935">
        <v>40.417416330000002</v>
      </c>
      <c r="K5037" s="935">
        <v>-122.19395729999999</v>
      </c>
      <c r="L5037" s="935">
        <v>40.355137560000003</v>
      </c>
      <c r="M5037" s="935">
        <v>-122.17595660000001</v>
      </c>
    </row>
    <row r="5038" spans="1:13" x14ac:dyDescent="0.35">
      <c r="A5038" s="1296">
        <v>37398</v>
      </c>
      <c r="B5038" s="1295" t="s">
        <v>313</v>
      </c>
      <c r="C5038" s="1295" t="s">
        <v>283</v>
      </c>
      <c r="D5038" s="1295">
        <v>9528</v>
      </c>
      <c r="E5038" s="1295" t="s">
        <v>200</v>
      </c>
      <c r="F5038" s="935" t="s">
        <v>214</v>
      </c>
      <c r="G5038" s="1295">
        <v>0</v>
      </c>
      <c r="H5038" s="935" t="s">
        <v>407</v>
      </c>
      <c r="I5038" s="935" t="s">
        <v>408</v>
      </c>
      <c r="J5038" s="935">
        <v>40.355137560000003</v>
      </c>
      <c r="K5038" s="935">
        <v>-122.17595660000001</v>
      </c>
      <c r="L5038" s="935">
        <v>40.316984869999999</v>
      </c>
      <c r="M5038" s="935">
        <v>-122.1896581</v>
      </c>
    </row>
    <row r="5039" spans="1:13" x14ac:dyDescent="0.35">
      <c r="A5039" s="1296">
        <v>37398</v>
      </c>
      <c r="B5039" s="1295" t="s">
        <v>313</v>
      </c>
      <c r="C5039" s="1295" t="s">
        <v>283</v>
      </c>
      <c r="D5039" s="1295">
        <v>9528</v>
      </c>
      <c r="E5039" s="1295" t="s">
        <v>200</v>
      </c>
      <c r="F5039" s="935" t="s">
        <v>215</v>
      </c>
      <c r="G5039" s="1295">
        <v>0</v>
      </c>
      <c r="H5039" s="935" t="s">
        <v>408</v>
      </c>
      <c r="I5039" s="935" t="s">
        <v>409</v>
      </c>
      <c r="J5039" s="935">
        <v>40.316984869999999</v>
      </c>
      <c r="K5039" s="935">
        <v>-122.1896581</v>
      </c>
      <c r="L5039" s="935">
        <v>40.263968490000003</v>
      </c>
      <c r="M5039" s="935">
        <v>-122.2235306</v>
      </c>
    </row>
    <row r="5040" spans="1:13" x14ac:dyDescent="0.35">
      <c r="A5040" s="1296">
        <v>37398</v>
      </c>
      <c r="B5040" s="1295" t="s">
        <v>313</v>
      </c>
      <c r="C5040" s="1295" t="s">
        <v>283</v>
      </c>
      <c r="D5040" s="1295">
        <v>9528</v>
      </c>
      <c r="E5040" s="1295" t="s">
        <v>200</v>
      </c>
      <c r="F5040" s="935" t="s">
        <v>216</v>
      </c>
      <c r="G5040" s="1295">
        <v>0</v>
      </c>
      <c r="H5040" s="935" t="s">
        <v>409</v>
      </c>
      <c r="I5040" s="935" t="s">
        <v>410</v>
      </c>
      <c r="J5040" s="935">
        <v>40.263968490000003</v>
      </c>
      <c r="K5040" s="935">
        <v>-122.2235306</v>
      </c>
      <c r="L5040" s="935">
        <v>40.153152210000002</v>
      </c>
      <c r="M5040" s="935">
        <v>-122.20237950000001</v>
      </c>
    </row>
    <row r="5041" spans="1:13" x14ac:dyDescent="0.35">
      <c r="A5041" s="1296">
        <v>37398</v>
      </c>
      <c r="B5041" s="1295" t="s">
        <v>313</v>
      </c>
      <c r="C5041" s="1295" t="s">
        <v>283</v>
      </c>
      <c r="D5041" s="1295">
        <v>9528</v>
      </c>
      <c r="E5041" s="1295" t="s">
        <v>200</v>
      </c>
      <c r="F5041" s="935" t="s">
        <v>217</v>
      </c>
      <c r="G5041" s="1295">
        <v>0</v>
      </c>
      <c r="H5041" s="935" t="s">
        <v>410</v>
      </c>
      <c r="I5041" s="935" t="s">
        <v>411</v>
      </c>
      <c r="J5041" s="935">
        <v>40.153152210000002</v>
      </c>
      <c r="K5041" s="935">
        <v>-122.20237950000001</v>
      </c>
      <c r="L5041" s="935">
        <v>40.027836569999998</v>
      </c>
      <c r="M5041" s="935">
        <v>-122.11920569999999</v>
      </c>
    </row>
    <row r="5042" spans="1:13" x14ac:dyDescent="0.35">
      <c r="A5042" s="1296">
        <v>37398</v>
      </c>
      <c r="B5042" s="1295" t="s">
        <v>313</v>
      </c>
      <c r="C5042" s="1295" t="s">
        <v>283</v>
      </c>
      <c r="D5042" s="1295">
        <v>9528</v>
      </c>
      <c r="E5042" s="1295" t="s">
        <v>200</v>
      </c>
      <c r="F5042" s="935" t="s">
        <v>219</v>
      </c>
      <c r="G5042" s="1295">
        <v>0</v>
      </c>
      <c r="H5042" s="935" t="s">
        <v>411</v>
      </c>
      <c r="I5042" s="935" t="s">
        <v>412</v>
      </c>
      <c r="J5042" s="935">
        <v>40.027836569999998</v>
      </c>
      <c r="K5042" s="935">
        <v>-122.11920569999999</v>
      </c>
      <c r="L5042" s="935">
        <v>39.909298579999998</v>
      </c>
      <c r="M5042" s="935">
        <v>-122.0918963</v>
      </c>
    </row>
    <row r="5043" spans="1:13" x14ac:dyDescent="0.35">
      <c r="A5043" s="1296">
        <v>37398</v>
      </c>
      <c r="B5043" s="1295" t="s">
        <v>313</v>
      </c>
      <c r="C5043" s="1295" t="s">
        <v>283</v>
      </c>
      <c r="D5043" s="1295">
        <v>9528</v>
      </c>
      <c r="E5043" s="1295" t="s">
        <v>200</v>
      </c>
      <c r="F5043" s="935" t="s">
        <v>220</v>
      </c>
      <c r="G5043" s="1295">
        <v>-99999</v>
      </c>
      <c r="H5043" s="935" t="s">
        <v>412</v>
      </c>
      <c r="I5043" s="935" t="s">
        <v>413</v>
      </c>
      <c r="J5043" s="935">
        <v>39.909298579999998</v>
      </c>
      <c r="K5043" s="935">
        <v>-122.0918963</v>
      </c>
      <c r="L5043" s="935">
        <v>39.751173979999997</v>
      </c>
      <c r="M5043" s="935">
        <v>-121.9963235</v>
      </c>
    </row>
    <row r="5044" spans="1:13" x14ac:dyDescent="0.35">
      <c r="A5044" s="1296">
        <v>37398</v>
      </c>
      <c r="B5044" s="1295" t="s">
        <v>313</v>
      </c>
      <c r="C5044" s="1295" t="s">
        <v>283</v>
      </c>
      <c r="D5044" s="1295">
        <v>9528</v>
      </c>
      <c r="E5044" s="1295" t="s">
        <v>200</v>
      </c>
      <c r="F5044" s="935" t="s">
        <v>221</v>
      </c>
      <c r="G5044" s="1295">
        <v>-99999</v>
      </c>
      <c r="H5044" s="935" t="s">
        <v>413</v>
      </c>
      <c r="I5044" s="935" t="s">
        <v>414</v>
      </c>
      <c r="J5044" s="935">
        <v>39.751173979999997</v>
      </c>
      <c r="K5044" s="935">
        <v>-121.9963235</v>
      </c>
      <c r="L5044" s="935">
        <v>39.629153240000001</v>
      </c>
      <c r="M5044" s="935">
        <v>-121.9925059</v>
      </c>
    </row>
    <row r="5045" spans="1:13" x14ac:dyDescent="0.35">
      <c r="A5045" s="1296">
        <v>37398</v>
      </c>
      <c r="B5045" s="1295" t="s">
        <v>313</v>
      </c>
      <c r="C5045" s="1295" t="s">
        <v>283</v>
      </c>
      <c r="D5045" s="1295">
        <v>9528</v>
      </c>
      <c r="E5045" s="1295" t="s">
        <v>200</v>
      </c>
      <c r="F5045" s="935" t="s">
        <v>222</v>
      </c>
      <c r="G5045" s="1295">
        <v>-99999</v>
      </c>
      <c r="H5045" s="935" t="s">
        <v>414</v>
      </c>
      <c r="I5045" s="935" t="s">
        <v>415</v>
      </c>
      <c r="J5045" s="935">
        <v>39.629153240000001</v>
      </c>
      <c r="K5045" s="935">
        <v>-121.9925059</v>
      </c>
      <c r="L5045" s="935">
        <v>39.40712284</v>
      </c>
      <c r="M5045" s="935">
        <v>-122.00758999999999</v>
      </c>
    </row>
    <row r="5046" spans="1:13" x14ac:dyDescent="0.35">
      <c r="A5046" s="1296">
        <v>37405</v>
      </c>
      <c r="B5046" s="1295" t="s">
        <v>313</v>
      </c>
      <c r="C5046" s="1295" t="s">
        <v>283</v>
      </c>
      <c r="D5046" s="1295">
        <v>10555</v>
      </c>
      <c r="E5046" s="1295" t="s">
        <v>200</v>
      </c>
      <c r="F5046" s="935" t="s">
        <v>208</v>
      </c>
      <c r="G5046" s="1295">
        <v>8</v>
      </c>
      <c r="H5046" s="935" t="s">
        <v>402</v>
      </c>
      <c r="I5046" s="935" t="s">
        <v>403</v>
      </c>
      <c r="J5046" s="935">
        <v>40.611883210000002</v>
      </c>
      <c r="K5046" s="935">
        <v>-122.446135</v>
      </c>
      <c r="L5046" s="935">
        <v>40.592799669999998</v>
      </c>
      <c r="M5046" s="935">
        <v>-122.3942059</v>
      </c>
    </row>
    <row r="5047" spans="1:13" x14ac:dyDescent="0.35">
      <c r="A5047" s="1296">
        <v>37405</v>
      </c>
      <c r="B5047" s="1295" t="s">
        <v>313</v>
      </c>
      <c r="C5047" s="1295" t="s">
        <v>283</v>
      </c>
      <c r="D5047" s="1295">
        <v>10555</v>
      </c>
      <c r="E5047" s="1295" t="s">
        <v>200</v>
      </c>
      <c r="F5047" s="935" t="s">
        <v>209</v>
      </c>
      <c r="G5047" s="1295">
        <v>7</v>
      </c>
      <c r="H5047" s="935" t="s">
        <v>403</v>
      </c>
      <c r="I5047" s="935" t="s">
        <v>404</v>
      </c>
      <c r="J5047" s="935">
        <v>40.592799669999998</v>
      </c>
      <c r="K5047" s="935">
        <v>-122.3942059</v>
      </c>
      <c r="L5047" s="935">
        <v>40.585947769999997</v>
      </c>
      <c r="M5047" s="935">
        <v>-122.3683525</v>
      </c>
    </row>
    <row r="5048" spans="1:13" x14ac:dyDescent="0.35">
      <c r="A5048" s="1296">
        <v>37405</v>
      </c>
      <c r="B5048" s="1295" t="s">
        <v>313</v>
      </c>
      <c r="C5048" s="1295" t="s">
        <v>283</v>
      </c>
      <c r="D5048" s="1295">
        <v>10555</v>
      </c>
      <c r="E5048" s="1295" t="s">
        <v>200</v>
      </c>
      <c r="F5048" s="935" t="s">
        <v>211</v>
      </c>
      <c r="G5048" s="1295">
        <v>3</v>
      </c>
      <c r="H5048" s="935" t="s">
        <v>404</v>
      </c>
      <c r="I5048" s="935" t="s">
        <v>405</v>
      </c>
      <c r="J5048" s="935">
        <v>40.585947769999997</v>
      </c>
      <c r="K5048" s="935">
        <v>-122.3683525</v>
      </c>
      <c r="L5048" s="935">
        <v>40.472049499999997</v>
      </c>
      <c r="M5048" s="935">
        <v>-122.29453460000001</v>
      </c>
    </row>
    <row r="5049" spans="1:13" x14ac:dyDescent="0.35">
      <c r="A5049" s="1296">
        <v>37405</v>
      </c>
      <c r="B5049" s="1295" t="s">
        <v>313</v>
      </c>
      <c r="C5049" s="1295" t="s">
        <v>283</v>
      </c>
      <c r="D5049" s="1295">
        <v>10555</v>
      </c>
      <c r="E5049" s="1295" t="s">
        <v>200</v>
      </c>
      <c r="F5049" s="935" t="s">
        <v>212</v>
      </c>
      <c r="G5049" s="1295">
        <v>0</v>
      </c>
      <c r="H5049" s="935" t="s">
        <v>405</v>
      </c>
      <c r="I5049" s="935" t="s">
        <v>406</v>
      </c>
      <c r="J5049" s="935">
        <v>40.472049499999997</v>
      </c>
      <c r="K5049" s="935">
        <v>-122.29453460000001</v>
      </c>
      <c r="L5049" s="935">
        <v>40.417416330000002</v>
      </c>
      <c r="M5049" s="935">
        <v>-122.19395729999999</v>
      </c>
    </row>
    <row r="5050" spans="1:13" x14ac:dyDescent="0.35">
      <c r="A5050" s="1296">
        <v>37405</v>
      </c>
      <c r="B5050" s="1295" t="s">
        <v>313</v>
      </c>
      <c r="C5050" s="1295" t="s">
        <v>283</v>
      </c>
      <c r="D5050" s="1295">
        <v>10555</v>
      </c>
      <c r="E5050" s="1295" t="s">
        <v>200</v>
      </c>
      <c r="F5050" s="935" t="s">
        <v>213</v>
      </c>
      <c r="G5050" s="1295">
        <v>0</v>
      </c>
      <c r="H5050" s="935" t="s">
        <v>406</v>
      </c>
      <c r="I5050" s="935" t="s">
        <v>407</v>
      </c>
      <c r="J5050" s="935">
        <v>40.417416330000002</v>
      </c>
      <c r="K5050" s="935">
        <v>-122.19395729999999</v>
      </c>
      <c r="L5050" s="935">
        <v>40.355137560000003</v>
      </c>
      <c r="M5050" s="935">
        <v>-122.17595660000001</v>
      </c>
    </row>
    <row r="5051" spans="1:13" x14ac:dyDescent="0.35">
      <c r="A5051" s="1296">
        <v>37405</v>
      </c>
      <c r="B5051" s="1295" t="s">
        <v>313</v>
      </c>
      <c r="C5051" s="1295" t="s">
        <v>283</v>
      </c>
      <c r="D5051" s="1295">
        <v>10555</v>
      </c>
      <c r="E5051" s="1295" t="s">
        <v>200</v>
      </c>
      <c r="F5051" s="935" t="s">
        <v>214</v>
      </c>
      <c r="G5051" s="1295">
        <v>0</v>
      </c>
      <c r="H5051" s="935" t="s">
        <v>407</v>
      </c>
      <c r="I5051" s="935" t="s">
        <v>408</v>
      </c>
      <c r="J5051" s="935">
        <v>40.355137560000003</v>
      </c>
      <c r="K5051" s="935">
        <v>-122.17595660000001</v>
      </c>
      <c r="L5051" s="935">
        <v>40.316984869999999</v>
      </c>
      <c r="M5051" s="935">
        <v>-122.1896581</v>
      </c>
    </row>
    <row r="5052" spans="1:13" x14ac:dyDescent="0.35">
      <c r="A5052" s="1296">
        <v>37405</v>
      </c>
      <c r="B5052" s="1295" t="s">
        <v>313</v>
      </c>
      <c r="C5052" s="1295" t="s">
        <v>283</v>
      </c>
      <c r="D5052" s="1295">
        <v>10555</v>
      </c>
      <c r="E5052" s="1295" t="s">
        <v>200</v>
      </c>
      <c r="F5052" s="935" t="s">
        <v>215</v>
      </c>
      <c r="G5052" s="1295">
        <v>0</v>
      </c>
      <c r="H5052" s="935" t="s">
        <v>408</v>
      </c>
      <c r="I5052" s="935" t="s">
        <v>409</v>
      </c>
      <c r="J5052" s="935">
        <v>40.316984869999999</v>
      </c>
      <c r="K5052" s="935">
        <v>-122.1896581</v>
      </c>
      <c r="L5052" s="935">
        <v>40.263968490000003</v>
      </c>
      <c r="M5052" s="935">
        <v>-122.2235306</v>
      </c>
    </row>
    <row r="5053" spans="1:13" x14ac:dyDescent="0.35">
      <c r="A5053" s="1296">
        <v>37405</v>
      </c>
      <c r="B5053" s="1295" t="s">
        <v>313</v>
      </c>
      <c r="C5053" s="1295" t="s">
        <v>283</v>
      </c>
      <c r="D5053" s="1295">
        <v>10555</v>
      </c>
      <c r="E5053" s="1295" t="s">
        <v>200</v>
      </c>
      <c r="F5053" s="935" t="s">
        <v>216</v>
      </c>
      <c r="G5053" s="1295">
        <v>0</v>
      </c>
      <c r="H5053" s="935" t="s">
        <v>409</v>
      </c>
      <c r="I5053" s="935" t="s">
        <v>410</v>
      </c>
      <c r="J5053" s="935">
        <v>40.263968490000003</v>
      </c>
      <c r="K5053" s="935">
        <v>-122.2235306</v>
      </c>
      <c r="L5053" s="935">
        <v>40.153152210000002</v>
      </c>
      <c r="M5053" s="935">
        <v>-122.20237950000001</v>
      </c>
    </row>
    <row r="5054" spans="1:13" x14ac:dyDescent="0.35">
      <c r="A5054" s="1296">
        <v>37405</v>
      </c>
      <c r="B5054" s="1295" t="s">
        <v>313</v>
      </c>
      <c r="C5054" s="1295" t="s">
        <v>283</v>
      </c>
      <c r="D5054" s="1295">
        <v>10555</v>
      </c>
      <c r="E5054" s="1295" t="s">
        <v>200</v>
      </c>
      <c r="F5054" s="935" t="s">
        <v>217</v>
      </c>
      <c r="G5054" s="1295">
        <v>0</v>
      </c>
      <c r="H5054" s="935" t="s">
        <v>410</v>
      </c>
      <c r="I5054" s="935" t="s">
        <v>411</v>
      </c>
      <c r="J5054" s="935">
        <v>40.153152210000002</v>
      </c>
      <c r="K5054" s="935">
        <v>-122.20237950000001</v>
      </c>
      <c r="L5054" s="935">
        <v>40.027836569999998</v>
      </c>
      <c r="M5054" s="935">
        <v>-122.11920569999999</v>
      </c>
    </row>
    <row r="5055" spans="1:13" x14ac:dyDescent="0.35">
      <c r="A5055" s="1296">
        <v>37405</v>
      </c>
      <c r="B5055" s="1295" t="s">
        <v>313</v>
      </c>
      <c r="C5055" s="1295" t="s">
        <v>283</v>
      </c>
      <c r="D5055" s="1295">
        <v>10555</v>
      </c>
      <c r="E5055" s="1295" t="s">
        <v>200</v>
      </c>
      <c r="F5055" s="935" t="s">
        <v>219</v>
      </c>
      <c r="G5055" s="1295">
        <v>0</v>
      </c>
      <c r="H5055" s="935" t="s">
        <v>411</v>
      </c>
      <c r="I5055" s="935" t="s">
        <v>412</v>
      </c>
      <c r="J5055" s="935">
        <v>40.027836569999998</v>
      </c>
      <c r="K5055" s="935">
        <v>-122.11920569999999</v>
      </c>
      <c r="L5055" s="935">
        <v>39.909298579999998</v>
      </c>
      <c r="M5055" s="935">
        <v>-122.0918963</v>
      </c>
    </row>
    <row r="5056" spans="1:13" x14ac:dyDescent="0.35">
      <c r="A5056" s="1296">
        <v>37405</v>
      </c>
      <c r="B5056" s="1295" t="s">
        <v>313</v>
      </c>
      <c r="C5056" s="1295" t="s">
        <v>283</v>
      </c>
      <c r="D5056" s="1295">
        <v>10555</v>
      </c>
      <c r="E5056" s="1295" t="s">
        <v>200</v>
      </c>
      <c r="F5056" s="935" t="s">
        <v>220</v>
      </c>
      <c r="G5056" s="1295">
        <v>-99999</v>
      </c>
      <c r="H5056" s="935" t="s">
        <v>412</v>
      </c>
      <c r="I5056" s="935" t="s">
        <v>413</v>
      </c>
      <c r="J5056" s="935">
        <v>39.909298579999998</v>
      </c>
      <c r="K5056" s="935">
        <v>-122.0918963</v>
      </c>
      <c r="L5056" s="935">
        <v>39.751173979999997</v>
      </c>
      <c r="M5056" s="935">
        <v>-121.9963235</v>
      </c>
    </row>
    <row r="5057" spans="1:13" x14ac:dyDescent="0.35">
      <c r="A5057" s="1296">
        <v>37405</v>
      </c>
      <c r="B5057" s="1295" t="s">
        <v>313</v>
      </c>
      <c r="C5057" s="1295" t="s">
        <v>283</v>
      </c>
      <c r="D5057" s="1295">
        <v>10555</v>
      </c>
      <c r="E5057" s="1295" t="s">
        <v>200</v>
      </c>
      <c r="F5057" s="935" t="s">
        <v>221</v>
      </c>
      <c r="G5057" s="1295">
        <v>-99999</v>
      </c>
      <c r="H5057" s="935" t="s">
        <v>413</v>
      </c>
      <c r="I5057" s="935" t="s">
        <v>414</v>
      </c>
      <c r="J5057" s="935">
        <v>39.751173979999997</v>
      </c>
      <c r="K5057" s="935">
        <v>-121.9963235</v>
      </c>
      <c r="L5057" s="935">
        <v>39.629153240000001</v>
      </c>
      <c r="M5057" s="935">
        <v>-121.9925059</v>
      </c>
    </row>
    <row r="5058" spans="1:13" x14ac:dyDescent="0.35">
      <c r="A5058" s="1296">
        <v>37405</v>
      </c>
      <c r="B5058" s="1295" t="s">
        <v>313</v>
      </c>
      <c r="C5058" s="1295" t="s">
        <v>283</v>
      </c>
      <c r="D5058" s="1295">
        <v>10555</v>
      </c>
      <c r="E5058" s="1295" t="s">
        <v>200</v>
      </c>
      <c r="F5058" s="935" t="s">
        <v>222</v>
      </c>
      <c r="G5058" s="1295">
        <v>-99999</v>
      </c>
      <c r="H5058" s="935" t="s">
        <v>414</v>
      </c>
      <c r="I5058" s="935" t="s">
        <v>415</v>
      </c>
      <c r="J5058" s="935">
        <v>39.629153240000001</v>
      </c>
      <c r="K5058" s="935">
        <v>-121.9925059</v>
      </c>
      <c r="L5058" s="935">
        <v>39.40712284</v>
      </c>
      <c r="M5058" s="935">
        <v>-122.00758999999999</v>
      </c>
    </row>
    <row r="5059" spans="1:13" x14ac:dyDescent="0.35">
      <c r="A5059" s="1296">
        <v>37412</v>
      </c>
      <c r="B5059" s="1295" t="s">
        <v>313</v>
      </c>
      <c r="C5059" s="1295" t="s">
        <v>283</v>
      </c>
      <c r="D5059" s="1295">
        <v>10462</v>
      </c>
      <c r="E5059" s="1295" t="s">
        <v>200</v>
      </c>
      <c r="F5059" s="935" t="s">
        <v>208</v>
      </c>
      <c r="G5059" s="1295">
        <v>83</v>
      </c>
      <c r="H5059" s="935" t="s">
        <v>402</v>
      </c>
      <c r="I5059" s="935" t="s">
        <v>403</v>
      </c>
      <c r="J5059" s="935">
        <v>40.611883210000002</v>
      </c>
      <c r="K5059" s="935">
        <v>-122.446135</v>
      </c>
      <c r="L5059" s="935">
        <v>40.592799669999998</v>
      </c>
      <c r="M5059" s="935">
        <v>-122.3942059</v>
      </c>
    </row>
    <row r="5060" spans="1:13" x14ac:dyDescent="0.35">
      <c r="A5060" s="1296">
        <v>37412</v>
      </c>
      <c r="B5060" s="1295" t="s">
        <v>313</v>
      </c>
      <c r="C5060" s="1295" t="s">
        <v>283</v>
      </c>
      <c r="D5060" s="1295">
        <v>10462</v>
      </c>
      <c r="E5060" s="1295" t="s">
        <v>200</v>
      </c>
      <c r="F5060" s="935" t="s">
        <v>209</v>
      </c>
      <c r="G5060" s="1295">
        <v>45</v>
      </c>
      <c r="H5060" s="935" t="s">
        <v>403</v>
      </c>
      <c r="I5060" s="935" t="s">
        <v>404</v>
      </c>
      <c r="J5060" s="935">
        <v>40.592799669999998</v>
      </c>
      <c r="K5060" s="935">
        <v>-122.3942059</v>
      </c>
      <c r="L5060" s="935">
        <v>40.585947769999997</v>
      </c>
      <c r="M5060" s="935">
        <v>-122.3683525</v>
      </c>
    </row>
    <row r="5061" spans="1:13" x14ac:dyDescent="0.35">
      <c r="A5061" s="1296">
        <v>37412</v>
      </c>
      <c r="B5061" s="1295" t="s">
        <v>313</v>
      </c>
      <c r="C5061" s="1295" t="s">
        <v>283</v>
      </c>
      <c r="D5061" s="1295">
        <v>10462</v>
      </c>
      <c r="E5061" s="1295" t="s">
        <v>200</v>
      </c>
      <c r="F5061" s="935" t="s">
        <v>211</v>
      </c>
      <c r="G5061" s="1295">
        <v>33</v>
      </c>
      <c r="H5061" s="935" t="s">
        <v>404</v>
      </c>
      <c r="I5061" s="935" t="s">
        <v>405</v>
      </c>
      <c r="J5061" s="935">
        <v>40.585947769999997</v>
      </c>
      <c r="K5061" s="935">
        <v>-122.3683525</v>
      </c>
      <c r="L5061" s="935">
        <v>40.472049499999997</v>
      </c>
      <c r="M5061" s="935">
        <v>-122.29453460000001</v>
      </c>
    </row>
    <row r="5062" spans="1:13" x14ac:dyDescent="0.35">
      <c r="A5062" s="1296">
        <v>37412</v>
      </c>
      <c r="B5062" s="1295" t="s">
        <v>313</v>
      </c>
      <c r="C5062" s="1295" t="s">
        <v>283</v>
      </c>
      <c r="D5062" s="1295">
        <v>10462</v>
      </c>
      <c r="E5062" s="1295" t="s">
        <v>200</v>
      </c>
      <c r="F5062" s="935" t="s">
        <v>212</v>
      </c>
      <c r="G5062" s="1295">
        <v>3</v>
      </c>
      <c r="H5062" s="935" t="s">
        <v>405</v>
      </c>
      <c r="I5062" s="935" t="s">
        <v>406</v>
      </c>
      <c r="J5062" s="935">
        <v>40.472049499999997</v>
      </c>
      <c r="K5062" s="935">
        <v>-122.29453460000001</v>
      </c>
      <c r="L5062" s="935">
        <v>40.417416330000002</v>
      </c>
      <c r="M5062" s="935">
        <v>-122.19395729999999</v>
      </c>
    </row>
    <row r="5063" spans="1:13" x14ac:dyDescent="0.35">
      <c r="A5063" s="1296">
        <v>37412</v>
      </c>
      <c r="B5063" s="1295" t="s">
        <v>313</v>
      </c>
      <c r="C5063" s="1295" t="s">
        <v>283</v>
      </c>
      <c r="D5063" s="1295">
        <v>10462</v>
      </c>
      <c r="E5063" s="1295" t="s">
        <v>200</v>
      </c>
      <c r="F5063" s="935" t="s">
        <v>213</v>
      </c>
      <c r="G5063" s="1295">
        <v>0</v>
      </c>
      <c r="H5063" s="935" t="s">
        <v>406</v>
      </c>
      <c r="I5063" s="935" t="s">
        <v>407</v>
      </c>
      <c r="J5063" s="935">
        <v>40.417416330000002</v>
      </c>
      <c r="K5063" s="935">
        <v>-122.19395729999999</v>
      </c>
      <c r="L5063" s="935">
        <v>40.355137560000003</v>
      </c>
      <c r="M5063" s="935">
        <v>-122.17595660000001</v>
      </c>
    </row>
    <row r="5064" spans="1:13" x14ac:dyDescent="0.35">
      <c r="A5064" s="1296">
        <v>37412</v>
      </c>
      <c r="B5064" s="1295" t="s">
        <v>313</v>
      </c>
      <c r="C5064" s="1295" t="s">
        <v>283</v>
      </c>
      <c r="D5064" s="1295">
        <v>10462</v>
      </c>
      <c r="E5064" s="1295" t="s">
        <v>200</v>
      </c>
      <c r="F5064" s="935" t="s">
        <v>214</v>
      </c>
      <c r="G5064" s="1295">
        <v>0</v>
      </c>
      <c r="H5064" s="935" t="s">
        <v>407</v>
      </c>
      <c r="I5064" s="935" t="s">
        <v>408</v>
      </c>
      <c r="J5064" s="935">
        <v>40.355137560000003</v>
      </c>
      <c r="K5064" s="935">
        <v>-122.17595660000001</v>
      </c>
      <c r="L5064" s="935">
        <v>40.316984869999999</v>
      </c>
      <c r="M5064" s="935">
        <v>-122.1896581</v>
      </c>
    </row>
    <row r="5065" spans="1:13" x14ac:dyDescent="0.35">
      <c r="A5065" s="1296">
        <v>37412</v>
      </c>
      <c r="B5065" s="1295" t="s">
        <v>313</v>
      </c>
      <c r="C5065" s="1295" t="s">
        <v>283</v>
      </c>
      <c r="D5065" s="1295">
        <v>10462</v>
      </c>
      <c r="E5065" s="1295" t="s">
        <v>200</v>
      </c>
      <c r="F5065" s="935" t="s">
        <v>215</v>
      </c>
      <c r="G5065" s="1295">
        <v>0</v>
      </c>
      <c r="H5065" s="935" t="s">
        <v>408</v>
      </c>
      <c r="I5065" s="935" t="s">
        <v>409</v>
      </c>
      <c r="J5065" s="935">
        <v>40.316984869999999</v>
      </c>
      <c r="K5065" s="935">
        <v>-122.1896581</v>
      </c>
      <c r="L5065" s="935">
        <v>40.263968490000003</v>
      </c>
      <c r="M5065" s="935">
        <v>-122.2235306</v>
      </c>
    </row>
    <row r="5066" spans="1:13" x14ac:dyDescent="0.35">
      <c r="A5066" s="1296">
        <v>37412</v>
      </c>
      <c r="B5066" s="1295" t="s">
        <v>313</v>
      </c>
      <c r="C5066" s="1295" t="s">
        <v>283</v>
      </c>
      <c r="D5066" s="1295">
        <v>10462</v>
      </c>
      <c r="E5066" s="1295" t="s">
        <v>200</v>
      </c>
      <c r="F5066" s="935" t="s">
        <v>216</v>
      </c>
      <c r="G5066" s="1295">
        <v>-99999</v>
      </c>
      <c r="H5066" s="935" t="s">
        <v>409</v>
      </c>
      <c r="I5066" s="935" t="s">
        <v>410</v>
      </c>
      <c r="J5066" s="935">
        <v>40.263968490000003</v>
      </c>
      <c r="K5066" s="935">
        <v>-122.2235306</v>
      </c>
      <c r="L5066" s="935">
        <v>40.153152210000002</v>
      </c>
      <c r="M5066" s="935">
        <v>-122.20237950000001</v>
      </c>
    </row>
    <row r="5067" spans="1:13" x14ac:dyDescent="0.35">
      <c r="A5067" s="1296">
        <v>37412</v>
      </c>
      <c r="B5067" s="1295" t="s">
        <v>313</v>
      </c>
      <c r="C5067" s="1295" t="s">
        <v>283</v>
      </c>
      <c r="D5067" s="1295">
        <v>10462</v>
      </c>
      <c r="E5067" s="1295" t="s">
        <v>200</v>
      </c>
      <c r="F5067" s="935" t="s">
        <v>217</v>
      </c>
      <c r="G5067" s="1295">
        <v>-99999</v>
      </c>
      <c r="H5067" s="935" t="s">
        <v>410</v>
      </c>
      <c r="I5067" s="935" t="s">
        <v>411</v>
      </c>
      <c r="J5067" s="935">
        <v>40.153152210000002</v>
      </c>
      <c r="K5067" s="935">
        <v>-122.20237950000001</v>
      </c>
      <c r="L5067" s="935">
        <v>40.027836569999998</v>
      </c>
      <c r="M5067" s="935">
        <v>-122.11920569999999</v>
      </c>
    </row>
    <row r="5068" spans="1:13" x14ac:dyDescent="0.35">
      <c r="A5068" s="1296">
        <v>37412</v>
      </c>
      <c r="B5068" s="1295" t="s">
        <v>313</v>
      </c>
      <c r="C5068" s="1295" t="s">
        <v>283</v>
      </c>
      <c r="D5068" s="1295">
        <v>10462</v>
      </c>
      <c r="E5068" s="1295" t="s">
        <v>200</v>
      </c>
      <c r="F5068" s="935" t="s">
        <v>219</v>
      </c>
      <c r="G5068" s="1295">
        <v>-99999</v>
      </c>
      <c r="H5068" s="935" t="s">
        <v>411</v>
      </c>
      <c r="I5068" s="935" t="s">
        <v>412</v>
      </c>
      <c r="J5068" s="935">
        <v>40.027836569999998</v>
      </c>
      <c r="K5068" s="935">
        <v>-122.11920569999999</v>
      </c>
      <c r="L5068" s="935">
        <v>39.909298579999998</v>
      </c>
      <c r="M5068" s="935">
        <v>-122.0918963</v>
      </c>
    </row>
    <row r="5069" spans="1:13" x14ac:dyDescent="0.35">
      <c r="A5069" s="1296">
        <v>37412</v>
      </c>
      <c r="B5069" s="1295" t="s">
        <v>313</v>
      </c>
      <c r="C5069" s="1295" t="s">
        <v>283</v>
      </c>
      <c r="D5069" s="1295">
        <v>10462</v>
      </c>
      <c r="E5069" s="1295" t="s">
        <v>200</v>
      </c>
      <c r="F5069" s="935" t="s">
        <v>220</v>
      </c>
      <c r="G5069" s="1295">
        <v>-99999</v>
      </c>
      <c r="H5069" s="935" t="s">
        <v>412</v>
      </c>
      <c r="I5069" s="935" t="s">
        <v>413</v>
      </c>
      <c r="J5069" s="935">
        <v>39.909298579999998</v>
      </c>
      <c r="K5069" s="935">
        <v>-122.0918963</v>
      </c>
      <c r="L5069" s="935">
        <v>39.751173979999997</v>
      </c>
      <c r="M5069" s="935">
        <v>-121.9963235</v>
      </c>
    </row>
    <row r="5070" spans="1:13" x14ac:dyDescent="0.35">
      <c r="A5070" s="1296">
        <v>37412</v>
      </c>
      <c r="B5070" s="1295" t="s">
        <v>313</v>
      </c>
      <c r="C5070" s="1295" t="s">
        <v>283</v>
      </c>
      <c r="D5070" s="1295">
        <v>10462</v>
      </c>
      <c r="E5070" s="1295" t="s">
        <v>200</v>
      </c>
      <c r="F5070" s="935" t="s">
        <v>221</v>
      </c>
      <c r="G5070" s="1295">
        <v>-99999</v>
      </c>
      <c r="H5070" s="935" t="s">
        <v>413</v>
      </c>
      <c r="I5070" s="935" t="s">
        <v>414</v>
      </c>
      <c r="J5070" s="935">
        <v>39.751173979999997</v>
      </c>
      <c r="K5070" s="935">
        <v>-121.9963235</v>
      </c>
      <c r="L5070" s="935">
        <v>39.629153240000001</v>
      </c>
      <c r="M5070" s="935">
        <v>-121.9925059</v>
      </c>
    </row>
    <row r="5071" spans="1:13" x14ac:dyDescent="0.35">
      <c r="A5071" s="1296">
        <v>37412</v>
      </c>
      <c r="B5071" s="1295" t="s">
        <v>313</v>
      </c>
      <c r="C5071" s="1295" t="s">
        <v>283</v>
      </c>
      <c r="D5071" s="1295">
        <v>10462</v>
      </c>
      <c r="E5071" s="1295" t="s">
        <v>200</v>
      </c>
      <c r="F5071" s="935" t="s">
        <v>222</v>
      </c>
      <c r="G5071" s="1295">
        <v>-99999</v>
      </c>
      <c r="H5071" s="935" t="s">
        <v>414</v>
      </c>
      <c r="I5071" s="935" t="s">
        <v>415</v>
      </c>
      <c r="J5071" s="935">
        <v>39.629153240000001</v>
      </c>
      <c r="K5071" s="935">
        <v>-121.9925059</v>
      </c>
      <c r="L5071" s="935">
        <v>39.40712284</v>
      </c>
      <c r="M5071" s="935">
        <v>-122.00758999999999</v>
      </c>
    </row>
    <row r="5072" spans="1:13" x14ac:dyDescent="0.35">
      <c r="A5072" s="1296">
        <v>37420</v>
      </c>
      <c r="B5072" s="1295" t="s">
        <v>313</v>
      </c>
      <c r="C5072" s="1295" t="s">
        <v>246</v>
      </c>
      <c r="D5072" s="1295">
        <v>12507</v>
      </c>
      <c r="E5072" s="1295" t="s">
        <v>200</v>
      </c>
      <c r="F5072" s="935" t="s">
        <v>208</v>
      </c>
      <c r="G5072" s="1295">
        <v>27</v>
      </c>
      <c r="H5072" s="935" t="s">
        <v>402</v>
      </c>
      <c r="I5072" s="935" t="s">
        <v>403</v>
      </c>
      <c r="J5072" s="935">
        <v>40.611883210000002</v>
      </c>
      <c r="K5072" s="935">
        <v>-122.446135</v>
      </c>
      <c r="L5072" s="935">
        <v>40.592799669999998</v>
      </c>
      <c r="M5072" s="935">
        <v>-122.3942059</v>
      </c>
    </row>
    <row r="5073" spans="1:13" x14ac:dyDescent="0.35">
      <c r="A5073" s="1296">
        <v>37420</v>
      </c>
      <c r="B5073" s="1295" t="s">
        <v>313</v>
      </c>
      <c r="C5073" s="1295" t="s">
        <v>246</v>
      </c>
      <c r="D5073" s="1295">
        <v>12507</v>
      </c>
      <c r="E5073" s="1295" t="s">
        <v>200</v>
      </c>
      <c r="F5073" s="935" t="s">
        <v>209</v>
      </c>
      <c r="G5073" s="1295">
        <v>12</v>
      </c>
      <c r="H5073" s="935" t="s">
        <v>403</v>
      </c>
      <c r="I5073" s="935" t="s">
        <v>404</v>
      </c>
      <c r="J5073" s="935">
        <v>40.592799669999998</v>
      </c>
      <c r="K5073" s="935">
        <v>-122.3942059</v>
      </c>
      <c r="L5073" s="935">
        <v>40.585947769999997</v>
      </c>
      <c r="M5073" s="935">
        <v>-122.3683525</v>
      </c>
    </row>
    <row r="5074" spans="1:13" x14ac:dyDescent="0.35">
      <c r="A5074" s="1296">
        <v>37420</v>
      </c>
      <c r="B5074" s="1295" t="s">
        <v>313</v>
      </c>
      <c r="C5074" s="1295" t="s">
        <v>246</v>
      </c>
      <c r="D5074" s="1295">
        <v>12507</v>
      </c>
      <c r="E5074" s="1295" t="s">
        <v>200</v>
      </c>
      <c r="F5074" s="935" t="s">
        <v>211</v>
      </c>
      <c r="G5074" s="1295">
        <v>20</v>
      </c>
      <c r="H5074" s="935" t="s">
        <v>404</v>
      </c>
      <c r="I5074" s="935" t="s">
        <v>405</v>
      </c>
      <c r="J5074" s="935">
        <v>40.585947769999997</v>
      </c>
      <c r="K5074" s="935">
        <v>-122.3683525</v>
      </c>
      <c r="L5074" s="935">
        <v>40.472049499999997</v>
      </c>
      <c r="M5074" s="935">
        <v>-122.29453460000001</v>
      </c>
    </row>
    <row r="5075" spans="1:13" x14ac:dyDescent="0.35">
      <c r="A5075" s="1296">
        <v>37420</v>
      </c>
      <c r="B5075" s="1295" t="s">
        <v>313</v>
      </c>
      <c r="C5075" s="1295" t="s">
        <v>246</v>
      </c>
      <c r="D5075" s="1295">
        <v>12507</v>
      </c>
      <c r="E5075" s="1295" t="s">
        <v>200</v>
      </c>
      <c r="F5075" s="935" t="s">
        <v>212</v>
      </c>
      <c r="G5075" s="1295">
        <v>1</v>
      </c>
      <c r="H5075" s="935" t="s">
        <v>405</v>
      </c>
      <c r="I5075" s="935" t="s">
        <v>406</v>
      </c>
      <c r="J5075" s="935">
        <v>40.472049499999997</v>
      </c>
      <c r="K5075" s="935">
        <v>-122.29453460000001</v>
      </c>
      <c r="L5075" s="935">
        <v>40.417416330000002</v>
      </c>
      <c r="M5075" s="935">
        <v>-122.19395729999999</v>
      </c>
    </row>
    <row r="5076" spans="1:13" x14ac:dyDescent="0.35">
      <c r="A5076" s="1296">
        <v>37420</v>
      </c>
      <c r="B5076" s="1295" t="s">
        <v>313</v>
      </c>
      <c r="C5076" s="1295" t="s">
        <v>246</v>
      </c>
      <c r="D5076" s="1295">
        <v>12507</v>
      </c>
      <c r="E5076" s="1295" t="s">
        <v>200</v>
      </c>
      <c r="F5076" s="935" t="s">
        <v>213</v>
      </c>
      <c r="G5076" s="1295">
        <v>0</v>
      </c>
      <c r="H5076" s="935" t="s">
        <v>406</v>
      </c>
      <c r="I5076" s="935" t="s">
        <v>407</v>
      </c>
      <c r="J5076" s="935">
        <v>40.417416330000002</v>
      </c>
      <c r="K5076" s="935">
        <v>-122.19395729999999</v>
      </c>
      <c r="L5076" s="935">
        <v>40.355137560000003</v>
      </c>
      <c r="M5076" s="935">
        <v>-122.17595660000001</v>
      </c>
    </row>
    <row r="5077" spans="1:13" x14ac:dyDescent="0.35">
      <c r="A5077" s="1296">
        <v>37420</v>
      </c>
      <c r="B5077" s="1295" t="s">
        <v>313</v>
      </c>
      <c r="C5077" s="1295" t="s">
        <v>246</v>
      </c>
      <c r="D5077" s="1295">
        <v>12507</v>
      </c>
      <c r="E5077" s="1295" t="s">
        <v>200</v>
      </c>
      <c r="F5077" s="935" t="s">
        <v>214</v>
      </c>
      <c r="G5077" s="1295">
        <v>0</v>
      </c>
      <c r="H5077" s="935" t="s">
        <v>407</v>
      </c>
      <c r="I5077" s="935" t="s">
        <v>408</v>
      </c>
      <c r="J5077" s="935">
        <v>40.355137560000003</v>
      </c>
      <c r="K5077" s="935">
        <v>-122.17595660000001</v>
      </c>
      <c r="L5077" s="935">
        <v>40.316984869999999</v>
      </c>
      <c r="M5077" s="935">
        <v>-122.1896581</v>
      </c>
    </row>
    <row r="5078" spans="1:13" x14ac:dyDescent="0.35">
      <c r="A5078" s="1296">
        <v>37420</v>
      </c>
      <c r="B5078" s="1295" t="s">
        <v>313</v>
      </c>
      <c r="C5078" s="1295" t="s">
        <v>246</v>
      </c>
      <c r="D5078" s="1295">
        <v>12507</v>
      </c>
      <c r="E5078" s="1295" t="s">
        <v>200</v>
      </c>
      <c r="F5078" s="935" t="s">
        <v>215</v>
      </c>
      <c r="G5078" s="1295">
        <v>0</v>
      </c>
      <c r="H5078" s="935" t="s">
        <v>408</v>
      </c>
      <c r="I5078" s="935" t="s">
        <v>409</v>
      </c>
      <c r="J5078" s="935">
        <v>40.316984869999999</v>
      </c>
      <c r="K5078" s="935">
        <v>-122.1896581</v>
      </c>
      <c r="L5078" s="935">
        <v>40.263968490000003</v>
      </c>
      <c r="M5078" s="935">
        <v>-122.2235306</v>
      </c>
    </row>
    <row r="5079" spans="1:13" x14ac:dyDescent="0.35">
      <c r="A5079" s="1296">
        <v>37420</v>
      </c>
      <c r="B5079" s="1295" t="s">
        <v>313</v>
      </c>
      <c r="C5079" s="1295" t="s">
        <v>246</v>
      </c>
      <c r="D5079" s="1295">
        <v>12507</v>
      </c>
      <c r="E5079" s="1295" t="s">
        <v>200</v>
      </c>
      <c r="F5079" s="935" t="s">
        <v>216</v>
      </c>
      <c r="G5079" s="1295">
        <v>0</v>
      </c>
      <c r="H5079" s="935" t="s">
        <v>409</v>
      </c>
      <c r="I5079" s="935" t="s">
        <v>410</v>
      </c>
      <c r="J5079" s="935">
        <v>40.263968490000003</v>
      </c>
      <c r="K5079" s="935">
        <v>-122.2235306</v>
      </c>
      <c r="L5079" s="935">
        <v>40.153152210000002</v>
      </c>
      <c r="M5079" s="935">
        <v>-122.20237950000001</v>
      </c>
    </row>
    <row r="5080" spans="1:13" x14ac:dyDescent="0.35">
      <c r="A5080" s="1296">
        <v>37420</v>
      </c>
      <c r="B5080" s="1295" t="s">
        <v>313</v>
      </c>
      <c r="C5080" s="1295" t="s">
        <v>246</v>
      </c>
      <c r="D5080" s="1295">
        <v>12507</v>
      </c>
      <c r="E5080" s="1295" t="s">
        <v>200</v>
      </c>
      <c r="F5080" s="935" t="s">
        <v>217</v>
      </c>
      <c r="G5080" s="1295">
        <v>-99999</v>
      </c>
      <c r="H5080" s="935" t="s">
        <v>410</v>
      </c>
      <c r="I5080" s="935" t="s">
        <v>411</v>
      </c>
      <c r="J5080" s="935">
        <v>40.153152210000002</v>
      </c>
      <c r="K5080" s="935">
        <v>-122.20237950000001</v>
      </c>
      <c r="L5080" s="935">
        <v>40.027836569999998</v>
      </c>
      <c r="M5080" s="935">
        <v>-122.11920569999999</v>
      </c>
    </row>
    <row r="5081" spans="1:13" x14ac:dyDescent="0.35">
      <c r="A5081" s="1296">
        <v>37420</v>
      </c>
      <c r="B5081" s="1295" t="s">
        <v>313</v>
      </c>
      <c r="C5081" s="1295" t="s">
        <v>246</v>
      </c>
      <c r="D5081" s="1295">
        <v>12507</v>
      </c>
      <c r="E5081" s="1295" t="s">
        <v>200</v>
      </c>
      <c r="F5081" s="935" t="s">
        <v>219</v>
      </c>
      <c r="G5081" s="1295">
        <v>-99999</v>
      </c>
      <c r="H5081" s="935" t="s">
        <v>411</v>
      </c>
      <c r="I5081" s="935" t="s">
        <v>412</v>
      </c>
      <c r="J5081" s="935">
        <v>40.027836569999998</v>
      </c>
      <c r="K5081" s="935">
        <v>-122.11920569999999</v>
      </c>
      <c r="L5081" s="935">
        <v>39.909298579999998</v>
      </c>
      <c r="M5081" s="935">
        <v>-122.0918963</v>
      </c>
    </row>
    <row r="5082" spans="1:13" x14ac:dyDescent="0.35">
      <c r="A5082" s="1296">
        <v>37420</v>
      </c>
      <c r="B5082" s="1295" t="s">
        <v>313</v>
      </c>
      <c r="C5082" s="1295" t="s">
        <v>246</v>
      </c>
      <c r="D5082" s="1295">
        <v>12507</v>
      </c>
      <c r="E5082" s="1295" t="s">
        <v>200</v>
      </c>
      <c r="F5082" s="935" t="s">
        <v>220</v>
      </c>
      <c r="G5082" s="1295">
        <v>-99999</v>
      </c>
      <c r="H5082" s="935" t="s">
        <v>412</v>
      </c>
      <c r="I5082" s="935" t="s">
        <v>413</v>
      </c>
      <c r="J5082" s="935">
        <v>39.909298579999998</v>
      </c>
      <c r="K5082" s="935">
        <v>-122.0918963</v>
      </c>
      <c r="L5082" s="935">
        <v>39.751173979999997</v>
      </c>
      <c r="M5082" s="935">
        <v>-121.9963235</v>
      </c>
    </row>
    <row r="5083" spans="1:13" x14ac:dyDescent="0.35">
      <c r="A5083" s="1296">
        <v>37420</v>
      </c>
      <c r="B5083" s="1295" t="s">
        <v>313</v>
      </c>
      <c r="C5083" s="1295" t="s">
        <v>246</v>
      </c>
      <c r="D5083" s="1295">
        <v>12507</v>
      </c>
      <c r="E5083" s="1295" t="s">
        <v>200</v>
      </c>
      <c r="F5083" s="935" t="s">
        <v>221</v>
      </c>
      <c r="G5083" s="1295">
        <v>-99999</v>
      </c>
      <c r="H5083" s="935" t="s">
        <v>413</v>
      </c>
      <c r="I5083" s="935" t="s">
        <v>414</v>
      </c>
      <c r="J5083" s="935">
        <v>39.751173979999997</v>
      </c>
      <c r="K5083" s="935">
        <v>-121.9963235</v>
      </c>
      <c r="L5083" s="935">
        <v>39.629153240000001</v>
      </c>
      <c r="M5083" s="935">
        <v>-121.9925059</v>
      </c>
    </row>
    <row r="5084" spans="1:13" x14ac:dyDescent="0.35">
      <c r="A5084" s="1296">
        <v>37420</v>
      </c>
      <c r="B5084" s="1295" t="s">
        <v>313</v>
      </c>
      <c r="C5084" s="1295" t="s">
        <v>246</v>
      </c>
      <c r="D5084" s="1295">
        <v>12507</v>
      </c>
      <c r="E5084" s="1295" t="s">
        <v>200</v>
      </c>
      <c r="F5084" s="935" t="s">
        <v>222</v>
      </c>
      <c r="G5084" s="1295">
        <v>-99999</v>
      </c>
      <c r="H5084" s="935" t="s">
        <v>414</v>
      </c>
      <c r="I5084" s="935" t="s">
        <v>415</v>
      </c>
      <c r="J5084" s="935">
        <v>39.629153240000001</v>
      </c>
      <c r="K5084" s="935">
        <v>-121.9925059</v>
      </c>
      <c r="L5084" s="935">
        <v>39.40712284</v>
      </c>
      <c r="M5084" s="935">
        <v>-122.00758999999999</v>
      </c>
    </row>
    <row r="5085" spans="1:13" x14ac:dyDescent="0.35">
      <c r="A5085" s="1296">
        <v>37427</v>
      </c>
      <c r="B5085" s="1295" t="s">
        <v>313</v>
      </c>
      <c r="C5085" s="1295" t="s">
        <v>196</v>
      </c>
      <c r="D5085" s="1295">
        <v>13949</v>
      </c>
      <c r="E5085" s="1295" t="s">
        <v>200</v>
      </c>
      <c r="F5085" s="935" t="s">
        <v>208</v>
      </c>
      <c r="G5085" s="1295">
        <v>45</v>
      </c>
      <c r="H5085" s="935" t="s">
        <v>402</v>
      </c>
      <c r="I5085" s="935" t="s">
        <v>403</v>
      </c>
      <c r="J5085" s="935">
        <v>40.611883210000002</v>
      </c>
      <c r="K5085" s="935">
        <v>-122.446135</v>
      </c>
      <c r="L5085" s="935">
        <v>40.592799669999998</v>
      </c>
      <c r="M5085" s="935">
        <v>-122.3942059</v>
      </c>
    </row>
    <row r="5086" spans="1:13" x14ac:dyDescent="0.35">
      <c r="A5086" s="1296">
        <v>37427</v>
      </c>
      <c r="B5086" s="1295" t="s">
        <v>313</v>
      </c>
      <c r="C5086" s="1295" t="s">
        <v>196</v>
      </c>
      <c r="D5086" s="1295">
        <v>13949</v>
      </c>
      <c r="E5086" s="1295" t="s">
        <v>200</v>
      </c>
      <c r="F5086" s="935" t="s">
        <v>209</v>
      </c>
      <c r="G5086" s="1295">
        <v>14</v>
      </c>
      <c r="H5086" s="935" t="s">
        <v>403</v>
      </c>
      <c r="I5086" s="935" t="s">
        <v>404</v>
      </c>
      <c r="J5086" s="935">
        <v>40.592799669999998</v>
      </c>
      <c r="K5086" s="935">
        <v>-122.3942059</v>
      </c>
      <c r="L5086" s="935">
        <v>40.585947769999997</v>
      </c>
      <c r="M5086" s="935">
        <v>-122.3683525</v>
      </c>
    </row>
    <row r="5087" spans="1:13" x14ac:dyDescent="0.35">
      <c r="A5087" s="1296">
        <v>37427</v>
      </c>
      <c r="B5087" s="1295" t="s">
        <v>313</v>
      </c>
      <c r="C5087" s="1295" t="s">
        <v>196</v>
      </c>
      <c r="D5087" s="1295">
        <v>13949</v>
      </c>
      <c r="E5087" s="1295" t="s">
        <v>200</v>
      </c>
      <c r="F5087" s="935" t="s">
        <v>211</v>
      </c>
      <c r="G5087" s="1295">
        <v>16</v>
      </c>
      <c r="H5087" s="935" t="s">
        <v>404</v>
      </c>
      <c r="I5087" s="935" t="s">
        <v>405</v>
      </c>
      <c r="J5087" s="935">
        <v>40.585947769999997</v>
      </c>
      <c r="K5087" s="935">
        <v>-122.3683525</v>
      </c>
      <c r="L5087" s="935">
        <v>40.472049499999997</v>
      </c>
      <c r="M5087" s="935">
        <v>-122.29453460000001</v>
      </c>
    </row>
    <row r="5088" spans="1:13" x14ac:dyDescent="0.35">
      <c r="A5088" s="1296">
        <v>37427</v>
      </c>
      <c r="B5088" s="1295" t="s">
        <v>313</v>
      </c>
      <c r="C5088" s="1295" t="s">
        <v>196</v>
      </c>
      <c r="D5088" s="1295">
        <v>13949</v>
      </c>
      <c r="E5088" s="1295" t="s">
        <v>200</v>
      </c>
      <c r="F5088" s="935" t="s">
        <v>212</v>
      </c>
      <c r="G5088" s="1295">
        <v>0</v>
      </c>
      <c r="H5088" s="935" t="s">
        <v>405</v>
      </c>
      <c r="I5088" s="935" t="s">
        <v>406</v>
      </c>
      <c r="J5088" s="935">
        <v>40.472049499999997</v>
      </c>
      <c r="K5088" s="935">
        <v>-122.29453460000001</v>
      </c>
      <c r="L5088" s="935">
        <v>40.417416330000002</v>
      </c>
      <c r="M5088" s="935">
        <v>-122.19395729999999</v>
      </c>
    </row>
    <row r="5089" spans="1:13" x14ac:dyDescent="0.35">
      <c r="A5089" s="1296">
        <v>37427</v>
      </c>
      <c r="B5089" s="1295" t="s">
        <v>313</v>
      </c>
      <c r="C5089" s="1295" t="s">
        <v>196</v>
      </c>
      <c r="D5089" s="1295">
        <v>13949</v>
      </c>
      <c r="E5089" s="1295" t="s">
        <v>200</v>
      </c>
      <c r="F5089" s="935" t="s">
        <v>213</v>
      </c>
      <c r="G5089" s="1295">
        <v>0</v>
      </c>
      <c r="H5089" s="935" t="s">
        <v>406</v>
      </c>
      <c r="I5089" s="935" t="s">
        <v>407</v>
      </c>
      <c r="J5089" s="935">
        <v>40.417416330000002</v>
      </c>
      <c r="K5089" s="935">
        <v>-122.19395729999999</v>
      </c>
      <c r="L5089" s="935">
        <v>40.355137560000003</v>
      </c>
      <c r="M5089" s="935">
        <v>-122.17595660000001</v>
      </c>
    </row>
    <row r="5090" spans="1:13" x14ac:dyDescent="0.35">
      <c r="A5090" s="1296">
        <v>37427</v>
      </c>
      <c r="B5090" s="1295" t="s">
        <v>313</v>
      </c>
      <c r="C5090" s="1295" t="s">
        <v>196</v>
      </c>
      <c r="D5090" s="1295">
        <v>13949</v>
      </c>
      <c r="E5090" s="1295" t="s">
        <v>200</v>
      </c>
      <c r="F5090" s="935" t="s">
        <v>214</v>
      </c>
      <c r="G5090" s="1295">
        <v>0</v>
      </c>
      <c r="H5090" s="935" t="s">
        <v>407</v>
      </c>
      <c r="I5090" s="935" t="s">
        <v>408</v>
      </c>
      <c r="J5090" s="935">
        <v>40.355137560000003</v>
      </c>
      <c r="K5090" s="935">
        <v>-122.17595660000001</v>
      </c>
      <c r="L5090" s="935">
        <v>40.316984869999999</v>
      </c>
      <c r="M5090" s="935">
        <v>-122.1896581</v>
      </c>
    </row>
    <row r="5091" spans="1:13" x14ac:dyDescent="0.35">
      <c r="A5091" s="1296">
        <v>37427</v>
      </c>
      <c r="B5091" s="1295" t="s">
        <v>313</v>
      </c>
      <c r="C5091" s="1295" t="s">
        <v>196</v>
      </c>
      <c r="D5091" s="1295">
        <v>13949</v>
      </c>
      <c r="E5091" s="1295" t="s">
        <v>200</v>
      </c>
      <c r="F5091" s="935" t="s">
        <v>215</v>
      </c>
      <c r="G5091" s="1295">
        <v>0</v>
      </c>
      <c r="H5091" s="935" t="s">
        <v>408</v>
      </c>
      <c r="I5091" s="935" t="s">
        <v>409</v>
      </c>
      <c r="J5091" s="935">
        <v>40.316984869999999</v>
      </c>
      <c r="K5091" s="935">
        <v>-122.1896581</v>
      </c>
      <c r="L5091" s="935">
        <v>40.263968490000003</v>
      </c>
      <c r="M5091" s="935">
        <v>-122.2235306</v>
      </c>
    </row>
    <row r="5092" spans="1:13" x14ac:dyDescent="0.35">
      <c r="A5092" s="1296">
        <v>37427</v>
      </c>
      <c r="B5092" s="1295" t="s">
        <v>313</v>
      </c>
      <c r="C5092" s="1295" t="s">
        <v>196</v>
      </c>
      <c r="D5092" s="1295">
        <v>13949</v>
      </c>
      <c r="E5092" s="1295" t="s">
        <v>200</v>
      </c>
      <c r="F5092" s="935" t="s">
        <v>216</v>
      </c>
      <c r="G5092" s="1295">
        <v>0</v>
      </c>
      <c r="H5092" s="935" t="s">
        <v>409</v>
      </c>
      <c r="I5092" s="935" t="s">
        <v>410</v>
      </c>
      <c r="J5092" s="935">
        <v>40.263968490000003</v>
      </c>
      <c r="K5092" s="935">
        <v>-122.2235306</v>
      </c>
      <c r="L5092" s="935">
        <v>40.153152210000002</v>
      </c>
      <c r="M5092" s="935">
        <v>-122.20237950000001</v>
      </c>
    </row>
    <row r="5093" spans="1:13" x14ac:dyDescent="0.35">
      <c r="A5093" s="1296">
        <v>37427</v>
      </c>
      <c r="B5093" s="1295" t="s">
        <v>313</v>
      </c>
      <c r="C5093" s="1295" t="s">
        <v>196</v>
      </c>
      <c r="D5093" s="1295">
        <v>13949</v>
      </c>
      <c r="E5093" s="1295" t="s">
        <v>200</v>
      </c>
      <c r="F5093" s="935" t="s">
        <v>217</v>
      </c>
      <c r="G5093" s="1295">
        <v>0</v>
      </c>
      <c r="H5093" s="935" t="s">
        <v>410</v>
      </c>
      <c r="I5093" s="935" t="s">
        <v>411</v>
      </c>
      <c r="J5093" s="935">
        <v>40.153152210000002</v>
      </c>
      <c r="K5093" s="935">
        <v>-122.20237950000001</v>
      </c>
      <c r="L5093" s="935">
        <v>40.027836569999998</v>
      </c>
      <c r="M5093" s="935">
        <v>-122.11920569999999</v>
      </c>
    </row>
    <row r="5094" spans="1:13" x14ac:dyDescent="0.35">
      <c r="A5094" s="1296">
        <v>37427</v>
      </c>
      <c r="B5094" s="1295" t="s">
        <v>313</v>
      </c>
      <c r="C5094" s="1295" t="s">
        <v>196</v>
      </c>
      <c r="D5094" s="1295">
        <v>13949</v>
      </c>
      <c r="E5094" s="1295" t="s">
        <v>200</v>
      </c>
      <c r="F5094" s="935" t="s">
        <v>219</v>
      </c>
      <c r="G5094" s="1295">
        <v>0</v>
      </c>
      <c r="H5094" s="935" t="s">
        <v>411</v>
      </c>
      <c r="I5094" s="935" t="s">
        <v>412</v>
      </c>
      <c r="J5094" s="935">
        <v>40.027836569999998</v>
      </c>
      <c r="K5094" s="935">
        <v>-122.11920569999999</v>
      </c>
      <c r="L5094" s="935">
        <v>39.909298579999998</v>
      </c>
      <c r="M5094" s="935">
        <v>-122.0918963</v>
      </c>
    </row>
    <row r="5095" spans="1:13" x14ac:dyDescent="0.35">
      <c r="A5095" s="1296">
        <v>37427</v>
      </c>
      <c r="B5095" s="1295" t="s">
        <v>313</v>
      </c>
      <c r="C5095" s="1295" t="s">
        <v>196</v>
      </c>
      <c r="D5095" s="1295">
        <v>13949</v>
      </c>
      <c r="E5095" s="1295" t="s">
        <v>200</v>
      </c>
      <c r="F5095" s="935" t="s">
        <v>220</v>
      </c>
      <c r="G5095" s="1295">
        <v>-99999</v>
      </c>
      <c r="H5095" s="935" t="s">
        <v>412</v>
      </c>
      <c r="I5095" s="935" t="s">
        <v>413</v>
      </c>
      <c r="J5095" s="935">
        <v>39.909298579999998</v>
      </c>
      <c r="K5095" s="935">
        <v>-122.0918963</v>
      </c>
      <c r="L5095" s="935">
        <v>39.751173979999997</v>
      </c>
      <c r="M5095" s="935">
        <v>-121.9963235</v>
      </c>
    </row>
    <row r="5096" spans="1:13" x14ac:dyDescent="0.35">
      <c r="A5096" s="1296">
        <v>37427</v>
      </c>
      <c r="B5096" s="1295" t="s">
        <v>313</v>
      </c>
      <c r="C5096" s="1295" t="s">
        <v>196</v>
      </c>
      <c r="D5096" s="1295">
        <v>13949</v>
      </c>
      <c r="E5096" s="1295" t="s">
        <v>200</v>
      </c>
      <c r="F5096" s="935" t="s">
        <v>221</v>
      </c>
      <c r="G5096" s="1295">
        <v>-99999</v>
      </c>
      <c r="H5096" s="935" t="s">
        <v>413</v>
      </c>
      <c r="I5096" s="935" t="s">
        <v>414</v>
      </c>
      <c r="J5096" s="935">
        <v>39.751173979999997</v>
      </c>
      <c r="K5096" s="935">
        <v>-121.9963235</v>
      </c>
      <c r="L5096" s="935">
        <v>39.629153240000001</v>
      </c>
      <c r="M5096" s="935">
        <v>-121.9925059</v>
      </c>
    </row>
    <row r="5097" spans="1:13" x14ac:dyDescent="0.35">
      <c r="A5097" s="1296">
        <v>37427</v>
      </c>
      <c r="B5097" s="1295" t="s">
        <v>313</v>
      </c>
      <c r="C5097" s="1295" t="s">
        <v>196</v>
      </c>
      <c r="D5097" s="1295">
        <v>13949</v>
      </c>
      <c r="E5097" s="1295" t="s">
        <v>200</v>
      </c>
      <c r="F5097" s="935" t="s">
        <v>222</v>
      </c>
      <c r="G5097" s="1295">
        <v>-99999</v>
      </c>
      <c r="H5097" s="935" t="s">
        <v>414</v>
      </c>
      <c r="I5097" s="935" t="s">
        <v>415</v>
      </c>
      <c r="J5097" s="935">
        <v>39.629153240000001</v>
      </c>
      <c r="K5097" s="935">
        <v>-121.9925059</v>
      </c>
      <c r="L5097" s="935">
        <v>39.40712284</v>
      </c>
      <c r="M5097" s="935">
        <v>-122.00758999999999</v>
      </c>
    </row>
    <row r="5098" spans="1:13" x14ac:dyDescent="0.35">
      <c r="A5098" s="1296">
        <v>37448</v>
      </c>
      <c r="B5098" s="1295" t="s">
        <v>313</v>
      </c>
      <c r="C5098" s="1295" t="s">
        <v>246</v>
      </c>
      <c r="D5098" s="1295">
        <v>14483</v>
      </c>
      <c r="E5098" s="1295" t="s">
        <v>200</v>
      </c>
      <c r="F5098" s="935" t="s">
        <v>208</v>
      </c>
      <c r="G5098" s="1295">
        <v>55</v>
      </c>
      <c r="H5098" s="935" t="s">
        <v>402</v>
      </c>
      <c r="I5098" s="935" t="s">
        <v>403</v>
      </c>
      <c r="J5098" s="935">
        <v>40.611883210000002</v>
      </c>
      <c r="K5098" s="935">
        <v>-122.446135</v>
      </c>
      <c r="L5098" s="935">
        <v>40.592799669999998</v>
      </c>
      <c r="M5098" s="935">
        <v>-122.3942059</v>
      </c>
    </row>
    <row r="5099" spans="1:13" x14ac:dyDescent="0.35">
      <c r="A5099" s="1296">
        <v>37448</v>
      </c>
      <c r="B5099" s="1295" t="s">
        <v>313</v>
      </c>
      <c r="C5099" s="1295" t="s">
        <v>246</v>
      </c>
      <c r="D5099" s="1295">
        <v>14483</v>
      </c>
      <c r="E5099" s="1295" t="s">
        <v>200</v>
      </c>
      <c r="F5099" s="935" t="s">
        <v>209</v>
      </c>
      <c r="G5099" s="1295">
        <v>22</v>
      </c>
      <c r="H5099" s="935" t="s">
        <v>403</v>
      </c>
      <c r="I5099" s="935" t="s">
        <v>404</v>
      </c>
      <c r="J5099" s="935">
        <v>40.592799669999998</v>
      </c>
      <c r="K5099" s="935">
        <v>-122.3942059</v>
      </c>
      <c r="L5099" s="935">
        <v>40.585947769999997</v>
      </c>
      <c r="M5099" s="935">
        <v>-122.3683525</v>
      </c>
    </row>
    <row r="5100" spans="1:13" x14ac:dyDescent="0.35">
      <c r="A5100" s="1296">
        <v>37448</v>
      </c>
      <c r="B5100" s="1295" t="s">
        <v>313</v>
      </c>
      <c r="C5100" s="1295" t="s">
        <v>246</v>
      </c>
      <c r="D5100" s="1295">
        <v>14483</v>
      </c>
      <c r="E5100" s="1295" t="s">
        <v>200</v>
      </c>
      <c r="F5100" s="935" t="s">
        <v>211</v>
      </c>
      <c r="G5100" s="1295">
        <v>46</v>
      </c>
      <c r="H5100" s="935" t="s">
        <v>404</v>
      </c>
      <c r="I5100" s="935" t="s">
        <v>405</v>
      </c>
      <c r="J5100" s="935">
        <v>40.585947769999997</v>
      </c>
      <c r="K5100" s="935">
        <v>-122.3683525</v>
      </c>
      <c r="L5100" s="935">
        <v>40.472049499999997</v>
      </c>
      <c r="M5100" s="935">
        <v>-122.29453460000001</v>
      </c>
    </row>
    <row r="5101" spans="1:13" x14ac:dyDescent="0.35">
      <c r="A5101" s="1296">
        <v>37448</v>
      </c>
      <c r="B5101" s="1295" t="s">
        <v>313</v>
      </c>
      <c r="C5101" s="1295" t="s">
        <v>246</v>
      </c>
      <c r="D5101" s="1295">
        <v>14483</v>
      </c>
      <c r="E5101" s="1295" t="s">
        <v>200</v>
      </c>
      <c r="F5101" s="935" t="s">
        <v>212</v>
      </c>
      <c r="G5101" s="1295">
        <v>0</v>
      </c>
      <c r="H5101" s="935" t="s">
        <v>405</v>
      </c>
      <c r="I5101" s="935" t="s">
        <v>406</v>
      </c>
      <c r="J5101" s="935">
        <v>40.472049499999997</v>
      </c>
      <c r="K5101" s="935">
        <v>-122.29453460000001</v>
      </c>
      <c r="L5101" s="935">
        <v>40.417416330000002</v>
      </c>
      <c r="M5101" s="935">
        <v>-122.19395729999999</v>
      </c>
    </row>
    <row r="5102" spans="1:13" x14ac:dyDescent="0.35">
      <c r="A5102" s="1296">
        <v>37448</v>
      </c>
      <c r="B5102" s="1295" t="s">
        <v>313</v>
      </c>
      <c r="C5102" s="1295" t="s">
        <v>246</v>
      </c>
      <c r="D5102" s="1295">
        <v>14483</v>
      </c>
      <c r="E5102" s="1295" t="s">
        <v>200</v>
      </c>
      <c r="F5102" s="935" t="s">
        <v>213</v>
      </c>
      <c r="G5102" s="1295">
        <v>0</v>
      </c>
      <c r="H5102" s="935" t="s">
        <v>406</v>
      </c>
      <c r="I5102" s="935" t="s">
        <v>407</v>
      </c>
      <c r="J5102" s="935">
        <v>40.417416330000002</v>
      </c>
      <c r="K5102" s="935">
        <v>-122.19395729999999</v>
      </c>
      <c r="L5102" s="935">
        <v>40.355137560000003</v>
      </c>
      <c r="M5102" s="935">
        <v>-122.17595660000001</v>
      </c>
    </row>
    <row r="5103" spans="1:13" x14ac:dyDescent="0.35">
      <c r="A5103" s="1296">
        <v>37448</v>
      </c>
      <c r="B5103" s="1295" t="s">
        <v>313</v>
      </c>
      <c r="C5103" s="1295" t="s">
        <v>246</v>
      </c>
      <c r="D5103" s="1295">
        <v>14483</v>
      </c>
      <c r="E5103" s="1295" t="s">
        <v>200</v>
      </c>
      <c r="F5103" s="935" t="s">
        <v>214</v>
      </c>
      <c r="G5103" s="1295">
        <v>0</v>
      </c>
      <c r="H5103" s="935" t="s">
        <v>407</v>
      </c>
      <c r="I5103" s="935" t="s">
        <v>408</v>
      </c>
      <c r="J5103" s="935">
        <v>40.355137560000003</v>
      </c>
      <c r="K5103" s="935">
        <v>-122.17595660000001</v>
      </c>
      <c r="L5103" s="935">
        <v>40.316984869999999</v>
      </c>
      <c r="M5103" s="935">
        <v>-122.1896581</v>
      </c>
    </row>
    <row r="5104" spans="1:13" x14ac:dyDescent="0.35">
      <c r="A5104" s="1296">
        <v>37448</v>
      </c>
      <c r="B5104" s="1295" t="s">
        <v>313</v>
      </c>
      <c r="C5104" s="1295" t="s">
        <v>246</v>
      </c>
      <c r="D5104" s="1295">
        <v>14483</v>
      </c>
      <c r="E5104" s="1295" t="s">
        <v>200</v>
      </c>
      <c r="F5104" s="935" t="s">
        <v>215</v>
      </c>
      <c r="G5104" s="1295">
        <v>0</v>
      </c>
      <c r="H5104" s="935" t="s">
        <v>408</v>
      </c>
      <c r="I5104" s="935" t="s">
        <v>409</v>
      </c>
      <c r="J5104" s="935">
        <v>40.316984869999999</v>
      </c>
      <c r="K5104" s="935">
        <v>-122.1896581</v>
      </c>
      <c r="L5104" s="935">
        <v>40.263968490000003</v>
      </c>
      <c r="M5104" s="935">
        <v>-122.2235306</v>
      </c>
    </row>
    <row r="5105" spans="1:13" x14ac:dyDescent="0.35">
      <c r="A5105" s="1296">
        <v>37448</v>
      </c>
      <c r="B5105" s="1295" t="s">
        <v>313</v>
      </c>
      <c r="C5105" s="1295" t="s">
        <v>246</v>
      </c>
      <c r="D5105" s="1295">
        <v>14483</v>
      </c>
      <c r="E5105" s="1295" t="s">
        <v>200</v>
      </c>
      <c r="F5105" s="935" t="s">
        <v>216</v>
      </c>
      <c r="G5105" s="1295">
        <v>0</v>
      </c>
      <c r="H5105" s="935" t="s">
        <v>409</v>
      </c>
      <c r="I5105" s="935" t="s">
        <v>410</v>
      </c>
      <c r="J5105" s="935">
        <v>40.263968490000003</v>
      </c>
      <c r="K5105" s="935">
        <v>-122.2235306</v>
      </c>
      <c r="L5105" s="935">
        <v>40.153152210000002</v>
      </c>
      <c r="M5105" s="935">
        <v>-122.20237950000001</v>
      </c>
    </row>
    <row r="5106" spans="1:13" x14ac:dyDescent="0.35">
      <c r="A5106" s="1296">
        <v>37448</v>
      </c>
      <c r="B5106" s="1295" t="s">
        <v>313</v>
      </c>
      <c r="C5106" s="1295" t="s">
        <v>246</v>
      </c>
      <c r="D5106" s="1295">
        <v>14483</v>
      </c>
      <c r="E5106" s="1295" t="s">
        <v>200</v>
      </c>
      <c r="F5106" s="935" t="s">
        <v>217</v>
      </c>
      <c r="G5106" s="1295">
        <v>1</v>
      </c>
      <c r="H5106" s="935" t="s">
        <v>410</v>
      </c>
      <c r="I5106" s="935" t="s">
        <v>411</v>
      </c>
      <c r="J5106" s="935">
        <v>40.153152210000002</v>
      </c>
      <c r="K5106" s="935">
        <v>-122.20237950000001</v>
      </c>
      <c r="L5106" s="935">
        <v>40.027836569999998</v>
      </c>
      <c r="M5106" s="935">
        <v>-122.11920569999999</v>
      </c>
    </row>
    <row r="5107" spans="1:13" x14ac:dyDescent="0.35">
      <c r="A5107" s="1296">
        <v>37448</v>
      </c>
      <c r="B5107" s="1295" t="s">
        <v>313</v>
      </c>
      <c r="C5107" s="1295" t="s">
        <v>246</v>
      </c>
      <c r="D5107" s="1295">
        <v>14483</v>
      </c>
      <c r="E5107" s="1295" t="s">
        <v>200</v>
      </c>
      <c r="F5107" s="935" t="s">
        <v>219</v>
      </c>
      <c r="G5107" s="1295">
        <v>0</v>
      </c>
      <c r="H5107" s="935" t="s">
        <v>411</v>
      </c>
      <c r="I5107" s="935" t="s">
        <v>412</v>
      </c>
      <c r="J5107" s="935">
        <v>40.027836569999998</v>
      </c>
      <c r="K5107" s="935">
        <v>-122.11920569999999</v>
      </c>
      <c r="L5107" s="935">
        <v>39.909298579999998</v>
      </c>
      <c r="M5107" s="935">
        <v>-122.0918963</v>
      </c>
    </row>
    <row r="5108" spans="1:13" x14ac:dyDescent="0.35">
      <c r="A5108" s="1296">
        <v>37448</v>
      </c>
      <c r="B5108" s="1295" t="s">
        <v>313</v>
      </c>
      <c r="C5108" s="1295" t="s">
        <v>246</v>
      </c>
      <c r="D5108" s="1295">
        <v>14483</v>
      </c>
      <c r="E5108" s="1295" t="s">
        <v>200</v>
      </c>
      <c r="F5108" s="935" t="s">
        <v>220</v>
      </c>
      <c r="G5108" s="1295">
        <v>-99999</v>
      </c>
      <c r="H5108" s="935" t="s">
        <v>412</v>
      </c>
      <c r="I5108" s="935" t="s">
        <v>413</v>
      </c>
      <c r="J5108" s="935">
        <v>39.909298579999998</v>
      </c>
      <c r="K5108" s="935">
        <v>-122.0918963</v>
      </c>
      <c r="L5108" s="935">
        <v>39.751173979999997</v>
      </c>
      <c r="M5108" s="935">
        <v>-121.9963235</v>
      </c>
    </row>
    <row r="5109" spans="1:13" x14ac:dyDescent="0.35">
      <c r="A5109" s="1296">
        <v>37448</v>
      </c>
      <c r="B5109" s="1295" t="s">
        <v>313</v>
      </c>
      <c r="C5109" s="1295" t="s">
        <v>246</v>
      </c>
      <c r="D5109" s="1295">
        <v>14483</v>
      </c>
      <c r="E5109" s="1295" t="s">
        <v>200</v>
      </c>
      <c r="F5109" s="935" t="s">
        <v>221</v>
      </c>
      <c r="G5109" s="1295">
        <v>-99999</v>
      </c>
      <c r="H5109" s="935" t="s">
        <v>413</v>
      </c>
      <c r="I5109" s="935" t="s">
        <v>414</v>
      </c>
      <c r="J5109" s="935">
        <v>39.751173979999997</v>
      </c>
      <c r="K5109" s="935">
        <v>-121.9963235</v>
      </c>
      <c r="L5109" s="935">
        <v>39.629153240000001</v>
      </c>
      <c r="M5109" s="935">
        <v>-121.9925059</v>
      </c>
    </row>
    <row r="5110" spans="1:13" x14ac:dyDescent="0.35">
      <c r="A5110" s="1296">
        <v>37448</v>
      </c>
      <c r="B5110" s="1295" t="s">
        <v>313</v>
      </c>
      <c r="C5110" s="1295" t="s">
        <v>246</v>
      </c>
      <c r="D5110" s="1295">
        <v>14483</v>
      </c>
      <c r="E5110" s="1295" t="s">
        <v>200</v>
      </c>
      <c r="F5110" s="935" t="s">
        <v>222</v>
      </c>
      <c r="G5110" s="1295">
        <v>-99999</v>
      </c>
      <c r="H5110" s="935" t="s">
        <v>414</v>
      </c>
      <c r="I5110" s="935" t="s">
        <v>415</v>
      </c>
      <c r="J5110" s="935">
        <v>39.629153240000001</v>
      </c>
      <c r="K5110" s="935">
        <v>-121.9925059</v>
      </c>
      <c r="L5110" s="935">
        <v>39.40712284</v>
      </c>
      <c r="M5110" s="935">
        <v>-122.00758999999999</v>
      </c>
    </row>
    <row r="5111" spans="1:13" x14ac:dyDescent="0.35">
      <c r="A5111" s="1296">
        <v>37453</v>
      </c>
      <c r="B5111" s="1295" t="s">
        <v>313</v>
      </c>
      <c r="C5111" s="1295" t="s">
        <v>246</v>
      </c>
      <c r="D5111" s="1295">
        <v>14978</v>
      </c>
      <c r="E5111" s="1295" t="s">
        <v>200</v>
      </c>
      <c r="F5111" s="935" t="s">
        <v>208</v>
      </c>
      <c r="G5111" s="1295">
        <v>68</v>
      </c>
      <c r="H5111" s="935" t="s">
        <v>402</v>
      </c>
      <c r="I5111" s="935" t="s">
        <v>403</v>
      </c>
      <c r="J5111" s="935">
        <v>40.611883210000002</v>
      </c>
      <c r="K5111" s="935">
        <v>-122.446135</v>
      </c>
      <c r="L5111" s="935">
        <v>40.592799669999998</v>
      </c>
      <c r="M5111" s="935">
        <v>-122.3942059</v>
      </c>
    </row>
    <row r="5112" spans="1:13" x14ac:dyDescent="0.35">
      <c r="A5112" s="1296">
        <v>37453</v>
      </c>
      <c r="B5112" s="1295" t="s">
        <v>313</v>
      </c>
      <c r="C5112" s="1295" t="s">
        <v>246</v>
      </c>
      <c r="D5112" s="1295">
        <v>14978</v>
      </c>
      <c r="E5112" s="1295" t="s">
        <v>200</v>
      </c>
      <c r="F5112" s="935" t="s">
        <v>209</v>
      </c>
      <c r="G5112" s="1295">
        <v>28</v>
      </c>
      <c r="H5112" s="935" t="s">
        <v>403</v>
      </c>
      <c r="I5112" s="935" t="s">
        <v>404</v>
      </c>
      <c r="J5112" s="935">
        <v>40.592799669999998</v>
      </c>
      <c r="K5112" s="935">
        <v>-122.3942059</v>
      </c>
      <c r="L5112" s="935">
        <v>40.585947769999997</v>
      </c>
      <c r="M5112" s="935">
        <v>-122.3683525</v>
      </c>
    </row>
    <row r="5113" spans="1:13" x14ac:dyDescent="0.35">
      <c r="A5113" s="1296">
        <v>37453</v>
      </c>
      <c r="B5113" s="1295" t="s">
        <v>313</v>
      </c>
      <c r="C5113" s="1295" t="s">
        <v>246</v>
      </c>
      <c r="D5113" s="1295">
        <v>14978</v>
      </c>
      <c r="E5113" s="1295" t="s">
        <v>200</v>
      </c>
      <c r="F5113" s="935" t="s">
        <v>211</v>
      </c>
      <c r="G5113" s="1295">
        <v>39</v>
      </c>
      <c r="H5113" s="935" t="s">
        <v>404</v>
      </c>
      <c r="I5113" s="935" t="s">
        <v>405</v>
      </c>
      <c r="J5113" s="935">
        <v>40.585947769999997</v>
      </c>
      <c r="K5113" s="935">
        <v>-122.3683525</v>
      </c>
      <c r="L5113" s="935">
        <v>40.472049499999997</v>
      </c>
      <c r="M5113" s="935">
        <v>-122.29453460000001</v>
      </c>
    </row>
    <row r="5114" spans="1:13" x14ac:dyDescent="0.35">
      <c r="A5114" s="1296">
        <v>37453</v>
      </c>
      <c r="B5114" s="1295" t="s">
        <v>313</v>
      </c>
      <c r="C5114" s="1295" t="s">
        <v>246</v>
      </c>
      <c r="D5114" s="1295">
        <v>14978</v>
      </c>
      <c r="E5114" s="1295" t="s">
        <v>200</v>
      </c>
      <c r="F5114" s="935" t="s">
        <v>212</v>
      </c>
      <c r="G5114" s="1295">
        <v>0</v>
      </c>
      <c r="H5114" s="935" t="s">
        <v>405</v>
      </c>
      <c r="I5114" s="935" t="s">
        <v>406</v>
      </c>
      <c r="J5114" s="935">
        <v>40.472049499999997</v>
      </c>
      <c r="K5114" s="935">
        <v>-122.29453460000001</v>
      </c>
      <c r="L5114" s="935">
        <v>40.417416330000002</v>
      </c>
      <c r="M5114" s="935">
        <v>-122.19395729999999</v>
      </c>
    </row>
    <row r="5115" spans="1:13" x14ac:dyDescent="0.35">
      <c r="A5115" s="1296">
        <v>37453</v>
      </c>
      <c r="B5115" s="1295" t="s">
        <v>313</v>
      </c>
      <c r="C5115" s="1295" t="s">
        <v>246</v>
      </c>
      <c r="D5115" s="1295">
        <v>14978</v>
      </c>
      <c r="E5115" s="1295" t="s">
        <v>200</v>
      </c>
      <c r="F5115" s="935" t="s">
        <v>213</v>
      </c>
      <c r="G5115" s="1295">
        <v>3</v>
      </c>
      <c r="H5115" s="935" t="s">
        <v>406</v>
      </c>
      <c r="I5115" s="935" t="s">
        <v>407</v>
      </c>
      <c r="J5115" s="935">
        <v>40.417416330000002</v>
      </c>
      <c r="K5115" s="935">
        <v>-122.19395729999999</v>
      </c>
      <c r="L5115" s="935">
        <v>40.355137560000003</v>
      </c>
      <c r="M5115" s="935">
        <v>-122.17595660000001</v>
      </c>
    </row>
    <row r="5116" spans="1:13" x14ac:dyDescent="0.35">
      <c r="A5116" s="1296">
        <v>37453</v>
      </c>
      <c r="B5116" s="1295" t="s">
        <v>313</v>
      </c>
      <c r="C5116" s="1295" t="s">
        <v>246</v>
      </c>
      <c r="D5116" s="1295">
        <v>14978</v>
      </c>
      <c r="E5116" s="1295" t="s">
        <v>200</v>
      </c>
      <c r="F5116" s="935" t="s">
        <v>214</v>
      </c>
      <c r="G5116" s="1295">
        <v>0</v>
      </c>
      <c r="H5116" s="935" t="s">
        <v>407</v>
      </c>
      <c r="I5116" s="935" t="s">
        <v>408</v>
      </c>
      <c r="J5116" s="935">
        <v>40.355137560000003</v>
      </c>
      <c r="K5116" s="935">
        <v>-122.17595660000001</v>
      </c>
      <c r="L5116" s="935">
        <v>40.316984869999999</v>
      </c>
      <c r="M5116" s="935">
        <v>-122.1896581</v>
      </c>
    </row>
    <row r="5117" spans="1:13" x14ac:dyDescent="0.35">
      <c r="A5117" s="1296">
        <v>37453</v>
      </c>
      <c r="B5117" s="1295" t="s">
        <v>313</v>
      </c>
      <c r="C5117" s="1295" t="s">
        <v>246</v>
      </c>
      <c r="D5117" s="1295">
        <v>14978</v>
      </c>
      <c r="E5117" s="1295" t="s">
        <v>200</v>
      </c>
      <c r="F5117" s="935" t="s">
        <v>215</v>
      </c>
      <c r="G5117" s="1295">
        <v>0</v>
      </c>
      <c r="H5117" s="935" t="s">
        <v>408</v>
      </c>
      <c r="I5117" s="935" t="s">
        <v>409</v>
      </c>
      <c r="J5117" s="935">
        <v>40.316984869999999</v>
      </c>
      <c r="K5117" s="935">
        <v>-122.1896581</v>
      </c>
      <c r="L5117" s="935">
        <v>40.263968490000003</v>
      </c>
      <c r="M5117" s="935">
        <v>-122.2235306</v>
      </c>
    </row>
    <row r="5118" spans="1:13" x14ac:dyDescent="0.35">
      <c r="A5118" s="1296">
        <v>37453</v>
      </c>
      <c r="B5118" s="1295" t="s">
        <v>313</v>
      </c>
      <c r="C5118" s="1295" t="s">
        <v>246</v>
      </c>
      <c r="D5118" s="1295">
        <v>14978</v>
      </c>
      <c r="E5118" s="1295" t="s">
        <v>200</v>
      </c>
      <c r="F5118" s="935" t="s">
        <v>216</v>
      </c>
      <c r="G5118" s="1295">
        <v>0</v>
      </c>
      <c r="H5118" s="935" t="s">
        <v>409</v>
      </c>
      <c r="I5118" s="935" t="s">
        <v>410</v>
      </c>
      <c r="J5118" s="935">
        <v>40.263968490000003</v>
      </c>
      <c r="K5118" s="935">
        <v>-122.2235306</v>
      </c>
      <c r="L5118" s="935">
        <v>40.153152210000002</v>
      </c>
      <c r="M5118" s="935">
        <v>-122.20237950000001</v>
      </c>
    </row>
    <row r="5119" spans="1:13" x14ac:dyDescent="0.35">
      <c r="A5119" s="1296">
        <v>37453</v>
      </c>
      <c r="B5119" s="1295" t="s">
        <v>313</v>
      </c>
      <c r="C5119" s="1295" t="s">
        <v>246</v>
      </c>
      <c r="D5119" s="1295">
        <v>14978</v>
      </c>
      <c r="E5119" s="1295" t="s">
        <v>200</v>
      </c>
      <c r="F5119" s="935" t="s">
        <v>217</v>
      </c>
      <c r="G5119" s="1295">
        <v>0</v>
      </c>
      <c r="H5119" s="935" t="s">
        <v>410</v>
      </c>
      <c r="I5119" s="935" t="s">
        <v>411</v>
      </c>
      <c r="J5119" s="935">
        <v>40.153152210000002</v>
      </c>
      <c r="K5119" s="935">
        <v>-122.20237950000001</v>
      </c>
      <c r="L5119" s="935">
        <v>40.027836569999998</v>
      </c>
      <c r="M5119" s="935">
        <v>-122.11920569999999</v>
      </c>
    </row>
    <row r="5120" spans="1:13" x14ac:dyDescent="0.35">
      <c r="A5120" s="1296">
        <v>37453</v>
      </c>
      <c r="B5120" s="1295" t="s">
        <v>313</v>
      </c>
      <c r="C5120" s="1295" t="s">
        <v>246</v>
      </c>
      <c r="D5120" s="1295">
        <v>14978</v>
      </c>
      <c r="E5120" s="1295" t="s">
        <v>200</v>
      </c>
      <c r="F5120" s="935" t="s">
        <v>219</v>
      </c>
      <c r="G5120" s="1295">
        <v>0</v>
      </c>
      <c r="H5120" s="935" t="s">
        <v>411</v>
      </c>
      <c r="I5120" s="935" t="s">
        <v>412</v>
      </c>
      <c r="J5120" s="935">
        <v>40.027836569999998</v>
      </c>
      <c r="K5120" s="935">
        <v>-122.11920569999999</v>
      </c>
      <c r="L5120" s="935">
        <v>39.909298579999998</v>
      </c>
      <c r="M5120" s="935">
        <v>-122.0918963</v>
      </c>
    </row>
    <row r="5121" spans="1:13" x14ac:dyDescent="0.35">
      <c r="A5121" s="1296">
        <v>37453</v>
      </c>
      <c r="B5121" s="1295" t="s">
        <v>313</v>
      </c>
      <c r="C5121" s="1295" t="s">
        <v>246</v>
      </c>
      <c r="D5121" s="1295">
        <v>14978</v>
      </c>
      <c r="E5121" s="1295" t="s">
        <v>200</v>
      </c>
      <c r="F5121" s="935" t="s">
        <v>220</v>
      </c>
      <c r="G5121" s="1295">
        <v>-99999</v>
      </c>
      <c r="H5121" s="935" t="s">
        <v>412</v>
      </c>
      <c r="I5121" s="935" t="s">
        <v>413</v>
      </c>
      <c r="J5121" s="935">
        <v>39.909298579999998</v>
      </c>
      <c r="K5121" s="935">
        <v>-122.0918963</v>
      </c>
      <c r="L5121" s="935">
        <v>39.751173979999997</v>
      </c>
      <c r="M5121" s="935">
        <v>-121.9963235</v>
      </c>
    </row>
    <row r="5122" spans="1:13" x14ac:dyDescent="0.35">
      <c r="A5122" s="1296">
        <v>37453</v>
      </c>
      <c r="B5122" s="1295" t="s">
        <v>313</v>
      </c>
      <c r="C5122" s="1295" t="s">
        <v>246</v>
      </c>
      <c r="D5122" s="1295">
        <v>14978</v>
      </c>
      <c r="E5122" s="1295" t="s">
        <v>200</v>
      </c>
      <c r="F5122" s="935" t="s">
        <v>221</v>
      </c>
      <c r="G5122" s="1295">
        <v>-99999</v>
      </c>
      <c r="H5122" s="935" t="s">
        <v>413</v>
      </c>
      <c r="I5122" s="935" t="s">
        <v>414</v>
      </c>
      <c r="J5122" s="935">
        <v>39.751173979999997</v>
      </c>
      <c r="K5122" s="935">
        <v>-121.9963235</v>
      </c>
      <c r="L5122" s="935">
        <v>39.629153240000001</v>
      </c>
      <c r="M5122" s="935">
        <v>-121.9925059</v>
      </c>
    </row>
    <row r="5123" spans="1:13" x14ac:dyDescent="0.35">
      <c r="A5123" s="1296">
        <v>37453</v>
      </c>
      <c r="B5123" s="1295" t="s">
        <v>313</v>
      </c>
      <c r="C5123" s="1295" t="s">
        <v>246</v>
      </c>
      <c r="D5123" s="1295">
        <v>14978</v>
      </c>
      <c r="E5123" s="1295" t="s">
        <v>200</v>
      </c>
      <c r="F5123" s="935" t="s">
        <v>222</v>
      </c>
      <c r="G5123" s="1295">
        <v>-99999</v>
      </c>
      <c r="H5123" s="935" t="s">
        <v>414</v>
      </c>
      <c r="I5123" s="935" t="s">
        <v>415</v>
      </c>
      <c r="J5123" s="935">
        <v>39.629153240000001</v>
      </c>
      <c r="K5123" s="935">
        <v>-121.9925059</v>
      </c>
      <c r="L5123" s="935">
        <v>39.40712284</v>
      </c>
      <c r="M5123" s="935">
        <v>-122.00758999999999</v>
      </c>
    </row>
    <row r="5124" spans="1:13" x14ac:dyDescent="0.35">
      <c r="A5124" s="1296">
        <v>37461</v>
      </c>
      <c r="B5124" s="1295" t="s">
        <v>313</v>
      </c>
      <c r="C5124" s="1295" t="s">
        <v>283</v>
      </c>
      <c r="D5124" s="1295">
        <v>14898</v>
      </c>
      <c r="E5124" s="1295" t="s">
        <v>200</v>
      </c>
      <c r="F5124" s="935" t="s">
        <v>208</v>
      </c>
      <c r="G5124" s="1295">
        <v>2</v>
      </c>
      <c r="H5124" s="935" t="s">
        <v>402</v>
      </c>
      <c r="I5124" s="935" t="s">
        <v>403</v>
      </c>
      <c r="J5124" s="935">
        <v>40.611883210000002</v>
      </c>
      <c r="K5124" s="935">
        <v>-122.446135</v>
      </c>
      <c r="L5124" s="935">
        <v>40.592799669999998</v>
      </c>
      <c r="M5124" s="935">
        <v>-122.3942059</v>
      </c>
    </row>
    <row r="5125" spans="1:13" x14ac:dyDescent="0.35">
      <c r="A5125" s="1296">
        <v>37461</v>
      </c>
      <c r="B5125" s="1295" t="s">
        <v>313</v>
      </c>
      <c r="C5125" s="1295" t="s">
        <v>283</v>
      </c>
      <c r="D5125" s="1295">
        <v>14898</v>
      </c>
      <c r="E5125" s="1295" t="s">
        <v>200</v>
      </c>
      <c r="F5125" s="935" t="s">
        <v>209</v>
      </c>
      <c r="G5125" s="1295">
        <v>3</v>
      </c>
      <c r="H5125" s="935" t="s">
        <v>403</v>
      </c>
      <c r="I5125" s="935" t="s">
        <v>404</v>
      </c>
      <c r="J5125" s="935">
        <v>40.592799669999998</v>
      </c>
      <c r="K5125" s="935">
        <v>-122.3942059</v>
      </c>
      <c r="L5125" s="935">
        <v>40.585947769999997</v>
      </c>
      <c r="M5125" s="935">
        <v>-122.3683525</v>
      </c>
    </row>
    <row r="5126" spans="1:13" x14ac:dyDescent="0.35">
      <c r="A5126" s="1296">
        <v>37461</v>
      </c>
      <c r="B5126" s="1295" t="s">
        <v>313</v>
      </c>
      <c r="C5126" s="1295" t="s">
        <v>283</v>
      </c>
      <c r="D5126" s="1295">
        <v>14898</v>
      </c>
      <c r="E5126" s="1295" t="s">
        <v>200</v>
      </c>
      <c r="F5126" s="935" t="s">
        <v>211</v>
      </c>
      <c r="G5126" s="1295">
        <v>0</v>
      </c>
      <c r="H5126" s="935" t="s">
        <v>404</v>
      </c>
      <c r="I5126" s="935" t="s">
        <v>405</v>
      </c>
      <c r="J5126" s="935">
        <v>40.585947769999997</v>
      </c>
      <c r="K5126" s="935">
        <v>-122.3683525</v>
      </c>
      <c r="L5126" s="935">
        <v>40.472049499999997</v>
      </c>
      <c r="M5126" s="935">
        <v>-122.29453460000001</v>
      </c>
    </row>
    <row r="5127" spans="1:13" x14ac:dyDescent="0.35">
      <c r="A5127" s="1296">
        <v>37461</v>
      </c>
      <c r="B5127" s="1295" t="s">
        <v>313</v>
      </c>
      <c r="C5127" s="1295" t="s">
        <v>283</v>
      </c>
      <c r="D5127" s="1295">
        <v>14898</v>
      </c>
      <c r="E5127" s="1295" t="s">
        <v>200</v>
      </c>
      <c r="F5127" s="935" t="s">
        <v>212</v>
      </c>
      <c r="G5127" s="1295">
        <v>3</v>
      </c>
      <c r="H5127" s="935" t="s">
        <v>405</v>
      </c>
      <c r="I5127" s="935" t="s">
        <v>406</v>
      </c>
      <c r="J5127" s="935">
        <v>40.472049499999997</v>
      </c>
      <c r="K5127" s="935">
        <v>-122.29453460000001</v>
      </c>
      <c r="L5127" s="935">
        <v>40.417416330000002</v>
      </c>
      <c r="M5127" s="935">
        <v>-122.19395729999999</v>
      </c>
    </row>
    <row r="5128" spans="1:13" x14ac:dyDescent="0.35">
      <c r="A5128" s="1296">
        <v>37461</v>
      </c>
      <c r="B5128" s="1295" t="s">
        <v>313</v>
      </c>
      <c r="C5128" s="1295" t="s">
        <v>283</v>
      </c>
      <c r="D5128" s="1295">
        <v>14898</v>
      </c>
      <c r="E5128" s="1295" t="s">
        <v>200</v>
      </c>
      <c r="F5128" s="935" t="s">
        <v>213</v>
      </c>
      <c r="G5128" s="1295">
        <v>0</v>
      </c>
      <c r="H5128" s="935" t="s">
        <v>406</v>
      </c>
      <c r="I5128" s="935" t="s">
        <v>407</v>
      </c>
      <c r="J5128" s="935">
        <v>40.417416330000002</v>
      </c>
      <c r="K5128" s="935">
        <v>-122.19395729999999</v>
      </c>
      <c r="L5128" s="935">
        <v>40.355137560000003</v>
      </c>
      <c r="M5128" s="935">
        <v>-122.17595660000001</v>
      </c>
    </row>
    <row r="5129" spans="1:13" x14ac:dyDescent="0.35">
      <c r="A5129" s="1296">
        <v>37461</v>
      </c>
      <c r="B5129" s="1295" t="s">
        <v>313</v>
      </c>
      <c r="C5129" s="1295" t="s">
        <v>283</v>
      </c>
      <c r="D5129" s="1295">
        <v>14898</v>
      </c>
      <c r="E5129" s="1295" t="s">
        <v>200</v>
      </c>
      <c r="F5129" s="935" t="s">
        <v>214</v>
      </c>
      <c r="G5129" s="1295">
        <v>0</v>
      </c>
      <c r="H5129" s="935" t="s">
        <v>407</v>
      </c>
      <c r="I5129" s="935" t="s">
        <v>408</v>
      </c>
      <c r="J5129" s="935">
        <v>40.355137560000003</v>
      </c>
      <c r="K5129" s="935">
        <v>-122.17595660000001</v>
      </c>
      <c r="L5129" s="935">
        <v>40.316984869999999</v>
      </c>
      <c r="M5129" s="935">
        <v>-122.1896581</v>
      </c>
    </row>
    <row r="5130" spans="1:13" x14ac:dyDescent="0.35">
      <c r="A5130" s="1296">
        <v>37461</v>
      </c>
      <c r="B5130" s="1295" t="s">
        <v>313</v>
      </c>
      <c r="C5130" s="1295" t="s">
        <v>283</v>
      </c>
      <c r="D5130" s="1295">
        <v>14898</v>
      </c>
      <c r="E5130" s="1295" t="s">
        <v>200</v>
      </c>
      <c r="F5130" s="935" t="s">
        <v>215</v>
      </c>
      <c r="G5130" s="1295">
        <v>0</v>
      </c>
      <c r="H5130" s="935" t="s">
        <v>408</v>
      </c>
      <c r="I5130" s="935" t="s">
        <v>409</v>
      </c>
      <c r="J5130" s="935">
        <v>40.316984869999999</v>
      </c>
      <c r="K5130" s="935">
        <v>-122.1896581</v>
      </c>
      <c r="L5130" s="935">
        <v>40.263968490000003</v>
      </c>
      <c r="M5130" s="935">
        <v>-122.2235306</v>
      </c>
    </row>
    <row r="5131" spans="1:13" x14ac:dyDescent="0.35">
      <c r="A5131" s="1296">
        <v>37461</v>
      </c>
      <c r="B5131" s="1295" t="s">
        <v>313</v>
      </c>
      <c r="C5131" s="1295" t="s">
        <v>283</v>
      </c>
      <c r="D5131" s="1295">
        <v>14898</v>
      </c>
      <c r="E5131" s="1295" t="s">
        <v>200</v>
      </c>
      <c r="F5131" s="935" t="s">
        <v>216</v>
      </c>
      <c r="G5131" s="1295">
        <v>0</v>
      </c>
      <c r="H5131" s="935" t="s">
        <v>409</v>
      </c>
      <c r="I5131" s="935" t="s">
        <v>410</v>
      </c>
      <c r="J5131" s="935">
        <v>40.263968490000003</v>
      </c>
      <c r="K5131" s="935">
        <v>-122.2235306</v>
      </c>
      <c r="L5131" s="935">
        <v>40.153152210000002</v>
      </c>
      <c r="M5131" s="935">
        <v>-122.20237950000001</v>
      </c>
    </row>
    <row r="5132" spans="1:13" x14ac:dyDescent="0.35">
      <c r="A5132" s="1296">
        <v>37461</v>
      </c>
      <c r="B5132" s="1295" t="s">
        <v>313</v>
      </c>
      <c r="C5132" s="1295" t="s">
        <v>283</v>
      </c>
      <c r="D5132" s="1295">
        <v>14898</v>
      </c>
      <c r="E5132" s="1295" t="s">
        <v>200</v>
      </c>
      <c r="F5132" s="935" t="s">
        <v>217</v>
      </c>
      <c r="G5132" s="1295">
        <v>0</v>
      </c>
      <c r="H5132" s="935" t="s">
        <v>410</v>
      </c>
      <c r="I5132" s="935" t="s">
        <v>411</v>
      </c>
      <c r="J5132" s="935">
        <v>40.153152210000002</v>
      </c>
      <c r="K5132" s="935">
        <v>-122.20237950000001</v>
      </c>
      <c r="L5132" s="935">
        <v>40.027836569999998</v>
      </c>
      <c r="M5132" s="935">
        <v>-122.11920569999999</v>
      </c>
    </row>
    <row r="5133" spans="1:13" x14ac:dyDescent="0.35">
      <c r="A5133" s="1296">
        <v>37461</v>
      </c>
      <c r="B5133" s="1295" t="s">
        <v>313</v>
      </c>
      <c r="C5133" s="1295" t="s">
        <v>283</v>
      </c>
      <c r="D5133" s="1295">
        <v>14898</v>
      </c>
      <c r="E5133" s="1295" t="s">
        <v>200</v>
      </c>
      <c r="F5133" s="935" t="s">
        <v>219</v>
      </c>
      <c r="G5133" s="1295">
        <v>-99999</v>
      </c>
      <c r="H5133" s="935" t="s">
        <v>411</v>
      </c>
      <c r="I5133" s="935" t="s">
        <v>412</v>
      </c>
      <c r="J5133" s="935">
        <v>40.027836569999998</v>
      </c>
      <c r="K5133" s="935">
        <v>-122.11920569999999</v>
      </c>
      <c r="L5133" s="935">
        <v>39.909298579999998</v>
      </c>
      <c r="M5133" s="935">
        <v>-122.0918963</v>
      </c>
    </row>
    <row r="5134" spans="1:13" x14ac:dyDescent="0.35">
      <c r="A5134" s="1296">
        <v>37461</v>
      </c>
      <c r="B5134" s="1295" t="s">
        <v>313</v>
      </c>
      <c r="C5134" s="1295" t="s">
        <v>283</v>
      </c>
      <c r="D5134" s="1295">
        <v>14898</v>
      </c>
      <c r="E5134" s="1295" t="s">
        <v>200</v>
      </c>
      <c r="F5134" s="935" t="s">
        <v>220</v>
      </c>
      <c r="G5134" s="1295">
        <v>-99999</v>
      </c>
      <c r="H5134" s="935" t="s">
        <v>412</v>
      </c>
      <c r="I5134" s="935" t="s">
        <v>413</v>
      </c>
      <c r="J5134" s="935">
        <v>39.909298579999998</v>
      </c>
      <c r="K5134" s="935">
        <v>-122.0918963</v>
      </c>
      <c r="L5134" s="935">
        <v>39.751173979999997</v>
      </c>
      <c r="M5134" s="935">
        <v>-121.9963235</v>
      </c>
    </row>
    <row r="5135" spans="1:13" x14ac:dyDescent="0.35">
      <c r="A5135" s="1296">
        <v>37461</v>
      </c>
      <c r="B5135" s="1295" t="s">
        <v>313</v>
      </c>
      <c r="C5135" s="1295" t="s">
        <v>283</v>
      </c>
      <c r="D5135" s="1295">
        <v>14898</v>
      </c>
      <c r="E5135" s="1295" t="s">
        <v>200</v>
      </c>
      <c r="F5135" s="935" t="s">
        <v>221</v>
      </c>
      <c r="G5135" s="1295">
        <v>-99999</v>
      </c>
      <c r="H5135" s="935" t="s">
        <v>413</v>
      </c>
      <c r="I5135" s="935" t="s">
        <v>414</v>
      </c>
      <c r="J5135" s="935">
        <v>39.751173979999997</v>
      </c>
      <c r="K5135" s="935">
        <v>-121.9963235</v>
      </c>
      <c r="L5135" s="935">
        <v>39.629153240000001</v>
      </c>
      <c r="M5135" s="935">
        <v>-121.9925059</v>
      </c>
    </row>
    <row r="5136" spans="1:13" x14ac:dyDescent="0.35">
      <c r="A5136" s="1296">
        <v>37461</v>
      </c>
      <c r="B5136" s="1295" t="s">
        <v>313</v>
      </c>
      <c r="C5136" s="1295" t="s">
        <v>283</v>
      </c>
      <c r="D5136" s="1295">
        <v>14898</v>
      </c>
      <c r="E5136" s="1295" t="s">
        <v>200</v>
      </c>
      <c r="F5136" s="935" t="s">
        <v>222</v>
      </c>
      <c r="G5136" s="1295">
        <v>-99999</v>
      </c>
      <c r="H5136" s="935" t="s">
        <v>414</v>
      </c>
      <c r="I5136" s="935" t="s">
        <v>415</v>
      </c>
      <c r="J5136" s="935">
        <v>39.629153240000001</v>
      </c>
      <c r="K5136" s="935">
        <v>-121.9925059</v>
      </c>
      <c r="L5136" s="935">
        <v>39.40712284</v>
      </c>
      <c r="M5136" s="935">
        <v>-122.00758999999999</v>
      </c>
    </row>
    <row r="5137" spans="1:13" x14ac:dyDescent="0.35">
      <c r="A5137" s="1296">
        <v>37467</v>
      </c>
      <c r="B5137" s="1295" t="s">
        <v>313</v>
      </c>
      <c r="C5137" s="1295" t="s">
        <v>283</v>
      </c>
      <c r="D5137" s="1295">
        <v>13987</v>
      </c>
      <c r="E5137" s="1295" t="s">
        <v>200</v>
      </c>
      <c r="F5137" s="935" t="s">
        <v>208</v>
      </c>
      <c r="G5137" s="1295">
        <v>2</v>
      </c>
      <c r="H5137" s="935" t="s">
        <v>402</v>
      </c>
      <c r="I5137" s="935" t="s">
        <v>403</v>
      </c>
      <c r="J5137" s="935">
        <v>40.611883210000002</v>
      </c>
      <c r="K5137" s="935">
        <v>-122.446135</v>
      </c>
      <c r="L5137" s="935">
        <v>40.592799669999998</v>
      </c>
      <c r="M5137" s="935">
        <v>-122.3942059</v>
      </c>
    </row>
    <row r="5138" spans="1:13" x14ac:dyDescent="0.35">
      <c r="A5138" s="1296">
        <v>37467</v>
      </c>
      <c r="B5138" s="1295" t="s">
        <v>313</v>
      </c>
      <c r="C5138" s="1295" t="s">
        <v>283</v>
      </c>
      <c r="D5138" s="1295">
        <v>13987</v>
      </c>
      <c r="E5138" s="1295" t="s">
        <v>200</v>
      </c>
      <c r="F5138" s="935" t="s">
        <v>209</v>
      </c>
      <c r="G5138" s="1295">
        <v>1</v>
      </c>
      <c r="H5138" s="935" t="s">
        <v>403</v>
      </c>
      <c r="I5138" s="935" t="s">
        <v>404</v>
      </c>
      <c r="J5138" s="935">
        <v>40.592799669999998</v>
      </c>
      <c r="K5138" s="935">
        <v>-122.3942059</v>
      </c>
      <c r="L5138" s="935">
        <v>40.585947769999997</v>
      </c>
      <c r="M5138" s="935">
        <v>-122.3683525</v>
      </c>
    </row>
    <row r="5139" spans="1:13" x14ac:dyDescent="0.35">
      <c r="A5139" s="1296">
        <v>37467</v>
      </c>
      <c r="B5139" s="1295" t="s">
        <v>313</v>
      </c>
      <c r="C5139" s="1295" t="s">
        <v>283</v>
      </c>
      <c r="D5139" s="1295">
        <v>13987</v>
      </c>
      <c r="E5139" s="1295" t="s">
        <v>200</v>
      </c>
      <c r="F5139" s="935" t="s">
        <v>211</v>
      </c>
      <c r="G5139" s="1295">
        <v>0</v>
      </c>
      <c r="H5139" s="935" t="s">
        <v>404</v>
      </c>
      <c r="I5139" s="935" t="s">
        <v>405</v>
      </c>
      <c r="J5139" s="935">
        <v>40.585947769999997</v>
      </c>
      <c r="K5139" s="935">
        <v>-122.3683525</v>
      </c>
      <c r="L5139" s="935">
        <v>40.472049499999997</v>
      </c>
      <c r="M5139" s="935">
        <v>-122.29453460000001</v>
      </c>
    </row>
    <row r="5140" spans="1:13" x14ac:dyDescent="0.35">
      <c r="A5140" s="1296">
        <v>37467</v>
      </c>
      <c r="B5140" s="1295" t="s">
        <v>313</v>
      </c>
      <c r="C5140" s="1295" t="s">
        <v>283</v>
      </c>
      <c r="D5140" s="1295">
        <v>13987</v>
      </c>
      <c r="E5140" s="1295" t="s">
        <v>200</v>
      </c>
      <c r="F5140" s="935" t="s">
        <v>212</v>
      </c>
      <c r="G5140" s="1295">
        <v>0</v>
      </c>
      <c r="H5140" s="935" t="s">
        <v>405</v>
      </c>
      <c r="I5140" s="935" t="s">
        <v>406</v>
      </c>
      <c r="J5140" s="935">
        <v>40.472049499999997</v>
      </c>
      <c r="K5140" s="935">
        <v>-122.29453460000001</v>
      </c>
      <c r="L5140" s="935">
        <v>40.417416330000002</v>
      </c>
      <c r="M5140" s="935">
        <v>-122.19395729999999</v>
      </c>
    </row>
    <row r="5141" spans="1:13" x14ac:dyDescent="0.35">
      <c r="A5141" s="1296">
        <v>37467</v>
      </c>
      <c r="B5141" s="1295" t="s">
        <v>313</v>
      </c>
      <c r="C5141" s="1295" t="s">
        <v>283</v>
      </c>
      <c r="D5141" s="1295">
        <v>13987</v>
      </c>
      <c r="E5141" s="1295" t="s">
        <v>200</v>
      </c>
      <c r="F5141" s="935" t="s">
        <v>213</v>
      </c>
      <c r="G5141" s="1295">
        <v>0</v>
      </c>
      <c r="H5141" s="935" t="s">
        <v>406</v>
      </c>
      <c r="I5141" s="935" t="s">
        <v>407</v>
      </c>
      <c r="J5141" s="935">
        <v>40.417416330000002</v>
      </c>
      <c r="K5141" s="935">
        <v>-122.19395729999999</v>
      </c>
      <c r="L5141" s="935">
        <v>40.355137560000003</v>
      </c>
      <c r="M5141" s="935">
        <v>-122.17595660000001</v>
      </c>
    </row>
    <row r="5142" spans="1:13" x14ac:dyDescent="0.35">
      <c r="A5142" s="1296">
        <v>37467</v>
      </c>
      <c r="B5142" s="1295" t="s">
        <v>313</v>
      </c>
      <c r="C5142" s="1295" t="s">
        <v>283</v>
      </c>
      <c r="D5142" s="1295">
        <v>13987</v>
      </c>
      <c r="E5142" s="1295" t="s">
        <v>200</v>
      </c>
      <c r="F5142" s="935" t="s">
        <v>214</v>
      </c>
      <c r="G5142" s="1295">
        <v>0</v>
      </c>
      <c r="H5142" s="935" t="s">
        <v>407</v>
      </c>
      <c r="I5142" s="935" t="s">
        <v>408</v>
      </c>
      <c r="J5142" s="935">
        <v>40.355137560000003</v>
      </c>
      <c r="K5142" s="935">
        <v>-122.17595660000001</v>
      </c>
      <c r="L5142" s="935">
        <v>40.316984869999999</v>
      </c>
      <c r="M5142" s="935">
        <v>-122.1896581</v>
      </c>
    </row>
    <row r="5143" spans="1:13" x14ac:dyDescent="0.35">
      <c r="A5143" s="1296">
        <v>37467</v>
      </c>
      <c r="B5143" s="1295" t="s">
        <v>313</v>
      </c>
      <c r="C5143" s="1295" t="s">
        <v>283</v>
      </c>
      <c r="D5143" s="1295">
        <v>13987</v>
      </c>
      <c r="E5143" s="1295" t="s">
        <v>200</v>
      </c>
      <c r="F5143" s="935" t="s">
        <v>215</v>
      </c>
      <c r="G5143" s="1295">
        <v>0</v>
      </c>
      <c r="H5143" s="935" t="s">
        <v>408</v>
      </c>
      <c r="I5143" s="935" t="s">
        <v>409</v>
      </c>
      <c r="J5143" s="935">
        <v>40.316984869999999</v>
      </c>
      <c r="K5143" s="935">
        <v>-122.1896581</v>
      </c>
      <c r="L5143" s="935">
        <v>40.263968490000003</v>
      </c>
      <c r="M5143" s="935">
        <v>-122.2235306</v>
      </c>
    </row>
    <row r="5144" spans="1:13" x14ac:dyDescent="0.35">
      <c r="A5144" s="1296">
        <v>37467</v>
      </c>
      <c r="B5144" s="1295" t="s">
        <v>313</v>
      </c>
      <c r="C5144" s="1295" t="s">
        <v>283</v>
      </c>
      <c r="D5144" s="1295">
        <v>13987</v>
      </c>
      <c r="E5144" s="1295" t="s">
        <v>200</v>
      </c>
      <c r="F5144" s="935" t="s">
        <v>216</v>
      </c>
      <c r="G5144" s="1295">
        <v>0</v>
      </c>
      <c r="H5144" s="935" t="s">
        <v>409</v>
      </c>
      <c r="I5144" s="935" t="s">
        <v>410</v>
      </c>
      <c r="J5144" s="935">
        <v>40.263968490000003</v>
      </c>
      <c r="K5144" s="935">
        <v>-122.2235306</v>
      </c>
      <c r="L5144" s="935">
        <v>40.153152210000002</v>
      </c>
      <c r="M5144" s="935">
        <v>-122.20237950000001</v>
      </c>
    </row>
    <row r="5145" spans="1:13" x14ac:dyDescent="0.35">
      <c r="A5145" s="1296">
        <v>37467</v>
      </c>
      <c r="B5145" s="1295" t="s">
        <v>313</v>
      </c>
      <c r="C5145" s="1295" t="s">
        <v>283</v>
      </c>
      <c r="D5145" s="1295">
        <v>13987</v>
      </c>
      <c r="E5145" s="1295" t="s">
        <v>200</v>
      </c>
      <c r="F5145" s="935" t="s">
        <v>217</v>
      </c>
      <c r="G5145" s="1295">
        <v>0</v>
      </c>
      <c r="H5145" s="935" t="s">
        <v>410</v>
      </c>
      <c r="I5145" s="935" t="s">
        <v>411</v>
      </c>
      <c r="J5145" s="935">
        <v>40.153152210000002</v>
      </c>
      <c r="K5145" s="935">
        <v>-122.20237950000001</v>
      </c>
      <c r="L5145" s="935">
        <v>40.027836569999998</v>
      </c>
      <c r="M5145" s="935">
        <v>-122.11920569999999</v>
      </c>
    </row>
    <row r="5146" spans="1:13" x14ac:dyDescent="0.35">
      <c r="A5146" s="1296">
        <v>37467</v>
      </c>
      <c r="B5146" s="1295" t="s">
        <v>313</v>
      </c>
      <c r="C5146" s="1295" t="s">
        <v>283</v>
      </c>
      <c r="D5146" s="1295">
        <v>13987</v>
      </c>
      <c r="E5146" s="1295" t="s">
        <v>200</v>
      </c>
      <c r="F5146" s="935" t="s">
        <v>219</v>
      </c>
      <c r="G5146" s="1295">
        <v>0</v>
      </c>
      <c r="H5146" s="935" t="s">
        <v>411</v>
      </c>
      <c r="I5146" s="935" t="s">
        <v>412</v>
      </c>
      <c r="J5146" s="935">
        <v>40.027836569999998</v>
      </c>
      <c r="K5146" s="935">
        <v>-122.11920569999999</v>
      </c>
      <c r="L5146" s="935">
        <v>39.909298579999998</v>
      </c>
      <c r="M5146" s="935">
        <v>-122.0918963</v>
      </c>
    </row>
    <row r="5147" spans="1:13" x14ac:dyDescent="0.35">
      <c r="A5147" s="1296">
        <v>37467</v>
      </c>
      <c r="B5147" s="1295" t="s">
        <v>313</v>
      </c>
      <c r="C5147" s="1295" t="s">
        <v>283</v>
      </c>
      <c r="D5147" s="1295">
        <v>13987</v>
      </c>
      <c r="E5147" s="1295" t="s">
        <v>200</v>
      </c>
      <c r="F5147" s="935" t="s">
        <v>220</v>
      </c>
      <c r="G5147" s="1295">
        <v>-99999</v>
      </c>
      <c r="H5147" s="935" t="s">
        <v>412</v>
      </c>
      <c r="I5147" s="935" t="s">
        <v>413</v>
      </c>
      <c r="J5147" s="935">
        <v>39.909298579999998</v>
      </c>
      <c r="K5147" s="935">
        <v>-122.0918963</v>
      </c>
      <c r="L5147" s="935">
        <v>39.751173979999997</v>
      </c>
      <c r="M5147" s="935">
        <v>-121.9963235</v>
      </c>
    </row>
    <row r="5148" spans="1:13" x14ac:dyDescent="0.35">
      <c r="A5148" s="1296">
        <v>37467</v>
      </c>
      <c r="B5148" s="1295" t="s">
        <v>313</v>
      </c>
      <c r="C5148" s="1295" t="s">
        <v>283</v>
      </c>
      <c r="D5148" s="1295">
        <v>13987</v>
      </c>
      <c r="E5148" s="1295" t="s">
        <v>200</v>
      </c>
      <c r="F5148" s="935" t="s">
        <v>221</v>
      </c>
      <c r="G5148" s="1295">
        <v>-99999</v>
      </c>
      <c r="H5148" s="935" t="s">
        <v>413</v>
      </c>
      <c r="I5148" s="935" t="s">
        <v>414</v>
      </c>
      <c r="J5148" s="935">
        <v>39.751173979999997</v>
      </c>
      <c r="K5148" s="935">
        <v>-121.9963235</v>
      </c>
      <c r="L5148" s="935">
        <v>39.629153240000001</v>
      </c>
      <c r="M5148" s="935">
        <v>-121.9925059</v>
      </c>
    </row>
    <row r="5149" spans="1:13" x14ac:dyDescent="0.35">
      <c r="A5149" s="1296">
        <v>37467</v>
      </c>
      <c r="B5149" s="1295" t="s">
        <v>313</v>
      </c>
      <c r="C5149" s="1295" t="s">
        <v>283</v>
      </c>
      <c r="D5149" s="1295">
        <v>13987</v>
      </c>
      <c r="E5149" s="1295" t="s">
        <v>200</v>
      </c>
      <c r="F5149" s="935" t="s">
        <v>222</v>
      </c>
      <c r="G5149" s="1295">
        <v>-99999</v>
      </c>
      <c r="H5149" s="935" t="s">
        <v>414</v>
      </c>
      <c r="I5149" s="935" t="s">
        <v>415</v>
      </c>
      <c r="J5149" s="935">
        <v>39.629153240000001</v>
      </c>
      <c r="K5149" s="935">
        <v>-121.9925059</v>
      </c>
      <c r="L5149" s="935">
        <v>39.40712284</v>
      </c>
      <c r="M5149" s="935">
        <v>-122.00758999999999</v>
      </c>
    </row>
    <row r="5150" spans="1:13" x14ac:dyDescent="0.35">
      <c r="A5150" s="1296">
        <v>37488</v>
      </c>
      <c r="B5150" s="1295" t="s">
        <v>313</v>
      </c>
      <c r="C5150" s="1295" t="s">
        <v>260</v>
      </c>
      <c r="D5150" s="1295">
        <v>10149</v>
      </c>
      <c r="E5150" s="1295" t="s">
        <v>200</v>
      </c>
      <c r="F5150" s="935" t="s">
        <v>208</v>
      </c>
      <c r="G5150" s="1295">
        <v>0</v>
      </c>
      <c r="H5150" s="935" t="s">
        <v>402</v>
      </c>
      <c r="I5150" s="935" t="s">
        <v>403</v>
      </c>
      <c r="J5150" s="935">
        <v>40.611883210000002</v>
      </c>
      <c r="K5150" s="935">
        <v>-122.446135</v>
      </c>
      <c r="L5150" s="935">
        <v>40.592799669999998</v>
      </c>
      <c r="M5150" s="935">
        <v>-122.3942059</v>
      </c>
    </row>
    <row r="5151" spans="1:13" x14ac:dyDescent="0.35">
      <c r="A5151" s="1296">
        <v>37488</v>
      </c>
      <c r="B5151" s="1295" t="s">
        <v>313</v>
      </c>
      <c r="C5151" s="1295" t="s">
        <v>260</v>
      </c>
      <c r="D5151" s="1295">
        <v>10149</v>
      </c>
      <c r="E5151" s="1295" t="s">
        <v>200</v>
      </c>
      <c r="F5151" s="935" t="s">
        <v>209</v>
      </c>
      <c r="G5151" s="1295">
        <v>0</v>
      </c>
      <c r="H5151" s="935" t="s">
        <v>403</v>
      </c>
      <c r="I5151" s="935" t="s">
        <v>404</v>
      </c>
      <c r="J5151" s="935">
        <v>40.592799669999998</v>
      </c>
      <c r="K5151" s="935">
        <v>-122.3942059</v>
      </c>
      <c r="L5151" s="935">
        <v>40.585947769999997</v>
      </c>
      <c r="M5151" s="935">
        <v>-122.3683525</v>
      </c>
    </row>
    <row r="5152" spans="1:13" x14ac:dyDescent="0.35">
      <c r="A5152" s="1296">
        <v>37488</v>
      </c>
      <c r="B5152" s="1295" t="s">
        <v>313</v>
      </c>
      <c r="C5152" s="1295" t="s">
        <v>260</v>
      </c>
      <c r="D5152" s="1295">
        <v>10149</v>
      </c>
      <c r="E5152" s="1295" t="s">
        <v>200</v>
      </c>
      <c r="F5152" s="935" t="s">
        <v>211</v>
      </c>
      <c r="G5152" s="1295">
        <v>7</v>
      </c>
      <c r="H5152" s="935" t="s">
        <v>404</v>
      </c>
      <c r="I5152" s="935" t="s">
        <v>405</v>
      </c>
      <c r="J5152" s="935">
        <v>40.585947769999997</v>
      </c>
      <c r="K5152" s="935">
        <v>-122.3683525</v>
      </c>
      <c r="L5152" s="935">
        <v>40.472049499999997</v>
      </c>
      <c r="M5152" s="935">
        <v>-122.29453460000001</v>
      </c>
    </row>
    <row r="5153" spans="1:13" x14ac:dyDescent="0.35">
      <c r="A5153" s="1296">
        <v>37488</v>
      </c>
      <c r="B5153" s="1295" t="s">
        <v>313</v>
      </c>
      <c r="C5153" s="1295" t="s">
        <v>260</v>
      </c>
      <c r="D5153" s="1295">
        <v>10149</v>
      </c>
      <c r="E5153" s="1295" t="s">
        <v>200</v>
      </c>
      <c r="F5153" s="935" t="s">
        <v>212</v>
      </c>
      <c r="G5153" s="1295">
        <v>0</v>
      </c>
      <c r="H5153" s="935" t="s">
        <v>405</v>
      </c>
      <c r="I5153" s="935" t="s">
        <v>406</v>
      </c>
      <c r="J5153" s="935">
        <v>40.472049499999997</v>
      </c>
      <c r="K5153" s="935">
        <v>-122.29453460000001</v>
      </c>
      <c r="L5153" s="935">
        <v>40.417416330000002</v>
      </c>
      <c r="M5153" s="935">
        <v>-122.19395729999999</v>
      </c>
    </row>
    <row r="5154" spans="1:13" x14ac:dyDescent="0.35">
      <c r="A5154" s="1296">
        <v>37488</v>
      </c>
      <c r="B5154" s="1295" t="s">
        <v>313</v>
      </c>
      <c r="C5154" s="1295" t="s">
        <v>260</v>
      </c>
      <c r="D5154" s="1295">
        <v>10149</v>
      </c>
      <c r="E5154" s="1295" t="s">
        <v>200</v>
      </c>
      <c r="F5154" s="935" t="s">
        <v>213</v>
      </c>
      <c r="G5154" s="1295">
        <v>0</v>
      </c>
      <c r="H5154" s="935" t="s">
        <v>406</v>
      </c>
      <c r="I5154" s="935" t="s">
        <v>407</v>
      </c>
      <c r="J5154" s="935">
        <v>40.417416330000002</v>
      </c>
      <c r="K5154" s="935">
        <v>-122.19395729999999</v>
      </c>
      <c r="L5154" s="935">
        <v>40.355137560000003</v>
      </c>
      <c r="M5154" s="935">
        <v>-122.17595660000001</v>
      </c>
    </row>
    <row r="5155" spans="1:13" x14ac:dyDescent="0.35">
      <c r="A5155" s="1296">
        <v>37488</v>
      </c>
      <c r="B5155" s="1295" t="s">
        <v>313</v>
      </c>
      <c r="C5155" s="1295" t="s">
        <v>260</v>
      </c>
      <c r="D5155" s="1295">
        <v>10149</v>
      </c>
      <c r="E5155" s="1295" t="s">
        <v>200</v>
      </c>
      <c r="F5155" s="935" t="s">
        <v>214</v>
      </c>
      <c r="G5155" s="1295">
        <v>0</v>
      </c>
      <c r="H5155" s="935" t="s">
        <v>407</v>
      </c>
      <c r="I5155" s="935" t="s">
        <v>408</v>
      </c>
      <c r="J5155" s="935">
        <v>40.355137560000003</v>
      </c>
      <c r="K5155" s="935">
        <v>-122.17595660000001</v>
      </c>
      <c r="L5155" s="935">
        <v>40.316984869999999</v>
      </c>
      <c r="M5155" s="935">
        <v>-122.1896581</v>
      </c>
    </row>
    <row r="5156" spans="1:13" x14ac:dyDescent="0.35">
      <c r="A5156" s="1296">
        <v>37488</v>
      </c>
      <c r="B5156" s="1295" t="s">
        <v>313</v>
      </c>
      <c r="C5156" s="1295" t="s">
        <v>260</v>
      </c>
      <c r="D5156" s="1295">
        <v>10149</v>
      </c>
      <c r="E5156" s="1295" t="s">
        <v>200</v>
      </c>
      <c r="F5156" s="935" t="s">
        <v>215</v>
      </c>
      <c r="G5156" s="1295">
        <v>0</v>
      </c>
      <c r="H5156" s="935" t="s">
        <v>408</v>
      </c>
      <c r="I5156" s="935" t="s">
        <v>409</v>
      </c>
      <c r="J5156" s="935">
        <v>40.316984869999999</v>
      </c>
      <c r="K5156" s="935">
        <v>-122.1896581</v>
      </c>
      <c r="L5156" s="935">
        <v>40.263968490000003</v>
      </c>
      <c r="M5156" s="935">
        <v>-122.2235306</v>
      </c>
    </row>
    <row r="5157" spans="1:13" x14ac:dyDescent="0.35">
      <c r="A5157" s="1296">
        <v>37488</v>
      </c>
      <c r="B5157" s="1295" t="s">
        <v>313</v>
      </c>
      <c r="C5157" s="1295" t="s">
        <v>260</v>
      </c>
      <c r="D5157" s="1295">
        <v>10149</v>
      </c>
      <c r="E5157" s="1295" t="s">
        <v>200</v>
      </c>
      <c r="F5157" s="935" t="s">
        <v>216</v>
      </c>
      <c r="G5157" s="1295">
        <v>0</v>
      </c>
      <c r="H5157" s="935" t="s">
        <v>409</v>
      </c>
      <c r="I5157" s="935" t="s">
        <v>410</v>
      </c>
      <c r="J5157" s="935">
        <v>40.263968490000003</v>
      </c>
      <c r="K5157" s="935">
        <v>-122.2235306</v>
      </c>
      <c r="L5157" s="935">
        <v>40.153152210000002</v>
      </c>
      <c r="M5157" s="935">
        <v>-122.20237950000001</v>
      </c>
    </row>
    <row r="5158" spans="1:13" x14ac:dyDescent="0.35">
      <c r="A5158" s="1296">
        <v>37488</v>
      </c>
      <c r="B5158" s="1295" t="s">
        <v>313</v>
      </c>
      <c r="C5158" s="1295" t="s">
        <v>260</v>
      </c>
      <c r="D5158" s="1295">
        <v>10149</v>
      </c>
      <c r="E5158" s="1295" t="s">
        <v>200</v>
      </c>
      <c r="F5158" s="935" t="s">
        <v>217</v>
      </c>
      <c r="G5158" s="1295">
        <v>0</v>
      </c>
      <c r="H5158" s="935" t="s">
        <v>410</v>
      </c>
      <c r="I5158" s="935" t="s">
        <v>411</v>
      </c>
      <c r="J5158" s="935">
        <v>40.153152210000002</v>
      </c>
      <c r="K5158" s="935">
        <v>-122.20237950000001</v>
      </c>
      <c r="L5158" s="935">
        <v>40.027836569999998</v>
      </c>
      <c r="M5158" s="935">
        <v>-122.11920569999999</v>
      </c>
    </row>
    <row r="5159" spans="1:13" x14ac:dyDescent="0.35">
      <c r="A5159" s="1296">
        <v>37488</v>
      </c>
      <c r="B5159" s="1295" t="s">
        <v>313</v>
      </c>
      <c r="C5159" s="1295" t="s">
        <v>260</v>
      </c>
      <c r="D5159" s="1295">
        <v>10149</v>
      </c>
      <c r="E5159" s="1295" t="s">
        <v>200</v>
      </c>
      <c r="F5159" s="935" t="s">
        <v>219</v>
      </c>
      <c r="G5159" s="1295">
        <v>-99999</v>
      </c>
      <c r="H5159" s="935" t="s">
        <v>411</v>
      </c>
      <c r="I5159" s="935" t="s">
        <v>412</v>
      </c>
      <c r="J5159" s="935">
        <v>40.027836569999998</v>
      </c>
      <c r="K5159" s="935">
        <v>-122.11920569999999</v>
      </c>
      <c r="L5159" s="935">
        <v>39.909298579999998</v>
      </c>
      <c r="M5159" s="935">
        <v>-122.0918963</v>
      </c>
    </row>
    <row r="5160" spans="1:13" x14ac:dyDescent="0.35">
      <c r="A5160" s="1296">
        <v>37488</v>
      </c>
      <c r="B5160" s="1295" t="s">
        <v>313</v>
      </c>
      <c r="C5160" s="1295" t="s">
        <v>260</v>
      </c>
      <c r="D5160" s="1295">
        <v>10149</v>
      </c>
      <c r="E5160" s="1295" t="s">
        <v>200</v>
      </c>
      <c r="F5160" s="935" t="s">
        <v>220</v>
      </c>
      <c r="G5160" s="1295">
        <v>-99999</v>
      </c>
      <c r="H5160" s="935" t="s">
        <v>412</v>
      </c>
      <c r="I5160" s="935" t="s">
        <v>413</v>
      </c>
      <c r="J5160" s="935">
        <v>39.909298579999998</v>
      </c>
      <c r="K5160" s="935">
        <v>-122.0918963</v>
      </c>
      <c r="L5160" s="935">
        <v>39.751173979999997</v>
      </c>
      <c r="M5160" s="935">
        <v>-121.9963235</v>
      </c>
    </row>
    <row r="5161" spans="1:13" x14ac:dyDescent="0.35">
      <c r="A5161" s="1296">
        <v>37488</v>
      </c>
      <c r="B5161" s="1295" t="s">
        <v>313</v>
      </c>
      <c r="C5161" s="1295" t="s">
        <v>260</v>
      </c>
      <c r="D5161" s="1295">
        <v>10149</v>
      </c>
      <c r="E5161" s="1295" t="s">
        <v>200</v>
      </c>
      <c r="F5161" s="935" t="s">
        <v>221</v>
      </c>
      <c r="G5161" s="1295">
        <v>-99999</v>
      </c>
      <c r="H5161" s="935" t="s">
        <v>413</v>
      </c>
      <c r="I5161" s="935" t="s">
        <v>414</v>
      </c>
      <c r="J5161" s="935">
        <v>39.751173979999997</v>
      </c>
      <c r="K5161" s="935">
        <v>-121.9963235</v>
      </c>
      <c r="L5161" s="935">
        <v>39.629153240000001</v>
      </c>
      <c r="M5161" s="935">
        <v>-121.9925059</v>
      </c>
    </row>
    <row r="5162" spans="1:13" x14ac:dyDescent="0.35">
      <c r="A5162" s="1296">
        <v>37488</v>
      </c>
      <c r="B5162" s="1295" t="s">
        <v>313</v>
      </c>
      <c r="C5162" s="1295" t="s">
        <v>260</v>
      </c>
      <c r="D5162" s="1295">
        <v>10149</v>
      </c>
      <c r="E5162" s="1295" t="s">
        <v>200</v>
      </c>
      <c r="F5162" s="935" t="s">
        <v>222</v>
      </c>
      <c r="G5162" s="1295">
        <v>-99999</v>
      </c>
      <c r="H5162" s="935" t="s">
        <v>414</v>
      </c>
      <c r="I5162" s="935" t="s">
        <v>415</v>
      </c>
      <c r="J5162" s="935">
        <v>39.629153240000001</v>
      </c>
      <c r="K5162" s="935">
        <v>-121.9925059</v>
      </c>
      <c r="L5162" s="935">
        <v>39.40712284</v>
      </c>
      <c r="M5162" s="935">
        <v>-122.00758999999999</v>
      </c>
    </row>
    <row r="5163" spans="1:13" x14ac:dyDescent="0.35">
      <c r="A5163" s="1296">
        <v>37503</v>
      </c>
      <c r="B5163" s="1295" t="s">
        <v>313</v>
      </c>
      <c r="C5163" s="1295" t="s">
        <v>260</v>
      </c>
      <c r="D5163" s="1295">
        <v>7227</v>
      </c>
      <c r="E5163" s="1295" t="s">
        <v>248</v>
      </c>
      <c r="F5163" s="935" t="s">
        <v>208</v>
      </c>
      <c r="G5163" s="1295">
        <v>4</v>
      </c>
      <c r="H5163" s="935" t="s">
        <v>402</v>
      </c>
      <c r="I5163" s="935" t="s">
        <v>403</v>
      </c>
      <c r="J5163" s="935">
        <v>40.611883210000002</v>
      </c>
      <c r="K5163" s="935">
        <v>-122.446135</v>
      </c>
      <c r="L5163" s="935">
        <v>40.592799669999998</v>
      </c>
      <c r="M5163" s="935">
        <v>-122.3942059</v>
      </c>
    </row>
    <row r="5164" spans="1:13" x14ac:dyDescent="0.35">
      <c r="A5164" s="1296">
        <v>37503</v>
      </c>
      <c r="B5164" s="1295" t="s">
        <v>313</v>
      </c>
      <c r="C5164" s="1295" t="s">
        <v>260</v>
      </c>
      <c r="D5164" s="1295">
        <v>7227</v>
      </c>
      <c r="E5164" s="1295" t="s">
        <v>248</v>
      </c>
      <c r="F5164" s="935" t="s">
        <v>209</v>
      </c>
      <c r="G5164" s="1295">
        <v>4</v>
      </c>
      <c r="H5164" s="935" t="s">
        <v>403</v>
      </c>
      <c r="I5164" s="935" t="s">
        <v>404</v>
      </c>
      <c r="J5164" s="935">
        <v>40.592799669999998</v>
      </c>
      <c r="K5164" s="935">
        <v>-122.3942059</v>
      </c>
      <c r="L5164" s="935">
        <v>40.585947769999997</v>
      </c>
      <c r="M5164" s="935">
        <v>-122.3683525</v>
      </c>
    </row>
    <row r="5165" spans="1:13" x14ac:dyDescent="0.35">
      <c r="A5165" s="1296">
        <v>37503</v>
      </c>
      <c r="B5165" s="1295" t="s">
        <v>313</v>
      </c>
      <c r="C5165" s="1295" t="s">
        <v>260</v>
      </c>
      <c r="D5165" s="1295">
        <v>7227</v>
      </c>
      <c r="E5165" s="1295" t="s">
        <v>248</v>
      </c>
      <c r="F5165" s="935" t="s">
        <v>211</v>
      </c>
      <c r="G5165" s="1295">
        <v>2</v>
      </c>
      <c r="H5165" s="935" t="s">
        <v>404</v>
      </c>
      <c r="I5165" s="935" t="s">
        <v>405</v>
      </c>
      <c r="J5165" s="935">
        <v>40.585947769999997</v>
      </c>
      <c r="K5165" s="935">
        <v>-122.3683525</v>
      </c>
      <c r="L5165" s="935">
        <v>40.472049499999997</v>
      </c>
      <c r="M5165" s="935">
        <v>-122.29453460000001</v>
      </c>
    </row>
    <row r="5166" spans="1:13" x14ac:dyDescent="0.35">
      <c r="A5166" s="1296">
        <v>37503</v>
      </c>
      <c r="B5166" s="1295" t="s">
        <v>313</v>
      </c>
      <c r="C5166" s="1295" t="s">
        <v>260</v>
      </c>
      <c r="D5166" s="1295">
        <v>7227</v>
      </c>
      <c r="E5166" s="1295" t="s">
        <v>248</v>
      </c>
      <c r="F5166" s="935" t="s">
        <v>212</v>
      </c>
      <c r="G5166" s="1295">
        <v>0</v>
      </c>
      <c r="H5166" s="935" t="s">
        <v>405</v>
      </c>
      <c r="I5166" s="935" t="s">
        <v>406</v>
      </c>
      <c r="J5166" s="935">
        <v>40.472049499999997</v>
      </c>
      <c r="K5166" s="935">
        <v>-122.29453460000001</v>
      </c>
      <c r="L5166" s="935">
        <v>40.417416330000002</v>
      </c>
      <c r="M5166" s="935">
        <v>-122.19395729999999</v>
      </c>
    </row>
    <row r="5167" spans="1:13" x14ac:dyDescent="0.35">
      <c r="A5167" s="1296">
        <v>37503</v>
      </c>
      <c r="B5167" s="1295" t="s">
        <v>313</v>
      </c>
      <c r="C5167" s="1295" t="s">
        <v>260</v>
      </c>
      <c r="D5167" s="1295">
        <v>7227</v>
      </c>
      <c r="E5167" s="1295" t="s">
        <v>248</v>
      </c>
      <c r="F5167" s="935" t="s">
        <v>213</v>
      </c>
      <c r="G5167" s="1295">
        <v>0</v>
      </c>
      <c r="H5167" s="935" t="s">
        <v>406</v>
      </c>
      <c r="I5167" s="935" t="s">
        <v>407</v>
      </c>
      <c r="J5167" s="935">
        <v>40.417416330000002</v>
      </c>
      <c r="K5167" s="935">
        <v>-122.19395729999999</v>
      </c>
      <c r="L5167" s="935">
        <v>40.355137560000003</v>
      </c>
      <c r="M5167" s="935">
        <v>-122.17595660000001</v>
      </c>
    </row>
    <row r="5168" spans="1:13" x14ac:dyDescent="0.35">
      <c r="A5168" s="1296">
        <v>37503</v>
      </c>
      <c r="B5168" s="1295" t="s">
        <v>313</v>
      </c>
      <c r="C5168" s="1295" t="s">
        <v>260</v>
      </c>
      <c r="D5168" s="1295">
        <v>7227</v>
      </c>
      <c r="E5168" s="1295" t="s">
        <v>248</v>
      </c>
      <c r="F5168" s="935" t="s">
        <v>214</v>
      </c>
      <c r="G5168" s="1295">
        <v>0</v>
      </c>
      <c r="H5168" s="935" t="s">
        <v>407</v>
      </c>
      <c r="I5168" s="935" t="s">
        <v>408</v>
      </c>
      <c r="J5168" s="935">
        <v>40.355137560000003</v>
      </c>
      <c r="K5168" s="935">
        <v>-122.17595660000001</v>
      </c>
      <c r="L5168" s="935">
        <v>40.316984869999999</v>
      </c>
      <c r="M5168" s="935">
        <v>-122.1896581</v>
      </c>
    </row>
    <row r="5169" spans="1:13" x14ac:dyDescent="0.35">
      <c r="A5169" s="1296">
        <v>37503</v>
      </c>
      <c r="B5169" s="1295" t="s">
        <v>313</v>
      </c>
      <c r="C5169" s="1295" t="s">
        <v>260</v>
      </c>
      <c r="D5169" s="1295">
        <v>7227</v>
      </c>
      <c r="E5169" s="1295" t="s">
        <v>248</v>
      </c>
      <c r="F5169" s="935" t="s">
        <v>215</v>
      </c>
      <c r="G5169" s="1295">
        <v>0</v>
      </c>
      <c r="H5169" s="935" t="s">
        <v>408</v>
      </c>
      <c r="I5169" s="935" t="s">
        <v>409</v>
      </c>
      <c r="J5169" s="935">
        <v>40.316984869999999</v>
      </c>
      <c r="K5169" s="935">
        <v>-122.1896581</v>
      </c>
      <c r="L5169" s="935">
        <v>40.263968490000003</v>
      </c>
      <c r="M5169" s="935">
        <v>-122.2235306</v>
      </c>
    </row>
    <row r="5170" spans="1:13" x14ac:dyDescent="0.35">
      <c r="A5170" s="1296">
        <v>37503</v>
      </c>
      <c r="B5170" s="1295" t="s">
        <v>313</v>
      </c>
      <c r="C5170" s="1295" t="s">
        <v>260</v>
      </c>
      <c r="D5170" s="1295">
        <v>7227</v>
      </c>
      <c r="E5170" s="1295" t="s">
        <v>248</v>
      </c>
      <c r="F5170" s="935" t="s">
        <v>216</v>
      </c>
      <c r="G5170" s="1295">
        <v>0</v>
      </c>
      <c r="H5170" s="935" t="s">
        <v>409</v>
      </c>
      <c r="I5170" s="935" t="s">
        <v>410</v>
      </c>
      <c r="J5170" s="935">
        <v>40.263968490000003</v>
      </c>
      <c r="K5170" s="935">
        <v>-122.2235306</v>
      </c>
      <c r="L5170" s="935">
        <v>40.153152210000002</v>
      </c>
      <c r="M5170" s="935">
        <v>-122.20237950000001</v>
      </c>
    </row>
    <row r="5171" spans="1:13" x14ac:dyDescent="0.35">
      <c r="A5171" s="1296">
        <v>37503</v>
      </c>
      <c r="B5171" s="1295" t="s">
        <v>313</v>
      </c>
      <c r="C5171" s="1295" t="s">
        <v>260</v>
      </c>
      <c r="D5171" s="1295">
        <v>7227</v>
      </c>
      <c r="E5171" s="1295" t="s">
        <v>248</v>
      </c>
      <c r="F5171" s="935" t="s">
        <v>217</v>
      </c>
      <c r="G5171" s="1295">
        <v>0</v>
      </c>
      <c r="H5171" s="935" t="s">
        <v>410</v>
      </c>
      <c r="I5171" s="935" t="s">
        <v>411</v>
      </c>
      <c r="J5171" s="935">
        <v>40.153152210000002</v>
      </c>
      <c r="K5171" s="935">
        <v>-122.20237950000001</v>
      </c>
      <c r="L5171" s="935">
        <v>40.027836569999998</v>
      </c>
      <c r="M5171" s="935">
        <v>-122.11920569999999</v>
      </c>
    </row>
    <row r="5172" spans="1:13" x14ac:dyDescent="0.35">
      <c r="A5172" s="1296">
        <v>37503</v>
      </c>
      <c r="B5172" s="1295" t="s">
        <v>313</v>
      </c>
      <c r="C5172" s="1295" t="s">
        <v>260</v>
      </c>
      <c r="D5172" s="1295">
        <v>7227</v>
      </c>
      <c r="E5172" s="1295" t="s">
        <v>248</v>
      </c>
      <c r="F5172" s="935" t="s">
        <v>219</v>
      </c>
      <c r="G5172" s="1295">
        <v>-99999</v>
      </c>
      <c r="H5172" s="935" t="s">
        <v>411</v>
      </c>
      <c r="I5172" s="935" t="s">
        <v>412</v>
      </c>
      <c r="J5172" s="935">
        <v>40.027836569999998</v>
      </c>
      <c r="K5172" s="935">
        <v>-122.11920569999999</v>
      </c>
      <c r="L5172" s="935">
        <v>39.909298579999998</v>
      </c>
      <c r="M5172" s="935">
        <v>-122.0918963</v>
      </c>
    </row>
    <row r="5173" spans="1:13" x14ac:dyDescent="0.35">
      <c r="A5173" s="1296">
        <v>37503</v>
      </c>
      <c r="B5173" s="1295" t="s">
        <v>313</v>
      </c>
      <c r="C5173" s="1295" t="s">
        <v>260</v>
      </c>
      <c r="D5173" s="1295">
        <v>7227</v>
      </c>
      <c r="E5173" s="1295" t="s">
        <v>248</v>
      </c>
      <c r="F5173" s="935" t="s">
        <v>220</v>
      </c>
      <c r="G5173" s="1295">
        <v>-99999</v>
      </c>
      <c r="H5173" s="935" t="s">
        <v>412</v>
      </c>
      <c r="I5173" s="935" t="s">
        <v>413</v>
      </c>
      <c r="J5173" s="935">
        <v>39.909298579999998</v>
      </c>
      <c r="K5173" s="935">
        <v>-122.0918963</v>
      </c>
      <c r="L5173" s="935">
        <v>39.751173979999997</v>
      </c>
      <c r="M5173" s="935">
        <v>-121.9963235</v>
      </c>
    </row>
    <row r="5174" spans="1:13" x14ac:dyDescent="0.35">
      <c r="A5174" s="1296">
        <v>37503</v>
      </c>
      <c r="B5174" s="1295" t="s">
        <v>313</v>
      </c>
      <c r="C5174" s="1295" t="s">
        <v>260</v>
      </c>
      <c r="D5174" s="1295">
        <v>7227</v>
      </c>
      <c r="E5174" s="1295" t="s">
        <v>248</v>
      </c>
      <c r="F5174" s="935" t="s">
        <v>221</v>
      </c>
      <c r="G5174" s="1295">
        <v>-99999</v>
      </c>
      <c r="H5174" s="935" t="s">
        <v>413</v>
      </c>
      <c r="I5174" s="935" t="s">
        <v>414</v>
      </c>
      <c r="J5174" s="935">
        <v>39.751173979999997</v>
      </c>
      <c r="K5174" s="935">
        <v>-121.9963235</v>
      </c>
      <c r="L5174" s="935">
        <v>39.629153240000001</v>
      </c>
      <c r="M5174" s="935">
        <v>-121.9925059</v>
      </c>
    </row>
    <row r="5175" spans="1:13" x14ac:dyDescent="0.35">
      <c r="A5175" s="1296">
        <v>37503</v>
      </c>
      <c r="B5175" s="1295" t="s">
        <v>313</v>
      </c>
      <c r="C5175" s="1295" t="s">
        <v>260</v>
      </c>
      <c r="D5175" s="1295">
        <v>7227</v>
      </c>
      <c r="E5175" s="1295" t="s">
        <v>248</v>
      </c>
      <c r="F5175" s="935" t="s">
        <v>222</v>
      </c>
      <c r="G5175" s="1295">
        <v>-99999</v>
      </c>
      <c r="H5175" s="935" t="s">
        <v>414</v>
      </c>
      <c r="I5175" s="935" t="s">
        <v>415</v>
      </c>
      <c r="J5175" s="935">
        <v>39.629153240000001</v>
      </c>
      <c r="K5175" s="935">
        <v>-121.9925059</v>
      </c>
      <c r="L5175" s="935">
        <v>39.40712284</v>
      </c>
      <c r="M5175" s="935">
        <v>-122.00758999999999</v>
      </c>
    </row>
    <row r="5176" spans="1:13" x14ac:dyDescent="0.35">
      <c r="A5176" s="1296">
        <v>37525</v>
      </c>
      <c r="B5176" s="1295" t="s">
        <v>313</v>
      </c>
      <c r="C5176" s="1295" t="s">
        <v>260</v>
      </c>
      <c r="D5176" s="1295">
        <v>7611</v>
      </c>
      <c r="E5176" s="1295" t="s">
        <v>248</v>
      </c>
      <c r="F5176" s="935" t="s">
        <v>208</v>
      </c>
      <c r="G5176" s="1295">
        <v>0</v>
      </c>
      <c r="H5176" s="935" t="s">
        <v>402</v>
      </c>
      <c r="I5176" s="935" t="s">
        <v>403</v>
      </c>
      <c r="J5176" s="935">
        <v>40.611883210000002</v>
      </c>
      <c r="K5176" s="935">
        <v>-122.446135</v>
      </c>
      <c r="L5176" s="935">
        <v>40.592799669999998</v>
      </c>
      <c r="M5176" s="935">
        <v>-122.3942059</v>
      </c>
    </row>
    <row r="5177" spans="1:13" x14ac:dyDescent="0.35">
      <c r="A5177" s="1296">
        <v>37525</v>
      </c>
      <c r="B5177" s="1295" t="s">
        <v>313</v>
      </c>
      <c r="C5177" s="1295" t="s">
        <v>260</v>
      </c>
      <c r="D5177" s="1295">
        <v>7611</v>
      </c>
      <c r="E5177" s="1295" t="s">
        <v>248</v>
      </c>
      <c r="F5177" s="935" t="s">
        <v>209</v>
      </c>
      <c r="G5177" s="1295">
        <v>15</v>
      </c>
      <c r="H5177" s="935" t="s">
        <v>403</v>
      </c>
      <c r="I5177" s="935" t="s">
        <v>404</v>
      </c>
      <c r="J5177" s="935">
        <v>40.592799669999998</v>
      </c>
      <c r="K5177" s="935">
        <v>-122.3942059</v>
      </c>
      <c r="L5177" s="935">
        <v>40.585947769999997</v>
      </c>
      <c r="M5177" s="935">
        <v>-122.3683525</v>
      </c>
    </row>
    <row r="5178" spans="1:13" x14ac:dyDescent="0.35">
      <c r="A5178" s="1296">
        <v>37525</v>
      </c>
      <c r="B5178" s="1295" t="s">
        <v>313</v>
      </c>
      <c r="C5178" s="1295" t="s">
        <v>260</v>
      </c>
      <c r="D5178" s="1295">
        <v>7611</v>
      </c>
      <c r="E5178" s="1295" t="s">
        <v>248</v>
      </c>
      <c r="F5178" s="935" t="s">
        <v>211</v>
      </c>
      <c r="G5178" s="1295">
        <v>23</v>
      </c>
      <c r="H5178" s="935" t="s">
        <v>404</v>
      </c>
      <c r="I5178" s="935" t="s">
        <v>405</v>
      </c>
      <c r="J5178" s="935">
        <v>40.585947769999997</v>
      </c>
      <c r="K5178" s="935">
        <v>-122.3683525</v>
      </c>
      <c r="L5178" s="935">
        <v>40.472049499999997</v>
      </c>
      <c r="M5178" s="935">
        <v>-122.29453460000001</v>
      </c>
    </row>
    <row r="5179" spans="1:13" x14ac:dyDescent="0.35">
      <c r="A5179" s="1296">
        <v>37525</v>
      </c>
      <c r="B5179" s="1295" t="s">
        <v>313</v>
      </c>
      <c r="C5179" s="1295" t="s">
        <v>260</v>
      </c>
      <c r="D5179" s="1295">
        <v>7611</v>
      </c>
      <c r="E5179" s="1295" t="s">
        <v>248</v>
      </c>
      <c r="F5179" s="935" t="s">
        <v>212</v>
      </c>
      <c r="G5179" s="1295">
        <v>22</v>
      </c>
      <c r="H5179" s="935" t="s">
        <v>405</v>
      </c>
      <c r="I5179" s="935" t="s">
        <v>406</v>
      </c>
      <c r="J5179" s="935">
        <v>40.472049499999997</v>
      </c>
      <c r="K5179" s="935">
        <v>-122.29453460000001</v>
      </c>
      <c r="L5179" s="935">
        <v>40.417416330000002</v>
      </c>
      <c r="M5179" s="935">
        <v>-122.19395729999999</v>
      </c>
    </row>
    <row r="5180" spans="1:13" x14ac:dyDescent="0.35">
      <c r="A5180" s="1296">
        <v>37525</v>
      </c>
      <c r="B5180" s="1295" t="s">
        <v>313</v>
      </c>
      <c r="C5180" s="1295" t="s">
        <v>260</v>
      </c>
      <c r="D5180" s="1295">
        <v>7611</v>
      </c>
      <c r="E5180" s="1295" t="s">
        <v>248</v>
      </c>
      <c r="F5180" s="935" t="s">
        <v>213</v>
      </c>
      <c r="G5180" s="1295">
        <v>11</v>
      </c>
      <c r="H5180" s="935" t="s">
        <v>406</v>
      </c>
      <c r="I5180" s="935" t="s">
        <v>407</v>
      </c>
      <c r="J5180" s="935">
        <v>40.417416330000002</v>
      </c>
      <c r="K5180" s="935">
        <v>-122.19395729999999</v>
      </c>
      <c r="L5180" s="935">
        <v>40.355137560000003</v>
      </c>
      <c r="M5180" s="935">
        <v>-122.17595660000001</v>
      </c>
    </row>
    <row r="5181" spans="1:13" x14ac:dyDescent="0.35">
      <c r="A5181" s="1296">
        <v>37525</v>
      </c>
      <c r="B5181" s="1295" t="s">
        <v>313</v>
      </c>
      <c r="C5181" s="1295" t="s">
        <v>260</v>
      </c>
      <c r="D5181" s="1295">
        <v>7611</v>
      </c>
      <c r="E5181" s="1295" t="s">
        <v>248</v>
      </c>
      <c r="F5181" s="935" t="s">
        <v>214</v>
      </c>
      <c r="G5181" s="1295">
        <v>22</v>
      </c>
      <c r="H5181" s="935" t="s">
        <v>407</v>
      </c>
      <c r="I5181" s="935" t="s">
        <v>408</v>
      </c>
      <c r="J5181" s="935">
        <v>40.355137560000003</v>
      </c>
      <c r="K5181" s="935">
        <v>-122.17595660000001</v>
      </c>
      <c r="L5181" s="935">
        <v>40.316984869999999</v>
      </c>
      <c r="M5181" s="935">
        <v>-122.1896581</v>
      </c>
    </row>
    <row r="5182" spans="1:13" x14ac:dyDescent="0.35">
      <c r="A5182" s="1296">
        <v>37525</v>
      </c>
      <c r="B5182" s="1295" t="s">
        <v>313</v>
      </c>
      <c r="C5182" s="1295" t="s">
        <v>260</v>
      </c>
      <c r="D5182" s="1295">
        <v>7611</v>
      </c>
      <c r="E5182" s="1295" t="s">
        <v>248</v>
      </c>
      <c r="F5182" s="935" t="s">
        <v>215</v>
      </c>
      <c r="G5182" s="1295">
        <v>2</v>
      </c>
      <c r="H5182" s="935" t="s">
        <v>408</v>
      </c>
      <c r="I5182" s="935" t="s">
        <v>409</v>
      </c>
      <c r="J5182" s="935">
        <v>40.316984869999999</v>
      </c>
      <c r="K5182" s="935">
        <v>-122.1896581</v>
      </c>
      <c r="L5182" s="935">
        <v>40.263968490000003</v>
      </c>
      <c r="M5182" s="935">
        <v>-122.2235306</v>
      </c>
    </row>
    <row r="5183" spans="1:13" x14ac:dyDescent="0.35">
      <c r="A5183" s="1296">
        <v>37525</v>
      </c>
      <c r="B5183" s="1295" t="s">
        <v>313</v>
      </c>
      <c r="C5183" s="1295" t="s">
        <v>260</v>
      </c>
      <c r="D5183" s="1295">
        <v>7611</v>
      </c>
      <c r="E5183" s="1295" t="s">
        <v>248</v>
      </c>
      <c r="F5183" s="935" t="s">
        <v>216</v>
      </c>
      <c r="G5183" s="1295">
        <v>0</v>
      </c>
      <c r="H5183" s="935" t="s">
        <v>409</v>
      </c>
      <c r="I5183" s="935" t="s">
        <v>410</v>
      </c>
      <c r="J5183" s="935">
        <v>40.263968490000003</v>
      </c>
      <c r="K5183" s="935">
        <v>-122.2235306</v>
      </c>
      <c r="L5183" s="935">
        <v>40.153152210000002</v>
      </c>
      <c r="M5183" s="935">
        <v>-122.20237950000001</v>
      </c>
    </row>
    <row r="5184" spans="1:13" x14ac:dyDescent="0.35">
      <c r="A5184" s="1296">
        <v>37525</v>
      </c>
      <c r="B5184" s="1295" t="s">
        <v>313</v>
      </c>
      <c r="C5184" s="1295" t="s">
        <v>260</v>
      </c>
      <c r="D5184" s="1295">
        <v>7611</v>
      </c>
      <c r="E5184" s="1295" t="s">
        <v>248</v>
      </c>
      <c r="F5184" s="935" t="s">
        <v>217</v>
      </c>
      <c r="G5184" s="1295">
        <v>0</v>
      </c>
      <c r="H5184" s="935" t="s">
        <v>410</v>
      </c>
      <c r="I5184" s="935" t="s">
        <v>411</v>
      </c>
      <c r="J5184" s="935">
        <v>40.153152210000002</v>
      </c>
      <c r="K5184" s="935">
        <v>-122.20237950000001</v>
      </c>
      <c r="L5184" s="935">
        <v>40.027836569999998</v>
      </c>
      <c r="M5184" s="935">
        <v>-122.11920569999999</v>
      </c>
    </row>
    <row r="5185" spans="1:13" x14ac:dyDescent="0.35">
      <c r="A5185" s="1296">
        <v>37525</v>
      </c>
      <c r="B5185" s="1295" t="s">
        <v>313</v>
      </c>
      <c r="C5185" s="1295" t="s">
        <v>260</v>
      </c>
      <c r="D5185" s="1295">
        <v>7611</v>
      </c>
      <c r="E5185" s="1295" t="s">
        <v>248</v>
      </c>
      <c r="F5185" s="935" t="s">
        <v>219</v>
      </c>
      <c r="G5185" s="1295">
        <v>0</v>
      </c>
      <c r="H5185" s="935" t="s">
        <v>411</v>
      </c>
      <c r="I5185" s="935" t="s">
        <v>412</v>
      </c>
      <c r="J5185" s="935">
        <v>40.027836569999998</v>
      </c>
      <c r="K5185" s="935">
        <v>-122.11920569999999</v>
      </c>
      <c r="L5185" s="935">
        <v>39.909298579999998</v>
      </c>
      <c r="M5185" s="935">
        <v>-122.0918963</v>
      </c>
    </row>
    <row r="5186" spans="1:13" x14ac:dyDescent="0.35">
      <c r="A5186" s="1296">
        <v>37525</v>
      </c>
      <c r="B5186" s="1295" t="s">
        <v>313</v>
      </c>
      <c r="C5186" s="1295" t="s">
        <v>260</v>
      </c>
      <c r="D5186" s="1295">
        <v>7611</v>
      </c>
      <c r="E5186" s="1295" t="s">
        <v>248</v>
      </c>
      <c r="F5186" s="935" t="s">
        <v>220</v>
      </c>
      <c r="G5186" s="1295">
        <v>-99999</v>
      </c>
      <c r="H5186" s="935" t="s">
        <v>412</v>
      </c>
      <c r="I5186" s="935" t="s">
        <v>413</v>
      </c>
      <c r="J5186" s="935">
        <v>39.909298579999998</v>
      </c>
      <c r="K5186" s="935">
        <v>-122.0918963</v>
      </c>
      <c r="L5186" s="935">
        <v>39.751173979999997</v>
      </c>
      <c r="M5186" s="935">
        <v>-121.9963235</v>
      </c>
    </row>
    <row r="5187" spans="1:13" x14ac:dyDescent="0.35">
      <c r="A5187" s="1296">
        <v>37525</v>
      </c>
      <c r="B5187" s="1295" t="s">
        <v>313</v>
      </c>
      <c r="C5187" s="1295" t="s">
        <v>260</v>
      </c>
      <c r="D5187" s="1295">
        <v>7611</v>
      </c>
      <c r="E5187" s="1295" t="s">
        <v>248</v>
      </c>
      <c r="F5187" s="935" t="s">
        <v>221</v>
      </c>
      <c r="G5187" s="1295">
        <v>-99999</v>
      </c>
      <c r="H5187" s="935" t="s">
        <v>413</v>
      </c>
      <c r="I5187" s="935" t="s">
        <v>414</v>
      </c>
      <c r="J5187" s="935">
        <v>39.751173979999997</v>
      </c>
      <c r="K5187" s="935">
        <v>-121.9963235</v>
      </c>
      <c r="L5187" s="935">
        <v>39.629153240000001</v>
      </c>
      <c r="M5187" s="935">
        <v>-121.9925059</v>
      </c>
    </row>
    <row r="5188" spans="1:13" x14ac:dyDescent="0.35">
      <c r="A5188" s="1296">
        <v>37525</v>
      </c>
      <c r="B5188" s="1295" t="s">
        <v>313</v>
      </c>
      <c r="C5188" s="1295" t="s">
        <v>260</v>
      </c>
      <c r="D5188" s="1295">
        <v>7611</v>
      </c>
      <c r="E5188" s="1295" t="s">
        <v>248</v>
      </c>
      <c r="F5188" s="935" t="s">
        <v>222</v>
      </c>
      <c r="G5188" s="1295">
        <v>-99999</v>
      </c>
      <c r="H5188" s="935" t="s">
        <v>414</v>
      </c>
      <c r="I5188" s="935" t="s">
        <v>415</v>
      </c>
      <c r="J5188" s="935">
        <v>39.629153240000001</v>
      </c>
      <c r="K5188" s="935">
        <v>-121.9925059</v>
      </c>
      <c r="L5188" s="935">
        <v>39.40712284</v>
      </c>
      <c r="M5188" s="935">
        <v>-122.00758999999999</v>
      </c>
    </row>
    <row r="5189" spans="1:13" x14ac:dyDescent="0.35">
      <c r="A5189" s="1296">
        <v>37539</v>
      </c>
      <c r="B5189" s="1295" t="s">
        <v>242</v>
      </c>
      <c r="C5189" s="1295" t="s">
        <v>260</v>
      </c>
      <c r="D5189" s="1295">
        <v>6148</v>
      </c>
      <c r="E5189" s="1295" t="s">
        <v>206</v>
      </c>
      <c r="F5189" s="935" t="s">
        <v>208</v>
      </c>
      <c r="G5189" s="1295">
        <v>32</v>
      </c>
      <c r="H5189" s="935" t="s">
        <v>402</v>
      </c>
      <c r="I5189" s="935" t="s">
        <v>403</v>
      </c>
      <c r="J5189" s="935">
        <v>40.611883210000002</v>
      </c>
      <c r="K5189" s="935">
        <v>-122.446135</v>
      </c>
      <c r="L5189" s="935">
        <v>40.592799669999998</v>
      </c>
      <c r="M5189" s="935">
        <v>-122.3942059</v>
      </c>
    </row>
    <row r="5190" spans="1:13" x14ac:dyDescent="0.35">
      <c r="A5190" s="1296">
        <v>37539</v>
      </c>
      <c r="B5190" s="1295" t="s">
        <v>242</v>
      </c>
      <c r="C5190" s="1295" t="s">
        <v>260</v>
      </c>
      <c r="D5190" s="1295">
        <v>6148</v>
      </c>
      <c r="E5190" s="1295" t="s">
        <v>206</v>
      </c>
      <c r="F5190" s="935" t="s">
        <v>209</v>
      </c>
      <c r="G5190" s="1295">
        <v>40</v>
      </c>
      <c r="H5190" s="935" t="s">
        <v>403</v>
      </c>
      <c r="I5190" s="935" t="s">
        <v>404</v>
      </c>
      <c r="J5190" s="935">
        <v>40.592799669999998</v>
      </c>
      <c r="K5190" s="935">
        <v>-122.3942059</v>
      </c>
      <c r="L5190" s="935">
        <v>40.585947769999997</v>
      </c>
      <c r="M5190" s="935">
        <v>-122.3683525</v>
      </c>
    </row>
    <row r="5191" spans="1:13" x14ac:dyDescent="0.35">
      <c r="A5191" s="1296">
        <v>37539</v>
      </c>
      <c r="B5191" s="1295" t="s">
        <v>242</v>
      </c>
      <c r="C5191" s="1295" t="s">
        <v>260</v>
      </c>
      <c r="D5191" s="1295">
        <v>6148</v>
      </c>
      <c r="E5191" s="1295" t="s">
        <v>206</v>
      </c>
      <c r="F5191" s="935" t="s">
        <v>211</v>
      </c>
      <c r="G5191" s="1295">
        <v>88</v>
      </c>
      <c r="H5191" s="935" t="s">
        <v>404</v>
      </c>
      <c r="I5191" s="935" t="s">
        <v>405</v>
      </c>
      <c r="J5191" s="935">
        <v>40.585947769999997</v>
      </c>
      <c r="K5191" s="935">
        <v>-122.3683525</v>
      </c>
      <c r="L5191" s="935">
        <v>40.472049499999997</v>
      </c>
      <c r="M5191" s="935">
        <v>-122.29453460000001</v>
      </c>
    </row>
    <row r="5192" spans="1:13" x14ac:dyDescent="0.35">
      <c r="A5192" s="1296">
        <v>37539</v>
      </c>
      <c r="B5192" s="1295" t="s">
        <v>242</v>
      </c>
      <c r="C5192" s="1295" t="s">
        <v>260</v>
      </c>
      <c r="D5192" s="1295">
        <v>6148</v>
      </c>
      <c r="E5192" s="1295" t="s">
        <v>206</v>
      </c>
      <c r="F5192" s="935" t="s">
        <v>212</v>
      </c>
      <c r="G5192" s="1295">
        <v>136</v>
      </c>
      <c r="H5192" s="935" t="s">
        <v>405</v>
      </c>
      <c r="I5192" s="935" t="s">
        <v>406</v>
      </c>
      <c r="J5192" s="935">
        <v>40.472049499999997</v>
      </c>
      <c r="K5192" s="935">
        <v>-122.29453460000001</v>
      </c>
      <c r="L5192" s="935">
        <v>40.417416330000002</v>
      </c>
      <c r="M5192" s="935">
        <v>-122.19395729999999</v>
      </c>
    </row>
    <row r="5193" spans="1:13" x14ac:dyDescent="0.35">
      <c r="A5193" s="1296">
        <v>37539</v>
      </c>
      <c r="B5193" s="1295" t="s">
        <v>242</v>
      </c>
      <c r="C5193" s="1295" t="s">
        <v>260</v>
      </c>
      <c r="D5193" s="1295">
        <v>6148</v>
      </c>
      <c r="E5193" s="1295" t="s">
        <v>206</v>
      </c>
      <c r="F5193" s="935" t="s">
        <v>213</v>
      </c>
      <c r="G5193" s="1295">
        <v>60</v>
      </c>
      <c r="H5193" s="935" t="s">
        <v>406</v>
      </c>
      <c r="I5193" s="935" t="s">
        <v>407</v>
      </c>
      <c r="J5193" s="935">
        <v>40.417416330000002</v>
      </c>
      <c r="K5193" s="935">
        <v>-122.19395729999999</v>
      </c>
      <c r="L5193" s="935">
        <v>40.355137560000003</v>
      </c>
      <c r="M5193" s="935">
        <v>-122.17595660000001</v>
      </c>
    </row>
    <row r="5194" spans="1:13" x14ac:dyDescent="0.35">
      <c r="A5194" s="1296">
        <v>37539</v>
      </c>
      <c r="B5194" s="1295" t="s">
        <v>242</v>
      </c>
      <c r="C5194" s="1295" t="s">
        <v>260</v>
      </c>
      <c r="D5194" s="1295">
        <v>6148</v>
      </c>
      <c r="E5194" s="1295" t="s">
        <v>206</v>
      </c>
      <c r="F5194" s="935" t="s">
        <v>214</v>
      </c>
      <c r="G5194" s="1295">
        <v>93</v>
      </c>
      <c r="H5194" s="935" t="s">
        <v>407</v>
      </c>
      <c r="I5194" s="935" t="s">
        <v>408</v>
      </c>
      <c r="J5194" s="935">
        <v>40.355137560000003</v>
      </c>
      <c r="K5194" s="935">
        <v>-122.17595660000001</v>
      </c>
      <c r="L5194" s="935">
        <v>40.316984869999999</v>
      </c>
      <c r="M5194" s="935">
        <v>-122.1896581</v>
      </c>
    </row>
    <row r="5195" spans="1:13" x14ac:dyDescent="0.35">
      <c r="A5195" s="1296">
        <v>37539</v>
      </c>
      <c r="B5195" s="1295" t="s">
        <v>242</v>
      </c>
      <c r="C5195" s="1295" t="s">
        <v>260</v>
      </c>
      <c r="D5195" s="1295">
        <v>6148</v>
      </c>
      <c r="E5195" s="1295" t="s">
        <v>206</v>
      </c>
      <c r="F5195" s="935" t="s">
        <v>215</v>
      </c>
      <c r="G5195" s="1295">
        <v>63</v>
      </c>
      <c r="H5195" s="935" t="s">
        <v>408</v>
      </c>
      <c r="I5195" s="935" t="s">
        <v>409</v>
      </c>
      <c r="J5195" s="935">
        <v>40.316984869999999</v>
      </c>
      <c r="K5195" s="935">
        <v>-122.1896581</v>
      </c>
      <c r="L5195" s="935">
        <v>40.263968490000003</v>
      </c>
      <c r="M5195" s="935">
        <v>-122.2235306</v>
      </c>
    </row>
    <row r="5196" spans="1:13" x14ac:dyDescent="0.35">
      <c r="A5196" s="1296">
        <v>37539</v>
      </c>
      <c r="B5196" s="1295" t="s">
        <v>242</v>
      </c>
      <c r="C5196" s="1295" t="s">
        <v>260</v>
      </c>
      <c r="D5196" s="1295">
        <v>6148</v>
      </c>
      <c r="E5196" s="1295" t="s">
        <v>206</v>
      </c>
      <c r="F5196" s="935" t="s">
        <v>216</v>
      </c>
      <c r="G5196" s="1295">
        <v>23</v>
      </c>
      <c r="H5196" s="935" t="s">
        <v>409</v>
      </c>
      <c r="I5196" s="935" t="s">
        <v>410</v>
      </c>
      <c r="J5196" s="935">
        <v>40.263968490000003</v>
      </c>
      <c r="K5196" s="935">
        <v>-122.2235306</v>
      </c>
      <c r="L5196" s="935">
        <v>40.153152210000002</v>
      </c>
      <c r="M5196" s="935">
        <v>-122.20237950000001</v>
      </c>
    </row>
    <row r="5197" spans="1:13" x14ac:dyDescent="0.35">
      <c r="A5197" s="1296">
        <v>37539</v>
      </c>
      <c r="B5197" s="1295" t="s">
        <v>242</v>
      </c>
      <c r="C5197" s="1295" t="s">
        <v>260</v>
      </c>
      <c r="D5197" s="1295">
        <v>6148</v>
      </c>
      <c r="E5197" s="1295" t="s">
        <v>206</v>
      </c>
      <c r="F5197" s="935" t="s">
        <v>217</v>
      </c>
      <c r="G5197" s="1295">
        <v>41</v>
      </c>
      <c r="H5197" s="935" t="s">
        <v>410</v>
      </c>
      <c r="I5197" s="935" t="s">
        <v>411</v>
      </c>
      <c r="J5197" s="935">
        <v>40.153152210000002</v>
      </c>
      <c r="K5197" s="935">
        <v>-122.20237950000001</v>
      </c>
      <c r="L5197" s="935">
        <v>40.027836569999998</v>
      </c>
      <c r="M5197" s="935">
        <v>-122.11920569999999</v>
      </c>
    </row>
    <row r="5198" spans="1:13" x14ac:dyDescent="0.35">
      <c r="A5198" s="1296">
        <v>37539</v>
      </c>
      <c r="B5198" s="1295" t="s">
        <v>242</v>
      </c>
      <c r="C5198" s="1295" t="s">
        <v>260</v>
      </c>
      <c r="D5198" s="1295">
        <v>6148</v>
      </c>
      <c r="E5198" s="1295" t="s">
        <v>206</v>
      </c>
      <c r="F5198" s="935" t="s">
        <v>219</v>
      </c>
      <c r="G5198" s="1295">
        <v>8</v>
      </c>
      <c r="H5198" s="935" t="s">
        <v>411</v>
      </c>
      <c r="I5198" s="935" t="s">
        <v>412</v>
      </c>
      <c r="J5198" s="935">
        <v>40.027836569999998</v>
      </c>
      <c r="K5198" s="935">
        <v>-122.11920569999999</v>
      </c>
      <c r="L5198" s="935">
        <v>39.909298579999998</v>
      </c>
      <c r="M5198" s="935">
        <v>-122.0918963</v>
      </c>
    </row>
    <row r="5199" spans="1:13" x14ac:dyDescent="0.35">
      <c r="A5199" s="1296">
        <v>37539</v>
      </c>
      <c r="B5199" s="1295" t="s">
        <v>242</v>
      </c>
      <c r="C5199" s="1295" t="s">
        <v>260</v>
      </c>
      <c r="D5199" s="1295">
        <v>6148</v>
      </c>
      <c r="E5199" s="1295" t="s">
        <v>206</v>
      </c>
      <c r="F5199" s="935" t="s">
        <v>220</v>
      </c>
      <c r="G5199" s="1295">
        <v>0</v>
      </c>
      <c r="H5199" s="935" t="s">
        <v>412</v>
      </c>
      <c r="I5199" s="935" t="s">
        <v>413</v>
      </c>
      <c r="J5199" s="935">
        <v>39.909298579999998</v>
      </c>
      <c r="K5199" s="935">
        <v>-122.0918963</v>
      </c>
      <c r="L5199" s="935">
        <v>39.751173979999997</v>
      </c>
      <c r="M5199" s="935">
        <v>-121.9963235</v>
      </c>
    </row>
    <row r="5200" spans="1:13" x14ac:dyDescent="0.35">
      <c r="A5200" s="1296">
        <v>37539</v>
      </c>
      <c r="B5200" s="1295" t="s">
        <v>242</v>
      </c>
      <c r="C5200" s="1295" t="s">
        <v>260</v>
      </c>
      <c r="D5200" s="1295">
        <v>6148</v>
      </c>
      <c r="E5200" s="1295" t="s">
        <v>206</v>
      </c>
      <c r="F5200" s="935" t="s">
        <v>221</v>
      </c>
      <c r="G5200" s="1295">
        <v>0</v>
      </c>
      <c r="H5200" s="935" t="s">
        <v>413</v>
      </c>
      <c r="I5200" s="935" t="s">
        <v>414</v>
      </c>
      <c r="J5200" s="935">
        <v>39.751173979999997</v>
      </c>
      <c r="K5200" s="935">
        <v>-121.9963235</v>
      </c>
      <c r="L5200" s="935">
        <v>39.629153240000001</v>
      </c>
      <c r="M5200" s="935">
        <v>-121.9925059</v>
      </c>
    </row>
    <row r="5201" spans="1:13" x14ac:dyDescent="0.35">
      <c r="A5201" s="1296">
        <v>37539</v>
      </c>
      <c r="B5201" s="1295" t="s">
        <v>242</v>
      </c>
      <c r="C5201" s="1295" t="s">
        <v>260</v>
      </c>
      <c r="D5201" s="1295">
        <v>6148</v>
      </c>
      <c r="E5201" s="1295" t="s">
        <v>206</v>
      </c>
      <c r="F5201" s="935" t="s">
        <v>222</v>
      </c>
      <c r="G5201" s="1295">
        <v>0</v>
      </c>
      <c r="H5201" s="935" t="s">
        <v>414</v>
      </c>
      <c r="I5201" s="935" t="s">
        <v>415</v>
      </c>
      <c r="J5201" s="935">
        <v>39.629153240000001</v>
      </c>
      <c r="K5201" s="935">
        <v>-121.9925059</v>
      </c>
      <c r="L5201" s="935">
        <v>39.40712284</v>
      </c>
      <c r="M5201" s="935">
        <v>-122.00758999999999</v>
      </c>
    </row>
    <row r="5202" spans="1:13" x14ac:dyDescent="0.35">
      <c r="A5202" s="1296">
        <v>37553</v>
      </c>
      <c r="B5202" s="1295" t="s">
        <v>242</v>
      </c>
      <c r="C5202" s="1295" t="s">
        <v>246</v>
      </c>
      <c r="D5202" s="1295">
        <v>7577</v>
      </c>
      <c r="E5202" s="1295" t="s">
        <v>206</v>
      </c>
      <c r="F5202" s="935" t="s">
        <v>208</v>
      </c>
      <c r="G5202" s="1295">
        <v>80</v>
      </c>
      <c r="H5202" s="935" t="s">
        <v>402</v>
      </c>
      <c r="I5202" s="935" t="s">
        <v>403</v>
      </c>
      <c r="J5202" s="935">
        <v>40.611883210000002</v>
      </c>
      <c r="K5202" s="935">
        <v>-122.446135</v>
      </c>
      <c r="L5202" s="935">
        <v>40.592799669999998</v>
      </c>
      <c r="M5202" s="935">
        <v>-122.3942059</v>
      </c>
    </row>
    <row r="5203" spans="1:13" x14ac:dyDescent="0.35">
      <c r="A5203" s="1296">
        <v>37553</v>
      </c>
      <c r="B5203" s="1295" t="s">
        <v>242</v>
      </c>
      <c r="C5203" s="1295" t="s">
        <v>246</v>
      </c>
      <c r="D5203" s="1295">
        <v>7577</v>
      </c>
      <c r="E5203" s="1295" t="s">
        <v>206</v>
      </c>
      <c r="F5203" s="935" t="s">
        <v>209</v>
      </c>
      <c r="G5203" s="1295">
        <v>38</v>
      </c>
      <c r="H5203" s="935" t="s">
        <v>403</v>
      </c>
      <c r="I5203" s="935" t="s">
        <v>404</v>
      </c>
      <c r="J5203" s="935">
        <v>40.592799669999998</v>
      </c>
      <c r="K5203" s="935">
        <v>-122.3942059</v>
      </c>
      <c r="L5203" s="935">
        <v>40.585947769999997</v>
      </c>
      <c r="M5203" s="935">
        <v>-122.3683525</v>
      </c>
    </row>
    <row r="5204" spans="1:13" x14ac:dyDescent="0.35">
      <c r="A5204" s="1296">
        <v>37553</v>
      </c>
      <c r="B5204" s="1295" t="s">
        <v>242</v>
      </c>
      <c r="C5204" s="1295" t="s">
        <v>246</v>
      </c>
      <c r="D5204" s="1295">
        <v>7577</v>
      </c>
      <c r="E5204" s="1295" t="s">
        <v>206</v>
      </c>
      <c r="F5204" s="935" t="s">
        <v>211</v>
      </c>
      <c r="G5204" s="1295">
        <v>140</v>
      </c>
      <c r="H5204" s="935" t="s">
        <v>404</v>
      </c>
      <c r="I5204" s="935" t="s">
        <v>405</v>
      </c>
      <c r="J5204" s="935">
        <v>40.585947769999997</v>
      </c>
      <c r="K5204" s="935">
        <v>-122.3683525</v>
      </c>
      <c r="L5204" s="935">
        <v>40.472049499999997</v>
      </c>
      <c r="M5204" s="935">
        <v>-122.29453460000001</v>
      </c>
    </row>
    <row r="5205" spans="1:13" x14ac:dyDescent="0.35">
      <c r="A5205" s="1296">
        <v>37553</v>
      </c>
      <c r="B5205" s="1295" t="s">
        <v>242</v>
      </c>
      <c r="C5205" s="1295" t="s">
        <v>246</v>
      </c>
      <c r="D5205" s="1295">
        <v>7577</v>
      </c>
      <c r="E5205" s="1295" t="s">
        <v>206</v>
      </c>
      <c r="F5205" s="935" t="s">
        <v>212</v>
      </c>
      <c r="G5205" s="1295">
        <v>94</v>
      </c>
      <c r="H5205" s="935" t="s">
        <v>405</v>
      </c>
      <c r="I5205" s="935" t="s">
        <v>406</v>
      </c>
      <c r="J5205" s="935">
        <v>40.472049499999997</v>
      </c>
      <c r="K5205" s="935">
        <v>-122.29453460000001</v>
      </c>
      <c r="L5205" s="935">
        <v>40.417416330000002</v>
      </c>
      <c r="M5205" s="935">
        <v>-122.19395729999999</v>
      </c>
    </row>
    <row r="5206" spans="1:13" x14ac:dyDescent="0.35">
      <c r="A5206" s="1296">
        <v>37553</v>
      </c>
      <c r="B5206" s="1295" t="s">
        <v>242</v>
      </c>
      <c r="C5206" s="1295" t="s">
        <v>246</v>
      </c>
      <c r="D5206" s="1295">
        <v>7577</v>
      </c>
      <c r="E5206" s="1295" t="s">
        <v>206</v>
      </c>
      <c r="F5206" s="935" t="s">
        <v>213</v>
      </c>
      <c r="G5206" s="1295">
        <v>97</v>
      </c>
      <c r="H5206" s="935" t="s">
        <v>406</v>
      </c>
      <c r="I5206" s="935" t="s">
        <v>407</v>
      </c>
      <c r="J5206" s="935">
        <v>40.417416330000002</v>
      </c>
      <c r="K5206" s="935">
        <v>-122.19395729999999</v>
      </c>
      <c r="L5206" s="935">
        <v>40.355137560000003</v>
      </c>
      <c r="M5206" s="935">
        <v>-122.17595660000001</v>
      </c>
    </row>
    <row r="5207" spans="1:13" x14ac:dyDescent="0.35">
      <c r="A5207" s="1296">
        <v>37553</v>
      </c>
      <c r="B5207" s="1295" t="s">
        <v>242</v>
      </c>
      <c r="C5207" s="1295" t="s">
        <v>246</v>
      </c>
      <c r="D5207" s="1295">
        <v>7577</v>
      </c>
      <c r="E5207" s="1295" t="s">
        <v>206</v>
      </c>
      <c r="F5207" s="935" t="s">
        <v>214</v>
      </c>
      <c r="G5207" s="1295">
        <v>186</v>
      </c>
      <c r="H5207" s="935" t="s">
        <v>407</v>
      </c>
      <c r="I5207" s="935" t="s">
        <v>408</v>
      </c>
      <c r="J5207" s="935">
        <v>40.355137560000003</v>
      </c>
      <c r="K5207" s="935">
        <v>-122.17595660000001</v>
      </c>
      <c r="L5207" s="935">
        <v>40.316984869999999</v>
      </c>
      <c r="M5207" s="935">
        <v>-122.1896581</v>
      </c>
    </row>
    <row r="5208" spans="1:13" x14ac:dyDescent="0.35">
      <c r="A5208" s="1296">
        <v>37553</v>
      </c>
      <c r="B5208" s="1295" t="s">
        <v>242</v>
      </c>
      <c r="C5208" s="1295" t="s">
        <v>246</v>
      </c>
      <c r="D5208" s="1295">
        <v>7577</v>
      </c>
      <c r="E5208" s="1295" t="s">
        <v>206</v>
      </c>
      <c r="F5208" s="935" t="s">
        <v>215</v>
      </c>
      <c r="G5208" s="1295">
        <v>193</v>
      </c>
      <c r="H5208" s="935" t="s">
        <v>408</v>
      </c>
      <c r="I5208" s="935" t="s">
        <v>409</v>
      </c>
      <c r="J5208" s="935">
        <v>40.316984869999999</v>
      </c>
      <c r="K5208" s="935">
        <v>-122.1896581</v>
      </c>
      <c r="L5208" s="935">
        <v>40.263968490000003</v>
      </c>
      <c r="M5208" s="935">
        <v>-122.2235306</v>
      </c>
    </row>
    <row r="5209" spans="1:13" x14ac:dyDescent="0.35">
      <c r="A5209" s="1296">
        <v>37553</v>
      </c>
      <c r="B5209" s="1295" t="s">
        <v>242</v>
      </c>
      <c r="C5209" s="1295" t="s">
        <v>246</v>
      </c>
      <c r="D5209" s="1295">
        <v>7577</v>
      </c>
      <c r="E5209" s="1295" t="s">
        <v>206</v>
      </c>
      <c r="F5209" s="935" t="s">
        <v>216</v>
      </c>
      <c r="G5209" s="1295">
        <v>61</v>
      </c>
      <c r="H5209" s="935" t="s">
        <v>409</v>
      </c>
      <c r="I5209" s="935" t="s">
        <v>410</v>
      </c>
      <c r="J5209" s="935">
        <v>40.263968490000003</v>
      </c>
      <c r="K5209" s="935">
        <v>-122.2235306</v>
      </c>
      <c r="L5209" s="935">
        <v>40.153152210000002</v>
      </c>
      <c r="M5209" s="935">
        <v>-122.20237950000001</v>
      </c>
    </row>
    <row r="5210" spans="1:13" x14ac:dyDescent="0.35">
      <c r="A5210" s="1296">
        <v>37553</v>
      </c>
      <c r="B5210" s="1295" t="s">
        <v>242</v>
      </c>
      <c r="C5210" s="1295" t="s">
        <v>246</v>
      </c>
      <c r="D5210" s="1295">
        <v>7577</v>
      </c>
      <c r="E5210" s="1295" t="s">
        <v>206</v>
      </c>
      <c r="F5210" s="935" t="s">
        <v>217</v>
      </c>
      <c r="G5210" s="1295">
        <v>180</v>
      </c>
      <c r="H5210" s="935" t="s">
        <v>410</v>
      </c>
      <c r="I5210" s="935" t="s">
        <v>411</v>
      </c>
      <c r="J5210" s="935">
        <v>40.153152210000002</v>
      </c>
      <c r="K5210" s="935">
        <v>-122.20237950000001</v>
      </c>
      <c r="L5210" s="935">
        <v>40.027836569999998</v>
      </c>
      <c r="M5210" s="935">
        <v>-122.11920569999999</v>
      </c>
    </row>
    <row r="5211" spans="1:13" x14ac:dyDescent="0.35">
      <c r="A5211" s="1296">
        <v>37553</v>
      </c>
      <c r="B5211" s="1295" t="s">
        <v>242</v>
      </c>
      <c r="C5211" s="1295" t="s">
        <v>246</v>
      </c>
      <c r="D5211" s="1295">
        <v>7577</v>
      </c>
      <c r="E5211" s="1295" t="s">
        <v>206</v>
      </c>
      <c r="F5211" s="935" t="s">
        <v>219</v>
      </c>
      <c r="G5211" s="1295">
        <v>102</v>
      </c>
      <c r="H5211" s="935" t="s">
        <v>411</v>
      </c>
      <c r="I5211" s="935" t="s">
        <v>412</v>
      </c>
      <c r="J5211" s="935">
        <v>40.027836569999998</v>
      </c>
      <c r="K5211" s="935">
        <v>-122.11920569999999</v>
      </c>
      <c r="L5211" s="935">
        <v>39.909298579999998</v>
      </c>
      <c r="M5211" s="935">
        <v>-122.0918963</v>
      </c>
    </row>
    <row r="5212" spans="1:13" x14ac:dyDescent="0.35">
      <c r="A5212" s="1296">
        <v>37553</v>
      </c>
      <c r="B5212" s="1295" t="s">
        <v>242</v>
      </c>
      <c r="C5212" s="1295" t="s">
        <v>246</v>
      </c>
      <c r="D5212" s="1295">
        <v>7577</v>
      </c>
      <c r="E5212" s="1295" t="s">
        <v>206</v>
      </c>
      <c r="F5212" s="935" t="s">
        <v>220</v>
      </c>
      <c r="G5212" s="1295">
        <v>20</v>
      </c>
      <c r="H5212" s="935" t="s">
        <v>412</v>
      </c>
      <c r="I5212" s="935" t="s">
        <v>413</v>
      </c>
      <c r="J5212" s="935">
        <v>39.909298579999998</v>
      </c>
      <c r="K5212" s="935">
        <v>-122.0918963</v>
      </c>
      <c r="L5212" s="935">
        <v>39.751173979999997</v>
      </c>
      <c r="M5212" s="935">
        <v>-121.9963235</v>
      </c>
    </row>
    <row r="5213" spans="1:13" x14ac:dyDescent="0.35">
      <c r="A5213" s="1296">
        <v>37553</v>
      </c>
      <c r="B5213" s="1295" t="s">
        <v>242</v>
      </c>
      <c r="C5213" s="1295" t="s">
        <v>246</v>
      </c>
      <c r="D5213" s="1295">
        <v>7577</v>
      </c>
      <c r="E5213" s="1295" t="s">
        <v>206</v>
      </c>
      <c r="F5213" s="935" t="s">
        <v>221</v>
      </c>
      <c r="G5213" s="1295">
        <v>9</v>
      </c>
      <c r="H5213" s="935" t="s">
        <v>413</v>
      </c>
      <c r="I5213" s="935" t="s">
        <v>414</v>
      </c>
      <c r="J5213" s="935">
        <v>39.751173979999997</v>
      </c>
      <c r="K5213" s="935">
        <v>-121.9963235</v>
      </c>
      <c r="L5213" s="935">
        <v>39.629153240000001</v>
      </c>
      <c r="M5213" s="935">
        <v>-121.9925059</v>
      </c>
    </row>
    <row r="5214" spans="1:13" x14ac:dyDescent="0.35">
      <c r="A5214" s="1296">
        <v>37553</v>
      </c>
      <c r="B5214" s="1295" t="s">
        <v>242</v>
      </c>
      <c r="C5214" s="1295" t="s">
        <v>246</v>
      </c>
      <c r="D5214" s="1295">
        <v>7577</v>
      </c>
      <c r="E5214" s="1295" t="s">
        <v>206</v>
      </c>
      <c r="F5214" s="935" t="s">
        <v>222</v>
      </c>
      <c r="G5214" s="1295">
        <v>0</v>
      </c>
      <c r="H5214" s="935" t="s">
        <v>414</v>
      </c>
      <c r="I5214" s="935" t="s">
        <v>415</v>
      </c>
      <c r="J5214" s="935">
        <v>39.629153240000001</v>
      </c>
      <c r="K5214" s="935">
        <v>-121.9925059</v>
      </c>
      <c r="L5214" s="935">
        <v>39.40712284</v>
      </c>
      <c r="M5214" s="935">
        <v>-122.00758999999999</v>
      </c>
    </row>
    <row r="5215" spans="1:13" x14ac:dyDescent="0.35">
      <c r="A5215" s="1296">
        <v>37566</v>
      </c>
      <c r="B5215" s="1295" t="s">
        <v>242</v>
      </c>
      <c r="C5215" s="1295" t="s">
        <v>246</v>
      </c>
      <c r="D5215" s="1295">
        <v>6134</v>
      </c>
      <c r="E5215" s="1295" t="s">
        <v>206</v>
      </c>
      <c r="F5215" s="935" t="s">
        <v>208</v>
      </c>
      <c r="G5215" s="1295">
        <v>104</v>
      </c>
      <c r="H5215" s="935" t="s">
        <v>402</v>
      </c>
      <c r="I5215" s="935" t="s">
        <v>403</v>
      </c>
      <c r="J5215" s="935">
        <v>40.611883210000002</v>
      </c>
      <c r="K5215" s="935">
        <v>-122.446135</v>
      </c>
      <c r="L5215" s="935">
        <v>40.592799669999998</v>
      </c>
      <c r="M5215" s="935">
        <v>-122.3942059</v>
      </c>
    </row>
    <row r="5216" spans="1:13" x14ac:dyDescent="0.35">
      <c r="A5216" s="1296">
        <v>37566</v>
      </c>
      <c r="B5216" s="1295" t="s">
        <v>242</v>
      </c>
      <c r="C5216" s="1295" t="s">
        <v>246</v>
      </c>
      <c r="D5216" s="1295">
        <v>6134</v>
      </c>
      <c r="E5216" s="1295" t="s">
        <v>206</v>
      </c>
      <c r="F5216" s="935" t="s">
        <v>209</v>
      </c>
      <c r="G5216" s="1295">
        <v>168</v>
      </c>
      <c r="H5216" s="935" t="s">
        <v>403</v>
      </c>
      <c r="I5216" s="935" t="s">
        <v>404</v>
      </c>
      <c r="J5216" s="935">
        <v>40.592799669999998</v>
      </c>
      <c r="K5216" s="935">
        <v>-122.3942059</v>
      </c>
      <c r="L5216" s="935">
        <v>40.585947769999997</v>
      </c>
      <c r="M5216" s="935">
        <v>-122.3683525</v>
      </c>
    </row>
    <row r="5217" spans="1:13" x14ac:dyDescent="0.35">
      <c r="A5217" s="1296">
        <v>37566</v>
      </c>
      <c r="B5217" s="1295" t="s">
        <v>242</v>
      </c>
      <c r="C5217" s="1295" t="s">
        <v>246</v>
      </c>
      <c r="D5217" s="1295">
        <v>6134</v>
      </c>
      <c r="E5217" s="1295" t="s">
        <v>206</v>
      </c>
      <c r="F5217" s="935" t="s">
        <v>211</v>
      </c>
      <c r="G5217" s="1295">
        <v>154</v>
      </c>
      <c r="H5217" s="935" t="s">
        <v>404</v>
      </c>
      <c r="I5217" s="935" t="s">
        <v>405</v>
      </c>
      <c r="J5217" s="935">
        <v>40.585947769999997</v>
      </c>
      <c r="K5217" s="935">
        <v>-122.3683525</v>
      </c>
      <c r="L5217" s="935">
        <v>40.472049499999997</v>
      </c>
      <c r="M5217" s="935">
        <v>-122.29453460000001</v>
      </c>
    </row>
    <row r="5218" spans="1:13" x14ac:dyDescent="0.35">
      <c r="A5218" s="1296">
        <v>37566</v>
      </c>
      <c r="B5218" s="1295" t="s">
        <v>242</v>
      </c>
      <c r="C5218" s="1295" t="s">
        <v>246</v>
      </c>
      <c r="D5218" s="1295">
        <v>6134</v>
      </c>
      <c r="E5218" s="1295" t="s">
        <v>206</v>
      </c>
      <c r="F5218" s="935" t="s">
        <v>212</v>
      </c>
      <c r="G5218" s="1295">
        <v>143</v>
      </c>
      <c r="H5218" s="935" t="s">
        <v>405</v>
      </c>
      <c r="I5218" s="935" t="s">
        <v>406</v>
      </c>
      <c r="J5218" s="935">
        <v>40.472049499999997</v>
      </c>
      <c r="K5218" s="935">
        <v>-122.29453460000001</v>
      </c>
      <c r="L5218" s="935">
        <v>40.417416330000002</v>
      </c>
      <c r="M5218" s="935">
        <v>-122.19395729999999</v>
      </c>
    </row>
    <row r="5219" spans="1:13" x14ac:dyDescent="0.35">
      <c r="A5219" s="1296">
        <v>37566</v>
      </c>
      <c r="B5219" s="1295" t="s">
        <v>242</v>
      </c>
      <c r="C5219" s="1295" t="s">
        <v>246</v>
      </c>
      <c r="D5219" s="1295">
        <v>6134</v>
      </c>
      <c r="E5219" s="1295" t="s">
        <v>206</v>
      </c>
      <c r="F5219" s="935" t="s">
        <v>213</v>
      </c>
      <c r="G5219" s="1295">
        <v>121</v>
      </c>
      <c r="H5219" s="935" t="s">
        <v>406</v>
      </c>
      <c r="I5219" s="935" t="s">
        <v>407</v>
      </c>
      <c r="J5219" s="935">
        <v>40.417416330000002</v>
      </c>
      <c r="K5219" s="935">
        <v>-122.19395729999999</v>
      </c>
      <c r="L5219" s="935">
        <v>40.355137560000003</v>
      </c>
      <c r="M5219" s="935">
        <v>-122.17595660000001</v>
      </c>
    </row>
    <row r="5220" spans="1:13" x14ac:dyDescent="0.35">
      <c r="A5220" s="1296">
        <v>37566</v>
      </c>
      <c r="B5220" s="1295" t="s">
        <v>242</v>
      </c>
      <c r="C5220" s="1295" t="s">
        <v>246</v>
      </c>
      <c r="D5220" s="1295">
        <v>6134</v>
      </c>
      <c r="E5220" s="1295" t="s">
        <v>206</v>
      </c>
      <c r="F5220" s="935" t="s">
        <v>214</v>
      </c>
      <c r="G5220" s="1295">
        <v>162</v>
      </c>
      <c r="H5220" s="935" t="s">
        <v>407</v>
      </c>
      <c r="I5220" s="935" t="s">
        <v>408</v>
      </c>
      <c r="J5220" s="935">
        <v>40.355137560000003</v>
      </c>
      <c r="K5220" s="935">
        <v>-122.17595660000001</v>
      </c>
      <c r="L5220" s="935">
        <v>40.316984869999999</v>
      </c>
      <c r="M5220" s="935">
        <v>-122.1896581</v>
      </c>
    </row>
    <row r="5221" spans="1:13" x14ac:dyDescent="0.35">
      <c r="A5221" s="1296">
        <v>37566</v>
      </c>
      <c r="B5221" s="1295" t="s">
        <v>242</v>
      </c>
      <c r="C5221" s="1295" t="s">
        <v>246</v>
      </c>
      <c r="D5221" s="1295">
        <v>6134</v>
      </c>
      <c r="E5221" s="1295" t="s">
        <v>206</v>
      </c>
      <c r="F5221" s="935" t="s">
        <v>215</v>
      </c>
      <c r="G5221" s="1295">
        <v>205</v>
      </c>
      <c r="H5221" s="935" t="s">
        <v>408</v>
      </c>
      <c r="I5221" s="935" t="s">
        <v>409</v>
      </c>
      <c r="J5221" s="935">
        <v>40.316984869999999</v>
      </c>
      <c r="K5221" s="935">
        <v>-122.1896581</v>
      </c>
      <c r="L5221" s="935">
        <v>40.263968490000003</v>
      </c>
      <c r="M5221" s="935">
        <v>-122.2235306</v>
      </c>
    </row>
    <row r="5222" spans="1:13" x14ac:dyDescent="0.35">
      <c r="A5222" s="1296">
        <v>37566</v>
      </c>
      <c r="B5222" s="1295" t="s">
        <v>242</v>
      </c>
      <c r="C5222" s="1295" t="s">
        <v>246</v>
      </c>
      <c r="D5222" s="1295">
        <v>6134</v>
      </c>
      <c r="E5222" s="1295" t="s">
        <v>206</v>
      </c>
      <c r="F5222" s="935" t="s">
        <v>216</v>
      </c>
      <c r="G5222" s="1295">
        <v>102</v>
      </c>
      <c r="H5222" s="935" t="s">
        <v>409</v>
      </c>
      <c r="I5222" s="935" t="s">
        <v>410</v>
      </c>
      <c r="J5222" s="935">
        <v>40.263968490000003</v>
      </c>
      <c r="K5222" s="935">
        <v>-122.2235306</v>
      </c>
      <c r="L5222" s="935">
        <v>40.153152210000002</v>
      </c>
      <c r="M5222" s="935">
        <v>-122.20237950000001</v>
      </c>
    </row>
    <row r="5223" spans="1:13" x14ac:dyDescent="0.35">
      <c r="A5223" s="1296">
        <v>37566</v>
      </c>
      <c r="B5223" s="1295" t="s">
        <v>242</v>
      </c>
      <c r="C5223" s="1295" t="s">
        <v>246</v>
      </c>
      <c r="D5223" s="1295">
        <v>6134</v>
      </c>
      <c r="E5223" s="1295" t="s">
        <v>206</v>
      </c>
      <c r="F5223" s="935" t="s">
        <v>217</v>
      </c>
      <c r="G5223" s="1295">
        <v>324</v>
      </c>
      <c r="H5223" s="935" t="s">
        <v>410</v>
      </c>
      <c r="I5223" s="935" t="s">
        <v>411</v>
      </c>
      <c r="J5223" s="935">
        <v>40.153152210000002</v>
      </c>
      <c r="K5223" s="935">
        <v>-122.20237950000001</v>
      </c>
      <c r="L5223" s="935">
        <v>40.027836569999998</v>
      </c>
      <c r="M5223" s="935">
        <v>-122.11920569999999</v>
      </c>
    </row>
    <row r="5224" spans="1:13" x14ac:dyDescent="0.35">
      <c r="A5224" s="1296">
        <v>37566</v>
      </c>
      <c r="B5224" s="1295" t="s">
        <v>242</v>
      </c>
      <c r="C5224" s="1295" t="s">
        <v>246</v>
      </c>
      <c r="D5224" s="1295">
        <v>6134</v>
      </c>
      <c r="E5224" s="1295" t="s">
        <v>206</v>
      </c>
      <c r="F5224" s="935" t="s">
        <v>219</v>
      </c>
      <c r="G5224" s="1295">
        <v>172</v>
      </c>
      <c r="H5224" s="935" t="s">
        <v>411</v>
      </c>
      <c r="I5224" s="935" t="s">
        <v>412</v>
      </c>
      <c r="J5224" s="935">
        <v>40.027836569999998</v>
      </c>
      <c r="K5224" s="935">
        <v>-122.11920569999999</v>
      </c>
      <c r="L5224" s="935">
        <v>39.909298579999998</v>
      </c>
      <c r="M5224" s="935">
        <v>-122.0918963</v>
      </c>
    </row>
    <row r="5225" spans="1:13" x14ac:dyDescent="0.35">
      <c r="A5225" s="1296">
        <v>37566</v>
      </c>
      <c r="B5225" s="1295" t="s">
        <v>242</v>
      </c>
      <c r="C5225" s="1295" t="s">
        <v>246</v>
      </c>
      <c r="D5225" s="1295">
        <v>6134</v>
      </c>
      <c r="E5225" s="1295" t="s">
        <v>206</v>
      </c>
      <c r="F5225" s="935" t="s">
        <v>220</v>
      </c>
      <c r="G5225" s="1295">
        <v>85</v>
      </c>
      <c r="H5225" s="935" t="s">
        <v>412</v>
      </c>
      <c r="I5225" s="935" t="s">
        <v>413</v>
      </c>
      <c r="J5225" s="935">
        <v>39.909298579999998</v>
      </c>
      <c r="K5225" s="935">
        <v>-122.0918963</v>
      </c>
      <c r="L5225" s="935">
        <v>39.751173979999997</v>
      </c>
      <c r="M5225" s="935">
        <v>-121.9963235</v>
      </c>
    </row>
    <row r="5226" spans="1:13" x14ac:dyDescent="0.35">
      <c r="A5226" s="1296">
        <v>37566</v>
      </c>
      <c r="B5226" s="1295" t="s">
        <v>242</v>
      </c>
      <c r="C5226" s="1295" t="s">
        <v>246</v>
      </c>
      <c r="D5226" s="1295">
        <v>6134</v>
      </c>
      <c r="E5226" s="1295" t="s">
        <v>206</v>
      </c>
      <c r="F5226" s="935" t="s">
        <v>221</v>
      </c>
      <c r="G5226" s="1295">
        <v>62</v>
      </c>
      <c r="H5226" s="935" t="s">
        <v>413</v>
      </c>
      <c r="I5226" s="935" t="s">
        <v>414</v>
      </c>
      <c r="J5226" s="935">
        <v>39.751173979999997</v>
      </c>
      <c r="K5226" s="935">
        <v>-121.9963235</v>
      </c>
      <c r="L5226" s="935">
        <v>39.629153240000001</v>
      </c>
      <c r="M5226" s="935">
        <v>-121.9925059</v>
      </c>
    </row>
    <row r="5227" spans="1:13" x14ac:dyDescent="0.35">
      <c r="A5227" s="1296">
        <v>37566</v>
      </c>
      <c r="B5227" s="1295" t="s">
        <v>242</v>
      </c>
      <c r="C5227" s="1295" t="s">
        <v>246</v>
      </c>
      <c r="D5227" s="1295">
        <v>6134</v>
      </c>
      <c r="E5227" s="1295" t="s">
        <v>206</v>
      </c>
      <c r="F5227" s="935" t="s">
        <v>222</v>
      </c>
      <c r="G5227" s="1295">
        <v>8</v>
      </c>
      <c r="H5227" s="935" t="s">
        <v>414</v>
      </c>
      <c r="I5227" s="935" t="s">
        <v>415</v>
      </c>
      <c r="J5227" s="935">
        <v>39.629153240000001</v>
      </c>
      <c r="K5227" s="935">
        <v>-121.9925059</v>
      </c>
      <c r="L5227" s="935">
        <v>39.40712284</v>
      </c>
      <c r="M5227" s="935">
        <v>-122.00758999999999</v>
      </c>
    </row>
    <row r="5228" spans="1:13" x14ac:dyDescent="0.35">
      <c r="A5228" s="1296">
        <v>37586</v>
      </c>
      <c r="B5228" s="1295" t="s">
        <v>242</v>
      </c>
      <c r="C5228" s="1295" t="s">
        <v>260</v>
      </c>
      <c r="D5228" s="1295">
        <v>4605</v>
      </c>
      <c r="E5228" s="1295" t="s">
        <v>206</v>
      </c>
      <c r="F5228" s="935" t="s">
        <v>208</v>
      </c>
      <c r="G5228" s="1295">
        <v>188</v>
      </c>
      <c r="H5228" s="935" t="s">
        <v>402</v>
      </c>
      <c r="I5228" s="935" t="s">
        <v>403</v>
      </c>
      <c r="J5228" s="935">
        <v>40.611883210000002</v>
      </c>
      <c r="K5228" s="935">
        <v>-122.446135</v>
      </c>
      <c r="L5228" s="935">
        <v>40.592799669999998</v>
      </c>
      <c r="M5228" s="935">
        <v>-122.3942059</v>
      </c>
    </row>
    <row r="5229" spans="1:13" x14ac:dyDescent="0.35">
      <c r="A5229" s="1296">
        <v>37586</v>
      </c>
      <c r="B5229" s="1295" t="s">
        <v>242</v>
      </c>
      <c r="C5229" s="1295" t="s">
        <v>260</v>
      </c>
      <c r="D5229" s="1295">
        <v>4605</v>
      </c>
      <c r="E5229" s="1295" t="s">
        <v>206</v>
      </c>
      <c r="F5229" s="935" t="s">
        <v>209</v>
      </c>
      <c r="G5229" s="1295">
        <v>30</v>
      </c>
      <c r="H5229" s="935" t="s">
        <v>403</v>
      </c>
      <c r="I5229" s="935" t="s">
        <v>404</v>
      </c>
      <c r="J5229" s="935">
        <v>40.592799669999998</v>
      </c>
      <c r="K5229" s="935">
        <v>-122.3942059</v>
      </c>
      <c r="L5229" s="935">
        <v>40.585947769999997</v>
      </c>
      <c r="M5229" s="935">
        <v>-122.3683525</v>
      </c>
    </row>
    <row r="5230" spans="1:13" x14ac:dyDescent="0.35">
      <c r="A5230" s="1296">
        <v>37586</v>
      </c>
      <c r="B5230" s="1295" t="s">
        <v>242</v>
      </c>
      <c r="C5230" s="1295" t="s">
        <v>260</v>
      </c>
      <c r="D5230" s="1295">
        <v>4605</v>
      </c>
      <c r="E5230" s="1295" t="s">
        <v>206</v>
      </c>
      <c r="F5230" s="935" t="s">
        <v>211</v>
      </c>
      <c r="G5230" s="1295">
        <v>75</v>
      </c>
      <c r="H5230" s="935" t="s">
        <v>404</v>
      </c>
      <c r="I5230" s="935" t="s">
        <v>405</v>
      </c>
      <c r="J5230" s="935">
        <v>40.585947769999997</v>
      </c>
      <c r="K5230" s="935">
        <v>-122.3683525</v>
      </c>
      <c r="L5230" s="935">
        <v>40.472049499999997</v>
      </c>
      <c r="M5230" s="935">
        <v>-122.29453460000001</v>
      </c>
    </row>
    <row r="5231" spans="1:13" x14ac:dyDescent="0.35">
      <c r="A5231" s="1296">
        <v>37586</v>
      </c>
      <c r="B5231" s="1295" t="s">
        <v>242</v>
      </c>
      <c r="C5231" s="1295" t="s">
        <v>260</v>
      </c>
      <c r="D5231" s="1295">
        <v>4605</v>
      </c>
      <c r="E5231" s="1295" t="s">
        <v>206</v>
      </c>
      <c r="F5231" s="935" t="s">
        <v>212</v>
      </c>
      <c r="G5231" s="1295">
        <v>11</v>
      </c>
      <c r="H5231" s="935" t="s">
        <v>405</v>
      </c>
      <c r="I5231" s="935" t="s">
        <v>406</v>
      </c>
      <c r="J5231" s="935">
        <v>40.472049499999997</v>
      </c>
      <c r="K5231" s="935">
        <v>-122.29453460000001</v>
      </c>
      <c r="L5231" s="935">
        <v>40.417416330000002</v>
      </c>
      <c r="M5231" s="935">
        <v>-122.19395729999999</v>
      </c>
    </row>
    <row r="5232" spans="1:13" x14ac:dyDescent="0.35">
      <c r="A5232" s="1296">
        <v>37586</v>
      </c>
      <c r="B5232" s="1295" t="s">
        <v>242</v>
      </c>
      <c r="C5232" s="1295" t="s">
        <v>260</v>
      </c>
      <c r="D5232" s="1295">
        <v>4605</v>
      </c>
      <c r="E5232" s="1295" t="s">
        <v>206</v>
      </c>
      <c r="F5232" s="935" t="s">
        <v>213</v>
      </c>
      <c r="G5232" s="1295">
        <v>52</v>
      </c>
      <c r="H5232" s="935" t="s">
        <v>406</v>
      </c>
      <c r="I5232" s="935" t="s">
        <v>407</v>
      </c>
      <c r="J5232" s="935">
        <v>40.417416330000002</v>
      </c>
      <c r="K5232" s="935">
        <v>-122.19395729999999</v>
      </c>
      <c r="L5232" s="935">
        <v>40.355137560000003</v>
      </c>
      <c r="M5232" s="935">
        <v>-122.17595660000001</v>
      </c>
    </row>
    <row r="5233" spans="1:13" x14ac:dyDescent="0.35">
      <c r="A5233" s="1296">
        <v>37586</v>
      </c>
      <c r="B5233" s="1295" t="s">
        <v>242</v>
      </c>
      <c r="C5233" s="1295" t="s">
        <v>260</v>
      </c>
      <c r="D5233" s="1295">
        <v>4605</v>
      </c>
      <c r="E5233" s="1295" t="s">
        <v>206</v>
      </c>
      <c r="F5233" s="935" t="s">
        <v>214</v>
      </c>
      <c r="G5233" s="1295">
        <v>76</v>
      </c>
      <c r="H5233" s="935" t="s">
        <v>407</v>
      </c>
      <c r="I5233" s="935" t="s">
        <v>408</v>
      </c>
      <c r="J5233" s="935">
        <v>40.355137560000003</v>
      </c>
      <c r="K5233" s="935">
        <v>-122.17595660000001</v>
      </c>
      <c r="L5233" s="935">
        <v>40.316984869999999</v>
      </c>
      <c r="M5233" s="935">
        <v>-122.1896581</v>
      </c>
    </row>
    <row r="5234" spans="1:13" x14ac:dyDescent="0.35">
      <c r="A5234" s="1296">
        <v>37586</v>
      </c>
      <c r="B5234" s="1295" t="s">
        <v>242</v>
      </c>
      <c r="C5234" s="1295" t="s">
        <v>260</v>
      </c>
      <c r="D5234" s="1295">
        <v>4605</v>
      </c>
      <c r="E5234" s="1295" t="s">
        <v>206</v>
      </c>
      <c r="F5234" s="935" t="s">
        <v>215</v>
      </c>
      <c r="G5234" s="1295">
        <v>38</v>
      </c>
      <c r="H5234" s="935" t="s">
        <v>408</v>
      </c>
      <c r="I5234" s="935" t="s">
        <v>409</v>
      </c>
      <c r="J5234" s="935">
        <v>40.316984869999999</v>
      </c>
      <c r="K5234" s="935">
        <v>-122.1896581</v>
      </c>
      <c r="L5234" s="935">
        <v>40.263968490000003</v>
      </c>
      <c r="M5234" s="935">
        <v>-122.2235306</v>
      </c>
    </row>
    <row r="5235" spans="1:13" x14ac:dyDescent="0.35">
      <c r="A5235" s="1296">
        <v>37586</v>
      </c>
      <c r="B5235" s="1295" t="s">
        <v>242</v>
      </c>
      <c r="C5235" s="1295" t="s">
        <v>260</v>
      </c>
      <c r="D5235" s="1295">
        <v>4605</v>
      </c>
      <c r="E5235" s="1295" t="s">
        <v>206</v>
      </c>
      <c r="F5235" s="935" t="s">
        <v>216</v>
      </c>
      <c r="G5235" s="1295">
        <v>12</v>
      </c>
      <c r="H5235" s="935" t="s">
        <v>409</v>
      </c>
      <c r="I5235" s="935" t="s">
        <v>410</v>
      </c>
      <c r="J5235" s="935">
        <v>40.263968490000003</v>
      </c>
      <c r="K5235" s="935">
        <v>-122.2235306</v>
      </c>
      <c r="L5235" s="935">
        <v>40.153152210000002</v>
      </c>
      <c r="M5235" s="935">
        <v>-122.20237950000001</v>
      </c>
    </row>
    <row r="5236" spans="1:13" x14ac:dyDescent="0.35">
      <c r="A5236" s="1296">
        <v>37586</v>
      </c>
      <c r="B5236" s="1295" t="s">
        <v>242</v>
      </c>
      <c r="C5236" s="1295" t="s">
        <v>260</v>
      </c>
      <c r="D5236" s="1295">
        <v>4605</v>
      </c>
      <c r="E5236" s="1295" t="s">
        <v>206</v>
      </c>
      <c r="F5236" s="935" t="s">
        <v>217</v>
      </c>
      <c r="G5236" s="1295">
        <v>64</v>
      </c>
      <c r="H5236" s="935" t="s">
        <v>410</v>
      </c>
      <c r="I5236" s="935" t="s">
        <v>411</v>
      </c>
      <c r="J5236" s="935">
        <v>40.153152210000002</v>
      </c>
      <c r="K5236" s="935">
        <v>-122.20237950000001</v>
      </c>
      <c r="L5236" s="935">
        <v>40.027836569999998</v>
      </c>
      <c r="M5236" s="935">
        <v>-122.11920569999999</v>
      </c>
    </row>
    <row r="5237" spans="1:13" x14ac:dyDescent="0.35">
      <c r="A5237" s="1296">
        <v>37586</v>
      </c>
      <c r="B5237" s="1295" t="s">
        <v>242</v>
      </c>
      <c r="C5237" s="1295" t="s">
        <v>260</v>
      </c>
      <c r="D5237" s="1295">
        <v>4605</v>
      </c>
      <c r="E5237" s="1295" t="s">
        <v>206</v>
      </c>
      <c r="F5237" s="935" t="s">
        <v>219</v>
      </c>
      <c r="G5237" s="1295">
        <v>84</v>
      </c>
      <c r="H5237" s="935" t="s">
        <v>411</v>
      </c>
      <c r="I5237" s="935" t="s">
        <v>412</v>
      </c>
      <c r="J5237" s="935">
        <v>40.027836569999998</v>
      </c>
      <c r="K5237" s="935">
        <v>-122.11920569999999</v>
      </c>
      <c r="L5237" s="935">
        <v>39.909298579999998</v>
      </c>
      <c r="M5237" s="935">
        <v>-122.0918963</v>
      </c>
    </row>
    <row r="5238" spans="1:13" x14ac:dyDescent="0.35">
      <c r="A5238" s="1296">
        <v>37586</v>
      </c>
      <c r="B5238" s="1295" t="s">
        <v>242</v>
      </c>
      <c r="C5238" s="1295" t="s">
        <v>260</v>
      </c>
      <c r="D5238" s="1295">
        <v>4605</v>
      </c>
      <c r="E5238" s="1295" t="s">
        <v>206</v>
      </c>
      <c r="F5238" s="935" t="s">
        <v>220</v>
      </c>
      <c r="G5238" s="1295">
        <v>95</v>
      </c>
      <c r="H5238" s="935" t="s">
        <v>412</v>
      </c>
      <c r="I5238" s="935" t="s">
        <v>413</v>
      </c>
      <c r="J5238" s="935">
        <v>39.909298579999998</v>
      </c>
      <c r="K5238" s="935">
        <v>-122.0918963</v>
      </c>
      <c r="L5238" s="935">
        <v>39.751173979999997</v>
      </c>
      <c r="M5238" s="935">
        <v>-121.9963235</v>
      </c>
    </row>
    <row r="5239" spans="1:13" x14ac:dyDescent="0.35">
      <c r="A5239" s="1296">
        <v>37586</v>
      </c>
      <c r="B5239" s="1295" t="s">
        <v>242</v>
      </c>
      <c r="C5239" s="1295" t="s">
        <v>260</v>
      </c>
      <c r="D5239" s="1295">
        <v>4605</v>
      </c>
      <c r="E5239" s="1295" t="s">
        <v>206</v>
      </c>
      <c r="F5239" s="935" t="s">
        <v>221</v>
      </c>
      <c r="G5239" s="1295">
        <v>77</v>
      </c>
      <c r="H5239" s="935" t="s">
        <v>413</v>
      </c>
      <c r="I5239" s="935" t="s">
        <v>414</v>
      </c>
      <c r="J5239" s="935">
        <v>39.751173979999997</v>
      </c>
      <c r="K5239" s="935">
        <v>-121.9963235</v>
      </c>
      <c r="L5239" s="935">
        <v>39.629153240000001</v>
      </c>
      <c r="M5239" s="935">
        <v>-121.9925059</v>
      </c>
    </row>
    <row r="5240" spans="1:13" ht="15" thickBot="1" x14ac:dyDescent="0.4">
      <c r="A5240" s="1309">
        <v>37586</v>
      </c>
      <c r="B5240" s="1313" t="s">
        <v>242</v>
      </c>
      <c r="C5240" s="1313" t="s">
        <v>260</v>
      </c>
      <c r="D5240" s="1313">
        <v>4605</v>
      </c>
      <c r="E5240" s="1313" t="s">
        <v>206</v>
      </c>
      <c r="F5240" s="1312" t="s">
        <v>222</v>
      </c>
      <c r="G5240" s="1313">
        <v>24</v>
      </c>
      <c r="H5240" s="1312" t="s">
        <v>414</v>
      </c>
      <c r="I5240" s="1312" t="s">
        <v>415</v>
      </c>
      <c r="J5240" s="1312">
        <v>39.629153240000001</v>
      </c>
      <c r="K5240" s="1312">
        <v>-121.9925059</v>
      </c>
      <c r="L5240" s="1312">
        <v>39.40712284</v>
      </c>
      <c r="M5240" s="1312">
        <v>-122.00758999999999</v>
      </c>
    </row>
    <row r="5241" spans="1:13" ht="15" thickTop="1" x14ac:dyDescent="0.35">
      <c r="A5241" s="1296">
        <v>37686</v>
      </c>
      <c r="B5241" s="1295" t="s">
        <v>242</v>
      </c>
      <c r="C5241" s="1295" t="s">
        <v>196</v>
      </c>
      <c r="D5241" s="1295">
        <v>4843</v>
      </c>
      <c r="E5241" s="1295" t="s">
        <v>201</v>
      </c>
      <c r="F5241" s="935" t="s">
        <v>208</v>
      </c>
      <c r="G5241" s="1295">
        <v>87</v>
      </c>
      <c r="H5241" s="935" t="s">
        <v>402</v>
      </c>
      <c r="I5241" s="935" t="s">
        <v>403</v>
      </c>
      <c r="J5241" s="935">
        <v>40.611883210000002</v>
      </c>
      <c r="K5241" s="935">
        <v>-122.446135</v>
      </c>
      <c r="L5241" s="935">
        <v>40.592799669999998</v>
      </c>
      <c r="M5241" s="935">
        <v>-122.3942059</v>
      </c>
    </row>
    <row r="5242" spans="1:13" x14ac:dyDescent="0.35">
      <c r="A5242" s="1296">
        <v>37686</v>
      </c>
      <c r="B5242" s="1295" t="s">
        <v>242</v>
      </c>
      <c r="C5242" s="1295" t="s">
        <v>196</v>
      </c>
      <c r="D5242" s="1295">
        <v>4843</v>
      </c>
      <c r="E5242" s="1295" t="s">
        <v>201</v>
      </c>
      <c r="F5242" s="935" t="s">
        <v>209</v>
      </c>
      <c r="G5242" s="1295">
        <v>18</v>
      </c>
      <c r="H5242" s="935" t="s">
        <v>403</v>
      </c>
      <c r="I5242" s="935" t="s">
        <v>404</v>
      </c>
      <c r="J5242" s="935">
        <v>40.592799669999998</v>
      </c>
      <c r="K5242" s="935">
        <v>-122.3942059</v>
      </c>
      <c r="L5242" s="935">
        <v>40.585947769999997</v>
      </c>
      <c r="M5242" s="935">
        <v>-122.3683525</v>
      </c>
    </row>
    <row r="5243" spans="1:13" x14ac:dyDescent="0.35">
      <c r="A5243" s="1296">
        <v>37686</v>
      </c>
      <c r="B5243" s="1295" t="s">
        <v>242</v>
      </c>
      <c r="C5243" s="1295" t="s">
        <v>196</v>
      </c>
      <c r="D5243" s="1295">
        <v>4843</v>
      </c>
      <c r="E5243" s="1295" t="s">
        <v>201</v>
      </c>
      <c r="F5243" s="935" t="s">
        <v>211</v>
      </c>
      <c r="G5243" s="1295">
        <v>22</v>
      </c>
      <c r="H5243" s="935" t="s">
        <v>404</v>
      </c>
      <c r="I5243" s="935" t="s">
        <v>405</v>
      </c>
      <c r="J5243" s="935">
        <v>40.585947769999997</v>
      </c>
      <c r="K5243" s="935">
        <v>-122.3683525</v>
      </c>
      <c r="L5243" s="935">
        <v>40.472049499999997</v>
      </c>
      <c r="M5243" s="935">
        <v>-122.29453460000001</v>
      </c>
    </row>
    <row r="5244" spans="1:13" x14ac:dyDescent="0.35">
      <c r="A5244" s="1296">
        <v>37686</v>
      </c>
      <c r="B5244" s="1295" t="s">
        <v>242</v>
      </c>
      <c r="C5244" s="1295" t="s">
        <v>196</v>
      </c>
      <c r="D5244" s="1295">
        <v>4843</v>
      </c>
      <c r="E5244" s="1295" t="s">
        <v>201</v>
      </c>
      <c r="F5244" s="935" t="s">
        <v>212</v>
      </c>
      <c r="G5244" s="1295">
        <v>18</v>
      </c>
      <c r="H5244" s="935" t="s">
        <v>405</v>
      </c>
      <c r="I5244" s="935" t="s">
        <v>406</v>
      </c>
      <c r="J5244" s="935">
        <v>40.472049499999997</v>
      </c>
      <c r="K5244" s="935">
        <v>-122.29453460000001</v>
      </c>
      <c r="L5244" s="935">
        <v>40.417416330000002</v>
      </c>
      <c r="M5244" s="935">
        <v>-122.19395729999999</v>
      </c>
    </row>
    <row r="5245" spans="1:13" x14ac:dyDescent="0.35">
      <c r="A5245" s="1296">
        <v>37686</v>
      </c>
      <c r="B5245" s="1295" t="s">
        <v>242</v>
      </c>
      <c r="C5245" s="1295" t="s">
        <v>196</v>
      </c>
      <c r="D5245" s="1295">
        <v>4843</v>
      </c>
      <c r="E5245" s="1295" t="s">
        <v>201</v>
      </c>
      <c r="F5245" s="935" t="s">
        <v>213</v>
      </c>
      <c r="G5245" s="1295">
        <v>0</v>
      </c>
      <c r="H5245" s="935" t="s">
        <v>406</v>
      </c>
      <c r="I5245" s="935" t="s">
        <v>407</v>
      </c>
      <c r="J5245" s="935">
        <v>40.417416330000002</v>
      </c>
      <c r="K5245" s="935">
        <v>-122.19395729999999</v>
      </c>
      <c r="L5245" s="935">
        <v>40.355137560000003</v>
      </c>
      <c r="M5245" s="935">
        <v>-122.17595660000001</v>
      </c>
    </row>
    <row r="5246" spans="1:13" x14ac:dyDescent="0.35">
      <c r="A5246" s="1296">
        <v>37686</v>
      </c>
      <c r="B5246" s="1295" t="s">
        <v>242</v>
      </c>
      <c r="C5246" s="1295" t="s">
        <v>196</v>
      </c>
      <c r="D5246" s="1295">
        <v>4843</v>
      </c>
      <c r="E5246" s="1295" t="s">
        <v>201</v>
      </c>
      <c r="F5246" s="935" t="s">
        <v>214</v>
      </c>
      <c r="G5246" s="1295">
        <v>0</v>
      </c>
      <c r="H5246" s="935" t="s">
        <v>407</v>
      </c>
      <c r="I5246" s="935" t="s">
        <v>408</v>
      </c>
      <c r="J5246" s="935">
        <v>40.355137560000003</v>
      </c>
      <c r="K5246" s="935">
        <v>-122.17595660000001</v>
      </c>
      <c r="L5246" s="935">
        <v>40.316984869999999</v>
      </c>
      <c r="M5246" s="935">
        <v>-122.1896581</v>
      </c>
    </row>
    <row r="5247" spans="1:13" x14ac:dyDescent="0.35">
      <c r="A5247" s="1296">
        <v>37686</v>
      </c>
      <c r="B5247" s="1295" t="s">
        <v>242</v>
      </c>
      <c r="C5247" s="1295" t="s">
        <v>196</v>
      </c>
      <c r="D5247" s="1295">
        <v>4843</v>
      </c>
      <c r="E5247" s="1295" t="s">
        <v>201</v>
      </c>
      <c r="F5247" s="935" t="s">
        <v>215</v>
      </c>
      <c r="G5247" s="1295">
        <v>0</v>
      </c>
      <c r="H5247" s="935" t="s">
        <v>408</v>
      </c>
      <c r="I5247" s="935" t="s">
        <v>409</v>
      </c>
      <c r="J5247" s="935">
        <v>40.316984869999999</v>
      </c>
      <c r="K5247" s="935">
        <v>-122.1896581</v>
      </c>
      <c r="L5247" s="935">
        <v>40.263968490000003</v>
      </c>
      <c r="M5247" s="935">
        <v>-122.2235306</v>
      </c>
    </row>
    <row r="5248" spans="1:13" x14ac:dyDescent="0.35">
      <c r="A5248" s="1296">
        <v>37686</v>
      </c>
      <c r="B5248" s="1295" t="s">
        <v>242</v>
      </c>
      <c r="C5248" s="1295" t="s">
        <v>196</v>
      </c>
      <c r="D5248" s="1295">
        <v>4843</v>
      </c>
      <c r="E5248" s="1295" t="s">
        <v>201</v>
      </c>
      <c r="F5248" s="935" t="s">
        <v>216</v>
      </c>
      <c r="G5248" s="1295">
        <v>0</v>
      </c>
      <c r="H5248" s="935" t="s">
        <v>409</v>
      </c>
      <c r="I5248" s="935" t="s">
        <v>410</v>
      </c>
      <c r="J5248" s="935">
        <v>40.263968490000003</v>
      </c>
      <c r="K5248" s="935">
        <v>-122.2235306</v>
      </c>
      <c r="L5248" s="935">
        <v>40.153152210000002</v>
      </c>
      <c r="M5248" s="935">
        <v>-122.20237950000001</v>
      </c>
    </row>
    <row r="5249" spans="1:13" x14ac:dyDescent="0.35">
      <c r="A5249" s="1296">
        <v>37686</v>
      </c>
      <c r="B5249" s="1295" t="s">
        <v>242</v>
      </c>
      <c r="C5249" s="1295" t="s">
        <v>196</v>
      </c>
      <c r="D5249" s="1295">
        <v>4843</v>
      </c>
      <c r="E5249" s="1295" t="s">
        <v>201</v>
      </c>
      <c r="F5249" s="935" t="s">
        <v>217</v>
      </c>
      <c r="G5249" s="1295">
        <v>0</v>
      </c>
      <c r="H5249" s="935" t="s">
        <v>410</v>
      </c>
      <c r="I5249" s="935" t="s">
        <v>411</v>
      </c>
      <c r="J5249" s="935">
        <v>40.153152210000002</v>
      </c>
      <c r="K5249" s="935">
        <v>-122.20237950000001</v>
      </c>
      <c r="L5249" s="935">
        <v>40.027836569999998</v>
      </c>
      <c r="M5249" s="935">
        <v>-122.11920569999999</v>
      </c>
    </row>
    <row r="5250" spans="1:13" x14ac:dyDescent="0.35">
      <c r="A5250" s="1296">
        <v>37686</v>
      </c>
      <c r="B5250" s="1295" t="s">
        <v>242</v>
      </c>
      <c r="C5250" s="1295" t="s">
        <v>196</v>
      </c>
      <c r="D5250" s="1295">
        <v>4843</v>
      </c>
      <c r="E5250" s="1295" t="s">
        <v>201</v>
      </c>
      <c r="F5250" s="935" t="s">
        <v>219</v>
      </c>
      <c r="G5250" s="1295">
        <v>4</v>
      </c>
      <c r="H5250" s="935" t="s">
        <v>411</v>
      </c>
      <c r="I5250" s="935" t="s">
        <v>412</v>
      </c>
      <c r="J5250" s="935">
        <v>40.027836569999998</v>
      </c>
      <c r="K5250" s="935">
        <v>-122.11920569999999</v>
      </c>
      <c r="L5250" s="935">
        <v>39.909298579999998</v>
      </c>
      <c r="M5250" s="935">
        <v>-122.0918963</v>
      </c>
    </row>
    <row r="5251" spans="1:13" x14ac:dyDescent="0.35">
      <c r="A5251" s="1296">
        <v>37686</v>
      </c>
      <c r="B5251" s="1295" t="s">
        <v>242</v>
      </c>
      <c r="C5251" s="1295" t="s">
        <v>196</v>
      </c>
      <c r="D5251" s="1295">
        <v>4843</v>
      </c>
      <c r="E5251" s="1295" t="s">
        <v>201</v>
      </c>
      <c r="F5251" s="935" t="s">
        <v>220</v>
      </c>
      <c r="G5251" s="1295">
        <v>0</v>
      </c>
      <c r="H5251" s="935" t="s">
        <v>412</v>
      </c>
      <c r="I5251" s="935" t="s">
        <v>413</v>
      </c>
      <c r="J5251" s="935">
        <v>39.909298579999998</v>
      </c>
      <c r="K5251" s="935">
        <v>-122.0918963</v>
      </c>
      <c r="L5251" s="935">
        <v>39.751173979999997</v>
      </c>
      <c r="M5251" s="935">
        <v>-121.9963235</v>
      </c>
    </row>
    <row r="5252" spans="1:13" x14ac:dyDescent="0.35">
      <c r="A5252" s="1296">
        <v>37686</v>
      </c>
      <c r="B5252" s="1295" t="s">
        <v>242</v>
      </c>
      <c r="C5252" s="1295" t="s">
        <v>196</v>
      </c>
      <c r="D5252" s="1295">
        <v>4843</v>
      </c>
      <c r="E5252" s="1295" t="s">
        <v>201</v>
      </c>
      <c r="F5252" s="935" t="s">
        <v>221</v>
      </c>
      <c r="G5252" s="1295">
        <v>0</v>
      </c>
      <c r="H5252" s="935" t="s">
        <v>413</v>
      </c>
      <c r="I5252" s="935" t="s">
        <v>414</v>
      </c>
      <c r="J5252" s="935">
        <v>39.751173979999997</v>
      </c>
      <c r="K5252" s="935">
        <v>-121.9963235</v>
      </c>
      <c r="L5252" s="935">
        <v>39.629153240000001</v>
      </c>
      <c r="M5252" s="935">
        <v>-121.9925059</v>
      </c>
    </row>
    <row r="5253" spans="1:13" x14ac:dyDescent="0.35">
      <c r="A5253" s="1296">
        <v>37686</v>
      </c>
      <c r="B5253" s="1295" t="s">
        <v>242</v>
      </c>
      <c r="C5253" s="1295" t="s">
        <v>196</v>
      </c>
      <c r="D5253" s="1295">
        <v>4843</v>
      </c>
      <c r="E5253" s="1295" t="s">
        <v>201</v>
      </c>
      <c r="F5253" s="935" t="s">
        <v>222</v>
      </c>
      <c r="G5253" s="1295">
        <v>0</v>
      </c>
      <c r="H5253" s="935" t="s">
        <v>414</v>
      </c>
      <c r="I5253" s="935" t="s">
        <v>415</v>
      </c>
      <c r="J5253" s="935">
        <v>39.629153240000001</v>
      </c>
      <c r="K5253" s="935">
        <v>-121.9925059</v>
      </c>
      <c r="L5253" s="935">
        <v>39.40712284</v>
      </c>
      <c r="M5253" s="935">
        <v>-122.00758999999999</v>
      </c>
    </row>
    <row r="5254" spans="1:13" x14ac:dyDescent="0.35">
      <c r="A5254" s="1296">
        <v>37761</v>
      </c>
      <c r="B5254" s="1295" t="s">
        <v>313</v>
      </c>
      <c r="C5254" s="1295" t="s">
        <v>246</v>
      </c>
      <c r="D5254" s="1295">
        <v>14137</v>
      </c>
      <c r="E5254" s="1295" t="s">
        <v>200</v>
      </c>
      <c r="F5254" s="935" t="s">
        <v>208</v>
      </c>
      <c r="G5254" s="1295">
        <v>0</v>
      </c>
      <c r="H5254" s="935" t="s">
        <v>402</v>
      </c>
      <c r="I5254" s="935" t="s">
        <v>403</v>
      </c>
      <c r="J5254" s="935">
        <v>40.611883210000002</v>
      </c>
      <c r="K5254" s="935">
        <v>-122.446135</v>
      </c>
      <c r="L5254" s="935">
        <v>40.592799669999998</v>
      </c>
      <c r="M5254" s="935">
        <v>-122.3942059</v>
      </c>
    </row>
    <row r="5255" spans="1:13" x14ac:dyDescent="0.35">
      <c r="A5255" s="1296">
        <v>37761</v>
      </c>
      <c r="B5255" s="1295" t="s">
        <v>313</v>
      </c>
      <c r="C5255" s="1295" t="s">
        <v>246</v>
      </c>
      <c r="D5255" s="1295">
        <v>14137</v>
      </c>
      <c r="E5255" s="1295" t="s">
        <v>200</v>
      </c>
      <c r="F5255" s="935" t="s">
        <v>209</v>
      </c>
      <c r="G5255" s="1295">
        <v>1</v>
      </c>
      <c r="H5255" s="935" t="s">
        <v>403</v>
      </c>
      <c r="I5255" s="935" t="s">
        <v>404</v>
      </c>
      <c r="J5255" s="935">
        <v>40.592799669999998</v>
      </c>
      <c r="K5255" s="935">
        <v>-122.3942059</v>
      </c>
      <c r="L5255" s="935">
        <v>40.585947769999997</v>
      </c>
      <c r="M5255" s="935">
        <v>-122.3683525</v>
      </c>
    </row>
    <row r="5256" spans="1:13" x14ac:dyDescent="0.35">
      <c r="A5256" s="1296">
        <v>37761</v>
      </c>
      <c r="B5256" s="1295" t="s">
        <v>313</v>
      </c>
      <c r="C5256" s="1295" t="s">
        <v>246</v>
      </c>
      <c r="D5256" s="1295">
        <v>14137</v>
      </c>
      <c r="E5256" s="1295" t="s">
        <v>200</v>
      </c>
      <c r="F5256" s="935" t="s">
        <v>211</v>
      </c>
      <c r="G5256" s="1295">
        <v>1</v>
      </c>
      <c r="H5256" s="935" t="s">
        <v>404</v>
      </c>
      <c r="I5256" s="935" t="s">
        <v>405</v>
      </c>
      <c r="J5256" s="935">
        <v>40.585947769999997</v>
      </c>
      <c r="K5256" s="935">
        <v>-122.3683525</v>
      </c>
      <c r="L5256" s="935">
        <v>40.472049499999997</v>
      </c>
      <c r="M5256" s="935">
        <v>-122.29453460000001</v>
      </c>
    </row>
    <row r="5257" spans="1:13" x14ac:dyDescent="0.35">
      <c r="A5257" s="1296">
        <v>37761</v>
      </c>
      <c r="B5257" s="1295" t="s">
        <v>313</v>
      </c>
      <c r="C5257" s="1295" t="s">
        <v>246</v>
      </c>
      <c r="D5257" s="1295">
        <v>14137</v>
      </c>
      <c r="E5257" s="1295" t="s">
        <v>200</v>
      </c>
      <c r="F5257" s="935" t="s">
        <v>212</v>
      </c>
      <c r="G5257" s="1295">
        <v>0</v>
      </c>
      <c r="H5257" s="935" t="s">
        <v>405</v>
      </c>
      <c r="I5257" s="935" t="s">
        <v>406</v>
      </c>
      <c r="J5257" s="935">
        <v>40.472049499999997</v>
      </c>
      <c r="K5257" s="935">
        <v>-122.29453460000001</v>
      </c>
      <c r="L5257" s="935">
        <v>40.417416330000002</v>
      </c>
      <c r="M5257" s="935">
        <v>-122.19395729999999</v>
      </c>
    </row>
    <row r="5258" spans="1:13" x14ac:dyDescent="0.35">
      <c r="A5258" s="1296">
        <v>37761</v>
      </c>
      <c r="B5258" s="1295" t="s">
        <v>313</v>
      </c>
      <c r="C5258" s="1295" t="s">
        <v>246</v>
      </c>
      <c r="D5258" s="1295">
        <v>14137</v>
      </c>
      <c r="E5258" s="1295" t="s">
        <v>200</v>
      </c>
      <c r="F5258" s="935" t="s">
        <v>213</v>
      </c>
      <c r="G5258" s="1295">
        <v>0</v>
      </c>
      <c r="H5258" s="935" t="s">
        <v>406</v>
      </c>
      <c r="I5258" s="935" t="s">
        <v>407</v>
      </c>
      <c r="J5258" s="935">
        <v>40.417416330000002</v>
      </c>
      <c r="K5258" s="935">
        <v>-122.19395729999999</v>
      </c>
      <c r="L5258" s="935">
        <v>40.355137560000003</v>
      </c>
      <c r="M5258" s="935">
        <v>-122.17595660000001</v>
      </c>
    </row>
    <row r="5259" spans="1:13" x14ac:dyDescent="0.35">
      <c r="A5259" s="1296">
        <v>37761</v>
      </c>
      <c r="B5259" s="1295" t="s">
        <v>313</v>
      </c>
      <c r="C5259" s="1295" t="s">
        <v>246</v>
      </c>
      <c r="D5259" s="1295">
        <v>14137</v>
      </c>
      <c r="E5259" s="1295" t="s">
        <v>200</v>
      </c>
      <c r="F5259" s="935" t="s">
        <v>214</v>
      </c>
      <c r="G5259" s="1295">
        <v>0</v>
      </c>
      <c r="H5259" s="935" t="s">
        <v>407</v>
      </c>
      <c r="I5259" s="935" t="s">
        <v>408</v>
      </c>
      <c r="J5259" s="935">
        <v>40.355137560000003</v>
      </c>
      <c r="K5259" s="935">
        <v>-122.17595660000001</v>
      </c>
      <c r="L5259" s="935">
        <v>40.316984869999999</v>
      </c>
      <c r="M5259" s="935">
        <v>-122.1896581</v>
      </c>
    </row>
    <row r="5260" spans="1:13" x14ac:dyDescent="0.35">
      <c r="A5260" s="1296">
        <v>37761</v>
      </c>
      <c r="B5260" s="1295" t="s">
        <v>313</v>
      </c>
      <c r="C5260" s="1295" t="s">
        <v>246</v>
      </c>
      <c r="D5260" s="1295">
        <v>14137</v>
      </c>
      <c r="E5260" s="1295" t="s">
        <v>200</v>
      </c>
      <c r="F5260" s="935" t="s">
        <v>215</v>
      </c>
      <c r="G5260" s="1295">
        <v>0</v>
      </c>
      <c r="H5260" s="935" t="s">
        <v>408</v>
      </c>
      <c r="I5260" s="935" t="s">
        <v>409</v>
      </c>
      <c r="J5260" s="935">
        <v>40.316984869999999</v>
      </c>
      <c r="K5260" s="935">
        <v>-122.1896581</v>
      </c>
      <c r="L5260" s="935">
        <v>40.263968490000003</v>
      </c>
      <c r="M5260" s="935">
        <v>-122.2235306</v>
      </c>
    </row>
    <row r="5261" spans="1:13" x14ac:dyDescent="0.35">
      <c r="A5261" s="1296">
        <v>37761</v>
      </c>
      <c r="B5261" s="1295" t="s">
        <v>313</v>
      </c>
      <c r="C5261" s="1295" t="s">
        <v>246</v>
      </c>
      <c r="D5261" s="1295">
        <v>14137</v>
      </c>
      <c r="E5261" s="1295" t="s">
        <v>200</v>
      </c>
      <c r="F5261" s="935" t="s">
        <v>216</v>
      </c>
      <c r="G5261" s="1295">
        <v>0</v>
      </c>
      <c r="H5261" s="935" t="s">
        <v>409</v>
      </c>
      <c r="I5261" s="935" t="s">
        <v>410</v>
      </c>
      <c r="J5261" s="935">
        <v>40.263968490000003</v>
      </c>
      <c r="K5261" s="935">
        <v>-122.2235306</v>
      </c>
      <c r="L5261" s="935">
        <v>40.153152210000002</v>
      </c>
      <c r="M5261" s="935">
        <v>-122.20237950000001</v>
      </c>
    </row>
    <row r="5262" spans="1:13" x14ac:dyDescent="0.35">
      <c r="A5262" s="1296">
        <v>37761</v>
      </c>
      <c r="B5262" s="1295" t="s">
        <v>313</v>
      </c>
      <c r="C5262" s="1295" t="s">
        <v>246</v>
      </c>
      <c r="D5262" s="1295">
        <v>14137</v>
      </c>
      <c r="E5262" s="1295" t="s">
        <v>200</v>
      </c>
      <c r="F5262" s="935" t="s">
        <v>217</v>
      </c>
      <c r="G5262" s="1295">
        <v>0</v>
      </c>
      <c r="H5262" s="935" t="s">
        <v>410</v>
      </c>
      <c r="I5262" s="935" t="s">
        <v>411</v>
      </c>
      <c r="J5262" s="935">
        <v>40.153152210000002</v>
      </c>
      <c r="K5262" s="935">
        <v>-122.20237950000001</v>
      </c>
      <c r="L5262" s="935">
        <v>40.027836569999998</v>
      </c>
      <c r="M5262" s="935">
        <v>-122.11920569999999</v>
      </c>
    </row>
    <row r="5263" spans="1:13" x14ac:dyDescent="0.35">
      <c r="A5263" s="1296">
        <v>37761</v>
      </c>
      <c r="B5263" s="1295" t="s">
        <v>313</v>
      </c>
      <c r="C5263" s="1295" t="s">
        <v>246</v>
      </c>
      <c r="D5263" s="1295">
        <v>14137</v>
      </c>
      <c r="E5263" s="1295" t="s">
        <v>200</v>
      </c>
      <c r="F5263" s="935" t="s">
        <v>219</v>
      </c>
      <c r="G5263" s="1295">
        <v>0</v>
      </c>
      <c r="H5263" s="935" t="s">
        <v>411</v>
      </c>
      <c r="I5263" s="935" t="s">
        <v>412</v>
      </c>
      <c r="J5263" s="935">
        <v>40.027836569999998</v>
      </c>
      <c r="K5263" s="935">
        <v>-122.11920569999999</v>
      </c>
      <c r="L5263" s="935">
        <v>39.909298579999998</v>
      </c>
      <c r="M5263" s="935">
        <v>-122.0918963</v>
      </c>
    </row>
    <row r="5264" spans="1:13" x14ac:dyDescent="0.35">
      <c r="A5264" s="1296">
        <v>37761</v>
      </c>
      <c r="B5264" s="1295" t="s">
        <v>313</v>
      </c>
      <c r="C5264" s="1295" t="s">
        <v>246</v>
      </c>
      <c r="D5264" s="1295">
        <v>14137</v>
      </c>
      <c r="E5264" s="1295" t="s">
        <v>200</v>
      </c>
      <c r="F5264" s="935" t="s">
        <v>220</v>
      </c>
      <c r="G5264" s="1295">
        <v>-99999</v>
      </c>
      <c r="H5264" s="935" t="s">
        <v>412</v>
      </c>
      <c r="I5264" s="935" t="s">
        <v>413</v>
      </c>
      <c r="J5264" s="935">
        <v>39.909298579999998</v>
      </c>
      <c r="K5264" s="935">
        <v>-122.0918963</v>
      </c>
      <c r="L5264" s="935">
        <v>39.751173979999997</v>
      </c>
      <c r="M5264" s="935">
        <v>-121.9963235</v>
      </c>
    </row>
    <row r="5265" spans="1:13" x14ac:dyDescent="0.35">
      <c r="A5265" s="1296">
        <v>37761</v>
      </c>
      <c r="B5265" s="1295" t="s">
        <v>313</v>
      </c>
      <c r="C5265" s="1295" t="s">
        <v>246</v>
      </c>
      <c r="D5265" s="1295">
        <v>14137</v>
      </c>
      <c r="E5265" s="1295" t="s">
        <v>200</v>
      </c>
      <c r="F5265" s="935" t="s">
        <v>221</v>
      </c>
      <c r="G5265" s="1295">
        <v>-99999</v>
      </c>
      <c r="H5265" s="935" t="s">
        <v>413</v>
      </c>
      <c r="I5265" s="935" t="s">
        <v>414</v>
      </c>
      <c r="J5265" s="935">
        <v>39.751173979999997</v>
      </c>
      <c r="K5265" s="935">
        <v>-121.9963235</v>
      </c>
      <c r="L5265" s="935">
        <v>39.629153240000001</v>
      </c>
      <c r="M5265" s="935">
        <v>-121.9925059</v>
      </c>
    </row>
    <row r="5266" spans="1:13" x14ac:dyDescent="0.35">
      <c r="A5266" s="1296">
        <v>37761</v>
      </c>
      <c r="B5266" s="1295" t="s">
        <v>313</v>
      </c>
      <c r="C5266" s="1295" t="s">
        <v>246</v>
      </c>
      <c r="D5266" s="1295">
        <v>14137</v>
      </c>
      <c r="E5266" s="1295" t="s">
        <v>200</v>
      </c>
      <c r="F5266" s="935" t="s">
        <v>222</v>
      </c>
      <c r="G5266" s="1295">
        <v>-99999</v>
      </c>
      <c r="H5266" s="935" t="s">
        <v>414</v>
      </c>
      <c r="I5266" s="935" t="s">
        <v>415</v>
      </c>
      <c r="J5266" s="935">
        <v>39.629153240000001</v>
      </c>
      <c r="K5266" s="935">
        <v>-121.9925059</v>
      </c>
      <c r="L5266" s="935">
        <v>39.40712284</v>
      </c>
      <c r="M5266" s="935">
        <v>-122.00758999999999</v>
      </c>
    </row>
    <row r="5267" spans="1:13" x14ac:dyDescent="0.35">
      <c r="A5267" s="1296">
        <v>37768</v>
      </c>
      <c r="B5267" s="1295" t="s">
        <v>313</v>
      </c>
      <c r="C5267" s="1295" t="s">
        <v>246</v>
      </c>
      <c r="D5267" s="1295">
        <v>13538</v>
      </c>
      <c r="E5267" s="1295" t="s">
        <v>200</v>
      </c>
      <c r="F5267" s="935" t="s">
        <v>208</v>
      </c>
      <c r="G5267" s="1295">
        <v>63</v>
      </c>
      <c r="H5267" s="935" t="s">
        <v>402</v>
      </c>
      <c r="I5267" s="935" t="s">
        <v>403</v>
      </c>
      <c r="J5267" s="935">
        <v>40.611883210000002</v>
      </c>
      <c r="K5267" s="935">
        <v>-122.446135</v>
      </c>
      <c r="L5267" s="935">
        <v>40.592799669999998</v>
      </c>
      <c r="M5267" s="935">
        <v>-122.3942059</v>
      </c>
    </row>
    <row r="5268" spans="1:13" x14ac:dyDescent="0.35">
      <c r="A5268" s="1296">
        <v>37768</v>
      </c>
      <c r="B5268" s="1295" t="s">
        <v>313</v>
      </c>
      <c r="C5268" s="1295" t="s">
        <v>246</v>
      </c>
      <c r="D5268" s="1295">
        <v>13538</v>
      </c>
      <c r="E5268" s="1295" t="s">
        <v>200</v>
      </c>
      <c r="F5268" s="935" t="s">
        <v>209</v>
      </c>
      <c r="G5268" s="1295">
        <v>18</v>
      </c>
      <c r="H5268" s="935" t="s">
        <v>403</v>
      </c>
      <c r="I5268" s="935" t="s">
        <v>404</v>
      </c>
      <c r="J5268" s="935">
        <v>40.592799669999998</v>
      </c>
      <c r="K5268" s="935">
        <v>-122.3942059</v>
      </c>
      <c r="L5268" s="935">
        <v>40.585947769999997</v>
      </c>
      <c r="M5268" s="935">
        <v>-122.3683525</v>
      </c>
    </row>
    <row r="5269" spans="1:13" x14ac:dyDescent="0.35">
      <c r="A5269" s="1296">
        <v>37768</v>
      </c>
      <c r="B5269" s="1295" t="s">
        <v>313</v>
      </c>
      <c r="C5269" s="1295" t="s">
        <v>246</v>
      </c>
      <c r="D5269" s="1295">
        <v>13538</v>
      </c>
      <c r="E5269" s="1295" t="s">
        <v>200</v>
      </c>
      <c r="F5269" s="935" t="s">
        <v>211</v>
      </c>
      <c r="G5269" s="1295">
        <v>13</v>
      </c>
      <c r="H5269" s="935" t="s">
        <v>404</v>
      </c>
      <c r="I5269" s="935" t="s">
        <v>405</v>
      </c>
      <c r="J5269" s="935">
        <v>40.585947769999997</v>
      </c>
      <c r="K5269" s="935">
        <v>-122.3683525</v>
      </c>
      <c r="L5269" s="935">
        <v>40.472049499999997</v>
      </c>
      <c r="M5269" s="935">
        <v>-122.29453460000001</v>
      </c>
    </row>
    <row r="5270" spans="1:13" x14ac:dyDescent="0.35">
      <c r="A5270" s="1296">
        <v>37768</v>
      </c>
      <c r="B5270" s="1295" t="s">
        <v>313</v>
      </c>
      <c r="C5270" s="1295" t="s">
        <v>246</v>
      </c>
      <c r="D5270" s="1295">
        <v>13538</v>
      </c>
      <c r="E5270" s="1295" t="s">
        <v>200</v>
      </c>
      <c r="F5270" s="935" t="s">
        <v>212</v>
      </c>
      <c r="G5270" s="1295">
        <v>0</v>
      </c>
      <c r="H5270" s="935" t="s">
        <v>405</v>
      </c>
      <c r="I5270" s="935" t="s">
        <v>406</v>
      </c>
      <c r="J5270" s="935">
        <v>40.472049499999997</v>
      </c>
      <c r="K5270" s="935">
        <v>-122.29453460000001</v>
      </c>
      <c r="L5270" s="935">
        <v>40.417416330000002</v>
      </c>
      <c r="M5270" s="935">
        <v>-122.19395729999999</v>
      </c>
    </row>
    <row r="5271" spans="1:13" x14ac:dyDescent="0.35">
      <c r="A5271" s="1296">
        <v>37768</v>
      </c>
      <c r="B5271" s="1295" t="s">
        <v>313</v>
      </c>
      <c r="C5271" s="1295" t="s">
        <v>246</v>
      </c>
      <c r="D5271" s="1295">
        <v>13538</v>
      </c>
      <c r="E5271" s="1295" t="s">
        <v>200</v>
      </c>
      <c r="F5271" s="935" t="s">
        <v>213</v>
      </c>
      <c r="G5271" s="1295">
        <v>0</v>
      </c>
      <c r="H5271" s="935" t="s">
        <v>406</v>
      </c>
      <c r="I5271" s="935" t="s">
        <v>407</v>
      </c>
      <c r="J5271" s="935">
        <v>40.417416330000002</v>
      </c>
      <c r="K5271" s="935">
        <v>-122.19395729999999</v>
      </c>
      <c r="L5271" s="935">
        <v>40.355137560000003</v>
      </c>
      <c r="M5271" s="935">
        <v>-122.17595660000001</v>
      </c>
    </row>
    <row r="5272" spans="1:13" x14ac:dyDescent="0.35">
      <c r="A5272" s="1296">
        <v>37768</v>
      </c>
      <c r="B5272" s="1295" t="s">
        <v>313</v>
      </c>
      <c r="C5272" s="1295" t="s">
        <v>246</v>
      </c>
      <c r="D5272" s="1295">
        <v>13538</v>
      </c>
      <c r="E5272" s="1295" t="s">
        <v>200</v>
      </c>
      <c r="F5272" s="935" t="s">
        <v>214</v>
      </c>
      <c r="G5272" s="1295">
        <v>0</v>
      </c>
      <c r="H5272" s="935" t="s">
        <v>407</v>
      </c>
      <c r="I5272" s="935" t="s">
        <v>408</v>
      </c>
      <c r="J5272" s="935">
        <v>40.355137560000003</v>
      </c>
      <c r="K5272" s="935">
        <v>-122.17595660000001</v>
      </c>
      <c r="L5272" s="935">
        <v>40.316984869999999</v>
      </c>
      <c r="M5272" s="935">
        <v>-122.1896581</v>
      </c>
    </row>
    <row r="5273" spans="1:13" x14ac:dyDescent="0.35">
      <c r="A5273" s="1296">
        <v>37768</v>
      </c>
      <c r="B5273" s="1295" t="s">
        <v>313</v>
      </c>
      <c r="C5273" s="1295" t="s">
        <v>246</v>
      </c>
      <c r="D5273" s="1295">
        <v>13538</v>
      </c>
      <c r="E5273" s="1295" t="s">
        <v>200</v>
      </c>
      <c r="F5273" s="935" t="s">
        <v>215</v>
      </c>
      <c r="G5273" s="1295">
        <v>0</v>
      </c>
      <c r="H5273" s="935" t="s">
        <v>408</v>
      </c>
      <c r="I5273" s="935" t="s">
        <v>409</v>
      </c>
      <c r="J5273" s="935">
        <v>40.316984869999999</v>
      </c>
      <c r="K5273" s="935">
        <v>-122.1896581</v>
      </c>
      <c r="L5273" s="935">
        <v>40.263968490000003</v>
      </c>
      <c r="M5273" s="935">
        <v>-122.2235306</v>
      </c>
    </row>
    <row r="5274" spans="1:13" x14ac:dyDescent="0.35">
      <c r="A5274" s="1296">
        <v>37768</v>
      </c>
      <c r="B5274" s="1295" t="s">
        <v>313</v>
      </c>
      <c r="C5274" s="1295" t="s">
        <v>246</v>
      </c>
      <c r="D5274" s="1295">
        <v>13538</v>
      </c>
      <c r="E5274" s="1295" t="s">
        <v>200</v>
      </c>
      <c r="F5274" s="935" t="s">
        <v>216</v>
      </c>
      <c r="G5274" s="1295">
        <v>0</v>
      </c>
      <c r="H5274" s="935" t="s">
        <v>409</v>
      </c>
      <c r="I5274" s="935" t="s">
        <v>410</v>
      </c>
      <c r="J5274" s="935">
        <v>40.263968490000003</v>
      </c>
      <c r="K5274" s="935">
        <v>-122.2235306</v>
      </c>
      <c r="L5274" s="935">
        <v>40.153152210000002</v>
      </c>
      <c r="M5274" s="935">
        <v>-122.20237950000001</v>
      </c>
    </row>
    <row r="5275" spans="1:13" x14ac:dyDescent="0.35">
      <c r="A5275" s="1296">
        <v>37768</v>
      </c>
      <c r="B5275" s="1295" t="s">
        <v>313</v>
      </c>
      <c r="C5275" s="1295" t="s">
        <v>246</v>
      </c>
      <c r="D5275" s="1295">
        <v>13538</v>
      </c>
      <c r="E5275" s="1295" t="s">
        <v>200</v>
      </c>
      <c r="F5275" s="935" t="s">
        <v>217</v>
      </c>
      <c r="G5275" s="1295">
        <v>0</v>
      </c>
      <c r="H5275" s="935" t="s">
        <v>410</v>
      </c>
      <c r="I5275" s="935" t="s">
        <v>411</v>
      </c>
      <c r="J5275" s="935">
        <v>40.153152210000002</v>
      </c>
      <c r="K5275" s="935">
        <v>-122.20237950000001</v>
      </c>
      <c r="L5275" s="935">
        <v>40.027836569999998</v>
      </c>
      <c r="M5275" s="935">
        <v>-122.11920569999999</v>
      </c>
    </row>
    <row r="5276" spans="1:13" x14ac:dyDescent="0.35">
      <c r="A5276" s="1296">
        <v>37768</v>
      </c>
      <c r="B5276" s="1295" t="s">
        <v>313</v>
      </c>
      <c r="C5276" s="1295" t="s">
        <v>246</v>
      </c>
      <c r="D5276" s="1295">
        <v>13538</v>
      </c>
      <c r="E5276" s="1295" t="s">
        <v>200</v>
      </c>
      <c r="F5276" s="935" t="s">
        <v>219</v>
      </c>
      <c r="G5276" s="1295">
        <v>-99999</v>
      </c>
      <c r="H5276" s="935" t="s">
        <v>411</v>
      </c>
      <c r="I5276" s="935" t="s">
        <v>412</v>
      </c>
      <c r="J5276" s="935">
        <v>40.027836569999998</v>
      </c>
      <c r="K5276" s="935">
        <v>-122.11920569999999</v>
      </c>
      <c r="L5276" s="935">
        <v>39.909298579999998</v>
      </c>
      <c r="M5276" s="935">
        <v>-122.0918963</v>
      </c>
    </row>
    <row r="5277" spans="1:13" x14ac:dyDescent="0.35">
      <c r="A5277" s="1296">
        <v>37768</v>
      </c>
      <c r="B5277" s="1295" t="s">
        <v>313</v>
      </c>
      <c r="C5277" s="1295" t="s">
        <v>246</v>
      </c>
      <c r="D5277" s="1295">
        <v>13538</v>
      </c>
      <c r="E5277" s="1295" t="s">
        <v>200</v>
      </c>
      <c r="F5277" s="935" t="s">
        <v>220</v>
      </c>
      <c r="G5277" s="1295">
        <v>-99999</v>
      </c>
      <c r="H5277" s="935" t="s">
        <v>412</v>
      </c>
      <c r="I5277" s="935" t="s">
        <v>413</v>
      </c>
      <c r="J5277" s="935">
        <v>39.909298579999998</v>
      </c>
      <c r="K5277" s="935">
        <v>-122.0918963</v>
      </c>
      <c r="L5277" s="935">
        <v>39.751173979999997</v>
      </c>
      <c r="M5277" s="935">
        <v>-121.9963235</v>
      </c>
    </row>
    <row r="5278" spans="1:13" x14ac:dyDescent="0.35">
      <c r="A5278" s="1296">
        <v>37768</v>
      </c>
      <c r="B5278" s="1295" t="s">
        <v>313</v>
      </c>
      <c r="C5278" s="1295" t="s">
        <v>246</v>
      </c>
      <c r="D5278" s="1295">
        <v>13538</v>
      </c>
      <c r="E5278" s="1295" t="s">
        <v>200</v>
      </c>
      <c r="F5278" s="935" t="s">
        <v>221</v>
      </c>
      <c r="G5278" s="1295">
        <v>-99999</v>
      </c>
      <c r="H5278" s="935" t="s">
        <v>413</v>
      </c>
      <c r="I5278" s="935" t="s">
        <v>414</v>
      </c>
      <c r="J5278" s="935">
        <v>39.751173979999997</v>
      </c>
      <c r="K5278" s="935">
        <v>-121.9963235</v>
      </c>
      <c r="L5278" s="935">
        <v>39.629153240000001</v>
      </c>
      <c r="M5278" s="935">
        <v>-121.9925059</v>
      </c>
    </row>
    <row r="5279" spans="1:13" x14ac:dyDescent="0.35">
      <c r="A5279" s="1296">
        <v>37768</v>
      </c>
      <c r="B5279" s="1295" t="s">
        <v>313</v>
      </c>
      <c r="C5279" s="1295" t="s">
        <v>246</v>
      </c>
      <c r="D5279" s="1295">
        <v>13538</v>
      </c>
      <c r="E5279" s="1295" t="s">
        <v>200</v>
      </c>
      <c r="F5279" s="935" t="s">
        <v>222</v>
      </c>
      <c r="G5279" s="1295">
        <v>-99999</v>
      </c>
      <c r="H5279" s="935" t="s">
        <v>414</v>
      </c>
      <c r="I5279" s="935" t="s">
        <v>415</v>
      </c>
      <c r="J5279" s="935">
        <v>39.629153240000001</v>
      </c>
      <c r="K5279" s="935">
        <v>-121.9925059</v>
      </c>
      <c r="L5279" s="935">
        <v>39.40712284</v>
      </c>
      <c r="M5279" s="935">
        <v>-122.00758999999999</v>
      </c>
    </row>
    <row r="5280" spans="1:13" x14ac:dyDescent="0.35">
      <c r="A5280" s="1296">
        <v>37776</v>
      </c>
      <c r="B5280" s="1295" t="s">
        <v>313</v>
      </c>
      <c r="C5280" s="1295" t="s">
        <v>246</v>
      </c>
      <c r="D5280" s="1295">
        <v>13120</v>
      </c>
      <c r="E5280" s="1295" t="s">
        <v>200</v>
      </c>
      <c r="F5280" s="935" t="s">
        <v>208</v>
      </c>
      <c r="G5280" s="1295">
        <v>42</v>
      </c>
      <c r="H5280" s="935" t="s">
        <v>402</v>
      </c>
      <c r="I5280" s="935" t="s">
        <v>403</v>
      </c>
      <c r="J5280" s="935">
        <v>40.611883210000002</v>
      </c>
      <c r="K5280" s="935">
        <v>-122.446135</v>
      </c>
      <c r="L5280" s="935">
        <v>40.592799669999998</v>
      </c>
      <c r="M5280" s="935">
        <v>-122.3942059</v>
      </c>
    </row>
    <row r="5281" spans="1:13" x14ac:dyDescent="0.35">
      <c r="A5281" s="1296">
        <v>37776</v>
      </c>
      <c r="B5281" s="1295" t="s">
        <v>313</v>
      </c>
      <c r="C5281" s="1295" t="s">
        <v>246</v>
      </c>
      <c r="D5281" s="1295">
        <v>13120</v>
      </c>
      <c r="E5281" s="1295" t="s">
        <v>200</v>
      </c>
      <c r="F5281" s="935" t="s">
        <v>209</v>
      </c>
      <c r="G5281" s="1295">
        <v>25</v>
      </c>
      <c r="H5281" s="935" t="s">
        <v>403</v>
      </c>
      <c r="I5281" s="935" t="s">
        <v>404</v>
      </c>
      <c r="J5281" s="935">
        <v>40.592799669999998</v>
      </c>
      <c r="K5281" s="935">
        <v>-122.3942059</v>
      </c>
      <c r="L5281" s="935">
        <v>40.585947769999997</v>
      </c>
      <c r="M5281" s="935">
        <v>-122.3683525</v>
      </c>
    </row>
    <row r="5282" spans="1:13" x14ac:dyDescent="0.35">
      <c r="A5282" s="1296">
        <v>37776</v>
      </c>
      <c r="B5282" s="1295" t="s">
        <v>313</v>
      </c>
      <c r="C5282" s="1295" t="s">
        <v>246</v>
      </c>
      <c r="D5282" s="1295">
        <v>13120</v>
      </c>
      <c r="E5282" s="1295" t="s">
        <v>200</v>
      </c>
      <c r="F5282" s="935" t="s">
        <v>211</v>
      </c>
      <c r="G5282" s="1295">
        <v>7</v>
      </c>
      <c r="H5282" s="935" t="s">
        <v>404</v>
      </c>
      <c r="I5282" s="935" t="s">
        <v>405</v>
      </c>
      <c r="J5282" s="935">
        <v>40.585947769999997</v>
      </c>
      <c r="K5282" s="935">
        <v>-122.3683525</v>
      </c>
      <c r="L5282" s="935">
        <v>40.472049499999997</v>
      </c>
      <c r="M5282" s="935">
        <v>-122.29453460000001</v>
      </c>
    </row>
    <row r="5283" spans="1:13" x14ac:dyDescent="0.35">
      <c r="A5283" s="1296">
        <v>37776</v>
      </c>
      <c r="B5283" s="1295" t="s">
        <v>313</v>
      </c>
      <c r="C5283" s="1295" t="s">
        <v>246</v>
      </c>
      <c r="D5283" s="1295">
        <v>13120</v>
      </c>
      <c r="E5283" s="1295" t="s">
        <v>200</v>
      </c>
      <c r="F5283" s="935" t="s">
        <v>212</v>
      </c>
      <c r="G5283" s="1295">
        <v>0</v>
      </c>
      <c r="H5283" s="935" t="s">
        <v>405</v>
      </c>
      <c r="I5283" s="935" t="s">
        <v>406</v>
      </c>
      <c r="J5283" s="935">
        <v>40.472049499999997</v>
      </c>
      <c r="K5283" s="935">
        <v>-122.29453460000001</v>
      </c>
      <c r="L5283" s="935">
        <v>40.417416330000002</v>
      </c>
      <c r="M5283" s="935">
        <v>-122.19395729999999</v>
      </c>
    </row>
    <row r="5284" spans="1:13" x14ac:dyDescent="0.35">
      <c r="A5284" s="1296">
        <v>37776</v>
      </c>
      <c r="B5284" s="1295" t="s">
        <v>313</v>
      </c>
      <c r="C5284" s="1295" t="s">
        <v>246</v>
      </c>
      <c r="D5284" s="1295">
        <v>13120</v>
      </c>
      <c r="E5284" s="1295" t="s">
        <v>200</v>
      </c>
      <c r="F5284" s="935" t="s">
        <v>213</v>
      </c>
      <c r="G5284" s="1295">
        <v>0</v>
      </c>
      <c r="H5284" s="935" t="s">
        <v>406</v>
      </c>
      <c r="I5284" s="935" t="s">
        <v>407</v>
      </c>
      <c r="J5284" s="935">
        <v>40.417416330000002</v>
      </c>
      <c r="K5284" s="935">
        <v>-122.19395729999999</v>
      </c>
      <c r="L5284" s="935">
        <v>40.355137560000003</v>
      </c>
      <c r="M5284" s="935">
        <v>-122.17595660000001</v>
      </c>
    </row>
    <row r="5285" spans="1:13" x14ac:dyDescent="0.35">
      <c r="A5285" s="1296">
        <v>37776</v>
      </c>
      <c r="B5285" s="1295" t="s">
        <v>313</v>
      </c>
      <c r="C5285" s="1295" t="s">
        <v>246</v>
      </c>
      <c r="D5285" s="1295">
        <v>13120</v>
      </c>
      <c r="E5285" s="1295" t="s">
        <v>200</v>
      </c>
      <c r="F5285" s="935" t="s">
        <v>214</v>
      </c>
      <c r="G5285" s="1295">
        <v>0</v>
      </c>
      <c r="H5285" s="935" t="s">
        <v>407</v>
      </c>
      <c r="I5285" s="935" t="s">
        <v>408</v>
      </c>
      <c r="J5285" s="935">
        <v>40.355137560000003</v>
      </c>
      <c r="K5285" s="935">
        <v>-122.17595660000001</v>
      </c>
      <c r="L5285" s="935">
        <v>40.316984869999999</v>
      </c>
      <c r="M5285" s="935">
        <v>-122.1896581</v>
      </c>
    </row>
    <row r="5286" spans="1:13" x14ac:dyDescent="0.35">
      <c r="A5286" s="1296">
        <v>37776</v>
      </c>
      <c r="B5286" s="1295" t="s">
        <v>313</v>
      </c>
      <c r="C5286" s="1295" t="s">
        <v>246</v>
      </c>
      <c r="D5286" s="1295">
        <v>13120</v>
      </c>
      <c r="E5286" s="1295" t="s">
        <v>200</v>
      </c>
      <c r="F5286" s="935" t="s">
        <v>215</v>
      </c>
      <c r="G5286" s="1295">
        <v>0</v>
      </c>
      <c r="H5286" s="935" t="s">
        <v>408</v>
      </c>
      <c r="I5286" s="935" t="s">
        <v>409</v>
      </c>
      <c r="J5286" s="935">
        <v>40.316984869999999</v>
      </c>
      <c r="K5286" s="935">
        <v>-122.1896581</v>
      </c>
      <c r="L5286" s="935">
        <v>40.263968490000003</v>
      </c>
      <c r="M5286" s="935">
        <v>-122.2235306</v>
      </c>
    </row>
    <row r="5287" spans="1:13" x14ac:dyDescent="0.35">
      <c r="A5287" s="1296">
        <v>37776</v>
      </c>
      <c r="B5287" s="1295" t="s">
        <v>313</v>
      </c>
      <c r="C5287" s="1295" t="s">
        <v>246</v>
      </c>
      <c r="D5287" s="1295">
        <v>13120</v>
      </c>
      <c r="E5287" s="1295" t="s">
        <v>200</v>
      </c>
      <c r="F5287" s="935" t="s">
        <v>216</v>
      </c>
      <c r="G5287" s="1295">
        <v>0</v>
      </c>
      <c r="H5287" s="935" t="s">
        <v>409</v>
      </c>
      <c r="I5287" s="935" t="s">
        <v>410</v>
      </c>
      <c r="J5287" s="935">
        <v>40.263968490000003</v>
      </c>
      <c r="K5287" s="935">
        <v>-122.2235306</v>
      </c>
      <c r="L5287" s="935">
        <v>40.153152210000002</v>
      </c>
      <c r="M5287" s="935">
        <v>-122.20237950000001</v>
      </c>
    </row>
    <row r="5288" spans="1:13" x14ac:dyDescent="0.35">
      <c r="A5288" s="1296">
        <v>37776</v>
      </c>
      <c r="B5288" s="1295" t="s">
        <v>313</v>
      </c>
      <c r="C5288" s="1295" t="s">
        <v>246</v>
      </c>
      <c r="D5288" s="1295">
        <v>13120</v>
      </c>
      <c r="E5288" s="1295" t="s">
        <v>200</v>
      </c>
      <c r="F5288" s="935" t="s">
        <v>217</v>
      </c>
      <c r="G5288" s="1295">
        <v>0</v>
      </c>
      <c r="H5288" s="935" t="s">
        <v>410</v>
      </c>
      <c r="I5288" s="935" t="s">
        <v>411</v>
      </c>
      <c r="J5288" s="935">
        <v>40.153152210000002</v>
      </c>
      <c r="K5288" s="935">
        <v>-122.20237950000001</v>
      </c>
      <c r="L5288" s="935">
        <v>40.027836569999998</v>
      </c>
      <c r="M5288" s="935">
        <v>-122.11920569999999</v>
      </c>
    </row>
    <row r="5289" spans="1:13" x14ac:dyDescent="0.35">
      <c r="A5289" s="1296">
        <v>37776</v>
      </c>
      <c r="B5289" s="1295" t="s">
        <v>313</v>
      </c>
      <c r="C5289" s="1295" t="s">
        <v>246</v>
      </c>
      <c r="D5289" s="1295">
        <v>13120</v>
      </c>
      <c r="E5289" s="1295" t="s">
        <v>200</v>
      </c>
      <c r="F5289" s="935" t="s">
        <v>219</v>
      </c>
      <c r="G5289" s="1295">
        <v>-99999</v>
      </c>
      <c r="H5289" s="935" t="s">
        <v>411</v>
      </c>
      <c r="I5289" s="935" t="s">
        <v>412</v>
      </c>
      <c r="J5289" s="935">
        <v>40.027836569999998</v>
      </c>
      <c r="K5289" s="935">
        <v>-122.11920569999999</v>
      </c>
      <c r="L5289" s="935">
        <v>39.909298579999998</v>
      </c>
      <c r="M5289" s="935">
        <v>-122.0918963</v>
      </c>
    </row>
    <row r="5290" spans="1:13" x14ac:dyDescent="0.35">
      <c r="A5290" s="1296">
        <v>37776</v>
      </c>
      <c r="B5290" s="1295" t="s">
        <v>313</v>
      </c>
      <c r="C5290" s="1295" t="s">
        <v>246</v>
      </c>
      <c r="D5290" s="1295">
        <v>13120</v>
      </c>
      <c r="E5290" s="1295" t="s">
        <v>200</v>
      </c>
      <c r="F5290" s="935" t="s">
        <v>220</v>
      </c>
      <c r="G5290" s="1295">
        <v>-99999</v>
      </c>
      <c r="H5290" s="935" t="s">
        <v>412</v>
      </c>
      <c r="I5290" s="935" t="s">
        <v>413</v>
      </c>
      <c r="J5290" s="935">
        <v>39.909298579999998</v>
      </c>
      <c r="K5290" s="935">
        <v>-122.0918963</v>
      </c>
      <c r="L5290" s="935">
        <v>39.751173979999997</v>
      </c>
      <c r="M5290" s="935">
        <v>-121.9963235</v>
      </c>
    </row>
    <row r="5291" spans="1:13" x14ac:dyDescent="0.35">
      <c r="A5291" s="1296">
        <v>37776</v>
      </c>
      <c r="B5291" s="1295" t="s">
        <v>313</v>
      </c>
      <c r="C5291" s="1295" t="s">
        <v>246</v>
      </c>
      <c r="D5291" s="1295">
        <v>13120</v>
      </c>
      <c r="E5291" s="1295" t="s">
        <v>200</v>
      </c>
      <c r="F5291" s="935" t="s">
        <v>221</v>
      </c>
      <c r="G5291" s="1295">
        <v>-99999</v>
      </c>
      <c r="H5291" s="935" t="s">
        <v>413</v>
      </c>
      <c r="I5291" s="935" t="s">
        <v>414</v>
      </c>
      <c r="J5291" s="935">
        <v>39.751173979999997</v>
      </c>
      <c r="K5291" s="935">
        <v>-121.9963235</v>
      </c>
      <c r="L5291" s="935">
        <v>39.629153240000001</v>
      </c>
      <c r="M5291" s="935">
        <v>-121.9925059</v>
      </c>
    </row>
    <row r="5292" spans="1:13" x14ac:dyDescent="0.35">
      <c r="A5292" s="1296">
        <v>37776</v>
      </c>
      <c r="B5292" s="1295" t="s">
        <v>313</v>
      </c>
      <c r="C5292" s="1295" t="s">
        <v>246</v>
      </c>
      <c r="D5292" s="1295">
        <v>13120</v>
      </c>
      <c r="E5292" s="1295" t="s">
        <v>200</v>
      </c>
      <c r="F5292" s="935" t="s">
        <v>222</v>
      </c>
      <c r="G5292" s="1295">
        <v>-99999</v>
      </c>
      <c r="H5292" s="935" t="s">
        <v>414</v>
      </c>
      <c r="I5292" s="935" t="s">
        <v>415</v>
      </c>
      <c r="J5292" s="935">
        <v>39.629153240000001</v>
      </c>
      <c r="K5292" s="935">
        <v>-121.9925059</v>
      </c>
      <c r="L5292" s="935">
        <v>39.40712284</v>
      </c>
      <c r="M5292" s="935">
        <v>-122.00758999999999</v>
      </c>
    </row>
    <row r="5293" spans="1:13" x14ac:dyDescent="0.35">
      <c r="A5293" s="1296">
        <v>37783</v>
      </c>
      <c r="B5293" s="1295" t="s">
        <v>313</v>
      </c>
      <c r="C5293" s="1295" t="s">
        <v>260</v>
      </c>
      <c r="D5293" s="1295">
        <v>14002</v>
      </c>
      <c r="E5293" s="1295" t="s">
        <v>200</v>
      </c>
      <c r="F5293" s="935" t="s">
        <v>208</v>
      </c>
      <c r="G5293" s="1295">
        <v>28</v>
      </c>
      <c r="H5293" s="935" t="s">
        <v>402</v>
      </c>
      <c r="I5293" s="935" t="s">
        <v>403</v>
      </c>
      <c r="J5293" s="935">
        <v>40.611883210000002</v>
      </c>
      <c r="K5293" s="935">
        <v>-122.446135</v>
      </c>
      <c r="L5293" s="935">
        <v>40.592799669999998</v>
      </c>
      <c r="M5293" s="935">
        <v>-122.3942059</v>
      </c>
    </row>
    <row r="5294" spans="1:13" x14ac:dyDescent="0.35">
      <c r="A5294" s="1296">
        <v>37783</v>
      </c>
      <c r="B5294" s="1295" t="s">
        <v>313</v>
      </c>
      <c r="C5294" s="1295" t="s">
        <v>260</v>
      </c>
      <c r="D5294" s="1295">
        <v>14002</v>
      </c>
      <c r="E5294" s="1295" t="s">
        <v>200</v>
      </c>
      <c r="F5294" s="935" t="s">
        <v>209</v>
      </c>
      <c r="G5294" s="1295">
        <v>17</v>
      </c>
      <c r="H5294" s="935" t="s">
        <v>403</v>
      </c>
      <c r="I5294" s="935" t="s">
        <v>404</v>
      </c>
      <c r="J5294" s="935">
        <v>40.592799669999998</v>
      </c>
      <c r="K5294" s="935">
        <v>-122.3942059</v>
      </c>
      <c r="L5294" s="935">
        <v>40.585947769999997</v>
      </c>
      <c r="M5294" s="935">
        <v>-122.3683525</v>
      </c>
    </row>
    <row r="5295" spans="1:13" x14ac:dyDescent="0.35">
      <c r="A5295" s="1296">
        <v>37783</v>
      </c>
      <c r="B5295" s="1295" t="s">
        <v>313</v>
      </c>
      <c r="C5295" s="1295" t="s">
        <v>260</v>
      </c>
      <c r="D5295" s="1295">
        <v>14002</v>
      </c>
      <c r="E5295" s="1295" t="s">
        <v>200</v>
      </c>
      <c r="F5295" s="935" t="s">
        <v>211</v>
      </c>
      <c r="G5295" s="1295">
        <v>7</v>
      </c>
      <c r="H5295" s="935" t="s">
        <v>404</v>
      </c>
      <c r="I5295" s="935" t="s">
        <v>405</v>
      </c>
      <c r="J5295" s="935">
        <v>40.585947769999997</v>
      </c>
      <c r="K5295" s="935">
        <v>-122.3683525</v>
      </c>
      <c r="L5295" s="935">
        <v>40.472049499999997</v>
      </c>
      <c r="M5295" s="935">
        <v>-122.29453460000001</v>
      </c>
    </row>
    <row r="5296" spans="1:13" x14ac:dyDescent="0.35">
      <c r="A5296" s="1296">
        <v>37783</v>
      </c>
      <c r="B5296" s="1295" t="s">
        <v>313</v>
      </c>
      <c r="C5296" s="1295" t="s">
        <v>260</v>
      </c>
      <c r="D5296" s="1295">
        <v>14002</v>
      </c>
      <c r="E5296" s="1295" t="s">
        <v>200</v>
      </c>
      <c r="F5296" s="935" t="s">
        <v>212</v>
      </c>
      <c r="G5296" s="1295">
        <v>1</v>
      </c>
      <c r="H5296" s="935" t="s">
        <v>405</v>
      </c>
      <c r="I5296" s="935" t="s">
        <v>406</v>
      </c>
      <c r="J5296" s="935">
        <v>40.472049499999997</v>
      </c>
      <c r="K5296" s="935">
        <v>-122.29453460000001</v>
      </c>
      <c r="L5296" s="935">
        <v>40.417416330000002</v>
      </c>
      <c r="M5296" s="935">
        <v>-122.19395729999999</v>
      </c>
    </row>
    <row r="5297" spans="1:13" x14ac:dyDescent="0.35">
      <c r="A5297" s="1296">
        <v>37783</v>
      </c>
      <c r="B5297" s="1295" t="s">
        <v>313</v>
      </c>
      <c r="C5297" s="1295" t="s">
        <v>260</v>
      </c>
      <c r="D5297" s="1295">
        <v>14002</v>
      </c>
      <c r="E5297" s="1295" t="s">
        <v>200</v>
      </c>
      <c r="F5297" s="935" t="s">
        <v>213</v>
      </c>
      <c r="G5297" s="1295">
        <v>0</v>
      </c>
      <c r="H5297" s="935" t="s">
        <v>406</v>
      </c>
      <c r="I5297" s="935" t="s">
        <v>407</v>
      </c>
      <c r="J5297" s="935">
        <v>40.417416330000002</v>
      </c>
      <c r="K5297" s="935">
        <v>-122.19395729999999</v>
      </c>
      <c r="L5297" s="935">
        <v>40.355137560000003</v>
      </c>
      <c r="M5297" s="935">
        <v>-122.17595660000001</v>
      </c>
    </row>
    <row r="5298" spans="1:13" x14ac:dyDescent="0.35">
      <c r="A5298" s="1296">
        <v>37783</v>
      </c>
      <c r="B5298" s="1295" t="s">
        <v>313</v>
      </c>
      <c r="C5298" s="1295" t="s">
        <v>260</v>
      </c>
      <c r="D5298" s="1295">
        <v>14002</v>
      </c>
      <c r="E5298" s="1295" t="s">
        <v>200</v>
      </c>
      <c r="F5298" s="935" t="s">
        <v>214</v>
      </c>
      <c r="G5298" s="1295">
        <v>0</v>
      </c>
      <c r="H5298" s="935" t="s">
        <v>407</v>
      </c>
      <c r="I5298" s="935" t="s">
        <v>408</v>
      </c>
      <c r="J5298" s="935">
        <v>40.355137560000003</v>
      </c>
      <c r="K5298" s="935">
        <v>-122.17595660000001</v>
      </c>
      <c r="L5298" s="935">
        <v>40.316984869999999</v>
      </c>
      <c r="M5298" s="935">
        <v>-122.1896581</v>
      </c>
    </row>
    <row r="5299" spans="1:13" x14ac:dyDescent="0.35">
      <c r="A5299" s="1296">
        <v>37783</v>
      </c>
      <c r="B5299" s="1295" t="s">
        <v>313</v>
      </c>
      <c r="C5299" s="1295" t="s">
        <v>260</v>
      </c>
      <c r="D5299" s="1295">
        <v>14002</v>
      </c>
      <c r="E5299" s="1295" t="s">
        <v>200</v>
      </c>
      <c r="F5299" s="935" t="s">
        <v>215</v>
      </c>
      <c r="G5299" s="1295">
        <v>0</v>
      </c>
      <c r="H5299" s="935" t="s">
        <v>408</v>
      </c>
      <c r="I5299" s="935" t="s">
        <v>409</v>
      </c>
      <c r="J5299" s="935">
        <v>40.316984869999999</v>
      </c>
      <c r="K5299" s="935">
        <v>-122.1896581</v>
      </c>
      <c r="L5299" s="935">
        <v>40.263968490000003</v>
      </c>
      <c r="M5299" s="935">
        <v>-122.2235306</v>
      </c>
    </row>
    <row r="5300" spans="1:13" x14ac:dyDescent="0.35">
      <c r="A5300" s="1296">
        <v>37783</v>
      </c>
      <c r="B5300" s="1295" t="s">
        <v>313</v>
      </c>
      <c r="C5300" s="1295" t="s">
        <v>260</v>
      </c>
      <c r="D5300" s="1295">
        <v>14002</v>
      </c>
      <c r="E5300" s="1295" t="s">
        <v>200</v>
      </c>
      <c r="F5300" s="935" t="s">
        <v>216</v>
      </c>
      <c r="G5300" s="1295">
        <v>0</v>
      </c>
      <c r="H5300" s="935" t="s">
        <v>409</v>
      </c>
      <c r="I5300" s="935" t="s">
        <v>410</v>
      </c>
      <c r="J5300" s="935">
        <v>40.263968490000003</v>
      </c>
      <c r="K5300" s="935">
        <v>-122.2235306</v>
      </c>
      <c r="L5300" s="935">
        <v>40.153152210000002</v>
      </c>
      <c r="M5300" s="935">
        <v>-122.20237950000001</v>
      </c>
    </row>
    <row r="5301" spans="1:13" x14ac:dyDescent="0.35">
      <c r="A5301" s="1296">
        <v>37783</v>
      </c>
      <c r="B5301" s="1295" t="s">
        <v>313</v>
      </c>
      <c r="C5301" s="1295" t="s">
        <v>260</v>
      </c>
      <c r="D5301" s="1295">
        <v>14002</v>
      </c>
      <c r="E5301" s="1295" t="s">
        <v>200</v>
      </c>
      <c r="F5301" s="935" t="s">
        <v>217</v>
      </c>
      <c r="G5301" s="1295">
        <v>0</v>
      </c>
      <c r="H5301" s="935" t="s">
        <v>410</v>
      </c>
      <c r="I5301" s="935" t="s">
        <v>411</v>
      </c>
      <c r="J5301" s="935">
        <v>40.153152210000002</v>
      </c>
      <c r="K5301" s="935">
        <v>-122.20237950000001</v>
      </c>
      <c r="L5301" s="935">
        <v>40.027836569999998</v>
      </c>
      <c r="M5301" s="935">
        <v>-122.11920569999999</v>
      </c>
    </row>
    <row r="5302" spans="1:13" x14ac:dyDescent="0.35">
      <c r="A5302" s="1296">
        <v>37783</v>
      </c>
      <c r="B5302" s="1295" t="s">
        <v>313</v>
      </c>
      <c r="C5302" s="1295" t="s">
        <v>260</v>
      </c>
      <c r="D5302" s="1295">
        <v>14002</v>
      </c>
      <c r="E5302" s="1295" t="s">
        <v>200</v>
      </c>
      <c r="F5302" s="935" t="s">
        <v>219</v>
      </c>
      <c r="G5302" s="1295">
        <v>-99999</v>
      </c>
      <c r="H5302" s="935" t="s">
        <v>411</v>
      </c>
      <c r="I5302" s="935" t="s">
        <v>412</v>
      </c>
      <c r="J5302" s="935">
        <v>40.027836569999998</v>
      </c>
      <c r="K5302" s="935">
        <v>-122.11920569999999</v>
      </c>
      <c r="L5302" s="935">
        <v>39.909298579999998</v>
      </c>
      <c r="M5302" s="935">
        <v>-122.0918963</v>
      </c>
    </row>
    <row r="5303" spans="1:13" x14ac:dyDescent="0.35">
      <c r="A5303" s="1296">
        <v>37783</v>
      </c>
      <c r="B5303" s="1295" t="s">
        <v>313</v>
      </c>
      <c r="C5303" s="1295" t="s">
        <v>260</v>
      </c>
      <c r="D5303" s="1295">
        <v>14002</v>
      </c>
      <c r="E5303" s="1295" t="s">
        <v>200</v>
      </c>
      <c r="F5303" s="935" t="s">
        <v>220</v>
      </c>
      <c r="G5303" s="1295">
        <v>-99999</v>
      </c>
      <c r="H5303" s="935" t="s">
        <v>412</v>
      </c>
      <c r="I5303" s="935" t="s">
        <v>413</v>
      </c>
      <c r="J5303" s="935">
        <v>39.909298579999998</v>
      </c>
      <c r="K5303" s="935">
        <v>-122.0918963</v>
      </c>
      <c r="L5303" s="935">
        <v>39.751173979999997</v>
      </c>
      <c r="M5303" s="935">
        <v>-121.9963235</v>
      </c>
    </row>
    <row r="5304" spans="1:13" x14ac:dyDescent="0.35">
      <c r="A5304" s="1296">
        <v>37783</v>
      </c>
      <c r="B5304" s="1295" t="s">
        <v>313</v>
      </c>
      <c r="C5304" s="1295" t="s">
        <v>260</v>
      </c>
      <c r="D5304" s="1295">
        <v>14002</v>
      </c>
      <c r="E5304" s="1295" t="s">
        <v>200</v>
      </c>
      <c r="F5304" s="935" t="s">
        <v>221</v>
      </c>
      <c r="G5304" s="1295">
        <v>-99999</v>
      </c>
      <c r="H5304" s="935" t="s">
        <v>413</v>
      </c>
      <c r="I5304" s="935" t="s">
        <v>414</v>
      </c>
      <c r="J5304" s="935">
        <v>39.751173979999997</v>
      </c>
      <c r="K5304" s="935">
        <v>-121.9963235</v>
      </c>
      <c r="L5304" s="935">
        <v>39.629153240000001</v>
      </c>
      <c r="M5304" s="935">
        <v>-121.9925059</v>
      </c>
    </row>
    <row r="5305" spans="1:13" x14ac:dyDescent="0.35">
      <c r="A5305" s="1296">
        <v>37783</v>
      </c>
      <c r="B5305" s="1295" t="s">
        <v>313</v>
      </c>
      <c r="C5305" s="1295" t="s">
        <v>260</v>
      </c>
      <c r="D5305" s="1295">
        <v>14002</v>
      </c>
      <c r="E5305" s="1295" t="s">
        <v>200</v>
      </c>
      <c r="F5305" s="935" t="s">
        <v>222</v>
      </c>
      <c r="G5305" s="1295">
        <v>-99999</v>
      </c>
      <c r="H5305" s="935" t="s">
        <v>414</v>
      </c>
      <c r="I5305" s="935" t="s">
        <v>415</v>
      </c>
      <c r="J5305" s="935">
        <v>39.629153240000001</v>
      </c>
      <c r="K5305" s="935">
        <v>-121.9925059</v>
      </c>
      <c r="L5305" s="935">
        <v>39.40712284</v>
      </c>
      <c r="M5305" s="935">
        <v>-122.00758999999999</v>
      </c>
    </row>
    <row r="5306" spans="1:13" x14ac:dyDescent="0.35">
      <c r="A5306" s="1296">
        <v>37790</v>
      </c>
      <c r="B5306" s="1295" t="s">
        <v>313</v>
      </c>
      <c r="C5306" s="1295" t="s">
        <v>196</v>
      </c>
      <c r="D5306" s="1295">
        <v>14005</v>
      </c>
      <c r="E5306" s="1295" t="s">
        <v>200</v>
      </c>
      <c r="F5306" s="935" t="s">
        <v>208</v>
      </c>
      <c r="G5306" s="1295">
        <v>45</v>
      </c>
      <c r="H5306" s="935" t="s">
        <v>402</v>
      </c>
      <c r="I5306" s="935" t="s">
        <v>403</v>
      </c>
      <c r="J5306" s="935">
        <v>40.611883210000002</v>
      </c>
      <c r="K5306" s="935">
        <v>-122.446135</v>
      </c>
      <c r="L5306" s="935">
        <v>40.592799669999998</v>
      </c>
      <c r="M5306" s="935">
        <v>-122.3942059</v>
      </c>
    </row>
    <row r="5307" spans="1:13" x14ac:dyDescent="0.35">
      <c r="A5307" s="1296">
        <v>37790</v>
      </c>
      <c r="B5307" s="1295" t="s">
        <v>313</v>
      </c>
      <c r="C5307" s="1295" t="s">
        <v>196</v>
      </c>
      <c r="D5307" s="1295">
        <v>14005</v>
      </c>
      <c r="E5307" s="1295" t="s">
        <v>200</v>
      </c>
      <c r="F5307" s="935" t="s">
        <v>209</v>
      </c>
      <c r="G5307" s="1295">
        <v>6</v>
      </c>
      <c r="H5307" s="935" t="s">
        <v>403</v>
      </c>
      <c r="I5307" s="935" t="s">
        <v>404</v>
      </c>
      <c r="J5307" s="935">
        <v>40.592799669999998</v>
      </c>
      <c r="K5307" s="935">
        <v>-122.3942059</v>
      </c>
      <c r="L5307" s="935">
        <v>40.585947769999997</v>
      </c>
      <c r="M5307" s="935">
        <v>-122.3683525</v>
      </c>
    </row>
    <row r="5308" spans="1:13" x14ac:dyDescent="0.35">
      <c r="A5308" s="1296">
        <v>37790</v>
      </c>
      <c r="B5308" s="1295" t="s">
        <v>313</v>
      </c>
      <c r="C5308" s="1295" t="s">
        <v>196</v>
      </c>
      <c r="D5308" s="1295">
        <v>14005</v>
      </c>
      <c r="E5308" s="1295" t="s">
        <v>200</v>
      </c>
      <c r="F5308" s="935" t="s">
        <v>211</v>
      </c>
      <c r="G5308" s="1295">
        <v>11</v>
      </c>
      <c r="H5308" s="935" t="s">
        <v>404</v>
      </c>
      <c r="I5308" s="935" t="s">
        <v>405</v>
      </c>
      <c r="J5308" s="935">
        <v>40.585947769999997</v>
      </c>
      <c r="K5308" s="935">
        <v>-122.3683525</v>
      </c>
      <c r="L5308" s="935">
        <v>40.472049499999997</v>
      </c>
      <c r="M5308" s="935">
        <v>-122.29453460000001</v>
      </c>
    </row>
    <row r="5309" spans="1:13" x14ac:dyDescent="0.35">
      <c r="A5309" s="1296">
        <v>37790</v>
      </c>
      <c r="B5309" s="1295" t="s">
        <v>313</v>
      </c>
      <c r="C5309" s="1295" t="s">
        <v>196</v>
      </c>
      <c r="D5309" s="1295">
        <v>14005</v>
      </c>
      <c r="E5309" s="1295" t="s">
        <v>200</v>
      </c>
      <c r="F5309" s="935" t="s">
        <v>212</v>
      </c>
      <c r="G5309" s="1295">
        <v>0</v>
      </c>
      <c r="H5309" s="935" t="s">
        <v>405</v>
      </c>
      <c r="I5309" s="935" t="s">
        <v>406</v>
      </c>
      <c r="J5309" s="935">
        <v>40.472049499999997</v>
      </c>
      <c r="K5309" s="935">
        <v>-122.29453460000001</v>
      </c>
      <c r="L5309" s="935">
        <v>40.417416330000002</v>
      </c>
      <c r="M5309" s="935">
        <v>-122.19395729999999</v>
      </c>
    </row>
    <row r="5310" spans="1:13" x14ac:dyDescent="0.35">
      <c r="A5310" s="1296">
        <v>37790</v>
      </c>
      <c r="B5310" s="1295" t="s">
        <v>313</v>
      </c>
      <c r="C5310" s="1295" t="s">
        <v>196</v>
      </c>
      <c r="D5310" s="1295">
        <v>14005</v>
      </c>
      <c r="E5310" s="1295" t="s">
        <v>200</v>
      </c>
      <c r="F5310" s="935" t="s">
        <v>213</v>
      </c>
      <c r="G5310" s="1295">
        <v>0</v>
      </c>
      <c r="H5310" s="935" t="s">
        <v>406</v>
      </c>
      <c r="I5310" s="935" t="s">
        <v>407</v>
      </c>
      <c r="J5310" s="935">
        <v>40.417416330000002</v>
      </c>
      <c r="K5310" s="935">
        <v>-122.19395729999999</v>
      </c>
      <c r="L5310" s="935">
        <v>40.355137560000003</v>
      </c>
      <c r="M5310" s="935">
        <v>-122.17595660000001</v>
      </c>
    </row>
    <row r="5311" spans="1:13" x14ac:dyDescent="0.35">
      <c r="A5311" s="1296">
        <v>37790</v>
      </c>
      <c r="B5311" s="1295" t="s">
        <v>313</v>
      </c>
      <c r="C5311" s="1295" t="s">
        <v>196</v>
      </c>
      <c r="D5311" s="1295">
        <v>14005</v>
      </c>
      <c r="E5311" s="1295" t="s">
        <v>200</v>
      </c>
      <c r="F5311" s="935" t="s">
        <v>214</v>
      </c>
      <c r="G5311" s="1295">
        <v>0</v>
      </c>
      <c r="H5311" s="935" t="s">
        <v>407</v>
      </c>
      <c r="I5311" s="935" t="s">
        <v>408</v>
      </c>
      <c r="J5311" s="935">
        <v>40.355137560000003</v>
      </c>
      <c r="K5311" s="935">
        <v>-122.17595660000001</v>
      </c>
      <c r="L5311" s="935">
        <v>40.316984869999999</v>
      </c>
      <c r="M5311" s="935">
        <v>-122.1896581</v>
      </c>
    </row>
    <row r="5312" spans="1:13" x14ac:dyDescent="0.35">
      <c r="A5312" s="1296">
        <v>37790</v>
      </c>
      <c r="B5312" s="1295" t="s">
        <v>313</v>
      </c>
      <c r="C5312" s="1295" t="s">
        <v>196</v>
      </c>
      <c r="D5312" s="1295">
        <v>14005</v>
      </c>
      <c r="E5312" s="1295" t="s">
        <v>200</v>
      </c>
      <c r="F5312" s="935" t="s">
        <v>215</v>
      </c>
      <c r="G5312" s="1295">
        <v>0</v>
      </c>
      <c r="H5312" s="935" t="s">
        <v>408</v>
      </c>
      <c r="I5312" s="935" t="s">
        <v>409</v>
      </c>
      <c r="J5312" s="935">
        <v>40.316984869999999</v>
      </c>
      <c r="K5312" s="935">
        <v>-122.1896581</v>
      </c>
      <c r="L5312" s="935">
        <v>40.263968490000003</v>
      </c>
      <c r="M5312" s="935">
        <v>-122.2235306</v>
      </c>
    </row>
    <row r="5313" spans="1:13" x14ac:dyDescent="0.35">
      <c r="A5313" s="1296">
        <v>37790</v>
      </c>
      <c r="B5313" s="1295" t="s">
        <v>313</v>
      </c>
      <c r="C5313" s="1295" t="s">
        <v>196</v>
      </c>
      <c r="D5313" s="1295">
        <v>14005</v>
      </c>
      <c r="E5313" s="1295" t="s">
        <v>200</v>
      </c>
      <c r="F5313" s="935" t="s">
        <v>216</v>
      </c>
      <c r="G5313" s="1295">
        <v>0</v>
      </c>
      <c r="H5313" s="935" t="s">
        <v>409</v>
      </c>
      <c r="I5313" s="935" t="s">
        <v>410</v>
      </c>
      <c r="J5313" s="935">
        <v>40.263968490000003</v>
      </c>
      <c r="K5313" s="935">
        <v>-122.2235306</v>
      </c>
      <c r="L5313" s="935">
        <v>40.153152210000002</v>
      </c>
      <c r="M5313" s="935">
        <v>-122.20237950000001</v>
      </c>
    </row>
    <row r="5314" spans="1:13" x14ac:dyDescent="0.35">
      <c r="A5314" s="1296">
        <v>37790</v>
      </c>
      <c r="B5314" s="1295" t="s">
        <v>313</v>
      </c>
      <c r="C5314" s="1295" t="s">
        <v>196</v>
      </c>
      <c r="D5314" s="1295">
        <v>14005</v>
      </c>
      <c r="E5314" s="1295" t="s">
        <v>200</v>
      </c>
      <c r="F5314" s="935" t="s">
        <v>217</v>
      </c>
      <c r="G5314" s="1295">
        <v>0</v>
      </c>
      <c r="H5314" s="935" t="s">
        <v>410</v>
      </c>
      <c r="I5314" s="935" t="s">
        <v>411</v>
      </c>
      <c r="J5314" s="935">
        <v>40.153152210000002</v>
      </c>
      <c r="K5314" s="935">
        <v>-122.20237950000001</v>
      </c>
      <c r="L5314" s="935">
        <v>40.027836569999998</v>
      </c>
      <c r="M5314" s="935">
        <v>-122.11920569999999</v>
      </c>
    </row>
    <row r="5315" spans="1:13" x14ac:dyDescent="0.35">
      <c r="A5315" s="1296">
        <v>37790</v>
      </c>
      <c r="B5315" s="1295" t="s">
        <v>313</v>
      </c>
      <c r="C5315" s="1295" t="s">
        <v>196</v>
      </c>
      <c r="D5315" s="1295">
        <v>14005</v>
      </c>
      <c r="E5315" s="1295" t="s">
        <v>200</v>
      </c>
      <c r="F5315" s="935" t="s">
        <v>219</v>
      </c>
      <c r="G5315" s="1295">
        <v>-99999</v>
      </c>
      <c r="H5315" s="935" t="s">
        <v>411</v>
      </c>
      <c r="I5315" s="935" t="s">
        <v>412</v>
      </c>
      <c r="J5315" s="935">
        <v>40.027836569999998</v>
      </c>
      <c r="K5315" s="935">
        <v>-122.11920569999999</v>
      </c>
      <c r="L5315" s="935">
        <v>39.909298579999998</v>
      </c>
      <c r="M5315" s="935">
        <v>-122.0918963</v>
      </c>
    </row>
    <row r="5316" spans="1:13" x14ac:dyDescent="0.35">
      <c r="A5316" s="1296">
        <v>37790</v>
      </c>
      <c r="B5316" s="1295" t="s">
        <v>313</v>
      </c>
      <c r="C5316" s="1295" t="s">
        <v>196</v>
      </c>
      <c r="D5316" s="1295">
        <v>14005</v>
      </c>
      <c r="E5316" s="1295" t="s">
        <v>200</v>
      </c>
      <c r="F5316" s="935" t="s">
        <v>220</v>
      </c>
      <c r="G5316" s="1295">
        <v>-99999</v>
      </c>
      <c r="H5316" s="935" t="s">
        <v>412</v>
      </c>
      <c r="I5316" s="935" t="s">
        <v>413</v>
      </c>
      <c r="J5316" s="935">
        <v>39.909298579999998</v>
      </c>
      <c r="K5316" s="935">
        <v>-122.0918963</v>
      </c>
      <c r="L5316" s="935">
        <v>39.751173979999997</v>
      </c>
      <c r="M5316" s="935">
        <v>-121.9963235</v>
      </c>
    </row>
    <row r="5317" spans="1:13" x14ac:dyDescent="0.35">
      <c r="A5317" s="1296">
        <v>37790</v>
      </c>
      <c r="B5317" s="1295" t="s">
        <v>313</v>
      </c>
      <c r="C5317" s="1295" t="s">
        <v>196</v>
      </c>
      <c r="D5317" s="1295">
        <v>14005</v>
      </c>
      <c r="E5317" s="1295" t="s">
        <v>200</v>
      </c>
      <c r="F5317" s="935" t="s">
        <v>221</v>
      </c>
      <c r="G5317" s="1295">
        <v>-99999</v>
      </c>
      <c r="H5317" s="935" t="s">
        <v>413</v>
      </c>
      <c r="I5317" s="935" t="s">
        <v>414</v>
      </c>
      <c r="J5317" s="935">
        <v>39.751173979999997</v>
      </c>
      <c r="K5317" s="935">
        <v>-121.9963235</v>
      </c>
      <c r="L5317" s="935">
        <v>39.629153240000001</v>
      </c>
      <c r="M5317" s="935">
        <v>-121.9925059</v>
      </c>
    </row>
    <row r="5318" spans="1:13" x14ac:dyDescent="0.35">
      <c r="A5318" s="1296">
        <v>37790</v>
      </c>
      <c r="B5318" s="1295" t="s">
        <v>313</v>
      </c>
      <c r="C5318" s="1295" t="s">
        <v>196</v>
      </c>
      <c r="D5318" s="1295">
        <v>14005</v>
      </c>
      <c r="E5318" s="1295" t="s">
        <v>200</v>
      </c>
      <c r="F5318" s="935" t="s">
        <v>222</v>
      </c>
      <c r="G5318" s="1295">
        <v>-99999</v>
      </c>
      <c r="H5318" s="935" t="s">
        <v>414</v>
      </c>
      <c r="I5318" s="935" t="s">
        <v>415</v>
      </c>
      <c r="J5318" s="935">
        <v>39.629153240000001</v>
      </c>
      <c r="K5318" s="935">
        <v>-121.9925059</v>
      </c>
      <c r="L5318" s="935">
        <v>39.40712284</v>
      </c>
      <c r="M5318" s="935">
        <v>-122.00758999999999</v>
      </c>
    </row>
    <row r="5319" spans="1:13" x14ac:dyDescent="0.35">
      <c r="A5319" s="1296">
        <v>37797</v>
      </c>
      <c r="B5319" s="1295" t="s">
        <v>313</v>
      </c>
      <c r="C5319" s="1295" t="s">
        <v>260</v>
      </c>
      <c r="D5319" s="1295">
        <v>11548</v>
      </c>
      <c r="E5319" s="1295" t="s">
        <v>200</v>
      </c>
      <c r="F5319" s="935" t="s">
        <v>208</v>
      </c>
      <c r="G5319" s="1295">
        <v>88</v>
      </c>
      <c r="H5319" s="935" t="s">
        <v>402</v>
      </c>
      <c r="I5319" s="935" t="s">
        <v>403</v>
      </c>
      <c r="J5319" s="935">
        <v>40.611883210000002</v>
      </c>
      <c r="K5319" s="935">
        <v>-122.446135</v>
      </c>
      <c r="L5319" s="935">
        <v>40.592799669999998</v>
      </c>
      <c r="M5319" s="935">
        <v>-122.3942059</v>
      </c>
    </row>
    <row r="5320" spans="1:13" x14ac:dyDescent="0.35">
      <c r="A5320" s="1296">
        <v>37797</v>
      </c>
      <c r="B5320" s="1295" t="s">
        <v>313</v>
      </c>
      <c r="C5320" s="1295" t="s">
        <v>260</v>
      </c>
      <c r="D5320" s="1295">
        <v>11548</v>
      </c>
      <c r="E5320" s="1295" t="s">
        <v>200</v>
      </c>
      <c r="F5320" s="935" t="s">
        <v>209</v>
      </c>
      <c r="G5320" s="1295">
        <v>14</v>
      </c>
      <c r="H5320" s="935" t="s">
        <v>403</v>
      </c>
      <c r="I5320" s="935" t="s">
        <v>404</v>
      </c>
      <c r="J5320" s="935">
        <v>40.592799669999998</v>
      </c>
      <c r="K5320" s="935">
        <v>-122.3942059</v>
      </c>
      <c r="L5320" s="935">
        <v>40.585947769999997</v>
      </c>
      <c r="M5320" s="935">
        <v>-122.3683525</v>
      </c>
    </row>
    <row r="5321" spans="1:13" x14ac:dyDescent="0.35">
      <c r="A5321" s="1296">
        <v>37797</v>
      </c>
      <c r="B5321" s="1295" t="s">
        <v>313</v>
      </c>
      <c r="C5321" s="1295" t="s">
        <v>260</v>
      </c>
      <c r="D5321" s="1295">
        <v>11548</v>
      </c>
      <c r="E5321" s="1295" t="s">
        <v>200</v>
      </c>
      <c r="F5321" s="935" t="s">
        <v>211</v>
      </c>
      <c r="G5321" s="1295">
        <v>23</v>
      </c>
      <c r="H5321" s="935" t="s">
        <v>404</v>
      </c>
      <c r="I5321" s="935" t="s">
        <v>405</v>
      </c>
      <c r="J5321" s="935">
        <v>40.585947769999997</v>
      </c>
      <c r="K5321" s="935">
        <v>-122.3683525</v>
      </c>
      <c r="L5321" s="935">
        <v>40.472049499999997</v>
      </c>
      <c r="M5321" s="935">
        <v>-122.29453460000001</v>
      </c>
    </row>
    <row r="5322" spans="1:13" x14ac:dyDescent="0.35">
      <c r="A5322" s="1296">
        <v>37797</v>
      </c>
      <c r="B5322" s="1295" t="s">
        <v>313</v>
      </c>
      <c r="C5322" s="1295" t="s">
        <v>260</v>
      </c>
      <c r="D5322" s="1295">
        <v>11548</v>
      </c>
      <c r="E5322" s="1295" t="s">
        <v>200</v>
      </c>
      <c r="F5322" s="935" t="s">
        <v>212</v>
      </c>
      <c r="G5322" s="1295">
        <v>2</v>
      </c>
      <c r="H5322" s="935" t="s">
        <v>405</v>
      </c>
      <c r="I5322" s="935" t="s">
        <v>406</v>
      </c>
      <c r="J5322" s="935">
        <v>40.472049499999997</v>
      </c>
      <c r="K5322" s="935">
        <v>-122.29453460000001</v>
      </c>
      <c r="L5322" s="935">
        <v>40.417416330000002</v>
      </c>
      <c r="M5322" s="935">
        <v>-122.19395729999999</v>
      </c>
    </row>
    <row r="5323" spans="1:13" x14ac:dyDescent="0.35">
      <c r="A5323" s="1296">
        <v>37797</v>
      </c>
      <c r="B5323" s="1295" t="s">
        <v>313</v>
      </c>
      <c r="C5323" s="1295" t="s">
        <v>260</v>
      </c>
      <c r="D5323" s="1295">
        <v>11548</v>
      </c>
      <c r="E5323" s="1295" t="s">
        <v>200</v>
      </c>
      <c r="F5323" s="935" t="s">
        <v>213</v>
      </c>
      <c r="G5323" s="1295">
        <v>0</v>
      </c>
      <c r="H5323" s="935" t="s">
        <v>406</v>
      </c>
      <c r="I5323" s="935" t="s">
        <v>407</v>
      </c>
      <c r="J5323" s="935">
        <v>40.417416330000002</v>
      </c>
      <c r="K5323" s="935">
        <v>-122.19395729999999</v>
      </c>
      <c r="L5323" s="935">
        <v>40.355137560000003</v>
      </c>
      <c r="M5323" s="935">
        <v>-122.17595660000001</v>
      </c>
    </row>
    <row r="5324" spans="1:13" x14ac:dyDescent="0.35">
      <c r="A5324" s="1296">
        <v>37797</v>
      </c>
      <c r="B5324" s="1295" t="s">
        <v>313</v>
      </c>
      <c r="C5324" s="1295" t="s">
        <v>260</v>
      </c>
      <c r="D5324" s="1295">
        <v>11548</v>
      </c>
      <c r="E5324" s="1295" t="s">
        <v>200</v>
      </c>
      <c r="F5324" s="935" t="s">
        <v>214</v>
      </c>
      <c r="G5324" s="1295">
        <v>0</v>
      </c>
      <c r="H5324" s="935" t="s">
        <v>407</v>
      </c>
      <c r="I5324" s="935" t="s">
        <v>408</v>
      </c>
      <c r="J5324" s="935">
        <v>40.355137560000003</v>
      </c>
      <c r="K5324" s="935">
        <v>-122.17595660000001</v>
      </c>
      <c r="L5324" s="935">
        <v>40.316984869999999</v>
      </c>
      <c r="M5324" s="935">
        <v>-122.1896581</v>
      </c>
    </row>
    <row r="5325" spans="1:13" x14ac:dyDescent="0.35">
      <c r="A5325" s="1296">
        <v>37797</v>
      </c>
      <c r="B5325" s="1295" t="s">
        <v>313</v>
      </c>
      <c r="C5325" s="1295" t="s">
        <v>260</v>
      </c>
      <c r="D5325" s="1295">
        <v>11548</v>
      </c>
      <c r="E5325" s="1295" t="s">
        <v>200</v>
      </c>
      <c r="F5325" s="935" t="s">
        <v>215</v>
      </c>
      <c r="G5325" s="1295">
        <v>0</v>
      </c>
      <c r="H5325" s="935" t="s">
        <v>408</v>
      </c>
      <c r="I5325" s="935" t="s">
        <v>409</v>
      </c>
      <c r="J5325" s="935">
        <v>40.316984869999999</v>
      </c>
      <c r="K5325" s="935">
        <v>-122.1896581</v>
      </c>
      <c r="L5325" s="935">
        <v>40.263968490000003</v>
      </c>
      <c r="M5325" s="935">
        <v>-122.2235306</v>
      </c>
    </row>
    <row r="5326" spans="1:13" x14ac:dyDescent="0.35">
      <c r="A5326" s="1296">
        <v>37797</v>
      </c>
      <c r="B5326" s="1295" t="s">
        <v>313</v>
      </c>
      <c r="C5326" s="1295" t="s">
        <v>260</v>
      </c>
      <c r="D5326" s="1295">
        <v>11548</v>
      </c>
      <c r="E5326" s="1295" t="s">
        <v>200</v>
      </c>
      <c r="F5326" s="935" t="s">
        <v>216</v>
      </c>
      <c r="G5326" s="1295">
        <v>0</v>
      </c>
      <c r="H5326" s="935" t="s">
        <v>409</v>
      </c>
      <c r="I5326" s="935" t="s">
        <v>410</v>
      </c>
      <c r="J5326" s="935">
        <v>40.263968490000003</v>
      </c>
      <c r="K5326" s="935">
        <v>-122.2235306</v>
      </c>
      <c r="L5326" s="935">
        <v>40.153152210000002</v>
      </c>
      <c r="M5326" s="935">
        <v>-122.20237950000001</v>
      </c>
    </row>
    <row r="5327" spans="1:13" x14ac:dyDescent="0.35">
      <c r="A5327" s="1296">
        <v>37797</v>
      </c>
      <c r="B5327" s="1295" t="s">
        <v>313</v>
      </c>
      <c r="C5327" s="1295" t="s">
        <v>260</v>
      </c>
      <c r="D5327" s="1295">
        <v>11548</v>
      </c>
      <c r="E5327" s="1295" t="s">
        <v>200</v>
      </c>
      <c r="F5327" s="935" t="s">
        <v>217</v>
      </c>
      <c r="G5327" s="1295">
        <v>0</v>
      </c>
      <c r="H5327" s="935" t="s">
        <v>410</v>
      </c>
      <c r="I5327" s="935" t="s">
        <v>411</v>
      </c>
      <c r="J5327" s="935">
        <v>40.153152210000002</v>
      </c>
      <c r="K5327" s="935">
        <v>-122.20237950000001</v>
      </c>
      <c r="L5327" s="935">
        <v>40.027836569999998</v>
      </c>
      <c r="M5327" s="935">
        <v>-122.11920569999999</v>
      </c>
    </row>
    <row r="5328" spans="1:13" x14ac:dyDescent="0.35">
      <c r="A5328" s="1296">
        <v>37797</v>
      </c>
      <c r="B5328" s="1295" t="s">
        <v>313</v>
      </c>
      <c r="C5328" s="1295" t="s">
        <v>260</v>
      </c>
      <c r="D5328" s="1295">
        <v>11548</v>
      </c>
      <c r="E5328" s="1295" t="s">
        <v>200</v>
      </c>
      <c r="F5328" s="935" t="s">
        <v>219</v>
      </c>
      <c r="G5328" s="1295">
        <v>-99999</v>
      </c>
      <c r="H5328" s="935" t="s">
        <v>411</v>
      </c>
      <c r="I5328" s="935" t="s">
        <v>412</v>
      </c>
      <c r="J5328" s="935">
        <v>40.027836569999998</v>
      </c>
      <c r="K5328" s="935">
        <v>-122.11920569999999</v>
      </c>
      <c r="L5328" s="935">
        <v>39.909298579999998</v>
      </c>
      <c r="M5328" s="935">
        <v>-122.0918963</v>
      </c>
    </row>
    <row r="5329" spans="1:13" x14ac:dyDescent="0.35">
      <c r="A5329" s="1296">
        <v>37797</v>
      </c>
      <c r="B5329" s="1295" t="s">
        <v>313</v>
      </c>
      <c r="C5329" s="1295" t="s">
        <v>260</v>
      </c>
      <c r="D5329" s="1295">
        <v>11548</v>
      </c>
      <c r="E5329" s="1295" t="s">
        <v>200</v>
      </c>
      <c r="F5329" s="935" t="s">
        <v>220</v>
      </c>
      <c r="G5329" s="1295">
        <v>-99999</v>
      </c>
      <c r="H5329" s="935" t="s">
        <v>412</v>
      </c>
      <c r="I5329" s="935" t="s">
        <v>413</v>
      </c>
      <c r="J5329" s="935">
        <v>39.909298579999998</v>
      </c>
      <c r="K5329" s="935">
        <v>-122.0918963</v>
      </c>
      <c r="L5329" s="935">
        <v>39.751173979999997</v>
      </c>
      <c r="M5329" s="935">
        <v>-121.9963235</v>
      </c>
    </row>
    <row r="5330" spans="1:13" x14ac:dyDescent="0.35">
      <c r="A5330" s="1296">
        <v>37797</v>
      </c>
      <c r="B5330" s="1295" t="s">
        <v>313</v>
      </c>
      <c r="C5330" s="1295" t="s">
        <v>260</v>
      </c>
      <c r="D5330" s="1295">
        <v>11548</v>
      </c>
      <c r="E5330" s="1295" t="s">
        <v>200</v>
      </c>
      <c r="F5330" s="935" t="s">
        <v>221</v>
      </c>
      <c r="G5330" s="1295">
        <v>-99999</v>
      </c>
      <c r="H5330" s="935" t="s">
        <v>413</v>
      </c>
      <c r="I5330" s="935" t="s">
        <v>414</v>
      </c>
      <c r="J5330" s="935">
        <v>39.751173979999997</v>
      </c>
      <c r="K5330" s="935">
        <v>-121.9963235</v>
      </c>
      <c r="L5330" s="935">
        <v>39.629153240000001</v>
      </c>
      <c r="M5330" s="935">
        <v>-121.9925059</v>
      </c>
    </row>
    <row r="5331" spans="1:13" x14ac:dyDescent="0.35">
      <c r="A5331" s="1296">
        <v>37797</v>
      </c>
      <c r="B5331" s="1295" t="s">
        <v>313</v>
      </c>
      <c r="C5331" s="1295" t="s">
        <v>260</v>
      </c>
      <c r="D5331" s="1295">
        <v>11548</v>
      </c>
      <c r="E5331" s="1295" t="s">
        <v>200</v>
      </c>
      <c r="F5331" s="935" t="s">
        <v>222</v>
      </c>
      <c r="G5331" s="1295">
        <v>-99999</v>
      </c>
      <c r="H5331" s="935" t="s">
        <v>414</v>
      </c>
      <c r="I5331" s="935" t="s">
        <v>415</v>
      </c>
      <c r="J5331" s="935">
        <v>39.629153240000001</v>
      </c>
      <c r="K5331" s="935">
        <v>-121.9925059</v>
      </c>
      <c r="L5331" s="935">
        <v>39.40712284</v>
      </c>
      <c r="M5331" s="935">
        <v>-122.00758999999999</v>
      </c>
    </row>
    <row r="5332" spans="1:13" x14ac:dyDescent="0.35">
      <c r="A5332" s="1296">
        <v>37804</v>
      </c>
      <c r="B5332" s="1295" t="s">
        <v>313</v>
      </c>
      <c r="C5332" s="1295" t="s">
        <v>260</v>
      </c>
      <c r="D5332" s="1295">
        <v>11509</v>
      </c>
      <c r="E5332" s="1295" t="s">
        <v>200</v>
      </c>
      <c r="F5332" s="935" t="s">
        <v>208</v>
      </c>
      <c r="G5332" s="1295">
        <v>82</v>
      </c>
      <c r="H5332" s="935" t="s">
        <v>402</v>
      </c>
      <c r="I5332" s="935" t="s">
        <v>403</v>
      </c>
      <c r="J5332" s="935">
        <v>40.611883210000002</v>
      </c>
      <c r="K5332" s="935">
        <v>-122.446135</v>
      </c>
      <c r="L5332" s="935">
        <v>40.592799669999998</v>
      </c>
      <c r="M5332" s="935">
        <v>-122.3942059</v>
      </c>
    </row>
    <row r="5333" spans="1:13" x14ac:dyDescent="0.35">
      <c r="A5333" s="1296">
        <v>37804</v>
      </c>
      <c r="B5333" s="1295" t="s">
        <v>313</v>
      </c>
      <c r="C5333" s="1295" t="s">
        <v>260</v>
      </c>
      <c r="D5333" s="1295">
        <v>11509</v>
      </c>
      <c r="E5333" s="1295" t="s">
        <v>200</v>
      </c>
      <c r="F5333" s="935" t="s">
        <v>209</v>
      </c>
      <c r="G5333" s="1295">
        <v>7</v>
      </c>
      <c r="H5333" s="935" t="s">
        <v>403</v>
      </c>
      <c r="I5333" s="935" t="s">
        <v>404</v>
      </c>
      <c r="J5333" s="935">
        <v>40.592799669999998</v>
      </c>
      <c r="K5333" s="935">
        <v>-122.3942059</v>
      </c>
      <c r="L5333" s="935">
        <v>40.585947769999997</v>
      </c>
      <c r="M5333" s="935">
        <v>-122.3683525</v>
      </c>
    </row>
    <row r="5334" spans="1:13" x14ac:dyDescent="0.35">
      <c r="A5334" s="1296">
        <v>37804</v>
      </c>
      <c r="B5334" s="1295" t="s">
        <v>313</v>
      </c>
      <c r="C5334" s="1295" t="s">
        <v>260</v>
      </c>
      <c r="D5334" s="1295">
        <v>11509</v>
      </c>
      <c r="E5334" s="1295" t="s">
        <v>200</v>
      </c>
      <c r="F5334" s="935" t="s">
        <v>211</v>
      </c>
      <c r="G5334" s="1295">
        <v>12</v>
      </c>
      <c r="H5334" s="935" t="s">
        <v>404</v>
      </c>
      <c r="I5334" s="935" t="s">
        <v>405</v>
      </c>
      <c r="J5334" s="935">
        <v>40.585947769999997</v>
      </c>
      <c r="K5334" s="935">
        <v>-122.3683525</v>
      </c>
      <c r="L5334" s="935">
        <v>40.472049499999997</v>
      </c>
      <c r="M5334" s="935">
        <v>-122.29453460000001</v>
      </c>
    </row>
    <row r="5335" spans="1:13" x14ac:dyDescent="0.35">
      <c r="A5335" s="1296">
        <v>37804</v>
      </c>
      <c r="B5335" s="1295" t="s">
        <v>313</v>
      </c>
      <c r="C5335" s="1295" t="s">
        <v>260</v>
      </c>
      <c r="D5335" s="1295">
        <v>11509</v>
      </c>
      <c r="E5335" s="1295" t="s">
        <v>200</v>
      </c>
      <c r="F5335" s="935" t="s">
        <v>212</v>
      </c>
      <c r="G5335" s="1295">
        <v>0</v>
      </c>
      <c r="H5335" s="935" t="s">
        <v>405</v>
      </c>
      <c r="I5335" s="935" t="s">
        <v>406</v>
      </c>
      <c r="J5335" s="935">
        <v>40.472049499999997</v>
      </c>
      <c r="K5335" s="935">
        <v>-122.29453460000001</v>
      </c>
      <c r="L5335" s="935">
        <v>40.417416330000002</v>
      </c>
      <c r="M5335" s="935">
        <v>-122.19395729999999</v>
      </c>
    </row>
    <row r="5336" spans="1:13" x14ac:dyDescent="0.35">
      <c r="A5336" s="1296">
        <v>37804</v>
      </c>
      <c r="B5336" s="1295" t="s">
        <v>313</v>
      </c>
      <c r="C5336" s="1295" t="s">
        <v>260</v>
      </c>
      <c r="D5336" s="1295">
        <v>11509</v>
      </c>
      <c r="E5336" s="1295" t="s">
        <v>200</v>
      </c>
      <c r="F5336" s="935" t="s">
        <v>213</v>
      </c>
      <c r="G5336" s="1295">
        <v>0</v>
      </c>
      <c r="H5336" s="935" t="s">
        <v>406</v>
      </c>
      <c r="I5336" s="935" t="s">
        <v>407</v>
      </c>
      <c r="J5336" s="935">
        <v>40.417416330000002</v>
      </c>
      <c r="K5336" s="935">
        <v>-122.19395729999999</v>
      </c>
      <c r="L5336" s="935">
        <v>40.355137560000003</v>
      </c>
      <c r="M5336" s="935">
        <v>-122.17595660000001</v>
      </c>
    </row>
    <row r="5337" spans="1:13" x14ac:dyDescent="0.35">
      <c r="A5337" s="1296">
        <v>37804</v>
      </c>
      <c r="B5337" s="1295" t="s">
        <v>313</v>
      </c>
      <c r="C5337" s="1295" t="s">
        <v>260</v>
      </c>
      <c r="D5337" s="1295">
        <v>11509</v>
      </c>
      <c r="E5337" s="1295" t="s">
        <v>200</v>
      </c>
      <c r="F5337" s="935" t="s">
        <v>214</v>
      </c>
      <c r="G5337" s="1295">
        <v>0</v>
      </c>
      <c r="H5337" s="935" t="s">
        <v>407</v>
      </c>
      <c r="I5337" s="935" t="s">
        <v>408</v>
      </c>
      <c r="J5337" s="935">
        <v>40.355137560000003</v>
      </c>
      <c r="K5337" s="935">
        <v>-122.17595660000001</v>
      </c>
      <c r="L5337" s="935">
        <v>40.316984869999999</v>
      </c>
      <c r="M5337" s="935">
        <v>-122.1896581</v>
      </c>
    </row>
    <row r="5338" spans="1:13" x14ac:dyDescent="0.35">
      <c r="A5338" s="1296">
        <v>37804</v>
      </c>
      <c r="B5338" s="1295" t="s">
        <v>313</v>
      </c>
      <c r="C5338" s="1295" t="s">
        <v>260</v>
      </c>
      <c r="D5338" s="1295">
        <v>11509</v>
      </c>
      <c r="E5338" s="1295" t="s">
        <v>200</v>
      </c>
      <c r="F5338" s="935" t="s">
        <v>215</v>
      </c>
      <c r="G5338" s="1295">
        <v>0</v>
      </c>
      <c r="H5338" s="935" t="s">
        <v>408</v>
      </c>
      <c r="I5338" s="935" t="s">
        <v>409</v>
      </c>
      <c r="J5338" s="935">
        <v>40.316984869999999</v>
      </c>
      <c r="K5338" s="935">
        <v>-122.1896581</v>
      </c>
      <c r="L5338" s="935">
        <v>40.263968490000003</v>
      </c>
      <c r="M5338" s="935">
        <v>-122.2235306</v>
      </c>
    </row>
    <row r="5339" spans="1:13" x14ac:dyDescent="0.35">
      <c r="A5339" s="1296">
        <v>37804</v>
      </c>
      <c r="B5339" s="1295" t="s">
        <v>313</v>
      </c>
      <c r="C5339" s="1295" t="s">
        <v>260</v>
      </c>
      <c r="D5339" s="1295">
        <v>11509</v>
      </c>
      <c r="E5339" s="1295" t="s">
        <v>200</v>
      </c>
      <c r="F5339" s="935" t="s">
        <v>216</v>
      </c>
      <c r="G5339" s="1295">
        <v>0</v>
      </c>
      <c r="H5339" s="935" t="s">
        <v>409</v>
      </c>
      <c r="I5339" s="935" t="s">
        <v>410</v>
      </c>
      <c r="J5339" s="935">
        <v>40.263968490000003</v>
      </c>
      <c r="K5339" s="935">
        <v>-122.2235306</v>
      </c>
      <c r="L5339" s="935">
        <v>40.153152210000002</v>
      </c>
      <c r="M5339" s="935">
        <v>-122.20237950000001</v>
      </c>
    </row>
    <row r="5340" spans="1:13" x14ac:dyDescent="0.35">
      <c r="A5340" s="1296">
        <v>37804</v>
      </c>
      <c r="B5340" s="1295" t="s">
        <v>313</v>
      </c>
      <c r="C5340" s="1295" t="s">
        <v>260</v>
      </c>
      <c r="D5340" s="1295">
        <v>11509</v>
      </c>
      <c r="E5340" s="1295" t="s">
        <v>200</v>
      </c>
      <c r="F5340" s="935" t="s">
        <v>217</v>
      </c>
      <c r="G5340" s="1295">
        <v>0</v>
      </c>
      <c r="H5340" s="935" t="s">
        <v>410</v>
      </c>
      <c r="I5340" s="935" t="s">
        <v>411</v>
      </c>
      <c r="J5340" s="935">
        <v>40.153152210000002</v>
      </c>
      <c r="K5340" s="935">
        <v>-122.20237950000001</v>
      </c>
      <c r="L5340" s="935">
        <v>40.027836569999998</v>
      </c>
      <c r="M5340" s="935">
        <v>-122.11920569999999</v>
      </c>
    </row>
    <row r="5341" spans="1:13" x14ac:dyDescent="0.35">
      <c r="A5341" s="1296">
        <v>37804</v>
      </c>
      <c r="B5341" s="1295" t="s">
        <v>313</v>
      </c>
      <c r="C5341" s="1295" t="s">
        <v>260</v>
      </c>
      <c r="D5341" s="1295">
        <v>11509</v>
      </c>
      <c r="E5341" s="1295" t="s">
        <v>200</v>
      </c>
      <c r="F5341" s="935" t="s">
        <v>219</v>
      </c>
      <c r="G5341" s="1295">
        <v>-99999</v>
      </c>
      <c r="H5341" s="935" t="s">
        <v>411</v>
      </c>
      <c r="I5341" s="935" t="s">
        <v>412</v>
      </c>
      <c r="J5341" s="935">
        <v>40.027836569999998</v>
      </c>
      <c r="K5341" s="935">
        <v>-122.11920569999999</v>
      </c>
      <c r="L5341" s="935">
        <v>39.909298579999998</v>
      </c>
      <c r="M5341" s="935">
        <v>-122.0918963</v>
      </c>
    </row>
    <row r="5342" spans="1:13" x14ac:dyDescent="0.35">
      <c r="A5342" s="1296">
        <v>37804</v>
      </c>
      <c r="B5342" s="1295" t="s">
        <v>313</v>
      </c>
      <c r="C5342" s="1295" t="s">
        <v>260</v>
      </c>
      <c r="D5342" s="1295">
        <v>11509</v>
      </c>
      <c r="E5342" s="1295" t="s">
        <v>200</v>
      </c>
      <c r="F5342" s="935" t="s">
        <v>220</v>
      </c>
      <c r="G5342" s="1295">
        <v>-99999</v>
      </c>
      <c r="H5342" s="935" t="s">
        <v>412</v>
      </c>
      <c r="I5342" s="935" t="s">
        <v>413</v>
      </c>
      <c r="J5342" s="935">
        <v>39.909298579999998</v>
      </c>
      <c r="K5342" s="935">
        <v>-122.0918963</v>
      </c>
      <c r="L5342" s="935">
        <v>39.751173979999997</v>
      </c>
      <c r="M5342" s="935">
        <v>-121.9963235</v>
      </c>
    </row>
    <row r="5343" spans="1:13" x14ac:dyDescent="0.35">
      <c r="A5343" s="1296">
        <v>37804</v>
      </c>
      <c r="B5343" s="1295" t="s">
        <v>313</v>
      </c>
      <c r="C5343" s="1295" t="s">
        <v>260</v>
      </c>
      <c r="D5343" s="1295">
        <v>11509</v>
      </c>
      <c r="E5343" s="1295" t="s">
        <v>200</v>
      </c>
      <c r="F5343" s="935" t="s">
        <v>221</v>
      </c>
      <c r="G5343" s="1295">
        <v>-99999</v>
      </c>
      <c r="H5343" s="935" t="s">
        <v>413</v>
      </c>
      <c r="I5343" s="935" t="s">
        <v>414</v>
      </c>
      <c r="J5343" s="935">
        <v>39.751173979999997</v>
      </c>
      <c r="K5343" s="935">
        <v>-121.9963235</v>
      </c>
      <c r="L5343" s="935">
        <v>39.629153240000001</v>
      </c>
      <c r="M5343" s="935">
        <v>-121.9925059</v>
      </c>
    </row>
    <row r="5344" spans="1:13" x14ac:dyDescent="0.35">
      <c r="A5344" s="1296">
        <v>37804</v>
      </c>
      <c r="B5344" s="1295" t="s">
        <v>313</v>
      </c>
      <c r="C5344" s="1295" t="s">
        <v>260</v>
      </c>
      <c r="D5344" s="1295">
        <v>11509</v>
      </c>
      <c r="E5344" s="1295" t="s">
        <v>200</v>
      </c>
      <c r="F5344" s="935" t="s">
        <v>222</v>
      </c>
      <c r="G5344" s="1295">
        <v>-99999</v>
      </c>
      <c r="H5344" s="935" t="s">
        <v>414</v>
      </c>
      <c r="I5344" s="935" t="s">
        <v>415</v>
      </c>
      <c r="J5344" s="935">
        <v>39.629153240000001</v>
      </c>
      <c r="K5344" s="935">
        <v>-121.9925059</v>
      </c>
      <c r="L5344" s="935">
        <v>39.40712284</v>
      </c>
      <c r="M5344" s="935">
        <v>-122.00758999999999</v>
      </c>
    </row>
    <row r="5345" spans="1:13" x14ac:dyDescent="0.35">
      <c r="A5345" s="1296">
        <v>37811</v>
      </c>
      <c r="B5345" s="1295" t="s">
        <v>313</v>
      </c>
      <c r="C5345" s="1295" t="s">
        <v>260</v>
      </c>
      <c r="D5345" s="1295">
        <v>13391</v>
      </c>
      <c r="E5345" s="1295" t="s">
        <v>200</v>
      </c>
      <c r="F5345" s="935" t="s">
        <v>208</v>
      </c>
      <c r="G5345" s="1295">
        <v>119</v>
      </c>
      <c r="H5345" s="935" t="s">
        <v>402</v>
      </c>
      <c r="I5345" s="935" t="s">
        <v>403</v>
      </c>
      <c r="J5345" s="935">
        <v>40.611883210000002</v>
      </c>
      <c r="K5345" s="935">
        <v>-122.446135</v>
      </c>
      <c r="L5345" s="935">
        <v>40.592799669999998</v>
      </c>
      <c r="M5345" s="935">
        <v>-122.3942059</v>
      </c>
    </row>
    <row r="5346" spans="1:13" x14ac:dyDescent="0.35">
      <c r="A5346" s="1296">
        <v>37811</v>
      </c>
      <c r="B5346" s="1295" t="s">
        <v>313</v>
      </c>
      <c r="C5346" s="1295" t="s">
        <v>260</v>
      </c>
      <c r="D5346" s="1295">
        <v>13391</v>
      </c>
      <c r="E5346" s="1295" t="s">
        <v>200</v>
      </c>
      <c r="F5346" s="935" t="s">
        <v>209</v>
      </c>
      <c r="G5346" s="1295">
        <v>37</v>
      </c>
      <c r="H5346" s="935" t="s">
        <v>403</v>
      </c>
      <c r="I5346" s="935" t="s">
        <v>404</v>
      </c>
      <c r="J5346" s="935">
        <v>40.592799669999998</v>
      </c>
      <c r="K5346" s="935">
        <v>-122.3942059</v>
      </c>
      <c r="L5346" s="935">
        <v>40.585947769999997</v>
      </c>
      <c r="M5346" s="935">
        <v>-122.3683525</v>
      </c>
    </row>
    <row r="5347" spans="1:13" x14ac:dyDescent="0.35">
      <c r="A5347" s="1296">
        <v>37811</v>
      </c>
      <c r="B5347" s="1295" t="s">
        <v>313</v>
      </c>
      <c r="C5347" s="1295" t="s">
        <v>260</v>
      </c>
      <c r="D5347" s="1295">
        <v>13391</v>
      </c>
      <c r="E5347" s="1295" t="s">
        <v>200</v>
      </c>
      <c r="F5347" s="935" t="s">
        <v>211</v>
      </c>
      <c r="G5347" s="1295">
        <v>36</v>
      </c>
      <c r="H5347" s="935" t="s">
        <v>404</v>
      </c>
      <c r="I5347" s="935" t="s">
        <v>405</v>
      </c>
      <c r="J5347" s="935">
        <v>40.585947769999997</v>
      </c>
      <c r="K5347" s="935">
        <v>-122.3683525</v>
      </c>
      <c r="L5347" s="935">
        <v>40.472049499999997</v>
      </c>
      <c r="M5347" s="935">
        <v>-122.29453460000001</v>
      </c>
    </row>
    <row r="5348" spans="1:13" x14ac:dyDescent="0.35">
      <c r="A5348" s="1296">
        <v>37811</v>
      </c>
      <c r="B5348" s="1295" t="s">
        <v>313</v>
      </c>
      <c r="C5348" s="1295" t="s">
        <v>260</v>
      </c>
      <c r="D5348" s="1295">
        <v>13391</v>
      </c>
      <c r="E5348" s="1295" t="s">
        <v>200</v>
      </c>
      <c r="F5348" s="935" t="s">
        <v>212</v>
      </c>
      <c r="G5348" s="1295">
        <v>0</v>
      </c>
      <c r="H5348" s="935" t="s">
        <v>405</v>
      </c>
      <c r="I5348" s="935" t="s">
        <v>406</v>
      </c>
      <c r="J5348" s="935">
        <v>40.472049499999997</v>
      </c>
      <c r="K5348" s="935">
        <v>-122.29453460000001</v>
      </c>
      <c r="L5348" s="935">
        <v>40.417416330000002</v>
      </c>
      <c r="M5348" s="935">
        <v>-122.19395729999999</v>
      </c>
    </row>
    <row r="5349" spans="1:13" x14ac:dyDescent="0.35">
      <c r="A5349" s="1296">
        <v>37811</v>
      </c>
      <c r="B5349" s="1295" t="s">
        <v>313</v>
      </c>
      <c r="C5349" s="1295" t="s">
        <v>260</v>
      </c>
      <c r="D5349" s="1295">
        <v>13391</v>
      </c>
      <c r="E5349" s="1295" t="s">
        <v>200</v>
      </c>
      <c r="F5349" s="935" t="s">
        <v>213</v>
      </c>
      <c r="G5349" s="1295">
        <v>0</v>
      </c>
      <c r="H5349" s="935" t="s">
        <v>406</v>
      </c>
      <c r="I5349" s="935" t="s">
        <v>407</v>
      </c>
      <c r="J5349" s="935">
        <v>40.417416330000002</v>
      </c>
      <c r="K5349" s="935">
        <v>-122.19395729999999</v>
      </c>
      <c r="L5349" s="935">
        <v>40.355137560000003</v>
      </c>
      <c r="M5349" s="935">
        <v>-122.17595660000001</v>
      </c>
    </row>
    <row r="5350" spans="1:13" x14ac:dyDescent="0.35">
      <c r="A5350" s="1296">
        <v>37811</v>
      </c>
      <c r="B5350" s="1295" t="s">
        <v>313</v>
      </c>
      <c r="C5350" s="1295" t="s">
        <v>260</v>
      </c>
      <c r="D5350" s="1295">
        <v>13391</v>
      </c>
      <c r="E5350" s="1295" t="s">
        <v>200</v>
      </c>
      <c r="F5350" s="935" t="s">
        <v>214</v>
      </c>
      <c r="G5350" s="1295">
        <v>0</v>
      </c>
      <c r="H5350" s="935" t="s">
        <v>407</v>
      </c>
      <c r="I5350" s="935" t="s">
        <v>408</v>
      </c>
      <c r="J5350" s="935">
        <v>40.355137560000003</v>
      </c>
      <c r="K5350" s="935">
        <v>-122.17595660000001</v>
      </c>
      <c r="L5350" s="935">
        <v>40.316984869999999</v>
      </c>
      <c r="M5350" s="935">
        <v>-122.1896581</v>
      </c>
    </row>
    <row r="5351" spans="1:13" x14ac:dyDescent="0.35">
      <c r="A5351" s="1296">
        <v>37811</v>
      </c>
      <c r="B5351" s="1295" t="s">
        <v>313</v>
      </c>
      <c r="C5351" s="1295" t="s">
        <v>260</v>
      </c>
      <c r="D5351" s="1295">
        <v>13391</v>
      </c>
      <c r="E5351" s="1295" t="s">
        <v>200</v>
      </c>
      <c r="F5351" s="935" t="s">
        <v>215</v>
      </c>
      <c r="G5351" s="1295">
        <v>0</v>
      </c>
      <c r="H5351" s="935" t="s">
        <v>408</v>
      </c>
      <c r="I5351" s="935" t="s">
        <v>409</v>
      </c>
      <c r="J5351" s="935">
        <v>40.316984869999999</v>
      </c>
      <c r="K5351" s="935">
        <v>-122.1896581</v>
      </c>
      <c r="L5351" s="935">
        <v>40.263968490000003</v>
      </c>
      <c r="M5351" s="935">
        <v>-122.2235306</v>
      </c>
    </row>
    <row r="5352" spans="1:13" x14ac:dyDescent="0.35">
      <c r="A5352" s="1296">
        <v>37811</v>
      </c>
      <c r="B5352" s="1295" t="s">
        <v>313</v>
      </c>
      <c r="C5352" s="1295" t="s">
        <v>260</v>
      </c>
      <c r="D5352" s="1295">
        <v>13391</v>
      </c>
      <c r="E5352" s="1295" t="s">
        <v>200</v>
      </c>
      <c r="F5352" s="935" t="s">
        <v>216</v>
      </c>
      <c r="G5352" s="1295">
        <v>0</v>
      </c>
      <c r="H5352" s="935" t="s">
        <v>409</v>
      </c>
      <c r="I5352" s="935" t="s">
        <v>410</v>
      </c>
      <c r="J5352" s="935">
        <v>40.263968490000003</v>
      </c>
      <c r="K5352" s="935">
        <v>-122.2235306</v>
      </c>
      <c r="L5352" s="935">
        <v>40.153152210000002</v>
      </c>
      <c r="M5352" s="935">
        <v>-122.20237950000001</v>
      </c>
    </row>
    <row r="5353" spans="1:13" x14ac:dyDescent="0.35">
      <c r="A5353" s="1296">
        <v>37811</v>
      </c>
      <c r="B5353" s="1295" t="s">
        <v>313</v>
      </c>
      <c r="C5353" s="1295" t="s">
        <v>260</v>
      </c>
      <c r="D5353" s="1295">
        <v>13391</v>
      </c>
      <c r="E5353" s="1295" t="s">
        <v>200</v>
      </c>
      <c r="F5353" s="935" t="s">
        <v>217</v>
      </c>
      <c r="G5353" s="1295">
        <v>0</v>
      </c>
      <c r="H5353" s="935" t="s">
        <v>410</v>
      </c>
      <c r="I5353" s="935" t="s">
        <v>411</v>
      </c>
      <c r="J5353" s="935">
        <v>40.153152210000002</v>
      </c>
      <c r="K5353" s="935">
        <v>-122.20237950000001</v>
      </c>
      <c r="L5353" s="935">
        <v>40.027836569999998</v>
      </c>
      <c r="M5353" s="935">
        <v>-122.11920569999999</v>
      </c>
    </row>
    <row r="5354" spans="1:13" x14ac:dyDescent="0.35">
      <c r="A5354" s="1296">
        <v>37811</v>
      </c>
      <c r="B5354" s="1295" t="s">
        <v>313</v>
      </c>
      <c r="C5354" s="1295" t="s">
        <v>260</v>
      </c>
      <c r="D5354" s="1295">
        <v>13391</v>
      </c>
      <c r="E5354" s="1295" t="s">
        <v>200</v>
      </c>
      <c r="F5354" s="935" t="s">
        <v>219</v>
      </c>
      <c r="G5354" s="1295">
        <v>-99999</v>
      </c>
      <c r="H5354" s="935" t="s">
        <v>411</v>
      </c>
      <c r="I5354" s="935" t="s">
        <v>412</v>
      </c>
      <c r="J5354" s="935">
        <v>40.027836569999998</v>
      </c>
      <c r="K5354" s="935">
        <v>-122.11920569999999</v>
      </c>
      <c r="L5354" s="935">
        <v>39.909298579999998</v>
      </c>
      <c r="M5354" s="935">
        <v>-122.0918963</v>
      </c>
    </row>
    <row r="5355" spans="1:13" x14ac:dyDescent="0.35">
      <c r="A5355" s="1296">
        <v>37811</v>
      </c>
      <c r="B5355" s="1295" t="s">
        <v>313</v>
      </c>
      <c r="C5355" s="1295" t="s">
        <v>260</v>
      </c>
      <c r="D5355" s="1295">
        <v>13391</v>
      </c>
      <c r="E5355" s="1295" t="s">
        <v>200</v>
      </c>
      <c r="F5355" s="935" t="s">
        <v>220</v>
      </c>
      <c r="G5355" s="1295">
        <v>-99999</v>
      </c>
      <c r="H5355" s="935" t="s">
        <v>412</v>
      </c>
      <c r="I5355" s="935" t="s">
        <v>413</v>
      </c>
      <c r="J5355" s="935">
        <v>39.909298579999998</v>
      </c>
      <c r="K5355" s="935">
        <v>-122.0918963</v>
      </c>
      <c r="L5355" s="935">
        <v>39.751173979999997</v>
      </c>
      <c r="M5355" s="935">
        <v>-121.9963235</v>
      </c>
    </row>
    <row r="5356" spans="1:13" x14ac:dyDescent="0.35">
      <c r="A5356" s="1296">
        <v>37811</v>
      </c>
      <c r="B5356" s="1295" t="s">
        <v>313</v>
      </c>
      <c r="C5356" s="1295" t="s">
        <v>260</v>
      </c>
      <c r="D5356" s="1295">
        <v>13391</v>
      </c>
      <c r="E5356" s="1295" t="s">
        <v>200</v>
      </c>
      <c r="F5356" s="935" t="s">
        <v>221</v>
      </c>
      <c r="G5356" s="1295">
        <v>-99999</v>
      </c>
      <c r="H5356" s="935" t="s">
        <v>413</v>
      </c>
      <c r="I5356" s="935" t="s">
        <v>414</v>
      </c>
      <c r="J5356" s="935">
        <v>39.751173979999997</v>
      </c>
      <c r="K5356" s="935">
        <v>-121.9963235</v>
      </c>
      <c r="L5356" s="935">
        <v>39.629153240000001</v>
      </c>
      <c r="M5356" s="935">
        <v>-121.9925059</v>
      </c>
    </row>
    <row r="5357" spans="1:13" x14ac:dyDescent="0.35">
      <c r="A5357" s="1296">
        <v>37811</v>
      </c>
      <c r="B5357" s="1295" t="s">
        <v>313</v>
      </c>
      <c r="C5357" s="1295" t="s">
        <v>260</v>
      </c>
      <c r="D5357" s="1295">
        <v>13391</v>
      </c>
      <c r="E5357" s="1295" t="s">
        <v>200</v>
      </c>
      <c r="F5357" s="935" t="s">
        <v>222</v>
      </c>
      <c r="G5357" s="1295">
        <v>-99999</v>
      </c>
      <c r="H5357" s="935" t="s">
        <v>414</v>
      </c>
      <c r="I5357" s="935" t="s">
        <v>415</v>
      </c>
      <c r="J5357" s="935">
        <v>39.629153240000001</v>
      </c>
      <c r="K5357" s="935">
        <v>-121.9925059</v>
      </c>
      <c r="L5357" s="935">
        <v>39.40712284</v>
      </c>
      <c r="M5357" s="935">
        <v>-122.00758999999999</v>
      </c>
    </row>
    <row r="5358" spans="1:13" x14ac:dyDescent="0.35">
      <c r="A5358" s="1296">
        <v>37818</v>
      </c>
      <c r="B5358" s="1295" t="s">
        <v>313</v>
      </c>
      <c r="C5358" s="1295" t="s">
        <v>246</v>
      </c>
      <c r="D5358" s="1295">
        <v>14355</v>
      </c>
      <c r="E5358" s="1295" t="s">
        <v>200</v>
      </c>
      <c r="F5358" s="935" t="s">
        <v>208</v>
      </c>
      <c r="G5358" s="1295">
        <v>65</v>
      </c>
      <c r="H5358" s="935" t="s">
        <v>402</v>
      </c>
      <c r="I5358" s="935" t="s">
        <v>403</v>
      </c>
      <c r="J5358" s="935">
        <v>40.611883210000002</v>
      </c>
      <c r="K5358" s="935">
        <v>-122.446135</v>
      </c>
      <c r="L5358" s="935">
        <v>40.592799669999998</v>
      </c>
      <c r="M5358" s="935">
        <v>-122.3942059</v>
      </c>
    </row>
    <row r="5359" spans="1:13" x14ac:dyDescent="0.35">
      <c r="A5359" s="1296">
        <v>37818</v>
      </c>
      <c r="B5359" s="1295" t="s">
        <v>313</v>
      </c>
      <c r="C5359" s="1295" t="s">
        <v>246</v>
      </c>
      <c r="D5359" s="1295">
        <v>14355</v>
      </c>
      <c r="E5359" s="1295" t="s">
        <v>200</v>
      </c>
      <c r="F5359" s="935" t="s">
        <v>209</v>
      </c>
      <c r="G5359" s="1295">
        <v>13</v>
      </c>
      <c r="H5359" s="935" t="s">
        <v>403</v>
      </c>
      <c r="I5359" s="935" t="s">
        <v>404</v>
      </c>
      <c r="J5359" s="935">
        <v>40.592799669999998</v>
      </c>
      <c r="K5359" s="935">
        <v>-122.3942059</v>
      </c>
      <c r="L5359" s="935">
        <v>40.585947769999997</v>
      </c>
      <c r="M5359" s="935">
        <v>-122.3683525</v>
      </c>
    </row>
    <row r="5360" spans="1:13" x14ac:dyDescent="0.35">
      <c r="A5360" s="1296">
        <v>37818</v>
      </c>
      <c r="B5360" s="1295" t="s">
        <v>313</v>
      </c>
      <c r="C5360" s="1295" t="s">
        <v>246</v>
      </c>
      <c r="D5360" s="1295">
        <v>14355</v>
      </c>
      <c r="E5360" s="1295" t="s">
        <v>200</v>
      </c>
      <c r="F5360" s="935" t="s">
        <v>211</v>
      </c>
      <c r="G5360" s="1295">
        <v>18</v>
      </c>
      <c r="H5360" s="935" t="s">
        <v>404</v>
      </c>
      <c r="I5360" s="935" t="s">
        <v>405</v>
      </c>
      <c r="J5360" s="935">
        <v>40.585947769999997</v>
      </c>
      <c r="K5360" s="935">
        <v>-122.3683525</v>
      </c>
      <c r="L5360" s="935">
        <v>40.472049499999997</v>
      </c>
      <c r="M5360" s="935">
        <v>-122.29453460000001</v>
      </c>
    </row>
    <row r="5361" spans="1:13" x14ac:dyDescent="0.35">
      <c r="A5361" s="1296">
        <v>37818</v>
      </c>
      <c r="B5361" s="1295" t="s">
        <v>313</v>
      </c>
      <c r="C5361" s="1295" t="s">
        <v>246</v>
      </c>
      <c r="D5361" s="1295">
        <v>14355</v>
      </c>
      <c r="E5361" s="1295" t="s">
        <v>200</v>
      </c>
      <c r="F5361" s="935" t="s">
        <v>212</v>
      </c>
      <c r="G5361" s="1295">
        <v>0</v>
      </c>
      <c r="H5361" s="935" t="s">
        <v>405</v>
      </c>
      <c r="I5361" s="935" t="s">
        <v>406</v>
      </c>
      <c r="J5361" s="935">
        <v>40.472049499999997</v>
      </c>
      <c r="K5361" s="935">
        <v>-122.29453460000001</v>
      </c>
      <c r="L5361" s="935">
        <v>40.417416330000002</v>
      </c>
      <c r="M5361" s="935">
        <v>-122.19395729999999</v>
      </c>
    </row>
    <row r="5362" spans="1:13" x14ac:dyDescent="0.35">
      <c r="A5362" s="1296">
        <v>37818</v>
      </c>
      <c r="B5362" s="1295" t="s">
        <v>313</v>
      </c>
      <c r="C5362" s="1295" t="s">
        <v>246</v>
      </c>
      <c r="D5362" s="1295">
        <v>14355</v>
      </c>
      <c r="E5362" s="1295" t="s">
        <v>200</v>
      </c>
      <c r="F5362" s="935" t="s">
        <v>213</v>
      </c>
      <c r="G5362" s="1295">
        <v>0</v>
      </c>
      <c r="H5362" s="935" t="s">
        <v>406</v>
      </c>
      <c r="I5362" s="935" t="s">
        <v>407</v>
      </c>
      <c r="J5362" s="935">
        <v>40.417416330000002</v>
      </c>
      <c r="K5362" s="935">
        <v>-122.19395729999999</v>
      </c>
      <c r="L5362" s="935">
        <v>40.355137560000003</v>
      </c>
      <c r="M5362" s="935">
        <v>-122.17595660000001</v>
      </c>
    </row>
    <row r="5363" spans="1:13" x14ac:dyDescent="0.35">
      <c r="A5363" s="1296">
        <v>37818</v>
      </c>
      <c r="B5363" s="1295" t="s">
        <v>313</v>
      </c>
      <c r="C5363" s="1295" t="s">
        <v>246</v>
      </c>
      <c r="D5363" s="1295">
        <v>14355</v>
      </c>
      <c r="E5363" s="1295" t="s">
        <v>200</v>
      </c>
      <c r="F5363" s="935" t="s">
        <v>214</v>
      </c>
      <c r="G5363" s="1295">
        <v>0</v>
      </c>
      <c r="H5363" s="935" t="s">
        <v>407</v>
      </c>
      <c r="I5363" s="935" t="s">
        <v>408</v>
      </c>
      <c r="J5363" s="935">
        <v>40.355137560000003</v>
      </c>
      <c r="K5363" s="935">
        <v>-122.17595660000001</v>
      </c>
      <c r="L5363" s="935">
        <v>40.316984869999999</v>
      </c>
      <c r="M5363" s="935">
        <v>-122.1896581</v>
      </c>
    </row>
    <row r="5364" spans="1:13" x14ac:dyDescent="0.35">
      <c r="A5364" s="1296">
        <v>37818</v>
      </c>
      <c r="B5364" s="1295" t="s">
        <v>313</v>
      </c>
      <c r="C5364" s="1295" t="s">
        <v>246</v>
      </c>
      <c r="D5364" s="1295">
        <v>14355</v>
      </c>
      <c r="E5364" s="1295" t="s">
        <v>200</v>
      </c>
      <c r="F5364" s="935" t="s">
        <v>215</v>
      </c>
      <c r="G5364" s="1295">
        <v>0</v>
      </c>
      <c r="H5364" s="935" t="s">
        <v>408</v>
      </c>
      <c r="I5364" s="935" t="s">
        <v>409</v>
      </c>
      <c r="J5364" s="935">
        <v>40.316984869999999</v>
      </c>
      <c r="K5364" s="935">
        <v>-122.1896581</v>
      </c>
      <c r="L5364" s="935">
        <v>40.263968490000003</v>
      </c>
      <c r="M5364" s="935">
        <v>-122.2235306</v>
      </c>
    </row>
    <row r="5365" spans="1:13" x14ac:dyDescent="0.35">
      <c r="A5365" s="1296">
        <v>37818</v>
      </c>
      <c r="B5365" s="1295" t="s">
        <v>313</v>
      </c>
      <c r="C5365" s="1295" t="s">
        <v>246</v>
      </c>
      <c r="D5365" s="1295">
        <v>14355</v>
      </c>
      <c r="E5365" s="1295" t="s">
        <v>200</v>
      </c>
      <c r="F5365" s="935" t="s">
        <v>216</v>
      </c>
      <c r="G5365" s="1295">
        <v>0</v>
      </c>
      <c r="H5365" s="935" t="s">
        <v>409</v>
      </c>
      <c r="I5365" s="935" t="s">
        <v>410</v>
      </c>
      <c r="J5365" s="935">
        <v>40.263968490000003</v>
      </c>
      <c r="K5365" s="935">
        <v>-122.2235306</v>
      </c>
      <c r="L5365" s="935">
        <v>40.153152210000002</v>
      </c>
      <c r="M5365" s="935">
        <v>-122.20237950000001</v>
      </c>
    </row>
    <row r="5366" spans="1:13" x14ac:dyDescent="0.35">
      <c r="A5366" s="1296">
        <v>37818</v>
      </c>
      <c r="B5366" s="1295" t="s">
        <v>313</v>
      </c>
      <c r="C5366" s="1295" t="s">
        <v>246</v>
      </c>
      <c r="D5366" s="1295">
        <v>14355</v>
      </c>
      <c r="E5366" s="1295" t="s">
        <v>200</v>
      </c>
      <c r="F5366" s="935" t="s">
        <v>217</v>
      </c>
      <c r="G5366" s="1295">
        <v>1</v>
      </c>
      <c r="H5366" s="935" t="s">
        <v>410</v>
      </c>
      <c r="I5366" s="935" t="s">
        <v>411</v>
      </c>
      <c r="J5366" s="935">
        <v>40.153152210000002</v>
      </c>
      <c r="K5366" s="935">
        <v>-122.20237950000001</v>
      </c>
      <c r="L5366" s="935">
        <v>40.027836569999998</v>
      </c>
      <c r="M5366" s="935">
        <v>-122.11920569999999</v>
      </c>
    </row>
    <row r="5367" spans="1:13" x14ac:dyDescent="0.35">
      <c r="A5367" s="1296">
        <v>37818</v>
      </c>
      <c r="B5367" s="1295" t="s">
        <v>313</v>
      </c>
      <c r="C5367" s="1295" t="s">
        <v>246</v>
      </c>
      <c r="D5367" s="1295">
        <v>14355</v>
      </c>
      <c r="E5367" s="1295" t="s">
        <v>200</v>
      </c>
      <c r="F5367" s="935" t="s">
        <v>219</v>
      </c>
      <c r="G5367" s="1295">
        <v>-99999</v>
      </c>
      <c r="H5367" s="935" t="s">
        <v>411</v>
      </c>
      <c r="I5367" s="935" t="s">
        <v>412</v>
      </c>
      <c r="J5367" s="935">
        <v>40.027836569999998</v>
      </c>
      <c r="K5367" s="935">
        <v>-122.11920569999999</v>
      </c>
      <c r="L5367" s="935">
        <v>39.909298579999998</v>
      </c>
      <c r="M5367" s="935">
        <v>-122.0918963</v>
      </c>
    </row>
    <row r="5368" spans="1:13" x14ac:dyDescent="0.35">
      <c r="A5368" s="1296">
        <v>37818</v>
      </c>
      <c r="B5368" s="1295" t="s">
        <v>313</v>
      </c>
      <c r="C5368" s="1295" t="s">
        <v>246</v>
      </c>
      <c r="D5368" s="1295">
        <v>14355</v>
      </c>
      <c r="E5368" s="1295" t="s">
        <v>200</v>
      </c>
      <c r="F5368" s="935" t="s">
        <v>220</v>
      </c>
      <c r="G5368" s="1295">
        <v>-99999</v>
      </c>
      <c r="H5368" s="935" t="s">
        <v>412</v>
      </c>
      <c r="I5368" s="935" t="s">
        <v>413</v>
      </c>
      <c r="J5368" s="935">
        <v>39.909298579999998</v>
      </c>
      <c r="K5368" s="935">
        <v>-122.0918963</v>
      </c>
      <c r="L5368" s="935">
        <v>39.751173979999997</v>
      </c>
      <c r="M5368" s="935">
        <v>-121.9963235</v>
      </c>
    </row>
    <row r="5369" spans="1:13" x14ac:dyDescent="0.35">
      <c r="A5369" s="1296">
        <v>37818</v>
      </c>
      <c r="B5369" s="1295" t="s">
        <v>313</v>
      </c>
      <c r="C5369" s="1295" t="s">
        <v>246</v>
      </c>
      <c r="D5369" s="1295">
        <v>14355</v>
      </c>
      <c r="E5369" s="1295" t="s">
        <v>200</v>
      </c>
      <c r="F5369" s="935" t="s">
        <v>221</v>
      </c>
      <c r="G5369" s="1295">
        <v>-99999</v>
      </c>
      <c r="H5369" s="935" t="s">
        <v>413</v>
      </c>
      <c r="I5369" s="935" t="s">
        <v>414</v>
      </c>
      <c r="J5369" s="935">
        <v>39.751173979999997</v>
      </c>
      <c r="K5369" s="935">
        <v>-121.9963235</v>
      </c>
      <c r="L5369" s="935">
        <v>39.629153240000001</v>
      </c>
      <c r="M5369" s="935">
        <v>-121.9925059</v>
      </c>
    </row>
    <row r="5370" spans="1:13" x14ac:dyDescent="0.35">
      <c r="A5370" s="1296">
        <v>37818</v>
      </c>
      <c r="B5370" s="1295" t="s">
        <v>313</v>
      </c>
      <c r="C5370" s="1295" t="s">
        <v>246</v>
      </c>
      <c r="D5370" s="1295">
        <v>14355</v>
      </c>
      <c r="E5370" s="1295" t="s">
        <v>200</v>
      </c>
      <c r="F5370" s="935" t="s">
        <v>222</v>
      </c>
      <c r="G5370" s="1295">
        <v>-99999</v>
      </c>
      <c r="H5370" s="935" t="s">
        <v>414</v>
      </c>
      <c r="I5370" s="935" t="s">
        <v>415</v>
      </c>
      <c r="J5370" s="935">
        <v>39.629153240000001</v>
      </c>
      <c r="K5370" s="935">
        <v>-121.9925059</v>
      </c>
      <c r="L5370" s="935">
        <v>39.40712284</v>
      </c>
      <c r="M5370" s="935">
        <v>-122.00758999999999</v>
      </c>
    </row>
    <row r="5371" spans="1:13" x14ac:dyDescent="0.35">
      <c r="A5371" s="1296">
        <v>37827</v>
      </c>
      <c r="B5371" s="1295" t="s">
        <v>313</v>
      </c>
      <c r="C5371" s="1295" t="s">
        <v>246</v>
      </c>
      <c r="D5371" s="1295">
        <v>14261</v>
      </c>
      <c r="E5371" s="1295" t="s">
        <v>200</v>
      </c>
      <c r="F5371" s="935" t="s">
        <v>208</v>
      </c>
      <c r="G5371" s="1295">
        <v>17</v>
      </c>
      <c r="H5371" s="935" t="s">
        <v>402</v>
      </c>
      <c r="I5371" s="935" t="s">
        <v>403</v>
      </c>
      <c r="J5371" s="935">
        <v>40.611883210000002</v>
      </c>
      <c r="K5371" s="935">
        <v>-122.446135</v>
      </c>
      <c r="L5371" s="935">
        <v>40.592799669999998</v>
      </c>
      <c r="M5371" s="935">
        <v>-122.3942059</v>
      </c>
    </row>
    <row r="5372" spans="1:13" x14ac:dyDescent="0.35">
      <c r="A5372" s="1296">
        <v>37827</v>
      </c>
      <c r="B5372" s="1295" t="s">
        <v>313</v>
      </c>
      <c r="C5372" s="1295" t="s">
        <v>246</v>
      </c>
      <c r="D5372" s="1295">
        <v>14261</v>
      </c>
      <c r="E5372" s="1295" t="s">
        <v>200</v>
      </c>
      <c r="F5372" s="935" t="s">
        <v>209</v>
      </c>
      <c r="G5372" s="1295">
        <v>5</v>
      </c>
      <c r="H5372" s="935" t="s">
        <v>403</v>
      </c>
      <c r="I5372" s="935" t="s">
        <v>404</v>
      </c>
      <c r="J5372" s="935">
        <v>40.592799669999998</v>
      </c>
      <c r="K5372" s="935">
        <v>-122.3942059</v>
      </c>
      <c r="L5372" s="935">
        <v>40.585947769999997</v>
      </c>
      <c r="M5372" s="935">
        <v>-122.3683525</v>
      </c>
    </row>
    <row r="5373" spans="1:13" x14ac:dyDescent="0.35">
      <c r="A5373" s="1296">
        <v>37827</v>
      </c>
      <c r="B5373" s="1295" t="s">
        <v>313</v>
      </c>
      <c r="C5373" s="1295" t="s">
        <v>246</v>
      </c>
      <c r="D5373" s="1295">
        <v>14261</v>
      </c>
      <c r="E5373" s="1295" t="s">
        <v>200</v>
      </c>
      <c r="F5373" s="935" t="s">
        <v>211</v>
      </c>
      <c r="G5373" s="1295">
        <v>10</v>
      </c>
      <c r="H5373" s="935" t="s">
        <v>404</v>
      </c>
      <c r="I5373" s="935" t="s">
        <v>405</v>
      </c>
      <c r="J5373" s="935">
        <v>40.585947769999997</v>
      </c>
      <c r="K5373" s="935">
        <v>-122.3683525</v>
      </c>
      <c r="L5373" s="935">
        <v>40.472049499999997</v>
      </c>
      <c r="M5373" s="935">
        <v>-122.29453460000001</v>
      </c>
    </row>
    <row r="5374" spans="1:13" x14ac:dyDescent="0.35">
      <c r="A5374" s="1296">
        <v>37827</v>
      </c>
      <c r="B5374" s="1295" t="s">
        <v>313</v>
      </c>
      <c r="C5374" s="1295" t="s">
        <v>246</v>
      </c>
      <c r="D5374" s="1295">
        <v>14261</v>
      </c>
      <c r="E5374" s="1295" t="s">
        <v>200</v>
      </c>
      <c r="F5374" s="935" t="s">
        <v>212</v>
      </c>
      <c r="G5374" s="1295">
        <v>0</v>
      </c>
      <c r="H5374" s="935" t="s">
        <v>405</v>
      </c>
      <c r="I5374" s="935" t="s">
        <v>406</v>
      </c>
      <c r="J5374" s="935">
        <v>40.472049499999997</v>
      </c>
      <c r="K5374" s="935">
        <v>-122.29453460000001</v>
      </c>
      <c r="L5374" s="935">
        <v>40.417416330000002</v>
      </c>
      <c r="M5374" s="935">
        <v>-122.19395729999999</v>
      </c>
    </row>
    <row r="5375" spans="1:13" x14ac:dyDescent="0.35">
      <c r="A5375" s="1296">
        <v>37827</v>
      </c>
      <c r="B5375" s="1295" t="s">
        <v>313</v>
      </c>
      <c r="C5375" s="1295" t="s">
        <v>246</v>
      </c>
      <c r="D5375" s="1295">
        <v>14261</v>
      </c>
      <c r="E5375" s="1295" t="s">
        <v>200</v>
      </c>
      <c r="F5375" s="935" t="s">
        <v>213</v>
      </c>
      <c r="G5375" s="1295">
        <v>0</v>
      </c>
      <c r="H5375" s="935" t="s">
        <v>406</v>
      </c>
      <c r="I5375" s="935" t="s">
        <v>407</v>
      </c>
      <c r="J5375" s="935">
        <v>40.417416330000002</v>
      </c>
      <c r="K5375" s="935">
        <v>-122.19395729999999</v>
      </c>
      <c r="L5375" s="935">
        <v>40.355137560000003</v>
      </c>
      <c r="M5375" s="935">
        <v>-122.17595660000001</v>
      </c>
    </row>
    <row r="5376" spans="1:13" x14ac:dyDescent="0.35">
      <c r="A5376" s="1296">
        <v>37827</v>
      </c>
      <c r="B5376" s="1295" t="s">
        <v>313</v>
      </c>
      <c r="C5376" s="1295" t="s">
        <v>246</v>
      </c>
      <c r="D5376" s="1295">
        <v>14261</v>
      </c>
      <c r="E5376" s="1295" t="s">
        <v>200</v>
      </c>
      <c r="F5376" s="935" t="s">
        <v>214</v>
      </c>
      <c r="G5376" s="1295">
        <v>0</v>
      </c>
      <c r="H5376" s="935" t="s">
        <v>407</v>
      </c>
      <c r="I5376" s="935" t="s">
        <v>408</v>
      </c>
      <c r="J5376" s="935">
        <v>40.355137560000003</v>
      </c>
      <c r="K5376" s="935">
        <v>-122.17595660000001</v>
      </c>
      <c r="L5376" s="935">
        <v>40.316984869999999</v>
      </c>
      <c r="M5376" s="935">
        <v>-122.1896581</v>
      </c>
    </row>
    <row r="5377" spans="1:13" x14ac:dyDescent="0.35">
      <c r="A5377" s="1296">
        <v>37827</v>
      </c>
      <c r="B5377" s="1295" t="s">
        <v>313</v>
      </c>
      <c r="C5377" s="1295" t="s">
        <v>246</v>
      </c>
      <c r="D5377" s="1295">
        <v>14261</v>
      </c>
      <c r="E5377" s="1295" t="s">
        <v>200</v>
      </c>
      <c r="F5377" s="935" t="s">
        <v>215</v>
      </c>
      <c r="G5377" s="1295">
        <v>0</v>
      </c>
      <c r="H5377" s="935" t="s">
        <v>408</v>
      </c>
      <c r="I5377" s="935" t="s">
        <v>409</v>
      </c>
      <c r="J5377" s="935">
        <v>40.316984869999999</v>
      </c>
      <c r="K5377" s="935">
        <v>-122.1896581</v>
      </c>
      <c r="L5377" s="935">
        <v>40.263968490000003</v>
      </c>
      <c r="M5377" s="935">
        <v>-122.2235306</v>
      </c>
    </row>
    <row r="5378" spans="1:13" x14ac:dyDescent="0.35">
      <c r="A5378" s="1296">
        <v>37827</v>
      </c>
      <c r="B5378" s="1295" t="s">
        <v>313</v>
      </c>
      <c r="C5378" s="1295" t="s">
        <v>246</v>
      </c>
      <c r="D5378" s="1295">
        <v>14261</v>
      </c>
      <c r="E5378" s="1295" t="s">
        <v>200</v>
      </c>
      <c r="F5378" s="935" t="s">
        <v>216</v>
      </c>
      <c r="G5378" s="1295">
        <v>0</v>
      </c>
      <c r="H5378" s="935" t="s">
        <v>409</v>
      </c>
      <c r="I5378" s="935" t="s">
        <v>410</v>
      </c>
      <c r="J5378" s="935">
        <v>40.263968490000003</v>
      </c>
      <c r="K5378" s="935">
        <v>-122.2235306</v>
      </c>
      <c r="L5378" s="935">
        <v>40.153152210000002</v>
      </c>
      <c r="M5378" s="935">
        <v>-122.20237950000001</v>
      </c>
    </row>
    <row r="5379" spans="1:13" x14ac:dyDescent="0.35">
      <c r="A5379" s="1296">
        <v>37827</v>
      </c>
      <c r="B5379" s="1295" t="s">
        <v>313</v>
      </c>
      <c r="C5379" s="1295" t="s">
        <v>246</v>
      </c>
      <c r="D5379" s="1295">
        <v>14261</v>
      </c>
      <c r="E5379" s="1295" t="s">
        <v>200</v>
      </c>
      <c r="F5379" s="935" t="s">
        <v>217</v>
      </c>
      <c r="G5379" s="1295">
        <v>0</v>
      </c>
      <c r="H5379" s="935" t="s">
        <v>410</v>
      </c>
      <c r="I5379" s="935" t="s">
        <v>411</v>
      </c>
      <c r="J5379" s="935">
        <v>40.153152210000002</v>
      </c>
      <c r="K5379" s="935">
        <v>-122.20237950000001</v>
      </c>
      <c r="L5379" s="935">
        <v>40.027836569999998</v>
      </c>
      <c r="M5379" s="935">
        <v>-122.11920569999999</v>
      </c>
    </row>
    <row r="5380" spans="1:13" x14ac:dyDescent="0.35">
      <c r="A5380" s="1296">
        <v>37827</v>
      </c>
      <c r="B5380" s="1295" t="s">
        <v>313</v>
      </c>
      <c r="C5380" s="1295" t="s">
        <v>246</v>
      </c>
      <c r="D5380" s="1295">
        <v>14261</v>
      </c>
      <c r="E5380" s="1295" t="s">
        <v>200</v>
      </c>
      <c r="F5380" s="935" t="s">
        <v>219</v>
      </c>
      <c r="G5380" s="1295">
        <v>-99999</v>
      </c>
      <c r="H5380" s="935" t="s">
        <v>411</v>
      </c>
      <c r="I5380" s="935" t="s">
        <v>412</v>
      </c>
      <c r="J5380" s="935">
        <v>40.027836569999998</v>
      </c>
      <c r="K5380" s="935">
        <v>-122.11920569999999</v>
      </c>
      <c r="L5380" s="935">
        <v>39.909298579999998</v>
      </c>
      <c r="M5380" s="935">
        <v>-122.0918963</v>
      </c>
    </row>
    <row r="5381" spans="1:13" x14ac:dyDescent="0.35">
      <c r="A5381" s="1296">
        <v>37827</v>
      </c>
      <c r="B5381" s="1295" t="s">
        <v>313</v>
      </c>
      <c r="C5381" s="1295" t="s">
        <v>246</v>
      </c>
      <c r="D5381" s="1295">
        <v>14261</v>
      </c>
      <c r="E5381" s="1295" t="s">
        <v>200</v>
      </c>
      <c r="F5381" s="935" t="s">
        <v>220</v>
      </c>
      <c r="G5381" s="1295">
        <v>-99999</v>
      </c>
      <c r="H5381" s="935" t="s">
        <v>412</v>
      </c>
      <c r="I5381" s="935" t="s">
        <v>413</v>
      </c>
      <c r="J5381" s="935">
        <v>39.909298579999998</v>
      </c>
      <c r="K5381" s="935">
        <v>-122.0918963</v>
      </c>
      <c r="L5381" s="935">
        <v>39.751173979999997</v>
      </c>
      <c r="M5381" s="935">
        <v>-121.9963235</v>
      </c>
    </row>
    <row r="5382" spans="1:13" x14ac:dyDescent="0.35">
      <c r="A5382" s="1296">
        <v>37827</v>
      </c>
      <c r="B5382" s="1295" t="s">
        <v>313</v>
      </c>
      <c r="C5382" s="1295" t="s">
        <v>246</v>
      </c>
      <c r="D5382" s="1295">
        <v>14261</v>
      </c>
      <c r="E5382" s="1295" t="s">
        <v>200</v>
      </c>
      <c r="F5382" s="935" t="s">
        <v>221</v>
      </c>
      <c r="G5382" s="1295">
        <v>-99999</v>
      </c>
      <c r="H5382" s="935" t="s">
        <v>413</v>
      </c>
      <c r="I5382" s="935" t="s">
        <v>414</v>
      </c>
      <c r="J5382" s="935">
        <v>39.751173979999997</v>
      </c>
      <c r="K5382" s="935">
        <v>-121.9963235</v>
      </c>
      <c r="L5382" s="935">
        <v>39.629153240000001</v>
      </c>
      <c r="M5382" s="935">
        <v>-121.9925059</v>
      </c>
    </row>
    <row r="5383" spans="1:13" x14ac:dyDescent="0.35">
      <c r="A5383" s="1296">
        <v>37827</v>
      </c>
      <c r="B5383" s="1295" t="s">
        <v>313</v>
      </c>
      <c r="C5383" s="1295" t="s">
        <v>246</v>
      </c>
      <c r="D5383" s="1295">
        <v>14261</v>
      </c>
      <c r="E5383" s="1295" t="s">
        <v>200</v>
      </c>
      <c r="F5383" s="935" t="s">
        <v>222</v>
      </c>
      <c r="G5383" s="1295">
        <v>-99999</v>
      </c>
      <c r="H5383" s="935" t="s">
        <v>414</v>
      </c>
      <c r="I5383" s="935" t="s">
        <v>415</v>
      </c>
      <c r="J5383" s="935">
        <v>39.629153240000001</v>
      </c>
      <c r="K5383" s="935">
        <v>-121.9925059</v>
      </c>
      <c r="L5383" s="935">
        <v>39.40712284</v>
      </c>
      <c r="M5383" s="935">
        <v>-122.00758999999999</v>
      </c>
    </row>
    <row r="5384" spans="1:13" x14ac:dyDescent="0.35">
      <c r="A5384" s="1296">
        <v>37832</v>
      </c>
      <c r="B5384" s="1295" t="s">
        <v>313</v>
      </c>
      <c r="C5384" s="1295" t="s">
        <v>260</v>
      </c>
      <c r="D5384" s="1295">
        <v>15151</v>
      </c>
      <c r="E5384" s="1295" t="s">
        <v>200</v>
      </c>
      <c r="F5384" s="935" t="s">
        <v>208</v>
      </c>
      <c r="G5384" s="1295">
        <v>15</v>
      </c>
      <c r="H5384" s="935" t="s">
        <v>402</v>
      </c>
      <c r="I5384" s="935" t="s">
        <v>403</v>
      </c>
      <c r="J5384" s="935">
        <v>40.611883210000002</v>
      </c>
      <c r="K5384" s="935">
        <v>-122.446135</v>
      </c>
      <c r="L5384" s="935">
        <v>40.592799669999998</v>
      </c>
      <c r="M5384" s="935">
        <v>-122.3942059</v>
      </c>
    </row>
    <row r="5385" spans="1:13" x14ac:dyDescent="0.35">
      <c r="A5385" s="1296">
        <v>37832</v>
      </c>
      <c r="B5385" s="1295" t="s">
        <v>313</v>
      </c>
      <c r="C5385" s="1295" t="s">
        <v>260</v>
      </c>
      <c r="D5385" s="1295">
        <v>15151</v>
      </c>
      <c r="E5385" s="1295" t="s">
        <v>200</v>
      </c>
      <c r="F5385" s="935" t="s">
        <v>209</v>
      </c>
      <c r="G5385" s="1295">
        <v>6</v>
      </c>
      <c r="H5385" s="935" t="s">
        <v>403</v>
      </c>
      <c r="I5385" s="935" t="s">
        <v>404</v>
      </c>
      <c r="J5385" s="935">
        <v>40.592799669999998</v>
      </c>
      <c r="K5385" s="935">
        <v>-122.3942059</v>
      </c>
      <c r="L5385" s="935">
        <v>40.585947769999997</v>
      </c>
      <c r="M5385" s="935">
        <v>-122.3683525</v>
      </c>
    </row>
    <row r="5386" spans="1:13" x14ac:dyDescent="0.35">
      <c r="A5386" s="1296">
        <v>37832</v>
      </c>
      <c r="B5386" s="1295" t="s">
        <v>313</v>
      </c>
      <c r="C5386" s="1295" t="s">
        <v>260</v>
      </c>
      <c r="D5386" s="1295">
        <v>15151</v>
      </c>
      <c r="E5386" s="1295" t="s">
        <v>200</v>
      </c>
      <c r="F5386" s="935" t="s">
        <v>211</v>
      </c>
      <c r="G5386" s="1295">
        <v>5</v>
      </c>
      <c r="H5386" s="935" t="s">
        <v>404</v>
      </c>
      <c r="I5386" s="935" t="s">
        <v>405</v>
      </c>
      <c r="J5386" s="935">
        <v>40.585947769999997</v>
      </c>
      <c r="K5386" s="935">
        <v>-122.3683525</v>
      </c>
      <c r="L5386" s="935">
        <v>40.472049499999997</v>
      </c>
      <c r="M5386" s="935">
        <v>-122.29453460000001</v>
      </c>
    </row>
    <row r="5387" spans="1:13" x14ac:dyDescent="0.35">
      <c r="A5387" s="1296">
        <v>37832</v>
      </c>
      <c r="B5387" s="1295" t="s">
        <v>313</v>
      </c>
      <c r="C5387" s="1295" t="s">
        <v>260</v>
      </c>
      <c r="D5387" s="1295">
        <v>15151</v>
      </c>
      <c r="E5387" s="1295" t="s">
        <v>200</v>
      </c>
      <c r="F5387" s="935" t="s">
        <v>212</v>
      </c>
      <c r="G5387" s="1295">
        <v>0</v>
      </c>
      <c r="H5387" s="935" t="s">
        <v>405</v>
      </c>
      <c r="I5387" s="935" t="s">
        <v>406</v>
      </c>
      <c r="J5387" s="935">
        <v>40.472049499999997</v>
      </c>
      <c r="K5387" s="935">
        <v>-122.29453460000001</v>
      </c>
      <c r="L5387" s="935">
        <v>40.417416330000002</v>
      </c>
      <c r="M5387" s="935">
        <v>-122.19395729999999</v>
      </c>
    </row>
    <row r="5388" spans="1:13" x14ac:dyDescent="0.35">
      <c r="A5388" s="1296">
        <v>37832</v>
      </c>
      <c r="B5388" s="1295" t="s">
        <v>313</v>
      </c>
      <c r="C5388" s="1295" t="s">
        <v>260</v>
      </c>
      <c r="D5388" s="1295">
        <v>15151</v>
      </c>
      <c r="E5388" s="1295" t="s">
        <v>200</v>
      </c>
      <c r="F5388" s="935" t="s">
        <v>213</v>
      </c>
      <c r="G5388" s="1295">
        <v>0</v>
      </c>
      <c r="H5388" s="935" t="s">
        <v>406</v>
      </c>
      <c r="I5388" s="935" t="s">
        <v>407</v>
      </c>
      <c r="J5388" s="935">
        <v>40.417416330000002</v>
      </c>
      <c r="K5388" s="935">
        <v>-122.19395729999999</v>
      </c>
      <c r="L5388" s="935">
        <v>40.355137560000003</v>
      </c>
      <c r="M5388" s="935">
        <v>-122.17595660000001</v>
      </c>
    </row>
    <row r="5389" spans="1:13" x14ac:dyDescent="0.35">
      <c r="A5389" s="1296">
        <v>37832</v>
      </c>
      <c r="B5389" s="1295" t="s">
        <v>313</v>
      </c>
      <c r="C5389" s="1295" t="s">
        <v>260</v>
      </c>
      <c r="D5389" s="1295">
        <v>15151</v>
      </c>
      <c r="E5389" s="1295" t="s">
        <v>200</v>
      </c>
      <c r="F5389" s="935" t="s">
        <v>214</v>
      </c>
      <c r="G5389" s="1295">
        <v>0</v>
      </c>
      <c r="H5389" s="935" t="s">
        <v>407</v>
      </c>
      <c r="I5389" s="935" t="s">
        <v>408</v>
      </c>
      <c r="J5389" s="935">
        <v>40.355137560000003</v>
      </c>
      <c r="K5389" s="935">
        <v>-122.17595660000001</v>
      </c>
      <c r="L5389" s="935">
        <v>40.316984869999999</v>
      </c>
      <c r="M5389" s="935">
        <v>-122.1896581</v>
      </c>
    </row>
    <row r="5390" spans="1:13" x14ac:dyDescent="0.35">
      <c r="A5390" s="1296">
        <v>37832</v>
      </c>
      <c r="B5390" s="1295" t="s">
        <v>313</v>
      </c>
      <c r="C5390" s="1295" t="s">
        <v>260</v>
      </c>
      <c r="D5390" s="1295">
        <v>15151</v>
      </c>
      <c r="E5390" s="1295" t="s">
        <v>200</v>
      </c>
      <c r="F5390" s="935" t="s">
        <v>215</v>
      </c>
      <c r="G5390" s="1295">
        <v>0</v>
      </c>
      <c r="H5390" s="935" t="s">
        <v>408</v>
      </c>
      <c r="I5390" s="935" t="s">
        <v>409</v>
      </c>
      <c r="J5390" s="935">
        <v>40.316984869999999</v>
      </c>
      <c r="K5390" s="935">
        <v>-122.1896581</v>
      </c>
      <c r="L5390" s="935">
        <v>40.263968490000003</v>
      </c>
      <c r="M5390" s="935">
        <v>-122.2235306</v>
      </c>
    </row>
    <row r="5391" spans="1:13" x14ac:dyDescent="0.35">
      <c r="A5391" s="1296">
        <v>37832</v>
      </c>
      <c r="B5391" s="1295" t="s">
        <v>313</v>
      </c>
      <c r="C5391" s="1295" t="s">
        <v>260</v>
      </c>
      <c r="D5391" s="1295">
        <v>15151</v>
      </c>
      <c r="E5391" s="1295" t="s">
        <v>200</v>
      </c>
      <c r="F5391" s="935" t="s">
        <v>216</v>
      </c>
      <c r="G5391" s="1295">
        <v>0</v>
      </c>
      <c r="H5391" s="935" t="s">
        <v>409</v>
      </c>
      <c r="I5391" s="935" t="s">
        <v>410</v>
      </c>
      <c r="J5391" s="935">
        <v>40.263968490000003</v>
      </c>
      <c r="K5391" s="935">
        <v>-122.2235306</v>
      </c>
      <c r="L5391" s="935">
        <v>40.153152210000002</v>
      </c>
      <c r="M5391" s="935">
        <v>-122.20237950000001</v>
      </c>
    </row>
    <row r="5392" spans="1:13" x14ac:dyDescent="0.35">
      <c r="A5392" s="1296">
        <v>37832</v>
      </c>
      <c r="B5392" s="1295" t="s">
        <v>313</v>
      </c>
      <c r="C5392" s="1295" t="s">
        <v>260</v>
      </c>
      <c r="D5392" s="1295">
        <v>15151</v>
      </c>
      <c r="E5392" s="1295" t="s">
        <v>200</v>
      </c>
      <c r="F5392" s="935" t="s">
        <v>217</v>
      </c>
      <c r="G5392" s="1295">
        <v>0</v>
      </c>
      <c r="H5392" s="935" t="s">
        <v>410</v>
      </c>
      <c r="I5392" s="935" t="s">
        <v>411</v>
      </c>
      <c r="J5392" s="935">
        <v>40.153152210000002</v>
      </c>
      <c r="K5392" s="935">
        <v>-122.20237950000001</v>
      </c>
      <c r="L5392" s="935">
        <v>40.027836569999998</v>
      </c>
      <c r="M5392" s="935">
        <v>-122.11920569999999</v>
      </c>
    </row>
    <row r="5393" spans="1:13" x14ac:dyDescent="0.35">
      <c r="A5393" s="1296">
        <v>37832</v>
      </c>
      <c r="B5393" s="1295" t="s">
        <v>313</v>
      </c>
      <c r="C5393" s="1295" t="s">
        <v>260</v>
      </c>
      <c r="D5393" s="1295">
        <v>15151</v>
      </c>
      <c r="E5393" s="1295" t="s">
        <v>200</v>
      </c>
      <c r="F5393" s="935" t="s">
        <v>219</v>
      </c>
      <c r="G5393" s="1295">
        <v>-99999</v>
      </c>
      <c r="H5393" s="935" t="s">
        <v>411</v>
      </c>
      <c r="I5393" s="935" t="s">
        <v>412</v>
      </c>
      <c r="J5393" s="935">
        <v>40.027836569999998</v>
      </c>
      <c r="K5393" s="935">
        <v>-122.11920569999999</v>
      </c>
      <c r="L5393" s="935">
        <v>39.909298579999998</v>
      </c>
      <c r="M5393" s="935">
        <v>-122.0918963</v>
      </c>
    </row>
    <row r="5394" spans="1:13" x14ac:dyDescent="0.35">
      <c r="A5394" s="1296">
        <v>37832</v>
      </c>
      <c r="B5394" s="1295" t="s">
        <v>313</v>
      </c>
      <c r="C5394" s="1295" t="s">
        <v>260</v>
      </c>
      <c r="D5394" s="1295">
        <v>15151</v>
      </c>
      <c r="E5394" s="1295" t="s">
        <v>200</v>
      </c>
      <c r="F5394" s="935" t="s">
        <v>220</v>
      </c>
      <c r="G5394" s="1295">
        <v>-99999</v>
      </c>
      <c r="H5394" s="935" t="s">
        <v>412</v>
      </c>
      <c r="I5394" s="935" t="s">
        <v>413</v>
      </c>
      <c r="J5394" s="935">
        <v>39.909298579999998</v>
      </c>
      <c r="K5394" s="935">
        <v>-122.0918963</v>
      </c>
      <c r="L5394" s="935">
        <v>39.751173979999997</v>
      </c>
      <c r="M5394" s="935">
        <v>-121.9963235</v>
      </c>
    </row>
    <row r="5395" spans="1:13" x14ac:dyDescent="0.35">
      <c r="A5395" s="1296">
        <v>37832</v>
      </c>
      <c r="B5395" s="1295" t="s">
        <v>313</v>
      </c>
      <c r="C5395" s="1295" t="s">
        <v>260</v>
      </c>
      <c r="D5395" s="1295">
        <v>15151</v>
      </c>
      <c r="E5395" s="1295" t="s">
        <v>200</v>
      </c>
      <c r="F5395" s="935" t="s">
        <v>221</v>
      </c>
      <c r="G5395" s="1295">
        <v>-99999</v>
      </c>
      <c r="H5395" s="935" t="s">
        <v>413</v>
      </c>
      <c r="I5395" s="935" t="s">
        <v>414</v>
      </c>
      <c r="J5395" s="935">
        <v>39.751173979999997</v>
      </c>
      <c r="K5395" s="935">
        <v>-121.9963235</v>
      </c>
      <c r="L5395" s="935">
        <v>39.629153240000001</v>
      </c>
      <c r="M5395" s="935">
        <v>-121.9925059</v>
      </c>
    </row>
    <row r="5396" spans="1:13" x14ac:dyDescent="0.35">
      <c r="A5396" s="1296">
        <v>37832</v>
      </c>
      <c r="B5396" s="1295" t="s">
        <v>313</v>
      </c>
      <c r="C5396" s="1295" t="s">
        <v>260</v>
      </c>
      <c r="D5396" s="1295">
        <v>15151</v>
      </c>
      <c r="E5396" s="1295" t="s">
        <v>200</v>
      </c>
      <c r="F5396" s="935" t="s">
        <v>222</v>
      </c>
      <c r="G5396" s="1295">
        <v>-99999</v>
      </c>
      <c r="H5396" s="935" t="s">
        <v>414</v>
      </c>
      <c r="I5396" s="935" t="s">
        <v>415</v>
      </c>
      <c r="J5396" s="935">
        <v>39.629153240000001</v>
      </c>
      <c r="K5396" s="935">
        <v>-121.9925059</v>
      </c>
      <c r="L5396" s="935">
        <v>39.40712284</v>
      </c>
      <c r="M5396" s="935">
        <v>-122.00758999999999</v>
      </c>
    </row>
    <row r="5397" spans="1:13" x14ac:dyDescent="0.35">
      <c r="A5397" s="1296">
        <v>37839</v>
      </c>
      <c r="B5397" s="1295" t="s">
        <v>313</v>
      </c>
      <c r="C5397" s="1295" t="s">
        <v>246</v>
      </c>
      <c r="D5397" s="1295">
        <v>13839</v>
      </c>
      <c r="E5397" s="1295" t="s">
        <v>200</v>
      </c>
      <c r="F5397" s="935" t="s">
        <v>208</v>
      </c>
      <c r="G5397" s="1295">
        <v>14</v>
      </c>
      <c r="H5397" s="935" t="s">
        <v>402</v>
      </c>
      <c r="I5397" s="935" t="s">
        <v>403</v>
      </c>
      <c r="J5397" s="935">
        <v>40.611883210000002</v>
      </c>
      <c r="K5397" s="935">
        <v>-122.446135</v>
      </c>
      <c r="L5397" s="935">
        <v>40.592799669999998</v>
      </c>
      <c r="M5397" s="935">
        <v>-122.3942059</v>
      </c>
    </row>
    <row r="5398" spans="1:13" x14ac:dyDescent="0.35">
      <c r="A5398" s="1296">
        <v>37839</v>
      </c>
      <c r="B5398" s="1295" t="s">
        <v>313</v>
      </c>
      <c r="C5398" s="1295" t="s">
        <v>246</v>
      </c>
      <c r="D5398" s="1295">
        <v>13839</v>
      </c>
      <c r="E5398" s="1295" t="s">
        <v>200</v>
      </c>
      <c r="F5398" s="935" t="s">
        <v>209</v>
      </c>
      <c r="G5398" s="1295">
        <v>2</v>
      </c>
      <c r="H5398" s="935" t="s">
        <v>403</v>
      </c>
      <c r="I5398" s="935" t="s">
        <v>404</v>
      </c>
      <c r="J5398" s="935">
        <v>40.592799669999998</v>
      </c>
      <c r="K5398" s="935">
        <v>-122.3942059</v>
      </c>
      <c r="L5398" s="935">
        <v>40.585947769999997</v>
      </c>
      <c r="M5398" s="935">
        <v>-122.3683525</v>
      </c>
    </row>
    <row r="5399" spans="1:13" x14ac:dyDescent="0.35">
      <c r="A5399" s="1296">
        <v>37839</v>
      </c>
      <c r="B5399" s="1295" t="s">
        <v>313</v>
      </c>
      <c r="C5399" s="1295" t="s">
        <v>246</v>
      </c>
      <c r="D5399" s="1295">
        <v>13839</v>
      </c>
      <c r="E5399" s="1295" t="s">
        <v>200</v>
      </c>
      <c r="F5399" s="935" t="s">
        <v>211</v>
      </c>
      <c r="G5399" s="1295">
        <v>0</v>
      </c>
      <c r="H5399" s="935" t="s">
        <v>404</v>
      </c>
      <c r="I5399" s="935" t="s">
        <v>405</v>
      </c>
      <c r="J5399" s="935">
        <v>40.585947769999997</v>
      </c>
      <c r="K5399" s="935">
        <v>-122.3683525</v>
      </c>
      <c r="L5399" s="935">
        <v>40.472049499999997</v>
      </c>
      <c r="M5399" s="935">
        <v>-122.29453460000001</v>
      </c>
    </row>
    <row r="5400" spans="1:13" x14ac:dyDescent="0.35">
      <c r="A5400" s="1296">
        <v>37839</v>
      </c>
      <c r="B5400" s="1295" t="s">
        <v>313</v>
      </c>
      <c r="C5400" s="1295" t="s">
        <v>246</v>
      </c>
      <c r="D5400" s="1295">
        <v>13839</v>
      </c>
      <c r="E5400" s="1295" t="s">
        <v>200</v>
      </c>
      <c r="F5400" s="935" t="s">
        <v>212</v>
      </c>
      <c r="G5400" s="1295">
        <v>0</v>
      </c>
      <c r="H5400" s="935" t="s">
        <v>405</v>
      </c>
      <c r="I5400" s="935" t="s">
        <v>406</v>
      </c>
      <c r="J5400" s="935">
        <v>40.472049499999997</v>
      </c>
      <c r="K5400" s="935">
        <v>-122.29453460000001</v>
      </c>
      <c r="L5400" s="935">
        <v>40.417416330000002</v>
      </c>
      <c r="M5400" s="935">
        <v>-122.19395729999999</v>
      </c>
    </row>
    <row r="5401" spans="1:13" x14ac:dyDescent="0.35">
      <c r="A5401" s="1296">
        <v>37839</v>
      </c>
      <c r="B5401" s="1295" t="s">
        <v>313</v>
      </c>
      <c r="C5401" s="1295" t="s">
        <v>246</v>
      </c>
      <c r="D5401" s="1295">
        <v>13839</v>
      </c>
      <c r="E5401" s="1295" t="s">
        <v>200</v>
      </c>
      <c r="F5401" s="935" t="s">
        <v>213</v>
      </c>
      <c r="G5401" s="1295">
        <v>0</v>
      </c>
      <c r="H5401" s="935" t="s">
        <v>406</v>
      </c>
      <c r="I5401" s="935" t="s">
        <v>407</v>
      </c>
      <c r="J5401" s="935">
        <v>40.417416330000002</v>
      </c>
      <c r="K5401" s="935">
        <v>-122.19395729999999</v>
      </c>
      <c r="L5401" s="935">
        <v>40.355137560000003</v>
      </c>
      <c r="M5401" s="935">
        <v>-122.17595660000001</v>
      </c>
    </row>
    <row r="5402" spans="1:13" x14ac:dyDescent="0.35">
      <c r="A5402" s="1296">
        <v>37839</v>
      </c>
      <c r="B5402" s="1295" t="s">
        <v>313</v>
      </c>
      <c r="C5402" s="1295" t="s">
        <v>246</v>
      </c>
      <c r="D5402" s="1295">
        <v>13839</v>
      </c>
      <c r="E5402" s="1295" t="s">
        <v>200</v>
      </c>
      <c r="F5402" s="935" t="s">
        <v>214</v>
      </c>
      <c r="G5402" s="1295">
        <v>0</v>
      </c>
      <c r="H5402" s="935" t="s">
        <v>407</v>
      </c>
      <c r="I5402" s="935" t="s">
        <v>408</v>
      </c>
      <c r="J5402" s="935">
        <v>40.355137560000003</v>
      </c>
      <c r="K5402" s="935">
        <v>-122.17595660000001</v>
      </c>
      <c r="L5402" s="935">
        <v>40.316984869999999</v>
      </c>
      <c r="M5402" s="935">
        <v>-122.1896581</v>
      </c>
    </row>
    <row r="5403" spans="1:13" x14ac:dyDescent="0.35">
      <c r="A5403" s="1296">
        <v>37839</v>
      </c>
      <c r="B5403" s="1295" t="s">
        <v>313</v>
      </c>
      <c r="C5403" s="1295" t="s">
        <v>246</v>
      </c>
      <c r="D5403" s="1295">
        <v>13839</v>
      </c>
      <c r="E5403" s="1295" t="s">
        <v>200</v>
      </c>
      <c r="F5403" s="935" t="s">
        <v>215</v>
      </c>
      <c r="G5403" s="1295">
        <v>0</v>
      </c>
      <c r="H5403" s="935" t="s">
        <v>408</v>
      </c>
      <c r="I5403" s="935" t="s">
        <v>409</v>
      </c>
      <c r="J5403" s="935">
        <v>40.316984869999999</v>
      </c>
      <c r="K5403" s="935">
        <v>-122.1896581</v>
      </c>
      <c r="L5403" s="935">
        <v>40.263968490000003</v>
      </c>
      <c r="M5403" s="935">
        <v>-122.2235306</v>
      </c>
    </row>
    <row r="5404" spans="1:13" x14ac:dyDescent="0.35">
      <c r="A5404" s="1296">
        <v>37839</v>
      </c>
      <c r="B5404" s="1295" t="s">
        <v>313</v>
      </c>
      <c r="C5404" s="1295" t="s">
        <v>246</v>
      </c>
      <c r="D5404" s="1295">
        <v>13839</v>
      </c>
      <c r="E5404" s="1295" t="s">
        <v>200</v>
      </c>
      <c r="F5404" s="935" t="s">
        <v>216</v>
      </c>
      <c r="G5404" s="1295">
        <v>0</v>
      </c>
      <c r="H5404" s="935" t="s">
        <v>409</v>
      </c>
      <c r="I5404" s="935" t="s">
        <v>410</v>
      </c>
      <c r="J5404" s="935">
        <v>40.263968490000003</v>
      </c>
      <c r="K5404" s="935">
        <v>-122.2235306</v>
      </c>
      <c r="L5404" s="935">
        <v>40.153152210000002</v>
      </c>
      <c r="M5404" s="935">
        <v>-122.20237950000001</v>
      </c>
    </row>
    <row r="5405" spans="1:13" x14ac:dyDescent="0.35">
      <c r="A5405" s="1296">
        <v>37839</v>
      </c>
      <c r="B5405" s="1295" t="s">
        <v>313</v>
      </c>
      <c r="C5405" s="1295" t="s">
        <v>246</v>
      </c>
      <c r="D5405" s="1295">
        <v>13839</v>
      </c>
      <c r="E5405" s="1295" t="s">
        <v>200</v>
      </c>
      <c r="F5405" s="935" t="s">
        <v>217</v>
      </c>
      <c r="G5405" s="1295">
        <v>2</v>
      </c>
      <c r="H5405" s="935" t="s">
        <v>410</v>
      </c>
      <c r="I5405" s="935" t="s">
        <v>411</v>
      </c>
      <c r="J5405" s="935">
        <v>40.153152210000002</v>
      </c>
      <c r="K5405" s="935">
        <v>-122.20237950000001</v>
      </c>
      <c r="L5405" s="935">
        <v>40.027836569999998</v>
      </c>
      <c r="M5405" s="935">
        <v>-122.11920569999999</v>
      </c>
    </row>
    <row r="5406" spans="1:13" x14ac:dyDescent="0.35">
      <c r="A5406" s="1296">
        <v>37839</v>
      </c>
      <c r="B5406" s="1295" t="s">
        <v>313</v>
      </c>
      <c r="C5406" s="1295" t="s">
        <v>246</v>
      </c>
      <c r="D5406" s="1295">
        <v>13839</v>
      </c>
      <c r="E5406" s="1295" t="s">
        <v>200</v>
      </c>
      <c r="F5406" s="935" t="s">
        <v>219</v>
      </c>
      <c r="G5406" s="1295">
        <v>-99999</v>
      </c>
      <c r="H5406" s="935" t="s">
        <v>411</v>
      </c>
      <c r="I5406" s="935" t="s">
        <v>412</v>
      </c>
      <c r="J5406" s="935">
        <v>40.027836569999998</v>
      </c>
      <c r="K5406" s="935">
        <v>-122.11920569999999</v>
      </c>
      <c r="L5406" s="935">
        <v>39.909298579999998</v>
      </c>
      <c r="M5406" s="935">
        <v>-122.0918963</v>
      </c>
    </row>
    <row r="5407" spans="1:13" x14ac:dyDescent="0.35">
      <c r="A5407" s="1296">
        <v>37839</v>
      </c>
      <c r="B5407" s="1295" t="s">
        <v>313</v>
      </c>
      <c r="C5407" s="1295" t="s">
        <v>246</v>
      </c>
      <c r="D5407" s="1295">
        <v>13839</v>
      </c>
      <c r="E5407" s="1295" t="s">
        <v>200</v>
      </c>
      <c r="F5407" s="935" t="s">
        <v>220</v>
      </c>
      <c r="G5407" s="1295">
        <v>-99999</v>
      </c>
      <c r="H5407" s="935" t="s">
        <v>412</v>
      </c>
      <c r="I5407" s="935" t="s">
        <v>413</v>
      </c>
      <c r="J5407" s="935">
        <v>39.909298579999998</v>
      </c>
      <c r="K5407" s="935">
        <v>-122.0918963</v>
      </c>
      <c r="L5407" s="935">
        <v>39.751173979999997</v>
      </c>
      <c r="M5407" s="935">
        <v>-121.9963235</v>
      </c>
    </row>
    <row r="5408" spans="1:13" x14ac:dyDescent="0.35">
      <c r="A5408" s="1296">
        <v>37839</v>
      </c>
      <c r="B5408" s="1295" t="s">
        <v>313</v>
      </c>
      <c r="C5408" s="1295" t="s">
        <v>246</v>
      </c>
      <c r="D5408" s="1295">
        <v>13839</v>
      </c>
      <c r="E5408" s="1295" t="s">
        <v>200</v>
      </c>
      <c r="F5408" s="935" t="s">
        <v>221</v>
      </c>
      <c r="G5408" s="1295">
        <v>-99999</v>
      </c>
      <c r="H5408" s="935" t="s">
        <v>413</v>
      </c>
      <c r="I5408" s="935" t="s">
        <v>414</v>
      </c>
      <c r="J5408" s="935">
        <v>39.751173979999997</v>
      </c>
      <c r="K5408" s="935">
        <v>-121.9963235</v>
      </c>
      <c r="L5408" s="935">
        <v>39.629153240000001</v>
      </c>
      <c r="M5408" s="935">
        <v>-121.9925059</v>
      </c>
    </row>
    <row r="5409" spans="1:13" x14ac:dyDescent="0.35">
      <c r="A5409" s="1296">
        <v>37839</v>
      </c>
      <c r="B5409" s="1295" t="s">
        <v>313</v>
      </c>
      <c r="C5409" s="1295" t="s">
        <v>246</v>
      </c>
      <c r="D5409" s="1295">
        <v>13839</v>
      </c>
      <c r="E5409" s="1295" t="s">
        <v>200</v>
      </c>
      <c r="F5409" s="935" t="s">
        <v>222</v>
      </c>
      <c r="G5409" s="1295">
        <v>-99999</v>
      </c>
      <c r="H5409" s="935" t="s">
        <v>414</v>
      </c>
      <c r="I5409" s="935" t="s">
        <v>415</v>
      </c>
      <c r="J5409" s="935">
        <v>39.629153240000001</v>
      </c>
      <c r="K5409" s="935">
        <v>-121.9925059</v>
      </c>
      <c r="L5409" s="935">
        <v>39.40712284</v>
      </c>
      <c r="M5409" s="935">
        <v>-122.00758999999999</v>
      </c>
    </row>
    <row r="5410" spans="1:13" x14ac:dyDescent="0.35">
      <c r="A5410" s="1296">
        <v>37867</v>
      </c>
      <c r="B5410" s="1295" t="s">
        <v>313</v>
      </c>
      <c r="C5410" s="1295" t="s">
        <v>260</v>
      </c>
      <c r="D5410" s="1295">
        <v>8550</v>
      </c>
      <c r="E5410" s="1295" t="s">
        <v>248</v>
      </c>
      <c r="F5410" s="935" t="s">
        <v>208</v>
      </c>
      <c r="G5410" s="1295">
        <v>1</v>
      </c>
      <c r="H5410" s="935" t="s">
        <v>402</v>
      </c>
      <c r="I5410" s="935" t="s">
        <v>403</v>
      </c>
      <c r="J5410" s="935">
        <v>40.611883210000002</v>
      </c>
      <c r="K5410" s="935">
        <v>-122.446135</v>
      </c>
      <c r="L5410" s="935">
        <v>40.592799669999998</v>
      </c>
      <c r="M5410" s="935">
        <v>-122.3942059</v>
      </c>
    </row>
    <row r="5411" spans="1:13" x14ac:dyDescent="0.35">
      <c r="A5411" s="1296">
        <v>37867</v>
      </c>
      <c r="B5411" s="1295" t="s">
        <v>313</v>
      </c>
      <c r="C5411" s="1295" t="s">
        <v>260</v>
      </c>
      <c r="D5411" s="1295">
        <v>8550</v>
      </c>
      <c r="E5411" s="1295" t="s">
        <v>248</v>
      </c>
      <c r="F5411" s="935" t="s">
        <v>209</v>
      </c>
      <c r="G5411" s="1295">
        <v>0</v>
      </c>
      <c r="H5411" s="935" t="s">
        <v>403</v>
      </c>
      <c r="I5411" s="935" t="s">
        <v>404</v>
      </c>
      <c r="J5411" s="935">
        <v>40.592799669999998</v>
      </c>
      <c r="K5411" s="935">
        <v>-122.3942059</v>
      </c>
      <c r="L5411" s="935">
        <v>40.585947769999997</v>
      </c>
      <c r="M5411" s="935">
        <v>-122.3683525</v>
      </c>
    </row>
    <row r="5412" spans="1:13" x14ac:dyDescent="0.35">
      <c r="A5412" s="1296">
        <v>37867</v>
      </c>
      <c r="B5412" s="1295" t="s">
        <v>313</v>
      </c>
      <c r="C5412" s="1295" t="s">
        <v>260</v>
      </c>
      <c r="D5412" s="1295">
        <v>8550</v>
      </c>
      <c r="E5412" s="1295" t="s">
        <v>248</v>
      </c>
      <c r="F5412" s="935" t="s">
        <v>211</v>
      </c>
      <c r="G5412" s="1295">
        <v>0</v>
      </c>
      <c r="H5412" s="935" t="s">
        <v>404</v>
      </c>
      <c r="I5412" s="935" t="s">
        <v>405</v>
      </c>
      <c r="J5412" s="935">
        <v>40.585947769999997</v>
      </c>
      <c r="K5412" s="935">
        <v>-122.3683525</v>
      </c>
      <c r="L5412" s="935">
        <v>40.472049499999997</v>
      </c>
      <c r="M5412" s="935">
        <v>-122.29453460000001</v>
      </c>
    </row>
    <row r="5413" spans="1:13" x14ac:dyDescent="0.35">
      <c r="A5413" s="1296">
        <v>37867</v>
      </c>
      <c r="B5413" s="1295" t="s">
        <v>313</v>
      </c>
      <c r="C5413" s="1295" t="s">
        <v>260</v>
      </c>
      <c r="D5413" s="1295">
        <v>8550</v>
      </c>
      <c r="E5413" s="1295" t="s">
        <v>248</v>
      </c>
      <c r="F5413" s="935" t="s">
        <v>212</v>
      </c>
      <c r="G5413" s="1295">
        <v>0</v>
      </c>
      <c r="H5413" s="935" t="s">
        <v>405</v>
      </c>
      <c r="I5413" s="935" t="s">
        <v>406</v>
      </c>
      <c r="J5413" s="935">
        <v>40.472049499999997</v>
      </c>
      <c r="K5413" s="935">
        <v>-122.29453460000001</v>
      </c>
      <c r="L5413" s="935">
        <v>40.417416330000002</v>
      </c>
      <c r="M5413" s="935">
        <v>-122.19395729999999</v>
      </c>
    </row>
    <row r="5414" spans="1:13" x14ac:dyDescent="0.35">
      <c r="A5414" s="1296">
        <v>37867</v>
      </c>
      <c r="B5414" s="1295" t="s">
        <v>313</v>
      </c>
      <c r="C5414" s="1295" t="s">
        <v>260</v>
      </c>
      <c r="D5414" s="1295">
        <v>8550</v>
      </c>
      <c r="E5414" s="1295" t="s">
        <v>248</v>
      </c>
      <c r="F5414" s="935" t="s">
        <v>213</v>
      </c>
      <c r="G5414" s="1295">
        <v>0</v>
      </c>
      <c r="H5414" s="935" t="s">
        <v>406</v>
      </c>
      <c r="I5414" s="935" t="s">
        <v>407</v>
      </c>
      <c r="J5414" s="935">
        <v>40.417416330000002</v>
      </c>
      <c r="K5414" s="935">
        <v>-122.19395729999999</v>
      </c>
      <c r="L5414" s="935">
        <v>40.355137560000003</v>
      </c>
      <c r="M5414" s="935">
        <v>-122.17595660000001</v>
      </c>
    </row>
    <row r="5415" spans="1:13" x14ac:dyDescent="0.35">
      <c r="A5415" s="1296">
        <v>37867</v>
      </c>
      <c r="B5415" s="1295" t="s">
        <v>313</v>
      </c>
      <c r="C5415" s="1295" t="s">
        <v>260</v>
      </c>
      <c r="D5415" s="1295">
        <v>8550</v>
      </c>
      <c r="E5415" s="1295" t="s">
        <v>248</v>
      </c>
      <c r="F5415" s="935" t="s">
        <v>214</v>
      </c>
      <c r="G5415" s="1295">
        <v>0</v>
      </c>
      <c r="H5415" s="935" t="s">
        <v>407</v>
      </c>
      <c r="I5415" s="935" t="s">
        <v>408</v>
      </c>
      <c r="J5415" s="935">
        <v>40.355137560000003</v>
      </c>
      <c r="K5415" s="935">
        <v>-122.17595660000001</v>
      </c>
      <c r="L5415" s="935">
        <v>40.316984869999999</v>
      </c>
      <c r="M5415" s="935">
        <v>-122.1896581</v>
      </c>
    </row>
    <row r="5416" spans="1:13" x14ac:dyDescent="0.35">
      <c r="A5416" s="1296">
        <v>37867</v>
      </c>
      <c r="B5416" s="1295" t="s">
        <v>313</v>
      </c>
      <c r="C5416" s="1295" t="s">
        <v>260</v>
      </c>
      <c r="D5416" s="1295">
        <v>8550</v>
      </c>
      <c r="E5416" s="1295" t="s">
        <v>248</v>
      </c>
      <c r="F5416" s="935" t="s">
        <v>215</v>
      </c>
      <c r="G5416" s="1295">
        <v>0</v>
      </c>
      <c r="H5416" s="935" t="s">
        <v>408</v>
      </c>
      <c r="I5416" s="935" t="s">
        <v>409</v>
      </c>
      <c r="J5416" s="935">
        <v>40.316984869999999</v>
      </c>
      <c r="K5416" s="935">
        <v>-122.1896581</v>
      </c>
      <c r="L5416" s="935">
        <v>40.263968490000003</v>
      </c>
      <c r="M5416" s="935">
        <v>-122.2235306</v>
      </c>
    </row>
    <row r="5417" spans="1:13" x14ac:dyDescent="0.35">
      <c r="A5417" s="1296">
        <v>37867</v>
      </c>
      <c r="B5417" s="1295" t="s">
        <v>313</v>
      </c>
      <c r="C5417" s="1295" t="s">
        <v>260</v>
      </c>
      <c r="D5417" s="1295">
        <v>8550</v>
      </c>
      <c r="E5417" s="1295" t="s">
        <v>248</v>
      </c>
      <c r="F5417" s="935" t="s">
        <v>216</v>
      </c>
      <c r="G5417" s="1295">
        <v>0</v>
      </c>
      <c r="H5417" s="935" t="s">
        <v>409</v>
      </c>
      <c r="I5417" s="935" t="s">
        <v>410</v>
      </c>
      <c r="J5417" s="935">
        <v>40.263968490000003</v>
      </c>
      <c r="K5417" s="935">
        <v>-122.2235306</v>
      </c>
      <c r="L5417" s="935">
        <v>40.153152210000002</v>
      </c>
      <c r="M5417" s="935">
        <v>-122.20237950000001</v>
      </c>
    </row>
    <row r="5418" spans="1:13" x14ac:dyDescent="0.35">
      <c r="A5418" s="1296">
        <v>37867</v>
      </c>
      <c r="B5418" s="1295" t="s">
        <v>313</v>
      </c>
      <c r="C5418" s="1295" t="s">
        <v>260</v>
      </c>
      <c r="D5418" s="1295">
        <v>8550</v>
      </c>
      <c r="E5418" s="1295" t="s">
        <v>248</v>
      </c>
      <c r="F5418" s="935" t="s">
        <v>217</v>
      </c>
      <c r="G5418" s="1295">
        <v>0</v>
      </c>
      <c r="H5418" s="935" t="s">
        <v>410</v>
      </c>
      <c r="I5418" s="935" t="s">
        <v>411</v>
      </c>
      <c r="J5418" s="935">
        <v>40.153152210000002</v>
      </c>
      <c r="K5418" s="935">
        <v>-122.20237950000001</v>
      </c>
      <c r="L5418" s="935">
        <v>40.027836569999998</v>
      </c>
      <c r="M5418" s="935">
        <v>-122.11920569999999</v>
      </c>
    </row>
    <row r="5419" spans="1:13" x14ac:dyDescent="0.35">
      <c r="A5419" s="1296">
        <v>37867</v>
      </c>
      <c r="B5419" s="1295" t="s">
        <v>313</v>
      </c>
      <c r="C5419" s="1295" t="s">
        <v>260</v>
      </c>
      <c r="D5419" s="1295">
        <v>8550</v>
      </c>
      <c r="E5419" s="1295" t="s">
        <v>248</v>
      </c>
      <c r="F5419" s="935" t="s">
        <v>219</v>
      </c>
      <c r="G5419" s="1295">
        <v>-99999</v>
      </c>
      <c r="H5419" s="935" t="s">
        <v>411</v>
      </c>
      <c r="I5419" s="935" t="s">
        <v>412</v>
      </c>
      <c r="J5419" s="935">
        <v>40.027836569999998</v>
      </c>
      <c r="K5419" s="935">
        <v>-122.11920569999999</v>
      </c>
      <c r="L5419" s="935">
        <v>39.909298579999998</v>
      </c>
      <c r="M5419" s="935">
        <v>-122.0918963</v>
      </c>
    </row>
    <row r="5420" spans="1:13" x14ac:dyDescent="0.35">
      <c r="A5420" s="1296">
        <v>37867</v>
      </c>
      <c r="B5420" s="1295" t="s">
        <v>313</v>
      </c>
      <c r="C5420" s="1295" t="s">
        <v>260</v>
      </c>
      <c r="D5420" s="1295">
        <v>8550</v>
      </c>
      <c r="E5420" s="1295" t="s">
        <v>248</v>
      </c>
      <c r="F5420" s="935" t="s">
        <v>220</v>
      </c>
      <c r="G5420" s="1295">
        <v>-99999</v>
      </c>
      <c r="H5420" s="935" t="s">
        <v>412</v>
      </c>
      <c r="I5420" s="935" t="s">
        <v>413</v>
      </c>
      <c r="J5420" s="935">
        <v>39.909298579999998</v>
      </c>
      <c r="K5420" s="935">
        <v>-122.0918963</v>
      </c>
      <c r="L5420" s="935">
        <v>39.751173979999997</v>
      </c>
      <c r="M5420" s="935">
        <v>-121.9963235</v>
      </c>
    </row>
    <row r="5421" spans="1:13" x14ac:dyDescent="0.35">
      <c r="A5421" s="1296">
        <v>37867</v>
      </c>
      <c r="B5421" s="1295" t="s">
        <v>313</v>
      </c>
      <c r="C5421" s="1295" t="s">
        <v>260</v>
      </c>
      <c r="D5421" s="1295">
        <v>8550</v>
      </c>
      <c r="E5421" s="1295" t="s">
        <v>248</v>
      </c>
      <c r="F5421" s="935" t="s">
        <v>221</v>
      </c>
      <c r="G5421" s="1295">
        <v>-99999</v>
      </c>
      <c r="H5421" s="935" t="s">
        <v>413</v>
      </c>
      <c r="I5421" s="935" t="s">
        <v>414</v>
      </c>
      <c r="J5421" s="935">
        <v>39.751173979999997</v>
      </c>
      <c r="K5421" s="935">
        <v>-121.9963235</v>
      </c>
      <c r="L5421" s="935">
        <v>39.629153240000001</v>
      </c>
      <c r="M5421" s="935">
        <v>-121.9925059</v>
      </c>
    </row>
    <row r="5422" spans="1:13" x14ac:dyDescent="0.35">
      <c r="A5422" s="1296">
        <v>37867</v>
      </c>
      <c r="B5422" s="1295" t="s">
        <v>313</v>
      </c>
      <c r="C5422" s="1295" t="s">
        <v>260</v>
      </c>
      <c r="D5422" s="1295">
        <v>8550</v>
      </c>
      <c r="E5422" s="1295" t="s">
        <v>248</v>
      </c>
      <c r="F5422" s="935" t="s">
        <v>222</v>
      </c>
      <c r="G5422" s="1295">
        <v>-99999</v>
      </c>
      <c r="H5422" s="935" t="s">
        <v>414</v>
      </c>
      <c r="I5422" s="935" t="s">
        <v>415</v>
      </c>
      <c r="J5422" s="935">
        <v>39.629153240000001</v>
      </c>
      <c r="K5422" s="935">
        <v>-121.9925059</v>
      </c>
      <c r="L5422" s="935">
        <v>39.40712284</v>
      </c>
      <c r="M5422" s="935">
        <v>-122.00758999999999</v>
      </c>
    </row>
    <row r="5423" spans="1:13" x14ac:dyDescent="0.35">
      <c r="A5423" s="1296">
        <v>37874</v>
      </c>
      <c r="B5423" s="1295" t="s">
        <v>313</v>
      </c>
      <c r="C5423" s="1295" t="s">
        <v>260</v>
      </c>
      <c r="D5423" s="1295">
        <v>6995</v>
      </c>
      <c r="E5423" s="1295" t="s">
        <v>248</v>
      </c>
      <c r="F5423" s="935" t="s">
        <v>208</v>
      </c>
      <c r="G5423" s="1295">
        <v>0</v>
      </c>
      <c r="H5423" s="935" t="s">
        <v>402</v>
      </c>
      <c r="I5423" s="935" t="s">
        <v>403</v>
      </c>
      <c r="J5423" s="935">
        <v>40.611883210000002</v>
      </c>
      <c r="K5423" s="935">
        <v>-122.446135</v>
      </c>
      <c r="L5423" s="935">
        <v>40.592799669999998</v>
      </c>
      <c r="M5423" s="935">
        <v>-122.3942059</v>
      </c>
    </row>
    <row r="5424" spans="1:13" x14ac:dyDescent="0.35">
      <c r="A5424" s="1296">
        <v>37874</v>
      </c>
      <c r="B5424" s="1295" t="s">
        <v>313</v>
      </c>
      <c r="C5424" s="1295" t="s">
        <v>260</v>
      </c>
      <c r="D5424" s="1295">
        <v>6995</v>
      </c>
      <c r="E5424" s="1295" t="s">
        <v>248</v>
      </c>
      <c r="F5424" s="935" t="s">
        <v>209</v>
      </c>
      <c r="G5424" s="1295">
        <v>0</v>
      </c>
      <c r="H5424" s="935" t="s">
        <v>403</v>
      </c>
      <c r="I5424" s="935" t="s">
        <v>404</v>
      </c>
      <c r="J5424" s="935">
        <v>40.592799669999998</v>
      </c>
      <c r="K5424" s="935">
        <v>-122.3942059</v>
      </c>
      <c r="L5424" s="935">
        <v>40.585947769999997</v>
      </c>
      <c r="M5424" s="935">
        <v>-122.3683525</v>
      </c>
    </row>
    <row r="5425" spans="1:13" x14ac:dyDescent="0.35">
      <c r="A5425" s="1296">
        <v>37874</v>
      </c>
      <c r="B5425" s="1295" t="s">
        <v>313</v>
      </c>
      <c r="C5425" s="1295" t="s">
        <v>260</v>
      </c>
      <c r="D5425" s="1295">
        <v>6995</v>
      </c>
      <c r="E5425" s="1295" t="s">
        <v>248</v>
      </c>
      <c r="F5425" s="935" t="s">
        <v>211</v>
      </c>
      <c r="G5425" s="1295">
        <v>0</v>
      </c>
      <c r="H5425" s="935" t="s">
        <v>404</v>
      </c>
      <c r="I5425" s="935" t="s">
        <v>405</v>
      </c>
      <c r="J5425" s="935">
        <v>40.585947769999997</v>
      </c>
      <c r="K5425" s="935">
        <v>-122.3683525</v>
      </c>
      <c r="L5425" s="935">
        <v>40.472049499999997</v>
      </c>
      <c r="M5425" s="935">
        <v>-122.29453460000001</v>
      </c>
    </row>
    <row r="5426" spans="1:13" x14ac:dyDescent="0.35">
      <c r="A5426" s="1296">
        <v>37874</v>
      </c>
      <c r="B5426" s="1295" t="s">
        <v>313</v>
      </c>
      <c r="C5426" s="1295" t="s">
        <v>260</v>
      </c>
      <c r="D5426" s="1295">
        <v>6995</v>
      </c>
      <c r="E5426" s="1295" t="s">
        <v>248</v>
      </c>
      <c r="F5426" s="935" t="s">
        <v>212</v>
      </c>
      <c r="G5426" s="1295">
        <v>1</v>
      </c>
      <c r="H5426" s="935" t="s">
        <v>405</v>
      </c>
      <c r="I5426" s="935" t="s">
        <v>406</v>
      </c>
      <c r="J5426" s="935">
        <v>40.472049499999997</v>
      </c>
      <c r="K5426" s="935">
        <v>-122.29453460000001</v>
      </c>
      <c r="L5426" s="935">
        <v>40.417416330000002</v>
      </c>
      <c r="M5426" s="935">
        <v>-122.19395729999999</v>
      </c>
    </row>
    <row r="5427" spans="1:13" x14ac:dyDescent="0.35">
      <c r="A5427" s="1296">
        <v>37874</v>
      </c>
      <c r="B5427" s="1295" t="s">
        <v>313</v>
      </c>
      <c r="C5427" s="1295" t="s">
        <v>260</v>
      </c>
      <c r="D5427" s="1295">
        <v>6995</v>
      </c>
      <c r="E5427" s="1295" t="s">
        <v>248</v>
      </c>
      <c r="F5427" s="935" t="s">
        <v>213</v>
      </c>
      <c r="G5427" s="1295">
        <v>0</v>
      </c>
      <c r="H5427" s="935" t="s">
        <v>406</v>
      </c>
      <c r="I5427" s="935" t="s">
        <v>407</v>
      </c>
      <c r="J5427" s="935">
        <v>40.417416330000002</v>
      </c>
      <c r="K5427" s="935">
        <v>-122.19395729999999</v>
      </c>
      <c r="L5427" s="935">
        <v>40.355137560000003</v>
      </c>
      <c r="M5427" s="935">
        <v>-122.17595660000001</v>
      </c>
    </row>
    <row r="5428" spans="1:13" x14ac:dyDescent="0.35">
      <c r="A5428" s="1296">
        <v>37874</v>
      </c>
      <c r="B5428" s="1295" t="s">
        <v>313</v>
      </c>
      <c r="C5428" s="1295" t="s">
        <v>260</v>
      </c>
      <c r="D5428" s="1295">
        <v>6995</v>
      </c>
      <c r="E5428" s="1295" t="s">
        <v>248</v>
      </c>
      <c r="F5428" s="935" t="s">
        <v>214</v>
      </c>
      <c r="G5428" s="1295">
        <v>0</v>
      </c>
      <c r="H5428" s="935" t="s">
        <v>407</v>
      </c>
      <c r="I5428" s="935" t="s">
        <v>408</v>
      </c>
      <c r="J5428" s="935">
        <v>40.355137560000003</v>
      </c>
      <c r="K5428" s="935">
        <v>-122.17595660000001</v>
      </c>
      <c r="L5428" s="935">
        <v>40.316984869999999</v>
      </c>
      <c r="M5428" s="935">
        <v>-122.1896581</v>
      </c>
    </row>
    <row r="5429" spans="1:13" x14ac:dyDescent="0.35">
      <c r="A5429" s="1296">
        <v>37874</v>
      </c>
      <c r="B5429" s="1295" t="s">
        <v>313</v>
      </c>
      <c r="C5429" s="1295" t="s">
        <v>260</v>
      </c>
      <c r="D5429" s="1295">
        <v>6995</v>
      </c>
      <c r="E5429" s="1295" t="s">
        <v>248</v>
      </c>
      <c r="F5429" s="935" t="s">
        <v>215</v>
      </c>
      <c r="G5429" s="1295">
        <v>0</v>
      </c>
      <c r="H5429" s="935" t="s">
        <v>408</v>
      </c>
      <c r="I5429" s="935" t="s">
        <v>409</v>
      </c>
      <c r="J5429" s="935">
        <v>40.316984869999999</v>
      </c>
      <c r="K5429" s="935">
        <v>-122.1896581</v>
      </c>
      <c r="L5429" s="935">
        <v>40.263968490000003</v>
      </c>
      <c r="M5429" s="935">
        <v>-122.2235306</v>
      </c>
    </row>
    <row r="5430" spans="1:13" x14ac:dyDescent="0.35">
      <c r="A5430" s="1296">
        <v>37874</v>
      </c>
      <c r="B5430" s="1295" t="s">
        <v>313</v>
      </c>
      <c r="C5430" s="1295" t="s">
        <v>260</v>
      </c>
      <c r="D5430" s="1295">
        <v>6995</v>
      </c>
      <c r="E5430" s="1295" t="s">
        <v>248</v>
      </c>
      <c r="F5430" s="935" t="s">
        <v>216</v>
      </c>
      <c r="G5430" s="1295">
        <v>0</v>
      </c>
      <c r="H5430" s="935" t="s">
        <v>409</v>
      </c>
      <c r="I5430" s="935" t="s">
        <v>410</v>
      </c>
      <c r="J5430" s="935">
        <v>40.263968490000003</v>
      </c>
      <c r="K5430" s="935">
        <v>-122.2235306</v>
      </c>
      <c r="L5430" s="935">
        <v>40.153152210000002</v>
      </c>
      <c r="M5430" s="935">
        <v>-122.20237950000001</v>
      </c>
    </row>
    <row r="5431" spans="1:13" x14ac:dyDescent="0.35">
      <c r="A5431" s="1296">
        <v>37874</v>
      </c>
      <c r="B5431" s="1295" t="s">
        <v>313</v>
      </c>
      <c r="C5431" s="1295" t="s">
        <v>260</v>
      </c>
      <c r="D5431" s="1295">
        <v>6995</v>
      </c>
      <c r="E5431" s="1295" t="s">
        <v>248</v>
      </c>
      <c r="F5431" s="935" t="s">
        <v>217</v>
      </c>
      <c r="G5431" s="1295">
        <v>0</v>
      </c>
      <c r="H5431" s="935" t="s">
        <v>410</v>
      </c>
      <c r="I5431" s="935" t="s">
        <v>411</v>
      </c>
      <c r="J5431" s="935">
        <v>40.153152210000002</v>
      </c>
      <c r="K5431" s="935">
        <v>-122.20237950000001</v>
      </c>
      <c r="L5431" s="935">
        <v>40.027836569999998</v>
      </c>
      <c r="M5431" s="935">
        <v>-122.11920569999999</v>
      </c>
    </row>
    <row r="5432" spans="1:13" x14ac:dyDescent="0.35">
      <c r="A5432" s="1296">
        <v>37874</v>
      </c>
      <c r="B5432" s="1295" t="s">
        <v>313</v>
      </c>
      <c r="C5432" s="1295" t="s">
        <v>260</v>
      </c>
      <c r="D5432" s="1295">
        <v>6995</v>
      </c>
      <c r="E5432" s="1295" t="s">
        <v>248</v>
      </c>
      <c r="F5432" s="935" t="s">
        <v>219</v>
      </c>
      <c r="G5432" s="1295">
        <v>-99999</v>
      </c>
      <c r="H5432" s="935" t="s">
        <v>411</v>
      </c>
      <c r="I5432" s="935" t="s">
        <v>412</v>
      </c>
      <c r="J5432" s="935">
        <v>40.027836569999998</v>
      </c>
      <c r="K5432" s="935">
        <v>-122.11920569999999</v>
      </c>
      <c r="L5432" s="935">
        <v>39.909298579999998</v>
      </c>
      <c r="M5432" s="935">
        <v>-122.0918963</v>
      </c>
    </row>
    <row r="5433" spans="1:13" x14ac:dyDescent="0.35">
      <c r="A5433" s="1296">
        <v>37874</v>
      </c>
      <c r="B5433" s="1295" t="s">
        <v>313</v>
      </c>
      <c r="C5433" s="1295" t="s">
        <v>260</v>
      </c>
      <c r="D5433" s="1295">
        <v>6995</v>
      </c>
      <c r="E5433" s="1295" t="s">
        <v>248</v>
      </c>
      <c r="F5433" s="935" t="s">
        <v>220</v>
      </c>
      <c r="G5433" s="1295">
        <v>-99999</v>
      </c>
      <c r="H5433" s="935" t="s">
        <v>412</v>
      </c>
      <c r="I5433" s="935" t="s">
        <v>413</v>
      </c>
      <c r="J5433" s="935">
        <v>39.909298579999998</v>
      </c>
      <c r="K5433" s="935">
        <v>-122.0918963</v>
      </c>
      <c r="L5433" s="935">
        <v>39.751173979999997</v>
      </c>
      <c r="M5433" s="935">
        <v>-121.9963235</v>
      </c>
    </row>
    <row r="5434" spans="1:13" x14ac:dyDescent="0.35">
      <c r="A5434" s="1296">
        <v>37874</v>
      </c>
      <c r="B5434" s="1295" t="s">
        <v>313</v>
      </c>
      <c r="C5434" s="1295" t="s">
        <v>260</v>
      </c>
      <c r="D5434" s="1295">
        <v>6995</v>
      </c>
      <c r="E5434" s="1295" t="s">
        <v>248</v>
      </c>
      <c r="F5434" s="935" t="s">
        <v>221</v>
      </c>
      <c r="G5434" s="1295">
        <v>-99999</v>
      </c>
      <c r="H5434" s="935" t="s">
        <v>413</v>
      </c>
      <c r="I5434" s="935" t="s">
        <v>414</v>
      </c>
      <c r="J5434" s="935">
        <v>39.751173979999997</v>
      </c>
      <c r="K5434" s="935">
        <v>-121.9963235</v>
      </c>
      <c r="L5434" s="935">
        <v>39.629153240000001</v>
      </c>
      <c r="M5434" s="935">
        <v>-121.9925059</v>
      </c>
    </row>
    <row r="5435" spans="1:13" x14ac:dyDescent="0.35">
      <c r="A5435" s="1296">
        <v>37874</v>
      </c>
      <c r="B5435" s="1295" t="s">
        <v>313</v>
      </c>
      <c r="C5435" s="1295" t="s">
        <v>260</v>
      </c>
      <c r="D5435" s="1295">
        <v>6995</v>
      </c>
      <c r="E5435" s="1295" t="s">
        <v>248</v>
      </c>
      <c r="F5435" s="935" t="s">
        <v>222</v>
      </c>
      <c r="G5435" s="1295">
        <v>-99999</v>
      </c>
      <c r="H5435" s="935" t="s">
        <v>414</v>
      </c>
      <c r="I5435" s="935" t="s">
        <v>415</v>
      </c>
      <c r="J5435" s="935">
        <v>39.629153240000001</v>
      </c>
      <c r="K5435" s="935">
        <v>-121.9925059</v>
      </c>
      <c r="L5435" s="935">
        <v>39.40712284</v>
      </c>
      <c r="M5435" s="935">
        <v>-122.00758999999999</v>
      </c>
    </row>
    <row r="5436" spans="1:13" x14ac:dyDescent="0.35">
      <c r="A5436" s="1296">
        <v>37888</v>
      </c>
      <c r="B5436" s="1295" t="s">
        <v>313</v>
      </c>
      <c r="C5436" s="1295" t="s">
        <v>260</v>
      </c>
      <c r="D5436" s="1295">
        <v>7528</v>
      </c>
      <c r="E5436" s="1295" t="s">
        <v>248</v>
      </c>
      <c r="F5436" s="935" t="s">
        <v>208</v>
      </c>
      <c r="G5436" s="1295">
        <v>4</v>
      </c>
      <c r="H5436" s="935" t="s">
        <v>402</v>
      </c>
      <c r="I5436" s="935" t="s">
        <v>403</v>
      </c>
      <c r="J5436" s="935">
        <v>40.611883210000002</v>
      </c>
      <c r="K5436" s="935">
        <v>-122.446135</v>
      </c>
      <c r="L5436" s="935">
        <v>40.592799669999998</v>
      </c>
      <c r="M5436" s="935">
        <v>-122.3942059</v>
      </c>
    </row>
    <row r="5437" spans="1:13" x14ac:dyDescent="0.35">
      <c r="A5437" s="1296">
        <v>37888</v>
      </c>
      <c r="B5437" s="1295" t="s">
        <v>313</v>
      </c>
      <c r="C5437" s="1295" t="s">
        <v>260</v>
      </c>
      <c r="D5437" s="1295">
        <v>7528</v>
      </c>
      <c r="E5437" s="1295" t="s">
        <v>248</v>
      </c>
      <c r="F5437" s="935" t="s">
        <v>209</v>
      </c>
      <c r="G5437" s="1295">
        <v>7</v>
      </c>
      <c r="H5437" s="935" t="s">
        <v>403</v>
      </c>
      <c r="I5437" s="935" t="s">
        <v>404</v>
      </c>
      <c r="J5437" s="935">
        <v>40.592799669999998</v>
      </c>
      <c r="K5437" s="935">
        <v>-122.3942059</v>
      </c>
      <c r="L5437" s="935">
        <v>40.585947769999997</v>
      </c>
      <c r="M5437" s="935">
        <v>-122.3683525</v>
      </c>
    </row>
    <row r="5438" spans="1:13" x14ac:dyDescent="0.35">
      <c r="A5438" s="1296">
        <v>37888</v>
      </c>
      <c r="B5438" s="1295" t="s">
        <v>313</v>
      </c>
      <c r="C5438" s="1295" t="s">
        <v>260</v>
      </c>
      <c r="D5438" s="1295">
        <v>7528</v>
      </c>
      <c r="E5438" s="1295" t="s">
        <v>248</v>
      </c>
      <c r="F5438" s="935" t="s">
        <v>211</v>
      </c>
      <c r="G5438" s="1295">
        <v>1</v>
      </c>
      <c r="H5438" s="935" t="s">
        <v>404</v>
      </c>
      <c r="I5438" s="935" t="s">
        <v>405</v>
      </c>
      <c r="J5438" s="935">
        <v>40.585947769999997</v>
      </c>
      <c r="K5438" s="935">
        <v>-122.3683525</v>
      </c>
      <c r="L5438" s="935">
        <v>40.472049499999997</v>
      </c>
      <c r="M5438" s="935">
        <v>-122.29453460000001</v>
      </c>
    </row>
    <row r="5439" spans="1:13" x14ac:dyDescent="0.35">
      <c r="A5439" s="1296">
        <v>37888</v>
      </c>
      <c r="B5439" s="1295" t="s">
        <v>313</v>
      </c>
      <c r="C5439" s="1295" t="s">
        <v>260</v>
      </c>
      <c r="D5439" s="1295">
        <v>7528</v>
      </c>
      <c r="E5439" s="1295" t="s">
        <v>248</v>
      </c>
      <c r="F5439" s="935" t="s">
        <v>212</v>
      </c>
      <c r="G5439" s="1295">
        <v>5</v>
      </c>
      <c r="H5439" s="935" t="s">
        <v>405</v>
      </c>
      <c r="I5439" s="935" t="s">
        <v>406</v>
      </c>
      <c r="J5439" s="935">
        <v>40.472049499999997</v>
      </c>
      <c r="K5439" s="935">
        <v>-122.29453460000001</v>
      </c>
      <c r="L5439" s="935">
        <v>40.417416330000002</v>
      </c>
      <c r="M5439" s="935">
        <v>-122.19395729999999</v>
      </c>
    </row>
    <row r="5440" spans="1:13" x14ac:dyDescent="0.35">
      <c r="A5440" s="1296">
        <v>37888</v>
      </c>
      <c r="B5440" s="1295" t="s">
        <v>313</v>
      </c>
      <c r="C5440" s="1295" t="s">
        <v>260</v>
      </c>
      <c r="D5440" s="1295">
        <v>7528</v>
      </c>
      <c r="E5440" s="1295" t="s">
        <v>248</v>
      </c>
      <c r="F5440" s="935" t="s">
        <v>213</v>
      </c>
      <c r="G5440" s="1295">
        <v>3</v>
      </c>
      <c r="H5440" s="935" t="s">
        <v>406</v>
      </c>
      <c r="I5440" s="935" t="s">
        <v>407</v>
      </c>
      <c r="J5440" s="935">
        <v>40.417416330000002</v>
      </c>
      <c r="K5440" s="935">
        <v>-122.19395729999999</v>
      </c>
      <c r="L5440" s="935">
        <v>40.355137560000003</v>
      </c>
      <c r="M5440" s="935">
        <v>-122.17595660000001</v>
      </c>
    </row>
    <row r="5441" spans="1:13" x14ac:dyDescent="0.35">
      <c r="A5441" s="1296">
        <v>37888</v>
      </c>
      <c r="B5441" s="1295" t="s">
        <v>313</v>
      </c>
      <c r="C5441" s="1295" t="s">
        <v>260</v>
      </c>
      <c r="D5441" s="1295">
        <v>7528</v>
      </c>
      <c r="E5441" s="1295" t="s">
        <v>248</v>
      </c>
      <c r="F5441" s="935" t="s">
        <v>214</v>
      </c>
      <c r="G5441" s="1295">
        <v>0</v>
      </c>
      <c r="H5441" s="935" t="s">
        <v>407</v>
      </c>
      <c r="I5441" s="935" t="s">
        <v>408</v>
      </c>
      <c r="J5441" s="935">
        <v>40.355137560000003</v>
      </c>
      <c r="K5441" s="935">
        <v>-122.17595660000001</v>
      </c>
      <c r="L5441" s="935">
        <v>40.316984869999999</v>
      </c>
      <c r="M5441" s="935">
        <v>-122.1896581</v>
      </c>
    </row>
    <row r="5442" spans="1:13" x14ac:dyDescent="0.35">
      <c r="A5442" s="1296">
        <v>37888</v>
      </c>
      <c r="B5442" s="1295" t="s">
        <v>313</v>
      </c>
      <c r="C5442" s="1295" t="s">
        <v>260</v>
      </c>
      <c r="D5442" s="1295">
        <v>7528</v>
      </c>
      <c r="E5442" s="1295" t="s">
        <v>248</v>
      </c>
      <c r="F5442" s="935" t="s">
        <v>215</v>
      </c>
      <c r="G5442" s="1295">
        <v>0</v>
      </c>
      <c r="H5442" s="935" t="s">
        <v>408</v>
      </c>
      <c r="I5442" s="935" t="s">
        <v>409</v>
      </c>
      <c r="J5442" s="935">
        <v>40.316984869999999</v>
      </c>
      <c r="K5442" s="935">
        <v>-122.1896581</v>
      </c>
      <c r="L5442" s="935">
        <v>40.263968490000003</v>
      </c>
      <c r="M5442" s="935">
        <v>-122.2235306</v>
      </c>
    </row>
    <row r="5443" spans="1:13" x14ac:dyDescent="0.35">
      <c r="A5443" s="1296">
        <v>37888</v>
      </c>
      <c r="B5443" s="1295" t="s">
        <v>313</v>
      </c>
      <c r="C5443" s="1295" t="s">
        <v>260</v>
      </c>
      <c r="D5443" s="1295">
        <v>7528</v>
      </c>
      <c r="E5443" s="1295" t="s">
        <v>248</v>
      </c>
      <c r="F5443" s="935" t="s">
        <v>216</v>
      </c>
      <c r="G5443" s="1295">
        <v>0</v>
      </c>
      <c r="H5443" s="935" t="s">
        <v>409</v>
      </c>
      <c r="I5443" s="935" t="s">
        <v>410</v>
      </c>
      <c r="J5443" s="935">
        <v>40.263968490000003</v>
      </c>
      <c r="K5443" s="935">
        <v>-122.2235306</v>
      </c>
      <c r="L5443" s="935">
        <v>40.153152210000002</v>
      </c>
      <c r="M5443" s="935">
        <v>-122.20237950000001</v>
      </c>
    </row>
    <row r="5444" spans="1:13" x14ac:dyDescent="0.35">
      <c r="A5444" s="1296">
        <v>37888</v>
      </c>
      <c r="B5444" s="1295" t="s">
        <v>313</v>
      </c>
      <c r="C5444" s="1295" t="s">
        <v>260</v>
      </c>
      <c r="D5444" s="1295">
        <v>7528</v>
      </c>
      <c r="E5444" s="1295" t="s">
        <v>248</v>
      </c>
      <c r="F5444" s="935" t="s">
        <v>217</v>
      </c>
      <c r="G5444" s="1295">
        <v>0</v>
      </c>
      <c r="H5444" s="935" t="s">
        <v>410</v>
      </c>
      <c r="I5444" s="935" t="s">
        <v>411</v>
      </c>
      <c r="J5444" s="935">
        <v>40.153152210000002</v>
      </c>
      <c r="K5444" s="935">
        <v>-122.20237950000001</v>
      </c>
      <c r="L5444" s="935">
        <v>40.027836569999998</v>
      </c>
      <c r="M5444" s="935">
        <v>-122.11920569999999</v>
      </c>
    </row>
    <row r="5445" spans="1:13" x14ac:dyDescent="0.35">
      <c r="A5445" s="1296">
        <v>37888</v>
      </c>
      <c r="B5445" s="1295" t="s">
        <v>313</v>
      </c>
      <c r="C5445" s="1295" t="s">
        <v>260</v>
      </c>
      <c r="D5445" s="1295">
        <v>7528</v>
      </c>
      <c r="E5445" s="1295" t="s">
        <v>248</v>
      </c>
      <c r="F5445" s="935" t="s">
        <v>219</v>
      </c>
      <c r="G5445" s="1295">
        <v>-99999</v>
      </c>
      <c r="H5445" s="935" t="s">
        <v>411</v>
      </c>
      <c r="I5445" s="935" t="s">
        <v>412</v>
      </c>
      <c r="J5445" s="935">
        <v>40.027836569999998</v>
      </c>
      <c r="K5445" s="935">
        <v>-122.11920569999999</v>
      </c>
      <c r="L5445" s="935">
        <v>39.909298579999998</v>
      </c>
      <c r="M5445" s="935">
        <v>-122.0918963</v>
      </c>
    </row>
    <row r="5446" spans="1:13" x14ac:dyDescent="0.35">
      <c r="A5446" s="1296">
        <v>37888</v>
      </c>
      <c r="B5446" s="1295" t="s">
        <v>313</v>
      </c>
      <c r="C5446" s="1295" t="s">
        <v>260</v>
      </c>
      <c r="D5446" s="1295">
        <v>7528</v>
      </c>
      <c r="E5446" s="1295" t="s">
        <v>248</v>
      </c>
      <c r="F5446" s="935" t="s">
        <v>220</v>
      </c>
      <c r="G5446" s="1295">
        <v>-99999</v>
      </c>
      <c r="H5446" s="935" t="s">
        <v>412</v>
      </c>
      <c r="I5446" s="935" t="s">
        <v>413</v>
      </c>
      <c r="J5446" s="935">
        <v>39.909298579999998</v>
      </c>
      <c r="K5446" s="935">
        <v>-122.0918963</v>
      </c>
      <c r="L5446" s="935">
        <v>39.751173979999997</v>
      </c>
      <c r="M5446" s="935">
        <v>-121.9963235</v>
      </c>
    </row>
    <row r="5447" spans="1:13" x14ac:dyDescent="0.35">
      <c r="A5447" s="1296">
        <v>37888</v>
      </c>
      <c r="B5447" s="1295" t="s">
        <v>313</v>
      </c>
      <c r="C5447" s="1295" t="s">
        <v>260</v>
      </c>
      <c r="D5447" s="1295">
        <v>7528</v>
      </c>
      <c r="E5447" s="1295" t="s">
        <v>248</v>
      </c>
      <c r="F5447" s="935" t="s">
        <v>221</v>
      </c>
      <c r="G5447" s="1295">
        <v>-99999</v>
      </c>
      <c r="H5447" s="935" t="s">
        <v>413</v>
      </c>
      <c r="I5447" s="935" t="s">
        <v>414</v>
      </c>
      <c r="J5447" s="935">
        <v>39.751173979999997</v>
      </c>
      <c r="K5447" s="935">
        <v>-121.9963235</v>
      </c>
      <c r="L5447" s="935">
        <v>39.629153240000001</v>
      </c>
      <c r="M5447" s="935">
        <v>-121.9925059</v>
      </c>
    </row>
    <row r="5448" spans="1:13" x14ac:dyDescent="0.35">
      <c r="A5448" s="1296">
        <v>37888</v>
      </c>
      <c r="B5448" s="1295" t="s">
        <v>313</v>
      </c>
      <c r="C5448" s="1295" t="s">
        <v>260</v>
      </c>
      <c r="D5448" s="1295">
        <v>7528</v>
      </c>
      <c r="E5448" s="1295" t="s">
        <v>248</v>
      </c>
      <c r="F5448" s="935" t="s">
        <v>222</v>
      </c>
      <c r="G5448" s="1295">
        <v>-99999</v>
      </c>
      <c r="H5448" s="935" t="s">
        <v>414</v>
      </c>
      <c r="I5448" s="935" t="s">
        <v>415</v>
      </c>
      <c r="J5448" s="935">
        <v>39.629153240000001</v>
      </c>
      <c r="K5448" s="935">
        <v>-121.9925059</v>
      </c>
      <c r="L5448" s="935">
        <v>39.40712284</v>
      </c>
      <c r="M5448" s="935">
        <v>-122.00758999999999</v>
      </c>
    </row>
    <row r="5449" spans="1:13" x14ac:dyDescent="0.35">
      <c r="A5449" s="1296">
        <v>37903</v>
      </c>
      <c r="B5449" s="1295" t="s">
        <v>242</v>
      </c>
      <c r="C5449" s="1295" t="s">
        <v>246</v>
      </c>
      <c r="D5449" s="1295">
        <v>6542</v>
      </c>
      <c r="E5449" s="1295" t="s">
        <v>206</v>
      </c>
      <c r="F5449" s="935" t="s">
        <v>208</v>
      </c>
      <c r="G5449" s="1295">
        <v>20</v>
      </c>
      <c r="H5449" s="935" t="s">
        <v>402</v>
      </c>
      <c r="I5449" s="935" t="s">
        <v>403</v>
      </c>
      <c r="J5449" s="935">
        <v>40.611883210000002</v>
      </c>
      <c r="K5449" s="935">
        <v>-122.446135</v>
      </c>
      <c r="L5449" s="935">
        <v>40.592799669999998</v>
      </c>
      <c r="M5449" s="935">
        <v>-122.3942059</v>
      </c>
    </row>
    <row r="5450" spans="1:13" x14ac:dyDescent="0.35">
      <c r="A5450" s="1296">
        <v>37903</v>
      </c>
      <c r="B5450" s="1295" t="s">
        <v>242</v>
      </c>
      <c r="C5450" s="1295" t="s">
        <v>246</v>
      </c>
      <c r="D5450" s="1295">
        <v>6542</v>
      </c>
      <c r="E5450" s="1295" t="s">
        <v>206</v>
      </c>
      <c r="F5450" s="935" t="s">
        <v>209</v>
      </c>
      <c r="G5450" s="1295">
        <v>15</v>
      </c>
      <c r="H5450" s="935" t="s">
        <v>403</v>
      </c>
      <c r="I5450" s="935" t="s">
        <v>404</v>
      </c>
      <c r="J5450" s="935">
        <v>40.592799669999998</v>
      </c>
      <c r="K5450" s="935">
        <v>-122.3942059</v>
      </c>
      <c r="L5450" s="935">
        <v>40.585947769999997</v>
      </c>
      <c r="M5450" s="935">
        <v>-122.3683525</v>
      </c>
    </row>
    <row r="5451" spans="1:13" x14ac:dyDescent="0.35">
      <c r="A5451" s="1296">
        <v>37903</v>
      </c>
      <c r="B5451" s="1295" t="s">
        <v>242</v>
      </c>
      <c r="C5451" s="1295" t="s">
        <v>246</v>
      </c>
      <c r="D5451" s="1295">
        <v>6542</v>
      </c>
      <c r="E5451" s="1295" t="s">
        <v>206</v>
      </c>
      <c r="F5451" s="935" t="s">
        <v>211</v>
      </c>
      <c r="G5451" s="1295">
        <v>21</v>
      </c>
      <c r="H5451" s="935" t="s">
        <v>404</v>
      </c>
      <c r="I5451" s="935" t="s">
        <v>405</v>
      </c>
      <c r="J5451" s="935">
        <v>40.585947769999997</v>
      </c>
      <c r="K5451" s="935">
        <v>-122.3683525</v>
      </c>
      <c r="L5451" s="935">
        <v>40.472049499999997</v>
      </c>
      <c r="M5451" s="935">
        <v>-122.29453460000001</v>
      </c>
    </row>
    <row r="5452" spans="1:13" x14ac:dyDescent="0.35">
      <c r="A5452" s="1296">
        <v>37903</v>
      </c>
      <c r="B5452" s="1295" t="s">
        <v>242</v>
      </c>
      <c r="C5452" s="1295" t="s">
        <v>246</v>
      </c>
      <c r="D5452" s="1295">
        <v>6542</v>
      </c>
      <c r="E5452" s="1295" t="s">
        <v>206</v>
      </c>
      <c r="F5452" s="935" t="s">
        <v>212</v>
      </c>
      <c r="G5452" s="1295">
        <v>87</v>
      </c>
      <c r="H5452" s="935" t="s">
        <v>405</v>
      </c>
      <c r="I5452" s="935" t="s">
        <v>406</v>
      </c>
      <c r="J5452" s="935">
        <v>40.472049499999997</v>
      </c>
      <c r="K5452" s="935">
        <v>-122.29453460000001</v>
      </c>
      <c r="L5452" s="935">
        <v>40.417416330000002</v>
      </c>
      <c r="M5452" s="935">
        <v>-122.19395729999999</v>
      </c>
    </row>
    <row r="5453" spans="1:13" x14ac:dyDescent="0.35">
      <c r="A5453" s="1296">
        <v>37903</v>
      </c>
      <c r="B5453" s="1295" t="s">
        <v>242</v>
      </c>
      <c r="C5453" s="1295" t="s">
        <v>246</v>
      </c>
      <c r="D5453" s="1295">
        <v>6542</v>
      </c>
      <c r="E5453" s="1295" t="s">
        <v>206</v>
      </c>
      <c r="F5453" s="935" t="s">
        <v>213</v>
      </c>
      <c r="G5453" s="1295">
        <v>69</v>
      </c>
      <c r="H5453" s="935" t="s">
        <v>406</v>
      </c>
      <c r="I5453" s="935" t="s">
        <v>407</v>
      </c>
      <c r="J5453" s="935">
        <v>40.417416330000002</v>
      </c>
      <c r="K5453" s="935">
        <v>-122.19395729999999</v>
      </c>
      <c r="L5453" s="935">
        <v>40.355137560000003</v>
      </c>
      <c r="M5453" s="935">
        <v>-122.17595660000001</v>
      </c>
    </row>
    <row r="5454" spans="1:13" x14ac:dyDescent="0.35">
      <c r="A5454" s="1296">
        <v>37903</v>
      </c>
      <c r="B5454" s="1295" t="s">
        <v>242</v>
      </c>
      <c r="C5454" s="1295" t="s">
        <v>246</v>
      </c>
      <c r="D5454" s="1295">
        <v>6542</v>
      </c>
      <c r="E5454" s="1295" t="s">
        <v>206</v>
      </c>
      <c r="F5454" s="935" t="s">
        <v>214</v>
      </c>
      <c r="G5454" s="1295">
        <v>49</v>
      </c>
      <c r="H5454" s="935" t="s">
        <v>407</v>
      </c>
      <c r="I5454" s="935" t="s">
        <v>408</v>
      </c>
      <c r="J5454" s="935">
        <v>40.355137560000003</v>
      </c>
      <c r="K5454" s="935">
        <v>-122.17595660000001</v>
      </c>
      <c r="L5454" s="935">
        <v>40.316984869999999</v>
      </c>
      <c r="M5454" s="935">
        <v>-122.1896581</v>
      </c>
    </row>
    <row r="5455" spans="1:13" x14ac:dyDescent="0.35">
      <c r="A5455" s="1296">
        <v>37903</v>
      </c>
      <c r="B5455" s="1295" t="s">
        <v>242</v>
      </c>
      <c r="C5455" s="1295" t="s">
        <v>246</v>
      </c>
      <c r="D5455" s="1295">
        <v>6542</v>
      </c>
      <c r="E5455" s="1295" t="s">
        <v>206</v>
      </c>
      <c r="F5455" s="935" t="s">
        <v>215</v>
      </c>
      <c r="G5455" s="1295">
        <v>8</v>
      </c>
      <c r="H5455" s="935" t="s">
        <v>408</v>
      </c>
      <c r="I5455" s="935" t="s">
        <v>409</v>
      </c>
      <c r="J5455" s="935">
        <v>40.316984869999999</v>
      </c>
      <c r="K5455" s="935">
        <v>-122.1896581</v>
      </c>
      <c r="L5455" s="935">
        <v>40.263968490000003</v>
      </c>
      <c r="M5455" s="935">
        <v>-122.2235306</v>
      </c>
    </row>
    <row r="5456" spans="1:13" x14ac:dyDescent="0.35">
      <c r="A5456" s="1296">
        <v>37903</v>
      </c>
      <c r="B5456" s="1295" t="s">
        <v>242</v>
      </c>
      <c r="C5456" s="1295" t="s">
        <v>246</v>
      </c>
      <c r="D5456" s="1295">
        <v>6542</v>
      </c>
      <c r="E5456" s="1295" t="s">
        <v>206</v>
      </c>
      <c r="F5456" s="935" t="s">
        <v>216</v>
      </c>
      <c r="G5456" s="1295">
        <v>7</v>
      </c>
      <c r="H5456" s="935" t="s">
        <v>409</v>
      </c>
      <c r="I5456" s="935" t="s">
        <v>410</v>
      </c>
      <c r="J5456" s="935">
        <v>40.263968490000003</v>
      </c>
      <c r="K5456" s="935">
        <v>-122.2235306</v>
      </c>
      <c r="L5456" s="935">
        <v>40.153152210000002</v>
      </c>
      <c r="M5456" s="935">
        <v>-122.20237950000001</v>
      </c>
    </row>
    <row r="5457" spans="1:13" x14ac:dyDescent="0.35">
      <c r="A5457" s="1296">
        <v>37903</v>
      </c>
      <c r="B5457" s="1295" t="s">
        <v>242</v>
      </c>
      <c r="C5457" s="1295" t="s">
        <v>246</v>
      </c>
      <c r="D5457" s="1295">
        <v>6542</v>
      </c>
      <c r="E5457" s="1295" t="s">
        <v>206</v>
      </c>
      <c r="F5457" s="935" t="s">
        <v>217</v>
      </c>
      <c r="G5457" s="1295">
        <v>13</v>
      </c>
      <c r="H5457" s="935" t="s">
        <v>410</v>
      </c>
      <c r="I5457" s="935" t="s">
        <v>411</v>
      </c>
      <c r="J5457" s="935">
        <v>40.153152210000002</v>
      </c>
      <c r="K5457" s="935">
        <v>-122.20237950000001</v>
      </c>
      <c r="L5457" s="935">
        <v>40.027836569999998</v>
      </c>
      <c r="M5457" s="935">
        <v>-122.11920569999999</v>
      </c>
    </row>
    <row r="5458" spans="1:13" x14ac:dyDescent="0.35">
      <c r="A5458" s="1296">
        <v>37903</v>
      </c>
      <c r="B5458" s="1295" t="s">
        <v>242</v>
      </c>
      <c r="C5458" s="1295" t="s">
        <v>246</v>
      </c>
      <c r="D5458" s="1295">
        <v>6542</v>
      </c>
      <c r="E5458" s="1295" t="s">
        <v>206</v>
      </c>
      <c r="F5458" s="935" t="s">
        <v>219</v>
      </c>
      <c r="G5458" s="1295">
        <v>0</v>
      </c>
      <c r="H5458" s="935" t="s">
        <v>411</v>
      </c>
      <c r="I5458" s="935" t="s">
        <v>412</v>
      </c>
      <c r="J5458" s="935">
        <v>40.027836569999998</v>
      </c>
      <c r="K5458" s="935">
        <v>-122.11920569999999</v>
      </c>
      <c r="L5458" s="935">
        <v>39.909298579999998</v>
      </c>
      <c r="M5458" s="935">
        <v>-122.0918963</v>
      </c>
    </row>
    <row r="5459" spans="1:13" x14ac:dyDescent="0.35">
      <c r="A5459" s="1296">
        <v>37903</v>
      </c>
      <c r="B5459" s="1295" t="s">
        <v>242</v>
      </c>
      <c r="C5459" s="1295" t="s">
        <v>246</v>
      </c>
      <c r="D5459" s="1295">
        <v>6542</v>
      </c>
      <c r="E5459" s="1295" t="s">
        <v>206</v>
      </c>
      <c r="F5459" s="935" t="s">
        <v>220</v>
      </c>
      <c r="G5459" s="1295">
        <v>0</v>
      </c>
      <c r="H5459" s="935" t="s">
        <v>412</v>
      </c>
      <c r="I5459" s="935" t="s">
        <v>413</v>
      </c>
      <c r="J5459" s="935">
        <v>39.909298579999998</v>
      </c>
      <c r="K5459" s="935">
        <v>-122.0918963</v>
      </c>
      <c r="L5459" s="935">
        <v>39.751173979999997</v>
      </c>
      <c r="M5459" s="935">
        <v>-121.9963235</v>
      </c>
    </row>
    <row r="5460" spans="1:13" x14ac:dyDescent="0.35">
      <c r="A5460" s="1296">
        <v>37903</v>
      </c>
      <c r="B5460" s="1295" t="s">
        <v>242</v>
      </c>
      <c r="C5460" s="1295" t="s">
        <v>246</v>
      </c>
      <c r="D5460" s="1295">
        <v>6542</v>
      </c>
      <c r="E5460" s="1295" t="s">
        <v>206</v>
      </c>
      <c r="F5460" s="935" t="s">
        <v>221</v>
      </c>
      <c r="G5460" s="1295">
        <v>0</v>
      </c>
      <c r="H5460" s="935" t="s">
        <v>413</v>
      </c>
      <c r="I5460" s="935" t="s">
        <v>414</v>
      </c>
      <c r="J5460" s="935">
        <v>39.751173979999997</v>
      </c>
      <c r="K5460" s="935">
        <v>-121.9963235</v>
      </c>
      <c r="L5460" s="935">
        <v>39.629153240000001</v>
      </c>
      <c r="M5460" s="935">
        <v>-121.9925059</v>
      </c>
    </row>
    <row r="5461" spans="1:13" x14ac:dyDescent="0.35">
      <c r="A5461" s="1296">
        <v>37903</v>
      </c>
      <c r="B5461" s="1295" t="s">
        <v>242</v>
      </c>
      <c r="C5461" s="1295" t="s">
        <v>246</v>
      </c>
      <c r="D5461" s="1295">
        <v>6542</v>
      </c>
      <c r="E5461" s="1295" t="s">
        <v>206</v>
      </c>
      <c r="F5461" s="935" t="s">
        <v>222</v>
      </c>
      <c r="G5461" s="1295">
        <v>0</v>
      </c>
      <c r="H5461" s="935" t="s">
        <v>414</v>
      </c>
      <c r="I5461" s="935" t="s">
        <v>415</v>
      </c>
      <c r="J5461" s="935">
        <v>39.629153240000001</v>
      </c>
      <c r="K5461" s="935">
        <v>-121.9925059</v>
      </c>
      <c r="L5461" s="935">
        <v>39.40712284</v>
      </c>
      <c r="M5461" s="935">
        <v>-122.00758999999999</v>
      </c>
    </row>
    <row r="5462" spans="1:13" x14ac:dyDescent="0.35">
      <c r="A5462" s="1296">
        <v>37917</v>
      </c>
      <c r="B5462" s="1295" t="s">
        <v>242</v>
      </c>
      <c r="C5462" s="1295" t="s">
        <v>246</v>
      </c>
      <c r="D5462" s="1295">
        <v>6825</v>
      </c>
      <c r="E5462" s="1295" t="s">
        <v>206</v>
      </c>
      <c r="F5462" s="935" t="s">
        <v>208</v>
      </c>
      <c r="G5462" s="1295">
        <v>25</v>
      </c>
      <c r="H5462" s="935" t="s">
        <v>402</v>
      </c>
      <c r="I5462" s="935" t="s">
        <v>403</v>
      </c>
      <c r="J5462" s="935">
        <v>40.611883210000002</v>
      </c>
      <c r="K5462" s="935">
        <v>-122.446135</v>
      </c>
      <c r="L5462" s="935">
        <v>40.592799669999998</v>
      </c>
      <c r="M5462" s="935">
        <v>-122.3942059</v>
      </c>
    </row>
    <row r="5463" spans="1:13" x14ac:dyDescent="0.35">
      <c r="A5463" s="1296">
        <v>37917</v>
      </c>
      <c r="B5463" s="1295" t="s">
        <v>242</v>
      </c>
      <c r="C5463" s="1295" t="s">
        <v>246</v>
      </c>
      <c r="D5463" s="1295">
        <v>6825</v>
      </c>
      <c r="E5463" s="1295" t="s">
        <v>206</v>
      </c>
      <c r="F5463" s="935" t="s">
        <v>209</v>
      </c>
      <c r="G5463" s="1295">
        <v>25</v>
      </c>
      <c r="H5463" s="935" t="s">
        <v>403</v>
      </c>
      <c r="I5463" s="935" t="s">
        <v>404</v>
      </c>
      <c r="J5463" s="935">
        <v>40.592799669999998</v>
      </c>
      <c r="K5463" s="935">
        <v>-122.3942059</v>
      </c>
      <c r="L5463" s="935">
        <v>40.585947769999997</v>
      </c>
      <c r="M5463" s="935">
        <v>-122.3683525</v>
      </c>
    </row>
    <row r="5464" spans="1:13" x14ac:dyDescent="0.35">
      <c r="A5464" s="1296">
        <v>37917</v>
      </c>
      <c r="B5464" s="1295" t="s">
        <v>242</v>
      </c>
      <c r="C5464" s="1295" t="s">
        <v>246</v>
      </c>
      <c r="D5464" s="1295">
        <v>6825</v>
      </c>
      <c r="E5464" s="1295" t="s">
        <v>206</v>
      </c>
      <c r="F5464" s="935" t="s">
        <v>211</v>
      </c>
      <c r="G5464" s="1295">
        <v>57</v>
      </c>
      <c r="H5464" s="935" t="s">
        <v>404</v>
      </c>
      <c r="I5464" s="935" t="s">
        <v>405</v>
      </c>
      <c r="J5464" s="935">
        <v>40.585947769999997</v>
      </c>
      <c r="K5464" s="935">
        <v>-122.3683525</v>
      </c>
      <c r="L5464" s="935">
        <v>40.472049499999997</v>
      </c>
      <c r="M5464" s="935">
        <v>-122.29453460000001</v>
      </c>
    </row>
    <row r="5465" spans="1:13" x14ac:dyDescent="0.35">
      <c r="A5465" s="1296">
        <v>37917</v>
      </c>
      <c r="B5465" s="1295" t="s">
        <v>242</v>
      </c>
      <c r="C5465" s="1295" t="s">
        <v>246</v>
      </c>
      <c r="D5465" s="1295">
        <v>6825</v>
      </c>
      <c r="E5465" s="1295" t="s">
        <v>206</v>
      </c>
      <c r="F5465" s="935" t="s">
        <v>212</v>
      </c>
      <c r="G5465" s="1295">
        <v>261</v>
      </c>
      <c r="H5465" s="935" t="s">
        <v>405</v>
      </c>
      <c r="I5465" s="935" t="s">
        <v>406</v>
      </c>
      <c r="J5465" s="935">
        <v>40.472049499999997</v>
      </c>
      <c r="K5465" s="935">
        <v>-122.29453460000001</v>
      </c>
      <c r="L5465" s="935">
        <v>40.417416330000002</v>
      </c>
      <c r="M5465" s="935">
        <v>-122.19395729999999</v>
      </c>
    </row>
    <row r="5466" spans="1:13" x14ac:dyDescent="0.35">
      <c r="A5466" s="1296">
        <v>37917</v>
      </c>
      <c r="B5466" s="1295" t="s">
        <v>242</v>
      </c>
      <c r="C5466" s="1295" t="s">
        <v>246</v>
      </c>
      <c r="D5466" s="1295">
        <v>6825</v>
      </c>
      <c r="E5466" s="1295" t="s">
        <v>206</v>
      </c>
      <c r="F5466" s="935" t="s">
        <v>213</v>
      </c>
      <c r="G5466" s="1295">
        <v>130</v>
      </c>
      <c r="H5466" s="935" t="s">
        <v>406</v>
      </c>
      <c r="I5466" s="935" t="s">
        <v>407</v>
      </c>
      <c r="J5466" s="935">
        <v>40.417416330000002</v>
      </c>
      <c r="K5466" s="935">
        <v>-122.19395729999999</v>
      </c>
      <c r="L5466" s="935">
        <v>40.355137560000003</v>
      </c>
      <c r="M5466" s="935">
        <v>-122.17595660000001</v>
      </c>
    </row>
    <row r="5467" spans="1:13" x14ac:dyDescent="0.35">
      <c r="A5467" s="1296">
        <v>37917</v>
      </c>
      <c r="B5467" s="1295" t="s">
        <v>242</v>
      </c>
      <c r="C5467" s="1295" t="s">
        <v>246</v>
      </c>
      <c r="D5467" s="1295">
        <v>6825</v>
      </c>
      <c r="E5467" s="1295" t="s">
        <v>206</v>
      </c>
      <c r="F5467" s="935" t="s">
        <v>214</v>
      </c>
      <c r="G5467" s="1295">
        <v>209</v>
      </c>
      <c r="H5467" s="935" t="s">
        <v>407</v>
      </c>
      <c r="I5467" s="935" t="s">
        <v>408</v>
      </c>
      <c r="J5467" s="935">
        <v>40.355137560000003</v>
      </c>
      <c r="K5467" s="935">
        <v>-122.17595660000001</v>
      </c>
      <c r="L5467" s="935">
        <v>40.316984869999999</v>
      </c>
      <c r="M5467" s="935">
        <v>-122.1896581</v>
      </c>
    </row>
    <row r="5468" spans="1:13" x14ac:dyDescent="0.35">
      <c r="A5468" s="1296">
        <v>37917</v>
      </c>
      <c r="B5468" s="1295" t="s">
        <v>242</v>
      </c>
      <c r="C5468" s="1295" t="s">
        <v>246</v>
      </c>
      <c r="D5468" s="1295">
        <v>6825</v>
      </c>
      <c r="E5468" s="1295" t="s">
        <v>206</v>
      </c>
      <c r="F5468" s="935" t="s">
        <v>215</v>
      </c>
      <c r="G5468" s="1295">
        <v>78</v>
      </c>
      <c r="H5468" s="935" t="s">
        <v>408</v>
      </c>
      <c r="I5468" s="935" t="s">
        <v>409</v>
      </c>
      <c r="J5468" s="935">
        <v>40.316984869999999</v>
      </c>
      <c r="K5468" s="935">
        <v>-122.1896581</v>
      </c>
      <c r="L5468" s="935">
        <v>40.263968490000003</v>
      </c>
      <c r="M5468" s="935">
        <v>-122.2235306</v>
      </c>
    </row>
    <row r="5469" spans="1:13" x14ac:dyDescent="0.35">
      <c r="A5469" s="1296">
        <v>37917</v>
      </c>
      <c r="B5469" s="1295" t="s">
        <v>242</v>
      </c>
      <c r="C5469" s="1295" t="s">
        <v>246</v>
      </c>
      <c r="D5469" s="1295">
        <v>6825</v>
      </c>
      <c r="E5469" s="1295" t="s">
        <v>206</v>
      </c>
      <c r="F5469" s="935" t="s">
        <v>216</v>
      </c>
      <c r="G5469" s="1295">
        <v>47</v>
      </c>
      <c r="H5469" s="935" t="s">
        <v>409</v>
      </c>
      <c r="I5469" s="935" t="s">
        <v>410</v>
      </c>
      <c r="J5469" s="935">
        <v>40.263968490000003</v>
      </c>
      <c r="K5469" s="935">
        <v>-122.2235306</v>
      </c>
      <c r="L5469" s="935">
        <v>40.153152210000002</v>
      </c>
      <c r="M5469" s="935">
        <v>-122.20237950000001</v>
      </c>
    </row>
    <row r="5470" spans="1:13" x14ac:dyDescent="0.35">
      <c r="A5470" s="1296">
        <v>37917</v>
      </c>
      <c r="B5470" s="1295" t="s">
        <v>242</v>
      </c>
      <c r="C5470" s="1295" t="s">
        <v>246</v>
      </c>
      <c r="D5470" s="1295">
        <v>6825</v>
      </c>
      <c r="E5470" s="1295" t="s">
        <v>206</v>
      </c>
      <c r="F5470" s="935" t="s">
        <v>217</v>
      </c>
      <c r="G5470" s="1295">
        <v>196</v>
      </c>
      <c r="H5470" s="935" t="s">
        <v>410</v>
      </c>
      <c r="I5470" s="935" t="s">
        <v>411</v>
      </c>
      <c r="J5470" s="935">
        <v>40.153152210000002</v>
      </c>
      <c r="K5470" s="935">
        <v>-122.20237950000001</v>
      </c>
      <c r="L5470" s="935">
        <v>40.027836569999998</v>
      </c>
      <c r="M5470" s="935">
        <v>-122.11920569999999</v>
      </c>
    </row>
    <row r="5471" spans="1:13" x14ac:dyDescent="0.35">
      <c r="A5471" s="1296">
        <v>37917</v>
      </c>
      <c r="B5471" s="1295" t="s">
        <v>242</v>
      </c>
      <c r="C5471" s="1295" t="s">
        <v>246</v>
      </c>
      <c r="D5471" s="1295">
        <v>6825</v>
      </c>
      <c r="E5471" s="1295" t="s">
        <v>206</v>
      </c>
      <c r="F5471" s="935" t="s">
        <v>219</v>
      </c>
      <c r="G5471" s="1295">
        <v>31</v>
      </c>
      <c r="H5471" s="935" t="s">
        <v>411</v>
      </c>
      <c r="I5471" s="935" t="s">
        <v>412</v>
      </c>
      <c r="J5471" s="935">
        <v>40.027836569999998</v>
      </c>
      <c r="K5471" s="935">
        <v>-122.11920569999999</v>
      </c>
      <c r="L5471" s="935">
        <v>39.909298579999998</v>
      </c>
      <c r="M5471" s="935">
        <v>-122.0918963</v>
      </c>
    </row>
    <row r="5472" spans="1:13" x14ac:dyDescent="0.35">
      <c r="A5472" s="1296">
        <v>37917</v>
      </c>
      <c r="B5472" s="1295" t="s">
        <v>242</v>
      </c>
      <c r="C5472" s="1295" t="s">
        <v>246</v>
      </c>
      <c r="D5472" s="1295">
        <v>6825</v>
      </c>
      <c r="E5472" s="1295" t="s">
        <v>206</v>
      </c>
      <c r="F5472" s="935" t="s">
        <v>220</v>
      </c>
      <c r="G5472" s="1295">
        <v>3</v>
      </c>
      <c r="H5472" s="935" t="s">
        <v>412</v>
      </c>
      <c r="I5472" s="935" t="s">
        <v>413</v>
      </c>
      <c r="J5472" s="935">
        <v>39.909298579999998</v>
      </c>
      <c r="K5472" s="935">
        <v>-122.0918963</v>
      </c>
      <c r="L5472" s="935">
        <v>39.751173979999997</v>
      </c>
      <c r="M5472" s="935">
        <v>-121.9963235</v>
      </c>
    </row>
    <row r="5473" spans="1:13" x14ac:dyDescent="0.35">
      <c r="A5473" s="1296">
        <v>37917</v>
      </c>
      <c r="B5473" s="1295" t="s">
        <v>242</v>
      </c>
      <c r="C5473" s="1295" t="s">
        <v>246</v>
      </c>
      <c r="D5473" s="1295">
        <v>6825</v>
      </c>
      <c r="E5473" s="1295" t="s">
        <v>206</v>
      </c>
      <c r="F5473" s="935" t="s">
        <v>221</v>
      </c>
      <c r="G5473" s="1295">
        <v>0</v>
      </c>
      <c r="H5473" s="935" t="s">
        <v>413</v>
      </c>
      <c r="I5473" s="935" t="s">
        <v>414</v>
      </c>
      <c r="J5473" s="935">
        <v>39.751173979999997</v>
      </c>
      <c r="K5473" s="935">
        <v>-121.9963235</v>
      </c>
      <c r="L5473" s="935">
        <v>39.629153240000001</v>
      </c>
      <c r="M5473" s="935">
        <v>-121.9925059</v>
      </c>
    </row>
    <row r="5474" spans="1:13" x14ac:dyDescent="0.35">
      <c r="A5474" s="1296">
        <v>37917</v>
      </c>
      <c r="B5474" s="1295" t="s">
        <v>242</v>
      </c>
      <c r="C5474" s="1295" t="s">
        <v>246</v>
      </c>
      <c r="D5474" s="1295">
        <v>6825</v>
      </c>
      <c r="E5474" s="1295" t="s">
        <v>206</v>
      </c>
      <c r="F5474" s="935" t="s">
        <v>222</v>
      </c>
      <c r="G5474" s="1295">
        <v>0</v>
      </c>
      <c r="H5474" s="935" t="s">
        <v>414</v>
      </c>
      <c r="I5474" s="935" t="s">
        <v>415</v>
      </c>
      <c r="J5474" s="935">
        <v>39.629153240000001</v>
      </c>
      <c r="K5474" s="935">
        <v>-121.9925059</v>
      </c>
      <c r="L5474" s="935">
        <v>39.40712284</v>
      </c>
      <c r="M5474" s="935">
        <v>-122.00758999999999</v>
      </c>
    </row>
    <row r="5475" spans="1:13" x14ac:dyDescent="0.35">
      <c r="A5475" s="1296">
        <v>37930</v>
      </c>
      <c r="B5475" s="1295" t="s">
        <v>242</v>
      </c>
      <c r="C5475" s="1295" t="s">
        <v>246</v>
      </c>
      <c r="D5475" s="1295">
        <v>6838</v>
      </c>
      <c r="E5475" s="1295" t="s">
        <v>206</v>
      </c>
      <c r="F5475" s="935" t="s">
        <v>208</v>
      </c>
      <c r="G5475" s="1295">
        <v>46</v>
      </c>
      <c r="H5475" s="935" t="s">
        <v>402</v>
      </c>
      <c r="I5475" s="935" t="s">
        <v>403</v>
      </c>
      <c r="J5475" s="935">
        <v>40.611883210000002</v>
      </c>
      <c r="K5475" s="935">
        <v>-122.446135</v>
      </c>
      <c r="L5475" s="935">
        <v>40.592799669999998</v>
      </c>
      <c r="M5475" s="935">
        <v>-122.3942059</v>
      </c>
    </row>
    <row r="5476" spans="1:13" x14ac:dyDescent="0.35">
      <c r="A5476" s="1296">
        <v>37930</v>
      </c>
      <c r="B5476" s="1295" t="s">
        <v>242</v>
      </c>
      <c r="C5476" s="1295" t="s">
        <v>246</v>
      </c>
      <c r="D5476" s="1295">
        <v>6838</v>
      </c>
      <c r="E5476" s="1295" t="s">
        <v>206</v>
      </c>
      <c r="F5476" s="935" t="s">
        <v>209</v>
      </c>
      <c r="G5476" s="1295">
        <v>30</v>
      </c>
      <c r="H5476" s="935" t="s">
        <v>403</v>
      </c>
      <c r="I5476" s="935" t="s">
        <v>404</v>
      </c>
      <c r="J5476" s="935">
        <v>40.592799669999998</v>
      </c>
      <c r="K5476" s="935">
        <v>-122.3942059</v>
      </c>
      <c r="L5476" s="935">
        <v>40.585947769999997</v>
      </c>
      <c r="M5476" s="935">
        <v>-122.3683525</v>
      </c>
    </row>
    <row r="5477" spans="1:13" x14ac:dyDescent="0.35">
      <c r="A5477" s="1296">
        <v>37930</v>
      </c>
      <c r="B5477" s="1295" t="s">
        <v>242</v>
      </c>
      <c r="C5477" s="1295" t="s">
        <v>246</v>
      </c>
      <c r="D5477" s="1295">
        <v>6838</v>
      </c>
      <c r="E5477" s="1295" t="s">
        <v>206</v>
      </c>
      <c r="F5477" s="935" t="s">
        <v>211</v>
      </c>
      <c r="G5477" s="1295">
        <v>70</v>
      </c>
      <c r="H5477" s="935" t="s">
        <v>404</v>
      </c>
      <c r="I5477" s="935" t="s">
        <v>405</v>
      </c>
      <c r="J5477" s="935">
        <v>40.585947769999997</v>
      </c>
      <c r="K5477" s="935">
        <v>-122.3683525</v>
      </c>
      <c r="L5477" s="935">
        <v>40.472049499999997</v>
      </c>
      <c r="M5477" s="935">
        <v>-122.29453460000001</v>
      </c>
    </row>
    <row r="5478" spans="1:13" x14ac:dyDescent="0.35">
      <c r="A5478" s="1296">
        <v>37930</v>
      </c>
      <c r="B5478" s="1295" t="s">
        <v>242</v>
      </c>
      <c r="C5478" s="1295" t="s">
        <v>246</v>
      </c>
      <c r="D5478" s="1295">
        <v>6838</v>
      </c>
      <c r="E5478" s="1295" t="s">
        <v>206</v>
      </c>
      <c r="F5478" s="935" t="s">
        <v>212</v>
      </c>
      <c r="G5478" s="1295">
        <v>205</v>
      </c>
      <c r="H5478" s="935" t="s">
        <v>405</v>
      </c>
      <c r="I5478" s="935" t="s">
        <v>406</v>
      </c>
      <c r="J5478" s="935">
        <v>40.472049499999997</v>
      </c>
      <c r="K5478" s="935">
        <v>-122.29453460000001</v>
      </c>
      <c r="L5478" s="935">
        <v>40.417416330000002</v>
      </c>
      <c r="M5478" s="935">
        <v>-122.19395729999999</v>
      </c>
    </row>
    <row r="5479" spans="1:13" x14ac:dyDescent="0.35">
      <c r="A5479" s="1296">
        <v>37930</v>
      </c>
      <c r="B5479" s="1295" t="s">
        <v>242</v>
      </c>
      <c r="C5479" s="1295" t="s">
        <v>246</v>
      </c>
      <c r="D5479" s="1295">
        <v>6838</v>
      </c>
      <c r="E5479" s="1295" t="s">
        <v>206</v>
      </c>
      <c r="F5479" s="935" t="s">
        <v>213</v>
      </c>
      <c r="G5479" s="1295">
        <v>127</v>
      </c>
      <c r="H5479" s="935" t="s">
        <v>406</v>
      </c>
      <c r="I5479" s="935" t="s">
        <v>407</v>
      </c>
      <c r="J5479" s="935">
        <v>40.417416330000002</v>
      </c>
      <c r="K5479" s="935">
        <v>-122.19395729999999</v>
      </c>
      <c r="L5479" s="935">
        <v>40.355137560000003</v>
      </c>
      <c r="M5479" s="935">
        <v>-122.17595660000001</v>
      </c>
    </row>
    <row r="5480" spans="1:13" x14ac:dyDescent="0.35">
      <c r="A5480" s="1296">
        <v>37930</v>
      </c>
      <c r="B5480" s="1295" t="s">
        <v>242</v>
      </c>
      <c r="C5480" s="1295" t="s">
        <v>246</v>
      </c>
      <c r="D5480" s="1295">
        <v>6838</v>
      </c>
      <c r="E5480" s="1295" t="s">
        <v>206</v>
      </c>
      <c r="F5480" s="935" t="s">
        <v>214</v>
      </c>
      <c r="G5480" s="1295">
        <v>197</v>
      </c>
      <c r="H5480" s="935" t="s">
        <v>407</v>
      </c>
      <c r="I5480" s="935" t="s">
        <v>408</v>
      </c>
      <c r="J5480" s="935">
        <v>40.355137560000003</v>
      </c>
      <c r="K5480" s="935">
        <v>-122.17595660000001</v>
      </c>
      <c r="L5480" s="935">
        <v>40.316984869999999</v>
      </c>
      <c r="M5480" s="935">
        <v>-122.1896581</v>
      </c>
    </row>
    <row r="5481" spans="1:13" x14ac:dyDescent="0.35">
      <c r="A5481" s="1296">
        <v>37930</v>
      </c>
      <c r="B5481" s="1295" t="s">
        <v>242</v>
      </c>
      <c r="C5481" s="1295" t="s">
        <v>246</v>
      </c>
      <c r="D5481" s="1295">
        <v>6838</v>
      </c>
      <c r="E5481" s="1295" t="s">
        <v>206</v>
      </c>
      <c r="F5481" s="935" t="s">
        <v>215</v>
      </c>
      <c r="G5481" s="1295">
        <v>164</v>
      </c>
      <c r="H5481" s="935" t="s">
        <v>408</v>
      </c>
      <c r="I5481" s="935" t="s">
        <v>409</v>
      </c>
      <c r="J5481" s="935">
        <v>40.316984869999999</v>
      </c>
      <c r="K5481" s="935">
        <v>-122.1896581</v>
      </c>
      <c r="L5481" s="935">
        <v>40.263968490000003</v>
      </c>
      <c r="M5481" s="935">
        <v>-122.2235306</v>
      </c>
    </row>
    <row r="5482" spans="1:13" x14ac:dyDescent="0.35">
      <c r="A5482" s="1296">
        <v>37930</v>
      </c>
      <c r="B5482" s="1295" t="s">
        <v>242</v>
      </c>
      <c r="C5482" s="1295" t="s">
        <v>246</v>
      </c>
      <c r="D5482" s="1295">
        <v>6838</v>
      </c>
      <c r="E5482" s="1295" t="s">
        <v>206</v>
      </c>
      <c r="F5482" s="935" t="s">
        <v>216</v>
      </c>
      <c r="G5482" s="1295">
        <v>95</v>
      </c>
      <c r="H5482" s="935" t="s">
        <v>409</v>
      </c>
      <c r="I5482" s="935" t="s">
        <v>410</v>
      </c>
      <c r="J5482" s="935">
        <v>40.263968490000003</v>
      </c>
      <c r="K5482" s="935">
        <v>-122.2235306</v>
      </c>
      <c r="L5482" s="935">
        <v>40.153152210000002</v>
      </c>
      <c r="M5482" s="935">
        <v>-122.20237950000001</v>
      </c>
    </row>
    <row r="5483" spans="1:13" x14ac:dyDescent="0.35">
      <c r="A5483" s="1296">
        <v>37930</v>
      </c>
      <c r="B5483" s="1295" t="s">
        <v>242</v>
      </c>
      <c r="C5483" s="1295" t="s">
        <v>246</v>
      </c>
      <c r="D5483" s="1295">
        <v>6838</v>
      </c>
      <c r="E5483" s="1295" t="s">
        <v>206</v>
      </c>
      <c r="F5483" s="935" t="s">
        <v>217</v>
      </c>
      <c r="G5483" s="1295">
        <v>274</v>
      </c>
      <c r="H5483" s="935" t="s">
        <v>410</v>
      </c>
      <c r="I5483" s="935" t="s">
        <v>411</v>
      </c>
      <c r="J5483" s="935">
        <v>40.153152210000002</v>
      </c>
      <c r="K5483" s="935">
        <v>-122.20237950000001</v>
      </c>
      <c r="L5483" s="935">
        <v>40.027836569999998</v>
      </c>
      <c r="M5483" s="935">
        <v>-122.11920569999999</v>
      </c>
    </row>
    <row r="5484" spans="1:13" x14ac:dyDescent="0.35">
      <c r="A5484" s="1296">
        <v>37930</v>
      </c>
      <c r="B5484" s="1295" t="s">
        <v>242</v>
      </c>
      <c r="C5484" s="1295" t="s">
        <v>246</v>
      </c>
      <c r="D5484" s="1295">
        <v>6838</v>
      </c>
      <c r="E5484" s="1295" t="s">
        <v>206</v>
      </c>
      <c r="F5484" s="935" t="s">
        <v>219</v>
      </c>
      <c r="G5484" s="1295">
        <v>74</v>
      </c>
      <c r="H5484" s="935" t="s">
        <v>411</v>
      </c>
      <c r="I5484" s="935" t="s">
        <v>412</v>
      </c>
      <c r="J5484" s="935">
        <v>40.027836569999998</v>
      </c>
      <c r="K5484" s="935">
        <v>-122.11920569999999</v>
      </c>
      <c r="L5484" s="935">
        <v>39.909298579999998</v>
      </c>
      <c r="M5484" s="935">
        <v>-122.0918963</v>
      </c>
    </row>
    <row r="5485" spans="1:13" x14ac:dyDescent="0.35">
      <c r="A5485" s="1296">
        <v>37930</v>
      </c>
      <c r="B5485" s="1295" t="s">
        <v>242</v>
      </c>
      <c r="C5485" s="1295" t="s">
        <v>246</v>
      </c>
      <c r="D5485" s="1295">
        <v>6838</v>
      </c>
      <c r="E5485" s="1295" t="s">
        <v>206</v>
      </c>
      <c r="F5485" s="935" t="s">
        <v>220</v>
      </c>
      <c r="G5485" s="1295">
        <v>23</v>
      </c>
      <c r="H5485" s="935" t="s">
        <v>412</v>
      </c>
      <c r="I5485" s="935" t="s">
        <v>413</v>
      </c>
      <c r="J5485" s="935">
        <v>39.909298579999998</v>
      </c>
      <c r="K5485" s="935">
        <v>-122.0918963</v>
      </c>
      <c r="L5485" s="935">
        <v>39.751173979999997</v>
      </c>
      <c r="M5485" s="935">
        <v>-121.9963235</v>
      </c>
    </row>
    <row r="5486" spans="1:13" x14ac:dyDescent="0.35">
      <c r="A5486" s="1296">
        <v>37930</v>
      </c>
      <c r="B5486" s="1295" t="s">
        <v>242</v>
      </c>
      <c r="C5486" s="1295" t="s">
        <v>246</v>
      </c>
      <c r="D5486" s="1295">
        <v>6838</v>
      </c>
      <c r="E5486" s="1295" t="s">
        <v>206</v>
      </c>
      <c r="F5486" s="935" t="s">
        <v>221</v>
      </c>
      <c r="G5486" s="1295">
        <v>17</v>
      </c>
      <c r="H5486" s="935" t="s">
        <v>413</v>
      </c>
      <c r="I5486" s="935" t="s">
        <v>414</v>
      </c>
      <c r="J5486" s="935">
        <v>39.751173979999997</v>
      </c>
      <c r="K5486" s="935">
        <v>-121.9963235</v>
      </c>
      <c r="L5486" s="935">
        <v>39.629153240000001</v>
      </c>
      <c r="M5486" s="935">
        <v>-121.9925059</v>
      </c>
    </row>
    <row r="5487" spans="1:13" x14ac:dyDescent="0.35">
      <c r="A5487" s="1296">
        <v>37930</v>
      </c>
      <c r="B5487" s="1295" t="s">
        <v>242</v>
      </c>
      <c r="C5487" s="1295" t="s">
        <v>246</v>
      </c>
      <c r="D5487" s="1295">
        <v>6838</v>
      </c>
      <c r="E5487" s="1295" t="s">
        <v>206</v>
      </c>
      <c r="F5487" s="935" t="s">
        <v>222</v>
      </c>
      <c r="G5487" s="1295">
        <v>0</v>
      </c>
      <c r="H5487" s="935" t="s">
        <v>414</v>
      </c>
      <c r="I5487" s="935" t="s">
        <v>415</v>
      </c>
      <c r="J5487" s="935">
        <v>39.629153240000001</v>
      </c>
      <c r="K5487" s="935">
        <v>-121.9925059</v>
      </c>
      <c r="L5487" s="935">
        <v>39.40712284</v>
      </c>
      <c r="M5487" s="935">
        <v>-122.00758999999999</v>
      </c>
    </row>
    <row r="5488" spans="1:13" x14ac:dyDescent="0.35">
      <c r="A5488" s="1296">
        <v>37943</v>
      </c>
      <c r="B5488" s="1295" t="s">
        <v>242</v>
      </c>
      <c r="C5488" s="1295" t="s">
        <v>246</v>
      </c>
      <c r="D5488" s="1295">
        <v>5212</v>
      </c>
      <c r="E5488" s="1295" t="s">
        <v>206</v>
      </c>
      <c r="F5488" s="935" t="s">
        <v>208</v>
      </c>
      <c r="G5488" s="1295">
        <v>130</v>
      </c>
      <c r="H5488" s="935" t="s">
        <v>402</v>
      </c>
      <c r="I5488" s="935" t="s">
        <v>403</v>
      </c>
      <c r="J5488" s="935">
        <v>40.611883210000002</v>
      </c>
      <c r="K5488" s="935">
        <v>-122.446135</v>
      </c>
      <c r="L5488" s="935">
        <v>40.592799669999998</v>
      </c>
      <c r="M5488" s="935">
        <v>-122.3942059</v>
      </c>
    </row>
    <row r="5489" spans="1:13" x14ac:dyDescent="0.35">
      <c r="A5489" s="1296">
        <v>37943</v>
      </c>
      <c r="B5489" s="1295" t="s">
        <v>242</v>
      </c>
      <c r="C5489" s="1295" t="s">
        <v>246</v>
      </c>
      <c r="D5489" s="1295">
        <v>5212</v>
      </c>
      <c r="E5489" s="1295" t="s">
        <v>206</v>
      </c>
      <c r="F5489" s="935" t="s">
        <v>209</v>
      </c>
      <c r="G5489" s="1295">
        <v>7</v>
      </c>
      <c r="H5489" s="935" t="s">
        <v>403</v>
      </c>
      <c r="I5489" s="935" t="s">
        <v>404</v>
      </c>
      <c r="J5489" s="935">
        <v>40.592799669999998</v>
      </c>
      <c r="K5489" s="935">
        <v>-122.3942059</v>
      </c>
      <c r="L5489" s="935">
        <v>40.585947769999997</v>
      </c>
      <c r="M5489" s="935">
        <v>-122.3683525</v>
      </c>
    </row>
    <row r="5490" spans="1:13" x14ac:dyDescent="0.35">
      <c r="A5490" s="1296">
        <v>37943</v>
      </c>
      <c r="B5490" s="1295" t="s">
        <v>242</v>
      </c>
      <c r="C5490" s="1295" t="s">
        <v>246</v>
      </c>
      <c r="D5490" s="1295">
        <v>5212</v>
      </c>
      <c r="E5490" s="1295" t="s">
        <v>206</v>
      </c>
      <c r="F5490" s="935" t="s">
        <v>211</v>
      </c>
      <c r="G5490" s="1295">
        <v>35</v>
      </c>
      <c r="H5490" s="935" t="s">
        <v>404</v>
      </c>
      <c r="I5490" s="935" t="s">
        <v>405</v>
      </c>
      <c r="J5490" s="935">
        <v>40.585947769999997</v>
      </c>
      <c r="K5490" s="935">
        <v>-122.3683525</v>
      </c>
      <c r="L5490" s="935">
        <v>40.472049499999997</v>
      </c>
      <c r="M5490" s="935">
        <v>-122.29453460000001</v>
      </c>
    </row>
    <row r="5491" spans="1:13" x14ac:dyDescent="0.35">
      <c r="A5491" s="1296">
        <v>37943</v>
      </c>
      <c r="B5491" s="1295" t="s">
        <v>242</v>
      </c>
      <c r="C5491" s="1295" t="s">
        <v>246</v>
      </c>
      <c r="D5491" s="1295">
        <v>5212</v>
      </c>
      <c r="E5491" s="1295" t="s">
        <v>206</v>
      </c>
      <c r="F5491" s="935" t="s">
        <v>212</v>
      </c>
      <c r="G5491" s="1295">
        <v>186</v>
      </c>
      <c r="H5491" s="935" t="s">
        <v>405</v>
      </c>
      <c r="I5491" s="935" t="s">
        <v>406</v>
      </c>
      <c r="J5491" s="935">
        <v>40.472049499999997</v>
      </c>
      <c r="K5491" s="935">
        <v>-122.29453460000001</v>
      </c>
      <c r="L5491" s="935">
        <v>40.417416330000002</v>
      </c>
      <c r="M5491" s="935">
        <v>-122.19395729999999</v>
      </c>
    </row>
    <row r="5492" spans="1:13" x14ac:dyDescent="0.35">
      <c r="A5492" s="1296">
        <v>37943</v>
      </c>
      <c r="B5492" s="1295" t="s">
        <v>242</v>
      </c>
      <c r="C5492" s="1295" t="s">
        <v>246</v>
      </c>
      <c r="D5492" s="1295">
        <v>5212</v>
      </c>
      <c r="E5492" s="1295" t="s">
        <v>206</v>
      </c>
      <c r="F5492" s="935" t="s">
        <v>213</v>
      </c>
      <c r="G5492" s="1295">
        <v>86</v>
      </c>
      <c r="H5492" s="935" t="s">
        <v>406</v>
      </c>
      <c r="I5492" s="935" t="s">
        <v>407</v>
      </c>
      <c r="J5492" s="935">
        <v>40.417416330000002</v>
      </c>
      <c r="K5492" s="935">
        <v>-122.19395729999999</v>
      </c>
      <c r="L5492" s="935">
        <v>40.355137560000003</v>
      </c>
      <c r="M5492" s="935">
        <v>-122.17595660000001</v>
      </c>
    </row>
    <row r="5493" spans="1:13" x14ac:dyDescent="0.35">
      <c r="A5493" s="1296">
        <v>37943</v>
      </c>
      <c r="B5493" s="1295" t="s">
        <v>242</v>
      </c>
      <c r="C5493" s="1295" t="s">
        <v>246</v>
      </c>
      <c r="D5493" s="1295">
        <v>5212</v>
      </c>
      <c r="E5493" s="1295" t="s">
        <v>206</v>
      </c>
      <c r="F5493" s="935" t="s">
        <v>214</v>
      </c>
      <c r="G5493" s="1295">
        <v>189</v>
      </c>
      <c r="H5493" s="935" t="s">
        <v>407</v>
      </c>
      <c r="I5493" s="935" t="s">
        <v>408</v>
      </c>
      <c r="J5493" s="935">
        <v>40.355137560000003</v>
      </c>
      <c r="K5493" s="935">
        <v>-122.17595660000001</v>
      </c>
      <c r="L5493" s="935">
        <v>40.316984869999999</v>
      </c>
      <c r="M5493" s="935">
        <v>-122.1896581</v>
      </c>
    </row>
    <row r="5494" spans="1:13" x14ac:dyDescent="0.35">
      <c r="A5494" s="1296">
        <v>37943</v>
      </c>
      <c r="B5494" s="1295" t="s">
        <v>242</v>
      </c>
      <c r="C5494" s="1295" t="s">
        <v>246</v>
      </c>
      <c r="D5494" s="1295">
        <v>5212</v>
      </c>
      <c r="E5494" s="1295" t="s">
        <v>206</v>
      </c>
      <c r="F5494" s="935" t="s">
        <v>215</v>
      </c>
      <c r="G5494" s="1295">
        <v>120</v>
      </c>
      <c r="H5494" s="935" t="s">
        <v>408</v>
      </c>
      <c r="I5494" s="935" t="s">
        <v>409</v>
      </c>
      <c r="J5494" s="935">
        <v>40.316984869999999</v>
      </c>
      <c r="K5494" s="935">
        <v>-122.1896581</v>
      </c>
      <c r="L5494" s="935">
        <v>40.263968490000003</v>
      </c>
      <c r="M5494" s="935">
        <v>-122.2235306</v>
      </c>
    </row>
    <row r="5495" spans="1:13" x14ac:dyDescent="0.35">
      <c r="A5495" s="1296">
        <v>37943</v>
      </c>
      <c r="B5495" s="1295" t="s">
        <v>242</v>
      </c>
      <c r="C5495" s="1295" t="s">
        <v>246</v>
      </c>
      <c r="D5495" s="1295">
        <v>5212</v>
      </c>
      <c r="E5495" s="1295" t="s">
        <v>206</v>
      </c>
      <c r="F5495" s="935" t="s">
        <v>216</v>
      </c>
      <c r="G5495" s="1295">
        <v>58</v>
      </c>
      <c r="H5495" s="935" t="s">
        <v>409</v>
      </c>
      <c r="I5495" s="935" t="s">
        <v>410</v>
      </c>
      <c r="J5495" s="935">
        <v>40.263968490000003</v>
      </c>
      <c r="K5495" s="935">
        <v>-122.2235306</v>
      </c>
      <c r="L5495" s="935">
        <v>40.153152210000002</v>
      </c>
      <c r="M5495" s="935">
        <v>-122.20237950000001</v>
      </c>
    </row>
    <row r="5496" spans="1:13" x14ac:dyDescent="0.35">
      <c r="A5496" s="1296">
        <v>37943</v>
      </c>
      <c r="B5496" s="1295" t="s">
        <v>242</v>
      </c>
      <c r="C5496" s="1295" t="s">
        <v>246</v>
      </c>
      <c r="D5496" s="1295">
        <v>5212</v>
      </c>
      <c r="E5496" s="1295" t="s">
        <v>206</v>
      </c>
      <c r="F5496" s="935" t="s">
        <v>217</v>
      </c>
      <c r="G5496" s="1295">
        <v>127</v>
      </c>
      <c r="H5496" s="935" t="s">
        <v>410</v>
      </c>
      <c r="I5496" s="935" t="s">
        <v>411</v>
      </c>
      <c r="J5496" s="935">
        <v>40.153152210000002</v>
      </c>
      <c r="K5496" s="935">
        <v>-122.20237950000001</v>
      </c>
      <c r="L5496" s="935">
        <v>40.027836569999998</v>
      </c>
      <c r="M5496" s="935">
        <v>-122.11920569999999</v>
      </c>
    </row>
    <row r="5497" spans="1:13" x14ac:dyDescent="0.35">
      <c r="A5497" s="1296">
        <v>37943</v>
      </c>
      <c r="B5497" s="1295" t="s">
        <v>242</v>
      </c>
      <c r="C5497" s="1295" t="s">
        <v>246</v>
      </c>
      <c r="D5497" s="1295">
        <v>5212</v>
      </c>
      <c r="E5497" s="1295" t="s">
        <v>206</v>
      </c>
      <c r="F5497" s="935" t="s">
        <v>219</v>
      </c>
      <c r="G5497" s="1295">
        <v>61</v>
      </c>
      <c r="H5497" s="935" t="s">
        <v>411</v>
      </c>
      <c r="I5497" s="935" t="s">
        <v>412</v>
      </c>
      <c r="J5497" s="935">
        <v>40.027836569999998</v>
      </c>
      <c r="K5497" s="935">
        <v>-122.11920569999999</v>
      </c>
      <c r="L5497" s="935">
        <v>39.909298579999998</v>
      </c>
      <c r="M5497" s="935">
        <v>-122.0918963</v>
      </c>
    </row>
    <row r="5498" spans="1:13" x14ac:dyDescent="0.35">
      <c r="A5498" s="1296">
        <v>37943</v>
      </c>
      <c r="B5498" s="1295" t="s">
        <v>242</v>
      </c>
      <c r="C5498" s="1295" t="s">
        <v>246</v>
      </c>
      <c r="D5498" s="1295">
        <v>5212</v>
      </c>
      <c r="E5498" s="1295" t="s">
        <v>206</v>
      </c>
      <c r="F5498" s="935" t="s">
        <v>220</v>
      </c>
      <c r="G5498" s="1295">
        <v>69</v>
      </c>
      <c r="H5498" s="935" t="s">
        <v>412</v>
      </c>
      <c r="I5498" s="935" t="s">
        <v>413</v>
      </c>
      <c r="J5498" s="935">
        <v>39.909298579999998</v>
      </c>
      <c r="K5498" s="935">
        <v>-122.0918963</v>
      </c>
      <c r="L5498" s="935">
        <v>39.751173979999997</v>
      </c>
      <c r="M5498" s="935">
        <v>-121.9963235</v>
      </c>
    </row>
    <row r="5499" spans="1:13" x14ac:dyDescent="0.35">
      <c r="A5499" s="1296">
        <v>37943</v>
      </c>
      <c r="B5499" s="1295" t="s">
        <v>242</v>
      </c>
      <c r="C5499" s="1295" t="s">
        <v>246</v>
      </c>
      <c r="D5499" s="1295">
        <v>5212</v>
      </c>
      <c r="E5499" s="1295" t="s">
        <v>206</v>
      </c>
      <c r="F5499" s="935" t="s">
        <v>221</v>
      </c>
      <c r="G5499" s="1295">
        <v>76</v>
      </c>
      <c r="H5499" s="935" t="s">
        <v>413</v>
      </c>
      <c r="I5499" s="935" t="s">
        <v>414</v>
      </c>
      <c r="J5499" s="935">
        <v>39.751173979999997</v>
      </c>
      <c r="K5499" s="935">
        <v>-121.9963235</v>
      </c>
      <c r="L5499" s="935">
        <v>39.629153240000001</v>
      </c>
      <c r="M5499" s="935">
        <v>-121.9925059</v>
      </c>
    </row>
    <row r="5500" spans="1:13" ht="15" thickBot="1" x14ac:dyDescent="0.4">
      <c r="A5500" s="1309">
        <v>37943</v>
      </c>
      <c r="B5500" s="1313" t="s">
        <v>242</v>
      </c>
      <c r="C5500" s="1313" t="s">
        <v>246</v>
      </c>
      <c r="D5500" s="1313">
        <v>5212</v>
      </c>
      <c r="E5500" s="1313" t="s">
        <v>206</v>
      </c>
      <c r="F5500" s="1312" t="s">
        <v>222</v>
      </c>
      <c r="G5500" s="1313">
        <v>12</v>
      </c>
      <c r="H5500" s="1312" t="s">
        <v>414</v>
      </c>
      <c r="I5500" s="1312" t="s">
        <v>415</v>
      </c>
      <c r="J5500" s="1312">
        <v>39.629153240000001</v>
      </c>
      <c r="K5500" s="1312">
        <v>-121.9925059</v>
      </c>
      <c r="L5500" s="1312">
        <v>39.40712284</v>
      </c>
      <c r="M5500" s="1312">
        <v>-122.00758999999999</v>
      </c>
    </row>
    <row r="5501" spans="1:13" ht="15" thickTop="1" x14ac:dyDescent="0.35">
      <c r="A5501" s="1296">
        <v>38001</v>
      </c>
      <c r="B5501" s="1295" t="s">
        <v>242</v>
      </c>
      <c r="C5501" s="1295" t="s">
        <v>196</v>
      </c>
      <c r="D5501" s="1295">
        <v>6558</v>
      </c>
      <c r="E5501" s="1295" t="s">
        <v>201</v>
      </c>
      <c r="F5501" s="935" t="s">
        <v>208</v>
      </c>
      <c r="G5501" s="1295">
        <v>288</v>
      </c>
      <c r="H5501" s="935" t="s">
        <v>402</v>
      </c>
      <c r="I5501" s="935" t="s">
        <v>403</v>
      </c>
      <c r="J5501" s="935">
        <v>40.611883210000002</v>
      </c>
      <c r="K5501" s="935">
        <v>-122.446135</v>
      </c>
      <c r="L5501" s="935">
        <v>40.592799669999998</v>
      </c>
      <c r="M5501" s="935">
        <v>-122.3942059</v>
      </c>
    </row>
    <row r="5502" spans="1:13" x14ac:dyDescent="0.35">
      <c r="A5502" s="1296">
        <v>38001</v>
      </c>
      <c r="B5502" s="1295" t="s">
        <v>242</v>
      </c>
      <c r="C5502" s="1295" t="s">
        <v>196</v>
      </c>
      <c r="D5502" s="1295">
        <v>6558</v>
      </c>
      <c r="E5502" s="1295" t="s">
        <v>201</v>
      </c>
      <c r="F5502" s="935" t="s">
        <v>209</v>
      </c>
      <c r="G5502" s="1295">
        <v>14</v>
      </c>
      <c r="H5502" s="935" t="s">
        <v>403</v>
      </c>
      <c r="I5502" s="935" t="s">
        <v>404</v>
      </c>
      <c r="J5502" s="935">
        <v>40.592799669999998</v>
      </c>
      <c r="K5502" s="935">
        <v>-122.3942059</v>
      </c>
      <c r="L5502" s="935">
        <v>40.585947769999997</v>
      </c>
      <c r="M5502" s="935">
        <v>-122.3683525</v>
      </c>
    </row>
    <row r="5503" spans="1:13" x14ac:dyDescent="0.35">
      <c r="A5503" s="1296">
        <v>38001</v>
      </c>
      <c r="B5503" s="1295" t="s">
        <v>242</v>
      </c>
      <c r="C5503" s="1295" t="s">
        <v>196</v>
      </c>
      <c r="D5503" s="1295">
        <v>6558</v>
      </c>
      <c r="E5503" s="1295" t="s">
        <v>201</v>
      </c>
      <c r="F5503" s="935" t="s">
        <v>211</v>
      </c>
      <c r="G5503" s="1295">
        <v>20</v>
      </c>
      <c r="H5503" s="935" t="s">
        <v>404</v>
      </c>
      <c r="I5503" s="935" t="s">
        <v>405</v>
      </c>
      <c r="J5503" s="935">
        <v>40.585947769999997</v>
      </c>
      <c r="K5503" s="935">
        <v>-122.3683525</v>
      </c>
      <c r="L5503" s="935">
        <v>40.472049499999997</v>
      </c>
      <c r="M5503" s="935">
        <v>-122.29453460000001</v>
      </c>
    </row>
    <row r="5504" spans="1:13" x14ac:dyDescent="0.35">
      <c r="A5504" s="1296">
        <v>38001</v>
      </c>
      <c r="B5504" s="1295" t="s">
        <v>242</v>
      </c>
      <c r="C5504" s="1295" t="s">
        <v>196</v>
      </c>
      <c r="D5504" s="1295">
        <v>6558</v>
      </c>
      <c r="E5504" s="1295" t="s">
        <v>201</v>
      </c>
      <c r="F5504" s="935" t="s">
        <v>212</v>
      </c>
      <c r="G5504" s="1295">
        <v>14</v>
      </c>
      <c r="H5504" s="935" t="s">
        <v>405</v>
      </c>
      <c r="I5504" s="935" t="s">
        <v>406</v>
      </c>
      <c r="J5504" s="935">
        <v>40.472049499999997</v>
      </c>
      <c r="K5504" s="935">
        <v>-122.29453460000001</v>
      </c>
      <c r="L5504" s="935">
        <v>40.417416330000002</v>
      </c>
      <c r="M5504" s="935">
        <v>-122.19395729999999</v>
      </c>
    </row>
    <row r="5505" spans="1:13" x14ac:dyDescent="0.35">
      <c r="A5505" s="1296">
        <v>38001</v>
      </c>
      <c r="B5505" s="1295" t="s">
        <v>242</v>
      </c>
      <c r="C5505" s="1295" t="s">
        <v>196</v>
      </c>
      <c r="D5505" s="1295">
        <v>6558</v>
      </c>
      <c r="E5505" s="1295" t="s">
        <v>201</v>
      </c>
      <c r="F5505" s="935" t="s">
        <v>213</v>
      </c>
      <c r="G5505" s="1295">
        <v>-99999</v>
      </c>
      <c r="H5505" s="935" t="s">
        <v>406</v>
      </c>
      <c r="I5505" s="935" t="s">
        <v>407</v>
      </c>
      <c r="J5505" s="935">
        <v>40.417416330000002</v>
      </c>
      <c r="K5505" s="935">
        <v>-122.19395729999999</v>
      </c>
      <c r="L5505" s="935">
        <v>40.355137560000003</v>
      </c>
      <c r="M5505" s="935">
        <v>-122.17595660000001</v>
      </c>
    </row>
    <row r="5506" spans="1:13" x14ac:dyDescent="0.35">
      <c r="A5506" s="1296">
        <v>38001</v>
      </c>
      <c r="B5506" s="1295" t="s">
        <v>242</v>
      </c>
      <c r="C5506" s="1295" t="s">
        <v>196</v>
      </c>
      <c r="D5506" s="1295">
        <v>6558</v>
      </c>
      <c r="E5506" s="1295" t="s">
        <v>201</v>
      </c>
      <c r="F5506" s="935" t="s">
        <v>214</v>
      </c>
      <c r="G5506" s="1295">
        <v>-99999</v>
      </c>
      <c r="H5506" s="935" t="s">
        <v>407</v>
      </c>
      <c r="I5506" s="935" t="s">
        <v>408</v>
      </c>
      <c r="J5506" s="935">
        <v>40.355137560000003</v>
      </c>
      <c r="K5506" s="935">
        <v>-122.17595660000001</v>
      </c>
      <c r="L5506" s="935">
        <v>40.316984869999999</v>
      </c>
      <c r="M5506" s="935">
        <v>-122.1896581</v>
      </c>
    </row>
    <row r="5507" spans="1:13" x14ac:dyDescent="0.35">
      <c r="A5507" s="1296">
        <v>38001</v>
      </c>
      <c r="B5507" s="1295" t="s">
        <v>242</v>
      </c>
      <c r="C5507" s="1295" t="s">
        <v>196</v>
      </c>
      <c r="D5507" s="1295">
        <v>6558</v>
      </c>
      <c r="E5507" s="1295" t="s">
        <v>201</v>
      </c>
      <c r="F5507" s="935" t="s">
        <v>215</v>
      </c>
      <c r="G5507" s="1295">
        <v>-99999</v>
      </c>
      <c r="H5507" s="935" t="s">
        <v>408</v>
      </c>
      <c r="I5507" s="935" t="s">
        <v>409</v>
      </c>
      <c r="J5507" s="935">
        <v>40.316984869999999</v>
      </c>
      <c r="K5507" s="935">
        <v>-122.1896581</v>
      </c>
      <c r="L5507" s="935">
        <v>40.263968490000003</v>
      </c>
      <c r="M5507" s="935">
        <v>-122.2235306</v>
      </c>
    </row>
    <row r="5508" spans="1:13" x14ac:dyDescent="0.35">
      <c r="A5508" s="1296">
        <v>38001</v>
      </c>
      <c r="B5508" s="1295" t="s">
        <v>242</v>
      </c>
      <c r="C5508" s="1295" t="s">
        <v>196</v>
      </c>
      <c r="D5508" s="1295">
        <v>6558</v>
      </c>
      <c r="E5508" s="1295" t="s">
        <v>201</v>
      </c>
      <c r="F5508" s="935" t="s">
        <v>216</v>
      </c>
      <c r="G5508" s="1295">
        <v>-99999</v>
      </c>
      <c r="H5508" s="935" t="s">
        <v>409</v>
      </c>
      <c r="I5508" s="935" t="s">
        <v>410</v>
      </c>
      <c r="J5508" s="935">
        <v>40.263968490000003</v>
      </c>
      <c r="K5508" s="935">
        <v>-122.2235306</v>
      </c>
      <c r="L5508" s="935">
        <v>40.153152210000002</v>
      </c>
      <c r="M5508" s="935">
        <v>-122.20237950000001</v>
      </c>
    </row>
    <row r="5509" spans="1:13" x14ac:dyDescent="0.35">
      <c r="A5509" s="1296">
        <v>38001</v>
      </c>
      <c r="B5509" s="1295" t="s">
        <v>242</v>
      </c>
      <c r="C5509" s="1295" t="s">
        <v>196</v>
      </c>
      <c r="D5509" s="1295">
        <v>6558</v>
      </c>
      <c r="E5509" s="1295" t="s">
        <v>201</v>
      </c>
      <c r="F5509" s="935" t="s">
        <v>217</v>
      </c>
      <c r="G5509" s="1295">
        <v>-99999</v>
      </c>
      <c r="H5509" s="935" t="s">
        <v>410</v>
      </c>
      <c r="I5509" s="935" t="s">
        <v>411</v>
      </c>
      <c r="J5509" s="935">
        <v>40.153152210000002</v>
      </c>
      <c r="K5509" s="935">
        <v>-122.20237950000001</v>
      </c>
      <c r="L5509" s="935">
        <v>40.027836569999998</v>
      </c>
      <c r="M5509" s="935">
        <v>-122.11920569999999</v>
      </c>
    </row>
    <row r="5510" spans="1:13" x14ac:dyDescent="0.35">
      <c r="A5510" s="1296">
        <v>38001</v>
      </c>
      <c r="B5510" s="1295" t="s">
        <v>242</v>
      </c>
      <c r="C5510" s="1295" t="s">
        <v>196</v>
      </c>
      <c r="D5510" s="1295">
        <v>6558</v>
      </c>
      <c r="E5510" s="1295" t="s">
        <v>201</v>
      </c>
      <c r="F5510" s="935" t="s">
        <v>219</v>
      </c>
      <c r="G5510" s="1295">
        <v>-99999</v>
      </c>
      <c r="H5510" s="935" t="s">
        <v>411</v>
      </c>
      <c r="I5510" s="935" t="s">
        <v>412</v>
      </c>
      <c r="J5510" s="935">
        <v>40.027836569999998</v>
      </c>
      <c r="K5510" s="935">
        <v>-122.11920569999999</v>
      </c>
      <c r="L5510" s="935">
        <v>39.909298579999998</v>
      </c>
      <c r="M5510" s="935">
        <v>-122.0918963</v>
      </c>
    </row>
    <row r="5511" spans="1:13" x14ac:dyDescent="0.35">
      <c r="A5511" s="1296">
        <v>38001</v>
      </c>
      <c r="B5511" s="1295" t="s">
        <v>242</v>
      </c>
      <c r="C5511" s="1295" t="s">
        <v>196</v>
      </c>
      <c r="D5511" s="1295">
        <v>6558</v>
      </c>
      <c r="E5511" s="1295" t="s">
        <v>201</v>
      </c>
      <c r="F5511" s="935" t="s">
        <v>220</v>
      </c>
      <c r="G5511" s="1295">
        <v>-99999</v>
      </c>
      <c r="H5511" s="935" t="s">
        <v>412</v>
      </c>
      <c r="I5511" s="935" t="s">
        <v>413</v>
      </c>
      <c r="J5511" s="935">
        <v>39.909298579999998</v>
      </c>
      <c r="K5511" s="935">
        <v>-122.0918963</v>
      </c>
      <c r="L5511" s="935">
        <v>39.751173979999997</v>
      </c>
      <c r="M5511" s="935">
        <v>-121.9963235</v>
      </c>
    </row>
    <row r="5512" spans="1:13" x14ac:dyDescent="0.35">
      <c r="A5512" s="1296">
        <v>38001</v>
      </c>
      <c r="B5512" s="1295" t="s">
        <v>242</v>
      </c>
      <c r="C5512" s="1295" t="s">
        <v>196</v>
      </c>
      <c r="D5512" s="1295">
        <v>6558</v>
      </c>
      <c r="E5512" s="1295" t="s">
        <v>201</v>
      </c>
      <c r="F5512" s="935" t="s">
        <v>221</v>
      </c>
      <c r="G5512" s="1295">
        <v>-99999</v>
      </c>
      <c r="H5512" s="935" t="s">
        <v>413</v>
      </c>
      <c r="I5512" s="935" t="s">
        <v>414</v>
      </c>
      <c r="J5512" s="935">
        <v>39.751173979999997</v>
      </c>
      <c r="K5512" s="935">
        <v>-121.9963235</v>
      </c>
      <c r="L5512" s="935">
        <v>39.629153240000001</v>
      </c>
      <c r="M5512" s="935">
        <v>-121.9925059</v>
      </c>
    </row>
    <row r="5513" spans="1:13" x14ac:dyDescent="0.35">
      <c r="A5513" s="1296">
        <v>38001</v>
      </c>
      <c r="B5513" s="1295" t="s">
        <v>242</v>
      </c>
      <c r="C5513" s="1295" t="s">
        <v>196</v>
      </c>
      <c r="D5513" s="1295">
        <v>6558</v>
      </c>
      <c r="E5513" s="1295" t="s">
        <v>201</v>
      </c>
      <c r="F5513" s="935" t="s">
        <v>222</v>
      </c>
      <c r="G5513" s="1295">
        <v>-99999</v>
      </c>
      <c r="H5513" s="935" t="s">
        <v>414</v>
      </c>
      <c r="I5513" s="935" t="s">
        <v>415</v>
      </c>
      <c r="J5513" s="935">
        <v>39.629153240000001</v>
      </c>
      <c r="K5513" s="935">
        <v>-121.9925059</v>
      </c>
      <c r="L5513" s="935">
        <v>39.40712284</v>
      </c>
      <c r="M5513" s="935">
        <v>-122.00758999999999</v>
      </c>
    </row>
    <row r="5514" spans="1:13" x14ac:dyDescent="0.35">
      <c r="A5514" s="1296">
        <v>38008</v>
      </c>
      <c r="B5514" s="1295" t="s">
        <v>242</v>
      </c>
      <c r="C5514" s="1295" t="s">
        <v>349</v>
      </c>
      <c r="D5514" s="1295">
        <v>4827</v>
      </c>
      <c r="E5514" s="1295" t="s">
        <v>201</v>
      </c>
      <c r="F5514" s="935" t="s">
        <v>208</v>
      </c>
      <c r="G5514" s="1295">
        <v>97</v>
      </c>
      <c r="H5514" s="935" t="s">
        <v>402</v>
      </c>
      <c r="I5514" s="935" t="s">
        <v>403</v>
      </c>
      <c r="J5514" s="935">
        <v>40.611883210000002</v>
      </c>
      <c r="K5514" s="935">
        <v>-122.446135</v>
      </c>
      <c r="L5514" s="935">
        <v>40.592799669999998</v>
      </c>
      <c r="M5514" s="935">
        <v>-122.3942059</v>
      </c>
    </row>
    <row r="5515" spans="1:13" x14ac:dyDescent="0.35">
      <c r="A5515" s="1296">
        <v>38008</v>
      </c>
      <c r="B5515" s="1295" t="s">
        <v>242</v>
      </c>
      <c r="C5515" s="1295" t="s">
        <v>349</v>
      </c>
      <c r="D5515" s="1295">
        <v>4827</v>
      </c>
      <c r="E5515" s="1295" t="s">
        <v>201</v>
      </c>
      <c r="F5515" s="935" t="s">
        <v>209</v>
      </c>
      <c r="G5515" s="1295">
        <v>2</v>
      </c>
      <c r="H5515" s="935" t="s">
        <v>403</v>
      </c>
      <c r="I5515" s="935" t="s">
        <v>404</v>
      </c>
      <c r="J5515" s="935">
        <v>40.592799669999998</v>
      </c>
      <c r="K5515" s="935">
        <v>-122.3942059</v>
      </c>
      <c r="L5515" s="935">
        <v>40.585947769999997</v>
      </c>
      <c r="M5515" s="935">
        <v>-122.3683525</v>
      </c>
    </row>
    <row r="5516" spans="1:13" x14ac:dyDescent="0.35">
      <c r="A5516" s="1296">
        <v>38008</v>
      </c>
      <c r="B5516" s="1295" t="s">
        <v>242</v>
      </c>
      <c r="C5516" s="1295" t="s">
        <v>349</v>
      </c>
      <c r="D5516" s="1295">
        <v>4827</v>
      </c>
      <c r="E5516" s="1295" t="s">
        <v>201</v>
      </c>
      <c r="F5516" s="935" t="s">
        <v>211</v>
      </c>
      <c r="G5516" s="1295">
        <v>7</v>
      </c>
      <c r="H5516" s="935" t="s">
        <v>404</v>
      </c>
      <c r="I5516" s="935" t="s">
        <v>405</v>
      </c>
      <c r="J5516" s="935">
        <v>40.585947769999997</v>
      </c>
      <c r="K5516" s="935">
        <v>-122.3683525</v>
      </c>
      <c r="L5516" s="935">
        <v>40.472049499999997</v>
      </c>
      <c r="M5516" s="935">
        <v>-122.29453460000001</v>
      </c>
    </row>
    <row r="5517" spans="1:13" x14ac:dyDescent="0.35">
      <c r="A5517" s="1296">
        <v>38008</v>
      </c>
      <c r="B5517" s="1295" t="s">
        <v>242</v>
      </c>
      <c r="C5517" s="1295" t="s">
        <v>349</v>
      </c>
      <c r="D5517" s="1295">
        <v>4827</v>
      </c>
      <c r="E5517" s="1295" t="s">
        <v>201</v>
      </c>
      <c r="F5517" s="935" t="s">
        <v>212</v>
      </c>
      <c r="G5517" s="1295">
        <v>14</v>
      </c>
      <c r="H5517" s="935" t="s">
        <v>405</v>
      </c>
      <c r="I5517" s="935" t="s">
        <v>406</v>
      </c>
      <c r="J5517" s="935">
        <v>40.472049499999997</v>
      </c>
      <c r="K5517" s="935">
        <v>-122.29453460000001</v>
      </c>
      <c r="L5517" s="935">
        <v>40.417416330000002</v>
      </c>
      <c r="M5517" s="935">
        <v>-122.19395729999999</v>
      </c>
    </row>
    <row r="5518" spans="1:13" x14ac:dyDescent="0.35">
      <c r="A5518" s="1296">
        <v>38008</v>
      </c>
      <c r="B5518" s="1295" t="s">
        <v>242</v>
      </c>
      <c r="C5518" s="1295" t="s">
        <v>349</v>
      </c>
      <c r="D5518" s="1295">
        <v>4827</v>
      </c>
      <c r="E5518" s="1295" t="s">
        <v>201</v>
      </c>
      <c r="F5518" s="935" t="s">
        <v>213</v>
      </c>
      <c r="G5518" s="1295">
        <v>2</v>
      </c>
      <c r="H5518" s="935" t="s">
        <v>406</v>
      </c>
      <c r="I5518" s="935" t="s">
        <v>407</v>
      </c>
      <c r="J5518" s="935">
        <v>40.417416330000002</v>
      </c>
      <c r="K5518" s="935">
        <v>-122.19395729999999</v>
      </c>
      <c r="L5518" s="935">
        <v>40.355137560000003</v>
      </c>
      <c r="M5518" s="935">
        <v>-122.17595660000001</v>
      </c>
    </row>
    <row r="5519" spans="1:13" x14ac:dyDescent="0.35">
      <c r="A5519" s="1296">
        <v>38008</v>
      </c>
      <c r="B5519" s="1295" t="s">
        <v>242</v>
      </c>
      <c r="C5519" s="1295" t="s">
        <v>349</v>
      </c>
      <c r="D5519" s="1295">
        <v>4827</v>
      </c>
      <c r="E5519" s="1295" t="s">
        <v>201</v>
      </c>
      <c r="F5519" s="935" t="s">
        <v>214</v>
      </c>
      <c r="G5519" s="1295">
        <v>0</v>
      </c>
      <c r="H5519" s="935" t="s">
        <v>407</v>
      </c>
      <c r="I5519" s="935" t="s">
        <v>408</v>
      </c>
      <c r="J5519" s="935">
        <v>40.355137560000003</v>
      </c>
      <c r="K5519" s="935">
        <v>-122.17595660000001</v>
      </c>
      <c r="L5519" s="935">
        <v>40.316984869999999</v>
      </c>
      <c r="M5519" s="935">
        <v>-122.1896581</v>
      </c>
    </row>
    <row r="5520" spans="1:13" x14ac:dyDescent="0.35">
      <c r="A5520" s="1296">
        <v>38008</v>
      </c>
      <c r="B5520" s="1295" t="s">
        <v>242</v>
      </c>
      <c r="C5520" s="1295" t="s">
        <v>349</v>
      </c>
      <c r="D5520" s="1295">
        <v>4827</v>
      </c>
      <c r="E5520" s="1295" t="s">
        <v>201</v>
      </c>
      <c r="F5520" s="935" t="s">
        <v>215</v>
      </c>
      <c r="G5520" s="1295">
        <v>0</v>
      </c>
      <c r="H5520" s="935" t="s">
        <v>408</v>
      </c>
      <c r="I5520" s="935" t="s">
        <v>409</v>
      </c>
      <c r="J5520" s="935">
        <v>40.316984869999999</v>
      </c>
      <c r="K5520" s="935">
        <v>-122.1896581</v>
      </c>
      <c r="L5520" s="935">
        <v>40.263968490000003</v>
      </c>
      <c r="M5520" s="935">
        <v>-122.2235306</v>
      </c>
    </row>
    <row r="5521" spans="1:13" x14ac:dyDescent="0.35">
      <c r="A5521" s="1296">
        <v>38008</v>
      </c>
      <c r="B5521" s="1295" t="s">
        <v>242</v>
      </c>
      <c r="C5521" s="1295" t="s">
        <v>349</v>
      </c>
      <c r="D5521" s="1295">
        <v>4827</v>
      </c>
      <c r="E5521" s="1295" t="s">
        <v>201</v>
      </c>
      <c r="F5521" s="935" t="s">
        <v>216</v>
      </c>
      <c r="G5521" s="1295">
        <v>0</v>
      </c>
      <c r="H5521" s="935" t="s">
        <v>409</v>
      </c>
      <c r="I5521" s="935" t="s">
        <v>410</v>
      </c>
      <c r="J5521" s="935">
        <v>40.263968490000003</v>
      </c>
      <c r="K5521" s="935">
        <v>-122.2235306</v>
      </c>
      <c r="L5521" s="935">
        <v>40.153152210000002</v>
      </c>
      <c r="M5521" s="935">
        <v>-122.20237950000001</v>
      </c>
    </row>
    <row r="5522" spans="1:13" x14ac:dyDescent="0.35">
      <c r="A5522" s="1296">
        <v>38008</v>
      </c>
      <c r="B5522" s="1295" t="s">
        <v>242</v>
      </c>
      <c r="C5522" s="1295" t="s">
        <v>349</v>
      </c>
      <c r="D5522" s="1295">
        <v>4827</v>
      </c>
      <c r="E5522" s="1295" t="s">
        <v>201</v>
      </c>
      <c r="F5522" s="935" t="s">
        <v>217</v>
      </c>
      <c r="G5522" s="1295">
        <v>0</v>
      </c>
      <c r="H5522" s="935" t="s">
        <v>410</v>
      </c>
      <c r="I5522" s="935" t="s">
        <v>411</v>
      </c>
      <c r="J5522" s="935">
        <v>40.153152210000002</v>
      </c>
      <c r="K5522" s="935">
        <v>-122.20237950000001</v>
      </c>
      <c r="L5522" s="935">
        <v>40.027836569999998</v>
      </c>
      <c r="M5522" s="935">
        <v>-122.11920569999999</v>
      </c>
    </row>
    <row r="5523" spans="1:13" x14ac:dyDescent="0.35">
      <c r="A5523" s="1296">
        <v>38008</v>
      </c>
      <c r="B5523" s="1295" t="s">
        <v>242</v>
      </c>
      <c r="C5523" s="1295" t="s">
        <v>349</v>
      </c>
      <c r="D5523" s="1295">
        <v>4827</v>
      </c>
      <c r="E5523" s="1295" t="s">
        <v>201</v>
      </c>
      <c r="F5523" s="935" t="s">
        <v>219</v>
      </c>
      <c r="G5523" s="1295">
        <v>0</v>
      </c>
      <c r="H5523" s="935" t="s">
        <v>411</v>
      </c>
      <c r="I5523" s="935" t="s">
        <v>412</v>
      </c>
      <c r="J5523" s="935">
        <v>40.027836569999998</v>
      </c>
      <c r="K5523" s="935">
        <v>-122.11920569999999</v>
      </c>
      <c r="L5523" s="935">
        <v>39.909298579999998</v>
      </c>
      <c r="M5523" s="935">
        <v>-122.0918963</v>
      </c>
    </row>
    <row r="5524" spans="1:13" x14ac:dyDescent="0.35">
      <c r="A5524" s="1296">
        <v>38008</v>
      </c>
      <c r="B5524" s="1295" t="s">
        <v>242</v>
      </c>
      <c r="C5524" s="1295" t="s">
        <v>349</v>
      </c>
      <c r="D5524" s="1295">
        <v>4827</v>
      </c>
      <c r="E5524" s="1295" t="s">
        <v>201</v>
      </c>
      <c r="F5524" s="935" t="s">
        <v>220</v>
      </c>
      <c r="G5524" s="1295">
        <v>0</v>
      </c>
      <c r="H5524" s="935" t="s">
        <v>412</v>
      </c>
      <c r="I5524" s="935" t="s">
        <v>413</v>
      </c>
      <c r="J5524" s="935">
        <v>39.909298579999998</v>
      </c>
      <c r="K5524" s="935">
        <v>-122.0918963</v>
      </c>
      <c r="L5524" s="935">
        <v>39.751173979999997</v>
      </c>
      <c r="M5524" s="935">
        <v>-121.9963235</v>
      </c>
    </row>
    <row r="5525" spans="1:13" x14ac:dyDescent="0.35">
      <c r="A5525" s="1296">
        <v>38008</v>
      </c>
      <c r="B5525" s="1295" t="s">
        <v>242</v>
      </c>
      <c r="C5525" s="1295" t="s">
        <v>349</v>
      </c>
      <c r="D5525" s="1295">
        <v>4827</v>
      </c>
      <c r="E5525" s="1295" t="s">
        <v>201</v>
      </c>
      <c r="F5525" s="935" t="s">
        <v>221</v>
      </c>
      <c r="G5525" s="1295">
        <v>0</v>
      </c>
      <c r="H5525" s="935" t="s">
        <v>413</v>
      </c>
      <c r="I5525" s="935" t="s">
        <v>414</v>
      </c>
      <c r="J5525" s="935">
        <v>39.751173979999997</v>
      </c>
      <c r="K5525" s="935">
        <v>-121.9963235</v>
      </c>
      <c r="L5525" s="935">
        <v>39.629153240000001</v>
      </c>
      <c r="M5525" s="935">
        <v>-121.9925059</v>
      </c>
    </row>
    <row r="5526" spans="1:13" x14ac:dyDescent="0.35">
      <c r="A5526" s="1296">
        <v>38008</v>
      </c>
      <c r="B5526" s="1295" t="s">
        <v>242</v>
      </c>
      <c r="C5526" s="1295" t="s">
        <v>349</v>
      </c>
      <c r="D5526" s="1295">
        <v>4827</v>
      </c>
      <c r="E5526" s="1295" t="s">
        <v>201</v>
      </c>
      <c r="F5526" s="935" t="s">
        <v>222</v>
      </c>
      <c r="G5526" s="1295">
        <v>0</v>
      </c>
      <c r="H5526" s="935" t="s">
        <v>414</v>
      </c>
      <c r="I5526" s="935" t="s">
        <v>415</v>
      </c>
      <c r="J5526" s="935">
        <v>39.629153240000001</v>
      </c>
      <c r="K5526" s="935">
        <v>-121.9925059</v>
      </c>
      <c r="L5526" s="935">
        <v>39.40712284</v>
      </c>
      <c r="M5526" s="935">
        <v>-122.00758999999999</v>
      </c>
    </row>
    <row r="5527" spans="1:13" x14ac:dyDescent="0.35">
      <c r="A5527" s="1296">
        <v>38064</v>
      </c>
      <c r="B5527" s="1295" t="s">
        <v>242</v>
      </c>
      <c r="C5527" s="1295" t="s">
        <v>196</v>
      </c>
      <c r="D5527" s="1295">
        <v>5825</v>
      </c>
      <c r="E5527" s="1295" t="s">
        <v>201</v>
      </c>
      <c r="F5527" s="935" t="s">
        <v>208</v>
      </c>
      <c r="G5527" s="1295">
        <v>0</v>
      </c>
      <c r="H5527" s="935" t="s">
        <v>402</v>
      </c>
      <c r="I5527" s="935" t="s">
        <v>403</v>
      </c>
      <c r="J5527" s="935">
        <v>40.611883210000002</v>
      </c>
      <c r="K5527" s="935">
        <v>-122.446135</v>
      </c>
      <c r="L5527" s="935">
        <v>40.592799669999998</v>
      </c>
      <c r="M5527" s="935">
        <v>-122.3942059</v>
      </c>
    </row>
    <row r="5528" spans="1:13" x14ac:dyDescent="0.35">
      <c r="A5528" s="1296">
        <v>38064</v>
      </c>
      <c r="B5528" s="1295" t="s">
        <v>242</v>
      </c>
      <c r="C5528" s="1295" t="s">
        <v>196</v>
      </c>
      <c r="D5528" s="1295">
        <v>5825</v>
      </c>
      <c r="E5528" s="1295" t="s">
        <v>201</v>
      </c>
      <c r="F5528" s="935" t="s">
        <v>209</v>
      </c>
      <c r="G5528" s="1295">
        <v>0</v>
      </c>
      <c r="H5528" s="935" t="s">
        <v>403</v>
      </c>
      <c r="I5528" s="935" t="s">
        <v>404</v>
      </c>
      <c r="J5528" s="935">
        <v>40.592799669999998</v>
      </c>
      <c r="K5528" s="935">
        <v>-122.3942059</v>
      </c>
      <c r="L5528" s="935">
        <v>40.585947769999997</v>
      </c>
      <c r="M5528" s="935">
        <v>-122.3683525</v>
      </c>
    </row>
    <row r="5529" spans="1:13" x14ac:dyDescent="0.35">
      <c r="A5529" s="1296">
        <v>38064</v>
      </c>
      <c r="B5529" s="1295" t="s">
        <v>242</v>
      </c>
      <c r="C5529" s="1295" t="s">
        <v>196</v>
      </c>
      <c r="D5529" s="1295">
        <v>5825</v>
      </c>
      <c r="E5529" s="1295" t="s">
        <v>201</v>
      </c>
      <c r="F5529" s="935" t="s">
        <v>211</v>
      </c>
      <c r="G5529" s="1295">
        <v>0</v>
      </c>
      <c r="H5529" s="935" t="s">
        <v>404</v>
      </c>
      <c r="I5529" s="935" t="s">
        <v>405</v>
      </c>
      <c r="J5529" s="935">
        <v>40.585947769999997</v>
      </c>
      <c r="K5529" s="935">
        <v>-122.3683525</v>
      </c>
      <c r="L5529" s="935">
        <v>40.472049499999997</v>
      </c>
      <c r="M5529" s="935">
        <v>-122.29453460000001</v>
      </c>
    </row>
    <row r="5530" spans="1:13" x14ac:dyDescent="0.35">
      <c r="A5530" s="1296">
        <v>38064</v>
      </c>
      <c r="B5530" s="1295" t="s">
        <v>242</v>
      </c>
      <c r="C5530" s="1295" t="s">
        <v>196</v>
      </c>
      <c r="D5530" s="1295">
        <v>5825</v>
      </c>
      <c r="E5530" s="1295" t="s">
        <v>201</v>
      </c>
      <c r="F5530" s="935" t="s">
        <v>212</v>
      </c>
      <c r="G5530" s="1295">
        <v>0</v>
      </c>
      <c r="H5530" s="935" t="s">
        <v>405</v>
      </c>
      <c r="I5530" s="935" t="s">
        <v>406</v>
      </c>
      <c r="J5530" s="935">
        <v>40.472049499999997</v>
      </c>
      <c r="K5530" s="935">
        <v>-122.29453460000001</v>
      </c>
      <c r="L5530" s="935">
        <v>40.417416330000002</v>
      </c>
      <c r="M5530" s="935">
        <v>-122.19395729999999</v>
      </c>
    </row>
    <row r="5531" spans="1:13" x14ac:dyDescent="0.35">
      <c r="A5531" s="1296">
        <v>38064</v>
      </c>
      <c r="B5531" s="1295" t="s">
        <v>242</v>
      </c>
      <c r="C5531" s="1295" t="s">
        <v>196</v>
      </c>
      <c r="D5531" s="1295">
        <v>5825</v>
      </c>
      <c r="E5531" s="1295" t="s">
        <v>201</v>
      </c>
      <c r="F5531" s="935" t="s">
        <v>213</v>
      </c>
      <c r="G5531" s="1295">
        <v>0</v>
      </c>
      <c r="H5531" s="935" t="s">
        <v>406</v>
      </c>
      <c r="I5531" s="935" t="s">
        <v>407</v>
      </c>
      <c r="J5531" s="935">
        <v>40.417416330000002</v>
      </c>
      <c r="K5531" s="935">
        <v>-122.19395729999999</v>
      </c>
      <c r="L5531" s="935">
        <v>40.355137560000003</v>
      </c>
      <c r="M5531" s="935">
        <v>-122.17595660000001</v>
      </c>
    </row>
    <row r="5532" spans="1:13" x14ac:dyDescent="0.35">
      <c r="A5532" s="1296">
        <v>38064</v>
      </c>
      <c r="B5532" s="1295" t="s">
        <v>242</v>
      </c>
      <c r="C5532" s="1295" t="s">
        <v>196</v>
      </c>
      <c r="D5532" s="1295">
        <v>5825</v>
      </c>
      <c r="E5532" s="1295" t="s">
        <v>201</v>
      </c>
      <c r="F5532" s="935" t="s">
        <v>214</v>
      </c>
      <c r="G5532" s="1295">
        <v>0</v>
      </c>
      <c r="H5532" s="935" t="s">
        <v>407</v>
      </c>
      <c r="I5532" s="935" t="s">
        <v>408</v>
      </c>
      <c r="J5532" s="935">
        <v>40.355137560000003</v>
      </c>
      <c r="K5532" s="935">
        <v>-122.17595660000001</v>
      </c>
      <c r="L5532" s="935">
        <v>40.316984869999999</v>
      </c>
      <c r="M5532" s="935">
        <v>-122.1896581</v>
      </c>
    </row>
    <row r="5533" spans="1:13" x14ac:dyDescent="0.35">
      <c r="A5533" s="1296">
        <v>38064</v>
      </c>
      <c r="B5533" s="1295" t="s">
        <v>242</v>
      </c>
      <c r="C5533" s="1295" t="s">
        <v>196</v>
      </c>
      <c r="D5533" s="1295">
        <v>5825</v>
      </c>
      <c r="E5533" s="1295" t="s">
        <v>201</v>
      </c>
      <c r="F5533" s="935" t="s">
        <v>215</v>
      </c>
      <c r="G5533" s="1295">
        <v>0</v>
      </c>
      <c r="H5533" s="935" t="s">
        <v>408</v>
      </c>
      <c r="I5533" s="935" t="s">
        <v>409</v>
      </c>
      <c r="J5533" s="935">
        <v>40.316984869999999</v>
      </c>
      <c r="K5533" s="935">
        <v>-122.1896581</v>
      </c>
      <c r="L5533" s="935">
        <v>40.263968490000003</v>
      </c>
      <c r="M5533" s="935">
        <v>-122.2235306</v>
      </c>
    </row>
    <row r="5534" spans="1:13" x14ac:dyDescent="0.35">
      <c r="A5534" s="1296">
        <v>38064</v>
      </c>
      <c r="B5534" s="1295" t="s">
        <v>242</v>
      </c>
      <c r="C5534" s="1295" t="s">
        <v>196</v>
      </c>
      <c r="D5534" s="1295">
        <v>5825</v>
      </c>
      <c r="E5534" s="1295" t="s">
        <v>201</v>
      </c>
      <c r="F5534" s="935" t="s">
        <v>216</v>
      </c>
      <c r="G5534" s="1295">
        <v>0</v>
      </c>
      <c r="H5534" s="935" t="s">
        <v>409</v>
      </c>
      <c r="I5534" s="935" t="s">
        <v>410</v>
      </c>
      <c r="J5534" s="935">
        <v>40.263968490000003</v>
      </c>
      <c r="K5534" s="935">
        <v>-122.2235306</v>
      </c>
      <c r="L5534" s="935">
        <v>40.153152210000002</v>
      </c>
      <c r="M5534" s="935">
        <v>-122.20237950000001</v>
      </c>
    </row>
    <row r="5535" spans="1:13" x14ac:dyDescent="0.35">
      <c r="A5535" s="1296">
        <v>38064</v>
      </c>
      <c r="B5535" s="1295" t="s">
        <v>242</v>
      </c>
      <c r="C5535" s="1295" t="s">
        <v>196</v>
      </c>
      <c r="D5535" s="1295">
        <v>5825</v>
      </c>
      <c r="E5535" s="1295" t="s">
        <v>201</v>
      </c>
      <c r="F5535" s="935" t="s">
        <v>217</v>
      </c>
      <c r="G5535" s="1295">
        <v>-99999</v>
      </c>
      <c r="H5535" s="935" t="s">
        <v>410</v>
      </c>
      <c r="I5535" s="935" t="s">
        <v>411</v>
      </c>
      <c r="J5535" s="935">
        <v>40.153152210000002</v>
      </c>
      <c r="K5535" s="935">
        <v>-122.20237950000001</v>
      </c>
      <c r="L5535" s="935">
        <v>40.027836569999998</v>
      </c>
      <c r="M5535" s="935">
        <v>-122.11920569999999</v>
      </c>
    </row>
    <row r="5536" spans="1:13" x14ac:dyDescent="0.35">
      <c r="A5536" s="1296">
        <v>38064</v>
      </c>
      <c r="B5536" s="1295" t="s">
        <v>242</v>
      </c>
      <c r="C5536" s="1295" t="s">
        <v>196</v>
      </c>
      <c r="D5536" s="1295">
        <v>5825</v>
      </c>
      <c r="E5536" s="1295" t="s">
        <v>201</v>
      </c>
      <c r="F5536" s="935" t="s">
        <v>219</v>
      </c>
      <c r="G5536" s="1295">
        <v>-99999</v>
      </c>
      <c r="H5536" s="935" t="s">
        <v>411</v>
      </c>
      <c r="I5536" s="935" t="s">
        <v>412</v>
      </c>
      <c r="J5536" s="935">
        <v>40.027836569999998</v>
      </c>
      <c r="K5536" s="935">
        <v>-122.11920569999999</v>
      </c>
      <c r="L5536" s="935">
        <v>39.909298579999998</v>
      </c>
      <c r="M5536" s="935">
        <v>-122.0918963</v>
      </c>
    </row>
    <row r="5537" spans="1:13" x14ac:dyDescent="0.35">
      <c r="A5537" s="1296">
        <v>38064</v>
      </c>
      <c r="B5537" s="1295" t="s">
        <v>242</v>
      </c>
      <c r="C5537" s="1295" t="s">
        <v>196</v>
      </c>
      <c r="D5537" s="1295">
        <v>5825</v>
      </c>
      <c r="E5537" s="1295" t="s">
        <v>201</v>
      </c>
      <c r="F5537" s="935" t="s">
        <v>220</v>
      </c>
      <c r="G5537" s="1295">
        <v>-99999</v>
      </c>
      <c r="H5537" s="935" t="s">
        <v>412</v>
      </c>
      <c r="I5537" s="935" t="s">
        <v>413</v>
      </c>
      <c r="J5537" s="935">
        <v>39.909298579999998</v>
      </c>
      <c r="K5537" s="935">
        <v>-122.0918963</v>
      </c>
      <c r="L5537" s="935">
        <v>39.751173979999997</v>
      </c>
      <c r="M5537" s="935">
        <v>-121.9963235</v>
      </c>
    </row>
    <row r="5538" spans="1:13" x14ac:dyDescent="0.35">
      <c r="A5538" s="1296">
        <v>38064</v>
      </c>
      <c r="B5538" s="1295" t="s">
        <v>242</v>
      </c>
      <c r="C5538" s="1295" t="s">
        <v>196</v>
      </c>
      <c r="D5538" s="1295">
        <v>5825</v>
      </c>
      <c r="E5538" s="1295" t="s">
        <v>201</v>
      </c>
      <c r="F5538" s="935" t="s">
        <v>221</v>
      </c>
      <c r="G5538" s="1295">
        <v>-99999</v>
      </c>
      <c r="H5538" s="935" t="s">
        <v>413</v>
      </c>
      <c r="I5538" s="935" t="s">
        <v>414</v>
      </c>
      <c r="J5538" s="935">
        <v>39.751173979999997</v>
      </c>
      <c r="K5538" s="935">
        <v>-121.9963235</v>
      </c>
      <c r="L5538" s="935">
        <v>39.629153240000001</v>
      </c>
      <c r="M5538" s="935">
        <v>-121.9925059</v>
      </c>
    </row>
    <row r="5539" spans="1:13" x14ac:dyDescent="0.35">
      <c r="A5539" s="1296">
        <v>38064</v>
      </c>
      <c r="B5539" s="1295" t="s">
        <v>242</v>
      </c>
      <c r="C5539" s="1295" t="s">
        <v>196</v>
      </c>
      <c r="D5539" s="1295">
        <v>5825</v>
      </c>
      <c r="E5539" s="1295" t="s">
        <v>201</v>
      </c>
      <c r="F5539" s="935" t="s">
        <v>222</v>
      </c>
      <c r="G5539" s="1295">
        <v>-99999</v>
      </c>
      <c r="H5539" s="935" t="s">
        <v>414</v>
      </c>
      <c r="I5539" s="935" t="s">
        <v>415</v>
      </c>
      <c r="J5539" s="935">
        <v>39.629153240000001</v>
      </c>
      <c r="K5539" s="935">
        <v>-121.9925059</v>
      </c>
      <c r="L5539" s="935">
        <v>39.40712284</v>
      </c>
      <c r="M5539" s="935">
        <v>-122.00758999999999</v>
      </c>
    </row>
    <row r="5540" spans="1:13" x14ac:dyDescent="0.35">
      <c r="A5540" s="1296">
        <v>38092</v>
      </c>
      <c r="B5540" s="1295" t="s">
        <v>242</v>
      </c>
      <c r="C5540" s="1295" t="s">
        <v>196</v>
      </c>
      <c r="D5540" s="1295">
        <v>10207</v>
      </c>
      <c r="E5540" s="1295" t="s">
        <v>201</v>
      </c>
      <c r="F5540" s="935" t="s">
        <v>208</v>
      </c>
      <c r="G5540" s="1295">
        <v>0</v>
      </c>
      <c r="H5540" s="935" t="s">
        <v>402</v>
      </c>
      <c r="I5540" s="935" t="s">
        <v>403</v>
      </c>
      <c r="J5540" s="935">
        <v>40.611883210000002</v>
      </c>
      <c r="K5540" s="935">
        <v>-122.446135</v>
      </c>
      <c r="L5540" s="935">
        <v>40.592799669999998</v>
      </c>
      <c r="M5540" s="935">
        <v>-122.3942059</v>
      </c>
    </row>
    <row r="5541" spans="1:13" x14ac:dyDescent="0.35">
      <c r="A5541" s="1296">
        <v>38092</v>
      </c>
      <c r="B5541" s="1295" t="s">
        <v>242</v>
      </c>
      <c r="C5541" s="1295" t="s">
        <v>196</v>
      </c>
      <c r="D5541" s="1295">
        <v>10207</v>
      </c>
      <c r="E5541" s="1295" t="s">
        <v>201</v>
      </c>
      <c r="F5541" s="935" t="s">
        <v>209</v>
      </c>
      <c r="G5541" s="1295">
        <v>0</v>
      </c>
      <c r="H5541" s="935" t="s">
        <v>403</v>
      </c>
      <c r="I5541" s="935" t="s">
        <v>404</v>
      </c>
      <c r="J5541" s="935">
        <v>40.592799669999998</v>
      </c>
      <c r="K5541" s="935">
        <v>-122.3942059</v>
      </c>
      <c r="L5541" s="935">
        <v>40.585947769999997</v>
      </c>
      <c r="M5541" s="935">
        <v>-122.3683525</v>
      </c>
    </row>
    <row r="5542" spans="1:13" x14ac:dyDescent="0.35">
      <c r="A5542" s="1296">
        <v>38092</v>
      </c>
      <c r="B5542" s="1295" t="s">
        <v>242</v>
      </c>
      <c r="C5542" s="1295" t="s">
        <v>196</v>
      </c>
      <c r="D5542" s="1295">
        <v>10207</v>
      </c>
      <c r="E5542" s="1295" t="s">
        <v>201</v>
      </c>
      <c r="F5542" s="935" t="s">
        <v>211</v>
      </c>
      <c r="G5542" s="1295">
        <v>0</v>
      </c>
      <c r="H5542" s="935" t="s">
        <v>404</v>
      </c>
      <c r="I5542" s="935" t="s">
        <v>405</v>
      </c>
      <c r="J5542" s="935">
        <v>40.585947769999997</v>
      </c>
      <c r="K5542" s="935">
        <v>-122.3683525</v>
      </c>
      <c r="L5542" s="935">
        <v>40.472049499999997</v>
      </c>
      <c r="M5542" s="935">
        <v>-122.29453460000001</v>
      </c>
    </row>
    <row r="5543" spans="1:13" x14ac:dyDescent="0.35">
      <c r="A5543" s="1296">
        <v>38092</v>
      </c>
      <c r="B5543" s="1295" t="s">
        <v>242</v>
      </c>
      <c r="C5543" s="1295" t="s">
        <v>196</v>
      </c>
      <c r="D5543" s="1295">
        <v>10207</v>
      </c>
      <c r="E5543" s="1295" t="s">
        <v>201</v>
      </c>
      <c r="F5543" s="935" t="s">
        <v>212</v>
      </c>
      <c r="G5543" s="1295">
        <v>0</v>
      </c>
      <c r="H5543" s="935" t="s">
        <v>405</v>
      </c>
      <c r="I5543" s="935" t="s">
        <v>406</v>
      </c>
      <c r="J5543" s="935">
        <v>40.472049499999997</v>
      </c>
      <c r="K5543" s="935">
        <v>-122.29453460000001</v>
      </c>
      <c r="L5543" s="935">
        <v>40.417416330000002</v>
      </c>
      <c r="M5543" s="935">
        <v>-122.19395729999999</v>
      </c>
    </row>
    <row r="5544" spans="1:13" x14ac:dyDescent="0.35">
      <c r="A5544" s="1296">
        <v>38092</v>
      </c>
      <c r="B5544" s="1295" t="s">
        <v>242</v>
      </c>
      <c r="C5544" s="1295" t="s">
        <v>196</v>
      </c>
      <c r="D5544" s="1295">
        <v>10207</v>
      </c>
      <c r="E5544" s="1295" t="s">
        <v>201</v>
      </c>
      <c r="F5544" s="935" t="s">
        <v>213</v>
      </c>
      <c r="G5544" s="1295">
        <v>0</v>
      </c>
      <c r="H5544" s="935" t="s">
        <v>406</v>
      </c>
      <c r="I5544" s="935" t="s">
        <v>407</v>
      </c>
      <c r="J5544" s="935">
        <v>40.417416330000002</v>
      </c>
      <c r="K5544" s="935">
        <v>-122.19395729999999</v>
      </c>
      <c r="L5544" s="935">
        <v>40.355137560000003</v>
      </c>
      <c r="M5544" s="935">
        <v>-122.17595660000001</v>
      </c>
    </row>
    <row r="5545" spans="1:13" x14ac:dyDescent="0.35">
      <c r="A5545" s="1296">
        <v>38092</v>
      </c>
      <c r="B5545" s="1295" t="s">
        <v>242</v>
      </c>
      <c r="C5545" s="1295" t="s">
        <v>196</v>
      </c>
      <c r="D5545" s="1295">
        <v>10207</v>
      </c>
      <c r="E5545" s="1295" t="s">
        <v>201</v>
      </c>
      <c r="F5545" s="935" t="s">
        <v>214</v>
      </c>
      <c r="G5545" s="1295">
        <v>0</v>
      </c>
      <c r="H5545" s="935" t="s">
        <v>407</v>
      </c>
      <c r="I5545" s="935" t="s">
        <v>408</v>
      </c>
      <c r="J5545" s="935">
        <v>40.355137560000003</v>
      </c>
      <c r="K5545" s="935">
        <v>-122.17595660000001</v>
      </c>
      <c r="L5545" s="935">
        <v>40.316984869999999</v>
      </c>
      <c r="M5545" s="935">
        <v>-122.1896581</v>
      </c>
    </row>
    <row r="5546" spans="1:13" x14ac:dyDescent="0.35">
      <c r="A5546" s="1296">
        <v>38092</v>
      </c>
      <c r="B5546" s="1295" t="s">
        <v>242</v>
      </c>
      <c r="C5546" s="1295" t="s">
        <v>196</v>
      </c>
      <c r="D5546" s="1295">
        <v>10207</v>
      </c>
      <c r="E5546" s="1295" t="s">
        <v>201</v>
      </c>
      <c r="F5546" s="935" t="s">
        <v>215</v>
      </c>
      <c r="G5546" s="1295">
        <v>0</v>
      </c>
      <c r="H5546" s="935" t="s">
        <v>408</v>
      </c>
      <c r="I5546" s="935" t="s">
        <v>409</v>
      </c>
      <c r="J5546" s="935">
        <v>40.316984869999999</v>
      </c>
      <c r="K5546" s="935">
        <v>-122.1896581</v>
      </c>
      <c r="L5546" s="935">
        <v>40.263968490000003</v>
      </c>
      <c r="M5546" s="935">
        <v>-122.2235306</v>
      </c>
    </row>
    <row r="5547" spans="1:13" x14ac:dyDescent="0.35">
      <c r="A5547" s="1296">
        <v>38092</v>
      </c>
      <c r="B5547" s="1295" t="s">
        <v>242</v>
      </c>
      <c r="C5547" s="1295" t="s">
        <v>196</v>
      </c>
      <c r="D5547" s="1295">
        <v>10207</v>
      </c>
      <c r="E5547" s="1295" t="s">
        <v>201</v>
      </c>
      <c r="F5547" s="935" t="s">
        <v>216</v>
      </c>
      <c r="G5547" s="1295">
        <v>0</v>
      </c>
      <c r="H5547" s="935" t="s">
        <v>409</v>
      </c>
      <c r="I5547" s="935" t="s">
        <v>410</v>
      </c>
      <c r="J5547" s="935">
        <v>40.263968490000003</v>
      </c>
      <c r="K5547" s="935">
        <v>-122.2235306</v>
      </c>
      <c r="L5547" s="935">
        <v>40.153152210000002</v>
      </c>
      <c r="M5547" s="935">
        <v>-122.20237950000001</v>
      </c>
    </row>
    <row r="5548" spans="1:13" x14ac:dyDescent="0.35">
      <c r="A5548" s="1296">
        <v>38092</v>
      </c>
      <c r="B5548" s="1295" t="s">
        <v>242</v>
      </c>
      <c r="C5548" s="1295" t="s">
        <v>196</v>
      </c>
      <c r="D5548" s="1295">
        <v>10207</v>
      </c>
      <c r="E5548" s="1295" t="s">
        <v>201</v>
      </c>
      <c r="F5548" s="935" t="s">
        <v>217</v>
      </c>
      <c r="G5548" s="1295">
        <v>-99999</v>
      </c>
      <c r="H5548" s="935" t="s">
        <v>410</v>
      </c>
      <c r="I5548" s="935" t="s">
        <v>411</v>
      </c>
      <c r="J5548" s="935">
        <v>40.153152210000002</v>
      </c>
      <c r="K5548" s="935">
        <v>-122.20237950000001</v>
      </c>
      <c r="L5548" s="935">
        <v>40.027836569999998</v>
      </c>
      <c r="M5548" s="935">
        <v>-122.11920569999999</v>
      </c>
    </row>
    <row r="5549" spans="1:13" x14ac:dyDescent="0.35">
      <c r="A5549" s="1296">
        <v>38092</v>
      </c>
      <c r="B5549" s="1295" t="s">
        <v>242</v>
      </c>
      <c r="C5549" s="1295" t="s">
        <v>196</v>
      </c>
      <c r="D5549" s="1295">
        <v>10207</v>
      </c>
      <c r="E5549" s="1295" t="s">
        <v>201</v>
      </c>
      <c r="F5549" s="935" t="s">
        <v>219</v>
      </c>
      <c r="G5549" s="1295">
        <v>-99999</v>
      </c>
      <c r="H5549" s="935" t="s">
        <v>411</v>
      </c>
      <c r="I5549" s="935" t="s">
        <v>412</v>
      </c>
      <c r="J5549" s="935">
        <v>40.027836569999998</v>
      </c>
      <c r="K5549" s="935">
        <v>-122.11920569999999</v>
      </c>
      <c r="L5549" s="935">
        <v>39.909298579999998</v>
      </c>
      <c r="M5549" s="935">
        <v>-122.0918963</v>
      </c>
    </row>
    <row r="5550" spans="1:13" x14ac:dyDescent="0.35">
      <c r="A5550" s="1296">
        <v>38092</v>
      </c>
      <c r="B5550" s="1295" t="s">
        <v>242</v>
      </c>
      <c r="C5550" s="1295" t="s">
        <v>196</v>
      </c>
      <c r="D5550" s="1295">
        <v>10207</v>
      </c>
      <c r="E5550" s="1295" t="s">
        <v>201</v>
      </c>
      <c r="F5550" s="935" t="s">
        <v>220</v>
      </c>
      <c r="G5550" s="1295">
        <v>-99999</v>
      </c>
      <c r="H5550" s="935" t="s">
        <v>412</v>
      </c>
      <c r="I5550" s="935" t="s">
        <v>413</v>
      </c>
      <c r="J5550" s="935">
        <v>39.909298579999998</v>
      </c>
      <c r="K5550" s="935">
        <v>-122.0918963</v>
      </c>
      <c r="L5550" s="935">
        <v>39.751173979999997</v>
      </c>
      <c r="M5550" s="935">
        <v>-121.9963235</v>
      </c>
    </row>
    <row r="5551" spans="1:13" x14ac:dyDescent="0.35">
      <c r="A5551" s="1296">
        <v>38092</v>
      </c>
      <c r="B5551" s="1295" t="s">
        <v>242</v>
      </c>
      <c r="C5551" s="1295" t="s">
        <v>196</v>
      </c>
      <c r="D5551" s="1295">
        <v>10207</v>
      </c>
      <c r="E5551" s="1295" t="s">
        <v>201</v>
      </c>
      <c r="F5551" s="935" t="s">
        <v>221</v>
      </c>
      <c r="G5551" s="1295">
        <v>-99999</v>
      </c>
      <c r="H5551" s="935" t="s">
        <v>413</v>
      </c>
      <c r="I5551" s="935" t="s">
        <v>414</v>
      </c>
      <c r="J5551" s="935">
        <v>39.751173979999997</v>
      </c>
      <c r="K5551" s="935">
        <v>-121.9963235</v>
      </c>
      <c r="L5551" s="935">
        <v>39.629153240000001</v>
      </c>
      <c r="M5551" s="935">
        <v>-121.9925059</v>
      </c>
    </row>
    <row r="5552" spans="1:13" x14ac:dyDescent="0.35">
      <c r="A5552" s="1296">
        <v>38092</v>
      </c>
      <c r="B5552" s="1295" t="s">
        <v>242</v>
      </c>
      <c r="C5552" s="1295" t="s">
        <v>196</v>
      </c>
      <c r="D5552" s="1295">
        <v>10207</v>
      </c>
      <c r="E5552" s="1295" t="s">
        <v>201</v>
      </c>
      <c r="F5552" s="935" t="s">
        <v>222</v>
      </c>
      <c r="G5552" s="1295">
        <v>-99999</v>
      </c>
      <c r="H5552" s="935" t="s">
        <v>414</v>
      </c>
      <c r="I5552" s="935" t="s">
        <v>415</v>
      </c>
      <c r="J5552" s="935">
        <v>39.629153240000001</v>
      </c>
      <c r="K5552" s="935">
        <v>-121.9925059</v>
      </c>
      <c r="L5552" s="935">
        <v>39.40712284</v>
      </c>
      <c r="M5552" s="935">
        <v>-122.00758999999999</v>
      </c>
    </row>
    <row r="5553" spans="1:13" x14ac:dyDescent="0.35">
      <c r="A5553" s="1296">
        <v>38106</v>
      </c>
      <c r="B5553" s="1295" t="s">
        <v>242</v>
      </c>
      <c r="C5553" s="1295" t="s">
        <v>196</v>
      </c>
      <c r="D5553" s="1295">
        <v>8483</v>
      </c>
      <c r="E5553" s="1295" t="s">
        <v>200</v>
      </c>
      <c r="F5553" s="935" t="s">
        <v>208</v>
      </c>
      <c r="G5553" s="1295">
        <v>0</v>
      </c>
      <c r="H5553" s="935" t="s">
        <v>402</v>
      </c>
      <c r="I5553" s="935" t="s">
        <v>403</v>
      </c>
      <c r="J5553" s="935">
        <v>40.611883210000002</v>
      </c>
      <c r="K5553" s="935">
        <v>-122.446135</v>
      </c>
      <c r="L5553" s="935">
        <v>40.592799669999998</v>
      </c>
      <c r="M5553" s="935">
        <v>-122.3942059</v>
      </c>
    </row>
    <row r="5554" spans="1:13" x14ac:dyDescent="0.35">
      <c r="A5554" s="1296">
        <v>38106</v>
      </c>
      <c r="B5554" s="1295" t="s">
        <v>242</v>
      </c>
      <c r="C5554" s="1295" t="s">
        <v>196</v>
      </c>
      <c r="D5554" s="1295">
        <v>8483</v>
      </c>
      <c r="E5554" s="1295" t="s">
        <v>200</v>
      </c>
      <c r="F5554" s="935" t="s">
        <v>209</v>
      </c>
      <c r="G5554" s="1295">
        <v>0</v>
      </c>
      <c r="H5554" s="935" t="s">
        <v>403</v>
      </c>
      <c r="I5554" s="935" t="s">
        <v>404</v>
      </c>
      <c r="J5554" s="935">
        <v>40.592799669999998</v>
      </c>
      <c r="K5554" s="935">
        <v>-122.3942059</v>
      </c>
      <c r="L5554" s="935">
        <v>40.585947769999997</v>
      </c>
      <c r="M5554" s="935">
        <v>-122.3683525</v>
      </c>
    </row>
    <row r="5555" spans="1:13" x14ac:dyDescent="0.35">
      <c r="A5555" s="1296">
        <v>38106</v>
      </c>
      <c r="B5555" s="1295" t="s">
        <v>242</v>
      </c>
      <c r="C5555" s="1295" t="s">
        <v>196</v>
      </c>
      <c r="D5555" s="1295">
        <v>8483</v>
      </c>
      <c r="E5555" s="1295" t="s">
        <v>200</v>
      </c>
      <c r="F5555" s="935" t="s">
        <v>211</v>
      </c>
      <c r="G5555" s="1295">
        <v>0</v>
      </c>
      <c r="H5555" s="935" t="s">
        <v>404</v>
      </c>
      <c r="I5555" s="935" t="s">
        <v>405</v>
      </c>
      <c r="J5555" s="935">
        <v>40.585947769999997</v>
      </c>
      <c r="K5555" s="935">
        <v>-122.3683525</v>
      </c>
      <c r="L5555" s="935">
        <v>40.472049499999997</v>
      </c>
      <c r="M5555" s="935">
        <v>-122.29453460000001</v>
      </c>
    </row>
    <row r="5556" spans="1:13" x14ac:dyDescent="0.35">
      <c r="A5556" s="1296">
        <v>38106</v>
      </c>
      <c r="B5556" s="1295" t="s">
        <v>242</v>
      </c>
      <c r="C5556" s="1295" t="s">
        <v>196</v>
      </c>
      <c r="D5556" s="1295">
        <v>8483</v>
      </c>
      <c r="E5556" s="1295" t="s">
        <v>200</v>
      </c>
      <c r="F5556" s="935" t="s">
        <v>212</v>
      </c>
      <c r="G5556" s="1295">
        <v>0</v>
      </c>
      <c r="H5556" s="935" t="s">
        <v>405</v>
      </c>
      <c r="I5556" s="935" t="s">
        <v>406</v>
      </c>
      <c r="J5556" s="935">
        <v>40.472049499999997</v>
      </c>
      <c r="K5556" s="935">
        <v>-122.29453460000001</v>
      </c>
      <c r="L5556" s="935">
        <v>40.417416330000002</v>
      </c>
      <c r="M5556" s="935">
        <v>-122.19395729999999</v>
      </c>
    </row>
    <row r="5557" spans="1:13" x14ac:dyDescent="0.35">
      <c r="A5557" s="1296">
        <v>38106</v>
      </c>
      <c r="B5557" s="1295" t="s">
        <v>242</v>
      </c>
      <c r="C5557" s="1295" t="s">
        <v>196</v>
      </c>
      <c r="D5557" s="1295">
        <v>8483</v>
      </c>
      <c r="E5557" s="1295" t="s">
        <v>200</v>
      </c>
      <c r="F5557" s="935" t="s">
        <v>213</v>
      </c>
      <c r="G5557" s="1295">
        <v>0</v>
      </c>
      <c r="H5557" s="935" t="s">
        <v>406</v>
      </c>
      <c r="I5557" s="935" t="s">
        <v>407</v>
      </c>
      <c r="J5557" s="935">
        <v>40.417416330000002</v>
      </c>
      <c r="K5557" s="935">
        <v>-122.19395729999999</v>
      </c>
      <c r="L5557" s="935">
        <v>40.355137560000003</v>
      </c>
      <c r="M5557" s="935">
        <v>-122.17595660000001</v>
      </c>
    </row>
    <row r="5558" spans="1:13" x14ac:dyDescent="0.35">
      <c r="A5558" s="1296">
        <v>38106</v>
      </c>
      <c r="B5558" s="1295" t="s">
        <v>242</v>
      </c>
      <c r="C5558" s="1295" t="s">
        <v>196</v>
      </c>
      <c r="D5558" s="1295">
        <v>8483</v>
      </c>
      <c r="E5558" s="1295" t="s">
        <v>200</v>
      </c>
      <c r="F5558" s="935" t="s">
        <v>214</v>
      </c>
      <c r="G5558" s="1295">
        <v>0</v>
      </c>
      <c r="H5558" s="935" t="s">
        <v>407</v>
      </c>
      <c r="I5558" s="935" t="s">
        <v>408</v>
      </c>
      <c r="J5558" s="935">
        <v>40.355137560000003</v>
      </c>
      <c r="K5558" s="935">
        <v>-122.17595660000001</v>
      </c>
      <c r="L5558" s="935">
        <v>40.316984869999999</v>
      </c>
      <c r="M5558" s="935">
        <v>-122.1896581</v>
      </c>
    </row>
    <row r="5559" spans="1:13" x14ac:dyDescent="0.35">
      <c r="A5559" s="1296">
        <v>38106</v>
      </c>
      <c r="B5559" s="1295" t="s">
        <v>242</v>
      </c>
      <c r="C5559" s="1295" t="s">
        <v>196</v>
      </c>
      <c r="D5559" s="1295">
        <v>8483</v>
      </c>
      <c r="E5559" s="1295" t="s">
        <v>200</v>
      </c>
      <c r="F5559" s="935" t="s">
        <v>215</v>
      </c>
      <c r="G5559" s="1295">
        <v>0</v>
      </c>
      <c r="H5559" s="935" t="s">
        <v>408</v>
      </c>
      <c r="I5559" s="935" t="s">
        <v>409</v>
      </c>
      <c r="J5559" s="935">
        <v>40.316984869999999</v>
      </c>
      <c r="K5559" s="935">
        <v>-122.1896581</v>
      </c>
      <c r="L5559" s="935">
        <v>40.263968490000003</v>
      </c>
      <c r="M5559" s="935">
        <v>-122.2235306</v>
      </c>
    </row>
    <row r="5560" spans="1:13" x14ac:dyDescent="0.35">
      <c r="A5560" s="1296">
        <v>38106</v>
      </c>
      <c r="B5560" s="1295" t="s">
        <v>242</v>
      </c>
      <c r="C5560" s="1295" t="s">
        <v>196</v>
      </c>
      <c r="D5560" s="1295">
        <v>8483</v>
      </c>
      <c r="E5560" s="1295" t="s">
        <v>200</v>
      </c>
      <c r="F5560" s="935" t="s">
        <v>216</v>
      </c>
      <c r="G5560" s="1295">
        <v>0</v>
      </c>
      <c r="H5560" s="935" t="s">
        <v>409</v>
      </c>
      <c r="I5560" s="935" t="s">
        <v>410</v>
      </c>
      <c r="J5560" s="935">
        <v>40.263968490000003</v>
      </c>
      <c r="K5560" s="935">
        <v>-122.2235306</v>
      </c>
      <c r="L5560" s="935">
        <v>40.153152210000002</v>
      </c>
      <c r="M5560" s="935">
        <v>-122.20237950000001</v>
      </c>
    </row>
    <row r="5561" spans="1:13" x14ac:dyDescent="0.35">
      <c r="A5561" s="1296">
        <v>38106</v>
      </c>
      <c r="B5561" s="1295" t="s">
        <v>242</v>
      </c>
      <c r="C5561" s="1295" t="s">
        <v>196</v>
      </c>
      <c r="D5561" s="1295">
        <v>8483</v>
      </c>
      <c r="E5561" s="1295" t="s">
        <v>200</v>
      </c>
      <c r="F5561" s="935" t="s">
        <v>217</v>
      </c>
      <c r="G5561" s="1295">
        <v>0</v>
      </c>
      <c r="H5561" s="935" t="s">
        <v>410</v>
      </c>
      <c r="I5561" s="935" t="s">
        <v>411</v>
      </c>
      <c r="J5561" s="935">
        <v>40.153152210000002</v>
      </c>
      <c r="K5561" s="935">
        <v>-122.20237950000001</v>
      </c>
      <c r="L5561" s="935">
        <v>40.027836569999998</v>
      </c>
      <c r="M5561" s="935">
        <v>-122.11920569999999</v>
      </c>
    </row>
    <row r="5562" spans="1:13" x14ac:dyDescent="0.35">
      <c r="A5562" s="1296">
        <v>38106</v>
      </c>
      <c r="B5562" s="1295" t="s">
        <v>242</v>
      </c>
      <c r="C5562" s="1295" t="s">
        <v>196</v>
      </c>
      <c r="D5562" s="1295">
        <v>8483</v>
      </c>
      <c r="E5562" s="1295" t="s">
        <v>200</v>
      </c>
      <c r="F5562" s="935" t="s">
        <v>219</v>
      </c>
      <c r="G5562" s="1295">
        <v>0</v>
      </c>
      <c r="H5562" s="935" t="s">
        <v>411</v>
      </c>
      <c r="I5562" s="935" t="s">
        <v>412</v>
      </c>
      <c r="J5562" s="935">
        <v>40.027836569999998</v>
      </c>
      <c r="K5562" s="935">
        <v>-122.11920569999999</v>
      </c>
      <c r="L5562" s="935">
        <v>39.909298579999998</v>
      </c>
      <c r="M5562" s="935">
        <v>-122.0918963</v>
      </c>
    </row>
    <row r="5563" spans="1:13" x14ac:dyDescent="0.35">
      <c r="A5563" s="1296">
        <v>38106</v>
      </c>
      <c r="B5563" s="1295" t="s">
        <v>242</v>
      </c>
      <c r="C5563" s="1295" t="s">
        <v>196</v>
      </c>
      <c r="D5563" s="1295">
        <v>8483</v>
      </c>
      <c r="E5563" s="1295" t="s">
        <v>200</v>
      </c>
      <c r="F5563" s="935" t="s">
        <v>220</v>
      </c>
      <c r="G5563" s="1295">
        <v>0</v>
      </c>
      <c r="H5563" s="935" t="s">
        <v>412</v>
      </c>
      <c r="I5563" s="935" t="s">
        <v>413</v>
      </c>
      <c r="J5563" s="935">
        <v>39.909298579999998</v>
      </c>
      <c r="K5563" s="935">
        <v>-122.0918963</v>
      </c>
      <c r="L5563" s="935">
        <v>39.751173979999997</v>
      </c>
      <c r="M5563" s="935">
        <v>-121.9963235</v>
      </c>
    </row>
    <row r="5564" spans="1:13" x14ac:dyDescent="0.35">
      <c r="A5564" s="1296">
        <v>38106</v>
      </c>
      <c r="B5564" s="1295" t="s">
        <v>242</v>
      </c>
      <c r="C5564" s="1295" t="s">
        <v>196</v>
      </c>
      <c r="D5564" s="1295">
        <v>8483</v>
      </c>
      <c r="E5564" s="1295" t="s">
        <v>200</v>
      </c>
      <c r="F5564" s="935" t="s">
        <v>221</v>
      </c>
      <c r="G5564" s="1295">
        <v>0</v>
      </c>
      <c r="H5564" s="935" t="s">
        <v>413</v>
      </c>
      <c r="I5564" s="935" t="s">
        <v>414</v>
      </c>
      <c r="J5564" s="935">
        <v>39.751173979999997</v>
      </c>
      <c r="K5564" s="935">
        <v>-121.9963235</v>
      </c>
      <c r="L5564" s="935">
        <v>39.629153240000001</v>
      </c>
      <c r="M5564" s="935">
        <v>-121.9925059</v>
      </c>
    </row>
    <row r="5565" spans="1:13" x14ac:dyDescent="0.35">
      <c r="A5565" s="1296">
        <v>38106</v>
      </c>
      <c r="B5565" s="1295" t="s">
        <v>242</v>
      </c>
      <c r="C5565" s="1295" t="s">
        <v>196</v>
      </c>
      <c r="D5565" s="1295">
        <v>8483</v>
      </c>
      <c r="E5565" s="1295" t="s">
        <v>200</v>
      </c>
      <c r="F5565" s="935" t="s">
        <v>222</v>
      </c>
      <c r="G5565" s="1295">
        <v>0</v>
      </c>
      <c r="H5565" s="935" t="s">
        <v>414</v>
      </c>
      <c r="I5565" s="935" t="s">
        <v>415</v>
      </c>
      <c r="J5565" s="935">
        <v>39.629153240000001</v>
      </c>
      <c r="K5565" s="935">
        <v>-121.9925059</v>
      </c>
      <c r="L5565" s="935">
        <v>39.40712284</v>
      </c>
      <c r="M5565" s="935">
        <v>-122.00758999999999</v>
      </c>
    </row>
    <row r="5566" spans="1:13" x14ac:dyDescent="0.35">
      <c r="A5566" s="1296">
        <v>38148</v>
      </c>
      <c r="B5566" s="1295" t="s">
        <v>313</v>
      </c>
      <c r="C5566" s="1295" t="s">
        <v>196</v>
      </c>
      <c r="D5566" s="1295">
        <v>13934</v>
      </c>
      <c r="E5566" s="1295" t="s">
        <v>200</v>
      </c>
      <c r="F5566" s="935" t="s">
        <v>208</v>
      </c>
      <c r="G5566" s="1295">
        <v>0</v>
      </c>
      <c r="H5566" s="935" t="s">
        <v>402</v>
      </c>
      <c r="I5566" s="935" t="s">
        <v>403</v>
      </c>
      <c r="J5566" s="935">
        <v>40.611883210000002</v>
      </c>
      <c r="K5566" s="935">
        <v>-122.446135</v>
      </c>
      <c r="L5566" s="935">
        <v>40.592799669999998</v>
      </c>
      <c r="M5566" s="935">
        <v>-122.3942059</v>
      </c>
    </row>
    <row r="5567" spans="1:13" x14ac:dyDescent="0.35">
      <c r="A5567" s="1296">
        <v>38148</v>
      </c>
      <c r="B5567" s="1295" t="s">
        <v>313</v>
      </c>
      <c r="C5567" s="1295" t="s">
        <v>196</v>
      </c>
      <c r="D5567" s="1295">
        <v>13934</v>
      </c>
      <c r="E5567" s="1295" t="s">
        <v>200</v>
      </c>
      <c r="F5567" s="935" t="s">
        <v>209</v>
      </c>
      <c r="G5567" s="1295">
        <v>4</v>
      </c>
      <c r="H5567" s="935" t="s">
        <v>403</v>
      </c>
      <c r="I5567" s="935" t="s">
        <v>404</v>
      </c>
      <c r="J5567" s="935">
        <v>40.592799669999998</v>
      </c>
      <c r="K5567" s="935">
        <v>-122.3942059</v>
      </c>
      <c r="L5567" s="935">
        <v>40.585947769999997</v>
      </c>
      <c r="M5567" s="935">
        <v>-122.3683525</v>
      </c>
    </row>
    <row r="5568" spans="1:13" x14ac:dyDescent="0.35">
      <c r="A5568" s="1296">
        <v>38148</v>
      </c>
      <c r="B5568" s="1295" t="s">
        <v>313</v>
      </c>
      <c r="C5568" s="1295" t="s">
        <v>196</v>
      </c>
      <c r="D5568" s="1295">
        <v>13934</v>
      </c>
      <c r="E5568" s="1295" t="s">
        <v>200</v>
      </c>
      <c r="F5568" s="935" t="s">
        <v>211</v>
      </c>
      <c r="G5568" s="1295">
        <v>4</v>
      </c>
      <c r="H5568" s="935" t="s">
        <v>404</v>
      </c>
      <c r="I5568" s="935" t="s">
        <v>405</v>
      </c>
      <c r="J5568" s="935">
        <v>40.585947769999997</v>
      </c>
      <c r="K5568" s="935">
        <v>-122.3683525</v>
      </c>
      <c r="L5568" s="935">
        <v>40.472049499999997</v>
      </c>
      <c r="M5568" s="935">
        <v>-122.29453460000001</v>
      </c>
    </row>
    <row r="5569" spans="1:13" x14ac:dyDescent="0.35">
      <c r="A5569" s="1296">
        <v>38148</v>
      </c>
      <c r="B5569" s="1295" t="s">
        <v>313</v>
      </c>
      <c r="C5569" s="1295" t="s">
        <v>196</v>
      </c>
      <c r="D5569" s="1295">
        <v>13934</v>
      </c>
      <c r="E5569" s="1295" t="s">
        <v>200</v>
      </c>
      <c r="F5569" s="935" t="s">
        <v>212</v>
      </c>
      <c r="G5569" s="1295">
        <v>0</v>
      </c>
      <c r="H5569" s="935" t="s">
        <v>405</v>
      </c>
      <c r="I5569" s="935" t="s">
        <v>406</v>
      </c>
      <c r="J5569" s="935">
        <v>40.472049499999997</v>
      </c>
      <c r="K5569" s="935">
        <v>-122.29453460000001</v>
      </c>
      <c r="L5569" s="935">
        <v>40.417416330000002</v>
      </c>
      <c r="M5569" s="935">
        <v>-122.19395729999999</v>
      </c>
    </row>
    <row r="5570" spans="1:13" x14ac:dyDescent="0.35">
      <c r="A5570" s="1296">
        <v>38148</v>
      </c>
      <c r="B5570" s="1295" t="s">
        <v>313</v>
      </c>
      <c r="C5570" s="1295" t="s">
        <v>196</v>
      </c>
      <c r="D5570" s="1295">
        <v>13934</v>
      </c>
      <c r="E5570" s="1295" t="s">
        <v>200</v>
      </c>
      <c r="F5570" s="935" t="s">
        <v>213</v>
      </c>
      <c r="G5570" s="1295">
        <v>0</v>
      </c>
      <c r="H5570" s="935" t="s">
        <v>406</v>
      </c>
      <c r="I5570" s="935" t="s">
        <v>407</v>
      </c>
      <c r="J5570" s="935">
        <v>40.417416330000002</v>
      </c>
      <c r="K5570" s="935">
        <v>-122.19395729999999</v>
      </c>
      <c r="L5570" s="935">
        <v>40.355137560000003</v>
      </c>
      <c r="M5570" s="935">
        <v>-122.17595660000001</v>
      </c>
    </row>
    <row r="5571" spans="1:13" x14ac:dyDescent="0.35">
      <c r="A5571" s="1296">
        <v>38148</v>
      </c>
      <c r="B5571" s="1295" t="s">
        <v>313</v>
      </c>
      <c r="C5571" s="1295" t="s">
        <v>196</v>
      </c>
      <c r="D5571" s="1295">
        <v>13934</v>
      </c>
      <c r="E5571" s="1295" t="s">
        <v>200</v>
      </c>
      <c r="F5571" s="935" t="s">
        <v>214</v>
      </c>
      <c r="G5571" s="1295">
        <v>0</v>
      </c>
      <c r="H5571" s="935" t="s">
        <v>407</v>
      </c>
      <c r="I5571" s="935" t="s">
        <v>408</v>
      </c>
      <c r="J5571" s="935">
        <v>40.355137560000003</v>
      </c>
      <c r="K5571" s="935">
        <v>-122.17595660000001</v>
      </c>
      <c r="L5571" s="935">
        <v>40.316984869999999</v>
      </c>
      <c r="M5571" s="935">
        <v>-122.1896581</v>
      </c>
    </row>
    <row r="5572" spans="1:13" x14ac:dyDescent="0.35">
      <c r="A5572" s="1296">
        <v>38148</v>
      </c>
      <c r="B5572" s="1295" t="s">
        <v>313</v>
      </c>
      <c r="C5572" s="1295" t="s">
        <v>196</v>
      </c>
      <c r="D5572" s="1295">
        <v>13934</v>
      </c>
      <c r="E5572" s="1295" t="s">
        <v>200</v>
      </c>
      <c r="F5572" s="935" t="s">
        <v>215</v>
      </c>
      <c r="G5572" s="1295">
        <v>0</v>
      </c>
      <c r="H5572" s="935" t="s">
        <v>408</v>
      </c>
      <c r="I5572" s="935" t="s">
        <v>409</v>
      </c>
      <c r="J5572" s="935">
        <v>40.316984869999999</v>
      </c>
      <c r="K5572" s="935">
        <v>-122.1896581</v>
      </c>
      <c r="L5572" s="935">
        <v>40.263968490000003</v>
      </c>
      <c r="M5572" s="935">
        <v>-122.2235306</v>
      </c>
    </row>
    <row r="5573" spans="1:13" x14ac:dyDescent="0.35">
      <c r="A5573" s="1296">
        <v>38148</v>
      </c>
      <c r="B5573" s="1295" t="s">
        <v>313</v>
      </c>
      <c r="C5573" s="1295" t="s">
        <v>196</v>
      </c>
      <c r="D5573" s="1295">
        <v>13934</v>
      </c>
      <c r="E5573" s="1295" t="s">
        <v>200</v>
      </c>
      <c r="F5573" s="935" t="s">
        <v>216</v>
      </c>
      <c r="G5573" s="1295">
        <v>0</v>
      </c>
      <c r="H5573" s="935" t="s">
        <v>409</v>
      </c>
      <c r="I5573" s="935" t="s">
        <v>410</v>
      </c>
      <c r="J5573" s="935">
        <v>40.263968490000003</v>
      </c>
      <c r="K5573" s="935">
        <v>-122.2235306</v>
      </c>
      <c r="L5573" s="935">
        <v>40.153152210000002</v>
      </c>
      <c r="M5573" s="935">
        <v>-122.20237950000001</v>
      </c>
    </row>
    <row r="5574" spans="1:13" x14ac:dyDescent="0.35">
      <c r="A5574" s="1296">
        <v>38148</v>
      </c>
      <c r="B5574" s="1295" t="s">
        <v>313</v>
      </c>
      <c r="C5574" s="1295" t="s">
        <v>196</v>
      </c>
      <c r="D5574" s="1295">
        <v>13934</v>
      </c>
      <c r="E5574" s="1295" t="s">
        <v>200</v>
      </c>
      <c r="F5574" s="935" t="s">
        <v>217</v>
      </c>
      <c r="G5574" s="1295">
        <v>0</v>
      </c>
      <c r="H5574" s="935" t="s">
        <v>410</v>
      </c>
      <c r="I5574" s="935" t="s">
        <v>411</v>
      </c>
      <c r="J5574" s="935">
        <v>40.153152210000002</v>
      </c>
      <c r="K5574" s="935">
        <v>-122.20237950000001</v>
      </c>
      <c r="L5574" s="935">
        <v>40.027836569999998</v>
      </c>
      <c r="M5574" s="935">
        <v>-122.11920569999999</v>
      </c>
    </row>
    <row r="5575" spans="1:13" x14ac:dyDescent="0.35">
      <c r="A5575" s="1296">
        <v>38148</v>
      </c>
      <c r="B5575" s="1295" t="s">
        <v>313</v>
      </c>
      <c r="C5575" s="1295" t="s">
        <v>196</v>
      </c>
      <c r="D5575" s="1295">
        <v>13934</v>
      </c>
      <c r="E5575" s="1295" t="s">
        <v>200</v>
      </c>
      <c r="F5575" s="935" t="s">
        <v>219</v>
      </c>
      <c r="G5575" s="1295">
        <v>0</v>
      </c>
      <c r="H5575" s="935" t="s">
        <v>411</v>
      </c>
      <c r="I5575" s="935" t="s">
        <v>412</v>
      </c>
      <c r="J5575" s="935">
        <v>40.027836569999998</v>
      </c>
      <c r="K5575" s="935">
        <v>-122.11920569999999</v>
      </c>
      <c r="L5575" s="935">
        <v>39.909298579999998</v>
      </c>
      <c r="M5575" s="935">
        <v>-122.0918963</v>
      </c>
    </row>
    <row r="5576" spans="1:13" x14ac:dyDescent="0.35">
      <c r="A5576" s="1296">
        <v>38148</v>
      </c>
      <c r="B5576" s="1295" t="s">
        <v>313</v>
      </c>
      <c r="C5576" s="1295" t="s">
        <v>196</v>
      </c>
      <c r="D5576" s="1295">
        <v>13934</v>
      </c>
      <c r="E5576" s="1295" t="s">
        <v>200</v>
      </c>
      <c r="F5576" s="935" t="s">
        <v>220</v>
      </c>
      <c r="G5576" s="1295">
        <v>-99999</v>
      </c>
      <c r="H5576" s="935" t="s">
        <v>412</v>
      </c>
      <c r="I5576" s="935" t="s">
        <v>413</v>
      </c>
      <c r="J5576" s="935">
        <v>39.909298579999998</v>
      </c>
      <c r="K5576" s="935">
        <v>-122.0918963</v>
      </c>
      <c r="L5576" s="935">
        <v>39.751173979999997</v>
      </c>
      <c r="M5576" s="935">
        <v>-121.9963235</v>
      </c>
    </row>
    <row r="5577" spans="1:13" x14ac:dyDescent="0.35">
      <c r="A5577" s="1296">
        <v>38148</v>
      </c>
      <c r="B5577" s="1295" t="s">
        <v>313</v>
      </c>
      <c r="C5577" s="1295" t="s">
        <v>196</v>
      </c>
      <c r="D5577" s="1295">
        <v>13934</v>
      </c>
      <c r="E5577" s="1295" t="s">
        <v>200</v>
      </c>
      <c r="F5577" s="935" t="s">
        <v>221</v>
      </c>
      <c r="G5577" s="1295">
        <v>-99999</v>
      </c>
      <c r="H5577" s="935" t="s">
        <v>413</v>
      </c>
      <c r="I5577" s="935" t="s">
        <v>414</v>
      </c>
      <c r="J5577" s="935">
        <v>39.751173979999997</v>
      </c>
      <c r="K5577" s="935">
        <v>-121.9963235</v>
      </c>
      <c r="L5577" s="935">
        <v>39.629153240000001</v>
      </c>
      <c r="M5577" s="935">
        <v>-121.9925059</v>
      </c>
    </row>
    <row r="5578" spans="1:13" x14ac:dyDescent="0.35">
      <c r="A5578" s="1296">
        <v>38148</v>
      </c>
      <c r="B5578" s="1295" t="s">
        <v>313</v>
      </c>
      <c r="C5578" s="1295" t="s">
        <v>196</v>
      </c>
      <c r="D5578" s="1295">
        <v>13934</v>
      </c>
      <c r="E5578" s="1295" t="s">
        <v>200</v>
      </c>
      <c r="F5578" s="935" t="s">
        <v>222</v>
      </c>
      <c r="G5578" s="1295">
        <v>-99999</v>
      </c>
      <c r="H5578" s="935" t="s">
        <v>414</v>
      </c>
      <c r="I5578" s="935" t="s">
        <v>415</v>
      </c>
      <c r="J5578" s="935">
        <v>39.629153240000001</v>
      </c>
      <c r="K5578" s="935">
        <v>-121.9925059</v>
      </c>
      <c r="L5578" s="935">
        <v>39.40712284</v>
      </c>
      <c r="M5578" s="935">
        <v>-122.00758999999999</v>
      </c>
    </row>
    <row r="5579" spans="1:13" x14ac:dyDescent="0.35">
      <c r="A5579" s="1296">
        <v>38155</v>
      </c>
      <c r="B5579" s="1295" t="s">
        <v>313</v>
      </c>
      <c r="C5579" s="1295" t="s">
        <v>196</v>
      </c>
      <c r="D5579" s="1295">
        <v>14972</v>
      </c>
      <c r="E5579" s="1295" t="s">
        <v>200</v>
      </c>
      <c r="F5579" s="935" t="s">
        <v>208</v>
      </c>
      <c r="G5579" s="1295">
        <v>1</v>
      </c>
      <c r="H5579" s="935" t="s">
        <v>402</v>
      </c>
      <c r="I5579" s="935" t="s">
        <v>403</v>
      </c>
      <c r="J5579" s="935">
        <v>40.611883210000002</v>
      </c>
      <c r="K5579" s="935">
        <v>-122.446135</v>
      </c>
      <c r="L5579" s="935">
        <v>40.592799669999998</v>
      </c>
      <c r="M5579" s="935">
        <v>-122.3942059</v>
      </c>
    </row>
    <row r="5580" spans="1:13" x14ac:dyDescent="0.35">
      <c r="A5580" s="1296">
        <v>38155</v>
      </c>
      <c r="B5580" s="1295" t="s">
        <v>313</v>
      </c>
      <c r="C5580" s="1295" t="s">
        <v>196</v>
      </c>
      <c r="D5580" s="1295">
        <v>14972</v>
      </c>
      <c r="E5580" s="1295" t="s">
        <v>200</v>
      </c>
      <c r="F5580" s="935" t="s">
        <v>209</v>
      </c>
      <c r="G5580" s="1295">
        <v>9</v>
      </c>
      <c r="H5580" s="935" t="s">
        <v>403</v>
      </c>
      <c r="I5580" s="935" t="s">
        <v>404</v>
      </c>
      <c r="J5580" s="935">
        <v>40.592799669999998</v>
      </c>
      <c r="K5580" s="935">
        <v>-122.3942059</v>
      </c>
      <c r="L5580" s="935">
        <v>40.585947769999997</v>
      </c>
      <c r="M5580" s="935">
        <v>-122.3683525</v>
      </c>
    </row>
    <row r="5581" spans="1:13" x14ac:dyDescent="0.35">
      <c r="A5581" s="1296">
        <v>38155</v>
      </c>
      <c r="B5581" s="1295" t="s">
        <v>313</v>
      </c>
      <c r="C5581" s="1295" t="s">
        <v>196</v>
      </c>
      <c r="D5581" s="1295">
        <v>14972</v>
      </c>
      <c r="E5581" s="1295" t="s">
        <v>200</v>
      </c>
      <c r="F5581" s="935" t="s">
        <v>211</v>
      </c>
      <c r="G5581" s="1295">
        <v>19</v>
      </c>
      <c r="H5581" s="935" t="s">
        <v>404</v>
      </c>
      <c r="I5581" s="935" t="s">
        <v>405</v>
      </c>
      <c r="J5581" s="935">
        <v>40.585947769999997</v>
      </c>
      <c r="K5581" s="935">
        <v>-122.3683525</v>
      </c>
      <c r="L5581" s="935">
        <v>40.472049499999997</v>
      </c>
      <c r="M5581" s="935">
        <v>-122.29453460000001</v>
      </c>
    </row>
    <row r="5582" spans="1:13" x14ac:dyDescent="0.35">
      <c r="A5582" s="1296">
        <v>38155</v>
      </c>
      <c r="B5582" s="1295" t="s">
        <v>313</v>
      </c>
      <c r="C5582" s="1295" t="s">
        <v>196</v>
      </c>
      <c r="D5582" s="1295">
        <v>14972</v>
      </c>
      <c r="E5582" s="1295" t="s">
        <v>200</v>
      </c>
      <c r="F5582" s="935" t="s">
        <v>212</v>
      </c>
      <c r="G5582" s="1295">
        <v>0</v>
      </c>
      <c r="H5582" s="935" t="s">
        <v>405</v>
      </c>
      <c r="I5582" s="935" t="s">
        <v>406</v>
      </c>
      <c r="J5582" s="935">
        <v>40.472049499999997</v>
      </c>
      <c r="K5582" s="935">
        <v>-122.29453460000001</v>
      </c>
      <c r="L5582" s="935">
        <v>40.417416330000002</v>
      </c>
      <c r="M5582" s="935">
        <v>-122.19395729999999</v>
      </c>
    </row>
    <row r="5583" spans="1:13" x14ac:dyDescent="0.35">
      <c r="A5583" s="1296">
        <v>38155</v>
      </c>
      <c r="B5583" s="1295" t="s">
        <v>313</v>
      </c>
      <c r="C5583" s="1295" t="s">
        <v>196</v>
      </c>
      <c r="D5583" s="1295">
        <v>14972</v>
      </c>
      <c r="E5583" s="1295" t="s">
        <v>200</v>
      </c>
      <c r="F5583" s="935" t="s">
        <v>213</v>
      </c>
      <c r="G5583" s="1295">
        <v>0</v>
      </c>
      <c r="H5583" s="935" t="s">
        <v>406</v>
      </c>
      <c r="I5583" s="935" t="s">
        <v>407</v>
      </c>
      <c r="J5583" s="935">
        <v>40.417416330000002</v>
      </c>
      <c r="K5583" s="935">
        <v>-122.19395729999999</v>
      </c>
      <c r="L5583" s="935">
        <v>40.355137560000003</v>
      </c>
      <c r="M5583" s="935">
        <v>-122.17595660000001</v>
      </c>
    </row>
    <row r="5584" spans="1:13" x14ac:dyDescent="0.35">
      <c r="A5584" s="1296">
        <v>38155</v>
      </c>
      <c r="B5584" s="1295" t="s">
        <v>313</v>
      </c>
      <c r="C5584" s="1295" t="s">
        <v>196</v>
      </c>
      <c r="D5584" s="1295">
        <v>14972</v>
      </c>
      <c r="E5584" s="1295" t="s">
        <v>200</v>
      </c>
      <c r="F5584" s="935" t="s">
        <v>214</v>
      </c>
      <c r="G5584" s="1295">
        <v>0</v>
      </c>
      <c r="H5584" s="935" t="s">
        <v>407</v>
      </c>
      <c r="I5584" s="935" t="s">
        <v>408</v>
      </c>
      <c r="J5584" s="935">
        <v>40.355137560000003</v>
      </c>
      <c r="K5584" s="935">
        <v>-122.17595660000001</v>
      </c>
      <c r="L5584" s="935">
        <v>40.316984869999999</v>
      </c>
      <c r="M5584" s="935">
        <v>-122.1896581</v>
      </c>
    </row>
    <row r="5585" spans="1:13" x14ac:dyDescent="0.35">
      <c r="A5585" s="1296">
        <v>38155</v>
      </c>
      <c r="B5585" s="1295" t="s">
        <v>313</v>
      </c>
      <c r="C5585" s="1295" t="s">
        <v>196</v>
      </c>
      <c r="D5585" s="1295">
        <v>14972</v>
      </c>
      <c r="E5585" s="1295" t="s">
        <v>200</v>
      </c>
      <c r="F5585" s="935" t="s">
        <v>215</v>
      </c>
      <c r="G5585" s="1295">
        <v>0</v>
      </c>
      <c r="H5585" s="935" t="s">
        <v>408</v>
      </c>
      <c r="I5585" s="935" t="s">
        <v>409</v>
      </c>
      <c r="J5585" s="935">
        <v>40.316984869999999</v>
      </c>
      <c r="K5585" s="935">
        <v>-122.1896581</v>
      </c>
      <c r="L5585" s="935">
        <v>40.263968490000003</v>
      </c>
      <c r="M5585" s="935">
        <v>-122.2235306</v>
      </c>
    </row>
    <row r="5586" spans="1:13" x14ac:dyDescent="0.35">
      <c r="A5586" s="1296">
        <v>38155</v>
      </c>
      <c r="B5586" s="1295" t="s">
        <v>313</v>
      </c>
      <c r="C5586" s="1295" t="s">
        <v>196</v>
      </c>
      <c r="D5586" s="1295">
        <v>14972</v>
      </c>
      <c r="E5586" s="1295" t="s">
        <v>200</v>
      </c>
      <c r="F5586" s="935" t="s">
        <v>216</v>
      </c>
      <c r="G5586" s="1295">
        <v>0</v>
      </c>
      <c r="H5586" s="935" t="s">
        <v>409</v>
      </c>
      <c r="I5586" s="935" t="s">
        <v>410</v>
      </c>
      <c r="J5586" s="935">
        <v>40.263968490000003</v>
      </c>
      <c r="K5586" s="935">
        <v>-122.2235306</v>
      </c>
      <c r="L5586" s="935">
        <v>40.153152210000002</v>
      </c>
      <c r="M5586" s="935">
        <v>-122.20237950000001</v>
      </c>
    </row>
    <row r="5587" spans="1:13" x14ac:dyDescent="0.35">
      <c r="A5587" s="1296">
        <v>38155</v>
      </c>
      <c r="B5587" s="1295" t="s">
        <v>313</v>
      </c>
      <c r="C5587" s="1295" t="s">
        <v>196</v>
      </c>
      <c r="D5587" s="1295">
        <v>14972</v>
      </c>
      <c r="E5587" s="1295" t="s">
        <v>200</v>
      </c>
      <c r="F5587" s="935" t="s">
        <v>217</v>
      </c>
      <c r="G5587" s="1295">
        <v>0</v>
      </c>
      <c r="H5587" s="935" t="s">
        <v>410</v>
      </c>
      <c r="I5587" s="935" t="s">
        <v>411</v>
      </c>
      <c r="J5587" s="935">
        <v>40.153152210000002</v>
      </c>
      <c r="K5587" s="935">
        <v>-122.20237950000001</v>
      </c>
      <c r="L5587" s="935">
        <v>40.027836569999998</v>
      </c>
      <c r="M5587" s="935">
        <v>-122.11920569999999</v>
      </c>
    </row>
    <row r="5588" spans="1:13" x14ac:dyDescent="0.35">
      <c r="A5588" s="1296">
        <v>38155</v>
      </c>
      <c r="B5588" s="1295" t="s">
        <v>313</v>
      </c>
      <c r="C5588" s="1295" t="s">
        <v>196</v>
      </c>
      <c r="D5588" s="1295">
        <v>14972</v>
      </c>
      <c r="E5588" s="1295" t="s">
        <v>200</v>
      </c>
      <c r="F5588" s="935" t="s">
        <v>219</v>
      </c>
      <c r="G5588" s="1295">
        <v>-99999</v>
      </c>
      <c r="H5588" s="935" t="s">
        <v>411</v>
      </c>
      <c r="I5588" s="935" t="s">
        <v>412</v>
      </c>
      <c r="J5588" s="935">
        <v>40.027836569999998</v>
      </c>
      <c r="K5588" s="935">
        <v>-122.11920569999999</v>
      </c>
      <c r="L5588" s="935">
        <v>39.909298579999998</v>
      </c>
      <c r="M5588" s="935">
        <v>-122.0918963</v>
      </c>
    </row>
    <row r="5589" spans="1:13" x14ac:dyDescent="0.35">
      <c r="A5589" s="1296">
        <v>38155</v>
      </c>
      <c r="B5589" s="1295" t="s">
        <v>313</v>
      </c>
      <c r="C5589" s="1295" t="s">
        <v>196</v>
      </c>
      <c r="D5589" s="1295">
        <v>14972</v>
      </c>
      <c r="E5589" s="1295" t="s">
        <v>200</v>
      </c>
      <c r="F5589" s="935" t="s">
        <v>220</v>
      </c>
      <c r="G5589" s="1295">
        <v>-99999</v>
      </c>
      <c r="H5589" s="935" t="s">
        <v>412</v>
      </c>
      <c r="I5589" s="935" t="s">
        <v>413</v>
      </c>
      <c r="J5589" s="935">
        <v>39.909298579999998</v>
      </c>
      <c r="K5589" s="935">
        <v>-122.0918963</v>
      </c>
      <c r="L5589" s="935">
        <v>39.751173979999997</v>
      </c>
      <c r="M5589" s="935">
        <v>-121.9963235</v>
      </c>
    </row>
    <row r="5590" spans="1:13" x14ac:dyDescent="0.35">
      <c r="A5590" s="1296">
        <v>38155</v>
      </c>
      <c r="B5590" s="1295" t="s">
        <v>313</v>
      </c>
      <c r="C5590" s="1295" t="s">
        <v>196</v>
      </c>
      <c r="D5590" s="1295">
        <v>14972</v>
      </c>
      <c r="E5590" s="1295" t="s">
        <v>200</v>
      </c>
      <c r="F5590" s="935" t="s">
        <v>221</v>
      </c>
      <c r="G5590" s="1295">
        <v>-99999</v>
      </c>
      <c r="H5590" s="935" t="s">
        <v>413</v>
      </c>
      <c r="I5590" s="935" t="s">
        <v>414</v>
      </c>
      <c r="J5590" s="935">
        <v>39.751173979999997</v>
      </c>
      <c r="K5590" s="935">
        <v>-121.9963235</v>
      </c>
      <c r="L5590" s="935">
        <v>39.629153240000001</v>
      </c>
      <c r="M5590" s="935">
        <v>-121.9925059</v>
      </c>
    </row>
    <row r="5591" spans="1:13" x14ac:dyDescent="0.35">
      <c r="A5591" s="1296">
        <v>38155</v>
      </c>
      <c r="B5591" s="1295" t="s">
        <v>313</v>
      </c>
      <c r="C5591" s="1295" t="s">
        <v>196</v>
      </c>
      <c r="D5591" s="1295">
        <v>14972</v>
      </c>
      <c r="E5591" s="1295" t="s">
        <v>200</v>
      </c>
      <c r="F5591" s="935" t="s">
        <v>222</v>
      </c>
      <c r="G5591" s="1295">
        <v>-99999</v>
      </c>
      <c r="H5591" s="935" t="s">
        <v>414</v>
      </c>
      <c r="I5591" s="935" t="s">
        <v>415</v>
      </c>
      <c r="J5591" s="935">
        <v>39.629153240000001</v>
      </c>
      <c r="K5591" s="935">
        <v>-121.9925059</v>
      </c>
      <c r="L5591" s="935">
        <v>39.40712284</v>
      </c>
      <c r="M5591" s="935">
        <v>-122.00758999999999</v>
      </c>
    </row>
    <row r="5592" spans="1:13" x14ac:dyDescent="0.35">
      <c r="A5592" s="1296">
        <v>38163</v>
      </c>
      <c r="B5592" s="1295" t="s">
        <v>313</v>
      </c>
      <c r="C5592" s="1295" t="s">
        <v>246</v>
      </c>
      <c r="D5592" s="1295">
        <v>14730</v>
      </c>
      <c r="E5592" s="1295" t="s">
        <v>200</v>
      </c>
      <c r="F5592" s="935" t="s">
        <v>208</v>
      </c>
      <c r="G5592" s="1295">
        <v>7</v>
      </c>
      <c r="H5592" s="935" t="s">
        <v>402</v>
      </c>
      <c r="I5592" s="935" t="s">
        <v>403</v>
      </c>
      <c r="J5592" s="935">
        <v>40.611883210000002</v>
      </c>
      <c r="K5592" s="935">
        <v>-122.446135</v>
      </c>
      <c r="L5592" s="935">
        <v>40.592799669999998</v>
      </c>
      <c r="M5592" s="935">
        <v>-122.3942059</v>
      </c>
    </row>
    <row r="5593" spans="1:13" x14ac:dyDescent="0.35">
      <c r="A5593" s="1296">
        <v>38163</v>
      </c>
      <c r="B5593" s="1295" t="s">
        <v>313</v>
      </c>
      <c r="C5593" s="1295" t="s">
        <v>246</v>
      </c>
      <c r="D5593" s="1295">
        <v>14730</v>
      </c>
      <c r="E5593" s="1295" t="s">
        <v>200</v>
      </c>
      <c r="F5593" s="935" t="s">
        <v>209</v>
      </c>
      <c r="G5593" s="1295">
        <v>20</v>
      </c>
      <c r="H5593" s="935" t="s">
        <v>403</v>
      </c>
      <c r="I5593" s="935" t="s">
        <v>404</v>
      </c>
      <c r="J5593" s="935">
        <v>40.592799669999998</v>
      </c>
      <c r="K5593" s="935">
        <v>-122.3942059</v>
      </c>
      <c r="L5593" s="935">
        <v>40.585947769999997</v>
      </c>
      <c r="M5593" s="935">
        <v>-122.3683525</v>
      </c>
    </row>
    <row r="5594" spans="1:13" x14ac:dyDescent="0.35">
      <c r="A5594" s="1296">
        <v>38163</v>
      </c>
      <c r="B5594" s="1295" t="s">
        <v>313</v>
      </c>
      <c r="C5594" s="1295" t="s">
        <v>246</v>
      </c>
      <c r="D5594" s="1295">
        <v>14730</v>
      </c>
      <c r="E5594" s="1295" t="s">
        <v>200</v>
      </c>
      <c r="F5594" s="935" t="s">
        <v>211</v>
      </c>
      <c r="G5594" s="1295">
        <v>40</v>
      </c>
      <c r="H5594" s="935" t="s">
        <v>404</v>
      </c>
      <c r="I5594" s="935" t="s">
        <v>405</v>
      </c>
      <c r="J5594" s="935">
        <v>40.585947769999997</v>
      </c>
      <c r="K5594" s="935">
        <v>-122.3683525</v>
      </c>
      <c r="L5594" s="935">
        <v>40.472049499999997</v>
      </c>
      <c r="M5594" s="935">
        <v>-122.29453460000001</v>
      </c>
    </row>
    <row r="5595" spans="1:13" x14ac:dyDescent="0.35">
      <c r="A5595" s="1296">
        <v>38163</v>
      </c>
      <c r="B5595" s="1295" t="s">
        <v>313</v>
      </c>
      <c r="C5595" s="1295" t="s">
        <v>246</v>
      </c>
      <c r="D5595" s="1295">
        <v>14730</v>
      </c>
      <c r="E5595" s="1295" t="s">
        <v>200</v>
      </c>
      <c r="F5595" s="935" t="s">
        <v>212</v>
      </c>
      <c r="G5595" s="1295">
        <v>0</v>
      </c>
      <c r="H5595" s="935" t="s">
        <v>405</v>
      </c>
      <c r="I5595" s="935" t="s">
        <v>406</v>
      </c>
      <c r="J5595" s="935">
        <v>40.472049499999997</v>
      </c>
      <c r="K5595" s="935">
        <v>-122.29453460000001</v>
      </c>
      <c r="L5595" s="935">
        <v>40.417416330000002</v>
      </c>
      <c r="M5595" s="935">
        <v>-122.19395729999999</v>
      </c>
    </row>
    <row r="5596" spans="1:13" x14ac:dyDescent="0.35">
      <c r="A5596" s="1296">
        <v>38163</v>
      </c>
      <c r="B5596" s="1295" t="s">
        <v>313</v>
      </c>
      <c r="C5596" s="1295" t="s">
        <v>246</v>
      </c>
      <c r="D5596" s="1295">
        <v>14730</v>
      </c>
      <c r="E5596" s="1295" t="s">
        <v>200</v>
      </c>
      <c r="F5596" s="935" t="s">
        <v>213</v>
      </c>
      <c r="G5596" s="1295">
        <v>0</v>
      </c>
      <c r="H5596" s="935" t="s">
        <v>406</v>
      </c>
      <c r="I5596" s="935" t="s">
        <v>407</v>
      </c>
      <c r="J5596" s="935">
        <v>40.417416330000002</v>
      </c>
      <c r="K5596" s="935">
        <v>-122.19395729999999</v>
      </c>
      <c r="L5596" s="935">
        <v>40.355137560000003</v>
      </c>
      <c r="M5596" s="935">
        <v>-122.17595660000001</v>
      </c>
    </row>
    <row r="5597" spans="1:13" x14ac:dyDescent="0.35">
      <c r="A5597" s="1296">
        <v>38163</v>
      </c>
      <c r="B5597" s="1295" t="s">
        <v>313</v>
      </c>
      <c r="C5597" s="1295" t="s">
        <v>246</v>
      </c>
      <c r="D5597" s="1295">
        <v>14730</v>
      </c>
      <c r="E5597" s="1295" t="s">
        <v>200</v>
      </c>
      <c r="F5597" s="935" t="s">
        <v>214</v>
      </c>
      <c r="G5597" s="1295">
        <v>0</v>
      </c>
      <c r="H5597" s="935" t="s">
        <v>407</v>
      </c>
      <c r="I5597" s="935" t="s">
        <v>408</v>
      </c>
      <c r="J5597" s="935">
        <v>40.355137560000003</v>
      </c>
      <c r="K5597" s="935">
        <v>-122.17595660000001</v>
      </c>
      <c r="L5597" s="935">
        <v>40.316984869999999</v>
      </c>
      <c r="M5597" s="935">
        <v>-122.1896581</v>
      </c>
    </row>
    <row r="5598" spans="1:13" x14ac:dyDescent="0.35">
      <c r="A5598" s="1296">
        <v>38163</v>
      </c>
      <c r="B5598" s="1295" t="s">
        <v>313</v>
      </c>
      <c r="C5598" s="1295" t="s">
        <v>246</v>
      </c>
      <c r="D5598" s="1295">
        <v>14730</v>
      </c>
      <c r="E5598" s="1295" t="s">
        <v>200</v>
      </c>
      <c r="F5598" s="935" t="s">
        <v>215</v>
      </c>
      <c r="G5598" s="1295">
        <v>0</v>
      </c>
      <c r="H5598" s="935" t="s">
        <v>408</v>
      </c>
      <c r="I5598" s="935" t="s">
        <v>409</v>
      </c>
      <c r="J5598" s="935">
        <v>40.316984869999999</v>
      </c>
      <c r="K5598" s="935">
        <v>-122.1896581</v>
      </c>
      <c r="L5598" s="935">
        <v>40.263968490000003</v>
      </c>
      <c r="M5598" s="935">
        <v>-122.2235306</v>
      </c>
    </row>
    <row r="5599" spans="1:13" x14ac:dyDescent="0.35">
      <c r="A5599" s="1296">
        <v>38163</v>
      </c>
      <c r="B5599" s="1295" t="s">
        <v>313</v>
      </c>
      <c r="C5599" s="1295" t="s">
        <v>246</v>
      </c>
      <c r="D5599" s="1295">
        <v>14730</v>
      </c>
      <c r="E5599" s="1295" t="s">
        <v>200</v>
      </c>
      <c r="F5599" s="935" t="s">
        <v>216</v>
      </c>
      <c r="G5599" s="1295">
        <v>0</v>
      </c>
      <c r="H5599" s="935" t="s">
        <v>409</v>
      </c>
      <c r="I5599" s="935" t="s">
        <v>410</v>
      </c>
      <c r="J5599" s="935">
        <v>40.263968490000003</v>
      </c>
      <c r="K5599" s="935">
        <v>-122.2235306</v>
      </c>
      <c r="L5599" s="935">
        <v>40.153152210000002</v>
      </c>
      <c r="M5599" s="935">
        <v>-122.20237950000001</v>
      </c>
    </row>
    <row r="5600" spans="1:13" x14ac:dyDescent="0.35">
      <c r="A5600" s="1296">
        <v>38163</v>
      </c>
      <c r="B5600" s="1295" t="s">
        <v>313</v>
      </c>
      <c r="C5600" s="1295" t="s">
        <v>246</v>
      </c>
      <c r="D5600" s="1295">
        <v>14730</v>
      </c>
      <c r="E5600" s="1295" t="s">
        <v>200</v>
      </c>
      <c r="F5600" s="935" t="s">
        <v>217</v>
      </c>
      <c r="G5600" s="1295">
        <v>0</v>
      </c>
      <c r="H5600" s="935" t="s">
        <v>410</v>
      </c>
      <c r="I5600" s="935" t="s">
        <v>411</v>
      </c>
      <c r="J5600" s="935">
        <v>40.153152210000002</v>
      </c>
      <c r="K5600" s="935">
        <v>-122.20237950000001</v>
      </c>
      <c r="L5600" s="935">
        <v>40.027836569999998</v>
      </c>
      <c r="M5600" s="935">
        <v>-122.11920569999999</v>
      </c>
    </row>
    <row r="5601" spans="1:13" x14ac:dyDescent="0.35">
      <c r="A5601" s="1296">
        <v>38163</v>
      </c>
      <c r="B5601" s="1295" t="s">
        <v>313</v>
      </c>
      <c r="C5601" s="1295" t="s">
        <v>246</v>
      </c>
      <c r="D5601" s="1295">
        <v>14730</v>
      </c>
      <c r="E5601" s="1295" t="s">
        <v>200</v>
      </c>
      <c r="F5601" s="935" t="s">
        <v>219</v>
      </c>
      <c r="G5601" s="1295">
        <v>-99999</v>
      </c>
      <c r="H5601" s="935" t="s">
        <v>411</v>
      </c>
      <c r="I5601" s="935" t="s">
        <v>412</v>
      </c>
      <c r="J5601" s="935">
        <v>40.027836569999998</v>
      </c>
      <c r="K5601" s="935">
        <v>-122.11920569999999</v>
      </c>
      <c r="L5601" s="935">
        <v>39.909298579999998</v>
      </c>
      <c r="M5601" s="935">
        <v>-122.0918963</v>
      </c>
    </row>
    <row r="5602" spans="1:13" x14ac:dyDescent="0.35">
      <c r="A5602" s="1296">
        <v>38163</v>
      </c>
      <c r="B5602" s="1295" t="s">
        <v>313</v>
      </c>
      <c r="C5602" s="1295" t="s">
        <v>246</v>
      </c>
      <c r="D5602" s="1295">
        <v>14730</v>
      </c>
      <c r="E5602" s="1295" t="s">
        <v>200</v>
      </c>
      <c r="F5602" s="935" t="s">
        <v>220</v>
      </c>
      <c r="G5602" s="1295">
        <v>-99999</v>
      </c>
      <c r="H5602" s="935" t="s">
        <v>412</v>
      </c>
      <c r="I5602" s="935" t="s">
        <v>413</v>
      </c>
      <c r="J5602" s="935">
        <v>39.909298579999998</v>
      </c>
      <c r="K5602" s="935">
        <v>-122.0918963</v>
      </c>
      <c r="L5602" s="935">
        <v>39.751173979999997</v>
      </c>
      <c r="M5602" s="935">
        <v>-121.9963235</v>
      </c>
    </row>
    <row r="5603" spans="1:13" x14ac:dyDescent="0.35">
      <c r="A5603" s="1296">
        <v>38163</v>
      </c>
      <c r="B5603" s="1295" t="s">
        <v>313</v>
      </c>
      <c r="C5603" s="1295" t="s">
        <v>246</v>
      </c>
      <c r="D5603" s="1295">
        <v>14730</v>
      </c>
      <c r="E5603" s="1295" t="s">
        <v>200</v>
      </c>
      <c r="F5603" s="935" t="s">
        <v>221</v>
      </c>
      <c r="G5603" s="1295">
        <v>-99999</v>
      </c>
      <c r="H5603" s="935" t="s">
        <v>413</v>
      </c>
      <c r="I5603" s="935" t="s">
        <v>414</v>
      </c>
      <c r="J5603" s="935">
        <v>39.751173979999997</v>
      </c>
      <c r="K5603" s="935">
        <v>-121.9963235</v>
      </c>
      <c r="L5603" s="935">
        <v>39.629153240000001</v>
      </c>
      <c r="M5603" s="935">
        <v>-121.9925059</v>
      </c>
    </row>
    <row r="5604" spans="1:13" x14ac:dyDescent="0.35">
      <c r="A5604" s="1296">
        <v>38163</v>
      </c>
      <c r="B5604" s="1295" t="s">
        <v>313</v>
      </c>
      <c r="C5604" s="1295" t="s">
        <v>246</v>
      </c>
      <c r="D5604" s="1295">
        <v>14730</v>
      </c>
      <c r="E5604" s="1295" t="s">
        <v>200</v>
      </c>
      <c r="F5604" s="935" t="s">
        <v>222</v>
      </c>
      <c r="G5604" s="1295">
        <v>-99999</v>
      </c>
      <c r="H5604" s="935" t="s">
        <v>414</v>
      </c>
      <c r="I5604" s="935" t="s">
        <v>415</v>
      </c>
      <c r="J5604" s="935">
        <v>39.629153240000001</v>
      </c>
      <c r="K5604" s="935">
        <v>-121.9925059</v>
      </c>
      <c r="L5604" s="935">
        <v>39.40712284</v>
      </c>
      <c r="M5604" s="935">
        <v>-122.00758999999999</v>
      </c>
    </row>
    <row r="5605" spans="1:13" x14ac:dyDescent="0.35">
      <c r="A5605" s="1296">
        <v>38170</v>
      </c>
      <c r="B5605" s="1295" t="s">
        <v>313</v>
      </c>
      <c r="C5605" s="1295" t="s">
        <v>196</v>
      </c>
      <c r="D5605" s="1295">
        <v>14726</v>
      </c>
      <c r="E5605" s="1295" t="s">
        <v>200</v>
      </c>
      <c r="F5605" s="935" t="s">
        <v>208</v>
      </c>
      <c r="G5605" s="1295">
        <v>6</v>
      </c>
      <c r="H5605" s="935" t="s">
        <v>402</v>
      </c>
      <c r="I5605" s="935" t="s">
        <v>403</v>
      </c>
      <c r="J5605" s="935">
        <v>40.611883210000002</v>
      </c>
      <c r="K5605" s="935">
        <v>-122.446135</v>
      </c>
      <c r="L5605" s="935">
        <v>40.592799669999998</v>
      </c>
      <c r="M5605" s="935">
        <v>-122.3942059</v>
      </c>
    </row>
    <row r="5606" spans="1:13" x14ac:dyDescent="0.35">
      <c r="A5606" s="1296">
        <v>38170</v>
      </c>
      <c r="B5606" s="1295" t="s">
        <v>313</v>
      </c>
      <c r="C5606" s="1295" t="s">
        <v>196</v>
      </c>
      <c r="D5606" s="1295">
        <v>14726</v>
      </c>
      <c r="E5606" s="1295" t="s">
        <v>200</v>
      </c>
      <c r="F5606" s="935" t="s">
        <v>209</v>
      </c>
      <c r="G5606" s="1295">
        <v>47</v>
      </c>
      <c r="H5606" s="935" t="s">
        <v>403</v>
      </c>
      <c r="I5606" s="935" t="s">
        <v>404</v>
      </c>
      <c r="J5606" s="935">
        <v>40.592799669999998</v>
      </c>
      <c r="K5606" s="935">
        <v>-122.3942059</v>
      </c>
      <c r="L5606" s="935">
        <v>40.585947769999997</v>
      </c>
      <c r="M5606" s="935">
        <v>-122.3683525</v>
      </c>
    </row>
    <row r="5607" spans="1:13" x14ac:dyDescent="0.35">
      <c r="A5607" s="1296">
        <v>38170</v>
      </c>
      <c r="B5607" s="1295" t="s">
        <v>313</v>
      </c>
      <c r="C5607" s="1295" t="s">
        <v>196</v>
      </c>
      <c r="D5607" s="1295">
        <v>14726</v>
      </c>
      <c r="E5607" s="1295" t="s">
        <v>200</v>
      </c>
      <c r="F5607" s="935" t="s">
        <v>211</v>
      </c>
      <c r="G5607" s="1295">
        <v>66</v>
      </c>
      <c r="H5607" s="935" t="s">
        <v>404</v>
      </c>
      <c r="I5607" s="935" t="s">
        <v>405</v>
      </c>
      <c r="J5607" s="935">
        <v>40.585947769999997</v>
      </c>
      <c r="K5607" s="935">
        <v>-122.3683525</v>
      </c>
      <c r="L5607" s="935">
        <v>40.472049499999997</v>
      </c>
      <c r="M5607" s="935">
        <v>-122.29453460000001</v>
      </c>
    </row>
    <row r="5608" spans="1:13" x14ac:dyDescent="0.35">
      <c r="A5608" s="1296">
        <v>38170</v>
      </c>
      <c r="B5608" s="1295" t="s">
        <v>313</v>
      </c>
      <c r="C5608" s="1295" t="s">
        <v>196</v>
      </c>
      <c r="D5608" s="1295">
        <v>14726</v>
      </c>
      <c r="E5608" s="1295" t="s">
        <v>200</v>
      </c>
      <c r="F5608" s="935" t="s">
        <v>212</v>
      </c>
      <c r="G5608" s="1295">
        <v>1</v>
      </c>
      <c r="H5608" s="935" t="s">
        <v>405</v>
      </c>
      <c r="I5608" s="935" t="s">
        <v>406</v>
      </c>
      <c r="J5608" s="935">
        <v>40.472049499999997</v>
      </c>
      <c r="K5608" s="935">
        <v>-122.29453460000001</v>
      </c>
      <c r="L5608" s="935">
        <v>40.417416330000002</v>
      </c>
      <c r="M5608" s="935">
        <v>-122.19395729999999</v>
      </c>
    </row>
    <row r="5609" spans="1:13" x14ac:dyDescent="0.35">
      <c r="A5609" s="1296">
        <v>38170</v>
      </c>
      <c r="B5609" s="1295" t="s">
        <v>313</v>
      </c>
      <c r="C5609" s="1295" t="s">
        <v>196</v>
      </c>
      <c r="D5609" s="1295">
        <v>14726</v>
      </c>
      <c r="E5609" s="1295" t="s">
        <v>200</v>
      </c>
      <c r="F5609" s="935" t="s">
        <v>213</v>
      </c>
      <c r="G5609" s="1295">
        <v>0</v>
      </c>
      <c r="H5609" s="935" t="s">
        <v>406</v>
      </c>
      <c r="I5609" s="935" t="s">
        <v>407</v>
      </c>
      <c r="J5609" s="935">
        <v>40.417416330000002</v>
      </c>
      <c r="K5609" s="935">
        <v>-122.19395729999999</v>
      </c>
      <c r="L5609" s="935">
        <v>40.355137560000003</v>
      </c>
      <c r="M5609" s="935">
        <v>-122.17595660000001</v>
      </c>
    </row>
    <row r="5610" spans="1:13" x14ac:dyDescent="0.35">
      <c r="A5610" s="1296">
        <v>38170</v>
      </c>
      <c r="B5610" s="1295" t="s">
        <v>313</v>
      </c>
      <c r="C5610" s="1295" t="s">
        <v>196</v>
      </c>
      <c r="D5610" s="1295">
        <v>14726</v>
      </c>
      <c r="E5610" s="1295" t="s">
        <v>200</v>
      </c>
      <c r="F5610" s="935" t="s">
        <v>214</v>
      </c>
      <c r="G5610" s="1295">
        <v>0</v>
      </c>
      <c r="H5610" s="935" t="s">
        <v>407</v>
      </c>
      <c r="I5610" s="935" t="s">
        <v>408</v>
      </c>
      <c r="J5610" s="935">
        <v>40.355137560000003</v>
      </c>
      <c r="K5610" s="935">
        <v>-122.17595660000001</v>
      </c>
      <c r="L5610" s="935">
        <v>40.316984869999999</v>
      </c>
      <c r="M5610" s="935">
        <v>-122.1896581</v>
      </c>
    </row>
    <row r="5611" spans="1:13" x14ac:dyDescent="0.35">
      <c r="A5611" s="1296">
        <v>38170</v>
      </c>
      <c r="B5611" s="1295" t="s">
        <v>313</v>
      </c>
      <c r="C5611" s="1295" t="s">
        <v>196</v>
      </c>
      <c r="D5611" s="1295">
        <v>14726</v>
      </c>
      <c r="E5611" s="1295" t="s">
        <v>200</v>
      </c>
      <c r="F5611" s="935" t="s">
        <v>215</v>
      </c>
      <c r="G5611" s="1295">
        <v>0</v>
      </c>
      <c r="H5611" s="935" t="s">
        <v>408</v>
      </c>
      <c r="I5611" s="935" t="s">
        <v>409</v>
      </c>
      <c r="J5611" s="935">
        <v>40.316984869999999</v>
      </c>
      <c r="K5611" s="935">
        <v>-122.1896581</v>
      </c>
      <c r="L5611" s="935">
        <v>40.263968490000003</v>
      </c>
      <c r="M5611" s="935">
        <v>-122.2235306</v>
      </c>
    </row>
    <row r="5612" spans="1:13" x14ac:dyDescent="0.35">
      <c r="A5612" s="1296">
        <v>38170</v>
      </c>
      <c r="B5612" s="1295" t="s">
        <v>313</v>
      </c>
      <c r="C5612" s="1295" t="s">
        <v>196</v>
      </c>
      <c r="D5612" s="1295">
        <v>14726</v>
      </c>
      <c r="E5612" s="1295" t="s">
        <v>200</v>
      </c>
      <c r="F5612" s="935" t="s">
        <v>216</v>
      </c>
      <c r="G5612" s="1295">
        <v>0</v>
      </c>
      <c r="H5612" s="935" t="s">
        <v>409</v>
      </c>
      <c r="I5612" s="935" t="s">
        <v>410</v>
      </c>
      <c r="J5612" s="935">
        <v>40.263968490000003</v>
      </c>
      <c r="K5612" s="935">
        <v>-122.2235306</v>
      </c>
      <c r="L5612" s="935">
        <v>40.153152210000002</v>
      </c>
      <c r="M5612" s="935">
        <v>-122.20237950000001</v>
      </c>
    </row>
    <row r="5613" spans="1:13" x14ac:dyDescent="0.35">
      <c r="A5613" s="1296">
        <v>38170</v>
      </c>
      <c r="B5613" s="1295" t="s">
        <v>313</v>
      </c>
      <c r="C5613" s="1295" t="s">
        <v>196</v>
      </c>
      <c r="D5613" s="1295">
        <v>14726</v>
      </c>
      <c r="E5613" s="1295" t="s">
        <v>200</v>
      </c>
      <c r="F5613" s="935" t="s">
        <v>217</v>
      </c>
      <c r="G5613" s="1295">
        <v>0</v>
      </c>
      <c r="H5613" s="935" t="s">
        <v>410</v>
      </c>
      <c r="I5613" s="935" t="s">
        <v>411</v>
      </c>
      <c r="J5613" s="935">
        <v>40.153152210000002</v>
      </c>
      <c r="K5613" s="935">
        <v>-122.20237950000001</v>
      </c>
      <c r="L5613" s="935">
        <v>40.027836569999998</v>
      </c>
      <c r="M5613" s="935">
        <v>-122.11920569999999</v>
      </c>
    </row>
    <row r="5614" spans="1:13" x14ac:dyDescent="0.35">
      <c r="A5614" s="1296">
        <v>38170</v>
      </c>
      <c r="B5614" s="1295" t="s">
        <v>313</v>
      </c>
      <c r="C5614" s="1295" t="s">
        <v>196</v>
      </c>
      <c r="D5614" s="1295">
        <v>14726</v>
      </c>
      <c r="E5614" s="1295" t="s">
        <v>200</v>
      </c>
      <c r="F5614" s="935" t="s">
        <v>219</v>
      </c>
      <c r="G5614" s="1295">
        <v>-99999</v>
      </c>
      <c r="H5614" s="935" t="s">
        <v>411</v>
      </c>
      <c r="I5614" s="935" t="s">
        <v>412</v>
      </c>
      <c r="J5614" s="935">
        <v>40.027836569999998</v>
      </c>
      <c r="K5614" s="935">
        <v>-122.11920569999999</v>
      </c>
      <c r="L5614" s="935">
        <v>39.909298579999998</v>
      </c>
      <c r="M5614" s="935">
        <v>-122.0918963</v>
      </c>
    </row>
    <row r="5615" spans="1:13" x14ac:dyDescent="0.35">
      <c r="A5615" s="1296">
        <v>38170</v>
      </c>
      <c r="B5615" s="1295" t="s">
        <v>313</v>
      </c>
      <c r="C5615" s="1295" t="s">
        <v>196</v>
      </c>
      <c r="D5615" s="1295">
        <v>14726</v>
      </c>
      <c r="E5615" s="1295" t="s">
        <v>200</v>
      </c>
      <c r="F5615" s="935" t="s">
        <v>220</v>
      </c>
      <c r="G5615" s="1295">
        <v>-99999</v>
      </c>
      <c r="H5615" s="935" t="s">
        <v>412</v>
      </c>
      <c r="I5615" s="935" t="s">
        <v>413</v>
      </c>
      <c r="J5615" s="935">
        <v>39.909298579999998</v>
      </c>
      <c r="K5615" s="935">
        <v>-122.0918963</v>
      </c>
      <c r="L5615" s="935">
        <v>39.751173979999997</v>
      </c>
      <c r="M5615" s="935">
        <v>-121.9963235</v>
      </c>
    </row>
    <row r="5616" spans="1:13" x14ac:dyDescent="0.35">
      <c r="A5616" s="1296">
        <v>38170</v>
      </c>
      <c r="B5616" s="1295" t="s">
        <v>313</v>
      </c>
      <c r="C5616" s="1295" t="s">
        <v>196</v>
      </c>
      <c r="D5616" s="1295">
        <v>14726</v>
      </c>
      <c r="E5616" s="1295" t="s">
        <v>200</v>
      </c>
      <c r="F5616" s="935" t="s">
        <v>221</v>
      </c>
      <c r="G5616" s="1295">
        <v>-99999</v>
      </c>
      <c r="H5616" s="935" t="s">
        <v>413</v>
      </c>
      <c r="I5616" s="935" t="s">
        <v>414</v>
      </c>
      <c r="J5616" s="935">
        <v>39.751173979999997</v>
      </c>
      <c r="K5616" s="935">
        <v>-121.9963235</v>
      </c>
      <c r="L5616" s="935">
        <v>39.629153240000001</v>
      </c>
      <c r="M5616" s="935">
        <v>-121.9925059</v>
      </c>
    </row>
    <row r="5617" spans="1:13" x14ac:dyDescent="0.35">
      <c r="A5617" s="1296">
        <v>38170</v>
      </c>
      <c r="B5617" s="1295" t="s">
        <v>313</v>
      </c>
      <c r="C5617" s="1295" t="s">
        <v>196</v>
      </c>
      <c r="D5617" s="1295">
        <v>14726</v>
      </c>
      <c r="E5617" s="1295" t="s">
        <v>200</v>
      </c>
      <c r="F5617" s="935" t="s">
        <v>222</v>
      </c>
      <c r="G5617" s="1295">
        <v>-99999</v>
      </c>
      <c r="H5617" s="935" t="s">
        <v>414</v>
      </c>
      <c r="I5617" s="935" t="s">
        <v>415</v>
      </c>
      <c r="J5617" s="935">
        <v>39.629153240000001</v>
      </c>
      <c r="K5617" s="935">
        <v>-121.9925059</v>
      </c>
      <c r="L5617" s="935">
        <v>39.40712284</v>
      </c>
      <c r="M5617" s="935">
        <v>-122.00758999999999</v>
      </c>
    </row>
    <row r="5618" spans="1:13" x14ac:dyDescent="0.35">
      <c r="A5618" s="1296">
        <v>38176</v>
      </c>
      <c r="B5618" s="1295" t="s">
        <v>313</v>
      </c>
      <c r="C5618" s="1295" t="s">
        <v>196</v>
      </c>
      <c r="D5618" s="1295">
        <v>14682</v>
      </c>
      <c r="E5618" s="1295" t="s">
        <v>200</v>
      </c>
      <c r="F5618" s="935" t="s">
        <v>208</v>
      </c>
      <c r="G5618" s="1295">
        <v>7</v>
      </c>
      <c r="H5618" s="935" t="s">
        <v>402</v>
      </c>
      <c r="I5618" s="935" t="s">
        <v>403</v>
      </c>
      <c r="J5618" s="935">
        <v>40.611883210000002</v>
      </c>
      <c r="K5618" s="935">
        <v>-122.446135</v>
      </c>
      <c r="L5618" s="935">
        <v>40.592799669999998</v>
      </c>
      <c r="M5618" s="935">
        <v>-122.3942059</v>
      </c>
    </row>
    <row r="5619" spans="1:13" x14ac:dyDescent="0.35">
      <c r="A5619" s="1296">
        <v>38176</v>
      </c>
      <c r="B5619" s="1295" t="s">
        <v>313</v>
      </c>
      <c r="C5619" s="1295" t="s">
        <v>196</v>
      </c>
      <c r="D5619" s="1295">
        <v>14682</v>
      </c>
      <c r="E5619" s="1295" t="s">
        <v>200</v>
      </c>
      <c r="F5619" s="935" t="s">
        <v>209</v>
      </c>
      <c r="G5619" s="1295">
        <v>16</v>
      </c>
      <c r="H5619" s="935" t="s">
        <v>403</v>
      </c>
      <c r="I5619" s="935" t="s">
        <v>404</v>
      </c>
      <c r="J5619" s="935">
        <v>40.592799669999998</v>
      </c>
      <c r="K5619" s="935">
        <v>-122.3942059</v>
      </c>
      <c r="L5619" s="935">
        <v>40.585947769999997</v>
      </c>
      <c r="M5619" s="935">
        <v>-122.3683525</v>
      </c>
    </row>
    <row r="5620" spans="1:13" x14ac:dyDescent="0.35">
      <c r="A5620" s="1296">
        <v>38176</v>
      </c>
      <c r="B5620" s="1295" t="s">
        <v>313</v>
      </c>
      <c r="C5620" s="1295" t="s">
        <v>196</v>
      </c>
      <c r="D5620" s="1295">
        <v>14682</v>
      </c>
      <c r="E5620" s="1295" t="s">
        <v>200</v>
      </c>
      <c r="F5620" s="935" t="s">
        <v>211</v>
      </c>
      <c r="G5620" s="1295">
        <v>36</v>
      </c>
      <c r="H5620" s="935" t="s">
        <v>404</v>
      </c>
      <c r="I5620" s="935" t="s">
        <v>405</v>
      </c>
      <c r="J5620" s="935">
        <v>40.585947769999997</v>
      </c>
      <c r="K5620" s="935">
        <v>-122.3683525</v>
      </c>
      <c r="L5620" s="935">
        <v>40.472049499999997</v>
      </c>
      <c r="M5620" s="935">
        <v>-122.29453460000001</v>
      </c>
    </row>
    <row r="5621" spans="1:13" x14ac:dyDescent="0.35">
      <c r="A5621" s="1296">
        <v>38176</v>
      </c>
      <c r="B5621" s="1295" t="s">
        <v>313</v>
      </c>
      <c r="C5621" s="1295" t="s">
        <v>196</v>
      </c>
      <c r="D5621" s="1295">
        <v>14682</v>
      </c>
      <c r="E5621" s="1295" t="s">
        <v>200</v>
      </c>
      <c r="F5621" s="935" t="s">
        <v>212</v>
      </c>
      <c r="G5621" s="1295">
        <v>1</v>
      </c>
      <c r="H5621" s="935" t="s">
        <v>405</v>
      </c>
      <c r="I5621" s="935" t="s">
        <v>406</v>
      </c>
      <c r="J5621" s="935">
        <v>40.472049499999997</v>
      </c>
      <c r="K5621" s="935">
        <v>-122.29453460000001</v>
      </c>
      <c r="L5621" s="935">
        <v>40.417416330000002</v>
      </c>
      <c r="M5621" s="935">
        <v>-122.19395729999999</v>
      </c>
    </row>
    <row r="5622" spans="1:13" x14ac:dyDescent="0.35">
      <c r="A5622" s="1296">
        <v>38176</v>
      </c>
      <c r="B5622" s="1295" t="s">
        <v>313</v>
      </c>
      <c r="C5622" s="1295" t="s">
        <v>196</v>
      </c>
      <c r="D5622" s="1295">
        <v>14682</v>
      </c>
      <c r="E5622" s="1295" t="s">
        <v>200</v>
      </c>
      <c r="F5622" s="935" t="s">
        <v>213</v>
      </c>
      <c r="G5622" s="1295">
        <v>0</v>
      </c>
      <c r="H5622" s="935" t="s">
        <v>406</v>
      </c>
      <c r="I5622" s="935" t="s">
        <v>407</v>
      </c>
      <c r="J5622" s="935">
        <v>40.417416330000002</v>
      </c>
      <c r="K5622" s="935">
        <v>-122.19395729999999</v>
      </c>
      <c r="L5622" s="935">
        <v>40.355137560000003</v>
      </c>
      <c r="M5622" s="935">
        <v>-122.17595660000001</v>
      </c>
    </row>
    <row r="5623" spans="1:13" x14ac:dyDescent="0.35">
      <c r="A5623" s="1296">
        <v>38176</v>
      </c>
      <c r="B5623" s="1295" t="s">
        <v>313</v>
      </c>
      <c r="C5623" s="1295" t="s">
        <v>196</v>
      </c>
      <c r="D5623" s="1295">
        <v>14682</v>
      </c>
      <c r="E5623" s="1295" t="s">
        <v>200</v>
      </c>
      <c r="F5623" s="935" t="s">
        <v>214</v>
      </c>
      <c r="G5623" s="1295">
        <v>0</v>
      </c>
      <c r="H5623" s="935" t="s">
        <v>407</v>
      </c>
      <c r="I5623" s="935" t="s">
        <v>408</v>
      </c>
      <c r="J5623" s="935">
        <v>40.355137560000003</v>
      </c>
      <c r="K5623" s="935">
        <v>-122.17595660000001</v>
      </c>
      <c r="L5623" s="935">
        <v>40.316984869999999</v>
      </c>
      <c r="M5623" s="935">
        <v>-122.1896581</v>
      </c>
    </row>
    <row r="5624" spans="1:13" x14ac:dyDescent="0.35">
      <c r="A5624" s="1296">
        <v>38176</v>
      </c>
      <c r="B5624" s="1295" t="s">
        <v>313</v>
      </c>
      <c r="C5624" s="1295" t="s">
        <v>196</v>
      </c>
      <c r="D5624" s="1295">
        <v>14682</v>
      </c>
      <c r="E5624" s="1295" t="s">
        <v>200</v>
      </c>
      <c r="F5624" s="935" t="s">
        <v>215</v>
      </c>
      <c r="G5624" s="1295">
        <v>0</v>
      </c>
      <c r="H5624" s="935" t="s">
        <v>408</v>
      </c>
      <c r="I5624" s="935" t="s">
        <v>409</v>
      </c>
      <c r="J5624" s="935">
        <v>40.316984869999999</v>
      </c>
      <c r="K5624" s="935">
        <v>-122.1896581</v>
      </c>
      <c r="L5624" s="935">
        <v>40.263968490000003</v>
      </c>
      <c r="M5624" s="935">
        <v>-122.2235306</v>
      </c>
    </row>
    <row r="5625" spans="1:13" x14ac:dyDescent="0.35">
      <c r="A5625" s="1296">
        <v>38176</v>
      </c>
      <c r="B5625" s="1295" t="s">
        <v>313</v>
      </c>
      <c r="C5625" s="1295" t="s">
        <v>196</v>
      </c>
      <c r="D5625" s="1295">
        <v>14682</v>
      </c>
      <c r="E5625" s="1295" t="s">
        <v>200</v>
      </c>
      <c r="F5625" s="935" t="s">
        <v>216</v>
      </c>
      <c r="G5625" s="1295">
        <v>0</v>
      </c>
      <c r="H5625" s="935" t="s">
        <v>409</v>
      </c>
      <c r="I5625" s="935" t="s">
        <v>410</v>
      </c>
      <c r="J5625" s="935">
        <v>40.263968490000003</v>
      </c>
      <c r="K5625" s="935">
        <v>-122.2235306</v>
      </c>
      <c r="L5625" s="935">
        <v>40.153152210000002</v>
      </c>
      <c r="M5625" s="935">
        <v>-122.20237950000001</v>
      </c>
    </row>
    <row r="5626" spans="1:13" x14ac:dyDescent="0.35">
      <c r="A5626" s="1296">
        <v>38176</v>
      </c>
      <c r="B5626" s="1295" t="s">
        <v>313</v>
      </c>
      <c r="C5626" s="1295" t="s">
        <v>196</v>
      </c>
      <c r="D5626" s="1295">
        <v>14682</v>
      </c>
      <c r="E5626" s="1295" t="s">
        <v>200</v>
      </c>
      <c r="F5626" s="935" t="s">
        <v>217</v>
      </c>
      <c r="G5626" s="1295">
        <v>0</v>
      </c>
      <c r="H5626" s="935" t="s">
        <v>410</v>
      </c>
      <c r="I5626" s="935" t="s">
        <v>411</v>
      </c>
      <c r="J5626" s="935">
        <v>40.153152210000002</v>
      </c>
      <c r="K5626" s="935">
        <v>-122.20237950000001</v>
      </c>
      <c r="L5626" s="935">
        <v>40.027836569999998</v>
      </c>
      <c r="M5626" s="935">
        <v>-122.11920569999999</v>
      </c>
    </row>
    <row r="5627" spans="1:13" x14ac:dyDescent="0.35">
      <c r="A5627" s="1296">
        <v>38176</v>
      </c>
      <c r="B5627" s="1295" t="s">
        <v>313</v>
      </c>
      <c r="C5627" s="1295" t="s">
        <v>196</v>
      </c>
      <c r="D5627" s="1295">
        <v>14682</v>
      </c>
      <c r="E5627" s="1295" t="s">
        <v>200</v>
      </c>
      <c r="F5627" s="935" t="s">
        <v>219</v>
      </c>
      <c r="G5627" s="1295">
        <v>-99999</v>
      </c>
      <c r="H5627" s="935" t="s">
        <v>411</v>
      </c>
      <c r="I5627" s="935" t="s">
        <v>412</v>
      </c>
      <c r="J5627" s="935">
        <v>40.027836569999998</v>
      </c>
      <c r="K5627" s="935">
        <v>-122.11920569999999</v>
      </c>
      <c r="L5627" s="935">
        <v>39.909298579999998</v>
      </c>
      <c r="M5627" s="935">
        <v>-122.0918963</v>
      </c>
    </row>
    <row r="5628" spans="1:13" x14ac:dyDescent="0.35">
      <c r="A5628" s="1296">
        <v>38176</v>
      </c>
      <c r="B5628" s="1295" t="s">
        <v>313</v>
      </c>
      <c r="C5628" s="1295" t="s">
        <v>196</v>
      </c>
      <c r="D5628" s="1295">
        <v>14682</v>
      </c>
      <c r="E5628" s="1295" t="s">
        <v>200</v>
      </c>
      <c r="F5628" s="935" t="s">
        <v>220</v>
      </c>
      <c r="G5628" s="1295">
        <v>-99999</v>
      </c>
      <c r="H5628" s="935" t="s">
        <v>412</v>
      </c>
      <c r="I5628" s="935" t="s">
        <v>413</v>
      </c>
      <c r="J5628" s="935">
        <v>39.909298579999998</v>
      </c>
      <c r="K5628" s="935">
        <v>-122.0918963</v>
      </c>
      <c r="L5628" s="935">
        <v>39.751173979999997</v>
      </c>
      <c r="M5628" s="935">
        <v>-121.9963235</v>
      </c>
    </row>
    <row r="5629" spans="1:13" x14ac:dyDescent="0.35">
      <c r="A5629" s="1296">
        <v>38176</v>
      </c>
      <c r="B5629" s="1295" t="s">
        <v>313</v>
      </c>
      <c r="C5629" s="1295" t="s">
        <v>196</v>
      </c>
      <c r="D5629" s="1295">
        <v>14682</v>
      </c>
      <c r="E5629" s="1295" t="s">
        <v>200</v>
      </c>
      <c r="F5629" s="935" t="s">
        <v>221</v>
      </c>
      <c r="G5629" s="1295">
        <v>-99999</v>
      </c>
      <c r="H5629" s="935" t="s">
        <v>413</v>
      </c>
      <c r="I5629" s="935" t="s">
        <v>414</v>
      </c>
      <c r="J5629" s="935">
        <v>39.751173979999997</v>
      </c>
      <c r="K5629" s="935">
        <v>-121.9963235</v>
      </c>
      <c r="L5629" s="935">
        <v>39.629153240000001</v>
      </c>
      <c r="M5629" s="935">
        <v>-121.9925059</v>
      </c>
    </row>
    <row r="5630" spans="1:13" x14ac:dyDescent="0.35">
      <c r="A5630" s="1296">
        <v>38176</v>
      </c>
      <c r="B5630" s="1295" t="s">
        <v>313</v>
      </c>
      <c r="C5630" s="1295" t="s">
        <v>196</v>
      </c>
      <c r="D5630" s="1295">
        <v>14682</v>
      </c>
      <c r="E5630" s="1295" t="s">
        <v>200</v>
      </c>
      <c r="F5630" s="935" t="s">
        <v>222</v>
      </c>
      <c r="G5630" s="1295">
        <v>-99999</v>
      </c>
      <c r="H5630" s="935" t="s">
        <v>414</v>
      </c>
      <c r="I5630" s="935" t="s">
        <v>415</v>
      </c>
      <c r="J5630" s="935">
        <v>39.629153240000001</v>
      </c>
      <c r="K5630" s="935">
        <v>-121.9925059</v>
      </c>
      <c r="L5630" s="935">
        <v>39.40712284</v>
      </c>
      <c r="M5630" s="935">
        <v>-122.00758999999999</v>
      </c>
    </row>
    <row r="5631" spans="1:13" x14ac:dyDescent="0.35">
      <c r="A5631" s="1296">
        <v>38182</v>
      </c>
      <c r="B5631" s="1295" t="s">
        <v>313</v>
      </c>
      <c r="C5631" s="1295" t="s">
        <v>246</v>
      </c>
      <c r="D5631" s="1295">
        <v>14881</v>
      </c>
      <c r="E5631" s="1295" t="s">
        <v>200</v>
      </c>
      <c r="F5631" s="935" t="s">
        <v>208</v>
      </c>
      <c r="G5631" s="1295">
        <v>29</v>
      </c>
      <c r="H5631" s="935" t="s">
        <v>402</v>
      </c>
      <c r="I5631" s="935" t="s">
        <v>403</v>
      </c>
      <c r="J5631" s="935">
        <v>40.611883210000002</v>
      </c>
      <c r="K5631" s="935">
        <v>-122.446135</v>
      </c>
      <c r="L5631" s="935">
        <v>40.592799669999998</v>
      </c>
      <c r="M5631" s="935">
        <v>-122.3942059</v>
      </c>
    </row>
    <row r="5632" spans="1:13" x14ac:dyDescent="0.35">
      <c r="A5632" s="1296">
        <v>38182</v>
      </c>
      <c r="B5632" s="1295" t="s">
        <v>313</v>
      </c>
      <c r="C5632" s="1295" t="s">
        <v>246</v>
      </c>
      <c r="D5632" s="1295">
        <v>14881</v>
      </c>
      <c r="E5632" s="1295" t="s">
        <v>200</v>
      </c>
      <c r="F5632" s="935" t="s">
        <v>209</v>
      </c>
      <c r="G5632" s="1295">
        <v>54</v>
      </c>
      <c r="H5632" s="935" t="s">
        <v>403</v>
      </c>
      <c r="I5632" s="935" t="s">
        <v>404</v>
      </c>
      <c r="J5632" s="935">
        <v>40.592799669999998</v>
      </c>
      <c r="K5632" s="935">
        <v>-122.3942059</v>
      </c>
      <c r="L5632" s="935">
        <v>40.585947769999997</v>
      </c>
      <c r="M5632" s="935">
        <v>-122.3683525</v>
      </c>
    </row>
    <row r="5633" spans="1:13" x14ac:dyDescent="0.35">
      <c r="A5633" s="1296">
        <v>38182</v>
      </c>
      <c r="B5633" s="1295" t="s">
        <v>313</v>
      </c>
      <c r="C5633" s="1295" t="s">
        <v>246</v>
      </c>
      <c r="D5633" s="1295">
        <v>14881</v>
      </c>
      <c r="E5633" s="1295" t="s">
        <v>200</v>
      </c>
      <c r="F5633" s="935" t="s">
        <v>211</v>
      </c>
      <c r="G5633" s="1295">
        <v>51</v>
      </c>
      <c r="H5633" s="935" t="s">
        <v>404</v>
      </c>
      <c r="I5633" s="935" t="s">
        <v>405</v>
      </c>
      <c r="J5633" s="935">
        <v>40.585947769999997</v>
      </c>
      <c r="K5633" s="935">
        <v>-122.3683525</v>
      </c>
      <c r="L5633" s="935">
        <v>40.472049499999997</v>
      </c>
      <c r="M5633" s="935">
        <v>-122.29453460000001</v>
      </c>
    </row>
    <row r="5634" spans="1:13" x14ac:dyDescent="0.35">
      <c r="A5634" s="1296">
        <v>38182</v>
      </c>
      <c r="B5634" s="1295" t="s">
        <v>313</v>
      </c>
      <c r="C5634" s="1295" t="s">
        <v>246</v>
      </c>
      <c r="D5634" s="1295">
        <v>14881</v>
      </c>
      <c r="E5634" s="1295" t="s">
        <v>200</v>
      </c>
      <c r="F5634" s="935" t="s">
        <v>212</v>
      </c>
      <c r="G5634" s="1295">
        <v>0</v>
      </c>
      <c r="H5634" s="935" t="s">
        <v>405</v>
      </c>
      <c r="I5634" s="935" t="s">
        <v>406</v>
      </c>
      <c r="J5634" s="935">
        <v>40.472049499999997</v>
      </c>
      <c r="K5634" s="935">
        <v>-122.29453460000001</v>
      </c>
      <c r="L5634" s="935">
        <v>40.417416330000002</v>
      </c>
      <c r="M5634" s="935">
        <v>-122.19395729999999</v>
      </c>
    </row>
    <row r="5635" spans="1:13" x14ac:dyDescent="0.35">
      <c r="A5635" s="1296">
        <v>38182</v>
      </c>
      <c r="B5635" s="1295" t="s">
        <v>313</v>
      </c>
      <c r="C5635" s="1295" t="s">
        <v>246</v>
      </c>
      <c r="D5635" s="1295">
        <v>14881</v>
      </c>
      <c r="E5635" s="1295" t="s">
        <v>200</v>
      </c>
      <c r="F5635" s="935" t="s">
        <v>213</v>
      </c>
      <c r="G5635" s="1295">
        <v>0</v>
      </c>
      <c r="H5635" s="935" t="s">
        <v>406</v>
      </c>
      <c r="I5635" s="935" t="s">
        <v>407</v>
      </c>
      <c r="J5635" s="935">
        <v>40.417416330000002</v>
      </c>
      <c r="K5635" s="935">
        <v>-122.19395729999999</v>
      </c>
      <c r="L5635" s="935">
        <v>40.355137560000003</v>
      </c>
      <c r="M5635" s="935">
        <v>-122.17595660000001</v>
      </c>
    </row>
    <row r="5636" spans="1:13" x14ac:dyDescent="0.35">
      <c r="A5636" s="1296">
        <v>38182</v>
      </c>
      <c r="B5636" s="1295" t="s">
        <v>313</v>
      </c>
      <c r="C5636" s="1295" t="s">
        <v>246</v>
      </c>
      <c r="D5636" s="1295">
        <v>14881</v>
      </c>
      <c r="E5636" s="1295" t="s">
        <v>200</v>
      </c>
      <c r="F5636" s="935" t="s">
        <v>214</v>
      </c>
      <c r="G5636" s="1295">
        <v>0</v>
      </c>
      <c r="H5636" s="935" t="s">
        <v>407</v>
      </c>
      <c r="I5636" s="935" t="s">
        <v>408</v>
      </c>
      <c r="J5636" s="935">
        <v>40.355137560000003</v>
      </c>
      <c r="K5636" s="935">
        <v>-122.17595660000001</v>
      </c>
      <c r="L5636" s="935">
        <v>40.316984869999999</v>
      </c>
      <c r="M5636" s="935">
        <v>-122.1896581</v>
      </c>
    </row>
    <row r="5637" spans="1:13" x14ac:dyDescent="0.35">
      <c r="A5637" s="1296">
        <v>38182</v>
      </c>
      <c r="B5637" s="1295" t="s">
        <v>313</v>
      </c>
      <c r="C5637" s="1295" t="s">
        <v>246</v>
      </c>
      <c r="D5637" s="1295">
        <v>14881</v>
      </c>
      <c r="E5637" s="1295" t="s">
        <v>200</v>
      </c>
      <c r="F5637" s="935" t="s">
        <v>215</v>
      </c>
      <c r="G5637" s="1295">
        <v>0</v>
      </c>
      <c r="H5637" s="935" t="s">
        <v>408</v>
      </c>
      <c r="I5637" s="935" t="s">
        <v>409</v>
      </c>
      <c r="J5637" s="935">
        <v>40.316984869999999</v>
      </c>
      <c r="K5637" s="935">
        <v>-122.1896581</v>
      </c>
      <c r="L5637" s="935">
        <v>40.263968490000003</v>
      </c>
      <c r="M5637" s="935">
        <v>-122.2235306</v>
      </c>
    </row>
    <row r="5638" spans="1:13" x14ac:dyDescent="0.35">
      <c r="A5638" s="1296">
        <v>38182</v>
      </c>
      <c r="B5638" s="1295" t="s">
        <v>313</v>
      </c>
      <c r="C5638" s="1295" t="s">
        <v>246</v>
      </c>
      <c r="D5638" s="1295">
        <v>14881</v>
      </c>
      <c r="E5638" s="1295" t="s">
        <v>200</v>
      </c>
      <c r="F5638" s="935" t="s">
        <v>216</v>
      </c>
      <c r="G5638" s="1295">
        <v>0</v>
      </c>
      <c r="H5638" s="935" t="s">
        <v>409</v>
      </c>
      <c r="I5638" s="935" t="s">
        <v>410</v>
      </c>
      <c r="J5638" s="935">
        <v>40.263968490000003</v>
      </c>
      <c r="K5638" s="935">
        <v>-122.2235306</v>
      </c>
      <c r="L5638" s="935">
        <v>40.153152210000002</v>
      </c>
      <c r="M5638" s="935">
        <v>-122.20237950000001</v>
      </c>
    </row>
    <row r="5639" spans="1:13" x14ac:dyDescent="0.35">
      <c r="A5639" s="1296">
        <v>38182</v>
      </c>
      <c r="B5639" s="1295" t="s">
        <v>313</v>
      </c>
      <c r="C5639" s="1295" t="s">
        <v>246</v>
      </c>
      <c r="D5639" s="1295">
        <v>14881</v>
      </c>
      <c r="E5639" s="1295" t="s">
        <v>200</v>
      </c>
      <c r="F5639" s="935" t="s">
        <v>217</v>
      </c>
      <c r="G5639" s="1295">
        <v>0</v>
      </c>
      <c r="H5639" s="935" t="s">
        <v>410</v>
      </c>
      <c r="I5639" s="935" t="s">
        <v>411</v>
      </c>
      <c r="J5639" s="935">
        <v>40.153152210000002</v>
      </c>
      <c r="K5639" s="935">
        <v>-122.20237950000001</v>
      </c>
      <c r="L5639" s="935">
        <v>40.027836569999998</v>
      </c>
      <c r="M5639" s="935">
        <v>-122.11920569999999</v>
      </c>
    </row>
    <row r="5640" spans="1:13" x14ac:dyDescent="0.35">
      <c r="A5640" s="1296">
        <v>38182</v>
      </c>
      <c r="B5640" s="1295" t="s">
        <v>313</v>
      </c>
      <c r="C5640" s="1295" t="s">
        <v>246</v>
      </c>
      <c r="D5640" s="1295">
        <v>14881</v>
      </c>
      <c r="E5640" s="1295" t="s">
        <v>200</v>
      </c>
      <c r="F5640" s="935" t="s">
        <v>219</v>
      </c>
      <c r="G5640" s="1295">
        <v>-99999</v>
      </c>
      <c r="H5640" s="935" t="s">
        <v>411</v>
      </c>
      <c r="I5640" s="935" t="s">
        <v>412</v>
      </c>
      <c r="J5640" s="935">
        <v>40.027836569999998</v>
      </c>
      <c r="K5640" s="935">
        <v>-122.11920569999999</v>
      </c>
      <c r="L5640" s="935">
        <v>39.909298579999998</v>
      </c>
      <c r="M5640" s="935">
        <v>-122.0918963</v>
      </c>
    </row>
    <row r="5641" spans="1:13" x14ac:dyDescent="0.35">
      <c r="A5641" s="1296">
        <v>38182</v>
      </c>
      <c r="B5641" s="1295" t="s">
        <v>313</v>
      </c>
      <c r="C5641" s="1295" t="s">
        <v>246</v>
      </c>
      <c r="D5641" s="1295">
        <v>14881</v>
      </c>
      <c r="E5641" s="1295" t="s">
        <v>200</v>
      </c>
      <c r="F5641" s="935" t="s">
        <v>220</v>
      </c>
      <c r="G5641" s="1295">
        <v>-99999</v>
      </c>
      <c r="H5641" s="935" t="s">
        <v>412</v>
      </c>
      <c r="I5641" s="935" t="s">
        <v>413</v>
      </c>
      <c r="J5641" s="935">
        <v>39.909298579999998</v>
      </c>
      <c r="K5641" s="935">
        <v>-122.0918963</v>
      </c>
      <c r="L5641" s="935">
        <v>39.751173979999997</v>
      </c>
      <c r="M5641" s="935">
        <v>-121.9963235</v>
      </c>
    </row>
    <row r="5642" spans="1:13" x14ac:dyDescent="0.35">
      <c r="A5642" s="1296">
        <v>38182</v>
      </c>
      <c r="B5642" s="1295" t="s">
        <v>313</v>
      </c>
      <c r="C5642" s="1295" t="s">
        <v>246</v>
      </c>
      <c r="D5642" s="1295">
        <v>14881</v>
      </c>
      <c r="E5642" s="1295" t="s">
        <v>200</v>
      </c>
      <c r="F5642" s="935" t="s">
        <v>221</v>
      </c>
      <c r="G5642" s="1295">
        <v>-99999</v>
      </c>
      <c r="H5642" s="935" t="s">
        <v>413</v>
      </c>
      <c r="I5642" s="935" t="s">
        <v>414</v>
      </c>
      <c r="J5642" s="935">
        <v>39.751173979999997</v>
      </c>
      <c r="K5642" s="935">
        <v>-121.9963235</v>
      </c>
      <c r="L5642" s="935">
        <v>39.629153240000001</v>
      </c>
      <c r="M5642" s="935">
        <v>-121.9925059</v>
      </c>
    </row>
    <row r="5643" spans="1:13" x14ac:dyDescent="0.35">
      <c r="A5643" s="1296">
        <v>38182</v>
      </c>
      <c r="B5643" s="1295" t="s">
        <v>313</v>
      </c>
      <c r="C5643" s="1295" t="s">
        <v>246</v>
      </c>
      <c r="D5643" s="1295">
        <v>14881</v>
      </c>
      <c r="E5643" s="1295" t="s">
        <v>200</v>
      </c>
      <c r="F5643" s="935" t="s">
        <v>222</v>
      </c>
      <c r="G5643" s="1295">
        <v>-99999</v>
      </c>
      <c r="H5643" s="935" t="s">
        <v>414</v>
      </c>
      <c r="I5643" s="935" t="s">
        <v>415</v>
      </c>
      <c r="J5643" s="935">
        <v>39.629153240000001</v>
      </c>
      <c r="K5643" s="935">
        <v>-121.9925059</v>
      </c>
      <c r="L5643" s="935">
        <v>39.40712284</v>
      </c>
      <c r="M5643" s="935">
        <v>-122.00758999999999</v>
      </c>
    </row>
    <row r="5644" spans="1:13" x14ac:dyDescent="0.35">
      <c r="A5644" s="1296">
        <v>38190</v>
      </c>
      <c r="B5644" s="1295" t="s">
        <v>313</v>
      </c>
      <c r="C5644" s="1295" t="s">
        <v>196</v>
      </c>
      <c r="D5644" s="1295">
        <v>16059</v>
      </c>
      <c r="E5644" s="1295" t="s">
        <v>200</v>
      </c>
      <c r="F5644" s="935" t="s">
        <v>208</v>
      </c>
      <c r="G5644" s="1295">
        <v>15</v>
      </c>
      <c r="H5644" s="935" t="s">
        <v>402</v>
      </c>
      <c r="I5644" s="935" t="s">
        <v>403</v>
      </c>
      <c r="J5644" s="935">
        <v>40.611883210000002</v>
      </c>
      <c r="K5644" s="935">
        <v>-122.446135</v>
      </c>
      <c r="L5644" s="935">
        <v>40.592799669999998</v>
      </c>
      <c r="M5644" s="935">
        <v>-122.3942059</v>
      </c>
    </row>
    <row r="5645" spans="1:13" x14ac:dyDescent="0.35">
      <c r="A5645" s="1296">
        <v>38190</v>
      </c>
      <c r="B5645" s="1295" t="s">
        <v>313</v>
      </c>
      <c r="C5645" s="1295" t="s">
        <v>196</v>
      </c>
      <c r="D5645" s="1295">
        <v>16059</v>
      </c>
      <c r="E5645" s="1295" t="s">
        <v>200</v>
      </c>
      <c r="F5645" s="935" t="s">
        <v>209</v>
      </c>
      <c r="G5645" s="1295">
        <v>25</v>
      </c>
      <c r="H5645" s="935" t="s">
        <v>403</v>
      </c>
      <c r="I5645" s="935" t="s">
        <v>404</v>
      </c>
      <c r="J5645" s="935">
        <v>40.592799669999998</v>
      </c>
      <c r="K5645" s="935">
        <v>-122.3942059</v>
      </c>
      <c r="L5645" s="935">
        <v>40.585947769999997</v>
      </c>
      <c r="M5645" s="935">
        <v>-122.3683525</v>
      </c>
    </row>
    <row r="5646" spans="1:13" x14ac:dyDescent="0.35">
      <c r="A5646" s="1296">
        <v>38190</v>
      </c>
      <c r="B5646" s="1295" t="s">
        <v>313</v>
      </c>
      <c r="C5646" s="1295" t="s">
        <v>196</v>
      </c>
      <c r="D5646" s="1295">
        <v>16059</v>
      </c>
      <c r="E5646" s="1295" t="s">
        <v>200</v>
      </c>
      <c r="F5646" s="935" t="s">
        <v>211</v>
      </c>
      <c r="G5646" s="1295">
        <v>39</v>
      </c>
      <c r="H5646" s="935" t="s">
        <v>404</v>
      </c>
      <c r="I5646" s="935" t="s">
        <v>405</v>
      </c>
      <c r="J5646" s="935">
        <v>40.585947769999997</v>
      </c>
      <c r="K5646" s="935">
        <v>-122.3683525</v>
      </c>
      <c r="L5646" s="935">
        <v>40.472049499999997</v>
      </c>
      <c r="M5646" s="935">
        <v>-122.29453460000001</v>
      </c>
    </row>
    <row r="5647" spans="1:13" x14ac:dyDescent="0.35">
      <c r="A5647" s="1296">
        <v>38190</v>
      </c>
      <c r="B5647" s="1295" t="s">
        <v>313</v>
      </c>
      <c r="C5647" s="1295" t="s">
        <v>196</v>
      </c>
      <c r="D5647" s="1295">
        <v>16059</v>
      </c>
      <c r="E5647" s="1295" t="s">
        <v>200</v>
      </c>
      <c r="F5647" s="935" t="s">
        <v>212</v>
      </c>
      <c r="G5647" s="1295">
        <v>0</v>
      </c>
      <c r="H5647" s="935" t="s">
        <v>405</v>
      </c>
      <c r="I5647" s="935" t="s">
        <v>406</v>
      </c>
      <c r="J5647" s="935">
        <v>40.472049499999997</v>
      </c>
      <c r="K5647" s="935">
        <v>-122.29453460000001</v>
      </c>
      <c r="L5647" s="935">
        <v>40.417416330000002</v>
      </c>
      <c r="M5647" s="935">
        <v>-122.19395729999999</v>
      </c>
    </row>
    <row r="5648" spans="1:13" x14ac:dyDescent="0.35">
      <c r="A5648" s="1296">
        <v>38190</v>
      </c>
      <c r="B5648" s="1295" t="s">
        <v>313</v>
      </c>
      <c r="C5648" s="1295" t="s">
        <v>196</v>
      </c>
      <c r="D5648" s="1295">
        <v>16059</v>
      </c>
      <c r="E5648" s="1295" t="s">
        <v>200</v>
      </c>
      <c r="F5648" s="935" t="s">
        <v>213</v>
      </c>
      <c r="G5648" s="1295">
        <v>0</v>
      </c>
      <c r="H5648" s="935" t="s">
        <v>406</v>
      </c>
      <c r="I5648" s="935" t="s">
        <v>407</v>
      </c>
      <c r="J5648" s="935">
        <v>40.417416330000002</v>
      </c>
      <c r="K5648" s="935">
        <v>-122.19395729999999</v>
      </c>
      <c r="L5648" s="935">
        <v>40.355137560000003</v>
      </c>
      <c r="M5648" s="935">
        <v>-122.17595660000001</v>
      </c>
    </row>
    <row r="5649" spans="1:13" x14ac:dyDescent="0.35">
      <c r="A5649" s="1296">
        <v>38190</v>
      </c>
      <c r="B5649" s="1295" t="s">
        <v>313</v>
      </c>
      <c r="C5649" s="1295" t="s">
        <v>196</v>
      </c>
      <c r="D5649" s="1295">
        <v>16059</v>
      </c>
      <c r="E5649" s="1295" t="s">
        <v>200</v>
      </c>
      <c r="F5649" s="935" t="s">
        <v>214</v>
      </c>
      <c r="G5649" s="1295">
        <v>0</v>
      </c>
      <c r="H5649" s="935" t="s">
        <v>407</v>
      </c>
      <c r="I5649" s="935" t="s">
        <v>408</v>
      </c>
      <c r="J5649" s="935">
        <v>40.355137560000003</v>
      </c>
      <c r="K5649" s="935">
        <v>-122.17595660000001</v>
      </c>
      <c r="L5649" s="935">
        <v>40.316984869999999</v>
      </c>
      <c r="M5649" s="935">
        <v>-122.1896581</v>
      </c>
    </row>
    <row r="5650" spans="1:13" x14ac:dyDescent="0.35">
      <c r="A5650" s="1296">
        <v>38190</v>
      </c>
      <c r="B5650" s="1295" t="s">
        <v>313</v>
      </c>
      <c r="C5650" s="1295" t="s">
        <v>196</v>
      </c>
      <c r="D5650" s="1295">
        <v>16059</v>
      </c>
      <c r="E5650" s="1295" t="s">
        <v>200</v>
      </c>
      <c r="F5650" s="935" t="s">
        <v>215</v>
      </c>
      <c r="G5650" s="1295">
        <v>0</v>
      </c>
      <c r="H5650" s="935" t="s">
        <v>408</v>
      </c>
      <c r="I5650" s="935" t="s">
        <v>409</v>
      </c>
      <c r="J5650" s="935">
        <v>40.316984869999999</v>
      </c>
      <c r="K5650" s="935">
        <v>-122.1896581</v>
      </c>
      <c r="L5650" s="935">
        <v>40.263968490000003</v>
      </c>
      <c r="M5650" s="935">
        <v>-122.2235306</v>
      </c>
    </row>
    <row r="5651" spans="1:13" x14ac:dyDescent="0.35">
      <c r="A5651" s="1296">
        <v>38190</v>
      </c>
      <c r="B5651" s="1295" t="s">
        <v>313</v>
      </c>
      <c r="C5651" s="1295" t="s">
        <v>196</v>
      </c>
      <c r="D5651" s="1295">
        <v>16059</v>
      </c>
      <c r="E5651" s="1295" t="s">
        <v>200</v>
      </c>
      <c r="F5651" s="935" t="s">
        <v>216</v>
      </c>
      <c r="G5651" s="1295">
        <v>0</v>
      </c>
      <c r="H5651" s="935" t="s">
        <v>409</v>
      </c>
      <c r="I5651" s="935" t="s">
        <v>410</v>
      </c>
      <c r="J5651" s="935">
        <v>40.263968490000003</v>
      </c>
      <c r="K5651" s="935">
        <v>-122.2235306</v>
      </c>
      <c r="L5651" s="935">
        <v>40.153152210000002</v>
      </c>
      <c r="M5651" s="935">
        <v>-122.20237950000001</v>
      </c>
    </row>
    <row r="5652" spans="1:13" x14ac:dyDescent="0.35">
      <c r="A5652" s="1296">
        <v>38190</v>
      </c>
      <c r="B5652" s="1295" t="s">
        <v>313</v>
      </c>
      <c r="C5652" s="1295" t="s">
        <v>196</v>
      </c>
      <c r="D5652" s="1295">
        <v>16059</v>
      </c>
      <c r="E5652" s="1295" t="s">
        <v>200</v>
      </c>
      <c r="F5652" s="935" t="s">
        <v>217</v>
      </c>
      <c r="G5652" s="1295">
        <v>0</v>
      </c>
      <c r="H5652" s="935" t="s">
        <v>410</v>
      </c>
      <c r="I5652" s="935" t="s">
        <v>411</v>
      </c>
      <c r="J5652" s="935">
        <v>40.153152210000002</v>
      </c>
      <c r="K5652" s="935">
        <v>-122.20237950000001</v>
      </c>
      <c r="L5652" s="935">
        <v>40.027836569999998</v>
      </c>
      <c r="M5652" s="935">
        <v>-122.11920569999999</v>
      </c>
    </row>
    <row r="5653" spans="1:13" x14ac:dyDescent="0.35">
      <c r="A5653" s="1296">
        <v>38190</v>
      </c>
      <c r="B5653" s="1295" t="s">
        <v>313</v>
      </c>
      <c r="C5653" s="1295" t="s">
        <v>196</v>
      </c>
      <c r="D5653" s="1295">
        <v>16059</v>
      </c>
      <c r="E5653" s="1295" t="s">
        <v>200</v>
      </c>
      <c r="F5653" s="935" t="s">
        <v>219</v>
      </c>
      <c r="G5653" s="1295">
        <v>-99999</v>
      </c>
      <c r="H5653" s="935" t="s">
        <v>411</v>
      </c>
      <c r="I5653" s="935" t="s">
        <v>412</v>
      </c>
      <c r="J5653" s="935">
        <v>40.027836569999998</v>
      </c>
      <c r="K5653" s="935">
        <v>-122.11920569999999</v>
      </c>
      <c r="L5653" s="935">
        <v>39.909298579999998</v>
      </c>
      <c r="M5653" s="935">
        <v>-122.0918963</v>
      </c>
    </row>
    <row r="5654" spans="1:13" x14ac:dyDescent="0.35">
      <c r="A5654" s="1296">
        <v>38190</v>
      </c>
      <c r="B5654" s="1295" t="s">
        <v>313</v>
      </c>
      <c r="C5654" s="1295" t="s">
        <v>196</v>
      </c>
      <c r="D5654" s="1295">
        <v>16059</v>
      </c>
      <c r="E5654" s="1295" t="s">
        <v>200</v>
      </c>
      <c r="F5654" s="935" t="s">
        <v>220</v>
      </c>
      <c r="G5654" s="1295">
        <v>-99999</v>
      </c>
      <c r="H5654" s="935" t="s">
        <v>412</v>
      </c>
      <c r="I5654" s="935" t="s">
        <v>413</v>
      </c>
      <c r="J5654" s="935">
        <v>39.909298579999998</v>
      </c>
      <c r="K5654" s="935">
        <v>-122.0918963</v>
      </c>
      <c r="L5654" s="935">
        <v>39.751173979999997</v>
      </c>
      <c r="M5654" s="935">
        <v>-121.9963235</v>
      </c>
    </row>
    <row r="5655" spans="1:13" x14ac:dyDescent="0.35">
      <c r="A5655" s="1296">
        <v>38190</v>
      </c>
      <c r="B5655" s="1295" t="s">
        <v>313</v>
      </c>
      <c r="C5655" s="1295" t="s">
        <v>196</v>
      </c>
      <c r="D5655" s="1295">
        <v>16059</v>
      </c>
      <c r="E5655" s="1295" t="s">
        <v>200</v>
      </c>
      <c r="F5655" s="935" t="s">
        <v>221</v>
      </c>
      <c r="G5655" s="1295">
        <v>-99999</v>
      </c>
      <c r="H5655" s="935" t="s">
        <v>413</v>
      </c>
      <c r="I5655" s="935" t="s">
        <v>414</v>
      </c>
      <c r="J5655" s="935">
        <v>39.751173979999997</v>
      </c>
      <c r="K5655" s="935">
        <v>-121.9963235</v>
      </c>
      <c r="L5655" s="935">
        <v>39.629153240000001</v>
      </c>
      <c r="M5655" s="935">
        <v>-121.9925059</v>
      </c>
    </row>
    <row r="5656" spans="1:13" x14ac:dyDescent="0.35">
      <c r="A5656" s="1296">
        <v>38190</v>
      </c>
      <c r="B5656" s="1295" t="s">
        <v>313</v>
      </c>
      <c r="C5656" s="1295" t="s">
        <v>196</v>
      </c>
      <c r="D5656" s="1295">
        <v>16059</v>
      </c>
      <c r="E5656" s="1295" t="s">
        <v>200</v>
      </c>
      <c r="F5656" s="935" t="s">
        <v>222</v>
      </c>
      <c r="G5656" s="1295">
        <v>-99999</v>
      </c>
      <c r="H5656" s="935" t="s">
        <v>414</v>
      </c>
      <c r="I5656" s="935" t="s">
        <v>415</v>
      </c>
      <c r="J5656" s="935">
        <v>39.629153240000001</v>
      </c>
      <c r="K5656" s="935">
        <v>-121.9925059</v>
      </c>
      <c r="L5656" s="935">
        <v>39.40712284</v>
      </c>
      <c r="M5656" s="935">
        <v>-122.00758999999999</v>
      </c>
    </row>
    <row r="5657" spans="1:13" x14ac:dyDescent="0.35">
      <c r="A5657" s="1296">
        <v>38197</v>
      </c>
      <c r="B5657" s="1295" t="s">
        <v>313</v>
      </c>
      <c r="C5657" s="1295" t="s">
        <v>246</v>
      </c>
      <c r="D5657" s="1295">
        <v>14472</v>
      </c>
      <c r="E5657" s="1295" t="s">
        <v>200</v>
      </c>
      <c r="F5657" s="935" t="s">
        <v>208</v>
      </c>
      <c r="G5657" s="1295">
        <v>-99999</v>
      </c>
      <c r="H5657" s="935" t="s">
        <v>402</v>
      </c>
      <c r="I5657" s="935" t="s">
        <v>403</v>
      </c>
      <c r="J5657" s="935">
        <v>40.611883210000002</v>
      </c>
      <c r="K5657" s="935">
        <v>-122.446135</v>
      </c>
      <c r="L5657" s="935">
        <v>40.592799669999998</v>
      </c>
      <c r="M5657" s="935">
        <v>-122.3942059</v>
      </c>
    </row>
    <row r="5658" spans="1:13" x14ac:dyDescent="0.35">
      <c r="A5658" s="1296">
        <v>38197</v>
      </c>
      <c r="B5658" s="1295" t="s">
        <v>313</v>
      </c>
      <c r="C5658" s="1295" t="s">
        <v>246</v>
      </c>
      <c r="D5658" s="1295">
        <v>14472</v>
      </c>
      <c r="E5658" s="1295" t="s">
        <v>200</v>
      </c>
      <c r="F5658" s="935" t="s">
        <v>209</v>
      </c>
      <c r="G5658" s="1295">
        <v>-99999</v>
      </c>
      <c r="H5658" s="935" t="s">
        <v>403</v>
      </c>
      <c r="I5658" s="935" t="s">
        <v>404</v>
      </c>
      <c r="J5658" s="935">
        <v>40.592799669999998</v>
      </c>
      <c r="K5658" s="935">
        <v>-122.3942059</v>
      </c>
      <c r="L5658" s="935">
        <v>40.585947769999997</v>
      </c>
      <c r="M5658" s="935">
        <v>-122.3683525</v>
      </c>
    </row>
    <row r="5659" spans="1:13" x14ac:dyDescent="0.35">
      <c r="A5659" s="1296">
        <v>38197</v>
      </c>
      <c r="B5659" s="1295" t="s">
        <v>313</v>
      </c>
      <c r="C5659" s="1295" t="s">
        <v>246</v>
      </c>
      <c r="D5659" s="1295">
        <v>14472</v>
      </c>
      <c r="E5659" s="1295" t="s">
        <v>200</v>
      </c>
      <c r="F5659" s="935" t="s">
        <v>211</v>
      </c>
      <c r="G5659" s="1295">
        <v>-99999</v>
      </c>
      <c r="H5659" s="935" t="s">
        <v>404</v>
      </c>
      <c r="I5659" s="935" t="s">
        <v>405</v>
      </c>
      <c r="J5659" s="935">
        <v>40.585947769999997</v>
      </c>
      <c r="K5659" s="935">
        <v>-122.3683525</v>
      </c>
      <c r="L5659" s="935">
        <v>40.472049499999997</v>
      </c>
      <c r="M5659" s="935">
        <v>-122.29453460000001</v>
      </c>
    </row>
    <row r="5660" spans="1:13" x14ac:dyDescent="0.35">
      <c r="A5660" s="1296">
        <v>38197</v>
      </c>
      <c r="B5660" s="1295" t="s">
        <v>313</v>
      </c>
      <c r="C5660" s="1295" t="s">
        <v>246</v>
      </c>
      <c r="D5660" s="1295">
        <v>14472</v>
      </c>
      <c r="E5660" s="1295" t="s">
        <v>200</v>
      </c>
      <c r="F5660" s="935" t="s">
        <v>212</v>
      </c>
      <c r="G5660" s="1295">
        <v>0</v>
      </c>
      <c r="H5660" s="935" t="s">
        <v>405</v>
      </c>
      <c r="I5660" s="935" t="s">
        <v>406</v>
      </c>
      <c r="J5660" s="935">
        <v>40.472049499999997</v>
      </c>
      <c r="K5660" s="935">
        <v>-122.29453460000001</v>
      </c>
      <c r="L5660" s="935">
        <v>40.417416330000002</v>
      </c>
      <c r="M5660" s="935">
        <v>-122.19395729999999</v>
      </c>
    </row>
    <row r="5661" spans="1:13" x14ac:dyDescent="0.35">
      <c r="A5661" s="1296">
        <v>38197</v>
      </c>
      <c r="B5661" s="1295" t="s">
        <v>313</v>
      </c>
      <c r="C5661" s="1295" t="s">
        <v>246</v>
      </c>
      <c r="D5661" s="1295">
        <v>14472</v>
      </c>
      <c r="E5661" s="1295" t="s">
        <v>200</v>
      </c>
      <c r="F5661" s="935" t="s">
        <v>213</v>
      </c>
      <c r="G5661" s="1295">
        <v>0</v>
      </c>
      <c r="H5661" s="935" t="s">
        <v>406</v>
      </c>
      <c r="I5661" s="935" t="s">
        <v>407</v>
      </c>
      <c r="J5661" s="935">
        <v>40.417416330000002</v>
      </c>
      <c r="K5661" s="935">
        <v>-122.19395729999999</v>
      </c>
      <c r="L5661" s="935">
        <v>40.355137560000003</v>
      </c>
      <c r="M5661" s="935">
        <v>-122.17595660000001</v>
      </c>
    </row>
    <row r="5662" spans="1:13" x14ac:dyDescent="0.35">
      <c r="A5662" s="1296">
        <v>38197</v>
      </c>
      <c r="B5662" s="1295" t="s">
        <v>313</v>
      </c>
      <c r="C5662" s="1295" t="s">
        <v>246</v>
      </c>
      <c r="D5662" s="1295">
        <v>14472</v>
      </c>
      <c r="E5662" s="1295" t="s">
        <v>200</v>
      </c>
      <c r="F5662" s="935" t="s">
        <v>214</v>
      </c>
      <c r="G5662" s="1295">
        <v>0</v>
      </c>
      <c r="H5662" s="935" t="s">
        <v>407</v>
      </c>
      <c r="I5662" s="935" t="s">
        <v>408</v>
      </c>
      <c r="J5662" s="935">
        <v>40.355137560000003</v>
      </c>
      <c r="K5662" s="935">
        <v>-122.17595660000001</v>
      </c>
      <c r="L5662" s="935">
        <v>40.316984869999999</v>
      </c>
      <c r="M5662" s="935">
        <v>-122.1896581</v>
      </c>
    </row>
    <row r="5663" spans="1:13" x14ac:dyDescent="0.35">
      <c r="A5663" s="1296">
        <v>38197</v>
      </c>
      <c r="B5663" s="1295" t="s">
        <v>313</v>
      </c>
      <c r="C5663" s="1295" t="s">
        <v>246</v>
      </c>
      <c r="D5663" s="1295">
        <v>14472</v>
      </c>
      <c r="E5663" s="1295" t="s">
        <v>200</v>
      </c>
      <c r="F5663" s="935" t="s">
        <v>215</v>
      </c>
      <c r="G5663" s="1295">
        <v>0</v>
      </c>
      <c r="H5663" s="935" t="s">
        <v>408</v>
      </c>
      <c r="I5663" s="935" t="s">
        <v>409</v>
      </c>
      <c r="J5663" s="935">
        <v>40.316984869999999</v>
      </c>
      <c r="K5663" s="935">
        <v>-122.1896581</v>
      </c>
      <c r="L5663" s="935">
        <v>40.263968490000003</v>
      </c>
      <c r="M5663" s="935">
        <v>-122.2235306</v>
      </c>
    </row>
    <row r="5664" spans="1:13" x14ac:dyDescent="0.35">
      <c r="A5664" s="1296">
        <v>38197</v>
      </c>
      <c r="B5664" s="1295" t="s">
        <v>313</v>
      </c>
      <c r="C5664" s="1295" t="s">
        <v>246</v>
      </c>
      <c r="D5664" s="1295">
        <v>14472</v>
      </c>
      <c r="E5664" s="1295" t="s">
        <v>200</v>
      </c>
      <c r="F5664" s="935" t="s">
        <v>216</v>
      </c>
      <c r="G5664" s="1295">
        <v>0</v>
      </c>
      <c r="H5664" s="935" t="s">
        <v>409</v>
      </c>
      <c r="I5664" s="935" t="s">
        <v>410</v>
      </c>
      <c r="J5664" s="935">
        <v>40.263968490000003</v>
      </c>
      <c r="K5664" s="935">
        <v>-122.2235306</v>
      </c>
      <c r="L5664" s="935">
        <v>40.153152210000002</v>
      </c>
      <c r="M5664" s="935">
        <v>-122.20237950000001</v>
      </c>
    </row>
    <row r="5665" spans="1:13" x14ac:dyDescent="0.35">
      <c r="A5665" s="1296">
        <v>38197</v>
      </c>
      <c r="B5665" s="1295" t="s">
        <v>313</v>
      </c>
      <c r="C5665" s="1295" t="s">
        <v>246</v>
      </c>
      <c r="D5665" s="1295">
        <v>14472</v>
      </c>
      <c r="E5665" s="1295" t="s">
        <v>200</v>
      </c>
      <c r="F5665" s="935" t="s">
        <v>217</v>
      </c>
      <c r="G5665" s="1295">
        <v>0</v>
      </c>
      <c r="H5665" s="935" t="s">
        <v>410</v>
      </c>
      <c r="I5665" s="935" t="s">
        <v>411</v>
      </c>
      <c r="J5665" s="935">
        <v>40.153152210000002</v>
      </c>
      <c r="K5665" s="935">
        <v>-122.20237950000001</v>
      </c>
      <c r="L5665" s="935">
        <v>40.027836569999998</v>
      </c>
      <c r="M5665" s="935">
        <v>-122.11920569999999</v>
      </c>
    </row>
    <row r="5666" spans="1:13" x14ac:dyDescent="0.35">
      <c r="A5666" s="1296">
        <v>38197</v>
      </c>
      <c r="B5666" s="1295" t="s">
        <v>313</v>
      </c>
      <c r="C5666" s="1295" t="s">
        <v>246</v>
      </c>
      <c r="D5666" s="1295">
        <v>14472</v>
      </c>
      <c r="E5666" s="1295" t="s">
        <v>200</v>
      </c>
      <c r="F5666" s="935" t="s">
        <v>219</v>
      </c>
      <c r="G5666" s="1295">
        <v>-99999</v>
      </c>
      <c r="H5666" s="935" t="s">
        <v>411</v>
      </c>
      <c r="I5666" s="935" t="s">
        <v>412</v>
      </c>
      <c r="J5666" s="935">
        <v>40.027836569999998</v>
      </c>
      <c r="K5666" s="935">
        <v>-122.11920569999999</v>
      </c>
      <c r="L5666" s="935">
        <v>39.909298579999998</v>
      </c>
      <c r="M5666" s="935">
        <v>-122.0918963</v>
      </c>
    </row>
    <row r="5667" spans="1:13" x14ac:dyDescent="0.35">
      <c r="A5667" s="1296">
        <v>38197</v>
      </c>
      <c r="B5667" s="1295" t="s">
        <v>313</v>
      </c>
      <c r="C5667" s="1295" t="s">
        <v>246</v>
      </c>
      <c r="D5667" s="1295">
        <v>14472</v>
      </c>
      <c r="E5667" s="1295" t="s">
        <v>200</v>
      </c>
      <c r="F5667" s="935" t="s">
        <v>220</v>
      </c>
      <c r="G5667" s="1295">
        <v>-99999</v>
      </c>
      <c r="H5667" s="935" t="s">
        <v>412</v>
      </c>
      <c r="I5667" s="935" t="s">
        <v>413</v>
      </c>
      <c r="J5667" s="935">
        <v>39.909298579999998</v>
      </c>
      <c r="K5667" s="935">
        <v>-122.0918963</v>
      </c>
      <c r="L5667" s="935">
        <v>39.751173979999997</v>
      </c>
      <c r="M5667" s="935">
        <v>-121.9963235</v>
      </c>
    </row>
    <row r="5668" spans="1:13" x14ac:dyDescent="0.35">
      <c r="A5668" s="1296">
        <v>38197</v>
      </c>
      <c r="B5668" s="1295" t="s">
        <v>313</v>
      </c>
      <c r="C5668" s="1295" t="s">
        <v>246</v>
      </c>
      <c r="D5668" s="1295">
        <v>14472</v>
      </c>
      <c r="E5668" s="1295" t="s">
        <v>200</v>
      </c>
      <c r="F5668" s="935" t="s">
        <v>221</v>
      </c>
      <c r="G5668" s="1295">
        <v>-99999</v>
      </c>
      <c r="H5668" s="935" t="s">
        <v>413</v>
      </c>
      <c r="I5668" s="935" t="s">
        <v>414</v>
      </c>
      <c r="J5668" s="935">
        <v>39.751173979999997</v>
      </c>
      <c r="K5668" s="935">
        <v>-121.9963235</v>
      </c>
      <c r="L5668" s="935">
        <v>39.629153240000001</v>
      </c>
      <c r="M5668" s="935">
        <v>-121.9925059</v>
      </c>
    </row>
    <row r="5669" spans="1:13" x14ac:dyDescent="0.35">
      <c r="A5669" s="1296">
        <v>38197</v>
      </c>
      <c r="B5669" s="1295" t="s">
        <v>313</v>
      </c>
      <c r="C5669" s="1295" t="s">
        <v>246</v>
      </c>
      <c r="D5669" s="1295">
        <v>14472</v>
      </c>
      <c r="E5669" s="1295" t="s">
        <v>200</v>
      </c>
      <c r="F5669" s="935" t="s">
        <v>222</v>
      </c>
      <c r="G5669" s="1295">
        <v>-99999</v>
      </c>
      <c r="H5669" s="935" t="s">
        <v>414</v>
      </c>
      <c r="I5669" s="935" t="s">
        <v>415</v>
      </c>
      <c r="J5669" s="935">
        <v>39.629153240000001</v>
      </c>
      <c r="K5669" s="935">
        <v>-121.9925059</v>
      </c>
      <c r="L5669" s="935">
        <v>39.40712284</v>
      </c>
      <c r="M5669" s="935">
        <v>-122.00758999999999</v>
      </c>
    </row>
    <row r="5670" spans="1:13" x14ac:dyDescent="0.35">
      <c r="A5670" s="1296">
        <v>38204</v>
      </c>
      <c r="B5670" s="1295" t="s">
        <v>313</v>
      </c>
      <c r="C5670" s="1295" t="s">
        <v>246</v>
      </c>
      <c r="D5670" s="1295">
        <v>13279</v>
      </c>
      <c r="E5670" s="1295" t="s">
        <v>200</v>
      </c>
      <c r="F5670" s="935" t="s">
        <v>208</v>
      </c>
      <c r="G5670" s="1295">
        <v>34</v>
      </c>
      <c r="H5670" s="935" t="s">
        <v>402</v>
      </c>
      <c r="I5670" s="935" t="s">
        <v>403</v>
      </c>
      <c r="J5670" s="935">
        <v>40.611883210000002</v>
      </c>
      <c r="K5670" s="935">
        <v>-122.446135</v>
      </c>
      <c r="L5670" s="935">
        <v>40.592799669999998</v>
      </c>
      <c r="M5670" s="935">
        <v>-122.3942059</v>
      </c>
    </row>
    <row r="5671" spans="1:13" x14ac:dyDescent="0.35">
      <c r="A5671" s="1296">
        <v>38204</v>
      </c>
      <c r="B5671" s="1295" t="s">
        <v>313</v>
      </c>
      <c r="C5671" s="1295" t="s">
        <v>246</v>
      </c>
      <c r="D5671" s="1295">
        <v>13279</v>
      </c>
      <c r="E5671" s="1295" t="s">
        <v>200</v>
      </c>
      <c r="F5671" s="935" t="s">
        <v>209</v>
      </c>
      <c r="G5671" s="1295">
        <v>33</v>
      </c>
      <c r="H5671" s="935" t="s">
        <v>403</v>
      </c>
      <c r="I5671" s="935" t="s">
        <v>404</v>
      </c>
      <c r="J5671" s="935">
        <v>40.592799669999998</v>
      </c>
      <c r="K5671" s="935">
        <v>-122.3942059</v>
      </c>
      <c r="L5671" s="935">
        <v>40.585947769999997</v>
      </c>
      <c r="M5671" s="935">
        <v>-122.3683525</v>
      </c>
    </row>
    <row r="5672" spans="1:13" x14ac:dyDescent="0.35">
      <c r="A5672" s="1296">
        <v>38204</v>
      </c>
      <c r="B5672" s="1295" t="s">
        <v>313</v>
      </c>
      <c r="C5672" s="1295" t="s">
        <v>246</v>
      </c>
      <c r="D5672" s="1295">
        <v>13279</v>
      </c>
      <c r="E5672" s="1295" t="s">
        <v>200</v>
      </c>
      <c r="F5672" s="935" t="s">
        <v>211</v>
      </c>
      <c r="G5672" s="1295">
        <v>39</v>
      </c>
      <c r="H5672" s="935" t="s">
        <v>404</v>
      </c>
      <c r="I5672" s="935" t="s">
        <v>405</v>
      </c>
      <c r="J5672" s="935">
        <v>40.585947769999997</v>
      </c>
      <c r="K5672" s="935">
        <v>-122.3683525</v>
      </c>
      <c r="L5672" s="935">
        <v>40.472049499999997</v>
      </c>
      <c r="M5672" s="935">
        <v>-122.29453460000001</v>
      </c>
    </row>
    <row r="5673" spans="1:13" x14ac:dyDescent="0.35">
      <c r="A5673" s="1296">
        <v>38204</v>
      </c>
      <c r="B5673" s="1295" t="s">
        <v>313</v>
      </c>
      <c r="C5673" s="1295" t="s">
        <v>246</v>
      </c>
      <c r="D5673" s="1295">
        <v>13279</v>
      </c>
      <c r="E5673" s="1295" t="s">
        <v>200</v>
      </c>
      <c r="F5673" s="935" t="s">
        <v>212</v>
      </c>
      <c r="G5673" s="1295">
        <v>0</v>
      </c>
      <c r="H5673" s="935" t="s">
        <v>405</v>
      </c>
      <c r="I5673" s="935" t="s">
        <v>406</v>
      </c>
      <c r="J5673" s="935">
        <v>40.472049499999997</v>
      </c>
      <c r="K5673" s="935">
        <v>-122.29453460000001</v>
      </c>
      <c r="L5673" s="935">
        <v>40.417416330000002</v>
      </c>
      <c r="M5673" s="935">
        <v>-122.19395729999999</v>
      </c>
    </row>
    <row r="5674" spans="1:13" x14ac:dyDescent="0.35">
      <c r="A5674" s="1296">
        <v>38204</v>
      </c>
      <c r="B5674" s="1295" t="s">
        <v>313</v>
      </c>
      <c r="C5674" s="1295" t="s">
        <v>246</v>
      </c>
      <c r="D5674" s="1295">
        <v>13279</v>
      </c>
      <c r="E5674" s="1295" t="s">
        <v>200</v>
      </c>
      <c r="F5674" s="935" t="s">
        <v>213</v>
      </c>
      <c r="G5674" s="1295">
        <v>0</v>
      </c>
      <c r="H5674" s="935" t="s">
        <v>406</v>
      </c>
      <c r="I5674" s="935" t="s">
        <v>407</v>
      </c>
      <c r="J5674" s="935">
        <v>40.417416330000002</v>
      </c>
      <c r="K5674" s="935">
        <v>-122.19395729999999</v>
      </c>
      <c r="L5674" s="935">
        <v>40.355137560000003</v>
      </c>
      <c r="M5674" s="935">
        <v>-122.17595660000001</v>
      </c>
    </row>
    <row r="5675" spans="1:13" x14ac:dyDescent="0.35">
      <c r="A5675" s="1296">
        <v>38204</v>
      </c>
      <c r="B5675" s="1295" t="s">
        <v>313</v>
      </c>
      <c r="C5675" s="1295" t="s">
        <v>246</v>
      </c>
      <c r="D5675" s="1295">
        <v>13279</v>
      </c>
      <c r="E5675" s="1295" t="s">
        <v>200</v>
      </c>
      <c r="F5675" s="935" t="s">
        <v>214</v>
      </c>
      <c r="G5675" s="1295">
        <v>0</v>
      </c>
      <c r="H5675" s="935" t="s">
        <v>407</v>
      </c>
      <c r="I5675" s="935" t="s">
        <v>408</v>
      </c>
      <c r="J5675" s="935">
        <v>40.355137560000003</v>
      </c>
      <c r="K5675" s="935">
        <v>-122.17595660000001</v>
      </c>
      <c r="L5675" s="935">
        <v>40.316984869999999</v>
      </c>
      <c r="M5675" s="935">
        <v>-122.1896581</v>
      </c>
    </row>
    <row r="5676" spans="1:13" x14ac:dyDescent="0.35">
      <c r="A5676" s="1296">
        <v>38204</v>
      </c>
      <c r="B5676" s="1295" t="s">
        <v>313</v>
      </c>
      <c r="C5676" s="1295" t="s">
        <v>246</v>
      </c>
      <c r="D5676" s="1295">
        <v>13279</v>
      </c>
      <c r="E5676" s="1295" t="s">
        <v>200</v>
      </c>
      <c r="F5676" s="935" t="s">
        <v>215</v>
      </c>
      <c r="G5676" s="1295">
        <v>0</v>
      </c>
      <c r="H5676" s="935" t="s">
        <v>408</v>
      </c>
      <c r="I5676" s="935" t="s">
        <v>409</v>
      </c>
      <c r="J5676" s="935">
        <v>40.316984869999999</v>
      </c>
      <c r="K5676" s="935">
        <v>-122.1896581</v>
      </c>
      <c r="L5676" s="935">
        <v>40.263968490000003</v>
      </c>
      <c r="M5676" s="935">
        <v>-122.2235306</v>
      </c>
    </row>
    <row r="5677" spans="1:13" x14ac:dyDescent="0.35">
      <c r="A5677" s="1296">
        <v>38204</v>
      </c>
      <c r="B5677" s="1295" t="s">
        <v>313</v>
      </c>
      <c r="C5677" s="1295" t="s">
        <v>246</v>
      </c>
      <c r="D5677" s="1295">
        <v>13279</v>
      </c>
      <c r="E5677" s="1295" t="s">
        <v>200</v>
      </c>
      <c r="F5677" s="935" t="s">
        <v>216</v>
      </c>
      <c r="G5677" s="1295">
        <v>0</v>
      </c>
      <c r="H5677" s="935" t="s">
        <v>409</v>
      </c>
      <c r="I5677" s="935" t="s">
        <v>410</v>
      </c>
      <c r="J5677" s="935">
        <v>40.263968490000003</v>
      </c>
      <c r="K5677" s="935">
        <v>-122.2235306</v>
      </c>
      <c r="L5677" s="935">
        <v>40.153152210000002</v>
      </c>
      <c r="M5677" s="935">
        <v>-122.20237950000001</v>
      </c>
    </row>
    <row r="5678" spans="1:13" x14ac:dyDescent="0.35">
      <c r="A5678" s="1296">
        <v>38204</v>
      </c>
      <c r="B5678" s="1295" t="s">
        <v>313</v>
      </c>
      <c r="C5678" s="1295" t="s">
        <v>246</v>
      </c>
      <c r="D5678" s="1295">
        <v>13279</v>
      </c>
      <c r="E5678" s="1295" t="s">
        <v>200</v>
      </c>
      <c r="F5678" s="935" t="s">
        <v>217</v>
      </c>
      <c r="G5678" s="1295">
        <v>0</v>
      </c>
      <c r="H5678" s="935" t="s">
        <v>410</v>
      </c>
      <c r="I5678" s="935" t="s">
        <v>411</v>
      </c>
      <c r="J5678" s="935">
        <v>40.153152210000002</v>
      </c>
      <c r="K5678" s="935">
        <v>-122.20237950000001</v>
      </c>
      <c r="L5678" s="935">
        <v>40.027836569999998</v>
      </c>
      <c r="M5678" s="935">
        <v>-122.11920569999999</v>
      </c>
    </row>
    <row r="5679" spans="1:13" x14ac:dyDescent="0.35">
      <c r="A5679" s="1296">
        <v>38204</v>
      </c>
      <c r="B5679" s="1295" t="s">
        <v>313</v>
      </c>
      <c r="C5679" s="1295" t="s">
        <v>246</v>
      </c>
      <c r="D5679" s="1295">
        <v>13279</v>
      </c>
      <c r="E5679" s="1295" t="s">
        <v>200</v>
      </c>
      <c r="F5679" s="935" t="s">
        <v>219</v>
      </c>
      <c r="G5679" s="1295">
        <v>-99999</v>
      </c>
      <c r="H5679" s="935" t="s">
        <v>411</v>
      </c>
      <c r="I5679" s="935" t="s">
        <v>412</v>
      </c>
      <c r="J5679" s="935">
        <v>40.027836569999998</v>
      </c>
      <c r="K5679" s="935">
        <v>-122.11920569999999</v>
      </c>
      <c r="L5679" s="935">
        <v>39.909298579999998</v>
      </c>
      <c r="M5679" s="935">
        <v>-122.0918963</v>
      </c>
    </row>
    <row r="5680" spans="1:13" x14ac:dyDescent="0.35">
      <c r="A5680" s="1296">
        <v>38204</v>
      </c>
      <c r="B5680" s="1295" t="s">
        <v>313</v>
      </c>
      <c r="C5680" s="1295" t="s">
        <v>246</v>
      </c>
      <c r="D5680" s="1295">
        <v>13279</v>
      </c>
      <c r="E5680" s="1295" t="s">
        <v>200</v>
      </c>
      <c r="F5680" s="935" t="s">
        <v>220</v>
      </c>
      <c r="G5680" s="1295">
        <v>-99999</v>
      </c>
      <c r="H5680" s="935" t="s">
        <v>412</v>
      </c>
      <c r="I5680" s="935" t="s">
        <v>413</v>
      </c>
      <c r="J5680" s="935">
        <v>39.909298579999998</v>
      </c>
      <c r="K5680" s="935">
        <v>-122.0918963</v>
      </c>
      <c r="L5680" s="935">
        <v>39.751173979999997</v>
      </c>
      <c r="M5680" s="935">
        <v>-121.9963235</v>
      </c>
    </row>
    <row r="5681" spans="1:13" x14ac:dyDescent="0.35">
      <c r="A5681" s="1296">
        <v>38204</v>
      </c>
      <c r="B5681" s="1295" t="s">
        <v>313</v>
      </c>
      <c r="C5681" s="1295" t="s">
        <v>246</v>
      </c>
      <c r="D5681" s="1295">
        <v>13279</v>
      </c>
      <c r="E5681" s="1295" t="s">
        <v>200</v>
      </c>
      <c r="F5681" s="935" t="s">
        <v>221</v>
      </c>
      <c r="G5681" s="1295">
        <v>-99999</v>
      </c>
      <c r="H5681" s="935" t="s">
        <v>413</v>
      </c>
      <c r="I5681" s="935" t="s">
        <v>414</v>
      </c>
      <c r="J5681" s="935">
        <v>39.751173979999997</v>
      </c>
      <c r="K5681" s="935">
        <v>-121.9963235</v>
      </c>
      <c r="L5681" s="935">
        <v>39.629153240000001</v>
      </c>
      <c r="M5681" s="935">
        <v>-121.9925059</v>
      </c>
    </row>
    <row r="5682" spans="1:13" x14ac:dyDescent="0.35">
      <c r="A5682" s="1296">
        <v>38204</v>
      </c>
      <c r="B5682" s="1295" t="s">
        <v>313</v>
      </c>
      <c r="C5682" s="1295" t="s">
        <v>246</v>
      </c>
      <c r="D5682" s="1295">
        <v>13279</v>
      </c>
      <c r="E5682" s="1295" t="s">
        <v>200</v>
      </c>
      <c r="F5682" s="935" t="s">
        <v>222</v>
      </c>
      <c r="G5682" s="1295">
        <v>-99999</v>
      </c>
      <c r="H5682" s="935" t="s">
        <v>414</v>
      </c>
      <c r="I5682" s="935" t="s">
        <v>415</v>
      </c>
      <c r="J5682" s="935">
        <v>39.629153240000001</v>
      </c>
      <c r="K5682" s="935">
        <v>-121.9925059</v>
      </c>
      <c r="L5682" s="935">
        <v>39.40712284</v>
      </c>
      <c r="M5682" s="935">
        <v>-122.00758999999999</v>
      </c>
    </row>
    <row r="5683" spans="1:13" x14ac:dyDescent="0.35">
      <c r="A5683" s="1296">
        <v>38217</v>
      </c>
      <c r="B5683" s="1295" t="s">
        <v>313</v>
      </c>
      <c r="C5683" s="1295" t="s">
        <v>196</v>
      </c>
      <c r="D5683" s="1295">
        <v>10075</v>
      </c>
      <c r="E5683" s="1295" t="s">
        <v>200</v>
      </c>
      <c r="F5683" s="935" t="s">
        <v>208</v>
      </c>
      <c r="G5683" s="1295">
        <v>3</v>
      </c>
      <c r="H5683" s="935" t="s">
        <v>402</v>
      </c>
      <c r="I5683" s="935" t="s">
        <v>403</v>
      </c>
      <c r="J5683" s="935">
        <v>40.611883210000002</v>
      </c>
      <c r="K5683" s="935">
        <v>-122.446135</v>
      </c>
      <c r="L5683" s="935">
        <v>40.592799669999998</v>
      </c>
      <c r="M5683" s="935">
        <v>-122.3942059</v>
      </c>
    </row>
    <row r="5684" spans="1:13" x14ac:dyDescent="0.35">
      <c r="A5684" s="1296">
        <v>38217</v>
      </c>
      <c r="B5684" s="1295" t="s">
        <v>313</v>
      </c>
      <c r="C5684" s="1295" t="s">
        <v>196</v>
      </c>
      <c r="D5684" s="1295">
        <v>10075</v>
      </c>
      <c r="E5684" s="1295" t="s">
        <v>200</v>
      </c>
      <c r="F5684" s="935" t="s">
        <v>209</v>
      </c>
      <c r="G5684" s="1295">
        <v>2</v>
      </c>
      <c r="H5684" s="935" t="s">
        <v>403</v>
      </c>
      <c r="I5684" s="935" t="s">
        <v>404</v>
      </c>
      <c r="J5684" s="935">
        <v>40.592799669999998</v>
      </c>
      <c r="K5684" s="935">
        <v>-122.3942059</v>
      </c>
      <c r="L5684" s="935">
        <v>40.585947769999997</v>
      </c>
      <c r="M5684" s="935">
        <v>-122.3683525</v>
      </c>
    </row>
    <row r="5685" spans="1:13" x14ac:dyDescent="0.35">
      <c r="A5685" s="1296">
        <v>38217</v>
      </c>
      <c r="B5685" s="1295" t="s">
        <v>313</v>
      </c>
      <c r="C5685" s="1295" t="s">
        <v>196</v>
      </c>
      <c r="D5685" s="1295">
        <v>10075</v>
      </c>
      <c r="E5685" s="1295" t="s">
        <v>200</v>
      </c>
      <c r="F5685" s="935" t="s">
        <v>211</v>
      </c>
      <c r="G5685" s="1295">
        <v>3</v>
      </c>
      <c r="H5685" s="935" t="s">
        <v>404</v>
      </c>
      <c r="I5685" s="935" t="s">
        <v>405</v>
      </c>
      <c r="J5685" s="935">
        <v>40.585947769999997</v>
      </c>
      <c r="K5685" s="935">
        <v>-122.3683525</v>
      </c>
      <c r="L5685" s="935">
        <v>40.472049499999997</v>
      </c>
      <c r="M5685" s="935">
        <v>-122.29453460000001</v>
      </c>
    </row>
    <row r="5686" spans="1:13" x14ac:dyDescent="0.35">
      <c r="A5686" s="1296">
        <v>38217</v>
      </c>
      <c r="B5686" s="1295" t="s">
        <v>313</v>
      </c>
      <c r="C5686" s="1295" t="s">
        <v>196</v>
      </c>
      <c r="D5686" s="1295">
        <v>10075</v>
      </c>
      <c r="E5686" s="1295" t="s">
        <v>200</v>
      </c>
      <c r="F5686" s="935" t="s">
        <v>212</v>
      </c>
      <c r="G5686" s="1295">
        <v>0</v>
      </c>
      <c r="H5686" s="935" t="s">
        <v>405</v>
      </c>
      <c r="I5686" s="935" t="s">
        <v>406</v>
      </c>
      <c r="J5686" s="935">
        <v>40.472049499999997</v>
      </c>
      <c r="K5686" s="935">
        <v>-122.29453460000001</v>
      </c>
      <c r="L5686" s="935">
        <v>40.417416330000002</v>
      </c>
      <c r="M5686" s="935">
        <v>-122.19395729999999</v>
      </c>
    </row>
    <row r="5687" spans="1:13" x14ac:dyDescent="0.35">
      <c r="A5687" s="1296">
        <v>38217</v>
      </c>
      <c r="B5687" s="1295" t="s">
        <v>313</v>
      </c>
      <c r="C5687" s="1295" t="s">
        <v>196</v>
      </c>
      <c r="D5687" s="1295">
        <v>10075</v>
      </c>
      <c r="E5687" s="1295" t="s">
        <v>200</v>
      </c>
      <c r="F5687" s="935" t="s">
        <v>213</v>
      </c>
      <c r="G5687" s="1295">
        <v>0</v>
      </c>
      <c r="H5687" s="935" t="s">
        <v>406</v>
      </c>
      <c r="I5687" s="935" t="s">
        <v>407</v>
      </c>
      <c r="J5687" s="935">
        <v>40.417416330000002</v>
      </c>
      <c r="K5687" s="935">
        <v>-122.19395729999999</v>
      </c>
      <c r="L5687" s="935">
        <v>40.355137560000003</v>
      </c>
      <c r="M5687" s="935">
        <v>-122.17595660000001</v>
      </c>
    </row>
    <row r="5688" spans="1:13" x14ac:dyDescent="0.35">
      <c r="A5688" s="1296">
        <v>38217</v>
      </c>
      <c r="B5688" s="1295" t="s">
        <v>313</v>
      </c>
      <c r="C5688" s="1295" t="s">
        <v>196</v>
      </c>
      <c r="D5688" s="1295">
        <v>10075</v>
      </c>
      <c r="E5688" s="1295" t="s">
        <v>200</v>
      </c>
      <c r="F5688" s="935" t="s">
        <v>214</v>
      </c>
      <c r="G5688" s="1295">
        <v>0</v>
      </c>
      <c r="H5688" s="935" t="s">
        <v>407</v>
      </c>
      <c r="I5688" s="935" t="s">
        <v>408</v>
      </c>
      <c r="J5688" s="935">
        <v>40.355137560000003</v>
      </c>
      <c r="K5688" s="935">
        <v>-122.17595660000001</v>
      </c>
      <c r="L5688" s="935">
        <v>40.316984869999999</v>
      </c>
      <c r="M5688" s="935">
        <v>-122.1896581</v>
      </c>
    </row>
    <row r="5689" spans="1:13" x14ac:dyDescent="0.35">
      <c r="A5689" s="1296">
        <v>38217</v>
      </c>
      <c r="B5689" s="1295" t="s">
        <v>313</v>
      </c>
      <c r="C5689" s="1295" t="s">
        <v>196</v>
      </c>
      <c r="D5689" s="1295">
        <v>10075</v>
      </c>
      <c r="E5689" s="1295" t="s">
        <v>200</v>
      </c>
      <c r="F5689" s="935" t="s">
        <v>215</v>
      </c>
      <c r="G5689" s="1295">
        <v>0</v>
      </c>
      <c r="H5689" s="935" t="s">
        <v>408</v>
      </c>
      <c r="I5689" s="935" t="s">
        <v>409</v>
      </c>
      <c r="J5689" s="935">
        <v>40.316984869999999</v>
      </c>
      <c r="K5689" s="935">
        <v>-122.1896581</v>
      </c>
      <c r="L5689" s="935">
        <v>40.263968490000003</v>
      </c>
      <c r="M5689" s="935">
        <v>-122.2235306</v>
      </c>
    </row>
    <row r="5690" spans="1:13" x14ac:dyDescent="0.35">
      <c r="A5690" s="1296">
        <v>38217</v>
      </c>
      <c r="B5690" s="1295" t="s">
        <v>313</v>
      </c>
      <c r="C5690" s="1295" t="s">
        <v>196</v>
      </c>
      <c r="D5690" s="1295">
        <v>10075</v>
      </c>
      <c r="E5690" s="1295" t="s">
        <v>200</v>
      </c>
      <c r="F5690" s="935" t="s">
        <v>216</v>
      </c>
      <c r="G5690" s="1295">
        <v>0</v>
      </c>
      <c r="H5690" s="935" t="s">
        <v>409</v>
      </c>
      <c r="I5690" s="935" t="s">
        <v>410</v>
      </c>
      <c r="J5690" s="935">
        <v>40.263968490000003</v>
      </c>
      <c r="K5690" s="935">
        <v>-122.2235306</v>
      </c>
      <c r="L5690" s="935">
        <v>40.153152210000002</v>
      </c>
      <c r="M5690" s="935">
        <v>-122.20237950000001</v>
      </c>
    </row>
    <row r="5691" spans="1:13" x14ac:dyDescent="0.35">
      <c r="A5691" s="1296">
        <v>38217</v>
      </c>
      <c r="B5691" s="1295" t="s">
        <v>313</v>
      </c>
      <c r="C5691" s="1295" t="s">
        <v>196</v>
      </c>
      <c r="D5691" s="1295">
        <v>10075</v>
      </c>
      <c r="E5691" s="1295" t="s">
        <v>200</v>
      </c>
      <c r="F5691" s="935" t="s">
        <v>217</v>
      </c>
      <c r="G5691" s="1295">
        <v>0</v>
      </c>
      <c r="H5691" s="935" t="s">
        <v>410</v>
      </c>
      <c r="I5691" s="935" t="s">
        <v>411</v>
      </c>
      <c r="J5691" s="935">
        <v>40.153152210000002</v>
      </c>
      <c r="K5691" s="935">
        <v>-122.20237950000001</v>
      </c>
      <c r="L5691" s="935">
        <v>40.027836569999998</v>
      </c>
      <c r="M5691" s="935">
        <v>-122.11920569999999</v>
      </c>
    </row>
    <row r="5692" spans="1:13" x14ac:dyDescent="0.35">
      <c r="A5692" s="1296">
        <v>38217</v>
      </c>
      <c r="B5692" s="1295" t="s">
        <v>313</v>
      </c>
      <c r="C5692" s="1295" t="s">
        <v>196</v>
      </c>
      <c r="D5692" s="1295">
        <v>10075</v>
      </c>
      <c r="E5692" s="1295" t="s">
        <v>200</v>
      </c>
      <c r="F5692" s="935" t="s">
        <v>219</v>
      </c>
      <c r="G5692" s="1295">
        <v>-99999</v>
      </c>
      <c r="H5692" s="935" t="s">
        <v>411</v>
      </c>
      <c r="I5692" s="935" t="s">
        <v>412</v>
      </c>
      <c r="J5692" s="935">
        <v>40.027836569999998</v>
      </c>
      <c r="K5692" s="935">
        <v>-122.11920569999999</v>
      </c>
      <c r="L5692" s="935">
        <v>39.909298579999998</v>
      </c>
      <c r="M5692" s="935">
        <v>-122.0918963</v>
      </c>
    </row>
    <row r="5693" spans="1:13" x14ac:dyDescent="0.35">
      <c r="A5693" s="1296">
        <v>38217</v>
      </c>
      <c r="B5693" s="1295" t="s">
        <v>313</v>
      </c>
      <c r="C5693" s="1295" t="s">
        <v>196</v>
      </c>
      <c r="D5693" s="1295">
        <v>10075</v>
      </c>
      <c r="E5693" s="1295" t="s">
        <v>200</v>
      </c>
      <c r="F5693" s="935" t="s">
        <v>220</v>
      </c>
      <c r="G5693" s="1295">
        <v>-99999</v>
      </c>
      <c r="H5693" s="935" t="s">
        <v>412</v>
      </c>
      <c r="I5693" s="935" t="s">
        <v>413</v>
      </c>
      <c r="J5693" s="935">
        <v>39.909298579999998</v>
      </c>
      <c r="K5693" s="935">
        <v>-122.0918963</v>
      </c>
      <c r="L5693" s="935">
        <v>39.751173979999997</v>
      </c>
      <c r="M5693" s="935">
        <v>-121.9963235</v>
      </c>
    </row>
    <row r="5694" spans="1:13" x14ac:dyDescent="0.35">
      <c r="A5694" s="1296">
        <v>38217</v>
      </c>
      <c r="B5694" s="1295" t="s">
        <v>313</v>
      </c>
      <c r="C5694" s="1295" t="s">
        <v>196</v>
      </c>
      <c r="D5694" s="1295">
        <v>10075</v>
      </c>
      <c r="E5694" s="1295" t="s">
        <v>200</v>
      </c>
      <c r="F5694" s="935" t="s">
        <v>221</v>
      </c>
      <c r="G5694" s="1295">
        <v>-99999</v>
      </c>
      <c r="H5694" s="935" t="s">
        <v>413</v>
      </c>
      <c r="I5694" s="935" t="s">
        <v>414</v>
      </c>
      <c r="J5694" s="935">
        <v>39.751173979999997</v>
      </c>
      <c r="K5694" s="935">
        <v>-121.9963235</v>
      </c>
      <c r="L5694" s="935">
        <v>39.629153240000001</v>
      </c>
      <c r="M5694" s="935">
        <v>-121.9925059</v>
      </c>
    </row>
    <row r="5695" spans="1:13" x14ac:dyDescent="0.35">
      <c r="A5695" s="1296">
        <v>38217</v>
      </c>
      <c r="B5695" s="1295" t="s">
        <v>313</v>
      </c>
      <c r="C5695" s="1295" t="s">
        <v>196</v>
      </c>
      <c r="D5695" s="1295">
        <v>10075</v>
      </c>
      <c r="E5695" s="1295" t="s">
        <v>200</v>
      </c>
      <c r="F5695" s="935" t="s">
        <v>222</v>
      </c>
      <c r="G5695" s="1295">
        <v>-99999</v>
      </c>
      <c r="H5695" s="935" t="s">
        <v>414</v>
      </c>
      <c r="I5695" s="935" t="s">
        <v>415</v>
      </c>
      <c r="J5695" s="935">
        <v>39.629153240000001</v>
      </c>
      <c r="K5695" s="935">
        <v>-121.9925059</v>
      </c>
      <c r="L5695" s="935">
        <v>39.40712284</v>
      </c>
      <c r="M5695" s="935">
        <v>-122.00758999999999</v>
      </c>
    </row>
    <row r="5696" spans="1:13" x14ac:dyDescent="0.35">
      <c r="A5696" s="1296">
        <v>38224</v>
      </c>
      <c r="B5696" s="1295" t="s">
        <v>313</v>
      </c>
      <c r="C5696" s="1295" t="s">
        <v>260</v>
      </c>
      <c r="D5696" s="1295">
        <v>9477</v>
      </c>
      <c r="E5696" s="1295" t="s">
        <v>200</v>
      </c>
      <c r="F5696" s="935" t="s">
        <v>208</v>
      </c>
      <c r="G5696" s="1295">
        <v>0</v>
      </c>
      <c r="H5696" s="935" t="s">
        <v>402</v>
      </c>
      <c r="I5696" s="935" t="s">
        <v>403</v>
      </c>
      <c r="J5696" s="935">
        <v>40.611883210000002</v>
      </c>
      <c r="K5696" s="935">
        <v>-122.446135</v>
      </c>
      <c r="L5696" s="935">
        <v>40.592799669999998</v>
      </c>
      <c r="M5696" s="935">
        <v>-122.3942059</v>
      </c>
    </row>
    <row r="5697" spans="1:13" x14ac:dyDescent="0.35">
      <c r="A5697" s="1296">
        <v>38224</v>
      </c>
      <c r="B5697" s="1295" t="s">
        <v>313</v>
      </c>
      <c r="C5697" s="1295" t="s">
        <v>260</v>
      </c>
      <c r="D5697" s="1295">
        <v>9477</v>
      </c>
      <c r="E5697" s="1295" t="s">
        <v>200</v>
      </c>
      <c r="F5697" s="935" t="s">
        <v>209</v>
      </c>
      <c r="G5697" s="1295">
        <v>5</v>
      </c>
      <c r="H5697" s="935" t="s">
        <v>403</v>
      </c>
      <c r="I5697" s="935" t="s">
        <v>404</v>
      </c>
      <c r="J5697" s="935">
        <v>40.592799669999998</v>
      </c>
      <c r="K5697" s="935">
        <v>-122.3942059</v>
      </c>
      <c r="L5697" s="935">
        <v>40.585947769999997</v>
      </c>
      <c r="M5697" s="935">
        <v>-122.3683525</v>
      </c>
    </row>
    <row r="5698" spans="1:13" x14ac:dyDescent="0.35">
      <c r="A5698" s="1296">
        <v>38224</v>
      </c>
      <c r="B5698" s="1295" t="s">
        <v>313</v>
      </c>
      <c r="C5698" s="1295" t="s">
        <v>260</v>
      </c>
      <c r="D5698" s="1295">
        <v>9477</v>
      </c>
      <c r="E5698" s="1295" t="s">
        <v>200</v>
      </c>
      <c r="F5698" s="935" t="s">
        <v>211</v>
      </c>
      <c r="G5698" s="1295">
        <v>5</v>
      </c>
      <c r="H5698" s="935" t="s">
        <v>404</v>
      </c>
      <c r="I5698" s="935" t="s">
        <v>405</v>
      </c>
      <c r="J5698" s="935">
        <v>40.585947769999997</v>
      </c>
      <c r="K5698" s="935">
        <v>-122.3683525</v>
      </c>
      <c r="L5698" s="935">
        <v>40.472049499999997</v>
      </c>
      <c r="M5698" s="935">
        <v>-122.29453460000001</v>
      </c>
    </row>
    <row r="5699" spans="1:13" x14ac:dyDescent="0.35">
      <c r="A5699" s="1296">
        <v>38224</v>
      </c>
      <c r="B5699" s="1295" t="s">
        <v>313</v>
      </c>
      <c r="C5699" s="1295" t="s">
        <v>260</v>
      </c>
      <c r="D5699" s="1295">
        <v>9477</v>
      </c>
      <c r="E5699" s="1295" t="s">
        <v>200</v>
      </c>
      <c r="F5699" s="935" t="s">
        <v>212</v>
      </c>
      <c r="G5699" s="1295">
        <v>0</v>
      </c>
      <c r="H5699" s="935" t="s">
        <v>405</v>
      </c>
      <c r="I5699" s="935" t="s">
        <v>406</v>
      </c>
      <c r="J5699" s="935">
        <v>40.472049499999997</v>
      </c>
      <c r="K5699" s="935">
        <v>-122.29453460000001</v>
      </c>
      <c r="L5699" s="935">
        <v>40.417416330000002</v>
      </c>
      <c r="M5699" s="935">
        <v>-122.19395729999999</v>
      </c>
    </row>
    <row r="5700" spans="1:13" x14ac:dyDescent="0.35">
      <c r="A5700" s="1296">
        <v>38224</v>
      </c>
      <c r="B5700" s="1295" t="s">
        <v>313</v>
      </c>
      <c r="C5700" s="1295" t="s">
        <v>260</v>
      </c>
      <c r="D5700" s="1295">
        <v>9477</v>
      </c>
      <c r="E5700" s="1295" t="s">
        <v>200</v>
      </c>
      <c r="F5700" s="935" t="s">
        <v>213</v>
      </c>
      <c r="G5700" s="1295">
        <v>0</v>
      </c>
      <c r="H5700" s="935" t="s">
        <v>406</v>
      </c>
      <c r="I5700" s="935" t="s">
        <v>407</v>
      </c>
      <c r="J5700" s="935">
        <v>40.417416330000002</v>
      </c>
      <c r="K5700" s="935">
        <v>-122.19395729999999</v>
      </c>
      <c r="L5700" s="935">
        <v>40.355137560000003</v>
      </c>
      <c r="M5700" s="935">
        <v>-122.17595660000001</v>
      </c>
    </row>
    <row r="5701" spans="1:13" x14ac:dyDescent="0.35">
      <c r="A5701" s="1296">
        <v>38224</v>
      </c>
      <c r="B5701" s="1295" t="s">
        <v>313</v>
      </c>
      <c r="C5701" s="1295" t="s">
        <v>260</v>
      </c>
      <c r="D5701" s="1295">
        <v>9477</v>
      </c>
      <c r="E5701" s="1295" t="s">
        <v>200</v>
      </c>
      <c r="F5701" s="935" t="s">
        <v>214</v>
      </c>
      <c r="G5701" s="1295">
        <v>0</v>
      </c>
      <c r="H5701" s="935" t="s">
        <v>407</v>
      </c>
      <c r="I5701" s="935" t="s">
        <v>408</v>
      </c>
      <c r="J5701" s="935">
        <v>40.355137560000003</v>
      </c>
      <c r="K5701" s="935">
        <v>-122.17595660000001</v>
      </c>
      <c r="L5701" s="935">
        <v>40.316984869999999</v>
      </c>
      <c r="M5701" s="935">
        <v>-122.1896581</v>
      </c>
    </row>
    <row r="5702" spans="1:13" x14ac:dyDescent="0.35">
      <c r="A5702" s="1296">
        <v>38224</v>
      </c>
      <c r="B5702" s="1295" t="s">
        <v>313</v>
      </c>
      <c r="C5702" s="1295" t="s">
        <v>260</v>
      </c>
      <c r="D5702" s="1295">
        <v>9477</v>
      </c>
      <c r="E5702" s="1295" t="s">
        <v>200</v>
      </c>
      <c r="F5702" s="935" t="s">
        <v>215</v>
      </c>
      <c r="G5702" s="1295">
        <v>0</v>
      </c>
      <c r="H5702" s="935" t="s">
        <v>408</v>
      </c>
      <c r="I5702" s="935" t="s">
        <v>409</v>
      </c>
      <c r="J5702" s="935">
        <v>40.316984869999999</v>
      </c>
      <c r="K5702" s="935">
        <v>-122.1896581</v>
      </c>
      <c r="L5702" s="935">
        <v>40.263968490000003</v>
      </c>
      <c r="M5702" s="935">
        <v>-122.2235306</v>
      </c>
    </row>
    <row r="5703" spans="1:13" x14ac:dyDescent="0.35">
      <c r="A5703" s="1296">
        <v>38224</v>
      </c>
      <c r="B5703" s="1295" t="s">
        <v>313</v>
      </c>
      <c r="C5703" s="1295" t="s">
        <v>260</v>
      </c>
      <c r="D5703" s="1295">
        <v>9477</v>
      </c>
      <c r="E5703" s="1295" t="s">
        <v>200</v>
      </c>
      <c r="F5703" s="935" t="s">
        <v>216</v>
      </c>
      <c r="G5703" s="1295">
        <v>0</v>
      </c>
      <c r="H5703" s="935" t="s">
        <v>409</v>
      </c>
      <c r="I5703" s="935" t="s">
        <v>410</v>
      </c>
      <c r="J5703" s="935">
        <v>40.263968490000003</v>
      </c>
      <c r="K5703" s="935">
        <v>-122.2235306</v>
      </c>
      <c r="L5703" s="935">
        <v>40.153152210000002</v>
      </c>
      <c r="M5703" s="935">
        <v>-122.20237950000001</v>
      </c>
    </row>
    <row r="5704" spans="1:13" x14ac:dyDescent="0.35">
      <c r="A5704" s="1296">
        <v>38224</v>
      </c>
      <c r="B5704" s="1295" t="s">
        <v>313</v>
      </c>
      <c r="C5704" s="1295" t="s">
        <v>260</v>
      </c>
      <c r="D5704" s="1295">
        <v>9477</v>
      </c>
      <c r="E5704" s="1295" t="s">
        <v>200</v>
      </c>
      <c r="F5704" s="935" t="s">
        <v>217</v>
      </c>
      <c r="G5704" s="1295">
        <v>0</v>
      </c>
      <c r="H5704" s="935" t="s">
        <v>410</v>
      </c>
      <c r="I5704" s="935" t="s">
        <v>411</v>
      </c>
      <c r="J5704" s="935">
        <v>40.153152210000002</v>
      </c>
      <c r="K5704" s="935">
        <v>-122.20237950000001</v>
      </c>
      <c r="L5704" s="935">
        <v>40.027836569999998</v>
      </c>
      <c r="M5704" s="935">
        <v>-122.11920569999999</v>
      </c>
    </row>
    <row r="5705" spans="1:13" x14ac:dyDescent="0.35">
      <c r="A5705" s="1296">
        <v>38224</v>
      </c>
      <c r="B5705" s="1295" t="s">
        <v>313</v>
      </c>
      <c r="C5705" s="1295" t="s">
        <v>260</v>
      </c>
      <c r="D5705" s="1295">
        <v>9477</v>
      </c>
      <c r="E5705" s="1295" t="s">
        <v>200</v>
      </c>
      <c r="F5705" s="935" t="s">
        <v>219</v>
      </c>
      <c r="G5705" s="1295">
        <v>-99999</v>
      </c>
      <c r="H5705" s="935" t="s">
        <v>411</v>
      </c>
      <c r="I5705" s="935" t="s">
        <v>412</v>
      </c>
      <c r="J5705" s="935">
        <v>40.027836569999998</v>
      </c>
      <c r="K5705" s="935">
        <v>-122.11920569999999</v>
      </c>
      <c r="L5705" s="935">
        <v>39.909298579999998</v>
      </c>
      <c r="M5705" s="935">
        <v>-122.0918963</v>
      </c>
    </row>
    <row r="5706" spans="1:13" x14ac:dyDescent="0.35">
      <c r="A5706" s="1296">
        <v>38224</v>
      </c>
      <c r="B5706" s="1295" t="s">
        <v>313</v>
      </c>
      <c r="C5706" s="1295" t="s">
        <v>260</v>
      </c>
      <c r="D5706" s="1295">
        <v>9477</v>
      </c>
      <c r="E5706" s="1295" t="s">
        <v>200</v>
      </c>
      <c r="F5706" s="935" t="s">
        <v>220</v>
      </c>
      <c r="G5706" s="1295">
        <v>-99999</v>
      </c>
      <c r="H5706" s="935" t="s">
        <v>412</v>
      </c>
      <c r="I5706" s="935" t="s">
        <v>413</v>
      </c>
      <c r="J5706" s="935">
        <v>39.909298579999998</v>
      </c>
      <c r="K5706" s="935">
        <v>-122.0918963</v>
      </c>
      <c r="L5706" s="935">
        <v>39.751173979999997</v>
      </c>
      <c r="M5706" s="935">
        <v>-121.9963235</v>
      </c>
    </row>
    <row r="5707" spans="1:13" x14ac:dyDescent="0.35">
      <c r="A5707" s="1296">
        <v>38224</v>
      </c>
      <c r="B5707" s="1295" t="s">
        <v>313</v>
      </c>
      <c r="C5707" s="1295" t="s">
        <v>260</v>
      </c>
      <c r="D5707" s="1295">
        <v>9477</v>
      </c>
      <c r="E5707" s="1295" t="s">
        <v>200</v>
      </c>
      <c r="F5707" s="935" t="s">
        <v>221</v>
      </c>
      <c r="G5707" s="1295">
        <v>-99999</v>
      </c>
      <c r="H5707" s="935" t="s">
        <v>413</v>
      </c>
      <c r="I5707" s="935" t="s">
        <v>414</v>
      </c>
      <c r="J5707" s="935">
        <v>39.751173979999997</v>
      </c>
      <c r="K5707" s="935">
        <v>-121.9963235</v>
      </c>
      <c r="L5707" s="935">
        <v>39.629153240000001</v>
      </c>
      <c r="M5707" s="935">
        <v>-121.9925059</v>
      </c>
    </row>
    <row r="5708" spans="1:13" x14ac:dyDescent="0.35">
      <c r="A5708" s="1296">
        <v>38224</v>
      </c>
      <c r="B5708" s="1295" t="s">
        <v>313</v>
      </c>
      <c r="C5708" s="1295" t="s">
        <v>260</v>
      </c>
      <c r="D5708" s="1295">
        <v>9477</v>
      </c>
      <c r="E5708" s="1295" t="s">
        <v>200</v>
      </c>
      <c r="F5708" s="935" t="s">
        <v>222</v>
      </c>
      <c r="G5708" s="1295">
        <v>-99999</v>
      </c>
      <c r="H5708" s="935" t="s">
        <v>414</v>
      </c>
      <c r="I5708" s="935" t="s">
        <v>415</v>
      </c>
      <c r="J5708" s="935">
        <v>39.629153240000001</v>
      </c>
      <c r="K5708" s="935">
        <v>-121.9925059</v>
      </c>
      <c r="L5708" s="935">
        <v>39.40712284</v>
      </c>
      <c r="M5708" s="935">
        <v>-122.00758999999999</v>
      </c>
    </row>
    <row r="5709" spans="1:13" x14ac:dyDescent="0.35">
      <c r="A5709" s="1296">
        <v>38231</v>
      </c>
      <c r="B5709" s="1295" t="s">
        <v>313</v>
      </c>
      <c r="C5709" s="1295" t="s">
        <v>260</v>
      </c>
      <c r="D5709" s="1295">
        <v>8511</v>
      </c>
      <c r="E5709" s="1295" t="s">
        <v>248</v>
      </c>
      <c r="F5709" s="935" t="s">
        <v>208</v>
      </c>
      <c r="G5709" s="1295">
        <v>0</v>
      </c>
      <c r="H5709" s="935" t="s">
        <v>402</v>
      </c>
      <c r="I5709" s="935" t="s">
        <v>403</v>
      </c>
      <c r="J5709" s="935">
        <v>40.611883210000002</v>
      </c>
      <c r="K5709" s="935">
        <v>-122.446135</v>
      </c>
      <c r="L5709" s="935">
        <v>40.592799669999998</v>
      </c>
      <c r="M5709" s="935">
        <v>-122.3942059</v>
      </c>
    </row>
    <row r="5710" spans="1:13" x14ac:dyDescent="0.35">
      <c r="A5710" s="1296">
        <v>38231</v>
      </c>
      <c r="B5710" s="1295" t="s">
        <v>313</v>
      </c>
      <c r="C5710" s="1295" t="s">
        <v>260</v>
      </c>
      <c r="D5710" s="1295">
        <v>8511</v>
      </c>
      <c r="E5710" s="1295" t="s">
        <v>248</v>
      </c>
      <c r="F5710" s="935" t="s">
        <v>209</v>
      </c>
      <c r="G5710" s="1295">
        <v>0</v>
      </c>
      <c r="H5710" s="935" t="s">
        <v>403</v>
      </c>
      <c r="I5710" s="935" t="s">
        <v>404</v>
      </c>
      <c r="J5710" s="935">
        <v>40.592799669999998</v>
      </c>
      <c r="K5710" s="935">
        <v>-122.3942059</v>
      </c>
      <c r="L5710" s="935">
        <v>40.585947769999997</v>
      </c>
      <c r="M5710" s="935">
        <v>-122.3683525</v>
      </c>
    </row>
    <row r="5711" spans="1:13" x14ac:dyDescent="0.35">
      <c r="A5711" s="1296">
        <v>38231</v>
      </c>
      <c r="B5711" s="1295" t="s">
        <v>313</v>
      </c>
      <c r="C5711" s="1295" t="s">
        <v>260</v>
      </c>
      <c r="D5711" s="1295">
        <v>8511</v>
      </c>
      <c r="E5711" s="1295" t="s">
        <v>248</v>
      </c>
      <c r="F5711" s="935" t="s">
        <v>211</v>
      </c>
      <c r="G5711" s="1295">
        <v>0</v>
      </c>
      <c r="H5711" s="935" t="s">
        <v>404</v>
      </c>
      <c r="I5711" s="935" t="s">
        <v>405</v>
      </c>
      <c r="J5711" s="935">
        <v>40.585947769999997</v>
      </c>
      <c r="K5711" s="935">
        <v>-122.3683525</v>
      </c>
      <c r="L5711" s="935">
        <v>40.472049499999997</v>
      </c>
      <c r="M5711" s="935">
        <v>-122.29453460000001</v>
      </c>
    </row>
    <row r="5712" spans="1:13" x14ac:dyDescent="0.35">
      <c r="A5712" s="1296">
        <v>38231</v>
      </c>
      <c r="B5712" s="1295" t="s">
        <v>313</v>
      </c>
      <c r="C5712" s="1295" t="s">
        <v>260</v>
      </c>
      <c r="D5712" s="1295">
        <v>8511</v>
      </c>
      <c r="E5712" s="1295" t="s">
        <v>248</v>
      </c>
      <c r="F5712" s="935" t="s">
        <v>212</v>
      </c>
      <c r="G5712" s="1295">
        <v>0</v>
      </c>
      <c r="H5712" s="935" t="s">
        <v>405</v>
      </c>
      <c r="I5712" s="935" t="s">
        <v>406</v>
      </c>
      <c r="J5712" s="935">
        <v>40.472049499999997</v>
      </c>
      <c r="K5712" s="935">
        <v>-122.29453460000001</v>
      </c>
      <c r="L5712" s="935">
        <v>40.417416330000002</v>
      </c>
      <c r="M5712" s="935">
        <v>-122.19395729999999</v>
      </c>
    </row>
    <row r="5713" spans="1:13" x14ac:dyDescent="0.35">
      <c r="A5713" s="1296">
        <v>38231</v>
      </c>
      <c r="B5713" s="1295" t="s">
        <v>313</v>
      </c>
      <c r="C5713" s="1295" t="s">
        <v>260</v>
      </c>
      <c r="D5713" s="1295">
        <v>8511</v>
      </c>
      <c r="E5713" s="1295" t="s">
        <v>248</v>
      </c>
      <c r="F5713" s="935" t="s">
        <v>213</v>
      </c>
      <c r="G5713" s="1295">
        <v>0</v>
      </c>
      <c r="H5713" s="935" t="s">
        <v>406</v>
      </c>
      <c r="I5713" s="935" t="s">
        <v>407</v>
      </c>
      <c r="J5713" s="935">
        <v>40.417416330000002</v>
      </c>
      <c r="K5713" s="935">
        <v>-122.19395729999999</v>
      </c>
      <c r="L5713" s="935">
        <v>40.355137560000003</v>
      </c>
      <c r="M5713" s="935">
        <v>-122.17595660000001</v>
      </c>
    </row>
    <row r="5714" spans="1:13" x14ac:dyDescent="0.35">
      <c r="A5714" s="1296">
        <v>38231</v>
      </c>
      <c r="B5714" s="1295" t="s">
        <v>313</v>
      </c>
      <c r="C5714" s="1295" t="s">
        <v>260</v>
      </c>
      <c r="D5714" s="1295">
        <v>8511</v>
      </c>
      <c r="E5714" s="1295" t="s">
        <v>248</v>
      </c>
      <c r="F5714" s="935" t="s">
        <v>214</v>
      </c>
      <c r="G5714" s="1295">
        <v>0</v>
      </c>
      <c r="H5714" s="935" t="s">
        <v>407</v>
      </c>
      <c r="I5714" s="935" t="s">
        <v>408</v>
      </c>
      <c r="J5714" s="935">
        <v>40.355137560000003</v>
      </c>
      <c r="K5714" s="935">
        <v>-122.17595660000001</v>
      </c>
      <c r="L5714" s="935">
        <v>40.316984869999999</v>
      </c>
      <c r="M5714" s="935">
        <v>-122.1896581</v>
      </c>
    </row>
    <row r="5715" spans="1:13" x14ac:dyDescent="0.35">
      <c r="A5715" s="1296">
        <v>38231</v>
      </c>
      <c r="B5715" s="1295" t="s">
        <v>313</v>
      </c>
      <c r="C5715" s="1295" t="s">
        <v>260</v>
      </c>
      <c r="D5715" s="1295">
        <v>8511</v>
      </c>
      <c r="E5715" s="1295" t="s">
        <v>248</v>
      </c>
      <c r="F5715" s="935" t="s">
        <v>215</v>
      </c>
      <c r="G5715" s="1295">
        <v>0</v>
      </c>
      <c r="H5715" s="935" t="s">
        <v>408</v>
      </c>
      <c r="I5715" s="935" t="s">
        <v>409</v>
      </c>
      <c r="J5715" s="935">
        <v>40.316984869999999</v>
      </c>
      <c r="K5715" s="935">
        <v>-122.1896581</v>
      </c>
      <c r="L5715" s="935">
        <v>40.263968490000003</v>
      </c>
      <c r="M5715" s="935">
        <v>-122.2235306</v>
      </c>
    </row>
    <row r="5716" spans="1:13" x14ac:dyDescent="0.35">
      <c r="A5716" s="1296">
        <v>38231</v>
      </c>
      <c r="B5716" s="1295" t="s">
        <v>313</v>
      </c>
      <c r="C5716" s="1295" t="s">
        <v>260</v>
      </c>
      <c r="D5716" s="1295">
        <v>8511</v>
      </c>
      <c r="E5716" s="1295" t="s">
        <v>248</v>
      </c>
      <c r="F5716" s="935" t="s">
        <v>216</v>
      </c>
      <c r="G5716" s="1295">
        <v>0</v>
      </c>
      <c r="H5716" s="935" t="s">
        <v>409</v>
      </c>
      <c r="I5716" s="935" t="s">
        <v>410</v>
      </c>
      <c r="J5716" s="935">
        <v>40.263968490000003</v>
      </c>
      <c r="K5716" s="935">
        <v>-122.2235306</v>
      </c>
      <c r="L5716" s="935">
        <v>40.153152210000002</v>
      </c>
      <c r="M5716" s="935">
        <v>-122.20237950000001</v>
      </c>
    </row>
    <row r="5717" spans="1:13" x14ac:dyDescent="0.35">
      <c r="A5717" s="1296">
        <v>38231</v>
      </c>
      <c r="B5717" s="1295" t="s">
        <v>313</v>
      </c>
      <c r="C5717" s="1295" t="s">
        <v>260</v>
      </c>
      <c r="D5717" s="1295">
        <v>8511</v>
      </c>
      <c r="E5717" s="1295" t="s">
        <v>248</v>
      </c>
      <c r="F5717" s="935" t="s">
        <v>217</v>
      </c>
      <c r="G5717" s="1295">
        <v>0</v>
      </c>
      <c r="H5717" s="935" t="s">
        <v>410</v>
      </c>
      <c r="I5717" s="935" t="s">
        <v>411</v>
      </c>
      <c r="J5717" s="935">
        <v>40.153152210000002</v>
      </c>
      <c r="K5717" s="935">
        <v>-122.20237950000001</v>
      </c>
      <c r="L5717" s="935">
        <v>40.027836569999998</v>
      </c>
      <c r="M5717" s="935">
        <v>-122.11920569999999</v>
      </c>
    </row>
    <row r="5718" spans="1:13" x14ac:dyDescent="0.35">
      <c r="A5718" s="1296">
        <v>38231</v>
      </c>
      <c r="B5718" s="1295" t="s">
        <v>313</v>
      </c>
      <c r="C5718" s="1295" t="s">
        <v>260</v>
      </c>
      <c r="D5718" s="1295">
        <v>8511</v>
      </c>
      <c r="E5718" s="1295" t="s">
        <v>248</v>
      </c>
      <c r="F5718" s="935" t="s">
        <v>219</v>
      </c>
      <c r="G5718" s="1295">
        <v>-99999</v>
      </c>
      <c r="H5718" s="935" t="s">
        <v>411</v>
      </c>
      <c r="I5718" s="935" t="s">
        <v>412</v>
      </c>
      <c r="J5718" s="935">
        <v>40.027836569999998</v>
      </c>
      <c r="K5718" s="935">
        <v>-122.11920569999999</v>
      </c>
      <c r="L5718" s="935">
        <v>39.909298579999998</v>
      </c>
      <c r="M5718" s="935">
        <v>-122.0918963</v>
      </c>
    </row>
    <row r="5719" spans="1:13" x14ac:dyDescent="0.35">
      <c r="A5719" s="1296">
        <v>38231</v>
      </c>
      <c r="B5719" s="1295" t="s">
        <v>313</v>
      </c>
      <c r="C5719" s="1295" t="s">
        <v>260</v>
      </c>
      <c r="D5719" s="1295">
        <v>8511</v>
      </c>
      <c r="E5719" s="1295" t="s">
        <v>248</v>
      </c>
      <c r="F5719" s="935" t="s">
        <v>220</v>
      </c>
      <c r="G5719" s="1295">
        <v>-99999</v>
      </c>
      <c r="H5719" s="935" t="s">
        <v>412</v>
      </c>
      <c r="I5719" s="935" t="s">
        <v>413</v>
      </c>
      <c r="J5719" s="935">
        <v>39.909298579999998</v>
      </c>
      <c r="K5719" s="935">
        <v>-122.0918963</v>
      </c>
      <c r="L5719" s="935">
        <v>39.751173979999997</v>
      </c>
      <c r="M5719" s="935">
        <v>-121.9963235</v>
      </c>
    </row>
    <row r="5720" spans="1:13" x14ac:dyDescent="0.35">
      <c r="A5720" s="1296">
        <v>38231</v>
      </c>
      <c r="B5720" s="1295" t="s">
        <v>313</v>
      </c>
      <c r="C5720" s="1295" t="s">
        <v>260</v>
      </c>
      <c r="D5720" s="1295">
        <v>8511</v>
      </c>
      <c r="E5720" s="1295" t="s">
        <v>248</v>
      </c>
      <c r="F5720" s="935" t="s">
        <v>221</v>
      </c>
      <c r="G5720" s="1295">
        <v>-99999</v>
      </c>
      <c r="H5720" s="935" t="s">
        <v>413</v>
      </c>
      <c r="I5720" s="935" t="s">
        <v>414</v>
      </c>
      <c r="J5720" s="935">
        <v>39.751173979999997</v>
      </c>
      <c r="K5720" s="935">
        <v>-121.9963235</v>
      </c>
      <c r="L5720" s="935">
        <v>39.629153240000001</v>
      </c>
      <c r="M5720" s="935">
        <v>-121.9925059</v>
      </c>
    </row>
    <row r="5721" spans="1:13" x14ac:dyDescent="0.35">
      <c r="A5721" s="1296">
        <v>38231</v>
      </c>
      <c r="B5721" s="1295" t="s">
        <v>313</v>
      </c>
      <c r="C5721" s="1295" t="s">
        <v>260</v>
      </c>
      <c r="D5721" s="1295">
        <v>8511</v>
      </c>
      <c r="E5721" s="1295" t="s">
        <v>248</v>
      </c>
      <c r="F5721" s="935" t="s">
        <v>222</v>
      </c>
      <c r="G5721" s="1295">
        <v>-99999</v>
      </c>
      <c r="H5721" s="935" t="s">
        <v>414</v>
      </c>
      <c r="I5721" s="935" t="s">
        <v>415</v>
      </c>
      <c r="J5721" s="935">
        <v>39.629153240000001</v>
      </c>
      <c r="K5721" s="935">
        <v>-121.9925059</v>
      </c>
      <c r="L5721" s="935">
        <v>39.40712284</v>
      </c>
      <c r="M5721" s="935">
        <v>-122.00758999999999</v>
      </c>
    </row>
    <row r="5722" spans="1:13" x14ac:dyDescent="0.35">
      <c r="A5722" s="1296">
        <v>38240</v>
      </c>
      <c r="B5722" s="1295" t="s">
        <v>313</v>
      </c>
      <c r="C5722" s="1295" t="s">
        <v>260</v>
      </c>
      <c r="D5722" s="1295">
        <v>8959</v>
      </c>
      <c r="E5722" s="1295" t="s">
        <v>248</v>
      </c>
      <c r="F5722" s="935" t="s">
        <v>208</v>
      </c>
      <c r="G5722" s="1295">
        <v>0</v>
      </c>
      <c r="H5722" s="935" t="s">
        <v>402</v>
      </c>
      <c r="I5722" s="935" t="s">
        <v>403</v>
      </c>
      <c r="J5722" s="935">
        <v>40.611883210000002</v>
      </c>
      <c r="K5722" s="935">
        <v>-122.446135</v>
      </c>
      <c r="L5722" s="935">
        <v>40.592799669999998</v>
      </c>
      <c r="M5722" s="935">
        <v>-122.3942059</v>
      </c>
    </row>
    <row r="5723" spans="1:13" x14ac:dyDescent="0.35">
      <c r="A5723" s="1296">
        <v>38240</v>
      </c>
      <c r="B5723" s="1295" t="s">
        <v>313</v>
      </c>
      <c r="C5723" s="1295" t="s">
        <v>260</v>
      </c>
      <c r="D5723" s="1295">
        <v>8959</v>
      </c>
      <c r="E5723" s="1295" t="s">
        <v>248</v>
      </c>
      <c r="F5723" s="935" t="s">
        <v>209</v>
      </c>
      <c r="G5723" s="1295">
        <v>0</v>
      </c>
      <c r="H5723" s="935" t="s">
        <v>403</v>
      </c>
      <c r="I5723" s="935" t="s">
        <v>404</v>
      </c>
      <c r="J5723" s="935">
        <v>40.592799669999998</v>
      </c>
      <c r="K5723" s="935">
        <v>-122.3942059</v>
      </c>
      <c r="L5723" s="935">
        <v>40.585947769999997</v>
      </c>
      <c r="M5723" s="935">
        <v>-122.3683525</v>
      </c>
    </row>
    <row r="5724" spans="1:13" x14ac:dyDescent="0.35">
      <c r="A5724" s="1296">
        <v>38240</v>
      </c>
      <c r="B5724" s="1295" t="s">
        <v>313</v>
      </c>
      <c r="C5724" s="1295" t="s">
        <v>260</v>
      </c>
      <c r="D5724" s="1295">
        <v>8959</v>
      </c>
      <c r="E5724" s="1295" t="s">
        <v>248</v>
      </c>
      <c r="F5724" s="935" t="s">
        <v>211</v>
      </c>
      <c r="G5724" s="1295">
        <v>2</v>
      </c>
      <c r="H5724" s="935" t="s">
        <v>404</v>
      </c>
      <c r="I5724" s="935" t="s">
        <v>405</v>
      </c>
      <c r="J5724" s="935">
        <v>40.585947769999997</v>
      </c>
      <c r="K5724" s="935">
        <v>-122.3683525</v>
      </c>
      <c r="L5724" s="935">
        <v>40.472049499999997</v>
      </c>
      <c r="M5724" s="935">
        <v>-122.29453460000001</v>
      </c>
    </row>
    <row r="5725" spans="1:13" x14ac:dyDescent="0.35">
      <c r="A5725" s="1296">
        <v>38240</v>
      </c>
      <c r="B5725" s="1295" t="s">
        <v>313</v>
      </c>
      <c r="C5725" s="1295" t="s">
        <v>260</v>
      </c>
      <c r="D5725" s="1295">
        <v>8959</v>
      </c>
      <c r="E5725" s="1295" t="s">
        <v>248</v>
      </c>
      <c r="F5725" s="935" t="s">
        <v>212</v>
      </c>
      <c r="G5725" s="1295">
        <v>0</v>
      </c>
      <c r="H5725" s="935" t="s">
        <v>405</v>
      </c>
      <c r="I5725" s="935" t="s">
        <v>406</v>
      </c>
      <c r="J5725" s="935">
        <v>40.472049499999997</v>
      </c>
      <c r="K5725" s="935">
        <v>-122.29453460000001</v>
      </c>
      <c r="L5725" s="935">
        <v>40.417416330000002</v>
      </c>
      <c r="M5725" s="935">
        <v>-122.19395729999999</v>
      </c>
    </row>
    <row r="5726" spans="1:13" x14ac:dyDescent="0.35">
      <c r="A5726" s="1296">
        <v>38240</v>
      </c>
      <c r="B5726" s="1295" t="s">
        <v>313</v>
      </c>
      <c r="C5726" s="1295" t="s">
        <v>260</v>
      </c>
      <c r="D5726" s="1295">
        <v>8959</v>
      </c>
      <c r="E5726" s="1295" t="s">
        <v>248</v>
      </c>
      <c r="F5726" s="935" t="s">
        <v>213</v>
      </c>
      <c r="G5726" s="1295">
        <v>0</v>
      </c>
      <c r="H5726" s="935" t="s">
        <v>406</v>
      </c>
      <c r="I5726" s="935" t="s">
        <v>407</v>
      </c>
      <c r="J5726" s="935">
        <v>40.417416330000002</v>
      </c>
      <c r="K5726" s="935">
        <v>-122.19395729999999</v>
      </c>
      <c r="L5726" s="935">
        <v>40.355137560000003</v>
      </c>
      <c r="M5726" s="935">
        <v>-122.17595660000001</v>
      </c>
    </row>
    <row r="5727" spans="1:13" x14ac:dyDescent="0.35">
      <c r="A5727" s="1296">
        <v>38240</v>
      </c>
      <c r="B5727" s="1295" t="s">
        <v>313</v>
      </c>
      <c r="C5727" s="1295" t="s">
        <v>260</v>
      </c>
      <c r="D5727" s="1295">
        <v>8959</v>
      </c>
      <c r="E5727" s="1295" t="s">
        <v>248</v>
      </c>
      <c r="F5727" s="935" t="s">
        <v>214</v>
      </c>
      <c r="G5727" s="1295">
        <v>0</v>
      </c>
      <c r="H5727" s="935" t="s">
        <v>407</v>
      </c>
      <c r="I5727" s="935" t="s">
        <v>408</v>
      </c>
      <c r="J5727" s="935">
        <v>40.355137560000003</v>
      </c>
      <c r="K5727" s="935">
        <v>-122.17595660000001</v>
      </c>
      <c r="L5727" s="935">
        <v>40.316984869999999</v>
      </c>
      <c r="M5727" s="935">
        <v>-122.1896581</v>
      </c>
    </row>
    <row r="5728" spans="1:13" x14ac:dyDescent="0.35">
      <c r="A5728" s="1296">
        <v>38240</v>
      </c>
      <c r="B5728" s="1295" t="s">
        <v>313</v>
      </c>
      <c r="C5728" s="1295" t="s">
        <v>260</v>
      </c>
      <c r="D5728" s="1295">
        <v>8959</v>
      </c>
      <c r="E5728" s="1295" t="s">
        <v>248</v>
      </c>
      <c r="F5728" s="935" t="s">
        <v>215</v>
      </c>
      <c r="G5728" s="1295">
        <v>0</v>
      </c>
      <c r="H5728" s="935" t="s">
        <v>408</v>
      </c>
      <c r="I5728" s="935" t="s">
        <v>409</v>
      </c>
      <c r="J5728" s="935">
        <v>40.316984869999999</v>
      </c>
      <c r="K5728" s="935">
        <v>-122.1896581</v>
      </c>
      <c r="L5728" s="935">
        <v>40.263968490000003</v>
      </c>
      <c r="M5728" s="935">
        <v>-122.2235306</v>
      </c>
    </row>
    <row r="5729" spans="1:13" x14ac:dyDescent="0.35">
      <c r="A5729" s="1296">
        <v>38240</v>
      </c>
      <c r="B5729" s="1295" t="s">
        <v>313</v>
      </c>
      <c r="C5729" s="1295" t="s">
        <v>260</v>
      </c>
      <c r="D5729" s="1295">
        <v>8959</v>
      </c>
      <c r="E5729" s="1295" t="s">
        <v>248</v>
      </c>
      <c r="F5729" s="935" t="s">
        <v>216</v>
      </c>
      <c r="G5729" s="1295">
        <v>0</v>
      </c>
      <c r="H5729" s="935" t="s">
        <v>409</v>
      </c>
      <c r="I5729" s="935" t="s">
        <v>410</v>
      </c>
      <c r="J5729" s="935">
        <v>40.263968490000003</v>
      </c>
      <c r="K5729" s="935">
        <v>-122.2235306</v>
      </c>
      <c r="L5729" s="935">
        <v>40.153152210000002</v>
      </c>
      <c r="M5729" s="935">
        <v>-122.20237950000001</v>
      </c>
    </row>
    <row r="5730" spans="1:13" x14ac:dyDescent="0.35">
      <c r="A5730" s="1296">
        <v>38240</v>
      </c>
      <c r="B5730" s="1295" t="s">
        <v>313</v>
      </c>
      <c r="C5730" s="1295" t="s">
        <v>260</v>
      </c>
      <c r="D5730" s="1295">
        <v>8959</v>
      </c>
      <c r="E5730" s="1295" t="s">
        <v>248</v>
      </c>
      <c r="F5730" s="935" t="s">
        <v>217</v>
      </c>
      <c r="G5730" s="1295">
        <v>0</v>
      </c>
      <c r="H5730" s="935" t="s">
        <v>410</v>
      </c>
      <c r="I5730" s="935" t="s">
        <v>411</v>
      </c>
      <c r="J5730" s="935">
        <v>40.153152210000002</v>
      </c>
      <c r="K5730" s="935">
        <v>-122.20237950000001</v>
      </c>
      <c r="L5730" s="935">
        <v>40.027836569999998</v>
      </c>
      <c r="M5730" s="935">
        <v>-122.11920569999999</v>
      </c>
    </row>
    <row r="5731" spans="1:13" x14ac:dyDescent="0.35">
      <c r="A5731" s="1296">
        <v>38240</v>
      </c>
      <c r="B5731" s="1295" t="s">
        <v>313</v>
      </c>
      <c r="C5731" s="1295" t="s">
        <v>260</v>
      </c>
      <c r="D5731" s="1295">
        <v>8959</v>
      </c>
      <c r="E5731" s="1295" t="s">
        <v>248</v>
      </c>
      <c r="F5731" s="935" t="s">
        <v>219</v>
      </c>
      <c r="G5731" s="1295">
        <v>-99999</v>
      </c>
      <c r="H5731" s="935" t="s">
        <v>411</v>
      </c>
      <c r="I5731" s="935" t="s">
        <v>412</v>
      </c>
      <c r="J5731" s="935">
        <v>40.027836569999998</v>
      </c>
      <c r="K5731" s="935">
        <v>-122.11920569999999</v>
      </c>
      <c r="L5731" s="935">
        <v>39.909298579999998</v>
      </c>
      <c r="M5731" s="935">
        <v>-122.0918963</v>
      </c>
    </row>
    <row r="5732" spans="1:13" x14ac:dyDescent="0.35">
      <c r="A5732" s="1296">
        <v>38240</v>
      </c>
      <c r="B5732" s="1295" t="s">
        <v>313</v>
      </c>
      <c r="C5732" s="1295" t="s">
        <v>260</v>
      </c>
      <c r="D5732" s="1295">
        <v>8959</v>
      </c>
      <c r="E5732" s="1295" t="s">
        <v>248</v>
      </c>
      <c r="F5732" s="935" t="s">
        <v>220</v>
      </c>
      <c r="G5732" s="1295">
        <v>-99999</v>
      </c>
      <c r="H5732" s="935" t="s">
        <v>412</v>
      </c>
      <c r="I5732" s="935" t="s">
        <v>413</v>
      </c>
      <c r="J5732" s="935">
        <v>39.909298579999998</v>
      </c>
      <c r="K5732" s="935">
        <v>-122.0918963</v>
      </c>
      <c r="L5732" s="935">
        <v>39.751173979999997</v>
      </c>
      <c r="M5732" s="935">
        <v>-121.9963235</v>
      </c>
    </row>
    <row r="5733" spans="1:13" x14ac:dyDescent="0.35">
      <c r="A5733" s="1296">
        <v>38240</v>
      </c>
      <c r="B5733" s="1295" t="s">
        <v>313</v>
      </c>
      <c r="C5733" s="1295" t="s">
        <v>260</v>
      </c>
      <c r="D5733" s="1295">
        <v>8959</v>
      </c>
      <c r="E5733" s="1295" t="s">
        <v>248</v>
      </c>
      <c r="F5733" s="935" t="s">
        <v>221</v>
      </c>
      <c r="G5733" s="1295">
        <v>-99999</v>
      </c>
      <c r="H5733" s="935" t="s">
        <v>413</v>
      </c>
      <c r="I5733" s="935" t="s">
        <v>414</v>
      </c>
      <c r="J5733" s="935">
        <v>39.751173979999997</v>
      </c>
      <c r="K5733" s="935">
        <v>-121.9963235</v>
      </c>
      <c r="L5733" s="935">
        <v>39.629153240000001</v>
      </c>
      <c r="M5733" s="935">
        <v>-121.9925059</v>
      </c>
    </row>
    <row r="5734" spans="1:13" x14ac:dyDescent="0.35">
      <c r="A5734" s="1296">
        <v>38240</v>
      </c>
      <c r="B5734" s="1295" t="s">
        <v>313</v>
      </c>
      <c r="C5734" s="1295" t="s">
        <v>260</v>
      </c>
      <c r="D5734" s="1295">
        <v>8959</v>
      </c>
      <c r="E5734" s="1295" t="s">
        <v>248</v>
      </c>
      <c r="F5734" s="935" t="s">
        <v>222</v>
      </c>
      <c r="G5734" s="1295">
        <v>-99999</v>
      </c>
      <c r="H5734" s="935" t="s">
        <v>414</v>
      </c>
      <c r="I5734" s="935" t="s">
        <v>415</v>
      </c>
      <c r="J5734" s="935">
        <v>39.629153240000001</v>
      </c>
      <c r="K5734" s="935">
        <v>-121.9925059</v>
      </c>
      <c r="L5734" s="935">
        <v>39.40712284</v>
      </c>
      <c r="M5734" s="935">
        <v>-122.00758999999999</v>
      </c>
    </row>
    <row r="5735" spans="1:13" x14ac:dyDescent="0.35">
      <c r="A5735" s="1296">
        <v>38245</v>
      </c>
      <c r="B5735" s="1295" t="s">
        <v>313</v>
      </c>
      <c r="C5735" s="1295" t="s">
        <v>260</v>
      </c>
      <c r="D5735" s="1295">
        <v>8960</v>
      </c>
      <c r="E5735" s="1295" t="s">
        <v>248</v>
      </c>
      <c r="F5735" s="935" t="s">
        <v>208</v>
      </c>
      <c r="G5735" s="1295">
        <v>0</v>
      </c>
      <c r="H5735" s="935" t="s">
        <v>402</v>
      </c>
      <c r="I5735" s="935" t="s">
        <v>403</v>
      </c>
      <c r="J5735" s="935">
        <v>40.611883210000002</v>
      </c>
      <c r="K5735" s="935">
        <v>-122.446135</v>
      </c>
      <c r="L5735" s="935">
        <v>40.592799669999998</v>
      </c>
      <c r="M5735" s="935">
        <v>-122.3942059</v>
      </c>
    </row>
    <row r="5736" spans="1:13" x14ac:dyDescent="0.35">
      <c r="A5736" s="1296">
        <v>38245</v>
      </c>
      <c r="B5736" s="1295" t="s">
        <v>313</v>
      </c>
      <c r="C5736" s="1295" t="s">
        <v>260</v>
      </c>
      <c r="D5736" s="1295">
        <v>8960</v>
      </c>
      <c r="E5736" s="1295" t="s">
        <v>248</v>
      </c>
      <c r="F5736" s="935" t="s">
        <v>209</v>
      </c>
      <c r="G5736" s="1295">
        <v>2</v>
      </c>
      <c r="H5736" s="935" t="s">
        <v>403</v>
      </c>
      <c r="I5736" s="935" t="s">
        <v>404</v>
      </c>
      <c r="J5736" s="935">
        <v>40.592799669999998</v>
      </c>
      <c r="K5736" s="935">
        <v>-122.3942059</v>
      </c>
      <c r="L5736" s="935">
        <v>40.585947769999997</v>
      </c>
      <c r="M5736" s="935">
        <v>-122.3683525</v>
      </c>
    </row>
    <row r="5737" spans="1:13" x14ac:dyDescent="0.35">
      <c r="A5737" s="1296">
        <v>38245</v>
      </c>
      <c r="B5737" s="1295" t="s">
        <v>313</v>
      </c>
      <c r="C5737" s="1295" t="s">
        <v>260</v>
      </c>
      <c r="D5737" s="1295">
        <v>8960</v>
      </c>
      <c r="E5737" s="1295" t="s">
        <v>248</v>
      </c>
      <c r="F5737" s="935" t="s">
        <v>211</v>
      </c>
      <c r="G5737" s="1295">
        <v>11</v>
      </c>
      <c r="H5737" s="935" t="s">
        <v>404</v>
      </c>
      <c r="I5737" s="935" t="s">
        <v>405</v>
      </c>
      <c r="J5737" s="935">
        <v>40.585947769999997</v>
      </c>
      <c r="K5737" s="935">
        <v>-122.3683525</v>
      </c>
      <c r="L5737" s="935">
        <v>40.472049499999997</v>
      </c>
      <c r="M5737" s="935">
        <v>-122.29453460000001</v>
      </c>
    </row>
    <row r="5738" spans="1:13" x14ac:dyDescent="0.35">
      <c r="A5738" s="1296">
        <v>38245</v>
      </c>
      <c r="B5738" s="1295" t="s">
        <v>313</v>
      </c>
      <c r="C5738" s="1295" t="s">
        <v>260</v>
      </c>
      <c r="D5738" s="1295">
        <v>8960</v>
      </c>
      <c r="E5738" s="1295" t="s">
        <v>248</v>
      </c>
      <c r="F5738" s="935" t="s">
        <v>212</v>
      </c>
      <c r="G5738" s="1295">
        <v>0</v>
      </c>
      <c r="H5738" s="935" t="s">
        <v>405</v>
      </c>
      <c r="I5738" s="935" t="s">
        <v>406</v>
      </c>
      <c r="J5738" s="935">
        <v>40.472049499999997</v>
      </c>
      <c r="K5738" s="935">
        <v>-122.29453460000001</v>
      </c>
      <c r="L5738" s="935">
        <v>40.417416330000002</v>
      </c>
      <c r="M5738" s="935">
        <v>-122.19395729999999</v>
      </c>
    </row>
    <row r="5739" spans="1:13" x14ac:dyDescent="0.35">
      <c r="A5739" s="1296">
        <v>38245</v>
      </c>
      <c r="B5739" s="1295" t="s">
        <v>313</v>
      </c>
      <c r="C5739" s="1295" t="s">
        <v>260</v>
      </c>
      <c r="D5739" s="1295">
        <v>8960</v>
      </c>
      <c r="E5739" s="1295" t="s">
        <v>248</v>
      </c>
      <c r="F5739" s="935" t="s">
        <v>213</v>
      </c>
      <c r="G5739" s="1295">
        <v>0</v>
      </c>
      <c r="H5739" s="935" t="s">
        <v>406</v>
      </c>
      <c r="I5739" s="935" t="s">
        <v>407</v>
      </c>
      <c r="J5739" s="935">
        <v>40.417416330000002</v>
      </c>
      <c r="K5739" s="935">
        <v>-122.19395729999999</v>
      </c>
      <c r="L5739" s="935">
        <v>40.355137560000003</v>
      </c>
      <c r="M5739" s="935">
        <v>-122.17595660000001</v>
      </c>
    </row>
    <row r="5740" spans="1:13" x14ac:dyDescent="0.35">
      <c r="A5740" s="1296">
        <v>38245</v>
      </c>
      <c r="B5740" s="1295" t="s">
        <v>313</v>
      </c>
      <c r="C5740" s="1295" t="s">
        <v>260</v>
      </c>
      <c r="D5740" s="1295">
        <v>8960</v>
      </c>
      <c r="E5740" s="1295" t="s">
        <v>248</v>
      </c>
      <c r="F5740" s="935" t="s">
        <v>214</v>
      </c>
      <c r="G5740" s="1295">
        <v>0</v>
      </c>
      <c r="H5740" s="935" t="s">
        <v>407</v>
      </c>
      <c r="I5740" s="935" t="s">
        <v>408</v>
      </c>
      <c r="J5740" s="935">
        <v>40.355137560000003</v>
      </c>
      <c r="K5740" s="935">
        <v>-122.17595660000001</v>
      </c>
      <c r="L5740" s="935">
        <v>40.316984869999999</v>
      </c>
      <c r="M5740" s="935">
        <v>-122.1896581</v>
      </c>
    </row>
    <row r="5741" spans="1:13" x14ac:dyDescent="0.35">
      <c r="A5741" s="1296">
        <v>38245</v>
      </c>
      <c r="B5741" s="1295" t="s">
        <v>313</v>
      </c>
      <c r="C5741" s="1295" t="s">
        <v>260</v>
      </c>
      <c r="D5741" s="1295">
        <v>8960</v>
      </c>
      <c r="E5741" s="1295" t="s">
        <v>248</v>
      </c>
      <c r="F5741" s="935" t="s">
        <v>215</v>
      </c>
      <c r="G5741" s="1295">
        <v>0</v>
      </c>
      <c r="H5741" s="935" t="s">
        <v>408</v>
      </c>
      <c r="I5741" s="935" t="s">
        <v>409</v>
      </c>
      <c r="J5741" s="935">
        <v>40.316984869999999</v>
      </c>
      <c r="K5741" s="935">
        <v>-122.1896581</v>
      </c>
      <c r="L5741" s="935">
        <v>40.263968490000003</v>
      </c>
      <c r="M5741" s="935">
        <v>-122.2235306</v>
      </c>
    </row>
    <row r="5742" spans="1:13" x14ac:dyDescent="0.35">
      <c r="A5742" s="1296">
        <v>38245</v>
      </c>
      <c r="B5742" s="1295" t="s">
        <v>313</v>
      </c>
      <c r="C5742" s="1295" t="s">
        <v>260</v>
      </c>
      <c r="D5742" s="1295">
        <v>8960</v>
      </c>
      <c r="E5742" s="1295" t="s">
        <v>248</v>
      </c>
      <c r="F5742" s="935" t="s">
        <v>216</v>
      </c>
      <c r="G5742" s="1295">
        <v>0</v>
      </c>
      <c r="H5742" s="935" t="s">
        <v>409</v>
      </c>
      <c r="I5742" s="935" t="s">
        <v>410</v>
      </c>
      <c r="J5742" s="935">
        <v>40.263968490000003</v>
      </c>
      <c r="K5742" s="935">
        <v>-122.2235306</v>
      </c>
      <c r="L5742" s="935">
        <v>40.153152210000002</v>
      </c>
      <c r="M5742" s="935">
        <v>-122.20237950000001</v>
      </c>
    </row>
    <row r="5743" spans="1:13" x14ac:dyDescent="0.35">
      <c r="A5743" s="1296">
        <v>38245</v>
      </c>
      <c r="B5743" s="1295" t="s">
        <v>313</v>
      </c>
      <c r="C5743" s="1295" t="s">
        <v>260</v>
      </c>
      <c r="D5743" s="1295">
        <v>8960</v>
      </c>
      <c r="E5743" s="1295" t="s">
        <v>248</v>
      </c>
      <c r="F5743" s="935" t="s">
        <v>217</v>
      </c>
      <c r="G5743" s="1295">
        <v>0</v>
      </c>
      <c r="H5743" s="935" t="s">
        <v>410</v>
      </c>
      <c r="I5743" s="935" t="s">
        <v>411</v>
      </c>
      <c r="J5743" s="935">
        <v>40.153152210000002</v>
      </c>
      <c r="K5743" s="935">
        <v>-122.20237950000001</v>
      </c>
      <c r="L5743" s="935">
        <v>40.027836569999998</v>
      </c>
      <c r="M5743" s="935">
        <v>-122.11920569999999</v>
      </c>
    </row>
    <row r="5744" spans="1:13" x14ac:dyDescent="0.35">
      <c r="A5744" s="1296">
        <v>38245</v>
      </c>
      <c r="B5744" s="1295" t="s">
        <v>313</v>
      </c>
      <c r="C5744" s="1295" t="s">
        <v>260</v>
      </c>
      <c r="D5744" s="1295">
        <v>8960</v>
      </c>
      <c r="E5744" s="1295" t="s">
        <v>248</v>
      </c>
      <c r="F5744" s="935" t="s">
        <v>219</v>
      </c>
      <c r="G5744" s="1295">
        <v>-99999</v>
      </c>
      <c r="H5744" s="935" t="s">
        <v>411</v>
      </c>
      <c r="I5744" s="935" t="s">
        <v>412</v>
      </c>
      <c r="J5744" s="935">
        <v>40.027836569999998</v>
      </c>
      <c r="K5744" s="935">
        <v>-122.11920569999999</v>
      </c>
      <c r="L5744" s="935">
        <v>39.909298579999998</v>
      </c>
      <c r="M5744" s="935">
        <v>-122.0918963</v>
      </c>
    </row>
    <row r="5745" spans="1:13" x14ac:dyDescent="0.35">
      <c r="A5745" s="1296">
        <v>38245</v>
      </c>
      <c r="B5745" s="1295" t="s">
        <v>313</v>
      </c>
      <c r="C5745" s="1295" t="s">
        <v>260</v>
      </c>
      <c r="D5745" s="1295">
        <v>8960</v>
      </c>
      <c r="E5745" s="1295" t="s">
        <v>248</v>
      </c>
      <c r="F5745" s="935" t="s">
        <v>220</v>
      </c>
      <c r="G5745" s="1295">
        <v>-99999</v>
      </c>
      <c r="H5745" s="935" t="s">
        <v>412</v>
      </c>
      <c r="I5745" s="935" t="s">
        <v>413</v>
      </c>
      <c r="J5745" s="935">
        <v>39.909298579999998</v>
      </c>
      <c r="K5745" s="935">
        <v>-122.0918963</v>
      </c>
      <c r="L5745" s="935">
        <v>39.751173979999997</v>
      </c>
      <c r="M5745" s="935">
        <v>-121.9963235</v>
      </c>
    </row>
    <row r="5746" spans="1:13" x14ac:dyDescent="0.35">
      <c r="A5746" s="1296">
        <v>38245</v>
      </c>
      <c r="B5746" s="1295" t="s">
        <v>313</v>
      </c>
      <c r="C5746" s="1295" t="s">
        <v>260</v>
      </c>
      <c r="D5746" s="1295">
        <v>8960</v>
      </c>
      <c r="E5746" s="1295" t="s">
        <v>248</v>
      </c>
      <c r="F5746" s="935" t="s">
        <v>221</v>
      </c>
      <c r="G5746" s="1295">
        <v>-99999</v>
      </c>
      <c r="H5746" s="935" t="s">
        <v>413</v>
      </c>
      <c r="I5746" s="935" t="s">
        <v>414</v>
      </c>
      <c r="J5746" s="935">
        <v>39.751173979999997</v>
      </c>
      <c r="K5746" s="935">
        <v>-121.9963235</v>
      </c>
      <c r="L5746" s="935">
        <v>39.629153240000001</v>
      </c>
      <c r="M5746" s="935">
        <v>-121.9925059</v>
      </c>
    </row>
    <row r="5747" spans="1:13" x14ac:dyDescent="0.35">
      <c r="A5747" s="1296">
        <v>38245</v>
      </c>
      <c r="B5747" s="1295" t="s">
        <v>313</v>
      </c>
      <c r="C5747" s="1295" t="s">
        <v>260</v>
      </c>
      <c r="D5747" s="1295">
        <v>8960</v>
      </c>
      <c r="E5747" s="1295" t="s">
        <v>248</v>
      </c>
      <c r="F5747" s="935" t="s">
        <v>222</v>
      </c>
      <c r="G5747" s="1295">
        <v>-99999</v>
      </c>
      <c r="H5747" s="935" t="s">
        <v>414</v>
      </c>
      <c r="I5747" s="935" t="s">
        <v>415</v>
      </c>
      <c r="J5747" s="935">
        <v>39.629153240000001</v>
      </c>
      <c r="K5747" s="935">
        <v>-121.9925059</v>
      </c>
      <c r="L5747" s="935">
        <v>39.40712284</v>
      </c>
      <c r="M5747" s="935">
        <v>-122.00758999999999</v>
      </c>
    </row>
    <row r="5748" spans="1:13" x14ac:dyDescent="0.35">
      <c r="A5748" s="1296">
        <v>38252</v>
      </c>
      <c r="B5748" s="1295" t="s">
        <v>313</v>
      </c>
      <c r="C5748" s="1295" t="s">
        <v>246</v>
      </c>
      <c r="D5748" s="1295">
        <v>8375</v>
      </c>
      <c r="E5748" s="1295" t="s">
        <v>248</v>
      </c>
      <c r="F5748" s="935" t="s">
        <v>208</v>
      </c>
      <c r="G5748" s="1295">
        <v>0</v>
      </c>
      <c r="H5748" s="935" t="s">
        <v>402</v>
      </c>
      <c r="I5748" s="935" t="s">
        <v>403</v>
      </c>
      <c r="J5748" s="935">
        <v>40.611883210000002</v>
      </c>
      <c r="K5748" s="935">
        <v>-122.446135</v>
      </c>
      <c r="L5748" s="935">
        <v>40.592799669999998</v>
      </c>
      <c r="M5748" s="935">
        <v>-122.3942059</v>
      </c>
    </row>
    <row r="5749" spans="1:13" x14ac:dyDescent="0.35">
      <c r="A5749" s="1296">
        <v>38252</v>
      </c>
      <c r="B5749" s="1295" t="s">
        <v>313</v>
      </c>
      <c r="C5749" s="1295" t="s">
        <v>246</v>
      </c>
      <c r="D5749" s="1295">
        <v>8375</v>
      </c>
      <c r="E5749" s="1295" t="s">
        <v>248</v>
      </c>
      <c r="F5749" s="935" t="s">
        <v>209</v>
      </c>
      <c r="G5749" s="1295">
        <v>10</v>
      </c>
      <c r="H5749" s="935" t="s">
        <v>403</v>
      </c>
      <c r="I5749" s="935" t="s">
        <v>404</v>
      </c>
      <c r="J5749" s="935">
        <v>40.592799669999998</v>
      </c>
      <c r="K5749" s="935">
        <v>-122.3942059</v>
      </c>
      <c r="L5749" s="935">
        <v>40.585947769999997</v>
      </c>
      <c r="M5749" s="935">
        <v>-122.3683525</v>
      </c>
    </row>
    <row r="5750" spans="1:13" x14ac:dyDescent="0.35">
      <c r="A5750" s="1296">
        <v>38252</v>
      </c>
      <c r="B5750" s="1295" t="s">
        <v>313</v>
      </c>
      <c r="C5750" s="1295" t="s">
        <v>246</v>
      </c>
      <c r="D5750" s="1295">
        <v>8375</v>
      </c>
      <c r="E5750" s="1295" t="s">
        <v>248</v>
      </c>
      <c r="F5750" s="935" t="s">
        <v>211</v>
      </c>
      <c r="G5750" s="1295">
        <v>17</v>
      </c>
      <c r="H5750" s="935" t="s">
        <v>404</v>
      </c>
      <c r="I5750" s="935" t="s">
        <v>405</v>
      </c>
      <c r="J5750" s="935">
        <v>40.585947769999997</v>
      </c>
      <c r="K5750" s="935">
        <v>-122.3683525</v>
      </c>
      <c r="L5750" s="935">
        <v>40.472049499999997</v>
      </c>
      <c r="M5750" s="935">
        <v>-122.29453460000001</v>
      </c>
    </row>
    <row r="5751" spans="1:13" x14ac:dyDescent="0.35">
      <c r="A5751" s="1296">
        <v>38252</v>
      </c>
      <c r="B5751" s="1295" t="s">
        <v>313</v>
      </c>
      <c r="C5751" s="1295" t="s">
        <v>246</v>
      </c>
      <c r="D5751" s="1295">
        <v>8375</v>
      </c>
      <c r="E5751" s="1295" t="s">
        <v>248</v>
      </c>
      <c r="F5751" s="935" t="s">
        <v>212</v>
      </c>
      <c r="G5751" s="1295">
        <v>0</v>
      </c>
      <c r="H5751" s="935" t="s">
        <v>405</v>
      </c>
      <c r="I5751" s="935" t="s">
        <v>406</v>
      </c>
      <c r="J5751" s="935">
        <v>40.472049499999997</v>
      </c>
      <c r="K5751" s="935">
        <v>-122.29453460000001</v>
      </c>
      <c r="L5751" s="935">
        <v>40.417416330000002</v>
      </c>
      <c r="M5751" s="935">
        <v>-122.19395729999999</v>
      </c>
    </row>
    <row r="5752" spans="1:13" x14ac:dyDescent="0.35">
      <c r="A5752" s="1296">
        <v>38252</v>
      </c>
      <c r="B5752" s="1295" t="s">
        <v>313</v>
      </c>
      <c r="C5752" s="1295" t="s">
        <v>246</v>
      </c>
      <c r="D5752" s="1295">
        <v>8375</v>
      </c>
      <c r="E5752" s="1295" t="s">
        <v>248</v>
      </c>
      <c r="F5752" s="935" t="s">
        <v>213</v>
      </c>
      <c r="G5752" s="1295">
        <v>2</v>
      </c>
      <c r="H5752" s="935" t="s">
        <v>406</v>
      </c>
      <c r="I5752" s="935" t="s">
        <v>407</v>
      </c>
      <c r="J5752" s="935">
        <v>40.417416330000002</v>
      </c>
      <c r="K5752" s="935">
        <v>-122.19395729999999</v>
      </c>
      <c r="L5752" s="935">
        <v>40.355137560000003</v>
      </c>
      <c r="M5752" s="935">
        <v>-122.17595660000001</v>
      </c>
    </row>
    <row r="5753" spans="1:13" x14ac:dyDescent="0.35">
      <c r="A5753" s="1296">
        <v>38252</v>
      </c>
      <c r="B5753" s="1295" t="s">
        <v>313</v>
      </c>
      <c r="C5753" s="1295" t="s">
        <v>246</v>
      </c>
      <c r="D5753" s="1295">
        <v>8375</v>
      </c>
      <c r="E5753" s="1295" t="s">
        <v>248</v>
      </c>
      <c r="F5753" s="935" t="s">
        <v>214</v>
      </c>
      <c r="G5753" s="1295">
        <v>0</v>
      </c>
      <c r="H5753" s="935" t="s">
        <v>407</v>
      </c>
      <c r="I5753" s="935" t="s">
        <v>408</v>
      </c>
      <c r="J5753" s="935">
        <v>40.355137560000003</v>
      </c>
      <c r="K5753" s="935">
        <v>-122.17595660000001</v>
      </c>
      <c r="L5753" s="935">
        <v>40.316984869999999</v>
      </c>
      <c r="M5753" s="935">
        <v>-122.1896581</v>
      </c>
    </row>
    <row r="5754" spans="1:13" x14ac:dyDescent="0.35">
      <c r="A5754" s="1296">
        <v>38252</v>
      </c>
      <c r="B5754" s="1295" t="s">
        <v>313</v>
      </c>
      <c r="C5754" s="1295" t="s">
        <v>246</v>
      </c>
      <c r="D5754" s="1295">
        <v>8375</v>
      </c>
      <c r="E5754" s="1295" t="s">
        <v>248</v>
      </c>
      <c r="F5754" s="935" t="s">
        <v>215</v>
      </c>
      <c r="G5754" s="1295">
        <v>0</v>
      </c>
      <c r="H5754" s="935" t="s">
        <v>408</v>
      </c>
      <c r="I5754" s="935" t="s">
        <v>409</v>
      </c>
      <c r="J5754" s="935">
        <v>40.316984869999999</v>
      </c>
      <c r="K5754" s="935">
        <v>-122.1896581</v>
      </c>
      <c r="L5754" s="935">
        <v>40.263968490000003</v>
      </c>
      <c r="M5754" s="935">
        <v>-122.2235306</v>
      </c>
    </row>
    <row r="5755" spans="1:13" x14ac:dyDescent="0.35">
      <c r="A5755" s="1296">
        <v>38252</v>
      </c>
      <c r="B5755" s="1295" t="s">
        <v>313</v>
      </c>
      <c r="C5755" s="1295" t="s">
        <v>246</v>
      </c>
      <c r="D5755" s="1295">
        <v>8375</v>
      </c>
      <c r="E5755" s="1295" t="s">
        <v>248</v>
      </c>
      <c r="F5755" s="935" t="s">
        <v>216</v>
      </c>
      <c r="G5755" s="1295">
        <v>0</v>
      </c>
      <c r="H5755" s="935" t="s">
        <v>409</v>
      </c>
      <c r="I5755" s="935" t="s">
        <v>410</v>
      </c>
      <c r="J5755" s="935">
        <v>40.263968490000003</v>
      </c>
      <c r="K5755" s="935">
        <v>-122.2235306</v>
      </c>
      <c r="L5755" s="935">
        <v>40.153152210000002</v>
      </c>
      <c r="M5755" s="935">
        <v>-122.20237950000001</v>
      </c>
    </row>
    <row r="5756" spans="1:13" x14ac:dyDescent="0.35">
      <c r="A5756" s="1296">
        <v>38252</v>
      </c>
      <c r="B5756" s="1295" t="s">
        <v>313</v>
      </c>
      <c r="C5756" s="1295" t="s">
        <v>246</v>
      </c>
      <c r="D5756" s="1295">
        <v>8375</v>
      </c>
      <c r="E5756" s="1295" t="s">
        <v>248</v>
      </c>
      <c r="F5756" s="935" t="s">
        <v>217</v>
      </c>
      <c r="G5756" s="1295">
        <v>0</v>
      </c>
      <c r="H5756" s="935" t="s">
        <v>410</v>
      </c>
      <c r="I5756" s="935" t="s">
        <v>411</v>
      </c>
      <c r="J5756" s="935">
        <v>40.153152210000002</v>
      </c>
      <c r="K5756" s="935">
        <v>-122.20237950000001</v>
      </c>
      <c r="L5756" s="935">
        <v>40.027836569999998</v>
      </c>
      <c r="M5756" s="935">
        <v>-122.11920569999999</v>
      </c>
    </row>
    <row r="5757" spans="1:13" x14ac:dyDescent="0.35">
      <c r="A5757" s="1296">
        <v>38252</v>
      </c>
      <c r="B5757" s="1295" t="s">
        <v>313</v>
      </c>
      <c r="C5757" s="1295" t="s">
        <v>246</v>
      </c>
      <c r="D5757" s="1295">
        <v>8375</v>
      </c>
      <c r="E5757" s="1295" t="s">
        <v>248</v>
      </c>
      <c r="F5757" s="935" t="s">
        <v>219</v>
      </c>
      <c r="G5757" s="1295">
        <v>-99999</v>
      </c>
      <c r="H5757" s="935" t="s">
        <v>411</v>
      </c>
      <c r="I5757" s="935" t="s">
        <v>412</v>
      </c>
      <c r="J5757" s="935">
        <v>40.027836569999998</v>
      </c>
      <c r="K5757" s="935">
        <v>-122.11920569999999</v>
      </c>
      <c r="L5757" s="935">
        <v>39.909298579999998</v>
      </c>
      <c r="M5757" s="935">
        <v>-122.0918963</v>
      </c>
    </row>
    <row r="5758" spans="1:13" x14ac:dyDescent="0.35">
      <c r="A5758" s="1296">
        <v>38252</v>
      </c>
      <c r="B5758" s="1295" t="s">
        <v>313</v>
      </c>
      <c r="C5758" s="1295" t="s">
        <v>246</v>
      </c>
      <c r="D5758" s="1295">
        <v>8375</v>
      </c>
      <c r="E5758" s="1295" t="s">
        <v>248</v>
      </c>
      <c r="F5758" s="935" t="s">
        <v>220</v>
      </c>
      <c r="G5758" s="1295">
        <v>-99999</v>
      </c>
      <c r="H5758" s="935" t="s">
        <v>412</v>
      </c>
      <c r="I5758" s="935" t="s">
        <v>413</v>
      </c>
      <c r="J5758" s="935">
        <v>39.909298579999998</v>
      </c>
      <c r="K5758" s="935">
        <v>-122.0918963</v>
      </c>
      <c r="L5758" s="935">
        <v>39.751173979999997</v>
      </c>
      <c r="M5758" s="935">
        <v>-121.9963235</v>
      </c>
    </row>
    <row r="5759" spans="1:13" x14ac:dyDescent="0.35">
      <c r="A5759" s="1296">
        <v>38252</v>
      </c>
      <c r="B5759" s="1295" t="s">
        <v>313</v>
      </c>
      <c r="C5759" s="1295" t="s">
        <v>246</v>
      </c>
      <c r="D5759" s="1295">
        <v>8375</v>
      </c>
      <c r="E5759" s="1295" t="s">
        <v>248</v>
      </c>
      <c r="F5759" s="935" t="s">
        <v>221</v>
      </c>
      <c r="G5759" s="1295">
        <v>-99999</v>
      </c>
      <c r="H5759" s="935" t="s">
        <v>413</v>
      </c>
      <c r="I5759" s="935" t="s">
        <v>414</v>
      </c>
      <c r="J5759" s="935">
        <v>39.751173979999997</v>
      </c>
      <c r="K5759" s="935">
        <v>-121.9963235</v>
      </c>
      <c r="L5759" s="935">
        <v>39.629153240000001</v>
      </c>
      <c r="M5759" s="935">
        <v>-121.9925059</v>
      </c>
    </row>
    <row r="5760" spans="1:13" x14ac:dyDescent="0.35">
      <c r="A5760" s="1296">
        <v>38252</v>
      </c>
      <c r="B5760" s="1295" t="s">
        <v>313</v>
      </c>
      <c r="C5760" s="1295" t="s">
        <v>246</v>
      </c>
      <c r="D5760" s="1295">
        <v>8375</v>
      </c>
      <c r="E5760" s="1295" t="s">
        <v>248</v>
      </c>
      <c r="F5760" s="935" t="s">
        <v>222</v>
      </c>
      <c r="G5760" s="1295">
        <v>-99999</v>
      </c>
      <c r="H5760" s="935" t="s">
        <v>414</v>
      </c>
      <c r="I5760" s="935" t="s">
        <v>415</v>
      </c>
      <c r="J5760" s="935">
        <v>39.629153240000001</v>
      </c>
      <c r="K5760" s="935">
        <v>-121.9925059</v>
      </c>
      <c r="L5760" s="935">
        <v>39.40712284</v>
      </c>
      <c r="M5760" s="935">
        <v>-122.00758999999999</v>
      </c>
    </row>
    <row r="5761" spans="1:13" x14ac:dyDescent="0.35">
      <c r="A5761" s="1296">
        <v>38265</v>
      </c>
      <c r="B5761" s="1295" t="s">
        <v>242</v>
      </c>
      <c r="C5761" s="1295" t="s">
        <v>246</v>
      </c>
      <c r="D5761" s="1295">
        <v>7048</v>
      </c>
      <c r="E5761" s="1295" t="s">
        <v>206</v>
      </c>
      <c r="F5761" s="935" t="s">
        <v>208</v>
      </c>
      <c r="G5761" s="1295">
        <v>0</v>
      </c>
      <c r="H5761" s="935" t="s">
        <v>402</v>
      </c>
      <c r="I5761" s="935" t="s">
        <v>403</v>
      </c>
      <c r="J5761" s="935">
        <v>40.611883210000002</v>
      </c>
      <c r="K5761" s="935">
        <v>-122.446135</v>
      </c>
      <c r="L5761" s="935">
        <v>40.592799669999998</v>
      </c>
      <c r="M5761" s="935">
        <v>-122.3942059</v>
      </c>
    </row>
    <row r="5762" spans="1:13" x14ac:dyDescent="0.35">
      <c r="A5762" s="1296">
        <v>38265</v>
      </c>
      <c r="B5762" s="1295" t="s">
        <v>242</v>
      </c>
      <c r="C5762" s="1295" t="s">
        <v>246</v>
      </c>
      <c r="D5762" s="1295">
        <v>7048</v>
      </c>
      <c r="E5762" s="1295" t="s">
        <v>206</v>
      </c>
      <c r="F5762" s="935" t="s">
        <v>209</v>
      </c>
      <c r="G5762" s="1295">
        <v>25</v>
      </c>
      <c r="H5762" s="935" t="s">
        <v>403</v>
      </c>
      <c r="I5762" s="935" t="s">
        <v>404</v>
      </c>
      <c r="J5762" s="935">
        <v>40.592799669999998</v>
      </c>
      <c r="K5762" s="935">
        <v>-122.3942059</v>
      </c>
      <c r="L5762" s="935">
        <v>40.585947769999997</v>
      </c>
      <c r="M5762" s="935">
        <v>-122.3683525</v>
      </c>
    </row>
    <row r="5763" spans="1:13" x14ac:dyDescent="0.35">
      <c r="A5763" s="1296">
        <v>38265</v>
      </c>
      <c r="B5763" s="1295" t="s">
        <v>242</v>
      </c>
      <c r="C5763" s="1295" t="s">
        <v>246</v>
      </c>
      <c r="D5763" s="1295">
        <v>7048</v>
      </c>
      <c r="E5763" s="1295" t="s">
        <v>206</v>
      </c>
      <c r="F5763" s="935" t="s">
        <v>211</v>
      </c>
      <c r="G5763" s="1295">
        <v>20</v>
      </c>
      <c r="H5763" s="935" t="s">
        <v>404</v>
      </c>
      <c r="I5763" s="935" t="s">
        <v>405</v>
      </c>
      <c r="J5763" s="935">
        <v>40.585947769999997</v>
      </c>
      <c r="K5763" s="935">
        <v>-122.3683525</v>
      </c>
      <c r="L5763" s="935">
        <v>40.472049499999997</v>
      </c>
      <c r="M5763" s="935">
        <v>-122.29453460000001</v>
      </c>
    </row>
    <row r="5764" spans="1:13" x14ac:dyDescent="0.35">
      <c r="A5764" s="1296">
        <v>38265</v>
      </c>
      <c r="B5764" s="1295" t="s">
        <v>242</v>
      </c>
      <c r="C5764" s="1295" t="s">
        <v>246</v>
      </c>
      <c r="D5764" s="1295">
        <v>7048</v>
      </c>
      <c r="E5764" s="1295" t="s">
        <v>206</v>
      </c>
      <c r="F5764" s="935" t="s">
        <v>212</v>
      </c>
      <c r="G5764" s="1295">
        <v>1</v>
      </c>
      <c r="H5764" s="935" t="s">
        <v>405</v>
      </c>
      <c r="I5764" s="935" t="s">
        <v>406</v>
      </c>
      <c r="J5764" s="935">
        <v>40.472049499999997</v>
      </c>
      <c r="K5764" s="935">
        <v>-122.29453460000001</v>
      </c>
      <c r="L5764" s="935">
        <v>40.417416330000002</v>
      </c>
      <c r="M5764" s="935">
        <v>-122.19395729999999</v>
      </c>
    </row>
    <row r="5765" spans="1:13" x14ac:dyDescent="0.35">
      <c r="A5765" s="1296">
        <v>38265</v>
      </c>
      <c r="B5765" s="1295" t="s">
        <v>242</v>
      </c>
      <c r="C5765" s="1295" t="s">
        <v>246</v>
      </c>
      <c r="D5765" s="1295">
        <v>7048</v>
      </c>
      <c r="E5765" s="1295" t="s">
        <v>206</v>
      </c>
      <c r="F5765" s="935" t="s">
        <v>213</v>
      </c>
      <c r="G5765" s="1295">
        <v>8</v>
      </c>
      <c r="H5765" s="935" t="s">
        <v>406</v>
      </c>
      <c r="I5765" s="935" t="s">
        <v>407</v>
      </c>
      <c r="J5765" s="935">
        <v>40.417416330000002</v>
      </c>
      <c r="K5765" s="935">
        <v>-122.19395729999999</v>
      </c>
      <c r="L5765" s="935">
        <v>40.355137560000003</v>
      </c>
      <c r="M5765" s="935">
        <v>-122.17595660000001</v>
      </c>
    </row>
    <row r="5766" spans="1:13" x14ac:dyDescent="0.35">
      <c r="A5766" s="1296">
        <v>38265</v>
      </c>
      <c r="B5766" s="1295" t="s">
        <v>242</v>
      </c>
      <c r="C5766" s="1295" t="s">
        <v>246</v>
      </c>
      <c r="D5766" s="1295">
        <v>7048</v>
      </c>
      <c r="E5766" s="1295" t="s">
        <v>206</v>
      </c>
      <c r="F5766" s="935" t="s">
        <v>214</v>
      </c>
      <c r="G5766" s="1295">
        <v>11</v>
      </c>
      <c r="H5766" s="935" t="s">
        <v>407</v>
      </c>
      <c r="I5766" s="935" t="s">
        <v>408</v>
      </c>
      <c r="J5766" s="935">
        <v>40.355137560000003</v>
      </c>
      <c r="K5766" s="935">
        <v>-122.17595660000001</v>
      </c>
      <c r="L5766" s="935">
        <v>40.316984869999999</v>
      </c>
      <c r="M5766" s="935">
        <v>-122.1896581</v>
      </c>
    </row>
    <row r="5767" spans="1:13" x14ac:dyDescent="0.35">
      <c r="A5767" s="1296">
        <v>38265</v>
      </c>
      <c r="B5767" s="1295" t="s">
        <v>242</v>
      </c>
      <c r="C5767" s="1295" t="s">
        <v>246</v>
      </c>
      <c r="D5767" s="1295">
        <v>7048</v>
      </c>
      <c r="E5767" s="1295" t="s">
        <v>206</v>
      </c>
      <c r="F5767" s="935" t="s">
        <v>215</v>
      </c>
      <c r="G5767" s="1295">
        <v>0</v>
      </c>
      <c r="H5767" s="935" t="s">
        <v>408</v>
      </c>
      <c r="I5767" s="935" t="s">
        <v>409</v>
      </c>
      <c r="J5767" s="935">
        <v>40.316984869999999</v>
      </c>
      <c r="K5767" s="935">
        <v>-122.1896581</v>
      </c>
      <c r="L5767" s="935">
        <v>40.263968490000003</v>
      </c>
      <c r="M5767" s="935">
        <v>-122.2235306</v>
      </c>
    </row>
    <row r="5768" spans="1:13" x14ac:dyDescent="0.35">
      <c r="A5768" s="1296">
        <v>38265</v>
      </c>
      <c r="B5768" s="1295" t="s">
        <v>242</v>
      </c>
      <c r="C5768" s="1295" t="s">
        <v>246</v>
      </c>
      <c r="D5768" s="1295">
        <v>7048</v>
      </c>
      <c r="E5768" s="1295" t="s">
        <v>206</v>
      </c>
      <c r="F5768" s="935" t="s">
        <v>216</v>
      </c>
      <c r="G5768" s="1295">
        <v>0</v>
      </c>
      <c r="H5768" s="935" t="s">
        <v>409</v>
      </c>
      <c r="I5768" s="935" t="s">
        <v>410</v>
      </c>
      <c r="J5768" s="935">
        <v>40.263968490000003</v>
      </c>
      <c r="K5768" s="935">
        <v>-122.2235306</v>
      </c>
      <c r="L5768" s="935">
        <v>40.153152210000002</v>
      </c>
      <c r="M5768" s="935">
        <v>-122.20237950000001</v>
      </c>
    </row>
    <row r="5769" spans="1:13" x14ac:dyDescent="0.35">
      <c r="A5769" s="1296">
        <v>38265</v>
      </c>
      <c r="B5769" s="1295" t="s">
        <v>242</v>
      </c>
      <c r="C5769" s="1295" t="s">
        <v>246</v>
      </c>
      <c r="D5769" s="1295">
        <v>7048</v>
      </c>
      <c r="E5769" s="1295" t="s">
        <v>206</v>
      </c>
      <c r="F5769" s="935" t="s">
        <v>217</v>
      </c>
      <c r="G5769" s="1295">
        <v>0</v>
      </c>
      <c r="H5769" s="935" t="s">
        <v>410</v>
      </c>
      <c r="I5769" s="935" t="s">
        <v>411</v>
      </c>
      <c r="J5769" s="935">
        <v>40.153152210000002</v>
      </c>
      <c r="K5769" s="935">
        <v>-122.20237950000001</v>
      </c>
      <c r="L5769" s="935">
        <v>40.027836569999998</v>
      </c>
      <c r="M5769" s="935">
        <v>-122.11920569999999</v>
      </c>
    </row>
    <row r="5770" spans="1:13" x14ac:dyDescent="0.35">
      <c r="A5770" s="1296">
        <v>38265</v>
      </c>
      <c r="B5770" s="1295" t="s">
        <v>242</v>
      </c>
      <c r="C5770" s="1295" t="s">
        <v>246</v>
      </c>
      <c r="D5770" s="1295">
        <v>7048</v>
      </c>
      <c r="E5770" s="1295" t="s">
        <v>206</v>
      </c>
      <c r="F5770" s="935" t="s">
        <v>219</v>
      </c>
      <c r="G5770" s="1295">
        <v>0</v>
      </c>
      <c r="H5770" s="935" t="s">
        <v>411</v>
      </c>
      <c r="I5770" s="935" t="s">
        <v>412</v>
      </c>
      <c r="J5770" s="935">
        <v>40.027836569999998</v>
      </c>
      <c r="K5770" s="935">
        <v>-122.11920569999999</v>
      </c>
      <c r="L5770" s="935">
        <v>39.909298579999998</v>
      </c>
      <c r="M5770" s="935">
        <v>-122.0918963</v>
      </c>
    </row>
    <row r="5771" spans="1:13" x14ac:dyDescent="0.35">
      <c r="A5771" s="1296">
        <v>38265</v>
      </c>
      <c r="B5771" s="1295" t="s">
        <v>242</v>
      </c>
      <c r="C5771" s="1295" t="s">
        <v>246</v>
      </c>
      <c r="D5771" s="1295">
        <v>7048</v>
      </c>
      <c r="E5771" s="1295" t="s">
        <v>206</v>
      </c>
      <c r="F5771" s="935" t="s">
        <v>220</v>
      </c>
      <c r="G5771" s="1295">
        <v>0</v>
      </c>
      <c r="H5771" s="935" t="s">
        <v>412</v>
      </c>
      <c r="I5771" s="935" t="s">
        <v>413</v>
      </c>
      <c r="J5771" s="935">
        <v>39.909298579999998</v>
      </c>
      <c r="K5771" s="935">
        <v>-122.0918963</v>
      </c>
      <c r="L5771" s="935">
        <v>39.751173979999997</v>
      </c>
      <c r="M5771" s="935">
        <v>-121.9963235</v>
      </c>
    </row>
    <row r="5772" spans="1:13" x14ac:dyDescent="0.35">
      <c r="A5772" s="1296">
        <v>38265</v>
      </c>
      <c r="B5772" s="1295" t="s">
        <v>242</v>
      </c>
      <c r="C5772" s="1295" t="s">
        <v>246</v>
      </c>
      <c r="D5772" s="1295">
        <v>7048</v>
      </c>
      <c r="E5772" s="1295" t="s">
        <v>206</v>
      </c>
      <c r="F5772" s="935" t="s">
        <v>221</v>
      </c>
      <c r="G5772" s="1295">
        <v>0</v>
      </c>
      <c r="H5772" s="935" t="s">
        <v>413</v>
      </c>
      <c r="I5772" s="935" t="s">
        <v>414</v>
      </c>
      <c r="J5772" s="935">
        <v>39.751173979999997</v>
      </c>
      <c r="K5772" s="935">
        <v>-121.9963235</v>
      </c>
      <c r="L5772" s="935">
        <v>39.629153240000001</v>
      </c>
      <c r="M5772" s="935">
        <v>-121.9925059</v>
      </c>
    </row>
    <row r="5773" spans="1:13" x14ac:dyDescent="0.35">
      <c r="A5773" s="1296">
        <v>38265</v>
      </c>
      <c r="B5773" s="1295" t="s">
        <v>242</v>
      </c>
      <c r="C5773" s="1295" t="s">
        <v>246</v>
      </c>
      <c r="D5773" s="1295">
        <v>7048</v>
      </c>
      <c r="E5773" s="1295" t="s">
        <v>206</v>
      </c>
      <c r="F5773" s="935" t="s">
        <v>222</v>
      </c>
      <c r="G5773" s="1295">
        <v>0</v>
      </c>
      <c r="H5773" s="935" t="s">
        <v>414</v>
      </c>
      <c r="I5773" s="935" t="s">
        <v>415</v>
      </c>
      <c r="J5773" s="935">
        <v>39.629153240000001</v>
      </c>
      <c r="K5773" s="935">
        <v>-121.9925059</v>
      </c>
      <c r="L5773" s="935">
        <v>39.40712284</v>
      </c>
      <c r="M5773" s="935">
        <v>-122.00758999999999</v>
      </c>
    </row>
    <row r="5774" spans="1:13" x14ac:dyDescent="0.35">
      <c r="A5774" s="1296">
        <v>38296</v>
      </c>
      <c r="B5774" s="1295" t="s">
        <v>242</v>
      </c>
      <c r="C5774" s="1295" t="s">
        <v>246</v>
      </c>
      <c r="D5774" s="1295">
        <v>5339</v>
      </c>
      <c r="E5774" s="1295" t="s">
        <v>206</v>
      </c>
      <c r="F5774" s="935" t="s">
        <v>208</v>
      </c>
      <c r="G5774" s="1295">
        <v>0</v>
      </c>
      <c r="H5774" s="935" t="s">
        <v>402</v>
      </c>
      <c r="I5774" s="935" t="s">
        <v>403</v>
      </c>
      <c r="J5774" s="935">
        <v>40.611883210000002</v>
      </c>
      <c r="K5774" s="935">
        <v>-122.446135</v>
      </c>
      <c r="L5774" s="935">
        <v>40.592799669999998</v>
      </c>
      <c r="M5774" s="935">
        <v>-122.3942059</v>
      </c>
    </row>
    <row r="5775" spans="1:13" x14ac:dyDescent="0.35">
      <c r="A5775" s="1296">
        <v>38296</v>
      </c>
      <c r="B5775" s="1295" t="s">
        <v>242</v>
      </c>
      <c r="C5775" s="1295" t="s">
        <v>246</v>
      </c>
      <c r="D5775" s="1295">
        <v>5339</v>
      </c>
      <c r="E5775" s="1295" t="s">
        <v>206</v>
      </c>
      <c r="F5775" s="935" t="s">
        <v>209</v>
      </c>
      <c r="G5775" s="1295">
        <v>31</v>
      </c>
      <c r="H5775" s="935" t="s">
        <v>403</v>
      </c>
      <c r="I5775" s="935" t="s">
        <v>404</v>
      </c>
      <c r="J5775" s="935">
        <v>40.592799669999998</v>
      </c>
      <c r="K5775" s="935">
        <v>-122.3942059</v>
      </c>
      <c r="L5775" s="935">
        <v>40.585947769999997</v>
      </c>
      <c r="M5775" s="935">
        <v>-122.3683525</v>
      </c>
    </row>
    <row r="5776" spans="1:13" x14ac:dyDescent="0.35">
      <c r="A5776" s="1296">
        <v>38296</v>
      </c>
      <c r="B5776" s="1295" t="s">
        <v>242</v>
      </c>
      <c r="C5776" s="1295" t="s">
        <v>246</v>
      </c>
      <c r="D5776" s="1295">
        <v>5339</v>
      </c>
      <c r="E5776" s="1295" t="s">
        <v>206</v>
      </c>
      <c r="F5776" s="935" t="s">
        <v>211</v>
      </c>
      <c r="G5776" s="1295">
        <v>47</v>
      </c>
      <c r="H5776" s="935" t="s">
        <v>404</v>
      </c>
      <c r="I5776" s="935" t="s">
        <v>405</v>
      </c>
      <c r="J5776" s="935">
        <v>40.585947769999997</v>
      </c>
      <c r="K5776" s="935">
        <v>-122.3683525</v>
      </c>
      <c r="L5776" s="935">
        <v>40.472049499999997</v>
      </c>
      <c r="M5776" s="935">
        <v>-122.29453460000001</v>
      </c>
    </row>
    <row r="5777" spans="1:13" x14ac:dyDescent="0.35">
      <c r="A5777" s="1296">
        <v>38296</v>
      </c>
      <c r="B5777" s="1295" t="s">
        <v>242</v>
      </c>
      <c r="C5777" s="1295" t="s">
        <v>246</v>
      </c>
      <c r="D5777" s="1295">
        <v>5339</v>
      </c>
      <c r="E5777" s="1295" t="s">
        <v>206</v>
      </c>
      <c r="F5777" s="935" t="s">
        <v>212</v>
      </c>
      <c r="G5777" s="1295">
        <v>139</v>
      </c>
      <c r="H5777" s="935" t="s">
        <v>405</v>
      </c>
      <c r="I5777" s="935" t="s">
        <v>406</v>
      </c>
      <c r="J5777" s="935">
        <v>40.472049499999997</v>
      </c>
      <c r="K5777" s="935">
        <v>-122.29453460000001</v>
      </c>
      <c r="L5777" s="935">
        <v>40.417416330000002</v>
      </c>
      <c r="M5777" s="935">
        <v>-122.19395729999999</v>
      </c>
    </row>
    <row r="5778" spans="1:13" x14ac:dyDescent="0.35">
      <c r="A5778" s="1296">
        <v>38296</v>
      </c>
      <c r="B5778" s="1295" t="s">
        <v>242</v>
      </c>
      <c r="C5778" s="1295" t="s">
        <v>246</v>
      </c>
      <c r="D5778" s="1295">
        <v>5339</v>
      </c>
      <c r="E5778" s="1295" t="s">
        <v>206</v>
      </c>
      <c r="F5778" s="935" t="s">
        <v>213</v>
      </c>
      <c r="G5778" s="1295">
        <v>69</v>
      </c>
      <c r="H5778" s="935" t="s">
        <v>406</v>
      </c>
      <c r="I5778" s="935" t="s">
        <v>407</v>
      </c>
      <c r="J5778" s="935">
        <v>40.417416330000002</v>
      </c>
      <c r="K5778" s="935">
        <v>-122.19395729999999</v>
      </c>
      <c r="L5778" s="935">
        <v>40.355137560000003</v>
      </c>
      <c r="M5778" s="935">
        <v>-122.17595660000001</v>
      </c>
    </row>
    <row r="5779" spans="1:13" x14ac:dyDescent="0.35">
      <c r="A5779" s="1296">
        <v>38296</v>
      </c>
      <c r="B5779" s="1295" t="s">
        <v>242</v>
      </c>
      <c r="C5779" s="1295" t="s">
        <v>246</v>
      </c>
      <c r="D5779" s="1295">
        <v>5339</v>
      </c>
      <c r="E5779" s="1295" t="s">
        <v>206</v>
      </c>
      <c r="F5779" s="935" t="s">
        <v>214</v>
      </c>
      <c r="G5779" s="1295">
        <v>60</v>
      </c>
      <c r="H5779" s="935" t="s">
        <v>407</v>
      </c>
      <c r="I5779" s="935" t="s">
        <v>408</v>
      </c>
      <c r="J5779" s="935">
        <v>40.355137560000003</v>
      </c>
      <c r="K5779" s="935">
        <v>-122.17595660000001</v>
      </c>
      <c r="L5779" s="935">
        <v>40.316984869999999</v>
      </c>
      <c r="M5779" s="935">
        <v>-122.1896581</v>
      </c>
    </row>
    <row r="5780" spans="1:13" x14ac:dyDescent="0.35">
      <c r="A5780" s="1296">
        <v>38296</v>
      </c>
      <c r="B5780" s="1295" t="s">
        <v>242</v>
      </c>
      <c r="C5780" s="1295" t="s">
        <v>246</v>
      </c>
      <c r="D5780" s="1295">
        <v>5339</v>
      </c>
      <c r="E5780" s="1295" t="s">
        <v>206</v>
      </c>
      <c r="F5780" s="935" t="s">
        <v>215</v>
      </c>
      <c r="G5780" s="1295">
        <v>19</v>
      </c>
      <c r="H5780" s="935" t="s">
        <v>408</v>
      </c>
      <c r="I5780" s="935" t="s">
        <v>409</v>
      </c>
      <c r="J5780" s="935">
        <v>40.316984869999999</v>
      </c>
      <c r="K5780" s="935">
        <v>-122.1896581</v>
      </c>
      <c r="L5780" s="935">
        <v>40.263968490000003</v>
      </c>
      <c r="M5780" s="935">
        <v>-122.2235306</v>
      </c>
    </row>
    <row r="5781" spans="1:13" x14ac:dyDescent="0.35">
      <c r="A5781" s="1296">
        <v>38296</v>
      </c>
      <c r="B5781" s="1295" t="s">
        <v>242</v>
      </c>
      <c r="C5781" s="1295" t="s">
        <v>246</v>
      </c>
      <c r="D5781" s="1295">
        <v>5339</v>
      </c>
      <c r="E5781" s="1295" t="s">
        <v>206</v>
      </c>
      <c r="F5781" s="935" t="s">
        <v>216</v>
      </c>
      <c r="G5781" s="1295">
        <v>29</v>
      </c>
      <c r="H5781" s="935" t="s">
        <v>409</v>
      </c>
      <c r="I5781" s="935" t="s">
        <v>410</v>
      </c>
      <c r="J5781" s="935">
        <v>40.263968490000003</v>
      </c>
      <c r="K5781" s="935">
        <v>-122.2235306</v>
      </c>
      <c r="L5781" s="935">
        <v>40.153152210000002</v>
      </c>
      <c r="M5781" s="935">
        <v>-122.20237950000001</v>
      </c>
    </row>
    <row r="5782" spans="1:13" x14ac:dyDescent="0.35">
      <c r="A5782" s="1296">
        <v>38296</v>
      </c>
      <c r="B5782" s="1295" t="s">
        <v>242</v>
      </c>
      <c r="C5782" s="1295" t="s">
        <v>246</v>
      </c>
      <c r="D5782" s="1295">
        <v>5339</v>
      </c>
      <c r="E5782" s="1295" t="s">
        <v>206</v>
      </c>
      <c r="F5782" s="935" t="s">
        <v>217</v>
      </c>
      <c r="G5782" s="1295">
        <v>72</v>
      </c>
      <c r="H5782" s="935" t="s">
        <v>410</v>
      </c>
      <c r="I5782" s="935" t="s">
        <v>411</v>
      </c>
      <c r="J5782" s="935">
        <v>40.153152210000002</v>
      </c>
      <c r="K5782" s="935">
        <v>-122.20237950000001</v>
      </c>
      <c r="L5782" s="935">
        <v>40.027836569999998</v>
      </c>
      <c r="M5782" s="935">
        <v>-122.11920569999999</v>
      </c>
    </row>
    <row r="5783" spans="1:13" x14ac:dyDescent="0.35">
      <c r="A5783" s="1296">
        <v>38296</v>
      </c>
      <c r="B5783" s="1295" t="s">
        <v>242</v>
      </c>
      <c r="C5783" s="1295" t="s">
        <v>246</v>
      </c>
      <c r="D5783" s="1295">
        <v>5339</v>
      </c>
      <c r="E5783" s="1295" t="s">
        <v>206</v>
      </c>
      <c r="F5783" s="935" t="s">
        <v>219</v>
      </c>
      <c r="G5783" s="1295">
        <v>8</v>
      </c>
      <c r="H5783" s="935" t="s">
        <v>411</v>
      </c>
      <c r="I5783" s="935" t="s">
        <v>412</v>
      </c>
      <c r="J5783" s="935">
        <v>40.027836569999998</v>
      </c>
      <c r="K5783" s="935">
        <v>-122.11920569999999</v>
      </c>
      <c r="L5783" s="935">
        <v>39.909298579999998</v>
      </c>
      <c r="M5783" s="935">
        <v>-122.0918963</v>
      </c>
    </row>
    <row r="5784" spans="1:13" x14ac:dyDescent="0.35">
      <c r="A5784" s="1296">
        <v>38296</v>
      </c>
      <c r="B5784" s="1295" t="s">
        <v>242</v>
      </c>
      <c r="C5784" s="1295" t="s">
        <v>246</v>
      </c>
      <c r="D5784" s="1295">
        <v>5339</v>
      </c>
      <c r="E5784" s="1295" t="s">
        <v>206</v>
      </c>
      <c r="F5784" s="935" t="s">
        <v>220</v>
      </c>
      <c r="G5784" s="1295">
        <v>7</v>
      </c>
      <c r="H5784" s="935" t="s">
        <v>412</v>
      </c>
      <c r="I5784" s="935" t="s">
        <v>413</v>
      </c>
      <c r="J5784" s="935">
        <v>39.909298579999998</v>
      </c>
      <c r="K5784" s="935">
        <v>-122.0918963</v>
      </c>
      <c r="L5784" s="935">
        <v>39.751173979999997</v>
      </c>
      <c r="M5784" s="935">
        <v>-121.9963235</v>
      </c>
    </row>
    <row r="5785" spans="1:13" x14ac:dyDescent="0.35">
      <c r="A5785" s="1296">
        <v>38296</v>
      </c>
      <c r="B5785" s="1295" t="s">
        <v>242</v>
      </c>
      <c r="C5785" s="1295" t="s">
        <v>246</v>
      </c>
      <c r="D5785" s="1295">
        <v>5339</v>
      </c>
      <c r="E5785" s="1295" t="s">
        <v>206</v>
      </c>
      <c r="F5785" s="935" t="s">
        <v>221</v>
      </c>
      <c r="G5785" s="1295">
        <v>1</v>
      </c>
      <c r="H5785" s="935" t="s">
        <v>413</v>
      </c>
      <c r="I5785" s="935" t="s">
        <v>414</v>
      </c>
      <c r="J5785" s="935">
        <v>39.751173979999997</v>
      </c>
      <c r="K5785" s="935">
        <v>-121.9963235</v>
      </c>
      <c r="L5785" s="935">
        <v>39.629153240000001</v>
      </c>
      <c r="M5785" s="935">
        <v>-121.9925059</v>
      </c>
    </row>
    <row r="5786" spans="1:13" x14ac:dyDescent="0.35">
      <c r="A5786" s="1296">
        <v>38296</v>
      </c>
      <c r="B5786" s="1295" t="s">
        <v>242</v>
      </c>
      <c r="C5786" s="1295" t="s">
        <v>246</v>
      </c>
      <c r="D5786" s="1295">
        <v>5339</v>
      </c>
      <c r="E5786" s="1295" t="s">
        <v>206</v>
      </c>
      <c r="F5786" s="935" t="s">
        <v>222</v>
      </c>
      <c r="G5786" s="1295">
        <v>0</v>
      </c>
      <c r="H5786" s="935" t="s">
        <v>414</v>
      </c>
      <c r="I5786" s="935" t="s">
        <v>415</v>
      </c>
      <c r="J5786" s="935">
        <v>39.629153240000001</v>
      </c>
      <c r="K5786" s="935">
        <v>-121.9925059</v>
      </c>
      <c r="L5786" s="935">
        <v>39.40712284</v>
      </c>
      <c r="M5786" s="935">
        <v>-122.00758999999999</v>
      </c>
    </row>
    <row r="5787" spans="1:13" x14ac:dyDescent="0.35">
      <c r="A5787" s="1296">
        <v>38309</v>
      </c>
      <c r="B5787" s="1295" t="s">
        <v>242</v>
      </c>
      <c r="C5787" s="1295" t="s">
        <v>283</v>
      </c>
      <c r="D5787" s="1295">
        <v>4058</v>
      </c>
      <c r="E5787" s="1295" t="s">
        <v>206</v>
      </c>
      <c r="F5787" s="935" t="s">
        <v>208</v>
      </c>
      <c r="G5787" s="1295">
        <v>81</v>
      </c>
      <c r="H5787" s="935" t="s">
        <v>402</v>
      </c>
      <c r="I5787" s="935" t="s">
        <v>403</v>
      </c>
      <c r="J5787" s="935">
        <v>40.611883210000002</v>
      </c>
      <c r="K5787" s="935">
        <v>-122.446135</v>
      </c>
      <c r="L5787" s="935">
        <v>40.592799669999998</v>
      </c>
      <c r="M5787" s="935">
        <v>-122.3942059</v>
      </c>
    </row>
    <row r="5788" spans="1:13" x14ac:dyDescent="0.35">
      <c r="A5788" s="1296">
        <v>38309</v>
      </c>
      <c r="B5788" s="1295" t="s">
        <v>242</v>
      </c>
      <c r="C5788" s="1295" t="s">
        <v>283</v>
      </c>
      <c r="D5788" s="1295">
        <v>4058</v>
      </c>
      <c r="E5788" s="1295" t="s">
        <v>206</v>
      </c>
      <c r="F5788" s="935" t="s">
        <v>209</v>
      </c>
      <c r="G5788" s="1295">
        <v>13</v>
      </c>
      <c r="H5788" s="935" t="s">
        <v>403</v>
      </c>
      <c r="I5788" s="935" t="s">
        <v>404</v>
      </c>
      <c r="J5788" s="935">
        <v>40.592799669999998</v>
      </c>
      <c r="K5788" s="935">
        <v>-122.3942059</v>
      </c>
      <c r="L5788" s="935">
        <v>40.585947769999997</v>
      </c>
      <c r="M5788" s="935">
        <v>-122.3683525</v>
      </c>
    </row>
    <row r="5789" spans="1:13" x14ac:dyDescent="0.35">
      <c r="A5789" s="1296">
        <v>38309</v>
      </c>
      <c r="B5789" s="1295" t="s">
        <v>242</v>
      </c>
      <c r="C5789" s="1295" t="s">
        <v>283</v>
      </c>
      <c r="D5789" s="1295">
        <v>4058</v>
      </c>
      <c r="E5789" s="1295" t="s">
        <v>206</v>
      </c>
      <c r="F5789" s="935" t="s">
        <v>211</v>
      </c>
      <c r="G5789" s="1295">
        <v>20</v>
      </c>
      <c r="H5789" s="935" t="s">
        <v>404</v>
      </c>
      <c r="I5789" s="935" t="s">
        <v>405</v>
      </c>
      <c r="J5789" s="935">
        <v>40.585947769999997</v>
      </c>
      <c r="K5789" s="935">
        <v>-122.3683525</v>
      </c>
      <c r="L5789" s="935">
        <v>40.472049499999997</v>
      </c>
      <c r="M5789" s="935">
        <v>-122.29453460000001</v>
      </c>
    </row>
    <row r="5790" spans="1:13" x14ac:dyDescent="0.35">
      <c r="A5790" s="1296">
        <v>38309</v>
      </c>
      <c r="B5790" s="1295" t="s">
        <v>242</v>
      </c>
      <c r="C5790" s="1295" t="s">
        <v>283</v>
      </c>
      <c r="D5790" s="1295">
        <v>4058</v>
      </c>
      <c r="E5790" s="1295" t="s">
        <v>206</v>
      </c>
      <c r="F5790" s="935" t="s">
        <v>212</v>
      </c>
      <c r="G5790" s="1295">
        <v>113</v>
      </c>
      <c r="H5790" s="935" t="s">
        <v>405</v>
      </c>
      <c r="I5790" s="935" t="s">
        <v>406</v>
      </c>
      <c r="J5790" s="935">
        <v>40.472049499999997</v>
      </c>
      <c r="K5790" s="935">
        <v>-122.29453460000001</v>
      </c>
      <c r="L5790" s="935">
        <v>40.417416330000002</v>
      </c>
      <c r="M5790" s="935">
        <v>-122.19395729999999</v>
      </c>
    </row>
    <row r="5791" spans="1:13" x14ac:dyDescent="0.35">
      <c r="A5791" s="1296">
        <v>38309</v>
      </c>
      <c r="B5791" s="1295" t="s">
        <v>242</v>
      </c>
      <c r="C5791" s="1295" t="s">
        <v>283</v>
      </c>
      <c r="D5791" s="1295">
        <v>4058</v>
      </c>
      <c r="E5791" s="1295" t="s">
        <v>206</v>
      </c>
      <c r="F5791" s="935" t="s">
        <v>213</v>
      </c>
      <c r="G5791" s="1295">
        <v>59</v>
      </c>
      <c r="H5791" s="935" t="s">
        <v>406</v>
      </c>
      <c r="I5791" s="935" t="s">
        <v>407</v>
      </c>
      <c r="J5791" s="935">
        <v>40.417416330000002</v>
      </c>
      <c r="K5791" s="935">
        <v>-122.19395729999999</v>
      </c>
      <c r="L5791" s="935">
        <v>40.355137560000003</v>
      </c>
      <c r="M5791" s="935">
        <v>-122.17595660000001</v>
      </c>
    </row>
    <row r="5792" spans="1:13" x14ac:dyDescent="0.35">
      <c r="A5792" s="1296">
        <v>38309</v>
      </c>
      <c r="B5792" s="1295" t="s">
        <v>242</v>
      </c>
      <c r="C5792" s="1295" t="s">
        <v>283</v>
      </c>
      <c r="D5792" s="1295">
        <v>4058</v>
      </c>
      <c r="E5792" s="1295" t="s">
        <v>206</v>
      </c>
      <c r="F5792" s="935" t="s">
        <v>214</v>
      </c>
      <c r="G5792" s="1295">
        <v>81</v>
      </c>
      <c r="H5792" s="935" t="s">
        <v>407</v>
      </c>
      <c r="I5792" s="935" t="s">
        <v>408</v>
      </c>
      <c r="J5792" s="935">
        <v>40.355137560000003</v>
      </c>
      <c r="K5792" s="935">
        <v>-122.17595660000001</v>
      </c>
      <c r="L5792" s="935">
        <v>40.316984869999999</v>
      </c>
      <c r="M5792" s="935">
        <v>-122.1896581</v>
      </c>
    </row>
    <row r="5793" spans="1:13" x14ac:dyDescent="0.35">
      <c r="A5793" s="1296">
        <v>38309</v>
      </c>
      <c r="B5793" s="1295" t="s">
        <v>242</v>
      </c>
      <c r="C5793" s="1295" t="s">
        <v>283</v>
      </c>
      <c r="D5793" s="1295">
        <v>4058</v>
      </c>
      <c r="E5793" s="1295" t="s">
        <v>206</v>
      </c>
      <c r="F5793" s="935" t="s">
        <v>215</v>
      </c>
      <c r="G5793" s="1295">
        <v>42</v>
      </c>
      <c r="H5793" s="935" t="s">
        <v>408</v>
      </c>
      <c r="I5793" s="935" t="s">
        <v>409</v>
      </c>
      <c r="J5793" s="935">
        <v>40.316984869999999</v>
      </c>
      <c r="K5793" s="935">
        <v>-122.1896581</v>
      </c>
      <c r="L5793" s="935">
        <v>40.263968490000003</v>
      </c>
      <c r="M5793" s="935">
        <v>-122.2235306</v>
      </c>
    </row>
    <row r="5794" spans="1:13" x14ac:dyDescent="0.35">
      <c r="A5794" s="1296">
        <v>38309</v>
      </c>
      <c r="B5794" s="1295" t="s">
        <v>242</v>
      </c>
      <c r="C5794" s="1295" t="s">
        <v>283</v>
      </c>
      <c r="D5794" s="1295">
        <v>4058</v>
      </c>
      <c r="E5794" s="1295" t="s">
        <v>206</v>
      </c>
      <c r="F5794" s="935" t="s">
        <v>216</v>
      </c>
      <c r="G5794" s="1295">
        <v>21</v>
      </c>
      <c r="H5794" s="935" t="s">
        <v>409</v>
      </c>
      <c r="I5794" s="935" t="s">
        <v>410</v>
      </c>
      <c r="J5794" s="935">
        <v>40.263968490000003</v>
      </c>
      <c r="K5794" s="935">
        <v>-122.2235306</v>
      </c>
      <c r="L5794" s="935">
        <v>40.153152210000002</v>
      </c>
      <c r="M5794" s="935">
        <v>-122.20237950000001</v>
      </c>
    </row>
    <row r="5795" spans="1:13" x14ac:dyDescent="0.35">
      <c r="A5795" s="1296">
        <v>38309</v>
      </c>
      <c r="B5795" s="1295" t="s">
        <v>242</v>
      </c>
      <c r="C5795" s="1295" t="s">
        <v>283</v>
      </c>
      <c r="D5795" s="1295">
        <v>4058</v>
      </c>
      <c r="E5795" s="1295" t="s">
        <v>206</v>
      </c>
      <c r="F5795" s="935" t="s">
        <v>217</v>
      </c>
      <c r="G5795" s="1295">
        <v>53.889498920000001</v>
      </c>
      <c r="H5795" s="935" t="s">
        <v>410</v>
      </c>
      <c r="I5795" s="935" t="s">
        <v>411</v>
      </c>
      <c r="J5795" s="935">
        <v>40.153152210000002</v>
      </c>
      <c r="K5795" s="935">
        <v>-122.20237950000001</v>
      </c>
      <c r="L5795" s="935">
        <v>40.027836569999998</v>
      </c>
      <c r="M5795" s="935">
        <v>-122.11920569999999</v>
      </c>
    </row>
    <row r="5796" spans="1:13" x14ac:dyDescent="0.35">
      <c r="A5796" s="1296">
        <v>38309</v>
      </c>
      <c r="B5796" s="1295" t="s">
        <v>242</v>
      </c>
      <c r="C5796" s="1295" t="s">
        <v>283</v>
      </c>
      <c r="D5796" s="1295">
        <v>4058</v>
      </c>
      <c r="E5796" s="1295" t="s">
        <v>206</v>
      </c>
      <c r="F5796" s="935" t="s">
        <v>219</v>
      </c>
      <c r="G5796" s="1295">
        <v>15.625375249999999</v>
      </c>
      <c r="H5796" s="935" t="s">
        <v>411</v>
      </c>
      <c r="I5796" s="935" t="s">
        <v>412</v>
      </c>
      <c r="J5796" s="935">
        <v>40.027836569999998</v>
      </c>
      <c r="K5796" s="935">
        <v>-122.11920569999999</v>
      </c>
      <c r="L5796" s="935">
        <v>39.909298579999998</v>
      </c>
      <c r="M5796" s="935">
        <v>-122.0918963</v>
      </c>
    </row>
    <row r="5797" spans="1:13" x14ac:dyDescent="0.35">
      <c r="A5797" s="1296">
        <v>38309</v>
      </c>
      <c r="B5797" s="1295" t="s">
        <v>242</v>
      </c>
      <c r="C5797" s="1295" t="s">
        <v>283</v>
      </c>
      <c r="D5797" s="1295">
        <v>4058</v>
      </c>
      <c r="E5797" s="1295" t="s">
        <v>206</v>
      </c>
      <c r="F5797" s="935" t="s">
        <v>220</v>
      </c>
      <c r="G5797" s="1295">
        <v>29.15975078</v>
      </c>
      <c r="H5797" s="935" t="s">
        <v>412</v>
      </c>
      <c r="I5797" s="935" t="s">
        <v>413</v>
      </c>
      <c r="J5797" s="935">
        <v>39.909298579999998</v>
      </c>
      <c r="K5797" s="935">
        <v>-122.0918963</v>
      </c>
      <c r="L5797" s="935">
        <v>39.751173979999997</v>
      </c>
      <c r="M5797" s="935">
        <v>-121.9963235</v>
      </c>
    </row>
    <row r="5798" spans="1:13" x14ac:dyDescent="0.35">
      <c r="A5798" s="1296">
        <v>38309</v>
      </c>
      <c r="B5798" s="1295" t="s">
        <v>242</v>
      </c>
      <c r="C5798" s="1295" t="s">
        <v>283</v>
      </c>
      <c r="D5798" s="1295">
        <v>4058</v>
      </c>
      <c r="E5798" s="1295" t="s">
        <v>206</v>
      </c>
      <c r="F5798" s="935" t="s">
        <v>221</v>
      </c>
      <c r="G5798" s="1295">
        <v>9.9964066739999993</v>
      </c>
      <c r="H5798" s="935" t="s">
        <v>413</v>
      </c>
      <c r="I5798" s="935" t="s">
        <v>414</v>
      </c>
      <c r="J5798" s="935">
        <v>39.751173979999997</v>
      </c>
      <c r="K5798" s="935">
        <v>-121.9963235</v>
      </c>
      <c r="L5798" s="935">
        <v>39.629153240000001</v>
      </c>
      <c r="M5798" s="935">
        <v>-121.9925059</v>
      </c>
    </row>
    <row r="5799" spans="1:13" x14ac:dyDescent="0.35">
      <c r="A5799" s="1296">
        <v>38309</v>
      </c>
      <c r="B5799" s="1295" t="s">
        <v>242</v>
      </c>
      <c r="C5799" s="1295" t="s">
        <v>283</v>
      </c>
      <c r="D5799" s="1295">
        <v>4058</v>
      </c>
      <c r="E5799" s="1295" t="s">
        <v>206</v>
      </c>
      <c r="F5799" s="935" t="s">
        <v>222</v>
      </c>
      <c r="G5799" s="1295">
        <v>1.1559139780000001</v>
      </c>
      <c r="H5799" s="935" t="s">
        <v>414</v>
      </c>
      <c r="I5799" s="935" t="s">
        <v>415</v>
      </c>
      <c r="J5799" s="935">
        <v>39.629153240000001</v>
      </c>
      <c r="K5799" s="935">
        <v>-121.9925059</v>
      </c>
      <c r="L5799" s="935">
        <v>39.40712284</v>
      </c>
      <c r="M5799" s="935">
        <v>-122.00758999999999</v>
      </c>
    </row>
    <row r="5800" spans="1:13" x14ac:dyDescent="0.35">
      <c r="A5800" s="1296">
        <v>38321</v>
      </c>
      <c r="B5800" s="1295" t="s">
        <v>242</v>
      </c>
      <c r="C5800" s="1295" t="s">
        <v>260</v>
      </c>
      <c r="D5800" s="1295">
        <v>4284</v>
      </c>
      <c r="E5800" s="1295" t="s">
        <v>206</v>
      </c>
      <c r="F5800" s="935" t="s">
        <v>208</v>
      </c>
      <c r="G5800" s="1295">
        <v>79</v>
      </c>
      <c r="H5800" s="935" t="s">
        <v>402</v>
      </c>
      <c r="I5800" s="935" t="s">
        <v>403</v>
      </c>
      <c r="J5800" s="935">
        <v>40.611883210000002</v>
      </c>
      <c r="K5800" s="935">
        <v>-122.446135</v>
      </c>
      <c r="L5800" s="935">
        <v>40.592799669999998</v>
      </c>
      <c r="M5800" s="935">
        <v>-122.3942059</v>
      </c>
    </row>
    <row r="5801" spans="1:13" x14ac:dyDescent="0.35">
      <c r="A5801" s="1296">
        <v>38321</v>
      </c>
      <c r="B5801" s="1295" t="s">
        <v>242</v>
      </c>
      <c r="C5801" s="1295" t="s">
        <v>260</v>
      </c>
      <c r="D5801" s="1295">
        <v>4284</v>
      </c>
      <c r="E5801" s="1295" t="s">
        <v>206</v>
      </c>
      <c r="F5801" s="935" t="s">
        <v>209</v>
      </c>
      <c r="G5801" s="1295">
        <v>1</v>
      </c>
      <c r="H5801" s="935" t="s">
        <v>403</v>
      </c>
      <c r="I5801" s="935" t="s">
        <v>404</v>
      </c>
      <c r="J5801" s="935">
        <v>40.592799669999998</v>
      </c>
      <c r="K5801" s="935">
        <v>-122.3942059</v>
      </c>
      <c r="L5801" s="935">
        <v>40.585947769999997</v>
      </c>
      <c r="M5801" s="935">
        <v>-122.3683525</v>
      </c>
    </row>
    <row r="5802" spans="1:13" x14ac:dyDescent="0.35">
      <c r="A5802" s="1296">
        <v>38321</v>
      </c>
      <c r="B5802" s="1295" t="s">
        <v>242</v>
      </c>
      <c r="C5802" s="1295" t="s">
        <v>260</v>
      </c>
      <c r="D5802" s="1295">
        <v>4284</v>
      </c>
      <c r="E5802" s="1295" t="s">
        <v>206</v>
      </c>
      <c r="F5802" s="935" t="s">
        <v>211</v>
      </c>
      <c r="G5802" s="1295">
        <v>5</v>
      </c>
      <c r="H5802" s="935" t="s">
        <v>404</v>
      </c>
      <c r="I5802" s="935" t="s">
        <v>405</v>
      </c>
      <c r="J5802" s="935">
        <v>40.585947769999997</v>
      </c>
      <c r="K5802" s="935">
        <v>-122.3683525</v>
      </c>
      <c r="L5802" s="935">
        <v>40.472049499999997</v>
      </c>
      <c r="M5802" s="935">
        <v>-122.29453460000001</v>
      </c>
    </row>
    <row r="5803" spans="1:13" x14ac:dyDescent="0.35">
      <c r="A5803" s="1296">
        <v>38321</v>
      </c>
      <c r="B5803" s="1295" t="s">
        <v>242</v>
      </c>
      <c r="C5803" s="1295" t="s">
        <v>260</v>
      </c>
      <c r="D5803" s="1295">
        <v>4284</v>
      </c>
      <c r="E5803" s="1295" t="s">
        <v>206</v>
      </c>
      <c r="F5803" s="935" t="s">
        <v>212</v>
      </c>
      <c r="G5803" s="1295">
        <v>113</v>
      </c>
      <c r="H5803" s="935" t="s">
        <v>405</v>
      </c>
      <c r="I5803" s="935" t="s">
        <v>406</v>
      </c>
      <c r="J5803" s="935">
        <v>40.472049499999997</v>
      </c>
      <c r="K5803" s="935">
        <v>-122.29453460000001</v>
      </c>
      <c r="L5803" s="935">
        <v>40.417416330000002</v>
      </c>
      <c r="M5803" s="935">
        <v>-122.19395729999999</v>
      </c>
    </row>
    <row r="5804" spans="1:13" x14ac:dyDescent="0.35">
      <c r="A5804" s="1296">
        <v>38321</v>
      </c>
      <c r="B5804" s="1295" t="s">
        <v>242</v>
      </c>
      <c r="C5804" s="1295" t="s">
        <v>260</v>
      </c>
      <c r="D5804" s="1295">
        <v>4284</v>
      </c>
      <c r="E5804" s="1295" t="s">
        <v>206</v>
      </c>
      <c r="F5804" s="935" t="s">
        <v>213</v>
      </c>
      <c r="G5804" s="1295">
        <v>72</v>
      </c>
      <c r="H5804" s="935" t="s">
        <v>406</v>
      </c>
      <c r="I5804" s="935" t="s">
        <v>407</v>
      </c>
      <c r="J5804" s="935">
        <v>40.417416330000002</v>
      </c>
      <c r="K5804" s="935">
        <v>-122.19395729999999</v>
      </c>
      <c r="L5804" s="935">
        <v>40.355137560000003</v>
      </c>
      <c r="M5804" s="935">
        <v>-122.17595660000001</v>
      </c>
    </row>
    <row r="5805" spans="1:13" x14ac:dyDescent="0.35">
      <c r="A5805" s="1296">
        <v>38321</v>
      </c>
      <c r="B5805" s="1295" t="s">
        <v>242</v>
      </c>
      <c r="C5805" s="1295" t="s">
        <v>260</v>
      </c>
      <c r="D5805" s="1295">
        <v>4284</v>
      </c>
      <c r="E5805" s="1295" t="s">
        <v>206</v>
      </c>
      <c r="F5805" s="935" t="s">
        <v>214</v>
      </c>
      <c r="G5805" s="1295">
        <v>49</v>
      </c>
      <c r="H5805" s="935" t="s">
        <v>407</v>
      </c>
      <c r="I5805" s="935" t="s">
        <v>408</v>
      </c>
      <c r="J5805" s="935">
        <v>40.355137560000003</v>
      </c>
      <c r="K5805" s="935">
        <v>-122.17595660000001</v>
      </c>
      <c r="L5805" s="935">
        <v>40.316984869999999</v>
      </c>
      <c r="M5805" s="935">
        <v>-122.1896581</v>
      </c>
    </row>
    <row r="5806" spans="1:13" x14ac:dyDescent="0.35">
      <c r="A5806" s="1296">
        <v>38321</v>
      </c>
      <c r="B5806" s="1295" t="s">
        <v>242</v>
      </c>
      <c r="C5806" s="1295" t="s">
        <v>260</v>
      </c>
      <c r="D5806" s="1295">
        <v>4284</v>
      </c>
      <c r="E5806" s="1295" t="s">
        <v>206</v>
      </c>
      <c r="F5806" s="935" t="s">
        <v>215</v>
      </c>
      <c r="G5806" s="1295">
        <v>24</v>
      </c>
      <c r="H5806" s="935" t="s">
        <v>408</v>
      </c>
      <c r="I5806" s="935" t="s">
        <v>409</v>
      </c>
      <c r="J5806" s="935">
        <v>40.316984869999999</v>
      </c>
      <c r="K5806" s="935">
        <v>-122.1896581</v>
      </c>
      <c r="L5806" s="935">
        <v>40.263968490000003</v>
      </c>
      <c r="M5806" s="935">
        <v>-122.2235306</v>
      </c>
    </row>
    <row r="5807" spans="1:13" x14ac:dyDescent="0.35">
      <c r="A5807" s="1296">
        <v>38321</v>
      </c>
      <c r="B5807" s="1295" t="s">
        <v>242</v>
      </c>
      <c r="C5807" s="1295" t="s">
        <v>260</v>
      </c>
      <c r="D5807" s="1295">
        <v>4284</v>
      </c>
      <c r="E5807" s="1295" t="s">
        <v>206</v>
      </c>
      <c r="F5807" s="935" t="s">
        <v>216</v>
      </c>
      <c r="G5807" s="1295">
        <v>29</v>
      </c>
      <c r="H5807" s="935" t="s">
        <v>409</v>
      </c>
      <c r="I5807" s="935" t="s">
        <v>410</v>
      </c>
      <c r="J5807" s="935">
        <v>40.263968490000003</v>
      </c>
      <c r="K5807" s="935">
        <v>-122.2235306</v>
      </c>
      <c r="L5807" s="935">
        <v>40.153152210000002</v>
      </c>
      <c r="M5807" s="935">
        <v>-122.20237950000001</v>
      </c>
    </row>
    <row r="5808" spans="1:13" x14ac:dyDescent="0.35">
      <c r="A5808" s="1296">
        <v>38321</v>
      </c>
      <c r="B5808" s="1295" t="s">
        <v>242</v>
      </c>
      <c r="C5808" s="1295" t="s">
        <v>260</v>
      </c>
      <c r="D5808" s="1295">
        <v>4284</v>
      </c>
      <c r="E5808" s="1295" t="s">
        <v>206</v>
      </c>
      <c r="F5808" s="935" t="s">
        <v>217</v>
      </c>
      <c r="G5808" s="1295">
        <v>50</v>
      </c>
      <c r="H5808" s="935" t="s">
        <v>410</v>
      </c>
      <c r="I5808" s="935" t="s">
        <v>411</v>
      </c>
      <c r="J5808" s="935">
        <v>40.153152210000002</v>
      </c>
      <c r="K5808" s="935">
        <v>-122.20237950000001</v>
      </c>
      <c r="L5808" s="935">
        <v>40.027836569999998</v>
      </c>
      <c r="M5808" s="935">
        <v>-122.11920569999999</v>
      </c>
    </row>
    <row r="5809" spans="1:13" x14ac:dyDescent="0.35">
      <c r="A5809" s="1296">
        <v>38321</v>
      </c>
      <c r="B5809" s="1295" t="s">
        <v>242</v>
      </c>
      <c r="C5809" s="1295" t="s">
        <v>260</v>
      </c>
      <c r="D5809" s="1295">
        <v>4284</v>
      </c>
      <c r="E5809" s="1295" t="s">
        <v>206</v>
      </c>
      <c r="F5809" s="935" t="s">
        <v>219</v>
      </c>
      <c r="G5809" s="1295">
        <v>33</v>
      </c>
      <c r="H5809" s="935" t="s">
        <v>411</v>
      </c>
      <c r="I5809" s="935" t="s">
        <v>412</v>
      </c>
      <c r="J5809" s="935">
        <v>40.027836569999998</v>
      </c>
      <c r="K5809" s="935">
        <v>-122.11920569999999</v>
      </c>
      <c r="L5809" s="935">
        <v>39.909298579999998</v>
      </c>
      <c r="M5809" s="935">
        <v>-122.0918963</v>
      </c>
    </row>
    <row r="5810" spans="1:13" x14ac:dyDescent="0.35">
      <c r="A5810" s="1296">
        <v>38321</v>
      </c>
      <c r="B5810" s="1295" t="s">
        <v>242</v>
      </c>
      <c r="C5810" s="1295" t="s">
        <v>260</v>
      </c>
      <c r="D5810" s="1295">
        <v>4284</v>
      </c>
      <c r="E5810" s="1295" t="s">
        <v>206</v>
      </c>
      <c r="F5810" s="935" t="s">
        <v>220</v>
      </c>
      <c r="G5810" s="1295">
        <v>45</v>
      </c>
      <c r="H5810" s="935" t="s">
        <v>412</v>
      </c>
      <c r="I5810" s="935" t="s">
        <v>413</v>
      </c>
      <c r="J5810" s="935">
        <v>39.909298579999998</v>
      </c>
      <c r="K5810" s="935">
        <v>-122.0918963</v>
      </c>
      <c r="L5810" s="935">
        <v>39.751173979999997</v>
      </c>
      <c r="M5810" s="935">
        <v>-121.9963235</v>
      </c>
    </row>
    <row r="5811" spans="1:13" x14ac:dyDescent="0.35">
      <c r="A5811" s="1296">
        <v>38321</v>
      </c>
      <c r="B5811" s="1295" t="s">
        <v>242</v>
      </c>
      <c r="C5811" s="1295" t="s">
        <v>260</v>
      </c>
      <c r="D5811" s="1295">
        <v>4284</v>
      </c>
      <c r="E5811" s="1295" t="s">
        <v>206</v>
      </c>
      <c r="F5811" s="935" t="s">
        <v>221</v>
      </c>
      <c r="G5811" s="1295">
        <v>25</v>
      </c>
      <c r="H5811" s="935" t="s">
        <v>413</v>
      </c>
      <c r="I5811" s="935" t="s">
        <v>414</v>
      </c>
      <c r="J5811" s="935">
        <v>39.751173979999997</v>
      </c>
      <c r="K5811" s="935">
        <v>-121.9963235</v>
      </c>
      <c r="L5811" s="935">
        <v>39.629153240000001</v>
      </c>
      <c r="M5811" s="935">
        <v>-121.9925059</v>
      </c>
    </row>
    <row r="5812" spans="1:13" x14ac:dyDescent="0.35">
      <c r="A5812" s="1296">
        <v>38321</v>
      </c>
      <c r="B5812" s="1295" t="s">
        <v>242</v>
      </c>
      <c r="C5812" s="1295" t="s">
        <v>260</v>
      </c>
      <c r="D5812" s="1295">
        <v>4284</v>
      </c>
      <c r="E5812" s="1295" t="s">
        <v>206</v>
      </c>
      <c r="F5812" s="935" t="s">
        <v>222</v>
      </c>
      <c r="G5812" s="1295">
        <v>3</v>
      </c>
      <c r="H5812" s="935" t="s">
        <v>414</v>
      </c>
      <c r="I5812" s="935" t="s">
        <v>415</v>
      </c>
      <c r="J5812" s="935">
        <v>39.629153240000001</v>
      </c>
      <c r="K5812" s="935">
        <v>-121.9925059</v>
      </c>
      <c r="L5812" s="935">
        <v>39.40712284</v>
      </c>
      <c r="M5812" s="935">
        <v>-122.00758999999999</v>
      </c>
    </row>
    <row r="5813" spans="1:13" x14ac:dyDescent="0.35">
      <c r="A5813" s="1296">
        <v>38337</v>
      </c>
      <c r="B5813" s="1295" t="s">
        <v>242</v>
      </c>
      <c r="C5813" s="1295" t="s">
        <v>260</v>
      </c>
      <c r="D5813" s="1295">
        <v>4010</v>
      </c>
      <c r="E5813" s="1295" t="s">
        <v>201</v>
      </c>
      <c r="F5813" s="935" t="s">
        <v>208</v>
      </c>
      <c r="G5813" s="1295">
        <v>78</v>
      </c>
      <c r="H5813" s="935" t="s">
        <v>402</v>
      </c>
      <c r="I5813" s="935" t="s">
        <v>403</v>
      </c>
      <c r="J5813" s="935">
        <v>40.611883210000002</v>
      </c>
      <c r="K5813" s="935">
        <v>-122.446135</v>
      </c>
      <c r="L5813" s="935">
        <v>40.592799669999998</v>
      </c>
      <c r="M5813" s="935">
        <v>-122.3942059</v>
      </c>
    </row>
    <row r="5814" spans="1:13" x14ac:dyDescent="0.35">
      <c r="A5814" s="1296">
        <v>38337</v>
      </c>
      <c r="B5814" s="1295" t="s">
        <v>242</v>
      </c>
      <c r="C5814" s="1295" t="s">
        <v>260</v>
      </c>
      <c r="D5814" s="1295">
        <v>4010</v>
      </c>
      <c r="E5814" s="1295" t="s">
        <v>201</v>
      </c>
      <c r="F5814" s="935" t="s">
        <v>209</v>
      </c>
      <c r="G5814" s="1295">
        <v>9</v>
      </c>
      <c r="H5814" s="935" t="s">
        <v>403</v>
      </c>
      <c r="I5814" s="935" t="s">
        <v>404</v>
      </c>
      <c r="J5814" s="935">
        <v>40.592799669999998</v>
      </c>
      <c r="K5814" s="935">
        <v>-122.3942059</v>
      </c>
      <c r="L5814" s="935">
        <v>40.585947769999997</v>
      </c>
      <c r="M5814" s="935">
        <v>-122.3683525</v>
      </c>
    </row>
    <row r="5815" spans="1:13" x14ac:dyDescent="0.35">
      <c r="A5815" s="1296">
        <v>38337</v>
      </c>
      <c r="B5815" s="1295" t="s">
        <v>242</v>
      </c>
      <c r="C5815" s="1295" t="s">
        <v>260</v>
      </c>
      <c r="D5815" s="1295">
        <v>4010</v>
      </c>
      <c r="E5815" s="1295" t="s">
        <v>201</v>
      </c>
      <c r="F5815" s="935" t="s">
        <v>211</v>
      </c>
      <c r="G5815" s="1295">
        <v>1</v>
      </c>
      <c r="H5815" s="935" t="s">
        <v>404</v>
      </c>
      <c r="I5815" s="935" t="s">
        <v>405</v>
      </c>
      <c r="J5815" s="935">
        <v>40.585947769999997</v>
      </c>
      <c r="K5815" s="935">
        <v>-122.3683525</v>
      </c>
      <c r="L5815" s="935">
        <v>40.472049499999997</v>
      </c>
      <c r="M5815" s="935">
        <v>-122.29453460000001</v>
      </c>
    </row>
    <row r="5816" spans="1:13" x14ac:dyDescent="0.35">
      <c r="A5816" s="1296">
        <v>38337</v>
      </c>
      <c r="B5816" s="1295" t="s">
        <v>242</v>
      </c>
      <c r="C5816" s="1295" t="s">
        <v>260</v>
      </c>
      <c r="D5816" s="1295">
        <v>4010</v>
      </c>
      <c r="E5816" s="1295" t="s">
        <v>201</v>
      </c>
      <c r="F5816" s="935" t="s">
        <v>212</v>
      </c>
      <c r="G5816" s="1295">
        <v>19</v>
      </c>
      <c r="H5816" s="935" t="s">
        <v>405</v>
      </c>
      <c r="I5816" s="935" t="s">
        <v>406</v>
      </c>
      <c r="J5816" s="935">
        <v>40.472049499999997</v>
      </c>
      <c r="K5816" s="935">
        <v>-122.29453460000001</v>
      </c>
      <c r="L5816" s="935">
        <v>40.417416330000002</v>
      </c>
      <c r="M5816" s="935">
        <v>-122.19395729999999</v>
      </c>
    </row>
    <row r="5817" spans="1:13" x14ac:dyDescent="0.35">
      <c r="A5817" s="1296">
        <v>38337</v>
      </c>
      <c r="B5817" s="1295" t="s">
        <v>242</v>
      </c>
      <c r="C5817" s="1295" t="s">
        <v>260</v>
      </c>
      <c r="D5817" s="1295">
        <v>4010</v>
      </c>
      <c r="E5817" s="1295" t="s">
        <v>201</v>
      </c>
      <c r="F5817" s="935" t="s">
        <v>213</v>
      </c>
      <c r="G5817" s="1295">
        <v>33</v>
      </c>
      <c r="H5817" s="935" t="s">
        <v>406</v>
      </c>
      <c r="I5817" s="935" t="s">
        <v>407</v>
      </c>
      <c r="J5817" s="935">
        <v>40.417416330000002</v>
      </c>
      <c r="K5817" s="935">
        <v>-122.19395729999999</v>
      </c>
      <c r="L5817" s="935">
        <v>40.355137560000003</v>
      </c>
      <c r="M5817" s="935">
        <v>-122.17595660000001</v>
      </c>
    </row>
    <row r="5818" spans="1:13" x14ac:dyDescent="0.35">
      <c r="A5818" s="1296">
        <v>38337</v>
      </c>
      <c r="B5818" s="1295" t="s">
        <v>242</v>
      </c>
      <c r="C5818" s="1295" t="s">
        <v>260</v>
      </c>
      <c r="D5818" s="1295">
        <v>4010</v>
      </c>
      <c r="E5818" s="1295" t="s">
        <v>201</v>
      </c>
      <c r="F5818" s="935" t="s">
        <v>214</v>
      </c>
      <c r="G5818" s="1295">
        <v>22</v>
      </c>
      <c r="H5818" s="935" t="s">
        <v>407</v>
      </c>
      <c r="I5818" s="935" t="s">
        <v>408</v>
      </c>
      <c r="J5818" s="935">
        <v>40.355137560000003</v>
      </c>
      <c r="K5818" s="935">
        <v>-122.17595660000001</v>
      </c>
      <c r="L5818" s="935">
        <v>40.316984869999999</v>
      </c>
      <c r="M5818" s="935">
        <v>-122.1896581</v>
      </c>
    </row>
    <row r="5819" spans="1:13" x14ac:dyDescent="0.35">
      <c r="A5819" s="1296">
        <v>38337</v>
      </c>
      <c r="B5819" s="1295" t="s">
        <v>242</v>
      </c>
      <c r="C5819" s="1295" t="s">
        <v>260</v>
      </c>
      <c r="D5819" s="1295">
        <v>4010</v>
      </c>
      <c r="E5819" s="1295" t="s">
        <v>201</v>
      </c>
      <c r="F5819" s="935" t="s">
        <v>215</v>
      </c>
      <c r="G5819" s="1295">
        <v>8</v>
      </c>
      <c r="H5819" s="935" t="s">
        <v>408</v>
      </c>
      <c r="I5819" s="935" t="s">
        <v>409</v>
      </c>
      <c r="J5819" s="935">
        <v>40.316984869999999</v>
      </c>
      <c r="K5819" s="935">
        <v>-122.1896581</v>
      </c>
      <c r="L5819" s="935">
        <v>40.263968490000003</v>
      </c>
      <c r="M5819" s="935">
        <v>-122.2235306</v>
      </c>
    </row>
    <row r="5820" spans="1:13" x14ac:dyDescent="0.35">
      <c r="A5820" s="1296">
        <v>38337</v>
      </c>
      <c r="B5820" s="1295" t="s">
        <v>242</v>
      </c>
      <c r="C5820" s="1295" t="s">
        <v>260</v>
      </c>
      <c r="D5820" s="1295">
        <v>4010</v>
      </c>
      <c r="E5820" s="1295" t="s">
        <v>201</v>
      </c>
      <c r="F5820" s="935" t="s">
        <v>216</v>
      </c>
      <c r="G5820" s="1295">
        <v>0</v>
      </c>
      <c r="H5820" s="935" t="s">
        <v>409</v>
      </c>
      <c r="I5820" s="935" t="s">
        <v>410</v>
      </c>
      <c r="J5820" s="935">
        <v>40.263968490000003</v>
      </c>
      <c r="K5820" s="935">
        <v>-122.2235306</v>
      </c>
      <c r="L5820" s="935">
        <v>40.153152210000002</v>
      </c>
      <c r="M5820" s="935">
        <v>-122.20237950000001</v>
      </c>
    </row>
    <row r="5821" spans="1:13" x14ac:dyDescent="0.35">
      <c r="A5821" s="1296">
        <v>38337</v>
      </c>
      <c r="B5821" s="1295" t="s">
        <v>242</v>
      </c>
      <c r="C5821" s="1295" t="s">
        <v>260</v>
      </c>
      <c r="D5821" s="1295">
        <v>4010</v>
      </c>
      <c r="E5821" s="1295" t="s">
        <v>201</v>
      </c>
      <c r="F5821" s="935" t="s">
        <v>217</v>
      </c>
      <c r="G5821" s="1295">
        <v>10</v>
      </c>
      <c r="H5821" s="935" t="s">
        <v>410</v>
      </c>
      <c r="I5821" s="935" t="s">
        <v>411</v>
      </c>
      <c r="J5821" s="935">
        <v>40.153152210000002</v>
      </c>
      <c r="K5821" s="935">
        <v>-122.20237950000001</v>
      </c>
      <c r="L5821" s="935">
        <v>40.027836569999998</v>
      </c>
      <c r="M5821" s="935">
        <v>-122.11920569999999</v>
      </c>
    </row>
    <row r="5822" spans="1:13" x14ac:dyDescent="0.35">
      <c r="A5822" s="1296">
        <v>38337</v>
      </c>
      <c r="B5822" s="1295" t="s">
        <v>242</v>
      </c>
      <c r="C5822" s="1295" t="s">
        <v>260</v>
      </c>
      <c r="D5822" s="1295">
        <v>4010</v>
      </c>
      <c r="E5822" s="1295" t="s">
        <v>201</v>
      </c>
      <c r="F5822" s="935" t="s">
        <v>219</v>
      </c>
      <c r="G5822" s="1295">
        <v>0</v>
      </c>
      <c r="H5822" s="935" t="s">
        <v>411</v>
      </c>
      <c r="I5822" s="935" t="s">
        <v>412</v>
      </c>
      <c r="J5822" s="935">
        <v>40.027836569999998</v>
      </c>
      <c r="K5822" s="935">
        <v>-122.11920569999999</v>
      </c>
      <c r="L5822" s="935">
        <v>39.909298579999998</v>
      </c>
      <c r="M5822" s="935">
        <v>-122.0918963</v>
      </c>
    </row>
    <row r="5823" spans="1:13" x14ac:dyDescent="0.35">
      <c r="A5823" s="1296">
        <v>38337</v>
      </c>
      <c r="B5823" s="1295" t="s">
        <v>242</v>
      </c>
      <c r="C5823" s="1295" t="s">
        <v>260</v>
      </c>
      <c r="D5823" s="1295">
        <v>4010</v>
      </c>
      <c r="E5823" s="1295" t="s">
        <v>201</v>
      </c>
      <c r="F5823" s="935" t="s">
        <v>220</v>
      </c>
      <c r="G5823" s="1295">
        <v>11</v>
      </c>
      <c r="H5823" s="935" t="s">
        <v>412</v>
      </c>
      <c r="I5823" s="935" t="s">
        <v>413</v>
      </c>
      <c r="J5823" s="935">
        <v>39.909298579999998</v>
      </c>
      <c r="K5823" s="935">
        <v>-122.0918963</v>
      </c>
      <c r="L5823" s="935">
        <v>39.751173979999997</v>
      </c>
      <c r="M5823" s="935">
        <v>-121.9963235</v>
      </c>
    </row>
    <row r="5824" spans="1:13" x14ac:dyDescent="0.35">
      <c r="A5824" s="1296">
        <v>38337</v>
      </c>
      <c r="B5824" s="1295" t="s">
        <v>242</v>
      </c>
      <c r="C5824" s="1295" t="s">
        <v>260</v>
      </c>
      <c r="D5824" s="1295">
        <v>4010</v>
      </c>
      <c r="E5824" s="1295" t="s">
        <v>201</v>
      </c>
      <c r="F5824" s="935" t="s">
        <v>221</v>
      </c>
      <c r="G5824" s="1295">
        <v>0</v>
      </c>
      <c r="H5824" s="935" t="s">
        <v>413</v>
      </c>
      <c r="I5824" s="935" t="s">
        <v>414</v>
      </c>
      <c r="J5824" s="935">
        <v>39.751173979999997</v>
      </c>
      <c r="K5824" s="935">
        <v>-121.9963235</v>
      </c>
      <c r="L5824" s="935">
        <v>39.629153240000001</v>
      </c>
      <c r="M5824" s="935">
        <v>-121.9925059</v>
      </c>
    </row>
    <row r="5825" spans="1:13" ht="15" thickBot="1" x14ac:dyDescent="0.4">
      <c r="A5825" s="1309">
        <v>38337</v>
      </c>
      <c r="B5825" s="1313" t="s">
        <v>242</v>
      </c>
      <c r="C5825" s="1313" t="s">
        <v>260</v>
      </c>
      <c r="D5825" s="1313">
        <v>4010</v>
      </c>
      <c r="E5825" s="1313" t="s">
        <v>201</v>
      </c>
      <c r="F5825" s="1312" t="s">
        <v>222</v>
      </c>
      <c r="G5825" s="1313">
        <v>-99999</v>
      </c>
      <c r="H5825" s="1312" t="s">
        <v>414</v>
      </c>
      <c r="I5825" s="1312" t="s">
        <v>415</v>
      </c>
      <c r="J5825" s="1312">
        <v>39.629153240000001</v>
      </c>
      <c r="K5825" s="1312">
        <v>-121.9925059</v>
      </c>
      <c r="L5825" s="1312">
        <v>39.40712284</v>
      </c>
      <c r="M5825" s="1312">
        <v>-122.00758999999999</v>
      </c>
    </row>
    <row r="5826" spans="1:13" ht="15" thickTop="1" x14ac:dyDescent="0.35">
      <c r="A5826" s="1296">
        <v>38412</v>
      </c>
      <c r="B5826" s="1295" t="s">
        <v>242</v>
      </c>
      <c r="C5826" s="1295" t="s">
        <v>196</v>
      </c>
      <c r="D5826" s="1295">
        <v>3765</v>
      </c>
      <c r="E5826" s="1295" t="s">
        <v>201</v>
      </c>
      <c r="F5826" s="935" t="s">
        <v>208</v>
      </c>
      <c r="G5826" s="1295">
        <v>76</v>
      </c>
      <c r="H5826" s="935" t="s">
        <v>402</v>
      </c>
      <c r="I5826" s="935" t="s">
        <v>403</v>
      </c>
      <c r="J5826" s="935">
        <v>40.611883210000002</v>
      </c>
      <c r="K5826" s="935">
        <v>-122.446135</v>
      </c>
      <c r="L5826" s="935">
        <v>40.592799669999998</v>
      </c>
      <c r="M5826" s="935">
        <v>-122.3942059</v>
      </c>
    </row>
    <row r="5827" spans="1:13" x14ac:dyDescent="0.35">
      <c r="A5827" s="1296">
        <v>38412</v>
      </c>
      <c r="B5827" s="1295" t="s">
        <v>242</v>
      </c>
      <c r="C5827" s="1295" t="s">
        <v>196</v>
      </c>
      <c r="D5827" s="1295">
        <v>3765</v>
      </c>
      <c r="E5827" s="1295" t="s">
        <v>201</v>
      </c>
      <c r="F5827" s="935" t="s">
        <v>209</v>
      </c>
      <c r="G5827" s="1295">
        <v>6</v>
      </c>
      <c r="H5827" s="935" t="s">
        <v>403</v>
      </c>
      <c r="I5827" s="935" t="s">
        <v>404</v>
      </c>
      <c r="J5827" s="935">
        <v>40.592799669999998</v>
      </c>
      <c r="K5827" s="935">
        <v>-122.3942059</v>
      </c>
      <c r="L5827" s="935">
        <v>40.585947769999997</v>
      </c>
      <c r="M5827" s="935">
        <v>-122.3683525</v>
      </c>
    </row>
    <row r="5828" spans="1:13" x14ac:dyDescent="0.35">
      <c r="A5828" s="1296">
        <v>38412</v>
      </c>
      <c r="B5828" s="1295" t="s">
        <v>242</v>
      </c>
      <c r="C5828" s="1295" t="s">
        <v>196</v>
      </c>
      <c r="D5828" s="1295">
        <v>3765</v>
      </c>
      <c r="E5828" s="1295" t="s">
        <v>201</v>
      </c>
      <c r="F5828" s="935" t="s">
        <v>211</v>
      </c>
      <c r="G5828" s="1295">
        <v>2</v>
      </c>
      <c r="H5828" s="935" t="s">
        <v>404</v>
      </c>
      <c r="I5828" s="935" t="s">
        <v>405</v>
      </c>
      <c r="J5828" s="935">
        <v>40.585947769999997</v>
      </c>
      <c r="K5828" s="935">
        <v>-122.3683525</v>
      </c>
      <c r="L5828" s="935">
        <v>40.472049499999997</v>
      </c>
      <c r="M5828" s="935">
        <v>-122.29453460000001</v>
      </c>
    </row>
    <row r="5829" spans="1:13" x14ac:dyDescent="0.35">
      <c r="A5829" s="1296">
        <v>38412</v>
      </c>
      <c r="B5829" s="1295" t="s">
        <v>242</v>
      </c>
      <c r="C5829" s="1295" t="s">
        <v>196</v>
      </c>
      <c r="D5829" s="1295">
        <v>3765</v>
      </c>
      <c r="E5829" s="1295" t="s">
        <v>201</v>
      </c>
      <c r="F5829" s="935" t="s">
        <v>212</v>
      </c>
      <c r="G5829" s="1295">
        <v>8</v>
      </c>
      <c r="H5829" s="935" t="s">
        <v>405</v>
      </c>
      <c r="I5829" s="935" t="s">
        <v>406</v>
      </c>
      <c r="J5829" s="935">
        <v>40.472049499999997</v>
      </c>
      <c r="K5829" s="935">
        <v>-122.29453460000001</v>
      </c>
      <c r="L5829" s="935">
        <v>40.417416330000002</v>
      </c>
      <c r="M5829" s="935">
        <v>-122.19395729999999</v>
      </c>
    </row>
    <row r="5830" spans="1:13" x14ac:dyDescent="0.35">
      <c r="A5830" s="1296">
        <v>38412</v>
      </c>
      <c r="B5830" s="1295" t="s">
        <v>242</v>
      </c>
      <c r="C5830" s="1295" t="s">
        <v>196</v>
      </c>
      <c r="D5830" s="1295">
        <v>3765</v>
      </c>
      <c r="E5830" s="1295" t="s">
        <v>201</v>
      </c>
      <c r="F5830" s="935" t="s">
        <v>213</v>
      </c>
      <c r="G5830" s="1295">
        <v>-99999</v>
      </c>
      <c r="H5830" s="935" t="s">
        <v>406</v>
      </c>
      <c r="I5830" s="935" t="s">
        <v>407</v>
      </c>
      <c r="J5830" s="935">
        <v>40.417416330000002</v>
      </c>
      <c r="K5830" s="935">
        <v>-122.19395729999999</v>
      </c>
      <c r="L5830" s="935">
        <v>40.355137560000003</v>
      </c>
      <c r="M5830" s="935">
        <v>-122.17595660000001</v>
      </c>
    </row>
    <row r="5831" spans="1:13" x14ac:dyDescent="0.35">
      <c r="A5831" s="1296">
        <v>38412</v>
      </c>
      <c r="B5831" s="1295" t="s">
        <v>242</v>
      </c>
      <c r="C5831" s="1295" t="s">
        <v>196</v>
      </c>
      <c r="D5831" s="1295">
        <v>3765</v>
      </c>
      <c r="E5831" s="1295" t="s">
        <v>201</v>
      </c>
      <c r="F5831" s="935" t="s">
        <v>214</v>
      </c>
      <c r="G5831" s="1295">
        <v>-99999</v>
      </c>
      <c r="H5831" s="935" t="s">
        <v>407</v>
      </c>
      <c r="I5831" s="935" t="s">
        <v>408</v>
      </c>
      <c r="J5831" s="935">
        <v>40.355137560000003</v>
      </c>
      <c r="K5831" s="935">
        <v>-122.17595660000001</v>
      </c>
      <c r="L5831" s="935">
        <v>40.316984869999999</v>
      </c>
      <c r="M5831" s="935">
        <v>-122.1896581</v>
      </c>
    </row>
    <row r="5832" spans="1:13" x14ac:dyDescent="0.35">
      <c r="A5832" s="1296">
        <v>38412</v>
      </c>
      <c r="B5832" s="1295" t="s">
        <v>242</v>
      </c>
      <c r="C5832" s="1295" t="s">
        <v>196</v>
      </c>
      <c r="D5832" s="1295">
        <v>3765</v>
      </c>
      <c r="E5832" s="1295" t="s">
        <v>201</v>
      </c>
      <c r="F5832" s="935" t="s">
        <v>215</v>
      </c>
      <c r="G5832" s="1295">
        <v>-99999</v>
      </c>
      <c r="H5832" s="935" t="s">
        <v>408</v>
      </c>
      <c r="I5832" s="935" t="s">
        <v>409</v>
      </c>
      <c r="J5832" s="935">
        <v>40.316984869999999</v>
      </c>
      <c r="K5832" s="935">
        <v>-122.1896581</v>
      </c>
      <c r="L5832" s="935">
        <v>40.263968490000003</v>
      </c>
      <c r="M5832" s="935">
        <v>-122.2235306</v>
      </c>
    </row>
    <row r="5833" spans="1:13" x14ac:dyDescent="0.35">
      <c r="A5833" s="1296">
        <v>38412</v>
      </c>
      <c r="B5833" s="1295" t="s">
        <v>242</v>
      </c>
      <c r="C5833" s="1295" t="s">
        <v>196</v>
      </c>
      <c r="D5833" s="1295">
        <v>3765</v>
      </c>
      <c r="E5833" s="1295" t="s">
        <v>201</v>
      </c>
      <c r="F5833" s="935" t="s">
        <v>216</v>
      </c>
      <c r="G5833" s="1295">
        <v>-99999</v>
      </c>
      <c r="H5833" s="935" t="s">
        <v>409</v>
      </c>
      <c r="I5833" s="935" t="s">
        <v>410</v>
      </c>
      <c r="J5833" s="935">
        <v>40.263968490000003</v>
      </c>
      <c r="K5833" s="935">
        <v>-122.2235306</v>
      </c>
      <c r="L5833" s="935">
        <v>40.153152210000002</v>
      </c>
      <c r="M5833" s="935">
        <v>-122.20237950000001</v>
      </c>
    </row>
    <row r="5834" spans="1:13" x14ac:dyDescent="0.35">
      <c r="A5834" s="1296">
        <v>38412</v>
      </c>
      <c r="B5834" s="1295" t="s">
        <v>242</v>
      </c>
      <c r="C5834" s="1295" t="s">
        <v>196</v>
      </c>
      <c r="D5834" s="1295">
        <v>3765</v>
      </c>
      <c r="E5834" s="1295" t="s">
        <v>201</v>
      </c>
      <c r="F5834" s="935" t="s">
        <v>217</v>
      </c>
      <c r="G5834" s="1295">
        <v>-99999</v>
      </c>
      <c r="H5834" s="935" t="s">
        <v>410</v>
      </c>
      <c r="I5834" s="935" t="s">
        <v>411</v>
      </c>
      <c r="J5834" s="935">
        <v>40.153152210000002</v>
      </c>
      <c r="K5834" s="935">
        <v>-122.20237950000001</v>
      </c>
      <c r="L5834" s="935">
        <v>40.027836569999998</v>
      </c>
      <c r="M5834" s="935">
        <v>-122.11920569999999</v>
      </c>
    </row>
    <row r="5835" spans="1:13" x14ac:dyDescent="0.35">
      <c r="A5835" s="1296">
        <v>38412</v>
      </c>
      <c r="B5835" s="1295" t="s">
        <v>242</v>
      </c>
      <c r="C5835" s="1295" t="s">
        <v>196</v>
      </c>
      <c r="D5835" s="1295">
        <v>3765</v>
      </c>
      <c r="E5835" s="1295" t="s">
        <v>201</v>
      </c>
      <c r="F5835" s="935" t="s">
        <v>219</v>
      </c>
      <c r="G5835" s="1295">
        <v>-99999</v>
      </c>
      <c r="H5835" s="935" t="s">
        <v>411</v>
      </c>
      <c r="I5835" s="935" t="s">
        <v>412</v>
      </c>
      <c r="J5835" s="935">
        <v>40.027836569999998</v>
      </c>
      <c r="K5835" s="935">
        <v>-122.11920569999999</v>
      </c>
      <c r="L5835" s="935">
        <v>39.909298579999998</v>
      </c>
      <c r="M5835" s="935">
        <v>-122.0918963</v>
      </c>
    </row>
    <row r="5836" spans="1:13" x14ac:dyDescent="0.35">
      <c r="A5836" s="1296">
        <v>38412</v>
      </c>
      <c r="B5836" s="1295" t="s">
        <v>242</v>
      </c>
      <c r="C5836" s="1295" t="s">
        <v>196</v>
      </c>
      <c r="D5836" s="1295">
        <v>3765</v>
      </c>
      <c r="E5836" s="1295" t="s">
        <v>201</v>
      </c>
      <c r="F5836" s="935" t="s">
        <v>220</v>
      </c>
      <c r="G5836" s="1295">
        <v>-99999</v>
      </c>
      <c r="H5836" s="935" t="s">
        <v>412</v>
      </c>
      <c r="I5836" s="935" t="s">
        <v>413</v>
      </c>
      <c r="J5836" s="935">
        <v>39.909298579999998</v>
      </c>
      <c r="K5836" s="935">
        <v>-122.0918963</v>
      </c>
      <c r="L5836" s="935">
        <v>39.751173979999997</v>
      </c>
      <c r="M5836" s="935">
        <v>-121.9963235</v>
      </c>
    </row>
    <row r="5837" spans="1:13" x14ac:dyDescent="0.35">
      <c r="A5837" s="1296">
        <v>38412</v>
      </c>
      <c r="B5837" s="1295" t="s">
        <v>242</v>
      </c>
      <c r="C5837" s="1295" t="s">
        <v>196</v>
      </c>
      <c r="D5837" s="1295">
        <v>3765</v>
      </c>
      <c r="E5837" s="1295" t="s">
        <v>201</v>
      </c>
      <c r="F5837" s="935" t="s">
        <v>221</v>
      </c>
      <c r="G5837" s="1295">
        <v>-99999</v>
      </c>
      <c r="H5837" s="935" t="s">
        <v>413</v>
      </c>
      <c r="I5837" s="935" t="s">
        <v>414</v>
      </c>
      <c r="J5837" s="935">
        <v>39.751173979999997</v>
      </c>
      <c r="K5837" s="935">
        <v>-121.9963235</v>
      </c>
      <c r="L5837" s="935">
        <v>39.629153240000001</v>
      </c>
      <c r="M5837" s="935">
        <v>-121.9925059</v>
      </c>
    </row>
    <row r="5838" spans="1:13" x14ac:dyDescent="0.35">
      <c r="A5838" s="1296">
        <v>38412</v>
      </c>
      <c r="B5838" s="1295" t="s">
        <v>242</v>
      </c>
      <c r="C5838" s="1295" t="s">
        <v>196</v>
      </c>
      <c r="D5838" s="1295">
        <v>3765</v>
      </c>
      <c r="E5838" s="1295" t="s">
        <v>201</v>
      </c>
      <c r="F5838" s="935" t="s">
        <v>222</v>
      </c>
      <c r="G5838" s="1295">
        <v>-99999</v>
      </c>
      <c r="H5838" s="935" t="s">
        <v>414</v>
      </c>
      <c r="I5838" s="935" t="s">
        <v>415</v>
      </c>
      <c r="J5838" s="935">
        <v>39.629153240000001</v>
      </c>
      <c r="K5838" s="935">
        <v>-121.9925059</v>
      </c>
      <c r="L5838" s="935">
        <v>39.40712284</v>
      </c>
      <c r="M5838" s="935">
        <v>-122.00758999999999</v>
      </c>
    </row>
    <row r="5839" spans="1:13" x14ac:dyDescent="0.35">
      <c r="A5839" s="1296">
        <v>38426</v>
      </c>
      <c r="B5839" s="1295" t="s">
        <v>242</v>
      </c>
      <c r="C5839" s="1295" t="s">
        <v>260</v>
      </c>
      <c r="D5839" s="1295">
        <v>3770</v>
      </c>
      <c r="E5839" s="1295" t="s">
        <v>201</v>
      </c>
      <c r="F5839" s="935" t="s">
        <v>208</v>
      </c>
      <c r="G5839" s="1295">
        <v>23</v>
      </c>
      <c r="H5839" s="935" t="s">
        <v>402</v>
      </c>
      <c r="I5839" s="935" t="s">
        <v>403</v>
      </c>
      <c r="J5839" s="935">
        <v>40.611883210000002</v>
      </c>
      <c r="K5839" s="935">
        <v>-122.446135</v>
      </c>
      <c r="L5839" s="935">
        <v>40.592799669999998</v>
      </c>
      <c r="M5839" s="935">
        <v>-122.3942059</v>
      </c>
    </row>
    <row r="5840" spans="1:13" x14ac:dyDescent="0.35">
      <c r="A5840" s="1296">
        <v>38426</v>
      </c>
      <c r="B5840" s="1295" t="s">
        <v>242</v>
      </c>
      <c r="C5840" s="1295" t="s">
        <v>260</v>
      </c>
      <c r="D5840" s="1295">
        <v>3770</v>
      </c>
      <c r="E5840" s="1295" t="s">
        <v>201</v>
      </c>
      <c r="F5840" s="935" t="s">
        <v>209</v>
      </c>
      <c r="G5840" s="1295">
        <v>1</v>
      </c>
      <c r="H5840" s="935" t="s">
        <v>403</v>
      </c>
      <c r="I5840" s="935" t="s">
        <v>404</v>
      </c>
      <c r="J5840" s="935">
        <v>40.592799669999998</v>
      </c>
      <c r="K5840" s="935">
        <v>-122.3942059</v>
      </c>
      <c r="L5840" s="935">
        <v>40.585947769999997</v>
      </c>
      <c r="M5840" s="935">
        <v>-122.3683525</v>
      </c>
    </row>
    <row r="5841" spans="1:13" x14ac:dyDescent="0.35">
      <c r="A5841" s="1296">
        <v>38426</v>
      </c>
      <c r="B5841" s="1295" t="s">
        <v>242</v>
      </c>
      <c r="C5841" s="1295" t="s">
        <v>260</v>
      </c>
      <c r="D5841" s="1295">
        <v>3770</v>
      </c>
      <c r="E5841" s="1295" t="s">
        <v>201</v>
      </c>
      <c r="F5841" s="935" t="s">
        <v>211</v>
      </c>
      <c r="G5841" s="1295">
        <v>0</v>
      </c>
      <c r="H5841" s="935" t="s">
        <v>404</v>
      </c>
      <c r="I5841" s="935" t="s">
        <v>405</v>
      </c>
      <c r="J5841" s="935">
        <v>40.585947769999997</v>
      </c>
      <c r="K5841" s="935">
        <v>-122.3683525</v>
      </c>
      <c r="L5841" s="935">
        <v>40.472049499999997</v>
      </c>
      <c r="M5841" s="935">
        <v>-122.29453460000001</v>
      </c>
    </row>
    <row r="5842" spans="1:13" x14ac:dyDescent="0.35">
      <c r="A5842" s="1296">
        <v>38426</v>
      </c>
      <c r="B5842" s="1295" t="s">
        <v>242</v>
      </c>
      <c r="C5842" s="1295" t="s">
        <v>260</v>
      </c>
      <c r="D5842" s="1295">
        <v>3770</v>
      </c>
      <c r="E5842" s="1295" t="s">
        <v>201</v>
      </c>
      <c r="F5842" s="935" t="s">
        <v>212</v>
      </c>
      <c r="G5842" s="1295">
        <v>0</v>
      </c>
      <c r="H5842" s="935" t="s">
        <v>405</v>
      </c>
      <c r="I5842" s="935" t="s">
        <v>406</v>
      </c>
      <c r="J5842" s="935">
        <v>40.472049499999997</v>
      </c>
      <c r="K5842" s="935">
        <v>-122.29453460000001</v>
      </c>
      <c r="L5842" s="935">
        <v>40.417416330000002</v>
      </c>
      <c r="M5842" s="935">
        <v>-122.19395729999999</v>
      </c>
    </row>
    <row r="5843" spans="1:13" x14ac:dyDescent="0.35">
      <c r="A5843" s="1296">
        <v>38426</v>
      </c>
      <c r="B5843" s="1295" t="s">
        <v>242</v>
      </c>
      <c r="C5843" s="1295" t="s">
        <v>260</v>
      </c>
      <c r="D5843" s="1295">
        <v>3770</v>
      </c>
      <c r="E5843" s="1295" t="s">
        <v>201</v>
      </c>
      <c r="F5843" s="935" t="s">
        <v>213</v>
      </c>
      <c r="G5843" s="1295">
        <v>0</v>
      </c>
      <c r="H5843" s="935" t="s">
        <v>406</v>
      </c>
      <c r="I5843" s="935" t="s">
        <v>407</v>
      </c>
      <c r="J5843" s="935">
        <v>40.417416330000002</v>
      </c>
      <c r="K5843" s="935">
        <v>-122.19395729999999</v>
      </c>
      <c r="L5843" s="935">
        <v>40.355137560000003</v>
      </c>
      <c r="M5843" s="935">
        <v>-122.17595660000001</v>
      </c>
    </row>
    <row r="5844" spans="1:13" x14ac:dyDescent="0.35">
      <c r="A5844" s="1296">
        <v>38426</v>
      </c>
      <c r="B5844" s="1295" t="s">
        <v>242</v>
      </c>
      <c r="C5844" s="1295" t="s">
        <v>260</v>
      </c>
      <c r="D5844" s="1295">
        <v>3770</v>
      </c>
      <c r="E5844" s="1295" t="s">
        <v>201</v>
      </c>
      <c r="F5844" s="935" t="s">
        <v>214</v>
      </c>
      <c r="G5844" s="1295">
        <v>0</v>
      </c>
      <c r="H5844" s="935" t="s">
        <v>407</v>
      </c>
      <c r="I5844" s="935" t="s">
        <v>408</v>
      </c>
      <c r="J5844" s="935">
        <v>40.355137560000003</v>
      </c>
      <c r="K5844" s="935">
        <v>-122.17595660000001</v>
      </c>
      <c r="L5844" s="935">
        <v>40.316984869999999</v>
      </c>
      <c r="M5844" s="935">
        <v>-122.1896581</v>
      </c>
    </row>
    <row r="5845" spans="1:13" x14ac:dyDescent="0.35">
      <c r="A5845" s="1296">
        <v>38426</v>
      </c>
      <c r="B5845" s="1295" t="s">
        <v>242</v>
      </c>
      <c r="C5845" s="1295" t="s">
        <v>260</v>
      </c>
      <c r="D5845" s="1295">
        <v>3770</v>
      </c>
      <c r="E5845" s="1295" t="s">
        <v>201</v>
      </c>
      <c r="F5845" s="935" t="s">
        <v>215</v>
      </c>
      <c r="G5845" s="1295">
        <v>0</v>
      </c>
      <c r="H5845" s="935" t="s">
        <v>408</v>
      </c>
      <c r="I5845" s="935" t="s">
        <v>409</v>
      </c>
      <c r="J5845" s="935">
        <v>40.316984869999999</v>
      </c>
      <c r="K5845" s="935">
        <v>-122.1896581</v>
      </c>
      <c r="L5845" s="935">
        <v>40.263968490000003</v>
      </c>
      <c r="M5845" s="935">
        <v>-122.2235306</v>
      </c>
    </row>
    <row r="5846" spans="1:13" x14ac:dyDescent="0.35">
      <c r="A5846" s="1296">
        <v>38426</v>
      </c>
      <c r="B5846" s="1295" t="s">
        <v>242</v>
      </c>
      <c r="C5846" s="1295" t="s">
        <v>260</v>
      </c>
      <c r="D5846" s="1295">
        <v>3770</v>
      </c>
      <c r="E5846" s="1295" t="s">
        <v>201</v>
      </c>
      <c r="F5846" s="935" t="s">
        <v>216</v>
      </c>
      <c r="G5846" s="1295">
        <v>0</v>
      </c>
      <c r="H5846" s="935" t="s">
        <v>409</v>
      </c>
      <c r="I5846" s="935" t="s">
        <v>410</v>
      </c>
      <c r="J5846" s="935">
        <v>40.263968490000003</v>
      </c>
      <c r="K5846" s="935">
        <v>-122.2235306</v>
      </c>
      <c r="L5846" s="935">
        <v>40.153152210000002</v>
      </c>
      <c r="M5846" s="935">
        <v>-122.20237950000001</v>
      </c>
    </row>
    <row r="5847" spans="1:13" x14ac:dyDescent="0.35">
      <c r="A5847" s="1296">
        <v>38426</v>
      </c>
      <c r="B5847" s="1295" t="s">
        <v>242</v>
      </c>
      <c r="C5847" s="1295" t="s">
        <v>260</v>
      </c>
      <c r="D5847" s="1295">
        <v>3770</v>
      </c>
      <c r="E5847" s="1295" t="s">
        <v>201</v>
      </c>
      <c r="F5847" s="935" t="s">
        <v>217</v>
      </c>
      <c r="G5847" s="1295">
        <v>0</v>
      </c>
      <c r="H5847" s="935" t="s">
        <v>410</v>
      </c>
      <c r="I5847" s="935" t="s">
        <v>411</v>
      </c>
      <c r="J5847" s="935">
        <v>40.153152210000002</v>
      </c>
      <c r="K5847" s="935">
        <v>-122.20237950000001</v>
      </c>
      <c r="L5847" s="935">
        <v>40.027836569999998</v>
      </c>
      <c r="M5847" s="935">
        <v>-122.11920569999999</v>
      </c>
    </row>
    <row r="5848" spans="1:13" x14ac:dyDescent="0.35">
      <c r="A5848" s="1296">
        <v>38426</v>
      </c>
      <c r="B5848" s="1295" t="s">
        <v>242</v>
      </c>
      <c r="C5848" s="1295" t="s">
        <v>260</v>
      </c>
      <c r="D5848" s="1295">
        <v>3770</v>
      </c>
      <c r="E5848" s="1295" t="s">
        <v>201</v>
      </c>
      <c r="F5848" s="935" t="s">
        <v>219</v>
      </c>
      <c r="G5848" s="1295">
        <v>0</v>
      </c>
      <c r="H5848" s="935" t="s">
        <v>411</v>
      </c>
      <c r="I5848" s="935" t="s">
        <v>412</v>
      </c>
      <c r="J5848" s="935">
        <v>40.027836569999998</v>
      </c>
      <c r="K5848" s="935">
        <v>-122.11920569999999</v>
      </c>
      <c r="L5848" s="935">
        <v>39.909298579999998</v>
      </c>
      <c r="M5848" s="935">
        <v>-122.0918963</v>
      </c>
    </row>
    <row r="5849" spans="1:13" x14ac:dyDescent="0.35">
      <c r="A5849" s="1296">
        <v>38426</v>
      </c>
      <c r="B5849" s="1295" t="s">
        <v>242</v>
      </c>
      <c r="C5849" s="1295" t="s">
        <v>260</v>
      </c>
      <c r="D5849" s="1295">
        <v>3770</v>
      </c>
      <c r="E5849" s="1295" t="s">
        <v>201</v>
      </c>
      <c r="F5849" s="935" t="s">
        <v>220</v>
      </c>
      <c r="G5849" s="1295">
        <v>0</v>
      </c>
      <c r="H5849" s="935" t="s">
        <v>412</v>
      </c>
      <c r="I5849" s="935" t="s">
        <v>413</v>
      </c>
      <c r="J5849" s="935">
        <v>39.909298579999998</v>
      </c>
      <c r="K5849" s="935">
        <v>-122.0918963</v>
      </c>
      <c r="L5849" s="935">
        <v>39.751173979999997</v>
      </c>
      <c r="M5849" s="935">
        <v>-121.9963235</v>
      </c>
    </row>
    <row r="5850" spans="1:13" x14ac:dyDescent="0.35">
      <c r="A5850" s="1296">
        <v>38426</v>
      </c>
      <c r="B5850" s="1295" t="s">
        <v>242</v>
      </c>
      <c r="C5850" s="1295" t="s">
        <v>260</v>
      </c>
      <c r="D5850" s="1295">
        <v>3770</v>
      </c>
      <c r="E5850" s="1295" t="s">
        <v>201</v>
      </c>
      <c r="F5850" s="935" t="s">
        <v>221</v>
      </c>
      <c r="G5850" s="1295">
        <v>0</v>
      </c>
      <c r="H5850" s="935" t="s">
        <v>413</v>
      </c>
      <c r="I5850" s="935" t="s">
        <v>414</v>
      </c>
      <c r="J5850" s="935">
        <v>39.751173979999997</v>
      </c>
      <c r="K5850" s="935">
        <v>-121.9963235</v>
      </c>
      <c r="L5850" s="935">
        <v>39.629153240000001</v>
      </c>
      <c r="M5850" s="935">
        <v>-121.9925059</v>
      </c>
    </row>
    <row r="5851" spans="1:13" x14ac:dyDescent="0.35">
      <c r="A5851" s="1296">
        <v>38426</v>
      </c>
      <c r="B5851" s="1295" t="s">
        <v>242</v>
      </c>
      <c r="C5851" s="1295" t="s">
        <v>260</v>
      </c>
      <c r="D5851" s="1295">
        <v>3770</v>
      </c>
      <c r="E5851" s="1295" t="s">
        <v>201</v>
      </c>
      <c r="F5851" s="935" t="s">
        <v>222</v>
      </c>
      <c r="G5851" s="1295">
        <v>0</v>
      </c>
      <c r="H5851" s="935" t="s">
        <v>414</v>
      </c>
      <c r="I5851" s="935" t="s">
        <v>415</v>
      </c>
      <c r="J5851" s="935">
        <v>39.629153240000001</v>
      </c>
      <c r="K5851" s="935">
        <v>-121.9925059</v>
      </c>
      <c r="L5851" s="935">
        <v>39.40712284</v>
      </c>
      <c r="M5851" s="935">
        <v>-122.00758999999999</v>
      </c>
    </row>
    <row r="5852" spans="1:13" x14ac:dyDescent="0.35">
      <c r="A5852" s="1296">
        <v>38463</v>
      </c>
      <c r="B5852" s="1295" t="s">
        <v>242</v>
      </c>
      <c r="C5852" s="1295" t="s">
        <v>260</v>
      </c>
      <c r="D5852" s="1295">
        <v>3771</v>
      </c>
      <c r="E5852" s="1295" t="s">
        <v>200</v>
      </c>
      <c r="F5852" s="935" t="s">
        <v>208</v>
      </c>
      <c r="G5852" s="1295">
        <v>0</v>
      </c>
      <c r="H5852" s="935" t="s">
        <v>402</v>
      </c>
      <c r="I5852" s="935" t="s">
        <v>403</v>
      </c>
      <c r="J5852" s="935">
        <v>40.611883210000002</v>
      </c>
      <c r="K5852" s="935">
        <v>-122.446135</v>
      </c>
      <c r="L5852" s="935">
        <v>40.592799669999998</v>
      </c>
      <c r="M5852" s="935">
        <v>-122.3942059</v>
      </c>
    </row>
    <row r="5853" spans="1:13" x14ac:dyDescent="0.35">
      <c r="A5853" s="1296">
        <v>38463</v>
      </c>
      <c r="B5853" s="1295" t="s">
        <v>242</v>
      </c>
      <c r="C5853" s="1295" t="s">
        <v>260</v>
      </c>
      <c r="D5853" s="1295">
        <v>3771</v>
      </c>
      <c r="E5853" s="1295" t="s">
        <v>200</v>
      </c>
      <c r="F5853" s="935" t="s">
        <v>209</v>
      </c>
      <c r="G5853" s="1295">
        <v>0</v>
      </c>
      <c r="H5853" s="935" t="s">
        <v>403</v>
      </c>
      <c r="I5853" s="935" t="s">
        <v>404</v>
      </c>
      <c r="J5853" s="935">
        <v>40.592799669999998</v>
      </c>
      <c r="K5853" s="935">
        <v>-122.3942059</v>
      </c>
      <c r="L5853" s="935">
        <v>40.585947769999997</v>
      </c>
      <c r="M5853" s="935">
        <v>-122.3683525</v>
      </c>
    </row>
    <row r="5854" spans="1:13" x14ac:dyDescent="0.35">
      <c r="A5854" s="1296">
        <v>38463</v>
      </c>
      <c r="B5854" s="1295" t="s">
        <v>242</v>
      </c>
      <c r="C5854" s="1295" t="s">
        <v>260</v>
      </c>
      <c r="D5854" s="1295">
        <v>3771</v>
      </c>
      <c r="E5854" s="1295" t="s">
        <v>200</v>
      </c>
      <c r="F5854" s="935" t="s">
        <v>211</v>
      </c>
      <c r="G5854" s="1295">
        <v>0</v>
      </c>
      <c r="H5854" s="935" t="s">
        <v>404</v>
      </c>
      <c r="I5854" s="935" t="s">
        <v>405</v>
      </c>
      <c r="J5854" s="935">
        <v>40.585947769999997</v>
      </c>
      <c r="K5854" s="935">
        <v>-122.3683525</v>
      </c>
      <c r="L5854" s="935">
        <v>40.472049499999997</v>
      </c>
      <c r="M5854" s="935">
        <v>-122.29453460000001</v>
      </c>
    </row>
    <row r="5855" spans="1:13" x14ac:dyDescent="0.35">
      <c r="A5855" s="1296">
        <v>38463</v>
      </c>
      <c r="B5855" s="1295" t="s">
        <v>242</v>
      </c>
      <c r="C5855" s="1295" t="s">
        <v>260</v>
      </c>
      <c r="D5855" s="1295">
        <v>3771</v>
      </c>
      <c r="E5855" s="1295" t="s">
        <v>200</v>
      </c>
      <c r="F5855" s="935" t="s">
        <v>212</v>
      </c>
      <c r="G5855" s="1295">
        <v>0</v>
      </c>
      <c r="H5855" s="935" t="s">
        <v>405</v>
      </c>
      <c r="I5855" s="935" t="s">
        <v>406</v>
      </c>
      <c r="J5855" s="935">
        <v>40.472049499999997</v>
      </c>
      <c r="K5855" s="935">
        <v>-122.29453460000001</v>
      </c>
      <c r="L5855" s="935">
        <v>40.417416330000002</v>
      </c>
      <c r="M5855" s="935">
        <v>-122.19395729999999</v>
      </c>
    </row>
    <row r="5856" spans="1:13" x14ac:dyDescent="0.35">
      <c r="A5856" s="1296">
        <v>38463</v>
      </c>
      <c r="B5856" s="1295" t="s">
        <v>242</v>
      </c>
      <c r="C5856" s="1295" t="s">
        <v>260</v>
      </c>
      <c r="D5856" s="1295">
        <v>3771</v>
      </c>
      <c r="E5856" s="1295" t="s">
        <v>200</v>
      </c>
      <c r="F5856" s="935" t="s">
        <v>213</v>
      </c>
      <c r="G5856" s="1295">
        <v>0</v>
      </c>
      <c r="H5856" s="935" t="s">
        <v>406</v>
      </c>
      <c r="I5856" s="935" t="s">
        <v>407</v>
      </c>
      <c r="J5856" s="935">
        <v>40.417416330000002</v>
      </c>
      <c r="K5856" s="935">
        <v>-122.19395729999999</v>
      </c>
      <c r="L5856" s="935">
        <v>40.355137560000003</v>
      </c>
      <c r="M5856" s="935">
        <v>-122.17595660000001</v>
      </c>
    </row>
    <row r="5857" spans="1:13" x14ac:dyDescent="0.35">
      <c r="A5857" s="1296">
        <v>38463</v>
      </c>
      <c r="B5857" s="1295" t="s">
        <v>242</v>
      </c>
      <c r="C5857" s="1295" t="s">
        <v>260</v>
      </c>
      <c r="D5857" s="1295">
        <v>3771</v>
      </c>
      <c r="E5857" s="1295" t="s">
        <v>200</v>
      </c>
      <c r="F5857" s="935" t="s">
        <v>214</v>
      </c>
      <c r="G5857" s="1295">
        <v>0</v>
      </c>
      <c r="H5857" s="935" t="s">
        <v>407</v>
      </c>
      <c r="I5857" s="935" t="s">
        <v>408</v>
      </c>
      <c r="J5857" s="935">
        <v>40.355137560000003</v>
      </c>
      <c r="K5857" s="935">
        <v>-122.17595660000001</v>
      </c>
      <c r="L5857" s="935">
        <v>40.316984869999999</v>
      </c>
      <c r="M5857" s="935">
        <v>-122.1896581</v>
      </c>
    </row>
    <row r="5858" spans="1:13" x14ac:dyDescent="0.35">
      <c r="A5858" s="1296">
        <v>38463</v>
      </c>
      <c r="B5858" s="1295" t="s">
        <v>242</v>
      </c>
      <c r="C5858" s="1295" t="s">
        <v>260</v>
      </c>
      <c r="D5858" s="1295">
        <v>3771</v>
      </c>
      <c r="E5858" s="1295" t="s">
        <v>200</v>
      </c>
      <c r="F5858" s="935" t="s">
        <v>215</v>
      </c>
      <c r="G5858" s="1295">
        <v>0</v>
      </c>
      <c r="H5858" s="935" t="s">
        <v>408</v>
      </c>
      <c r="I5858" s="935" t="s">
        <v>409</v>
      </c>
      <c r="J5858" s="935">
        <v>40.316984869999999</v>
      </c>
      <c r="K5858" s="935">
        <v>-122.1896581</v>
      </c>
      <c r="L5858" s="935">
        <v>40.263968490000003</v>
      </c>
      <c r="M5858" s="935">
        <v>-122.2235306</v>
      </c>
    </row>
    <row r="5859" spans="1:13" x14ac:dyDescent="0.35">
      <c r="A5859" s="1296">
        <v>38463</v>
      </c>
      <c r="B5859" s="1295" t="s">
        <v>242</v>
      </c>
      <c r="C5859" s="1295" t="s">
        <v>260</v>
      </c>
      <c r="D5859" s="1295">
        <v>3771</v>
      </c>
      <c r="E5859" s="1295" t="s">
        <v>200</v>
      </c>
      <c r="F5859" s="935" t="s">
        <v>216</v>
      </c>
      <c r="G5859" s="1295">
        <v>0</v>
      </c>
      <c r="H5859" s="935" t="s">
        <v>409</v>
      </c>
      <c r="I5859" s="935" t="s">
        <v>410</v>
      </c>
      <c r="J5859" s="935">
        <v>40.263968490000003</v>
      </c>
      <c r="K5859" s="935">
        <v>-122.2235306</v>
      </c>
      <c r="L5859" s="935">
        <v>40.153152210000002</v>
      </c>
      <c r="M5859" s="935">
        <v>-122.20237950000001</v>
      </c>
    </row>
    <row r="5860" spans="1:13" x14ac:dyDescent="0.35">
      <c r="A5860" s="1296">
        <v>38463</v>
      </c>
      <c r="B5860" s="1295" t="s">
        <v>242</v>
      </c>
      <c r="C5860" s="1295" t="s">
        <v>260</v>
      </c>
      <c r="D5860" s="1295">
        <v>3771</v>
      </c>
      <c r="E5860" s="1295" t="s">
        <v>200</v>
      </c>
      <c r="F5860" s="935" t="s">
        <v>217</v>
      </c>
      <c r="G5860" s="1295">
        <v>0</v>
      </c>
      <c r="H5860" s="935" t="s">
        <v>410</v>
      </c>
      <c r="I5860" s="935" t="s">
        <v>411</v>
      </c>
      <c r="J5860" s="935">
        <v>40.153152210000002</v>
      </c>
      <c r="K5860" s="935">
        <v>-122.20237950000001</v>
      </c>
      <c r="L5860" s="935">
        <v>40.027836569999998</v>
      </c>
      <c r="M5860" s="935">
        <v>-122.11920569999999</v>
      </c>
    </row>
    <row r="5861" spans="1:13" x14ac:dyDescent="0.35">
      <c r="A5861" s="1296">
        <v>38463</v>
      </c>
      <c r="B5861" s="1295" t="s">
        <v>242</v>
      </c>
      <c r="C5861" s="1295" t="s">
        <v>260</v>
      </c>
      <c r="D5861" s="1295">
        <v>3771</v>
      </c>
      <c r="E5861" s="1295" t="s">
        <v>200</v>
      </c>
      <c r="F5861" s="935" t="s">
        <v>219</v>
      </c>
      <c r="G5861" s="1295">
        <v>0</v>
      </c>
      <c r="H5861" s="935" t="s">
        <v>411</v>
      </c>
      <c r="I5861" s="935" t="s">
        <v>412</v>
      </c>
      <c r="J5861" s="935">
        <v>40.027836569999998</v>
      </c>
      <c r="K5861" s="935">
        <v>-122.11920569999999</v>
      </c>
      <c r="L5861" s="935">
        <v>39.909298579999998</v>
      </c>
      <c r="M5861" s="935">
        <v>-122.0918963</v>
      </c>
    </row>
    <row r="5862" spans="1:13" x14ac:dyDescent="0.35">
      <c r="A5862" s="1296">
        <v>38463</v>
      </c>
      <c r="B5862" s="1295" t="s">
        <v>242</v>
      </c>
      <c r="C5862" s="1295" t="s">
        <v>260</v>
      </c>
      <c r="D5862" s="1295">
        <v>3771</v>
      </c>
      <c r="E5862" s="1295" t="s">
        <v>200</v>
      </c>
      <c r="F5862" s="935" t="s">
        <v>220</v>
      </c>
      <c r="G5862" s="1295">
        <v>0</v>
      </c>
      <c r="H5862" s="935" t="s">
        <v>412</v>
      </c>
      <c r="I5862" s="935" t="s">
        <v>413</v>
      </c>
      <c r="J5862" s="935">
        <v>39.909298579999998</v>
      </c>
      <c r="K5862" s="935">
        <v>-122.0918963</v>
      </c>
      <c r="L5862" s="935">
        <v>39.751173979999997</v>
      </c>
      <c r="M5862" s="935">
        <v>-121.9963235</v>
      </c>
    </row>
    <row r="5863" spans="1:13" x14ac:dyDescent="0.35">
      <c r="A5863" s="1296">
        <v>38463</v>
      </c>
      <c r="B5863" s="1295" t="s">
        <v>242</v>
      </c>
      <c r="C5863" s="1295" t="s">
        <v>260</v>
      </c>
      <c r="D5863" s="1295">
        <v>3771</v>
      </c>
      <c r="E5863" s="1295" t="s">
        <v>200</v>
      </c>
      <c r="F5863" s="935" t="s">
        <v>221</v>
      </c>
      <c r="G5863" s="1295">
        <v>0</v>
      </c>
      <c r="H5863" s="935" t="s">
        <v>413</v>
      </c>
      <c r="I5863" s="935" t="s">
        <v>414</v>
      </c>
      <c r="J5863" s="935">
        <v>39.751173979999997</v>
      </c>
      <c r="K5863" s="935">
        <v>-121.9963235</v>
      </c>
      <c r="L5863" s="935">
        <v>39.629153240000001</v>
      </c>
      <c r="M5863" s="935">
        <v>-121.9925059</v>
      </c>
    </row>
    <row r="5864" spans="1:13" x14ac:dyDescent="0.35">
      <c r="A5864" s="1296">
        <v>38463</v>
      </c>
      <c r="B5864" s="1295" t="s">
        <v>242</v>
      </c>
      <c r="C5864" s="1295" t="s">
        <v>260</v>
      </c>
      <c r="D5864" s="1295">
        <v>3771</v>
      </c>
      <c r="E5864" s="1295" t="s">
        <v>200</v>
      </c>
      <c r="F5864" s="935" t="s">
        <v>222</v>
      </c>
      <c r="G5864" s="1295">
        <v>0</v>
      </c>
      <c r="H5864" s="935" t="s">
        <v>414</v>
      </c>
      <c r="I5864" s="935" t="s">
        <v>415</v>
      </c>
      <c r="J5864" s="935">
        <v>39.629153240000001</v>
      </c>
      <c r="K5864" s="935">
        <v>-121.9925059</v>
      </c>
      <c r="L5864" s="935">
        <v>39.40712284</v>
      </c>
      <c r="M5864" s="935">
        <v>-122.00758999999999</v>
      </c>
    </row>
    <row r="5865" spans="1:13" x14ac:dyDescent="0.35">
      <c r="A5865" s="1296">
        <v>38470</v>
      </c>
      <c r="B5865" s="1295" t="s">
        <v>313</v>
      </c>
      <c r="C5865" s="1295" t="s">
        <v>246</v>
      </c>
      <c r="D5865" s="1295">
        <v>5082</v>
      </c>
      <c r="E5865" s="1295" t="s">
        <v>200</v>
      </c>
      <c r="F5865" s="935" t="s">
        <v>208</v>
      </c>
      <c r="G5865" s="1295">
        <v>0</v>
      </c>
      <c r="H5865" s="935" t="s">
        <v>402</v>
      </c>
      <c r="I5865" s="935" t="s">
        <v>403</v>
      </c>
      <c r="J5865" s="935">
        <v>40.611883210000002</v>
      </c>
      <c r="K5865" s="935">
        <v>-122.446135</v>
      </c>
      <c r="L5865" s="935">
        <v>40.592799669999998</v>
      </c>
      <c r="M5865" s="935">
        <v>-122.3942059</v>
      </c>
    </row>
    <row r="5866" spans="1:13" x14ac:dyDescent="0.35">
      <c r="A5866" s="1296">
        <v>38470</v>
      </c>
      <c r="B5866" s="1295" t="s">
        <v>313</v>
      </c>
      <c r="C5866" s="1295" t="s">
        <v>246</v>
      </c>
      <c r="D5866" s="1295">
        <v>5082</v>
      </c>
      <c r="E5866" s="1295" t="s">
        <v>200</v>
      </c>
      <c r="F5866" s="935" t="s">
        <v>209</v>
      </c>
      <c r="G5866" s="1295">
        <v>0</v>
      </c>
      <c r="H5866" s="935" t="s">
        <v>403</v>
      </c>
      <c r="I5866" s="935" t="s">
        <v>404</v>
      </c>
      <c r="J5866" s="935">
        <v>40.592799669999998</v>
      </c>
      <c r="K5866" s="935">
        <v>-122.3942059</v>
      </c>
      <c r="L5866" s="935">
        <v>40.585947769999997</v>
      </c>
      <c r="M5866" s="935">
        <v>-122.3683525</v>
      </c>
    </row>
    <row r="5867" spans="1:13" x14ac:dyDescent="0.35">
      <c r="A5867" s="1296">
        <v>38470</v>
      </c>
      <c r="B5867" s="1295" t="s">
        <v>313</v>
      </c>
      <c r="C5867" s="1295" t="s">
        <v>246</v>
      </c>
      <c r="D5867" s="1295">
        <v>5082</v>
      </c>
      <c r="E5867" s="1295" t="s">
        <v>200</v>
      </c>
      <c r="F5867" s="935" t="s">
        <v>211</v>
      </c>
      <c r="G5867" s="1295">
        <v>0</v>
      </c>
      <c r="H5867" s="935" t="s">
        <v>404</v>
      </c>
      <c r="I5867" s="935" t="s">
        <v>405</v>
      </c>
      <c r="J5867" s="935">
        <v>40.585947769999997</v>
      </c>
      <c r="K5867" s="935">
        <v>-122.3683525</v>
      </c>
      <c r="L5867" s="935">
        <v>40.472049499999997</v>
      </c>
      <c r="M5867" s="935">
        <v>-122.29453460000001</v>
      </c>
    </row>
    <row r="5868" spans="1:13" x14ac:dyDescent="0.35">
      <c r="A5868" s="1296">
        <v>38470</v>
      </c>
      <c r="B5868" s="1295" t="s">
        <v>313</v>
      </c>
      <c r="C5868" s="1295" t="s">
        <v>246</v>
      </c>
      <c r="D5868" s="1295">
        <v>5082</v>
      </c>
      <c r="E5868" s="1295" t="s">
        <v>200</v>
      </c>
      <c r="F5868" s="935" t="s">
        <v>212</v>
      </c>
      <c r="G5868" s="1295">
        <v>0</v>
      </c>
      <c r="H5868" s="935" t="s">
        <v>405</v>
      </c>
      <c r="I5868" s="935" t="s">
        <v>406</v>
      </c>
      <c r="J5868" s="935">
        <v>40.472049499999997</v>
      </c>
      <c r="K5868" s="935">
        <v>-122.29453460000001</v>
      </c>
      <c r="L5868" s="935">
        <v>40.417416330000002</v>
      </c>
      <c r="M5868" s="935">
        <v>-122.19395729999999</v>
      </c>
    </row>
    <row r="5869" spans="1:13" x14ac:dyDescent="0.35">
      <c r="A5869" s="1296">
        <v>38470</v>
      </c>
      <c r="B5869" s="1295" t="s">
        <v>313</v>
      </c>
      <c r="C5869" s="1295" t="s">
        <v>246</v>
      </c>
      <c r="D5869" s="1295">
        <v>5082</v>
      </c>
      <c r="E5869" s="1295" t="s">
        <v>200</v>
      </c>
      <c r="F5869" s="935" t="s">
        <v>213</v>
      </c>
      <c r="G5869" s="1295">
        <v>0</v>
      </c>
      <c r="H5869" s="935" t="s">
        <v>406</v>
      </c>
      <c r="I5869" s="935" t="s">
        <v>407</v>
      </c>
      <c r="J5869" s="935">
        <v>40.417416330000002</v>
      </c>
      <c r="K5869" s="935">
        <v>-122.19395729999999</v>
      </c>
      <c r="L5869" s="935">
        <v>40.355137560000003</v>
      </c>
      <c r="M5869" s="935">
        <v>-122.17595660000001</v>
      </c>
    </row>
    <row r="5870" spans="1:13" x14ac:dyDescent="0.35">
      <c r="A5870" s="1296">
        <v>38470</v>
      </c>
      <c r="B5870" s="1295" t="s">
        <v>313</v>
      </c>
      <c r="C5870" s="1295" t="s">
        <v>246</v>
      </c>
      <c r="D5870" s="1295">
        <v>5082</v>
      </c>
      <c r="E5870" s="1295" t="s">
        <v>200</v>
      </c>
      <c r="F5870" s="935" t="s">
        <v>214</v>
      </c>
      <c r="G5870" s="1295">
        <v>0</v>
      </c>
      <c r="H5870" s="935" t="s">
        <v>407</v>
      </c>
      <c r="I5870" s="935" t="s">
        <v>408</v>
      </c>
      <c r="J5870" s="935">
        <v>40.355137560000003</v>
      </c>
      <c r="K5870" s="935">
        <v>-122.17595660000001</v>
      </c>
      <c r="L5870" s="935">
        <v>40.316984869999999</v>
      </c>
      <c r="M5870" s="935">
        <v>-122.1896581</v>
      </c>
    </row>
    <row r="5871" spans="1:13" x14ac:dyDescent="0.35">
      <c r="A5871" s="1296">
        <v>38470</v>
      </c>
      <c r="B5871" s="1295" t="s">
        <v>313</v>
      </c>
      <c r="C5871" s="1295" t="s">
        <v>246</v>
      </c>
      <c r="D5871" s="1295">
        <v>5082</v>
      </c>
      <c r="E5871" s="1295" t="s">
        <v>200</v>
      </c>
      <c r="F5871" s="935" t="s">
        <v>215</v>
      </c>
      <c r="G5871" s="1295">
        <v>0</v>
      </c>
      <c r="H5871" s="935" t="s">
        <v>408</v>
      </c>
      <c r="I5871" s="935" t="s">
        <v>409</v>
      </c>
      <c r="J5871" s="935">
        <v>40.316984869999999</v>
      </c>
      <c r="K5871" s="935">
        <v>-122.1896581</v>
      </c>
      <c r="L5871" s="935">
        <v>40.263968490000003</v>
      </c>
      <c r="M5871" s="935">
        <v>-122.2235306</v>
      </c>
    </row>
    <row r="5872" spans="1:13" x14ac:dyDescent="0.35">
      <c r="A5872" s="1296">
        <v>38470</v>
      </c>
      <c r="B5872" s="1295" t="s">
        <v>313</v>
      </c>
      <c r="C5872" s="1295" t="s">
        <v>246</v>
      </c>
      <c r="D5872" s="1295">
        <v>5082</v>
      </c>
      <c r="E5872" s="1295" t="s">
        <v>200</v>
      </c>
      <c r="F5872" s="935" t="s">
        <v>216</v>
      </c>
      <c r="G5872" s="1295">
        <v>0</v>
      </c>
      <c r="H5872" s="935" t="s">
        <v>409</v>
      </c>
      <c r="I5872" s="935" t="s">
        <v>410</v>
      </c>
      <c r="J5872" s="935">
        <v>40.263968490000003</v>
      </c>
      <c r="K5872" s="935">
        <v>-122.2235306</v>
      </c>
      <c r="L5872" s="935">
        <v>40.153152210000002</v>
      </c>
      <c r="M5872" s="935">
        <v>-122.20237950000001</v>
      </c>
    </row>
    <row r="5873" spans="1:13" x14ac:dyDescent="0.35">
      <c r="A5873" s="1296">
        <v>38470</v>
      </c>
      <c r="B5873" s="1295" t="s">
        <v>313</v>
      </c>
      <c r="C5873" s="1295" t="s">
        <v>246</v>
      </c>
      <c r="D5873" s="1295">
        <v>5082</v>
      </c>
      <c r="E5873" s="1295" t="s">
        <v>200</v>
      </c>
      <c r="F5873" s="935" t="s">
        <v>217</v>
      </c>
      <c r="G5873" s="1295">
        <v>0</v>
      </c>
      <c r="H5873" s="935" t="s">
        <v>410</v>
      </c>
      <c r="I5873" s="935" t="s">
        <v>411</v>
      </c>
      <c r="J5873" s="935">
        <v>40.153152210000002</v>
      </c>
      <c r="K5873" s="935">
        <v>-122.20237950000001</v>
      </c>
      <c r="L5873" s="935">
        <v>40.027836569999998</v>
      </c>
      <c r="M5873" s="935">
        <v>-122.11920569999999</v>
      </c>
    </row>
    <row r="5874" spans="1:13" x14ac:dyDescent="0.35">
      <c r="A5874" s="1296">
        <v>38470</v>
      </c>
      <c r="B5874" s="1295" t="s">
        <v>313</v>
      </c>
      <c r="C5874" s="1295" t="s">
        <v>246</v>
      </c>
      <c r="D5874" s="1295">
        <v>5082</v>
      </c>
      <c r="E5874" s="1295" t="s">
        <v>200</v>
      </c>
      <c r="F5874" s="935" t="s">
        <v>219</v>
      </c>
      <c r="G5874" s="1295">
        <v>-99999</v>
      </c>
      <c r="H5874" s="935" t="s">
        <v>411</v>
      </c>
      <c r="I5874" s="935" t="s">
        <v>412</v>
      </c>
      <c r="J5874" s="935">
        <v>40.027836569999998</v>
      </c>
      <c r="K5874" s="935">
        <v>-122.11920569999999</v>
      </c>
      <c r="L5874" s="935">
        <v>39.909298579999998</v>
      </c>
      <c r="M5874" s="935">
        <v>-122.0918963</v>
      </c>
    </row>
    <row r="5875" spans="1:13" x14ac:dyDescent="0.35">
      <c r="A5875" s="1296">
        <v>38470</v>
      </c>
      <c r="B5875" s="1295" t="s">
        <v>313</v>
      </c>
      <c r="C5875" s="1295" t="s">
        <v>246</v>
      </c>
      <c r="D5875" s="1295">
        <v>5082</v>
      </c>
      <c r="E5875" s="1295" t="s">
        <v>200</v>
      </c>
      <c r="F5875" s="935" t="s">
        <v>220</v>
      </c>
      <c r="G5875" s="1295">
        <v>-99999</v>
      </c>
      <c r="H5875" s="935" t="s">
        <v>412</v>
      </c>
      <c r="I5875" s="935" t="s">
        <v>413</v>
      </c>
      <c r="J5875" s="935">
        <v>39.909298579999998</v>
      </c>
      <c r="K5875" s="935">
        <v>-122.0918963</v>
      </c>
      <c r="L5875" s="935">
        <v>39.751173979999997</v>
      </c>
      <c r="M5875" s="935">
        <v>-121.9963235</v>
      </c>
    </row>
    <row r="5876" spans="1:13" x14ac:dyDescent="0.35">
      <c r="A5876" s="1296">
        <v>38470</v>
      </c>
      <c r="B5876" s="1295" t="s">
        <v>313</v>
      </c>
      <c r="C5876" s="1295" t="s">
        <v>246</v>
      </c>
      <c r="D5876" s="1295">
        <v>5082</v>
      </c>
      <c r="E5876" s="1295" t="s">
        <v>200</v>
      </c>
      <c r="F5876" s="935" t="s">
        <v>221</v>
      </c>
      <c r="G5876" s="1295">
        <v>-99999</v>
      </c>
      <c r="H5876" s="935" t="s">
        <v>413</v>
      </c>
      <c r="I5876" s="935" t="s">
        <v>414</v>
      </c>
      <c r="J5876" s="935">
        <v>39.751173979999997</v>
      </c>
      <c r="K5876" s="935">
        <v>-121.9963235</v>
      </c>
      <c r="L5876" s="935">
        <v>39.629153240000001</v>
      </c>
      <c r="M5876" s="935">
        <v>-121.9925059</v>
      </c>
    </row>
    <row r="5877" spans="1:13" x14ac:dyDescent="0.35">
      <c r="A5877" s="1296">
        <v>38470</v>
      </c>
      <c r="B5877" s="1295" t="s">
        <v>313</v>
      </c>
      <c r="C5877" s="1295" t="s">
        <v>246</v>
      </c>
      <c r="D5877" s="1295">
        <v>5082</v>
      </c>
      <c r="E5877" s="1295" t="s">
        <v>200</v>
      </c>
      <c r="F5877" s="935" t="s">
        <v>222</v>
      </c>
      <c r="G5877" s="1295">
        <v>-99999</v>
      </c>
      <c r="H5877" s="935" t="s">
        <v>414</v>
      </c>
      <c r="I5877" s="935" t="s">
        <v>415</v>
      </c>
      <c r="J5877" s="935">
        <v>39.629153240000001</v>
      </c>
      <c r="K5877" s="935">
        <v>-121.9925059</v>
      </c>
      <c r="L5877" s="935">
        <v>39.40712284</v>
      </c>
      <c r="M5877" s="935">
        <v>-122.00758999999999</v>
      </c>
    </row>
    <row r="5878" spans="1:13" x14ac:dyDescent="0.35">
      <c r="A5878" s="1296">
        <v>38499</v>
      </c>
      <c r="B5878" s="1295" t="s">
        <v>313</v>
      </c>
      <c r="C5878" s="1295" t="s">
        <v>246</v>
      </c>
      <c r="D5878" s="1295">
        <v>14365</v>
      </c>
      <c r="E5878" s="1295" t="s">
        <v>200</v>
      </c>
      <c r="F5878" s="935" t="s">
        <v>208</v>
      </c>
      <c r="G5878" s="1295">
        <v>58</v>
      </c>
      <c r="H5878" s="935" t="s">
        <v>402</v>
      </c>
      <c r="I5878" s="935" t="s">
        <v>403</v>
      </c>
      <c r="J5878" s="935">
        <v>40.611883210000002</v>
      </c>
      <c r="K5878" s="935">
        <v>-122.446135</v>
      </c>
      <c r="L5878" s="935">
        <v>40.592799669999998</v>
      </c>
      <c r="M5878" s="935">
        <v>-122.3942059</v>
      </c>
    </row>
    <row r="5879" spans="1:13" x14ac:dyDescent="0.35">
      <c r="A5879" s="1296">
        <v>38499</v>
      </c>
      <c r="B5879" s="1295" t="s">
        <v>313</v>
      </c>
      <c r="C5879" s="1295" t="s">
        <v>246</v>
      </c>
      <c r="D5879" s="1295">
        <v>14365</v>
      </c>
      <c r="E5879" s="1295" t="s">
        <v>200</v>
      </c>
      <c r="F5879" s="935" t="s">
        <v>209</v>
      </c>
      <c r="G5879" s="1295">
        <v>5</v>
      </c>
      <c r="H5879" s="935" t="s">
        <v>403</v>
      </c>
      <c r="I5879" s="935" t="s">
        <v>404</v>
      </c>
      <c r="J5879" s="935">
        <v>40.592799669999998</v>
      </c>
      <c r="K5879" s="935">
        <v>-122.3942059</v>
      </c>
      <c r="L5879" s="935">
        <v>40.585947769999997</v>
      </c>
      <c r="M5879" s="935">
        <v>-122.3683525</v>
      </c>
    </row>
    <row r="5880" spans="1:13" x14ac:dyDescent="0.35">
      <c r="A5880" s="1296">
        <v>38499</v>
      </c>
      <c r="B5880" s="1295" t="s">
        <v>313</v>
      </c>
      <c r="C5880" s="1295" t="s">
        <v>246</v>
      </c>
      <c r="D5880" s="1295">
        <v>14365</v>
      </c>
      <c r="E5880" s="1295" t="s">
        <v>200</v>
      </c>
      <c r="F5880" s="935" t="s">
        <v>211</v>
      </c>
      <c r="G5880" s="1295">
        <v>6</v>
      </c>
      <c r="H5880" s="935" t="s">
        <v>404</v>
      </c>
      <c r="I5880" s="935" t="s">
        <v>405</v>
      </c>
      <c r="J5880" s="935">
        <v>40.585947769999997</v>
      </c>
      <c r="K5880" s="935">
        <v>-122.3683525</v>
      </c>
      <c r="L5880" s="935">
        <v>40.472049499999997</v>
      </c>
      <c r="M5880" s="935">
        <v>-122.29453460000001</v>
      </c>
    </row>
    <row r="5881" spans="1:13" x14ac:dyDescent="0.35">
      <c r="A5881" s="1296">
        <v>38499</v>
      </c>
      <c r="B5881" s="1295" t="s">
        <v>313</v>
      </c>
      <c r="C5881" s="1295" t="s">
        <v>246</v>
      </c>
      <c r="D5881" s="1295">
        <v>14365</v>
      </c>
      <c r="E5881" s="1295" t="s">
        <v>200</v>
      </c>
      <c r="F5881" s="935" t="s">
        <v>212</v>
      </c>
      <c r="G5881" s="1295">
        <v>2</v>
      </c>
      <c r="H5881" s="935" t="s">
        <v>405</v>
      </c>
      <c r="I5881" s="935" t="s">
        <v>406</v>
      </c>
      <c r="J5881" s="935">
        <v>40.472049499999997</v>
      </c>
      <c r="K5881" s="935">
        <v>-122.29453460000001</v>
      </c>
      <c r="L5881" s="935">
        <v>40.417416330000002</v>
      </c>
      <c r="M5881" s="935">
        <v>-122.19395729999999</v>
      </c>
    </row>
    <row r="5882" spans="1:13" x14ac:dyDescent="0.35">
      <c r="A5882" s="1296">
        <v>38499</v>
      </c>
      <c r="B5882" s="1295" t="s">
        <v>313</v>
      </c>
      <c r="C5882" s="1295" t="s">
        <v>246</v>
      </c>
      <c r="D5882" s="1295">
        <v>14365</v>
      </c>
      <c r="E5882" s="1295" t="s">
        <v>200</v>
      </c>
      <c r="F5882" s="935" t="s">
        <v>213</v>
      </c>
      <c r="G5882" s="1295">
        <v>0</v>
      </c>
      <c r="H5882" s="935" t="s">
        <v>406</v>
      </c>
      <c r="I5882" s="935" t="s">
        <v>407</v>
      </c>
      <c r="J5882" s="935">
        <v>40.417416330000002</v>
      </c>
      <c r="K5882" s="935">
        <v>-122.19395729999999</v>
      </c>
      <c r="L5882" s="935">
        <v>40.355137560000003</v>
      </c>
      <c r="M5882" s="935">
        <v>-122.17595660000001</v>
      </c>
    </row>
    <row r="5883" spans="1:13" x14ac:dyDescent="0.35">
      <c r="A5883" s="1296">
        <v>38499</v>
      </c>
      <c r="B5883" s="1295" t="s">
        <v>313</v>
      </c>
      <c r="C5883" s="1295" t="s">
        <v>246</v>
      </c>
      <c r="D5883" s="1295">
        <v>14365</v>
      </c>
      <c r="E5883" s="1295" t="s">
        <v>200</v>
      </c>
      <c r="F5883" s="935" t="s">
        <v>214</v>
      </c>
      <c r="G5883" s="1295">
        <v>-99999</v>
      </c>
      <c r="H5883" s="935" t="s">
        <v>407</v>
      </c>
      <c r="I5883" s="935" t="s">
        <v>408</v>
      </c>
      <c r="J5883" s="935">
        <v>40.355137560000003</v>
      </c>
      <c r="K5883" s="935">
        <v>-122.17595660000001</v>
      </c>
      <c r="L5883" s="935">
        <v>40.316984869999999</v>
      </c>
      <c r="M5883" s="935">
        <v>-122.1896581</v>
      </c>
    </row>
    <row r="5884" spans="1:13" x14ac:dyDescent="0.35">
      <c r="A5884" s="1296">
        <v>38499</v>
      </c>
      <c r="B5884" s="1295" t="s">
        <v>313</v>
      </c>
      <c r="C5884" s="1295" t="s">
        <v>246</v>
      </c>
      <c r="D5884" s="1295">
        <v>14365</v>
      </c>
      <c r="E5884" s="1295" t="s">
        <v>200</v>
      </c>
      <c r="F5884" s="935" t="s">
        <v>215</v>
      </c>
      <c r="G5884" s="1295">
        <v>-99999</v>
      </c>
      <c r="H5884" s="935" t="s">
        <v>408</v>
      </c>
      <c r="I5884" s="935" t="s">
        <v>409</v>
      </c>
      <c r="J5884" s="935">
        <v>40.316984869999999</v>
      </c>
      <c r="K5884" s="935">
        <v>-122.1896581</v>
      </c>
      <c r="L5884" s="935">
        <v>40.263968490000003</v>
      </c>
      <c r="M5884" s="935">
        <v>-122.2235306</v>
      </c>
    </row>
    <row r="5885" spans="1:13" x14ac:dyDescent="0.35">
      <c r="A5885" s="1296">
        <v>38499</v>
      </c>
      <c r="B5885" s="1295" t="s">
        <v>313</v>
      </c>
      <c r="C5885" s="1295" t="s">
        <v>246</v>
      </c>
      <c r="D5885" s="1295">
        <v>14365</v>
      </c>
      <c r="E5885" s="1295" t="s">
        <v>200</v>
      </c>
      <c r="F5885" s="935" t="s">
        <v>216</v>
      </c>
      <c r="G5885" s="1295">
        <v>-99999</v>
      </c>
      <c r="H5885" s="935" t="s">
        <v>409</v>
      </c>
      <c r="I5885" s="935" t="s">
        <v>410</v>
      </c>
      <c r="J5885" s="935">
        <v>40.263968490000003</v>
      </c>
      <c r="K5885" s="935">
        <v>-122.2235306</v>
      </c>
      <c r="L5885" s="935">
        <v>40.153152210000002</v>
      </c>
      <c r="M5885" s="935">
        <v>-122.20237950000001</v>
      </c>
    </row>
    <row r="5886" spans="1:13" x14ac:dyDescent="0.35">
      <c r="A5886" s="1296">
        <v>38499</v>
      </c>
      <c r="B5886" s="1295" t="s">
        <v>313</v>
      </c>
      <c r="C5886" s="1295" t="s">
        <v>246</v>
      </c>
      <c r="D5886" s="1295">
        <v>14365</v>
      </c>
      <c r="E5886" s="1295" t="s">
        <v>200</v>
      </c>
      <c r="F5886" s="935" t="s">
        <v>217</v>
      </c>
      <c r="G5886" s="1295">
        <v>-99999</v>
      </c>
      <c r="H5886" s="935" t="s">
        <v>410</v>
      </c>
      <c r="I5886" s="935" t="s">
        <v>411</v>
      </c>
      <c r="J5886" s="935">
        <v>40.153152210000002</v>
      </c>
      <c r="K5886" s="935">
        <v>-122.20237950000001</v>
      </c>
      <c r="L5886" s="935">
        <v>40.027836569999998</v>
      </c>
      <c r="M5886" s="935">
        <v>-122.11920569999999</v>
      </c>
    </row>
    <row r="5887" spans="1:13" x14ac:dyDescent="0.35">
      <c r="A5887" s="1296">
        <v>38499</v>
      </c>
      <c r="B5887" s="1295" t="s">
        <v>313</v>
      </c>
      <c r="C5887" s="1295" t="s">
        <v>246</v>
      </c>
      <c r="D5887" s="1295">
        <v>14365</v>
      </c>
      <c r="E5887" s="1295" t="s">
        <v>200</v>
      </c>
      <c r="F5887" s="935" t="s">
        <v>219</v>
      </c>
      <c r="G5887" s="1295">
        <v>-99999</v>
      </c>
      <c r="H5887" s="935" t="s">
        <v>411</v>
      </c>
      <c r="I5887" s="935" t="s">
        <v>412</v>
      </c>
      <c r="J5887" s="935">
        <v>40.027836569999998</v>
      </c>
      <c r="K5887" s="935">
        <v>-122.11920569999999</v>
      </c>
      <c r="L5887" s="935">
        <v>39.909298579999998</v>
      </c>
      <c r="M5887" s="935">
        <v>-122.0918963</v>
      </c>
    </row>
    <row r="5888" spans="1:13" x14ac:dyDescent="0.35">
      <c r="A5888" s="1296">
        <v>38499</v>
      </c>
      <c r="B5888" s="1295" t="s">
        <v>313</v>
      </c>
      <c r="C5888" s="1295" t="s">
        <v>246</v>
      </c>
      <c r="D5888" s="1295">
        <v>14365</v>
      </c>
      <c r="E5888" s="1295" t="s">
        <v>200</v>
      </c>
      <c r="F5888" s="935" t="s">
        <v>220</v>
      </c>
      <c r="G5888" s="1295">
        <v>-99999</v>
      </c>
      <c r="H5888" s="935" t="s">
        <v>412</v>
      </c>
      <c r="I5888" s="935" t="s">
        <v>413</v>
      </c>
      <c r="J5888" s="935">
        <v>39.909298579999998</v>
      </c>
      <c r="K5888" s="935">
        <v>-122.0918963</v>
      </c>
      <c r="L5888" s="935">
        <v>39.751173979999997</v>
      </c>
      <c r="M5888" s="935">
        <v>-121.9963235</v>
      </c>
    </row>
    <row r="5889" spans="1:13" x14ac:dyDescent="0.35">
      <c r="A5889" s="1296">
        <v>38499</v>
      </c>
      <c r="B5889" s="1295" t="s">
        <v>313</v>
      </c>
      <c r="C5889" s="1295" t="s">
        <v>246</v>
      </c>
      <c r="D5889" s="1295">
        <v>14365</v>
      </c>
      <c r="E5889" s="1295" t="s">
        <v>200</v>
      </c>
      <c r="F5889" s="935" t="s">
        <v>221</v>
      </c>
      <c r="G5889" s="1295">
        <v>-99999</v>
      </c>
      <c r="H5889" s="935" t="s">
        <v>413</v>
      </c>
      <c r="I5889" s="935" t="s">
        <v>414</v>
      </c>
      <c r="J5889" s="935">
        <v>39.751173979999997</v>
      </c>
      <c r="K5889" s="935">
        <v>-121.9963235</v>
      </c>
      <c r="L5889" s="935">
        <v>39.629153240000001</v>
      </c>
      <c r="M5889" s="935">
        <v>-121.9925059</v>
      </c>
    </row>
    <row r="5890" spans="1:13" x14ac:dyDescent="0.35">
      <c r="A5890" s="1296">
        <v>38499</v>
      </c>
      <c r="B5890" s="1295" t="s">
        <v>313</v>
      </c>
      <c r="C5890" s="1295" t="s">
        <v>246</v>
      </c>
      <c r="D5890" s="1295">
        <v>14365</v>
      </c>
      <c r="E5890" s="1295" t="s">
        <v>200</v>
      </c>
      <c r="F5890" s="935" t="s">
        <v>222</v>
      </c>
      <c r="G5890" s="1295">
        <v>-99999</v>
      </c>
      <c r="H5890" s="935" t="s">
        <v>414</v>
      </c>
      <c r="I5890" s="935" t="s">
        <v>415</v>
      </c>
      <c r="J5890" s="935">
        <v>39.629153240000001</v>
      </c>
      <c r="K5890" s="935">
        <v>-121.9925059</v>
      </c>
      <c r="L5890" s="935">
        <v>39.40712284</v>
      </c>
      <c r="M5890" s="935">
        <v>-122.00758999999999</v>
      </c>
    </row>
    <row r="5891" spans="1:13" x14ac:dyDescent="0.35">
      <c r="A5891" s="1296">
        <v>38506</v>
      </c>
      <c r="B5891" s="1295" t="s">
        <v>313</v>
      </c>
      <c r="C5891" s="1295" t="s">
        <v>246</v>
      </c>
      <c r="D5891" s="1295">
        <v>11881</v>
      </c>
      <c r="E5891" s="1295" t="s">
        <v>200</v>
      </c>
      <c r="F5891" s="935" t="s">
        <v>208</v>
      </c>
      <c r="G5891" s="1295">
        <v>104</v>
      </c>
      <c r="H5891" s="935" t="s">
        <v>402</v>
      </c>
      <c r="I5891" s="935" t="s">
        <v>403</v>
      </c>
      <c r="J5891" s="935">
        <v>40.611883210000002</v>
      </c>
      <c r="K5891" s="935">
        <v>-122.446135</v>
      </c>
      <c r="L5891" s="935">
        <v>40.592799669999998</v>
      </c>
      <c r="M5891" s="935">
        <v>-122.3942059</v>
      </c>
    </row>
    <row r="5892" spans="1:13" x14ac:dyDescent="0.35">
      <c r="A5892" s="1296">
        <v>38506</v>
      </c>
      <c r="B5892" s="1295" t="s">
        <v>313</v>
      </c>
      <c r="C5892" s="1295" t="s">
        <v>246</v>
      </c>
      <c r="D5892" s="1295">
        <v>11881</v>
      </c>
      <c r="E5892" s="1295" t="s">
        <v>200</v>
      </c>
      <c r="F5892" s="935" t="s">
        <v>209</v>
      </c>
      <c r="G5892" s="1295">
        <v>88</v>
      </c>
      <c r="H5892" s="935" t="s">
        <v>403</v>
      </c>
      <c r="I5892" s="935" t="s">
        <v>404</v>
      </c>
      <c r="J5892" s="935">
        <v>40.592799669999998</v>
      </c>
      <c r="K5892" s="935">
        <v>-122.3942059</v>
      </c>
      <c r="L5892" s="935">
        <v>40.585947769999997</v>
      </c>
      <c r="M5892" s="935">
        <v>-122.3683525</v>
      </c>
    </row>
    <row r="5893" spans="1:13" x14ac:dyDescent="0.35">
      <c r="A5893" s="1296">
        <v>38506</v>
      </c>
      <c r="B5893" s="1295" t="s">
        <v>313</v>
      </c>
      <c r="C5893" s="1295" t="s">
        <v>246</v>
      </c>
      <c r="D5893" s="1295">
        <v>11881</v>
      </c>
      <c r="E5893" s="1295" t="s">
        <v>200</v>
      </c>
      <c r="F5893" s="935" t="s">
        <v>211</v>
      </c>
      <c r="G5893" s="1295">
        <v>55</v>
      </c>
      <c r="H5893" s="935" t="s">
        <v>404</v>
      </c>
      <c r="I5893" s="935" t="s">
        <v>405</v>
      </c>
      <c r="J5893" s="935">
        <v>40.585947769999997</v>
      </c>
      <c r="K5893" s="935">
        <v>-122.3683525</v>
      </c>
      <c r="L5893" s="935">
        <v>40.472049499999997</v>
      </c>
      <c r="M5893" s="935">
        <v>-122.29453460000001</v>
      </c>
    </row>
    <row r="5894" spans="1:13" x14ac:dyDescent="0.35">
      <c r="A5894" s="1296">
        <v>38506</v>
      </c>
      <c r="B5894" s="1295" t="s">
        <v>313</v>
      </c>
      <c r="C5894" s="1295" t="s">
        <v>246</v>
      </c>
      <c r="D5894" s="1295">
        <v>11881</v>
      </c>
      <c r="E5894" s="1295" t="s">
        <v>200</v>
      </c>
      <c r="F5894" s="935" t="s">
        <v>212</v>
      </c>
      <c r="G5894" s="1295">
        <v>0</v>
      </c>
      <c r="H5894" s="935" t="s">
        <v>405</v>
      </c>
      <c r="I5894" s="935" t="s">
        <v>406</v>
      </c>
      <c r="J5894" s="935">
        <v>40.472049499999997</v>
      </c>
      <c r="K5894" s="935">
        <v>-122.29453460000001</v>
      </c>
      <c r="L5894" s="935">
        <v>40.417416330000002</v>
      </c>
      <c r="M5894" s="935">
        <v>-122.19395729999999</v>
      </c>
    </row>
    <row r="5895" spans="1:13" x14ac:dyDescent="0.35">
      <c r="A5895" s="1296">
        <v>38506</v>
      </c>
      <c r="B5895" s="1295" t="s">
        <v>313</v>
      </c>
      <c r="C5895" s="1295" t="s">
        <v>246</v>
      </c>
      <c r="D5895" s="1295">
        <v>11881</v>
      </c>
      <c r="E5895" s="1295" t="s">
        <v>200</v>
      </c>
      <c r="F5895" s="935" t="s">
        <v>213</v>
      </c>
      <c r="G5895" s="1295">
        <v>0</v>
      </c>
      <c r="H5895" s="935" t="s">
        <v>406</v>
      </c>
      <c r="I5895" s="935" t="s">
        <v>407</v>
      </c>
      <c r="J5895" s="935">
        <v>40.417416330000002</v>
      </c>
      <c r="K5895" s="935">
        <v>-122.19395729999999</v>
      </c>
      <c r="L5895" s="935">
        <v>40.355137560000003</v>
      </c>
      <c r="M5895" s="935">
        <v>-122.17595660000001</v>
      </c>
    </row>
    <row r="5896" spans="1:13" x14ac:dyDescent="0.35">
      <c r="A5896" s="1296">
        <v>38506</v>
      </c>
      <c r="B5896" s="1295" t="s">
        <v>313</v>
      </c>
      <c r="C5896" s="1295" t="s">
        <v>246</v>
      </c>
      <c r="D5896" s="1295">
        <v>11881</v>
      </c>
      <c r="E5896" s="1295" t="s">
        <v>200</v>
      </c>
      <c r="F5896" s="935" t="s">
        <v>214</v>
      </c>
      <c r="G5896" s="1295">
        <v>0</v>
      </c>
      <c r="H5896" s="935" t="s">
        <v>407</v>
      </c>
      <c r="I5896" s="935" t="s">
        <v>408</v>
      </c>
      <c r="J5896" s="935">
        <v>40.355137560000003</v>
      </c>
      <c r="K5896" s="935">
        <v>-122.17595660000001</v>
      </c>
      <c r="L5896" s="935">
        <v>40.316984869999999</v>
      </c>
      <c r="M5896" s="935">
        <v>-122.1896581</v>
      </c>
    </row>
    <row r="5897" spans="1:13" x14ac:dyDescent="0.35">
      <c r="A5897" s="1296">
        <v>38506</v>
      </c>
      <c r="B5897" s="1295" t="s">
        <v>313</v>
      </c>
      <c r="C5897" s="1295" t="s">
        <v>246</v>
      </c>
      <c r="D5897" s="1295">
        <v>11881</v>
      </c>
      <c r="E5897" s="1295" t="s">
        <v>200</v>
      </c>
      <c r="F5897" s="935" t="s">
        <v>215</v>
      </c>
      <c r="G5897" s="1295">
        <v>0</v>
      </c>
      <c r="H5897" s="935" t="s">
        <v>408</v>
      </c>
      <c r="I5897" s="935" t="s">
        <v>409</v>
      </c>
      <c r="J5897" s="935">
        <v>40.316984869999999</v>
      </c>
      <c r="K5897" s="935">
        <v>-122.1896581</v>
      </c>
      <c r="L5897" s="935">
        <v>40.263968490000003</v>
      </c>
      <c r="M5897" s="935">
        <v>-122.2235306</v>
      </c>
    </row>
    <row r="5898" spans="1:13" x14ac:dyDescent="0.35">
      <c r="A5898" s="1296">
        <v>38506</v>
      </c>
      <c r="B5898" s="1295" t="s">
        <v>313</v>
      </c>
      <c r="C5898" s="1295" t="s">
        <v>246</v>
      </c>
      <c r="D5898" s="1295">
        <v>11881</v>
      </c>
      <c r="E5898" s="1295" t="s">
        <v>200</v>
      </c>
      <c r="F5898" s="935" t="s">
        <v>216</v>
      </c>
      <c r="G5898" s="1295">
        <v>0</v>
      </c>
      <c r="H5898" s="935" t="s">
        <v>409</v>
      </c>
      <c r="I5898" s="935" t="s">
        <v>410</v>
      </c>
      <c r="J5898" s="935">
        <v>40.263968490000003</v>
      </c>
      <c r="K5898" s="935">
        <v>-122.2235306</v>
      </c>
      <c r="L5898" s="935">
        <v>40.153152210000002</v>
      </c>
      <c r="M5898" s="935">
        <v>-122.20237950000001</v>
      </c>
    </row>
    <row r="5899" spans="1:13" x14ac:dyDescent="0.35">
      <c r="A5899" s="1296">
        <v>38506</v>
      </c>
      <c r="B5899" s="1295" t="s">
        <v>313</v>
      </c>
      <c r="C5899" s="1295" t="s">
        <v>246</v>
      </c>
      <c r="D5899" s="1295">
        <v>11881</v>
      </c>
      <c r="E5899" s="1295" t="s">
        <v>200</v>
      </c>
      <c r="F5899" s="935" t="s">
        <v>217</v>
      </c>
      <c r="G5899" s="1295">
        <v>0</v>
      </c>
      <c r="H5899" s="935" t="s">
        <v>410</v>
      </c>
      <c r="I5899" s="935" t="s">
        <v>411</v>
      </c>
      <c r="J5899" s="935">
        <v>40.153152210000002</v>
      </c>
      <c r="K5899" s="935">
        <v>-122.20237950000001</v>
      </c>
      <c r="L5899" s="935">
        <v>40.027836569999998</v>
      </c>
      <c r="M5899" s="935">
        <v>-122.11920569999999</v>
      </c>
    </row>
    <row r="5900" spans="1:13" x14ac:dyDescent="0.35">
      <c r="A5900" s="1296">
        <v>38506</v>
      </c>
      <c r="B5900" s="1295" t="s">
        <v>313</v>
      </c>
      <c r="C5900" s="1295" t="s">
        <v>246</v>
      </c>
      <c r="D5900" s="1295">
        <v>11881</v>
      </c>
      <c r="E5900" s="1295" t="s">
        <v>200</v>
      </c>
      <c r="F5900" s="935" t="s">
        <v>219</v>
      </c>
      <c r="G5900" s="1295">
        <v>-99999</v>
      </c>
      <c r="H5900" s="935" t="s">
        <v>411</v>
      </c>
      <c r="I5900" s="935" t="s">
        <v>412</v>
      </c>
      <c r="J5900" s="935">
        <v>40.027836569999998</v>
      </c>
      <c r="K5900" s="935">
        <v>-122.11920569999999</v>
      </c>
      <c r="L5900" s="935">
        <v>39.909298579999998</v>
      </c>
      <c r="M5900" s="935">
        <v>-122.0918963</v>
      </c>
    </row>
    <row r="5901" spans="1:13" x14ac:dyDescent="0.35">
      <c r="A5901" s="1296">
        <v>38506</v>
      </c>
      <c r="B5901" s="1295" t="s">
        <v>313</v>
      </c>
      <c r="C5901" s="1295" t="s">
        <v>246</v>
      </c>
      <c r="D5901" s="1295">
        <v>11881</v>
      </c>
      <c r="E5901" s="1295" t="s">
        <v>200</v>
      </c>
      <c r="F5901" s="935" t="s">
        <v>220</v>
      </c>
      <c r="G5901" s="1295">
        <v>-99999</v>
      </c>
      <c r="H5901" s="935" t="s">
        <v>412</v>
      </c>
      <c r="I5901" s="935" t="s">
        <v>413</v>
      </c>
      <c r="J5901" s="935">
        <v>39.909298579999998</v>
      </c>
      <c r="K5901" s="935">
        <v>-122.0918963</v>
      </c>
      <c r="L5901" s="935">
        <v>39.751173979999997</v>
      </c>
      <c r="M5901" s="935">
        <v>-121.9963235</v>
      </c>
    </row>
    <row r="5902" spans="1:13" x14ac:dyDescent="0.35">
      <c r="A5902" s="1296">
        <v>38506</v>
      </c>
      <c r="B5902" s="1295" t="s">
        <v>313</v>
      </c>
      <c r="C5902" s="1295" t="s">
        <v>246</v>
      </c>
      <c r="D5902" s="1295">
        <v>11881</v>
      </c>
      <c r="E5902" s="1295" t="s">
        <v>200</v>
      </c>
      <c r="F5902" s="935" t="s">
        <v>221</v>
      </c>
      <c r="G5902" s="1295">
        <v>-99999</v>
      </c>
      <c r="H5902" s="935" t="s">
        <v>413</v>
      </c>
      <c r="I5902" s="935" t="s">
        <v>414</v>
      </c>
      <c r="J5902" s="935">
        <v>39.751173979999997</v>
      </c>
      <c r="K5902" s="935">
        <v>-121.9963235</v>
      </c>
      <c r="L5902" s="935">
        <v>39.629153240000001</v>
      </c>
      <c r="M5902" s="935">
        <v>-121.9925059</v>
      </c>
    </row>
    <row r="5903" spans="1:13" x14ac:dyDescent="0.35">
      <c r="A5903" s="1296">
        <v>38506</v>
      </c>
      <c r="B5903" s="1295" t="s">
        <v>313</v>
      </c>
      <c r="C5903" s="1295" t="s">
        <v>246</v>
      </c>
      <c r="D5903" s="1295">
        <v>11881</v>
      </c>
      <c r="E5903" s="1295" t="s">
        <v>200</v>
      </c>
      <c r="F5903" s="935" t="s">
        <v>222</v>
      </c>
      <c r="G5903" s="1295">
        <v>-99999</v>
      </c>
      <c r="H5903" s="935" t="s">
        <v>414</v>
      </c>
      <c r="I5903" s="935" t="s">
        <v>415</v>
      </c>
      <c r="J5903" s="935">
        <v>39.629153240000001</v>
      </c>
      <c r="K5903" s="935">
        <v>-121.9925059</v>
      </c>
      <c r="L5903" s="935">
        <v>39.40712284</v>
      </c>
      <c r="M5903" s="935">
        <v>-122.00758999999999</v>
      </c>
    </row>
    <row r="5904" spans="1:13" x14ac:dyDescent="0.35">
      <c r="A5904" s="1296">
        <v>38512</v>
      </c>
      <c r="B5904" s="1295" t="s">
        <v>313</v>
      </c>
      <c r="C5904" s="1295" t="s">
        <v>246</v>
      </c>
      <c r="D5904" s="1295">
        <v>11818</v>
      </c>
      <c r="E5904" s="1295" t="s">
        <v>200</v>
      </c>
      <c r="F5904" s="935" t="s">
        <v>208</v>
      </c>
      <c r="G5904" s="1295">
        <v>182</v>
      </c>
      <c r="H5904" s="935" t="s">
        <v>402</v>
      </c>
      <c r="I5904" s="935" t="s">
        <v>403</v>
      </c>
      <c r="J5904" s="935">
        <v>40.611883210000002</v>
      </c>
      <c r="K5904" s="935">
        <v>-122.446135</v>
      </c>
      <c r="L5904" s="935">
        <v>40.592799669999998</v>
      </c>
      <c r="M5904" s="935">
        <v>-122.3942059</v>
      </c>
    </row>
    <row r="5905" spans="1:13" x14ac:dyDescent="0.35">
      <c r="A5905" s="1296">
        <v>38512</v>
      </c>
      <c r="B5905" s="1295" t="s">
        <v>313</v>
      </c>
      <c r="C5905" s="1295" t="s">
        <v>246</v>
      </c>
      <c r="D5905" s="1295">
        <v>11818</v>
      </c>
      <c r="E5905" s="1295" t="s">
        <v>200</v>
      </c>
      <c r="F5905" s="935" t="s">
        <v>209</v>
      </c>
      <c r="G5905" s="1295">
        <v>133</v>
      </c>
      <c r="H5905" s="935" t="s">
        <v>403</v>
      </c>
      <c r="I5905" s="935" t="s">
        <v>404</v>
      </c>
      <c r="J5905" s="935">
        <v>40.592799669999998</v>
      </c>
      <c r="K5905" s="935">
        <v>-122.3942059</v>
      </c>
      <c r="L5905" s="935">
        <v>40.585947769999997</v>
      </c>
      <c r="M5905" s="935">
        <v>-122.3683525</v>
      </c>
    </row>
    <row r="5906" spans="1:13" x14ac:dyDescent="0.35">
      <c r="A5906" s="1296">
        <v>38512</v>
      </c>
      <c r="B5906" s="1295" t="s">
        <v>313</v>
      </c>
      <c r="C5906" s="1295" t="s">
        <v>246</v>
      </c>
      <c r="D5906" s="1295">
        <v>11818</v>
      </c>
      <c r="E5906" s="1295" t="s">
        <v>200</v>
      </c>
      <c r="F5906" s="935" t="s">
        <v>211</v>
      </c>
      <c r="G5906" s="1295">
        <v>52</v>
      </c>
      <c r="H5906" s="935" t="s">
        <v>404</v>
      </c>
      <c r="I5906" s="935" t="s">
        <v>405</v>
      </c>
      <c r="J5906" s="935">
        <v>40.585947769999997</v>
      </c>
      <c r="K5906" s="935">
        <v>-122.3683525</v>
      </c>
      <c r="L5906" s="935">
        <v>40.472049499999997</v>
      </c>
      <c r="M5906" s="935">
        <v>-122.29453460000001</v>
      </c>
    </row>
    <row r="5907" spans="1:13" x14ac:dyDescent="0.35">
      <c r="A5907" s="1296">
        <v>38512</v>
      </c>
      <c r="B5907" s="1295" t="s">
        <v>313</v>
      </c>
      <c r="C5907" s="1295" t="s">
        <v>246</v>
      </c>
      <c r="D5907" s="1295">
        <v>11818</v>
      </c>
      <c r="E5907" s="1295" t="s">
        <v>200</v>
      </c>
      <c r="F5907" s="935" t="s">
        <v>212</v>
      </c>
      <c r="G5907" s="1295">
        <v>2</v>
      </c>
      <c r="H5907" s="935" t="s">
        <v>405</v>
      </c>
      <c r="I5907" s="935" t="s">
        <v>406</v>
      </c>
      <c r="J5907" s="935">
        <v>40.472049499999997</v>
      </c>
      <c r="K5907" s="935">
        <v>-122.29453460000001</v>
      </c>
      <c r="L5907" s="935">
        <v>40.417416330000002</v>
      </c>
      <c r="M5907" s="935">
        <v>-122.19395729999999</v>
      </c>
    </row>
    <row r="5908" spans="1:13" x14ac:dyDescent="0.35">
      <c r="A5908" s="1296">
        <v>38512</v>
      </c>
      <c r="B5908" s="1295" t="s">
        <v>313</v>
      </c>
      <c r="C5908" s="1295" t="s">
        <v>246</v>
      </c>
      <c r="D5908" s="1295">
        <v>11818</v>
      </c>
      <c r="E5908" s="1295" t="s">
        <v>200</v>
      </c>
      <c r="F5908" s="935" t="s">
        <v>213</v>
      </c>
      <c r="G5908" s="1295">
        <v>0</v>
      </c>
      <c r="H5908" s="935" t="s">
        <v>406</v>
      </c>
      <c r="I5908" s="935" t="s">
        <v>407</v>
      </c>
      <c r="J5908" s="935">
        <v>40.417416330000002</v>
      </c>
      <c r="K5908" s="935">
        <v>-122.19395729999999</v>
      </c>
      <c r="L5908" s="935">
        <v>40.355137560000003</v>
      </c>
      <c r="M5908" s="935">
        <v>-122.17595660000001</v>
      </c>
    </row>
    <row r="5909" spans="1:13" x14ac:dyDescent="0.35">
      <c r="A5909" s="1296">
        <v>38512</v>
      </c>
      <c r="B5909" s="1295" t="s">
        <v>313</v>
      </c>
      <c r="C5909" s="1295" t="s">
        <v>246</v>
      </c>
      <c r="D5909" s="1295">
        <v>11818</v>
      </c>
      <c r="E5909" s="1295" t="s">
        <v>200</v>
      </c>
      <c r="F5909" s="935" t="s">
        <v>214</v>
      </c>
      <c r="G5909" s="1295">
        <v>0</v>
      </c>
      <c r="H5909" s="935" t="s">
        <v>407</v>
      </c>
      <c r="I5909" s="935" t="s">
        <v>408</v>
      </c>
      <c r="J5909" s="935">
        <v>40.355137560000003</v>
      </c>
      <c r="K5909" s="935">
        <v>-122.17595660000001</v>
      </c>
      <c r="L5909" s="935">
        <v>40.316984869999999</v>
      </c>
      <c r="M5909" s="935">
        <v>-122.1896581</v>
      </c>
    </row>
    <row r="5910" spans="1:13" x14ac:dyDescent="0.35">
      <c r="A5910" s="1296">
        <v>38512</v>
      </c>
      <c r="B5910" s="1295" t="s">
        <v>313</v>
      </c>
      <c r="C5910" s="1295" t="s">
        <v>246</v>
      </c>
      <c r="D5910" s="1295">
        <v>11818</v>
      </c>
      <c r="E5910" s="1295" t="s">
        <v>200</v>
      </c>
      <c r="F5910" s="935" t="s">
        <v>215</v>
      </c>
      <c r="G5910" s="1295">
        <v>0</v>
      </c>
      <c r="H5910" s="935" t="s">
        <v>408</v>
      </c>
      <c r="I5910" s="935" t="s">
        <v>409</v>
      </c>
      <c r="J5910" s="935">
        <v>40.316984869999999</v>
      </c>
      <c r="K5910" s="935">
        <v>-122.1896581</v>
      </c>
      <c r="L5910" s="935">
        <v>40.263968490000003</v>
      </c>
      <c r="M5910" s="935">
        <v>-122.2235306</v>
      </c>
    </row>
    <row r="5911" spans="1:13" x14ac:dyDescent="0.35">
      <c r="A5911" s="1296">
        <v>38512</v>
      </c>
      <c r="B5911" s="1295" t="s">
        <v>313</v>
      </c>
      <c r="C5911" s="1295" t="s">
        <v>246</v>
      </c>
      <c r="D5911" s="1295">
        <v>11818</v>
      </c>
      <c r="E5911" s="1295" t="s">
        <v>200</v>
      </c>
      <c r="F5911" s="935" t="s">
        <v>216</v>
      </c>
      <c r="G5911" s="1295">
        <v>0</v>
      </c>
      <c r="H5911" s="935" t="s">
        <v>409</v>
      </c>
      <c r="I5911" s="935" t="s">
        <v>410</v>
      </c>
      <c r="J5911" s="935">
        <v>40.263968490000003</v>
      </c>
      <c r="K5911" s="935">
        <v>-122.2235306</v>
      </c>
      <c r="L5911" s="935">
        <v>40.153152210000002</v>
      </c>
      <c r="M5911" s="935">
        <v>-122.20237950000001</v>
      </c>
    </row>
    <row r="5912" spans="1:13" x14ac:dyDescent="0.35">
      <c r="A5912" s="1296">
        <v>38512</v>
      </c>
      <c r="B5912" s="1295" t="s">
        <v>313</v>
      </c>
      <c r="C5912" s="1295" t="s">
        <v>246</v>
      </c>
      <c r="D5912" s="1295">
        <v>11818</v>
      </c>
      <c r="E5912" s="1295" t="s">
        <v>200</v>
      </c>
      <c r="F5912" s="935" t="s">
        <v>217</v>
      </c>
      <c r="G5912" s="1295">
        <v>0</v>
      </c>
      <c r="H5912" s="935" t="s">
        <v>410</v>
      </c>
      <c r="I5912" s="935" t="s">
        <v>411</v>
      </c>
      <c r="J5912" s="935">
        <v>40.153152210000002</v>
      </c>
      <c r="K5912" s="935">
        <v>-122.20237950000001</v>
      </c>
      <c r="L5912" s="935">
        <v>40.027836569999998</v>
      </c>
      <c r="M5912" s="935">
        <v>-122.11920569999999</v>
      </c>
    </row>
    <row r="5913" spans="1:13" x14ac:dyDescent="0.35">
      <c r="A5913" s="1296">
        <v>38512</v>
      </c>
      <c r="B5913" s="1295" t="s">
        <v>313</v>
      </c>
      <c r="C5913" s="1295" t="s">
        <v>246</v>
      </c>
      <c r="D5913" s="1295">
        <v>11818</v>
      </c>
      <c r="E5913" s="1295" t="s">
        <v>200</v>
      </c>
      <c r="F5913" s="935" t="s">
        <v>219</v>
      </c>
      <c r="G5913" s="1295">
        <v>-99999</v>
      </c>
      <c r="H5913" s="935" t="s">
        <v>411</v>
      </c>
      <c r="I5913" s="935" t="s">
        <v>412</v>
      </c>
      <c r="J5913" s="935">
        <v>40.027836569999998</v>
      </c>
      <c r="K5913" s="935">
        <v>-122.11920569999999</v>
      </c>
      <c r="L5913" s="935">
        <v>39.909298579999998</v>
      </c>
      <c r="M5913" s="935">
        <v>-122.0918963</v>
      </c>
    </row>
    <row r="5914" spans="1:13" x14ac:dyDescent="0.35">
      <c r="A5914" s="1296">
        <v>38512</v>
      </c>
      <c r="B5914" s="1295" t="s">
        <v>313</v>
      </c>
      <c r="C5914" s="1295" t="s">
        <v>246</v>
      </c>
      <c r="D5914" s="1295">
        <v>11818</v>
      </c>
      <c r="E5914" s="1295" t="s">
        <v>200</v>
      </c>
      <c r="F5914" s="935" t="s">
        <v>220</v>
      </c>
      <c r="G5914" s="1295">
        <v>-99999</v>
      </c>
      <c r="H5914" s="935" t="s">
        <v>412</v>
      </c>
      <c r="I5914" s="935" t="s">
        <v>413</v>
      </c>
      <c r="J5914" s="935">
        <v>39.909298579999998</v>
      </c>
      <c r="K5914" s="935">
        <v>-122.0918963</v>
      </c>
      <c r="L5914" s="935">
        <v>39.751173979999997</v>
      </c>
      <c r="M5914" s="935">
        <v>-121.9963235</v>
      </c>
    </row>
    <row r="5915" spans="1:13" x14ac:dyDescent="0.35">
      <c r="A5915" s="1296">
        <v>38512</v>
      </c>
      <c r="B5915" s="1295" t="s">
        <v>313</v>
      </c>
      <c r="C5915" s="1295" t="s">
        <v>246</v>
      </c>
      <c r="D5915" s="1295">
        <v>11818</v>
      </c>
      <c r="E5915" s="1295" t="s">
        <v>200</v>
      </c>
      <c r="F5915" s="935" t="s">
        <v>221</v>
      </c>
      <c r="G5915" s="1295">
        <v>-99999</v>
      </c>
      <c r="H5915" s="935" t="s">
        <v>413</v>
      </c>
      <c r="I5915" s="935" t="s">
        <v>414</v>
      </c>
      <c r="J5915" s="935">
        <v>39.751173979999997</v>
      </c>
      <c r="K5915" s="935">
        <v>-121.9963235</v>
      </c>
      <c r="L5915" s="935">
        <v>39.629153240000001</v>
      </c>
      <c r="M5915" s="935">
        <v>-121.9925059</v>
      </c>
    </row>
    <row r="5916" spans="1:13" x14ac:dyDescent="0.35">
      <c r="A5916" s="1296">
        <v>38512</v>
      </c>
      <c r="B5916" s="1295" t="s">
        <v>313</v>
      </c>
      <c r="C5916" s="1295" t="s">
        <v>246</v>
      </c>
      <c r="D5916" s="1295">
        <v>11818</v>
      </c>
      <c r="E5916" s="1295" t="s">
        <v>200</v>
      </c>
      <c r="F5916" s="935" t="s">
        <v>222</v>
      </c>
      <c r="G5916" s="1295">
        <v>-99999</v>
      </c>
      <c r="H5916" s="935" t="s">
        <v>414</v>
      </c>
      <c r="I5916" s="935" t="s">
        <v>415</v>
      </c>
      <c r="J5916" s="935">
        <v>39.629153240000001</v>
      </c>
      <c r="K5916" s="935">
        <v>-121.9925059</v>
      </c>
      <c r="L5916" s="935">
        <v>39.40712284</v>
      </c>
      <c r="M5916" s="935">
        <v>-122.00758999999999</v>
      </c>
    </row>
    <row r="5917" spans="1:13" x14ac:dyDescent="0.35">
      <c r="A5917" s="1296">
        <v>38527</v>
      </c>
      <c r="B5917" s="1295" t="s">
        <v>313</v>
      </c>
      <c r="C5917" s="1295" t="s">
        <v>246</v>
      </c>
      <c r="D5917" s="1295">
        <v>12967</v>
      </c>
      <c r="E5917" s="1295" t="s">
        <v>200</v>
      </c>
      <c r="F5917" s="935" t="s">
        <v>208</v>
      </c>
      <c r="G5917" s="1295">
        <v>139</v>
      </c>
      <c r="H5917" s="935" t="s">
        <v>402</v>
      </c>
      <c r="I5917" s="935" t="s">
        <v>403</v>
      </c>
      <c r="J5917" s="935">
        <v>40.611883210000002</v>
      </c>
      <c r="K5917" s="935">
        <v>-122.446135</v>
      </c>
      <c r="L5917" s="935">
        <v>40.592799669999998</v>
      </c>
      <c r="M5917" s="935">
        <v>-122.3942059</v>
      </c>
    </row>
    <row r="5918" spans="1:13" x14ac:dyDescent="0.35">
      <c r="A5918" s="1296">
        <v>38527</v>
      </c>
      <c r="B5918" s="1295" t="s">
        <v>313</v>
      </c>
      <c r="C5918" s="1295" t="s">
        <v>246</v>
      </c>
      <c r="D5918" s="1295">
        <v>12967</v>
      </c>
      <c r="E5918" s="1295" t="s">
        <v>200</v>
      </c>
      <c r="F5918" s="935" t="s">
        <v>209</v>
      </c>
      <c r="G5918" s="1295">
        <v>98</v>
      </c>
      <c r="H5918" s="935" t="s">
        <v>403</v>
      </c>
      <c r="I5918" s="935" t="s">
        <v>404</v>
      </c>
      <c r="J5918" s="935">
        <v>40.592799669999998</v>
      </c>
      <c r="K5918" s="935">
        <v>-122.3942059</v>
      </c>
      <c r="L5918" s="935">
        <v>40.585947769999997</v>
      </c>
      <c r="M5918" s="935">
        <v>-122.3683525</v>
      </c>
    </row>
    <row r="5919" spans="1:13" x14ac:dyDescent="0.35">
      <c r="A5919" s="1296">
        <v>38527</v>
      </c>
      <c r="B5919" s="1295" t="s">
        <v>313</v>
      </c>
      <c r="C5919" s="1295" t="s">
        <v>246</v>
      </c>
      <c r="D5919" s="1295">
        <v>12967</v>
      </c>
      <c r="E5919" s="1295" t="s">
        <v>200</v>
      </c>
      <c r="F5919" s="935" t="s">
        <v>211</v>
      </c>
      <c r="G5919" s="1295">
        <v>24</v>
      </c>
      <c r="H5919" s="935" t="s">
        <v>404</v>
      </c>
      <c r="I5919" s="935" t="s">
        <v>405</v>
      </c>
      <c r="J5919" s="935">
        <v>40.585947769999997</v>
      </c>
      <c r="K5919" s="935">
        <v>-122.3683525</v>
      </c>
      <c r="L5919" s="935">
        <v>40.472049499999997</v>
      </c>
      <c r="M5919" s="935">
        <v>-122.29453460000001</v>
      </c>
    </row>
    <row r="5920" spans="1:13" x14ac:dyDescent="0.35">
      <c r="A5920" s="1296">
        <v>38527</v>
      </c>
      <c r="B5920" s="1295" t="s">
        <v>313</v>
      </c>
      <c r="C5920" s="1295" t="s">
        <v>246</v>
      </c>
      <c r="D5920" s="1295">
        <v>12967</v>
      </c>
      <c r="E5920" s="1295" t="s">
        <v>200</v>
      </c>
      <c r="F5920" s="935" t="s">
        <v>212</v>
      </c>
      <c r="G5920" s="1295">
        <v>0</v>
      </c>
      <c r="H5920" s="935" t="s">
        <v>405</v>
      </c>
      <c r="I5920" s="935" t="s">
        <v>406</v>
      </c>
      <c r="J5920" s="935">
        <v>40.472049499999997</v>
      </c>
      <c r="K5920" s="935">
        <v>-122.29453460000001</v>
      </c>
      <c r="L5920" s="935">
        <v>40.417416330000002</v>
      </c>
      <c r="M5920" s="935">
        <v>-122.19395729999999</v>
      </c>
    </row>
    <row r="5921" spans="1:13" x14ac:dyDescent="0.35">
      <c r="A5921" s="1296">
        <v>38527</v>
      </c>
      <c r="B5921" s="1295" t="s">
        <v>313</v>
      </c>
      <c r="C5921" s="1295" t="s">
        <v>246</v>
      </c>
      <c r="D5921" s="1295">
        <v>12967</v>
      </c>
      <c r="E5921" s="1295" t="s">
        <v>200</v>
      </c>
      <c r="F5921" s="935" t="s">
        <v>213</v>
      </c>
      <c r="G5921" s="1295">
        <v>0</v>
      </c>
      <c r="H5921" s="935" t="s">
        <v>406</v>
      </c>
      <c r="I5921" s="935" t="s">
        <v>407</v>
      </c>
      <c r="J5921" s="935">
        <v>40.417416330000002</v>
      </c>
      <c r="K5921" s="935">
        <v>-122.19395729999999</v>
      </c>
      <c r="L5921" s="935">
        <v>40.355137560000003</v>
      </c>
      <c r="M5921" s="935">
        <v>-122.17595660000001</v>
      </c>
    </row>
    <row r="5922" spans="1:13" x14ac:dyDescent="0.35">
      <c r="A5922" s="1296">
        <v>38527</v>
      </c>
      <c r="B5922" s="1295" t="s">
        <v>313</v>
      </c>
      <c r="C5922" s="1295" t="s">
        <v>246</v>
      </c>
      <c r="D5922" s="1295">
        <v>12967</v>
      </c>
      <c r="E5922" s="1295" t="s">
        <v>200</v>
      </c>
      <c r="F5922" s="935" t="s">
        <v>214</v>
      </c>
      <c r="G5922" s="1295">
        <v>0</v>
      </c>
      <c r="H5922" s="935" t="s">
        <v>407</v>
      </c>
      <c r="I5922" s="935" t="s">
        <v>408</v>
      </c>
      <c r="J5922" s="935">
        <v>40.355137560000003</v>
      </c>
      <c r="K5922" s="935">
        <v>-122.17595660000001</v>
      </c>
      <c r="L5922" s="935">
        <v>40.316984869999999</v>
      </c>
      <c r="M5922" s="935">
        <v>-122.1896581</v>
      </c>
    </row>
    <row r="5923" spans="1:13" x14ac:dyDescent="0.35">
      <c r="A5923" s="1296">
        <v>38527</v>
      </c>
      <c r="B5923" s="1295" t="s">
        <v>313</v>
      </c>
      <c r="C5923" s="1295" t="s">
        <v>246</v>
      </c>
      <c r="D5923" s="1295">
        <v>12967</v>
      </c>
      <c r="E5923" s="1295" t="s">
        <v>200</v>
      </c>
      <c r="F5923" s="935" t="s">
        <v>215</v>
      </c>
      <c r="G5923" s="1295">
        <v>0</v>
      </c>
      <c r="H5923" s="935" t="s">
        <v>408</v>
      </c>
      <c r="I5923" s="935" t="s">
        <v>409</v>
      </c>
      <c r="J5923" s="935">
        <v>40.316984869999999</v>
      </c>
      <c r="K5923" s="935">
        <v>-122.1896581</v>
      </c>
      <c r="L5923" s="935">
        <v>40.263968490000003</v>
      </c>
      <c r="M5923" s="935">
        <v>-122.2235306</v>
      </c>
    </row>
    <row r="5924" spans="1:13" x14ac:dyDescent="0.35">
      <c r="A5924" s="1296">
        <v>38527</v>
      </c>
      <c r="B5924" s="1295" t="s">
        <v>313</v>
      </c>
      <c r="C5924" s="1295" t="s">
        <v>246</v>
      </c>
      <c r="D5924" s="1295">
        <v>12967</v>
      </c>
      <c r="E5924" s="1295" t="s">
        <v>200</v>
      </c>
      <c r="F5924" s="935" t="s">
        <v>216</v>
      </c>
      <c r="G5924" s="1295">
        <v>0</v>
      </c>
      <c r="H5924" s="935" t="s">
        <v>409</v>
      </c>
      <c r="I5924" s="935" t="s">
        <v>410</v>
      </c>
      <c r="J5924" s="935">
        <v>40.263968490000003</v>
      </c>
      <c r="K5924" s="935">
        <v>-122.2235306</v>
      </c>
      <c r="L5924" s="935">
        <v>40.153152210000002</v>
      </c>
      <c r="M5924" s="935">
        <v>-122.20237950000001</v>
      </c>
    </row>
    <row r="5925" spans="1:13" x14ac:dyDescent="0.35">
      <c r="A5925" s="1296">
        <v>38527</v>
      </c>
      <c r="B5925" s="1295" t="s">
        <v>313</v>
      </c>
      <c r="C5925" s="1295" t="s">
        <v>246</v>
      </c>
      <c r="D5925" s="1295">
        <v>12967</v>
      </c>
      <c r="E5925" s="1295" t="s">
        <v>200</v>
      </c>
      <c r="F5925" s="935" t="s">
        <v>217</v>
      </c>
      <c r="G5925" s="1295">
        <v>0</v>
      </c>
      <c r="H5925" s="935" t="s">
        <v>410</v>
      </c>
      <c r="I5925" s="935" t="s">
        <v>411</v>
      </c>
      <c r="J5925" s="935">
        <v>40.153152210000002</v>
      </c>
      <c r="K5925" s="935">
        <v>-122.20237950000001</v>
      </c>
      <c r="L5925" s="935">
        <v>40.027836569999998</v>
      </c>
      <c r="M5925" s="935">
        <v>-122.11920569999999</v>
      </c>
    </row>
    <row r="5926" spans="1:13" x14ac:dyDescent="0.35">
      <c r="A5926" s="1296">
        <v>38527</v>
      </c>
      <c r="B5926" s="1295" t="s">
        <v>313</v>
      </c>
      <c r="C5926" s="1295" t="s">
        <v>246</v>
      </c>
      <c r="D5926" s="1295">
        <v>12967</v>
      </c>
      <c r="E5926" s="1295" t="s">
        <v>200</v>
      </c>
      <c r="F5926" s="935" t="s">
        <v>219</v>
      </c>
      <c r="G5926" s="1295">
        <v>-99999</v>
      </c>
      <c r="H5926" s="935" t="s">
        <v>411</v>
      </c>
      <c r="I5926" s="935" t="s">
        <v>412</v>
      </c>
      <c r="J5926" s="935">
        <v>40.027836569999998</v>
      </c>
      <c r="K5926" s="935">
        <v>-122.11920569999999</v>
      </c>
      <c r="L5926" s="935">
        <v>39.909298579999998</v>
      </c>
      <c r="M5926" s="935">
        <v>-122.0918963</v>
      </c>
    </row>
    <row r="5927" spans="1:13" x14ac:dyDescent="0.35">
      <c r="A5927" s="1296">
        <v>38527</v>
      </c>
      <c r="B5927" s="1295" t="s">
        <v>313</v>
      </c>
      <c r="C5927" s="1295" t="s">
        <v>246</v>
      </c>
      <c r="D5927" s="1295">
        <v>12967</v>
      </c>
      <c r="E5927" s="1295" t="s">
        <v>200</v>
      </c>
      <c r="F5927" s="935" t="s">
        <v>220</v>
      </c>
      <c r="G5927" s="1295">
        <v>-99999</v>
      </c>
      <c r="H5927" s="935" t="s">
        <v>412</v>
      </c>
      <c r="I5927" s="935" t="s">
        <v>413</v>
      </c>
      <c r="J5927" s="935">
        <v>39.909298579999998</v>
      </c>
      <c r="K5927" s="935">
        <v>-122.0918963</v>
      </c>
      <c r="L5927" s="935">
        <v>39.751173979999997</v>
      </c>
      <c r="M5927" s="935">
        <v>-121.9963235</v>
      </c>
    </row>
    <row r="5928" spans="1:13" x14ac:dyDescent="0.35">
      <c r="A5928" s="1296">
        <v>38527</v>
      </c>
      <c r="B5928" s="1295" t="s">
        <v>313</v>
      </c>
      <c r="C5928" s="1295" t="s">
        <v>246</v>
      </c>
      <c r="D5928" s="1295">
        <v>12967</v>
      </c>
      <c r="E5928" s="1295" t="s">
        <v>200</v>
      </c>
      <c r="F5928" s="935" t="s">
        <v>221</v>
      </c>
      <c r="G5928" s="1295">
        <v>-99999</v>
      </c>
      <c r="H5928" s="935" t="s">
        <v>413</v>
      </c>
      <c r="I5928" s="935" t="s">
        <v>414</v>
      </c>
      <c r="J5928" s="935">
        <v>39.751173979999997</v>
      </c>
      <c r="K5928" s="935">
        <v>-121.9963235</v>
      </c>
      <c r="L5928" s="935">
        <v>39.629153240000001</v>
      </c>
      <c r="M5928" s="935">
        <v>-121.9925059</v>
      </c>
    </row>
    <row r="5929" spans="1:13" x14ac:dyDescent="0.35">
      <c r="A5929" s="1296">
        <v>38527</v>
      </c>
      <c r="B5929" s="1295" t="s">
        <v>313</v>
      </c>
      <c r="C5929" s="1295" t="s">
        <v>246</v>
      </c>
      <c r="D5929" s="1295">
        <v>12967</v>
      </c>
      <c r="E5929" s="1295" t="s">
        <v>200</v>
      </c>
      <c r="F5929" s="935" t="s">
        <v>222</v>
      </c>
      <c r="G5929" s="1295">
        <v>-99999</v>
      </c>
      <c r="H5929" s="935" t="s">
        <v>414</v>
      </c>
      <c r="I5929" s="935" t="s">
        <v>415</v>
      </c>
      <c r="J5929" s="935">
        <v>39.629153240000001</v>
      </c>
      <c r="K5929" s="935">
        <v>-121.9925059</v>
      </c>
      <c r="L5929" s="935">
        <v>39.40712284</v>
      </c>
      <c r="M5929" s="935">
        <v>-122.00758999999999</v>
      </c>
    </row>
    <row r="5930" spans="1:13" x14ac:dyDescent="0.35">
      <c r="A5930" s="1296">
        <v>38532</v>
      </c>
      <c r="B5930" s="1295" t="s">
        <v>313</v>
      </c>
      <c r="C5930" s="1295" t="s">
        <v>260</v>
      </c>
      <c r="D5930" s="1295">
        <v>12962</v>
      </c>
      <c r="E5930" s="1295" t="s">
        <v>200</v>
      </c>
      <c r="F5930" s="935" t="s">
        <v>208</v>
      </c>
      <c r="G5930" s="1295">
        <v>206</v>
      </c>
      <c r="H5930" s="935" t="s">
        <v>402</v>
      </c>
      <c r="I5930" s="935" t="s">
        <v>403</v>
      </c>
      <c r="J5930" s="935">
        <v>40.611883210000002</v>
      </c>
      <c r="K5930" s="935">
        <v>-122.446135</v>
      </c>
      <c r="L5930" s="935">
        <v>40.592799669999998</v>
      </c>
      <c r="M5930" s="935">
        <v>-122.3942059</v>
      </c>
    </row>
    <row r="5931" spans="1:13" x14ac:dyDescent="0.35">
      <c r="A5931" s="1296">
        <v>38532</v>
      </c>
      <c r="B5931" s="1295" t="s">
        <v>313</v>
      </c>
      <c r="C5931" s="1295" t="s">
        <v>260</v>
      </c>
      <c r="D5931" s="1295">
        <v>12962</v>
      </c>
      <c r="E5931" s="1295" t="s">
        <v>200</v>
      </c>
      <c r="F5931" s="935" t="s">
        <v>209</v>
      </c>
      <c r="G5931" s="1295">
        <v>137</v>
      </c>
      <c r="H5931" s="935" t="s">
        <v>403</v>
      </c>
      <c r="I5931" s="935" t="s">
        <v>404</v>
      </c>
      <c r="J5931" s="935">
        <v>40.592799669999998</v>
      </c>
      <c r="K5931" s="935">
        <v>-122.3942059</v>
      </c>
      <c r="L5931" s="935">
        <v>40.585947769999997</v>
      </c>
      <c r="M5931" s="935">
        <v>-122.3683525</v>
      </c>
    </row>
    <row r="5932" spans="1:13" x14ac:dyDescent="0.35">
      <c r="A5932" s="1296">
        <v>38532</v>
      </c>
      <c r="B5932" s="1295" t="s">
        <v>313</v>
      </c>
      <c r="C5932" s="1295" t="s">
        <v>260</v>
      </c>
      <c r="D5932" s="1295">
        <v>12962</v>
      </c>
      <c r="E5932" s="1295" t="s">
        <v>200</v>
      </c>
      <c r="F5932" s="935" t="s">
        <v>211</v>
      </c>
      <c r="G5932" s="1295">
        <v>40</v>
      </c>
      <c r="H5932" s="935" t="s">
        <v>404</v>
      </c>
      <c r="I5932" s="935" t="s">
        <v>405</v>
      </c>
      <c r="J5932" s="935">
        <v>40.585947769999997</v>
      </c>
      <c r="K5932" s="935">
        <v>-122.3683525</v>
      </c>
      <c r="L5932" s="935">
        <v>40.472049499999997</v>
      </c>
      <c r="M5932" s="935">
        <v>-122.29453460000001</v>
      </c>
    </row>
    <row r="5933" spans="1:13" x14ac:dyDescent="0.35">
      <c r="A5933" s="1296">
        <v>38532</v>
      </c>
      <c r="B5933" s="1295" t="s">
        <v>313</v>
      </c>
      <c r="C5933" s="1295" t="s">
        <v>260</v>
      </c>
      <c r="D5933" s="1295">
        <v>12962</v>
      </c>
      <c r="E5933" s="1295" t="s">
        <v>200</v>
      </c>
      <c r="F5933" s="935" t="s">
        <v>212</v>
      </c>
      <c r="G5933" s="1295">
        <v>0</v>
      </c>
      <c r="H5933" s="935" t="s">
        <v>405</v>
      </c>
      <c r="I5933" s="935" t="s">
        <v>406</v>
      </c>
      <c r="J5933" s="935">
        <v>40.472049499999997</v>
      </c>
      <c r="K5933" s="935">
        <v>-122.29453460000001</v>
      </c>
      <c r="L5933" s="935">
        <v>40.417416330000002</v>
      </c>
      <c r="M5933" s="935">
        <v>-122.19395729999999</v>
      </c>
    </row>
    <row r="5934" spans="1:13" x14ac:dyDescent="0.35">
      <c r="A5934" s="1296">
        <v>38532</v>
      </c>
      <c r="B5934" s="1295" t="s">
        <v>313</v>
      </c>
      <c r="C5934" s="1295" t="s">
        <v>260</v>
      </c>
      <c r="D5934" s="1295">
        <v>12962</v>
      </c>
      <c r="E5934" s="1295" t="s">
        <v>200</v>
      </c>
      <c r="F5934" s="935" t="s">
        <v>213</v>
      </c>
      <c r="G5934" s="1295">
        <v>0</v>
      </c>
      <c r="H5934" s="935" t="s">
        <v>406</v>
      </c>
      <c r="I5934" s="935" t="s">
        <v>407</v>
      </c>
      <c r="J5934" s="935">
        <v>40.417416330000002</v>
      </c>
      <c r="K5934" s="935">
        <v>-122.19395729999999</v>
      </c>
      <c r="L5934" s="935">
        <v>40.355137560000003</v>
      </c>
      <c r="M5934" s="935">
        <v>-122.17595660000001</v>
      </c>
    </row>
    <row r="5935" spans="1:13" x14ac:dyDescent="0.35">
      <c r="A5935" s="1296">
        <v>38532</v>
      </c>
      <c r="B5935" s="1295" t="s">
        <v>313</v>
      </c>
      <c r="C5935" s="1295" t="s">
        <v>260</v>
      </c>
      <c r="D5935" s="1295">
        <v>12962</v>
      </c>
      <c r="E5935" s="1295" t="s">
        <v>200</v>
      </c>
      <c r="F5935" s="935" t="s">
        <v>214</v>
      </c>
      <c r="G5935" s="1295">
        <v>0</v>
      </c>
      <c r="H5935" s="935" t="s">
        <v>407</v>
      </c>
      <c r="I5935" s="935" t="s">
        <v>408</v>
      </c>
      <c r="J5935" s="935">
        <v>40.355137560000003</v>
      </c>
      <c r="K5935" s="935">
        <v>-122.17595660000001</v>
      </c>
      <c r="L5935" s="935">
        <v>40.316984869999999</v>
      </c>
      <c r="M5935" s="935">
        <v>-122.1896581</v>
      </c>
    </row>
    <row r="5936" spans="1:13" x14ac:dyDescent="0.35">
      <c r="A5936" s="1296">
        <v>38532</v>
      </c>
      <c r="B5936" s="1295" t="s">
        <v>313</v>
      </c>
      <c r="C5936" s="1295" t="s">
        <v>260</v>
      </c>
      <c r="D5936" s="1295">
        <v>12962</v>
      </c>
      <c r="E5936" s="1295" t="s">
        <v>200</v>
      </c>
      <c r="F5936" s="935" t="s">
        <v>215</v>
      </c>
      <c r="G5936" s="1295">
        <v>0</v>
      </c>
      <c r="H5936" s="935" t="s">
        <v>408</v>
      </c>
      <c r="I5936" s="935" t="s">
        <v>409</v>
      </c>
      <c r="J5936" s="935">
        <v>40.316984869999999</v>
      </c>
      <c r="K5936" s="935">
        <v>-122.1896581</v>
      </c>
      <c r="L5936" s="935">
        <v>40.263968490000003</v>
      </c>
      <c r="M5936" s="935">
        <v>-122.2235306</v>
      </c>
    </row>
    <row r="5937" spans="1:13" x14ac:dyDescent="0.35">
      <c r="A5937" s="1296">
        <v>38532</v>
      </c>
      <c r="B5937" s="1295" t="s">
        <v>313</v>
      </c>
      <c r="C5937" s="1295" t="s">
        <v>260</v>
      </c>
      <c r="D5937" s="1295">
        <v>12962</v>
      </c>
      <c r="E5937" s="1295" t="s">
        <v>200</v>
      </c>
      <c r="F5937" s="935" t="s">
        <v>216</v>
      </c>
      <c r="G5937" s="1295">
        <v>0</v>
      </c>
      <c r="H5937" s="935" t="s">
        <v>409</v>
      </c>
      <c r="I5937" s="935" t="s">
        <v>410</v>
      </c>
      <c r="J5937" s="935">
        <v>40.263968490000003</v>
      </c>
      <c r="K5937" s="935">
        <v>-122.2235306</v>
      </c>
      <c r="L5937" s="935">
        <v>40.153152210000002</v>
      </c>
      <c r="M5937" s="935">
        <v>-122.20237950000001</v>
      </c>
    </row>
    <row r="5938" spans="1:13" x14ac:dyDescent="0.35">
      <c r="A5938" s="1296">
        <v>38532</v>
      </c>
      <c r="B5938" s="1295" t="s">
        <v>313</v>
      </c>
      <c r="C5938" s="1295" t="s">
        <v>260</v>
      </c>
      <c r="D5938" s="1295">
        <v>12962</v>
      </c>
      <c r="E5938" s="1295" t="s">
        <v>200</v>
      </c>
      <c r="F5938" s="935" t="s">
        <v>217</v>
      </c>
      <c r="G5938" s="1295">
        <v>0</v>
      </c>
      <c r="H5938" s="935" t="s">
        <v>410</v>
      </c>
      <c r="I5938" s="935" t="s">
        <v>411</v>
      </c>
      <c r="J5938" s="935">
        <v>40.153152210000002</v>
      </c>
      <c r="K5938" s="935">
        <v>-122.20237950000001</v>
      </c>
      <c r="L5938" s="935">
        <v>40.027836569999998</v>
      </c>
      <c r="M5938" s="935">
        <v>-122.11920569999999</v>
      </c>
    </row>
    <row r="5939" spans="1:13" x14ac:dyDescent="0.35">
      <c r="A5939" s="1296">
        <v>38532</v>
      </c>
      <c r="B5939" s="1295" t="s">
        <v>313</v>
      </c>
      <c r="C5939" s="1295" t="s">
        <v>260</v>
      </c>
      <c r="D5939" s="1295">
        <v>12962</v>
      </c>
      <c r="E5939" s="1295" t="s">
        <v>200</v>
      </c>
      <c r="F5939" s="935" t="s">
        <v>219</v>
      </c>
      <c r="G5939" s="1295">
        <v>0</v>
      </c>
      <c r="H5939" s="935" t="s">
        <v>411</v>
      </c>
      <c r="I5939" s="935" t="s">
        <v>412</v>
      </c>
      <c r="J5939" s="935">
        <v>40.027836569999998</v>
      </c>
      <c r="K5939" s="935">
        <v>-122.11920569999999</v>
      </c>
      <c r="L5939" s="935">
        <v>39.909298579999998</v>
      </c>
      <c r="M5939" s="935">
        <v>-122.0918963</v>
      </c>
    </row>
    <row r="5940" spans="1:13" x14ac:dyDescent="0.35">
      <c r="A5940" s="1296">
        <v>38532</v>
      </c>
      <c r="B5940" s="1295" t="s">
        <v>313</v>
      </c>
      <c r="C5940" s="1295" t="s">
        <v>260</v>
      </c>
      <c r="D5940" s="1295">
        <v>12962</v>
      </c>
      <c r="E5940" s="1295" t="s">
        <v>200</v>
      </c>
      <c r="F5940" s="935" t="s">
        <v>220</v>
      </c>
      <c r="G5940" s="1295">
        <v>-99999</v>
      </c>
      <c r="H5940" s="935" t="s">
        <v>412</v>
      </c>
      <c r="I5940" s="935" t="s">
        <v>413</v>
      </c>
      <c r="J5940" s="935">
        <v>39.909298579999998</v>
      </c>
      <c r="K5940" s="935">
        <v>-122.0918963</v>
      </c>
      <c r="L5940" s="935">
        <v>39.751173979999997</v>
      </c>
      <c r="M5940" s="935">
        <v>-121.9963235</v>
      </c>
    </row>
    <row r="5941" spans="1:13" x14ac:dyDescent="0.35">
      <c r="A5941" s="1296">
        <v>38532</v>
      </c>
      <c r="B5941" s="1295" t="s">
        <v>313</v>
      </c>
      <c r="C5941" s="1295" t="s">
        <v>260</v>
      </c>
      <c r="D5941" s="1295">
        <v>12962</v>
      </c>
      <c r="E5941" s="1295" t="s">
        <v>200</v>
      </c>
      <c r="F5941" s="935" t="s">
        <v>221</v>
      </c>
      <c r="G5941" s="1295">
        <v>-99999</v>
      </c>
      <c r="H5941" s="935" t="s">
        <v>413</v>
      </c>
      <c r="I5941" s="935" t="s">
        <v>414</v>
      </c>
      <c r="J5941" s="935">
        <v>39.751173979999997</v>
      </c>
      <c r="K5941" s="935">
        <v>-121.9963235</v>
      </c>
      <c r="L5941" s="935">
        <v>39.629153240000001</v>
      </c>
      <c r="M5941" s="935">
        <v>-121.9925059</v>
      </c>
    </row>
    <row r="5942" spans="1:13" x14ac:dyDescent="0.35">
      <c r="A5942" s="1296">
        <v>38532</v>
      </c>
      <c r="B5942" s="1295" t="s">
        <v>313</v>
      </c>
      <c r="C5942" s="1295" t="s">
        <v>260</v>
      </c>
      <c r="D5942" s="1295">
        <v>12962</v>
      </c>
      <c r="E5942" s="1295" t="s">
        <v>200</v>
      </c>
      <c r="F5942" s="935" t="s">
        <v>222</v>
      </c>
      <c r="G5942" s="1295">
        <v>-99999</v>
      </c>
      <c r="H5942" s="935" t="s">
        <v>414</v>
      </c>
      <c r="I5942" s="935" t="s">
        <v>415</v>
      </c>
      <c r="J5942" s="935">
        <v>39.629153240000001</v>
      </c>
      <c r="K5942" s="935">
        <v>-121.9925059</v>
      </c>
      <c r="L5942" s="935">
        <v>39.40712284</v>
      </c>
      <c r="M5942" s="935">
        <v>-122.00758999999999</v>
      </c>
    </row>
    <row r="5943" spans="1:13" x14ac:dyDescent="0.35">
      <c r="A5943" s="1296">
        <v>38540</v>
      </c>
      <c r="B5943" s="1295" t="s">
        <v>313</v>
      </c>
      <c r="C5943" s="1295" t="s">
        <v>246</v>
      </c>
      <c r="D5943" s="1295">
        <v>13547</v>
      </c>
      <c r="E5943" s="1295" t="s">
        <v>200</v>
      </c>
      <c r="F5943" s="935" t="s">
        <v>208</v>
      </c>
      <c r="G5943" s="1295">
        <v>126</v>
      </c>
      <c r="H5943" s="935" t="s">
        <v>402</v>
      </c>
      <c r="I5943" s="935" t="s">
        <v>403</v>
      </c>
      <c r="J5943" s="935">
        <v>40.611883210000002</v>
      </c>
      <c r="K5943" s="935">
        <v>-122.446135</v>
      </c>
      <c r="L5943" s="935">
        <v>40.592799669999998</v>
      </c>
      <c r="M5943" s="935">
        <v>-122.3942059</v>
      </c>
    </row>
    <row r="5944" spans="1:13" x14ac:dyDescent="0.35">
      <c r="A5944" s="1296">
        <v>38540</v>
      </c>
      <c r="B5944" s="1295" t="s">
        <v>313</v>
      </c>
      <c r="C5944" s="1295" t="s">
        <v>246</v>
      </c>
      <c r="D5944" s="1295">
        <v>13547</v>
      </c>
      <c r="E5944" s="1295" t="s">
        <v>200</v>
      </c>
      <c r="F5944" s="935" t="s">
        <v>209</v>
      </c>
      <c r="G5944" s="1295">
        <v>133</v>
      </c>
      <c r="H5944" s="935" t="s">
        <v>403</v>
      </c>
      <c r="I5944" s="935" t="s">
        <v>404</v>
      </c>
      <c r="J5944" s="935">
        <v>40.592799669999998</v>
      </c>
      <c r="K5944" s="935">
        <v>-122.3942059</v>
      </c>
      <c r="L5944" s="935">
        <v>40.585947769999997</v>
      </c>
      <c r="M5944" s="935">
        <v>-122.3683525</v>
      </c>
    </row>
    <row r="5945" spans="1:13" x14ac:dyDescent="0.35">
      <c r="A5945" s="1296">
        <v>38540</v>
      </c>
      <c r="B5945" s="1295" t="s">
        <v>313</v>
      </c>
      <c r="C5945" s="1295" t="s">
        <v>246</v>
      </c>
      <c r="D5945" s="1295">
        <v>13547</v>
      </c>
      <c r="E5945" s="1295" t="s">
        <v>200</v>
      </c>
      <c r="F5945" s="935" t="s">
        <v>211</v>
      </c>
      <c r="G5945" s="1295">
        <v>28</v>
      </c>
      <c r="H5945" s="935" t="s">
        <v>404</v>
      </c>
      <c r="I5945" s="935" t="s">
        <v>405</v>
      </c>
      <c r="J5945" s="935">
        <v>40.585947769999997</v>
      </c>
      <c r="K5945" s="935">
        <v>-122.3683525</v>
      </c>
      <c r="L5945" s="935">
        <v>40.472049499999997</v>
      </c>
      <c r="M5945" s="935">
        <v>-122.29453460000001</v>
      </c>
    </row>
    <row r="5946" spans="1:13" x14ac:dyDescent="0.35">
      <c r="A5946" s="1296">
        <v>38540</v>
      </c>
      <c r="B5946" s="1295" t="s">
        <v>313</v>
      </c>
      <c r="C5946" s="1295" t="s">
        <v>246</v>
      </c>
      <c r="D5946" s="1295">
        <v>13547</v>
      </c>
      <c r="E5946" s="1295" t="s">
        <v>200</v>
      </c>
      <c r="F5946" s="935" t="s">
        <v>212</v>
      </c>
      <c r="G5946" s="1295">
        <v>0</v>
      </c>
      <c r="H5946" s="935" t="s">
        <v>405</v>
      </c>
      <c r="I5946" s="935" t="s">
        <v>406</v>
      </c>
      <c r="J5946" s="935">
        <v>40.472049499999997</v>
      </c>
      <c r="K5946" s="935">
        <v>-122.29453460000001</v>
      </c>
      <c r="L5946" s="935">
        <v>40.417416330000002</v>
      </c>
      <c r="M5946" s="935">
        <v>-122.19395729999999</v>
      </c>
    </row>
    <row r="5947" spans="1:13" x14ac:dyDescent="0.35">
      <c r="A5947" s="1296">
        <v>38540</v>
      </c>
      <c r="B5947" s="1295" t="s">
        <v>313</v>
      </c>
      <c r="C5947" s="1295" t="s">
        <v>246</v>
      </c>
      <c r="D5947" s="1295">
        <v>13547</v>
      </c>
      <c r="E5947" s="1295" t="s">
        <v>200</v>
      </c>
      <c r="F5947" s="935" t="s">
        <v>213</v>
      </c>
      <c r="G5947" s="1295">
        <v>0</v>
      </c>
      <c r="H5947" s="935" t="s">
        <v>406</v>
      </c>
      <c r="I5947" s="935" t="s">
        <v>407</v>
      </c>
      <c r="J5947" s="935">
        <v>40.417416330000002</v>
      </c>
      <c r="K5947" s="935">
        <v>-122.19395729999999</v>
      </c>
      <c r="L5947" s="935">
        <v>40.355137560000003</v>
      </c>
      <c r="M5947" s="935">
        <v>-122.17595660000001</v>
      </c>
    </row>
    <row r="5948" spans="1:13" x14ac:dyDescent="0.35">
      <c r="A5948" s="1296">
        <v>38540</v>
      </c>
      <c r="B5948" s="1295" t="s">
        <v>313</v>
      </c>
      <c r="C5948" s="1295" t="s">
        <v>246</v>
      </c>
      <c r="D5948" s="1295">
        <v>13547</v>
      </c>
      <c r="E5948" s="1295" t="s">
        <v>200</v>
      </c>
      <c r="F5948" s="935" t="s">
        <v>214</v>
      </c>
      <c r="G5948" s="1295">
        <v>0</v>
      </c>
      <c r="H5948" s="935" t="s">
        <v>407</v>
      </c>
      <c r="I5948" s="935" t="s">
        <v>408</v>
      </c>
      <c r="J5948" s="935">
        <v>40.355137560000003</v>
      </c>
      <c r="K5948" s="935">
        <v>-122.17595660000001</v>
      </c>
      <c r="L5948" s="935">
        <v>40.316984869999999</v>
      </c>
      <c r="M5948" s="935">
        <v>-122.1896581</v>
      </c>
    </row>
    <row r="5949" spans="1:13" x14ac:dyDescent="0.35">
      <c r="A5949" s="1296">
        <v>38540</v>
      </c>
      <c r="B5949" s="1295" t="s">
        <v>313</v>
      </c>
      <c r="C5949" s="1295" t="s">
        <v>246</v>
      </c>
      <c r="D5949" s="1295">
        <v>13547</v>
      </c>
      <c r="E5949" s="1295" t="s">
        <v>200</v>
      </c>
      <c r="F5949" s="935" t="s">
        <v>215</v>
      </c>
      <c r="G5949" s="1295">
        <v>0</v>
      </c>
      <c r="H5949" s="935" t="s">
        <v>408</v>
      </c>
      <c r="I5949" s="935" t="s">
        <v>409</v>
      </c>
      <c r="J5949" s="935">
        <v>40.316984869999999</v>
      </c>
      <c r="K5949" s="935">
        <v>-122.1896581</v>
      </c>
      <c r="L5949" s="935">
        <v>40.263968490000003</v>
      </c>
      <c r="M5949" s="935">
        <v>-122.2235306</v>
      </c>
    </row>
    <row r="5950" spans="1:13" x14ac:dyDescent="0.35">
      <c r="A5950" s="1296">
        <v>38540</v>
      </c>
      <c r="B5950" s="1295" t="s">
        <v>313</v>
      </c>
      <c r="C5950" s="1295" t="s">
        <v>246</v>
      </c>
      <c r="D5950" s="1295">
        <v>13547</v>
      </c>
      <c r="E5950" s="1295" t="s">
        <v>200</v>
      </c>
      <c r="F5950" s="935" t="s">
        <v>216</v>
      </c>
      <c r="G5950" s="1295">
        <v>0</v>
      </c>
      <c r="H5950" s="935" t="s">
        <v>409</v>
      </c>
      <c r="I5950" s="935" t="s">
        <v>410</v>
      </c>
      <c r="J5950" s="935">
        <v>40.263968490000003</v>
      </c>
      <c r="K5950" s="935">
        <v>-122.2235306</v>
      </c>
      <c r="L5950" s="935">
        <v>40.153152210000002</v>
      </c>
      <c r="M5950" s="935">
        <v>-122.20237950000001</v>
      </c>
    </row>
    <row r="5951" spans="1:13" x14ac:dyDescent="0.35">
      <c r="A5951" s="1296">
        <v>38540</v>
      </c>
      <c r="B5951" s="1295" t="s">
        <v>313</v>
      </c>
      <c r="C5951" s="1295" t="s">
        <v>246</v>
      </c>
      <c r="D5951" s="1295">
        <v>13547</v>
      </c>
      <c r="E5951" s="1295" t="s">
        <v>200</v>
      </c>
      <c r="F5951" s="935" t="s">
        <v>217</v>
      </c>
      <c r="G5951" s="1295">
        <v>0</v>
      </c>
      <c r="H5951" s="935" t="s">
        <v>410</v>
      </c>
      <c r="I5951" s="935" t="s">
        <v>411</v>
      </c>
      <c r="J5951" s="935">
        <v>40.153152210000002</v>
      </c>
      <c r="K5951" s="935">
        <v>-122.20237950000001</v>
      </c>
      <c r="L5951" s="935">
        <v>40.027836569999998</v>
      </c>
      <c r="M5951" s="935">
        <v>-122.11920569999999</v>
      </c>
    </row>
    <row r="5952" spans="1:13" x14ac:dyDescent="0.35">
      <c r="A5952" s="1296">
        <v>38540</v>
      </c>
      <c r="B5952" s="1295" t="s">
        <v>313</v>
      </c>
      <c r="C5952" s="1295" t="s">
        <v>246</v>
      </c>
      <c r="D5952" s="1295">
        <v>13547</v>
      </c>
      <c r="E5952" s="1295" t="s">
        <v>200</v>
      </c>
      <c r="F5952" s="935" t="s">
        <v>219</v>
      </c>
      <c r="G5952" s="1295">
        <v>-99999</v>
      </c>
      <c r="H5952" s="935" t="s">
        <v>411</v>
      </c>
      <c r="I5952" s="935" t="s">
        <v>412</v>
      </c>
      <c r="J5952" s="935">
        <v>40.027836569999998</v>
      </c>
      <c r="K5952" s="935">
        <v>-122.11920569999999</v>
      </c>
      <c r="L5952" s="935">
        <v>39.909298579999998</v>
      </c>
      <c r="M5952" s="935">
        <v>-122.0918963</v>
      </c>
    </row>
    <row r="5953" spans="1:13" x14ac:dyDescent="0.35">
      <c r="A5953" s="1296">
        <v>38540</v>
      </c>
      <c r="B5953" s="1295" t="s">
        <v>313</v>
      </c>
      <c r="C5953" s="1295" t="s">
        <v>246</v>
      </c>
      <c r="D5953" s="1295">
        <v>13547</v>
      </c>
      <c r="E5953" s="1295" t="s">
        <v>200</v>
      </c>
      <c r="F5953" s="935" t="s">
        <v>220</v>
      </c>
      <c r="G5953" s="1295">
        <v>-99999</v>
      </c>
      <c r="H5953" s="935" t="s">
        <v>412</v>
      </c>
      <c r="I5953" s="935" t="s">
        <v>413</v>
      </c>
      <c r="J5953" s="935">
        <v>39.909298579999998</v>
      </c>
      <c r="K5953" s="935">
        <v>-122.0918963</v>
      </c>
      <c r="L5953" s="935">
        <v>39.751173979999997</v>
      </c>
      <c r="M5953" s="935">
        <v>-121.9963235</v>
      </c>
    </row>
    <row r="5954" spans="1:13" x14ac:dyDescent="0.35">
      <c r="A5954" s="1296">
        <v>38540</v>
      </c>
      <c r="B5954" s="1295" t="s">
        <v>313</v>
      </c>
      <c r="C5954" s="1295" t="s">
        <v>246</v>
      </c>
      <c r="D5954" s="1295">
        <v>13547</v>
      </c>
      <c r="E5954" s="1295" t="s">
        <v>200</v>
      </c>
      <c r="F5954" s="935" t="s">
        <v>221</v>
      </c>
      <c r="G5954" s="1295">
        <v>-99999</v>
      </c>
      <c r="H5954" s="935" t="s">
        <v>413</v>
      </c>
      <c r="I5954" s="935" t="s">
        <v>414</v>
      </c>
      <c r="J5954" s="935">
        <v>39.751173979999997</v>
      </c>
      <c r="K5954" s="935">
        <v>-121.9963235</v>
      </c>
      <c r="L5954" s="935">
        <v>39.629153240000001</v>
      </c>
      <c r="M5954" s="935">
        <v>-121.9925059</v>
      </c>
    </row>
    <row r="5955" spans="1:13" x14ac:dyDescent="0.35">
      <c r="A5955" s="1296">
        <v>38540</v>
      </c>
      <c r="B5955" s="1295" t="s">
        <v>313</v>
      </c>
      <c r="C5955" s="1295" t="s">
        <v>246</v>
      </c>
      <c r="D5955" s="1295">
        <v>13547</v>
      </c>
      <c r="E5955" s="1295" t="s">
        <v>200</v>
      </c>
      <c r="F5955" s="935" t="s">
        <v>222</v>
      </c>
      <c r="G5955" s="1295">
        <v>-99999</v>
      </c>
      <c r="H5955" s="935" t="s">
        <v>414</v>
      </c>
      <c r="I5955" s="935" t="s">
        <v>415</v>
      </c>
      <c r="J5955" s="935">
        <v>39.629153240000001</v>
      </c>
      <c r="K5955" s="935">
        <v>-121.9925059</v>
      </c>
      <c r="L5955" s="935">
        <v>39.40712284</v>
      </c>
      <c r="M5955" s="935">
        <v>-122.00758999999999</v>
      </c>
    </row>
    <row r="5956" spans="1:13" x14ac:dyDescent="0.35">
      <c r="A5956" s="1296">
        <v>38547</v>
      </c>
      <c r="B5956" s="1295" t="s">
        <v>313</v>
      </c>
      <c r="C5956" s="1295" t="s">
        <v>246</v>
      </c>
      <c r="D5956" s="1295">
        <v>14904</v>
      </c>
      <c r="E5956" s="1295" t="s">
        <v>200</v>
      </c>
      <c r="F5956" s="935" t="s">
        <v>208</v>
      </c>
      <c r="G5956" s="1295">
        <v>124</v>
      </c>
      <c r="H5956" s="935" t="s">
        <v>402</v>
      </c>
      <c r="I5956" s="935" t="s">
        <v>403</v>
      </c>
      <c r="J5956" s="935">
        <v>40.611883210000002</v>
      </c>
      <c r="K5956" s="935">
        <v>-122.446135</v>
      </c>
      <c r="L5956" s="935">
        <v>40.592799669999998</v>
      </c>
      <c r="M5956" s="935">
        <v>-122.3942059</v>
      </c>
    </row>
    <row r="5957" spans="1:13" x14ac:dyDescent="0.35">
      <c r="A5957" s="1296">
        <v>38547</v>
      </c>
      <c r="B5957" s="1295" t="s">
        <v>313</v>
      </c>
      <c r="C5957" s="1295" t="s">
        <v>246</v>
      </c>
      <c r="D5957" s="1295">
        <v>14904</v>
      </c>
      <c r="E5957" s="1295" t="s">
        <v>200</v>
      </c>
      <c r="F5957" s="935" t="s">
        <v>209</v>
      </c>
      <c r="G5957" s="1295">
        <v>51</v>
      </c>
      <c r="H5957" s="935" t="s">
        <v>403</v>
      </c>
      <c r="I5957" s="935" t="s">
        <v>404</v>
      </c>
      <c r="J5957" s="935">
        <v>40.592799669999998</v>
      </c>
      <c r="K5957" s="935">
        <v>-122.3942059</v>
      </c>
      <c r="L5957" s="935">
        <v>40.585947769999997</v>
      </c>
      <c r="M5957" s="935">
        <v>-122.3683525</v>
      </c>
    </row>
    <row r="5958" spans="1:13" x14ac:dyDescent="0.35">
      <c r="A5958" s="1296">
        <v>38547</v>
      </c>
      <c r="B5958" s="1295" t="s">
        <v>313</v>
      </c>
      <c r="C5958" s="1295" t="s">
        <v>246</v>
      </c>
      <c r="D5958" s="1295">
        <v>14904</v>
      </c>
      <c r="E5958" s="1295" t="s">
        <v>200</v>
      </c>
      <c r="F5958" s="935" t="s">
        <v>211</v>
      </c>
      <c r="G5958" s="1295">
        <v>8</v>
      </c>
      <c r="H5958" s="935" t="s">
        <v>404</v>
      </c>
      <c r="I5958" s="935" t="s">
        <v>405</v>
      </c>
      <c r="J5958" s="935">
        <v>40.585947769999997</v>
      </c>
      <c r="K5958" s="935">
        <v>-122.3683525</v>
      </c>
      <c r="L5958" s="935">
        <v>40.472049499999997</v>
      </c>
      <c r="M5958" s="935">
        <v>-122.29453460000001</v>
      </c>
    </row>
    <row r="5959" spans="1:13" x14ac:dyDescent="0.35">
      <c r="A5959" s="1296">
        <v>38547</v>
      </c>
      <c r="B5959" s="1295" t="s">
        <v>313</v>
      </c>
      <c r="C5959" s="1295" t="s">
        <v>246</v>
      </c>
      <c r="D5959" s="1295">
        <v>14904</v>
      </c>
      <c r="E5959" s="1295" t="s">
        <v>200</v>
      </c>
      <c r="F5959" s="935" t="s">
        <v>212</v>
      </c>
      <c r="G5959" s="1295">
        <v>0</v>
      </c>
      <c r="H5959" s="935" t="s">
        <v>405</v>
      </c>
      <c r="I5959" s="935" t="s">
        <v>406</v>
      </c>
      <c r="J5959" s="935">
        <v>40.472049499999997</v>
      </c>
      <c r="K5959" s="935">
        <v>-122.29453460000001</v>
      </c>
      <c r="L5959" s="935">
        <v>40.417416330000002</v>
      </c>
      <c r="M5959" s="935">
        <v>-122.19395729999999</v>
      </c>
    </row>
    <row r="5960" spans="1:13" x14ac:dyDescent="0.35">
      <c r="A5960" s="1296">
        <v>38547</v>
      </c>
      <c r="B5960" s="1295" t="s">
        <v>313</v>
      </c>
      <c r="C5960" s="1295" t="s">
        <v>246</v>
      </c>
      <c r="D5960" s="1295">
        <v>14904</v>
      </c>
      <c r="E5960" s="1295" t="s">
        <v>200</v>
      </c>
      <c r="F5960" s="935" t="s">
        <v>213</v>
      </c>
      <c r="G5960" s="1295">
        <v>0</v>
      </c>
      <c r="H5960" s="935" t="s">
        <v>406</v>
      </c>
      <c r="I5960" s="935" t="s">
        <v>407</v>
      </c>
      <c r="J5960" s="935">
        <v>40.417416330000002</v>
      </c>
      <c r="K5960" s="935">
        <v>-122.19395729999999</v>
      </c>
      <c r="L5960" s="935">
        <v>40.355137560000003</v>
      </c>
      <c r="M5960" s="935">
        <v>-122.17595660000001</v>
      </c>
    </row>
    <row r="5961" spans="1:13" x14ac:dyDescent="0.35">
      <c r="A5961" s="1296">
        <v>38547</v>
      </c>
      <c r="B5961" s="1295" t="s">
        <v>313</v>
      </c>
      <c r="C5961" s="1295" t="s">
        <v>246</v>
      </c>
      <c r="D5961" s="1295">
        <v>14904</v>
      </c>
      <c r="E5961" s="1295" t="s">
        <v>200</v>
      </c>
      <c r="F5961" s="935" t="s">
        <v>214</v>
      </c>
      <c r="G5961" s="1295">
        <v>0</v>
      </c>
      <c r="H5961" s="935" t="s">
        <v>407</v>
      </c>
      <c r="I5961" s="935" t="s">
        <v>408</v>
      </c>
      <c r="J5961" s="935">
        <v>40.355137560000003</v>
      </c>
      <c r="K5961" s="935">
        <v>-122.17595660000001</v>
      </c>
      <c r="L5961" s="935">
        <v>40.316984869999999</v>
      </c>
      <c r="M5961" s="935">
        <v>-122.1896581</v>
      </c>
    </row>
    <row r="5962" spans="1:13" x14ac:dyDescent="0.35">
      <c r="A5962" s="1296">
        <v>38547</v>
      </c>
      <c r="B5962" s="1295" t="s">
        <v>313</v>
      </c>
      <c r="C5962" s="1295" t="s">
        <v>246</v>
      </c>
      <c r="D5962" s="1295">
        <v>14904</v>
      </c>
      <c r="E5962" s="1295" t="s">
        <v>200</v>
      </c>
      <c r="F5962" s="935" t="s">
        <v>215</v>
      </c>
      <c r="G5962" s="1295">
        <v>0</v>
      </c>
      <c r="H5962" s="935" t="s">
        <v>408</v>
      </c>
      <c r="I5962" s="935" t="s">
        <v>409</v>
      </c>
      <c r="J5962" s="935">
        <v>40.316984869999999</v>
      </c>
      <c r="K5962" s="935">
        <v>-122.1896581</v>
      </c>
      <c r="L5962" s="935">
        <v>40.263968490000003</v>
      </c>
      <c r="M5962" s="935">
        <v>-122.2235306</v>
      </c>
    </row>
    <row r="5963" spans="1:13" x14ac:dyDescent="0.35">
      <c r="A5963" s="1296">
        <v>38547</v>
      </c>
      <c r="B5963" s="1295" t="s">
        <v>313</v>
      </c>
      <c r="C5963" s="1295" t="s">
        <v>246</v>
      </c>
      <c r="D5963" s="1295">
        <v>14904</v>
      </c>
      <c r="E5963" s="1295" t="s">
        <v>200</v>
      </c>
      <c r="F5963" s="935" t="s">
        <v>216</v>
      </c>
      <c r="G5963" s="1295">
        <v>0</v>
      </c>
      <c r="H5963" s="935" t="s">
        <v>409</v>
      </c>
      <c r="I5963" s="935" t="s">
        <v>410</v>
      </c>
      <c r="J5963" s="935">
        <v>40.263968490000003</v>
      </c>
      <c r="K5963" s="935">
        <v>-122.2235306</v>
      </c>
      <c r="L5963" s="935">
        <v>40.153152210000002</v>
      </c>
      <c r="M5963" s="935">
        <v>-122.20237950000001</v>
      </c>
    </row>
    <row r="5964" spans="1:13" x14ac:dyDescent="0.35">
      <c r="A5964" s="1296">
        <v>38547</v>
      </c>
      <c r="B5964" s="1295" t="s">
        <v>313</v>
      </c>
      <c r="C5964" s="1295" t="s">
        <v>246</v>
      </c>
      <c r="D5964" s="1295">
        <v>14904</v>
      </c>
      <c r="E5964" s="1295" t="s">
        <v>200</v>
      </c>
      <c r="F5964" s="935" t="s">
        <v>217</v>
      </c>
      <c r="G5964" s="1295">
        <v>0</v>
      </c>
      <c r="H5964" s="935" t="s">
        <v>410</v>
      </c>
      <c r="I5964" s="935" t="s">
        <v>411</v>
      </c>
      <c r="J5964" s="935">
        <v>40.153152210000002</v>
      </c>
      <c r="K5964" s="935">
        <v>-122.20237950000001</v>
      </c>
      <c r="L5964" s="935">
        <v>40.027836569999998</v>
      </c>
      <c r="M5964" s="935">
        <v>-122.11920569999999</v>
      </c>
    </row>
    <row r="5965" spans="1:13" x14ac:dyDescent="0.35">
      <c r="A5965" s="1296">
        <v>38547</v>
      </c>
      <c r="B5965" s="1295" t="s">
        <v>313</v>
      </c>
      <c r="C5965" s="1295" t="s">
        <v>246</v>
      </c>
      <c r="D5965" s="1295">
        <v>14904</v>
      </c>
      <c r="E5965" s="1295" t="s">
        <v>200</v>
      </c>
      <c r="F5965" s="935" t="s">
        <v>219</v>
      </c>
      <c r="G5965" s="1295">
        <v>-99999</v>
      </c>
      <c r="H5965" s="935" t="s">
        <v>411</v>
      </c>
      <c r="I5965" s="935" t="s">
        <v>412</v>
      </c>
      <c r="J5965" s="935">
        <v>40.027836569999998</v>
      </c>
      <c r="K5965" s="935">
        <v>-122.11920569999999</v>
      </c>
      <c r="L5965" s="935">
        <v>39.909298579999998</v>
      </c>
      <c r="M5965" s="935">
        <v>-122.0918963</v>
      </c>
    </row>
    <row r="5966" spans="1:13" x14ac:dyDescent="0.35">
      <c r="A5966" s="1296">
        <v>38547</v>
      </c>
      <c r="B5966" s="1295" t="s">
        <v>313</v>
      </c>
      <c r="C5966" s="1295" t="s">
        <v>246</v>
      </c>
      <c r="D5966" s="1295">
        <v>14904</v>
      </c>
      <c r="E5966" s="1295" t="s">
        <v>200</v>
      </c>
      <c r="F5966" s="935" t="s">
        <v>220</v>
      </c>
      <c r="G5966" s="1295">
        <v>-99999</v>
      </c>
      <c r="H5966" s="935" t="s">
        <v>412</v>
      </c>
      <c r="I5966" s="935" t="s">
        <v>413</v>
      </c>
      <c r="J5966" s="935">
        <v>39.909298579999998</v>
      </c>
      <c r="K5966" s="935">
        <v>-122.0918963</v>
      </c>
      <c r="L5966" s="935">
        <v>39.751173979999997</v>
      </c>
      <c r="M5966" s="935">
        <v>-121.9963235</v>
      </c>
    </row>
    <row r="5967" spans="1:13" x14ac:dyDescent="0.35">
      <c r="A5967" s="1296">
        <v>38547</v>
      </c>
      <c r="B5967" s="1295" t="s">
        <v>313</v>
      </c>
      <c r="C5967" s="1295" t="s">
        <v>246</v>
      </c>
      <c r="D5967" s="1295">
        <v>14904</v>
      </c>
      <c r="E5967" s="1295" t="s">
        <v>200</v>
      </c>
      <c r="F5967" s="935" t="s">
        <v>221</v>
      </c>
      <c r="G5967" s="1295">
        <v>-99999</v>
      </c>
      <c r="H5967" s="935" t="s">
        <v>413</v>
      </c>
      <c r="I5967" s="935" t="s">
        <v>414</v>
      </c>
      <c r="J5967" s="935">
        <v>39.751173979999997</v>
      </c>
      <c r="K5967" s="935">
        <v>-121.9963235</v>
      </c>
      <c r="L5967" s="935">
        <v>39.629153240000001</v>
      </c>
      <c r="M5967" s="935">
        <v>-121.9925059</v>
      </c>
    </row>
    <row r="5968" spans="1:13" x14ac:dyDescent="0.35">
      <c r="A5968" s="1296">
        <v>38547</v>
      </c>
      <c r="B5968" s="1295" t="s">
        <v>313</v>
      </c>
      <c r="C5968" s="1295" t="s">
        <v>246</v>
      </c>
      <c r="D5968" s="1295">
        <v>14904</v>
      </c>
      <c r="E5968" s="1295" t="s">
        <v>200</v>
      </c>
      <c r="F5968" s="935" t="s">
        <v>222</v>
      </c>
      <c r="G5968" s="1295">
        <v>-99999</v>
      </c>
      <c r="H5968" s="935" t="s">
        <v>414</v>
      </c>
      <c r="I5968" s="935" t="s">
        <v>415</v>
      </c>
      <c r="J5968" s="935">
        <v>39.629153240000001</v>
      </c>
      <c r="K5968" s="935">
        <v>-121.9925059</v>
      </c>
      <c r="L5968" s="935">
        <v>39.40712284</v>
      </c>
      <c r="M5968" s="935">
        <v>-122.00758999999999</v>
      </c>
    </row>
    <row r="5969" spans="1:13" x14ac:dyDescent="0.35">
      <c r="A5969" s="1296">
        <v>38562</v>
      </c>
      <c r="B5969" s="1295" t="s">
        <v>313</v>
      </c>
      <c r="C5969" s="1295" t="s">
        <v>246</v>
      </c>
      <c r="D5969" s="1295">
        <v>12571</v>
      </c>
      <c r="E5969" s="1295" t="s">
        <v>200</v>
      </c>
      <c r="F5969" s="935" t="s">
        <v>208</v>
      </c>
      <c r="G5969" s="1295">
        <v>60</v>
      </c>
      <c r="H5969" s="935" t="s">
        <v>402</v>
      </c>
      <c r="I5969" s="935" t="s">
        <v>403</v>
      </c>
      <c r="J5969" s="935">
        <v>40.611883210000002</v>
      </c>
      <c r="K5969" s="935">
        <v>-122.446135</v>
      </c>
      <c r="L5969" s="935">
        <v>40.592799669999998</v>
      </c>
      <c r="M5969" s="935">
        <v>-122.3942059</v>
      </c>
    </row>
    <row r="5970" spans="1:13" x14ac:dyDescent="0.35">
      <c r="A5970" s="1296">
        <v>38562</v>
      </c>
      <c r="B5970" s="1295" t="s">
        <v>313</v>
      </c>
      <c r="C5970" s="1295" t="s">
        <v>246</v>
      </c>
      <c r="D5970" s="1295">
        <v>12571</v>
      </c>
      <c r="E5970" s="1295" t="s">
        <v>200</v>
      </c>
      <c r="F5970" s="935" t="s">
        <v>209</v>
      </c>
      <c r="G5970" s="1295">
        <v>43</v>
      </c>
      <c r="H5970" s="935" t="s">
        <v>403</v>
      </c>
      <c r="I5970" s="935" t="s">
        <v>404</v>
      </c>
      <c r="J5970" s="935">
        <v>40.592799669999998</v>
      </c>
      <c r="K5970" s="935">
        <v>-122.3942059</v>
      </c>
      <c r="L5970" s="935">
        <v>40.585947769999997</v>
      </c>
      <c r="M5970" s="935">
        <v>-122.3683525</v>
      </c>
    </row>
    <row r="5971" spans="1:13" x14ac:dyDescent="0.35">
      <c r="A5971" s="1296">
        <v>38562</v>
      </c>
      <c r="B5971" s="1295" t="s">
        <v>313</v>
      </c>
      <c r="C5971" s="1295" t="s">
        <v>246</v>
      </c>
      <c r="D5971" s="1295">
        <v>12571</v>
      </c>
      <c r="E5971" s="1295" t="s">
        <v>200</v>
      </c>
      <c r="F5971" s="935" t="s">
        <v>211</v>
      </c>
      <c r="G5971" s="1295">
        <v>18</v>
      </c>
      <c r="H5971" s="935" t="s">
        <v>404</v>
      </c>
      <c r="I5971" s="935" t="s">
        <v>405</v>
      </c>
      <c r="J5971" s="935">
        <v>40.585947769999997</v>
      </c>
      <c r="K5971" s="935">
        <v>-122.3683525</v>
      </c>
      <c r="L5971" s="935">
        <v>40.472049499999997</v>
      </c>
      <c r="M5971" s="935">
        <v>-122.29453460000001</v>
      </c>
    </row>
    <row r="5972" spans="1:13" x14ac:dyDescent="0.35">
      <c r="A5972" s="1296">
        <v>38562</v>
      </c>
      <c r="B5972" s="1295" t="s">
        <v>313</v>
      </c>
      <c r="C5972" s="1295" t="s">
        <v>246</v>
      </c>
      <c r="D5972" s="1295">
        <v>12571</v>
      </c>
      <c r="E5972" s="1295" t="s">
        <v>200</v>
      </c>
      <c r="F5972" s="935" t="s">
        <v>212</v>
      </c>
      <c r="G5972" s="1295">
        <v>0</v>
      </c>
      <c r="H5972" s="935" t="s">
        <v>405</v>
      </c>
      <c r="I5972" s="935" t="s">
        <v>406</v>
      </c>
      <c r="J5972" s="935">
        <v>40.472049499999997</v>
      </c>
      <c r="K5972" s="935">
        <v>-122.29453460000001</v>
      </c>
      <c r="L5972" s="935">
        <v>40.417416330000002</v>
      </c>
      <c r="M5972" s="935">
        <v>-122.19395729999999</v>
      </c>
    </row>
    <row r="5973" spans="1:13" x14ac:dyDescent="0.35">
      <c r="A5973" s="1296">
        <v>38562</v>
      </c>
      <c r="B5973" s="1295" t="s">
        <v>313</v>
      </c>
      <c r="C5973" s="1295" t="s">
        <v>246</v>
      </c>
      <c r="D5973" s="1295">
        <v>12571</v>
      </c>
      <c r="E5973" s="1295" t="s">
        <v>200</v>
      </c>
      <c r="F5973" s="935" t="s">
        <v>213</v>
      </c>
      <c r="G5973" s="1295">
        <v>0</v>
      </c>
      <c r="H5973" s="935" t="s">
        <v>406</v>
      </c>
      <c r="I5973" s="935" t="s">
        <v>407</v>
      </c>
      <c r="J5973" s="935">
        <v>40.417416330000002</v>
      </c>
      <c r="K5973" s="935">
        <v>-122.19395729999999</v>
      </c>
      <c r="L5973" s="935">
        <v>40.355137560000003</v>
      </c>
      <c r="M5973" s="935">
        <v>-122.17595660000001</v>
      </c>
    </row>
    <row r="5974" spans="1:13" x14ac:dyDescent="0.35">
      <c r="A5974" s="1296">
        <v>38562</v>
      </c>
      <c r="B5974" s="1295" t="s">
        <v>313</v>
      </c>
      <c r="C5974" s="1295" t="s">
        <v>246</v>
      </c>
      <c r="D5974" s="1295">
        <v>12571</v>
      </c>
      <c r="E5974" s="1295" t="s">
        <v>200</v>
      </c>
      <c r="F5974" s="935" t="s">
        <v>214</v>
      </c>
      <c r="G5974" s="1295">
        <v>0</v>
      </c>
      <c r="H5974" s="935" t="s">
        <v>407</v>
      </c>
      <c r="I5974" s="935" t="s">
        <v>408</v>
      </c>
      <c r="J5974" s="935">
        <v>40.355137560000003</v>
      </c>
      <c r="K5974" s="935">
        <v>-122.17595660000001</v>
      </c>
      <c r="L5974" s="935">
        <v>40.316984869999999</v>
      </c>
      <c r="M5974" s="935">
        <v>-122.1896581</v>
      </c>
    </row>
    <row r="5975" spans="1:13" x14ac:dyDescent="0.35">
      <c r="A5975" s="1296">
        <v>38562</v>
      </c>
      <c r="B5975" s="1295" t="s">
        <v>313</v>
      </c>
      <c r="C5975" s="1295" t="s">
        <v>246</v>
      </c>
      <c r="D5975" s="1295">
        <v>12571</v>
      </c>
      <c r="E5975" s="1295" t="s">
        <v>200</v>
      </c>
      <c r="F5975" s="935" t="s">
        <v>215</v>
      </c>
      <c r="G5975" s="1295">
        <v>0</v>
      </c>
      <c r="H5975" s="935" t="s">
        <v>408</v>
      </c>
      <c r="I5975" s="935" t="s">
        <v>409</v>
      </c>
      <c r="J5975" s="935">
        <v>40.316984869999999</v>
      </c>
      <c r="K5975" s="935">
        <v>-122.1896581</v>
      </c>
      <c r="L5975" s="935">
        <v>40.263968490000003</v>
      </c>
      <c r="M5975" s="935">
        <v>-122.2235306</v>
      </c>
    </row>
    <row r="5976" spans="1:13" x14ac:dyDescent="0.35">
      <c r="A5976" s="1296">
        <v>38562</v>
      </c>
      <c r="B5976" s="1295" t="s">
        <v>313</v>
      </c>
      <c r="C5976" s="1295" t="s">
        <v>246</v>
      </c>
      <c r="D5976" s="1295">
        <v>12571</v>
      </c>
      <c r="E5976" s="1295" t="s">
        <v>200</v>
      </c>
      <c r="F5976" s="935" t="s">
        <v>216</v>
      </c>
      <c r="G5976" s="1295">
        <v>0</v>
      </c>
      <c r="H5976" s="935" t="s">
        <v>409</v>
      </c>
      <c r="I5976" s="935" t="s">
        <v>410</v>
      </c>
      <c r="J5976" s="935">
        <v>40.263968490000003</v>
      </c>
      <c r="K5976" s="935">
        <v>-122.2235306</v>
      </c>
      <c r="L5976" s="935">
        <v>40.153152210000002</v>
      </c>
      <c r="M5976" s="935">
        <v>-122.20237950000001</v>
      </c>
    </row>
    <row r="5977" spans="1:13" x14ac:dyDescent="0.35">
      <c r="A5977" s="1296">
        <v>38562</v>
      </c>
      <c r="B5977" s="1295" t="s">
        <v>313</v>
      </c>
      <c r="C5977" s="1295" t="s">
        <v>246</v>
      </c>
      <c r="D5977" s="1295">
        <v>12571</v>
      </c>
      <c r="E5977" s="1295" t="s">
        <v>200</v>
      </c>
      <c r="F5977" s="935" t="s">
        <v>217</v>
      </c>
      <c r="G5977" s="1295">
        <v>0</v>
      </c>
      <c r="H5977" s="935" t="s">
        <v>410</v>
      </c>
      <c r="I5977" s="935" t="s">
        <v>411</v>
      </c>
      <c r="J5977" s="935">
        <v>40.153152210000002</v>
      </c>
      <c r="K5977" s="935">
        <v>-122.20237950000001</v>
      </c>
      <c r="L5977" s="935">
        <v>40.027836569999998</v>
      </c>
      <c r="M5977" s="935">
        <v>-122.11920569999999</v>
      </c>
    </row>
    <row r="5978" spans="1:13" x14ac:dyDescent="0.35">
      <c r="A5978" s="1296">
        <v>38562</v>
      </c>
      <c r="B5978" s="1295" t="s">
        <v>313</v>
      </c>
      <c r="C5978" s="1295" t="s">
        <v>246</v>
      </c>
      <c r="D5978" s="1295">
        <v>12571</v>
      </c>
      <c r="E5978" s="1295" t="s">
        <v>200</v>
      </c>
      <c r="F5978" s="935" t="s">
        <v>219</v>
      </c>
      <c r="G5978" s="1295">
        <v>-99999</v>
      </c>
      <c r="H5978" s="935" t="s">
        <v>411</v>
      </c>
      <c r="I5978" s="935" t="s">
        <v>412</v>
      </c>
      <c r="J5978" s="935">
        <v>40.027836569999998</v>
      </c>
      <c r="K5978" s="935">
        <v>-122.11920569999999</v>
      </c>
      <c r="L5978" s="935">
        <v>39.909298579999998</v>
      </c>
      <c r="M5978" s="935">
        <v>-122.0918963</v>
      </c>
    </row>
    <row r="5979" spans="1:13" x14ac:dyDescent="0.35">
      <c r="A5979" s="1296">
        <v>38562</v>
      </c>
      <c r="B5979" s="1295" t="s">
        <v>313</v>
      </c>
      <c r="C5979" s="1295" t="s">
        <v>246</v>
      </c>
      <c r="D5979" s="1295">
        <v>12571</v>
      </c>
      <c r="E5979" s="1295" t="s">
        <v>200</v>
      </c>
      <c r="F5979" s="935" t="s">
        <v>220</v>
      </c>
      <c r="G5979" s="1295">
        <v>-99999</v>
      </c>
      <c r="H5979" s="935" t="s">
        <v>412</v>
      </c>
      <c r="I5979" s="935" t="s">
        <v>413</v>
      </c>
      <c r="J5979" s="935">
        <v>39.909298579999998</v>
      </c>
      <c r="K5979" s="935">
        <v>-122.0918963</v>
      </c>
      <c r="L5979" s="935">
        <v>39.751173979999997</v>
      </c>
      <c r="M5979" s="935">
        <v>-121.9963235</v>
      </c>
    </row>
    <row r="5980" spans="1:13" x14ac:dyDescent="0.35">
      <c r="A5980" s="1296">
        <v>38562</v>
      </c>
      <c r="B5980" s="1295" t="s">
        <v>313</v>
      </c>
      <c r="C5980" s="1295" t="s">
        <v>246</v>
      </c>
      <c r="D5980" s="1295">
        <v>12571</v>
      </c>
      <c r="E5980" s="1295" t="s">
        <v>200</v>
      </c>
      <c r="F5980" s="935" t="s">
        <v>221</v>
      </c>
      <c r="G5980" s="1295">
        <v>-99999</v>
      </c>
      <c r="H5980" s="935" t="s">
        <v>413</v>
      </c>
      <c r="I5980" s="935" t="s">
        <v>414</v>
      </c>
      <c r="J5980" s="935">
        <v>39.751173979999997</v>
      </c>
      <c r="K5980" s="935">
        <v>-121.9963235</v>
      </c>
      <c r="L5980" s="935">
        <v>39.629153240000001</v>
      </c>
      <c r="M5980" s="935">
        <v>-121.9925059</v>
      </c>
    </row>
    <row r="5981" spans="1:13" x14ac:dyDescent="0.35">
      <c r="A5981" s="1296">
        <v>38562</v>
      </c>
      <c r="B5981" s="1295" t="s">
        <v>313</v>
      </c>
      <c r="C5981" s="1295" t="s">
        <v>246</v>
      </c>
      <c r="D5981" s="1295">
        <v>12571</v>
      </c>
      <c r="E5981" s="1295" t="s">
        <v>200</v>
      </c>
      <c r="F5981" s="935" t="s">
        <v>222</v>
      </c>
      <c r="G5981" s="1295">
        <v>-99999</v>
      </c>
      <c r="H5981" s="935" t="s">
        <v>414</v>
      </c>
      <c r="I5981" s="935" t="s">
        <v>415</v>
      </c>
      <c r="J5981" s="935">
        <v>39.629153240000001</v>
      </c>
      <c r="K5981" s="935">
        <v>-121.9925059</v>
      </c>
      <c r="L5981" s="935">
        <v>39.40712284</v>
      </c>
      <c r="M5981" s="935">
        <v>-122.00758999999999</v>
      </c>
    </row>
    <row r="5982" spans="1:13" x14ac:dyDescent="0.35">
      <c r="A5982" s="1296">
        <v>38567</v>
      </c>
      <c r="B5982" s="1295" t="s">
        <v>313</v>
      </c>
      <c r="C5982" s="1295" t="s">
        <v>246</v>
      </c>
      <c r="D5982" s="1295">
        <v>13078</v>
      </c>
      <c r="E5982" s="1295" t="s">
        <v>200</v>
      </c>
      <c r="F5982" s="935" t="s">
        <v>208</v>
      </c>
      <c r="G5982" s="1295">
        <v>30</v>
      </c>
      <c r="H5982" s="935" t="s">
        <v>402</v>
      </c>
      <c r="I5982" s="935" t="s">
        <v>403</v>
      </c>
      <c r="J5982" s="935">
        <v>40.611883210000002</v>
      </c>
      <c r="K5982" s="935">
        <v>-122.446135</v>
      </c>
      <c r="L5982" s="935">
        <v>40.592799669999998</v>
      </c>
      <c r="M5982" s="935">
        <v>-122.3942059</v>
      </c>
    </row>
    <row r="5983" spans="1:13" x14ac:dyDescent="0.35">
      <c r="A5983" s="1296">
        <v>38567</v>
      </c>
      <c r="B5983" s="1295" t="s">
        <v>313</v>
      </c>
      <c r="C5983" s="1295" t="s">
        <v>246</v>
      </c>
      <c r="D5983" s="1295">
        <v>13078</v>
      </c>
      <c r="E5983" s="1295" t="s">
        <v>200</v>
      </c>
      <c r="F5983" s="935" t="s">
        <v>209</v>
      </c>
      <c r="G5983" s="1295">
        <v>13</v>
      </c>
      <c r="H5983" s="935" t="s">
        <v>403</v>
      </c>
      <c r="I5983" s="935" t="s">
        <v>404</v>
      </c>
      <c r="J5983" s="935">
        <v>40.592799669999998</v>
      </c>
      <c r="K5983" s="935">
        <v>-122.3942059</v>
      </c>
      <c r="L5983" s="935">
        <v>40.585947769999997</v>
      </c>
      <c r="M5983" s="935">
        <v>-122.3683525</v>
      </c>
    </row>
    <row r="5984" spans="1:13" x14ac:dyDescent="0.35">
      <c r="A5984" s="1296">
        <v>38567</v>
      </c>
      <c r="B5984" s="1295" t="s">
        <v>313</v>
      </c>
      <c r="C5984" s="1295" t="s">
        <v>246</v>
      </c>
      <c r="D5984" s="1295">
        <v>13078</v>
      </c>
      <c r="E5984" s="1295" t="s">
        <v>200</v>
      </c>
      <c r="F5984" s="935" t="s">
        <v>211</v>
      </c>
      <c r="G5984" s="1295">
        <v>3</v>
      </c>
      <c r="H5984" s="935" t="s">
        <v>404</v>
      </c>
      <c r="I5984" s="935" t="s">
        <v>405</v>
      </c>
      <c r="J5984" s="935">
        <v>40.585947769999997</v>
      </c>
      <c r="K5984" s="935">
        <v>-122.3683525</v>
      </c>
      <c r="L5984" s="935">
        <v>40.472049499999997</v>
      </c>
      <c r="M5984" s="935">
        <v>-122.29453460000001</v>
      </c>
    </row>
    <row r="5985" spans="1:13" x14ac:dyDescent="0.35">
      <c r="A5985" s="1296">
        <v>38567</v>
      </c>
      <c r="B5985" s="1295" t="s">
        <v>313</v>
      </c>
      <c r="C5985" s="1295" t="s">
        <v>246</v>
      </c>
      <c r="D5985" s="1295">
        <v>13078</v>
      </c>
      <c r="E5985" s="1295" t="s">
        <v>200</v>
      </c>
      <c r="F5985" s="935" t="s">
        <v>212</v>
      </c>
      <c r="G5985" s="1295">
        <v>0</v>
      </c>
      <c r="H5985" s="935" t="s">
        <v>405</v>
      </c>
      <c r="I5985" s="935" t="s">
        <v>406</v>
      </c>
      <c r="J5985" s="935">
        <v>40.472049499999997</v>
      </c>
      <c r="K5985" s="935">
        <v>-122.29453460000001</v>
      </c>
      <c r="L5985" s="935">
        <v>40.417416330000002</v>
      </c>
      <c r="M5985" s="935">
        <v>-122.19395729999999</v>
      </c>
    </row>
    <row r="5986" spans="1:13" x14ac:dyDescent="0.35">
      <c r="A5986" s="1296">
        <v>38567</v>
      </c>
      <c r="B5986" s="1295" t="s">
        <v>313</v>
      </c>
      <c r="C5986" s="1295" t="s">
        <v>246</v>
      </c>
      <c r="D5986" s="1295">
        <v>13078</v>
      </c>
      <c r="E5986" s="1295" t="s">
        <v>200</v>
      </c>
      <c r="F5986" s="935" t="s">
        <v>213</v>
      </c>
      <c r="G5986" s="1295">
        <v>0</v>
      </c>
      <c r="H5986" s="935" t="s">
        <v>406</v>
      </c>
      <c r="I5986" s="935" t="s">
        <v>407</v>
      </c>
      <c r="J5986" s="935">
        <v>40.417416330000002</v>
      </c>
      <c r="K5986" s="935">
        <v>-122.19395729999999</v>
      </c>
      <c r="L5986" s="935">
        <v>40.355137560000003</v>
      </c>
      <c r="M5986" s="935">
        <v>-122.17595660000001</v>
      </c>
    </row>
    <row r="5987" spans="1:13" x14ac:dyDescent="0.35">
      <c r="A5987" s="1296">
        <v>38567</v>
      </c>
      <c r="B5987" s="1295" t="s">
        <v>313</v>
      </c>
      <c r="C5987" s="1295" t="s">
        <v>246</v>
      </c>
      <c r="D5987" s="1295">
        <v>13078</v>
      </c>
      <c r="E5987" s="1295" t="s">
        <v>200</v>
      </c>
      <c r="F5987" s="935" t="s">
        <v>214</v>
      </c>
      <c r="G5987" s="1295">
        <v>0</v>
      </c>
      <c r="H5987" s="935" t="s">
        <v>407</v>
      </c>
      <c r="I5987" s="935" t="s">
        <v>408</v>
      </c>
      <c r="J5987" s="935">
        <v>40.355137560000003</v>
      </c>
      <c r="K5987" s="935">
        <v>-122.17595660000001</v>
      </c>
      <c r="L5987" s="935">
        <v>40.316984869999999</v>
      </c>
      <c r="M5987" s="935">
        <v>-122.1896581</v>
      </c>
    </row>
    <row r="5988" spans="1:13" x14ac:dyDescent="0.35">
      <c r="A5988" s="1296">
        <v>38567</v>
      </c>
      <c r="B5988" s="1295" t="s">
        <v>313</v>
      </c>
      <c r="C5988" s="1295" t="s">
        <v>246</v>
      </c>
      <c r="D5988" s="1295">
        <v>13078</v>
      </c>
      <c r="E5988" s="1295" t="s">
        <v>200</v>
      </c>
      <c r="F5988" s="935" t="s">
        <v>215</v>
      </c>
      <c r="G5988" s="1295">
        <v>0</v>
      </c>
      <c r="H5988" s="935" t="s">
        <v>408</v>
      </c>
      <c r="I5988" s="935" t="s">
        <v>409</v>
      </c>
      <c r="J5988" s="935">
        <v>40.316984869999999</v>
      </c>
      <c r="K5988" s="935">
        <v>-122.1896581</v>
      </c>
      <c r="L5988" s="935">
        <v>40.263968490000003</v>
      </c>
      <c r="M5988" s="935">
        <v>-122.2235306</v>
      </c>
    </row>
    <row r="5989" spans="1:13" x14ac:dyDescent="0.35">
      <c r="A5989" s="1296">
        <v>38567</v>
      </c>
      <c r="B5989" s="1295" t="s">
        <v>313</v>
      </c>
      <c r="C5989" s="1295" t="s">
        <v>246</v>
      </c>
      <c r="D5989" s="1295">
        <v>13078</v>
      </c>
      <c r="E5989" s="1295" t="s">
        <v>200</v>
      </c>
      <c r="F5989" s="935" t="s">
        <v>216</v>
      </c>
      <c r="G5989" s="1295">
        <v>0</v>
      </c>
      <c r="H5989" s="935" t="s">
        <v>409</v>
      </c>
      <c r="I5989" s="935" t="s">
        <v>410</v>
      </c>
      <c r="J5989" s="935">
        <v>40.263968490000003</v>
      </c>
      <c r="K5989" s="935">
        <v>-122.2235306</v>
      </c>
      <c r="L5989" s="935">
        <v>40.153152210000002</v>
      </c>
      <c r="M5989" s="935">
        <v>-122.20237950000001</v>
      </c>
    </row>
    <row r="5990" spans="1:13" x14ac:dyDescent="0.35">
      <c r="A5990" s="1296">
        <v>38567</v>
      </c>
      <c r="B5990" s="1295" t="s">
        <v>313</v>
      </c>
      <c r="C5990" s="1295" t="s">
        <v>246</v>
      </c>
      <c r="D5990" s="1295">
        <v>13078</v>
      </c>
      <c r="E5990" s="1295" t="s">
        <v>200</v>
      </c>
      <c r="F5990" s="935" t="s">
        <v>217</v>
      </c>
      <c r="G5990" s="1295">
        <v>0</v>
      </c>
      <c r="H5990" s="935" t="s">
        <v>410</v>
      </c>
      <c r="I5990" s="935" t="s">
        <v>411</v>
      </c>
      <c r="J5990" s="935">
        <v>40.153152210000002</v>
      </c>
      <c r="K5990" s="935">
        <v>-122.20237950000001</v>
      </c>
      <c r="L5990" s="935">
        <v>40.027836569999998</v>
      </c>
      <c r="M5990" s="935">
        <v>-122.11920569999999</v>
      </c>
    </row>
    <row r="5991" spans="1:13" x14ac:dyDescent="0.35">
      <c r="A5991" s="1296">
        <v>38567</v>
      </c>
      <c r="B5991" s="1295" t="s">
        <v>313</v>
      </c>
      <c r="C5991" s="1295" t="s">
        <v>246</v>
      </c>
      <c r="D5991" s="1295">
        <v>13078</v>
      </c>
      <c r="E5991" s="1295" t="s">
        <v>200</v>
      </c>
      <c r="F5991" s="935" t="s">
        <v>219</v>
      </c>
      <c r="G5991" s="1295">
        <v>-99999</v>
      </c>
      <c r="H5991" s="935" t="s">
        <v>411</v>
      </c>
      <c r="I5991" s="935" t="s">
        <v>412</v>
      </c>
      <c r="J5991" s="935">
        <v>40.027836569999998</v>
      </c>
      <c r="K5991" s="935">
        <v>-122.11920569999999</v>
      </c>
      <c r="L5991" s="935">
        <v>39.909298579999998</v>
      </c>
      <c r="M5991" s="935">
        <v>-122.0918963</v>
      </c>
    </row>
    <row r="5992" spans="1:13" x14ac:dyDescent="0.35">
      <c r="A5992" s="1296">
        <v>38567</v>
      </c>
      <c r="B5992" s="1295" t="s">
        <v>313</v>
      </c>
      <c r="C5992" s="1295" t="s">
        <v>246</v>
      </c>
      <c r="D5992" s="1295">
        <v>13078</v>
      </c>
      <c r="E5992" s="1295" t="s">
        <v>200</v>
      </c>
      <c r="F5992" s="935" t="s">
        <v>220</v>
      </c>
      <c r="G5992" s="1295">
        <v>-99999</v>
      </c>
      <c r="H5992" s="935" t="s">
        <v>412</v>
      </c>
      <c r="I5992" s="935" t="s">
        <v>413</v>
      </c>
      <c r="J5992" s="935">
        <v>39.909298579999998</v>
      </c>
      <c r="K5992" s="935">
        <v>-122.0918963</v>
      </c>
      <c r="L5992" s="935">
        <v>39.751173979999997</v>
      </c>
      <c r="M5992" s="935">
        <v>-121.9963235</v>
      </c>
    </row>
    <row r="5993" spans="1:13" x14ac:dyDescent="0.35">
      <c r="A5993" s="1296">
        <v>38567</v>
      </c>
      <c r="B5993" s="1295" t="s">
        <v>313</v>
      </c>
      <c r="C5993" s="1295" t="s">
        <v>246</v>
      </c>
      <c r="D5993" s="1295">
        <v>13078</v>
      </c>
      <c r="E5993" s="1295" t="s">
        <v>200</v>
      </c>
      <c r="F5993" s="935" t="s">
        <v>221</v>
      </c>
      <c r="G5993" s="1295">
        <v>-99999</v>
      </c>
      <c r="H5993" s="935" t="s">
        <v>413</v>
      </c>
      <c r="I5993" s="935" t="s">
        <v>414</v>
      </c>
      <c r="J5993" s="935">
        <v>39.751173979999997</v>
      </c>
      <c r="K5993" s="935">
        <v>-121.9963235</v>
      </c>
      <c r="L5993" s="935">
        <v>39.629153240000001</v>
      </c>
      <c r="M5993" s="935">
        <v>-121.9925059</v>
      </c>
    </row>
    <row r="5994" spans="1:13" x14ac:dyDescent="0.35">
      <c r="A5994" s="1296">
        <v>38567</v>
      </c>
      <c r="B5994" s="1295" t="s">
        <v>313</v>
      </c>
      <c r="C5994" s="1295" t="s">
        <v>246</v>
      </c>
      <c r="D5994" s="1295">
        <v>13078</v>
      </c>
      <c r="E5994" s="1295" t="s">
        <v>200</v>
      </c>
      <c r="F5994" s="935" t="s">
        <v>222</v>
      </c>
      <c r="G5994" s="1295">
        <v>-99999</v>
      </c>
      <c r="H5994" s="935" t="s">
        <v>414</v>
      </c>
      <c r="I5994" s="935" t="s">
        <v>415</v>
      </c>
      <c r="J5994" s="935">
        <v>39.629153240000001</v>
      </c>
      <c r="K5994" s="935">
        <v>-121.9925059</v>
      </c>
      <c r="L5994" s="935">
        <v>39.40712284</v>
      </c>
      <c r="M5994" s="935">
        <v>-122.00758999999999</v>
      </c>
    </row>
    <row r="5995" spans="1:13" x14ac:dyDescent="0.35">
      <c r="A5995" s="1296">
        <v>38593</v>
      </c>
      <c r="B5995" s="1295" t="s">
        <v>313</v>
      </c>
      <c r="C5995" s="1295" t="s">
        <v>283</v>
      </c>
      <c r="D5995" s="1295">
        <v>9580</v>
      </c>
      <c r="E5995" s="1295" t="s">
        <v>248</v>
      </c>
      <c r="F5995" s="935" t="s">
        <v>208</v>
      </c>
      <c r="G5995" s="1295">
        <v>17</v>
      </c>
      <c r="H5995" s="935" t="s">
        <v>402</v>
      </c>
      <c r="I5995" s="935" t="s">
        <v>403</v>
      </c>
      <c r="J5995" s="935">
        <v>40.611883210000002</v>
      </c>
      <c r="K5995" s="935">
        <v>-122.446135</v>
      </c>
      <c r="L5995" s="935">
        <v>40.592799669999998</v>
      </c>
      <c r="M5995" s="935">
        <v>-122.3942059</v>
      </c>
    </row>
    <row r="5996" spans="1:13" x14ac:dyDescent="0.35">
      <c r="A5996" s="1296">
        <v>38593</v>
      </c>
      <c r="B5996" s="1295" t="s">
        <v>313</v>
      </c>
      <c r="C5996" s="1295" t="s">
        <v>283</v>
      </c>
      <c r="D5996" s="1295">
        <v>9580</v>
      </c>
      <c r="E5996" s="1295" t="s">
        <v>248</v>
      </c>
      <c r="F5996" s="935" t="s">
        <v>209</v>
      </c>
      <c r="G5996" s="1295">
        <v>4</v>
      </c>
      <c r="H5996" s="935" t="s">
        <v>403</v>
      </c>
      <c r="I5996" s="935" t="s">
        <v>404</v>
      </c>
      <c r="J5996" s="935">
        <v>40.592799669999998</v>
      </c>
      <c r="K5996" s="935">
        <v>-122.3942059</v>
      </c>
      <c r="L5996" s="935">
        <v>40.585947769999997</v>
      </c>
      <c r="M5996" s="935">
        <v>-122.3683525</v>
      </c>
    </row>
    <row r="5997" spans="1:13" x14ac:dyDescent="0.35">
      <c r="A5997" s="1296">
        <v>38593</v>
      </c>
      <c r="B5997" s="1295" t="s">
        <v>313</v>
      </c>
      <c r="C5997" s="1295" t="s">
        <v>283</v>
      </c>
      <c r="D5997" s="1295">
        <v>9580</v>
      </c>
      <c r="E5997" s="1295" t="s">
        <v>248</v>
      </c>
      <c r="F5997" s="935" t="s">
        <v>211</v>
      </c>
      <c r="G5997" s="1295">
        <v>4</v>
      </c>
      <c r="H5997" s="935" t="s">
        <v>404</v>
      </c>
      <c r="I5997" s="935" t="s">
        <v>405</v>
      </c>
      <c r="J5997" s="935">
        <v>40.585947769999997</v>
      </c>
      <c r="K5997" s="935">
        <v>-122.3683525</v>
      </c>
      <c r="L5997" s="935">
        <v>40.472049499999997</v>
      </c>
      <c r="M5997" s="935">
        <v>-122.29453460000001</v>
      </c>
    </row>
    <row r="5998" spans="1:13" x14ac:dyDescent="0.35">
      <c r="A5998" s="1296">
        <v>38593</v>
      </c>
      <c r="B5998" s="1295" t="s">
        <v>313</v>
      </c>
      <c r="C5998" s="1295" t="s">
        <v>283</v>
      </c>
      <c r="D5998" s="1295">
        <v>9580</v>
      </c>
      <c r="E5998" s="1295" t="s">
        <v>248</v>
      </c>
      <c r="F5998" s="935" t="s">
        <v>212</v>
      </c>
      <c r="G5998" s="1295">
        <v>0</v>
      </c>
      <c r="H5998" s="935" t="s">
        <v>405</v>
      </c>
      <c r="I5998" s="935" t="s">
        <v>406</v>
      </c>
      <c r="J5998" s="935">
        <v>40.472049499999997</v>
      </c>
      <c r="K5998" s="935">
        <v>-122.29453460000001</v>
      </c>
      <c r="L5998" s="935">
        <v>40.417416330000002</v>
      </c>
      <c r="M5998" s="935">
        <v>-122.19395729999999</v>
      </c>
    </row>
    <row r="5999" spans="1:13" x14ac:dyDescent="0.35">
      <c r="A5999" s="1296">
        <v>38593</v>
      </c>
      <c r="B5999" s="1295" t="s">
        <v>313</v>
      </c>
      <c r="C5999" s="1295" t="s">
        <v>283</v>
      </c>
      <c r="D5999" s="1295">
        <v>9580</v>
      </c>
      <c r="E5999" s="1295" t="s">
        <v>248</v>
      </c>
      <c r="F5999" s="935" t="s">
        <v>213</v>
      </c>
      <c r="G5999" s="1295">
        <v>0</v>
      </c>
      <c r="H5999" s="935" t="s">
        <v>406</v>
      </c>
      <c r="I5999" s="935" t="s">
        <v>407</v>
      </c>
      <c r="J5999" s="935">
        <v>40.417416330000002</v>
      </c>
      <c r="K5999" s="935">
        <v>-122.19395729999999</v>
      </c>
      <c r="L5999" s="935">
        <v>40.355137560000003</v>
      </c>
      <c r="M5999" s="935">
        <v>-122.17595660000001</v>
      </c>
    </row>
    <row r="6000" spans="1:13" x14ac:dyDescent="0.35">
      <c r="A6000" s="1296">
        <v>38593</v>
      </c>
      <c r="B6000" s="1295" t="s">
        <v>313</v>
      </c>
      <c r="C6000" s="1295" t="s">
        <v>283</v>
      </c>
      <c r="D6000" s="1295">
        <v>9580</v>
      </c>
      <c r="E6000" s="1295" t="s">
        <v>248</v>
      </c>
      <c r="F6000" s="935" t="s">
        <v>214</v>
      </c>
      <c r="G6000" s="1295">
        <v>0</v>
      </c>
      <c r="H6000" s="935" t="s">
        <v>407</v>
      </c>
      <c r="I6000" s="935" t="s">
        <v>408</v>
      </c>
      <c r="J6000" s="935">
        <v>40.355137560000003</v>
      </c>
      <c r="K6000" s="935">
        <v>-122.17595660000001</v>
      </c>
      <c r="L6000" s="935">
        <v>40.316984869999999</v>
      </c>
      <c r="M6000" s="935">
        <v>-122.1896581</v>
      </c>
    </row>
    <row r="6001" spans="1:13" x14ac:dyDescent="0.35">
      <c r="A6001" s="1296">
        <v>38593</v>
      </c>
      <c r="B6001" s="1295" t="s">
        <v>313</v>
      </c>
      <c r="C6001" s="1295" t="s">
        <v>283</v>
      </c>
      <c r="D6001" s="1295">
        <v>9580</v>
      </c>
      <c r="E6001" s="1295" t="s">
        <v>248</v>
      </c>
      <c r="F6001" s="935" t="s">
        <v>215</v>
      </c>
      <c r="G6001" s="1295">
        <v>0</v>
      </c>
      <c r="H6001" s="935" t="s">
        <v>408</v>
      </c>
      <c r="I6001" s="935" t="s">
        <v>409</v>
      </c>
      <c r="J6001" s="935">
        <v>40.316984869999999</v>
      </c>
      <c r="K6001" s="935">
        <v>-122.1896581</v>
      </c>
      <c r="L6001" s="935">
        <v>40.263968490000003</v>
      </c>
      <c r="M6001" s="935">
        <v>-122.2235306</v>
      </c>
    </row>
    <row r="6002" spans="1:13" x14ac:dyDescent="0.35">
      <c r="A6002" s="1296">
        <v>38593</v>
      </c>
      <c r="B6002" s="1295" t="s">
        <v>313</v>
      </c>
      <c r="C6002" s="1295" t="s">
        <v>283</v>
      </c>
      <c r="D6002" s="1295">
        <v>9580</v>
      </c>
      <c r="E6002" s="1295" t="s">
        <v>248</v>
      </c>
      <c r="F6002" s="935" t="s">
        <v>216</v>
      </c>
      <c r="G6002" s="1295">
        <v>0</v>
      </c>
      <c r="H6002" s="935" t="s">
        <v>409</v>
      </c>
      <c r="I6002" s="935" t="s">
        <v>410</v>
      </c>
      <c r="J6002" s="935">
        <v>40.263968490000003</v>
      </c>
      <c r="K6002" s="935">
        <v>-122.2235306</v>
      </c>
      <c r="L6002" s="935">
        <v>40.153152210000002</v>
      </c>
      <c r="M6002" s="935">
        <v>-122.20237950000001</v>
      </c>
    </row>
    <row r="6003" spans="1:13" x14ac:dyDescent="0.35">
      <c r="A6003" s="1296">
        <v>38593</v>
      </c>
      <c r="B6003" s="1295" t="s">
        <v>313</v>
      </c>
      <c r="C6003" s="1295" t="s">
        <v>283</v>
      </c>
      <c r="D6003" s="1295">
        <v>9580</v>
      </c>
      <c r="E6003" s="1295" t="s">
        <v>248</v>
      </c>
      <c r="F6003" s="935" t="s">
        <v>217</v>
      </c>
      <c r="G6003" s="1295">
        <v>2</v>
      </c>
      <c r="H6003" s="935" t="s">
        <v>410</v>
      </c>
      <c r="I6003" s="935" t="s">
        <v>411</v>
      </c>
      <c r="J6003" s="935">
        <v>40.153152210000002</v>
      </c>
      <c r="K6003" s="935">
        <v>-122.20237950000001</v>
      </c>
      <c r="L6003" s="935">
        <v>40.027836569999998</v>
      </c>
      <c r="M6003" s="935">
        <v>-122.11920569999999</v>
      </c>
    </row>
    <row r="6004" spans="1:13" x14ac:dyDescent="0.35">
      <c r="A6004" s="1296">
        <v>38593</v>
      </c>
      <c r="B6004" s="1295" t="s">
        <v>313</v>
      </c>
      <c r="C6004" s="1295" t="s">
        <v>283</v>
      </c>
      <c r="D6004" s="1295">
        <v>9580</v>
      </c>
      <c r="E6004" s="1295" t="s">
        <v>248</v>
      </c>
      <c r="F6004" s="935" t="s">
        <v>219</v>
      </c>
      <c r="G6004" s="1295">
        <v>-99999</v>
      </c>
      <c r="H6004" s="935" t="s">
        <v>411</v>
      </c>
      <c r="I6004" s="935" t="s">
        <v>412</v>
      </c>
      <c r="J6004" s="935">
        <v>40.027836569999998</v>
      </c>
      <c r="K6004" s="935">
        <v>-122.11920569999999</v>
      </c>
      <c r="L6004" s="935">
        <v>39.909298579999998</v>
      </c>
      <c r="M6004" s="935">
        <v>-122.0918963</v>
      </c>
    </row>
    <row r="6005" spans="1:13" x14ac:dyDescent="0.35">
      <c r="A6005" s="1296">
        <v>38593</v>
      </c>
      <c r="B6005" s="1295" t="s">
        <v>313</v>
      </c>
      <c r="C6005" s="1295" t="s">
        <v>283</v>
      </c>
      <c r="D6005" s="1295">
        <v>9580</v>
      </c>
      <c r="E6005" s="1295" t="s">
        <v>248</v>
      </c>
      <c r="F6005" s="935" t="s">
        <v>220</v>
      </c>
      <c r="G6005" s="1295">
        <v>-99999</v>
      </c>
      <c r="H6005" s="935" t="s">
        <v>412</v>
      </c>
      <c r="I6005" s="935" t="s">
        <v>413</v>
      </c>
      <c r="J6005" s="935">
        <v>39.909298579999998</v>
      </c>
      <c r="K6005" s="935">
        <v>-122.0918963</v>
      </c>
      <c r="L6005" s="935">
        <v>39.751173979999997</v>
      </c>
      <c r="M6005" s="935">
        <v>-121.9963235</v>
      </c>
    </row>
    <row r="6006" spans="1:13" x14ac:dyDescent="0.35">
      <c r="A6006" s="1296">
        <v>38593</v>
      </c>
      <c r="B6006" s="1295" t="s">
        <v>313</v>
      </c>
      <c r="C6006" s="1295" t="s">
        <v>283</v>
      </c>
      <c r="D6006" s="1295">
        <v>9580</v>
      </c>
      <c r="E6006" s="1295" t="s">
        <v>248</v>
      </c>
      <c r="F6006" s="935" t="s">
        <v>221</v>
      </c>
      <c r="G6006" s="1295">
        <v>-99999</v>
      </c>
      <c r="H6006" s="935" t="s">
        <v>413</v>
      </c>
      <c r="I6006" s="935" t="s">
        <v>414</v>
      </c>
      <c r="J6006" s="935">
        <v>39.751173979999997</v>
      </c>
      <c r="K6006" s="935">
        <v>-121.9963235</v>
      </c>
      <c r="L6006" s="935">
        <v>39.629153240000001</v>
      </c>
      <c r="M6006" s="935">
        <v>-121.9925059</v>
      </c>
    </row>
    <row r="6007" spans="1:13" x14ac:dyDescent="0.35">
      <c r="A6007" s="1296">
        <v>38593</v>
      </c>
      <c r="B6007" s="1295" t="s">
        <v>313</v>
      </c>
      <c r="C6007" s="1295" t="s">
        <v>283</v>
      </c>
      <c r="D6007" s="1295">
        <v>9580</v>
      </c>
      <c r="E6007" s="1295" t="s">
        <v>248</v>
      </c>
      <c r="F6007" s="935" t="s">
        <v>222</v>
      </c>
      <c r="G6007" s="1295">
        <v>-99999</v>
      </c>
      <c r="H6007" s="935" t="s">
        <v>414</v>
      </c>
      <c r="I6007" s="935" t="s">
        <v>415</v>
      </c>
      <c r="J6007" s="935">
        <v>39.629153240000001</v>
      </c>
      <c r="K6007" s="935">
        <v>-121.9925059</v>
      </c>
      <c r="L6007" s="935">
        <v>39.40712284</v>
      </c>
      <c r="M6007" s="935">
        <v>-122.00758999999999</v>
      </c>
    </row>
    <row r="6008" spans="1:13" x14ac:dyDescent="0.35">
      <c r="A6008" s="1296">
        <v>38602</v>
      </c>
      <c r="B6008" s="1295" t="s">
        <v>313</v>
      </c>
      <c r="C6008" s="1295" t="s">
        <v>260</v>
      </c>
      <c r="D6008" s="1295">
        <v>8522</v>
      </c>
      <c r="E6008" s="1295" t="s">
        <v>248</v>
      </c>
      <c r="F6008" s="935" t="s">
        <v>208</v>
      </c>
      <c r="G6008" s="1295">
        <v>2</v>
      </c>
      <c r="H6008" s="935" t="s">
        <v>402</v>
      </c>
      <c r="I6008" s="935" t="s">
        <v>403</v>
      </c>
      <c r="J6008" s="935">
        <v>40.611883210000002</v>
      </c>
      <c r="K6008" s="935">
        <v>-122.446135</v>
      </c>
      <c r="L6008" s="935">
        <v>40.592799669999998</v>
      </c>
      <c r="M6008" s="935">
        <v>-122.3942059</v>
      </c>
    </row>
    <row r="6009" spans="1:13" x14ac:dyDescent="0.35">
      <c r="A6009" s="1296">
        <v>38602</v>
      </c>
      <c r="B6009" s="1295" t="s">
        <v>313</v>
      </c>
      <c r="C6009" s="1295" t="s">
        <v>260</v>
      </c>
      <c r="D6009" s="1295">
        <v>8522</v>
      </c>
      <c r="E6009" s="1295" t="s">
        <v>248</v>
      </c>
      <c r="F6009" s="935" t="s">
        <v>209</v>
      </c>
      <c r="G6009" s="1295">
        <v>6</v>
      </c>
      <c r="H6009" s="935" t="s">
        <v>403</v>
      </c>
      <c r="I6009" s="935" t="s">
        <v>404</v>
      </c>
      <c r="J6009" s="935">
        <v>40.592799669999998</v>
      </c>
      <c r="K6009" s="935">
        <v>-122.3942059</v>
      </c>
      <c r="L6009" s="935">
        <v>40.585947769999997</v>
      </c>
      <c r="M6009" s="935">
        <v>-122.3683525</v>
      </c>
    </row>
    <row r="6010" spans="1:13" x14ac:dyDescent="0.35">
      <c r="A6010" s="1296">
        <v>38602</v>
      </c>
      <c r="B6010" s="1295" t="s">
        <v>313</v>
      </c>
      <c r="C6010" s="1295" t="s">
        <v>260</v>
      </c>
      <c r="D6010" s="1295">
        <v>8522</v>
      </c>
      <c r="E6010" s="1295" t="s">
        <v>248</v>
      </c>
      <c r="F6010" s="935" t="s">
        <v>211</v>
      </c>
      <c r="G6010" s="1295">
        <v>3</v>
      </c>
      <c r="H6010" s="935" t="s">
        <v>404</v>
      </c>
      <c r="I6010" s="935" t="s">
        <v>405</v>
      </c>
      <c r="J6010" s="935">
        <v>40.585947769999997</v>
      </c>
      <c r="K6010" s="935">
        <v>-122.3683525</v>
      </c>
      <c r="L6010" s="935">
        <v>40.472049499999997</v>
      </c>
      <c r="M6010" s="935">
        <v>-122.29453460000001</v>
      </c>
    </row>
    <row r="6011" spans="1:13" x14ac:dyDescent="0.35">
      <c r="A6011" s="1296">
        <v>38602</v>
      </c>
      <c r="B6011" s="1295" t="s">
        <v>313</v>
      </c>
      <c r="C6011" s="1295" t="s">
        <v>260</v>
      </c>
      <c r="D6011" s="1295">
        <v>8522</v>
      </c>
      <c r="E6011" s="1295" t="s">
        <v>248</v>
      </c>
      <c r="F6011" s="935" t="s">
        <v>212</v>
      </c>
      <c r="G6011" s="1295">
        <v>0</v>
      </c>
      <c r="H6011" s="935" t="s">
        <v>405</v>
      </c>
      <c r="I6011" s="935" t="s">
        <v>406</v>
      </c>
      <c r="J6011" s="935">
        <v>40.472049499999997</v>
      </c>
      <c r="K6011" s="935">
        <v>-122.29453460000001</v>
      </c>
      <c r="L6011" s="935">
        <v>40.417416330000002</v>
      </c>
      <c r="M6011" s="935">
        <v>-122.19395729999999</v>
      </c>
    </row>
    <row r="6012" spans="1:13" x14ac:dyDescent="0.35">
      <c r="A6012" s="1296">
        <v>38602</v>
      </c>
      <c r="B6012" s="1295" t="s">
        <v>313</v>
      </c>
      <c r="C6012" s="1295" t="s">
        <v>260</v>
      </c>
      <c r="D6012" s="1295">
        <v>8522</v>
      </c>
      <c r="E6012" s="1295" t="s">
        <v>248</v>
      </c>
      <c r="F6012" s="935" t="s">
        <v>213</v>
      </c>
      <c r="G6012" s="1295">
        <v>0</v>
      </c>
      <c r="H6012" s="935" t="s">
        <v>406</v>
      </c>
      <c r="I6012" s="935" t="s">
        <v>407</v>
      </c>
      <c r="J6012" s="935">
        <v>40.417416330000002</v>
      </c>
      <c r="K6012" s="935">
        <v>-122.19395729999999</v>
      </c>
      <c r="L6012" s="935">
        <v>40.355137560000003</v>
      </c>
      <c r="M6012" s="935">
        <v>-122.17595660000001</v>
      </c>
    </row>
    <row r="6013" spans="1:13" x14ac:dyDescent="0.35">
      <c r="A6013" s="1296">
        <v>38602</v>
      </c>
      <c r="B6013" s="1295" t="s">
        <v>313</v>
      </c>
      <c r="C6013" s="1295" t="s">
        <v>260</v>
      </c>
      <c r="D6013" s="1295">
        <v>8522</v>
      </c>
      <c r="E6013" s="1295" t="s">
        <v>248</v>
      </c>
      <c r="F6013" s="935" t="s">
        <v>214</v>
      </c>
      <c r="G6013" s="1295">
        <v>0</v>
      </c>
      <c r="H6013" s="935" t="s">
        <v>407</v>
      </c>
      <c r="I6013" s="935" t="s">
        <v>408</v>
      </c>
      <c r="J6013" s="935">
        <v>40.355137560000003</v>
      </c>
      <c r="K6013" s="935">
        <v>-122.17595660000001</v>
      </c>
      <c r="L6013" s="935">
        <v>40.316984869999999</v>
      </c>
      <c r="M6013" s="935">
        <v>-122.1896581</v>
      </c>
    </row>
    <row r="6014" spans="1:13" x14ac:dyDescent="0.35">
      <c r="A6014" s="1296">
        <v>38602</v>
      </c>
      <c r="B6014" s="1295" t="s">
        <v>313</v>
      </c>
      <c r="C6014" s="1295" t="s">
        <v>260</v>
      </c>
      <c r="D6014" s="1295">
        <v>8522</v>
      </c>
      <c r="E6014" s="1295" t="s">
        <v>248</v>
      </c>
      <c r="F6014" s="935" t="s">
        <v>215</v>
      </c>
      <c r="G6014" s="1295">
        <v>0</v>
      </c>
      <c r="H6014" s="935" t="s">
        <v>408</v>
      </c>
      <c r="I6014" s="935" t="s">
        <v>409</v>
      </c>
      <c r="J6014" s="935">
        <v>40.316984869999999</v>
      </c>
      <c r="K6014" s="935">
        <v>-122.1896581</v>
      </c>
      <c r="L6014" s="935">
        <v>40.263968490000003</v>
      </c>
      <c r="M6014" s="935">
        <v>-122.2235306</v>
      </c>
    </row>
    <row r="6015" spans="1:13" x14ac:dyDescent="0.35">
      <c r="A6015" s="1296">
        <v>38602</v>
      </c>
      <c r="B6015" s="1295" t="s">
        <v>313</v>
      </c>
      <c r="C6015" s="1295" t="s">
        <v>260</v>
      </c>
      <c r="D6015" s="1295">
        <v>8522</v>
      </c>
      <c r="E6015" s="1295" t="s">
        <v>248</v>
      </c>
      <c r="F6015" s="935" t="s">
        <v>216</v>
      </c>
      <c r="G6015" s="1295">
        <v>0</v>
      </c>
      <c r="H6015" s="935" t="s">
        <v>409</v>
      </c>
      <c r="I6015" s="935" t="s">
        <v>410</v>
      </c>
      <c r="J6015" s="935">
        <v>40.263968490000003</v>
      </c>
      <c r="K6015" s="935">
        <v>-122.2235306</v>
      </c>
      <c r="L6015" s="935">
        <v>40.153152210000002</v>
      </c>
      <c r="M6015" s="935">
        <v>-122.20237950000001</v>
      </c>
    </row>
    <row r="6016" spans="1:13" x14ac:dyDescent="0.35">
      <c r="A6016" s="1296">
        <v>38602</v>
      </c>
      <c r="B6016" s="1295" t="s">
        <v>313</v>
      </c>
      <c r="C6016" s="1295" t="s">
        <v>260</v>
      </c>
      <c r="D6016" s="1295">
        <v>8522</v>
      </c>
      <c r="E6016" s="1295" t="s">
        <v>248</v>
      </c>
      <c r="F6016" s="935" t="s">
        <v>217</v>
      </c>
      <c r="G6016" s="1295">
        <v>14</v>
      </c>
      <c r="H6016" s="935" t="s">
        <v>410</v>
      </c>
      <c r="I6016" s="935" t="s">
        <v>411</v>
      </c>
      <c r="J6016" s="935">
        <v>40.153152210000002</v>
      </c>
      <c r="K6016" s="935">
        <v>-122.20237950000001</v>
      </c>
      <c r="L6016" s="935">
        <v>40.027836569999998</v>
      </c>
      <c r="M6016" s="935">
        <v>-122.11920569999999</v>
      </c>
    </row>
    <row r="6017" spans="1:13" x14ac:dyDescent="0.35">
      <c r="A6017" s="1296">
        <v>38602</v>
      </c>
      <c r="B6017" s="1295" t="s">
        <v>313</v>
      </c>
      <c r="C6017" s="1295" t="s">
        <v>260</v>
      </c>
      <c r="D6017" s="1295">
        <v>8522</v>
      </c>
      <c r="E6017" s="1295" t="s">
        <v>248</v>
      </c>
      <c r="F6017" s="935" t="s">
        <v>219</v>
      </c>
      <c r="G6017" s="1295">
        <v>-99999</v>
      </c>
      <c r="H6017" s="935" t="s">
        <v>411</v>
      </c>
      <c r="I6017" s="935" t="s">
        <v>412</v>
      </c>
      <c r="J6017" s="935">
        <v>40.027836569999998</v>
      </c>
      <c r="K6017" s="935">
        <v>-122.11920569999999</v>
      </c>
      <c r="L6017" s="935">
        <v>39.909298579999998</v>
      </c>
      <c r="M6017" s="935">
        <v>-122.0918963</v>
      </c>
    </row>
    <row r="6018" spans="1:13" x14ac:dyDescent="0.35">
      <c r="A6018" s="1296">
        <v>38602</v>
      </c>
      <c r="B6018" s="1295" t="s">
        <v>313</v>
      </c>
      <c r="C6018" s="1295" t="s">
        <v>260</v>
      </c>
      <c r="D6018" s="1295">
        <v>8522</v>
      </c>
      <c r="E6018" s="1295" t="s">
        <v>248</v>
      </c>
      <c r="F6018" s="935" t="s">
        <v>220</v>
      </c>
      <c r="G6018" s="1295">
        <v>-99999</v>
      </c>
      <c r="H6018" s="935" t="s">
        <v>412</v>
      </c>
      <c r="I6018" s="935" t="s">
        <v>413</v>
      </c>
      <c r="J6018" s="935">
        <v>39.909298579999998</v>
      </c>
      <c r="K6018" s="935">
        <v>-122.0918963</v>
      </c>
      <c r="L6018" s="935">
        <v>39.751173979999997</v>
      </c>
      <c r="M6018" s="935">
        <v>-121.9963235</v>
      </c>
    </row>
    <row r="6019" spans="1:13" x14ac:dyDescent="0.35">
      <c r="A6019" s="1296">
        <v>38602</v>
      </c>
      <c r="B6019" s="1295" t="s">
        <v>313</v>
      </c>
      <c r="C6019" s="1295" t="s">
        <v>260</v>
      </c>
      <c r="D6019" s="1295">
        <v>8522</v>
      </c>
      <c r="E6019" s="1295" t="s">
        <v>248</v>
      </c>
      <c r="F6019" s="935" t="s">
        <v>221</v>
      </c>
      <c r="G6019" s="1295">
        <v>-99999</v>
      </c>
      <c r="H6019" s="935" t="s">
        <v>413</v>
      </c>
      <c r="I6019" s="935" t="s">
        <v>414</v>
      </c>
      <c r="J6019" s="935">
        <v>39.751173979999997</v>
      </c>
      <c r="K6019" s="935">
        <v>-121.9963235</v>
      </c>
      <c r="L6019" s="935">
        <v>39.629153240000001</v>
      </c>
      <c r="M6019" s="935">
        <v>-121.9925059</v>
      </c>
    </row>
    <row r="6020" spans="1:13" x14ac:dyDescent="0.35">
      <c r="A6020" s="1296">
        <v>38602</v>
      </c>
      <c r="B6020" s="1295" t="s">
        <v>313</v>
      </c>
      <c r="C6020" s="1295" t="s">
        <v>260</v>
      </c>
      <c r="D6020" s="1295">
        <v>8522</v>
      </c>
      <c r="E6020" s="1295" t="s">
        <v>248</v>
      </c>
      <c r="F6020" s="935" t="s">
        <v>222</v>
      </c>
      <c r="G6020" s="1295">
        <v>-99999</v>
      </c>
      <c r="H6020" s="935" t="s">
        <v>414</v>
      </c>
      <c r="I6020" s="935" t="s">
        <v>415</v>
      </c>
      <c r="J6020" s="935">
        <v>39.629153240000001</v>
      </c>
      <c r="K6020" s="935">
        <v>-121.9925059</v>
      </c>
      <c r="L6020" s="935">
        <v>39.40712284</v>
      </c>
      <c r="M6020" s="935">
        <v>-122.00758999999999</v>
      </c>
    </row>
    <row r="6021" spans="1:13" x14ac:dyDescent="0.35">
      <c r="A6021" s="1296">
        <v>38607</v>
      </c>
      <c r="B6021" s="1295" t="s">
        <v>313</v>
      </c>
      <c r="C6021" s="1295" t="s">
        <v>260</v>
      </c>
      <c r="D6021" s="1295">
        <v>8537</v>
      </c>
      <c r="E6021" s="1295" t="s">
        <v>248</v>
      </c>
      <c r="F6021" s="935" t="s">
        <v>208</v>
      </c>
      <c r="G6021" s="1295">
        <v>0</v>
      </c>
      <c r="H6021" s="935" t="s">
        <v>402</v>
      </c>
      <c r="I6021" s="935" t="s">
        <v>403</v>
      </c>
      <c r="J6021" s="935">
        <v>40.611883210000002</v>
      </c>
      <c r="K6021" s="935">
        <v>-122.446135</v>
      </c>
      <c r="L6021" s="935">
        <v>40.592799669999998</v>
      </c>
      <c r="M6021" s="935">
        <v>-122.3942059</v>
      </c>
    </row>
    <row r="6022" spans="1:13" x14ac:dyDescent="0.35">
      <c r="A6022" s="1296">
        <v>38607</v>
      </c>
      <c r="B6022" s="1295" t="s">
        <v>313</v>
      </c>
      <c r="C6022" s="1295" t="s">
        <v>260</v>
      </c>
      <c r="D6022" s="1295">
        <v>8537</v>
      </c>
      <c r="E6022" s="1295" t="s">
        <v>248</v>
      </c>
      <c r="F6022" s="935" t="s">
        <v>209</v>
      </c>
      <c r="G6022" s="1295">
        <v>0</v>
      </c>
      <c r="H6022" s="935" t="s">
        <v>403</v>
      </c>
      <c r="I6022" s="935" t="s">
        <v>404</v>
      </c>
      <c r="J6022" s="935">
        <v>40.592799669999998</v>
      </c>
      <c r="K6022" s="935">
        <v>-122.3942059</v>
      </c>
      <c r="L6022" s="935">
        <v>40.585947769999997</v>
      </c>
      <c r="M6022" s="935">
        <v>-122.3683525</v>
      </c>
    </row>
    <row r="6023" spans="1:13" x14ac:dyDescent="0.35">
      <c r="A6023" s="1296">
        <v>38607</v>
      </c>
      <c r="B6023" s="1295" t="s">
        <v>313</v>
      </c>
      <c r="C6023" s="1295" t="s">
        <v>260</v>
      </c>
      <c r="D6023" s="1295">
        <v>8537</v>
      </c>
      <c r="E6023" s="1295" t="s">
        <v>248</v>
      </c>
      <c r="F6023" s="935" t="s">
        <v>211</v>
      </c>
      <c r="G6023" s="1295">
        <v>3</v>
      </c>
      <c r="H6023" s="935" t="s">
        <v>404</v>
      </c>
      <c r="I6023" s="935" t="s">
        <v>405</v>
      </c>
      <c r="J6023" s="935">
        <v>40.585947769999997</v>
      </c>
      <c r="K6023" s="935">
        <v>-122.3683525</v>
      </c>
      <c r="L6023" s="935">
        <v>40.472049499999997</v>
      </c>
      <c r="M6023" s="935">
        <v>-122.29453460000001</v>
      </c>
    </row>
    <row r="6024" spans="1:13" x14ac:dyDescent="0.35">
      <c r="A6024" s="1296">
        <v>38607</v>
      </c>
      <c r="B6024" s="1295" t="s">
        <v>313</v>
      </c>
      <c r="C6024" s="1295" t="s">
        <v>260</v>
      </c>
      <c r="D6024" s="1295">
        <v>8537</v>
      </c>
      <c r="E6024" s="1295" t="s">
        <v>248</v>
      </c>
      <c r="F6024" s="935" t="s">
        <v>212</v>
      </c>
      <c r="G6024" s="1295">
        <v>0</v>
      </c>
      <c r="H6024" s="935" t="s">
        <v>405</v>
      </c>
      <c r="I6024" s="935" t="s">
        <v>406</v>
      </c>
      <c r="J6024" s="935">
        <v>40.472049499999997</v>
      </c>
      <c r="K6024" s="935">
        <v>-122.29453460000001</v>
      </c>
      <c r="L6024" s="935">
        <v>40.417416330000002</v>
      </c>
      <c r="M6024" s="935">
        <v>-122.19395729999999</v>
      </c>
    </row>
    <row r="6025" spans="1:13" x14ac:dyDescent="0.35">
      <c r="A6025" s="1296">
        <v>38607</v>
      </c>
      <c r="B6025" s="1295" t="s">
        <v>313</v>
      </c>
      <c r="C6025" s="1295" t="s">
        <v>260</v>
      </c>
      <c r="D6025" s="1295">
        <v>8537</v>
      </c>
      <c r="E6025" s="1295" t="s">
        <v>248</v>
      </c>
      <c r="F6025" s="935" t="s">
        <v>213</v>
      </c>
      <c r="G6025" s="1295">
        <v>0</v>
      </c>
      <c r="H6025" s="935" t="s">
        <v>406</v>
      </c>
      <c r="I6025" s="935" t="s">
        <v>407</v>
      </c>
      <c r="J6025" s="935">
        <v>40.417416330000002</v>
      </c>
      <c r="K6025" s="935">
        <v>-122.19395729999999</v>
      </c>
      <c r="L6025" s="935">
        <v>40.355137560000003</v>
      </c>
      <c r="M6025" s="935">
        <v>-122.17595660000001</v>
      </c>
    </row>
    <row r="6026" spans="1:13" x14ac:dyDescent="0.35">
      <c r="A6026" s="1296">
        <v>38607</v>
      </c>
      <c r="B6026" s="1295" t="s">
        <v>313</v>
      </c>
      <c r="C6026" s="1295" t="s">
        <v>260</v>
      </c>
      <c r="D6026" s="1295">
        <v>8537</v>
      </c>
      <c r="E6026" s="1295" t="s">
        <v>248</v>
      </c>
      <c r="F6026" s="935" t="s">
        <v>214</v>
      </c>
      <c r="G6026" s="1295">
        <v>0</v>
      </c>
      <c r="H6026" s="935" t="s">
        <v>407</v>
      </c>
      <c r="I6026" s="935" t="s">
        <v>408</v>
      </c>
      <c r="J6026" s="935">
        <v>40.355137560000003</v>
      </c>
      <c r="K6026" s="935">
        <v>-122.17595660000001</v>
      </c>
      <c r="L6026" s="935">
        <v>40.316984869999999</v>
      </c>
      <c r="M6026" s="935">
        <v>-122.1896581</v>
      </c>
    </row>
    <row r="6027" spans="1:13" x14ac:dyDescent="0.35">
      <c r="A6027" s="1296">
        <v>38607</v>
      </c>
      <c r="B6027" s="1295" t="s">
        <v>313</v>
      </c>
      <c r="C6027" s="1295" t="s">
        <v>260</v>
      </c>
      <c r="D6027" s="1295">
        <v>8537</v>
      </c>
      <c r="E6027" s="1295" t="s">
        <v>248</v>
      </c>
      <c r="F6027" s="935" t="s">
        <v>215</v>
      </c>
      <c r="G6027" s="1295">
        <v>0</v>
      </c>
      <c r="H6027" s="935" t="s">
        <v>408</v>
      </c>
      <c r="I6027" s="935" t="s">
        <v>409</v>
      </c>
      <c r="J6027" s="935">
        <v>40.316984869999999</v>
      </c>
      <c r="K6027" s="935">
        <v>-122.1896581</v>
      </c>
      <c r="L6027" s="935">
        <v>40.263968490000003</v>
      </c>
      <c r="M6027" s="935">
        <v>-122.2235306</v>
      </c>
    </row>
    <row r="6028" spans="1:13" x14ac:dyDescent="0.35">
      <c r="A6028" s="1296">
        <v>38607</v>
      </c>
      <c r="B6028" s="1295" t="s">
        <v>313</v>
      </c>
      <c r="C6028" s="1295" t="s">
        <v>260</v>
      </c>
      <c r="D6028" s="1295">
        <v>8537</v>
      </c>
      <c r="E6028" s="1295" t="s">
        <v>248</v>
      </c>
      <c r="F6028" s="935" t="s">
        <v>216</v>
      </c>
      <c r="G6028" s="1295">
        <v>0</v>
      </c>
      <c r="H6028" s="935" t="s">
        <v>409</v>
      </c>
      <c r="I6028" s="935" t="s">
        <v>410</v>
      </c>
      <c r="J6028" s="935">
        <v>40.263968490000003</v>
      </c>
      <c r="K6028" s="935">
        <v>-122.2235306</v>
      </c>
      <c r="L6028" s="935">
        <v>40.153152210000002</v>
      </c>
      <c r="M6028" s="935">
        <v>-122.20237950000001</v>
      </c>
    </row>
    <row r="6029" spans="1:13" x14ac:dyDescent="0.35">
      <c r="A6029" s="1296">
        <v>38607</v>
      </c>
      <c r="B6029" s="1295" t="s">
        <v>313</v>
      </c>
      <c r="C6029" s="1295" t="s">
        <v>260</v>
      </c>
      <c r="D6029" s="1295">
        <v>8537</v>
      </c>
      <c r="E6029" s="1295" t="s">
        <v>248</v>
      </c>
      <c r="F6029" s="935" t="s">
        <v>217</v>
      </c>
      <c r="G6029" s="1295">
        <v>0</v>
      </c>
      <c r="H6029" s="935" t="s">
        <v>410</v>
      </c>
      <c r="I6029" s="935" t="s">
        <v>411</v>
      </c>
      <c r="J6029" s="935">
        <v>40.153152210000002</v>
      </c>
      <c r="K6029" s="935">
        <v>-122.20237950000001</v>
      </c>
      <c r="L6029" s="935">
        <v>40.027836569999998</v>
      </c>
      <c r="M6029" s="935">
        <v>-122.11920569999999</v>
      </c>
    </row>
    <row r="6030" spans="1:13" x14ac:dyDescent="0.35">
      <c r="A6030" s="1296">
        <v>38607</v>
      </c>
      <c r="B6030" s="1295" t="s">
        <v>313</v>
      </c>
      <c r="C6030" s="1295" t="s">
        <v>260</v>
      </c>
      <c r="D6030" s="1295">
        <v>8537</v>
      </c>
      <c r="E6030" s="1295" t="s">
        <v>248</v>
      </c>
      <c r="F6030" s="935" t="s">
        <v>219</v>
      </c>
      <c r="G6030" s="1295">
        <v>-99999</v>
      </c>
      <c r="H6030" s="935" t="s">
        <v>411</v>
      </c>
      <c r="I6030" s="935" t="s">
        <v>412</v>
      </c>
      <c r="J6030" s="935">
        <v>40.027836569999998</v>
      </c>
      <c r="K6030" s="935">
        <v>-122.11920569999999</v>
      </c>
      <c r="L6030" s="935">
        <v>39.909298579999998</v>
      </c>
      <c r="M6030" s="935">
        <v>-122.0918963</v>
      </c>
    </row>
    <row r="6031" spans="1:13" x14ac:dyDescent="0.35">
      <c r="A6031" s="1296">
        <v>38607</v>
      </c>
      <c r="B6031" s="1295" t="s">
        <v>313</v>
      </c>
      <c r="C6031" s="1295" t="s">
        <v>260</v>
      </c>
      <c r="D6031" s="1295">
        <v>8537</v>
      </c>
      <c r="E6031" s="1295" t="s">
        <v>248</v>
      </c>
      <c r="F6031" s="935" t="s">
        <v>220</v>
      </c>
      <c r="G6031" s="1295">
        <v>-99999</v>
      </c>
      <c r="H6031" s="935" t="s">
        <v>412</v>
      </c>
      <c r="I6031" s="935" t="s">
        <v>413</v>
      </c>
      <c r="J6031" s="935">
        <v>39.909298579999998</v>
      </c>
      <c r="K6031" s="935">
        <v>-122.0918963</v>
      </c>
      <c r="L6031" s="935">
        <v>39.751173979999997</v>
      </c>
      <c r="M6031" s="935">
        <v>-121.9963235</v>
      </c>
    </row>
    <row r="6032" spans="1:13" x14ac:dyDescent="0.35">
      <c r="A6032" s="1296">
        <v>38607</v>
      </c>
      <c r="B6032" s="1295" t="s">
        <v>313</v>
      </c>
      <c r="C6032" s="1295" t="s">
        <v>260</v>
      </c>
      <c r="D6032" s="1295">
        <v>8537</v>
      </c>
      <c r="E6032" s="1295" t="s">
        <v>248</v>
      </c>
      <c r="F6032" s="935" t="s">
        <v>221</v>
      </c>
      <c r="G6032" s="1295">
        <v>-99999</v>
      </c>
      <c r="H6032" s="935" t="s">
        <v>413</v>
      </c>
      <c r="I6032" s="935" t="s">
        <v>414</v>
      </c>
      <c r="J6032" s="935">
        <v>39.751173979999997</v>
      </c>
      <c r="K6032" s="935">
        <v>-121.9963235</v>
      </c>
      <c r="L6032" s="935">
        <v>39.629153240000001</v>
      </c>
      <c r="M6032" s="935">
        <v>-121.9925059</v>
      </c>
    </row>
    <row r="6033" spans="1:13" x14ac:dyDescent="0.35">
      <c r="A6033" s="1296">
        <v>38607</v>
      </c>
      <c r="B6033" s="1295" t="s">
        <v>313</v>
      </c>
      <c r="C6033" s="1295" t="s">
        <v>260</v>
      </c>
      <c r="D6033" s="1295">
        <v>8537</v>
      </c>
      <c r="E6033" s="1295" t="s">
        <v>248</v>
      </c>
      <c r="F6033" s="935" t="s">
        <v>222</v>
      </c>
      <c r="G6033" s="1295">
        <v>-99999</v>
      </c>
      <c r="H6033" s="935" t="s">
        <v>414</v>
      </c>
      <c r="I6033" s="935" t="s">
        <v>415</v>
      </c>
      <c r="J6033" s="935">
        <v>39.629153240000001</v>
      </c>
      <c r="K6033" s="935">
        <v>-121.9925059</v>
      </c>
      <c r="L6033" s="935">
        <v>39.40712284</v>
      </c>
      <c r="M6033" s="935">
        <v>-122.00758999999999</v>
      </c>
    </row>
    <row r="6034" spans="1:13" x14ac:dyDescent="0.35">
      <c r="A6034" s="1296">
        <v>38615</v>
      </c>
      <c r="B6034" s="1295" t="s">
        <v>313</v>
      </c>
      <c r="C6034" s="1295" t="s">
        <v>260</v>
      </c>
      <c r="D6034" s="1295">
        <v>7923</v>
      </c>
      <c r="E6034" s="1295" t="s">
        <v>248</v>
      </c>
      <c r="F6034" s="935" t="s">
        <v>208</v>
      </c>
      <c r="G6034" s="1295">
        <v>0</v>
      </c>
      <c r="H6034" s="935" t="s">
        <v>402</v>
      </c>
      <c r="I6034" s="935" t="s">
        <v>403</v>
      </c>
      <c r="J6034" s="935">
        <v>40.611883210000002</v>
      </c>
      <c r="K6034" s="935">
        <v>-122.446135</v>
      </c>
      <c r="L6034" s="935">
        <v>40.592799669999998</v>
      </c>
      <c r="M6034" s="935">
        <v>-122.3942059</v>
      </c>
    </row>
    <row r="6035" spans="1:13" x14ac:dyDescent="0.35">
      <c r="A6035" s="1296">
        <v>38615</v>
      </c>
      <c r="B6035" s="1295" t="s">
        <v>313</v>
      </c>
      <c r="C6035" s="1295" t="s">
        <v>260</v>
      </c>
      <c r="D6035" s="1295">
        <v>7923</v>
      </c>
      <c r="E6035" s="1295" t="s">
        <v>248</v>
      </c>
      <c r="F6035" s="935" t="s">
        <v>209</v>
      </c>
      <c r="G6035" s="1295">
        <v>0</v>
      </c>
      <c r="H6035" s="935" t="s">
        <v>403</v>
      </c>
      <c r="I6035" s="935" t="s">
        <v>404</v>
      </c>
      <c r="J6035" s="935">
        <v>40.592799669999998</v>
      </c>
      <c r="K6035" s="935">
        <v>-122.3942059</v>
      </c>
      <c r="L6035" s="935">
        <v>40.585947769999997</v>
      </c>
      <c r="M6035" s="935">
        <v>-122.3683525</v>
      </c>
    </row>
    <row r="6036" spans="1:13" x14ac:dyDescent="0.35">
      <c r="A6036" s="1296">
        <v>38615</v>
      </c>
      <c r="B6036" s="1295" t="s">
        <v>313</v>
      </c>
      <c r="C6036" s="1295" t="s">
        <v>260</v>
      </c>
      <c r="D6036" s="1295">
        <v>7923</v>
      </c>
      <c r="E6036" s="1295" t="s">
        <v>248</v>
      </c>
      <c r="F6036" s="935" t="s">
        <v>211</v>
      </c>
      <c r="G6036" s="1295">
        <v>3</v>
      </c>
      <c r="H6036" s="935" t="s">
        <v>404</v>
      </c>
      <c r="I6036" s="935" t="s">
        <v>405</v>
      </c>
      <c r="J6036" s="935">
        <v>40.585947769999997</v>
      </c>
      <c r="K6036" s="935">
        <v>-122.3683525</v>
      </c>
      <c r="L6036" s="935">
        <v>40.472049499999997</v>
      </c>
      <c r="M6036" s="935">
        <v>-122.29453460000001</v>
      </c>
    </row>
    <row r="6037" spans="1:13" x14ac:dyDescent="0.35">
      <c r="A6037" s="1296">
        <v>38615</v>
      </c>
      <c r="B6037" s="1295" t="s">
        <v>313</v>
      </c>
      <c r="C6037" s="1295" t="s">
        <v>260</v>
      </c>
      <c r="D6037" s="1295">
        <v>7923</v>
      </c>
      <c r="E6037" s="1295" t="s">
        <v>248</v>
      </c>
      <c r="F6037" s="935" t="s">
        <v>212</v>
      </c>
      <c r="G6037" s="1295">
        <v>0</v>
      </c>
      <c r="H6037" s="935" t="s">
        <v>405</v>
      </c>
      <c r="I6037" s="935" t="s">
        <v>406</v>
      </c>
      <c r="J6037" s="935">
        <v>40.472049499999997</v>
      </c>
      <c r="K6037" s="935">
        <v>-122.29453460000001</v>
      </c>
      <c r="L6037" s="935">
        <v>40.417416330000002</v>
      </c>
      <c r="M6037" s="935">
        <v>-122.19395729999999</v>
      </c>
    </row>
    <row r="6038" spans="1:13" x14ac:dyDescent="0.35">
      <c r="A6038" s="1296">
        <v>38615</v>
      </c>
      <c r="B6038" s="1295" t="s">
        <v>313</v>
      </c>
      <c r="C6038" s="1295" t="s">
        <v>260</v>
      </c>
      <c r="D6038" s="1295">
        <v>7923</v>
      </c>
      <c r="E6038" s="1295" t="s">
        <v>248</v>
      </c>
      <c r="F6038" s="935" t="s">
        <v>213</v>
      </c>
      <c r="G6038" s="1295">
        <v>2</v>
      </c>
      <c r="H6038" s="935" t="s">
        <v>406</v>
      </c>
      <c r="I6038" s="935" t="s">
        <v>407</v>
      </c>
      <c r="J6038" s="935">
        <v>40.417416330000002</v>
      </c>
      <c r="K6038" s="935">
        <v>-122.19395729999999</v>
      </c>
      <c r="L6038" s="935">
        <v>40.355137560000003</v>
      </c>
      <c r="M6038" s="935">
        <v>-122.17595660000001</v>
      </c>
    </row>
    <row r="6039" spans="1:13" x14ac:dyDescent="0.35">
      <c r="A6039" s="1296">
        <v>38615</v>
      </c>
      <c r="B6039" s="1295" t="s">
        <v>313</v>
      </c>
      <c r="C6039" s="1295" t="s">
        <v>260</v>
      </c>
      <c r="D6039" s="1295">
        <v>7923</v>
      </c>
      <c r="E6039" s="1295" t="s">
        <v>248</v>
      </c>
      <c r="F6039" s="935" t="s">
        <v>214</v>
      </c>
      <c r="G6039" s="1295">
        <v>0</v>
      </c>
      <c r="H6039" s="935" t="s">
        <v>407</v>
      </c>
      <c r="I6039" s="935" t="s">
        <v>408</v>
      </c>
      <c r="J6039" s="935">
        <v>40.355137560000003</v>
      </c>
      <c r="K6039" s="935">
        <v>-122.17595660000001</v>
      </c>
      <c r="L6039" s="935">
        <v>40.316984869999999</v>
      </c>
      <c r="M6039" s="935">
        <v>-122.1896581</v>
      </c>
    </row>
    <row r="6040" spans="1:13" x14ac:dyDescent="0.35">
      <c r="A6040" s="1296">
        <v>38615</v>
      </c>
      <c r="B6040" s="1295" t="s">
        <v>313</v>
      </c>
      <c r="C6040" s="1295" t="s">
        <v>260</v>
      </c>
      <c r="D6040" s="1295">
        <v>7923</v>
      </c>
      <c r="E6040" s="1295" t="s">
        <v>248</v>
      </c>
      <c r="F6040" s="935" t="s">
        <v>215</v>
      </c>
      <c r="G6040" s="1295">
        <v>0</v>
      </c>
      <c r="H6040" s="935" t="s">
        <v>408</v>
      </c>
      <c r="I6040" s="935" t="s">
        <v>409</v>
      </c>
      <c r="J6040" s="935">
        <v>40.316984869999999</v>
      </c>
      <c r="K6040" s="935">
        <v>-122.1896581</v>
      </c>
      <c r="L6040" s="935">
        <v>40.263968490000003</v>
      </c>
      <c r="M6040" s="935">
        <v>-122.2235306</v>
      </c>
    </row>
    <row r="6041" spans="1:13" x14ac:dyDescent="0.35">
      <c r="A6041" s="1296">
        <v>38615</v>
      </c>
      <c r="B6041" s="1295" t="s">
        <v>313</v>
      </c>
      <c r="C6041" s="1295" t="s">
        <v>260</v>
      </c>
      <c r="D6041" s="1295">
        <v>7923</v>
      </c>
      <c r="E6041" s="1295" t="s">
        <v>248</v>
      </c>
      <c r="F6041" s="935" t="s">
        <v>216</v>
      </c>
      <c r="G6041" s="1295">
        <v>0</v>
      </c>
      <c r="H6041" s="935" t="s">
        <v>409</v>
      </c>
      <c r="I6041" s="935" t="s">
        <v>410</v>
      </c>
      <c r="J6041" s="935">
        <v>40.263968490000003</v>
      </c>
      <c r="K6041" s="935">
        <v>-122.2235306</v>
      </c>
      <c r="L6041" s="935">
        <v>40.153152210000002</v>
      </c>
      <c r="M6041" s="935">
        <v>-122.20237950000001</v>
      </c>
    </row>
    <row r="6042" spans="1:13" x14ac:dyDescent="0.35">
      <c r="A6042" s="1296">
        <v>38615</v>
      </c>
      <c r="B6042" s="1295" t="s">
        <v>313</v>
      </c>
      <c r="C6042" s="1295" t="s">
        <v>260</v>
      </c>
      <c r="D6042" s="1295">
        <v>7923</v>
      </c>
      <c r="E6042" s="1295" t="s">
        <v>248</v>
      </c>
      <c r="F6042" s="935" t="s">
        <v>217</v>
      </c>
      <c r="G6042" s="1295">
        <v>0</v>
      </c>
      <c r="H6042" s="935" t="s">
        <v>410</v>
      </c>
      <c r="I6042" s="935" t="s">
        <v>411</v>
      </c>
      <c r="J6042" s="935">
        <v>40.153152210000002</v>
      </c>
      <c r="K6042" s="935">
        <v>-122.20237950000001</v>
      </c>
      <c r="L6042" s="935">
        <v>40.027836569999998</v>
      </c>
      <c r="M6042" s="935">
        <v>-122.11920569999999</v>
      </c>
    </row>
    <row r="6043" spans="1:13" x14ac:dyDescent="0.35">
      <c r="A6043" s="1296">
        <v>38615</v>
      </c>
      <c r="B6043" s="1295" t="s">
        <v>313</v>
      </c>
      <c r="C6043" s="1295" t="s">
        <v>260</v>
      </c>
      <c r="D6043" s="1295">
        <v>7923</v>
      </c>
      <c r="E6043" s="1295" t="s">
        <v>248</v>
      </c>
      <c r="F6043" s="935" t="s">
        <v>219</v>
      </c>
      <c r="G6043" s="1295">
        <v>-99999</v>
      </c>
      <c r="H6043" s="935" t="s">
        <v>411</v>
      </c>
      <c r="I6043" s="935" t="s">
        <v>412</v>
      </c>
      <c r="J6043" s="935">
        <v>40.027836569999998</v>
      </c>
      <c r="K6043" s="935">
        <v>-122.11920569999999</v>
      </c>
      <c r="L6043" s="935">
        <v>39.909298579999998</v>
      </c>
      <c r="M6043" s="935">
        <v>-122.0918963</v>
      </c>
    </row>
    <row r="6044" spans="1:13" x14ac:dyDescent="0.35">
      <c r="A6044" s="1296">
        <v>38615</v>
      </c>
      <c r="B6044" s="1295" t="s">
        <v>313</v>
      </c>
      <c r="C6044" s="1295" t="s">
        <v>260</v>
      </c>
      <c r="D6044" s="1295">
        <v>7923</v>
      </c>
      <c r="E6044" s="1295" t="s">
        <v>248</v>
      </c>
      <c r="F6044" s="935" t="s">
        <v>220</v>
      </c>
      <c r="G6044" s="1295">
        <v>-99999</v>
      </c>
      <c r="H6044" s="935" t="s">
        <v>412</v>
      </c>
      <c r="I6044" s="935" t="s">
        <v>413</v>
      </c>
      <c r="J6044" s="935">
        <v>39.909298579999998</v>
      </c>
      <c r="K6044" s="935">
        <v>-122.0918963</v>
      </c>
      <c r="L6044" s="935">
        <v>39.751173979999997</v>
      </c>
      <c r="M6044" s="935">
        <v>-121.9963235</v>
      </c>
    </row>
    <row r="6045" spans="1:13" x14ac:dyDescent="0.35">
      <c r="A6045" s="1296">
        <v>38615</v>
      </c>
      <c r="B6045" s="1295" t="s">
        <v>313</v>
      </c>
      <c r="C6045" s="1295" t="s">
        <v>260</v>
      </c>
      <c r="D6045" s="1295">
        <v>7923</v>
      </c>
      <c r="E6045" s="1295" t="s">
        <v>248</v>
      </c>
      <c r="F6045" s="935" t="s">
        <v>221</v>
      </c>
      <c r="G6045" s="1295">
        <v>-99999</v>
      </c>
      <c r="H6045" s="935" t="s">
        <v>413</v>
      </c>
      <c r="I6045" s="935" t="s">
        <v>414</v>
      </c>
      <c r="J6045" s="935">
        <v>39.751173979999997</v>
      </c>
      <c r="K6045" s="935">
        <v>-121.9963235</v>
      </c>
      <c r="L6045" s="935">
        <v>39.629153240000001</v>
      </c>
      <c r="M6045" s="935">
        <v>-121.9925059</v>
      </c>
    </row>
    <row r="6046" spans="1:13" x14ac:dyDescent="0.35">
      <c r="A6046" s="1296">
        <v>38615</v>
      </c>
      <c r="B6046" s="1295" t="s">
        <v>313</v>
      </c>
      <c r="C6046" s="1295" t="s">
        <v>260</v>
      </c>
      <c r="D6046" s="1295">
        <v>7923</v>
      </c>
      <c r="E6046" s="1295" t="s">
        <v>248</v>
      </c>
      <c r="F6046" s="935" t="s">
        <v>222</v>
      </c>
      <c r="G6046" s="1295">
        <v>-99999</v>
      </c>
      <c r="H6046" s="935" t="s">
        <v>414</v>
      </c>
      <c r="I6046" s="935" t="s">
        <v>415</v>
      </c>
      <c r="J6046" s="935">
        <v>39.629153240000001</v>
      </c>
      <c r="K6046" s="935">
        <v>-121.9925059</v>
      </c>
      <c r="L6046" s="935">
        <v>39.40712284</v>
      </c>
      <c r="M6046" s="935">
        <v>-122.00758999999999</v>
      </c>
    </row>
    <row r="6047" spans="1:13" x14ac:dyDescent="0.35">
      <c r="A6047" s="1296">
        <v>38625</v>
      </c>
      <c r="B6047" s="1295" t="s">
        <v>313</v>
      </c>
      <c r="C6047" s="1295" t="s">
        <v>260</v>
      </c>
      <c r="D6047" s="1295">
        <v>7924</v>
      </c>
      <c r="E6047" s="1295" t="s">
        <v>248</v>
      </c>
      <c r="F6047" s="935" t="s">
        <v>208</v>
      </c>
      <c r="G6047" s="1295">
        <v>0</v>
      </c>
      <c r="H6047" s="935" t="s">
        <v>402</v>
      </c>
      <c r="I6047" s="935" t="s">
        <v>403</v>
      </c>
      <c r="J6047" s="935">
        <v>40.611883210000002</v>
      </c>
      <c r="K6047" s="935">
        <v>-122.446135</v>
      </c>
      <c r="L6047" s="935">
        <v>40.592799669999998</v>
      </c>
      <c r="M6047" s="935">
        <v>-122.3942059</v>
      </c>
    </row>
    <row r="6048" spans="1:13" x14ac:dyDescent="0.35">
      <c r="A6048" s="1296">
        <v>38625</v>
      </c>
      <c r="B6048" s="1295" t="s">
        <v>313</v>
      </c>
      <c r="C6048" s="1295" t="s">
        <v>260</v>
      </c>
      <c r="D6048" s="1295">
        <v>7924</v>
      </c>
      <c r="E6048" s="1295" t="s">
        <v>248</v>
      </c>
      <c r="F6048" s="935" t="s">
        <v>209</v>
      </c>
      <c r="G6048" s="1295">
        <v>2</v>
      </c>
      <c r="H6048" s="935" t="s">
        <v>403</v>
      </c>
      <c r="I6048" s="935" t="s">
        <v>404</v>
      </c>
      <c r="J6048" s="935">
        <v>40.592799669999998</v>
      </c>
      <c r="K6048" s="935">
        <v>-122.3942059</v>
      </c>
      <c r="L6048" s="935">
        <v>40.585947769999997</v>
      </c>
      <c r="M6048" s="935">
        <v>-122.3683525</v>
      </c>
    </row>
    <row r="6049" spans="1:13" x14ac:dyDescent="0.35">
      <c r="A6049" s="1296">
        <v>38625</v>
      </c>
      <c r="B6049" s="1295" t="s">
        <v>313</v>
      </c>
      <c r="C6049" s="1295" t="s">
        <v>260</v>
      </c>
      <c r="D6049" s="1295">
        <v>7924</v>
      </c>
      <c r="E6049" s="1295" t="s">
        <v>248</v>
      </c>
      <c r="F6049" s="935" t="s">
        <v>211</v>
      </c>
      <c r="G6049" s="1295">
        <v>29</v>
      </c>
      <c r="H6049" s="935" t="s">
        <v>404</v>
      </c>
      <c r="I6049" s="935" t="s">
        <v>405</v>
      </c>
      <c r="J6049" s="935">
        <v>40.585947769999997</v>
      </c>
      <c r="K6049" s="935">
        <v>-122.3683525</v>
      </c>
      <c r="L6049" s="935">
        <v>40.472049499999997</v>
      </c>
      <c r="M6049" s="935">
        <v>-122.29453460000001</v>
      </c>
    </row>
    <row r="6050" spans="1:13" x14ac:dyDescent="0.35">
      <c r="A6050" s="1296">
        <v>38625</v>
      </c>
      <c r="B6050" s="1295" t="s">
        <v>313</v>
      </c>
      <c r="C6050" s="1295" t="s">
        <v>260</v>
      </c>
      <c r="D6050" s="1295">
        <v>7924</v>
      </c>
      <c r="E6050" s="1295" t="s">
        <v>248</v>
      </c>
      <c r="F6050" s="935" t="s">
        <v>212</v>
      </c>
      <c r="G6050" s="1295">
        <v>6</v>
      </c>
      <c r="H6050" s="935" t="s">
        <v>405</v>
      </c>
      <c r="I6050" s="935" t="s">
        <v>406</v>
      </c>
      <c r="J6050" s="935">
        <v>40.472049499999997</v>
      </c>
      <c r="K6050" s="935">
        <v>-122.29453460000001</v>
      </c>
      <c r="L6050" s="935">
        <v>40.417416330000002</v>
      </c>
      <c r="M6050" s="935">
        <v>-122.19395729999999</v>
      </c>
    </row>
    <row r="6051" spans="1:13" x14ac:dyDescent="0.35">
      <c r="A6051" s="1296">
        <v>38625</v>
      </c>
      <c r="B6051" s="1295" t="s">
        <v>313</v>
      </c>
      <c r="C6051" s="1295" t="s">
        <v>260</v>
      </c>
      <c r="D6051" s="1295">
        <v>7924</v>
      </c>
      <c r="E6051" s="1295" t="s">
        <v>248</v>
      </c>
      <c r="F6051" s="935" t="s">
        <v>213</v>
      </c>
      <c r="G6051" s="1295">
        <v>5</v>
      </c>
      <c r="H6051" s="935" t="s">
        <v>406</v>
      </c>
      <c r="I6051" s="935" t="s">
        <v>407</v>
      </c>
      <c r="J6051" s="935">
        <v>40.417416330000002</v>
      </c>
      <c r="K6051" s="935">
        <v>-122.19395729999999</v>
      </c>
      <c r="L6051" s="935">
        <v>40.355137560000003</v>
      </c>
      <c r="M6051" s="935">
        <v>-122.17595660000001</v>
      </c>
    </row>
    <row r="6052" spans="1:13" x14ac:dyDescent="0.35">
      <c r="A6052" s="1296">
        <v>38625</v>
      </c>
      <c r="B6052" s="1295" t="s">
        <v>313</v>
      </c>
      <c r="C6052" s="1295" t="s">
        <v>260</v>
      </c>
      <c r="D6052" s="1295">
        <v>7924</v>
      </c>
      <c r="E6052" s="1295" t="s">
        <v>248</v>
      </c>
      <c r="F6052" s="935" t="s">
        <v>214</v>
      </c>
      <c r="G6052" s="1295">
        <v>2</v>
      </c>
      <c r="H6052" s="935" t="s">
        <v>407</v>
      </c>
      <c r="I6052" s="935" t="s">
        <v>408</v>
      </c>
      <c r="J6052" s="935">
        <v>40.355137560000003</v>
      </c>
      <c r="K6052" s="935">
        <v>-122.17595660000001</v>
      </c>
      <c r="L6052" s="935">
        <v>40.316984869999999</v>
      </c>
      <c r="M6052" s="935">
        <v>-122.1896581</v>
      </c>
    </row>
    <row r="6053" spans="1:13" x14ac:dyDescent="0.35">
      <c r="A6053" s="1296">
        <v>38625</v>
      </c>
      <c r="B6053" s="1295" t="s">
        <v>313</v>
      </c>
      <c r="C6053" s="1295" t="s">
        <v>260</v>
      </c>
      <c r="D6053" s="1295">
        <v>7924</v>
      </c>
      <c r="E6053" s="1295" t="s">
        <v>248</v>
      </c>
      <c r="F6053" s="935" t="s">
        <v>215</v>
      </c>
      <c r="G6053" s="1295">
        <v>1</v>
      </c>
      <c r="H6053" s="935" t="s">
        <v>408</v>
      </c>
      <c r="I6053" s="935" t="s">
        <v>409</v>
      </c>
      <c r="J6053" s="935">
        <v>40.316984869999999</v>
      </c>
      <c r="K6053" s="935">
        <v>-122.1896581</v>
      </c>
      <c r="L6053" s="935">
        <v>40.263968490000003</v>
      </c>
      <c r="M6053" s="935">
        <v>-122.2235306</v>
      </c>
    </row>
    <row r="6054" spans="1:13" x14ac:dyDescent="0.35">
      <c r="A6054" s="1296">
        <v>38625</v>
      </c>
      <c r="B6054" s="1295" t="s">
        <v>313</v>
      </c>
      <c r="C6054" s="1295" t="s">
        <v>260</v>
      </c>
      <c r="D6054" s="1295">
        <v>7924</v>
      </c>
      <c r="E6054" s="1295" t="s">
        <v>248</v>
      </c>
      <c r="F6054" s="935" t="s">
        <v>216</v>
      </c>
      <c r="G6054" s="1295">
        <v>0</v>
      </c>
      <c r="H6054" s="935" t="s">
        <v>409</v>
      </c>
      <c r="I6054" s="935" t="s">
        <v>410</v>
      </c>
      <c r="J6054" s="935">
        <v>40.263968490000003</v>
      </c>
      <c r="K6054" s="935">
        <v>-122.2235306</v>
      </c>
      <c r="L6054" s="935">
        <v>40.153152210000002</v>
      </c>
      <c r="M6054" s="935">
        <v>-122.20237950000001</v>
      </c>
    </row>
    <row r="6055" spans="1:13" x14ac:dyDescent="0.35">
      <c r="A6055" s="1296">
        <v>38625</v>
      </c>
      <c r="B6055" s="1295" t="s">
        <v>313</v>
      </c>
      <c r="C6055" s="1295" t="s">
        <v>260</v>
      </c>
      <c r="D6055" s="1295">
        <v>7924</v>
      </c>
      <c r="E6055" s="1295" t="s">
        <v>248</v>
      </c>
      <c r="F6055" s="935" t="s">
        <v>217</v>
      </c>
      <c r="G6055" s="1295">
        <v>0</v>
      </c>
      <c r="H6055" s="935" t="s">
        <v>410</v>
      </c>
      <c r="I6055" s="935" t="s">
        <v>411</v>
      </c>
      <c r="J6055" s="935">
        <v>40.153152210000002</v>
      </c>
      <c r="K6055" s="935">
        <v>-122.20237950000001</v>
      </c>
      <c r="L6055" s="935">
        <v>40.027836569999998</v>
      </c>
      <c r="M6055" s="935">
        <v>-122.11920569999999</v>
      </c>
    </row>
    <row r="6056" spans="1:13" x14ac:dyDescent="0.35">
      <c r="A6056" s="1296">
        <v>38625</v>
      </c>
      <c r="B6056" s="1295" t="s">
        <v>313</v>
      </c>
      <c r="C6056" s="1295" t="s">
        <v>260</v>
      </c>
      <c r="D6056" s="1295">
        <v>7924</v>
      </c>
      <c r="E6056" s="1295" t="s">
        <v>248</v>
      </c>
      <c r="F6056" s="935" t="s">
        <v>219</v>
      </c>
      <c r="G6056" s="1295">
        <v>0</v>
      </c>
      <c r="H6056" s="935" t="s">
        <v>411</v>
      </c>
      <c r="I6056" s="935" t="s">
        <v>412</v>
      </c>
      <c r="J6056" s="935">
        <v>40.027836569999998</v>
      </c>
      <c r="K6056" s="935">
        <v>-122.11920569999999</v>
      </c>
      <c r="L6056" s="935">
        <v>39.909298579999998</v>
      </c>
      <c r="M6056" s="935">
        <v>-122.0918963</v>
      </c>
    </row>
    <row r="6057" spans="1:13" x14ac:dyDescent="0.35">
      <c r="A6057" s="1296">
        <v>38625</v>
      </c>
      <c r="B6057" s="1295" t="s">
        <v>313</v>
      </c>
      <c r="C6057" s="1295" t="s">
        <v>260</v>
      </c>
      <c r="D6057" s="1295">
        <v>7924</v>
      </c>
      <c r="E6057" s="1295" t="s">
        <v>248</v>
      </c>
      <c r="F6057" s="935" t="s">
        <v>220</v>
      </c>
      <c r="G6057" s="1295">
        <v>-99999</v>
      </c>
      <c r="H6057" s="935" t="s">
        <v>412</v>
      </c>
      <c r="I6057" s="935" t="s">
        <v>413</v>
      </c>
      <c r="J6057" s="935">
        <v>39.909298579999998</v>
      </c>
      <c r="K6057" s="935">
        <v>-122.0918963</v>
      </c>
      <c r="L6057" s="935">
        <v>39.751173979999997</v>
      </c>
      <c r="M6057" s="935">
        <v>-121.9963235</v>
      </c>
    </row>
    <row r="6058" spans="1:13" x14ac:dyDescent="0.35">
      <c r="A6058" s="1296">
        <v>38625</v>
      </c>
      <c r="B6058" s="1295" t="s">
        <v>313</v>
      </c>
      <c r="C6058" s="1295" t="s">
        <v>260</v>
      </c>
      <c r="D6058" s="1295">
        <v>7924</v>
      </c>
      <c r="E6058" s="1295" t="s">
        <v>248</v>
      </c>
      <c r="F6058" s="935" t="s">
        <v>221</v>
      </c>
      <c r="G6058" s="1295">
        <v>-99999</v>
      </c>
      <c r="H6058" s="935" t="s">
        <v>413</v>
      </c>
      <c r="I6058" s="935" t="s">
        <v>414</v>
      </c>
      <c r="J6058" s="935">
        <v>39.751173979999997</v>
      </c>
      <c r="K6058" s="935">
        <v>-121.9963235</v>
      </c>
      <c r="L6058" s="935">
        <v>39.629153240000001</v>
      </c>
      <c r="M6058" s="935">
        <v>-121.9925059</v>
      </c>
    </row>
    <row r="6059" spans="1:13" x14ac:dyDescent="0.35">
      <c r="A6059" s="1296">
        <v>38625</v>
      </c>
      <c r="B6059" s="1295" t="s">
        <v>313</v>
      </c>
      <c r="C6059" s="1295" t="s">
        <v>260</v>
      </c>
      <c r="D6059" s="1295">
        <v>7924</v>
      </c>
      <c r="E6059" s="1295" t="s">
        <v>248</v>
      </c>
      <c r="F6059" s="935" t="s">
        <v>222</v>
      </c>
      <c r="G6059" s="1295">
        <v>-99999</v>
      </c>
      <c r="H6059" s="935" t="s">
        <v>414</v>
      </c>
      <c r="I6059" s="935" t="s">
        <v>415</v>
      </c>
      <c r="J6059" s="935">
        <v>39.629153240000001</v>
      </c>
      <c r="K6059" s="935">
        <v>-121.9925059</v>
      </c>
      <c r="L6059" s="935">
        <v>39.40712284</v>
      </c>
      <c r="M6059" s="935">
        <v>-122.00758999999999</v>
      </c>
    </row>
    <row r="6060" spans="1:13" x14ac:dyDescent="0.35">
      <c r="A6060" s="1296">
        <v>38650</v>
      </c>
      <c r="B6060" s="1295" t="s">
        <v>242</v>
      </c>
      <c r="C6060" s="1295" t="s">
        <v>246</v>
      </c>
      <c r="D6060" s="1295">
        <v>6613</v>
      </c>
      <c r="E6060" s="1295" t="s">
        <v>206</v>
      </c>
      <c r="F6060" s="935" t="s">
        <v>208</v>
      </c>
      <c r="G6060" s="1295">
        <v>0</v>
      </c>
      <c r="H6060" s="935" t="s">
        <v>402</v>
      </c>
      <c r="I6060" s="935" t="s">
        <v>403</v>
      </c>
      <c r="J6060" s="935">
        <v>40.611883210000002</v>
      </c>
      <c r="K6060" s="935">
        <v>-122.446135</v>
      </c>
      <c r="L6060" s="935">
        <v>40.592799669999998</v>
      </c>
      <c r="M6060" s="935">
        <v>-122.3942059</v>
      </c>
    </row>
    <row r="6061" spans="1:13" x14ac:dyDescent="0.35">
      <c r="A6061" s="1296">
        <v>38650</v>
      </c>
      <c r="B6061" s="1295" t="s">
        <v>242</v>
      </c>
      <c r="C6061" s="1295" t="s">
        <v>246</v>
      </c>
      <c r="D6061" s="1295">
        <v>6613</v>
      </c>
      <c r="E6061" s="1295" t="s">
        <v>206</v>
      </c>
      <c r="F6061" s="935" t="s">
        <v>209</v>
      </c>
      <c r="G6061" s="1295">
        <v>30</v>
      </c>
      <c r="H6061" s="935" t="s">
        <v>403</v>
      </c>
      <c r="I6061" s="935" t="s">
        <v>404</v>
      </c>
      <c r="J6061" s="935">
        <v>40.592799669999998</v>
      </c>
      <c r="K6061" s="935">
        <v>-122.3942059</v>
      </c>
      <c r="L6061" s="935">
        <v>40.585947769999997</v>
      </c>
      <c r="M6061" s="935">
        <v>-122.3683525</v>
      </c>
    </row>
    <row r="6062" spans="1:13" x14ac:dyDescent="0.35">
      <c r="A6062" s="1296">
        <v>38650</v>
      </c>
      <c r="B6062" s="1295" t="s">
        <v>242</v>
      </c>
      <c r="C6062" s="1295" t="s">
        <v>246</v>
      </c>
      <c r="D6062" s="1295">
        <v>6613</v>
      </c>
      <c r="E6062" s="1295" t="s">
        <v>206</v>
      </c>
      <c r="F6062" s="935" t="s">
        <v>211</v>
      </c>
      <c r="G6062" s="1295">
        <v>77</v>
      </c>
      <c r="H6062" s="935" t="s">
        <v>404</v>
      </c>
      <c r="I6062" s="935" t="s">
        <v>405</v>
      </c>
      <c r="J6062" s="935">
        <v>40.585947769999997</v>
      </c>
      <c r="K6062" s="935">
        <v>-122.3683525</v>
      </c>
      <c r="L6062" s="935">
        <v>40.472049499999997</v>
      </c>
      <c r="M6062" s="935">
        <v>-122.29453460000001</v>
      </c>
    </row>
    <row r="6063" spans="1:13" x14ac:dyDescent="0.35">
      <c r="A6063" s="1296">
        <v>38650</v>
      </c>
      <c r="B6063" s="1295" t="s">
        <v>242</v>
      </c>
      <c r="C6063" s="1295" t="s">
        <v>246</v>
      </c>
      <c r="D6063" s="1295">
        <v>6613</v>
      </c>
      <c r="E6063" s="1295" t="s">
        <v>206</v>
      </c>
      <c r="F6063" s="935" t="s">
        <v>212</v>
      </c>
      <c r="G6063" s="1295">
        <v>110</v>
      </c>
      <c r="H6063" s="935" t="s">
        <v>405</v>
      </c>
      <c r="I6063" s="935" t="s">
        <v>406</v>
      </c>
      <c r="J6063" s="935">
        <v>40.472049499999997</v>
      </c>
      <c r="K6063" s="935">
        <v>-122.29453460000001</v>
      </c>
      <c r="L6063" s="935">
        <v>40.417416330000002</v>
      </c>
      <c r="M6063" s="935">
        <v>-122.19395729999999</v>
      </c>
    </row>
    <row r="6064" spans="1:13" x14ac:dyDescent="0.35">
      <c r="A6064" s="1296">
        <v>38650</v>
      </c>
      <c r="B6064" s="1295" t="s">
        <v>242</v>
      </c>
      <c r="C6064" s="1295" t="s">
        <v>246</v>
      </c>
      <c r="D6064" s="1295">
        <v>6613</v>
      </c>
      <c r="E6064" s="1295" t="s">
        <v>206</v>
      </c>
      <c r="F6064" s="935" t="s">
        <v>213</v>
      </c>
      <c r="G6064" s="1295">
        <v>47</v>
      </c>
      <c r="H6064" s="935" t="s">
        <v>406</v>
      </c>
      <c r="I6064" s="935" t="s">
        <v>407</v>
      </c>
      <c r="J6064" s="935">
        <v>40.417416330000002</v>
      </c>
      <c r="K6064" s="935">
        <v>-122.19395729999999</v>
      </c>
      <c r="L6064" s="935">
        <v>40.355137560000003</v>
      </c>
      <c r="M6064" s="935">
        <v>-122.17595660000001</v>
      </c>
    </row>
    <row r="6065" spans="1:13" x14ac:dyDescent="0.35">
      <c r="A6065" s="1296">
        <v>38650</v>
      </c>
      <c r="B6065" s="1295" t="s">
        <v>242</v>
      </c>
      <c r="C6065" s="1295" t="s">
        <v>246</v>
      </c>
      <c r="D6065" s="1295">
        <v>6613</v>
      </c>
      <c r="E6065" s="1295" t="s">
        <v>206</v>
      </c>
      <c r="F6065" s="935" t="s">
        <v>214</v>
      </c>
      <c r="G6065" s="1295">
        <v>35</v>
      </c>
      <c r="H6065" s="935" t="s">
        <v>407</v>
      </c>
      <c r="I6065" s="935" t="s">
        <v>408</v>
      </c>
      <c r="J6065" s="935">
        <v>40.355137560000003</v>
      </c>
      <c r="K6065" s="935">
        <v>-122.17595660000001</v>
      </c>
      <c r="L6065" s="935">
        <v>40.316984869999999</v>
      </c>
      <c r="M6065" s="935">
        <v>-122.1896581</v>
      </c>
    </row>
    <row r="6066" spans="1:13" x14ac:dyDescent="0.35">
      <c r="A6066" s="1296">
        <v>38650</v>
      </c>
      <c r="B6066" s="1295" t="s">
        <v>242</v>
      </c>
      <c r="C6066" s="1295" t="s">
        <v>246</v>
      </c>
      <c r="D6066" s="1295">
        <v>6613</v>
      </c>
      <c r="E6066" s="1295" t="s">
        <v>206</v>
      </c>
      <c r="F6066" s="935" t="s">
        <v>215</v>
      </c>
      <c r="G6066" s="1295">
        <v>11</v>
      </c>
      <c r="H6066" s="935" t="s">
        <v>408</v>
      </c>
      <c r="I6066" s="935" t="s">
        <v>409</v>
      </c>
      <c r="J6066" s="935">
        <v>40.316984869999999</v>
      </c>
      <c r="K6066" s="935">
        <v>-122.1896581</v>
      </c>
      <c r="L6066" s="935">
        <v>40.263968490000003</v>
      </c>
      <c r="M6066" s="935">
        <v>-122.2235306</v>
      </c>
    </row>
    <row r="6067" spans="1:13" x14ac:dyDescent="0.35">
      <c r="A6067" s="1296">
        <v>38650</v>
      </c>
      <c r="B6067" s="1295" t="s">
        <v>242</v>
      </c>
      <c r="C6067" s="1295" t="s">
        <v>246</v>
      </c>
      <c r="D6067" s="1295">
        <v>6613</v>
      </c>
      <c r="E6067" s="1295" t="s">
        <v>206</v>
      </c>
      <c r="F6067" s="935" t="s">
        <v>216</v>
      </c>
      <c r="G6067" s="1295">
        <v>4</v>
      </c>
      <c r="H6067" s="935" t="s">
        <v>409</v>
      </c>
      <c r="I6067" s="935" t="s">
        <v>410</v>
      </c>
      <c r="J6067" s="935">
        <v>40.263968490000003</v>
      </c>
      <c r="K6067" s="935">
        <v>-122.2235306</v>
      </c>
      <c r="L6067" s="935">
        <v>40.153152210000002</v>
      </c>
      <c r="M6067" s="935">
        <v>-122.20237950000001</v>
      </c>
    </row>
    <row r="6068" spans="1:13" x14ac:dyDescent="0.35">
      <c r="A6068" s="1296">
        <v>38650</v>
      </c>
      <c r="B6068" s="1295" t="s">
        <v>242</v>
      </c>
      <c r="C6068" s="1295" t="s">
        <v>246</v>
      </c>
      <c r="D6068" s="1295">
        <v>6613</v>
      </c>
      <c r="E6068" s="1295" t="s">
        <v>206</v>
      </c>
      <c r="F6068" s="935" t="s">
        <v>217</v>
      </c>
      <c r="G6068" s="1295">
        <v>28</v>
      </c>
      <c r="H6068" s="935" t="s">
        <v>410</v>
      </c>
      <c r="I6068" s="935" t="s">
        <v>411</v>
      </c>
      <c r="J6068" s="935">
        <v>40.153152210000002</v>
      </c>
      <c r="K6068" s="935">
        <v>-122.20237950000001</v>
      </c>
      <c r="L6068" s="935">
        <v>40.027836569999998</v>
      </c>
      <c r="M6068" s="935">
        <v>-122.11920569999999</v>
      </c>
    </row>
    <row r="6069" spans="1:13" x14ac:dyDescent="0.35">
      <c r="A6069" s="1296">
        <v>38650</v>
      </c>
      <c r="B6069" s="1295" t="s">
        <v>242</v>
      </c>
      <c r="C6069" s="1295" t="s">
        <v>246</v>
      </c>
      <c r="D6069" s="1295">
        <v>6613</v>
      </c>
      <c r="E6069" s="1295" t="s">
        <v>206</v>
      </c>
      <c r="F6069" s="935" t="s">
        <v>219</v>
      </c>
      <c r="G6069" s="1295">
        <v>-99999</v>
      </c>
      <c r="H6069" s="935" t="s">
        <v>411</v>
      </c>
      <c r="I6069" s="935" t="s">
        <v>412</v>
      </c>
      <c r="J6069" s="935">
        <v>40.027836569999998</v>
      </c>
      <c r="K6069" s="935">
        <v>-122.11920569999999</v>
      </c>
      <c r="L6069" s="935">
        <v>39.909298579999998</v>
      </c>
      <c r="M6069" s="935">
        <v>-122.0918963</v>
      </c>
    </row>
    <row r="6070" spans="1:13" x14ac:dyDescent="0.35">
      <c r="A6070" s="1296">
        <v>38650</v>
      </c>
      <c r="B6070" s="1295" t="s">
        <v>242</v>
      </c>
      <c r="C6070" s="1295" t="s">
        <v>246</v>
      </c>
      <c r="D6070" s="1295">
        <v>6613</v>
      </c>
      <c r="E6070" s="1295" t="s">
        <v>206</v>
      </c>
      <c r="F6070" s="935" t="s">
        <v>220</v>
      </c>
      <c r="G6070" s="1295">
        <v>-99999</v>
      </c>
      <c r="H6070" s="935" t="s">
        <v>412</v>
      </c>
      <c r="I6070" s="935" t="s">
        <v>413</v>
      </c>
      <c r="J6070" s="935">
        <v>39.909298579999998</v>
      </c>
      <c r="K6070" s="935">
        <v>-122.0918963</v>
      </c>
      <c r="L6070" s="935">
        <v>39.751173979999997</v>
      </c>
      <c r="M6070" s="935">
        <v>-121.9963235</v>
      </c>
    </row>
    <row r="6071" spans="1:13" x14ac:dyDescent="0.35">
      <c r="A6071" s="1296">
        <v>38650</v>
      </c>
      <c r="B6071" s="1295" t="s">
        <v>242</v>
      </c>
      <c r="C6071" s="1295" t="s">
        <v>246</v>
      </c>
      <c r="D6071" s="1295">
        <v>6613</v>
      </c>
      <c r="E6071" s="1295" t="s">
        <v>206</v>
      </c>
      <c r="F6071" s="935" t="s">
        <v>221</v>
      </c>
      <c r="G6071" s="1295">
        <v>-99999</v>
      </c>
      <c r="H6071" s="935" t="s">
        <v>413</v>
      </c>
      <c r="I6071" s="935" t="s">
        <v>414</v>
      </c>
      <c r="J6071" s="935">
        <v>39.751173979999997</v>
      </c>
      <c r="K6071" s="935">
        <v>-121.9963235</v>
      </c>
      <c r="L6071" s="935">
        <v>39.629153240000001</v>
      </c>
      <c r="M6071" s="935">
        <v>-121.9925059</v>
      </c>
    </row>
    <row r="6072" spans="1:13" x14ac:dyDescent="0.35">
      <c r="A6072" s="1296">
        <v>38650</v>
      </c>
      <c r="B6072" s="1295" t="s">
        <v>242</v>
      </c>
      <c r="C6072" s="1295" t="s">
        <v>246</v>
      </c>
      <c r="D6072" s="1295">
        <v>6613</v>
      </c>
      <c r="E6072" s="1295" t="s">
        <v>206</v>
      </c>
      <c r="F6072" s="935" t="s">
        <v>222</v>
      </c>
      <c r="G6072" s="1295">
        <v>-99999</v>
      </c>
      <c r="H6072" s="935" t="s">
        <v>414</v>
      </c>
      <c r="I6072" s="935" t="s">
        <v>415</v>
      </c>
      <c r="J6072" s="935">
        <v>39.629153240000001</v>
      </c>
      <c r="K6072" s="935">
        <v>-121.9925059</v>
      </c>
      <c r="L6072" s="935">
        <v>39.40712284</v>
      </c>
      <c r="M6072" s="935">
        <v>-122.00758999999999</v>
      </c>
    </row>
    <row r="6073" spans="1:13" x14ac:dyDescent="0.35">
      <c r="A6073" s="1296">
        <v>38659</v>
      </c>
      <c r="B6073" s="1295" t="s">
        <v>242</v>
      </c>
      <c r="C6073" s="1295" t="s">
        <v>196</v>
      </c>
      <c r="D6073" s="1295">
        <v>6038</v>
      </c>
      <c r="E6073" s="1295" t="s">
        <v>206</v>
      </c>
      <c r="F6073" s="935" t="s">
        <v>208</v>
      </c>
      <c r="G6073" s="1295">
        <v>-99999</v>
      </c>
      <c r="H6073" s="935" t="s">
        <v>402</v>
      </c>
      <c r="I6073" s="935" t="s">
        <v>403</v>
      </c>
      <c r="J6073" s="935">
        <v>40.611883210000002</v>
      </c>
      <c r="K6073" s="935">
        <v>-122.446135</v>
      </c>
      <c r="L6073" s="935">
        <v>40.592799669999998</v>
      </c>
      <c r="M6073" s="935">
        <v>-122.3942059</v>
      </c>
    </row>
    <row r="6074" spans="1:13" x14ac:dyDescent="0.35">
      <c r="A6074" s="1296">
        <v>38659</v>
      </c>
      <c r="B6074" s="1295" t="s">
        <v>242</v>
      </c>
      <c r="C6074" s="1295" t="s">
        <v>196</v>
      </c>
      <c r="D6074" s="1295">
        <v>6038</v>
      </c>
      <c r="E6074" s="1295" t="s">
        <v>206</v>
      </c>
      <c r="F6074" s="935" t="s">
        <v>209</v>
      </c>
      <c r="G6074" s="1295">
        <v>-99999</v>
      </c>
      <c r="H6074" s="935" t="s">
        <v>403</v>
      </c>
      <c r="I6074" s="935" t="s">
        <v>404</v>
      </c>
      <c r="J6074" s="935">
        <v>40.592799669999998</v>
      </c>
      <c r="K6074" s="935">
        <v>-122.3942059</v>
      </c>
      <c r="L6074" s="935">
        <v>40.585947769999997</v>
      </c>
      <c r="M6074" s="935">
        <v>-122.3683525</v>
      </c>
    </row>
    <row r="6075" spans="1:13" x14ac:dyDescent="0.35">
      <c r="A6075" s="1296">
        <v>38659</v>
      </c>
      <c r="B6075" s="1295" t="s">
        <v>242</v>
      </c>
      <c r="C6075" s="1295" t="s">
        <v>196</v>
      </c>
      <c r="D6075" s="1295">
        <v>6038</v>
      </c>
      <c r="E6075" s="1295" t="s">
        <v>206</v>
      </c>
      <c r="F6075" s="935" t="s">
        <v>211</v>
      </c>
      <c r="G6075" s="1295">
        <v>-99999</v>
      </c>
      <c r="H6075" s="935" t="s">
        <v>404</v>
      </c>
      <c r="I6075" s="935" t="s">
        <v>405</v>
      </c>
      <c r="J6075" s="935">
        <v>40.585947769999997</v>
      </c>
      <c r="K6075" s="935">
        <v>-122.3683525</v>
      </c>
      <c r="L6075" s="935">
        <v>40.472049499999997</v>
      </c>
      <c r="M6075" s="935">
        <v>-122.29453460000001</v>
      </c>
    </row>
    <row r="6076" spans="1:13" x14ac:dyDescent="0.35">
      <c r="A6076" s="1296">
        <v>38659</v>
      </c>
      <c r="B6076" s="1295" t="s">
        <v>242</v>
      </c>
      <c r="C6076" s="1295" t="s">
        <v>196</v>
      </c>
      <c r="D6076" s="1295">
        <v>6038</v>
      </c>
      <c r="E6076" s="1295" t="s">
        <v>206</v>
      </c>
      <c r="F6076" s="935" t="s">
        <v>212</v>
      </c>
      <c r="G6076" s="1295">
        <v>-99999</v>
      </c>
      <c r="H6076" s="935" t="s">
        <v>405</v>
      </c>
      <c r="I6076" s="935" t="s">
        <v>406</v>
      </c>
      <c r="J6076" s="935">
        <v>40.472049499999997</v>
      </c>
      <c r="K6076" s="935">
        <v>-122.29453460000001</v>
      </c>
      <c r="L6076" s="935">
        <v>40.417416330000002</v>
      </c>
      <c r="M6076" s="935">
        <v>-122.19395729999999</v>
      </c>
    </row>
    <row r="6077" spans="1:13" x14ac:dyDescent="0.35">
      <c r="A6077" s="1296">
        <v>38659</v>
      </c>
      <c r="B6077" s="1295" t="s">
        <v>242</v>
      </c>
      <c r="C6077" s="1295" t="s">
        <v>196</v>
      </c>
      <c r="D6077" s="1295">
        <v>6038</v>
      </c>
      <c r="E6077" s="1295" t="s">
        <v>206</v>
      </c>
      <c r="F6077" s="935" t="s">
        <v>213</v>
      </c>
      <c r="G6077" s="1295">
        <v>-99999</v>
      </c>
      <c r="H6077" s="935" t="s">
        <v>406</v>
      </c>
      <c r="I6077" s="935" t="s">
        <v>407</v>
      </c>
      <c r="J6077" s="935">
        <v>40.417416330000002</v>
      </c>
      <c r="K6077" s="935">
        <v>-122.19395729999999</v>
      </c>
      <c r="L6077" s="935">
        <v>40.355137560000003</v>
      </c>
      <c r="M6077" s="935">
        <v>-122.17595660000001</v>
      </c>
    </row>
    <row r="6078" spans="1:13" x14ac:dyDescent="0.35">
      <c r="A6078" s="1296">
        <v>38659</v>
      </c>
      <c r="B6078" s="1295" t="s">
        <v>242</v>
      </c>
      <c r="C6078" s="1295" t="s">
        <v>196</v>
      </c>
      <c r="D6078" s="1295">
        <v>6038</v>
      </c>
      <c r="E6078" s="1295" t="s">
        <v>206</v>
      </c>
      <c r="F6078" s="935" t="s">
        <v>214</v>
      </c>
      <c r="G6078" s="1295">
        <v>-99999</v>
      </c>
      <c r="H6078" s="935" t="s">
        <v>407</v>
      </c>
      <c r="I6078" s="935" t="s">
        <v>408</v>
      </c>
      <c r="J6078" s="935">
        <v>40.355137560000003</v>
      </c>
      <c r="K6078" s="935">
        <v>-122.17595660000001</v>
      </c>
      <c r="L6078" s="935">
        <v>40.316984869999999</v>
      </c>
      <c r="M6078" s="935">
        <v>-122.1896581</v>
      </c>
    </row>
    <row r="6079" spans="1:13" x14ac:dyDescent="0.35">
      <c r="A6079" s="1296">
        <v>38659</v>
      </c>
      <c r="B6079" s="1295" t="s">
        <v>242</v>
      </c>
      <c r="C6079" s="1295" t="s">
        <v>196</v>
      </c>
      <c r="D6079" s="1295">
        <v>6038</v>
      </c>
      <c r="E6079" s="1295" t="s">
        <v>206</v>
      </c>
      <c r="F6079" s="935" t="s">
        <v>215</v>
      </c>
      <c r="G6079" s="1295">
        <v>-99999</v>
      </c>
      <c r="H6079" s="935" t="s">
        <v>408</v>
      </c>
      <c r="I6079" s="935" t="s">
        <v>409</v>
      </c>
      <c r="J6079" s="935">
        <v>40.316984869999999</v>
      </c>
      <c r="K6079" s="935">
        <v>-122.1896581</v>
      </c>
      <c r="L6079" s="935">
        <v>40.263968490000003</v>
      </c>
      <c r="M6079" s="935">
        <v>-122.2235306</v>
      </c>
    </row>
    <row r="6080" spans="1:13" x14ac:dyDescent="0.35">
      <c r="A6080" s="1296">
        <v>38659</v>
      </c>
      <c r="B6080" s="1295" t="s">
        <v>242</v>
      </c>
      <c r="C6080" s="1295" t="s">
        <v>196</v>
      </c>
      <c r="D6080" s="1295">
        <v>6038</v>
      </c>
      <c r="E6080" s="1295" t="s">
        <v>206</v>
      </c>
      <c r="F6080" s="935" t="s">
        <v>216</v>
      </c>
      <c r="G6080" s="1295">
        <v>-99999</v>
      </c>
      <c r="H6080" s="935" t="s">
        <v>409</v>
      </c>
      <c r="I6080" s="935" t="s">
        <v>410</v>
      </c>
      <c r="J6080" s="935">
        <v>40.263968490000003</v>
      </c>
      <c r="K6080" s="935">
        <v>-122.2235306</v>
      </c>
      <c r="L6080" s="935">
        <v>40.153152210000002</v>
      </c>
      <c r="M6080" s="935">
        <v>-122.20237950000001</v>
      </c>
    </row>
    <row r="6081" spans="1:13" x14ac:dyDescent="0.35">
      <c r="A6081" s="1296">
        <v>38659</v>
      </c>
      <c r="B6081" s="1295" t="s">
        <v>242</v>
      </c>
      <c r="C6081" s="1295" t="s">
        <v>196</v>
      </c>
      <c r="D6081" s="1295">
        <v>6038</v>
      </c>
      <c r="E6081" s="1295" t="s">
        <v>206</v>
      </c>
      <c r="F6081" s="935" t="s">
        <v>217</v>
      </c>
      <c r="G6081" s="1295">
        <v>65</v>
      </c>
      <c r="H6081" s="935" t="s">
        <v>410</v>
      </c>
      <c r="I6081" s="935" t="s">
        <v>411</v>
      </c>
      <c r="J6081" s="935">
        <v>40.153152210000002</v>
      </c>
      <c r="K6081" s="935">
        <v>-122.20237950000001</v>
      </c>
      <c r="L6081" s="935">
        <v>40.027836569999998</v>
      </c>
      <c r="M6081" s="935">
        <v>-122.11920569999999</v>
      </c>
    </row>
    <row r="6082" spans="1:13" x14ac:dyDescent="0.35">
      <c r="A6082" s="1296">
        <v>38659</v>
      </c>
      <c r="B6082" s="1295" t="s">
        <v>242</v>
      </c>
      <c r="C6082" s="1295" t="s">
        <v>196</v>
      </c>
      <c r="D6082" s="1295">
        <v>6038</v>
      </c>
      <c r="E6082" s="1295" t="s">
        <v>206</v>
      </c>
      <c r="F6082" s="935" t="s">
        <v>219</v>
      </c>
      <c r="G6082" s="1295">
        <v>26</v>
      </c>
      <c r="H6082" s="935" t="s">
        <v>411</v>
      </c>
      <c r="I6082" s="935" t="s">
        <v>412</v>
      </c>
      <c r="J6082" s="935">
        <v>40.027836569999998</v>
      </c>
      <c r="K6082" s="935">
        <v>-122.11920569999999</v>
      </c>
      <c r="L6082" s="935">
        <v>39.909298579999998</v>
      </c>
      <c r="M6082" s="935">
        <v>-122.0918963</v>
      </c>
    </row>
    <row r="6083" spans="1:13" x14ac:dyDescent="0.35">
      <c r="A6083" s="1296">
        <v>38659</v>
      </c>
      <c r="B6083" s="1295" t="s">
        <v>242</v>
      </c>
      <c r="C6083" s="1295" t="s">
        <v>196</v>
      </c>
      <c r="D6083" s="1295">
        <v>6038</v>
      </c>
      <c r="E6083" s="1295" t="s">
        <v>206</v>
      </c>
      <c r="F6083" s="935" t="s">
        <v>220</v>
      </c>
      <c r="G6083" s="1295">
        <v>0</v>
      </c>
      <c r="H6083" s="935" t="s">
        <v>412</v>
      </c>
      <c r="I6083" s="935" t="s">
        <v>413</v>
      </c>
      <c r="J6083" s="935">
        <v>39.909298579999998</v>
      </c>
      <c r="K6083" s="935">
        <v>-122.0918963</v>
      </c>
      <c r="L6083" s="935">
        <v>39.751173979999997</v>
      </c>
      <c r="M6083" s="935">
        <v>-121.9963235</v>
      </c>
    </row>
    <row r="6084" spans="1:13" x14ac:dyDescent="0.35">
      <c r="A6084" s="1296">
        <v>38659</v>
      </c>
      <c r="B6084" s="1295" t="s">
        <v>242</v>
      </c>
      <c r="C6084" s="1295" t="s">
        <v>196</v>
      </c>
      <c r="D6084" s="1295">
        <v>6038</v>
      </c>
      <c r="E6084" s="1295" t="s">
        <v>206</v>
      </c>
      <c r="F6084" s="935" t="s">
        <v>221</v>
      </c>
      <c r="G6084" s="1295">
        <v>0</v>
      </c>
      <c r="H6084" s="935" t="s">
        <v>413</v>
      </c>
      <c r="I6084" s="935" t="s">
        <v>414</v>
      </c>
      <c r="J6084" s="935">
        <v>39.751173979999997</v>
      </c>
      <c r="K6084" s="935">
        <v>-121.9963235</v>
      </c>
      <c r="L6084" s="935">
        <v>39.629153240000001</v>
      </c>
      <c r="M6084" s="935">
        <v>-121.9925059</v>
      </c>
    </row>
    <row r="6085" spans="1:13" x14ac:dyDescent="0.35">
      <c r="A6085" s="1296">
        <v>38659</v>
      </c>
      <c r="B6085" s="1295" t="s">
        <v>242</v>
      </c>
      <c r="C6085" s="1295" t="s">
        <v>196</v>
      </c>
      <c r="D6085" s="1295">
        <v>6038</v>
      </c>
      <c r="E6085" s="1295" t="s">
        <v>206</v>
      </c>
      <c r="F6085" s="935" t="s">
        <v>222</v>
      </c>
      <c r="G6085" s="1295">
        <v>0</v>
      </c>
      <c r="H6085" s="935" t="s">
        <v>414</v>
      </c>
      <c r="I6085" s="935" t="s">
        <v>415</v>
      </c>
      <c r="J6085" s="935">
        <v>39.629153240000001</v>
      </c>
      <c r="K6085" s="935">
        <v>-121.9925059</v>
      </c>
      <c r="L6085" s="935">
        <v>39.40712284</v>
      </c>
      <c r="M6085" s="935">
        <v>-122.00758999999999</v>
      </c>
    </row>
    <row r="6086" spans="1:13" x14ac:dyDescent="0.35">
      <c r="A6086" s="1296">
        <v>38677</v>
      </c>
      <c r="B6086" s="1295" t="s">
        <v>242</v>
      </c>
      <c r="C6086" s="1295" t="s">
        <v>260</v>
      </c>
      <c r="D6086" s="1295">
        <v>5525</v>
      </c>
      <c r="E6086" s="1295" t="s">
        <v>206</v>
      </c>
      <c r="F6086" s="935" t="s">
        <v>208</v>
      </c>
      <c r="G6086" s="1295">
        <v>324</v>
      </c>
      <c r="H6086" s="935" t="s">
        <v>402</v>
      </c>
      <c r="I6086" s="935" t="s">
        <v>403</v>
      </c>
      <c r="J6086" s="935">
        <v>40.611883210000002</v>
      </c>
      <c r="K6086" s="935">
        <v>-122.446135</v>
      </c>
      <c r="L6086" s="935">
        <v>40.592799669999998</v>
      </c>
      <c r="M6086" s="935">
        <v>-122.3942059</v>
      </c>
    </row>
    <row r="6087" spans="1:13" x14ac:dyDescent="0.35">
      <c r="A6087" s="1296">
        <v>38677</v>
      </c>
      <c r="B6087" s="1295" t="s">
        <v>242</v>
      </c>
      <c r="C6087" s="1295" t="s">
        <v>260</v>
      </c>
      <c r="D6087" s="1295">
        <v>5525</v>
      </c>
      <c r="E6087" s="1295" t="s">
        <v>206</v>
      </c>
      <c r="F6087" s="935" t="s">
        <v>209</v>
      </c>
      <c r="G6087" s="1295">
        <v>12</v>
      </c>
      <c r="H6087" s="935" t="s">
        <v>403</v>
      </c>
      <c r="I6087" s="935" t="s">
        <v>404</v>
      </c>
      <c r="J6087" s="935">
        <v>40.592799669999998</v>
      </c>
      <c r="K6087" s="935">
        <v>-122.3942059</v>
      </c>
      <c r="L6087" s="935">
        <v>40.585947769999997</v>
      </c>
      <c r="M6087" s="935">
        <v>-122.3683525</v>
      </c>
    </row>
    <row r="6088" spans="1:13" x14ac:dyDescent="0.35">
      <c r="A6088" s="1296">
        <v>38677</v>
      </c>
      <c r="B6088" s="1295" t="s">
        <v>242</v>
      </c>
      <c r="C6088" s="1295" t="s">
        <v>260</v>
      </c>
      <c r="D6088" s="1295">
        <v>5525</v>
      </c>
      <c r="E6088" s="1295" t="s">
        <v>206</v>
      </c>
      <c r="F6088" s="935" t="s">
        <v>211</v>
      </c>
      <c r="G6088" s="1295">
        <v>32</v>
      </c>
      <c r="H6088" s="935" t="s">
        <v>404</v>
      </c>
      <c r="I6088" s="935" t="s">
        <v>405</v>
      </c>
      <c r="J6088" s="935">
        <v>40.585947769999997</v>
      </c>
      <c r="K6088" s="935">
        <v>-122.3683525</v>
      </c>
      <c r="L6088" s="935">
        <v>40.472049499999997</v>
      </c>
      <c r="M6088" s="935">
        <v>-122.29453460000001</v>
      </c>
    </row>
    <row r="6089" spans="1:13" x14ac:dyDescent="0.35">
      <c r="A6089" s="1296">
        <v>38677</v>
      </c>
      <c r="B6089" s="1295" t="s">
        <v>242</v>
      </c>
      <c r="C6089" s="1295" t="s">
        <v>260</v>
      </c>
      <c r="D6089" s="1295">
        <v>5525</v>
      </c>
      <c r="E6089" s="1295" t="s">
        <v>206</v>
      </c>
      <c r="F6089" s="935" t="s">
        <v>212</v>
      </c>
      <c r="G6089" s="1295">
        <v>97</v>
      </c>
      <c r="H6089" s="935" t="s">
        <v>405</v>
      </c>
      <c r="I6089" s="935" t="s">
        <v>406</v>
      </c>
      <c r="J6089" s="935">
        <v>40.472049499999997</v>
      </c>
      <c r="K6089" s="935">
        <v>-122.29453460000001</v>
      </c>
      <c r="L6089" s="935">
        <v>40.417416330000002</v>
      </c>
      <c r="M6089" s="935">
        <v>-122.19395729999999</v>
      </c>
    </row>
    <row r="6090" spans="1:13" x14ac:dyDescent="0.35">
      <c r="A6090" s="1296">
        <v>38677</v>
      </c>
      <c r="B6090" s="1295" t="s">
        <v>242</v>
      </c>
      <c r="C6090" s="1295" t="s">
        <v>260</v>
      </c>
      <c r="D6090" s="1295">
        <v>5525</v>
      </c>
      <c r="E6090" s="1295" t="s">
        <v>206</v>
      </c>
      <c r="F6090" s="935" t="s">
        <v>213</v>
      </c>
      <c r="G6090" s="1295">
        <v>71</v>
      </c>
      <c r="H6090" s="935" t="s">
        <v>406</v>
      </c>
      <c r="I6090" s="935" t="s">
        <v>407</v>
      </c>
      <c r="J6090" s="935">
        <v>40.417416330000002</v>
      </c>
      <c r="K6090" s="935">
        <v>-122.19395729999999</v>
      </c>
      <c r="L6090" s="935">
        <v>40.355137560000003</v>
      </c>
      <c r="M6090" s="935">
        <v>-122.17595660000001</v>
      </c>
    </row>
    <row r="6091" spans="1:13" x14ac:dyDescent="0.35">
      <c r="A6091" s="1296">
        <v>38677</v>
      </c>
      <c r="B6091" s="1295" t="s">
        <v>242</v>
      </c>
      <c r="C6091" s="1295" t="s">
        <v>260</v>
      </c>
      <c r="D6091" s="1295">
        <v>5525</v>
      </c>
      <c r="E6091" s="1295" t="s">
        <v>206</v>
      </c>
      <c r="F6091" s="935" t="s">
        <v>214</v>
      </c>
      <c r="G6091" s="1295">
        <v>67</v>
      </c>
      <c r="H6091" s="935" t="s">
        <v>407</v>
      </c>
      <c r="I6091" s="935" t="s">
        <v>408</v>
      </c>
      <c r="J6091" s="935">
        <v>40.355137560000003</v>
      </c>
      <c r="K6091" s="935">
        <v>-122.17595660000001</v>
      </c>
      <c r="L6091" s="935">
        <v>40.316984869999999</v>
      </c>
      <c r="M6091" s="935">
        <v>-122.1896581</v>
      </c>
    </row>
    <row r="6092" spans="1:13" x14ac:dyDescent="0.35">
      <c r="A6092" s="1296">
        <v>38677</v>
      </c>
      <c r="B6092" s="1295" t="s">
        <v>242</v>
      </c>
      <c r="C6092" s="1295" t="s">
        <v>260</v>
      </c>
      <c r="D6092" s="1295">
        <v>5525</v>
      </c>
      <c r="E6092" s="1295" t="s">
        <v>206</v>
      </c>
      <c r="F6092" s="935" t="s">
        <v>215</v>
      </c>
      <c r="G6092" s="1295">
        <v>31</v>
      </c>
      <c r="H6092" s="935" t="s">
        <v>408</v>
      </c>
      <c r="I6092" s="935" t="s">
        <v>409</v>
      </c>
      <c r="J6092" s="935">
        <v>40.316984869999999</v>
      </c>
      <c r="K6092" s="935">
        <v>-122.1896581</v>
      </c>
      <c r="L6092" s="935">
        <v>40.263968490000003</v>
      </c>
      <c r="M6092" s="935">
        <v>-122.2235306</v>
      </c>
    </row>
    <row r="6093" spans="1:13" x14ac:dyDescent="0.35">
      <c r="A6093" s="1296">
        <v>38677</v>
      </c>
      <c r="B6093" s="1295" t="s">
        <v>242</v>
      </c>
      <c r="C6093" s="1295" t="s">
        <v>260</v>
      </c>
      <c r="D6093" s="1295">
        <v>5525</v>
      </c>
      <c r="E6093" s="1295" t="s">
        <v>206</v>
      </c>
      <c r="F6093" s="935" t="s">
        <v>216</v>
      </c>
      <c r="G6093" s="1295">
        <v>6</v>
      </c>
      <c r="H6093" s="935" t="s">
        <v>409</v>
      </c>
      <c r="I6093" s="935" t="s">
        <v>410</v>
      </c>
      <c r="J6093" s="935">
        <v>40.263968490000003</v>
      </c>
      <c r="K6093" s="935">
        <v>-122.2235306</v>
      </c>
      <c r="L6093" s="935">
        <v>40.153152210000002</v>
      </c>
      <c r="M6093" s="935">
        <v>-122.20237950000001</v>
      </c>
    </row>
    <row r="6094" spans="1:13" x14ac:dyDescent="0.35">
      <c r="A6094" s="1296">
        <v>38677</v>
      </c>
      <c r="B6094" s="1295" t="s">
        <v>242</v>
      </c>
      <c r="C6094" s="1295" t="s">
        <v>260</v>
      </c>
      <c r="D6094" s="1295">
        <v>5525</v>
      </c>
      <c r="E6094" s="1295" t="s">
        <v>206</v>
      </c>
      <c r="F6094" s="935" t="s">
        <v>217</v>
      </c>
      <c r="G6094" s="1295">
        <v>113</v>
      </c>
      <c r="H6094" s="935" t="s">
        <v>410</v>
      </c>
      <c r="I6094" s="935" t="s">
        <v>411</v>
      </c>
      <c r="J6094" s="935">
        <v>40.153152210000002</v>
      </c>
      <c r="K6094" s="935">
        <v>-122.20237950000001</v>
      </c>
      <c r="L6094" s="935">
        <v>40.027836569999998</v>
      </c>
      <c r="M6094" s="935">
        <v>-122.11920569999999</v>
      </c>
    </row>
    <row r="6095" spans="1:13" x14ac:dyDescent="0.35">
      <c r="A6095" s="1296">
        <v>38677</v>
      </c>
      <c r="B6095" s="1295" t="s">
        <v>242</v>
      </c>
      <c r="C6095" s="1295" t="s">
        <v>260</v>
      </c>
      <c r="D6095" s="1295">
        <v>5525</v>
      </c>
      <c r="E6095" s="1295" t="s">
        <v>206</v>
      </c>
      <c r="F6095" s="935" t="s">
        <v>219</v>
      </c>
      <c r="G6095" s="1295">
        <v>23</v>
      </c>
      <c r="H6095" s="935" t="s">
        <v>411</v>
      </c>
      <c r="I6095" s="935" t="s">
        <v>412</v>
      </c>
      <c r="J6095" s="935">
        <v>40.027836569999998</v>
      </c>
      <c r="K6095" s="935">
        <v>-122.11920569999999</v>
      </c>
      <c r="L6095" s="935">
        <v>39.909298579999998</v>
      </c>
      <c r="M6095" s="935">
        <v>-122.0918963</v>
      </c>
    </row>
    <row r="6096" spans="1:13" x14ac:dyDescent="0.35">
      <c r="A6096" s="1296">
        <v>38677</v>
      </c>
      <c r="B6096" s="1295" t="s">
        <v>242</v>
      </c>
      <c r="C6096" s="1295" t="s">
        <v>260</v>
      </c>
      <c r="D6096" s="1295">
        <v>5525</v>
      </c>
      <c r="E6096" s="1295" t="s">
        <v>206</v>
      </c>
      <c r="F6096" s="935" t="s">
        <v>220</v>
      </c>
      <c r="G6096" s="1295">
        <v>15</v>
      </c>
      <c r="H6096" s="935" t="s">
        <v>412</v>
      </c>
      <c r="I6096" s="935" t="s">
        <v>413</v>
      </c>
      <c r="J6096" s="935">
        <v>39.909298579999998</v>
      </c>
      <c r="K6096" s="935">
        <v>-122.0918963</v>
      </c>
      <c r="L6096" s="935">
        <v>39.751173979999997</v>
      </c>
      <c r="M6096" s="935">
        <v>-121.9963235</v>
      </c>
    </row>
    <row r="6097" spans="1:13" x14ac:dyDescent="0.35">
      <c r="A6097" s="1296">
        <v>38677</v>
      </c>
      <c r="B6097" s="1295" t="s">
        <v>242</v>
      </c>
      <c r="C6097" s="1295" t="s">
        <v>260</v>
      </c>
      <c r="D6097" s="1295">
        <v>5525</v>
      </c>
      <c r="E6097" s="1295" t="s">
        <v>206</v>
      </c>
      <c r="F6097" s="935" t="s">
        <v>221</v>
      </c>
      <c r="G6097" s="1295">
        <v>13</v>
      </c>
      <c r="H6097" s="935" t="s">
        <v>413</v>
      </c>
      <c r="I6097" s="935" t="s">
        <v>414</v>
      </c>
      <c r="J6097" s="935">
        <v>39.751173979999997</v>
      </c>
      <c r="K6097" s="935">
        <v>-121.9963235</v>
      </c>
      <c r="L6097" s="935">
        <v>39.629153240000001</v>
      </c>
      <c r="M6097" s="935">
        <v>-121.9925059</v>
      </c>
    </row>
    <row r="6098" spans="1:13" x14ac:dyDescent="0.35">
      <c r="A6098" s="1296">
        <v>38677</v>
      </c>
      <c r="B6098" s="1295" t="s">
        <v>242</v>
      </c>
      <c r="C6098" s="1295" t="s">
        <v>260</v>
      </c>
      <c r="D6098" s="1295">
        <v>5525</v>
      </c>
      <c r="E6098" s="1295" t="s">
        <v>206</v>
      </c>
      <c r="F6098" s="935" t="s">
        <v>222</v>
      </c>
      <c r="G6098" s="1295">
        <v>1</v>
      </c>
      <c r="H6098" s="935" t="s">
        <v>414</v>
      </c>
      <c r="I6098" s="935" t="s">
        <v>415</v>
      </c>
      <c r="J6098" s="935">
        <v>39.629153240000001</v>
      </c>
      <c r="K6098" s="935">
        <v>-121.9925059</v>
      </c>
      <c r="L6098" s="935">
        <v>39.40712284</v>
      </c>
      <c r="M6098" s="935">
        <v>-122.00758999999999</v>
      </c>
    </row>
    <row r="6099" spans="1:13" x14ac:dyDescent="0.35">
      <c r="A6099" s="1296">
        <v>38701</v>
      </c>
      <c r="B6099" s="1295" t="s">
        <v>242</v>
      </c>
      <c r="C6099" s="1295" t="s">
        <v>260</v>
      </c>
      <c r="D6099" s="1295">
        <v>5026</v>
      </c>
      <c r="E6099" s="1295" t="s">
        <v>201</v>
      </c>
      <c r="F6099" s="935" t="s">
        <v>208</v>
      </c>
      <c r="G6099" s="1295">
        <v>146</v>
      </c>
      <c r="H6099" s="935" t="s">
        <v>402</v>
      </c>
      <c r="I6099" s="935" t="s">
        <v>403</v>
      </c>
      <c r="J6099" s="935">
        <v>40.611883210000002</v>
      </c>
      <c r="K6099" s="935">
        <v>-122.446135</v>
      </c>
      <c r="L6099" s="935">
        <v>40.592799669999998</v>
      </c>
      <c r="M6099" s="935">
        <v>-122.3942059</v>
      </c>
    </row>
    <row r="6100" spans="1:13" x14ac:dyDescent="0.35">
      <c r="A6100" s="1296">
        <v>38701</v>
      </c>
      <c r="B6100" s="1295" t="s">
        <v>242</v>
      </c>
      <c r="C6100" s="1295" t="s">
        <v>260</v>
      </c>
      <c r="D6100" s="1295">
        <v>5026</v>
      </c>
      <c r="E6100" s="1295" t="s">
        <v>201</v>
      </c>
      <c r="F6100" s="935" t="s">
        <v>209</v>
      </c>
      <c r="G6100" s="1295">
        <v>0</v>
      </c>
      <c r="H6100" s="935" t="s">
        <v>403</v>
      </c>
      <c r="I6100" s="935" t="s">
        <v>404</v>
      </c>
      <c r="J6100" s="935">
        <v>40.592799669999998</v>
      </c>
      <c r="K6100" s="935">
        <v>-122.3942059</v>
      </c>
      <c r="L6100" s="935">
        <v>40.585947769999997</v>
      </c>
      <c r="M6100" s="935">
        <v>-122.3683525</v>
      </c>
    </row>
    <row r="6101" spans="1:13" x14ac:dyDescent="0.35">
      <c r="A6101" s="1296">
        <v>38701</v>
      </c>
      <c r="B6101" s="1295" t="s">
        <v>242</v>
      </c>
      <c r="C6101" s="1295" t="s">
        <v>260</v>
      </c>
      <c r="D6101" s="1295">
        <v>5026</v>
      </c>
      <c r="E6101" s="1295" t="s">
        <v>201</v>
      </c>
      <c r="F6101" s="935" t="s">
        <v>211</v>
      </c>
      <c r="G6101" s="1295">
        <v>6</v>
      </c>
      <c r="H6101" s="935" t="s">
        <v>404</v>
      </c>
      <c r="I6101" s="935" t="s">
        <v>405</v>
      </c>
      <c r="J6101" s="935">
        <v>40.585947769999997</v>
      </c>
      <c r="K6101" s="935">
        <v>-122.3683525</v>
      </c>
      <c r="L6101" s="935">
        <v>40.472049499999997</v>
      </c>
      <c r="M6101" s="935">
        <v>-122.29453460000001</v>
      </c>
    </row>
    <row r="6102" spans="1:13" x14ac:dyDescent="0.35">
      <c r="A6102" s="1296">
        <v>38701</v>
      </c>
      <c r="B6102" s="1295" t="s">
        <v>242</v>
      </c>
      <c r="C6102" s="1295" t="s">
        <v>260</v>
      </c>
      <c r="D6102" s="1295">
        <v>5026</v>
      </c>
      <c r="E6102" s="1295" t="s">
        <v>201</v>
      </c>
      <c r="F6102" s="935" t="s">
        <v>212</v>
      </c>
      <c r="G6102" s="1295">
        <v>88</v>
      </c>
      <c r="H6102" s="935" t="s">
        <v>405</v>
      </c>
      <c r="I6102" s="935" t="s">
        <v>406</v>
      </c>
      <c r="J6102" s="935">
        <v>40.472049499999997</v>
      </c>
      <c r="K6102" s="935">
        <v>-122.29453460000001</v>
      </c>
      <c r="L6102" s="935">
        <v>40.417416330000002</v>
      </c>
      <c r="M6102" s="935">
        <v>-122.19395729999999</v>
      </c>
    </row>
    <row r="6103" spans="1:13" x14ac:dyDescent="0.35">
      <c r="A6103" s="1296">
        <v>38701</v>
      </c>
      <c r="B6103" s="1295" t="s">
        <v>242</v>
      </c>
      <c r="C6103" s="1295" t="s">
        <v>260</v>
      </c>
      <c r="D6103" s="1295">
        <v>5026</v>
      </c>
      <c r="E6103" s="1295" t="s">
        <v>201</v>
      </c>
      <c r="F6103" s="935" t="s">
        <v>213</v>
      </c>
      <c r="G6103" s="1295">
        <v>44</v>
      </c>
      <c r="H6103" s="935" t="s">
        <v>406</v>
      </c>
      <c r="I6103" s="935" t="s">
        <v>407</v>
      </c>
      <c r="J6103" s="935">
        <v>40.417416330000002</v>
      </c>
      <c r="K6103" s="935">
        <v>-122.19395729999999</v>
      </c>
      <c r="L6103" s="935">
        <v>40.355137560000003</v>
      </c>
      <c r="M6103" s="935">
        <v>-122.17595660000001</v>
      </c>
    </row>
    <row r="6104" spans="1:13" x14ac:dyDescent="0.35">
      <c r="A6104" s="1296">
        <v>38701</v>
      </c>
      <c r="B6104" s="1295" t="s">
        <v>242</v>
      </c>
      <c r="C6104" s="1295" t="s">
        <v>260</v>
      </c>
      <c r="D6104" s="1295">
        <v>5026</v>
      </c>
      <c r="E6104" s="1295" t="s">
        <v>201</v>
      </c>
      <c r="F6104" s="935" t="s">
        <v>214</v>
      </c>
      <c r="G6104" s="1295">
        <v>13</v>
      </c>
      <c r="H6104" s="935" t="s">
        <v>407</v>
      </c>
      <c r="I6104" s="935" t="s">
        <v>408</v>
      </c>
      <c r="J6104" s="935">
        <v>40.355137560000003</v>
      </c>
      <c r="K6104" s="935">
        <v>-122.17595660000001</v>
      </c>
      <c r="L6104" s="935">
        <v>40.316984869999999</v>
      </c>
      <c r="M6104" s="935">
        <v>-122.1896581</v>
      </c>
    </row>
    <row r="6105" spans="1:13" x14ac:dyDescent="0.35">
      <c r="A6105" s="1296">
        <v>38701</v>
      </c>
      <c r="B6105" s="1295" t="s">
        <v>242</v>
      </c>
      <c r="C6105" s="1295" t="s">
        <v>260</v>
      </c>
      <c r="D6105" s="1295">
        <v>5026</v>
      </c>
      <c r="E6105" s="1295" t="s">
        <v>201</v>
      </c>
      <c r="F6105" s="935" t="s">
        <v>215</v>
      </c>
      <c r="G6105" s="1295">
        <v>5</v>
      </c>
      <c r="H6105" s="935" t="s">
        <v>408</v>
      </c>
      <c r="I6105" s="935" t="s">
        <v>409</v>
      </c>
      <c r="J6105" s="935">
        <v>40.316984869999999</v>
      </c>
      <c r="K6105" s="935">
        <v>-122.1896581</v>
      </c>
      <c r="L6105" s="935">
        <v>40.263968490000003</v>
      </c>
      <c r="M6105" s="935">
        <v>-122.2235306</v>
      </c>
    </row>
    <row r="6106" spans="1:13" x14ac:dyDescent="0.35">
      <c r="A6106" s="1296">
        <v>38701</v>
      </c>
      <c r="B6106" s="1295" t="s">
        <v>242</v>
      </c>
      <c r="C6106" s="1295" t="s">
        <v>260</v>
      </c>
      <c r="D6106" s="1295">
        <v>5026</v>
      </c>
      <c r="E6106" s="1295" t="s">
        <v>201</v>
      </c>
      <c r="F6106" s="935" t="s">
        <v>216</v>
      </c>
      <c r="G6106" s="1295">
        <v>5</v>
      </c>
      <c r="H6106" s="935" t="s">
        <v>409</v>
      </c>
      <c r="I6106" s="935" t="s">
        <v>410</v>
      </c>
      <c r="J6106" s="935">
        <v>40.263968490000003</v>
      </c>
      <c r="K6106" s="935">
        <v>-122.2235306</v>
      </c>
      <c r="L6106" s="935">
        <v>40.153152210000002</v>
      </c>
      <c r="M6106" s="935">
        <v>-122.20237950000001</v>
      </c>
    </row>
    <row r="6107" spans="1:13" x14ac:dyDescent="0.35">
      <c r="A6107" s="1296">
        <v>38701</v>
      </c>
      <c r="B6107" s="1295" t="s">
        <v>242</v>
      </c>
      <c r="C6107" s="1295" t="s">
        <v>260</v>
      </c>
      <c r="D6107" s="1295">
        <v>5026</v>
      </c>
      <c r="E6107" s="1295" t="s">
        <v>201</v>
      </c>
      <c r="F6107" s="935" t="s">
        <v>217</v>
      </c>
      <c r="G6107" s="1295">
        <v>53</v>
      </c>
      <c r="H6107" s="935" t="s">
        <v>410</v>
      </c>
      <c r="I6107" s="935" t="s">
        <v>411</v>
      </c>
      <c r="J6107" s="935">
        <v>40.153152210000002</v>
      </c>
      <c r="K6107" s="935">
        <v>-122.20237950000001</v>
      </c>
      <c r="L6107" s="935">
        <v>40.027836569999998</v>
      </c>
      <c r="M6107" s="935">
        <v>-122.11920569999999</v>
      </c>
    </row>
    <row r="6108" spans="1:13" x14ac:dyDescent="0.35">
      <c r="A6108" s="1296">
        <v>38701</v>
      </c>
      <c r="B6108" s="1295" t="s">
        <v>242</v>
      </c>
      <c r="C6108" s="1295" t="s">
        <v>260</v>
      </c>
      <c r="D6108" s="1295">
        <v>5026</v>
      </c>
      <c r="E6108" s="1295" t="s">
        <v>201</v>
      </c>
      <c r="F6108" s="935" t="s">
        <v>219</v>
      </c>
      <c r="G6108" s="1295">
        <v>15</v>
      </c>
      <c r="H6108" s="935" t="s">
        <v>411</v>
      </c>
      <c r="I6108" s="935" t="s">
        <v>412</v>
      </c>
      <c r="J6108" s="935">
        <v>40.027836569999998</v>
      </c>
      <c r="K6108" s="935">
        <v>-122.11920569999999</v>
      </c>
      <c r="L6108" s="935">
        <v>39.909298579999998</v>
      </c>
      <c r="M6108" s="935">
        <v>-122.0918963</v>
      </c>
    </row>
    <row r="6109" spans="1:13" x14ac:dyDescent="0.35">
      <c r="A6109" s="1296">
        <v>38701</v>
      </c>
      <c r="B6109" s="1295" t="s">
        <v>242</v>
      </c>
      <c r="C6109" s="1295" t="s">
        <v>260</v>
      </c>
      <c r="D6109" s="1295">
        <v>5026</v>
      </c>
      <c r="E6109" s="1295" t="s">
        <v>201</v>
      </c>
      <c r="F6109" s="935" t="s">
        <v>220</v>
      </c>
      <c r="G6109" s="1295">
        <v>15</v>
      </c>
      <c r="H6109" s="935" t="s">
        <v>412</v>
      </c>
      <c r="I6109" s="935" t="s">
        <v>413</v>
      </c>
      <c r="J6109" s="935">
        <v>39.909298579999998</v>
      </c>
      <c r="K6109" s="935">
        <v>-122.0918963</v>
      </c>
      <c r="L6109" s="935">
        <v>39.751173979999997</v>
      </c>
      <c r="M6109" s="935">
        <v>-121.9963235</v>
      </c>
    </row>
    <row r="6110" spans="1:13" x14ac:dyDescent="0.35">
      <c r="A6110" s="1296">
        <v>38701</v>
      </c>
      <c r="B6110" s="1295" t="s">
        <v>242</v>
      </c>
      <c r="C6110" s="1295" t="s">
        <v>260</v>
      </c>
      <c r="D6110" s="1295">
        <v>5026</v>
      </c>
      <c r="E6110" s="1295" t="s">
        <v>201</v>
      </c>
      <c r="F6110" s="935" t="s">
        <v>221</v>
      </c>
      <c r="G6110" s="1295">
        <v>18</v>
      </c>
      <c r="H6110" s="935" t="s">
        <v>413</v>
      </c>
      <c r="I6110" s="935" t="s">
        <v>414</v>
      </c>
      <c r="J6110" s="935">
        <v>39.751173979999997</v>
      </c>
      <c r="K6110" s="935">
        <v>-121.9963235</v>
      </c>
      <c r="L6110" s="935">
        <v>39.629153240000001</v>
      </c>
      <c r="M6110" s="935">
        <v>-121.9925059</v>
      </c>
    </row>
    <row r="6111" spans="1:13" ht="15" thickBot="1" x14ac:dyDescent="0.4">
      <c r="A6111" s="1309">
        <v>38701</v>
      </c>
      <c r="B6111" s="1313" t="s">
        <v>242</v>
      </c>
      <c r="C6111" s="1313" t="s">
        <v>260</v>
      </c>
      <c r="D6111" s="1313">
        <v>5026</v>
      </c>
      <c r="E6111" s="1313" t="s">
        <v>201</v>
      </c>
      <c r="F6111" s="1312" t="s">
        <v>222</v>
      </c>
      <c r="G6111" s="1313">
        <v>0</v>
      </c>
      <c r="H6111" s="1312" t="s">
        <v>414</v>
      </c>
      <c r="I6111" s="1312" t="s">
        <v>415</v>
      </c>
      <c r="J6111" s="1312">
        <v>39.629153240000001</v>
      </c>
      <c r="K6111" s="1312">
        <v>-121.9925059</v>
      </c>
      <c r="L6111" s="1312">
        <v>39.40712284</v>
      </c>
      <c r="M6111" s="1312">
        <v>-122.00758999999999</v>
      </c>
    </row>
    <row r="6112" spans="1:13" ht="15" thickTop="1" x14ac:dyDescent="0.35">
      <c r="A6112" s="1296">
        <v>38772</v>
      </c>
      <c r="B6112" s="1295" t="s">
        <v>242</v>
      </c>
      <c r="C6112" s="1295" t="s">
        <v>196</v>
      </c>
      <c r="D6112" s="1295">
        <v>5877</v>
      </c>
      <c r="E6112" s="1295" t="s">
        <v>201</v>
      </c>
      <c r="F6112" s="935" t="s">
        <v>208</v>
      </c>
      <c r="G6112" s="1295">
        <v>0</v>
      </c>
      <c r="H6112" s="935" t="s">
        <v>402</v>
      </c>
      <c r="I6112" s="935" t="s">
        <v>403</v>
      </c>
      <c r="J6112" s="935">
        <v>40.611883210000002</v>
      </c>
      <c r="K6112" s="935">
        <v>-122.446135</v>
      </c>
      <c r="L6112" s="935">
        <v>40.592799669999998</v>
      </c>
      <c r="M6112" s="935">
        <v>-122.3942059</v>
      </c>
    </row>
    <row r="6113" spans="1:13" x14ac:dyDescent="0.35">
      <c r="A6113" s="1296">
        <v>38772</v>
      </c>
      <c r="B6113" s="1295" t="s">
        <v>242</v>
      </c>
      <c r="C6113" s="1295" t="s">
        <v>196</v>
      </c>
      <c r="D6113" s="1295">
        <v>5877</v>
      </c>
      <c r="E6113" s="1295" t="s">
        <v>201</v>
      </c>
      <c r="F6113" s="935" t="s">
        <v>209</v>
      </c>
      <c r="G6113" s="1295">
        <v>5</v>
      </c>
      <c r="H6113" s="935" t="s">
        <v>403</v>
      </c>
      <c r="I6113" s="935" t="s">
        <v>404</v>
      </c>
      <c r="J6113" s="935">
        <v>40.592799669999998</v>
      </c>
      <c r="K6113" s="935">
        <v>-122.3942059</v>
      </c>
      <c r="L6113" s="935">
        <v>40.585947769999997</v>
      </c>
      <c r="M6113" s="935">
        <v>-122.3683525</v>
      </c>
    </row>
    <row r="6114" spans="1:13" x14ac:dyDescent="0.35">
      <c r="A6114" s="1296">
        <v>38772</v>
      </c>
      <c r="B6114" s="1295" t="s">
        <v>242</v>
      </c>
      <c r="C6114" s="1295" t="s">
        <v>196</v>
      </c>
      <c r="D6114" s="1295">
        <v>5877</v>
      </c>
      <c r="E6114" s="1295" t="s">
        <v>201</v>
      </c>
      <c r="F6114" s="935" t="s">
        <v>211</v>
      </c>
      <c r="G6114" s="1295">
        <v>0</v>
      </c>
      <c r="H6114" s="935" t="s">
        <v>404</v>
      </c>
      <c r="I6114" s="935" t="s">
        <v>405</v>
      </c>
      <c r="J6114" s="935">
        <v>40.585947769999997</v>
      </c>
      <c r="K6114" s="935">
        <v>-122.3683525</v>
      </c>
      <c r="L6114" s="935">
        <v>40.472049499999997</v>
      </c>
      <c r="M6114" s="935">
        <v>-122.29453460000001</v>
      </c>
    </row>
    <row r="6115" spans="1:13" x14ac:dyDescent="0.35">
      <c r="A6115" s="1296">
        <v>38772</v>
      </c>
      <c r="B6115" s="1295" t="s">
        <v>242</v>
      </c>
      <c r="C6115" s="1295" t="s">
        <v>196</v>
      </c>
      <c r="D6115" s="1295">
        <v>5877</v>
      </c>
      <c r="E6115" s="1295" t="s">
        <v>201</v>
      </c>
      <c r="F6115" s="935" t="s">
        <v>212</v>
      </c>
      <c r="G6115" s="1295">
        <v>0</v>
      </c>
      <c r="H6115" s="935" t="s">
        <v>405</v>
      </c>
      <c r="I6115" s="935" t="s">
        <v>406</v>
      </c>
      <c r="J6115" s="935">
        <v>40.472049499999997</v>
      </c>
      <c r="K6115" s="935">
        <v>-122.29453460000001</v>
      </c>
      <c r="L6115" s="935">
        <v>40.417416330000002</v>
      </c>
      <c r="M6115" s="935">
        <v>-122.19395729999999</v>
      </c>
    </row>
    <row r="6116" spans="1:13" x14ac:dyDescent="0.35">
      <c r="A6116" s="1296">
        <v>38772</v>
      </c>
      <c r="B6116" s="1295" t="s">
        <v>242</v>
      </c>
      <c r="C6116" s="1295" t="s">
        <v>196</v>
      </c>
      <c r="D6116" s="1295">
        <v>5877</v>
      </c>
      <c r="E6116" s="1295" t="s">
        <v>201</v>
      </c>
      <c r="F6116" s="935" t="s">
        <v>213</v>
      </c>
      <c r="G6116" s="1295">
        <v>0</v>
      </c>
      <c r="H6116" s="935" t="s">
        <v>406</v>
      </c>
      <c r="I6116" s="935" t="s">
        <v>407</v>
      </c>
      <c r="J6116" s="935">
        <v>40.417416330000002</v>
      </c>
      <c r="K6116" s="935">
        <v>-122.19395729999999</v>
      </c>
      <c r="L6116" s="935">
        <v>40.355137560000003</v>
      </c>
      <c r="M6116" s="935">
        <v>-122.17595660000001</v>
      </c>
    </row>
    <row r="6117" spans="1:13" x14ac:dyDescent="0.35">
      <c r="A6117" s="1296">
        <v>38772</v>
      </c>
      <c r="B6117" s="1295" t="s">
        <v>242</v>
      </c>
      <c r="C6117" s="1295" t="s">
        <v>196</v>
      </c>
      <c r="D6117" s="1295">
        <v>5877</v>
      </c>
      <c r="E6117" s="1295" t="s">
        <v>201</v>
      </c>
      <c r="F6117" s="935" t="s">
        <v>214</v>
      </c>
      <c r="G6117" s="1295">
        <v>0</v>
      </c>
      <c r="H6117" s="935" t="s">
        <v>407</v>
      </c>
      <c r="I6117" s="935" t="s">
        <v>408</v>
      </c>
      <c r="J6117" s="935">
        <v>40.355137560000003</v>
      </c>
      <c r="K6117" s="935">
        <v>-122.17595660000001</v>
      </c>
      <c r="L6117" s="935">
        <v>40.316984869999999</v>
      </c>
      <c r="M6117" s="935">
        <v>-122.1896581</v>
      </c>
    </row>
    <row r="6118" spans="1:13" x14ac:dyDescent="0.35">
      <c r="A6118" s="1296">
        <v>38772</v>
      </c>
      <c r="B6118" s="1295" t="s">
        <v>242</v>
      </c>
      <c r="C6118" s="1295" t="s">
        <v>196</v>
      </c>
      <c r="D6118" s="1295">
        <v>5877</v>
      </c>
      <c r="E6118" s="1295" t="s">
        <v>201</v>
      </c>
      <c r="F6118" s="935" t="s">
        <v>215</v>
      </c>
      <c r="G6118" s="1295">
        <v>0</v>
      </c>
      <c r="H6118" s="935" t="s">
        <v>408</v>
      </c>
      <c r="I6118" s="935" t="s">
        <v>409</v>
      </c>
      <c r="J6118" s="935">
        <v>40.316984869999999</v>
      </c>
      <c r="K6118" s="935">
        <v>-122.1896581</v>
      </c>
      <c r="L6118" s="935">
        <v>40.263968490000003</v>
      </c>
      <c r="M6118" s="935">
        <v>-122.2235306</v>
      </c>
    </row>
    <row r="6119" spans="1:13" x14ac:dyDescent="0.35">
      <c r="A6119" s="1296">
        <v>38772</v>
      </c>
      <c r="B6119" s="1295" t="s">
        <v>242</v>
      </c>
      <c r="C6119" s="1295" t="s">
        <v>196</v>
      </c>
      <c r="D6119" s="1295">
        <v>5877</v>
      </c>
      <c r="E6119" s="1295" t="s">
        <v>201</v>
      </c>
      <c r="F6119" s="935" t="s">
        <v>216</v>
      </c>
      <c r="G6119" s="1295">
        <v>0</v>
      </c>
      <c r="H6119" s="935" t="s">
        <v>409</v>
      </c>
      <c r="I6119" s="935" t="s">
        <v>410</v>
      </c>
      <c r="J6119" s="935">
        <v>40.263968490000003</v>
      </c>
      <c r="K6119" s="935">
        <v>-122.2235306</v>
      </c>
      <c r="L6119" s="935">
        <v>40.153152210000002</v>
      </c>
      <c r="M6119" s="935">
        <v>-122.20237950000001</v>
      </c>
    </row>
    <row r="6120" spans="1:13" x14ac:dyDescent="0.35">
      <c r="A6120" s="1296">
        <v>38772</v>
      </c>
      <c r="B6120" s="1295" t="s">
        <v>242</v>
      </c>
      <c r="C6120" s="1295" t="s">
        <v>196</v>
      </c>
      <c r="D6120" s="1295">
        <v>5877</v>
      </c>
      <c r="E6120" s="1295" t="s">
        <v>201</v>
      </c>
      <c r="F6120" s="935" t="s">
        <v>217</v>
      </c>
      <c r="G6120" s="1295">
        <v>0</v>
      </c>
      <c r="H6120" s="935" t="s">
        <v>410</v>
      </c>
      <c r="I6120" s="935" t="s">
        <v>411</v>
      </c>
      <c r="J6120" s="935">
        <v>40.153152210000002</v>
      </c>
      <c r="K6120" s="935">
        <v>-122.20237950000001</v>
      </c>
      <c r="L6120" s="935">
        <v>40.027836569999998</v>
      </c>
      <c r="M6120" s="935">
        <v>-122.11920569999999</v>
      </c>
    </row>
    <row r="6121" spans="1:13" x14ac:dyDescent="0.35">
      <c r="A6121" s="1296">
        <v>38772</v>
      </c>
      <c r="B6121" s="1295" t="s">
        <v>242</v>
      </c>
      <c r="C6121" s="1295" t="s">
        <v>196</v>
      </c>
      <c r="D6121" s="1295">
        <v>5877</v>
      </c>
      <c r="E6121" s="1295" t="s">
        <v>201</v>
      </c>
      <c r="F6121" s="935" t="s">
        <v>219</v>
      </c>
      <c r="G6121" s="1295">
        <v>0</v>
      </c>
      <c r="H6121" s="935" t="s">
        <v>411</v>
      </c>
      <c r="I6121" s="935" t="s">
        <v>412</v>
      </c>
      <c r="J6121" s="935">
        <v>40.027836569999998</v>
      </c>
      <c r="K6121" s="935">
        <v>-122.11920569999999</v>
      </c>
      <c r="L6121" s="935">
        <v>39.909298579999998</v>
      </c>
      <c r="M6121" s="935">
        <v>-122.0918963</v>
      </c>
    </row>
    <row r="6122" spans="1:13" x14ac:dyDescent="0.35">
      <c r="A6122" s="1296">
        <v>38772</v>
      </c>
      <c r="B6122" s="1295" t="s">
        <v>242</v>
      </c>
      <c r="C6122" s="1295" t="s">
        <v>196</v>
      </c>
      <c r="D6122" s="1295">
        <v>5877</v>
      </c>
      <c r="E6122" s="1295" t="s">
        <v>201</v>
      </c>
      <c r="F6122" s="935" t="s">
        <v>220</v>
      </c>
      <c r="G6122" s="1295">
        <v>0</v>
      </c>
      <c r="H6122" s="935" t="s">
        <v>412</v>
      </c>
      <c r="I6122" s="935" t="s">
        <v>413</v>
      </c>
      <c r="J6122" s="935">
        <v>39.909298579999998</v>
      </c>
      <c r="K6122" s="935">
        <v>-122.0918963</v>
      </c>
      <c r="L6122" s="935">
        <v>39.751173979999997</v>
      </c>
      <c r="M6122" s="935">
        <v>-121.9963235</v>
      </c>
    </row>
    <row r="6123" spans="1:13" x14ac:dyDescent="0.35">
      <c r="A6123" s="1296">
        <v>38772</v>
      </c>
      <c r="B6123" s="1295" t="s">
        <v>242</v>
      </c>
      <c r="C6123" s="1295" t="s">
        <v>196</v>
      </c>
      <c r="D6123" s="1295">
        <v>5877</v>
      </c>
      <c r="E6123" s="1295" t="s">
        <v>201</v>
      </c>
      <c r="F6123" s="935" t="s">
        <v>221</v>
      </c>
      <c r="G6123" s="1295">
        <v>0</v>
      </c>
      <c r="H6123" s="935" t="s">
        <v>413</v>
      </c>
      <c r="I6123" s="935" t="s">
        <v>414</v>
      </c>
      <c r="J6123" s="935">
        <v>39.751173979999997</v>
      </c>
      <c r="K6123" s="935">
        <v>-121.9963235</v>
      </c>
      <c r="L6123" s="935">
        <v>39.629153240000001</v>
      </c>
      <c r="M6123" s="935">
        <v>-121.9925059</v>
      </c>
    </row>
    <row r="6124" spans="1:13" x14ac:dyDescent="0.35">
      <c r="A6124" s="1296">
        <v>38772</v>
      </c>
      <c r="B6124" s="1295" t="s">
        <v>242</v>
      </c>
      <c r="C6124" s="1295" t="s">
        <v>196</v>
      </c>
      <c r="D6124" s="1295">
        <v>5877</v>
      </c>
      <c r="E6124" s="1295" t="s">
        <v>201</v>
      </c>
      <c r="F6124" s="935" t="s">
        <v>222</v>
      </c>
      <c r="G6124" s="1295">
        <v>0</v>
      </c>
      <c r="H6124" s="935" t="s">
        <v>414</v>
      </c>
      <c r="I6124" s="935" t="s">
        <v>415</v>
      </c>
      <c r="J6124" s="935">
        <v>39.629153240000001</v>
      </c>
      <c r="K6124" s="935">
        <v>-121.9925059</v>
      </c>
      <c r="L6124" s="935">
        <v>39.40712284</v>
      </c>
      <c r="M6124" s="935">
        <v>-122.00758999999999</v>
      </c>
    </row>
    <row r="6125" spans="1:13" x14ac:dyDescent="0.35">
      <c r="A6125" s="1296">
        <v>38869</v>
      </c>
      <c r="B6125" s="1295" t="s">
        <v>313</v>
      </c>
      <c r="C6125" s="1295" t="s">
        <v>196</v>
      </c>
      <c r="D6125" s="1295">
        <v>13843</v>
      </c>
      <c r="E6125" s="1295" t="s">
        <v>200</v>
      </c>
      <c r="F6125" s="935" t="s">
        <v>208</v>
      </c>
      <c r="G6125" s="1295">
        <v>0</v>
      </c>
      <c r="H6125" s="935" t="s">
        <v>402</v>
      </c>
      <c r="I6125" s="935" t="s">
        <v>403</v>
      </c>
      <c r="J6125" s="935">
        <v>40.611883210000002</v>
      </c>
      <c r="K6125" s="935">
        <v>-122.446135</v>
      </c>
      <c r="L6125" s="935">
        <v>40.592799669999998</v>
      </c>
      <c r="M6125" s="935">
        <v>-122.3942059</v>
      </c>
    </row>
    <row r="6126" spans="1:13" x14ac:dyDescent="0.35">
      <c r="A6126" s="1296">
        <v>38869</v>
      </c>
      <c r="B6126" s="1295" t="s">
        <v>313</v>
      </c>
      <c r="C6126" s="1295" t="s">
        <v>196</v>
      </c>
      <c r="D6126" s="1295">
        <v>13843</v>
      </c>
      <c r="E6126" s="1295" t="s">
        <v>200</v>
      </c>
      <c r="F6126" s="935" t="s">
        <v>209</v>
      </c>
      <c r="G6126" s="1295">
        <v>0</v>
      </c>
      <c r="H6126" s="935" t="s">
        <v>403</v>
      </c>
      <c r="I6126" s="935" t="s">
        <v>404</v>
      </c>
      <c r="J6126" s="935">
        <v>40.592799669999998</v>
      </c>
      <c r="K6126" s="935">
        <v>-122.3942059</v>
      </c>
      <c r="L6126" s="935">
        <v>40.585947769999997</v>
      </c>
      <c r="M6126" s="935">
        <v>-122.3683525</v>
      </c>
    </row>
    <row r="6127" spans="1:13" x14ac:dyDescent="0.35">
      <c r="A6127" s="1296">
        <v>38869</v>
      </c>
      <c r="B6127" s="1295" t="s">
        <v>313</v>
      </c>
      <c r="C6127" s="1295" t="s">
        <v>196</v>
      </c>
      <c r="D6127" s="1295">
        <v>13843</v>
      </c>
      <c r="E6127" s="1295" t="s">
        <v>200</v>
      </c>
      <c r="F6127" s="935" t="s">
        <v>211</v>
      </c>
      <c r="G6127" s="1295">
        <v>0</v>
      </c>
      <c r="H6127" s="935" t="s">
        <v>404</v>
      </c>
      <c r="I6127" s="935" t="s">
        <v>405</v>
      </c>
      <c r="J6127" s="935">
        <v>40.585947769999997</v>
      </c>
      <c r="K6127" s="935">
        <v>-122.3683525</v>
      </c>
      <c r="L6127" s="935">
        <v>40.472049499999997</v>
      </c>
      <c r="M6127" s="935">
        <v>-122.29453460000001</v>
      </c>
    </row>
    <row r="6128" spans="1:13" x14ac:dyDescent="0.35">
      <c r="A6128" s="1296">
        <v>38869</v>
      </c>
      <c r="B6128" s="1295" t="s">
        <v>313</v>
      </c>
      <c r="C6128" s="1295" t="s">
        <v>196</v>
      </c>
      <c r="D6128" s="1295">
        <v>13843</v>
      </c>
      <c r="E6128" s="1295" t="s">
        <v>200</v>
      </c>
      <c r="F6128" s="935" t="s">
        <v>212</v>
      </c>
      <c r="G6128" s="1295">
        <v>0</v>
      </c>
      <c r="H6128" s="935" t="s">
        <v>405</v>
      </c>
      <c r="I6128" s="935" t="s">
        <v>406</v>
      </c>
      <c r="J6128" s="935">
        <v>40.472049499999997</v>
      </c>
      <c r="K6128" s="935">
        <v>-122.29453460000001</v>
      </c>
      <c r="L6128" s="935">
        <v>40.417416330000002</v>
      </c>
      <c r="M6128" s="935">
        <v>-122.19395729999999</v>
      </c>
    </row>
    <row r="6129" spans="1:13" x14ac:dyDescent="0.35">
      <c r="A6129" s="1296">
        <v>38869</v>
      </c>
      <c r="B6129" s="1295" t="s">
        <v>313</v>
      </c>
      <c r="C6129" s="1295" t="s">
        <v>196</v>
      </c>
      <c r="D6129" s="1295">
        <v>13843</v>
      </c>
      <c r="E6129" s="1295" t="s">
        <v>200</v>
      </c>
      <c r="F6129" s="935" t="s">
        <v>213</v>
      </c>
      <c r="G6129" s="1295">
        <v>0</v>
      </c>
      <c r="H6129" s="935" t="s">
        <v>406</v>
      </c>
      <c r="I6129" s="935" t="s">
        <v>407</v>
      </c>
      <c r="J6129" s="935">
        <v>40.417416330000002</v>
      </c>
      <c r="K6129" s="935">
        <v>-122.19395729999999</v>
      </c>
      <c r="L6129" s="935">
        <v>40.355137560000003</v>
      </c>
      <c r="M6129" s="935">
        <v>-122.17595660000001</v>
      </c>
    </row>
    <row r="6130" spans="1:13" x14ac:dyDescent="0.35">
      <c r="A6130" s="1296">
        <v>38869</v>
      </c>
      <c r="B6130" s="1295" t="s">
        <v>313</v>
      </c>
      <c r="C6130" s="1295" t="s">
        <v>196</v>
      </c>
      <c r="D6130" s="1295">
        <v>13843</v>
      </c>
      <c r="E6130" s="1295" t="s">
        <v>200</v>
      </c>
      <c r="F6130" s="935" t="s">
        <v>214</v>
      </c>
      <c r="G6130" s="1295">
        <v>0</v>
      </c>
      <c r="H6130" s="935" t="s">
        <v>407</v>
      </c>
      <c r="I6130" s="935" t="s">
        <v>408</v>
      </c>
      <c r="J6130" s="935">
        <v>40.355137560000003</v>
      </c>
      <c r="K6130" s="935">
        <v>-122.17595660000001</v>
      </c>
      <c r="L6130" s="935">
        <v>40.316984869999999</v>
      </c>
      <c r="M6130" s="935">
        <v>-122.1896581</v>
      </c>
    </row>
    <row r="6131" spans="1:13" x14ac:dyDescent="0.35">
      <c r="A6131" s="1296">
        <v>38869</v>
      </c>
      <c r="B6131" s="1295" t="s">
        <v>313</v>
      </c>
      <c r="C6131" s="1295" t="s">
        <v>196</v>
      </c>
      <c r="D6131" s="1295">
        <v>13843</v>
      </c>
      <c r="E6131" s="1295" t="s">
        <v>200</v>
      </c>
      <c r="F6131" s="935" t="s">
        <v>215</v>
      </c>
      <c r="G6131" s="1295">
        <v>0</v>
      </c>
      <c r="H6131" s="935" t="s">
        <v>408</v>
      </c>
      <c r="I6131" s="935" t="s">
        <v>409</v>
      </c>
      <c r="J6131" s="935">
        <v>40.316984869999999</v>
      </c>
      <c r="K6131" s="935">
        <v>-122.1896581</v>
      </c>
      <c r="L6131" s="935">
        <v>40.263968490000003</v>
      </c>
      <c r="M6131" s="935">
        <v>-122.2235306</v>
      </c>
    </row>
    <row r="6132" spans="1:13" x14ac:dyDescent="0.35">
      <c r="A6132" s="1296">
        <v>38869</v>
      </c>
      <c r="B6132" s="1295" t="s">
        <v>313</v>
      </c>
      <c r="C6132" s="1295" t="s">
        <v>196</v>
      </c>
      <c r="D6132" s="1295">
        <v>13843</v>
      </c>
      <c r="E6132" s="1295" t="s">
        <v>200</v>
      </c>
      <c r="F6132" s="935" t="s">
        <v>216</v>
      </c>
      <c r="G6132" s="1295">
        <v>0</v>
      </c>
      <c r="H6132" s="935" t="s">
        <v>409</v>
      </c>
      <c r="I6132" s="935" t="s">
        <v>410</v>
      </c>
      <c r="J6132" s="935">
        <v>40.263968490000003</v>
      </c>
      <c r="K6132" s="935">
        <v>-122.2235306</v>
      </c>
      <c r="L6132" s="935">
        <v>40.153152210000002</v>
      </c>
      <c r="M6132" s="935">
        <v>-122.20237950000001</v>
      </c>
    </row>
    <row r="6133" spans="1:13" x14ac:dyDescent="0.35">
      <c r="A6133" s="1296">
        <v>38869</v>
      </c>
      <c r="B6133" s="1295" t="s">
        <v>313</v>
      </c>
      <c r="C6133" s="1295" t="s">
        <v>196</v>
      </c>
      <c r="D6133" s="1295">
        <v>13843</v>
      </c>
      <c r="E6133" s="1295" t="s">
        <v>200</v>
      </c>
      <c r="F6133" s="935" t="s">
        <v>217</v>
      </c>
      <c r="G6133" s="1295">
        <v>0</v>
      </c>
      <c r="H6133" s="935" t="s">
        <v>410</v>
      </c>
      <c r="I6133" s="935" t="s">
        <v>411</v>
      </c>
      <c r="J6133" s="935">
        <v>40.153152210000002</v>
      </c>
      <c r="K6133" s="935">
        <v>-122.20237950000001</v>
      </c>
      <c r="L6133" s="935">
        <v>40.027836569999998</v>
      </c>
      <c r="M6133" s="935">
        <v>-122.11920569999999</v>
      </c>
    </row>
    <row r="6134" spans="1:13" x14ac:dyDescent="0.35">
      <c r="A6134" s="1296">
        <v>38869</v>
      </c>
      <c r="B6134" s="1295" t="s">
        <v>313</v>
      </c>
      <c r="C6134" s="1295" t="s">
        <v>196</v>
      </c>
      <c r="D6134" s="1295">
        <v>13843</v>
      </c>
      <c r="E6134" s="1295" t="s">
        <v>200</v>
      </c>
      <c r="F6134" s="935" t="s">
        <v>219</v>
      </c>
      <c r="G6134" s="1295">
        <v>-99999</v>
      </c>
      <c r="H6134" s="935" t="s">
        <v>411</v>
      </c>
      <c r="I6134" s="935" t="s">
        <v>412</v>
      </c>
      <c r="J6134" s="935">
        <v>40.027836569999998</v>
      </c>
      <c r="K6134" s="935">
        <v>-122.11920569999999</v>
      </c>
      <c r="L6134" s="935">
        <v>39.909298579999998</v>
      </c>
      <c r="M6134" s="935">
        <v>-122.0918963</v>
      </c>
    </row>
    <row r="6135" spans="1:13" x14ac:dyDescent="0.35">
      <c r="A6135" s="1296">
        <v>38869</v>
      </c>
      <c r="B6135" s="1295" t="s">
        <v>313</v>
      </c>
      <c r="C6135" s="1295" t="s">
        <v>196</v>
      </c>
      <c r="D6135" s="1295">
        <v>13843</v>
      </c>
      <c r="E6135" s="1295" t="s">
        <v>200</v>
      </c>
      <c r="F6135" s="935" t="s">
        <v>220</v>
      </c>
      <c r="G6135" s="1295">
        <v>-99999</v>
      </c>
      <c r="H6135" s="935" t="s">
        <v>412</v>
      </c>
      <c r="I6135" s="935" t="s">
        <v>413</v>
      </c>
      <c r="J6135" s="935">
        <v>39.909298579999998</v>
      </c>
      <c r="K6135" s="935">
        <v>-122.0918963</v>
      </c>
      <c r="L6135" s="935">
        <v>39.751173979999997</v>
      </c>
      <c r="M6135" s="935">
        <v>-121.9963235</v>
      </c>
    </row>
    <row r="6136" spans="1:13" x14ac:dyDescent="0.35">
      <c r="A6136" s="1296">
        <v>38869</v>
      </c>
      <c r="B6136" s="1295" t="s">
        <v>313</v>
      </c>
      <c r="C6136" s="1295" t="s">
        <v>196</v>
      </c>
      <c r="D6136" s="1295">
        <v>13843</v>
      </c>
      <c r="E6136" s="1295" t="s">
        <v>200</v>
      </c>
      <c r="F6136" s="935" t="s">
        <v>221</v>
      </c>
      <c r="G6136" s="1295">
        <v>-99999</v>
      </c>
      <c r="H6136" s="935" t="s">
        <v>413</v>
      </c>
      <c r="I6136" s="935" t="s">
        <v>414</v>
      </c>
      <c r="J6136" s="935">
        <v>39.751173979999997</v>
      </c>
      <c r="K6136" s="935">
        <v>-121.9963235</v>
      </c>
      <c r="L6136" s="935">
        <v>39.629153240000001</v>
      </c>
      <c r="M6136" s="935">
        <v>-121.9925059</v>
      </c>
    </row>
    <row r="6137" spans="1:13" x14ac:dyDescent="0.35">
      <c r="A6137" s="1296">
        <v>38869</v>
      </c>
      <c r="B6137" s="1295" t="s">
        <v>313</v>
      </c>
      <c r="C6137" s="1295" t="s">
        <v>196</v>
      </c>
      <c r="D6137" s="1295">
        <v>13843</v>
      </c>
      <c r="E6137" s="1295" t="s">
        <v>200</v>
      </c>
      <c r="F6137" s="935" t="s">
        <v>222</v>
      </c>
      <c r="G6137" s="1295">
        <v>-99999</v>
      </c>
      <c r="H6137" s="935" t="s">
        <v>414</v>
      </c>
      <c r="I6137" s="935" t="s">
        <v>415</v>
      </c>
      <c r="J6137" s="935">
        <v>39.629153240000001</v>
      </c>
      <c r="K6137" s="935">
        <v>-121.9925059</v>
      </c>
      <c r="L6137" s="935">
        <v>39.40712284</v>
      </c>
      <c r="M6137" s="935">
        <v>-122.00758999999999</v>
      </c>
    </row>
    <row r="6138" spans="1:13" x14ac:dyDescent="0.35">
      <c r="A6138" s="1296">
        <v>38876</v>
      </c>
      <c r="B6138" s="1295" t="s">
        <v>313</v>
      </c>
      <c r="C6138" s="1295" t="s">
        <v>196</v>
      </c>
      <c r="D6138" s="1295">
        <v>13991</v>
      </c>
      <c r="E6138" s="1295" t="s">
        <v>200</v>
      </c>
      <c r="F6138" s="935" t="s">
        <v>208</v>
      </c>
      <c r="G6138" s="1295">
        <v>0</v>
      </c>
      <c r="H6138" s="935" t="s">
        <v>402</v>
      </c>
      <c r="I6138" s="935" t="s">
        <v>403</v>
      </c>
      <c r="J6138" s="935">
        <v>40.611883210000002</v>
      </c>
      <c r="K6138" s="935">
        <v>-122.446135</v>
      </c>
      <c r="L6138" s="935">
        <v>40.592799669999998</v>
      </c>
      <c r="M6138" s="935">
        <v>-122.3942059</v>
      </c>
    </row>
    <row r="6139" spans="1:13" x14ac:dyDescent="0.35">
      <c r="A6139" s="1296">
        <v>38876</v>
      </c>
      <c r="B6139" s="1295" t="s">
        <v>313</v>
      </c>
      <c r="C6139" s="1295" t="s">
        <v>196</v>
      </c>
      <c r="D6139" s="1295">
        <v>13991</v>
      </c>
      <c r="E6139" s="1295" t="s">
        <v>200</v>
      </c>
      <c r="F6139" s="935" t="s">
        <v>209</v>
      </c>
      <c r="G6139" s="1295">
        <v>13</v>
      </c>
      <c r="H6139" s="935" t="s">
        <v>403</v>
      </c>
      <c r="I6139" s="935" t="s">
        <v>404</v>
      </c>
      <c r="J6139" s="935">
        <v>40.592799669999998</v>
      </c>
      <c r="K6139" s="935">
        <v>-122.3942059</v>
      </c>
      <c r="L6139" s="935">
        <v>40.585947769999997</v>
      </c>
      <c r="M6139" s="935">
        <v>-122.3683525</v>
      </c>
    </row>
    <row r="6140" spans="1:13" x14ac:dyDescent="0.35">
      <c r="A6140" s="1296">
        <v>38876</v>
      </c>
      <c r="B6140" s="1295" t="s">
        <v>313</v>
      </c>
      <c r="C6140" s="1295" t="s">
        <v>196</v>
      </c>
      <c r="D6140" s="1295">
        <v>13991</v>
      </c>
      <c r="E6140" s="1295" t="s">
        <v>200</v>
      </c>
      <c r="F6140" s="935" t="s">
        <v>211</v>
      </c>
      <c r="G6140" s="1295">
        <v>0</v>
      </c>
      <c r="H6140" s="935" t="s">
        <v>404</v>
      </c>
      <c r="I6140" s="935" t="s">
        <v>405</v>
      </c>
      <c r="J6140" s="935">
        <v>40.585947769999997</v>
      </c>
      <c r="K6140" s="935">
        <v>-122.3683525</v>
      </c>
      <c r="L6140" s="935">
        <v>40.472049499999997</v>
      </c>
      <c r="M6140" s="935">
        <v>-122.29453460000001</v>
      </c>
    </row>
    <row r="6141" spans="1:13" x14ac:dyDescent="0.35">
      <c r="A6141" s="1296">
        <v>38876</v>
      </c>
      <c r="B6141" s="1295" t="s">
        <v>313</v>
      </c>
      <c r="C6141" s="1295" t="s">
        <v>196</v>
      </c>
      <c r="D6141" s="1295">
        <v>13991</v>
      </c>
      <c r="E6141" s="1295" t="s">
        <v>200</v>
      </c>
      <c r="F6141" s="935" t="s">
        <v>212</v>
      </c>
      <c r="G6141" s="1295">
        <v>0</v>
      </c>
      <c r="H6141" s="935" t="s">
        <v>405</v>
      </c>
      <c r="I6141" s="935" t="s">
        <v>406</v>
      </c>
      <c r="J6141" s="935">
        <v>40.472049499999997</v>
      </c>
      <c r="K6141" s="935">
        <v>-122.29453460000001</v>
      </c>
      <c r="L6141" s="935">
        <v>40.417416330000002</v>
      </c>
      <c r="M6141" s="935">
        <v>-122.19395729999999</v>
      </c>
    </row>
    <row r="6142" spans="1:13" x14ac:dyDescent="0.35">
      <c r="A6142" s="1296">
        <v>38876</v>
      </c>
      <c r="B6142" s="1295" t="s">
        <v>313</v>
      </c>
      <c r="C6142" s="1295" t="s">
        <v>196</v>
      </c>
      <c r="D6142" s="1295">
        <v>13991</v>
      </c>
      <c r="E6142" s="1295" t="s">
        <v>200</v>
      </c>
      <c r="F6142" s="935" t="s">
        <v>213</v>
      </c>
      <c r="G6142" s="1295">
        <v>0</v>
      </c>
      <c r="H6142" s="935" t="s">
        <v>406</v>
      </c>
      <c r="I6142" s="935" t="s">
        <v>407</v>
      </c>
      <c r="J6142" s="935">
        <v>40.417416330000002</v>
      </c>
      <c r="K6142" s="935">
        <v>-122.19395729999999</v>
      </c>
      <c r="L6142" s="935">
        <v>40.355137560000003</v>
      </c>
      <c r="M6142" s="935">
        <v>-122.17595660000001</v>
      </c>
    </row>
    <row r="6143" spans="1:13" x14ac:dyDescent="0.35">
      <c r="A6143" s="1296">
        <v>38876</v>
      </c>
      <c r="B6143" s="1295" t="s">
        <v>313</v>
      </c>
      <c r="C6143" s="1295" t="s">
        <v>196</v>
      </c>
      <c r="D6143" s="1295">
        <v>13991</v>
      </c>
      <c r="E6143" s="1295" t="s">
        <v>200</v>
      </c>
      <c r="F6143" s="935" t="s">
        <v>214</v>
      </c>
      <c r="G6143" s="1295">
        <v>0</v>
      </c>
      <c r="H6143" s="935" t="s">
        <v>407</v>
      </c>
      <c r="I6143" s="935" t="s">
        <v>408</v>
      </c>
      <c r="J6143" s="935">
        <v>40.355137560000003</v>
      </c>
      <c r="K6143" s="935">
        <v>-122.17595660000001</v>
      </c>
      <c r="L6143" s="935">
        <v>40.316984869999999</v>
      </c>
      <c r="M6143" s="935">
        <v>-122.1896581</v>
      </c>
    </row>
    <row r="6144" spans="1:13" x14ac:dyDescent="0.35">
      <c r="A6144" s="1296">
        <v>38876</v>
      </c>
      <c r="B6144" s="1295" t="s">
        <v>313</v>
      </c>
      <c r="C6144" s="1295" t="s">
        <v>196</v>
      </c>
      <c r="D6144" s="1295">
        <v>13991</v>
      </c>
      <c r="E6144" s="1295" t="s">
        <v>200</v>
      </c>
      <c r="F6144" s="935" t="s">
        <v>215</v>
      </c>
      <c r="G6144" s="1295">
        <v>0</v>
      </c>
      <c r="H6144" s="935" t="s">
        <v>408</v>
      </c>
      <c r="I6144" s="935" t="s">
        <v>409</v>
      </c>
      <c r="J6144" s="935">
        <v>40.316984869999999</v>
      </c>
      <c r="K6144" s="935">
        <v>-122.1896581</v>
      </c>
      <c r="L6144" s="935">
        <v>40.263968490000003</v>
      </c>
      <c r="M6144" s="935">
        <v>-122.2235306</v>
      </c>
    </row>
    <row r="6145" spans="1:13" x14ac:dyDescent="0.35">
      <c r="A6145" s="1296">
        <v>38876</v>
      </c>
      <c r="B6145" s="1295" t="s">
        <v>313</v>
      </c>
      <c r="C6145" s="1295" t="s">
        <v>196</v>
      </c>
      <c r="D6145" s="1295">
        <v>13991</v>
      </c>
      <c r="E6145" s="1295" t="s">
        <v>200</v>
      </c>
      <c r="F6145" s="935" t="s">
        <v>216</v>
      </c>
      <c r="G6145" s="1295">
        <v>0</v>
      </c>
      <c r="H6145" s="935" t="s">
        <v>409</v>
      </c>
      <c r="I6145" s="935" t="s">
        <v>410</v>
      </c>
      <c r="J6145" s="935">
        <v>40.263968490000003</v>
      </c>
      <c r="K6145" s="935">
        <v>-122.2235306</v>
      </c>
      <c r="L6145" s="935">
        <v>40.153152210000002</v>
      </c>
      <c r="M6145" s="935">
        <v>-122.20237950000001</v>
      </c>
    </row>
    <row r="6146" spans="1:13" x14ac:dyDescent="0.35">
      <c r="A6146" s="1296">
        <v>38876</v>
      </c>
      <c r="B6146" s="1295" t="s">
        <v>313</v>
      </c>
      <c r="C6146" s="1295" t="s">
        <v>196</v>
      </c>
      <c r="D6146" s="1295">
        <v>13991</v>
      </c>
      <c r="E6146" s="1295" t="s">
        <v>200</v>
      </c>
      <c r="F6146" s="935" t="s">
        <v>217</v>
      </c>
      <c r="G6146" s="1295">
        <v>0</v>
      </c>
      <c r="H6146" s="935" t="s">
        <v>410</v>
      </c>
      <c r="I6146" s="935" t="s">
        <v>411</v>
      </c>
      <c r="J6146" s="935">
        <v>40.153152210000002</v>
      </c>
      <c r="K6146" s="935">
        <v>-122.20237950000001</v>
      </c>
      <c r="L6146" s="935">
        <v>40.027836569999998</v>
      </c>
      <c r="M6146" s="935">
        <v>-122.11920569999999</v>
      </c>
    </row>
    <row r="6147" spans="1:13" x14ac:dyDescent="0.35">
      <c r="A6147" s="1296">
        <v>38876</v>
      </c>
      <c r="B6147" s="1295" t="s">
        <v>313</v>
      </c>
      <c r="C6147" s="1295" t="s">
        <v>196</v>
      </c>
      <c r="D6147" s="1295">
        <v>13991</v>
      </c>
      <c r="E6147" s="1295" t="s">
        <v>200</v>
      </c>
      <c r="F6147" s="935" t="s">
        <v>219</v>
      </c>
      <c r="G6147" s="1295">
        <v>-99999</v>
      </c>
      <c r="H6147" s="935" t="s">
        <v>411</v>
      </c>
      <c r="I6147" s="935" t="s">
        <v>412</v>
      </c>
      <c r="J6147" s="935">
        <v>40.027836569999998</v>
      </c>
      <c r="K6147" s="935">
        <v>-122.11920569999999</v>
      </c>
      <c r="L6147" s="935">
        <v>39.909298579999998</v>
      </c>
      <c r="M6147" s="935">
        <v>-122.0918963</v>
      </c>
    </row>
    <row r="6148" spans="1:13" x14ac:dyDescent="0.35">
      <c r="A6148" s="1296">
        <v>38876</v>
      </c>
      <c r="B6148" s="1295" t="s">
        <v>313</v>
      </c>
      <c r="C6148" s="1295" t="s">
        <v>196</v>
      </c>
      <c r="D6148" s="1295">
        <v>13991</v>
      </c>
      <c r="E6148" s="1295" t="s">
        <v>200</v>
      </c>
      <c r="F6148" s="935" t="s">
        <v>220</v>
      </c>
      <c r="G6148" s="1295">
        <v>-99999</v>
      </c>
      <c r="H6148" s="935" t="s">
        <v>412</v>
      </c>
      <c r="I6148" s="935" t="s">
        <v>413</v>
      </c>
      <c r="J6148" s="935">
        <v>39.909298579999998</v>
      </c>
      <c r="K6148" s="935">
        <v>-122.0918963</v>
      </c>
      <c r="L6148" s="935">
        <v>39.751173979999997</v>
      </c>
      <c r="M6148" s="935">
        <v>-121.9963235</v>
      </c>
    </row>
    <row r="6149" spans="1:13" x14ac:dyDescent="0.35">
      <c r="A6149" s="1296">
        <v>38876</v>
      </c>
      <c r="B6149" s="1295" t="s">
        <v>313</v>
      </c>
      <c r="C6149" s="1295" t="s">
        <v>196</v>
      </c>
      <c r="D6149" s="1295">
        <v>13991</v>
      </c>
      <c r="E6149" s="1295" t="s">
        <v>200</v>
      </c>
      <c r="F6149" s="935" t="s">
        <v>221</v>
      </c>
      <c r="G6149" s="1295">
        <v>-99999</v>
      </c>
      <c r="H6149" s="935" t="s">
        <v>413</v>
      </c>
      <c r="I6149" s="935" t="s">
        <v>414</v>
      </c>
      <c r="J6149" s="935">
        <v>39.751173979999997</v>
      </c>
      <c r="K6149" s="935">
        <v>-121.9963235</v>
      </c>
      <c r="L6149" s="935">
        <v>39.629153240000001</v>
      </c>
      <c r="M6149" s="935">
        <v>-121.9925059</v>
      </c>
    </row>
    <row r="6150" spans="1:13" x14ac:dyDescent="0.35">
      <c r="A6150" s="1296">
        <v>38876</v>
      </c>
      <c r="B6150" s="1295" t="s">
        <v>313</v>
      </c>
      <c r="C6150" s="1295" t="s">
        <v>196</v>
      </c>
      <c r="D6150" s="1295">
        <v>13991</v>
      </c>
      <c r="E6150" s="1295" t="s">
        <v>200</v>
      </c>
      <c r="F6150" s="935" t="s">
        <v>222</v>
      </c>
      <c r="G6150" s="1295">
        <v>-99999</v>
      </c>
      <c r="H6150" s="935" t="s">
        <v>414</v>
      </c>
      <c r="I6150" s="935" t="s">
        <v>415</v>
      </c>
      <c r="J6150" s="935">
        <v>39.629153240000001</v>
      </c>
      <c r="K6150" s="935">
        <v>-121.9925059</v>
      </c>
      <c r="L6150" s="935">
        <v>39.40712284</v>
      </c>
      <c r="M6150" s="935">
        <v>-122.00758999999999</v>
      </c>
    </row>
    <row r="6151" spans="1:13" x14ac:dyDescent="0.35">
      <c r="A6151" s="1296">
        <v>38881</v>
      </c>
      <c r="B6151" s="1295" t="s">
        <v>313</v>
      </c>
      <c r="C6151" s="1295" t="s">
        <v>196</v>
      </c>
      <c r="D6151" s="1295">
        <v>14348</v>
      </c>
      <c r="E6151" s="1295" t="s">
        <v>200</v>
      </c>
      <c r="F6151" s="935" t="s">
        <v>208</v>
      </c>
      <c r="G6151" s="1295">
        <v>0</v>
      </c>
      <c r="H6151" s="935" t="s">
        <v>402</v>
      </c>
      <c r="I6151" s="935" t="s">
        <v>403</v>
      </c>
      <c r="J6151" s="935">
        <v>40.611883210000002</v>
      </c>
      <c r="K6151" s="935">
        <v>-122.446135</v>
      </c>
      <c r="L6151" s="935">
        <v>40.592799669999998</v>
      </c>
      <c r="M6151" s="935">
        <v>-122.3942059</v>
      </c>
    </row>
    <row r="6152" spans="1:13" x14ac:dyDescent="0.35">
      <c r="A6152" s="1296">
        <v>38881</v>
      </c>
      <c r="B6152" s="1295" t="s">
        <v>313</v>
      </c>
      <c r="C6152" s="1295" t="s">
        <v>196</v>
      </c>
      <c r="D6152" s="1295">
        <v>14348</v>
      </c>
      <c r="E6152" s="1295" t="s">
        <v>200</v>
      </c>
      <c r="F6152" s="935" t="s">
        <v>209</v>
      </c>
      <c r="G6152" s="1295">
        <v>19</v>
      </c>
      <c r="H6152" s="935" t="s">
        <v>403</v>
      </c>
      <c r="I6152" s="935" t="s">
        <v>404</v>
      </c>
      <c r="J6152" s="935">
        <v>40.592799669999998</v>
      </c>
      <c r="K6152" s="935">
        <v>-122.3942059</v>
      </c>
      <c r="L6152" s="935">
        <v>40.585947769999997</v>
      </c>
      <c r="M6152" s="935">
        <v>-122.3683525</v>
      </c>
    </row>
    <row r="6153" spans="1:13" x14ac:dyDescent="0.35">
      <c r="A6153" s="1296">
        <v>38881</v>
      </c>
      <c r="B6153" s="1295" t="s">
        <v>313</v>
      </c>
      <c r="C6153" s="1295" t="s">
        <v>196</v>
      </c>
      <c r="D6153" s="1295">
        <v>14348</v>
      </c>
      <c r="E6153" s="1295" t="s">
        <v>200</v>
      </c>
      <c r="F6153" s="935" t="s">
        <v>211</v>
      </c>
      <c r="G6153" s="1295">
        <v>0</v>
      </c>
      <c r="H6153" s="935" t="s">
        <v>404</v>
      </c>
      <c r="I6153" s="935" t="s">
        <v>405</v>
      </c>
      <c r="J6153" s="935">
        <v>40.585947769999997</v>
      </c>
      <c r="K6153" s="935">
        <v>-122.3683525</v>
      </c>
      <c r="L6153" s="935">
        <v>40.472049499999997</v>
      </c>
      <c r="M6153" s="935">
        <v>-122.29453460000001</v>
      </c>
    </row>
    <row r="6154" spans="1:13" x14ac:dyDescent="0.35">
      <c r="A6154" s="1296">
        <v>38881</v>
      </c>
      <c r="B6154" s="1295" t="s">
        <v>313</v>
      </c>
      <c r="C6154" s="1295" t="s">
        <v>196</v>
      </c>
      <c r="D6154" s="1295">
        <v>14348</v>
      </c>
      <c r="E6154" s="1295" t="s">
        <v>200</v>
      </c>
      <c r="F6154" s="935" t="s">
        <v>212</v>
      </c>
      <c r="G6154" s="1295">
        <v>0</v>
      </c>
      <c r="H6154" s="935" t="s">
        <v>405</v>
      </c>
      <c r="I6154" s="935" t="s">
        <v>406</v>
      </c>
      <c r="J6154" s="935">
        <v>40.472049499999997</v>
      </c>
      <c r="K6154" s="935">
        <v>-122.29453460000001</v>
      </c>
      <c r="L6154" s="935">
        <v>40.417416330000002</v>
      </c>
      <c r="M6154" s="935">
        <v>-122.19395729999999</v>
      </c>
    </row>
    <row r="6155" spans="1:13" x14ac:dyDescent="0.35">
      <c r="A6155" s="1296">
        <v>38881</v>
      </c>
      <c r="B6155" s="1295" t="s">
        <v>313</v>
      </c>
      <c r="C6155" s="1295" t="s">
        <v>196</v>
      </c>
      <c r="D6155" s="1295">
        <v>14348</v>
      </c>
      <c r="E6155" s="1295" t="s">
        <v>200</v>
      </c>
      <c r="F6155" s="935" t="s">
        <v>213</v>
      </c>
      <c r="G6155" s="1295">
        <v>0</v>
      </c>
      <c r="H6155" s="935" t="s">
        <v>406</v>
      </c>
      <c r="I6155" s="935" t="s">
        <v>407</v>
      </c>
      <c r="J6155" s="935">
        <v>40.417416330000002</v>
      </c>
      <c r="K6155" s="935">
        <v>-122.19395729999999</v>
      </c>
      <c r="L6155" s="935">
        <v>40.355137560000003</v>
      </c>
      <c r="M6155" s="935">
        <v>-122.17595660000001</v>
      </c>
    </row>
    <row r="6156" spans="1:13" x14ac:dyDescent="0.35">
      <c r="A6156" s="1296">
        <v>38881</v>
      </c>
      <c r="B6156" s="1295" t="s">
        <v>313</v>
      </c>
      <c r="C6156" s="1295" t="s">
        <v>196</v>
      </c>
      <c r="D6156" s="1295">
        <v>14348</v>
      </c>
      <c r="E6156" s="1295" t="s">
        <v>200</v>
      </c>
      <c r="F6156" s="935" t="s">
        <v>214</v>
      </c>
      <c r="G6156" s="1295">
        <v>0</v>
      </c>
      <c r="H6156" s="935" t="s">
        <v>407</v>
      </c>
      <c r="I6156" s="935" t="s">
        <v>408</v>
      </c>
      <c r="J6156" s="935">
        <v>40.355137560000003</v>
      </c>
      <c r="K6156" s="935">
        <v>-122.17595660000001</v>
      </c>
      <c r="L6156" s="935">
        <v>40.316984869999999</v>
      </c>
      <c r="M6156" s="935">
        <v>-122.1896581</v>
      </c>
    </row>
    <row r="6157" spans="1:13" x14ac:dyDescent="0.35">
      <c r="A6157" s="1296">
        <v>38881</v>
      </c>
      <c r="B6157" s="1295" t="s">
        <v>313</v>
      </c>
      <c r="C6157" s="1295" t="s">
        <v>196</v>
      </c>
      <c r="D6157" s="1295">
        <v>14348</v>
      </c>
      <c r="E6157" s="1295" t="s">
        <v>200</v>
      </c>
      <c r="F6157" s="935" t="s">
        <v>215</v>
      </c>
      <c r="G6157" s="1295">
        <v>0</v>
      </c>
      <c r="H6157" s="935" t="s">
        <v>408</v>
      </c>
      <c r="I6157" s="935" t="s">
        <v>409</v>
      </c>
      <c r="J6157" s="935">
        <v>40.316984869999999</v>
      </c>
      <c r="K6157" s="935">
        <v>-122.1896581</v>
      </c>
      <c r="L6157" s="935">
        <v>40.263968490000003</v>
      </c>
      <c r="M6157" s="935">
        <v>-122.2235306</v>
      </c>
    </row>
    <row r="6158" spans="1:13" x14ac:dyDescent="0.35">
      <c r="A6158" s="1296">
        <v>38881</v>
      </c>
      <c r="B6158" s="1295" t="s">
        <v>313</v>
      </c>
      <c r="C6158" s="1295" t="s">
        <v>196</v>
      </c>
      <c r="D6158" s="1295">
        <v>14348</v>
      </c>
      <c r="E6158" s="1295" t="s">
        <v>200</v>
      </c>
      <c r="F6158" s="935" t="s">
        <v>216</v>
      </c>
      <c r="G6158" s="1295">
        <v>0</v>
      </c>
      <c r="H6158" s="935" t="s">
        <v>409</v>
      </c>
      <c r="I6158" s="935" t="s">
        <v>410</v>
      </c>
      <c r="J6158" s="935">
        <v>40.263968490000003</v>
      </c>
      <c r="K6158" s="935">
        <v>-122.2235306</v>
      </c>
      <c r="L6158" s="935">
        <v>40.153152210000002</v>
      </c>
      <c r="M6158" s="935">
        <v>-122.20237950000001</v>
      </c>
    </row>
    <row r="6159" spans="1:13" x14ac:dyDescent="0.35">
      <c r="A6159" s="1296">
        <v>38881</v>
      </c>
      <c r="B6159" s="1295" t="s">
        <v>313</v>
      </c>
      <c r="C6159" s="1295" t="s">
        <v>196</v>
      </c>
      <c r="D6159" s="1295">
        <v>14348</v>
      </c>
      <c r="E6159" s="1295" t="s">
        <v>200</v>
      </c>
      <c r="F6159" s="935" t="s">
        <v>217</v>
      </c>
      <c r="G6159" s="1295">
        <v>-99999</v>
      </c>
      <c r="H6159" s="935" t="s">
        <v>410</v>
      </c>
      <c r="I6159" s="935" t="s">
        <v>411</v>
      </c>
      <c r="J6159" s="935">
        <v>40.153152210000002</v>
      </c>
      <c r="K6159" s="935">
        <v>-122.20237950000001</v>
      </c>
      <c r="L6159" s="935">
        <v>40.027836569999998</v>
      </c>
      <c r="M6159" s="935">
        <v>-122.11920569999999</v>
      </c>
    </row>
    <row r="6160" spans="1:13" x14ac:dyDescent="0.35">
      <c r="A6160" s="1296">
        <v>38881</v>
      </c>
      <c r="B6160" s="1295" t="s">
        <v>313</v>
      </c>
      <c r="C6160" s="1295" t="s">
        <v>196</v>
      </c>
      <c r="D6160" s="1295">
        <v>14348</v>
      </c>
      <c r="E6160" s="1295" t="s">
        <v>200</v>
      </c>
      <c r="F6160" s="935" t="s">
        <v>219</v>
      </c>
      <c r="G6160" s="1295">
        <v>-99999</v>
      </c>
      <c r="H6160" s="935" t="s">
        <v>411</v>
      </c>
      <c r="I6160" s="935" t="s">
        <v>412</v>
      </c>
      <c r="J6160" s="935">
        <v>40.027836569999998</v>
      </c>
      <c r="K6160" s="935">
        <v>-122.11920569999999</v>
      </c>
      <c r="L6160" s="935">
        <v>39.909298579999998</v>
      </c>
      <c r="M6160" s="935">
        <v>-122.0918963</v>
      </c>
    </row>
    <row r="6161" spans="1:13" x14ac:dyDescent="0.35">
      <c r="A6161" s="1296">
        <v>38881</v>
      </c>
      <c r="B6161" s="1295" t="s">
        <v>313</v>
      </c>
      <c r="C6161" s="1295" t="s">
        <v>196</v>
      </c>
      <c r="D6161" s="1295">
        <v>14348</v>
      </c>
      <c r="E6161" s="1295" t="s">
        <v>200</v>
      </c>
      <c r="F6161" s="935" t="s">
        <v>220</v>
      </c>
      <c r="G6161" s="1295">
        <v>-99999</v>
      </c>
      <c r="H6161" s="935" t="s">
        <v>412</v>
      </c>
      <c r="I6161" s="935" t="s">
        <v>413</v>
      </c>
      <c r="J6161" s="935">
        <v>39.909298579999998</v>
      </c>
      <c r="K6161" s="935">
        <v>-122.0918963</v>
      </c>
      <c r="L6161" s="935">
        <v>39.751173979999997</v>
      </c>
      <c r="M6161" s="935">
        <v>-121.9963235</v>
      </c>
    </row>
    <row r="6162" spans="1:13" x14ac:dyDescent="0.35">
      <c r="A6162" s="1296">
        <v>38881</v>
      </c>
      <c r="B6162" s="1295" t="s">
        <v>313</v>
      </c>
      <c r="C6162" s="1295" t="s">
        <v>196</v>
      </c>
      <c r="D6162" s="1295">
        <v>14348</v>
      </c>
      <c r="E6162" s="1295" t="s">
        <v>200</v>
      </c>
      <c r="F6162" s="935" t="s">
        <v>221</v>
      </c>
      <c r="G6162" s="1295">
        <v>-99999</v>
      </c>
      <c r="H6162" s="935" t="s">
        <v>413</v>
      </c>
      <c r="I6162" s="935" t="s">
        <v>414</v>
      </c>
      <c r="J6162" s="935">
        <v>39.751173979999997</v>
      </c>
      <c r="K6162" s="935">
        <v>-121.9963235</v>
      </c>
      <c r="L6162" s="935">
        <v>39.629153240000001</v>
      </c>
      <c r="M6162" s="935">
        <v>-121.9925059</v>
      </c>
    </row>
    <row r="6163" spans="1:13" x14ac:dyDescent="0.35">
      <c r="A6163" s="1296">
        <v>38881</v>
      </c>
      <c r="B6163" s="1295" t="s">
        <v>313</v>
      </c>
      <c r="C6163" s="1295" t="s">
        <v>196</v>
      </c>
      <c r="D6163" s="1295">
        <v>14348</v>
      </c>
      <c r="E6163" s="1295" t="s">
        <v>200</v>
      </c>
      <c r="F6163" s="935" t="s">
        <v>222</v>
      </c>
      <c r="G6163" s="1295">
        <v>-99999</v>
      </c>
      <c r="H6163" s="935" t="s">
        <v>414</v>
      </c>
      <c r="I6163" s="935" t="s">
        <v>415</v>
      </c>
      <c r="J6163" s="935">
        <v>39.629153240000001</v>
      </c>
      <c r="K6163" s="935">
        <v>-121.9925059</v>
      </c>
      <c r="L6163" s="935">
        <v>39.40712284</v>
      </c>
      <c r="M6163" s="935">
        <v>-122.00758999999999</v>
      </c>
    </row>
    <row r="6164" spans="1:13" x14ac:dyDescent="0.35">
      <c r="A6164" s="1296">
        <v>38898</v>
      </c>
      <c r="B6164" s="1295" t="s">
        <v>313</v>
      </c>
      <c r="C6164" s="1295" t="s">
        <v>246</v>
      </c>
      <c r="D6164" s="1295">
        <v>13599</v>
      </c>
      <c r="E6164" s="1295" t="s">
        <v>200</v>
      </c>
      <c r="F6164" s="935" t="s">
        <v>208</v>
      </c>
      <c r="G6164" s="1295">
        <v>77</v>
      </c>
      <c r="H6164" s="935" t="s">
        <v>402</v>
      </c>
      <c r="I6164" s="935" t="s">
        <v>403</v>
      </c>
      <c r="J6164" s="935">
        <v>40.611883210000002</v>
      </c>
      <c r="K6164" s="935">
        <v>-122.446135</v>
      </c>
      <c r="L6164" s="935">
        <v>40.592799669999998</v>
      </c>
      <c r="M6164" s="935">
        <v>-122.3942059</v>
      </c>
    </row>
    <row r="6165" spans="1:13" x14ac:dyDescent="0.35">
      <c r="A6165" s="1296">
        <v>38898</v>
      </c>
      <c r="B6165" s="1295" t="s">
        <v>313</v>
      </c>
      <c r="C6165" s="1295" t="s">
        <v>246</v>
      </c>
      <c r="D6165" s="1295">
        <v>13599</v>
      </c>
      <c r="E6165" s="1295" t="s">
        <v>200</v>
      </c>
      <c r="F6165" s="935" t="s">
        <v>209</v>
      </c>
      <c r="G6165" s="1295">
        <v>105</v>
      </c>
      <c r="H6165" s="935" t="s">
        <v>403</v>
      </c>
      <c r="I6165" s="935" t="s">
        <v>404</v>
      </c>
      <c r="J6165" s="935">
        <v>40.592799669999998</v>
      </c>
      <c r="K6165" s="935">
        <v>-122.3942059</v>
      </c>
      <c r="L6165" s="935">
        <v>40.585947769999997</v>
      </c>
      <c r="M6165" s="935">
        <v>-122.3683525</v>
      </c>
    </row>
    <row r="6166" spans="1:13" x14ac:dyDescent="0.35">
      <c r="A6166" s="1296">
        <v>38898</v>
      </c>
      <c r="B6166" s="1295" t="s">
        <v>313</v>
      </c>
      <c r="C6166" s="1295" t="s">
        <v>246</v>
      </c>
      <c r="D6166" s="1295">
        <v>13599</v>
      </c>
      <c r="E6166" s="1295" t="s">
        <v>200</v>
      </c>
      <c r="F6166" s="935" t="s">
        <v>211</v>
      </c>
      <c r="G6166" s="1295">
        <v>46</v>
      </c>
      <c r="H6166" s="935" t="s">
        <v>404</v>
      </c>
      <c r="I6166" s="935" t="s">
        <v>405</v>
      </c>
      <c r="J6166" s="935">
        <v>40.585947769999997</v>
      </c>
      <c r="K6166" s="935">
        <v>-122.3683525</v>
      </c>
      <c r="L6166" s="935">
        <v>40.472049499999997</v>
      </c>
      <c r="M6166" s="935">
        <v>-122.29453460000001</v>
      </c>
    </row>
    <row r="6167" spans="1:13" x14ac:dyDescent="0.35">
      <c r="A6167" s="1296">
        <v>38898</v>
      </c>
      <c r="B6167" s="1295" t="s">
        <v>313</v>
      </c>
      <c r="C6167" s="1295" t="s">
        <v>246</v>
      </c>
      <c r="D6167" s="1295">
        <v>13599</v>
      </c>
      <c r="E6167" s="1295" t="s">
        <v>200</v>
      </c>
      <c r="F6167" s="935" t="s">
        <v>212</v>
      </c>
      <c r="G6167" s="1295">
        <v>0</v>
      </c>
      <c r="H6167" s="935" t="s">
        <v>405</v>
      </c>
      <c r="I6167" s="935" t="s">
        <v>406</v>
      </c>
      <c r="J6167" s="935">
        <v>40.472049499999997</v>
      </c>
      <c r="K6167" s="935">
        <v>-122.29453460000001</v>
      </c>
      <c r="L6167" s="935">
        <v>40.417416330000002</v>
      </c>
      <c r="M6167" s="935">
        <v>-122.19395729999999</v>
      </c>
    </row>
    <row r="6168" spans="1:13" x14ac:dyDescent="0.35">
      <c r="A6168" s="1296">
        <v>38898</v>
      </c>
      <c r="B6168" s="1295" t="s">
        <v>313</v>
      </c>
      <c r="C6168" s="1295" t="s">
        <v>246</v>
      </c>
      <c r="D6168" s="1295">
        <v>13599</v>
      </c>
      <c r="E6168" s="1295" t="s">
        <v>200</v>
      </c>
      <c r="F6168" s="935" t="s">
        <v>213</v>
      </c>
      <c r="G6168" s="1295">
        <v>0</v>
      </c>
      <c r="H6168" s="935" t="s">
        <v>406</v>
      </c>
      <c r="I6168" s="935" t="s">
        <v>407</v>
      </c>
      <c r="J6168" s="935">
        <v>40.417416330000002</v>
      </c>
      <c r="K6168" s="935">
        <v>-122.19395729999999</v>
      </c>
      <c r="L6168" s="935">
        <v>40.355137560000003</v>
      </c>
      <c r="M6168" s="935">
        <v>-122.17595660000001</v>
      </c>
    </row>
    <row r="6169" spans="1:13" x14ac:dyDescent="0.35">
      <c r="A6169" s="1296">
        <v>38898</v>
      </c>
      <c r="B6169" s="1295" t="s">
        <v>313</v>
      </c>
      <c r="C6169" s="1295" t="s">
        <v>246</v>
      </c>
      <c r="D6169" s="1295">
        <v>13599</v>
      </c>
      <c r="E6169" s="1295" t="s">
        <v>200</v>
      </c>
      <c r="F6169" s="935" t="s">
        <v>214</v>
      </c>
      <c r="G6169" s="1295">
        <v>0</v>
      </c>
      <c r="H6169" s="935" t="s">
        <v>407</v>
      </c>
      <c r="I6169" s="935" t="s">
        <v>408</v>
      </c>
      <c r="J6169" s="935">
        <v>40.355137560000003</v>
      </c>
      <c r="K6169" s="935">
        <v>-122.17595660000001</v>
      </c>
      <c r="L6169" s="935">
        <v>40.316984869999999</v>
      </c>
      <c r="M6169" s="935">
        <v>-122.1896581</v>
      </c>
    </row>
    <row r="6170" spans="1:13" x14ac:dyDescent="0.35">
      <c r="A6170" s="1296">
        <v>38898</v>
      </c>
      <c r="B6170" s="1295" t="s">
        <v>313</v>
      </c>
      <c r="C6170" s="1295" t="s">
        <v>246</v>
      </c>
      <c r="D6170" s="1295">
        <v>13599</v>
      </c>
      <c r="E6170" s="1295" t="s">
        <v>200</v>
      </c>
      <c r="F6170" s="935" t="s">
        <v>215</v>
      </c>
      <c r="G6170" s="1295">
        <v>0</v>
      </c>
      <c r="H6170" s="935" t="s">
        <v>408</v>
      </c>
      <c r="I6170" s="935" t="s">
        <v>409</v>
      </c>
      <c r="J6170" s="935">
        <v>40.316984869999999</v>
      </c>
      <c r="K6170" s="935">
        <v>-122.1896581</v>
      </c>
      <c r="L6170" s="935">
        <v>40.263968490000003</v>
      </c>
      <c r="M6170" s="935">
        <v>-122.2235306</v>
      </c>
    </row>
    <row r="6171" spans="1:13" x14ac:dyDescent="0.35">
      <c r="A6171" s="1296">
        <v>38898</v>
      </c>
      <c r="B6171" s="1295" t="s">
        <v>313</v>
      </c>
      <c r="C6171" s="1295" t="s">
        <v>246</v>
      </c>
      <c r="D6171" s="1295">
        <v>13599</v>
      </c>
      <c r="E6171" s="1295" t="s">
        <v>200</v>
      </c>
      <c r="F6171" s="935" t="s">
        <v>216</v>
      </c>
      <c r="G6171" s="1295">
        <v>0</v>
      </c>
      <c r="H6171" s="935" t="s">
        <v>409</v>
      </c>
      <c r="I6171" s="935" t="s">
        <v>410</v>
      </c>
      <c r="J6171" s="935">
        <v>40.263968490000003</v>
      </c>
      <c r="K6171" s="935">
        <v>-122.2235306</v>
      </c>
      <c r="L6171" s="935">
        <v>40.153152210000002</v>
      </c>
      <c r="M6171" s="935">
        <v>-122.20237950000001</v>
      </c>
    </row>
    <row r="6172" spans="1:13" x14ac:dyDescent="0.35">
      <c r="A6172" s="1296">
        <v>38898</v>
      </c>
      <c r="B6172" s="1295" t="s">
        <v>313</v>
      </c>
      <c r="C6172" s="1295" t="s">
        <v>246</v>
      </c>
      <c r="D6172" s="1295">
        <v>13599</v>
      </c>
      <c r="E6172" s="1295" t="s">
        <v>200</v>
      </c>
      <c r="F6172" s="935" t="s">
        <v>217</v>
      </c>
      <c r="G6172" s="1295">
        <v>2</v>
      </c>
      <c r="H6172" s="935" t="s">
        <v>410</v>
      </c>
      <c r="I6172" s="935" t="s">
        <v>411</v>
      </c>
      <c r="J6172" s="935">
        <v>40.153152210000002</v>
      </c>
      <c r="K6172" s="935">
        <v>-122.20237950000001</v>
      </c>
      <c r="L6172" s="935">
        <v>40.027836569999998</v>
      </c>
      <c r="M6172" s="935">
        <v>-122.11920569999999</v>
      </c>
    </row>
    <row r="6173" spans="1:13" x14ac:dyDescent="0.35">
      <c r="A6173" s="1296">
        <v>38898</v>
      </c>
      <c r="B6173" s="1295" t="s">
        <v>313</v>
      </c>
      <c r="C6173" s="1295" t="s">
        <v>246</v>
      </c>
      <c r="D6173" s="1295">
        <v>13599</v>
      </c>
      <c r="E6173" s="1295" t="s">
        <v>200</v>
      </c>
      <c r="F6173" s="935" t="s">
        <v>219</v>
      </c>
      <c r="G6173" s="1295">
        <v>-99999</v>
      </c>
      <c r="H6173" s="935" t="s">
        <v>411</v>
      </c>
      <c r="I6173" s="935" t="s">
        <v>412</v>
      </c>
      <c r="J6173" s="935">
        <v>40.027836569999998</v>
      </c>
      <c r="K6173" s="935">
        <v>-122.11920569999999</v>
      </c>
      <c r="L6173" s="935">
        <v>39.909298579999998</v>
      </c>
      <c r="M6173" s="935">
        <v>-122.0918963</v>
      </c>
    </row>
    <row r="6174" spans="1:13" x14ac:dyDescent="0.35">
      <c r="A6174" s="1296">
        <v>38898</v>
      </c>
      <c r="B6174" s="1295" t="s">
        <v>313</v>
      </c>
      <c r="C6174" s="1295" t="s">
        <v>246</v>
      </c>
      <c r="D6174" s="1295">
        <v>13599</v>
      </c>
      <c r="E6174" s="1295" t="s">
        <v>200</v>
      </c>
      <c r="F6174" s="935" t="s">
        <v>220</v>
      </c>
      <c r="G6174" s="1295">
        <v>-99999</v>
      </c>
      <c r="H6174" s="935" t="s">
        <v>412</v>
      </c>
      <c r="I6174" s="935" t="s">
        <v>413</v>
      </c>
      <c r="J6174" s="935">
        <v>39.909298579999998</v>
      </c>
      <c r="K6174" s="935">
        <v>-122.0918963</v>
      </c>
      <c r="L6174" s="935">
        <v>39.751173979999997</v>
      </c>
      <c r="M6174" s="935">
        <v>-121.9963235</v>
      </c>
    </row>
    <row r="6175" spans="1:13" x14ac:dyDescent="0.35">
      <c r="A6175" s="1296">
        <v>38898</v>
      </c>
      <c r="B6175" s="1295" t="s">
        <v>313</v>
      </c>
      <c r="C6175" s="1295" t="s">
        <v>246</v>
      </c>
      <c r="D6175" s="1295">
        <v>13599</v>
      </c>
      <c r="E6175" s="1295" t="s">
        <v>200</v>
      </c>
      <c r="F6175" s="935" t="s">
        <v>221</v>
      </c>
      <c r="G6175" s="1295">
        <v>-99999</v>
      </c>
      <c r="H6175" s="935" t="s">
        <v>413</v>
      </c>
      <c r="I6175" s="935" t="s">
        <v>414</v>
      </c>
      <c r="J6175" s="935">
        <v>39.751173979999997</v>
      </c>
      <c r="K6175" s="935">
        <v>-121.9963235</v>
      </c>
      <c r="L6175" s="935">
        <v>39.629153240000001</v>
      </c>
      <c r="M6175" s="935">
        <v>-121.9925059</v>
      </c>
    </row>
    <row r="6176" spans="1:13" x14ac:dyDescent="0.35">
      <c r="A6176" s="1296">
        <v>38898</v>
      </c>
      <c r="B6176" s="1295" t="s">
        <v>313</v>
      </c>
      <c r="C6176" s="1295" t="s">
        <v>246</v>
      </c>
      <c r="D6176" s="1295">
        <v>13599</v>
      </c>
      <c r="E6176" s="1295" t="s">
        <v>200</v>
      </c>
      <c r="F6176" s="935" t="s">
        <v>222</v>
      </c>
      <c r="G6176" s="1295">
        <v>-99999</v>
      </c>
      <c r="H6176" s="935" t="s">
        <v>414</v>
      </c>
      <c r="I6176" s="935" t="s">
        <v>415</v>
      </c>
      <c r="J6176" s="935">
        <v>39.629153240000001</v>
      </c>
      <c r="K6176" s="935">
        <v>-121.9925059</v>
      </c>
      <c r="L6176" s="935">
        <v>39.40712284</v>
      </c>
      <c r="M6176" s="935">
        <v>-122.00758999999999</v>
      </c>
    </row>
    <row r="6177" spans="1:13" x14ac:dyDescent="0.35">
      <c r="A6177" s="1296">
        <v>38903</v>
      </c>
      <c r="B6177" s="1295" t="s">
        <v>313</v>
      </c>
      <c r="C6177" s="1295" t="s">
        <v>245</v>
      </c>
      <c r="D6177" s="1295">
        <v>13458</v>
      </c>
      <c r="E6177" s="1295" t="s">
        <v>200</v>
      </c>
      <c r="F6177" s="935" t="s">
        <v>208</v>
      </c>
      <c r="G6177" s="1295">
        <v>54</v>
      </c>
      <c r="H6177" s="935" t="s">
        <v>402</v>
      </c>
      <c r="I6177" s="935" t="s">
        <v>403</v>
      </c>
      <c r="J6177" s="935">
        <v>40.611883210000002</v>
      </c>
      <c r="K6177" s="935">
        <v>-122.446135</v>
      </c>
      <c r="L6177" s="935">
        <v>40.592799669999998</v>
      </c>
      <c r="M6177" s="935">
        <v>-122.3942059</v>
      </c>
    </row>
    <row r="6178" spans="1:13" x14ac:dyDescent="0.35">
      <c r="A6178" s="1296">
        <v>38903</v>
      </c>
      <c r="B6178" s="1295" t="s">
        <v>313</v>
      </c>
      <c r="C6178" s="1295" t="s">
        <v>245</v>
      </c>
      <c r="D6178" s="1295">
        <v>13458</v>
      </c>
      <c r="E6178" s="1295" t="s">
        <v>200</v>
      </c>
      <c r="F6178" s="935" t="s">
        <v>209</v>
      </c>
      <c r="G6178" s="1295">
        <v>82</v>
      </c>
      <c r="H6178" s="935" t="s">
        <v>403</v>
      </c>
      <c r="I6178" s="935" t="s">
        <v>404</v>
      </c>
      <c r="J6178" s="935">
        <v>40.592799669999998</v>
      </c>
      <c r="K6178" s="935">
        <v>-122.3942059</v>
      </c>
      <c r="L6178" s="935">
        <v>40.585947769999997</v>
      </c>
      <c r="M6178" s="935">
        <v>-122.3683525</v>
      </c>
    </row>
    <row r="6179" spans="1:13" x14ac:dyDescent="0.35">
      <c r="A6179" s="1296">
        <v>38903</v>
      </c>
      <c r="B6179" s="1295" t="s">
        <v>313</v>
      </c>
      <c r="C6179" s="1295" t="s">
        <v>245</v>
      </c>
      <c r="D6179" s="1295">
        <v>13458</v>
      </c>
      <c r="E6179" s="1295" t="s">
        <v>200</v>
      </c>
      <c r="F6179" s="935" t="s">
        <v>211</v>
      </c>
      <c r="G6179" s="1295">
        <v>29</v>
      </c>
      <c r="H6179" s="935" t="s">
        <v>404</v>
      </c>
      <c r="I6179" s="935" t="s">
        <v>405</v>
      </c>
      <c r="J6179" s="935">
        <v>40.585947769999997</v>
      </c>
      <c r="K6179" s="935">
        <v>-122.3683525</v>
      </c>
      <c r="L6179" s="935">
        <v>40.472049499999997</v>
      </c>
      <c r="M6179" s="935">
        <v>-122.29453460000001</v>
      </c>
    </row>
    <row r="6180" spans="1:13" x14ac:dyDescent="0.35">
      <c r="A6180" s="1296">
        <v>38903</v>
      </c>
      <c r="B6180" s="1295" t="s">
        <v>313</v>
      </c>
      <c r="C6180" s="1295" t="s">
        <v>245</v>
      </c>
      <c r="D6180" s="1295">
        <v>13458</v>
      </c>
      <c r="E6180" s="1295" t="s">
        <v>200</v>
      </c>
      <c r="F6180" s="935" t="s">
        <v>212</v>
      </c>
      <c r="G6180" s="1295">
        <v>0</v>
      </c>
      <c r="H6180" s="935" t="s">
        <v>405</v>
      </c>
      <c r="I6180" s="935" t="s">
        <v>406</v>
      </c>
      <c r="J6180" s="935">
        <v>40.472049499999997</v>
      </c>
      <c r="K6180" s="935">
        <v>-122.29453460000001</v>
      </c>
      <c r="L6180" s="935">
        <v>40.417416330000002</v>
      </c>
      <c r="M6180" s="935">
        <v>-122.19395729999999</v>
      </c>
    </row>
    <row r="6181" spans="1:13" x14ac:dyDescent="0.35">
      <c r="A6181" s="1296">
        <v>38903</v>
      </c>
      <c r="B6181" s="1295" t="s">
        <v>313</v>
      </c>
      <c r="C6181" s="1295" t="s">
        <v>245</v>
      </c>
      <c r="D6181" s="1295">
        <v>13458</v>
      </c>
      <c r="E6181" s="1295" t="s">
        <v>200</v>
      </c>
      <c r="F6181" s="935" t="s">
        <v>213</v>
      </c>
      <c r="G6181" s="1295">
        <v>0</v>
      </c>
      <c r="H6181" s="935" t="s">
        <v>406</v>
      </c>
      <c r="I6181" s="935" t="s">
        <v>407</v>
      </c>
      <c r="J6181" s="935">
        <v>40.417416330000002</v>
      </c>
      <c r="K6181" s="935">
        <v>-122.19395729999999</v>
      </c>
      <c r="L6181" s="935">
        <v>40.355137560000003</v>
      </c>
      <c r="M6181" s="935">
        <v>-122.17595660000001</v>
      </c>
    </row>
    <row r="6182" spans="1:13" x14ac:dyDescent="0.35">
      <c r="A6182" s="1296">
        <v>38903</v>
      </c>
      <c r="B6182" s="1295" t="s">
        <v>313</v>
      </c>
      <c r="C6182" s="1295" t="s">
        <v>245</v>
      </c>
      <c r="D6182" s="1295">
        <v>13458</v>
      </c>
      <c r="E6182" s="1295" t="s">
        <v>200</v>
      </c>
      <c r="F6182" s="935" t="s">
        <v>214</v>
      </c>
      <c r="G6182" s="1295">
        <v>0</v>
      </c>
      <c r="H6182" s="935" t="s">
        <v>407</v>
      </c>
      <c r="I6182" s="935" t="s">
        <v>408</v>
      </c>
      <c r="J6182" s="935">
        <v>40.355137560000003</v>
      </c>
      <c r="K6182" s="935">
        <v>-122.17595660000001</v>
      </c>
      <c r="L6182" s="935">
        <v>40.316984869999999</v>
      </c>
      <c r="M6182" s="935">
        <v>-122.1896581</v>
      </c>
    </row>
    <row r="6183" spans="1:13" x14ac:dyDescent="0.35">
      <c r="A6183" s="1296">
        <v>38903</v>
      </c>
      <c r="B6183" s="1295" t="s">
        <v>313</v>
      </c>
      <c r="C6183" s="1295" t="s">
        <v>245</v>
      </c>
      <c r="D6183" s="1295">
        <v>13458</v>
      </c>
      <c r="E6183" s="1295" t="s">
        <v>200</v>
      </c>
      <c r="F6183" s="935" t="s">
        <v>215</v>
      </c>
      <c r="G6183" s="1295">
        <v>0</v>
      </c>
      <c r="H6183" s="935" t="s">
        <v>408</v>
      </c>
      <c r="I6183" s="935" t="s">
        <v>409</v>
      </c>
      <c r="J6183" s="935">
        <v>40.316984869999999</v>
      </c>
      <c r="K6183" s="935">
        <v>-122.1896581</v>
      </c>
      <c r="L6183" s="935">
        <v>40.263968490000003</v>
      </c>
      <c r="M6183" s="935">
        <v>-122.2235306</v>
      </c>
    </row>
    <row r="6184" spans="1:13" x14ac:dyDescent="0.35">
      <c r="A6184" s="1296">
        <v>38903</v>
      </c>
      <c r="B6184" s="1295" t="s">
        <v>313</v>
      </c>
      <c r="C6184" s="1295" t="s">
        <v>245</v>
      </c>
      <c r="D6184" s="1295">
        <v>13458</v>
      </c>
      <c r="E6184" s="1295" t="s">
        <v>200</v>
      </c>
      <c r="F6184" s="935" t="s">
        <v>216</v>
      </c>
      <c r="G6184" s="1295">
        <v>0</v>
      </c>
      <c r="H6184" s="935" t="s">
        <v>409</v>
      </c>
      <c r="I6184" s="935" t="s">
        <v>410</v>
      </c>
      <c r="J6184" s="935">
        <v>40.263968490000003</v>
      </c>
      <c r="K6184" s="935">
        <v>-122.2235306</v>
      </c>
      <c r="L6184" s="935">
        <v>40.153152210000002</v>
      </c>
      <c r="M6184" s="935">
        <v>-122.20237950000001</v>
      </c>
    </row>
    <row r="6185" spans="1:13" x14ac:dyDescent="0.35">
      <c r="A6185" s="1296">
        <v>38903</v>
      </c>
      <c r="B6185" s="1295" t="s">
        <v>313</v>
      </c>
      <c r="C6185" s="1295" t="s">
        <v>245</v>
      </c>
      <c r="D6185" s="1295">
        <v>13458</v>
      </c>
      <c r="E6185" s="1295" t="s">
        <v>200</v>
      </c>
      <c r="F6185" s="935" t="s">
        <v>217</v>
      </c>
      <c r="G6185" s="1295">
        <v>0</v>
      </c>
      <c r="H6185" s="935" t="s">
        <v>410</v>
      </c>
      <c r="I6185" s="935" t="s">
        <v>411</v>
      </c>
      <c r="J6185" s="935">
        <v>40.153152210000002</v>
      </c>
      <c r="K6185" s="935">
        <v>-122.20237950000001</v>
      </c>
      <c r="L6185" s="935">
        <v>40.027836569999998</v>
      </c>
      <c r="M6185" s="935">
        <v>-122.11920569999999</v>
      </c>
    </row>
    <row r="6186" spans="1:13" x14ac:dyDescent="0.35">
      <c r="A6186" s="1296">
        <v>38903</v>
      </c>
      <c r="B6186" s="1295" t="s">
        <v>313</v>
      </c>
      <c r="C6186" s="1295" t="s">
        <v>245</v>
      </c>
      <c r="D6186" s="1295">
        <v>13458</v>
      </c>
      <c r="E6186" s="1295" t="s">
        <v>200</v>
      </c>
      <c r="F6186" s="935" t="s">
        <v>219</v>
      </c>
      <c r="G6186" s="1295">
        <v>-99999</v>
      </c>
      <c r="H6186" s="935" t="s">
        <v>411</v>
      </c>
      <c r="I6186" s="935" t="s">
        <v>412</v>
      </c>
      <c r="J6186" s="935">
        <v>40.027836569999998</v>
      </c>
      <c r="K6186" s="935">
        <v>-122.11920569999999</v>
      </c>
      <c r="L6186" s="935">
        <v>39.909298579999998</v>
      </c>
      <c r="M6186" s="935">
        <v>-122.0918963</v>
      </c>
    </row>
    <row r="6187" spans="1:13" x14ac:dyDescent="0.35">
      <c r="A6187" s="1296">
        <v>38903</v>
      </c>
      <c r="B6187" s="1295" t="s">
        <v>313</v>
      </c>
      <c r="C6187" s="1295" t="s">
        <v>245</v>
      </c>
      <c r="D6187" s="1295">
        <v>13458</v>
      </c>
      <c r="E6187" s="1295" t="s">
        <v>200</v>
      </c>
      <c r="F6187" s="935" t="s">
        <v>220</v>
      </c>
      <c r="G6187" s="1295">
        <v>-99999</v>
      </c>
      <c r="H6187" s="935" t="s">
        <v>412</v>
      </c>
      <c r="I6187" s="935" t="s">
        <v>413</v>
      </c>
      <c r="J6187" s="935">
        <v>39.909298579999998</v>
      </c>
      <c r="K6187" s="935">
        <v>-122.0918963</v>
      </c>
      <c r="L6187" s="935">
        <v>39.751173979999997</v>
      </c>
      <c r="M6187" s="935">
        <v>-121.9963235</v>
      </c>
    </row>
    <row r="6188" spans="1:13" x14ac:dyDescent="0.35">
      <c r="A6188" s="1296">
        <v>38903</v>
      </c>
      <c r="B6188" s="1295" t="s">
        <v>313</v>
      </c>
      <c r="C6188" s="1295" t="s">
        <v>245</v>
      </c>
      <c r="D6188" s="1295">
        <v>13458</v>
      </c>
      <c r="E6188" s="1295" t="s">
        <v>200</v>
      </c>
      <c r="F6188" s="935" t="s">
        <v>221</v>
      </c>
      <c r="G6188" s="1295">
        <v>-99999</v>
      </c>
      <c r="H6188" s="935" t="s">
        <v>413</v>
      </c>
      <c r="I6188" s="935" t="s">
        <v>414</v>
      </c>
      <c r="J6188" s="935">
        <v>39.751173979999997</v>
      </c>
      <c r="K6188" s="935">
        <v>-121.9963235</v>
      </c>
      <c r="L6188" s="935">
        <v>39.629153240000001</v>
      </c>
      <c r="M6188" s="935">
        <v>-121.9925059</v>
      </c>
    </row>
    <row r="6189" spans="1:13" x14ac:dyDescent="0.35">
      <c r="A6189" s="1296">
        <v>38903</v>
      </c>
      <c r="B6189" s="1295" t="s">
        <v>313</v>
      </c>
      <c r="C6189" s="1295" t="s">
        <v>245</v>
      </c>
      <c r="D6189" s="1295">
        <v>13458</v>
      </c>
      <c r="E6189" s="1295" t="s">
        <v>200</v>
      </c>
      <c r="F6189" s="935" t="s">
        <v>222</v>
      </c>
      <c r="G6189" s="1295">
        <v>-99999</v>
      </c>
      <c r="H6189" s="935" t="s">
        <v>414</v>
      </c>
      <c r="I6189" s="935" t="s">
        <v>415</v>
      </c>
      <c r="J6189" s="935">
        <v>39.629153240000001</v>
      </c>
      <c r="K6189" s="935">
        <v>-121.9925059</v>
      </c>
      <c r="L6189" s="935">
        <v>39.40712284</v>
      </c>
      <c r="M6189" s="935">
        <v>-122.00758999999999</v>
      </c>
    </row>
    <row r="6190" spans="1:13" x14ac:dyDescent="0.35">
      <c r="A6190" s="1296">
        <v>38912</v>
      </c>
      <c r="B6190" s="1295" t="s">
        <v>313</v>
      </c>
      <c r="C6190" s="1295" t="s">
        <v>246</v>
      </c>
      <c r="D6190" s="1295">
        <v>14481</v>
      </c>
      <c r="E6190" s="1295" t="s">
        <v>200</v>
      </c>
      <c r="F6190" s="935" t="s">
        <v>208</v>
      </c>
      <c r="G6190" s="1295">
        <v>53</v>
      </c>
      <c r="H6190" s="935" t="s">
        <v>402</v>
      </c>
      <c r="I6190" s="935" t="s">
        <v>403</v>
      </c>
      <c r="J6190" s="935">
        <v>40.611883210000002</v>
      </c>
      <c r="K6190" s="935">
        <v>-122.446135</v>
      </c>
      <c r="L6190" s="935">
        <v>40.592799669999998</v>
      </c>
      <c r="M6190" s="935">
        <v>-122.3942059</v>
      </c>
    </row>
    <row r="6191" spans="1:13" x14ac:dyDescent="0.35">
      <c r="A6191" s="1296">
        <v>38912</v>
      </c>
      <c r="B6191" s="1295" t="s">
        <v>313</v>
      </c>
      <c r="C6191" s="1295" t="s">
        <v>246</v>
      </c>
      <c r="D6191" s="1295">
        <v>14481</v>
      </c>
      <c r="E6191" s="1295" t="s">
        <v>200</v>
      </c>
      <c r="F6191" s="935" t="s">
        <v>209</v>
      </c>
      <c r="G6191" s="1295">
        <v>51</v>
      </c>
      <c r="H6191" s="935" t="s">
        <v>403</v>
      </c>
      <c r="I6191" s="935" t="s">
        <v>404</v>
      </c>
      <c r="J6191" s="935">
        <v>40.592799669999998</v>
      </c>
      <c r="K6191" s="935">
        <v>-122.3942059</v>
      </c>
      <c r="L6191" s="935">
        <v>40.585947769999997</v>
      </c>
      <c r="M6191" s="935">
        <v>-122.3683525</v>
      </c>
    </row>
    <row r="6192" spans="1:13" x14ac:dyDescent="0.35">
      <c r="A6192" s="1296">
        <v>38912</v>
      </c>
      <c r="B6192" s="1295" t="s">
        <v>313</v>
      </c>
      <c r="C6192" s="1295" t="s">
        <v>246</v>
      </c>
      <c r="D6192" s="1295">
        <v>14481</v>
      </c>
      <c r="E6192" s="1295" t="s">
        <v>200</v>
      </c>
      <c r="F6192" s="935" t="s">
        <v>211</v>
      </c>
      <c r="G6192" s="1295">
        <v>20</v>
      </c>
      <c r="H6192" s="935" t="s">
        <v>404</v>
      </c>
      <c r="I6192" s="935" t="s">
        <v>405</v>
      </c>
      <c r="J6192" s="935">
        <v>40.585947769999997</v>
      </c>
      <c r="K6192" s="935">
        <v>-122.3683525</v>
      </c>
      <c r="L6192" s="935">
        <v>40.472049499999997</v>
      </c>
      <c r="M6192" s="935">
        <v>-122.29453460000001</v>
      </c>
    </row>
    <row r="6193" spans="1:13" x14ac:dyDescent="0.35">
      <c r="A6193" s="1296">
        <v>38912</v>
      </c>
      <c r="B6193" s="1295" t="s">
        <v>313</v>
      </c>
      <c r="C6193" s="1295" t="s">
        <v>246</v>
      </c>
      <c r="D6193" s="1295">
        <v>14481</v>
      </c>
      <c r="E6193" s="1295" t="s">
        <v>200</v>
      </c>
      <c r="F6193" s="935" t="s">
        <v>212</v>
      </c>
      <c r="G6193" s="1295">
        <v>0</v>
      </c>
      <c r="H6193" s="935" t="s">
        <v>405</v>
      </c>
      <c r="I6193" s="935" t="s">
        <v>406</v>
      </c>
      <c r="J6193" s="935">
        <v>40.472049499999997</v>
      </c>
      <c r="K6193" s="935">
        <v>-122.29453460000001</v>
      </c>
      <c r="L6193" s="935">
        <v>40.417416330000002</v>
      </c>
      <c r="M6193" s="935">
        <v>-122.19395729999999</v>
      </c>
    </row>
    <row r="6194" spans="1:13" x14ac:dyDescent="0.35">
      <c r="A6194" s="1296">
        <v>38912</v>
      </c>
      <c r="B6194" s="1295" t="s">
        <v>313</v>
      </c>
      <c r="C6194" s="1295" t="s">
        <v>246</v>
      </c>
      <c r="D6194" s="1295">
        <v>14481</v>
      </c>
      <c r="E6194" s="1295" t="s">
        <v>200</v>
      </c>
      <c r="F6194" s="935" t="s">
        <v>213</v>
      </c>
      <c r="G6194" s="1295">
        <v>0</v>
      </c>
      <c r="H6194" s="935" t="s">
        <v>406</v>
      </c>
      <c r="I6194" s="935" t="s">
        <v>407</v>
      </c>
      <c r="J6194" s="935">
        <v>40.417416330000002</v>
      </c>
      <c r="K6194" s="935">
        <v>-122.19395729999999</v>
      </c>
      <c r="L6194" s="935">
        <v>40.355137560000003</v>
      </c>
      <c r="M6194" s="935">
        <v>-122.17595660000001</v>
      </c>
    </row>
    <row r="6195" spans="1:13" x14ac:dyDescent="0.35">
      <c r="A6195" s="1296">
        <v>38912</v>
      </c>
      <c r="B6195" s="1295" t="s">
        <v>313</v>
      </c>
      <c r="C6195" s="1295" t="s">
        <v>246</v>
      </c>
      <c r="D6195" s="1295">
        <v>14481</v>
      </c>
      <c r="E6195" s="1295" t="s">
        <v>200</v>
      </c>
      <c r="F6195" s="935" t="s">
        <v>214</v>
      </c>
      <c r="G6195" s="1295">
        <v>0</v>
      </c>
      <c r="H6195" s="935" t="s">
        <v>407</v>
      </c>
      <c r="I6195" s="935" t="s">
        <v>408</v>
      </c>
      <c r="J6195" s="935">
        <v>40.355137560000003</v>
      </c>
      <c r="K6195" s="935">
        <v>-122.17595660000001</v>
      </c>
      <c r="L6195" s="935">
        <v>40.316984869999999</v>
      </c>
      <c r="M6195" s="935">
        <v>-122.1896581</v>
      </c>
    </row>
    <row r="6196" spans="1:13" x14ac:dyDescent="0.35">
      <c r="A6196" s="1296">
        <v>38912</v>
      </c>
      <c r="B6196" s="1295" t="s">
        <v>313</v>
      </c>
      <c r="C6196" s="1295" t="s">
        <v>246</v>
      </c>
      <c r="D6196" s="1295">
        <v>14481</v>
      </c>
      <c r="E6196" s="1295" t="s">
        <v>200</v>
      </c>
      <c r="F6196" s="935" t="s">
        <v>215</v>
      </c>
      <c r="G6196" s="1295">
        <v>0</v>
      </c>
      <c r="H6196" s="935" t="s">
        <v>408</v>
      </c>
      <c r="I6196" s="935" t="s">
        <v>409</v>
      </c>
      <c r="J6196" s="935">
        <v>40.316984869999999</v>
      </c>
      <c r="K6196" s="935">
        <v>-122.1896581</v>
      </c>
      <c r="L6196" s="935">
        <v>40.263968490000003</v>
      </c>
      <c r="M6196" s="935">
        <v>-122.2235306</v>
      </c>
    </row>
    <row r="6197" spans="1:13" x14ac:dyDescent="0.35">
      <c r="A6197" s="1296">
        <v>38912</v>
      </c>
      <c r="B6197" s="1295" t="s">
        <v>313</v>
      </c>
      <c r="C6197" s="1295" t="s">
        <v>246</v>
      </c>
      <c r="D6197" s="1295">
        <v>14481</v>
      </c>
      <c r="E6197" s="1295" t="s">
        <v>200</v>
      </c>
      <c r="F6197" s="935" t="s">
        <v>216</v>
      </c>
      <c r="G6197" s="1295">
        <v>0</v>
      </c>
      <c r="H6197" s="935" t="s">
        <v>409</v>
      </c>
      <c r="I6197" s="935" t="s">
        <v>410</v>
      </c>
      <c r="J6197" s="935">
        <v>40.263968490000003</v>
      </c>
      <c r="K6197" s="935">
        <v>-122.2235306</v>
      </c>
      <c r="L6197" s="935">
        <v>40.153152210000002</v>
      </c>
      <c r="M6197" s="935">
        <v>-122.20237950000001</v>
      </c>
    </row>
    <row r="6198" spans="1:13" x14ac:dyDescent="0.35">
      <c r="A6198" s="1296">
        <v>38912</v>
      </c>
      <c r="B6198" s="1295" t="s">
        <v>313</v>
      </c>
      <c r="C6198" s="1295" t="s">
        <v>246</v>
      </c>
      <c r="D6198" s="1295">
        <v>14481</v>
      </c>
      <c r="E6198" s="1295" t="s">
        <v>200</v>
      </c>
      <c r="F6198" s="935" t="s">
        <v>217</v>
      </c>
      <c r="G6198" s="1295">
        <v>0</v>
      </c>
      <c r="H6198" s="935" t="s">
        <v>410</v>
      </c>
      <c r="I6198" s="935" t="s">
        <v>411</v>
      </c>
      <c r="J6198" s="935">
        <v>40.153152210000002</v>
      </c>
      <c r="K6198" s="935">
        <v>-122.20237950000001</v>
      </c>
      <c r="L6198" s="935">
        <v>40.027836569999998</v>
      </c>
      <c r="M6198" s="935">
        <v>-122.11920569999999</v>
      </c>
    </row>
    <row r="6199" spans="1:13" x14ac:dyDescent="0.35">
      <c r="A6199" s="1296">
        <v>38912</v>
      </c>
      <c r="B6199" s="1295" t="s">
        <v>313</v>
      </c>
      <c r="C6199" s="1295" t="s">
        <v>246</v>
      </c>
      <c r="D6199" s="1295">
        <v>14481</v>
      </c>
      <c r="E6199" s="1295" t="s">
        <v>200</v>
      </c>
      <c r="F6199" s="935" t="s">
        <v>219</v>
      </c>
      <c r="G6199" s="1295">
        <v>-99999</v>
      </c>
      <c r="H6199" s="935" t="s">
        <v>411</v>
      </c>
      <c r="I6199" s="935" t="s">
        <v>412</v>
      </c>
      <c r="J6199" s="935">
        <v>40.027836569999998</v>
      </c>
      <c r="K6199" s="935">
        <v>-122.11920569999999</v>
      </c>
      <c r="L6199" s="935">
        <v>39.909298579999998</v>
      </c>
      <c r="M6199" s="935">
        <v>-122.0918963</v>
      </c>
    </row>
    <row r="6200" spans="1:13" x14ac:dyDescent="0.35">
      <c r="A6200" s="1296">
        <v>38912</v>
      </c>
      <c r="B6200" s="1295" t="s">
        <v>313</v>
      </c>
      <c r="C6200" s="1295" t="s">
        <v>246</v>
      </c>
      <c r="D6200" s="1295">
        <v>14481</v>
      </c>
      <c r="E6200" s="1295" t="s">
        <v>200</v>
      </c>
      <c r="F6200" s="935" t="s">
        <v>220</v>
      </c>
      <c r="G6200" s="1295">
        <v>-99999</v>
      </c>
      <c r="H6200" s="935" t="s">
        <v>412</v>
      </c>
      <c r="I6200" s="935" t="s">
        <v>413</v>
      </c>
      <c r="J6200" s="935">
        <v>39.909298579999998</v>
      </c>
      <c r="K6200" s="935">
        <v>-122.0918963</v>
      </c>
      <c r="L6200" s="935">
        <v>39.751173979999997</v>
      </c>
      <c r="M6200" s="935">
        <v>-121.9963235</v>
      </c>
    </row>
    <row r="6201" spans="1:13" x14ac:dyDescent="0.35">
      <c r="A6201" s="1296">
        <v>38912</v>
      </c>
      <c r="B6201" s="1295" t="s">
        <v>313</v>
      </c>
      <c r="C6201" s="1295" t="s">
        <v>246</v>
      </c>
      <c r="D6201" s="1295">
        <v>14481</v>
      </c>
      <c r="E6201" s="1295" t="s">
        <v>200</v>
      </c>
      <c r="F6201" s="935" t="s">
        <v>221</v>
      </c>
      <c r="G6201" s="1295">
        <v>-99999</v>
      </c>
      <c r="H6201" s="935" t="s">
        <v>413</v>
      </c>
      <c r="I6201" s="935" t="s">
        <v>414</v>
      </c>
      <c r="J6201" s="935">
        <v>39.751173979999997</v>
      </c>
      <c r="K6201" s="935">
        <v>-121.9963235</v>
      </c>
      <c r="L6201" s="935">
        <v>39.629153240000001</v>
      </c>
      <c r="M6201" s="935">
        <v>-121.9925059</v>
      </c>
    </row>
    <row r="6202" spans="1:13" x14ac:dyDescent="0.35">
      <c r="A6202" s="1296">
        <v>38912</v>
      </c>
      <c r="B6202" s="1295" t="s">
        <v>313</v>
      </c>
      <c r="C6202" s="1295" t="s">
        <v>246</v>
      </c>
      <c r="D6202" s="1295">
        <v>14481</v>
      </c>
      <c r="E6202" s="1295" t="s">
        <v>200</v>
      </c>
      <c r="F6202" s="935" t="s">
        <v>222</v>
      </c>
      <c r="G6202" s="1295">
        <v>-99999</v>
      </c>
      <c r="H6202" s="935" t="s">
        <v>414</v>
      </c>
      <c r="I6202" s="935" t="s">
        <v>415</v>
      </c>
      <c r="J6202" s="935">
        <v>39.629153240000001</v>
      </c>
      <c r="K6202" s="935">
        <v>-121.9925059</v>
      </c>
      <c r="L6202" s="935">
        <v>39.40712284</v>
      </c>
      <c r="M6202" s="935">
        <v>-122.00758999999999</v>
      </c>
    </row>
    <row r="6203" spans="1:13" x14ac:dyDescent="0.35">
      <c r="A6203" s="1296">
        <v>38916</v>
      </c>
      <c r="B6203" s="1295" t="s">
        <v>313</v>
      </c>
      <c r="C6203" s="1295" t="s">
        <v>246</v>
      </c>
      <c r="D6203" s="1295">
        <v>14838</v>
      </c>
      <c r="E6203" s="1295" t="s">
        <v>200</v>
      </c>
      <c r="F6203" s="935" t="s">
        <v>208</v>
      </c>
      <c r="G6203" s="1295">
        <v>66</v>
      </c>
      <c r="H6203" s="935" t="s">
        <v>402</v>
      </c>
      <c r="I6203" s="935" t="s">
        <v>403</v>
      </c>
      <c r="J6203" s="935">
        <v>40.611883210000002</v>
      </c>
      <c r="K6203" s="935">
        <v>-122.446135</v>
      </c>
      <c r="L6203" s="935">
        <v>40.592799669999998</v>
      </c>
      <c r="M6203" s="935">
        <v>-122.3942059</v>
      </c>
    </row>
    <row r="6204" spans="1:13" x14ac:dyDescent="0.35">
      <c r="A6204" s="1296">
        <v>38916</v>
      </c>
      <c r="B6204" s="1295" t="s">
        <v>313</v>
      </c>
      <c r="C6204" s="1295" t="s">
        <v>246</v>
      </c>
      <c r="D6204" s="1295">
        <v>14838</v>
      </c>
      <c r="E6204" s="1295" t="s">
        <v>200</v>
      </c>
      <c r="F6204" s="935" t="s">
        <v>209</v>
      </c>
      <c r="G6204" s="1295">
        <v>80</v>
      </c>
      <c r="H6204" s="935" t="s">
        <v>403</v>
      </c>
      <c r="I6204" s="935" t="s">
        <v>404</v>
      </c>
      <c r="J6204" s="935">
        <v>40.592799669999998</v>
      </c>
      <c r="K6204" s="935">
        <v>-122.3942059</v>
      </c>
      <c r="L6204" s="935">
        <v>40.585947769999997</v>
      </c>
      <c r="M6204" s="935">
        <v>-122.3683525</v>
      </c>
    </row>
    <row r="6205" spans="1:13" x14ac:dyDescent="0.35">
      <c r="A6205" s="1296">
        <v>38916</v>
      </c>
      <c r="B6205" s="1295" t="s">
        <v>313</v>
      </c>
      <c r="C6205" s="1295" t="s">
        <v>246</v>
      </c>
      <c r="D6205" s="1295">
        <v>14838</v>
      </c>
      <c r="E6205" s="1295" t="s">
        <v>200</v>
      </c>
      <c r="F6205" s="935" t="s">
        <v>211</v>
      </c>
      <c r="G6205" s="1295">
        <v>20</v>
      </c>
      <c r="H6205" s="935" t="s">
        <v>404</v>
      </c>
      <c r="I6205" s="935" t="s">
        <v>405</v>
      </c>
      <c r="J6205" s="935">
        <v>40.585947769999997</v>
      </c>
      <c r="K6205" s="935">
        <v>-122.3683525</v>
      </c>
      <c r="L6205" s="935">
        <v>40.472049499999997</v>
      </c>
      <c r="M6205" s="935">
        <v>-122.29453460000001</v>
      </c>
    </row>
    <row r="6206" spans="1:13" x14ac:dyDescent="0.35">
      <c r="A6206" s="1296">
        <v>38916</v>
      </c>
      <c r="B6206" s="1295" t="s">
        <v>313</v>
      </c>
      <c r="C6206" s="1295" t="s">
        <v>246</v>
      </c>
      <c r="D6206" s="1295">
        <v>14838</v>
      </c>
      <c r="E6206" s="1295" t="s">
        <v>200</v>
      </c>
      <c r="F6206" s="935" t="s">
        <v>212</v>
      </c>
      <c r="G6206" s="1295">
        <v>0</v>
      </c>
      <c r="H6206" s="935" t="s">
        <v>405</v>
      </c>
      <c r="I6206" s="935" t="s">
        <v>406</v>
      </c>
      <c r="J6206" s="935">
        <v>40.472049499999997</v>
      </c>
      <c r="K6206" s="935">
        <v>-122.29453460000001</v>
      </c>
      <c r="L6206" s="935">
        <v>40.417416330000002</v>
      </c>
      <c r="M6206" s="935">
        <v>-122.19395729999999</v>
      </c>
    </row>
    <row r="6207" spans="1:13" x14ac:dyDescent="0.35">
      <c r="A6207" s="1296">
        <v>38916</v>
      </c>
      <c r="B6207" s="1295" t="s">
        <v>313</v>
      </c>
      <c r="C6207" s="1295" t="s">
        <v>246</v>
      </c>
      <c r="D6207" s="1295">
        <v>14838</v>
      </c>
      <c r="E6207" s="1295" t="s">
        <v>200</v>
      </c>
      <c r="F6207" s="935" t="s">
        <v>213</v>
      </c>
      <c r="G6207" s="1295">
        <v>0</v>
      </c>
      <c r="H6207" s="935" t="s">
        <v>406</v>
      </c>
      <c r="I6207" s="935" t="s">
        <v>407</v>
      </c>
      <c r="J6207" s="935">
        <v>40.417416330000002</v>
      </c>
      <c r="K6207" s="935">
        <v>-122.19395729999999</v>
      </c>
      <c r="L6207" s="935">
        <v>40.355137560000003</v>
      </c>
      <c r="M6207" s="935">
        <v>-122.17595660000001</v>
      </c>
    </row>
    <row r="6208" spans="1:13" x14ac:dyDescent="0.35">
      <c r="A6208" s="1296">
        <v>38916</v>
      </c>
      <c r="B6208" s="1295" t="s">
        <v>313</v>
      </c>
      <c r="C6208" s="1295" t="s">
        <v>246</v>
      </c>
      <c r="D6208" s="1295">
        <v>14838</v>
      </c>
      <c r="E6208" s="1295" t="s">
        <v>200</v>
      </c>
      <c r="F6208" s="935" t="s">
        <v>214</v>
      </c>
      <c r="G6208" s="1295">
        <v>0</v>
      </c>
      <c r="H6208" s="935" t="s">
        <v>407</v>
      </c>
      <c r="I6208" s="935" t="s">
        <v>408</v>
      </c>
      <c r="J6208" s="935">
        <v>40.355137560000003</v>
      </c>
      <c r="K6208" s="935">
        <v>-122.17595660000001</v>
      </c>
      <c r="L6208" s="935">
        <v>40.316984869999999</v>
      </c>
      <c r="M6208" s="935">
        <v>-122.1896581</v>
      </c>
    </row>
    <row r="6209" spans="1:13" x14ac:dyDescent="0.35">
      <c r="A6209" s="1296">
        <v>38916</v>
      </c>
      <c r="B6209" s="1295" t="s">
        <v>313</v>
      </c>
      <c r="C6209" s="1295" t="s">
        <v>246</v>
      </c>
      <c r="D6209" s="1295">
        <v>14838</v>
      </c>
      <c r="E6209" s="1295" t="s">
        <v>200</v>
      </c>
      <c r="F6209" s="935" t="s">
        <v>215</v>
      </c>
      <c r="G6209" s="1295">
        <v>0</v>
      </c>
      <c r="H6209" s="935" t="s">
        <v>408</v>
      </c>
      <c r="I6209" s="935" t="s">
        <v>409</v>
      </c>
      <c r="J6209" s="935">
        <v>40.316984869999999</v>
      </c>
      <c r="K6209" s="935">
        <v>-122.1896581</v>
      </c>
      <c r="L6209" s="935">
        <v>40.263968490000003</v>
      </c>
      <c r="M6209" s="935">
        <v>-122.2235306</v>
      </c>
    </row>
    <row r="6210" spans="1:13" x14ac:dyDescent="0.35">
      <c r="A6210" s="1296">
        <v>38916</v>
      </c>
      <c r="B6210" s="1295" t="s">
        <v>313</v>
      </c>
      <c r="C6210" s="1295" t="s">
        <v>246</v>
      </c>
      <c r="D6210" s="1295">
        <v>14838</v>
      </c>
      <c r="E6210" s="1295" t="s">
        <v>200</v>
      </c>
      <c r="F6210" s="935" t="s">
        <v>216</v>
      </c>
      <c r="G6210" s="1295">
        <v>0</v>
      </c>
      <c r="H6210" s="935" t="s">
        <v>409</v>
      </c>
      <c r="I6210" s="935" t="s">
        <v>410</v>
      </c>
      <c r="J6210" s="935">
        <v>40.263968490000003</v>
      </c>
      <c r="K6210" s="935">
        <v>-122.2235306</v>
      </c>
      <c r="L6210" s="935">
        <v>40.153152210000002</v>
      </c>
      <c r="M6210" s="935">
        <v>-122.20237950000001</v>
      </c>
    </row>
    <row r="6211" spans="1:13" x14ac:dyDescent="0.35">
      <c r="A6211" s="1296">
        <v>38916</v>
      </c>
      <c r="B6211" s="1295" t="s">
        <v>313</v>
      </c>
      <c r="C6211" s="1295" t="s">
        <v>246</v>
      </c>
      <c r="D6211" s="1295">
        <v>14838</v>
      </c>
      <c r="E6211" s="1295" t="s">
        <v>200</v>
      </c>
      <c r="F6211" s="935" t="s">
        <v>217</v>
      </c>
      <c r="G6211" s="1295">
        <v>0</v>
      </c>
      <c r="H6211" s="935" t="s">
        <v>410</v>
      </c>
      <c r="I6211" s="935" t="s">
        <v>411</v>
      </c>
      <c r="J6211" s="935">
        <v>40.153152210000002</v>
      </c>
      <c r="K6211" s="935">
        <v>-122.20237950000001</v>
      </c>
      <c r="L6211" s="935">
        <v>40.027836569999998</v>
      </c>
      <c r="M6211" s="935">
        <v>-122.11920569999999</v>
      </c>
    </row>
    <row r="6212" spans="1:13" x14ac:dyDescent="0.35">
      <c r="A6212" s="1296">
        <v>38916</v>
      </c>
      <c r="B6212" s="1295" t="s">
        <v>313</v>
      </c>
      <c r="C6212" s="1295" t="s">
        <v>246</v>
      </c>
      <c r="D6212" s="1295">
        <v>14838</v>
      </c>
      <c r="E6212" s="1295" t="s">
        <v>200</v>
      </c>
      <c r="F6212" s="935" t="s">
        <v>219</v>
      </c>
      <c r="G6212" s="1295">
        <v>-99999</v>
      </c>
      <c r="H6212" s="935" t="s">
        <v>411</v>
      </c>
      <c r="I6212" s="935" t="s">
        <v>412</v>
      </c>
      <c r="J6212" s="935">
        <v>40.027836569999998</v>
      </c>
      <c r="K6212" s="935">
        <v>-122.11920569999999</v>
      </c>
      <c r="L6212" s="935">
        <v>39.909298579999998</v>
      </c>
      <c r="M6212" s="935">
        <v>-122.0918963</v>
      </c>
    </row>
    <row r="6213" spans="1:13" x14ac:dyDescent="0.35">
      <c r="A6213" s="1296">
        <v>38916</v>
      </c>
      <c r="B6213" s="1295" t="s">
        <v>313</v>
      </c>
      <c r="C6213" s="1295" t="s">
        <v>246</v>
      </c>
      <c r="D6213" s="1295">
        <v>14838</v>
      </c>
      <c r="E6213" s="1295" t="s">
        <v>200</v>
      </c>
      <c r="F6213" s="935" t="s">
        <v>220</v>
      </c>
      <c r="G6213" s="1295">
        <v>-99999</v>
      </c>
      <c r="H6213" s="935" t="s">
        <v>412</v>
      </c>
      <c r="I6213" s="935" t="s">
        <v>413</v>
      </c>
      <c r="J6213" s="935">
        <v>39.909298579999998</v>
      </c>
      <c r="K6213" s="935">
        <v>-122.0918963</v>
      </c>
      <c r="L6213" s="935">
        <v>39.751173979999997</v>
      </c>
      <c r="M6213" s="935">
        <v>-121.9963235</v>
      </c>
    </row>
    <row r="6214" spans="1:13" x14ac:dyDescent="0.35">
      <c r="A6214" s="1296">
        <v>38916</v>
      </c>
      <c r="B6214" s="1295" t="s">
        <v>313</v>
      </c>
      <c r="C6214" s="1295" t="s">
        <v>246</v>
      </c>
      <c r="D6214" s="1295">
        <v>14838</v>
      </c>
      <c r="E6214" s="1295" t="s">
        <v>200</v>
      </c>
      <c r="F6214" s="935" t="s">
        <v>221</v>
      </c>
      <c r="G6214" s="1295">
        <v>-99999</v>
      </c>
      <c r="H6214" s="935" t="s">
        <v>413</v>
      </c>
      <c r="I6214" s="935" t="s">
        <v>414</v>
      </c>
      <c r="J6214" s="935">
        <v>39.751173979999997</v>
      </c>
      <c r="K6214" s="935">
        <v>-121.9963235</v>
      </c>
      <c r="L6214" s="935">
        <v>39.629153240000001</v>
      </c>
      <c r="M6214" s="935">
        <v>-121.9925059</v>
      </c>
    </row>
    <row r="6215" spans="1:13" x14ac:dyDescent="0.35">
      <c r="A6215" s="1296">
        <v>38916</v>
      </c>
      <c r="B6215" s="1295" t="s">
        <v>313</v>
      </c>
      <c r="C6215" s="1295" t="s">
        <v>246</v>
      </c>
      <c r="D6215" s="1295">
        <v>14838</v>
      </c>
      <c r="E6215" s="1295" t="s">
        <v>200</v>
      </c>
      <c r="F6215" s="935" t="s">
        <v>222</v>
      </c>
      <c r="G6215" s="1295">
        <v>-99999</v>
      </c>
      <c r="H6215" s="935" t="s">
        <v>414</v>
      </c>
      <c r="I6215" s="935" t="s">
        <v>415</v>
      </c>
      <c r="J6215" s="935">
        <v>39.629153240000001</v>
      </c>
      <c r="K6215" s="935">
        <v>-121.9925059</v>
      </c>
      <c r="L6215" s="935">
        <v>39.40712284</v>
      </c>
      <c r="M6215" s="935">
        <v>-122.00758999999999</v>
      </c>
    </row>
    <row r="6216" spans="1:13" x14ac:dyDescent="0.35">
      <c r="A6216" s="1296">
        <v>38965</v>
      </c>
      <c r="B6216" s="1295" t="s">
        <v>313</v>
      </c>
      <c r="C6216" s="1295" t="s">
        <v>246</v>
      </c>
      <c r="D6216" s="1295">
        <v>11223</v>
      </c>
      <c r="E6216" s="1295" t="s">
        <v>248</v>
      </c>
      <c r="F6216" s="935" t="s">
        <v>208</v>
      </c>
      <c r="G6216" s="1295">
        <v>0</v>
      </c>
      <c r="H6216" s="935" t="s">
        <v>402</v>
      </c>
      <c r="I6216" s="935" t="s">
        <v>403</v>
      </c>
      <c r="J6216" s="935">
        <v>40.611883210000002</v>
      </c>
      <c r="K6216" s="935">
        <v>-122.446135</v>
      </c>
      <c r="L6216" s="935">
        <v>40.592799669999998</v>
      </c>
      <c r="M6216" s="935">
        <v>-122.3942059</v>
      </c>
    </row>
    <row r="6217" spans="1:13" x14ac:dyDescent="0.35">
      <c r="A6217" s="1296">
        <v>38965</v>
      </c>
      <c r="B6217" s="1295" t="s">
        <v>313</v>
      </c>
      <c r="C6217" s="1295" t="s">
        <v>246</v>
      </c>
      <c r="D6217" s="1295">
        <v>11223</v>
      </c>
      <c r="E6217" s="1295" t="s">
        <v>248</v>
      </c>
      <c r="F6217" s="935" t="s">
        <v>209</v>
      </c>
      <c r="G6217" s="1295">
        <v>16</v>
      </c>
      <c r="H6217" s="935" t="s">
        <v>403</v>
      </c>
      <c r="I6217" s="935" t="s">
        <v>404</v>
      </c>
      <c r="J6217" s="935">
        <v>40.592799669999998</v>
      </c>
      <c r="K6217" s="935">
        <v>-122.3942059</v>
      </c>
      <c r="L6217" s="935">
        <v>40.585947769999997</v>
      </c>
      <c r="M6217" s="935">
        <v>-122.3683525</v>
      </c>
    </row>
    <row r="6218" spans="1:13" x14ac:dyDescent="0.35">
      <c r="A6218" s="1296">
        <v>38965</v>
      </c>
      <c r="B6218" s="1295" t="s">
        <v>313</v>
      </c>
      <c r="C6218" s="1295" t="s">
        <v>246</v>
      </c>
      <c r="D6218" s="1295">
        <v>11223</v>
      </c>
      <c r="E6218" s="1295" t="s">
        <v>248</v>
      </c>
      <c r="F6218" s="935" t="s">
        <v>211</v>
      </c>
      <c r="G6218" s="1295">
        <v>5</v>
      </c>
      <c r="H6218" s="935" t="s">
        <v>404</v>
      </c>
      <c r="I6218" s="935" t="s">
        <v>405</v>
      </c>
      <c r="J6218" s="935">
        <v>40.585947769999997</v>
      </c>
      <c r="K6218" s="935">
        <v>-122.3683525</v>
      </c>
      <c r="L6218" s="935">
        <v>40.472049499999997</v>
      </c>
      <c r="M6218" s="935">
        <v>-122.29453460000001</v>
      </c>
    </row>
    <row r="6219" spans="1:13" x14ac:dyDescent="0.35">
      <c r="A6219" s="1296">
        <v>38965</v>
      </c>
      <c r="B6219" s="1295" t="s">
        <v>313</v>
      </c>
      <c r="C6219" s="1295" t="s">
        <v>246</v>
      </c>
      <c r="D6219" s="1295">
        <v>11223</v>
      </c>
      <c r="E6219" s="1295" t="s">
        <v>248</v>
      </c>
      <c r="F6219" s="935" t="s">
        <v>212</v>
      </c>
      <c r="G6219" s="1295">
        <v>0</v>
      </c>
      <c r="H6219" s="935" t="s">
        <v>405</v>
      </c>
      <c r="I6219" s="935" t="s">
        <v>406</v>
      </c>
      <c r="J6219" s="935">
        <v>40.472049499999997</v>
      </c>
      <c r="K6219" s="935">
        <v>-122.29453460000001</v>
      </c>
      <c r="L6219" s="935">
        <v>40.417416330000002</v>
      </c>
      <c r="M6219" s="935">
        <v>-122.19395729999999</v>
      </c>
    </row>
    <row r="6220" spans="1:13" x14ac:dyDescent="0.35">
      <c r="A6220" s="1296">
        <v>38965</v>
      </c>
      <c r="B6220" s="1295" t="s">
        <v>313</v>
      </c>
      <c r="C6220" s="1295" t="s">
        <v>246</v>
      </c>
      <c r="D6220" s="1295">
        <v>11223</v>
      </c>
      <c r="E6220" s="1295" t="s">
        <v>248</v>
      </c>
      <c r="F6220" s="935" t="s">
        <v>213</v>
      </c>
      <c r="G6220" s="1295">
        <v>0</v>
      </c>
      <c r="H6220" s="935" t="s">
        <v>406</v>
      </c>
      <c r="I6220" s="935" t="s">
        <v>407</v>
      </c>
      <c r="J6220" s="935">
        <v>40.417416330000002</v>
      </c>
      <c r="K6220" s="935">
        <v>-122.19395729999999</v>
      </c>
      <c r="L6220" s="935">
        <v>40.355137560000003</v>
      </c>
      <c r="M6220" s="935">
        <v>-122.17595660000001</v>
      </c>
    </row>
    <row r="6221" spans="1:13" x14ac:dyDescent="0.35">
      <c r="A6221" s="1296">
        <v>38965</v>
      </c>
      <c r="B6221" s="1295" t="s">
        <v>313</v>
      </c>
      <c r="C6221" s="1295" t="s">
        <v>246</v>
      </c>
      <c r="D6221" s="1295">
        <v>11223</v>
      </c>
      <c r="E6221" s="1295" t="s">
        <v>248</v>
      </c>
      <c r="F6221" s="935" t="s">
        <v>214</v>
      </c>
      <c r="G6221" s="1295">
        <v>0</v>
      </c>
      <c r="H6221" s="935" t="s">
        <v>407</v>
      </c>
      <c r="I6221" s="935" t="s">
        <v>408</v>
      </c>
      <c r="J6221" s="935">
        <v>40.355137560000003</v>
      </c>
      <c r="K6221" s="935">
        <v>-122.17595660000001</v>
      </c>
      <c r="L6221" s="935">
        <v>40.316984869999999</v>
      </c>
      <c r="M6221" s="935">
        <v>-122.1896581</v>
      </c>
    </row>
    <row r="6222" spans="1:13" x14ac:dyDescent="0.35">
      <c r="A6222" s="1296">
        <v>38965</v>
      </c>
      <c r="B6222" s="1295" t="s">
        <v>313</v>
      </c>
      <c r="C6222" s="1295" t="s">
        <v>246</v>
      </c>
      <c r="D6222" s="1295">
        <v>11223</v>
      </c>
      <c r="E6222" s="1295" t="s">
        <v>248</v>
      </c>
      <c r="F6222" s="935" t="s">
        <v>215</v>
      </c>
      <c r="G6222" s="1295">
        <v>3</v>
      </c>
      <c r="H6222" s="935" t="s">
        <v>408</v>
      </c>
      <c r="I6222" s="935" t="s">
        <v>409</v>
      </c>
      <c r="J6222" s="935">
        <v>40.316984869999999</v>
      </c>
      <c r="K6222" s="935">
        <v>-122.1896581</v>
      </c>
      <c r="L6222" s="935">
        <v>40.263968490000003</v>
      </c>
      <c r="M6222" s="935">
        <v>-122.2235306</v>
      </c>
    </row>
    <row r="6223" spans="1:13" x14ac:dyDescent="0.35">
      <c r="A6223" s="1296">
        <v>38965</v>
      </c>
      <c r="B6223" s="1295" t="s">
        <v>313</v>
      </c>
      <c r="C6223" s="1295" t="s">
        <v>246</v>
      </c>
      <c r="D6223" s="1295">
        <v>11223</v>
      </c>
      <c r="E6223" s="1295" t="s">
        <v>248</v>
      </c>
      <c r="F6223" s="935" t="s">
        <v>216</v>
      </c>
      <c r="G6223" s="1295">
        <v>0</v>
      </c>
      <c r="H6223" s="935" t="s">
        <v>409</v>
      </c>
      <c r="I6223" s="935" t="s">
        <v>410</v>
      </c>
      <c r="J6223" s="935">
        <v>40.263968490000003</v>
      </c>
      <c r="K6223" s="935">
        <v>-122.2235306</v>
      </c>
      <c r="L6223" s="935">
        <v>40.153152210000002</v>
      </c>
      <c r="M6223" s="935">
        <v>-122.20237950000001</v>
      </c>
    </row>
    <row r="6224" spans="1:13" x14ac:dyDescent="0.35">
      <c r="A6224" s="1296">
        <v>38965</v>
      </c>
      <c r="B6224" s="1295" t="s">
        <v>313</v>
      </c>
      <c r="C6224" s="1295" t="s">
        <v>246</v>
      </c>
      <c r="D6224" s="1295">
        <v>11223</v>
      </c>
      <c r="E6224" s="1295" t="s">
        <v>248</v>
      </c>
      <c r="F6224" s="935" t="s">
        <v>217</v>
      </c>
      <c r="G6224" s="1295">
        <v>0</v>
      </c>
      <c r="H6224" s="935" t="s">
        <v>410</v>
      </c>
      <c r="I6224" s="935" t="s">
        <v>411</v>
      </c>
      <c r="J6224" s="935">
        <v>40.153152210000002</v>
      </c>
      <c r="K6224" s="935">
        <v>-122.20237950000001</v>
      </c>
      <c r="L6224" s="935">
        <v>40.027836569999998</v>
      </c>
      <c r="M6224" s="935">
        <v>-122.11920569999999</v>
      </c>
    </row>
    <row r="6225" spans="1:13" x14ac:dyDescent="0.35">
      <c r="A6225" s="1296">
        <v>38965</v>
      </c>
      <c r="B6225" s="1295" t="s">
        <v>313</v>
      </c>
      <c r="C6225" s="1295" t="s">
        <v>246</v>
      </c>
      <c r="D6225" s="1295">
        <v>11223</v>
      </c>
      <c r="E6225" s="1295" t="s">
        <v>248</v>
      </c>
      <c r="F6225" s="935" t="s">
        <v>219</v>
      </c>
      <c r="G6225" s="1295">
        <v>-99999</v>
      </c>
      <c r="H6225" s="935" t="s">
        <v>411</v>
      </c>
      <c r="I6225" s="935" t="s">
        <v>412</v>
      </c>
      <c r="J6225" s="935">
        <v>40.027836569999998</v>
      </c>
      <c r="K6225" s="935">
        <v>-122.11920569999999</v>
      </c>
      <c r="L6225" s="935">
        <v>39.909298579999998</v>
      </c>
      <c r="M6225" s="935">
        <v>-122.0918963</v>
      </c>
    </row>
    <row r="6226" spans="1:13" x14ac:dyDescent="0.35">
      <c r="A6226" s="1296">
        <v>38965</v>
      </c>
      <c r="B6226" s="1295" t="s">
        <v>313</v>
      </c>
      <c r="C6226" s="1295" t="s">
        <v>246</v>
      </c>
      <c r="D6226" s="1295">
        <v>11223</v>
      </c>
      <c r="E6226" s="1295" t="s">
        <v>248</v>
      </c>
      <c r="F6226" s="935" t="s">
        <v>220</v>
      </c>
      <c r="G6226" s="1295">
        <v>-99999</v>
      </c>
      <c r="H6226" s="935" t="s">
        <v>412</v>
      </c>
      <c r="I6226" s="935" t="s">
        <v>413</v>
      </c>
      <c r="J6226" s="935">
        <v>39.909298579999998</v>
      </c>
      <c r="K6226" s="935">
        <v>-122.0918963</v>
      </c>
      <c r="L6226" s="935">
        <v>39.751173979999997</v>
      </c>
      <c r="M6226" s="935">
        <v>-121.9963235</v>
      </c>
    </row>
    <row r="6227" spans="1:13" x14ac:dyDescent="0.35">
      <c r="A6227" s="1296">
        <v>38965</v>
      </c>
      <c r="B6227" s="1295" t="s">
        <v>313</v>
      </c>
      <c r="C6227" s="1295" t="s">
        <v>246</v>
      </c>
      <c r="D6227" s="1295">
        <v>11223</v>
      </c>
      <c r="E6227" s="1295" t="s">
        <v>248</v>
      </c>
      <c r="F6227" s="935" t="s">
        <v>221</v>
      </c>
      <c r="G6227" s="1295">
        <v>-99999</v>
      </c>
      <c r="H6227" s="935" t="s">
        <v>413</v>
      </c>
      <c r="I6227" s="935" t="s">
        <v>414</v>
      </c>
      <c r="J6227" s="935">
        <v>39.751173979999997</v>
      </c>
      <c r="K6227" s="935">
        <v>-121.9963235</v>
      </c>
      <c r="L6227" s="935">
        <v>39.629153240000001</v>
      </c>
      <c r="M6227" s="935">
        <v>-121.9925059</v>
      </c>
    </row>
    <row r="6228" spans="1:13" x14ac:dyDescent="0.35">
      <c r="A6228" s="1296">
        <v>38965</v>
      </c>
      <c r="B6228" s="1295" t="s">
        <v>313</v>
      </c>
      <c r="C6228" s="1295" t="s">
        <v>246</v>
      </c>
      <c r="D6228" s="1295">
        <v>11223</v>
      </c>
      <c r="E6228" s="1295" t="s">
        <v>248</v>
      </c>
      <c r="F6228" s="935" t="s">
        <v>222</v>
      </c>
      <c r="G6228" s="1295">
        <v>-99999</v>
      </c>
      <c r="H6228" s="935" t="s">
        <v>414</v>
      </c>
      <c r="I6228" s="935" t="s">
        <v>415</v>
      </c>
      <c r="J6228" s="935">
        <v>39.629153240000001</v>
      </c>
      <c r="K6228" s="935">
        <v>-121.9925059</v>
      </c>
      <c r="L6228" s="935">
        <v>39.40712284</v>
      </c>
      <c r="M6228" s="935">
        <v>-122.00758999999999</v>
      </c>
    </row>
    <row r="6229" spans="1:13" x14ac:dyDescent="0.35">
      <c r="A6229" s="1296">
        <v>38974</v>
      </c>
      <c r="B6229" s="1295" t="s">
        <v>313</v>
      </c>
      <c r="C6229" s="1295" t="s">
        <v>246</v>
      </c>
      <c r="D6229" s="1295">
        <v>9461</v>
      </c>
      <c r="E6229" s="1295" t="s">
        <v>248</v>
      </c>
      <c r="F6229" s="935" t="s">
        <v>208</v>
      </c>
      <c r="G6229" s="1295">
        <v>0</v>
      </c>
      <c r="H6229" s="935" t="s">
        <v>402</v>
      </c>
      <c r="I6229" s="935" t="s">
        <v>403</v>
      </c>
      <c r="J6229" s="935">
        <v>40.611883210000002</v>
      </c>
      <c r="K6229" s="935">
        <v>-122.446135</v>
      </c>
      <c r="L6229" s="935">
        <v>40.592799669999998</v>
      </c>
      <c r="M6229" s="935">
        <v>-122.3942059</v>
      </c>
    </row>
    <row r="6230" spans="1:13" x14ac:dyDescent="0.35">
      <c r="A6230" s="1296">
        <v>38974</v>
      </c>
      <c r="B6230" s="1295" t="s">
        <v>313</v>
      </c>
      <c r="C6230" s="1295" t="s">
        <v>246</v>
      </c>
      <c r="D6230" s="1295">
        <v>9461</v>
      </c>
      <c r="E6230" s="1295" t="s">
        <v>248</v>
      </c>
      <c r="F6230" s="935" t="s">
        <v>209</v>
      </c>
      <c r="G6230" s="1295">
        <v>2</v>
      </c>
      <c r="H6230" s="935" t="s">
        <v>403</v>
      </c>
      <c r="I6230" s="935" t="s">
        <v>404</v>
      </c>
      <c r="J6230" s="935">
        <v>40.592799669999998</v>
      </c>
      <c r="K6230" s="935">
        <v>-122.3942059</v>
      </c>
      <c r="L6230" s="935">
        <v>40.585947769999997</v>
      </c>
      <c r="M6230" s="935">
        <v>-122.3683525</v>
      </c>
    </row>
    <row r="6231" spans="1:13" x14ac:dyDescent="0.35">
      <c r="A6231" s="1296">
        <v>38974</v>
      </c>
      <c r="B6231" s="1295" t="s">
        <v>313</v>
      </c>
      <c r="C6231" s="1295" t="s">
        <v>246</v>
      </c>
      <c r="D6231" s="1295">
        <v>9461</v>
      </c>
      <c r="E6231" s="1295" t="s">
        <v>248</v>
      </c>
      <c r="F6231" s="935" t="s">
        <v>211</v>
      </c>
      <c r="G6231" s="1295">
        <v>3</v>
      </c>
      <c r="H6231" s="935" t="s">
        <v>404</v>
      </c>
      <c r="I6231" s="935" t="s">
        <v>405</v>
      </c>
      <c r="J6231" s="935">
        <v>40.585947769999997</v>
      </c>
      <c r="K6231" s="935">
        <v>-122.3683525</v>
      </c>
      <c r="L6231" s="935">
        <v>40.472049499999997</v>
      </c>
      <c r="M6231" s="935">
        <v>-122.29453460000001</v>
      </c>
    </row>
    <row r="6232" spans="1:13" x14ac:dyDescent="0.35">
      <c r="A6232" s="1296">
        <v>38974</v>
      </c>
      <c r="B6232" s="1295" t="s">
        <v>313</v>
      </c>
      <c r="C6232" s="1295" t="s">
        <v>246</v>
      </c>
      <c r="D6232" s="1295">
        <v>9461</v>
      </c>
      <c r="E6232" s="1295" t="s">
        <v>248</v>
      </c>
      <c r="F6232" s="935" t="s">
        <v>212</v>
      </c>
      <c r="G6232" s="1295">
        <v>1</v>
      </c>
      <c r="H6232" s="935" t="s">
        <v>405</v>
      </c>
      <c r="I6232" s="935" t="s">
        <v>406</v>
      </c>
      <c r="J6232" s="935">
        <v>40.472049499999997</v>
      </c>
      <c r="K6232" s="935">
        <v>-122.29453460000001</v>
      </c>
      <c r="L6232" s="935">
        <v>40.417416330000002</v>
      </c>
      <c r="M6232" s="935">
        <v>-122.19395729999999</v>
      </c>
    </row>
    <row r="6233" spans="1:13" x14ac:dyDescent="0.35">
      <c r="A6233" s="1296">
        <v>38974</v>
      </c>
      <c r="B6233" s="1295" t="s">
        <v>313</v>
      </c>
      <c r="C6233" s="1295" t="s">
        <v>246</v>
      </c>
      <c r="D6233" s="1295">
        <v>9461</v>
      </c>
      <c r="E6233" s="1295" t="s">
        <v>248</v>
      </c>
      <c r="F6233" s="935" t="s">
        <v>213</v>
      </c>
      <c r="G6233" s="1295">
        <v>0</v>
      </c>
      <c r="H6233" s="935" t="s">
        <v>406</v>
      </c>
      <c r="I6233" s="935" t="s">
        <v>407</v>
      </c>
      <c r="J6233" s="935">
        <v>40.417416330000002</v>
      </c>
      <c r="K6233" s="935">
        <v>-122.19395729999999</v>
      </c>
      <c r="L6233" s="935">
        <v>40.355137560000003</v>
      </c>
      <c r="M6233" s="935">
        <v>-122.17595660000001</v>
      </c>
    </row>
    <row r="6234" spans="1:13" x14ac:dyDescent="0.35">
      <c r="A6234" s="1296">
        <v>38974</v>
      </c>
      <c r="B6234" s="1295" t="s">
        <v>313</v>
      </c>
      <c r="C6234" s="1295" t="s">
        <v>246</v>
      </c>
      <c r="D6234" s="1295">
        <v>9461</v>
      </c>
      <c r="E6234" s="1295" t="s">
        <v>248</v>
      </c>
      <c r="F6234" s="935" t="s">
        <v>214</v>
      </c>
      <c r="G6234" s="1295">
        <v>1</v>
      </c>
      <c r="H6234" s="935" t="s">
        <v>407</v>
      </c>
      <c r="I6234" s="935" t="s">
        <v>408</v>
      </c>
      <c r="J6234" s="935">
        <v>40.355137560000003</v>
      </c>
      <c r="K6234" s="935">
        <v>-122.17595660000001</v>
      </c>
      <c r="L6234" s="935">
        <v>40.316984869999999</v>
      </c>
      <c r="M6234" s="935">
        <v>-122.1896581</v>
      </c>
    </row>
    <row r="6235" spans="1:13" x14ac:dyDescent="0.35">
      <c r="A6235" s="1296">
        <v>38974</v>
      </c>
      <c r="B6235" s="1295" t="s">
        <v>313</v>
      </c>
      <c r="C6235" s="1295" t="s">
        <v>246</v>
      </c>
      <c r="D6235" s="1295">
        <v>9461</v>
      </c>
      <c r="E6235" s="1295" t="s">
        <v>248</v>
      </c>
      <c r="F6235" s="935" t="s">
        <v>215</v>
      </c>
      <c r="G6235" s="1295">
        <v>0</v>
      </c>
      <c r="H6235" s="935" t="s">
        <v>408</v>
      </c>
      <c r="I6235" s="935" t="s">
        <v>409</v>
      </c>
      <c r="J6235" s="935">
        <v>40.316984869999999</v>
      </c>
      <c r="K6235" s="935">
        <v>-122.1896581</v>
      </c>
      <c r="L6235" s="935">
        <v>40.263968490000003</v>
      </c>
      <c r="M6235" s="935">
        <v>-122.2235306</v>
      </c>
    </row>
    <row r="6236" spans="1:13" x14ac:dyDescent="0.35">
      <c r="A6236" s="1296">
        <v>38974</v>
      </c>
      <c r="B6236" s="1295" t="s">
        <v>313</v>
      </c>
      <c r="C6236" s="1295" t="s">
        <v>246</v>
      </c>
      <c r="D6236" s="1295">
        <v>9461</v>
      </c>
      <c r="E6236" s="1295" t="s">
        <v>248</v>
      </c>
      <c r="F6236" s="935" t="s">
        <v>216</v>
      </c>
      <c r="G6236" s="1295">
        <v>0</v>
      </c>
      <c r="H6236" s="935" t="s">
        <v>409</v>
      </c>
      <c r="I6236" s="935" t="s">
        <v>410</v>
      </c>
      <c r="J6236" s="935">
        <v>40.263968490000003</v>
      </c>
      <c r="K6236" s="935">
        <v>-122.2235306</v>
      </c>
      <c r="L6236" s="935">
        <v>40.153152210000002</v>
      </c>
      <c r="M6236" s="935">
        <v>-122.20237950000001</v>
      </c>
    </row>
    <row r="6237" spans="1:13" x14ac:dyDescent="0.35">
      <c r="A6237" s="1296">
        <v>38974</v>
      </c>
      <c r="B6237" s="1295" t="s">
        <v>313</v>
      </c>
      <c r="C6237" s="1295" t="s">
        <v>246</v>
      </c>
      <c r="D6237" s="1295">
        <v>9461</v>
      </c>
      <c r="E6237" s="1295" t="s">
        <v>248</v>
      </c>
      <c r="F6237" s="935" t="s">
        <v>217</v>
      </c>
      <c r="G6237" s="1295">
        <v>0</v>
      </c>
      <c r="H6237" s="935" t="s">
        <v>410</v>
      </c>
      <c r="I6237" s="935" t="s">
        <v>411</v>
      </c>
      <c r="J6237" s="935">
        <v>40.153152210000002</v>
      </c>
      <c r="K6237" s="935">
        <v>-122.20237950000001</v>
      </c>
      <c r="L6237" s="935">
        <v>40.027836569999998</v>
      </c>
      <c r="M6237" s="935">
        <v>-122.11920569999999</v>
      </c>
    </row>
    <row r="6238" spans="1:13" x14ac:dyDescent="0.35">
      <c r="A6238" s="1296">
        <v>38974</v>
      </c>
      <c r="B6238" s="1295" t="s">
        <v>313</v>
      </c>
      <c r="C6238" s="1295" t="s">
        <v>246</v>
      </c>
      <c r="D6238" s="1295">
        <v>9461</v>
      </c>
      <c r="E6238" s="1295" t="s">
        <v>248</v>
      </c>
      <c r="F6238" s="935" t="s">
        <v>219</v>
      </c>
      <c r="G6238" s="1295">
        <v>-99999</v>
      </c>
      <c r="H6238" s="935" t="s">
        <v>411</v>
      </c>
      <c r="I6238" s="935" t="s">
        <v>412</v>
      </c>
      <c r="J6238" s="935">
        <v>40.027836569999998</v>
      </c>
      <c r="K6238" s="935">
        <v>-122.11920569999999</v>
      </c>
      <c r="L6238" s="935">
        <v>39.909298579999998</v>
      </c>
      <c r="M6238" s="935">
        <v>-122.0918963</v>
      </c>
    </row>
    <row r="6239" spans="1:13" x14ac:dyDescent="0.35">
      <c r="A6239" s="1296">
        <v>38974</v>
      </c>
      <c r="B6239" s="1295" t="s">
        <v>313</v>
      </c>
      <c r="C6239" s="1295" t="s">
        <v>246</v>
      </c>
      <c r="D6239" s="1295">
        <v>9461</v>
      </c>
      <c r="E6239" s="1295" t="s">
        <v>248</v>
      </c>
      <c r="F6239" s="935" t="s">
        <v>220</v>
      </c>
      <c r="G6239" s="1295">
        <v>-99999</v>
      </c>
      <c r="H6239" s="935" t="s">
        <v>412</v>
      </c>
      <c r="I6239" s="935" t="s">
        <v>413</v>
      </c>
      <c r="J6239" s="935">
        <v>39.909298579999998</v>
      </c>
      <c r="K6239" s="935">
        <v>-122.0918963</v>
      </c>
      <c r="L6239" s="935">
        <v>39.751173979999997</v>
      </c>
      <c r="M6239" s="935">
        <v>-121.9963235</v>
      </c>
    </row>
    <row r="6240" spans="1:13" x14ac:dyDescent="0.35">
      <c r="A6240" s="1296">
        <v>38974</v>
      </c>
      <c r="B6240" s="1295" t="s">
        <v>313</v>
      </c>
      <c r="C6240" s="1295" t="s">
        <v>246</v>
      </c>
      <c r="D6240" s="1295">
        <v>9461</v>
      </c>
      <c r="E6240" s="1295" t="s">
        <v>248</v>
      </c>
      <c r="F6240" s="935" t="s">
        <v>221</v>
      </c>
      <c r="G6240" s="1295">
        <v>-99999</v>
      </c>
      <c r="H6240" s="935" t="s">
        <v>413</v>
      </c>
      <c r="I6240" s="935" t="s">
        <v>414</v>
      </c>
      <c r="J6240" s="935">
        <v>39.751173979999997</v>
      </c>
      <c r="K6240" s="935">
        <v>-121.9963235</v>
      </c>
      <c r="L6240" s="935">
        <v>39.629153240000001</v>
      </c>
      <c r="M6240" s="935">
        <v>-121.9925059</v>
      </c>
    </row>
    <row r="6241" spans="1:13" x14ac:dyDescent="0.35">
      <c r="A6241" s="1296">
        <v>38974</v>
      </c>
      <c r="B6241" s="1295" t="s">
        <v>313</v>
      </c>
      <c r="C6241" s="1295" t="s">
        <v>246</v>
      </c>
      <c r="D6241" s="1295">
        <v>9461</v>
      </c>
      <c r="E6241" s="1295" t="s">
        <v>248</v>
      </c>
      <c r="F6241" s="935" t="s">
        <v>222</v>
      </c>
      <c r="G6241" s="1295">
        <v>-99999</v>
      </c>
      <c r="H6241" s="935" t="s">
        <v>414</v>
      </c>
      <c r="I6241" s="935" t="s">
        <v>415</v>
      </c>
      <c r="J6241" s="935">
        <v>39.629153240000001</v>
      </c>
      <c r="K6241" s="935">
        <v>-121.9925059</v>
      </c>
      <c r="L6241" s="935">
        <v>39.40712284</v>
      </c>
      <c r="M6241" s="935">
        <v>-122.00758999999999</v>
      </c>
    </row>
    <row r="6242" spans="1:13" x14ac:dyDescent="0.35">
      <c r="A6242" s="1296">
        <v>38996</v>
      </c>
      <c r="B6242" s="1295" t="s">
        <v>242</v>
      </c>
      <c r="C6242" s="1295" t="s">
        <v>246</v>
      </c>
      <c r="D6242" s="1295">
        <v>6632</v>
      </c>
      <c r="E6242" s="1295" t="s">
        <v>206</v>
      </c>
      <c r="F6242" s="935" t="s">
        <v>208</v>
      </c>
      <c r="G6242" s="1295">
        <v>0</v>
      </c>
      <c r="H6242" s="935" t="s">
        <v>402</v>
      </c>
      <c r="I6242" s="935" t="s">
        <v>403</v>
      </c>
      <c r="J6242" s="935">
        <v>40.611883210000002</v>
      </c>
      <c r="K6242" s="935">
        <v>-122.446135</v>
      </c>
      <c r="L6242" s="935">
        <v>40.592799669999998</v>
      </c>
      <c r="M6242" s="935">
        <v>-122.3942059</v>
      </c>
    </row>
    <row r="6243" spans="1:13" x14ac:dyDescent="0.35">
      <c r="A6243" s="1296">
        <v>38996</v>
      </c>
      <c r="B6243" s="1295" t="s">
        <v>242</v>
      </c>
      <c r="C6243" s="1295" t="s">
        <v>246</v>
      </c>
      <c r="D6243" s="1295">
        <v>6632</v>
      </c>
      <c r="E6243" s="1295" t="s">
        <v>206</v>
      </c>
      <c r="F6243" s="935" t="s">
        <v>209</v>
      </c>
      <c r="G6243" s="1295">
        <v>0</v>
      </c>
      <c r="H6243" s="935" t="s">
        <v>403</v>
      </c>
      <c r="I6243" s="935" t="s">
        <v>404</v>
      </c>
      <c r="J6243" s="935">
        <v>40.592799669999998</v>
      </c>
      <c r="K6243" s="935">
        <v>-122.3942059</v>
      </c>
      <c r="L6243" s="935">
        <v>40.585947769999997</v>
      </c>
      <c r="M6243" s="935">
        <v>-122.3683525</v>
      </c>
    </row>
    <row r="6244" spans="1:13" x14ac:dyDescent="0.35">
      <c r="A6244" s="1296">
        <v>38996</v>
      </c>
      <c r="B6244" s="1295" t="s">
        <v>242</v>
      </c>
      <c r="C6244" s="1295" t="s">
        <v>246</v>
      </c>
      <c r="D6244" s="1295">
        <v>6632</v>
      </c>
      <c r="E6244" s="1295" t="s">
        <v>206</v>
      </c>
      <c r="F6244" s="935" t="s">
        <v>211</v>
      </c>
      <c r="G6244" s="1295">
        <v>7</v>
      </c>
      <c r="H6244" s="935" t="s">
        <v>404</v>
      </c>
      <c r="I6244" s="935" t="s">
        <v>405</v>
      </c>
      <c r="J6244" s="935">
        <v>40.585947769999997</v>
      </c>
      <c r="K6244" s="935">
        <v>-122.3683525</v>
      </c>
      <c r="L6244" s="935">
        <v>40.472049499999997</v>
      </c>
      <c r="M6244" s="935">
        <v>-122.29453460000001</v>
      </c>
    </row>
    <row r="6245" spans="1:13" x14ac:dyDescent="0.35">
      <c r="A6245" s="1296">
        <v>38996</v>
      </c>
      <c r="B6245" s="1295" t="s">
        <v>242</v>
      </c>
      <c r="C6245" s="1295" t="s">
        <v>246</v>
      </c>
      <c r="D6245" s="1295">
        <v>6632</v>
      </c>
      <c r="E6245" s="1295" t="s">
        <v>206</v>
      </c>
      <c r="F6245" s="935" t="s">
        <v>212</v>
      </c>
      <c r="G6245" s="1295">
        <v>23</v>
      </c>
      <c r="H6245" s="935" t="s">
        <v>405</v>
      </c>
      <c r="I6245" s="935" t="s">
        <v>406</v>
      </c>
      <c r="J6245" s="935">
        <v>40.472049499999997</v>
      </c>
      <c r="K6245" s="935">
        <v>-122.29453460000001</v>
      </c>
      <c r="L6245" s="935">
        <v>40.417416330000002</v>
      </c>
      <c r="M6245" s="935">
        <v>-122.19395729999999</v>
      </c>
    </row>
    <row r="6246" spans="1:13" x14ac:dyDescent="0.35">
      <c r="A6246" s="1296">
        <v>38996</v>
      </c>
      <c r="B6246" s="1295" t="s">
        <v>242</v>
      </c>
      <c r="C6246" s="1295" t="s">
        <v>246</v>
      </c>
      <c r="D6246" s="1295">
        <v>6632</v>
      </c>
      <c r="E6246" s="1295" t="s">
        <v>206</v>
      </c>
      <c r="F6246" s="935" t="s">
        <v>213</v>
      </c>
      <c r="G6246" s="1295">
        <v>11</v>
      </c>
      <c r="H6246" s="935" t="s">
        <v>406</v>
      </c>
      <c r="I6246" s="935" t="s">
        <v>407</v>
      </c>
      <c r="J6246" s="935">
        <v>40.417416330000002</v>
      </c>
      <c r="K6246" s="935">
        <v>-122.19395729999999</v>
      </c>
      <c r="L6246" s="935">
        <v>40.355137560000003</v>
      </c>
      <c r="M6246" s="935">
        <v>-122.17595660000001</v>
      </c>
    </row>
    <row r="6247" spans="1:13" x14ac:dyDescent="0.35">
      <c r="A6247" s="1296">
        <v>38996</v>
      </c>
      <c r="B6247" s="1295" t="s">
        <v>242</v>
      </c>
      <c r="C6247" s="1295" t="s">
        <v>246</v>
      </c>
      <c r="D6247" s="1295">
        <v>6632</v>
      </c>
      <c r="E6247" s="1295" t="s">
        <v>206</v>
      </c>
      <c r="F6247" s="935" t="s">
        <v>214</v>
      </c>
      <c r="G6247" s="1295">
        <v>26</v>
      </c>
      <c r="H6247" s="935" t="s">
        <v>407</v>
      </c>
      <c r="I6247" s="935" t="s">
        <v>408</v>
      </c>
      <c r="J6247" s="935">
        <v>40.355137560000003</v>
      </c>
      <c r="K6247" s="935">
        <v>-122.17595660000001</v>
      </c>
      <c r="L6247" s="935">
        <v>40.316984869999999</v>
      </c>
      <c r="M6247" s="935">
        <v>-122.1896581</v>
      </c>
    </row>
    <row r="6248" spans="1:13" x14ac:dyDescent="0.35">
      <c r="A6248" s="1296">
        <v>38996</v>
      </c>
      <c r="B6248" s="1295" t="s">
        <v>242</v>
      </c>
      <c r="C6248" s="1295" t="s">
        <v>246</v>
      </c>
      <c r="D6248" s="1295">
        <v>6632</v>
      </c>
      <c r="E6248" s="1295" t="s">
        <v>206</v>
      </c>
      <c r="F6248" s="935" t="s">
        <v>215</v>
      </c>
      <c r="G6248" s="1295">
        <v>1</v>
      </c>
      <c r="H6248" s="935" t="s">
        <v>408</v>
      </c>
      <c r="I6248" s="935" t="s">
        <v>409</v>
      </c>
      <c r="J6248" s="935">
        <v>40.316984869999999</v>
      </c>
      <c r="K6248" s="935">
        <v>-122.1896581</v>
      </c>
      <c r="L6248" s="935">
        <v>40.263968490000003</v>
      </c>
      <c r="M6248" s="935">
        <v>-122.2235306</v>
      </c>
    </row>
    <row r="6249" spans="1:13" x14ac:dyDescent="0.35">
      <c r="A6249" s="1296">
        <v>38996</v>
      </c>
      <c r="B6249" s="1295" t="s">
        <v>242</v>
      </c>
      <c r="C6249" s="1295" t="s">
        <v>246</v>
      </c>
      <c r="D6249" s="1295">
        <v>6632</v>
      </c>
      <c r="E6249" s="1295" t="s">
        <v>206</v>
      </c>
      <c r="F6249" s="935" t="s">
        <v>216</v>
      </c>
      <c r="G6249" s="1295">
        <v>0</v>
      </c>
      <c r="H6249" s="935" t="s">
        <v>409</v>
      </c>
      <c r="I6249" s="935" t="s">
        <v>410</v>
      </c>
      <c r="J6249" s="935">
        <v>40.263968490000003</v>
      </c>
      <c r="K6249" s="935">
        <v>-122.2235306</v>
      </c>
      <c r="L6249" s="935">
        <v>40.153152210000002</v>
      </c>
      <c r="M6249" s="935">
        <v>-122.20237950000001</v>
      </c>
    </row>
    <row r="6250" spans="1:13" x14ac:dyDescent="0.35">
      <c r="A6250" s="1296">
        <v>38996</v>
      </c>
      <c r="B6250" s="1295" t="s">
        <v>242</v>
      </c>
      <c r="C6250" s="1295" t="s">
        <v>246</v>
      </c>
      <c r="D6250" s="1295">
        <v>6632</v>
      </c>
      <c r="E6250" s="1295" t="s">
        <v>206</v>
      </c>
      <c r="F6250" s="935" t="s">
        <v>217</v>
      </c>
      <c r="G6250" s="1295">
        <v>3</v>
      </c>
      <c r="H6250" s="935" t="s">
        <v>410</v>
      </c>
      <c r="I6250" s="935" t="s">
        <v>411</v>
      </c>
      <c r="J6250" s="935">
        <v>40.153152210000002</v>
      </c>
      <c r="K6250" s="935">
        <v>-122.20237950000001</v>
      </c>
      <c r="L6250" s="935">
        <v>40.027836569999998</v>
      </c>
      <c r="M6250" s="935">
        <v>-122.11920569999999</v>
      </c>
    </row>
    <row r="6251" spans="1:13" x14ac:dyDescent="0.35">
      <c r="A6251" s="1296">
        <v>38996</v>
      </c>
      <c r="B6251" s="1295" t="s">
        <v>242</v>
      </c>
      <c r="C6251" s="1295" t="s">
        <v>246</v>
      </c>
      <c r="D6251" s="1295">
        <v>6632</v>
      </c>
      <c r="E6251" s="1295" t="s">
        <v>206</v>
      </c>
      <c r="F6251" s="935" t="s">
        <v>219</v>
      </c>
      <c r="G6251" s="1295">
        <v>0</v>
      </c>
      <c r="H6251" s="935" t="s">
        <v>411</v>
      </c>
      <c r="I6251" s="935" t="s">
        <v>412</v>
      </c>
      <c r="J6251" s="935">
        <v>40.027836569999998</v>
      </c>
      <c r="K6251" s="935">
        <v>-122.11920569999999</v>
      </c>
      <c r="L6251" s="935">
        <v>39.909298579999998</v>
      </c>
      <c r="M6251" s="935">
        <v>-122.0918963</v>
      </c>
    </row>
    <row r="6252" spans="1:13" x14ac:dyDescent="0.35">
      <c r="A6252" s="1296">
        <v>38996</v>
      </c>
      <c r="B6252" s="1295" t="s">
        <v>242</v>
      </c>
      <c r="C6252" s="1295" t="s">
        <v>246</v>
      </c>
      <c r="D6252" s="1295">
        <v>6632</v>
      </c>
      <c r="E6252" s="1295" t="s">
        <v>206</v>
      </c>
      <c r="F6252" s="935" t="s">
        <v>220</v>
      </c>
      <c r="G6252" s="1295">
        <v>0</v>
      </c>
      <c r="H6252" s="935" t="s">
        <v>412</v>
      </c>
      <c r="I6252" s="935" t="s">
        <v>413</v>
      </c>
      <c r="J6252" s="935">
        <v>39.909298579999998</v>
      </c>
      <c r="K6252" s="935">
        <v>-122.0918963</v>
      </c>
      <c r="L6252" s="935">
        <v>39.751173979999997</v>
      </c>
      <c r="M6252" s="935">
        <v>-121.9963235</v>
      </c>
    </row>
    <row r="6253" spans="1:13" x14ac:dyDescent="0.35">
      <c r="A6253" s="1296">
        <v>38996</v>
      </c>
      <c r="B6253" s="1295" t="s">
        <v>242</v>
      </c>
      <c r="C6253" s="1295" t="s">
        <v>246</v>
      </c>
      <c r="D6253" s="1295">
        <v>6632</v>
      </c>
      <c r="E6253" s="1295" t="s">
        <v>206</v>
      </c>
      <c r="F6253" s="935" t="s">
        <v>221</v>
      </c>
      <c r="G6253" s="1295">
        <v>0</v>
      </c>
      <c r="H6253" s="935" t="s">
        <v>413</v>
      </c>
      <c r="I6253" s="935" t="s">
        <v>414</v>
      </c>
      <c r="J6253" s="935">
        <v>39.751173979999997</v>
      </c>
      <c r="K6253" s="935">
        <v>-121.9963235</v>
      </c>
      <c r="L6253" s="935">
        <v>39.629153240000001</v>
      </c>
      <c r="M6253" s="935">
        <v>-121.9925059</v>
      </c>
    </row>
    <row r="6254" spans="1:13" x14ac:dyDescent="0.35">
      <c r="A6254" s="1296">
        <v>38996</v>
      </c>
      <c r="B6254" s="1295" t="s">
        <v>242</v>
      </c>
      <c r="C6254" s="1295" t="s">
        <v>246</v>
      </c>
      <c r="D6254" s="1295">
        <v>6632</v>
      </c>
      <c r="E6254" s="1295" t="s">
        <v>206</v>
      </c>
      <c r="F6254" s="935" t="s">
        <v>222</v>
      </c>
      <c r="G6254" s="1295">
        <v>0</v>
      </c>
      <c r="H6254" s="935" t="s">
        <v>414</v>
      </c>
      <c r="I6254" s="935" t="s">
        <v>415</v>
      </c>
      <c r="J6254" s="935">
        <v>39.629153240000001</v>
      </c>
      <c r="K6254" s="935">
        <v>-121.9925059</v>
      </c>
      <c r="L6254" s="935">
        <v>39.40712284</v>
      </c>
      <c r="M6254" s="935">
        <v>-122.00758999999999</v>
      </c>
    </row>
    <row r="6255" spans="1:13" x14ac:dyDescent="0.35">
      <c r="A6255" s="1296">
        <v>39021</v>
      </c>
      <c r="B6255" s="1295" t="s">
        <v>242</v>
      </c>
      <c r="C6255" s="1295" t="s">
        <v>301</v>
      </c>
      <c r="D6255" s="1295">
        <v>5647</v>
      </c>
      <c r="E6255" s="1295" t="s">
        <v>206</v>
      </c>
      <c r="F6255" s="935" t="s">
        <v>208</v>
      </c>
      <c r="G6255" s="1295">
        <v>7</v>
      </c>
      <c r="H6255" s="935" t="s">
        <v>402</v>
      </c>
      <c r="I6255" s="935" t="s">
        <v>403</v>
      </c>
      <c r="J6255" s="935">
        <v>40.611883210000002</v>
      </c>
      <c r="K6255" s="935">
        <v>-122.446135</v>
      </c>
      <c r="L6255" s="935">
        <v>40.592799669999998</v>
      </c>
      <c r="M6255" s="935">
        <v>-122.3942059</v>
      </c>
    </row>
    <row r="6256" spans="1:13" x14ac:dyDescent="0.35">
      <c r="A6256" s="1296">
        <v>39021</v>
      </c>
      <c r="B6256" s="1295" t="s">
        <v>242</v>
      </c>
      <c r="C6256" s="1295" t="s">
        <v>301</v>
      </c>
      <c r="D6256" s="1295">
        <v>5647</v>
      </c>
      <c r="E6256" s="1295" t="s">
        <v>206</v>
      </c>
      <c r="F6256" s="935" t="s">
        <v>209</v>
      </c>
      <c r="G6256" s="1295">
        <v>26</v>
      </c>
      <c r="H6256" s="935" t="s">
        <v>403</v>
      </c>
      <c r="I6256" s="935" t="s">
        <v>404</v>
      </c>
      <c r="J6256" s="935">
        <v>40.592799669999998</v>
      </c>
      <c r="K6256" s="935">
        <v>-122.3942059</v>
      </c>
      <c r="L6256" s="935">
        <v>40.585947769999997</v>
      </c>
      <c r="M6256" s="935">
        <v>-122.3683525</v>
      </c>
    </row>
    <row r="6257" spans="1:13" x14ac:dyDescent="0.35">
      <c r="A6257" s="1296">
        <v>39021</v>
      </c>
      <c r="B6257" s="1295" t="s">
        <v>242</v>
      </c>
      <c r="C6257" s="1295" t="s">
        <v>301</v>
      </c>
      <c r="D6257" s="1295">
        <v>5647</v>
      </c>
      <c r="E6257" s="1295" t="s">
        <v>206</v>
      </c>
      <c r="F6257" s="935" t="s">
        <v>211</v>
      </c>
      <c r="G6257" s="1295">
        <v>34</v>
      </c>
      <c r="H6257" s="935" t="s">
        <v>404</v>
      </c>
      <c r="I6257" s="935" t="s">
        <v>405</v>
      </c>
      <c r="J6257" s="935">
        <v>40.585947769999997</v>
      </c>
      <c r="K6257" s="935">
        <v>-122.3683525</v>
      </c>
      <c r="L6257" s="935">
        <v>40.472049499999997</v>
      </c>
      <c r="M6257" s="935">
        <v>-122.29453460000001</v>
      </c>
    </row>
    <row r="6258" spans="1:13" x14ac:dyDescent="0.35">
      <c r="A6258" s="1296">
        <v>39021</v>
      </c>
      <c r="B6258" s="1295" t="s">
        <v>242</v>
      </c>
      <c r="C6258" s="1295" t="s">
        <v>301</v>
      </c>
      <c r="D6258" s="1295">
        <v>5647</v>
      </c>
      <c r="E6258" s="1295" t="s">
        <v>206</v>
      </c>
      <c r="F6258" s="935" t="s">
        <v>212</v>
      </c>
      <c r="G6258" s="1295">
        <v>111</v>
      </c>
      <c r="H6258" s="935" t="s">
        <v>405</v>
      </c>
      <c r="I6258" s="935" t="s">
        <v>406</v>
      </c>
      <c r="J6258" s="935">
        <v>40.472049499999997</v>
      </c>
      <c r="K6258" s="935">
        <v>-122.29453460000001</v>
      </c>
      <c r="L6258" s="935">
        <v>40.417416330000002</v>
      </c>
      <c r="M6258" s="935">
        <v>-122.19395729999999</v>
      </c>
    </row>
    <row r="6259" spans="1:13" x14ac:dyDescent="0.35">
      <c r="A6259" s="1296">
        <v>39021</v>
      </c>
      <c r="B6259" s="1295" t="s">
        <v>242</v>
      </c>
      <c r="C6259" s="1295" t="s">
        <v>301</v>
      </c>
      <c r="D6259" s="1295">
        <v>5647</v>
      </c>
      <c r="E6259" s="1295" t="s">
        <v>206</v>
      </c>
      <c r="F6259" s="935" t="s">
        <v>213</v>
      </c>
      <c r="G6259" s="1295">
        <v>87</v>
      </c>
      <c r="H6259" s="935" t="s">
        <v>406</v>
      </c>
      <c r="I6259" s="935" t="s">
        <v>407</v>
      </c>
      <c r="J6259" s="935">
        <v>40.417416330000002</v>
      </c>
      <c r="K6259" s="935">
        <v>-122.19395729999999</v>
      </c>
      <c r="L6259" s="935">
        <v>40.355137560000003</v>
      </c>
      <c r="M6259" s="935">
        <v>-122.17595660000001</v>
      </c>
    </row>
    <row r="6260" spans="1:13" x14ac:dyDescent="0.35">
      <c r="A6260" s="1296">
        <v>39021</v>
      </c>
      <c r="B6260" s="1295" t="s">
        <v>242</v>
      </c>
      <c r="C6260" s="1295" t="s">
        <v>301</v>
      </c>
      <c r="D6260" s="1295">
        <v>5647</v>
      </c>
      <c r="E6260" s="1295" t="s">
        <v>206</v>
      </c>
      <c r="F6260" s="935" t="s">
        <v>214</v>
      </c>
      <c r="G6260" s="1295">
        <v>69</v>
      </c>
      <c r="H6260" s="935" t="s">
        <v>407</v>
      </c>
      <c r="I6260" s="935" t="s">
        <v>408</v>
      </c>
      <c r="J6260" s="935">
        <v>40.355137560000003</v>
      </c>
      <c r="K6260" s="935">
        <v>-122.17595660000001</v>
      </c>
      <c r="L6260" s="935">
        <v>40.316984869999999</v>
      </c>
      <c r="M6260" s="935">
        <v>-122.1896581</v>
      </c>
    </row>
    <row r="6261" spans="1:13" x14ac:dyDescent="0.35">
      <c r="A6261" s="1296">
        <v>39021</v>
      </c>
      <c r="B6261" s="1295" t="s">
        <v>242</v>
      </c>
      <c r="C6261" s="1295" t="s">
        <v>301</v>
      </c>
      <c r="D6261" s="1295">
        <v>5647</v>
      </c>
      <c r="E6261" s="1295" t="s">
        <v>206</v>
      </c>
      <c r="F6261" s="935" t="s">
        <v>215</v>
      </c>
      <c r="G6261" s="1295">
        <v>62</v>
      </c>
      <c r="H6261" s="935" t="s">
        <v>408</v>
      </c>
      <c r="I6261" s="935" t="s">
        <v>409</v>
      </c>
      <c r="J6261" s="935">
        <v>40.316984869999999</v>
      </c>
      <c r="K6261" s="935">
        <v>-122.1896581</v>
      </c>
      <c r="L6261" s="935">
        <v>40.263968490000003</v>
      </c>
      <c r="M6261" s="935">
        <v>-122.2235306</v>
      </c>
    </row>
    <row r="6262" spans="1:13" x14ac:dyDescent="0.35">
      <c r="A6262" s="1296">
        <v>39021</v>
      </c>
      <c r="B6262" s="1295" t="s">
        <v>242</v>
      </c>
      <c r="C6262" s="1295" t="s">
        <v>301</v>
      </c>
      <c r="D6262" s="1295">
        <v>5647</v>
      </c>
      <c r="E6262" s="1295" t="s">
        <v>206</v>
      </c>
      <c r="F6262" s="935" t="s">
        <v>216</v>
      </c>
      <c r="G6262" s="1295">
        <v>57</v>
      </c>
      <c r="H6262" s="935" t="s">
        <v>409</v>
      </c>
      <c r="I6262" s="935" t="s">
        <v>410</v>
      </c>
      <c r="J6262" s="935">
        <v>40.263968490000003</v>
      </c>
      <c r="K6262" s="935">
        <v>-122.2235306</v>
      </c>
      <c r="L6262" s="935">
        <v>40.153152210000002</v>
      </c>
      <c r="M6262" s="935">
        <v>-122.20237950000001</v>
      </c>
    </row>
    <row r="6263" spans="1:13" x14ac:dyDescent="0.35">
      <c r="A6263" s="1296">
        <v>39021</v>
      </c>
      <c r="B6263" s="1295" t="s">
        <v>242</v>
      </c>
      <c r="C6263" s="1295" t="s">
        <v>301</v>
      </c>
      <c r="D6263" s="1295">
        <v>5647</v>
      </c>
      <c r="E6263" s="1295" t="s">
        <v>206</v>
      </c>
      <c r="F6263" s="935" t="s">
        <v>217</v>
      </c>
      <c r="G6263" s="1295">
        <v>95</v>
      </c>
      <c r="H6263" s="935" t="s">
        <v>410</v>
      </c>
      <c r="I6263" s="935" t="s">
        <v>411</v>
      </c>
      <c r="J6263" s="935">
        <v>40.153152210000002</v>
      </c>
      <c r="K6263" s="935">
        <v>-122.20237950000001</v>
      </c>
      <c r="L6263" s="935">
        <v>40.027836569999998</v>
      </c>
      <c r="M6263" s="935">
        <v>-122.11920569999999</v>
      </c>
    </row>
    <row r="6264" spans="1:13" x14ac:dyDescent="0.35">
      <c r="A6264" s="1296">
        <v>39021</v>
      </c>
      <c r="B6264" s="1295" t="s">
        <v>242</v>
      </c>
      <c r="C6264" s="1295" t="s">
        <v>301</v>
      </c>
      <c r="D6264" s="1295">
        <v>5647</v>
      </c>
      <c r="E6264" s="1295" t="s">
        <v>206</v>
      </c>
      <c r="F6264" s="935" t="s">
        <v>219</v>
      </c>
      <c r="G6264" s="1295">
        <v>6</v>
      </c>
      <c r="H6264" s="935" t="s">
        <v>411</v>
      </c>
      <c r="I6264" s="935" t="s">
        <v>412</v>
      </c>
      <c r="J6264" s="935">
        <v>40.027836569999998</v>
      </c>
      <c r="K6264" s="935">
        <v>-122.11920569999999</v>
      </c>
      <c r="L6264" s="935">
        <v>39.909298579999998</v>
      </c>
      <c r="M6264" s="935">
        <v>-122.0918963</v>
      </c>
    </row>
    <row r="6265" spans="1:13" x14ac:dyDescent="0.35">
      <c r="A6265" s="1296">
        <v>39021</v>
      </c>
      <c r="B6265" s="1295" t="s">
        <v>242</v>
      </c>
      <c r="C6265" s="1295" t="s">
        <v>301</v>
      </c>
      <c r="D6265" s="1295">
        <v>5647</v>
      </c>
      <c r="E6265" s="1295" t="s">
        <v>206</v>
      </c>
      <c r="F6265" s="935" t="s">
        <v>220</v>
      </c>
      <c r="G6265" s="1295">
        <v>0</v>
      </c>
      <c r="H6265" s="935" t="s">
        <v>412</v>
      </c>
      <c r="I6265" s="935" t="s">
        <v>413</v>
      </c>
      <c r="J6265" s="935">
        <v>39.909298579999998</v>
      </c>
      <c r="K6265" s="935">
        <v>-122.0918963</v>
      </c>
      <c r="L6265" s="935">
        <v>39.751173979999997</v>
      </c>
      <c r="M6265" s="935">
        <v>-121.9963235</v>
      </c>
    </row>
    <row r="6266" spans="1:13" x14ac:dyDescent="0.35">
      <c r="A6266" s="1296">
        <v>39021</v>
      </c>
      <c r="B6266" s="1295" t="s">
        <v>242</v>
      </c>
      <c r="C6266" s="1295" t="s">
        <v>301</v>
      </c>
      <c r="D6266" s="1295">
        <v>5647</v>
      </c>
      <c r="E6266" s="1295" t="s">
        <v>206</v>
      </c>
      <c r="F6266" s="935" t="s">
        <v>221</v>
      </c>
      <c r="G6266" s="1295">
        <v>0</v>
      </c>
      <c r="H6266" s="935" t="s">
        <v>413</v>
      </c>
      <c r="I6266" s="935" t="s">
        <v>414</v>
      </c>
      <c r="J6266" s="935">
        <v>39.751173979999997</v>
      </c>
      <c r="K6266" s="935">
        <v>-121.9963235</v>
      </c>
      <c r="L6266" s="935">
        <v>39.629153240000001</v>
      </c>
      <c r="M6266" s="935">
        <v>-121.9925059</v>
      </c>
    </row>
    <row r="6267" spans="1:13" x14ac:dyDescent="0.35">
      <c r="A6267" s="1296">
        <v>39021</v>
      </c>
      <c r="B6267" s="1295" t="s">
        <v>242</v>
      </c>
      <c r="C6267" s="1295" t="s">
        <v>301</v>
      </c>
      <c r="D6267" s="1295">
        <v>5647</v>
      </c>
      <c r="E6267" s="1295" t="s">
        <v>206</v>
      </c>
      <c r="F6267" s="935" t="s">
        <v>222</v>
      </c>
      <c r="G6267" s="1295">
        <v>0</v>
      </c>
      <c r="H6267" s="935" t="s">
        <v>414</v>
      </c>
      <c r="I6267" s="935" t="s">
        <v>415</v>
      </c>
      <c r="J6267" s="935">
        <v>39.629153240000001</v>
      </c>
      <c r="K6267" s="935">
        <v>-121.9925059</v>
      </c>
      <c r="L6267" s="935">
        <v>39.40712284</v>
      </c>
      <c r="M6267" s="935">
        <v>-122.00758999999999</v>
      </c>
    </row>
    <row r="6268" spans="1:13" x14ac:dyDescent="0.35">
      <c r="A6268" s="1296">
        <v>39030</v>
      </c>
      <c r="B6268" s="1295" t="s">
        <v>242</v>
      </c>
      <c r="C6268" s="1295" t="s">
        <v>301</v>
      </c>
      <c r="D6268" s="1295">
        <v>5631</v>
      </c>
      <c r="E6268" s="1295" t="s">
        <v>206</v>
      </c>
      <c r="F6268" s="935" t="s">
        <v>208</v>
      </c>
      <c r="G6268" s="1295">
        <v>83</v>
      </c>
      <c r="H6268" s="935" t="s">
        <v>402</v>
      </c>
      <c r="I6268" s="935" t="s">
        <v>403</v>
      </c>
      <c r="J6268" s="935">
        <v>40.611883210000002</v>
      </c>
      <c r="K6268" s="935">
        <v>-122.446135</v>
      </c>
      <c r="L6268" s="935">
        <v>40.592799669999998</v>
      </c>
      <c r="M6268" s="935">
        <v>-122.3942059</v>
      </c>
    </row>
    <row r="6269" spans="1:13" x14ac:dyDescent="0.35">
      <c r="A6269" s="1296">
        <v>39030</v>
      </c>
      <c r="B6269" s="1295" t="s">
        <v>242</v>
      </c>
      <c r="C6269" s="1295" t="s">
        <v>301</v>
      </c>
      <c r="D6269" s="1295">
        <v>5631</v>
      </c>
      <c r="E6269" s="1295" t="s">
        <v>206</v>
      </c>
      <c r="F6269" s="935" t="s">
        <v>209</v>
      </c>
      <c r="G6269" s="1295">
        <v>66</v>
      </c>
      <c r="H6269" s="935" t="s">
        <v>403</v>
      </c>
      <c r="I6269" s="935" t="s">
        <v>404</v>
      </c>
      <c r="J6269" s="935">
        <v>40.592799669999998</v>
      </c>
      <c r="K6269" s="935">
        <v>-122.3942059</v>
      </c>
      <c r="L6269" s="935">
        <v>40.585947769999997</v>
      </c>
      <c r="M6269" s="935">
        <v>-122.3683525</v>
      </c>
    </row>
    <row r="6270" spans="1:13" x14ac:dyDescent="0.35">
      <c r="A6270" s="1296">
        <v>39030</v>
      </c>
      <c r="B6270" s="1295" t="s">
        <v>242</v>
      </c>
      <c r="C6270" s="1295" t="s">
        <v>301</v>
      </c>
      <c r="D6270" s="1295">
        <v>5631</v>
      </c>
      <c r="E6270" s="1295" t="s">
        <v>206</v>
      </c>
      <c r="F6270" s="935" t="s">
        <v>211</v>
      </c>
      <c r="G6270" s="1295">
        <v>81</v>
      </c>
      <c r="H6270" s="935" t="s">
        <v>404</v>
      </c>
      <c r="I6270" s="935" t="s">
        <v>405</v>
      </c>
      <c r="J6270" s="935">
        <v>40.585947769999997</v>
      </c>
      <c r="K6270" s="935">
        <v>-122.3683525</v>
      </c>
      <c r="L6270" s="935">
        <v>40.472049499999997</v>
      </c>
      <c r="M6270" s="935">
        <v>-122.29453460000001</v>
      </c>
    </row>
    <row r="6271" spans="1:13" x14ac:dyDescent="0.35">
      <c r="A6271" s="1296">
        <v>39030</v>
      </c>
      <c r="B6271" s="1295" t="s">
        <v>242</v>
      </c>
      <c r="C6271" s="1295" t="s">
        <v>301</v>
      </c>
      <c r="D6271" s="1295">
        <v>5631</v>
      </c>
      <c r="E6271" s="1295" t="s">
        <v>206</v>
      </c>
      <c r="F6271" s="935" t="s">
        <v>212</v>
      </c>
      <c r="G6271" s="1295">
        <v>89</v>
      </c>
      <c r="H6271" s="935" t="s">
        <v>405</v>
      </c>
      <c r="I6271" s="935" t="s">
        <v>406</v>
      </c>
      <c r="J6271" s="935">
        <v>40.472049499999997</v>
      </c>
      <c r="K6271" s="935">
        <v>-122.29453460000001</v>
      </c>
      <c r="L6271" s="935">
        <v>40.417416330000002</v>
      </c>
      <c r="M6271" s="935">
        <v>-122.19395729999999</v>
      </c>
    </row>
    <row r="6272" spans="1:13" x14ac:dyDescent="0.35">
      <c r="A6272" s="1296">
        <v>39030</v>
      </c>
      <c r="B6272" s="1295" t="s">
        <v>242</v>
      </c>
      <c r="C6272" s="1295" t="s">
        <v>301</v>
      </c>
      <c r="D6272" s="1295">
        <v>5631</v>
      </c>
      <c r="E6272" s="1295" t="s">
        <v>206</v>
      </c>
      <c r="F6272" s="935" t="s">
        <v>213</v>
      </c>
      <c r="G6272" s="1295">
        <v>57</v>
      </c>
      <c r="H6272" s="935" t="s">
        <v>406</v>
      </c>
      <c r="I6272" s="935" t="s">
        <v>407</v>
      </c>
      <c r="J6272" s="935">
        <v>40.417416330000002</v>
      </c>
      <c r="K6272" s="935">
        <v>-122.19395729999999</v>
      </c>
      <c r="L6272" s="935">
        <v>40.355137560000003</v>
      </c>
      <c r="M6272" s="935">
        <v>-122.17595660000001</v>
      </c>
    </row>
    <row r="6273" spans="1:13" x14ac:dyDescent="0.35">
      <c r="A6273" s="1296">
        <v>39030</v>
      </c>
      <c r="B6273" s="1295" t="s">
        <v>242</v>
      </c>
      <c r="C6273" s="1295" t="s">
        <v>301</v>
      </c>
      <c r="D6273" s="1295">
        <v>5631</v>
      </c>
      <c r="E6273" s="1295" t="s">
        <v>206</v>
      </c>
      <c r="F6273" s="935" t="s">
        <v>214</v>
      </c>
      <c r="G6273" s="1295">
        <v>48</v>
      </c>
      <c r="H6273" s="935" t="s">
        <v>407</v>
      </c>
      <c r="I6273" s="935" t="s">
        <v>408</v>
      </c>
      <c r="J6273" s="935">
        <v>40.355137560000003</v>
      </c>
      <c r="K6273" s="935">
        <v>-122.17595660000001</v>
      </c>
      <c r="L6273" s="935">
        <v>40.316984869999999</v>
      </c>
      <c r="M6273" s="935">
        <v>-122.1896581</v>
      </c>
    </row>
    <row r="6274" spans="1:13" x14ac:dyDescent="0.35">
      <c r="A6274" s="1296">
        <v>39030</v>
      </c>
      <c r="B6274" s="1295" t="s">
        <v>242</v>
      </c>
      <c r="C6274" s="1295" t="s">
        <v>301</v>
      </c>
      <c r="D6274" s="1295">
        <v>5631</v>
      </c>
      <c r="E6274" s="1295" t="s">
        <v>206</v>
      </c>
      <c r="F6274" s="935" t="s">
        <v>215</v>
      </c>
      <c r="G6274" s="1295">
        <v>50</v>
      </c>
      <c r="H6274" s="935" t="s">
        <v>408</v>
      </c>
      <c r="I6274" s="935" t="s">
        <v>409</v>
      </c>
      <c r="J6274" s="935">
        <v>40.316984869999999</v>
      </c>
      <c r="K6274" s="935">
        <v>-122.1896581</v>
      </c>
      <c r="L6274" s="935">
        <v>40.263968490000003</v>
      </c>
      <c r="M6274" s="935">
        <v>-122.2235306</v>
      </c>
    </row>
    <row r="6275" spans="1:13" x14ac:dyDescent="0.35">
      <c r="A6275" s="1296">
        <v>39030</v>
      </c>
      <c r="B6275" s="1295" t="s">
        <v>242</v>
      </c>
      <c r="C6275" s="1295" t="s">
        <v>301</v>
      </c>
      <c r="D6275" s="1295">
        <v>5631</v>
      </c>
      <c r="E6275" s="1295" t="s">
        <v>206</v>
      </c>
      <c r="F6275" s="935" t="s">
        <v>216</v>
      </c>
      <c r="G6275" s="1295">
        <v>55</v>
      </c>
      <c r="H6275" s="935" t="s">
        <v>409</v>
      </c>
      <c r="I6275" s="935" t="s">
        <v>410</v>
      </c>
      <c r="J6275" s="935">
        <v>40.263968490000003</v>
      </c>
      <c r="K6275" s="935">
        <v>-122.2235306</v>
      </c>
      <c r="L6275" s="935">
        <v>40.153152210000002</v>
      </c>
      <c r="M6275" s="935">
        <v>-122.20237950000001</v>
      </c>
    </row>
    <row r="6276" spans="1:13" x14ac:dyDescent="0.35">
      <c r="A6276" s="1296">
        <v>39030</v>
      </c>
      <c r="B6276" s="1295" t="s">
        <v>242</v>
      </c>
      <c r="C6276" s="1295" t="s">
        <v>301</v>
      </c>
      <c r="D6276" s="1295">
        <v>5631</v>
      </c>
      <c r="E6276" s="1295" t="s">
        <v>206</v>
      </c>
      <c r="F6276" s="935" t="s">
        <v>217</v>
      </c>
      <c r="G6276" s="1295">
        <v>95</v>
      </c>
      <c r="H6276" s="935" t="s">
        <v>410</v>
      </c>
      <c r="I6276" s="935" t="s">
        <v>411</v>
      </c>
      <c r="J6276" s="935">
        <v>40.153152210000002</v>
      </c>
      <c r="K6276" s="935">
        <v>-122.20237950000001</v>
      </c>
      <c r="L6276" s="935">
        <v>40.027836569999998</v>
      </c>
      <c r="M6276" s="935">
        <v>-122.11920569999999</v>
      </c>
    </row>
    <row r="6277" spans="1:13" x14ac:dyDescent="0.35">
      <c r="A6277" s="1296">
        <v>39030</v>
      </c>
      <c r="B6277" s="1295" t="s">
        <v>242</v>
      </c>
      <c r="C6277" s="1295" t="s">
        <v>301</v>
      </c>
      <c r="D6277" s="1295">
        <v>5631</v>
      </c>
      <c r="E6277" s="1295" t="s">
        <v>206</v>
      </c>
      <c r="F6277" s="935" t="s">
        <v>219</v>
      </c>
      <c r="G6277" s="1295">
        <v>11</v>
      </c>
      <c r="H6277" s="935" t="s">
        <v>411</v>
      </c>
      <c r="I6277" s="935" t="s">
        <v>412</v>
      </c>
      <c r="J6277" s="935">
        <v>40.027836569999998</v>
      </c>
      <c r="K6277" s="935">
        <v>-122.11920569999999</v>
      </c>
      <c r="L6277" s="935">
        <v>39.909298579999998</v>
      </c>
      <c r="M6277" s="935">
        <v>-122.0918963</v>
      </c>
    </row>
    <row r="6278" spans="1:13" x14ac:dyDescent="0.35">
      <c r="A6278" s="1296">
        <v>39030</v>
      </c>
      <c r="B6278" s="1295" t="s">
        <v>242</v>
      </c>
      <c r="C6278" s="1295" t="s">
        <v>301</v>
      </c>
      <c r="D6278" s="1295">
        <v>5631</v>
      </c>
      <c r="E6278" s="1295" t="s">
        <v>206</v>
      </c>
      <c r="F6278" s="935" t="s">
        <v>220</v>
      </c>
      <c r="G6278" s="1295">
        <v>14</v>
      </c>
      <c r="H6278" s="935" t="s">
        <v>412</v>
      </c>
      <c r="I6278" s="935" t="s">
        <v>413</v>
      </c>
      <c r="J6278" s="935">
        <v>39.909298579999998</v>
      </c>
      <c r="K6278" s="935">
        <v>-122.0918963</v>
      </c>
      <c r="L6278" s="935">
        <v>39.751173979999997</v>
      </c>
      <c r="M6278" s="935">
        <v>-121.9963235</v>
      </c>
    </row>
    <row r="6279" spans="1:13" x14ac:dyDescent="0.35">
      <c r="A6279" s="1296">
        <v>39030</v>
      </c>
      <c r="B6279" s="1295" t="s">
        <v>242</v>
      </c>
      <c r="C6279" s="1295" t="s">
        <v>301</v>
      </c>
      <c r="D6279" s="1295">
        <v>5631</v>
      </c>
      <c r="E6279" s="1295" t="s">
        <v>206</v>
      </c>
      <c r="F6279" s="935" t="s">
        <v>221</v>
      </c>
      <c r="G6279" s="1295">
        <v>3</v>
      </c>
      <c r="H6279" s="935" t="s">
        <v>413</v>
      </c>
      <c r="I6279" s="935" t="s">
        <v>414</v>
      </c>
      <c r="J6279" s="935">
        <v>39.751173979999997</v>
      </c>
      <c r="K6279" s="935">
        <v>-121.9963235</v>
      </c>
      <c r="L6279" s="935">
        <v>39.629153240000001</v>
      </c>
      <c r="M6279" s="935">
        <v>-121.9925059</v>
      </c>
    </row>
    <row r="6280" spans="1:13" x14ac:dyDescent="0.35">
      <c r="A6280" s="1296">
        <v>39030</v>
      </c>
      <c r="B6280" s="1295" t="s">
        <v>242</v>
      </c>
      <c r="C6280" s="1295" t="s">
        <v>301</v>
      </c>
      <c r="D6280" s="1295">
        <v>5631</v>
      </c>
      <c r="E6280" s="1295" t="s">
        <v>206</v>
      </c>
      <c r="F6280" s="935" t="s">
        <v>222</v>
      </c>
      <c r="G6280" s="1295">
        <v>0</v>
      </c>
      <c r="H6280" s="935" t="s">
        <v>414</v>
      </c>
      <c r="I6280" s="935" t="s">
        <v>415</v>
      </c>
      <c r="J6280" s="935">
        <v>39.629153240000001</v>
      </c>
      <c r="K6280" s="935">
        <v>-121.9925059</v>
      </c>
      <c r="L6280" s="935">
        <v>39.40712284</v>
      </c>
      <c r="M6280" s="935">
        <v>-122.00758999999999</v>
      </c>
    </row>
    <row r="6281" spans="1:13" x14ac:dyDescent="0.35">
      <c r="A6281" s="1296">
        <v>39051</v>
      </c>
      <c r="B6281" s="1295" t="s">
        <v>242</v>
      </c>
      <c r="C6281" s="1295" t="s">
        <v>246</v>
      </c>
      <c r="D6281" s="1295">
        <v>5493</v>
      </c>
      <c r="E6281" s="1295" t="s">
        <v>206</v>
      </c>
      <c r="F6281" s="935" t="s">
        <v>208</v>
      </c>
      <c r="G6281" s="1295">
        <v>212</v>
      </c>
      <c r="H6281" s="935" t="s">
        <v>402</v>
      </c>
      <c r="I6281" s="935" t="s">
        <v>403</v>
      </c>
      <c r="J6281" s="935">
        <v>40.611883210000002</v>
      </c>
      <c r="K6281" s="935">
        <v>-122.446135</v>
      </c>
      <c r="L6281" s="935">
        <v>40.592799669999998</v>
      </c>
      <c r="M6281" s="935">
        <v>-122.3942059</v>
      </c>
    </row>
    <row r="6282" spans="1:13" x14ac:dyDescent="0.35">
      <c r="A6282" s="1296">
        <v>39051</v>
      </c>
      <c r="B6282" s="1295" t="s">
        <v>242</v>
      </c>
      <c r="C6282" s="1295" t="s">
        <v>246</v>
      </c>
      <c r="D6282" s="1295">
        <v>5493</v>
      </c>
      <c r="E6282" s="1295" t="s">
        <v>206</v>
      </c>
      <c r="F6282" s="935" t="s">
        <v>209</v>
      </c>
      <c r="G6282" s="1295">
        <v>41</v>
      </c>
      <c r="H6282" s="935" t="s">
        <v>403</v>
      </c>
      <c r="I6282" s="935" t="s">
        <v>404</v>
      </c>
      <c r="J6282" s="935">
        <v>40.592799669999998</v>
      </c>
      <c r="K6282" s="935">
        <v>-122.3942059</v>
      </c>
      <c r="L6282" s="935">
        <v>40.585947769999997</v>
      </c>
      <c r="M6282" s="935">
        <v>-122.3683525</v>
      </c>
    </row>
    <row r="6283" spans="1:13" x14ac:dyDescent="0.35">
      <c r="A6283" s="1296">
        <v>39051</v>
      </c>
      <c r="B6283" s="1295" t="s">
        <v>242</v>
      </c>
      <c r="C6283" s="1295" t="s">
        <v>246</v>
      </c>
      <c r="D6283" s="1295">
        <v>5493</v>
      </c>
      <c r="E6283" s="1295" t="s">
        <v>206</v>
      </c>
      <c r="F6283" s="935" t="s">
        <v>211</v>
      </c>
      <c r="G6283" s="1295">
        <v>93</v>
      </c>
      <c r="H6283" s="935" t="s">
        <v>404</v>
      </c>
      <c r="I6283" s="935" t="s">
        <v>405</v>
      </c>
      <c r="J6283" s="935">
        <v>40.585947769999997</v>
      </c>
      <c r="K6283" s="935">
        <v>-122.3683525</v>
      </c>
      <c r="L6283" s="935">
        <v>40.472049499999997</v>
      </c>
      <c r="M6283" s="935">
        <v>-122.29453460000001</v>
      </c>
    </row>
    <row r="6284" spans="1:13" x14ac:dyDescent="0.35">
      <c r="A6284" s="1296">
        <v>39051</v>
      </c>
      <c r="B6284" s="1295" t="s">
        <v>242</v>
      </c>
      <c r="C6284" s="1295" t="s">
        <v>246</v>
      </c>
      <c r="D6284" s="1295">
        <v>5493</v>
      </c>
      <c r="E6284" s="1295" t="s">
        <v>206</v>
      </c>
      <c r="F6284" s="935" t="s">
        <v>212</v>
      </c>
      <c r="G6284" s="1295">
        <v>108</v>
      </c>
      <c r="H6284" s="935" t="s">
        <v>405</v>
      </c>
      <c r="I6284" s="935" t="s">
        <v>406</v>
      </c>
      <c r="J6284" s="935">
        <v>40.472049499999997</v>
      </c>
      <c r="K6284" s="935">
        <v>-122.29453460000001</v>
      </c>
      <c r="L6284" s="935">
        <v>40.417416330000002</v>
      </c>
      <c r="M6284" s="935">
        <v>-122.19395729999999</v>
      </c>
    </row>
    <row r="6285" spans="1:13" x14ac:dyDescent="0.35">
      <c r="A6285" s="1296">
        <v>39051</v>
      </c>
      <c r="B6285" s="1295" t="s">
        <v>242</v>
      </c>
      <c r="C6285" s="1295" t="s">
        <v>246</v>
      </c>
      <c r="D6285" s="1295">
        <v>5493</v>
      </c>
      <c r="E6285" s="1295" t="s">
        <v>206</v>
      </c>
      <c r="F6285" s="935" t="s">
        <v>213</v>
      </c>
      <c r="G6285" s="1295">
        <v>71</v>
      </c>
      <c r="H6285" s="935" t="s">
        <v>406</v>
      </c>
      <c r="I6285" s="935" t="s">
        <v>407</v>
      </c>
      <c r="J6285" s="935">
        <v>40.417416330000002</v>
      </c>
      <c r="K6285" s="935">
        <v>-122.19395729999999</v>
      </c>
      <c r="L6285" s="935">
        <v>40.355137560000003</v>
      </c>
      <c r="M6285" s="935">
        <v>-122.17595660000001</v>
      </c>
    </row>
    <row r="6286" spans="1:13" x14ac:dyDescent="0.35">
      <c r="A6286" s="1296">
        <v>39051</v>
      </c>
      <c r="B6286" s="1295" t="s">
        <v>242</v>
      </c>
      <c r="C6286" s="1295" t="s">
        <v>246</v>
      </c>
      <c r="D6286" s="1295">
        <v>5493</v>
      </c>
      <c r="E6286" s="1295" t="s">
        <v>206</v>
      </c>
      <c r="F6286" s="935" t="s">
        <v>214</v>
      </c>
      <c r="G6286" s="1295">
        <v>90</v>
      </c>
      <c r="H6286" s="935" t="s">
        <v>407</v>
      </c>
      <c r="I6286" s="935" t="s">
        <v>408</v>
      </c>
      <c r="J6286" s="935">
        <v>40.355137560000003</v>
      </c>
      <c r="K6286" s="935">
        <v>-122.17595660000001</v>
      </c>
      <c r="L6286" s="935">
        <v>40.316984869999999</v>
      </c>
      <c r="M6286" s="935">
        <v>-122.1896581</v>
      </c>
    </row>
    <row r="6287" spans="1:13" x14ac:dyDescent="0.35">
      <c r="A6287" s="1296">
        <v>39051</v>
      </c>
      <c r="B6287" s="1295" t="s">
        <v>242</v>
      </c>
      <c r="C6287" s="1295" t="s">
        <v>246</v>
      </c>
      <c r="D6287" s="1295">
        <v>5493</v>
      </c>
      <c r="E6287" s="1295" t="s">
        <v>206</v>
      </c>
      <c r="F6287" s="935" t="s">
        <v>215</v>
      </c>
      <c r="G6287" s="1295">
        <v>65</v>
      </c>
      <c r="H6287" s="935" t="s">
        <v>408</v>
      </c>
      <c r="I6287" s="935" t="s">
        <v>409</v>
      </c>
      <c r="J6287" s="935">
        <v>40.316984869999999</v>
      </c>
      <c r="K6287" s="935">
        <v>-122.1896581</v>
      </c>
      <c r="L6287" s="935">
        <v>40.263968490000003</v>
      </c>
      <c r="M6287" s="935">
        <v>-122.2235306</v>
      </c>
    </row>
    <row r="6288" spans="1:13" x14ac:dyDescent="0.35">
      <c r="A6288" s="1296">
        <v>39051</v>
      </c>
      <c r="B6288" s="1295" t="s">
        <v>242</v>
      </c>
      <c r="C6288" s="1295" t="s">
        <v>246</v>
      </c>
      <c r="D6288" s="1295">
        <v>5493</v>
      </c>
      <c r="E6288" s="1295" t="s">
        <v>206</v>
      </c>
      <c r="F6288" s="935" t="s">
        <v>216</v>
      </c>
      <c r="G6288" s="1295">
        <v>49</v>
      </c>
      <c r="H6288" s="935" t="s">
        <v>409</v>
      </c>
      <c r="I6288" s="935" t="s">
        <v>410</v>
      </c>
      <c r="J6288" s="935">
        <v>40.263968490000003</v>
      </c>
      <c r="K6288" s="935">
        <v>-122.2235306</v>
      </c>
      <c r="L6288" s="935">
        <v>40.153152210000002</v>
      </c>
      <c r="M6288" s="935">
        <v>-122.20237950000001</v>
      </c>
    </row>
    <row r="6289" spans="1:13" x14ac:dyDescent="0.35">
      <c r="A6289" s="1296">
        <v>39051</v>
      </c>
      <c r="B6289" s="1295" t="s">
        <v>242</v>
      </c>
      <c r="C6289" s="1295" t="s">
        <v>246</v>
      </c>
      <c r="D6289" s="1295">
        <v>5493</v>
      </c>
      <c r="E6289" s="1295" t="s">
        <v>206</v>
      </c>
      <c r="F6289" s="935" t="s">
        <v>217</v>
      </c>
      <c r="G6289" s="1295">
        <v>76</v>
      </c>
      <c r="H6289" s="935" t="s">
        <v>410</v>
      </c>
      <c r="I6289" s="935" t="s">
        <v>411</v>
      </c>
      <c r="J6289" s="935">
        <v>40.153152210000002</v>
      </c>
      <c r="K6289" s="935">
        <v>-122.20237950000001</v>
      </c>
      <c r="L6289" s="935">
        <v>40.027836569999998</v>
      </c>
      <c r="M6289" s="935">
        <v>-122.11920569999999</v>
      </c>
    </row>
    <row r="6290" spans="1:13" x14ac:dyDescent="0.35">
      <c r="A6290" s="1296">
        <v>39051</v>
      </c>
      <c r="B6290" s="1295" t="s">
        <v>242</v>
      </c>
      <c r="C6290" s="1295" t="s">
        <v>246</v>
      </c>
      <c r="D6290" s="1295">
        <v>5493</v>
      </c>
      <c r="E6290" s="1295" t="s">
        <v>206</v>
      </c>
      <c r="F6290" s="935" t="s">
        <v>219</v>
      </c>
      <c r="G6290" s="1295">
        <v>10</v>
      </c>
      <c r="H6290" s="935" t="s">
        <v>411</v>
      </c>
      <c r="I6290" s="935" t="s">
        <v>412</v>
      </c>
      <c r="J6290" s="935">
        <v>40.027836569999998</v>
      </c>
      <c r="K6290" s="935">
        <v>-122.11920569999999</v>
      </c>
      <c r="L6290" s="935">
        <v>39.909298579999998</v>
      </c>
      <c r="M6290" s="935">
        <v>-122.0918963</v>
      </c>
    </row>
    <row r="6291" spans="1:13" x14ac:dyDescent="0.35">
      <c r="A6291" s="1296">
        <v>39051</v>
      </c>
      <c r="B6291" s="1295" t="s">
        <v>242</v>
      </c>
      <c r="C6291" s="1295" t="s">
        <v>246</v>
      </c>
      <c r="D6291" s="1295">
        <v>5493</v>
      </c>
      <c r="E6291" s="1295" t="s">
        <v>206</v>
      </c>
      <c r="F6291" s="935" t="s">
        <v>220</v>
      </c>
      <c r="G6291" s="1295">
        <v>9</v>
      </c>
      <c r="H6291" s="935" t="s">
        <v>412</v>
      </c>
      <c r="I6291" s="935" t="s">
        <v>413</v>
      </c>
      <c r="J6291" s="935">
        <v>39.909298579999998</v>
      </c>
      <c r="K6291" s="935">
        <v>-122.0918963</v>
      </c>
      <c r="L6291" s="935">
        <v>39.751173979999997</v>
      </c>
      <c r="M6291" s="935">
        <v>-121.9963235</v>
      </c>
    </row>
    <row r="6292" spans="1:13" x14ac:dyDescent="0.35">
      <c r="A6292" s="1296">
        <v>39051</v>
      </c>
      <c r="B6292" s="1295" t="s">
        <v>242</v>
      </c>
      <c r="C6292" s="1295" t="s">
        <v>246</v>
      </c>
      <c r="D6292" s="1295">
        <v>5493</v>
      </c>
      <c r="E6292" s="1295" t="s">
        <v>206</v>
      </c>
      <c r="F6292" s="935" t="s">
        <v>221</v>
      </c>
      <c r="G6292" s="1295">
        <v>18</v>
      </c>
      <c r="H6292" s="935" t="s">
        <v>413</v>
      </c>
      <c r="I6292" s="935" t="s">
        <v>414</v>
      </c>
      <c r="J6292" s="935">
        <v>39.751173979999997</v>
      </c>
      <c r="K6292" s="935">
        <v>-121.9963235</v>
      </c>
      <c r="L6292" s="935">
        <v>39.629153240000001</v>
      </c>
      <c r="M6292" s="935">
        <v>-121.9925059</v>
      </c>
    </row>
    <row r="6293" spans="1:13" x14ac:dyDescent="0.35">
      <c r="A6293" s="1296">
        <v>39051</v>
      </c>
      <c r="B6293" s="1295" t="s">
        <v>242</v>
      </c>
      <c r="C6293" s="1295" t="s">
        <v>246</v>
      </c>
      <c r="D6293" s="1295">
        <v>5493</v>
      </c>
      <c r="E6293" s="1295" t="s">
        <v>206</v>
      </c>
      <c r="F6293" s="935" t="s">
        <v>222</v>
      </c>
      <c r="G6293" s="1295">
        <v>0</v>
      </c>
      <c r="H6293" s="935" t="s">
        <v>414</v>
      </c>
      <c r="I6293" s="935" t="s">
        <v>415</v>
      </c>
      <c r="J6293" s="935">
        <v>39.629153240000001</v>
      </c>
      <c r="K6293" s="935">
        <v>-121.9925059</v>
      </c>
      <c r="L6293" s="935">
        <v>39.40712284</v>
      </c>
      <c r="M6293" s="935">
        <v>-122.00758999999999</v>
      </c>
    </row>
    <row r="6294" spans="1:13" x14ac:dyDescent="0.35">
      <c r="A6294" s="1296">
        <v>39071</v>
      </c>
      <c r="B6294" s="1295" t="s">
        <v>242</v>
      </c>
      <c r="C6294" s="1295" t="s">
        <v>196</v>
      </c>
      <c r="D6294" s="1295">
        <v>5540</v>
      </c>
      <c r="E6294" s="1295" t="s">
        <v>247</v>
      </c>
      <c r="F6294" s="935" t="s">
        <v>208</v>
      </c>
      <c r="G6294" s="1295">
        <v>340</v>
      </c>
      <c r="H6294" s="935" t="s">
        <v>402</v>
      </c>
      <c r="I6294" s="935" t="s">
        <v>403</v>
      </c>
      <c r="J6294" s="935">
        <v>40.611883210000002</v>
      </c>
      <c r="K6294" s="935">
        <v>-122.446135</v>
      </c>
      <c r="L6294" s="935">
        <v>40.592799669999998</v>
      </c>
      <c r="M6294" s="935">
        <v>-122.3942059</v>
      </c>
    </row>
    <row r="6295" spans="1:13" x14ac:dyDescent="0.35">
      <c r="A6295" s="1296">
        <v>39071</v>
      </c>
      <c r="B6295" s="1295" t="s">
        <v>242</v>
      </c>
      <c r="C6295" s="1295" t="s">
        <v>196</v>
      </c>
      <c r="D6295" s="1295">
        <v>5540</v>
      </c>
      <c r="E6295" s="1295" t="s">
        <v>247</v>
      </c>
      <c r="F6295" s="935" t="s">
        <v>209</v>
      </c>
      <c r="G6295" s="1295">
        <v>9</v>
      </c>
      <c r="H6295" s="935" t="s">
        <v>403</v>
      </c>
      <c r="I6295" s="935" t="s">
        <v>404</v>
      </c>
      <c r="J6295" s="935">
        <v>40.592799669999998</v>
      </c>
      <c r="K6295" s="935">
        <v>-122.3942059</v>
      </c>
      <c r="L6295" s="935">
        <v>40.585947769999997</v>
      </c>
      <c r="M6295" s="935">
        <v>-122.3683525</v>
      </c>
    </row>
    <row r="6296" spans="1:13" x14ac:dyDescent="0.35">
      <c r="A6296" s="1296">
        <v>39071</v>
      </c>
      <c r="B6296" s="1295" t="s">
        <v>242</v>
      </c>
      <c r="C6296" s="1295" t="s">
        <v>196</v>
      </c>
      <c r="D6296" s="1295">
        <v>5540</v>
      </c>
      <c r="E6296" s="1295" t="s">
        <v>247</v>
      </c>
      <c r="F6296" s="935" t="s">
        <v>211</v>
      </c>
      <c r="G6296" s="1295">
        <v>13</v>
      </c>
      <c r="H6296" s="935" t="s">
        <v>404</v>
      </c>
      <c r="I6296" s="935" t="s">
        <v>405</v>
      </c>
      <c r="J6296" s="935">
        <v>40.585947769999997</v>
      </c>
      <c r="K6296" s="935">
        <v>-122.3683525</v>
      </c>
      <c r="L6296" s="935">
        <v>40.472049499999997</v>
      </c>
      <c r="M6296" s="935">
        <v>-122.29453460000001</v>
      </c>
    </row>
    <row r="6297" spans="1:13" x14ac:dyDescent="0.35">
      <c r="A6297" s="1296">
        <v>39071</v>
      </c>
      <c r="B6297" s="1295" t="s">
        <v>242</v>
      </c>
      <c r="C6297" s="1295" t="s">
        <v>196</v>
      </c>
      <c r="D6297" s="1295">
        <v>5540</v>
      </c>
      <c r="E6297" s="1295" t="s">
        <v>247</v>
      </c>
      <c r="F6297" s="935" t="s">
        <v>212</v>
      </c>
      <c r="G6297" s="1295">
        <v>69</v>
      </c>
      <c r="H6297" s="935" t="s">
        <v>405</v>
      </c>
      <c r="I6297" s="935" t="s">
        <v>406</v>
      </c>
      <c r="J6297" s="935">
        <v>40.472049499999997</v>
      </c>
      <c r="K6297" s="935">
        <v>-122.29453460000001</v>
      </c>
      <c r="L6297" s="935">
        <v>40.417416330000002</v>
      </c>
      <c r="M6297" s="935">
        <v>-122.19395729999999</v>
      </c>
    </row>
    <row r="6298" spans="1:13" x14ac:dyDescent="0.35">
      <c r="A6298" s="1296">
        <v>39071</v>
      </c>
      <c r="B6298" s="1295" t="s">
        <v>242</v>
      </c>
      <c r="C6298" s="1295" t="s">
        <v>196</v>
      </c>
      <c r="D6298" s="1295">
        <v>5540</v>
      </c>
      <c r="E6298" s="1295" t="s">
        <v>247</v>
      </c>
      <c r="F6298" s="935" t="s">
        <v>213</v>
      </c>
      <c r="G6298" s="1295">
        <v>40</v>
      </c>
      <c r="H6298" s="935" t="s">
        <v>406</v>
      </c>
      <c r="I6298" s="935" t="s">
        <v>407</v>
      </c>
      <c r="J6298" s="935">
        <v>40.417416330000002</v>
      </c>
      <c r="K6298" s="935">
        <v>-122.19395729999999</v>
      </c>
      <c r="L6298" s="935">
        <v>40.355137560000003</v>
      </c>
      <c r="M6298" s="935">
        <v>-122.17595660000001</v>
      </c>
    </row>
    <row r="6299" spans="1:13" x14ac:dyDescent="0.35">
      <c r="A6299" s="1296">
        <v>39071</v>
      </c>
      <c r="B6299" s="1295" t="s">
        <v>242</v>
      </c>
      <c r="C6299" s="1295" t="s">
        <v>196</v>
      </c>
      <c r="D6299" s="1295">
        <v>5540</v>
      </c>
      <c r="E6299" s="1295" t="s">
        <v>247</v>
      </c>
      <c r="F6299" s="935" t="s">
        <v>214</v>
      </c>
      <c r="G6299" s="1295">
        <v>35</v>
      </c>
      <c r="H6299" s="935" t="s">
        <v>407</v>
      </c>
      <c r="I6299" s="935" t="s">
        <v>408</v>
      </c>
      <c r="J6299" s="935">
        <v>40.355137560000003</v>
      </c>
      <c r="K6299" s="935">
        <v>-122.17595660000001</v>
      </c>
      <c r="L6299" s="935">
        <v>40.316984869999999</v>
      </c>
      <c r="M6299" s="935">
        <v>-122.1896581</v>
      </c>
    </row>
    <row r="6300" spans="1:13" x14ac:dyDescent="0.35">
      <c r="A6300" s="1296">
        <v>39071</v>
      </c>
      <c r="B6300" s="1295" t="s">
        <v>242</v>
      </c>
      <c r="C6300" s="1295" t="s">
        <v>196</v>
      </c>
      <c r="D6300" s="1295">
        <v>5540</v>
      </c>
      <c r="E6300" s="1295" t="s">
        <v>247</v>
      </c>
      <c r="F6300" s="935" t="s">
        <v>215</v>
      </c>
      <c r="G6300" s="1295">
        <v>13</v>
      </c>
      <c r="H6300" s="935" t="s">
        <v>408</v>
      </c>
      <c r="I6300" s="935" t="s">
        <v>409</v>
      </c>
      <c r="J6300" s="935">
        <v>40.316984869999999</v>
      </c>
      <c r="K6300" s="935">
        <v>-122.1896581</v>
      </c>
      <c r="L6300" s="935">
        <v>40.263968490000003</v>
      </c>
      <c r="M6300" s="935">
        <v>-122.2235306</v>
      </c>
    </row>
    <row r="6301" spans="1:13" x14ac:dyDescent="0.35">
      <c r="A6301" s="1296">
        <v>39071</v>
      </c>
      <c r="B6301" s="1295" t="s">
        <v>242</v>
      </c>
      <c r="C6301" s="1295" t="s">
        <v>196</v>
      </c>
      <c r="D6301" s="1295">
        <v>5540</v>
      </c>
      <c r="E6301" s="1295" t="s">
        <v>247</v>
      </c>
      <c r="F6301" s="935" t="s">
        <v>216</v>
      </c>
      <c r="G6301" s="1295">
        <v>19</v>
      </c>
      <c r="H6301" s="935" t="s">
        <v>409</v>
      </c>
      <c r="I6301" s="935" t="s">
        <v>410</v>
      </c>
      <c r="J6301" s="935">
        <v>40.263968490000003</v>
      </c>
      <c r="K6301" s="935">
        <v>-122.2235306</v>
      </c>
      <c r="L6301" s="935">
        <v>40.153152210000002</v>
      </c>
      <c r="M6301" s="935">
        <v>-122.20237950000001</v>
      </c>
    </row>
    <row r="6302" spans="1:13" x14ac:dyDescent="0.35">
      <c r="A6302" s="1296">
        <v>39071</v>
      </c>
      <c r="B6302" s="1295" t="s">
        <v>242</v>
      </c>
      <c r="C6302" s="1295" t="s">
        <v>196</v>
      </c>
      <c r="D6302" s="1295">
        <v>5540</v>
      </c>
      <c r="E6302" s="1295" t="s">
        <v>247</v>
      </c>
      <c r="F6302" s="935" t="s">
        <v>217</v>
      </c>
      <c r="G6302" s="1295">
        <v>61</v>
      </c>
      <c r="H6302" s="935" t="s">
        <v>410</v>
      </c>
      <c r="I6302" s="935" t="s">
        <v>411</v>
      </c>
      <c r="J6302" s="935">
        <v>40.153152210000002</v>
      </c>
      <c r="K6302" s="935">
        <v>-122.20237950000001</v>
      </c>
      <c r="L6302" s="935">
        <v>40.027836569999998</v>
      </c>
      <c r="M6302" s="935">
        <v>-122.11920569999999</v>
      </c>
    </row>
    <row r="6303" spans="1:13" x14ac:dyDescent="0.35">
      <c r="A6303" s="1296">
        <v>39071</v>
      </c>
      <c r="B6303" s="1295" t="s">
        <v>242</v>
      </c>
      <c r="C6303" s="1295" t="s">
        <v>196</v>
      </c>
      <c r="D6303" s="1295">
        <v>5540</v>
      </c>
      <c r="E6303" s="1295" t="s">
        <v>247</v>
      </c>
      <c r="F6303" s="935" t="s">
        <v>219</v>
      </c>
      <c r="G6303" s="1295">
        <v>2</v>
      </c>
      <c r="H6303" s="935" t="s">
        <v>411</v>
      </c>
      <c r="I6303" s="935" t="s">
        <v>412</v>
      </c>
      <c r="J6303" s="935">
        <v>40.027836569999998</v>
      </c>
      <c r="K6303" s="935">
        <v>-122.11920569999999</v>
      </c>
      <c r="L6303" s="935">
        <v>39.909298579999998</v>
      </c>
      <c r="M6303" s="935">
        <v>-122.0918963</v>
      </c>
    </row>
    <row r="6304" spans="1:13" x14ac:dyDescent="0.35">
      <c r="A6304" s="1296">
        <v>39071</v>
      </c>
      <c r="B6304" s="1295" t="s">
        <v>242</v>
      </c>
      <c r="C6304" s="1295" t="s">
        <v>196</v>
      </c>
      <c r="D6304" s="1295">
        <v>5540</v>
      </c>
      <c r="E6304" s="1295" t="s">
        <v>247</v>
      </c>
      <c r="F6304" s="935" t="s">
        <v>220</v>
      </c>
      <c r="G6304" s="1295">
        <v>18</v>
      </c>
      <c r="H6304" s="935" t="s">
        <v>412</v>
      </c>
      <c r="I6304" s="935" t="s">
        <v>413</v>
      </c>
      <c r="J6304" s="935">
        <v>39.909298579999998</v>
      </c>
      <c r="K6304" s="935">
        <v>-122.0918963</v>
      </c>
      <c r="L6304" s="935">
        <v>39.751173979999997</v>
      </c>
      <c r="M6304" s="935">
        <v>-121.9963235</v>
      </c>
    </row>
    <row r="6305" spans="1:13" x14ac:dyDescent="0.35">
      <c r="A6305" s="1296">
        <v>39071</v>
      </c>
      <c r="B6305" s="1295" t="s">
        <v>242</v>
      </c>
      <c r="C6305" s="1295" t="s">
        <v>196</v>
      </c>
      <c r="D6305" s="1295">
        <v>5540</v>
      </c>
      <c r="E6305" s="1295" t="s">
        <v>247</v>
      </c>
      <c r="F6305" s="935" t="s">
        <v>221</v>
      </c>
      <c r="G6305" s="1295">
        <v>0</v>
      </c>
      <c r="H6305" s="935" t="s">
        <v>413</v>
      </c>
      <c r="I6305" s="935" t="s">
        <v>414</v>
      </c>
      <c r="J6305" s="935">
        <v>39.751173979999997</v>
      </c>
      <c r="K6305" s="935">
        <v>-121.9963235</v>
      </c>
      <c r="L6305" s="935">
        <v>39.629153240000001</v>
      </c>
      <c r="M6305" s="935">
        <v>-121.9925059</v>
      </c>
    </row>
    <row r="6306" spans="1:13" ht="15" thickBot="1" x14ac:dyDescent="0.4">
      <c r="A6306" s="1309">
        <v>39071</v>
      </c>
      <c r="B6306" s="1313" t="s">
        <v>242</v>
      </c>
      <c r="C6306" s="1313" t="s">
        <v>196</v>
      </c>
      <c r="D6306" s="1313">
        <v>5540</v>
      </c>
      <c r="E6306" s="1313" t="s">
        <v>247</v>
      </c>
      <c r="F6306" s="1312" t="s">
        <v>222</v>
      </c>
      <c r="G6306" s="1313">
        <v>0</v>
      </c>
      <c r="H6306" s="1312" t="s">
        <v>414</v>
      </c>
      <c r="I6306" s="1312" t="s">
        <v>415</v>
      </c>
      <c r="J6306" s="1312">
        <v>39.629153240000001</v>
      </c>
      <c r="K6306" s="1312">
        <v>-121.9925059</v>
      </c>
      <c r="L6306" s="1312">
        <v>39.40712284</v>
      </c>
      <c r="M6306" s="1312">
        <v>-122.00758999999999</v>
      </c>
    </row>
    <row r="6307" spans="1:13" ht="15" thickTop="1" x14ac:dyDescent="0.35">
      <c r="A6307" s="1296">
        <v>39107</v>
      </c>
      <c r="B6307" s="1295" t="s">
        <v>242</v>
      </c>
      <c r="C6307" s="1295" t="s">
        <v>260</v>
      </c>
      <c r="D6307" s="1295">
        <v>4793</v>
      </c>
      <c r="E6307" s="1295" t="s">
        <v>247</v>
      </c>
      <c r="F6307" s="935" t="s">
        <v>208</v>
      </c>
      <c r="G6307" s="1295">
        <v>140</v>
      </c>
      <c r="H6307" s="935" t="s">
        <v>402</v>
      </c>
      <c r="I6307" s="935" t="s">
        <v>403</v>
      </c>
      <c r="J6307" s="935">
        <v>40.611883210000002</v>
      </c>
      <c r="K6307" s="935">
        <v>-122.446135</v>
      </c>
      <c r="L6307" s="935">
        <v>40.592799669999998</v>
      </c>
      <c r="M6307" s="935">
        <v>-122.3942059</v>
      </c>
    </row>
    <row r="6308" spans="1:13" x14ac:dyDescent="0.35">
      <c r="A6308" s="1296">
        <v>39107</v>
      </c>
      <c r="B6308" s="1295" t="s">
        <v>242</v>
      </c>
      <c r="C6308" s="1295" t="s">
        <v>260</v>
      </c>
      <c r="D6308" s="1295">
        <v>4793</v>
      </c>
      <c r="E6308" s="1295" t="s">
        <v>247</v>
      </c>
      <c r="F6308" s="935" t="s">
        <v>209</v>
      </c>
      <c r="G6308" s="1295">
        <v>7</v>
      </c>
      <c r="H6308" s="935" t="s">
        <v>403</v>
      </c>
      <c r="I6308" s="935" t="s">
        <v>404</v>
      </c>
      <c r="J6308" s="935">
        <v>40.592799669999998</v>
      </c>
      <c r="K6308" s="935">
        <v>-122.3942059</v>
      </c>
      <c r="L6308" s="935">
        <v>40.585947769999997</v>
      </c>
      <c r="M6308" s="935">
        <v>-122.3683525</v>
      </c>
    </row>
    <row r="6309" spans="1:13" x14ac:dyDescent="0.35">
      <c r="A6309" s="1296">
        <v>39107</v>
      </c>
      <c r="B6309" s="1295" t="s">
        <v>242</v>
      </c>
      <c r="C6309" s="1295" t="s">
        <v>260</v>
      </c>
      <c r="D6309" s="1295">
        <v>4793</v>
      </c>
      <c r="E6309" s="1295" t="s">
        <v>247</v>
      </c>
      <c r="F6309" s="935" t="s">
        <v>211</v>
      </c>
      <c r="G6309" s="1295">
        <v>0</v>
      </c>
      <c r="H6309" s="935" t="s">
        <v>404</v>
      </c>
      <c r="I6309" s="935" t="s">
        <v>405</v>
      </c>
      <c r="J6309" s="935">
        <v>40.585947769999997</v>
      </c>
      <c r="K6309" s="935">
        <v>-122.3683525</v>
      </c>
      <c r="L6309" s="935">
        <v>40.472049499999997</v>
      </c>
      <c r="M6309" s="935">
        <v>-122.29453460000001</v>
      </c>
    </row>
    <row r="6310" spans="1:13" x14ac:dyDescent="0.35">
      <c r="A6310" s="1296">
        <v>39107</v>
      </c>
      <c r="B6310" s="1295" t="s">
        <v>242</v>
      </c>
      <c r="C6310" s="1295" t="s">
        <v>260</v>
      </c>
      <c r="D6310" s="1295">
        <v>4793</v>
      </c>
      <c r="E6310" s="1295" t="s">
        <v>247</v>
      </c>
      <c r="F6310" s="935" t="s">
        <v>212</v>
      </c>
      <c r="G6310" s="1295">
        <v>36</v>
      </c>
      <c r="H6310" s="935" t="s">
        <v>405</v>
      </c>
      <c r="I6310" s="935" t="s">
        <v>406</v>
      </c>
      <c r="J6310" s="935">
        <v>40.472049499999997</v>
      </c>
      <c r="K6310" s="935">
        <v>-122.29453460000001</v>
      </c>
      <c r="L6310" s="935">
        <v>40.417416330000002</v>
      </c>
      <c r="M6310" s="935">
        <v>-122.19395729999999</v>
      </c>
    </row>
    <row r="6311" spans="1:13" x14ac:dyDescent="0.35">
      <c r="A6311" s="1296">
        <v>39107</v>
      </c>
      <c r="B6311" s="1295" t="s">
        <v>242</v>
      </c>
      <c r="C6311" s="1295" t="s">
        <v>260</v>
      </c>
      <c r="D6311" s="1295">
        <v>4793</v>
      </c>
      <c r="E6311" s="1295" t="s">
        <v>247</v>
      </c>
      <c r="F6311" s="935" t="s">
        <v>213</v>
      </c>
      <c r="G6311" s="1295">
        <v>20</v>
      </c>
      <c r="H6311" s="935" t="s">
        <v>406</v>
      </c>
      <c r="I6311" s="935" t="s">
        <v>407</v>
      </c>
      <c r="J6311" s="935">
        <v>40.417416330000002</v>
      </c>
      <c r="K6311" s="935">
        <v>-122.19395729999999</v>
      </c>
      <c r="L6311" s="935">
        <v>40.355137560000003</v>
      </c>
      <c r="M6311" s="935">
        <v>-122.17595660000001</v>
      </c>
    </row>
    <row r="6312" spans="1:13" x14ac:dyDescent="0.35">
      <c r="A6312" s="1296">
        <v>39107</v>
      </c>
      <c r="B6312" s="1295" t="s">
        <v>242</v>
      </c>
      <c r="C6312" s="1295" t="s">
        <v>260</v>
      </c>
      <c r="D6312" s="1295">
        <v>4793</v>
      </c>
      <c r="E6312" s="1295" t="s">
        <v>247</v>
      </c>
      <c r="F6312" s="935" t="s">
        <v>214</v>
      </c>
      <c r="G6312" s="1295">
        <v>21</v>
      </c>
      <c r="H6312" s="935" t="s">
        <v>407</v>
      </c>
      <c r="I6312" s="935" t="s">
        <v>408</v>
      </c>
      <c r="J6312" s="935">
        <v>40.355137560000003</v>
      </c>
      <c r="K6312" s="935">
        <v>-122.17595660000001</v>
      </c>
      <c r="L6312" s="935">
        <v>40.316984869999999</v>
      </c>
      <c r="M6312" s="935">
        <v>-122.1896581</v>
      </c>
    </row>
    <row r="6313" spans="1:13" x14ac:dyDescent="0.35">
      <c r="A6313" s="1296">
        <v>39107</v>
      </c>
      <c r="B6313" s="1295" t="s">
        <v>242</v>
      </c>
      <c r="C6313" s="1295" t="s">
        <v>260</v>
      </c>
      <c r="D6313" s="1295">
        <v>4793</v>
      </c>
      <c r="E6313" s="1295" t="s">
        <v>247</v>
      </c>
      <c r="F6313" s="935" t="s">
        <v>215</v>
      </c>
      <c r="G6313" s="1295">
        <v>2</v>
      </c>
      <c r="H6313" s="935" t="s">
        <v>408</v>
      </c>
      <c r="I6313" s="935" t="s">
        <v>409</v>
      </c>
      <c r="J6313" s="935">
        <v>40.316984869999999</v>
      </c>
      <c r="K6313" s="935">
        <v>-122.1896581</v>
      </c>
      <c r="L6313" s="935">
        <v>40.263968490000003</v>
      </c>
      <c r="M6313" s="935">
        <v>-122.2235306</v>
      </c>
    </row>
    <row r="6314" spans="1:13" x14ac:dyDescent="0.35">
      <c r="A6314" s="1296">
        <v>39107</v>
      </c>
      <c r="B6314" s="1295" t="s">
        <v>242</v>
      </c>
      <c r="C6314" s="1295" t="s">
        <v>260</v>
      </c>
      <c r="D6314" s="1295">
        <v>4793</v>
      </c>
      <c r="E6314" s="1295" t="s">
        <v>247</v>
      </c>
      <c r="F6314" s="935" t="s">
        <v>216</v>
      </c>
      <c r="G6314" s="1295">
        <v>0</v>
      </c>
      <c r="H6314" s="935" t="s">
        <v>409</v>
      </c>
      <c r="I6314" s="935" t="s">
        <v>410</v>
      </c>
      <c r="J6314" s="935">
        <v>40.263968490000003</v>
      </c>
      <c r="K6314" s="935">
        <v>-122.2235306</v>
      </c>
      <c r="L6314" s="935">
        <v>40.153152210000002</v>
      </c>
      <c r="M6314" s="935">
        <v>-122.20237950000001</v>
      </c>
    </row>
    <row r="6315" spans="1:13" x14ac:dyDescent="0.35">
      <c r="A6315" s="1296">
        <v>39107</v>
      </c>
      <c r="B6315" s="1295" t="s">
        <v>242</v>
      </c>
      <c r="C6315" s="1295" t="s">
        <v>260</v>
      </c>
      <c r="D6315" s="1295">
        <v>4793</v>
      </c>
      <c r="E6315" s="1295" t="s">
        <v>247</v>
      </c>
      <c r="F6315" s="935" t="s">
        <v>217</v>
      </c>
      <c r="G6315" s="1295">
        <v>7</v>
      </c>
      <c r="H6315" s="935" t="s">
        <v>410</v>
      </c>
      <c r="I6315" s="935" t="s">
        <v>411</v>
      </c>
      <c r="J6315" s="935">
        <v>40.153152210000002</v>
      </c>
      <c r="K6315" s="935">
        <v>-122.20237950000001</v>
      </c>
      <c r="L6315" s="935">
        <v>40.027836569999998</v>
      </c>
      <c r="M6315" s="935">
        <v>-122.11920569999999</v>
      </c>
    </row>
    <row r="6316" spans="1:13" x14ac:dyDescent="0.35">
      <c r="A6316" s="1296">
        <v>39107</v>
      </c>
      <c r="B6316" s="1295" t="s">
        <v>242</v>
      </c>
      <c r="C6316" s="1295" t="s">
        <v>260</v>
      </c>
      <c r="D6316" s="1295">
        <v>4793</v>
      </c>
      <c r="E6316" s="1295" t="s">
        <v>247</v>
      </c>
      <c r="F6316" s="935" t="s">
        <v>219</v>
      </c>
      <c r="G6316" s="1295">
        <v>4</v>
      </c>
      <c r="H6316" s="935" t="s">
        <v>411</v>
      </c>
      <c r="I6316" s="935" t="s">
        <v>412</v>
      </c>
      <c r="J6316" s="935">
        <v>40.027836569999998</v>
      </c>
      <c r="K6316" s="935">
        <v>-122.11920569999999</v>
      </c>
      <c r="L6316" s="935">
        <v>39.909298579999998</v>
      </c>
      <c r="M6316" s="935">
        <v>-122.0918963</v>
      </c>
    </row>
    <row r="6317" spans="1:13" x14ac:dyDescent="0.35">
      <c r="A6317" s="1296">
        <v>39107</v>
      </c>
      <c r="B6317" s="1295" t="s">
        <v>242</v>
      </c>
      <c r="C6317" s="1295" t="s">
        <v>260</v>
      </c>
      <c r="D6317" s="1295">
        <v>4793</v>
      </c>
      <c r="E6317" s="1295" t="s">
        <v>247</v>
      </c>
      <c r="F6317" s="935" t="s">
        <v>220</v>
      </c>
      <c r="G6317" s="1295">
        <v>3</v>
      </c>
      <c r="H6317" s="935" t="s">
        <v>412</v>
      </c>
      <c r="I6317" s="935" t="s">
        <v>413</v>
      </c>
      <c r="J6317" s="935">
        <v>39.909298579999998</v>
      </c>
      <c r="K6317" s="935">
        <v>-122.0918963</v>
      </c>
      <c r="L6317" s="935">
        <v>39.751173979999997</v>
      </c>
      <c r="M6317" s="935">
        <v>-121.9963235</v>
      </c>
    </row>
    <row r="6318" spans="1:13" x14ac:dyDescent="0.35">
      <c r="A6318" s="1296">
        <v>39107</v>
      </c>
      <c r="B6318" s="1295" t="s">
        <v>242</v>
      </c>
      <c r="C6318" s="1295" t="s">
        <v>260</v>
      </c>
      <c r="D6318" s="1295">
        <v>4793</v>
      </c>
      <c r="E6318" s="1295" t="s">
        <v>247</v>
      </c>
      <c r="F6318" s="935" t="s">
        <v>221</v>
      </c>
      <c r="G6318" s="1295">
        <v>0</v>
      </c>
      <c r="H6318" s="935" t="s">
        <v>413</v>
      </c>
      <c r="I6318" s="935" t="s">
        <v>414</v>
      </c>
      <c r="J6318" s="935">
        <v>39.751173979999997</v>
      </c>
      <c r="K6318" s="935">
        <v>-121.9963235</v>
      </c>
      <c r="L6318" s="935">
        <v>39.629153240000001</v>
      </c>
      <c r="M6318" s="935">
        <v>-121.9925059</v>
      </c>
    </row>
    <row r="6319" spans="1:13" x14ac:dyDescent="0.35">
      <c r="A6319" s="1296">
        <v>39107</v>
      </c>
      <c r="B6319" s="1295" t="s">
        <v>242</v>
      </c>
      <c r="C6319" s="1295" t="s">
        <v>260</v>
      </c>
      <c r="D6319" s="1295">
        <v>4793</v>
      </c>
      <c r="E6319" s="1295" t="s">
        <v>247</v>
      </c>
      <c r="F6319" s="935" t="s">
        <v>222</v>
      </c>
      <c r="G6319" s="1295">
        <v>0</v>
      </c>
      <c r="H6319" s="935" t="s">
        <v>414</v>
      </c>
      <c r="I6319" s="935" t="s">
        <v>415</v>
      </c>
      <c r="J6319" s="935">
        <v>39.629153240000001</v>
      </c>
      <c r="K6319" s="935">
        <v>-121.9925059</v>
      </c>
      <c r="L6319" s="935">
        <v>39.40712284</v>
      </c>
      <c r="M6319" s="935">
        <v>-122.00758999999999</v>
      </c>
    </row>
    <row r="6320" spans="1:13" x14ac:dyDescent="0.35">
      <c r="A6320" s="1296">
        <v>39150</v>
      </c>
      <c r="B6320" s="1295" t="s">
        <v>242</v>
      </c>
      <c r="C6320" s="1295" t="s">
        <v>297</v>
      </c>
      <c r="D6320" s="1295">
        <v>4515</v>
      </c>
      <c r="E6320" s="1295" t="s">
        <v>247</v>
      </c>
      <c r="F6320" s="935" t="s">
        <v>208</v>
      </c>
      <c r="G6320" s="1295">
        <v>85</v>
      </c>
      <c r="H6320" s="935" t="s">
        <v>402</v>
      </c>
      <c r="I6320" s="935" t="s">
        <v>403</v>
      </c>
      <c r="J6320" s="935">
        <v>40.611883210000002</v>
      </c>
      <c r="K6320" s="935">
        <v>-122.446135</v>
      </c>
      <c r="L6320" s="935">
        <v>40.592799669999998</v>
      </c>
      <c r="M6320" s="935">
        <v>-122.3942059</v>
      </c>
    </row>
    <row r="6321" spans="1:13" x14ac:dyDescent="0.35">
      <c r="A6321" s="1296">
        <v>39150</v>
      </c>
      <c r="B6321" s="1295" t="s">
        <v>242</v>
      </c>
      <c r="C6321" s="1295" t="s">
        <v>297</v>
      </c>
      <c r="D6321" s="1295">
        <v>4515</v>
      </c>
      <c r="E6321" s="1295" t="s">
        <v>247</v>
      </c>
      <c r="F6321" s="935" t="s">
        <v>209</v>
      </c>
      <c r="G6321" s="1295">
        <v>9</v>
      </c>
      <c r="H6321" s="935" t="s">
        <v>403</v>
      </c>
      <c r="I6321" s="935" t="s">
        <v>404</v>
      </c>
      <c r="J6321" s="935">
        <v>40.592799669999998</v>
      </c>
      <c r="K6321" s="935">
        <v>-122.3942059</v>
      </c>
      <c r="L6321" s="935">
        <v>40.585947769999997</v>
      </c>
      <c r="M6321" s="935">
        <v>-122.3683525</v>
      </c>
    </row>
    <row r="6322" spans="1:13" x14ac:dyDescent="0.35">
      <c r="A6322" s="1296">
        <v>39150</v>
      </c>
      <c r="B6322" s="1295" t="s">
        <v>242</v>
      </c>
      <c r="C6322" s="1295" t="s">
        <v>297</v>
      </c>
      <c r="D6322" s="1295">
        <v>4515</v>
      </c>
      <c r="E6322" s="1295" t="s">
        <v>247</v>
      </c>
      <c r="F6322" s="935" t="s">
        <v>211</v>
      </c>
      <c r="G6322" s="1295">
        <v>8</v>
      </c>
      <c r="H6322" s="935" t="s">
        <v>404</v>
      </c>
      <c r="I6322" s="935" t="s">
        <v>405</v>
      </c>
      <c r="J6322" s="935">
        <v>40.585947769999997</v>
      </c>
      <c r="K6322" s="935">
        <v>-122.3683525</v>
      </c>
      <c r="L6322" s="935">
        <v>40.472049499999997</v>
      </c>
      <c r="M6322" s="935">
        <v>-122.29453460000001</v>
      </c>
    </row>
    <row r="6323" spans="1:13" x14ac:dyDescent="0.35">
      <c r="A6323" s="1296">
        <v>39150</v>
      </c>
      <c r="B6323" s="1295" t="s">
        <v>242</v>
      </c>
      <c r="C6323" s="1295" t="s">
        <v>297</v>
      </c>
      <c r="D6323" s="1295">
        <v>4515</v>
      </c>
      <c r="E6323" s="1295" t="s">
        <v>247</v>
      </c>
      <c r="F6323" s="935" t="s">
        <v>212</v>
      </c>
      <c r="G6323" s="1295">
        <v>17</v>
      </c>
      <c r="H6323" s="935" t="s">
        <v>405</v>
      </c>
      <c r="I6323" s="935" t="s">
        <v>406</v>
      </c>
      <c r="J6323" s="935">
        <v>40.472049499999997</v>
      </c>
      <c r="K6323" s="935">
        <v>-122.29453460000001</v>
      </c>
      <c r="L6323" s="935">
        <v>40.417416330000002</v>
      </c>
      <c r="M6323" s="935">
        <v>-122.19395729999999</v>
      </c>
    </row>
    <row r="6324" spans="1:13" x14ac:dyDescent="0.35">
      <c r="A6324" s="1296">
        <v>39150</v>
      </c>
      <c r="B6324" s="1295" t="s">
        <v>242</v>
      </c>
      <c r="C6324" s="1295" t="s">
        <v>297</v>
      </c>
      <c r="D6324" s="1295">
        <v>4515</v>
      </c>
      <c r="E6324" s="1295" t="s">
        <v>247</v>
      </c>
      <c r="F6324" s="935" t="s">
        <v>213</v>
      </c>
      <c r="G6324" s="1295">
        <v>9</v>
      </c>
      <c r="H6324" s="935" t="s">
        <v>406</v>
      </c>
      <c r="I6324" s="935" t="s">
        <v>407</v>
      </c>
      <c r="J6324" s="935">
        <v>40.417416330000002</v>
      </c>
      <c r="K6324" s="935">
        <v>-122.19395729999999</v>
      </c>
      <c r="L6324" s="935">
        <v>40.355137560000003</v>
      </c>
      <c r="M6324" s="935">
        <v>-122.17595660000001</v>
      </c>
    </row>
    <row r="6325" spans="1:13" x14ac:dyDescent="0.35">
      <c r="A6325" s="1296">
        <v>39150</v>
      </c>
      <c r="B6325" s="1295" t="s">
        <v>242</v>
      </c>
      <c r="C6325" s="1295" t="s">
        <v>297</v>
      </c>
      <c r="D6325" s="1295">
        <v>4515</v>
      </c>
      <c r="E6325" s="1295" t="s">
        <v>247</v>
      </c>
      <c r="F6325" s="935" t="s">
        <v>214</v>
      </c>
      <c r="G6325" s="1295">
        <v>0</v>
      </c>
      <c r="H6325" s="935" t="s">
        <v>407</v>
      </c>
      <c r="I6325" s="935" t="s">
        <v>408</v>
      </c>
      <c r="J6325" s="935">
        <v>40.355137560000003</v>
      </c>
      <c r="K6325" s="935">
        <v>-122.17595660000001</v>
      </c>
      <c r="L6325" s="935">
        <v>40.316984869999999</v>
      </c>
      <c r="M6325" s="935">
        <v>-122.1896581</v>
      </c>
    </row>
    <row r="6326" spans="1:13" x14ac:dyDescent="0.35">
      <c r="A6326" s="1296">
        <v>39150</v>
      </c>
      <c r="B6326" s="1295" t="s">
        <v>242</v>
      </c>
      <c r="C6326" s="1295" t="s">
        <v>297</v>
      </c>
      <c r="D6326" s="1295">
        <v>4515</v>
      </c>
      <c r="E6326" s="1295" t="s">
        <v>247</v>
      </c>
      <c r="F6326" s="935" t="s">
        <v>215</v>
      </c>
      <c r="G6326" s="1295">
        <v>0</v>
      </c>
      <c r="H6326" s="935" t="s">
        <v>408</v>
      </c>
      <c r="I6326" s="935" t="s">
        <v>409</v>
      </c>
      <c r="J6326" s="935">
        <v>40.316984869999999</v>
      </c>
      <c r="K6326" s="935">
        <v>-122.1896581</v>
      </c>
      <c r="L6326" s="935">
        <v>40.263968490000003</v>
      </c>
      <c r="M6326" s="935">
        <v>-122.2235306</v>
      </c>
    </row>
    <row r="6327" spans="1:13" x14ac:dyDescent="0.35">
      <c r="A6327" s="1296">
        <v>39150</v>
      </c>
      <c r="B6327" s="1295" t="s">
        <v>242</v>
      </c>
      <c r="C6327" s="1295" t="s">
        <v>297</v>
      </c>
      <c r="D6327" s="1295">
        <v>4515</v>
      </c>
      <c r="E6327" s="1295" t="s">
        <v>247</v>
      </c>
      <c r="F6327" s="935" t="s">
        <v>216</v>
      </c>
      <c r="G6327" s="1295">
        <v>0</v>
      </c>
      <c r="H6327" s="935" t="s">
        <v>409</v>
      </c>
      <c r="I6327" s="935" t="s">
        <v>410</v>
      </c>
      <c r="J6327" s="935">
        <v>40.263968490000003</v>
      </c>
      <c r="K6327" s="935">
        <v>-122.2235306</v>
      </c>
      <c r="L6327" s="935">
        <v>40.153152210000002</v>
      </c>
      <c r="M6327" s="935">
        <v>-122.20237950000001</v>
      </c>
    </row>
    <row r="6328" spans="1:13" x14ac:dyDescent="0.35">
      <c r="A6328" s="1296">
        <v>39150</v>
      </c>
      <c r="B6328" s="1295" t="s">
        <v>242</v>
      </c>
      <c r="C6328" s="1295" t="s">
        <v>297</v>
      </c>
      <c r="D6328" s="1295">
        <v>4515</v>
      </c>
      <c r="E6328" s="1295" t="s">
        <v>247</v>
      </c>
      <c r="F6328" s="935" t="s">
        <v>217</v>
      </c>
      <c r="G6328" s="1295">
        <v>0</v>
      </c>
      <c r="H6328" s="935" t="s">
        <v>410</v>
      </c>
      <c r="I6328" s="935" t="s">
        <v>411</v>
      </c>
      <c r="J6328" s="935">
        <v>40.153152210000002</v>
      </c>
      <c r="K6328" s="935">
        <v>-122.20237950000001</v>
      </c>
      <c r="L6328" s="935">
        <v>40.027836569999998</v>
      </c>
      <c r="M6328" s="935">
        <v>-122.11920569999999</v>
      </c>
    </row>
    <row r="6329" spans="1:13" x14ac:dyDescent="0.35">
      <c r="A6329" s="1296">
        <v>39150</v>
      </c>
      <c r="B6329" s="1295" t="s">
        <v>242</v>
      </c>
      <c r="C6329" s="1295" t="s">
        <v>297</v>
      </c>
      <c r="D6329" s="1295">
        <v>4515</v>
      </c>
      <c r="E6329" s="1295" t="s">
        <v>247</v>
      </c>
      <c r="F6329" s="935" t="s">
        <v>219</v>
      </c>
      <c r="G6329" s="1295">
        <v>0</v>
      </c>
      <c r="H6329" s="935" t="s">
        <v>411</v>
      </c>
      <c r="I6329" s="935" t="s">
        <v>412</v>
      </c>
      <c r="J6329" s="935">
        <v>40.027836569999998</v>
      </c>
      <c r="K6329" s="935">
        <v>-122.11920569999999</v>
      </c>
      <c r="L6329" s="935">
        <v>39.909298579999998</v>
      </c>
      <c r="M6329" s="935">
        <v>-122.0918963</v>
      </c>
    </row>
    <row r="6330" spans="1:13" x14ac:dyDescent="0.35">
      <c r="A6330" s="1296">
        <v>39150</v>
      </c>
      <c r="B6330" s="1295" t="s">
        <v>242</v>
      </c>
      <c r="C6330" s="1295" t="s">
        <v>297</v>
      </c>
      <c r="D6330" s="1295">
        <v>4515</v>
      </c>
      <c r="E6330" s="1295" t="s">
        <v>247</v>
      </c>
      <c r="F6330" s="935" t="s">
        <v>220</v>
      </c>
      <c r="G6330" s="1295">
        <v>0</v>
      </c>
      <c r="H6330" s="935" t="s">
        <v>412</v>
      </c>
      <c r="I6330" s="935" t="s">
        <v>413</v>
      </c>
      <c r="J6330" s="935">
        <v>39.909298579999998</v>
      </c>
      <c r="K6330" s="935">
        <v>-122.0918963</v>
      </c>
      <c r="L6330" s="935">
        <v>39.751173979999997</v>
      </c>
      <c r="M6330" s="935">
        <v>-121.9963235</v>
      </c>
    </row>
    <row r="6331" spans="1:13" x14ac:dyDescent="0.35">
      <c r="A6331" s="1296">
        <v>39150</v>
      </c>
      <c r="B6331" s="1295" t="s">
        <v>242</v>
      </c>
      <c r="C6331" s="1295" t="s">
        <v>297</v>
      </c>
      <c r="D6331" s="1295">
        <v>4515</v>
      </c>
      <c r="E6331" s="1295" t="s">
        <v>247</v>
      </c>
      <c r="F6331" s="935" t="s">
        <v>221</v>
      </c>
      <c r="G6331" s="1295">
        <v>0</v>
      </c>
      <c r="H6331" s="935" t="s">
        <v>413</v>
      </c>
      <c r="I6331" s="935" t="s">
        <v>414</v>
      </c>
      <c r="J6331" s="935">
        <v>39.751173979999997</v>
      </c>
      <c r="K6331" s="935">
        <v>-121.9963235</v>
      </c>
      <c r="L6331" s="935">
        <v>39.629153240000001</v>
      </c>
      <c r="M6331" s="935">
        <v>-121.9925059</v>
      </c>
    </row>
    <row r="6332" spans="1:13" x14ac:dyDescent="0.35">
      <c r="A6332" s="1296">
        <v>39150</v>
      </c>
      <c r="B6332" s="1295" t="s">
        <v>242</v>
      </c>
      <c r="C6332" s="1295" t="s">
        <v>297</v>
      </c>
      <c r="D6332" s="1295">
        <v>4515</v>
      </c>
      <c r="E6332" s="1295" t="s">
        <v>247</v>
      </c>
      <c r="F6332" s="935" t="s">
        <v>222</v>
      </c>
      <c r="G6332" s="1295">
        <v>0</v>
      </c>
      <c r="H6332" s="935" t="s">
        <v>414</v>
      </c>
      <c r="I6332" s="935" t="s">
        <v>415</v>
      </c>
      <c r="J6332" s="935">
        <v>39.629153240000001</v>
      </c>
      <c r="K6332" s="935">
        <v>-121.9925059</v>
      </c>
      <c r="L6332" s="935">
        <v>39.40712284</v>
      </c>
      <c r="M6332" s="935">
        <v>-122.00758999999999</v>
      </c>
    </row>
    <row r="6333" spans="1:13" x14ac:dyDescent="0.35">
      <c r="A6333" s="1296">
        <v>39178</v>
      </c>
      <c r="B6333" s="1295" t="s">
        <v>242</v>
      </c>
      <c r="C6333" s="1295" t="s">
        <v>297</v>
      </c>
      <c r="D6333" s="1295">
        <v>8110</v>
      </c>
      <c r="E6333" s="1295" t="s">
        <v>247</v>
      </c>
      <c r="F6333" s="935" t="s">
        <v>208</v>
      </c>
      <c r="G6333" s="1295">
        <v>0</v>
      </c>
      <c r="H6333" s="935" t="s">
        <v>402</v>
      </c>
      <c r="I6333" s="935" t="s">
        <v>403</v>
      </c>
      <c r="J6333" s="935">
        <v>40.611883210000002</v>
      </c>
      <c r="K6333" s="935">
        <v>-122.446135</v>
      </c>
      <c r="L6333" s="935">
        <v>40.592799669999998</v>
      </c>
      <c r="M6333" s="935">
        <v>-122.3942059</v>
      </c>
    </row>
    <row r="6334" spans="1:13" x14ac:dyDescent="0.35">
      <c r="A6334" s="1296">
        <v>39178</v>
      </c>
      <c r="B6334" s="1295" t="s">
        <v>242</v>
      </c>
      <c r="C6334" s="1295" t="s">
        <v>297</v>
      </c>
      <c r="D6334" s="1295">
        <v>8110</v>
      </c>
      <c r="E6334" s="1295" t="s">
        <v>247</v>
      </c>
      <c r="F6334" s="935" t="s">
        <v>209</v>
      </c>
      <c r="G6334" s="1295">
        <v>0</v>
      </c>
      <c r="H6334" s="935" t="s">
        <v>403</v>
      </c>
      <c r="I6334" s="935" t="s">
        <v>404</v>
      </c>
      <c r="J6334" s="935">
        <v>40.592799669999998</v>
      </c>
      <c r="K6334" s="935">
        <v>-122.3942059</v>
      </c>
      <c r="L6334" s="935">
        <v>40.585947769999997</v>
      </c>
      <c r="M6334" s="935">
        <v>-122.3683525</v>
      </c>
    </row>
    <row r="6335" spans="1:13" x14ac:dyDescent="0.35">
      <c r="A6335" s="1296">
        <v>39178</v>
      </c>
      <c r="B6335" s="1295" t="s">
        <v>242</v>
      </c>
      <c r="C6335" s="1295" t="s">
        <v>297</v>
      </c>
      <c r="D6335" s="1295">
        <v>8110</v>
      </c>
      <c r="E6335" s="1295" t="s">
        <v>247</v>
      </c>
      <c r="F6335" s="935" t="s">
        <v>211</v>
      </c>
      <c r="G6335" s="1295">
        <v>0</v>
      </c>
      <c r="H6335" s="935" t="s">
        <v>404</v>
      </c>
      <c r="I6335" s="935" t="s">
        <v>405</v>
      </c>
      <c r="J6335" s="935">
        <v>40.585947769999997</v>
      </c>
      <c r="K6335" s="935">
        <v>-122.3683525</v>
      </c>
      <c r="L6335" s="935">
        <v>40.472049499999997</v>
      </c>
      <c r="M6335" s="935">
        <v>-122.29453460000001</v>
      </c>
    </row>
    <row r="6336" spans="1:13" x14ac:dyDescent="0.35">
      <c r="A6336" s="1296">
        <v>39178</v>
      </c>
      <c r="B6336" s="1295" t="s">
        <v>242</v>
      </c>
      <c r="C6336" s="1295" t="s">
        <v>297</v>
      </c>
      <c r="D6336" s="1295">
        <v>8110</v>
      </c>
      <c r="E6336" s="1295" t="s">
        <v>247</v>
      </c>
      <c r="F6336" s="935" t="s">
        <v>212</v>
      </c>
      <c r="G6336" s="1295">
        <v>0</v>
      </c>
      <c r="H6336" s="935" t="s">
        <v>405</v>
      </c>
      <c r="I6336" s="935" t="s">
        <v>406</v>
      </c>
      <c r="J6336" s="935">
        <v>40.472049499999997</v>
      </c>
      <c r="K6336" s="935">
        <v>-122.29453460000001</v>
      </c>
      <c r="L6336" s="935">
        <v>40.417416330000002</v>
      </c>
      <c r="M6336" s="935">
        <v>-122.19395729999999</v>
      </c>
    </row>
    <row r="6337" spans="1:13" x14ac:dyDescent="0.35">
      <c r="A6337" s="1296">
        <v>39178</v>
      </c>
      <c r="B6337" s="1295" t="s">
        <v>242</v>
      </c>
      <c r="C6337" s="1295" t="s">
        <v>297</v>
      </c>
      <c r="D6337" s="1295">
        <v>8110</v>
      </c>
      <c r="E6337" s="1295" t="s">
        <v>247</v>
      </c>
      <c r="F6337" s="935" t="s">
        <v>213</v>
      </c>
      <c r="G6337" s="1295">
        <v>0</v>
      </c>
      <c r="H6337" s="935" t="s">
        <v>406</v>
      </c>
      <c r="I6337" s="935" t="s">
        <v>407</v>
      </c>
      <c r="J6337" s="935">
        <v>40.417416330000002</v>
      </c>
      <c r="K6337" s="935">
        <v>-122.19395729999999</v>
      </c>
      <c r="L6337" s="935">
        <v>40.355137560000003</v>
      </c>
      <c r="M6337" s="935">
        <v>-122.17595660000001</v>
      </c>
    </row>
    <row r="6338" spans="1:13" x14ac:dyDescent="0.35">
      <c r="A6338" s="1296">
        <v>39178</v>
      </c>
      <c r="B6338" s="1295" t="s">
        <v>242</v>
      </c>
      <c r="C6338" s="1295" t="s">
        <v>297</v>
      </c>
      <c r="D6338" s="1295">
        <v>8110</v>
      </c>
      <c r="E6338" s="1295" t="s">
        <v>247</v>
      </c>
      <c r="F6338" s="935" t="s">
        <v>214</v>
      </c>
      <c r="G6338" s="1295">
        <v>0</v>
      </c>
      <c r="H6338" s="935" t="s">
        <v>407</v>
      </c>
      <c r="I6338" s="935" t="s">
        <v>408</v>
      </c>
      <c r="J6338" s="935">
        <v>40.355137560000003</v>
      </c>
      <c r="K6338" s="935">
        <v>-122.17595660000001</v>
      </c>
      <c r="L6338" s="935">
        <v>40.316984869999999</v>
      </c>
      <c r="M6338" s="935">
        <v>-122.1896581</v>
      </c>
    </row>
    <row r="6339" spans="1:13" x14ac:dyDescent="0.35">
      <c r="A6339" s="1296">
        <v>39178</v>
      </c>
      <c r="B6339" s="1295" t="s">
        <v>242</v>
      </c>
      <c r="C6339" s="1295" t="s">
        <v>297</v>
      </c>
      <c r="D6339" s="1295">
        <v>8110</v>
      </c>
      <c r="E6339" s="1295" t="s">
        <v>247</v>
      </c>
      <c r="F6339" s="935" t="s">
        <v>215</v>
      </c>
      <c r="G6339" s="1295">
        <v>0</v>
      </c>
      <c r="H6339" s="935" t="s">
        <v>408</v>
      </c>
      <c r="I6339" s="935" t="s">
        <v>409</v>
      </c>
      <c r="J6339" s="935">
        <v>40.316984869999999</v>
      </c>
      <c r="K6339" s="935">
        <v>-122.1896581</v>
      </c>
      <c r="L6339" s="935">
        <v>40.263968490000003</v>
      </c>
      <c r="M6339" s="935">
        <v>-122.2235306</v>
      </c>
    </row>
    <row r="6340" spans="1:13" x14ac:dyDescent="0.35">
      <c r="A6340" s="1296">
        <v>39178</v>
      </c>
      <c r="B6340" s="1295" t="s">
        <v>242</v>
      </c>
      <c r="C6340" s="1295" t="s">
        <v>297</v>
      </c>
      <c r="D6340" s="1295">
        <v>8110</v>
      </c>
      <c r="E6340" s="1295" t="s">
        <v>247</v>
      </c>
      <c r="F6340" s="935" t="s">
        <v>216</v>
      </c>
      <c r="G6340" s="1295">
        <v>0</v>
      </c>
      <c r="H6340" s="935" t="s">
        <v>409</v>
      </c>
      <c r="I6340" s="935" t="s">
        <v>410</v>
      </c>
      <c r="J6340" s="935">
        <v>40.263968490000003</v>
      </c>
      <c r="K6340" s="935">
        <v>-122.2235306</v>
      </c>
      <c r="L6340" s="935">
        <v>40.153152210000002</v>
      </c>
      <c r="M6340" s="935">
        <v>-122.20237950000001</v>
      </c>
    </row>
    <row r="6341" spans="1:13" x14ac:dyDescent="0.35">
      <c r="A6341" s="1296">
        <v>39178</v>
      </c>
      <c r="B6341" s="1295" t="s">
        <v>242</v>
      </c>
      <c r="C6341" s="1295" t="s">
        <v>297</v>
      </c>
      <c r="D6341" s="1295">
        <v>8110</v>
      </c>
      <c r="E6341" s="1295" t="s">
        <v>247</v>
      </c>
      <c r="F6341" s="935" t="s">
        <v>217</v>
      </c>
      <c r="G6341" s="1295">
        <v>0</v>
      </c>
      <c r="H6341" s="935" t="s">
        <v>410</v>
      </c>
      <c r="I6341" s="935" t="s">
        <v>411</v>
      </c>
      <c r="J6341" s="935">
        <v>40.153152210000002</v>
      </c>
      <c r="K6341" s="935">
        <v>-122.20237950000001</v>
      </c>
      <c r="L6341" s="935">
        <v>40.027836569999998</v>
      </c>
      <c r="M6341" s="935">
        <v>-122.11920569999999</v>
      </c>
    </row>
    <row r="6342" spans="1:13" x14ac:dyDescent="0.35">
      <c r="A6342" s="1296">
        <v>39178</v>
      </c>
      <c r="B6342" s="1295" t="s">
        <v>242</v>
      </c>
      <c r="C6342" s="1295" t="s">
        <v>297</v>
      </c>
      <c r="D6342" s="1295">
        <v>8110</v>
      </c>
      <c r="E6342" s="1295" t="s">
        <v>247</v>
      </c>
      <c r="F6342" s="935" t="s">
        <v>219</v>
      </c>
      <c r="G6342" s="1295">
        <v>0</v>
      </c>
      <c r="H6342" s="935" t="s">
        <v>411</v>
      </c>
      <c r="I6342" s="935" t="s">
        <v>412</v>
      </c>
      <c r="J6342" s="935">
        <v>40.027836569999998</v>
      </c>
      <c r="K6342" s="935">
        <v>-122.11920569999999</v>
      </c>
      <c r="L6342" s="935">
        <v>39.909298579999998</v>
      </c>
      <c r="M6342" s="935">
        <v>-122.0918963</v>
      </c>
    </row>
    <row r="6343" spans="1:13" x14ac:dyDescent="0.35">
      <c r="A6343" s="1296">
        <v>39178</v>
      </c>
      <c r="B6343" s="1295" t="s">
        <v>242</v>
      </c>
      <c r="C6343" s="1295" t="s">
        <v>297</v>
      </c>
      <c r="D6343" s="1295">
        <v>8110</v>
      </c>
      <c r="E6343" s="1295" t="s">
        <v>247</v>
      </c>
      <c r="F6343" s="935" t="s">
        <v>220</v>
      </c>
      <c r="G6343" s="1295">
        <v>0</v>
      </c>
      <c r="H6343" s="935" t="s">
        <v>412</v>
      </c>
      <c r="I6343" s="935" t="s">
        <v>413</v>
      </c>
      <c r="J6343" s="935">
        <v>39.909298579999998</v>
      </c>
      <c r="K6343" s="935">
        <v>-122.0918963</v>
      </c>
      <c r="L6343" s="935">
        <v>39.751173979999997</v>
      </c>
      <c r="M6343" s="935">
        <v>-121.9963235</v>
      </c>
    </row>
    <row r="6344" spans="1:13" x14ac:dyDescent="0.35">
      <c r="A6344" s="1296">
        <v>39178</v>
      </c>
      <c r="B6344" s="1295" t="s">
        <v>242</v>
      </c>
      <c r="C6344" s="1295" t="s">
        <v>297</v>
      </c>
      <c r="D6344" s="1295">
        <v>8110</v>
      </c>
      <c r="E6344" s="1295" t="s">
        <v>247</v>
      </c>
      <c r="F6344" s="935" t="s">
        <v>221</v>
      </c>
      <c r="G6344" s="1295">
        <v>0</v>
      </c>
      <c r="H6344" s="935" t="s">
        <v>413</v>
      </c>
      <c r="I6344" s="935" t="s">
        <v>414</v>
      </c>
      <c r="J6344" s="935">
        <v>39.751173979999997</v>
      </c>
      <c r="K6344" s="935">
        <v>-121.9963235</v>
      </c>
      <c r="L6344" s="935">
        <v>39.629153240000001</v>
      </c>
      <c r="M6344" s="935">
        <v>-121.9925059</v>
      </c>
    </row>
    <row r="6345" spans="1:13" x14ac:dyDescent="0.35">
      <c r="A6345" s="1296">
        <v>39178</v>
      </c>
      <c r="B6345" s="1295" t="s">
        <v>242</v>
      </c>
      <c r="C6345" s="1295" t="s">
        <v>297</v>
      </c>
      <c r="D6345" s="1295">
        <v>8110</v>
      </c>
      <c r="E6345" s="1295" t="s">
        <v>247</v>
      </c>
      <c r="F6345" s="935" t="s">
        <v>222</v>
      </c>
      <c r="G6345" s="1295">
        <v>0</v>
      </c>
      <c r="H6345" s="935" t="s">
        <v>414</v>
      </c>
      <c r="I6345" s="935" t="s">
        <v>415</v>
      </c>
      <c r="J6345" s="935">
        <v>39.629153240000001</v>
      </c>
      <c r="K6345" s="935">
        <v>-121.9925059</v>
      </c>
      <c r="L6345" s="935">
        <v>39.40712284</v>
      </c>
      <c r="M6345" s="935">
        <v>-122.00758999999999</v>
      </c>
    </row>
    <row r="6346" spans="1:13" x14ac:dyDescent="0.35">
      <c r="A6346" s="1296">
        <v>39212</v>
      </c>
      <c r="B6346" s="1295" t="s">
        <v>313</v>
      </c>
      <c r="C6346" s="1295" t="s">
        <v>283</v>
      </c>
      <c r="D6346" s="1295">
        <v>9073</v>
      </c>
      <c r="E6346" s="1295" t="s">
        <v>200</v>
      </c>
      <c r="F6346" s="935" t="s">
        <v>208</v>
      </c>
      <c r="G6346" s="1295">
        <v>6</v>
      </c>
      <c r="H6346" s="935" t="s">
        <v>402</v>
      </c>
      <c r="I6346" s="935" t="s">
        <v>403</v>
      </c>
      <c r="J6346" s="935">
        <v>40.611883210000002</v>
      </c>
      <c r="K6346" s="935">
        <v>-122.446135</v>
      </c>
      <c r="L6346" s="935">
        <v>40.592799669999998</v>
      </c>
      <c r="M6346" s="935">
        <v>-122.3942059</v>
      </c>
    </row>
    <row r="6347" spans="1:13" x14ac:dyDescent="0.35">
      <c r="A6347" s="1296">
        <v>39212</v>
      </c>
      <c r="B6347" s="1295" t="s">
        <v>313</v>
      </c>
      <c r="C6347" s="1295" t="s">
        <v>283</v>
      </c>
      <c r="D6347" s="1295">
        <v>9073</v>
      </c>
      <c r="E6347" s="1295" t="s">
        <v>200</v>
      </c>
      <c r="F6347" s="935" t="s">
        <v>209</v>
      </c>
      <c r="G6347" s="1295">
        <v>5</v>
      </c>
      <c r="H6347" s="935" t="s">
        <v>403</v>
      </c>
      <c r="I6347" s="935" t="s">
        <v>404</v>
      </c>
      <c r="J6347" s="935">
        <v>40.592799669999998</v>
      </c>
      <c r="K6347" s="935">
        <v>-122.3942059</v>
      </c>
      <c r="L6347" s="935">
        <v>40.585947769999997</v>
      </c>
      <c r="M6347" s="935">
        <v>-122.3683525</v>
      </c>
    </row>
    <row r="6348" spans="1:13" x14ac:dyDescent="0.35">
      <c r="A6348" s="1296">
        <v>39212</v>
      </c>
      <c r="B6348" s="1295" t="s">
        <v>313</v>
      </c>
      <c r="C6348" s="1295" t="s">
        <v>283</v>
      </c>
      <c r="D6348" s="1295">
        <v>9073</v>
      </c>
      <c r="E6348" s="1295" t="s">
        <v>200</v>
      </c>
      <c r="F6348" s="935" t="s">
        <v>211</v>
      </c>
      <c r="G6348" s="1295">
        <v>11</v>
      </c>
      <c r="H6348" s="935" t="s">
        <v>404</v>
      </c>
      <c r="I6348" s="935" t="s">
        <v>405</v>
      </c>
      <c r="J6348" s="935">
        <v>40.585947769999997</v>
      </c>
      <c r="K6348" s="935">
        <v>-122.3683525</v>
      </c>
      <c r="L6348" s="935">
        <v>40.472049499999997</v>
      </c>
      <c r="M6348" s="935">
        <v>-122.29453460000001</v>
      </c>
    </row>
    <row r="6349" spans="1:13" x14ac:dyDescent="0.35">
      <c r="A6349" s="1296">
        <v>39212</v>
      </c>
      <c r="B6349" s="1295" t="s">
        <v>313</v>
      </c>
      <c r="C6349" s="1295" t="s">
        <v>283</v>
      </c>
      <c r="D6349" s="1295">
        <v>9073</v>
      </c>
      <c r="E6349" s="1295" t="s">
        <v>200</v>
      </c>
      <c r="F6349" s="935" t="s">
        <v>212</v>
      </c>
      <c r="G6349" s="1295">
        <v>1</v>
      </c>
      <c r="H6349" s="935" t="s">
        <v>405</v>
      </c>
      <c r="I6349" s="935" t="s">
        <v>406</v>
      </c>
      <c r="J6349" s="935">
        <v>40.472049499999997</v>
      </c>
      <c r="K6349" s="935">
        <v>-122.29453460000001</v>
      </c>
      <c r="L6349" s="935">
        <v>40.417416330000002</v>
      </c>
      <c r="M6349" s="935">
        <v>-122.19395729999999</v>
      </c>
    </row>
    <row r="6350" spans="1:13" x14ac:dyDescent="0.35">
      <c r="A6350" s="1296">
        <v>39212</v>
      </c>
      <c r="B6350" s="1295" t="s">
        <v>313</v>
      </c>
      <c r="C6350" s="1295" t="s">
        <v>283</v>
      </c>
      <c r="D6350" s="1295">
        <v>9073</v>
      </c>
      <c r="E6350" s="1295" t="s">
        <v>200</v>
      </c>
      <c r="F6350" s="935" t="s">
        <v>213</v>
      </c>
      <c r="G6350" s="1295">
        <v>3</v>
      </c>
      <c r="H6350" s="935" t="s">
        <v>406</v>
      </c>
      <c r="I6350" s="935" t="s">
        <v>407</v>
      </c>
      <c r="J6350" s="935">
        <v>40.417416330000002</v>
      </c>
      <c r="K6350" s="935">
        <v>-122.19395729999999</v>
      </c>
      <c r="L6350" s="935">
        <v>40.355137560000003</v>
      </c>
      <c r="M6350" s="935">
        <v>-122.17595660000001</v>
      </c>
    </row>
    <row r="6351" spans="1:13" x14ac:dyDescent="0.35">
      <c r="A6351" s="1296">
        <v>39212</v>
      </c>
      <c r="B6351" s="1295" t="s">
        <v>313</v>
      </c>
      <c r="C6351" s="1295" t="s">
        <v>283</v>
      </c>
      <c r="D6351" s="1295">
        <v>9073</v>
      </c>
      <c r="E6351" s="1295" t="s">
        <v>200</v>
      </c>
      <c r="F6351" s="935" t="s">
        <v>214</v>
      </c>
      <c r="G6351" s="1295">
        <v>0</v>
      </c>
      <c r="H6351" s="935" t="s">
        <v>407</v>
      </c>
      <c r="I6351" s="935" t="s">
        <v>408</v>
      </c>
      <c r="J6351" s="935">
        <v>40.355137560000003</v>
      </c>
      <c r="K6351" s="935">
        <v>-122.17595660000001</v>
      </c>
      <c r="L6351" s="935">
        <v>40.316984869999999</v>
      </c>
      <c r="M6351" s="935">
        <v>-122.1896581</v>
      </c>
    </row>
    <row r="6352" spans="1:13" x14ac:dyDescent="0.35">
      <c r="A6352" s="1296">
        <v>39212</v>
      </c>
      <c r="B6352" s="1295" t="s">
        <v>313</v>
      </c>
      <c r="C6352" s="1295" t="s">
        <v>283</v>
      </c>
      <c r="D6352" s="1295">
        <v>9073</v>
      </c>
      <c r="E6352" s="1295" t="s">
        <v>200</v>
      </c>
      <c r="F6352" s="935" t="s">
        <v>215</v>
      </c>
      <c r="G6352" s="1295">
        <v>2</v>
      </c>
      <c r="H6352" s="935" t="s">
        <v>408</v>
      </c>
      <c r="I6352" s="935" t="s">
        <v>409</v>
      </c>
      <c r="J6352" s="935">
        <v>40.316984869999999</v>
      </c>
      <c r="K6352" s="935">
        <v>-122.1896581</v>
      </c>
      <c r="L6352" s="935">
        <v>40.263968490000003</v>
      </c>
      <c r="M6352" s="935">
        <v>-122.2235306</v>
      </c>
    </row>
    <row r="6353" spans="1:13" x14ac:dyDescent="0.35">
      <c r="A6353" s="1296">
        <v>39212</v>
      </c>
      <c r="B6353" s="1295" t="s">
        <v>313</v>
      </c>
      <c r="C6353" s="1295" t="s">
        <v>283</v>
      </c>
      <c r="D6353" s="1295">
        <v>9073</v>
      </c>
      <c r="E6353" s="1295" t="s">
        <v>200</v>
      </c>
      <c r="F6353" s="935" t="s">
        <v>216</v>
      </c>
      <c r="G6353" s="1295">
        <v>0</v>
      </c>
      <c r="H6353" s="935" t="s">
        <v>409</v>
      </c>
      <c r="I6353" s="935" t="s">
        <v>410</v>
      </c>
      <c r="J6353" s="935">
        <v>40.263968490000003</v>
      </c>
      <c r="K6353" s="935">
        <v>-122.2235306</v>
      </c>
      <c r="L6353" s="935">
        <v>40.153152210000002</v>
      </c>
      <c r="M6353" s="935">
        <v>-122.20237950000001</v>
      </c>
    </row>
    <row r="6354" spans="1:13" x14ac:dyDescent="0.35">
      <c r="A6354" s="1296">
        <v>39212</v>
      </c>
      <c r="B6354" s="1295" t="s">
        <v>313</v>
      </c>
      <c r="C6354" s="1295" t="s">
        <v>283</v>
      </c>
      <c r="D6354" s="1295">
        <v>9073</v>
      </c>
      <c r="E6354" s="1295" t="s">
        <v>200</v>
      </c>
      <c r="F6354" s="935" t="s">
        <v>217</v>
      </c>
      <c r="G6354" s="1295">
        <v>0</v>
      </c>
      <c r="H6354" s="935" t="s">
        <v>410</v>
      </c>
      <c r="I6354" s="935" t="s">
        <v>411</v>
      </c>
      <c r="J6354" s="935">
        <v>40.153152210000002</v>
      </c>
      <c r="K6354" s="935">
        <v>-122.20237950000001</v>
      </c>
      <c r="L6354" s="935">
        <v>40.027836569999998</v>
      </c>
      <c r="M6354" s="935">
        <v>-122.11920569999999</v>
      </c>
    </row>
    <row r="6355" spans="1:13" x14ac:dyDescent="0.35">
      <c r="A6355" s="1296">
        <v>39212</v>
      </c>
      <c r="B6355" s="1295" t="s">
        <v>313</v>
      </c>
      <c r="C6355" s="1295" t="s">
        <v>283</v>
      </c>
      <c r="D6355" s="1295">
        <v>9073</v>
      </c>
      <c r="E6355" s="1295" t="s">
        <v>200</v>
      </c>
      <c r="F6355" s="935" t="s">
        <v>219</v>
      </c>
      <c r="G6355" s="1295">
        <v>-99999</v>
      </c>
      <c r="H6355" s="935" t="s">
        <v>411</v>
      </c>
      <c r="I6355" s="935" t="s">
        <v>412</v>
      </c>
      <c r="J6355" s="935">
        <v>40.027836569999998</v>
      </c>
      <c r="K6355" s="935">
        <v>-122.11920569999999</v>
      </c>
      <c r="L6355" s="935">
        <v>39.909298579999998</v>
      </c>
      <c r="M6355" s="935">
        <v>-122.0918963</v>
      </c>
    </row>
    <row r="6356" spans="1:13" x14ac:dyDescent="0.35">
      <c r="A6356" s="1296">
        <v>39212</v>
      </c>
      <c r="B6356" s="1295" t="s">
        <v>313</v>
      </c>
      <c r="C6356" s="1295" t="s">
        <v>283</v>
      </c>
      <c r="D6356" s="1295">
        <v>9073</v>
      </c>
      <c r="E6356" s="1295" t="s">
        <v>200</v>
      </c>
      <c r="F6356" s="935" t="s">
        <v>220</v>
      </c>
      <c r="G6356" s="1295">
        <v>-99999</v>
      </c>
      <c r="H6356" s="935" t="s">
        <v>412</v>
      </c>
      <c r="I6356" s="935" t="s">
        <v>413</v>
      </c>
      <c r="J6356" s="935">
        <v>39.909298579999998</v>
      </c>
      <c r="K6356" s="935">
        <v>-122.0918963</v>
      </c>
      <c r="L6356" s="935">
        <v>39.751173979999997</v>
      </c>
      <c r="M6356" s="935">
        <v>-121.9963235</v>
      </c>
    </row>
    <row r="6357" spans="1:13" x14ac:dyDescent="0.35">
      <c r="A6357" s="1296">
        <v>39212</v>
      </c>
      <c r="B6357" s="1295" t="s">
        <v>313</v>
      </c>
      <c r="C6357" s="1295" t="s">
        <v>283</v>
      </c>
      <c r="D6357" s="1295">
        <v>9073</v>
      </c>
      <c r="E6357" s="1295" t="s">
        <v>200</v>
      </c>
      <c r="F6357" s="935" t="s">
        <v>221</v>
      </c>
      <c r="G6357" s="1295">
        <v>-99999</v>
      </c>
      <c r="H6357" s="935" t="s">
        <v>413</v>
      </c>
      <c r="I6357" s="935" t="s">
        <v>414</v>
      </c>
      <c r="J6357" s="935">
        <v>39.751173979999997</v>
      </c>
      <c r="K6357" s="935">
        <v>-121.9963235</v>
      </c>
      <c r="L6357" s="935">
        <v>39.629153240000001</v>
      </c>
      <c r="M6357" s="935">
        <v>-121.9925059</v>
      </c>
    </row>
    <row r="6358" spans="1:13" x14ac:dyDescent="0.35">
      <c r="A6358" s="1296">
        <v>39212</v>
      </c>
      <c r="B6358" s="1295" t="s">
        <v>313</v>
      </c>
      <c r="C6358" s="1295" t="s">
        <v>283</v>
      </c>
      <c r="D6358" s="1295">
        <v>9073</v>
      </c>
      <c r="E6358" s="1295" t="s">
        <v>200</v>
      </c>
      <c r="F6358" s="935" t="s">
        <v>222</v>
      </c>
      <c r="G6358" s="1295">
        <v>-99999</v>
      </c>
      <c r="H6358" s="935" t="s">
        <v>414</v>
      </c>
      <c r="I6358" s="935" t="s">
        <v>415</v>
      </c>
      <c r="J6358" s="935">
        <v>39.629153240000001</v>
      </c>
      <c r="K6358" s="935">
        <v>-121.9925059</v>
      </c>
      <c r="L6358" s="935">
        <v>39.40712284</v>
      </c>
      <c r="M6358" s="935">
        <v>-122.00758999999999</v>
      </c>
    </row>
    <row r="6359" spans="1:13" x14ac:dyDescent="0.35">
      <c r="A6359" s="1296">
        <v>39219</v>
      </c>
      <c r="B6359" s="1295" t="s">
        <v>313</v>
      </c>
      <c r="C6359" s="1295" t="s">
        <v>283</v>
      </c>
      <c r="D6359" s="1295">
        <v>9835</v>
      </c>
      <c r="E6359" s="1295" t="s">
        <v>200</v>
      </c>
      <c r="F6359" s="935" t="s">
        <v>208</v>
      </c>
      <c r="G6359" s="1295">
        <v>5</v>
      </c>
      <c r="H6359" s="935" t="s">
        <v>402</v>
      </c>
      <c r="I6359" s="935" t="s">
        <v>403</v>
      </c>
      <c r="J6359" s="935">
        <v>40.611883210000002</v>
      </c>
      <c r="K6359" s="935">
        <v>-122.446135</v>
      </c>
      <c r="L6359" s="935">
        <v>40.592799669999998</v>
      </c>
      <c r="M6359" s="935">
        <v>-122.3942059</v>
      </c>
    </row>
    <row r="6360" spans="1:13" x14ac:dyDescent="0.35">
      <c r="A6360" s="1296">
        <v>39219</v>
      </c>
      <c r="B6360" s="1295" t="s">
        <v>313</v>
      </c>
      <c r="C6360" s="1295" t="s">
        <v>283</v>
      </c>
      <c r="D6360" s="1295">
        <v>9835</v>
      </c>
      <c r="E6360" s="1295" t="s">
        <v>200</v>
      </c>
      <c r="F6360" s="935" t="s">
        <v>209</v>
      </c>
      <c r="G6360" s="1295">
        <v>11</v>
      </c>
      <c r="H6360" s="935" t="s">
        <v>403</v>
      </c>
      <c r="I6360" s="935" t="s">
        <v>404</v>
      </c>
      <c r="J6360" s="935">
        <v>40.592799669999998</v>
      </c>
      <c r="K6360" s="935">
        <v>-122.3942059</v>
      </c>
      <c r="L6360" s="935">
        <v>40.585947769999997</v>
      </c>
      <c r="M6360" s="935">
        <v>-122.3683525</v>
      </c>
    </row>
    <row r="6361" spans="1:13" x14ac:dyDescent="0.35">
      <c r="A6361" s="1296">
        <v>39219</v>
      </c>
      <c r="B6361" s="1295" t="s">
        <v>313</v>
      </c>
      <c r="C6361" s="1295" t="s">
        <v>283</v>
      </c>
      <c r="D6361" s="1295">
        <v>9835</v>
      </c>
      <c r="E6361" s="1295" t="s">
        <v>200</v>
      </c>
      <c r="F6361" s="935" t="s">
        <v>211</v>
      </c>
      <c r="G6361" s="1295">
        <v>10</v>
      </c>
      <c r="H6361" s="935" t="s">
        <v>404</v>
      </c>
      <c r="I6361" s="935" t="s">
        <v>405</v>
      </c>
      <c r="J6361" s="935">
        <v>40.585947769999997</v>
      </c>
      <c r="K6361" s="935">
        <v>-122.3683525</v>
      </c>
      <c r="L6361" s="935">
        <v>40.472049499999997</v>
      </c>
      <c r="M6361" s="935">
        <v>-122.29453460000001</v>
      </c>
    </row>
    <row r="6362" spans="1:13" x14ac:dyDescent="0.35">
      <c r="A6362" s="1296">
        <v>39219</v>
      </c>
      <c r="B6362" s="1295" t="s">
        <v>313</v>
      </c>
      <c r="C6362" s="1295" t="s">
        <v>283</v>
      </c>
      <c r="D6362" s="1295">
        <v>9835</v>
      </c>
      <c r="E6362" s="1295" t="s">
        <v>200</v>
      </c>
      <c r="F6362" s="935" t="s">
        <v>212</v>
      </c>
      <c r="G6362" s="1295">
        <v>0</v>
      </c>
      <c r="H6362" s="935" t="s">
        <v>405</v>
      </c>
      <c r="I6362" s="935" t="s">
        <v>406</v>
      </c>
      <c r="J6362" s="935">
        <v>40.472049499999997</v>
      </c>
      <c r="K6362" s="935">
        <v>-122.29453460000001</v>
      </c>
      <c r="L6362" s="935">
        <v>40.417416330000002</v>
      </c>
      <c r="M6362" s="935">
        <v>-122.19395729999999</v>
      </c>
    </row>
    <row r="6363" spans="1:13" x14ac:dyDescent="0.35">
      <c r="A6363" s="1296">
        <v>39219</v>
      </c>
      <c r="B6363" s="1295" t="s">
        <v>313</v>
      </c>
      <c r="C6363" s="1295" t="s">
        <v>283</v>
      </c>
      <c r="D6363" s="1295">
        <v>9835</v>
      </c>
      <c r="E6363" s="1295" t="s">
        <v>200</v>
      </c>
      <c r="F6363" s="935" t="s">
        <v>213</v>
      </c>
      <c r="G6363" s="1295">
        <v>0</v>
      </c>
      <c r="H6363" s="935" t="s">
        <v>406</v>
      </c>
      <c r="I6363" s="935" t="s">
        <v>407</v>
      </c>
      <c r="J6363" s="935">
        <v>40.417416330000002</v>
      </c>
      <c r="K6363" s="935">
        <v>-122.19395729999999</v>
      </c>
      <c r="L6363" s="935">
        <v>40.355137560000003</v>
      </c>
      <c r="M6363" s="935">
        <v>-122.17595660000001</v>
      </c>
    </row>
    <row r="6364" spans="1:13" x14ac:dyDescent="0.35">
      <c r="A6364" s="1296">
        <v>39219</v>
      </c>
      <c r="B6364" s="1295" t="s">
        <v>313</v>
      </c>
      <c r="C6364" s="1295" t="s">
        <v>283</v>
      </c>
      <c r="D6364" s="1295">
        <v>9835</v>
      </c>
      <c r="E6364" s="1295" t="s">
        <v>200</v>
      </c>
      <c r="F6364" s="935" t="s">
        <v>214</v>
      </c>
      <c r="G6364" s="1295">
        <v>4</v>
      </c>
      <c r="H6364" s="935" t="s">
        <v>407</v>
      </c>
      <c r="I6364" s="935" t="s">
        <v>408</v>
      </c>
      <c r="J6364" s="935">
        <v>40.355137560000003</v>
      </c>
      <c r="K6364" s="935">
        <v>-122.17595660000001</v>
      </c>
      <c r="L6364" s="935">
        <v>40.316984869999999</v>
      </c>
      <c r="M6364" s="935">
        <v>-122.1896581</v>
      </c>
    </row>
    <row r="6365" spans="1:13" x14ac:dyDescent="0.35">
      <c r="A6365" s="1296">
        <v>39219</v>
      </c>
      <c r="B6365" s="1295" t="s">
        <v>313</v>
      </c>
      <c r="C6365" s="1295" t="s">
        <v>283</v>
      </c>
      <c r="D6365" s="1295">
        <v>9835</v>
      </c>
      <c r="E6365" s="1295" t="s">
        <v>200</v>
      </c>
      <c r="F6365" s="935" t="s">
        <v>215</v>
      </c>
      <c r="G6365" s="1295">
        <v>0</v>
      </c>
      <c r="H6365" s="935" t="s">
        <v>408</v>
      </c>
      <c r="I6365" s="935" t="s">
        <v>409</v>
      </c>
      <c r="J6365" s="935">
        <v>40.316984869999999</v>
      </c>
      <c r="K6365" s="935">
        <v>-122.1896581</v>
      </c>
      <c r="L6365" s="935">
        <v>40.263968490000003</v>
      </c>
      <c r="M6365" s="935">
        <v>-122.2235306</v>
      </c>
    </row>
    <row r="6366" spans="1:13" x14ac:dyDescent="0.35">
      <c r="A6366" s="1296">
        <v>39219</v>
      </c>
      <c r="B6366" s="1295" t="s">
        <v>313</v>
      </c>
      <c r="C6366" s="1295" t="s">
        <v>283</v>
      </c>
      <c r="D6366" s="1295">
        <v>9835</v>
      </c>
      <c r="E6366" s="1295" t="s">
        <v>200</v>
      </c>
      <c r="F6366" s="935" t="s">
        <v>216</v>
      </c>
      <c r="G6366" s="1295">
        <v>0</v>
      </c>
      <c r="H6366" s="935" t="s">
        <v>409</v>
      </c>
      <c r="I6366" s="935" t="s">
        <v>410</v>
      </c>
      <c r="J6366" s="935">
        <v>40.263968490000003</v>
      </c>
      <c r="K6366" s="935">
        <v>-122.2235306</v>
      </c>
      <c r="L6366" s="935">
        <v>40.153152210000002</v>
      </c>
      <c r="M6366" s="935">
        <v>-122.20237950000001</v>
      </c>
    </row>
    <row r="6367" spans="1:13" x14ac:dyDescent="0.35">
      <c r="A6367" s="1296">
        <v>39219</v>
      </c>
      <c r="B6367" s="1295" t="s">
        <v>313</v>
      </c>
      <c r="C6367" s="1295" t="s">
        <v>283</v>
      </c>
      <c r="D6367" s="1295">
        <v>9835</v>
      </c>
      <c r="E6367" s="1295" t="s">
        <v>200</v>
      </c>
      <c r="F6367" s="935" t="s">
        <v>217</v>
      </c>
      <c r="G6367" s="1295">
        <v>0</v>
      </c>
      <c r="H6367" s="935" t="s">
        <v>410</v>
      </c>
      <c r="I6367" s="935" t="s">
        <v>411</v>
      </c>
      <c r="J6367" s="935">
        <v>40.153152210000002</v>
      </c>
      <c r="K6367" s="935">
        <v>-122.20237950000001</v>
      </c>
      <c r="L6367" s="935">
        <v>40.027836569999998</v>
      </c>
      <c r="M6367" s="935">
        <v>-122.11920569999999</v>
      </c>
    </row>
    <row r="6368" spans="1:13" x14ac:dyDescent="0.35">
      <c r="A6368" s="1296">
        <v>39219</v>
      </c>
      <c r="B6368" s="1295" t="s">
        <v>313</v>
      </c>
      <c r="C6368" s="1295" t="s">
        <v>283</v>
      </c>
      <c r="D6368" s="1295">
        <v>9835</v>
      </c>
      <c r="E6368" s="1295" t="s">
        <v>200</v>
      </c>
      <c r="F6368" s="935" t="s">
        <v>219</v>
      </c>
      <c r="G6368" s="1295">
        <v>-99999</v>
      </c>
      <c r="H6368" s="935" t="s">
        <v>411</v>
      </c>
      <c r="I6368" s="935" t="s">
        <v>412</v>
      </c>
      <c r="J6368" s="935">
        <v>40.027836569999998</v>
      </c>
      <c r="K6368" s="935">
        <v>-122.11920569999999</v>
      </c>
      <c r="L6368" s="935">
        <v>39.909298579999998</v>
      </c>
      <c r="M6368" s="935">
        <v>-122.0918963</v>
      </c>
    </row>
    <row r="6369" spans="1:13" x14ac:dyDescent="0.35">
      <c r="A6369" s="1296">
        <v>39219</v>
      </c>
      <c r="B6369" s="1295" t="s">
        <v>313</v>
      </c>
      <c r="C6369" s="1295" t="s">
        <v>283</v>
      </c>
      <c r="D6369" s="1295">
        <v>9835</v>
      </c>
      <c r="E6369" s="1295" t="s">
        <v>200</v>
      </c>
      <c r="F6369" s="935" t="s">
        <v>220</v>
      </c>
      <c r="G6369" s="1295">
        <v>-99999</v>
      </c>
      <c r="H6369" s="935" t="s">
        <v>412</v>
      </c>
      <c r="I6369" s="935" t="s">
        <v>413</v>
      </c>
      <c r="J6369" s="935">
        <v>39.909298579999998</v>
      </c>
      <c r="K6369" s="935">
        <v>-122.0918963</v>
      </c>
      <c r="L6369" s="935">
        <v>39.751173979999997</v>
      </c>
      <c r="M6369" s="935">
        <v>-121.9963235</v>
      </c>
    </row>
    <row r="6370" spans="1:13" x14ac:dyDescent="0.35">
      <c r="A6370" s="1296">
        <v>39219</v>
      </c>
      <c r="B6370" s="1295" t="s">
        <v>313</v>
      </c>
      <c r="C6370" s="1295" t="s">
        <v>283</v>
      </c>
      <c r="D6370" s="1295">
        <v>9835</v>
      </c>
      <c r="E6370" s="1295" t="s">
        <v>200</v>
      </c>
      <c r="F6370" s="935" t="s">
        <v>221</v>
      </c>
      <c r="G6370" s="1295">
        <v>-99999</v>
      </c>
      <c r="H6370" s="935" t="s">
        <v>413</v>
      </c>
      <c r="I6370" s="935" t="s">
        <v>414</v>
      </c>
      <c r="J6370" s="935">
        <v>39.751173979999997</v>
      </c>
      <c r="K6370" s="935">
        <v>-121.9963235</v>
      </c>
      <c r="L6370" s="935">
        <v>39.629153240000001</v>
      </c>
      <c r="M6370" s="935">
        <v>-121.9925059</v>
      </c>
    </row>
    <row r="6371" spans="1:13" x14ac:dyDescent="0.35">
      <c r="A6371" s="1296">
        <v>39219</v>
      </c>
      <c r="B6371" s="1295" t="s">
        <v>313</v>
      </c>
      <c r="C6371" s="1295" t="s">
        <v>283</v>
      </c>
      <c r="D6371" s="1295">
        <v>9835</v>
      </c>
      <c r="E6371" s="1295" t="s">
        <v>200</v>
      </c>
      <c r="F6371" s="935" t="s">
        <v>222</v>
      </c>
      <c r="G6371" s="1295">
        <v>-99999</v>
      </c>
      <c r="H6371" s="935" t="s">
        <v>414</v>
      </c>
      <c r="I6371" s="935" t="s">
        <v>415</v>
      </c>
      <c r="J6371" s="935">
        <v>39.629153240000001</v>
      </c>
      <c r="K6371" s="935">
        <v>-121.9925059</v>
      </c>
      <c r="L6371" s="935">
        <v>39.40712284</v>
      </c>
      <c r="M6371" s="935">
        <v>-122.00758999999999</v>
      </c>
    </row>
    <row r="6372" spans="1:13" x14ac:dyDescent="0.35">
      <c r="A6372" s="1296">
        <v>39226</v>
      </c>
      <c r="B6372" s="1295" t="s">
        <v>313</v>
      </c>
      <c r="C6372" s="1295" t="s">
        <v>283</v>
      </c>
      <c r="D6372" s="1295">
        <v>9861</v>
      </c>
      <c r="E6372" s="1295" t="s">
        <v>200</v>
      </c>
      <c r="F6372" s="935" t="s">
        <v>208</v>
      </c>
      <c r="G6372" s="1295">
        <v>37</v>
      </c>
      <c r="H6372" s="935" t="s">
        <v>402</v>
      </c>
      <c r="I6372" s="935" t="s">
        <v>403</v>
      </c>
      <c r="J6372" s="935">
        <v>40.611883210000002</v>
      </c>
      <c r="K6372" s="935">
        <v>-122.446135</v>
      </c>
      <c r="L6372" s="935">
        <v>40.592799669999998</v>
      </c>
      <c r="M6372" s="935">
        <v>-122.3942059</v>
      </c>
    </row>
    <row r="6373" spans="1:13" x14ac:dyDescent="0.35">
      <c r="A6373" s="1296">
        <v>39226</v>
      </c>
      <c r="B6373" s="1295" t="s">
        <v>313</v>
      </c>
      <c r="C6373" s="1295" t="s">
        <v>283</v>
      </c>
      <c r="D6373" s="1295">
        <v>9861</v>
      </c>
      <c r="E6373" s="1295" t="s">
        <v>200</v>
      </c>
      <c r="F6373" s="935" t="s">
        <v>209</v>
      </c>
      <c r="G6373" s="1295">
        <v>11</v>
      </c>
      <c r="H6373" s="935" t="s">
        <v>403</v>
      </c>
      <c r="I6373" s="935" t="s">
        <v>404</v>
      </c>
      <c r="J6373" s="935">
        <v>40.592799669999998</v>
      </c>
      <c r="K6373" s="935">
        <v>-122.3942059</v>
      </c>
      <c r="L6373" s="935">
        <v>40.585947769999997</v>
      </c>
      <c r="M6373" s="935">
        <v>-122.3683525</v>
      </c>
    </row>
    <row r="6374" spans="1:13" x14ac:dyDescent="0.35">
      <c r="A6374" s="1296">
        <v>39226</v>
      </c>
      <c r="B6374" s="1295" t="s">
        <v>313</v>
      </c>
      <c r="C6374" s="1295" t="s">
        <v>283</v>
      </c>
      <c r="D6374" s="1295">
        <v>9861</v>
      </c>
      <c r="E6374" s="1295" t="s">
        <v>200</v>
      </c>
      <c r="F6374" s="935" t="s">
        <v>211</v>
      </c>
      <c r="G6374" s="1295">
        <v>1</v>
      </c>
      <c r="H6374" s="935" t="s">
        <v>404</v>
      </c>
      <c r="I6374" s="935" t="s">
        <v>405</v>
      </c>
      <c r="J6374" s="935">
        <v>40.585947769999997</v>
      </c>
      <c r="K6374" s="935">
        <v>-122.3683525</v>
      </c>
      <c r="L6374" s="935">
        <v>40.472049499999997</v>
      </c>
      <c r="M6374" s="935">
        <v>-122.29453460000001</v>
      </c>
    </row>
    <row r="6375" spans="1:13" x14ac:dyDescent="0.35">
      <c r="A6375" s="1296">
        <v>39226</v>
      </c>
      <c r="B6375" s="1295" t="s">
        <v>313</v>
      </c>
      <c r="C6375" s="1295" t="s">
        <v>283</v>
      </c>
      <c r="D6375" s="1295">
        <v>9861</v>
      </c>
      <c r="E6375" s="1295" t="s">
        <v>200</v>
      </c>
      <c r="F6375" s="935" t="s">
        <v>212</v>
      </c>
      <c r="G6375" s="1295">
        <v>1</v>
      </c>
      <c r="H6375" s="935" t="s">
        <v>405</v>
      </c>
      <c r="I6375" s="935" t="s">
        <v>406</v>
      </c>
      <c r="J6375" s="935">
        <v>40.472049499999997</v>
      </c>
      <c r="K6375" s="935">
        <v>-122.29453460000001</v>
      </c>
      <c r="L6375" s="935">
        <v>40.417416330000002</v>
      </c>
      <c r="M6375" s="935">
        <v>-122.19395729999999</v>
      </c>
    </row>
    <row r="6376" spans="1:13" x14ac:dyDescent="0.35">
      <c r="A6376" s="1296">
        <v>39226</v>
      </c>
      <c r="B6376" s="1295" t="s">
        <v>313</v>
      </c>
      <c r="C6376" s="1295" t="s">
        <v>283</v>
      </c>
      <c r="D6376" s="1295">
        <v>9861</v>
      </c>
      <c r="E6376" s="1295" t="s">
        <v>200</v>
      </c>
      <c r="F6376" s="935" t="s">
        <v>213</v>
      </c>
      <c r="G6376" s="1295">
        <v>0</v>
      </c>
      <c r="H6376" s="935" t="s">
        <v>406</v>
      </c>
      <c r="I6376" s="935" t="s">
        <v>407</v>
      </c>
      <c r="J6376" s="935">
        <v>40.417416330000002</v>
      </c>
      <c r="K6376" s="935">
        <v>-122.19395729999999</v>
      </c>
      <c r="L6376" s="935">
        <v>40.355137560000003</v>
      </c>
      <c r="M6376" s="935">
        <v>-122.17595660000001</v>
      </c>
    </row>
    <row r="6377" spans="1:13" x14ac:dyDescent="0.35">
      <c r="A6377" s="1296">
        <v>39226</v>
      </c>
      <c r="B6377" s="1295" t="s">
        <v>313</v>
      </c>
      <c r="C6377" s="1295" t="s">
        <v>283</v>
      </c>
      <c r="D6377" s="1295">
        <v>9861</v>
      </c>
      <c r="E6377" s="1295" t="s">
        <v>200</v>
      </c>
      <c r="F6377" s="935" t="s">
        <v>214</v>
      </c>
      <c r="G6377" s="1295">
        <v>0</v>
      </c>
      <c r="H6377" s="935" t="s">
        <v>407</v>
      </c>
      <c r="I6377" s="935" t="s">
        <v>408</v>
      </c>
      <c r="J6377" s="935">
        <v>40.355137560000003</v>
      </c>
      <c r="K6377" s="935">
        <v>-122.17595660000001</v>
      </c>
      <c r="L6377" s="935">
        <v>40.316984869999999</v>
      </c>
      <c r="M6377" s="935">
        <v>-122.1896581</v>
      </c>
    </row>
    <row r="6378" spans="1:13" x14ac:dyDescent="0.35">
      <c r="A6378" s="1296">
        <v>39226</v>
      </c>
      <c r="B6378" s="1295" t="s">
        <v>313</v>
      </c>
      <c r="C6378" s="1295" t="s">
        <v>283</v>
      </c>
      <c r="D6378" s="1295">
        <v>9861</v>
      </c>
      <c r="E6378" s="1295" t="s">
        <v>200</v>
      </c>
      <c r="F6378" s="935" t="s">
        <v>215</v>
      </c>
      <c r="G6378" s="1295">
        <v>0</v>
      </c>
      <c r="H6378" s="935" t="s">
        <v>408</v>
      </c>
      <c r="I6378" s="935" t="s">
        <v>409</v>
      </c>
      <c r="J6378" s="935">
        <v>40.316984869999999</v>
      </c>
      <c r="K6378" s="935">
        <v>-122.1896581</v>
      </c>
      <c r="L6378" s="935">
        <v>40.263968490000003</v>
      </c>
      <c r="M6378" s="935">
        <v>-122.2235306</v>
      </c>
    </row>
    <row r="6379" spans="1:13" x14ac:dyDescent="0.35">
      <c r="A6379" s="1296">
        <v>39226</v>
      </c>
      <c r="B6379" s="1295" t="s">
        <v>313</v>
      </c>
      <c r="C6379" s="1295" t="s">
        <v>283</v>
      </c>
      <c r="D6379" s="1295">
        <v>9861</v>
      </c>
      <c r="E6379" s="1295" t="s">
        <v>200</v>
      </c>
      <c r="F6379" s="935" t="s">
        <v>216</v>
      </c>
      <c r="G6379" s="1295">
        <v>0</v>
      </c>
      <c r="H6379" s="935" t="s">
        <v>409</v>
      </c>
      <c r="I6379" s="935" t="s">
        <v>410</v>
      </c>
      <c r="J6379" s="935">
        <v>40.263968490000003</v>
      </c>
      <c r="K6379" s="935">
        <v>-122.2235306</v>
      </c>
      <c r="L6379" s="935">
        <v>40.153152210000002</v>
      </c>
      <c r="M6379" s="935">
        <v>-122.20237950000001</v>
      </c>
    </row>
    <row r="6380" spans="1:13" x14ac:dyDescent="0.35">
      <c r="A6380" s="1296">
        <v>39226</v>
      </c>
      <c r="B6380" s="1295" t="s">
        <v>313</v>
      </c>
      <c r="C6380" s="1295" t="s">
        <v>283</v>
      </c>
      <c r="D6380" s="1295">
        <v>9861</v>
      </c>
      <c r="E6380" s="1295" t="s">
        <v>200</v>
      </c>
      <c r="F6380" s="935" t="s">
        <v>217</v>
      </c>
      <c r="G6380" s="1295">
        <v>0</v>
      </c>
      <c r="H6380" s="935" t="s">
        <v>410</v>
      </c>
      <c r="I6380" s="935" t="s">
        <v>411</v>
      </c>
      <c r="J6380" s="935">
        <v>40.153152210000002</v>
      </c>
      <c r="K6380" s="935">
        <v>-122.20237950000001</v>
      </c>
      <c r="L6380" s="935">
        <v>40.027836569999998</v>
      </c>
      <c r="M6380" s="935">
        <v>-122.11920569999999</v>
      </c>
    </row>
    <row r="6381" spans="1:13" x14ac:dyDescent="0.35">
      <c r="A6381" s="1296">
        <v>39226</v>
      </c>
      <c r="B6381" s="1295" t="s">
        <v>313</v>
      </c>
      <c r="C6381" s="1295" t="s">
        <v>283</v>
      </c>
      <c r="D6381" s="1295">
        <v>9861</v>
      </c>
      <c r="E6381" s="1295" t="s">
        <v>200</v>
      </c>
      <c r="F6381" s="935" t="s">
        <v>219</v>
      </c>
      <c r="G6381" s="1295">
        <v>-99999</v>
      </c>
      <c r="H6381" s="935" t="s">
        <v>411</v>
      </c>
      <c r="I6381" s="935" t="s">
        <v>412</v>
      </c>
      <c r="J6381" s="935">
        <v>40.027836569999998</v>
      </c>
      <c r="K6381" s="935">
        <v>-122.11920569999999</v>
      </c>
      <c r="L6381" s="935">
        <v>39.909298579999998</v>
      </c>
      <c r="M6381" s="935">
        <v>-122.0918963</v>
      </c>
    </row>
    <row r="6382" spans="1:13" x14ac:dyDescent="0.35">
      <c r="A6382" s="1296">
        <v>39226</v>
      </c>
      <c r="B6382" s="1295" t="s">
        <v>313</v>
      </c>
      <c r="C6382" s="1295" t="s">
        <v>283</v>
      </c>
      <c r="D6382" s="1295">
        <v>9861</v>
      </c>
      <c r="E6382" s="1295" t="s">
        <v>200</v>
      </c>
      <c r="F6382" s="935" t="s">
        <v>220</v>
      </c>
      <c r="G6382" s="1295">
        <v>-99999</v>
      </c>
      <c r="H6382" s="935" t="s">
        <v>412</v>
      </c>
      <c r="I6382" s="935" t="s">
        <v>413</v>
      </c>
      <c r="J6382" s="935">
        <v>39.909298579999998</v>
      </c>
      <c r="K6382" s="935">
        <v>-122.0918963</v>
      </c>
      <c r="L6382" s="935">
        <v>39.751173979999997</v>
      </c>
      <c r="M6382" s="935">
        <v>-121.9963235</v>
      </c>
    </row>
    <row r="6383" spans="1:13" x14ac:dyDescent="0.35">
      <c r="A6383" s="1296">
        <v>39226</v>
      </c>
      <c r="B6383" s="1295" t="s">
        <v>313</v>
      </c>
      <c r="C6383" s="1295" t="s">
        <v>283</v>
      </c>
      <c r="D6383" s="1295">
        <v>9861</v>
      </c>
      <c r="E6383" s="1295" t="s">
        <v>200</v>
      </c>
      <c r="F6383" s="935" t="s">
        <v>221</v>
      </c>
      <c r="G6383" s="1295">
        <v>-99999</v>
      </c>
      <c r="H6383" s="935" t="s">
        <v>413</v>
      </c>
      <c r="I6383" s="935" t="s">
        <v>414</v>
      </c>
      <c r="J6383" s="935">
        <v>39.751173979999997</v>
      </c>
      <c r="K6383" s="935">
        <v>-121.9963235</v>
      </c>
      <c r="L6383" s="935">
        <v>39.629153240000001</v>
      </c>
      <c r="M6383" s="935">
        <v>-121.9925059</v>
      </c>
    </row>
    <row r="6384" spans="1:13" x14ac:dyDescent="0.35">
      <c r="A6384" s="1296">
        <v>39226</v>
      </c>
      <c r="B6384" s="1295" t="s">
        <v>313</v>
      </c>
      <c r="C6384" s="1295" t="s">
        <v>283</v>
      </c>
      <c r="D6384" s="1295">
        <v>9861</v>
      </c>
      <c r="E6384" s="1295" t="s">
        <v>200</v>
      </c>
      <c r="F6384" s="935" t="s">
        <v>222</v>
      </c>
      <c r="G6384" s="1295">
        <v>-99999</v>
      </c>
      <c r="H6384" s="935" t="s">
        <v>414</v>
      </c>
      <c r="I6384" s="935" t="s">
        <v>415</v>
      </c>
      <c r="J6384" s="935">
        <v>39.629153240000001</v>
      </c>
      <c r="K6384" s="935">
        <v>-121.9925059</v>
      </c>
      <c r="L6384" s="935">
        <v>39.40712284</v>
      </c>
      <c r="M6384" s="935">
        <v>-122.00758999999999</v>
      </c>
    </row>
    <row r="6385" spans="1:13" x14ac:dyDescent="0.35">
      <c r="A6385" s="1296">
        <v>39233</v>
      </c>
      <c r="B6385" s="1295" t="s">
        <v>313</v>
      </c>
      <c r="C6385" s="1295" t="s">
        <v>283</v>
      </c>
      <c r="D6385" s="1295">
        <v>10566</v>
      </c>
      <c r="E6385" s="1295" t="s">
        <v>200</v>
      </c>
      <c r="F6385" s="935" t="s">
        <v>208</v>
      </c>
      <c r="G6385" s="1295">
        <v>15</v>
      </c>
      <c r="H6385" s="935" t="s">
        <v>402</v>
      </c>
      <c r="I6385" s="935" t="s">
        <v>403</v>
      </c>
      <c r="J6385" s="935">
        <v>40.611883210000002</v>
      </c>
      <c r="K6385" s="935">
        <v>-122.446135</v>
      </c>
      <c r="L6385" s="935">
        <v>40.592799669999998</v>
      </c>
      <c r="M6385" s="935">
        <v>-122.3942059</v>
      </c>
    </row>
    <row r="6386" spans="1:13" x14ac:dyDescent="0.35">
      <c r="A6386" s="1296">
        <v>39233</v>
      </c>
      <c r="B6386" s="1295" t="s">
        <v>313</v>
      </c>
      <c r="C6386" s="1295" t="s">
        <v>283</v>
      </c>
      <c r="D6386" s="1295">
        <v>10566</v>
      </c>
      <c r="E6386" s="1295" t="s">
        <v>200</v>
      </c>
      <c r="F6386" s="935" t="s">
        <v>209</v>
      </c>
      <c r="G6386" s="1295">
        <v>5</v>
      </c>
      <c r="H6386" s="935" t="s">
        <v>403</v>
      </c>
      <c r="I6386" s="935" t="s">
        <v>404</v>
      </c>
      <c r="J6386" s="935">
        <v>40.592799669999998</v>
      </c>
      <c r="K6386" s="935">
        <v>-122.3942059</v>
      </c>
      <c r="L6386" s="935">
        <v>40.585947769999997</v>
      </c>
      <c r="M6386" s="935">
        <v>-122.3683525</v>
      </c>
    </row>
    <row r="6387" spans="1:13" x14ac:dyDescent="0.35">
      <c r="A6387" s="1296">
        <v>39233</v>
      </c>
      <c r="B6387" s="1295" t="s">
        <v>313</v>
      </c>
      <c r="C6387" s="1295" t="s">
        <v>283</v>
      </c>
      <c r="D6387" s="1295">
        <v>10566</v>
      </c>
      <c r="E6387" s="1295" t="s">
        <v>200</v>
      </c>
      <c r="F6387" s="935" t="s">
        <v>211</v>
      </c>
      <c r="G6387" s="1295">
        <v>2</v>
      </c>
      <c r="H6387" s="935" t="s">
        <v>404</v>
      </c>
      <c r="I6387" s="935" t="s">
        <v>405</v>
      </c>
      <c r="J6387" s="935">
        <v>40.585947769999997</v>
      </c>
      <c r="K6387" s="935">
        <v>-122.3683525</v>
      </c>
      <c r="L6387" s="935">
        <v>40.472049499999997</v>
      </c>
      <c r="M6387" s="935">
        <v>-122.29453460000001</v>
      </c>
    </row>
    <row r="6388" spans="1:13" x14ac:dyDescent="0.35">
      <c r="A6388" s="1296">
        <v>39233</v>
      </c>
      <c r="B6388" s="1295" t="s">
        <v>313</v>
      </c>
      <c r="C6388" s="1295" t="s">
        <v>283</v>
      </c>
      <c r="D6388" s="1295">
        <v>10566</v>
      </c>
      <c r="E6388" s="1295" t="s">
        <v>200</v>
      </c>
      <c r="F6388" s="935" t="s">
        <v>212</v>
      </c>
      <c r="G6388" s="1295">
        <v>2</v>
      </c>
      <c r="H6388" s="935" t="s">
        <v>405</v>
      </c>
      <c r="I6388" s="935" t="s">
        <v>406</v>
      </c>
      <c r="J6388" s="935">
        <v>40.472049499999997</v>
      </c>
      <c r="K6388" s="935">
        <v>-122.29453460000001</v>
      </c>
      <c r="L6388" s="935">
        <v>40.417416330000002</v>
      </c>
      <c r="M6388" s="935">
        <v>-122.19395729999999</v>
      </c>
    </row>
    <row r="6389" spans="1:13" x14ac:dyDescent="0.35">
      <c r="A6389" s="1296">
        <v>39233</v>
      </c>
      <c r="B6389" s="1295" t="s">
        <v>313</v>
      </c>
      <c r="C6389" s="1295" t="s">
        <v>283</v>
      </c>
      <c r="D6389" s="1295">
        <v>10566</v>
      </c>
      <c r="E6389" s="1295" t="s">
        <v>200</v>
      </c>
      <c r="F6389" s="935" t="s">
        <v>213</v>
      </c>
      <c r="G6389" s="1295">
        <v>0</v>
      </c>
      <c r="H6389" s="935" t="s">
        <v>406</v>
      </c>
      <c r="I6389" s="935" t="s">
        <v>407</v>
      </c>
      <c r="J6389" s="935">
        <v>40.417416330000002</v>
      </c>
      <c r="K6389" s="935">
        <v>-122.19395729999999</v>
      </c>
      <c r="L6389" s="935">
        <v>40.355137560000003</v>
      </c>
      <c r="M6389" s="935">
        <v>-122.17595660000001</v>
      </c>
    </row>
    <row r="6390" spans="1:13" x14ac:dyDescent="0.35">
      <c r="A6390" s="1296">
        <v>39233</v>
      </c>
      <c r="B6390" s="1295" t="s">
        <v>313</v>
      </c>
      <c r="C6390" s="1295" t="s">
        <v>283</v>
      </c>
      <c r="D6390" s="1295">
        <v>10566</v>
      </c>
      <c r="E6390" s="1295" t="s">
        <v>200</v>
      </c>
      <c r="F6390" s="935" t="s">
        <v>214</v>
      </c>
      <c r="G6390" s="1295">
        <v>0</v>
      </c>
      <c r="H6390" s="935" t="s">
        <v>407</v>
      </c>
      <c r="I6390" s="935" t="s">
        <v>408</v>
      </c>
      <c r="J6390" s="935">
        <v>40.355137560000003</v>
      </c>
      <c r="K6390" s="935">
        <v>-122.17595660000001</v>
      </c>
      <c r="L6390" s="935">
        <v>40.316984869999999</v>
      </c>
      <c r="M6390" s="935">
        <v>-122.1896581</v>
      </c>
    </row>
    <row r="6391" spans="1:13" x14ac:dyDescent="0.35">
      <c r="A6391" s="1296">
        <v>39233</v>
      </c>
      <c r="B6391" s="1295" t="s">
        <v>313</v>
      </c>
      <c r="C6391" s="1295" t="s">
        <v>283</v>
      </c>
      <c r="D6391" s="1295">
        <v>10566</v>
      </c>
      <c r="E6391" s="1295" t="s">
        <v>200</v>
      </c>
      <c r="F6391" s="935" t="s">
        <v>215</v>
      </c>
      <c r="G6391" s="1295">
        <v>0</v>
      </c>
      <c r="H6391" s="935" t="s">
        <v>408</v>
      </c>
      <c r="I6391" s="935" t="s">
        <v>409</v>
      </c>
      <c r="J6391" s="935">
        <v>40.316984869999999</v>
      </c>
      <c r="K6391" s="935">
        <v>-122.1896581</v>
      </c>
      <c r="L6391" s="935">
        <v>40.263968490000003</v>
      </c>
      <c r="M6391" s="935">
        <v>-122.2235306</v>
      </c>
    </row>
    <row r="6392" spans="1:13" x14ac:dyDescent="0.35">
      <c r="A6392" s="1296">
        <v>39233</v>
      </c>
      <c r="B6392" s="1295" t="s">
        <v>313</v>
      </c>
      <c r="C6392" s="1295" t="s">
        <v>283</v>
      </c>
      <c r="D6392" s="1295">
        <v>10566</v>
      </c>
      <c r="E6392" s="1295" t="s">
        <v>200</v>
      </c>
      <c r="F6392" s="935" t="s">
        <v>216</v>
      </c>
      <c r="G6392" s="1295">
        <v>0</v>
      </c>
      <c r="H6392" s="935" t="s">
        <v>409</v>
      </c>
      <c r="I6392" s="935" t="s">
        <v>410</v>
      </c>
      <c r="J6392" s="935">
        <v>40.263968490000003</v>
      </c>
      <c r="K6392" s="935">
        <v>-122.2235306</v>
      </c>
      <c r="L6392" s="935">
        <v>40.153152210000002</v>
      </c>
      <c r="M6392" s="935">
        <v>-122.20237950000001</v>
      </c>
    </row>
    <row r="6393" spans="1:13" x14ac:dyDescent="0.35">
      <c r="A6393" s="1296">
        <v>39233</v>
      </c>
      <c r="B6393" s="1295" t="s">
        <v>313</v>
      </c>
      <c r="C6393" s="1295" t="s">
        <v>283</v>
      </c>
      <c r="D6393" s="1295">
        <v>10566</v>
      </c>
      <c r="E6393" s="1295" t="s">
        <v>200</v>
      </c>
      <c r="F6393" s="935" t="s">
        <v>217</v>
      </c>
      <c r="G6393" s="1295">
        <v>0</v>
      </c>
      <c r="H6393" s="935" t="s">
        <v>410</v>
      </c>
      <c r="I6393" s="935" t="s">
        <v>411</v>
      </c>
      <c r="J6393" s="935">
        <v>40.153152210000002</v>
      </c>
      <c r="K6393" s="935">
        <v>-122.20237950000001</v>
      </c>
      <c r="L6393" s="935">
        <v>40.027836569999998</v>
      </c>
      <c r="M6393" s="935">
        <v>-122.11920569999999</v>
      </c>
    </row>
    <row r="6394" spans="1:13" x14ac:dyDescent="0.35">
      <c r="A6394" s="1296">
        <v>39233</v>
      </c>
      <c r="B6394" s="1295" t="s">
        <v>313</v>
      </c>
      <c r="C6394" s="1295" t="s">
        <v>283</v>
      </c>
      <c r="D6394" s="1295">
        <v>10566</v>
      </c>
      <c r="E6394" s="1295" t="s">
        <v>200</v>
      </c>
      <c r="F6394" s="935" t="s">
        <v>219</v>
      </c>
      <c r="G6394" s="1295">
        <v>-99999</v>
      </c>
      <c r="H6394" s="935" t="s">
        <v>411</v>
      </c>
      <c r="I6394" s="935" t="s">
        <v>412</v>
      </c>
      <c r="J6394" s="935">
        <v>40.027836569999998</v>
      </c>
      <c r="K6394" s="935">
        <v>-122.11920569999999</v>
      </c>
      <c r="L6394" s="935">
        <v>39.909298579999998</v>
      </c>
      <c r="M6394" s="935">
        <v>-122.0918963</v>
      </c>
    </row>
    <row r="6395" spans="1:13" x14ac:dyDescent="0.35">
      <c r="A6395" s="1296">
        <v>39233</v>
      </c>
      <c r="B6395" s="1295" t="s">
        <v>313</v>
      </c>
      <c r="C6395" s="1295" t="s">
        <v>283</v>
      </c>
      <c r="D6395" s="1295">
        <v>10566</v>
      </c>
      <c r="E6395" s="1295" t="s">
        <v>200</v>
      </c>
      <c r="F6395" s="935" t="s">
        <v>220</v>
      </c>
      <c r="G6395" s="1295">
        <v>-99999</v>
      </c>
      <c r="H6395" s="935" t="s">
        <v>412</v>
      </c>
      <c r="I6395" s="935" t="s">
        <v>413</v>
      </c>
      <c r="J6395" s="935">
        <v>39.909298579999998</v>
      </c>
      <c r="K6395" s="935">
        <v>-122.0918963</v>
      </c>
      <c r="L6395" s="935">
        <v>39.751173979999997</v>
      </c>
      <c r="M6395" s="935">
        <v>-121.9963235</v>
      </c>
    </row>
    <row r="6396" spans="1:13" x14ac:dyDescent="0.35">
      <c r="A6396" s="1296">
        <v>39233</v>
      </c>
      <c r="B6396" s="1295" t="s">
        <v>313</v>
      </c>
      <c r="C6396" s="1295" t="s">
        <v>283</v>
      </c>
      <c r="D6396" s="1295">
        <v>10566</v>
      </c>
      <c r="E6396" s="1295" t="s">
        <v>200</v>
      </c>
      <c r="F6396" s="935" t="s">
        <v>221</v>
      </c>
      <c r="G6396" s="1295">
        <v>-99999</v>
      </c>
      <c r="H6396" s="935" t="s">
        <v>413</v>
      </c>
      <c r="I6396" s="935" t="s">
        <v>414</v>
      </c>
      <c r="J6396" s="935">
        <v>39.751173979999997</v>
      </c>
      <c r="K6396" s="935">
        <v>-121.9963235</v>
      </c>
      <c r="L6396" s="935">
        <v>39.629153240000001</v>
      </c>
      <c r="M6396" s="935">
        <v>-121.9925059</v>
      </c>
    </row>
    <row r="6397" spans="1:13" x14ac:dyDescent="0.35">
      <c r="A6397" s="1296">
        <v>39233</v>
      </c>
      <c r="B6397" s="1295" t="s">
        <v>313</v>
      </c>
      <c r="C6397" s="1295" t="s">
        <v>283</v>
      </c>
      <c r="D6397" s="1295">
        <v>10566</v>
      </c>
      <c r="E6397" s="1295" t="s">
        <v>200</v>
      </c>
      <c r="F6397" s="935" t="s">
        <v>222</v>
      </c>
      <c r="G6397" s="1295">
        <v>-99999</v>
      </c>
      <c r="H6397" s="935" t="s">
        <v>414</v>
      </c>
      <c r="I6397" s="935" t="s">
        <v>415</v>
      </c>
      <c r="J6397" s="935">
        <v>39.629153240000001</v>
      </c>
      <c r="K6397" s="935">
        <v>-121.9925059</v>
      </c>
      <c r="L6397" s="935">
        <v>39.40712284</v>
      </c>
      <c r="M6397" s="935">
        <v>-122.00758999999999</v>
      </c>
    </row>
    <row r="6398" spans="1:13" x14ac:dyDescent="0.35">
      <c r="A6398" s="1296">
        <v>39241</v>
      </c>
      <c r="B6398" s="1295" t="s">
        <v>313</v>
      </c>
      <c r="C6398" s="1295" t="s">
        <v>283</v>
      </c>
      <c r="D6398" s="1295">
        <v>11060</v>
      </c>
      <c r="E6398" s="1295" t="s">
        <v>200</v>
      </c>
      <c r="F6398" s="935" t="s">
        <v>208</v>
      </c>
      <c r="G6398" s="1295">
        <v>29</v>
      </c>
      <c r="H6398" s="935" t="s">
        <v>402</v>
      </c>
      <c r="I6398" s="935" t="s">
        <v>403</v>
      </c>
      <c r="J6398" s="935">
        <v>40.611883210000002</v>
      </c>
      <c r="K6398" s="935">
        <v>-122.446135</v>
      </c>
      <c r="L6398" s="935">
        <v>40.592799669999998</v>
      </c>
      <c r="M6398" s="935">
        <v>-122.3942059</v>
      </c>
    </row>
    <row r="6399" spans="1:13" x14ac:dyDescent="0.35">
      <c r="A6399" s="1296">
        <v>39241</v>
      </c>
      <c r="B6399" s="1295" t="s">
        <v>313</v>
      </c>
      <c r="C6399" s="1295" t="s">
        <v>283</v>
      </c>
      <c r="D6399" s="1295">
        <v>11060</v>
      </c>
      <c r="E6399" s="1295" t="s">
        <v>200</v>
      </c>
      <c r="F6399" s="935" t="s">
        <v>209</v>
      </c>
      <c r="G6399" s="1295">
        <v>19</v>
      </c>
      <c r="H6399" s="935" t="s">
        <v>403</v>
      </c>
      <c r="I6399" s="935" t="s">
        <v>404</v>
      </c>
      <c r="J6399" s="935">
        <v>40.592799669999998</v>
      </c>
      <c r="K6399" s="935">
        <v>-122.3942059</v>
      </c>
      <c r="L6399" s="935">
        <v>40.585947769999997</v>
      </c>
      <c r="M6399" s="935">
        <v>-122.3683525</v>
      </c>
    </row>
    <row r="6400" spans="1:13" x14ac:dyDescent="0.35">
      <c r="A6400" s="1296">
        <v>39241</v>
      </c>
      <c r="B6400" s="1295" t="s">
        <v>313</v>
      </c>
      <c r="C6400" s="1295" t="s">
        <v>283</v>
      </c>
      <c r="D6400" s="1295">
        <v>11060</v>
      </c>
      <c r="E6400" s="1295" t="s">
        <v>200</v>
      </c>
      <c r="F6400" s="935" t="s">
        <v>211</v>
      </c>
      <c r="G6400" s="1295">
        <v>5</v>
      </c>
      <c r="H6400" s="935" t="s">
        <v>404</v>
      </c>
      <c r="I6400" s="935" t="s">
        <v>405</v>
      </c>
      <c r="J6400" s="935">
        <v>40.585947769999997</v>
      </c>
      <c r="K6400" s="935">
        <v>-122.3683525</v>
      </c>
      <c r="L6400" s="935">
        <v>40.472049499999997</v>
      </c>
      <c r="M6400" s="935">
        <v>-122.29453460000001</v>
      </c>
    </row>
    <row r="6401" spans="1:13" x14ac:dyDescent="0.35">
      <c r="A6401" s="1296">
        <v>39241</v>
      </c>
      <c r="B6401" s="1295" t="s">
        <v>313</v>
      </c>
      <c r="C6401" s="1295" t="s">
        <v>283</v>
      </c>
      <c r="D6401" s="1295">
        <v>11060</v>
      </c>
      <c r="E6401" s="1295" t="s">
        <v>200</v>
      </c>
      <c r="F6401" s="935" t="s">
        <v>212</v>
      </c>
      <c r="G6401" s="1295">
        <v>2</v>
      </c>
      <c r="H6401" s="935" t="s">
        <v>405</v>
      </c>
      <c r="I6401" s="935" t="s">
        <v>406</v>
      </c>
      <c r="J6401" s="935">
        <v>40.472049499999997</v>
      </c>
      <c r="K6401" s="935">
        <v>-122.29453460000001</v>
      </c>
      <c r="L6401" s="935">
        <v>40.417416330000002</v>
      </c>
      <c r="M6401" s="935">
        <v>-122.19395729999999</v>
      </c>
    </row>
    <row r="6402" spans="1:13" x14ac:dyDescent="0.35">
      <c r="A6402" s="1296">
        <v>39241</v>
      </c>
      <c r="B6402" s="1295" t="s">
        <v>313</v>
      </c>
      <c r="C6402" s="1295" t="s">
        <v>283</v>
      </c>
      <c r="D6402" s="1295">
        <v>11060</v>
      </c>
      <c r="E6402" s="1295" t="s">
        <v>200</v>
      </c>
      <c r="F6402" s="935" t="s">
        <v>213</v>
      </c>
      <c r="G6402" s="1295">
        <v>2</v>
      </c>
      <c r="H6402" s="935" t="s">
        <v>406</v>
      </c>
      <c r="I6402" s="935" t="s">
        <v>407</v>
      </c>
      <c r="J6402" s="935">
        <v>40.417416330000002</v>
      </c>
      <c r="K6402" s="935">
        <v>-122.19395729999999</v>
      </c>
      <c r="L6402" s="935">
        <v>40.355137560000003</v>
      </c>
      <c r="M6402" s="935">
        <v>-122.17595660000001</v>
      </c>
    </row>
    <row r="6403" spans="1:13" x14ac:dyDescent="0.35">
      <c r="A6403" s="1296">
        <v>39241</v>
      </c>
      <c r="B6403" s="1295" t="s">
        <v>313</v>
      </c>
      <c r="C6403" s="1295" t="s">
        <v>283</v>
      </c>
      <c r="D6403" s="1295">
        <v>11060</v>
      </c>
      <c r="E6403" s="1295" t="s">
        <v>200</v>
      </c>
      <c r="F6403" s="935" t="s">
        <v>214</v>
      </c>
      <c r="G6403" s="1295">
        <v>0</v>
      </c>
      <c r="H6403" s="935" t="s">
        <v>407</v>
      </c>
      <c r="I6403" s="935" t="s">
        <v>408</v>
      </c>
      <c r="J6403" s="935">
        <v>40.355137560000003</v>
      </c>
      <c r="K6403" s="935">
        <v>-122.17595660000001</v>
      </c>
      <c r="L6403" s="935">
        <v>40.316984869999999</v>
      </c>
      <c r="M6403" s="935">
        <v>-122.1896581</v>
      </c>
    </row>
    <row r="6404" spans="1:13" x14ac:dyDescent="0.35">
      <c r="A6404" s="1296">
        <v>39241</v>
      </c>
      <c r="B6404" s="1295" t="s">
        <v>313</v>
      </c>
      <c r="C6404" s="1295" t="s">
        <v>283</v>
      </c>
      <c r="D6404" s="1295">
        <v>11060</v>
      </c>
      <c r="E6404" s="1295" t="s">
        <v>200</v>
      </c>
      <c r="F6404" s="935" t="s">
        <v>215</v>
      </c>
      <c r="G6404" s="1295">
        <v>0</v>
      </c>
      <c r="H6404" s="935" t="s">
        <v>408</v>
      </c>
      <c r="I6404" s="935" t="s">
        <v>409</v>
      </c>
      <c r="J6404" s="935">
        <v>40.316984869999999</v>
      </c>
      <c r="K6404" s="935">
        <v>-122.1896581</v>
      </c>
      <c r="L6404" s="935">
        <v>40.263968490000003</v>
      </c>
      <c r="M6404" s="935">
        <v>-122.2235306</v>
      </c>
    </row>
    <row r="6405" spans="1:13" x14ac:dyDescent="0.35">
      <c r="A6405" s="1296">
        <v>39241</v>
      </c>
      <c r="B6405" s="1295" t="s">
        <v>313</v>
      </c>
      <c r="C6405" s="1295" t="s">
        <v>283</v>
      </c>
      <c r="D6405" s="1295">
        <v>11060</v>
      </c>
      <c r="E6405" s="1295" t="s">
        <v>200</v>
      </c>
      <c r="F6405" s="935" t="s">
        <v>216</v>
      </c>
      <c r="G6405" s="1295">
        <v>0</v>
      </c>
      <c r="H6405" s="935" t="s">
        <v>409</v>
      </c>
      <c r="I6405" s="935" t="s">
        <v>410</v>
      </c>
      <c r="J6405" s="935">
        <v>40.263968490000003</v>
      </c>
      <c r="K6405" s="935">
        <v>-122.2235306</v>
      </c>
      <c r="L6405" s="935">
        <v>40.153152210000002</v>
      </c>
      <c r="M6405" s="935">
        <v>-122.20237950000001</v>
      </c>
    </row>
    <row r="6406" spans="1:13" x14ac:dyDescent="0.35">
      <c r="A6406" s="1296">
        <v>39241</v>
      </c>
      <c r="B6406" s="1295" t="s">
        <v>313</v>
      </c>
      <c r="C6406" s="1295" t="s">
        <v>283</v>
      </c>
      <c r="D6406" s="1295">
        <v>11060</v>
      </c>
      <c r="E6406" s="1295" t="s">
        <v>200</v>
      </c>
      <c r="F6406" s="935" t="s">
        <v>217</v>
      </c>
      <c r="G6406" s="1295">
        <v>0</v>
      </c>
      <c r="H6406" s="935" t="s">
        <v>410</v>
      </c>
      <c r="I6406" s="935" t="s">
        <v>411</v>
      </c>
      <c r="J6406" s="935">
        <v>40.153152210000002</v>
      </c>
      <c r="K6406" s="935">
        <v>-122.20237950000001</v>
      </c>
      <c r="L6406" s="935">
        <v>40.027836569999998</v>
      </c>
      <c r="M6406" s="935">
        <v>-122.11920569999999</v>
      </c>
    </row>
    <row r="6407" spans="1:13" x14ac:dyDescent="0.35">
      <c r="A6407" s="1296">
        <v>39241</v>
      </c>
      <c r="B6407" s="1295" t="s">
        <v>313</v>
      </c>
      <c r="C6407" s="1295" t="s">
        <v>283</v>
      </c>
      <c r="D6407" s="1295">
        <v>11060</v>
      </c>
      <c r="E6407" s="1295" t="s">
        <v>200</v>
      </c>
      <c r="F6407" s="935" t="s">
        <v>219</v>
      </c>
      <c r="G6407" s="1295">
        <v>0</v>
      </c>
      <c r="H6407" s="935" t="s">
        <v>411</v>
      </c>
      <c r="I6407" s="935" t="s">
        <v>412</v>
      </c>
      <c r="J6407" s="935">
        <v>40.027836569999998</v>
      </c>
      <c r="K6407" s="935">
        <v>-122.11920569999999</v>
      </c>
      <c r="L6407" s="935">
        <v>39.909298579999998</v>
      </c>
      <c r="M6407" s="935">
        <v>-122.0918963</v>
      </c>
    </row>
    <row r="6408" spans="1:13" x14ac:dyDescent="0.35">
      <c r="A6408" s="1296">
        <v>39241</v>
      </c>
      <c r="B6408" s="1295" t="s">
        <v>313</v>
      </c>
      <c r="C6408" s="1295" t="s">
        <v>283</v>
      </c>
      <c r="D6408" s="1295">
        <v>11060</v>
      </c>
      <c r="E6408" s="1295" t="s">
        <v>200</v>
      </c>
      <c r="F6408" s="935" t="s">
        <v>220</v>
      </c>
      <c r="G6408" s="1295">
        <v>-99999</v>
      </c>
      <c r="H6408" s="935" t="s">
        <v>412</v>
      </c>
      <c r="I6408" s="935" t="s">
        <v>413</v>
      </c>
      <c r="J6408" s="935">
        <v>39.909298579999998</v>
      </c>
      <c r="K6408" s="935">
        <v>-122.0918963</v>
      </c>
      <c r="L6408" s="935">
        <v>39.751173979999997</v>
      </c>
      <c r="M6408" s="935">
        <v>-121.9963235</v>
      </c>
    </row>
    <row r="6409" spans="1:13" x14ac:dyDescent="0.35">
      <c r="A6409" s="1296">
        <v>39241</v>
      </c>
      <c r="B6409" s="1295" t="s">
        <v>313</v>
      </c>
      <c r="C6409" s="1295" t="s">
        <v>283</v>
      </c>
      <c r="D6409" s="1295">
        <v>11060</v>
      </c>
      <c r="E6409" s="1295" t="s">
        <v>200</v>
      </c>
      <c r="F6409" s="935" t="s">
        <v>221</v>
      </c>
      <c r="G6409" s="1295">
        <v>-99999</v>
      </c>
      <c r="H6409" s="935" t="s">
        <v>413</v>
      </c>
      <c r="I6409" s="935" t="s">
        <v>414</v>
      </c>
      <c r="J6409" s="935">
        <v>39.751173979999997</v>
      </c>
      <c r="K6409" s="935">
        <v>-121.9963235</v>
      </c>
      <c r="L6409" s="935">
        <v>39.629153240000001</v>
      </c>
      <c r="M6409" s="935">
        <v>-121.9925059</v>
      </c>
    </row>
    <row r="6410" spans="1:13" x14ac:dyDescent="0.35">
      <c r="A6410" s="1296">
        <v>39241</v>
      </c>
      <c r="B6410" s="1295" t="s">
        <v>313</v>
      </c>
      <c r="C6410" s="1295" t="s">
        <v>283</v>
      </c>
      <c r="D6410" s="1295">
        <v>11060</v>
      </c>
      <c r="E6410" s="1295" t="s">
        <v>200</v>
      </c>
      <c r="F6410" s="935" t="s">
        <v>222</v>
      </c>
      <c r="G6410" s="1295">
        <v>-99999</v>
      </c>
      <c r="H6410" s="935" t="s">
        <v>414</v>
      </c>
      <c r="I6410" s="935" t="s">
        <v>415</v>
      </c>
      <c r="J6410" s="935">
        <v>39.629153240000001</v>
      </c>
      <c r="K6410" s="935">
        <v>-121.9925059</v>
      </c>
      <c r="L6410" s="935">
        <v>39.40712284</v>
      </c>
      <c r="M6410" s="935">
        <v>-122.00758999999999</v>
      </c>
    </row>
    <row r="6411" spans="1:13" x14ac:dyDescent="0.35">
      <c r="A6411" s="1296">
        <v>39248</v>
      </c>
      <c r="B6411" s="1295" t="s">
        <v>313</v>
      </c>
      <c r="C6411" s="1295" t="s">
        <v>283</v>
      </c>
      <c r="D6411" s="1295">
        <v>11690</v>
      </c>
      <c r="E6411" s="1295" t="s">
        <v>200</v>
      </c>
      <c r="F6411" s="935" t="s">
        <v>208</v>
      </c>
      <c r="G6411" s="1295">
        <v>14</v>
      </c>
      <c r="H6411" s="935" t="s">
        <v>402</v>
      </c>
      <c r="I6411" s="935" t="s">
        <v>403</v>
      </c>
      <c r="J6411" s="935">
        <v>40.611883210000002</v>
      </c>
      <c r="K6411" s="935">
        <v>-122.446135</v>
      </c>
      <c r="L6411" s="935">
        <v>40.592799669999998</v>
      </c>
      <c r="M6411" s="935">
        <v>-122.3942059</v>
      </c>
    </row>
    <row r="6412" spans="1:13" x14ac:dyDescent="0.35">
      <c r="A6412" s="1296">
        <v>39248</v>
      </c>
      <c r="B6412" s="1295" t="s">
        <v>313</v>
      </c>
      <c r="C6412" s="1295" t="s">
        <v>283</v>
      </c>
      <c r="D6412" s="1295">
        <v>11690</v>
      </c>
      <c r="E6412" s="1295" t="s">
        <v>200</v>
      </c>
      <c r="F6412" s="935" t="s">
        <v>209</v>
      </c>
      <c r="G6412" s="1295">
        <v>20</v>
      </c>
      <c r="H6412" s="935" t="s">
        <v>403</v>
      </c>
      <c r="I6412" s="935" t="s">
        <v>404</v>
      </c>
      <c r="J6412" s="935">
        <v>40.592799669999998</v>
      </c>
      <c r="K6412" s="935">
        <v>-122.3942059</v>
      </c>
      <c r="L6412" s="935">
        <v>40.585947769999997</v>
      </c>
      <c r="M6412" s="935">
        <v>-122.3683525</v>
      </c>
    </row>
    <row r="6413" spans="1:13" x14ac:dyDescent="0.35">
      <c r="A6413" s="1296">
        <v>39248</v>
      </c>
      <c r="B6413" s="1295" t="s">
        <v>313</v>
      </c>
      <c r="C6413" s="1295" t="s">
        <v>283</v>
      </c>
      <c r="D6413" s="1295">
        <v>11690</v>
      </c>
      <c r="E6413" s="1295" t="s">
        <v>200</v>
      </c>
      <c r="F6413" s="935" t="s">
        <v>211</v>
      </c>
      <c r="G6413" s="1295">
        <v>3</v>
      </c>
      <c r="H6413" s="935" t="s">
        <v>404</v>
      </c>
      <c r="I6413" s="935" t="s">
        <v>405</v>
      </c>
      <c r="J6413" s="935">
        <v>40.585947769999997</v>
      </c>
      <c r="K6413" s="935">
        <v>-122.3683525</v>
      </c>
      <c r="L6413" s="935">
        <v>40.472049499999997</v>
      </c>
      <c r="M6413" s="935">
        <v>-122.29453460000001</v>
      </c>
    </row>
    <row r="6414" spans="1:13" x14ac:dyDescent="0.35">
      <c r="A6414" s="1296">
        <v>39248</v>
      </c>
      <c r="B6414" s="1295" t="s">
        <v>313</v>
      </c>
      <c r="C6414" s="1295" t="s">
        <v>283</v>
      </c>
      <c r="D6414" s="1295">
        <v>11690</v>
      </c>
      <c r="E6414" s="1295" t="s">
        <v>200</v>
      </c>
      <c r="F6414" s="935" t="s">
        <v>212</v>
      </c>
      <c r="G6414" s="1295">
        <v>0</v>
      </c>
      <c r="H6414" s="935" t="s">
        <v>405</v>
      </c>
      <c r="I6414" s="935" t="s">
        <v>406</v>
      </c>
      <c r="J6414" s="935">
        <v>40.472049499999997</v>
      </c>
      <c r="K6414" s="935">
        <v>-122.29453460000001</v>
      </c>
      <c r="L6414" s="935">
        <v>40.417416330000002</v>
      </c>
      <c r="M6414" s="935">
        <v>-122.19395729999999</v>
      </c>
    </row>
    <row r="6415" spans="1:13" x14ac:dyDescent="0.35">
      <c r="A6415" s="1296">
        <v>39248</v>
      </c>
      <c r="B6415" s="1295" t="s">
        <v>313</v>
      </c>
      <c r="C6415" s="1295" t="s">
        <v>283</v>
      </c>
      <c r="D6415" s="1295">
        <v>11690</v>
      </c>
      <c r="E6415" s="1295" t="s">
        <v>200</v>
      </c>
      <c r="F6415" s="935" t="s">
        <v>213</v>
      </c>
      <c r="G6415" s="1295">
        <v>-99999</v>
      </c>
      <c r="H6415" s="935" t="s">
        <v>406</v>
      </c>
      <c r="I6415" s="935" t="s">
        <v>407</v>
      </c>
      <c r="J6415" s="935">
        <v>40.417416330000002</v>
      </c>
      <c r="K6415" s="935">
        <v>-122.19395729999999</v>
      </c>
      <c r="L6415" s="935">
        <v>40.355137560000003</v>
      </c>
      <c r="M6415" s="935">
        <v>-122.17595660000001</v>
      </c>
    </row>
    <row r="6416" spans="1:13" x14ac:dyDescent="0.35">
      <c r="A6416" s="1296">
        <v>39248</v>
      </c>
      <c r="B6416" s="1295" t="s">
        <v>313</v>
      </c>
      <c r="C6416" s="1295" t="s">
        <v>283</v>
      </c>
      <c r="D6416" s="1295">
        <v>11690</v>
      </c>
      <c r="E6416" s="1295" t="s">
        <v>200</v>
      </c>
      <c r="F6416" s="935" t="s">
        <v>214</v>
      </c>
      <c r="G6416" s="1295">
        <v>0</v>
      </c>
      <c r="H6416" s="935" t="s">
        <v>407</v>
      </c>
      <c r="I6416" s="935" t="s">
        <v>408</v>
      </c>
      <c r="J6416" s="935">
        <v>40.355137560000003</v>
      </c>
      <c r="K6416" s="935">
        <v>-122.17595660000001</v>
      </c>
      <c r="L6416" s="935">
        <v>40.316984869999999</v>
      </c>
      <c r="M6416" s="935">
        <v>-122.1896581</v>
      </c>
    </row>
    <row r="6417" spans="1:13" x14ac:dyDescent="0.35">
      <c r="A6417" s="1296">
        <v>39248</v>
      </c>
      <c r="B6417" s="1295" t="s">
        <v>313</v>
      </c>
      <c r="C6417" s="1295" t="s">
        <v>283</v>
      </c>
      <c r="D6417" s="1295">
        <v>11690</v>
      </c>
      <c r="E6417" s="1295" t="s">
        <v>200</v>
      </c>
      <c r="F6417" s="935" t="s">
        <v>215</v>
      </c>
      <c r="G6417" s="1295">
        <v>0</v>
      </c>
      <c r="H6417" s="935" t="s">
        <v>408</v>
      </c>
      <c r="I6417" s="935" t="s">
        <v>409</v>
      </c>
      <c r="J6417" s="935">
        <v>40.316984869999999</v>
      </c>
      <c r="K6417" s="935">
        <v>-122.1896581</v>
      </c>
      <c r="L6417" s="935">
        <v>40.263968490000003</v>
      </c>
      <c r="M6417" s="935">
        <v>-122.2235306</v>
      </c>
    </row>
    <row r="6418" spans="1:13" x14ac:dyDescent="0.35">
      <c r="A6418" s="1296">
        <v>39248</v>
      </c>
      <c r="B6418" s="1295" t="s">
        <v>313</v>
      </c>
      <c r="C6418" s="1295" t="s">
        <v>283</v>
      </c>
      <c r="D6418" s="1295">
        <v>11690</v>
      </c>
      <c r="E6418" s="1295" t="s">
        <v>200</v>
      </c>
      <c r="F6418" s="935" t="s">
        <v>216</v>
      </c>
      <c r="G6418" s="1295">
        <v>0</v>
      </c>
      <c r="H6418" s="935" t="s">
        <v>409</v>
      </c>
      <c r="I6418" s="935" t="s">
        <v>410</v>
      </c>
      <c r="J6418" s="935">
        <v>40.263968490000003</v>
      </c>
      <c r="K6418" s="935">
        <v>-122.2235306</v>
      </c>
      <c r="L6418" s="935">
        <v>40.153152210000002</v>
      </c>
      <c r="M6418" s="935">
        <v>-122.20237950000001</v>
      </c>
    </row>
    <row r="6419" spans="1:13" x14ac:dyDescent="0.35">
      <c r="A6419" s="1296">
        <v>39248</v>
      </c>
      <c r="B6419" s="1295" t="s">
        <v>313</v>
      </c>
      <c r="C6419" s="1295" t="s">
        <v>283</v>
      </c>
      <c r="D6419" s="1295">
        <v>11690</v>
      </c>
      <c r="E6419" s="1295" t="s">
        <v>200</v>
      </c>
      <c r="F6419" s="935" t="s">
        <v>217</v>
      </c>
      <c r="G6419" s="1295">
        <v>0</v>
      </c>
      <c r="H6419" s="935" t="s">
        <v>410</v>
      </c>
      <c r="I6419" s="935" t="s">
        <v>411</v>
      </c>
      <c r="J6419" s="935">
        <v>40.153152210000002</v>
      </c>
      <c r="K6419" s="935">
        <v>-122.20237950000001</v>
      </c>
      <c r="L6419" s="935">
        <v>40.027836569999998</v>
      </c>
      <c r="M6419" s="935">
        <v>-122.11920569999999</v>
      </c>
    </row>
    <row r="6420" spans="1:13" x14ac:dyDescent="0.35">
      <c r="A6420" s="1296">
        <v>39248</v>
      </c>
      <c r="B6420" s="1295" t="s">
        <v>313</v>
      </c>
      <c r="C6420" s="1295" t="s">
        <v>283</v>
      </c>
      <c r="D6420" s="1295">
        <v>11690</v>
      </c>
      <c r="E6420" s="1295" t="s">
        <v>200</v>
      </c>
      <c r="F6420" s="935" t="s">
        <v>219</v>
      </c>
      <c r="G6420" s="1295">
        <v>-99999</v>
      </c>
      <c r="H6420" s="935" t="s">
        <v>411</v>
      </c>
      <c r="I6420" s="935" t="s">
        <v>412</v>
      </c>
      <c r="J6420" s="935">
        <v>40.027836569999998</v>
      </c>
      <c r="K6420" s="935">
        <v>-122.11920569999999</v>
      </c>
      <c r="L6420" s="935">
        <v>39.909298579999998</v>
      </c>
      <c r="M6420" s="935">
        <v>-122.0918963</v>
      </c>
    </row>
    <row r="6421" spans="1:13" x14ac:dyDescent="0.35">
      <c r="A6421" s="1296">
        <v>39248</v>
      </c>
      <c r="B6421" s="1295" t="s">
        <v>313</v>
      </c>
      <c r="C6421" s="1295" t="s">
        <v>283</v>
      </c>
      <c r="D6421" s="1295">
        <v>11690</v>
      </c>
      <c r="E6421" s="1295" t="s">
        <v>200</v>
      </c>
      <c r="F6421" s="935" t="s">
        <v>220</v>
      </c>
      <c r="G6421" s="1295">
        <v>-99999</v>
      </c>
      <c r="H6421" s="935" t="s">
        <v>412</v>
      </c>
      <c r="I6421" s="935" t="s">
        <v>413</v>
      </c>
      <c r="J6421" s="935">
        <v>39.909298579999998</v>
      </c>
      <c r="K6421" s="935">
        <v>-122.0918963</v>
      </c>
      <c r="L6421" s="935">
        <v>39.751173979999997</v>
      </c>
      <c r="M6421" s="935">
        <v>-121.9963235</v>
      </c>
    </row>
    <row r="6422" spans="1:13" x14ac:dyDescent="0.35">
      <c r="A6422" s="1296">
        <v>39248</v>
      </c>
      <c r="B6422" s="1295" t="s">
        <v>313</v>
      </c>
      <c r="C6422" s="1295" t="s">
        <v>283</v>
      </c>
      <c r="D6422" s="1295">
        <v>11690</v>
      </c>
      <c r="E6422" s="1295" t="s">
        <v>200</v>
      </c>
      <c r="F6422" s="935" t="s">
        <v>221</v>
      </c>
      <c r="G6422" s="1295">
        <v>-99999</v>
      </c>
      <c r="H6422" s="935" t="s">
        <v>413</v>
      </c>
      <c r="I6422" s="935" t="s">
        <v>414</v>
      </c>
      <c r="J6422" s="935">
        <v>39.751173979999997</v>
      </c>
      <c r="K6422" s="935">
        <v>-121.9963235</v>
      </c>
      <c r="L6422" s="935">
        <v>39.629153240000001</v>
      </c>
      <c r="M6422" s="935">
        <v>-121.9925059</v>
      </c>
    </row>
    <row r="6423" spans="1:13" x14ac:dyDescent="0.35">
      <c r="A6423" s="1296">
        <v>39248</v>
      </c>
      <c r="B6423" s="1295" t="s">
        <v>313</v>
      </c>
      <c r="C6423" s="1295" t="s">
        <v>283</v>
      </c>
      <c r="D6423" s="1295">
        <v>11690</v>
      </c>
      <c r="E6423" s="1295" t="s">
        <v>200</v>
      </c>
      <c r="F6423" s="935" t="s">
        <v>222</v>
      </c>
      <c r="G6423" s="1295">
        <v>-99999</v>
      </c>
      <c r="H6423" s="935" t="s">
        <v>414</v>
      </c>
      <c r="I6423" s="935" t="s">
        <v>415</v>
      </c>
      <c r="J6423" s="935">
        <v>39.629153240000001</v>
      </c>
      <c r="K6423" s="935">
        <v>-121.9925059</v>
      </c>
      <c r="L6423" s="935">
        <v>39.40712284</v>
      </c>
      <c r="M6423" s="935">
        <v>-122.00758999999999</v>
      </c>
    </row>
    <row r="6424" spans="1:13" x14ac:dyDescent="0.35">
      <c r="A6424" s="1296">
        <v>39255</v>
      </c>
      <c r="B6424" s="1295" t="s">
        <v>313</v>
      </c>
      <c r="C6424" s="1295" t="s">
        <v>260</v>
      </c>
      <c r="D6424" s="1295">
        <v>13583</v>
      </c>
      <c r="E6424" s="1295" t="s">
        <v>200</v>
      </c>
      <c r="F6424" s="935" t="s">
        <v>208</v>
      </c>
      <c r="G6424" s="1295">
        <v>28</v>
      </c>
      <c r="H6424" s="935" t="s">
        <v>402</v>
      </c>
      <c r="I6424" s="935" t="s">
        <v>403</v>
      </c>
      <c r="J6424" s="935">
        <v>40.611883210000002</v>
      </c>
      <c r="K6424" s="935">
        <v>-122.446135</v>
      </c>
      <c r="L6424" s="935">
        <v>40.592799669999998</v>
      </c>
      <c r="M6424" s="935">
        <v>-122.3942059</v>
      </c>
    </row>
    <row r="6425" spans="1:13" x14ac:dyDescent="0.35">
      <c r="A6425" s="1296">
        <v>39255</v>
      </c>
      <c r="B6425" s="1295" t="s">
        <v>313</v>
      </c>
      <c r="C6425" s="1295" t="s">
        <v>260</v>
      </c>
      <c r="D6425" s="1295">
        <v>13583</v>
      </c>
      <c r="E6425" s="1295" t="s">
        <v>200</v>
      </c>
      <c r="F6425" s="935" t="s">
        <v>209</v>
      </c>
      <c r="G6425" s="1295">
        <v>13</v>
      </c>
      <c r="H6425" s="935" t="s">
        <v>403</v>
      </c>
      <c r="I6425" s="935" t="s">
        <v>404</v>
      </c>
      <c r="J6425" s="935">
        <v>40.592799669999998</v>
      </c>
      <c r="K6425" s="935">
        <v>-122.3942059</v>
      </c>
      <c r="L6425" s="935">
        <v>40.585947769999997</v>
      </c>
      <c r="M6425" s="935">
        <v>-122.3683525</v>
      </c>
    </row>
    <row r="6426" spans="1:13" x14ac:dyDescent="0.35">
      <c r="A6426" s="1296">
        <v>39255</v>
      </c>
      <c r="B6426" s="1295" t="s">
        <v>313</v>
      </c>
      <c r="C6426" s="1295" t="s">
        <v>260</v>
      </c>
      <c r="D6426" s="1295">
        <v>13583</v>
      </c>
      <c r="E6426" s="1295" t="s">
        <v>200</v>
      </c>
      <c r="F6426" s="935" t="s">
        <v>211</v>
      </c>
      <c r="G6426" s="1295">
        <v>0</v>
      </c>
      <c r="H6426" s="935" t="s">
        <v>404</v>
      </c>
      <c r="I6426" s="935" t="s">
        <v>405</v>
      </c>
      <c r="J6426" s="935">
        <v>40.585947769999997</v>
      </c>
      <c r="K6426" s="935">
        <v>-122.3683525</v>
      </c>
      <c r="L6426" s="935">
        <v>40.472049499999997</v>
      </c>
      <c r="M6426" s="935">
        <v>-122.29453460000001</v>
      </c>
    </row>
    <row r="6427" spans="1:13" x14ac:dyDescent="0.35">
      <c r="A6427" s="1296">
        <v>39255</v>
      </c>
      <c r="B6427" s="1295" t="s">
        <v>313</v>
      </c>
      <c r="C6427" s="1295" t="s">
        <v>260</v>
      </c>
      <c r="D6427" s="1295">
        <v>13583</v>
      </c>
      <c r="E6427" s="1295" t="s">
        <v>200</v>
      </c>
      <c r="F6427" s="935" t="s">
        <v>212</v>
      </c>
      <c r="G6427" s="1295">
        <v>0</v>
      </c>
      <c r="H6427" s="935" t="s">
        <v>405</v>
      </c>
      <c r="I6427" s="935" t="s">
        <v>406</v>
      </c>
      <c r="J6427" s="935">
        <v>40.472049499999997</v>
      </c>
      <c r="K6427" s="935">
        <v>-122.29453460000001</v>
      </c>
      <c r="L6427" s="935">
        <v>40.417416330000002</v>
      </c>
      <c r="M6427" s="935">
        <v>-122.19395729999999</v>
      </c>
    </row>
    <row r="6428" spans="1:13" x14ac:dyDescent="0.35">
      <c r="A6428" s="1296">
        <v>39255</v>
      </c>
      <c r="B6428" s="1295" t="s">
        <v>313</v>
      </c>
      <c r="C6428" s="1295" t="s">
        <v>260</v>
      </c>
      <c r="D6428" s="1295">
        <v>13583</v>
      </c>
      <c r="E6428" s="1295" t="s">
        <v>200</v>
      </c>
      <c r="F6428" s="935" t="s">
        <v>213</v>
      </c>
      <c r="G6428" s="1295">
        <v>0</v>
      </c>
      <c r="H6428" s="935" t="s">
        <v>406</v>
      </c>
      <c r="I6428" s="935" t="s">
        <v>407</v>
      </c>
      <c r="J6428" s="935">
        <v>40.417416330000002</v>
      </c>
      <c r="K6428" s="935">
        <v>-122.19395729999999</v>
      </c>
      <c r="L6428" s="935">
        <v>40.355137560000003</v>
      </c>
      <c r="M6428" s="935">
        <v>-122.17595660000001</v>
      </c>
    </row>
    <row r="6429" spans="1:13" x14ac:dyDescent="0.35">
      <c r="A6429" s="1296">
        <v>39255</v>
      </c>
      <c r="B6429" s="1295" t="s">
        <v>313</v>
      </c>
      <c r="C6429" s="1295" t="s">
        <v>260</v>
      </c>
      <c r="D6429" s="1295">
        <v>13583</v>
      </c>
      <c r="E6429" s="1295" t="s">
        <v>200</v>
      </c>
      <c r="F6429" s="935" t="s">
        <v>214</v>
      </c>
      <c r="G6429" s="1295">
        <v>0</v>
      </c>
      <c r="H6429" s="935" t="s">
        <v>407</v>
      </c>
      <c r="I6429" s="935" t="s">
        <v>408</v>
      </c>
      <c r="J6429" s="935">
        <v>40.355137560000003</v>
      </c>
      <c r="K6429" s="935">
        <v>-122.17595660000001</v>
      </c>
      <c r="L6429" s="935">
        <v>40.316984869999999</v>
      </c>
      <c r="M6429" s="935">
        <v>-122.1896581</v>
      </c>
    </row>
    <row r="6430" spans="1:13" x14ac:dyDescent="0.35">
      <c r="A6430" s="1296">
        <v>39255</v>
      </c>
      <c r="B6430" s="1295" t="s">
        <v>313</v>
      </c>
      <c r="C6430" s="1295" t="s">
        <v>260</v>
      </c>
      <c r="D6430" s="1295">
        <v>13583</v>
      </c>
      <c r="E6430" s="1295" t="s">
        <v>200</v>
      </c>
      <c r="F6430" s="935" t="s">
        <v>215</v>
      </c>
      <c r="G6430" s="1295">
        <v>0</v>
      </c>
      <c r="H6430" s="935" t="s">
        <v>408</v>
      </c>
      <c r="I6430" s="935" t="s">
        <v>409</v>
      </c>
      <c r="J6430" s="935">
        <v>40.316984869999999</v>
      </c>
      <c r="K6430" s="935">
        <v>-122.1896581</v>
      </c>
      <c r="L6430" s="935">
        <v>40.263968490000003</v>
      </c>
      <c r="M6430" s="935">
        <v>-122.2235306</v>
      </c>
    </row>
    <row r="6431" spans="1:13" x14ac:dyDescent="0.35">
      <c r="A6431" s="1296">
        <v>39255</v>
      </c>
      <c r="B6431" s="1295" t="s">
        <v>313</v>
      </c>
      <c r="C6431" s="1295" t="s">
        <v>260</v>
      </c>
      <c r="D6431" s="1295">
        <v>13583</v>
      </c>
      <c r="E6431" s="1295" t="s">
        <v>200</v>
      </c>
      <c r="F6431" s="935" t="s">
        <v>216</v>
      </c>
      <c r="G6431" s="1295">
        <v>0</v>
      </c>
      <c r="H6431" s="935" t="s">
        <v>409</v>
      </c>
      <c r="I6431" s="935" t="s">
        <v>410</v>
      </c>
      <c r="J6431" s="935">
        <v>40.263968490000003</v>
      </c>
      <c r="K6431" s="935">
        <v>-122.2235306</v>
      </c>
      <c r="L6431" s="935">
        <v>40.153152210000002</v>
      </c>
      <c r="M6431" s="935">
        <v>-122.20237950000001</v>
      </c>
    </row>
    <row r="6432" spans="1:13" x14ac:dyDescent="0.35">
      <c r="A6432" s="1296">
        <v>39255</v>
      </c>
      <c r="B6432" s="1295" t="s">
        <v>313</v>
      </c>
      <c r="C6432" s="1295" t="s">
        <v>260</v>
      </c>
      <c r="D6432" s="1295">
        <v>13583</v>
      </c>
      <c r="E6432" s="1295" t="s">
        <v>200</v>
      </c>
      <c r="F6432" s="935" t="s">
        <v>217</v>
      </c>
      <c r="G6432" s="1295">
        <v>0</v>
      </c>
      <c r="H6432" s="935" t="s">
        <v>410</v>
      </c>
      <c r="I6432" s="935" t="s">
        <v>411</v>
      </c>
      <c r="J6432" s="935">
        <v>40.153152210000002</v>
      </c>
      <c r="K6432" s="935">
        <v>-122.20237950000001</v>
      </c>
      <c r="L6432" s="935">
        <v>40.027836569999998</v>
      </c>
      <c r="M6432" s="935">
        <v>-122.11920569999999</v>
      </c>
    </row>
    <row r="6433" spans="1:13" x14ac:dyDescent="0.35">
      <c r="A6433" s="1296">
        <v>39255</v>
      </c>
      <c r="B6433" s="1295" t="s">
        <v>313</v>
      </c>
      <c r="C6433" s="1295" t="s">
        <v>260</v>
      </c>
      <c r="D6433" s="1295">
        <v>13583</v>
      </c>
      <c r="E6433" s="1295" t="s">
        <v>200</v>
      </c>
      <c r="F6433" s="935" t="s">
        <v>219</v>
      </c>
      <c r="G6433" s="1295">
        <v>-99999</v>
      </c>
      <c r="H6433" s="935" t="s">
        <v>411</v>
      </c>
      <c r="I6433" s="935" t="s">
        <v>412</v>
      </c>
      <c r="J6433" s="935">
        <v>40.027836569999998</v>
      </c>
      <c r="K6433" s="935">
        <v>-122.11920569999999</v>
      </c>
      <c r="L6433" s="935">
        <v>39.909298579999998</v>
      </c>
      <c r="M6433" s="935">
        <v>-122.0918963</v>
      </c>
    </row>
    <row r="6434" spans="1:13" x14ac:dyDescent="0.35">
      <c r="A6434" s="1296">
        <v>39255</v>
      </c>
      <c r="B6434" s="1295" t="s">
        <v>313</v>
      </c>
      <c r="C6434" s="1295" t="s">
        <v>260</v>
      </c>
      <c r="D6434" s="1295">
        <v>13583</v>
      </c>
      <c r="E6434" s="1295" t="s">
        <v>200</v>
      </c>
      <c r="F6434" s="935" t="s">
        <v>220</v>
      </c>
      <c r="G6434" s="1295">
        <v>-99999</v>
      </c>
      <c r="H6434" s="935" t="s">
        <v>412</v>
      </c>
      <c r="I6434" s="935" t="s">
        <v>413</v>
      </c>
      <c r="J6434" s="935">
        <v>39.909298579999998</v>
      </c>
      <c r="K6434" s="935">
        <v>-122.0918963</v>
      </c>
      <c r="L6434" s="935">
        <v>39.751173979999997</v>
      </c>
      <c r="M6434" s="935">
        <v>-121.9963235</v>
      </c>
    </row>
    <row r="6435" spans="1:13" x14ac:dyDescent="0.35">
      <c r="A6435" s="1296">
        <v>39255</v>
      </c>
      <c r="B6435" s="1295" t="s">
        <v>313</v>
      </c>
      <c r="C6435" s="1295" t="s">
        <v>260</v>
      </c>
      <c r="D6435" s="1295">
        <v>13583</v>
      </c>
      <c r="E6435" s="1295" t="s">
        <v>200</v>
      </c>
      <c r="F6435" s="935" t="s">
        <v>221</v>
      </c>
      <c r="G6435" s="1295">
        <v>-99999</v>
      </c>
      <c r="H6435" s="935" t="s">
        <v>413</v>
      </c>
      <c r="I6435" s="935" t="s">
        <v>414</v>
      </c>
      <c r="J6435" s="935">
        <v>39.751173979999997</v>
      </c>
      <c r="K6435" s="935">
        <v>-121.9963235</v>
      </c>
      <c r="L6435" s="935">
        <v>39.629153240000001</v>
      </c>
      <c r="M6435" s="935">
        <v>-121.9925059</v>
      </c>
    </row>
    <row r="6436" spans="1:13" x14ac:dyDescent="0.35">
      <c r="A6436" s="1296">
        <v>39255</v>
      </c>
      <c r="B6436" s="1295" t="s">
        <v>313</v>
      </c>
      <c r="C6436" s="1295" t="s">
        <v>260</v>
      </c>
      <c r="D6436" s="1295">
        <v>13583</v>
      </c>
      <c r="E6436" s="1295" t="s">
        <v>200</v>
      </c>
      <c r="F6436" s="935" t="s">
        <v>222</v>
      </c>
      <c r="G6436" s="1295">
        <v>-99999</v>
      </c>
      <c r="H6436" s="935" t="s">
        <v>414</v>
      </c>
      <c r="I6436" s="935" t="s">
        <v>415</v>
      </c>
      <c r="J6436" s="935">
        <v>39.629153240000001</v>
      </c>
      <c r="K6436" s="935">
        <v>-121.9925059</v>
      </c>
      <c r="L6436" s="935">
        <v>39.40712284</v>
      </c>
      <c r="M6436" s="935">
        <v>-122.00758999999999</v>
      </c>
    </row>
    <row r="6437" spans="1:13" x14ac:dyDescent="0.35">
      <c r="A6437" s="1296">
        <v>39261</v>
      </c>
      <c r="B6437" s="1295" t="s">
        <v>313</v>
      </c>
      <c r="C6437" s="1295" t="s">
        <v>283</v>
      </c>
      <c r="D6437" s="1295">
        <v>14161</v>
      </c>
      <c r="E6437" s="1295" t="s">
        <v>200</v>
      </c>
      <c r="F6437" s="935" t="s">
        <v>208</v>
      </c>
      <c r="G6437" s="1295">
        <v>12</v>
      </c>
      <c r="H6437" s="935" t="s">
        <v>402</v>
      </c>
      <c r="I6437" s="935" t="s">
        <v>403</v>
      </c>
      <c r="J6437" s="935">
        <v>40.611883210000002</v>
      </c>
      <c r="K6437" s="935">
        <v>-122.446135</v>
      </c>
      <c r="L6437" s="935">
        <v>40.592799669999998</v>
      </c>
      <c r="M6437" s="935">
        <v>-122.3942059</v>
      </c>
    </row>
    <row r="6438" spans="1:13" x14ac:dyDescent="0.35">
      <c r="A6438" s="1296">
        <v>39261</v>
      </c>
      <c r="B6438" s="1295" t="s">
        <v>313</v>
      </c>
      <c r="C6438" s="1295" t="s">
        <v>283</v>
      </c>
      <c r="D6438" s="1295">
        <v>14161</v>
      </c>
      <c r="E6438" s="1295" t="s">
        <v>200</v>
      </c>
      <c r="F6438" s="935" t="s">
        <v>209</v>
      </c>
      <c r="G6438" s="1295">
        <v>4</v>
      </c>
      <c r="H6438" s="935" t="s">
        <v>403</v>
      </c>
      <c r="I6438" s="935" t="s">
        <v>404</v>
      </c>
      <c r="J6438" s="935">
        <v>40.592799669999998</v>
      </c>
      <c r="K6438" s="935">
        <v>-122.3942059</v>
      </c>
      <c r="L6438" s="935">
        <v>40.585947769999997</v>
      </c>
      <c r="M6438" s="935">
        <v>-122.3683525</v>
      </c>
    </row>
    <row r="6439" spans="1:13" x14ac:dyDescent="0.35">
      <c r="A6439" s="1296">
        <v>39261</v>
      </c>
      <c r="B6439" s="1295" t="s">
        <v>313</v>
      </c>
      <c r="C6439" s="1295" t="s">
        <v>283</v>
      </c>
      <c r="D6439" s="1295">
        <v>14161</v>
      </c>
      <c r="E6439" s="1295" t="s">
        <v>200</v>
      </c>
      <c r="F6439" s="935" t="s">
        <v>211</v>
      </c>
      <c r="G6439" s="1295">
        <v>0</v>
      </c>
      <c r="H6439" s="935" t="s">
        <v>404</v>
      </c>
      <c r="I6439" s="935" t="s">
        <v>405</v>
      </c>
      <c r="J6439" s="935">
        <v>40.585947769999997</v>
      </c>
      <c r="K6439" s="935">
        <v>-122.3683525</v>
      </c>
      <c r="L6439" s="935">
        <v>40.472049499999997</v>
      </c>
      <c r="M6439" s="935">
        <v>-122.29453460000001</v>
      </c>
    </row>
    <row r="6440" spans="1:13" x14ac:dyDescent="0.35">
      <c r="A6440" s="1296">
        <v>39261</v>
      </c>
      <c r="B6440" s="1295" t="s">
        <v>313</v>
      </c>
      <c r="C6440" s="1295" t="s">
        <v>283</v>
      </c>
      <c r="D6440" s="1295">
        <v>14161</v>
      </c>
      <c r="E6440" s="1295" t="s">
        <v>200</v>
      </c>
      <c r="F6440" s="935" t="s">
        <v>212</v>
      </c>
      <c r="G6440" s="1295">
        <v>0</v>
      </c>
      <c r="H6440" s="935" t="s">
        <v>405</v>
      </c>
      <c r="I6440" s="935" t="s">
        <v>406</v>
      </c>
      <c r="J6440" s="935">
        <v>40.472049499999997</v>
      </c>
      <c r="K6440" s="935">
        <v>-122.29453460000001</v>
      </c>
      <c r="L6440" s="935">
        <v>40.417416330000002</v>
      </c>
      <c r="M6440" s="935">
        <v>-122.19395729999999</v>
      </c>
    </row>
    <row r="6441" spans="1:13" x14ac:dyDescent="0.35">
      <c r="A6441" s="1296">
        <v>39261</v>
      </c>
      <c r="B6441" s="1295" t="s">
        <v>313</v>
      </c>
      <c r="C6441" s="1295" t="s">
        <v>283</v>
      </c>
      <c r="D6441" s="1295">
        <v>14161</v>
      </c>
      <c r="E6441" s="1295" t="s">
        <v>200</v>
      </c>
      <c r="F6441" s="935" t="s">
        <v>213</v>
      </c>
      <c r="G6441" s="1295">
        <v>0</v>
      </c>
      <c r="H6441" s="935" t="s">
        <v>406</v>
      </c>
      <c r="I6441" s="935" t="s">
        <v>407</v>
      </c>
      <c r="J6441" s="935">
        <v>40.417416330000002</v>
      </c>
      <c r="K6441" s="935">
        <v>-122.19395729999999</v>
      </c>
      <c r="L6441" s="935">
        <v>40.355137560000003</v>
      </c>
      <c r="M6441" s="935">
        <v>-122.17595660000001</v>
      </c>
    </row>
    <row r="6442" spans="1:13" x14ac:dyDescent="0.35">
      <c r="A6442" s="1296">
        <v>39261</v>
      </c>
      <c r="B6442" s="1295" t="s">
        <v>313</v>
      </c>
      <c r="C6442" s="1295" t="s">
        <v>283</v>
      </c>
      <c r="D6442" s="1295">
        <v>14161</v>
      </c>
      <c r="E6442" s="1295" t="s">
        <v>200</v>
      </c>
      <c r="F6442" s="935" t="s">
        <v>214</v>
      </c>
      <c r="G6442" s="1295">
        <v>0</v>
      </c>
      <c r="H6442" s="935" t="s">
        <v>407</v>
      </c>
      <c r="I6442" s="935" t="s">
        <v>408</v>
      </c>
      <c r="J6442" s="935">
        <v>40.355137560000003</v>
      </c>
      <c r="K6442" s="935">
        <v>-122.17595660000001</v>
      </c>
      <c r="L6442" s="935">
        <v>40.316984869999999</v>
      </c>
      <c r="M6442" s="935">
        <v>-122.1896581</v>
      </c>
    </row>
    <row r="6443" spans="1:13" x14ac:dyDescent="0.35">
      <c r="A6443" s="1296">
        <v>39261</v>
      </c>
      <c r="B6443" s="1295" t="s">
        <v>313</v>
      </c>
      <c r="C6443" s="1295" t="s">
        <v>283</v>
      </c>
      <c r="D6443" s="1295">
        <v>14161</v>
      </c>
      <c r="E6443" s="1295" t="s">
        <v>200</v>
      </c>
      <c r="F6443" s="935" t="s">
        <v>215</v>
      </c>
      <c r="G6443" s="1295">
        <v>0</v>
      </c>
      <c r="H6443" s="935" t="s">
        <v>408</v>
      </c>
      <c r="I6443" s="935" t="s">
        <v>409</v>
      </c>
      <c r="J6443" s="935">
        <v>40.316984869999999</v>
      </c>
      <c r="K6443" s="935">
        <v>-122.1896581</v>
      </c>
      <c r="L6443" s="935">
        <v>40.263968490000003</v>
      </c>
      <c r="M6443" s="935">
        <v>-122.2235306</v>
      </c>
    </row>
    <row r="6444" spans="1:13" x14ac:dyDescent="0.35">
      <c r="A6444" s="1296">
        <v>39261</v>
      </c>
      <c r="B6444" s="1295" t="s">
        <v>313</v>
      </c>
      <c r="C6444" s="1295" t="s">
        <v>283</v>
      </c>
      <c r="D6444" s="1295">
        <v>14161</v>
      </c>
      <c r="E6444" s="1295" t="s">
        <v>200</v>
      </c>
      <c r="F6444" s="935" t="s">
        <v>216</v>
      </c>
      <c r="G6444" s="1295">
        <v>0</v>
      </c>
      <c r="H6444" s="935" t="s">
        <v>409</v>
      </c>
      <c r="I6444" s="935" t="s">
        <v>410</v>
      </c>
      <c r="J6444" s="935">
        <v>40.263968490000003</v>
      </c>
      <c r="K6444" s="935">
        <v>-122.2235306</v>
      </c>
      <c r="L6444" s="935">
        <v>40.153152210000002</v>
      </c>
      <c r="M6444" s="935">
        <v>-122.20237950000001</v>
      </c>
    </row>
    <row r="6445" spans="1:13" x14ac:dyDescent="0.35">
      <c r="A6445" s="1296">
        <v>39261</v>
      </c>
      <c r="B6445" s="1295" t="s">
        <v>313</v>
      </c>
      <c r="C6445" s="1295" t="s">
        <v>283</v>
      </c>
      <c r="D6445" s="1295">
        <v>14161</v>
      </c>
      <c r="E6445" s="1295" t="s">
        <v>200</v>
      </c>
      <c r="F6445" s="935" t="s">
        <v>217</v>
      </c>
      <c r="G6445" s="1295">
        <v>0</v>
      </c>
      <c r="H6445" s="935" t="s">
        <v>410</v>
      </c>
      <c r="I6445" s="935" t="s">
        <v>411</v>
      </c>
      <c r="J6445" s="935">
        <v>40.153152210000002</v>
      </c>
      <c r="K6445" s="935">
        <v>-122.20237950000001</v>
      </c>
      <c r="L6445" s="935">
        <v>40.027836569999998</v>
      </c>
      <c r="M6445" s="935">
        <v>-122.11920569999999</v>
      </c>
    </row>
    <row r="6446" spans="1:13" x14ac:dyDescent="0.35">
      <c r="A6446" s="1296">
        <v>39261</v>
      </c>
      <c r="B6446" s="1295" t="s">
        <v>313</v>
      </c>
      <c r="C6446" s="1295" t="s">
        <v>283</v>
      </c>
      <c r="D6446" s="1295">
        <v>14161</v>
      </c>
      <c r="E6446" s="1295" t="s">
        <v>200</v>
      </c>
      <c r="F6446" s="935" t="s">
        <v>219</v>
      </c>
      <c r="G6446" s="1295">
        <v>-99999</v>
      </c>
      <c r="H6446" s="935" t="s">
        <v>411</v>
      </c>
      <c r="I6446" s="935" t="s">
        <v>412</v>
      </c>
      <c r="J6446" s="935">
        <v>40.027836569999998</v>
      </c>
      <c r="K6446" s="935">
        <v>-122.11920569999999</v>
      </c>
      <c r="L6446" s="935">
        <v>39.909298579999998</v>
      </c>
      <c r="M6446" s="935">
        <v>-122.0918963</v>
      </c>
    </row>
    <row r="6447" spans="1:13" x14ac:dyDescent="0.35">
      <c r="A6447" s="1296">
        <v>39261</v>
      </c>
      <c r="B6447" s="1295" t="s">
        <v>313</v>
      </c>
      <c r="C6447" s="1295" t="s">
        <v>283</v>
      </c>
      <c r="D6447" s="1295">
        <v>14161</v>
      </c>
      <c r="E6447" s="1295" t="s">
        <v>200</v>
      </c>
      <c r="F6447" s="935" t="s">
        <v>220</v>
      </c>
      <c r="G6447" s="1295">
        <v>-99999</v>
      </c>
      <c r="H6447" s="935" t="s">
        <v>412</v>
      </c>
      <c r="I6447" s="935" t="s">
        <v>413</v>
      </c>
      <c r="J6447" s="935">
        <v>39.909298579999998</v>
      </c>
      <c r="K6447" s="935">
        <v>-122.0918963</v>
      </c>
      <c r="L6447" s="935">
        <v>39.751173979999997</v>
      </c>
      <c r="M6447" s="935">
        <v>-121.9963235</v>
      </c>
    </row>
    <row r="6448" spans="1:13" x14ac:dyDescent="0.35">
      <c r="A6448" s="1296">
        <v>39261</v>
      </c>
      <c r="B6448" s="1295" t="s">
        <v>313</v>
      </c>
      <c r="C6448" s="1295" t="s">
        <v>283</v>
      </c>
      <c r="D6448" s="1295">
        <v>14161</v>
      </c>
      <c r="E6448" s="1295" t="s">
        <v>200</v>
      </c>
      <c r="F6448" s="935" t="s">
        <v>221</v>
      </c>
      <c r="G6448" s="1295">
        <v>-99999</v>
      </c>
      <c r="H6448" s="935" t="s">
        <v>413</v>
      </c>
      <c r="I6448" s="935" t="s">
        <v>414</v>
      </c>
      <c r="J6448" s="935">
        <v>39.751173979999997</v>
      </c>
      <c r="K6448" s="935">
        <v>-121.9963235</v>
      </c>
      <c r="L6448" s="935">
        <v>39.629153240000001</v>
      </c>
      <c r="M6448" s="935">
        <v>-121.9925059</v>
      </c>
    </row>
    <row r="6449" spans="1:13" x14ac:dyDescent="0.35">
      <c r="A6449" s="1296">
        <v>39261</v>
      </c>
      <c r="B6449" s="1295" t="s">
        <v>313</v>
      </c>
      <c r="C6449" s="1295" t="s">
        <v>283</v>
      </c>
      <c r="D6449" s="1295">
        <v>14161</v>
      </c>
      <c r="E6449" s="1295" t="s">
        <v>200</v>
      </c>
      <c r="F6449" s="935" t="s">
        <v>222</v>
      </c>
      <c r="G6449" s="1295">
        <v>-99999</v>
      </c>
      <c r="H6449" s="935" t="s">
        <v>414</v>
      </c>
      <c r="I6449" s="935" t="s">
        <v>415</v>
      </c>
      <c r="J6449" s="935">
        <v>39.629153240000001</v>
      </c>
      <c r="K6449" s="935">
        <v>-121.9925059</v>
      </c>
      <c r="L6449" s="935">
        <v>39.40712284</v>
      </c>
      <c r="M6449" s="935">
        <v>-122.00758999999999</v>
      </c>
    </row>
    <row r="6450" spans="1:13" x14ac:dyDescent="0.35">
      <c r="A6450" s="1296">
        <v>39268</v>
      </c>
      <c r="B6450" s="1295" t="s">
        <v>313</v>
      </c>
      <c r="C6450" s="1295" t="s">
        <v>260</v>
      </c>
      <c r="D6450" s="1295">
        <v>15345</v>
      </c>
      <c r="E6450" s="1295" t="s">
        <v>200</v>
      </c>
      <c r="F6450" s="935" t="s">
        <v>208</v>
      </c>
      <c r="G6450" s="1295">
        <v>3</v>
      </c>
      <c r="H6450" s="935" t="s">
        <v>402</v>
      </c>
      <c r="I6450" s="935" t="s">
        <v>403</v>
      </c>
      <c r="J6450" s="935">
        <v>40.611883210000002</v>
      </c>
      <c r="K6450" s="935">
        <v>-122.446135</v>
      </c>
      <c r="L6450" s="935">
        <v>40.592799669999998</v>
      </c>
      <c r="M6450" s="935">
        <v>-122.3942059</v>
      </c>
    </row>
    <row r="6451" spans="1:13" x14ac:dyDescent="0.35">
      <c r="A6451" s="1296">
        <v>39268</v>
      </c>
      <c r="B6451" s="1295" t="s">
        <v>313</v>
      </c>
      <c r="C6451" s="1295" t="s">
        <v>260</v>
      </c>
      <c r="D6451" s="1295">
        <v>15345</v>
      </c>
      <c r="E6451" s="1295" t="s">
        <v>200</v>
      </c>
      <c r="F6451" s="935" t="s">
        <v>209</v>
      </c>
      <c r="G6451" s="1295">
        <v>2</v>
      </c>
      <c r="H6451" s="935" t="s">
        <v>403</v>
      </c>
      <c r="I6451" s="935" t="s">
        <v>404</v>
      </c>
      <c r="J6451" s="935">
        <v>40.592799669999998</v>
      </c>
      <c r="K6451" s="935">
        <v>-122.3942059</v>
      </c>
      <c r="L6451" s="935">
        <v>40.585947769999997</v>
      </c>
      <c r="M6451" s="935">
        <v>-122.3683525</v>
      </c>
    </row>
    <row r="6452" spans="1:13" x14ac:dyDescent="0.35">
      <c r="A6452" s="1296">
        <v>39268</v>
      </c>
      <c r="B6452" s="1295" t="s">
        <v>313</v>
      </c>
      <c r="C6452" s="1295" t="s">
        <v>260</v>
      </c>
      <c r="D6452" s="1295">
        <v>15345</v>
      </c>
      <c r="E6452" s="1295" t="s">
        <v>200</v>
      </c>
      <c r="F6452" s="935" t="s">
        <v>211</v>
      </c>
      <c r="G6452" s="1295">
        <v>0</v>
      </c>
      <c r="H6452" s="935" t="s">
        <v>404</v>
      </c>
      <c r="I6452" s="935" t="s">
        <v>405</v>
      </c>
      <c r="J6452" s="935">
        <v>40.585947769999997</v>
      </c>
      <c r="K6452" s="935">
        <v>-122.3683525</v>
      </c>
      <c r="L6452" s="935">
        <v>40.472049499999997</v>
      </c>
      <c r="M6452" s="935">
        <v>-122.29453460000001</v>
      </c>
    </row>
    <row r="6453" spans="1:13" x14ac:dyDescent="0.35">
      <c r="A6453" s="1296">
        <v>39268</v>
      </c>
      <c r="B6453" s="1295" t="s">
        <v>313</v>
      </c>
      <c r="C6453" s="1295" t="s">
        <v>260</v>
      </c>
      <c r="D6453" s="1295">
        <v>15345</v>
      </c>
      <c r="E6453" s="1295" t="s">
        <v>200</v>
      </c>
      <c r="F6453" s="935" t="s">
        <v>212</v>
      </c>
      <c r="G6453" s="1295">
        <v>0</v>
      </c>
      <c r="H6453" s="935" t="s">
        <v>405</v>
      </c>
      <c r="I6453" s="935" t="s">
        <v>406</v>
      </c>
      <c r="J6453" s="935">
        <v>40.472049499999997</v>
      </c>
      <c r="K6453" s="935">
        <v>-122.29453460000001</v>
      </c>
      <c r="L6453" s="935">
        <v>40.417416330000002</v>
      </c>
      <c r="M6453" s="935">
        <v>-122.19395729999999</v>
      </c>
    </row>
    <row r="6454" spans="1:13" x14ac:dyDescent="0.35">
      <c r="A6454" s="1296">
        <v>39268</v>
      </c>
      <c r="B6454" s="1295" t="s">
        <v>313</v>
      </c>
      <c r="C6454" s="1295" t="s">
        <v>260</v>
      </c>
      <c r="D6454" s="1295">
        <v>15345</v>
      </c>
      <c r="E6454" s="1295" t="s">
        <v>200</v>
      </c>
      <c r="F6454" s="935" t="s">
        <v>213</v>
      </c>
      <c r="G6454" s="1295">
        <v>0</v>
      </c>
      <c r="H6454" s="935" t="s">
        <v>406</v>
      </c>
      <c r="I6454" s="935" t="s">
        <v>407</v>
      </c>
      <c r="J6454" s="935">
        <v>40.417416330000002</v>
      </c>
      <c r="K6454" s="935">
        <v>-122.19395729999999</v>
      </c>
      <c r="L6454" s="935">
        <v>40.355137560000003</v>
      </c>
      <c r="M6454" s="935">
        <v>-122.17595660000001</v>
      </c>
    </row>
    <row r="6455" spans="1:13" x14ac:dyDescent="0.35">
      <c r="A6455" s="1296">
        <v>39268</v>
      </c>
      <c r="B6455" s="1295" t="s">
        <v>313</v>
      </c>
      <c r="C6455" s="1295" t="s">
        <v>260</v>
      </c>
      <c r="D6455" s="1295">
        <v>15345</v>
      </c>
      <c r="E6455" s="1295" t="s">
        <v>200</v>
      </c>
      <c r="F6455" s="935" t="s">
        <v>214</v>
      </c>
      <c r="G6455" s="1295">
        <v>0</v>
      </c>
      <c r="H6455" s="935" t="s">
        <v>407</v>
      </c>
      <c r="I6455" s="935" t="s">
        <v>408</v>
      </c>
      <c r="J6455" s="935">
        <v>40.355137560000003</v>
      </c>
      <c r="K6455" s="935">
        <v>-122.17595660000001</v>
      </c>
      <c r="L6455" s="935">
        <v>40.316984869999999</v>
      </c>
      <c r="M6455" s="935">
        <v>-122.1896581</v>
      </c>
    </row>
    <row r="6456" spans="1:13" x14ac:dyDescent="0.35">
      <c r="A6456" s="1296">
        <v>39268</v>
      </c>
      <c r="B6456" s="1295" t="s">
        <v>313</v>
      </c>
      <c r="C6456" s="1295" t="s">
        <v>260</v>
      </c>
      <c r="D6456" s="1295">
        <v>15345</v>
      </c>
      <c r="E6456" s="1295" t="s">
        <v>200</v>
      </c>
      <c r="F6456" s="935" t="s">
        <v>215</v>
      </c>
      <c r="G6456" s="1295">
        <v>0</v>
      </c>
      <c r="H6456" s="935" t="s">
        <v>408</v>
      </c>
      <c r="I6456" s="935" t="s">
        <v>409</v>
      </c>
      <c r="J6456" s="935">
        <v>40.316984869999999</v>
      </c>
      <c r="K6456" s="935">
        <v>-122.1896581</v>
      </c>
      <c r="L6456" s="935">
        <v>40.263968490000003</v>
      </c>
      <c r="M6456" s="935">
        <v>-122.2235306</v>
      </c>
    </row>
    <row r="6457" spans="1:13" x14ac:dyDescent="0.35">
      <c r="A6457" s="1296">
        <v>39268</v>
      </c>
      <c r="B6457" s="1295" t="s">
        <v>313</v>
      </c>
      <c r="C6457" s="1295" t="s">
        <v>260</v>
      </c>
      <c r="D6457" s="1295">
        <v>15345</v>
      </c>
      <c r="E6457" s="1295" t="s">
        <v>200</v>
      </c>
      <c r="F6457" s="935" t="s">
        <v>216</v>
      </c>
      <c r="G6457" s="1295">
        <v>0</v>
      </c>
      <c r="H6457" s="935" t="s">
        <v>409</v>
      </c>
      <c r="I6457" s="935" t="s">
        <v>410</v>
      </c>
      <c r="J6457" s="935">
        <v>40.263968490000003</v>
      </c>
      <c r="K6457" s="935">
        <v>-122.2235306</v>
      </c>
      <c r="L6457" s="935">
        <v>40.153152210000002</v>
      </c>
      <c r="M6457" s="935">
        <v>-122.20237950000001</v>
      </c>
    </row>
    <row r="6458" spans="1:13" x14ac:dyDescent="0.35">
      <c r="A6458" s="1296">
        <v>39268</v>
      </c>
      <c r="B6458" s="1295" t="s">
        <v>313</v>
      </c>
      <c r="C6458" s="1295" t="s">
        <v>260</v>
      </c>
      <c r="D6458" s="1295">
        <v>15345</v>
      </c>
      <c r="E6458" s="1295" t="s">
        <v>200</v>
      </c>
      <c r="F6458" s="935" t="s">
        <v>217</v>
      </c>
      <c r="G6458" s="1295">
        <v>0</v>
      </c>
      <c r="H6458" s="935" t="s">
        <v>410</v>
      </c>
      <c r="I6458" s="935" t="s">
        <v>411</v>
      </c>
      <c r="J6458" s="935">
        <v>40.153152210000002</v>
      </c>
      <c r="K6458" s="935">
        <v>-122.20237950000001</v>
      </c>
      <c r="L6458" s="935">
        <v>40.027836569999998</v>
      </c>
      <c r="M6458" s="935">
        <v>-122.11920569999999</v>
      </c>
    </row>
    <row r="6459" spans="1:13" x14ac:dyDescent="0.35">
      <c r="A6459" s="1296">
        <v>39268</v>
      </c>
      <c r="B6459" s="1295" t="s">
        <v>313</v>
      </c>
      <c r="C6459" s="1295" t="s">
        <v>260</v>
      </c>
      <c r="D6459" s="1295">
        <v>15345</v>
      </c>
      <c r="E6459" s="1295" t="s">
        <v>200</v>
      </c>
      <c r="F6459" s="935" t="s">
        <v>219</v>
      </c>
      <c r="G6459" s="1295">
        <v>-99999</v>
      </c>
      <c r="H6459" s="935" t="s">
        <v>411</v>
      </c>
      <c r="I6459" s="935" t="s">
        <v>412</v>
      </c>
      <c r="J6459" s="935">
        <v>40.027836569999998</v>
      </c>
      <c r="K6459" s="935">
        <v>-122.11920569999999</v>
      </c>
      <c r="L6459" s="935">
        <v>39.909298579999998</v>
      </c>
      <c r="M6459" s="935">
        <v>-122.0918963</v>
      </c>
    </row>
    <row r="6460" spans="1:13" x14ac:dyDescent="0.35">
      <c r="A6460" s="1296">
        <v>39268</v>
      </c>
      <c r="B6460" s="1295" t="s">
        <v>313</v>
      </c>
      <c r="C6460" s="1295" t="s">
        <v>260</v>
      </c>
      <c r="D6460" s="1295">
        <v>15345</v>
      </c>
      <c r="E6460" s="1295" t="s">
        <v>200</v>
      </c>
      <c r="F6460" s="935" t="s">
        <v>220</v>
      </c>
      <c r="G6460" s="1295">
        <v>-99999</v>
      </c>
      <c r="H6460" s="935" t="s">
        <v>412</v>
      </c>
      <c r="I6460" s="935" t="s">
        <v>413</v>
      </c>
      <c r="J6460" s="935">
        <v>39.909298579999998</v>
      </c>
      <c r="K6460" s="935">
        <v>-122.0918963</v>
      </c>
      <c r="L6460" s="935">
        <v>39.751173979999997</v>
      </c>
      <c r="M6460" s="935">
        <v>-121.9963235</v>
      </c>
    </row>
    <row r="6461" spans="1:13" x14ac:dyDescent="0.35">
      <c r="A6461" s="1296">
        <v>39268</v>
      </c>
      <c r="B6461" s="1295" t="s">
        <v>313</v>
      </c>
      <c r="C6461" s="1295" t="s">
        <v>260</v>
      </c>
      <c r="D6461" s="1295">
        <v>15345</v>
      </c>
      <c r="E6461" s="1295" t="s">
        <v>200</v>
      </c>
      <c r="F6461" s="935" t="s">
        <v>221</v>
      </c>
      <c r="G6461" s="1295">
        <v>-99999</v>
      </c>
      <c r="H6461" s="935" t="s">
        <v>413</v>
      </c>
      <c r="I6461" s="935" t="s">
        <v>414</v>
      </c>
      <c r="J6461" s="935">
        <v>39.751173979999997</v>
      </c>
      <c r="K6461" s="935">
        <v>-121.9963235</v>
      </c>
      <c r="L6461" s="935">
        <v>39.629153240000001</v>
      </c>
      <c r="M6461" s="935">
        <v>-121.9925059</v>
      </c>
    </row>
    <row r="6462" spans="1:13" x14ac:dyDescent="0.35">
      <c r="A6462" s="1296">
        <v>39268</v>
      </c>
      <c r="B6462" s="1295" t="s">
        <v>313</v>
      </c>
      <c r="C6462" s="1295" t="s">
        <v>260</v>
      </c>
      <c r="D6462" s="1295">
        <v>15345</v>
      </c>
      <c r="E6462" s="1295" t="s">
        <v>200</v>
      </c>
      <c r="F6462" s="935" t="s">
        <v>222</v>
      </c>
      <c r="G6462" s="1295">
        <v>-99999</v>
      </c>
      <c r="H6462" s="935" t="s">
        <v>414</v>
      </c>
      <c r="I6462" s="935" t="s">
        <v>415</v>
      </c>
      <c r="J6462" s="935">
        <v>39.629153240000001</v>
      </c>
      <c r="K6462" s="935">
        <v>-121.9925059</v>
      </c>
      <c r="L6462" s="935">
        <v>39.40712284</v>
      </c>
      <c r="M6462" s="935">
        <v>-122.00758999999999</v>
      </c>
    </row>
    <row r="6463" spans="1:13" x14ac:dyDescent="0.35">
      <c r="A6463" s="1296">
        <v>39345</v>
      </c>
      <c r="B6463" s="1295" t="s">
        <v>313</v>
      </c>
      <c r="C6463" s="1295" t="s">
        <v>260</v>
      </c>
      <c r="D6463" s="1295">
        <v>8029</v>
      </c>
      <c r="E6463" s="1295" t="s">
        <v>248</v>
      </c>
      <c r="F6463" s="935" t="s">
        <v>208</v>
      </c>
      <c r="G6463" s="1295">
        <v>6</v>
      </c>
      <c r="H6463" s="935" t="s">
        <v>402</v>
      </c>
      <c r="I6463" s="935" t="s">
        <v>403</v>
      </c>
      <c r="J6463" s="935">
        <v>40.611883210000002</v>
      </c>
      <c r="K6463" s="935">
        <v>-122.446135</v>
      </c>
      <c r="L6463" s="935">
        <v>40.592799669999998</v>
      </c>
      <c r="M6463" s="935">
        <v>-122.3942059</v>
      </c>
    </row>
    <row r="6464" spans="1:13" x14ac:dyDescent="0.35">
      <c r="A6464" s="1296">
        <v>39345</v>
      </c>
      <c r="B6464" s="1295" t="s">
        <v>313</v>
      </c>
      <c r="C6464" s="1295" t="s">
        <v>260</v>
      </c>
      <c r="D6464" s="1295">
        <v>8029</v>
      </c>
      <c r="E6464" s="1295" t="s">
        <v>248</v>
      </c>
      <c r="F6464" s="935" t="s">
        <v>209</v>
      </c>
      <c r="G6464" s="1295">
        <v>7</v>
      </c>
      <c r="H6464" s="935" t="s">
        <v>403</v>
      </c>
      <c r="I6464" s="935" t="s">
        <v>404</v>
      </c>
      <c r="J6464" s="935">
        <v>40.592799669999998</v>
      </c>
      <c r="K6464" s="935">
        <v>-122.3942059</v>
      </c>
      <c r="L6464" s="935">
        <v>40.585947769999997</v>
      </c>
      <c r="M6464" s="935">
        <v>-122.3683525</v>
      </c>
    </row>
    <row r="6465" spans="1:13" x14ac:dyDescent="0.35">
      <c r="A6465" s="1296">
        <v>39345</v>
      </c>
      <c r="B6465" s="1295" t="s">
        <v>313</v>
      </c>
      <c r="C6465" s="1295" t="s">
        <v>260</v>
      </c>
      <c r="D6465" s="1295">
        <v>8029</v>
      </c>
      <c r="E6465" s="1295" t="s">
        <v>248</v>
      </c>
      <c r="F6465" s="935" t="s">
        <v>211</v>
      </c>
      <c r="G6465" s="1295">
        <v>6</v>
      </c>
      <c r="H6465" s="935" t="s">
        <v>404</v>
      </c>
      <c r="I6465" s="935" t="s">
        <v>405</v>
      </c>
      <c r="J6465" s="935">
        <v>40.585947769999997</v>
      </c>
      <c r="K6465" s="935">
        <v>-122.3683525</v>
      </c>
      <c r="L6465" s="935">
        <v>40.472049499999997</v>
      </c>
      <c r="M6465" s="935">
        <v>-122.29453460000001</v>
      </c>
    </row>
    <row r="6466" spans="1:13" x14ac:dyDescent="0.35">
      <c r="A6466" s="1296">
        <v>39345</v>
      </c>
      <c r="B6466" s="1295" t="s">
        <v>313</v>
      </c>
      <c r="C6466" s="1295" t="s">
        <v>260</v>
      </c>
      <c r="D6466" s="1295">
        <v>8029</v>
      </c>
      <c r="E6466" s="1295" t="s">
        <v>248</v>
      </c>
      <c r="F6466" s="935" t="s">
        <v>212</v>
      </c>
      <c r="G6466" s="1295">
        <v>4</v>
      </c>
      <c r="H6466" s="935" t="s">
        <v>405</v>
      </c>
      <c r="I6466" s="935" t="s">
        <v>406</v>
      </c>
      <c r="J6466" s="935">
        <v>40.472049499999997</v>
      </c>
      <c r="K6466" s="935">
        <v>-122.29453460000001</v>
      </c>
      <c r="L6466" s="935">
        <v>40.417416330000002</v>
      </c>
      <c r="M6466" s="935">
        <v>-122.19395729999999</v>
      </c>
    </row>
    <row r="6467" spans="1:13" x14ac:dyDescent="0.35">
      <c r="A6467" s="1296">
        <v>39345</v>
      </c>
      <c r="B6467" s="1295" t="s">
        <v>313</v>
      </c>
      <c r="C6467" s="1295" t="s">
        <v>260</v>
      </c>
      <c r="D6467" s="1295">
        <v>8029</v>
      </c>
      <c r="E6467" s="1295" t="s">
        <v>248</v>
      </c>
      <c r="F6467" s="935" t="s">
        <v>213</v>
      </c>
      <c r="G6467" s="1295">
        <v>0</v>
      </c>
      <c r="H6467" s="935" t="s">
        <v>406</v>
      </c>
      <c r="I6467" s="935" t="s">
        <v>407</v>
      </c>
      <c r="J6467" s="935">
        <v>40.417416330000002</v>
      </c>
      <c r="K6467" s="935">
        <v>-122.19395729999999</v>
      </c>
      <c r="L6467" s="935">
        <v>40.355137560000003</v>
      </c>
      <c r="M6467" s="935">
        <v>-122.17595660000001</v>
      </c>
    </row>
    <row r="6468" spans="1:13" x14ac:dyDescent="0.35">
      <c r="A6468" s="1296">
        <v>39345</v>
      </c>
      <c r="B6468" s="1295" t="s">
        <v>313</v>
      </c>
      <c r="C6468" s="1295" t="s">
        <v>260</v>
      </c>
      <c r="D6468" s="1295">
        <v>8029</v>
      </c>
      <c r="E6468" s="1295" t="s">
        <v>248</v>
      </c>
      <c r="F6468" s="935" t="s">
        <v>214</v>
      </c>
      <c r="G6468" s="1295">
        <v>2</v>
      </c>
      <c r="H6468" s="935" t="s">
        <v>407</v>
      </c>
      <c r="I6468" s="935" t="s">
        <v>408</v>
      </c>
      <c r="J6468" s="935">
        <v>40.355137560000003</v>
      </c>
      <c r="K6468" s="935">
        <v>-122.17595660000001</v>
      </c>
      <c r="L6468" s="935">
        <v>40.316984869999999</v>
      </c>
      <c r="M6468" s="935">
        <v>-122.1896581</v>
      </c>
    </row>
    <row r="6469" spans="1:13" x14ac:dyDescent="0.35">
      <c r="A6469" s="1296">
        <v>39345</v>
      </c>
      <c r="B6469" s="1295" t="s">
        <v>313</v>
      </c>
      <c r="C6469" s="1295" t="s">
        <v>260</v>
      </c>
      <c r="D6469" s="1295">
        <v>8029</v>
      </c>
      <c r="E6469" s="1295" t="s">
        <v>248</v>
      </c>
      <c r="F6469" s="935" t="s">
        <v>215</v>
      </c>
      <c r="G6469" s="1295">
        <v>3</v>
      </c>
      <c r="H6469" s="935" t="s">
        <v>408</v>
      </c>
      <c r="I6469" s="935" t="s">
        <v>409</v>
      </c>
      <c r="J6469" s="935">
        <v>40.316984869999999</v>
      </c>
      <c r="K6469" s="935">
        <v>-122.1896581</v>
      </c>
      <c r="L6469" s="935">
        <v>40.263968490000003</v>
      </c>
      <c r="M6469" s="935">
        <v>-122.2235306</v>
      </c>
    </row>
    <row r="6470" spans="1:13" x14ac:dyDescent="0.35">
      <c r="A6470" s="1296">
        <v>39345</v>
      </c>
      <c r="B6470" s="1295" t="s">
        <v>313</v>
      </c>
      <c r="C6470" s="1295" t="s">
        <v>260</v>
      </c>
      <c r="D6470" s="1295">
        <v>8029</v>
      </c>
      <c r="E6470" s="1295" t="s">
        <v>248</v>
      </c>
      <c r="F6470" s="935" t="s">
        <v>216</v>
      </c>
      <c r="G6470" s="1295">
        <v>2</v>
      </c>
      <c r="H6470" s="935" t="s">
        <v>409</v>
      </c>
      <c r="I6470" s="935" t="s">
        <v>410</v>
      </c>
      <c r="J6470" s="935">
        <v>40.263968490000003</v>
      </c>
      <c r="K6470" s="935">
        <v>-122.2235306</v>
      </c>
      <c r="L6470" s="935">
        <v>40.153152210000002</v>
      </c>
      <c r="M6470" s="935">
        <v>-122.20237950000001</v>
      </c>
    </row>
    <row r="6471" spans="1:13" x14ac:dyDescent="0.35">
      <c r="A6471" s="1296">
        <v>39345</v>
      </c>
      <c r="B6471" s="1295" t="s">
        <v>313</v>
      </c>
      <c r="C6471" s="1295" t="s">
        <v>260</v>
      </c>
      <c r="D6471" s="1295">
        <v>8029</v>
      </c>
      <c r="E6471" s="1295" t="s">
        <v>248</v>
      </c>
      <c r="F6471" s="935" t="s">
        <v>217</v>
      </c>
      <c r="G6471" s="1295">
        <v>0</v>
      </c>
      <c r="H6471" s="935" t="s">
        <v>410</v>
      </c>
      <c r="I6471" s="935" t="s">
        <v>411</v>
      </c>
      <c r="J6471" s="935">
        <v>40.153152210000002</v>
      </c>
      <c r="K6471" s="935">
        <v>-122.20237950000001</v>
      </c>
      <c r="L6471" s="935">
        <v>40.027836569999998</v>
      </c>
      <c r="M6471" s="935">
        <v>-122.11920569999999</v>
      </c>
    </row>
    <row r="6472" spans="1:13" x14ac:dyDescent="0.35">
      <c r="A6472" s="1296">
        <v>39345</v>
      </c>
      <c r="B6472" s="1295" t="s">
        <v>313</v>
      </c>
      <c r="C6472" s="1295" t="s">
        <v>260</v>
      </c>
      <c r="D6472" s="1295">
        <v>8029</v>
      </c>
      <c r="E6472" s="1295" t="s">
        <v>248</v>
      </c>
      <c r="F6472" s="935" t="s">
        <v>219</v>
      </c>
      <c r="G6472" s="1295">
        <v>0</v>
      </c>
      <c r="H6472" s="935" t="s">
        <v>411</v>
      </c>
      <c r="I6472" s="935" t="s">
        <v>412</v>
      </c>
      <c r="J6472" s="935">
        <v>40.027836569999998</v>
      </c>
      <c r="K6472" s="935">
        <v>-122.11920569999999</v>
      </c>
      <c r="L6472" s="935">
        <v>39.909298579999998</v>
      </c>
      <c r="M6472" s="935">
        <v>-122.0918963</v>
      </c>
    </row>
    <row r="6473" spans="1:13" x14ac:dyDescent="0.35">
      <c r="A6473" s="1296">
        <v>39345</v>
      </c>
      <c r="B6473" s="1295" t="s">
        <v>313</v>
      </c>
      <c r="C6473" s="1295" t="s">
        <v>260</v>
      </c>
      <c r="D6473" s="1295">
        <v>8029</v>
      </c>
      <c r="E6473" s="1295" t="s">
        <v>248</v>
      </c>
      <c r="F6473" s="935" t="s">
        <v>220</v>
      </c>
      <c r="G6473" s="1295">
        <v>-99999</v>
      </c>
      <c r="H6473" s="935" t="s">
        <v>412</v>
      </c>
      <c r="I6473" s="935" t="s">
        <v>413</v>
      </c>
      <c r="J6473" s="935">
        <v>39.909298579999998</v>
      </c>
      <c r="K6473" s="935">
        <v>-122.0918963</v>
      </c>
      <c r="L6473" s="935">
        <v>39.751173979999997</v>
      </c>
      <c r="M6473" s="935">
        <v>-121.9963235</v>
      </c>
    </row>
    <row r="6474" spans="1:13" x14ac:dyDescent="0.35">
      <c r="A6474" s="1296">
        <v>39345</v>
      </c>
      <c r="B6474" s="1295" t="s">
        <v>313</v>
      </c>
      <c r="C6474" s="1295" t="s">
        <v>260</v>
      </c>
      <c r="D6474" s="1295">
        <v>8029</v>
      </c>
      <c r="E6474" s="1295" t="s">
        <v>248</v>
      </c>
      <c r="F6474" s="935" t="s">
        <v>221</v>
      </c>
      <c r="G6474" s="1295">
        <v>-99999</v>
      </c>
      <c r="H6474" s="935" t="s">
        <v>413</v>
      </c>
      <c r="I6474" s="935" t="s">
        <v>414</v>
      </c>
      <c r="J6474" s="935">
        <v>39.751173979999997</v>
      </c>
      <c r="K6474" s="935">
        <v>-121.9963235</v>
      </c>
      <c r="L6474" s="935">
        <v>39.629153240000001</v>
      </c>
      <c r="M6474" s="935">
        <v>-121.9925059</v>
      </c>
    </row>
    <row r="6475" spans="1:13" x14ac:dyDescent="0.35">
      <c r="A6475" s="1296">
        <v>39345</v>
      </c>
      <c r="B6475" s="1295" t="s">
        <v>313</v>
      </c>
      <c r="C6475" s="1295" t="s">
        <v>260</v>
      </c>
      <c r="D6475" s="1295">
        <v>8029</v>
      </c>
      <c r="E6475" s="1295" t="s">
        <v>248</v>
      </c>
      <c r="F6475" s="935" t="s">
        <v>222</v>
      </c>
      <c r="G6475" s="1295">
        <v>-99999</v>
      </c>
      <c r="H6475" s="935" t="s">
        <v>414</v>
      </c>
      <c r="I6475" s="935" t="s">
        <v>415</v>
      </c>
      <c r="J6475" s="935">
        <v>39.629153240000001</v>
      </c>
      <c r="K6475" s="935">
        <v>-121.9925059</v>
      </c>
      <c r="L6475" s="935">
        <v>39.40712284</v>
      </c>
      <c r="M6475" s="935">
        <v>-122.00758999999999</v>
      </c>
    </row>
    <row r="6476" spans="1:13" x14ac:dyDescent="0.35">
      <c r="A6476" s="1296">
        <v>39378</v>
      </c>
      <c r="B6476" s="1295" t="s">
        <v>313</v>
      </c>
      <c r="C6476" s="1295" t="s">
        <v>260</v>
      </c>
      <c r="D6476" s="1295">
        <v>5875</v>
      </c>
      <c r="E6476" s="1295" t="s">
        <v>206</v>
      </c>
      <c r="F6476" s="935" t="s">
        <v>208</v>
      </c>
      <c r="G6476" s="1295">
        <v>59</v>
      </c>
      <c r="H6476" s="935" t="s">
        <v>402</v>
      </c>
      <c r="I6476" s="935" t="s">
        <v>403</v>
      </c>
      <c r="J6476" s="935">
        <v>40.611883210000002</v>
      </c>
      <c r="K6476" s="935">
        <v>-122.446135</v>
      </c>
      <c r="L6476" s="935">
        <v>40.592799669999998</v>
      </c>
      <c r="M6476" s="935">
        <v>-122.3942059</v>
      </c>
    </row>
    <row r="6477" spans="1:13" x14ac:dyDescent="0.35">
      <c r="A6477" s="1296">
        <v>39378</v>
      </c>
      <c r="B6477" s="1295" t="s">
        <v>313</v>
      </c>
      <c r="C6477" s="1295" t="s">
        <v>260</v>
      </c>
      <c r="D6477" s="1295">
        <v>5875</v>
      </c>
      <c r="E6477" s="1295" t="s">
        <v>206</v>
      </c>
      <c r="F6477" s="935" t="s">
        <v>209</v>
      </c>
      <c r="G6477" s="1295">
        <v>45</v>
      </c>
      <c r="H6477" s="935" t="s">
        <v>403</v>
      </c>
      <c r="I6477" s="935" t="s">
        <v>404</v>
      </c>
      <c r="J6477" s="935">
        <v>40.592799669999998</v>
      </c>
      <c r="K6477" s="935">
        <v>-122.3942059</v>
      </c>
      <c r="L6477" s="935">
        <v>40.585947769999997</v>
      </c>
      <c r="M6477" s="935">
        <v>-122.3683525</v>
      </c>
    </row>
    <row r="6478" spans="1:13" x14ac:dyDescent="0.35">
      <c r="A6478" s="1296">
        <v>39378</v>
      </c>
      <c r="B6478" s="1295" t="s">
        <v>313</v>
      </c>
      <c r="C6478" s="1295" t="s">
        <v>260</v>
      </c>
      <c r="D6478" s="1295">
        <v>5875</v>
      </c>
      <c r="E6478" s="1295" t="s">
        <v>206</v>
      </c>
      <c r="F6478" s="935" t="s">
        <v>211</v>
      </c>
      <c r="G6478" s="1295">
        <v>105</v>
      </c>
      <c r="H6478" s="935" t="s">
        <v>404</v>
      </c>
      <c r="I6478" s="935" t="s">
        <v>405</v>
      </c>
      <c r="J6478" s="935">
        <v>40.585947769999997</v>
      </c>
      <c r="K6478" s="935">
        <v>-122.3683525</v>
      </c>
      <c r="L6478" s="935">
        <v>40.472049499999997</v>
      </c>
      <c r="M6478" s="935">
        <v>-122.29453460000001</v>
      </c>
    </row>
    <row r="6479" spans="1:13" x14ac:dyDescent="0.35">
      <c r="A6479" s="1296">
        <v>39378</v>
      </c>
      <c r="B6479" s="1295" t="s">
        <v>313</v>
      </c>
      <c r="C6479" s="1295" t="s">
        <v>260</v>
      </c>
      <c r="D6479" s="1295">
        <v>5875</v>
      </c>
      <c r="E6479" s="1295" t="s">
        <v>206</v>
      </c>
      <c r="F6479" s="935" t="s">
        <v>212</v>
      </c>
      <c r="G6479" s="1295">
        <v>83</v>
      </c>
      <c r="H6479" s="935" t="s">
        <v>405</v>
      </c>
      <c r="I6479" s="935" t="s">
        <v>406</v>
      </c>
      <c r="J6479" s="935">
        <v>40.472049499999997</v>
      </c>
      <c r="K6479" s="935">
        <v>-122.29453460000001</v>
      </c>
      <c r="L6479" s="935">
        <v>40.417416330000002</v>
      </c>
      <c r="M6479" s="935">
        <v>-122.19395729999999</v>
      </c>
    </row>
    <row r="6480" spans="1:13" x14ac:dyDescent="0.35">
      <c r="A6480" s="1296">
        <v>39378</v>
      </c>
      <c r="B6480" s="1295" t="s">
        <v>313</v>
      </c>
      <c r="C6480" s="1295" t="s">
        <v>260</v>
      </c>
      <c r="D6480" s="1295">
        <v>5875</v>
      </c>
      <c r="E6480" s="1295" t="s">
        <v>206</v>
      </c>
      <c r="F6480" s="935" t="s">
        <v>213</v>
      </c>
      <c r="G6480" s="1295">
        <v>60</v>
      </c>
      <c r="H6480" s="935" t="s">
        <v>406</v>
      </c>
      <c r="I6480" s="935" t="s">
        <v>407</v>
      </c>
      <c r="J6480" s="935">
        <v>40.417416330000002</v>
      </c>
      <c r="K6480" s="935">
        <v>-122.19395729999999</v>
      </c>
      <c r="L6480" s="935">
        <v>40.355137560000003</v>
      </c>
      <c r="M6480" s="935">
        <v>-122.17595660000001</v>
      </c>
    </row>
    <row r="6481" spans="1:13" x14ac:dyDescent="0.35">
      <c r="A6481" s="1296">
        <v>39378</v>
      </c>
      <c r="B6481" s="1295" t="s">
        <v>313</v>
      </c>
      <c r="C6481" s="1295" t="s">
        <v>260</v>
      </c>
      <c r="D6481" s="1295">
        <v>5875</v>
      </c>
      <c r="E6481" s="1295" t="s">
        <v>206</v>
      </c>
      <c r="F6481" s="935" t="s">
        <v>214</v>
      </c>
      <c r="G6481" s="1295">
        <v>75</v>
      </c>
      <c r="H6481" s="935" t="s">
        <v>407</v>
      </c>
      <c r="I6481" s="935" t="s">
        <v>408</v>
      </c>
      <c r="J6481" s="935">
        <v>40.355137560000003</v>
      </c>
      <c r="K6481" s="935">
        <v>-122.17595660000001</v>
      </c>
      <c r="L6481" s="935">
        <v>40.316984869999999</v>
      </c>
      <c r="M6481" s="935">
        <v>-122.1896581</v>
      </c>
    </row>
    <row r="6482" spans="1:13" x14ac:dyDescent="0.35">
      <c r="A6482" s="1296">
        <v>39378</v>
      </c>
      <c r="B6482" s="1295" t="s">
        <v>313</v>
      </c>
      <c r="C6482" s="1295" t="s">
        <v>260</v>
      </c>
      <c r="D6482" s="1295">
        <v>5875</v>
      </c>
      <c r="E6482" s="1295" t="s">
        <v>206</v>
      </c>
      <c r="F6482" s="935" t="s">
        <v>215</v>
      </c>
      <c r="G6482" s="1295">
        <v>50</v>
      </c>
      <c r="H6482" s="935" t="s">
        <v>408</v>
      </c>
      <c r="I6482" s="935" t="s">
        <v>409</v>
      </c>
      <c r="J6482" s="935">
        <v>40.316984869999999</v>
      </c>
      <c r="K6482" s="935">
        <v>-122.1896581</v>
      </c>
      <c r="L6482" s="935">
        <v>40.263968490000003</v>
      </c>
      <c r="M6482" s="935">
        <v>-122.2235306</v>
      </c>
    </row>
    <row r="6483" spans="1:13" x14ac:dyDescent="0.35">
      <c r="A6483" s="1296">
        <v>39378</v>
      </c>
      <c r="B6483" s="1295" t="s">
        <v>313</v>
      </c>
      <c r="C6483" s="1295" t="s">
        <v>260</v>
      </c>
      <c r="D6483" s="1295">
        <v>5875</v>
      </c>
      <c r="E6483" s="1295" t="s">
        <v>206</v>
      </c>
      <c r="F6483" s="935" t="s">
        <v>216</v>
      </c>
      <c r="G6483" s="1295">
        <v>19</v>
      </c>
      <c r="H6483" s="935" t="s">
        <v>409</v>
      </c>
      <c r="I6483" s="935" t="s">
        <v>410</v>
      </c>
      <c r="J6483" s="935">
        <v>40.263968490000003</v>
      </c>
      <c r="K6483" s="935">
        <v>-122.2235306</v>
      </c>
      <c r="L6483" s="935">
        <v>40.153152210000002</v>
      </c>
      <c r="M6483" s="935">
        <v>-122.20237950000001</v>
      </c>
    </row>
    <row r="6484" spans="1:13" x14ac:dyDescent="0.35">
      <c r="A6484" s="1296">
        <v>39378</v>
      </c>
      <c r="B6484" s="1295" t="s">
        <v>313</v>
      </c>
      <c r="C6484" s="1295" t="s">
        <v>260</v>
      </c>
      <c r="D6484" s="1295">
        <v>5875</v>
      </c>
      <c r="E6484" s="1295" t="s">
        <v>206</v>
      </c>
      <c r="F6484" s="935" t="s">
        <v>217</v>
      </c>
      <c r="G6484" s="1295">
        <v>44</v>
      </c>
      <c r="H6484" s="935" t="s">
        <v>410</v>
      </c>
      <c r="I6484" s="935" t="s">
        <v>411</v>
      </c>
      <c r="J6484" s="935">
        <v>40.153152210000002</v>
      </c>
      <c r="K6484" s="935">
        <v>-122.20237950000001</v>
      </c>
      <c r="L6484" s="935">
        <v>40.027836569999998</v>
      </c>
      <c r="M6484" s="935">
        <v>-122.11920569999999</v>
      </c>
    </row>
    <row r="6485" spans="1:13" x14ac:dyDescent="0.35">
      <c r="A6485" s="1296">
        <v>39378</v>
      </c>
      <c r="B6485" s="1295" t="s">
        <v>313</v>
      </c>
      <c r="C6485" s="1295" t="s">
        <v>260</v>
      </c>
      <c r="D6485" s="1295">
        <v>5875</v>
      </c>
      <c r="E6485" s="1295" t="s">
        <v>206</v>
      </c>
      <c r="F6485" s="935" t="s">
        <v>219</v>
      </c>
      <c r="G6485" s="1295">
        <v>13</v>
      </c>
      <c r="H6485" s="935" t="s">
        <v>411</v>
      </c>
      <c r="I6485" s="935" t="s">
        <v>412</v>
      </c>
      <c r="J6485" s="935">
        <v>40.027836569999998</v>
      </c>
      <c r="K6485" s="935">
        <v>-122.11920569999999</v>
      </c>
      <c r="L6485" s="935">
        <v>39.909298579999998</v>
      </c>
      <c r="M6485" s="935">
        <v>-122.0918963</v>
      </c>
    </row>
    <row r="6486" spans="1:13" x14ac:dyDescent="0.35">
      <c r="A6486" s="1296">
        <v>39378</v>
      </c>
      <c r="B6486" s="1295" t="s">
        <v>313</v>
      </c>
      <c r="C6486" s="1295" t="s">
        <v>260</v>
      </c>
      <c r="D6486" s="1295">
        <v>5875</v>
      </c>
      <c r="E6486" s="1295" t="s">
        <v>206</v>
      </c>
      <c r="F6486" s="935" t="s">
        <v>220</v>
      </c>
      <c r="G6486" s="1295">
        <v>6</v>
      </c>
      <c r="H6486" s="935" t="s">
        <v>412</v>
      </c>
      <c r="I6486" s="935" t="s">
        <v>413</v>
      </c>
      <c r="J6486" s="935">
        <v>39.909298579999998</v>
      </c>
      <c r="K6486" s="935">
        <v>-122.0918963</v>
      </c>
      <c r="L6486" s="935">
        <v>39.751173979999997</v>
      </c>
      <c r="M6486" s="935">
        <v>-121.9963235</v>
      </c>
    </row>
    <row r="6487" spans="1:13" x14ac:dyDescent="0.35">
      <c r="A6487" s="1296">
        <v>39378</v>
      </c>
      <c r="B6487" s="1295" t="s">
        <v>313</v>
      </c>
      <c r="C6487" s="1295" t="s">
        <v>260</v>
      </c>
      <c r="D6487" s="1295">
        <v>5875</v>
      </c>
      <c r="E6487" s="1295" t="s">
        <v>206</v>
      </c>
      <c r="F6487" s="935" t="s">
        <v>221</v>
      </c>
      <c r="G6487" s="1295">
        <v>6</v>
      </c>
      <c r="H6487" s="935" t="s">
        <v>413</v>
      </c>
      <c r="I6487" s="935" t="s">
        <v>414</v>
      </c>
      <c r="J6487" s="935">
        <v>39.751173979999997</v>
      </c>
      <c r="K6487" s="935">
        <v>-121.9963235</v>
      </c>
      <c r="L6487" s="935">
        <v>39.629153240000001</v>
      </c>
      <c r="M6487" s="935">
        <v>-121.9925059</v>
      </c>
    </row>
    <row r="6488" spans="1:13" x14ac:dyDescent="0.35">
      <c r="A6488" s="1296">
        <v>39378</v>
      </c>
      <c r="B6488" s="1295" t="s">
        <v>313</v>
      </c>
      <c r="C6488" s="1295" t="s">
        <v>260</v>
      </c>
      <c r="D6488" s="1295">
        <v>5875</v>
      </c>
      <c r="E6488" s="1295" t="s">
        <v>206</v>
      </c>
      <c r="F6488" s="935" t="s">
        <v>222</v>
      </c>
      <c r="G6488" s="1295">
        <v>1</v>
      </c>
      <c r="H6488" s="935" t="s">
        <v>414</v>
      </c>
      <c r="I6488" s="935" t="s">
        <v>415</v>
      </c>
      <c r="J6488" s="935">
        <v>39.629153240000001</v>
      </c>
      <c r="K6488" s="935">
        <v>-121.9925059</v>
      </c>
      <c r="L6488" s="935">
        <v>39.40712284</v>
      </c>
      <c r="M6488" s="935">
        <v>-122.00758999999999</v>
      </c>
    </row>
    <row r="6489" spans="1:13" x14ac:dyDescent="0.35">
      <c r="A6489" s="1296">
        <v>39399</v>
      </c>
      <c r="B6489" s="1295" t="s">
        <v>242</v>
      </c>
      <c r="C6489" s="1295" t="s">
        <v>246</v>
      </c>
      <c r="D6489" s="1295">
        <v>5681</v>
      </c>
      <c r="E6489" s="1295" t="s">
        <v>206</v>
      </c>
      <c r="F6489" s="935" t="s">
        <v>208</v>
      </c>
      <c r="G6489" s="1295">
        <v>114</v>
      </c>
      <c r="H6489" s="935" t="s">
        <v>402</v>
      </c>
      <c r="I6489" s="935" t="s">
        <v>403</v>
      </c>
      <c r="J6489" s="935">
        <v>40.611883210000002</v>
      </c>
      <c r="K6489" s="935">
        <v>-122.446135</v>
      </c>
      <c r="L6489" s="935">
        <v>40.592799669999998</v>
      </c>
      <c r="M6489" s="935">
        <v>-122.3942059</v>
      </c>
    </row>
    <row r="6490" spans="1:13" x14ac:dyDescent="0.35">
      <c r="A6490" s="1296">
        <v>39399</v>
      </c>
      <c r="B6490" s="1295" t="s">
        <v>242</v>
      </c>
      <c r="C6490" s="1295" t="s">
        <v>246</v>
      </c>
      <c r="D6490" s="1295">
        <v>5681</v>
      </c>
      <c r="E6490" s="1295" t="s">
        <v>206</v>
      </c>
      <c r="F6490" s="935" t="s">
        <v>209</v>
      </c>
      <c r="G6490" s="1295">
        <v>12</v>
      </c>
      <c r="H6490" s="935" t="s">
        <v>403</v>
      </c>
      <c r="I6490" s="935" t="s">
        <v>404</v>
      </c>
      <c r="J6490" s="935">
        <v>40.592799669999998</v>
      </c>
      <c r="K6490" s="935">
        <v>-122.3942059</v>
      </c>
      <c r="L6490" s="935">
        <v>40.585947769999997</v>
      </c>
      <c r="M6490" s="935">
        <v>-122.3683525</v>
      </c>
    </row>
    <row r="6491" spans="1:13" x14ac:dyDescent="0.35">
      <c r="A6491" s="1296">
        <v>39399</v>
      </c>
      <c r="B6491" s="1295" t="s">
        <v>242</v>
      </c>
      <c r="C6491" s="1295" t="s">
        <v>246</v>
      </c>
      <c r="D6491" s="1295">
        <v>5681</v>
      </c>
      <c r="E6491" s="1295" t="s">
        <v>206</v>
      </c>
      <c r="F6491" s="935" t="s">
        <v>211</v>
      </c>
      <c r="G6491" s="1295">
        <v>22</v>
      </c>
      <c r="H6491" s="935" t="s">
        <v>404</v>
      </c>
      <c r="I6491" s="935" t="s">
        <v>405</v>
      </c>
      <c r="J6491" s="935">
        <v>40.585947769999997</v>
      </c>
      <c r="K6491" s="935">
        <v>-122.3683525</v>
      </c>
      <c r="L6491" s="935">
        <v>40.472049499999997</v>
      </c>
      <c r="M6491" s="935">
        <v>-122.29453460000001</v>
      </c>
    </row>
    <row r="6492" spans="1:13" x14ac:dyDescent="0.35">
      <c r="A6492" s="1296">
        <v>39399</v>
      </c>
      <c r="B6492" s="1295" t="s">
        <v>242</v>
      </c>
      <c r="C6492" s="1295" t="s">
        <v>246</v>
      </c>
      <c r="D6492" s="1295">
        <v>5681</v>
      </c>
      <c r="E6492" s="1295" t="s">
        <v>206</v>
      </c>
      <c r="F6492" s="935" t="s">
        <v>212</v>
      </c>
      <c r="G6492" s="1295">
        <v>46</v>
      </c>
      <c r="H6492" s="935" t="s">
        <v>405</v>
      </c>
      <c r="I6492" s="935" t="s">
        <v>406</v>
      </c>
      <c r="J6492" s="935">
        <v>40.472049499999997</v>
      </c>
      <c r="K6492" s="935">
        <v>-122.29453460000001</v>
      </c>
      <c r="L6492" s="935">
        <v>40.417416330000002</v>
      </c>
      <c r="M6492" s="935">
        <v>-122.19395729999999</v>
      </c>
    </row>
    <row r="6493" spans="1:13" x14ac:dyDescent="0.35">
      <c r="A6493" s="1296">
        <v>39399</v>
      </c>
      <c r="B6493" s="1295" t="s">
        <v>242</v>
      </c>
      <c r="C6493" s="1295" t="s">
        <v>246</v>
      </c>
      <c r="D6493" s="1295">
        <v>5681</v>
      </c>
      <c r="E6493" s="1295" t="s">
        <v>206</v>
      </c>
      <c r="F6493" s="935" t="s">
        <v>213</v>
      </c>
      <c r="G6493" s="1295">
        <v>40</v>
      </c>
      <c r="H6493" s="935" t="s">
        <v>406</v>
      </c>
      <c r="I6493" s="935" t="s">
        <v>407</v>
      </c>
      <c r="J6493" s="935">
        <v>40.417416330000002</v>
      </c>
      <c r="K6493" s="935">
        <v>-122.19395729999999</v>
      </c>
      <c r="L6493" s="935">
        <v>40.355137560000003</v>
      </c>
      <c r="M6493" s="935">
        <v>-122.17595660000001</v>
      </c>
    </row>
    <row r="6494" spans="1:13" x14ac:dyDescent="0.35">
      <c r="A6494" s="1296">
        <v>39399</v>
      </c>
      <c r="B6494" s="1295" t="s">
        <v>242</v>
      </c>
      <c r="C6494" s="1295" t="s">
        <v>246</v>
      </c>
      <c r="D6494" s="1295">
        <v>5681</v>
      </c>
      <c r="E6494" s="1295" t="s">
        <v>206</v>
      </c>
      <c r="F6494" s="935" t="s">
        <v>214</v>
      </c>
      <c r="G6494" s="1295">
        <v>29</v>
      </c>
      <c r="H6494" s="935" t="s">
        <v>407</v>
      </c>
      <c r="I6494" s="935" t="s">
        <v>408</v>
      </c>
      <c r="J6494" s="935">
        <v>40.355137560000003</v>
      </c>
      <c r="K6494" s="935">
        <v>-122.17595660000001</v>
      </c>
      <c r="L6494" s="935">
        <v>40.316984869999999</v>
      </c>
      <c r="M6494" s="935">
        <v>-122.1896581</v>
      </c>
    </row>
    <row r="6495" spans="1:13" x14ac:dyDescent="0.35">
      <c r="A6495" s="1296">
        <v>39399</v>
      </c>
      <c r="B6495" s="1295" t="s">
        <v>242</v>
      </c>
      <c r="C6495" s="1295" t="s">
        <v>246</v>
      </c>
      <c r="D6495" s="1295">
        <v>5681</v>
      </c>
      <c r="E6495" s="1295" t="s">
        <v>206</v>
      </c>
      <c r="F6495" s="935" t="s">
        <v>215</v>
      </c>
      <c r="G6495" s="1295">
        <v>15</v>
      </c>
      <c r="H6495" s="935" t="s">
        <v>408</v>
      </c>
      <c r="I6495" s="935" t="s">
        <v>409</v>
      </c>
      <c r="J6495" s="935">
        <v>40.316984869999999</v>
      </c>
      <c r="K6495" s="935">
        <v>-122.1896581</v>
      </c>
      <c r="L6495" s="935">
        <v>40.263968490000003</v>
      </c>
      <c r="M6495" s="935">
        <v>-122.2235306</v>
      </c>
    </row>
    <row r="6496" spans="1:13" x14ac:dyDescent="0.35">
      <c r="A6496" s="1296">
        <v>39399</v>
      </c>
      <c r="B6496" s="1295" t="s">
        <v>242</v>
      </c>
      <c r="C6496" s="1295" t="s">
        <v>246</v>
      </c>
      <c r="D6496" s="1295">
        <v>5681</v>
      </c>
      <c r="E6496" s="1295" t="s">
        <v>206</v>
      </c>
      <c r="F6496" s="935" t="s">
        <v>216</v>
      </c>
      <c r="G6496" s="1295">
        <v>13</v>
      </c>
      <c r="H6496" s="935" t="s">
        <v>409</v>
      </c>
      <c r="I6496" s="935" t="s">
        <v>410</v>
      </c>
      <c r="J6496" s="935">
        <v>40.263968490000003</v>
      </c>
      <c r="K6496" s="935">
        <v>-122.2235306</v>
      </c>
      <c r="L6496" s="935">
        <v>40.153152210000002</v>
      </c>
      <c r="M6496" s="935">
        <v>-122.20237950000001</v>
      </c>
    </row>
    <row r="6497" spans="1:13" x14ac:dyDescent="0.35">
      <c r="A6497" s="1296">
        <v>39399</v>
      </c>
      <c r="B6497" s="1295" t="s">
        <v>242</v>
      </c>
      <c r="C6497" s="1295" t="s">
        <v>246</v>
      </c>
      <c r="D6497" s="1295">
        <v>5681</v>
      </c>
      <c r="E6497" s="1295" t="s">
        <v>206</v>
      </c>
      <c r="F6497" s="935" t="s">
        <v>217</v>
      </c>
      <c r="G6497" s="1295">
        <v>58</v>
      </c>
      <c r="H6497" s="935" t="s">
        <v>410</v>
      </c>
      <c r="I6497" s="935" t="s">
        <v>411</v>
      </c>
      <c r="J6497" s="935">
        <v>40.153152210000002</v>
      </c>
      <c r="K6497" s="935">
        <v>-122.20237950000001</v>
      </c>
      <c r="L6497" s="935">
        <v>40.027836569999998</v>
      </c>
      <c r="M6497" s="935">
        <v>-122.11920569999999</v>
      </c>
    </row>
    <row r="6498" spans="1:13" x14ac:dyDescent="0.35">
      <c r="A6498" s="1296">
        <v>39399</v>
      </c>
      <c r="B6498" s="1295" t="s">
        <v>242</v>
      </c>
      <c r="C6498" s="1295" t="s">
        <v>246</v>
      </c>
      <c r="D6498" s="1295">
        <v>5681</v>
      </c>
      <c r="E6498" s="1295" t="s">
        <v>206</v>
      </c>
      <c r="F6498" s="935" t="s">
        <v>219</v>
      </c>
      <c r="G6498" s="1295">
        <v>15</v>
      </c>
      <c r="H6498" s="935" t="s">
        <v>411</v>
      </c>
      <c r="I6498" s="935" t="s">
        <v>412</v>
      </c>
      <c r="J6498" s="935">
        <v>40.027836569999998</v>
      </c>
      <c r="K6498" s="935">
        <v>-122.11920569999999</v>
      </c>
      <c r="L6498" s="935">
        <v>39.909298579999998</v>
      </c>
      <c r="M6498" s="935">
        <v>-122.0918963</v>
      </c>
    </row>
    <row r="6499" spans="1:13" x14ac:dyDescent="0.35">
      <c r="A6499" s="1296">
        <v>39399</v>
      </c>
      <c r="B6499" s="1295" t="s">
        <v>242</v>
      </c>
      <c r="C6499" s="1295" t="s">
        <v>246</v>
      </c>
      <c r="D6499" s="1295">
        <v>5681</v>
      </c>
      <c r="E6499" s="1295" t="s">
        <v>206</v>
      </c>
      <c r="F6499" s="935" t="s">
        <v>220</v>
      </c>
      <c r="G6499" s="1295">
        <v>5</v>
      </c>
      <c r="H6499" s="935" t="s">
        <v>412</v>
      </c>
      <c r="I6499" s="935" t="s">
        <v>413</v>
      </c>
      <c r="J6499" s="935">
        <v>39.909298579999998</v>
      </c>
      <c r="K6499" s="935">
        <v>-122.0918963</v>
      </c>
      <c r="L6499" s="935">
        <v>39.751173979999997</v>
      </c>
      <c r="M6499" s="935">
        <v>-121.9963235</v>
      </c>
    </row>
    <row r="6500" spans="1:13" x14ac:dyDescent="0.35">
      <c r="A6500" s="1296">
        <v>39399</v>
      </c>
      <c r="B6500" s="1295" t="s">
        <v>242</v>
      </c>
      <c r="C6500" s="1295" t="s">
        <v>246</v>
      </c>
      <c r="D6500" s="1295">
        <v>5681</v>
      </c>
      <c r="E6500" s="1295" t="s">
        <v>206</v>
      </c>
      <c r="F6500" s="935" t="s">
        <v>221</v>
      </c>
      <c r="G6500" s="1295">
        <v>6</v>
      </c>
      <c r="H6500" s="935" t="s">
        <v>413</v>
      </c>
      <c r="I6500" s="935" t="s">
        <v>414</v>
      </c>
      <c r="J6500" s="935">
        <v>39.751173979999997</v>
      </c>
      <c r="K6500" s="935">
        <v>-121.9963235</v>
      </c>
      <c r="L6500" s="935">
        <v>39.629153240000001</v>
      </c>
      <c r="M6500" s="935">
        <v>-121.9925059</v>
      </c>
    </row>
    <row r="6501" spans="1:13" x14ac:dyDescent="0.35">
      <c r="A6501" s="1296">
        <v>39399</v>
      </c>
      <c r="B6501" s="1295" t="s">
        <v>242</v>
      </c>
      <c r="C6501" s="1295" t="s">
        <v>246</v>
      </c>
      <c r="D6501" s="1295">
        <v>5681</v>
      </c>
      <c r="E6501" s="1295" t="s">
        <v>206</v>
      </c>
      <c r="F6501" s="935" t="s">
        <v>222</v>
      </c>
      <c r="G6501" s="1295">
        <v>0</v>
      </c>
      <c r="H6501" s="935" t="s">
        <v>414</v>
      </c>
      <c r="I6501" s="935" t="s">
        <v>415</v>
      </c>
      <c r="J6501" s="935">
        <v>39.629153240000001</v>
      </c>
      <c r="K6501" s="935">
        <v>-121.9925059</v>
      </c>
      <c r="L6501" s="935">
        <v>39.40712284</v>
      </c>
      <c r="M6501" s="935">
        <v>-122.00758999999999</v>
      </c>
    </row>
    <row r="6502" spans="1:13" x14ac:dyDescent="0.35">
      <c r="A6502" s="1296">
        <v>39416</v>
      </c>
      <c r="B6502" s="1295" t="s">
        <v>242</v>
      </c>
      <c r="C6502" s="1295" t="s">
        <v>246</v>
      </c>
      <c r="D6502" s="1295">
        <v>5694</v>
      </c>
      <c r="E6502" s="1295" t="s">
        <v>206</v>
      </c>
      <c r="F6502" s="935" t="s">
        <v>208</v>
      </c>
      <c r="G6502" s="1295">
        <v>48</v>
      </c>
      <c r="H6502" s="935" t="s">
        <v>402</v>
      </c>
      <c r="I6502" s="935" t="s">
        <v>403</v>
      </c>
      <c r="J6502" s="935">
        <v>40.611883210000002</v>
      </c>
      <c r="K6502" s="935">
        <v>-122.446135</v>
      </c>
      <c r="L6502" s="935">
        <v>40.592799669999998</v>
      </c>
      <c r="M6502" s="935">
        <v>-122.3942059</v>
      </c>
    </row>
    <row r="6503" spans="1:13" x14ac:dyDescent="0.35">
      <c r="A6503" s="1296">
        <v>39416</v>
      </c>
      <c r="B6503" s="1295" t="s">
        <v>242</v>
      </c>
      <c r="C6503" s="1295" t="s">
        <v>246</v>
      </c>
      <c r="D6503" s="1295">
        <v>5694</v>
      </c>
      <c r="E6503" s="1295" t="s">
        <v>206</v>
      </c>
      <c r="F6503" s="935" t="s">
        <v>209</v>
      </c>
      <c r="G6503" s="1295">
        <v>0</v>
      </c>
      <c r="H6503" s="935" t="s">
        <v>403</v>
      </c>
      <c r="I6503" s="935" t="s">
        <v>404</v>
      </c>
      <c r="J6503" s="935">
        <v>40.592799669999998</v>
      </c>
      <c r="K6503" s="935">
        <v>-122.3942059</v>
      </c>
      <c r="L6503" s="935">
        <v>40.585947769999997</v>
      </c>
      <c r="M6503" s="935">
        <v>-122.3683525</v>
      </c>
    </row>
    <row r="6504" spans="1:13" x14ac:dyDescent="0.35">
      <c r="A6504" s="1296">
        <v>39416</v>
      </c>
      <c r="B6504" s="1295" t="s">
        <v>242</v>
      </c>
      <c r="C6504" s="1295" t="s">
        <v>246</v>
      </c>
      <c r="D6504" s="1295">
        <v>5694</v>
      </c>
      <c r="E6504" s="1295" t="s">
        <v>206</v>
      </c>
      <c r="F6504" s="935" t="s">
        <v>211</v>
      </c>
      <c r="G6504" s="1295">
        <v>2</v>
      </c>
      <c r="H6504" s="935" t="s">
        <v>404</v>
      </c>
      <c r="I6504" s="935" t="s">
        <v>405</v>
      </c>
      <c r="J6504" s="935">
        <v>40.585947769999997</v>
      </c>
      <c r="K6504" s="935">
        <v>-122.3683525</v>
      </c>
      <c r="L6504" s="935">
        <v>40.472049499999997</v>
      </c>
      <c r="M6504" s="935">
        <v>-122.29453460000001</v>
      </c>
    </row>
    <row r="6505" spans="1:13" x14ac:dyDescent="0.35">
      <c r="A6505" s="1296">
        <v>39416</v>
      </c>
      <c r="B6505" s="1295" t="s">
        <v>242</v>
      </c>
      <c r="C6505" s="1295" t="s">
        <v>246</v>
      </c>
      <c r="D6505" s="1295">
        <v>5694</v>
      </c>
      <c r="E6505" s="1295" t="s">
        <v>206</v>
      </c>
      <c r="F6505" s="935" t="s">
        <v>212</v>
      </c>
      <c r="G6505" s="1295">
        <v>23</v>
      </c>
      <c r="H6505" s="935" t="s">
        <v>405</v>
      </c>
      <c r="I6505" s="935" t="s">
        <v>406</v>
      </c>
      <c r="J6505" s="935">
        <v>40.472049499999997</v>
      </c>
      <c r="K6505" s="935">
        <v>-122.29453460000001</v>
      </c>
      <c r="L6505" s="935">
        <v>40.417416330000002</v>
      </c>
      <c r="M6505" s="935">
        <v>-122.19395729999999</v>
      </c>
    </row>
    <row r="6506" spans="1:13" x14ac:dyDescent="0.35">
      <c r="A6506" s="1296">
        <v>39416</v>
      </c>
      <c r="B6506" s="1295" t="s">
        <v>242</v>
      </c>
      <c r="C6506" s="1295" t="s">
        <v>246</v>
      </c>
      <c r="D6506" s="1295">
        <v>5694</v>
      </c>
      <c r="E6506" s="1295" t="s">
        <v>206</v>
      </c>
      <c r="F6506" s="935" t="s">
        <v>213</v>
      </c>
      <c r="G6506" s="1295">
        <v>16</v>
      </c>
      <c r="H6506" s="935" t="s">
        <v>406</v>
      </c>
      <c r="I6506" s="935" t="s">
        <v>407</v>
      </c>
      <c r="J6506" s="935">
        <v>40.417416330000002</v>
      </c>
      <c r="K6506" s="935">
        <v>-122.19395729999999</v>
      </c>
      <c r="L6506" s="935">
        <v>40.355137560000003</v>
      </c>
      <c r="M6506" s="935">
        <v>-122.17595660000001</v>
      </c>
    </row>
    <row r="6507" spans="1:13" x14ac:dyDescent="0.35">
      <c r="A6507" s="1296">
        <v>39416</v>
      </c>
      <c r="B6507" s="1295" t="s">
        <v>242</v>
      </c>
      <c r="C6507" s="1295" t="s">
        <v>246</v>
      </c>
      <c r="D6507" s="1295">
        <v>5694</v>
      </c>
      <c r="E6507" s="1295" t="s">
        <v>206</v>
      </c>
      <c r="F6507" s="935" t="s">
        <v>214</v>
      </c>
      <c r="G6507" s="1295">
        <v>20</v>
      </c>
      <c r="H6507" s="935" t="s">
        <v>407</v>
      </c>
      <c r="I6507" s="935" t="s">
        <v>408</v>
      </c>
      <c r="J6507" s="935">
        <v>40.355137560000003</v>
      </c>
      <c r="K6507" s="935">
        <v>-122.17595660000001</v>
      </c>
      <c r="L6507" s="935">
        <v>40.316984869999999</v>
      </c>
      <c r="M6507" s="935">
        <v>-122.1896581</v>
      </c>
    </row>
    <row r="6508" spans="1:13" x14ac:dyDescent="0.35">
      <c r="A6508" s="1296">
        <v>39416</v>
      </c>
      <c r="B6508" s="1295" t="s">
        <v>242</v>
      </c>
      <c r="C6508" s="1295" t="s">
        <v>246</v>
      </c>
      <c r="D6508" s="1295">
        <v>5694</v>
      </c>
      <c r="E6508" s="1295" t="s">
        <v>206</v>
      </c>
      <c r="F6508" s="935" t="s">
        <v>215</v>
      </c>
      <c r="G6508" s="1295">
        <v>12</v>
      </c>
      <c r="H6508" s="935" t="s">
        <v>408</v>
      </c>
      <c r="I6508" s="935" t="s">
        <v>409</v>
      </c>
      <c r="J6508" s="935">
        <v>40.316984869999999</v>
      </c>
      <c r="K6508" s="935">
        <v>-122.1896581</v>
      </c>
      <c r="L6508" s="935">
        <v>40.263968490000003</v>
      </c>
      <c r="M6508" s="935">
        <v>-122.2235306</v>
      </c>
    </row>
    <row r="6509" spans="1:13" x14ac:dyDescent="0.35">
      <c r="A6509" s="1296">
        <v>39416</v>
      </c>
      <c r="B6509" s="1295" t="s">
        <v>242</v>
      </c>
      <c r="C6509" s="1295" t="s">
        <v>246</v>
      </c>
      <c r="D6509" s="1295">
        <v>5694</v>
      </c>
      <c r="E6509" s="1295" t="s">
        <v>206</v>
      </c>
      <c r="F6509" s="935" t="s">
        <v>216</v>
      </c>
      <c r="G6509" s="1295">
        <v>10</v>
      </c>
      <c r="H6509" s="935" t="s">
        <v>409</v>
      </c>
      <c r="I6509" s="935" t="s">
        <v>410</v>
      </c>
      <c r="J6509" s="935">
        <v>40.263968490000003</v>
      </c>
      <c r="K6509" s="935">
        <v>-122.2235306</v>
      </c>
      <c r="L6509" s="935">
        <v>40.153152210000002</v>
      </c>
      <c r="M6509" s="935">
        <v>-122.20237950000001</v>
      </c>
    </row>
    <row r="6510" spans="1:13" x14ac:dyDescent="0.35">
      <c r="A6510" s="1296">
        <v>39416</v>
      </c>
      <c r="B6510" s="1295" t="s">
        <v>242</v>
      </c>
      <c r="C6510" s="1295" t="s">
        <v>246</v>
      </c>
      <c r="D6510" s="1295">
        <v>5694</v>
      </c>
      <c r="E6510" s="1295" t="s">
        <v>206</v>
      </c>
      <c r="F6510" s="935" t="s">
        <v>217</v>
      </c>
      <c r="G6510" s="1295">
        <v>30</v>
      </c>
      <c r="H6510" s="935" t="s">
        <v>410</v>
      </c>
      <c r="I6510" s="935" t="s">
        <v>411</v>
      </c>
      <c r="J6510" s="935">
        <v>40.153152210000002</v>
      </c>
      <c r="K6510" s="935">
        <v>-122.20237950000001</v>
      </c>
      <c r="L6510" s="935">
        <v>40.027836569999998</v>
      </c>
      <c r="M6510" s="935">
        <v>-122.11920569999999</v>
      </c>
    </row>
    <row r="6511" spans="1:13" x14ac:dyDescent="0.35">
      <c r="A6511" s="1296">
        <v>39416</v>
      </c>
      <c r="B6511" s="1295" t="s">
        <v>242</v>
      </c>
      <c r="C6511" s="1295" t="s">
        <v>246</v>
      </c>
      <c r="D6511" s="1295">
        <v>5694</v>
      </c>
      <c r="E6511" s="1295" t="s">
        <v>206</v>
      </c>
      <c r="F6511" s="935" t="s">
        <v>219</v>
      </c>
      <c r="G6511" s="1295">
        <v>6</v>
      </c>
      <c r="H6511" s="935" t="s">
        <v>411</v>
      </c>
      <c r="I6511" s="935" t="s">
        <v>412</v>
      </c>
      <c r="J6511" s="935">
        <v>40.027836569999998</v>
      </c>
      <c r="K6511" s="935">
        <v>-122.11920569999999</v>
      </c>
      <c r="L6511" s="935">
        <v>39.909298579999998</v>
      </c>
      <c r="M6511" s="935">
        <v>-122.0918963</v>
      </c>
    </row>
    <row r="6512" spans="1:13" x14ac:dyDescent="0.35">
      <c r="A6512" s="1296">
        <v>39416</v>
      </c>
      <c r="B6512" s="1295" t="s">
        <v>242</v>
      </c>
      <c r="C6512" s="1295" t="s">
        <v>246</v>
      </c>
      <c r="D6512" s="1295">
        <v>5694</v>
      </c>
      <c r="E6512" s="1295" t="s">
        <v>206</v>
      </c>
      <c r="F6512" s="935" t="s">
        <v>220</v>
      </c>
      <c r="G6512" s="1295">
        <v>2</v>
      </c>
      <c r="H6512" s="935" t="s">
        <v>412</v>
      </c>
      <c r="I6512" s="935" t="s">
        <v>413</v>
      </c>
      <c r="J6512" s="935">
        <v>39.909298579999998</v>
      </c>
      <c r="K6512" s="935">
        <v>-122.0918963</v>
      </c>
      <c r="L6512" s="935">
        <v>39.751173979999997</v>
      </c>
      <c r="M6512" s="935">
        <v>-121.9963235</v>
      </c>
    </row>
    <row r="6513" spans="1:13" x14ac:dyDescent="0.35">
      <c r="A6513" s="1296">
        <v>39416</v>
      </c>
      <c r="B6513" s="1295" t="s">
        <v>242</v>
      </c>
      <c r="C6513" s="1295" t="s">
        <v>246</v>
      </c>
      <c r="D6513" s="1295">
        <v>5694</v>
      </c>
      <c r="E6513" s="1295" t="s">
        <v>206</v>
      </c>
      <c r="F6513" s="935" t="s">
        <v>221</v>
      </c>
      <c r="G6513" s="1295">
        <v>0</v>
      </c>
      <c r="H6513" s="935" t="s">
        <v>413</v>
      </c>
      <c r="I6513" s="935" t="s">
        <v>414</v>
      </c>
      <c r="J6513" s="935">
        <v>39.751173979999997</v>
      </c>
      <c r="K6513" s="935">
        <v>-121.9963235</v>
      </c>
      <c r="L6513" s="935">
        <v>39.629153240000001</v>
      </c>
      <c r="M6513" s="935">
        <v>-121.9925059</v>
      </c>
    </row>
    <row r="6514" spans="1:13" ht="15" thickBot="1" x14ac:dyDescent="0.4">
      <c r="A6514" s="1309">
        <v>39416</v>
      </c>
      <c r="B6514" s="1313" t="s">
        <v>242</v>
      </c>
      <c r="C6514" s="1313" t="s">
        <v>246</v>
      </c>
      <c r="D6514" s="1313">
        <v>5694</v>
      </c>
      <c r="E6514" s="1313" t="s">
        <v>206</v>
      </c>
      <c r="F6514" s="1312" t="s">
        <v>222</v>
      </c>
      <c r="G6514" s="1313">
        <v>1</v>
      </c>
      <c r="H6514" s="1312" t="s">
        <v>414</v>
      </c>
      <c r="I6514" s="1312" t="s">
        <v>415</v>
      </c>
      <c r="J6514" s="1312">
        <v>39.629153240000001</v>
      </c>
      <c r="K6514" s="1312">
        <v>-121.9925059</v>
      </c>
      <c r="L6514" s="1312">
        <v>39.40712284</v>
      </c>
      <c r="M6514" s="1312">
        <v>-122.00758999999999</v>
      </c>
    </row>
    <row r="6515" spans="1:13" ht="15" thickTop="1" x14ac:dyDescent="0.35">
      <c r="A6515" s="1296">
        <v>39525</v>
      </c>
      <c r="B6515" s="1295" t="s">
        <v>242</v>
      </c>
      <c r="C6515" s="1295" t="s">
        <v>196</v>
      </c>
      <c r="D6515" s="1295">
        <v>3263</v>
      </c>
      <c r="E6515" s="1295" t="s">
        <v>247</v>
      </c>
      <c r="F6515" s="935" t="s">
        <v>208</v>
      </c>
      <c r="G6515" s="1295">
        <v>17</v>
      </c>
      <c r="H6515" s="935" t="s">
        <v>402</v>
      </c>
      <c r="I6515" s="935" t="s">
        <v>403</v>
      </c>
      <c r="J6515" s="935">
        <v>40.611883210000002</v>
      </c>
      <c r="K6515" s="935">
        <v>-122.446135</v>
      </c>
      <c r="L6515" s="935">
        <v>40.592799669999998</v>
      </c>
      <c r="M6515" s="935">
        <v>-122.3942059</v>
      </c>
    </row>
    <row r="6516" spans="1:13" x14ac:dyDescent="0.35">
      <c r="A6516" s="1296">
        <v>39525</v>
      </c>
      <c r="B6516" s="1295" t="s">
        <v>242</v>
      </c>
      <c r="C6516" s="1295" t="s">
        <v>196</v>
      </c>
      <c r="D6516" s="1295">
        <v>3263</v>
      </c>
      <c r="E6516" s="1295" t="s">
        <v>247</v>
      </c>
      <c r="F6516" s="935" t="s">
        <v>209</v>
      </c>
      <c r="G6516" s="1295">
        <v>0</v>
      </c>
      <c r="H6516" s="935" t="s">
        <v>403</v>
      </c>
      <c r="I6516" s="935" t="s">
        <v>404</v>
      </c>
      <c r="J6516" s="935">
        <v>40.592799669999998</v>
      </c>
      <c r="K6516" s="935">
        <v>-122.3942059</v>
      </c>
      <c r="L6516" s="935">
        <v>40.585947769999997</v>
      </c>
      <c r="M6516" s="935">
        <v>-122.3683525</v>
      </c>
    </row>
    <row r="6517" spans="1:13" x14ac:dyDescent="0.35">
      <c r="A6517" s="1296">
        <v>39525</v>
      </c>
      <c r="B6517" s="1295" t="s">
        <v>242</v>
      </c>
      <c r="C6517" s="1295" t="s">
        <v>196</v>
      </c>
      <c r="D6517" s="1295">
        <v>3263</v>
      </c>
      <c r="E6517" s="1295" t="s">
        <v>247</v>
      </c>
      <c r="F6517" s="935" t="s">
        <v>211</v>
      </c>
      <c r="G6517" s="1295">
        <v>0</v>
      </c>
      <c r="H6517" s="935" t="s">
        <v>404</v>
      </c>
      <c r="I6517" s="935" t="s">
        <v>405</v>
      </c>
      <c r="J6517" s="935">
        <v>40.585947769999997</v>
      </c>
      <c r="K6517" s="935">
        <v>-122.3683525</v>
      </c>
      <c r="L6517" s="935">
        <v>40.472049499999997</v>
      </c>
      <c r="M6517" s="935">
        <v>-122.29453460000001</v>
      </c>
    </row>
    <row r="6518" spans="1:13" x14ac:dyDescent="0.35">
      <c r="A6518" s="1296">
        <v>39525</v>
      </c>
      <c r="B6518" s="1295" t="s">
        <v>242</v>
      </c>
      <c r="C6518" s="1295" t="s">
        <v>196</v>
      </c>
      <c r="D6518" s="1295">
        <v>3263</v>
      </c>
      <c r="E6518" s="1295" t="s">
        <v>247</v>
      </c>
      <c r="F6518" s="935" t="s">
        <v>212</v>
      </c>
      <c r="G6518" s="1295">
        <v>0</v>
      </c>
      <c r="H6518" s="935" t="s">
        <v>405</v>
      </c>
      <c r="I6518" s="935" t="s">
        <v>406</v>
      </c>
      <c r="J6518" s="935">
        <v>40.472049499999997</v>
      </c>
      <c r="K6518" s="935">
        <v>-122.29453460000001</v>
      </c>
      <c r="L6518" s="935">
        <v>40.417416330000002</v>
      </c>
      <c r="M6518" s="935">
        <v>-122.19395729999999</v>
      </c>
    </row>
    <row r="6519" spans="1:13" x14ac:dyDescent="0.35">
      <c r="A6519" s="1296">
        <v>39525</v>
      </c>
      <c r="B6519" s="1295" t="s">
        <v>242</v>
      </c>
      <c r="C6519" s="1295" t="s">
        <v>196</v>
      </c>
      <c r="D6519" s="1295">
        <v>3263</v>
      </c>
      <c r="E6519" s="1295" t="s">
        <v>247</v>
      </c>
      <c r="F6519" s="935" t="s">
        <v>213</v>
      </c>
      <c r="G6519" s="1295">
        <v>0</v>
      </c>
      <c r="H6519" s="935" t="s">
        <v>406</v>
      </c>
      <c r="I6519" s="935" t="s">
        <v>407</v>
      </c>
      <c r="J6519" s="935">
        <v>40.417416330000002</v>
      </c>
      <c r="K6519" s="935">
        <v>-122.19395729999999</v>
      </c>
      <c r="L6519" s="935">
        <v>40.355137560000003</v>
      </c>
      <c r="M6519" s="935">
        <v>-122.17595660000001</v>
      </c>
    </row>
    <row r="6520" spans="1:13" x14ac:dyDescent="0.35">
      <c r="A6520" s="1296">
        <v>39525</v>
      </c>
      <c r="B6520" s="1295" t="s">
        <v>242</v>
      </c>
      <c r="C6520" s="1295" t="s">
        <v>196</v>
      </c>
      <c r="D6520" s="1295">
        <v>3263</v>
      </c>
      <c r="E6520" s="1295" t="s">
        <v>247</v>
      </c>
      <c r="F6520" s="935" t="s">
        <v>214</v>
      </c>
      <c r="G6520" s="1295">
        <v>0</v>
      </c>
      <c r="H6520" s="935" t="s">
        <v>407</v>
      </c>
      <c r="I6520" s="935" t="s">
        <v>408</v>
      </c>
      <c r="J6520" s="935">
        <v>40.355137560000003</v>
      </c>
      <c r="K6520" s="935">
        <v>-122.17595660000001</v>
      </c>
      <c r="L6520" s="935">
        <v>40.316984869999999</v>
      </c>
      <c r="M6520" s="935">
        <v>-122.1896581</v>
      </c>
    </row>
    <row r="6521" spans="1:13" x14ac:dyDescent="0.35">
      <c r="A6521" s="1296">
        <v>39525</v>
      </c>
      <c r="B6521" s="1295" t="s">
        <v>242</v>
      </c>
      <c r="C6521" s="1295" t="s">
        <v>196</v>
      </c>
      <c r="D6521" s="1295">
        <v>3263</v>
      </c>
      <c r="E6521" s="1295" t="s">
        <v>247</v>
      </c>
      <c r="F6521" s="935" t="s">
        <v>215</v>
      </c>
      <c r="G6521" s="1295">
        <v>0</v>
      </c>
      <c r="H6521" s="935" t="s">
        <v>408</v>
      </c>
      <c r="I6521" s="935" t="s">
        <v>409</v>
      </c>
      <c r="J6521" s="935">
        <v>40.316984869999999</v>
      </c>
      <c r="K6521" s="935">
        <v>-122.1896581</v>
      </c>
      <c r="L6521" s="935">
        <v>40.263968490000003</v>
      </c>
      <c r="M6521" s="935">
        <v>-122.2235306</v>
      </c>
    </row>
    <row r="6522" spans="1:13" x14ac:dyDescent="0.35">
      <c r="A6522" s="1296">
        <v>39525</v>
      </c>
      <c r="B6522" s="1295" t="s">
        <v>242</v>
      </c>
      <c r="C6522" s="1295" t="s">
        <v>196</v>
      </c>
      <c r="D6522" s="1295">
        <v>3263</v>
      </c>
      <c r="E6522" s="1295" t="s">
        <v>247</v>
      </c>
      <c r="F6522" s="935" t="s">
        <v>216</v>
      </c>
      <c r="G6522" s="1295">
        <v>0</v>
      </c>
      <c r="H6522" s="935" t="s">
        <v>409</v>
      </c>
      <c r="I6522" s="935" t="s">
        <v>410</v>
      </c>
      <c r="J6522" s="935">
        <v>40.263968490000003</v>
      </c>
      <c r="K6522" s="935">
        <v>-122.2235306</v>
      </c>
      <c r="L6522" s="935">
        <v>40.153152210000002</v>
      </c>
      <c r="M6522" s="935">
        <v>-122.20237950000001</v>
      </c>
    </row>
    <row r="6523" spans="1:13" x14ac:dyDescent="0.35">
      <c r="A6523" s="1296">
        <v>39525</v>
      </c>
      <c r="B6523" s="1295" t="s">
        <v>242</v>
      </c>
      <c r="C6523" s="1295" t="s">
        <v>196</v>
      </c>
      <c r="D6523" s="1295">
        <v>3263</v>
      </c>
      <c r="E6523" s="1295" t="s">
        <v>247</v>
      </c>
      <c r="F6523" s="935" t="s">
        <v>217</v>
      </c>
      <c r="G6523" s="1295">
        <v>0</v>
      </c>
      <c r="H6523" s="935" t="s">
        <v>410</v>
      </c>
      <c r="I6523" s="935" t="s">
        <v>411</v>
      </c>
      <c r="J6523" s="935">
        <v>40.153152210000002</v>
      </c>
      <c r="K6523" s="935">
        <v>-122.20237950000001</v>
      </c>
      <c r="L6523" s="935">
        <v>40.027836569999998</v>
      </c>
      <c r="M6523" s="935">
        <v>-122.11920569999999</v>
      </c>
    </row>
    <row r="6524" spans="1:13" x14ac:dyDescent="0.35">
      <c r="A6524" s="1296">
        <v>39525</v>
      </c>
      <c r="B6524" s="1295" t="s">
        <v>242</v>
      </c>
      <c r="C6524" s="1295" t="s">
        <v>196</v>
      </c>
      <c r="D6524" s="1295">
        <v>3263</v>
      </c>
      <c r="E6524" s="1295" t="s">
        <v>247</v>
      </c>
      <c r="F6524" s="935" t="s">
        <v>219</v>
      </c>
      <c r="G6524" s="1295">
        <v>0</v>
      </c>
      <c r="H6524" s="935" t="s">
        <v>411</v>
      </c>
      <c r="I6524" s="935" t="s">
        <v>412</v>
      </c>
      <c r="J6524" s="935">
        <v>40.027836569999998</v>
      </c>
      <c r="K6524" s="935">
        <v>-122.11920569999999</v>
      </c>
      <c r="L6524" s="935">
        <v>39.909298579999998</v>
      </c>
      <c r="M6524" s="935">
        <v>-122.0918963</v>
      </c>
    </row>
    <row r="6525" spans="1:13" x14ac:dyDescent="0.35">
      <c r="A6525" s="1296">
        <v>39525</v>
      </c>
      <c r="B6525" s="1295" t="s">
        <v>242</v>
      </c>
      <c r="C6525" s="1295" t="s">
        <v>196</v>
      </c>
      <c r="D6525" s="1295">
        <v>3263</v>
      </c>
      <c r="E6525" s="1295" t="s">
        <v>247</v>
      </c>
      <c r="F6525" s="935" t="s">
        <v>220</v>
      </c>
      <c r="G6525" s="1295">
        <v>0</v>
      </c>
      <c r="H6525" s="935" t="s">
        <v>412</v>
      </c>
      <c r="I6525" s="935" t="s">
        <v>413</v>
      </c>
      <c r="J6525" s="935">
        <v>39.909298579999998</v>
      </c>
      <c r="K6525" s="935">
        <v>-122.0918963</v>
      </c>
      <c r="L6525" s="935">
        <v>39.751173979999997</v>
      </c>
      <c r="M6525" s="935">
        <v>-121.9963235</v>
      </c>
    </row>
    <row r="6526" spans="1:13" x14ac:dyDescent="0.35">
      <c r="A6526" s="1296">
        <v>39525</v>
      </c>
      <c r="B6526" s="1295" t="s">
        <v>242</v>
      </c>
      <c r="C6526" s="1295" t="s">
        <v>196</v>
      </c>
      <c r="D6526" s="1295">
        <v>3263</v>
      </c>
      <c r="E6526" s="1295" t="s">
        <v>247</v>
      </c>
      <c r="F6526" s="935" t="s">
        <v>221</v>
      </c>
      <c r="G6526" s="1295">
        <v>0</v>
      </c>
      <c r="H6526" s="935" t="s">
        <v>413</v>
      </c>
      <c r="I6526" s="935" t="s">
        <v>414</v>
      </c>
      <c r="J6526" s="935">
        <v>39.751173979999997</v>
      </c>
      <c r="K6526" s="935">
        <v>-121.9963235</v>
      </c>
      <c r="L6526" s="935">
        <v>39.629153240000001</v>
      </c>
      <c r="M6526" s="935">
        <v>-121.9925059</v>
      </c>
    </row>
    <row r="6527" spans="1:13" x14ac:dyDescent="0.35">
      <c r="A6527" s="1296">
        <v>39525</v>
      </c>
      <c r="B6527" s="1295" t="s">
        <v>242</v>
      </c>
      <c r="C6527" s="1295" t="s">
        <v>196</v>
      </c>
      <c r="D6527" s="1295">
        <v>3263</v>
      </c>
      <c r="E6527" s="1295" t="s">
        <v>247</v>
      </c>
      <c r="F6527" s="935" t="s">
        <v>222</v>
      </c>
      <c r="G6527" s="1295">
        <v>0</v>
      </c>
      <c r="H6527" s="935" t="s">
        <v>414</v>
      </c>
      <c r="I6527" s="935" t="s">
        <v>415</v>
      </c>
      <c r="J6527" s="935">
        <v>39.629153240000001</v>
      </c>
      <c r="K6527" s="935">
        <v>-121.9925059</v>
      </c>
      <c r="L6527" s="935">
        <v>39.40712284</v>
      </c>
      <c r="M6527" s="935">
        <v>-122.00758999999999</v>
      </c>
    </row>
    <row r="6528" spans="1:13" x14ac:dyDescent="0.35">
      <c r="A6528" s="1296">
        <v>39562</v>
      </c>
      <c r="B6528" s="1295" t="s">
        <v>313</v>
      </c>
      <c r="C6528" s="1295" t="s">
        <v>246</v>
      </c>
      <c r="D6528" s="1295">
        <v>7028</v>
      </c>
      <c r="E6528" s="1295" t="s">
        <v>200</v>
      </c>
      <c r="F6528" s="935" t="s">
        <v>208</v>
      </c>
      <c r="G6528" s="1295">
        <v>0</v>
      </c>
      <c r="H6528" s="935" t="s">
        <v>402</v>
      </c>
      <c r="I6528" s="935" t="s">
        <v>403</v>
      </c>
      <c r="J6528" s="935">
        <v>40.611883210000002</v>
      </c>
      <c r="K6528" s="935">
        <v>-122.446135</v>
      </c>
      <c r="L6528" s="935">
        <v>40.592799669999998</v>
      </c>
      <c r="M6528" s="935">
        <v>-122.3942059</v>
      </c>
    </row>
    <row r="6529" spans="1:13" x14ac:dyDescent="0.35">
      <c r="A6529" s="1296">
        <v>39562</v>
      </c>
      <c r="B6529" s="1295" t="s">
        <v>313</v>
      </c>
      <c r="C6529" s="1295" t="s">
        <v>246</v>
      </c>
      <c r="D6529" s="1295">
        <v>7028</v>
      </c>
      <c r="E6529" s="1295" t="s">
        <v>200</v>
      </c>
      <c r="F6529" s="935" t="s">
        <v>209</v>
      </c>
      <c r="G6529" s="1295">
        <v>0</v>
      </c>
      <c r="H6529" s="935" t="s">
        <v>403</v>
      </c>
      <c r="I6529" s="935" t="s">
        <v>404</v>
      </c>
      <c r="J6529" s="935">
        <v>40.592799669999998</v>
      </c>
      <c r="K6529" s="935">
        <v>-122.3942059</v>
      </c>
      <c r="L6529" s="935">
        <v>40.585947769999997</v>
      </c>
      <c r="M6529" s="935">
        <v>-122.3683525</v>
      </c>
    </row>
    <row r="6530" spans="1:13" x14ac:dyDescent="0.35">
      <c r="A6530" s="1296">
        <v>39562</v>
      </c>
      <c r="B6530" s="1295" t="s">
        <v>313</v>
      </c>
      <c r="C6530" s="1295" t="s">
        <v>246</v>
      </c>
      <c r="D6530" s="1295">
        <v>7028</v>
      </c>
      <c r="E6530" s="1295" t="s">
        <v>200</v>
      </c>
      <c r="F6530" s="935" t="s">
        <v>211</v>
      </c>
      <c r="G6530" s="1295">
        <v>0</v>
      </c>
      <c r="H6530" s="935" t="s">
        <v>404</v>
      </c>
      <c r="I6530" s="935" t="s">
        <v>405</v>
      </c>
      <c r="J6530" s="935">
        <v>40.585947769999997</v>
      </c>
      <c r="K6530" s="935">
        <v>-122.3683525</v>
      </c>
      <c r="L6530" s="935">
        <v>40.472049499999997</v>
      </c>
      <c r="M6530" s="935">
        <v>-122.29453460000001</v>
      </c>
    </row>
    <row r="6531" spans="1:13" x14ac:dyDescent="0.35">
      <c r="A6531" s="1296">
        <v>39562</v>
      </c>
      <c r="B6531" s="1295" t="s">
        <v>313</v>
      </c>
      <c r="C6531" s="1295" t="s">
        <v>246</v>
      </c>
      <c r="D6531" s="1295">
        <v>7028</v>
      </c>
      <c r="E6531" s="1295" t="s">
        <v>200</v>
      </c>
      <c r="F6531" s="935" t="s">
        <v>212</v>
      </c>
      <c r="G6531" s="1295">
        <v>0</v>
      </c>
      <c r="H6531" s="935" t="s">
        <v>405</v>
      </c>
      <c r="I6531" s="935" t="s">
        <v>406</v>
      </c>
      <c r="J6531" s="935">
        <v>40.472049499999997</v>
      </c>
      <c r="K6531" s="935">
        <v>-122.29453460000001</v>
      </c>
      <c r="L6531" s="935">
        <v>40.417416330000002</v>
      </c>
      <c r="M6531" s="935">
        <v>-122.19395729999999</v>
      </c>
    </row>
    <row r="6532" spans="1:13" x14ac:dyDescent="0.35">
      <c r="A6532" s="1296">
        <v>39562</v>
      </c>
      <c r="B6532" s="1295" t="s">
        <v>313</v>
      </c>
      <c r="C6532" s="1295" t="s">
        <v>246</v>
      </c>
      <c r="D6532" s="1295">
        <v>7028</v>
      </c>
      <c r="E6532" s="1295" t="s">
        <v>200</v>
      </c>
      <c r="F6532" s="935" t="s">
        <v>213</v>
      </c>
      <c r="G6532" s="1295">
        <v>0</v>
      </c>
      <c r="H6532" s="935" t="s">
        <v>406</v>
      </c>
      <c r="I6532" s="935" t="s">
        <v>407</v>
      </c>
      <c r="J6532" s="935">
        <v>40.417416330000002</v>
      </c>
      <c r="K6532" s="935">
        <v>-122.19395729999999</v>
      </c>
      <c r="L6532" s="935">
        <v>40.355137560000003</v>
      </c>
      <c r="M6532" s="935">
        <v>-122.17595660000001</v>
      </c>
    </row>
    <row r="6533" spans="1:13" x14ac:dyDescent="0.35">
      <c r="A6533" s="1296">
        <v>39562</v>
      </c>
      <c r="B6533" s="1295" t="s">
        <v>313</v>
      </c>
      <c r="C6533" s="1295" t="s">
        <v>246</v>
      </c>
      <c r="D6533" s="1295">
        <v>7028</v>
      </c>
      <c r="E6533" s="1295" t="s">
        <v>200</v>
      </c>
      <c r="F6533" s="935" t="s">
        <v>214</v>
      </c>
      <c r="G6533" s="1295">
        <v>0</v>
      </c>
      <c r="H6533" s="935" t="s">
        <v>407</v>
      </c>
      <c r="I6533" s="935" t="s">
        <v>408</v>
      </c>
      <c r="J6533" s="935">
        <v>40.355137560000003</v>
      </c>
      <c r="K6533" s="935">
        <v>-122.17595660000001</v>
      </c>
      <c r="L6533" s="935">
        <v>40.316984869999999</v>
      </c>
      <c r="M6533" s="935">
        <v>-122.1896581</v>
      </c>
    </row>
    <row r="6534" spans="1:13" x14ac:dyDescent="0.35">
      <c r="A6534" s="1296">
        <v>39562</v>
      </c>
      <c r="B6534" s="1295" t="s">
        <v>313</v>
      </c>
      <c r="C6534" s="1295" t="s">
        <v>246</v>
      </c>
      <c r="D6534" s="1295">
        <v>7028</v>
      </c>
      <c r="E6534" s="1295" t="s">
        <v>200</v>
      </c>
      <c r="F6534" s="935" t="s">
        <v>215</v>
      </c>
      <c r="G6534" s="1295">
        <v>0</v>
      </c>
      <c r="H6534" s="935" t="s">
        <v>408</v>
      </c>
      <c r="I6534" s="935" t="s">
        <v>409</v>
      </c>
      <c r="J6534" s="935">
        <v>40.316984869999999</v>
      </c>
      <c r="K6534" s="935">
        <v>-122.1896581</v>
      </c>
      <c r="L6534" s="935">
        <v>40.263968490000003</v>
      </c>
      <c r="M6534" s="935">
        <v>-122.2235306</v>
      </c>
    </row>
    <row r="6535" spans="1:13" x14ac:dyDescent="0.35">
      <c r="A6535" s="1296">
        <v>39562</v>
      </c>
      <c r="B6535" s="1295" t="s">
        <v>313</v>
      </c>
      <c r="C6535" s="1295" t="s">
        <v>246</v>
      </c>
      <c r="D6535" s="1295">
        <v>7028</v>
      </c>
      <c r="E6535" s="1295" t="s">
        <v>200</v>
      </c>
      <c r="F6535" s="935" t="s">
        <v>216</v>
      </c>
      <c r="G6535" s="1295">
        <v>0</v>
      </c>
      <c r="H6535" s="935" t="s">
        <v>409</v>
      </c>
      <c r="I6535" s="935" t="s">
        <v>410</v>
      </c>
      <c r="J6535" s="935">
        <v>40.263968490000003</v>
      </c>
      <c r="K6535" s="935">
        <v>-122.2235306</v>
      </c>
      <c r="L6535" s="935">
        <v>40.153152210000002</v>
      </c>
      <c r="M6535" s="935">
        <v>-122.20237950000001</v>
      </c>
    </row>
    <row r="6536" spans="1:13" x14ac:dyDescent="0.35">
      <c r="A6536" s="1296">
        <v>39562</v>
      </c>
      <c r="B6536" s="1295" t="s">
        <v>313</v>
      </c>
      <c r="C6536" s="1295" t="s">
        <v>246</v>
      </c>
      <c r="D6536" s="1295">
        <v>7028</v>
      </c>
      <c r="E6536" s="1295" t="s">
        <v>200</v>
      </c>
      <c r="F6536" s="935" t="s">
        <v>217</v>
      </c>
      <c r="G6536" s="1295">
        <v>0</v>
      </c>
      <c r="H6536" s="935" t="s">
        <v>410</v>
      </c>
      <c r="I6536" s="935" t="s">
        <v>411</v>
      </c>
      <c r="J6536" s="935">
        <v>40.153152210000002</v>
      </c>
      <c r="K6536" s="935">
        <v>-122.20237950000001</v>
      </c>
      <c r="L6536" s="935">
        <v>40.027836569999998</v>
      </c>
      <c r="M6536" s="935">
        <v>-122.11920569999999</v>
      </c>
    </row>
    <row r="6537" spans="1:13" x14ac:dyDescent="0.35">
      <c r="A6537" s="1296">
        <v>39562</v>
      </c>
      <c r="B6537" s="1295" t="s">
        <v>313</v>
      </c>
      <c r="C6537" s="1295" t="s">
        <v>246</v>
      </c>
      <c r="D6537" s="1295">
        <v>7028</v>
      </c>
      <c r="E6537" s="1295" t="s">
        <v>200</v>
      </c>
      <c r="F6537" s="935" t="s">
        <v>219</v>
      </c>
      <c r="G6537" s="1295">
        <v>0</v>
      </c>
      <c r="H6537" s="935" t="s">
        <v>411</v>
      </c>
      <c r="I6537" s="935" t="s">
        <v>412</v>
      </c>
      <c r="J6537" s="935">
        <v>40.027836569999998</v>
      </c>
      <c r="K6537" s="935">
        <v>-122.11920569999999</v>
      </c>
      <c r="L6537" s="935">
        <v>39.909298579999998</v>
      </c>
      <c r="M6537" s="935">
        <v>-122.0918963</v>
      </c>
    </row>
    <row r="6538" spans="1:13" x14ac:dyDescent="0.35">
      <c r="A6538" s="1296">
        <v>39562</v>
      </c>
      <c r="B6538" s="1295" t="s">
        <v>313</v>
      </c>
      <c r="C6538" s="1295" t="s">
        <v>246</v>
      </c>
      <c r="D6538" s="1295">
        <v>7028</v>
      </c>
      <c r="E6538" s="1295" t="s">
        <v>200</v>
      </c>
      <c r="F6538" s="935" t="s">
        <v>220</v>
      </c>
      <c r="G6538" s="1295">
        <v>-99999</v>
      </c>
      <c r="H6538" s="935" t="s">
        <v>412</v>
      </c>
      <c r="I6538" s="935" t="s">
        <v>413</v>
      </c>
      <c r="J6538" s="935">
        <v>39.909298579999998</v>
      </c>
      <c r="K6538" s="935">
        <v>-122.0918963</v>
      </c>
      <c r="L6538" s="935">
        <v>39.751173979999997</v>
      </c>
      <c r="M6538" s="935">
        <v>-121.9963235</v>
      </c>
    </row>
    <row r="6539" spans="1:13" x14ac:dyDescent="0.35">
      <c r="A6539" s="1296">
        <v>39562</v>
      </c>
      <c r="B6539" s="1295" t="s">
        <v>313</v>
      </c>
      <c r="C6539" s="1295" t="s">
        <v>246</v>
      </c>
      <c r="D6539" s="1295">
        <v>7028</v>
      </c>
      <c r="E6539" s="1295" t="s">
        <v>200</v>
      </c>
      <c r="F6539" s="935" t="s">
        <v>221</v>
      </c>
      <c r="G6539" s="1295">
        <v>-99999</v>
      </c>
      <c r="H6539" s="935" t="s">
        <v>413</v>
      </c>
      <c r="I6539" s="935" t="s">
        <v>414</v>
      </c>
      <c r="J6539" s="935">
        <v>39.751173979999997</v>
      </c>
      <c r="K6539" s="935">
        <v>-121.9963235</v>
      </c>
      <c r="L6539" s="935">
        <v>39.629153240000001</v>
      </c>
      <c r="M6539" s="935">
        <v>-121.9925059</v>
      </c>
    </row>
    <row r="6540" spans="1:13" x14ac:dyDescent="0.35">
      <c r="A6540" s="1296">
        <v>39562</v>
      </c>
      <c r="B6540" s="1295" t="s">
        <v>313</v>
      </c>
      <c r="C6540" s="1295" t="s">
        <v>246</v>
      </c>
      <c r="D6540" s="1295">
        <v>7028</v>
      </c>
      <c r="E6540" s="1295" t="s">
        <v>200</v>
      </c>
      <c r="F6540" s="935" t="s">
        <v>222</v>
      </c>
      <c r="G6540" s="1295">
        <v>-99999</v>
      </c>
      <c r="H6540" s="935" t="s">
        <v>414</v>
      </c>
      <c r="I6540" s="935" t="s">
        <v>415</v>
      </c>
      <c r="J6540" s="935">
        <v>39.629153240000001</v>
      </c>
      <c r="K6540" s="935">
        <v>-121.9925059</v>
      </c>
      <c r="L6540" s="935">
        <v>39.40712284</v>
      </c>
      <c r="M6540" s="935">
        <v>-122.00758999999999</v>
      </c>
    </row>
    <row r="6541" spans="1:13" x14ac:dyDescent="0.35">
      <c r="A6541" s="1296">
        <v>39567</v>
      </c>
      <c r="B6541" s="1295" t="s">
        <v>313</v>
      </c>
      <c r="C6541" s="1295" t="s">
        <v>246</v>
      </c>
      <c r="D6541" s="1295">
        <v>7517</v>
      </c>
      <c r="E6541" s="1295" t="s">
        <v>200</v>
      </c>
      <c r="F6541" s="935" t="s">
        <v>208</v>
      </c>
      <c r="G6541" s="1295">
        <v>0</v>
      </c>
      <c r="H6541" s="935" t="s">
        <v>402</v>
      </c>
      <c r="I6541" s="935" t="s">
        <v>403</v>
      </c>
      <c r="J6541" s="935">
        <v>40.611883210000002</v>
      </c>
      <c r="K6541" s="935">
        <v>-122.446135</v>
      </c>
      <c r="L6541" s="935">
        <v>40.592799669999998</v>
      </c>
      <c r="M6541" s="935">
        <v>-122.3942059</v>
      </c>
    </row>
    <row r="6542" spans="1:13" x14ac:dyDescent="0.35">
      <c r="A6542" s="1296">
        <v>39567</v>
      </c>
      <c r="B6542" s="1295" t="s">
        <v>313</v>
      </c>
      <c r="C6542" s="1295" t="s">
        <v>246</v>
      </c>
      <c r="D6542" s="1295">
        <v>7517</v>
      </c>
      <c r="E6542" s="1295" t="s">
        <v>200</v>
      </c>
      <c r="F6542" s="935" t="s">
        <v>209</v>
      </c>
      <c r="G6542" s="1295">
        <v>1</v>
      </c>
      <c r="H6542" s="935" t="s">
        <v>403</v>
      </c>
      <c r="I6542" s="935" t="s">
        <v>404</v>
      </c>
      <c r="J6542" s="935">
        <v>40.592799669999998</v>
      </c>
      <c r="K6542" s="935">
        <v>-122.3942059</v>
      </c>
      <c r="L6542" s="935">
        <v>40.585947769999997</v>
      </c>
      <c r="M6542" s="935">
        <v>-122.3683525</v>
      </c>
    </row>
    <row r="6543" spans="1:13" x14ac:dyDescent="0.35">
      <c r="A6543" s="1296">
        <v>39567</v>
      </c>
      <c r="B6543" s="1295" t="s">
        <v>313</v>
      </c>
      <c r="C6543" s="1295" t="s">
        <v>246</v>
      </c>
      <c r="D6543" s="1295">
        <v>7517</v>
      </c>
      <c r="E6543" s="1295" t="s">
        <v>200</v>
      </c>
      <c r="F6543" s="935" t="s">
        <v>211</v>
      </c>
      <c r="G6543" s="1295">
        <v>0</v>
      </c>
      <c r="H6543" s="935" t="s">
        <v>404</v>
      </c>
      <c r="I6543" s="935" t="s">
        <v>405</v>
      </c>
      <c r="J6543" s="935">
        <v>40.585947769999997</v>
      </c>
      <c r="K6543" s="935">
        <v>-122.3683525</v>
      </c>
      <c r="L6543" s="935">
        <v>40.472049499999997</v>
      </c>
      <c r="M6543" s="935">
        <v>-122.29453460000001</v>
      </c>
    </row>
    <row r="6544" spans="1:13" x14ac:dyDescent="0.35">
      <c r="A6544" s="1296">
        <v>39567</v>
      </c>
      <c r="B6544" s="1295" t="s">
        <v>313</v>
      </c>
      <c r="C6544" s="1295" t="s">
        <v>246</v>
      </c>
      <c r="D6544" s="1295">
        <v>7517</v>
      </c>
      <c r="E6544" s="1295" t="s">
        <v>200</v>
      </c>
      <c r="F6544" s="935" t="s">
        <v>212</v>
      </c>
      <c r="G6544" s="1295">
        <v>0</v>
      </c>
      <c r="H6544" s="935" t="s">
        <v>405</v>
      </c>
      <c r="I6544" s="935" t="s">
        <v>406</v>
      </c>
      <c r="J6544" s="935">
        <v>40.472049499999997</v>
      </c>
      <c r="K6544" s="935">
        <v>-122.29453460000001</v>
      </c>
      <c r="L6544" s="935">
        <v>40.417416330000002</v>
      </c>
      <c r="M6544" s="935">
        <v>-122.19395729999999</v>
      </c>
    </row>
    <row r="6545" spans="1:13" x14ac:dyDescent="0.35">
      <c r="A6545" s="1296">
        <v>39567</v>
      </c>
      <c r="B6545" s="1295" t="s">
        <v>313</v>
      </c>
      <c r="C6545" s="1295" t="s">
        <v>246</v>
      </c>
      <c r="D6545" s="1295">
        <v>7517</v>
      </c>
      <c r="E6545" s="1295" t="s">
        <v>200</v>
      </c>
      <c r="F6545" s="935" t="s">
        <v>213</v>
      </c>
      <c r="G6545" s="1295">
        <v>0</v>
      </c>
      <c r="H6545" s="935" t="s">
        <v>406</v>
      </c>
      <c r="I6545" s="935" t="s">
        <v>407</v>
      </c>
      <c r="J6545" s="935">
        <v>40.417416330000002</v>
      </c>
      <c r="K6545" s="935">
        <v>-122.19395729999999</v>
      </c>
      <c r="L6545" s="935">
        <v>40.355137560000003</v>
      </c>
      <c r="M6545" s="935">
        <v>-122.17595660000001</v>
      </c>
    </row>
    <row r="6546" spans="1:13" x14ac:dyDescent="0.35">
      <c r="A6546" s="1296">
        <v>39567</v>
      </c>
      <c r="B6546" s="1295" t="s">
        <v>313</v>
      </c>
      <c r="C6546" s="1295" t="s">
        <v>246</v>
      </c>
      <c r="D6546" s="1295">
        <v>7517</v>
      </c>
      <c r="E6546" s="1295" t="s">
        <v>200</v>
      </c>
      <c r="F6546" s="935" t="s">
        <v>214</v>
      </c>
      <c r="G6546" s="1295">
        <v>0</v>
      </c>
      <c r="H6546" s="935" t="s">
        <v>407</v>
      </c>
      <c r="I6546" s="935" t="s">
        <v>408</v>
      </c>
      <c r="J6546" s="935">
        <v>40.355137560000003</v>
      </c>
      <c r="K6546" s="935">
        <v>-122.17595660000001</v>
      </c>
      <c r="L6546" s="935">
        <v>40.316984869999999</v>
      </c>
      <c r="M6546" s="935">
        <v>-122.1896581</v>
      </c>
    </row>
    <row r="6547" spans="1:13" x14ac:dyDescent="0.35">
      <c r="A6547" s="1296">
        <v>39567</v>
      </c>
      <c r="B6547" s="1295" t="s">
        <v>313</v>
      </c>
      <c r="C6547" s="1295" t="s">
        <v>246</v>
      </c>
      <c r="D6547" s="1295">
        <v>7517</v>
      </c>
      <c r="E6547" s="1295" t="s">
        <v>200</v>
      </c>
      <c r="F6547" s="935" t="s">
        <v>215</v>
      </c>
      <c r="G6547" s="1295">
        <v>0</v>
      </c>
      <c r="H6547" s="935" t="s">
        <v>408</v>
      </c>
      <c r="I6547" s="935" t="s">
        <v>409</v>
      </c>
      <c r="J6547" s="935">
        <v>40.316984869999999</v>
      </c>
      <c r="K6547" s="935">
        <v>-122.1896581</v>
      </c>
      <c r="L6547" s="935">
        <v>40.263968490000003</v>
      </c>
      <c r="M6547" s="935">
        <v>-122.2235306</v>
      </c>
    </row>
    <row r="6548" spans="1:13" x14ac:dyDescent="0.35">
      <c r="A6548" s="1296">
        <v>39567</v>
      </c>
      <c r="B6548" s="1295" t="s">
        <v>313</v>
      </c>
      <c r="C6548" s="1295" t="s">
        <v>246</v>
      </c>
      <c r="D6548" s="1295">
        <v>7517</v>
      </c>
      <c r="E6548" s="1295" t="s">
        <v>200</v>
      </c>
      <c r="F6548" s="935" t="s">
        <v>216</v>
      </c>
      <c r="G6548" s="1295">
        <v>0</v>
      </c>
      <c r="H6548" s="935" t="s">
        <v>409</v>
      </c>
      <c r="I6548" s="935" t="s">
        <v>410</v>
      </c>
      <c r="J6548" s="935">
        <v>40.263968490000003</v>
      </c>
      <c r="K6548" s="935">
        <v>-122.2235306</v>
      </c>
      <c r="L6548" s="935">
        <v>40.153152210000002</v>
      </c>
      <c r="M6548" s="935">
        <v>-122.20237950000001</v>
      </c>
    </row>
    <row r="6549" spans="1:13" x14ac:dyDescent="0.35">
      <c r="A6549" s="1296">
        <v>39567</v>
      </c>
      <c r="B6549" s="1295" t="s">
        <v>313</v>
      </c>
      <c r="C6549" s="1295" t="s">
        <v>246</v>
      </c>
      <c r="D6549" s="1295">
        <v>7517</v>
      </c>
      <c r="E6549" s="1295" t="s">
        <v>200</v>
      </c>
      <c r="F6549" s="935" t="s">
        <v>217</v>
      </c>
      <c r="G6549" s="1295">
        <v>0</v>
      </c>
      <c r="H6549" s="935" t="s">
        <v>410</v>
      </c>
      <c r="I6549" s="935" t="s">
        <v>411</v>
      </c>
      <c r="J6549" s="935">
        <v>40.153152210000002</v>
      </c>
      <c r="K6549" s="935">
        <v>-122.20237950000001</v>
      </c>
      <c r="L6549" s="935">
        <v>40.027836569999998</v>
      </c>
      <c r="M6549" s="935">
        <v>-122.11920569999999</v>
      </c>
    </row>
    <row r="6550" spans="1:13" x14ac:dyDescent="0.35">
      <c r="A6550" s="1296">
        <v>39567</v>
      </c>
      <c r="B6550" s="1295" t="s">
        <v>313</v>
      </c>
      <c r="C6550" s="1295" t="s">
        <v>246</v>
      </c>
      <c r="D6550" s="1295">
        <v>7517</v>
      </c>
      <c r="E6550" s="1295" t="s">
        <v>200</v>
      </c>
      <c r="F6550" s="935" t="s">
        <v>219</v>
      </c>
      <c r="G6550" s="1295">
        <v>-99999</v>
      </c>
      <c r="H6550" s="935" t="s">
        <v>411</v>
      </c>
      <c r="I6550" s="935" t="s">
        <v>412</v>
      </c>
      <c r="J6550" s="935">
        <v>40.027836569999998</v>
      </c>
      <c r="K6550" s="935">
        <v>-122.11920569999999</v>
      </c>
      <c r="L6550" s="935">
        <v>39.909298579999998</v>
      </c>
      <c r="M6550" s="935">
        <v>-122.0918963</v>
      </c>
    </row>
    <row r="6551" spans="1:13" x14ac:dyDescent="0.35">
      <c r="A6551" s="1296">
        <v>39567</v>
      </c>
      <c r="B6551" s="1295" t="s">
        <v>313</v>
      </c>
      <c r="C6551" s="1295" t="s">
        <v>246</v>
      </c>
      <c r="D6551" s="1295">
        <v>7517</v>
      </c>
      <c r="E6551" s="1295" t="s">
        <v>200</v>
      </c>
      <c r="F6551" s="935" t="s">
        <v>220</v>
      </c>
      <c r="G6551" s="1295">
        <v>-99999</v>
      </c>
      <c r="H6551" s="935" t="s">
        <v>412</v>
      </c>
      <c r="I6551" s="935" t="s">
        <v>413</v>
      </c>
      <c r="J6551" s="935">
        <v>39.909298579999998</v>
      </c>
      <c r="K6551" s="935">
        <v>-122.0918963</v>
      </c>
      <c r="L6551" s="935">
        <v>39.751173979999997</v>
      </c>
      <c r="M6551" s="935">
        <v>-121.9963235</v>
      </c>
    </row>
    <row r="6552" spans="1:13" x14ac:dyDescent="0.35">
      <c r="A6552" s="1296">
        <v>39567</v>
      </c>
      <c r="B6552" s="1295" t="s">
        <v>313</v>
      </c>
      <c r="C6552" s="1295" t="s">
        <v>246</v>
      </c>
      <c r="D6552" s="1295">
        <v>7517</v>
      </c>
      <c r="E6552" s="1295" t="s">
        <v>200</v>
      </c>
      <c r="F6552" s="935" t="s">
        <v>221</v>
      </c>
      <c r="G6552" s="1295">
        <v>-99999</v>
      </c>
      <c r="H6552" s="935" t="s">
        <v>413</v>
      </c>
      <c r="I6552" s="935" t="s">
        <v>414</v>
      </c>
      <c r="J6552" s="935">
        <v>39.751173979999997</v>
      </c>
      <c r="K6552" s="935">
        <v>-121.9963235</v>
      </c>
      <c r="L6552" s="935">
        <v>39.629153240000001</v>
      </c>
      <c r="M6552" s="935">
        <v>-121.9925059</v>
      </c>
    </row>
    <row r="6553" spans="1:13" x14ac:dyDescent="0.35">
      <c r="A6553" s="1296">
        <v>39567</v>
      </c>
      <c r="B6553" s="1295" t="s">
        <v>313</v>
      </c>
      <c r="C6553" s="1295" t="s">
        <v>246</v>
      </c>
      <c r="D6553" s="1295">
        <v>7517</v>
      </c>
      <c r="E6553" s="1295" t="s">
        <v>200</v>
      </c>
      <c r="F6553" s="935" t="s">
        <v>222</v>
      </c>
      <c r="G6553" s="1295">
        <v>-99999</v>
      </c>
      <c r="H6553" s="935" t="s">
        <v>414</v>
      </c>
      <c r="I6553" s="935" t="s">
        <v>415</v>
      </c>
      <c r="J6553" s="935">
        <v>39.629153240000001</v>
      </c>
      <c r="K6553" s="935">
        <v>-121.9925059</v>
      </c>
      <c r="L6553" s="935">
        <v>39.40712284</v>
      </c>
      <c r="M6553" s="935">
        <v>-122.00758999999999</v>
      </c>
    </row>
    <row r="6554" spans="1:13" x14ac:dyDescent="0.35">
      <c r="A6554" s="1296">
        <v>39573</v>
      </c>
      <c r="B6554" s="1295" t="s">
        <v>313</v>
      </c>
      <c r="C6554" s="1295" t="s">
        <v>246</v>
      </c>
      <c r="D6554" s="1295">
        <v>8270</v>
      </c>
      <c r="E6554" s="1295" t="s">
        <v>200</v>
      </c>
      <c r="F6554" s="935" t="s">
        <v>208</v>
      </c>
      <c r="G6554" s="1295">
        <v>0</v>
      </c>
      <c r="H6554" s="935" t="s">
        <v>402</v>
      </c>
      <c r="I6554" s="935" t="s">
        <v>403</v>
      </c>
      <c r="J6554" s="935">
        <v>40.611883210000002</v>
      </c>
      <c r="K6554" s="935">
        <v>-122.446135</v>
      </c>
      <c r="L6554" s="935">
        <v>40.592799669999998</v>
      </c>
      <c r="M6554" s="935">
        <v>-122.3942059</v>
      </c>
    </row>
    <row r="6555" spans="1:13" x14ac:dyDescent="0.35">
      <c r="A6555" s="1296">
        <v>39573</v>
      </c>
      <c r="B6555" s="1295" t="s">
        <v>313</v>
      </c>
      <c r="C6555" s="1295" t="s">
        <v>246</v>
      </c>
      <c r="D6555" s="1295">
        <v>8270</v>
      </c>
      <c r="E6555" s="1295" t="s">
        <v>200</v>
      </c>
      <c r="F6555" s="935" t="s">
        <v>209</v>
      </c>
      <c r="G6555" s="1295">
        <v>0</v>
      </c>
      <c r="H6555" s="935" t="s">
        <v>403</v>
      </c>
      <c r="I6555" s="935" t="s">
        <v>404</v>
      </c>
      <c r="J6555" s="935">
        <v>40.592799669999998</v>
      </c>
      <c r="K6555" s="935">
        <v>-122.3942059</v>
      </c>
      <c r="L6555" s="935">
        <v>40.585947769999997</v>
      </c>
      <c r="M6555" s="935">
        <v>-122.3683525</v>
      </c>
    </row>
    <row r="6556" spans="1:13" x14ac:dyDescent="0.35">
      <c r="A6556" s="1296">
        <v>39573</v>
      </c>
      <c r="B6556" s="1295" t="s">
        <v>313</v>
      </c>
      <c r="C6556" s="1295" t="s">
        <v>246</v>
      </c>
      <c r="D6556" s="1295">
        <v>8270</v>
      </c>
      <c r="E6556" s="1295" t="s">
        <v>200</v>
      </c>
      <c r="F6556" s="935" t="s">
        <v>211</v>
      </c>
      <c r="G6556" s="1295">
        <v>0</v>
      </c>
      <c r="H6556" s="935" t="s">
        <v>404</v>
      </c>
      <c r="I6556" s="935" t="s">
        <v>405</v>
      </c>
      <c r="J6556" s="935">
        <v>40.585947769999997</v>
      </c>
      <c r="K6556" s="935">
        <v>-122.3683525</v>
      </c>
      <c r="L6556" s="935">
        <v>40.472049499999997</v>
      </c>
      <c r="M6556" s="935">
        <v>-122.29453460000001</v>
      </c>
    </row>
    <row r="6557" spans="1:13" x14ac:dyDescent="0.35">
      <c r="A6557" s="1296">
        <v>39573</v>
      </c>
      <c r="B6557" s="1295" t="s">
        <v>313</v>
      </c>
      <c r="C6557" s="1295" t="s">
        <v>246</v>
      </c>
      <c r="D6557" s="1295">
        <v>8270</v>
      </c>
      <c r="E6557" s="1295" t="s">
        <v>200</v>
      </c>
      <c r="F6557" s="935" t="s">
        <v>212</v>
      </c>
      <c r="G6557" s="1295">
        <v>0</v>
      </c>
      <c r="H6557" s="935" t="s">
        <v>405</v>
      </c>
      <c r="I6557" s="935" t="s">
        <v>406</v>
      </c>
      <c r="J6557" s="935">
        <v>40.472049499999997</v>
      </c>
      <c r="K6557" s="935">
        <v>-122.29453460000001</v>
      </c>
      <c r="L6557" s="935">
        <v>40.417416330000002</v>
      </c>
      <c r="M6557" s="935">
        <v>-122.19395729999999</v>
      </c>
    </row>
    <row r="6558" spans="1:13" x14ac:dyDescent="0.35">
      <c r="A6558" s="1296">
        <v>39573</v>
      </c>
      <c r="B6558" s="1295" t="s">
        <v>313</v>
      </c>
      <c r="C6558" s="1295" t="s">
        <v>246</v>
      </c>
      <c r="D6558" s="1295">
        <v>8270</v>
      </c>
      <c r="E6558" s="1295" t="s">
        <v>200</v>
      </c>
      <c r="F6558" s="935" t="s">
        <v>213</v>
      </c>
      <c r="G6558" s="1295">
        <v>0</v>
      </c>
      <c r="H6558" s="935" t="s">
        <v>406</v>
      </c>
      <c r="I6558" s="935" t="s">
        <v>407</v>
      </c>
      <c r="J6558" s="935">
        <v>40.417416330000002</v>
      </c>
      <c r="K6558" s="935">
        <v>-122.19395729999999</v>
      </c>
      <c r="L6558" s="935">
        <v>40.355137560000003</v>
      </c>
      <c r="M6558" s="935">
        <v>-122.17595660000001</v>
      </c>
    </row>
    <row r="6559" spans="1:13" x14ac:dyDescent="0.35">
      <c r="A6559" s="1296">
        <v>39573</v>
      </c>
      <c r="B6559" s="1295" t="s">
        <v>313</v>
      </c>
      <c r="C6559" s="1295" t="s">
        <v>246</v>
      </c>
      <c r="D6559" s="1295">
        <v>8270</v>
      </c>
      <c r="E6559" s="1295" t="s">
        <v>200</v>
      </c>
      <c r="F6559" s="935" t="s">
        <v>214</v>
      </c>
      <c r="G6559" s="1295">
        <v>0</v>
      </c>
      <c r="H6559" s="935" t="s">
        <v>407</v>
      </c>
      <c r="I6559" s="935" t="s">
        <v>408</v>
      </c>
      <c r="J6559" s="935">
        <v>40.355137560000003</v>
      </c>
      <c r="K6559" s="935">
        <v>-122.17595660000001</v>
      </c>
      <c r="L6559" s="935">
        <v>40.316984869999999</v>
      </c>
      <c r="M6559" s="935">
        <v>-122.1896581</v>
      </c>
    </row>
    <row r="6560" spans="1:13" x14ac:dyDescent="0.35">
      <c r="A6560" s="1296">
        <v>39573</v>
      </c>
      <c r="B6560" s="1295" t="s">
        <v>313</v>
      </c>
      <c r="C6560" s="1295" t="s">
        <v>246</v>
      </c>
      <c r="D6560" s="1295">
        <v>8270</v>
      </c>
      <c r="E6560" s="1295" t="s">
        <v>200</v>
      </c>
      <c r="F6560" s="935" t="s">
        <v>215</v>
      </c>
      <c r="G6560" s="1295">
        <v>0</v>
      </c>
      <c r="H6560" s="935" t="s">
        <v>408</v>
      </c>
      <c r="I6560" s="935" t="s">
        <v>409</v>
      </c>
      <c r="J6560" s="935">
        <v>40.316984869999999</v>
      </c>
      <c r="K6560" s="935">
        <v>-122.1896581</v>
      </c>
      <c r="L6560" s="935">
        <v>40.263968490000003</v>
      </c>
      <c r="M6560" s="935">
        <v>-122.2235306</v>
      </c>
    </row>
    <row r="6561" spans="1:13" x14ac:dyDescent="0.35">
      <c r="A6561" s="1296">
        <v>39573</v>
      </c>
      <c r="B6561" s="1295" t="s">
        <v>313</v>
      </c>
      <c r="C6561" s="1295" t="s">
        <v>246</v>
      </c>
      <c r="D6561" s="1295">
        <v>8270</v>
      </c>
      <c r="E6561" s="1295" t="s">
        <v>200</v>
      </c>
      <c r="F6561" s="935" t="s">
        <v>216</v>
      </c>
      <c r="G6561" s="1295">
        <v>0</v>
      </c>
      <c r="H6561" s="935" t="s">
        <v>409</v>
      </c>
      <c r="I6561" s="935" t="s">
        <v>410</v>
      </c>
      <c r="J6561" s="935">
        <v>40.263968490000003</v>
      </c>
      <c r="K6561" s="935">
        <v>-122.2235306</v>
      </c>
      <c r="L6561" s="935">
        <v>40.153152210000002</v>
      </c>
      <c r="M6561" s="935">
        <v>-122.20237950000001</v>
      </c>
    </row>
    <row r="6562" spans="1:13" x14ac:dyDescent="0.35">
      <c r="A6562" s="1296">
        <v>39573</v>
      </c>
      <c r="B6562" s="1295" t="s">
        <v>313</v>
      </c>
      <c r="C6562" s="1295" t="s">
        <v>246</v>
      </c>
      <c r="D6562" s="1295">
        <v>8270</v>
      </c>
      <c r="E6562" s="1295" t="s">
        <v>200</v>
      </c>
      <c r="F6562" s="935" t="s">
        <v>217</v>
      </c>
      <c r="G6562" s="1295">
        <v>0</v>
      </c>
      <c r="H6562" s="935" t="s">
        <v>410</v>
      </c>
      <c r="I6562" s="935" t="s">
        <v>411</v>
      </c>
      <c r="J6562" s="935">
        <v>40.153152210000002</v>
      </c>
      <c r="K6562" s="935">
        <v>-122.20237950000001</v>
      </c>
      <c r="L6562" s="935">
        <v>40.027836569999998</v>
      </c>
      <c r="M6562" s="935">
        <v>-122.11920569999999</v>
      </c>
    </row>
    <row r="6563" spans="1:13" x14ac:dyDescent="0.35">
      <c r="A6563" s="1296">
        <v>39573</v>
      </c>
      <c r="B6563" s="1295" t="s">
        <v>313</v>
      </c>
      <c r="C6563" s="1295" t="s">
        <v>246</v>
      </c>
      <c r="D6563" s="1295">
        <v>8270</v>
      </c>
      <c r="E6563" s="1295" t="s">
        <v>200</v>
      </c>
      <c r="F6563" s="935" t="s">
        <v>219</v>
      </c>
      <c r="G6563" s="1295">
        <v>-99999</v>
      </c>
      <c r="H6563" s="935" t="s">
        <v>411</v>
      </c>
      <c r="I6563" s="935" t="s">
        <v>412</v>
      </c>
      <c r="J6563" s="935">
        <v>40.027836569999998</v>
      </c>
      <c r="K6563" s="935">
        <v>-122.11920569999999</v>
      </c>
      <c r="L6563" s="935">
        <v>39.909298579999998</v>
      </c>
      <c r="M6563" s="935">
        <v>-122.0918963</v>
      </c>
    </row>
    <row r="6564" spans="1:13" x14ac:dyDescent="0.35">
      <c r="A6564" s="1296">
        <v>39573</v>
      </c>
      <c r="B6564" s="1295" t="s">
        <v>313</v>
      </c>
      <c r="C6564" s="1295" t="s">
        <v>246</v>
      </c>
      <c r="D6564" s="1295">
        <v>8270</v>
      </c>
      <c r="E6564" s="1295" t="s">
        <v>200</v>
      </c>
      <c r="F6564" s="935" t="s">
        <v>220</v>
      </c>
      <c r="G6564" s="1295">
        <v>-99999</v>
      </c>
      <c r="H6564" s="935" t="s">
        <v>412</v>
      </c>
      <c r="I6564" s="935" t="s">
        <v>413</v>
      </c>
      <c r="J6564" s="935">
        <v>39.909298579999998</v>
      </c>
      <c r="K6564" s="935">
        <v>-122.0918963</v>
      </c>
      <c r="L6564" s="935">
        <v>39.751173979999997</v>
      </c>
      <c r="M6564" s="935">
        <v>-121.9963235</v>
      </c>
    </row>
    <row r="6565" spans="1:13" x14ac:dyDescent="0.35">
      <c r="A6565" s="1296">
        <v>39573</v>
      </c>
      <c r="B6565" s="1295" t="s">
        <v>313</v>
      </c>
      <c r="C6565" s="1295" t="s">
        <v>246</v>
      </c>
      <c r="D6565" s="1295">
        <v>8270</v>
      </c>
      <c r="E6565" s="1295" t="s">
        <v>200</v>
      </c>
      <c r="F6565" s="935" t="s">
        <v>221</v>
      </c>
      <c r="G6565" s="1295">
        <v>-99999</v>
      </c>
      <c r="H6565" s="935" t="s">
        <v>413</v>
      </c>
      <c r="I6565" s="935" t="s">
        <v>414</v>
      </c>
      <c r="J6565" s="935">
        <v>39.751173979999997</v>
      </c>
      <c r="K6565" s="935">
        <v>-121.9963235</v>
      </c>
      <c r="L6565" s="935">
        <v>39.629153240000001</v>
      </c>
      <c r="M6565" s="935">
        <v>-121.9925059</v>
      </c>
    </row>
    <row r="6566" spans="1:13" x14ac:dyDescent="0.35">
      <c r="A6566" s="1296">
        <v>39573</v>
      </c>
      <c r="B6566" s="1295" t="s">
        <v>313</v>
      </c>
      <c r="C6566" s="1295" t="s">
        <v>246</v>
      </c>
      <c r="D6566" s="1295">
        <v>8270</v>
      </c>
      <c r="E6566" s="1295" t="s">
        <v>200</v>
      </c>
      <c r="F6566" s="935" t="s">
        <v>222</v>
      </c>
      <c r="G6566" s="1295">
        <v>-99999</v>
      </c>
      <c r="H6566" s="935" t="s">
        <v>414</v>
      </c>
      <c r="I6566" s="935" t="s">
        <v>415</v>
      </c>
      <c r="J6566" s="935">
        <v>39.629153240000001</v>
      </c>
      <c r="K6566" s="935">
        <v>-121.9925059</v>
      </c>
      <c r="L6566" s="935">
        <v>39.40712284</v>
      </c>
      <c r="M6566" s="935">
        <v>-122.00758999999999</v>
      </c>
    </row>
    <row r="6567" spans="1:13" x14ac:dyDescent="0.35">
      <c r="A6567" s="1296">
        <v>39581</v>
      </c>
      <c r="B6567" s="1295" t="s">
        <v>313</v>
      </c>
      <c r="C6567" s="1295" t="s">
        <v>260</v>
      </c>
      <c r="D6567" s="1295">
        <v>8261</v>
      </c>
      <c r="E6567" s="1295" t="s">
        <v>200</v>
      </c>
      <c r="F6567" s="935" t="s">
        <v>208</v>
      </c>
      <c r="G6567" s="1295">
        <v>0</v>
      </c>
      <c r="H6567" s="935" t="s">
        <v>402</v>
      </c>
      <c r="I6567" s="935" t="s">
        <v>403</v>
      </c>
      <c r="J6567" s="935">
        <v>40.611883210000002</v>
      </c>
      <c r="K6567" s="935">
        <v>-122.446135</v>
      </c>
      <c r="L6567" s="935">
        <v>40.592799669999998</v>
      </c>
      <c r="M6567" s="935">
        <v>-122.3942059</v>
      </c>
    </row>
    <row r="6568" spans="1:13" x14ac:dyDescent="0.35">
      <c r="A6568" s="1296">
        <v>39581</v>
      </c>
      <c r="B6568" s="1295" t="s">
        <v>313</v>
      </c>
      <c r="C6568" s="1295" t="s">
        <v>260</v>
      </c>
      <c r="D6568" s="1295">
        <v>8261</v>
      </c>
      <c r="E6568" s="1295" t="s">
        <v>200</v>
      </c>
      <c r="F6568" s="935" t="s">
        <v>209</v>
      </c>
      <c r="G6568" s="1295">
        <v>0</v>
      </c>
      <c r="H6568" s="935" t="s">
        <v>403</v>
      </c>
      <c r="I6568" s="935" t="s">
        <v>404</v>
      </c>
      <c r="J6568" s="935">
        <v>40.592799669999998</v>
      </c>
      <c r="K6568" s="935">
        <v>-122.3942059</v>
      </c>
      <c r="L6568" s="935">
        <v>40.585947769999997</v>
      </c>
      <c r="M6568" s="935">
        <v>-122.3683525</v>
      </c>
    </row>
    <row r="6569" spans="1:13" x14ac:dyDescent="0.35">
      <c r="A6569" s="1296">
        <v>39581</v>
      </c>
      <c r="B6569" s="1295" t="s">
        <v>313</v>
      </c>
      <c r="C6569" s="1295" t="s">
        <v>260</v>
      </c>
      <c r="D6569" s="1295">
        <v>8261</v>
      </c>
      <c r="E6569" s="1295" t="s">
        <v>200</v>
      </c>
      <c r="F6569" s="935" t="s">
        <v>211</v>
      </c>
      <c r="G6569" s="1295">
        <v>0</v>
      </c>
      <c r="H6569" s="935" t="s">
        <v>404</v>
      </c>
      <c r="I6569" s="935" t="s">
        <v>405</v>
      </c>
      <c r="J6569" s="935">
        <v>40.585947769999997</v>
      </c>
      <c r="K6569" s="935">
        <v>-122.3683525</v>
      </c>
      <c r="L6569" s="935">
        <v>40.472049499999997</v>
      </c>
      <c r="M6569" s="935">
        <v>-122.29453460000001</v>
      </c>
    </row>
    <row r="6570" spans="1:13" x14ac:dyDescent="0.35">
      <c r="A6570" s="1296">
        <v>39581</v>
      </c>
      <c r="B6570" s="1295" t="s">
        <v>313</v>
      </c>
      <c r="C6570" s="1295" t="s">
        <v>260</v>
      </c>
      <c r="D6570" s="1295">
        <v>8261</v>
      </c>
      <c r="E6570" s="1295" t="s">
        <v>200</v>
      </c>
      <c r="F6570" s="935" t="s">
        <v>212</v>
      </c>
      <c r="G6570" s="1295">
        <v>0</v>
      </c>
      <c r="H6570" s="935" t="s">
        <v>405</v>
      </c>
      <c r="I6570" s="935" t="s">
        <v>406</v>
      </c>
      <c r="J6570" s="935">
        <v>40.472049499999997</v>
      </c>
      <c r="K6570" s="935">
        <v>-122.29453460000001</v>
      </c>
      <c r="L6570" s="935">
        <v>40.417416330000002</v>
      </c>
      <c r="M6570" s="935">
        <v>-122.19395729999999</v>
      </c>
    </row>
    <row r="6571" spans="1:13" x14ac:dyDescent="0.35">
      <c r="A6571" s="1296">
        <v>39581</v>
      </c>
      <c r="B6571" s="1295" t="s">
        <v>313</v>
      </c>
      <c r="C6571" s="1295" t="s">
        <v>260</v>
      </c>
      <c r="D6571" s="1295">
        <v>8261</v>
      </c>
      <c r="E6571" s="1295" t="s">
        <v>200</v>
      </c>
      <c r="F6571" s="935" t="s">
        <v>213</v>
      </c>
      <c r="G6571" s="1295">
        <v>0</v>
      </c>
      <c r="H6571" s="935" t="s">
        <v>406</v>
      </c>
      <c r="I6571" s="935" t="s">
        <v>407</v>
      </c>
      <c r="J6571" s="935">
        <v>40.417416330000002</v>
      </c>
      <c r="K6571" s="935">
        <v>-122.19395729999999</v>
      </c>
      <c r="L6571" s="935">
        <v>40.355137560000003</v>
      </c>
      <c r="M6571" s="935">
        <v>-122.17595660000001</v>
      </c>
    </row>
    <row r="6572" spans="1:13" x14ac:dyDescent="0.35">
      <c r="A6572" s="1296">
        <v>39581</v>
      </c>
      <c r="B6572" s="1295" t="s">
        <v>313</v>
      </c>
      <c r="C6572" s="1295" t="s">
        <v>260</v>
      </c>
      <c r="D6572" s="1295">
        <v>8261</v>
      </c>
      <c r="E6572" s="1295" t="s">
        <v>200</v>
      </c>
      <c r="F6572" s="935" t="s">
        <v>214</v>
      </c>
      <c r="G6572" s="1295">
        <v>0</v>
      </c>
      <c r="H6572" s="935" t="s">
        <v>407</v>
      </c>
      <c r="I6572" s="935" t="s">
        <v>408</v>
      </c>
      <c r="J6572" s="935">
        <v>40.355137560000003</v>
      </c>
      <c r="K6572" s="935">
        <v>-122.17595660000001</v>
      </c>
      <c r="L6572" s="935">
        <v>40.316984869999999</v>
      </c>
      <c r="M6572" s="935">
        <v>-122.1896581</v>
      </c>
    </row>
    <row r="6573" spans="1:13" x14ac:dyDescent="0.35">
      <c r="A6573" s="1296">
        <v>39581</v>
      </c>
      <c r="B6573" s="1295" t="s">
        <v>313</v>
      </c>
      <c r="C6573" s="1295" t="s">
        <v>260</v>
      </c>
      <c r="D6573" s="1295">
        <v>8261</v>
      </c>
      <c r="E6573" s="1295" t="s">
        <v>200</v>
      </c>
      <c r="F6573" s="935" t="s">
        <v>215</v>
      </c>
      <c r="G6573" s="1295">
        <v>0</v>
      </c>
      <c r="H6573" s="935" t="s">
        <v>408</v>
      </c>
      <c r="I6573" s="935" t="s">
        <v>409</v>
      </c>
      <c r="J6573" s="935">
        <v>40.316984869999999</v>
      </c>
      <c r="K6573" s="935">
        <v>-122.1896581</v>
      </c>
      <c r="L6573" s="935">
        <v>40.263968490000003</v>
      </c>
      <c r="M6573" s="935">
        <v>-122.2235306</v>
      </c>
    </row>
    <row r="6574" spans="1:13" x14ac:dyDescent="0.35">
      <c r="A6574" s="1296">
        <v>39581</v>
      </c>
      <c r="B6574" s="1295" t="s">
        <v>313</v>
      </c>
      <c r="C6574" s="1295" t="s">
        <v>260</v>
      </c>
      <c r="D6574" s="1295">
        <v>8261</v>
      </c>
      <c r="E6574" s="1295" t="s">
        <v>200</v>
      </c>
      <c r="F6574" s="935" t="s">
        <v>216</v>
      </c>
      <c r="G6574" s="1295">
        <v>0</v>
      </c>
      <c r="H6574" s="935" t="s">
        <v>409</v>
      </c>
      <c r="I6574" s="935" t="s">
        <v>410</v>
      </c>
      <c r="J6574" s="935">
        <v>40.263968490000003</v>
      </c>
      <c r="K6574" s="935">
        <v>-122.2235306</v>
      </c>
      <c r="L6574" s="935">
        <v>40.153152210000002</v>
      </c>
      <c r="M6574" s="935">
        <v>-122.20237950000001</v>
      </c>
    </row>
    <row r="6575" spans="1:13" x14ac:dyDescent="0.35">
      <c r="A6575" s="1296">
        <v>39581</v>
      </c>
      <c r="B6575" s="1295" t="s">
        <v>313</v>
      </c>
      <c r="C6575" s="1295" t="s">
        <v>260</v>
      </c>
      <c r="D6575" s="1295">
        <v>8261</v>
      </c>
      <c r="E6575" s="1295" t="s">
        <v>200</v>
      </c>
      <c r="F6575" s="935" t="s">
        <v>217</v>
      </c>
      <c r="G6575" s="1295">
        <v>0</v>
      </c>
      <c r="H6575" s="935" t="s">
        <v>410</v>
      </c>
      <c r="I6575" s="935" t="s">
        <v>411</v>
      </c>
      <c r="J6575" s="935">
        <v>40.153152210000002</v>
      </c>
      <c r="K6575" s="935">
        <v>-122.20237950000001</v>
      </c>
      <c r="L6575" s="935">
        <v>40.027836569999998</v>
      </c>
      <c r="M6575" s="935">
        <v>-122.11920569999999</v>
      </c>
    </row>
    <row r="6576" spans="1:13" x14ac:dyDescent="0.35">
      <c r="A6576" s="1296">
        <v>39581</v>
      </c>
      <c r="B6576" s="1295" t="s">
        <v>313</v>
      </c>
      <c r="C6576" s="1295" t="s">
        <v>260</v>
      </c>
      <c r="D6576" s="1295">
        <v>8261</v>
      </c>
      <c r="E6576" s="1295" t="s">
        <v>200</v>
      </c>
      <c r="F6576" s="935" t="s">
        <v>219</v>
      </c>
      <c r="G6576" s="1295">
        <v>-99999</v>
      </c>
      <c r="H6576" s="935" t="s">
        <v>411</v>
      </c>
      <c r="I6576" s="935" t="s">
        <v>412</v>
      </c>
      <c r="J6576" s="935">
        <v>40.027836569999998</v>
      </c>
      <c r="K6576" s="935">
        <v>-122.11920569999999</v>
      </c>
      <c r="L6576" s="935">
        <v>39.909298579999998</v>
      </c>
      <c r="M6576" s="935">
        <v>-122.0918963</v>
      </c>
    </row>
    <row r="6577" spans="1:13" x14ac:dyDescent="0.35">
      <c r="A6577" s="1296">
        <v>39581</v>
      </c>
      <c r="B6577" s="1295" t="s">
        <v>313</v>
      </c>
      <c r="C6577" s="1295" t="s">
        <v>260</v>
      </c>
      <c r="D6577" s="1295">
        <v>8261</v>
      </c>
      <c r="E6577" s="1295" t="s">
        <v>200</v>
      </c>
      <c r="F6577" s="935" t="s">
        <v>220</v>
      </c>
      <c r="G6577" s="1295">
        <v>-99999</v>
      </c>
      <c r="H6577" s="935" t="s">
        <v>412</v>
      </c>
      <c r="I6577" s="935" t="s">
        <v>413</v>
      </c>
      <c r="J6577" s="935">
        <v>39.909298579999998</v>
      </c>
      <c r="K6577" s="935">
        <v>-122.0918963</v>
      </c>
      <c r="L6577" s="935">
        <v>39.751173979999997</v>
      </c>
      <c r="M6577" s="935">
        <v>-121.9963235</v>
      </c>
    </row>
    <row r="6578" spans="1:13" x14ac:dyDescent="0.35">
      <c r="A6578" s="1296">
        <v>39581</v>
      </c>
      <c r="B6578" s="1295" t="s">
        <v>313</v>
      </c>
      <c r="C6578" s="1295" t="s">
        <v>260</v>
      </c>
      <c r="D6578" s="1295">
        <v>8261</v>
      </c>
      <c r="E6578" s="1295" t="s">
        <v>200</v>
      </c>
      <c r="F6578" s="935" t="s">
        <v>221</v>
      </c>
      <c r="G6578" s="1295">
        <v>-99999</v>
      </c>
      <c r="H6578" s="935" t="s">
        <v>413</v>
      </c>
      <c r="I6578" s="935" t="s">
        <v>414</v>
      </c>
      <c r="J6578" s="935">
        <v>39.751173979999997</v>
      </c>
      <c r="K6578" s="935">
        <v>-121.9963235</v>
      </c>
      <c r="L6578" s="935">
        <v>39.629153240000001</v>
      </c>
      <c r="M6578" s="935">
        <v>-121.9925059</v>
      </c>
    </row>
    <row r="6579" spans="1:13" x14ac:dyDescent="0.35">
      <c r="A6579" s="1296">
        <v>39581</v>
      </c>
      <c r="B6579" s="1295" t="s">
        <v>313</v>
      </c>
      <c r="C6579" s="1295" t="s">
        <v>260</v>
      </c>
      <c r="D6579" s="1295">
        <v>8261</v>
      </c>
      <c r="E6579" s="1295" t="s">
        <v>200</v>
      </c>
      <c r="F6579" s="935" t="s">
        <v>222</v>
      </c>
      <c r="G6579" s="1295">
        <v>-99999</v>
      </c>
      <c r="H6579" s="935" t="s">
        <v>414</v>
      </c>
      <c r="I6579" s="935" t="s">
        <v>415</v>
      </c>
      <c r="J6579" s="935">
        <v>39.629153240000001</v>
      </c>
      <c r="K6579" s="935">
        <v>-121.9925059</v>
      </c>
      <c r="L6579" s="935">
        <v>39.40712284</v>
      </c>
      <c r="M6579" s="935">
        <v>-122.00758999999999</v>
      </c>
    </row>
    <row r="6580" spans="1:13" x14ac:dyDescent="0.35">
      <c r="A6580" s="1296">
        <v>39595</v>
      </c>
      <c r="B6580" s="1295" t="s">
        <v>313</v>
      </c>
      <c r="C6580" s="1295" t="s">
        <v>245</v>
      </c>
      <c r="D6580" s="1295">
        <v>10047</v>
      </c>
      <c r="E6580" s="1295" t="s">
        <v>200</v>
      </c>
      <c r="F6580" s="935" t="s">
        <v>208</v>
      </c>
      <c r="G6580" s="1295">
        <v>0</v>
      </c>
      <c r="H6580" s="935" t="s">
        <v>402</v>
      </c>
      <c r="I6580" s="935" t="s">
        <v>403</v>
      </c>
      <c r="J6580" s="935">
        <v>40.611883210000002</v>
      </c>
      <c r="K6580" s="935">
        <v>-122.446135</v>
      </c>
      <c r="L6580" s="935">
        <v>40.592799669999998</v>
      </c>
      <c r="M6580" s="935">
        <v>-122.3942059</v>
      </c>
    </row>
    <row r="6581" spans="1:13" x14ac:dyDescent="0.35">
      <c r="A6581" s="1296">
        <v>39595</v>
      </c>
      <c r="B6581" s="1295" t="s">
        <v>313</v>
      </c>
      <c r="C6581" s="1295" t="s">
        <v>245</v>
      </c>
      <c r="D6581" s="1295">
        <v>10047</v>
      </c>
      <c r="E6581" s="1295" t="s">
        <v>200</v>
      </c>
      <c r="F6581" s="935" t="s">
        <v>209</v>
      </c>
      <c r="G6581" s="1295">
        <v>4</v>
      </c>
      <c r="H6581" s="935" t="s">
        <v>403</v>
      </c>
      <c r="I6581" s="935" t="s">
        <v>404</v>
      </c>
      <c r="J6581" s="935">
        <v>40.592799669999998</v>
      </c>
      <c r="K6581" s="935">
        <v>-122.3942059</v>
      </c>
      <c r="L6581" s="935">
        <v>40.585947769999997</v>
      </c>
      <c r="M6581" s="935">
        <v>-122.3683525</v>
      </c>
    </row>
    <row r="6582" spans="1:13" x14ac:dyDescent="0.35">
      <c r="A6582" s="1296">
        <v>39595</v>
      </c>
      <c r="B6582" s="1295" t="s">
        <v>313</v>
      </c>
      <c r="C6582" s="1295" t="s">
        <v>245</v>
      </c>
      <c r="D6582" s="1295">
        <v>10047</v>
      </c>
      <c r="E6582" s="1295" t="s">
        <v>200</v>
      </c>
      <c r="F6582" s="935" t="s">
        <v>211</v>
      </c>
      <c r="G6582" s="1295">
        <v>0</v>
      </c>
      <c r="H6582" s="935" t="s">
        <v>404</v>
      </c>
      <c r="I6582" s="935" t="s">
        <v>405</v>
      </c>
      <c r="J6582" s="935">
        <v>40.585947769999997</v>
      </c>
      <c r="K6582" s="935">
        <v>-122.3683525</v>
      </c>
      <c r="L6582" s="935">
        <v>40.472049499999997</v>
      </c>
      <c r="M6582" s="935">
        <v>-122.29453460000001</v>
      </c>
    </row>
    <row r="6583" spans="1:13" x14ac:dyDescent="0.35">
      <c r="A6583" s="1296">
        <v>39595</v>
      </c>
      <c r="B6583" s="1295" t="s">
        <v>313</v>
      </c>
      <c r="C6583" s="1295" t="s">
        <v>245</v>
      </c>
      <c r="D6583" s="1295">
        <v>10047</v>
      </c>
      <c r="E6583" s="1295" t="s">
        <v>200</v>
      </c>
      <c r="F6583" s="935" t="s">
        <v>212</v>
      </c>
      <c r="G6583" s="1295">
        <v>0</v>
      </c>
      <c r="H6583" s="935" t="s">
        <v>405</v>
      </c>
      <c r="I6583" s="935" t="s">
        <v>406</v>
      </c>
      <c r="J6583" s="935">
        <v>40.472049499999997</v>
      </c>
      <c r="K6583" s="935">
        <v>-122.29453460000001</v>
      </c>
      <c r="L6583" s="935">
        <v>40.417416330000002</v>
      </c>
      <c r="M6583" s="935">
        <v>-122.19395729999999</v>
      </c>
    </row>
    <row r="6584" spans="1:13" x14ac:dyDescent="0.35">
      <c r="A6584" s="1296">
        <v>39595</v>
      </c>
      <c r="B6584" s="1295" t="s">
        <v>313</v>
      </c>
      <c r="C6584" s="1295" t="s">
        <v>245</v>
      </c>
      <c r="D6584" s="1295">
        <v>10047</v>
      </c>
      <c r="E6584" s="1295" t="s">
        <v>200</v>
      </c>
      <c r="F6584" s="935" t="s">
        <v>213</v>
      </c>
      <c r="G6584" s="1295">
        <v>0</v>
      </c>
      <c r="H6584" s="935" t="s">
        <v>406</v>
      </c>
      <c r="I6584" s="935" t="s">
        <v>407</v>
      </c>
      <c r="J6584" s="935">
        <v>40.417416330000002</v>
      </c>
      <c r="K6584" s="935">
        <v>-122.19395729999999</v>
      </c>
      <c r="L6584" s="935">
        <v>40.355137560000003</v>
      </c>
      <c r="M6584" s="935">
        <v>-122.17595660000001</v>
      </c>
    </row>
    <row r="6585" spans="1:13" x14ac:dyDescent="0.35">
      <c r="A6585" s="1296">
        <v>39595</v>
      </c>
      <c r="B6585" s="1295" t="s">
        <v>313</v>
      </c>
      <c r="C6585" s="1295" t="s">
        <v>245</v>
      </c>
      <c r="D6585" s="1295">
        <v>10047</v>
      </c>
      <c r="E6585" s="1295" t="s">
        <v>200</v>
      </c>
      <c r="F6585" s="935" t="s">
        <v>214</v>
      </c>
      <c r="G6585" s="1295">
        <v>0</v>
      </c>
      <c r="H6585" s="935" t="s">
        <v>407</v>
      </c>
      <c r="I6585" s="935" t="s">
        <v>408</v>
      </c>
      <c r="J6585" s="935">
        <v>40.355137560000003</v>
      </c>
      <c r="K6585" s="935">
        <v>-122.17595660000001</v>
      </c>
      <c r="L6585" s="935">
        <v>40.316984869999999</v>
      </c>
      <c r="M6585" s="935">
        <v>-122.1896581</v>
      </c>
    </row>
    <row r="6586" spans="1:13" x14ac:dyDescent="0.35">
      <c r="A6586" s="1296">
        <v>39595</v>
      </c>
      <c r="B6586" s="1295" t="s">
        <v>313</v>
      </c>
      <c r="C6586" s="1295" t="s">
        <v>245</v>
      </c>
      <c r="D6586" s="1295">
        <v>10047</v>
      </c>
      <c r="E6586" s="1295" t="s">
        <v>200</v>
      </c>
      <c r="F6586" s="935" t="s">
        <v>215</v>
      </c>
      <c r="G6586" s="1295">
        <v>0</v>
      </c>
      <c r="H6586" s="935" t="s">
        <v>408</v>
      </c>
      <c r="I6586" s="935" t="s">
        <v>409</v>
      </c>
      <c r="J6586" s="935">
        <v>40.316984869999999</v>
      </c>
      <c r="K6586" s="935">
        <v>-122.1896581</v>
      </c>
      <c r="L6586" s="935">
        <v>40.263968490000003</v>
      </c>
      <c r="M6586" s="935">
        <v>-122.2235306</v>
      </c>
    </row>
    <row r="6587" spans="1:13" x14ac:dyDescent="0.35">
      <c r="A6587" s="1296">
        <v>39595</v>
      </c>
      <c r="B6587" s="1295" t="s">
        <v>313</v>
      </c>
      <c r="C6587" s="1295" t="s">
        <v>245</v>
      </c>
      <c r="D6587" s="1295">
        <v>10047</v>
      </c>
      <c r="E6587" s="1295" t="s">
        <v>200</v>
      </c>
      <c r="F6587" s="935" t="s">
        <v>216</v>
      </c>
      <c r="G6587" s="1295">
        <v>0</v>
      </c>
      <c r="H6587" s="935" t="s">
        <v>409</v>
      </c>
      <c r="I6587" s="935" t="s">
        <v>410</v>
      </c>
      <c r="J6587" s="935">
        <v>40.263968490000003</v>
      </c>
      <c r="K6587" s="935">
        <v>-122.2235306</v>
      </c>
      <c r="L6587" s="935">
        <v>40.153152210000002</v>
      </c>
      <c r="M6587" s="935">
        <v>-122.20237950000001</v>
      </c>
    </row>
    <row r="6588" spans="1:13" x14ac:dyDescent="0.35">
      <c r="A6588" s="1296">
        <v>39595</v>
      </c>
      <c r="B6588" s="1295" t="s">
        <v>313</v>
      </c>
      <c r="C6588" s="1295" t="s">
        <v>245</v>
      </c>
      <c r="D6588" s="1295">
        <v>10047</v>
      </c>
      <c r="E6588" s="1295" t="s">
        <v>200</v>
      </c>
      <c r="F6588" s="935" t="s">
        <v>217</v>
      </c>
      <c r="G6588" s="1295">
        <v>0</v>
      </c>
      <c r="H6588" s="935" t="s">
        <v>410</v>
      </c>
      <c r="I6588" s="935" t="s">
        <v>411</v>
      </c>
      <c r="J6588" s="935">
        <v>40.153152210000002</v>
      </c>
      <c r="K6588" s="935">
        <v>-122.20237950000001</v>
      </c>
      <c r="L6588" s="935">
        <v>40.027836569999998</v>
      </c>
      <c r="M6588" s="935">
        <v>-122.11920569999999</v>
      </c>
    </row>
    <row r="6589" spans="1:13" x14ac:dyDescent="0.35">
      <c r="A6589" s="1296">
        <v>39595</v>
      </c>
      <c r="B6589" s="1295" t="s">
        <v>313</v>
      </c>
      <c r="C6589" s="1295" t="s">
        <v>245</v>
      </c>
      <c r="D6589" s="1295">
        <v>10047</v>
      </c>
      <c r="E6589" s="1295" t="s">
        <v>200</v>
      </c>
      <c r="F6589" s="935" t="s">
        <v>219</v>
      </c>
      <c r="G6589" s="1295">
        <v>-99999</v>
      </c>
      <c r="H6589" s="935" t="s">
        <v>411</v>
      </c>
      <c r="I6589" s="935" t="s">
        <v>412</v>
      </c>
      <c r="J6589" s="935">
        <v>40.027836569999998</v>
      </c>
      <c r="K6589" s="935">
        <v>-122.11920569999999</v>
      </c>
      <c r="L6589" s="935">
        <v>39.909298579999998</v>
      </c>
      <c r="M6589" s="935">
        <v>-122.0918963</v>
      </c>
    </row>
    <row r="6590" spans="1:13" x14ac:dyDescent="0.35">
      <c r="A6590" s="1296">
        <v>39595</v>
      </c>
      <c r="B6590" s="1295" t="s">
        <v>313</v>
      </c>
      <c r="C6590" s="1295" t="s">
        <v>245</v>
      </c>
      <c r="D6590" s="1295">
        <v>10047</v>
      </c>
      <c r="E6590" s="1295" t="s">
        <v>200</v>
      </c>
      <c r="F6590" s="935" t="s">
        <v>220</v>
      </c>
      <c r="G6590" s="1295">
        <v>-99999</v>
      </c>
      <c r="H6590" s="935" t="s">
        <v>412</v>
      </c>
      <c r="I6590" s="935" t="s">
        <v>413</v>
      </c>
      <c r="J6590" s="935">
        <v>39.909298579999998</v>
      </c>
      <c r="K6590" s="935">
        <v>-122.0918963</v>
      </c>
      <c r="L6590" s="935">
        <v>39.751173979999997</v>
      </c>
      <c r="M6590" s="935">
        <v>-121.9963235</v>
      </c>
    </row>
    <row r="6591" spans="1:13" x14ac:dyDescent="0.35">
      <c r="A6591" s="1296">
        <v>39595</v>
      </c>
      <c r="B6591" s="1295" t="s">
        <v>313</v>
      </c>
      <c r="C6591" s="1295" t="s">
        <v>245</v>
      </c>
      <c r="D6591" s="1295">
        <v>10047</v>
      </c>
      <c r="E6591" s="1295" t="s">
        <v>200</v>
      </c>
      <c r="F6591" s="935" t="s">
        <v>221</v>
      </c>
      <c r="G6591" s="1295">
        <v>-99999</v>
      </c>
      <c r="H6591" s="935" t="s">
        <v>413</v>
      </c>
      <c r="I6591" s="935" t="s">
        <v>414</v>
      </c>
      <c r="J6591" s="935">
        <v>39.751173979999997</v>
      </c>
      <c r="K6591" s="935">
        <v>-121.9963235</v>
      </c>
      <c r="L6591" s="935">
        <v>39.629153240000001</v>
      </c>
      <c r="M6591" s="935">
        <v>-121.9925059</v>
      </c>
    </row>
    <row r="6592" spans="1:13" x14ac:dyDescent="0.35">
      <c r="A6592" s="1296">
        <v>39595</v>
      </c>
      <c r="B6592" s="1295" t="s">
        <v>313</v>
      </c>
      <c r="C6592" s="1295" t="s">
        <v>245</v>
      </c>
      <c r="D6592" s="1295">
        <v>10047</v>
      </c>
      <c r="E6592" s="1295" t="s">
        <v>200</v>
      </c>
      <c r="F6592" s="935" t="s">
        <v>222</v>
      </c>
      <c r="G6592" s="1295">
        <v>-99999</v>
      </c>
      <c r="H6592" s="935" t="s">
        <v>414</v>
      </c>
      <c r="I6592" s="935" t="s">
        <v>415</v>
      </c>
      <c r="J6592" s="935">
        <v>39.629153240000001</v>
      </c>
      <c r="K6592" s="935">
        <v>-121.9925059</v>
      </c>
      <c r="L6592" s="935">
        <v>39.40712284</v>
      </c>
      <c r="M6592" s="935">
        <v>-122.00758999999999</v>
      </c>
    </row>
    <row r="6593" spans="1:13" x14ac:dyDescent="0.35">
      <c r="A6593" s="1296">
        <v>39610</v>
      </c>
      <c r="B6593" s="1295" t="s">
        <v>313</v>
      </c>
      <c r="C6593" s="1295" t="s">
        <v>246</v>
      </c>
      <c r="D6593" s="1295">
        <v>10471</v>
      </c>
      <c r="E6593" s="1295" t="s">
        <v>200</v>
      </c>
      <c r="F6593" s="935" t="s">
        <v>208</v>
      </c>
      <c r="G6593" s="1295">
        <v>6</v>
      </c>
      <c r="H6593" s="935" t="s">
        <v>402</v>
      </c>
      <c r="I6593" s="935" t="s">
        <v>403</v>
      </c>
      <c r="J6593" s="935">
        <v>40.611883210000002</v>
      </c>
      <c r="K6593" s="935">
        <v>-122.446135</v>
      </c>
      <c r="L6593" s="935">
        <v>40.592799669999998</v>
      </c>
      <c r="M6593" s="935">
        <v>-122.3942059</v>
      </c>
    </row>
    <row r="6594" spans="1:13" x14ac:dyDescent="0.35">
      <c r="A6594" s="1296">
        <v>39610</v>
      </c>
      <c r="B6594" s="1295" t="s">
        <v>313</v>
      </c>
      <c r="C6594" s="1295" t="s">
        <v>246</v>
      </c>
      <c r="D6594" s="1295">
        <v>10471</v>
      </c>
      <c r="E6594" s="1295" t="s">
        <v>200</v>
      </c>
      <c r="F6594" s="935" t="s">
        <v>209</v>
      </c>
      <c r="G6594" s="1295">
        <v>17</v>
      </c>
      <c r="H6594" s="935" t="s">
        <v>403</v>
      </c>
      <c r="I6594" s="935" t="s">
        <v>404</v>
      </c>
      <c r="J6594" s="935">
        <v>40.592799669999998</v>
      </c>
      <c r="K6594" s="935">
        <v>-122.3942059</v>
      </c>
      <c r="L6594" s="935">
        <v>40.585947769999997</v>
      </c>
      <c r="M6594" s="935">
        <v>-122.3683525</v>
      </c>
    </row>
    <row r="6595" spans="1:13" x14ac:dyDescent="0.35">
      <c r="A6595" s="1296">
        <v>39610</v>
      </c>
      <c r="B6595" s="1295" t="s">
        <v>313</v>
      </c>
      <c r="C6595" s="1295" t="s">
        <v>246</v>
      </c>
      <c r="D6595" s="1295">
        <v>10471</v>
      </c>
      <c r="E6595" s="1295" t="s">
        <v>200</v>
      </c>
      <c r="F6595" s="935" t="s">
        <v>211</v>
      </c>
      <c r="G6595" s="1295">
        <v>0</v>
      </c>
      <c r="H6595" s="935" t="s">
        <v>404</v>
      </c>
      <c r="I6595" s="935" t="s">
        <v>405</v>
      </c>
      <c r="J6595" s="935">
        <v>40.585947769999997</v>
      </c>
      <c r="K6595" s="935">
        <v>-122.3683525</v>
      </c>
      <c r="L6595" s="935">
        <v>40.472049499999997</v>
      </c>
      <c r="M6595" s="935">
        <v>-122.29453460000001</v>
      </c>
    </row>
    <row r="6596" spans="1:13" x14ac:dyDescent="0.35">
      <c r="A6596" s="1296">
        <v>39610</v>
      </c>
      <c r="B6596" s="1295" t="s">
        <v>313</v>
      </c>
      <c r="C6596" s="1295" t="s">
        <v>246</v>
      </c>
      <c r="D6596" s="1295">
        <v>10471</v>
      </c>
      <c r="E6596" s="1295" t="s">
        <v>200</v>
      </c>
      <c r="F6596" s="935" t="s">
        <v>212</v>
      </c>
      <c r="G6596" s="1295">
        <v>0</v>
      </c>
      <c r="H6596" s="935" t="s">
        <v>405</v>
      </c>
      <c r="I6596" s="935" t="s">
        <v>406</v>
      </c>
      <c r="J6596" s="935">
        <v>40.472049499999997</v>
      </c>
      <c r="K6596" s="935">
        <v>-122.29453460000001</v>
      </c>
      <c r="L6596" s="935">
        <v>40.417416330000002</v>
      </c>
      <c r="M6596" s="935">
        <v>-122.19395729999999</v>
      </c>
    </row>
    <row r="6597" spans="1:13" x14ac:dyDescent="0.35">
      <c r="A6597" s="1296">
        <v>39610</v>
      </c>
      <c r="B6597" s="1295" t="s">
        <v>313</v>
      </c>
      <c r="C6597" s="1295" t="s">
        <v>246</v>
      </c>
      <c r="D6597" s="1295">
        <v>10471</v>
      </c>
      <c r="E6597" s="1295" t="s">
        <v>200</v>
      </c>
      <c r="F6597" s="935" t="s">
        <v>213</v>
      </c>
      <c r="G6597" s="1295">
        <v>0</v>
      </c>
      <c r="H6597" s="935" t="s">
        <v>406</v>
      </c>
      <c r="I6597" s="935" t="s">
        <v>407</v>
      </c>
      <c r="J6597" s="935">
        <v>40.417416330000002</v>
      </c>
      <c r="K6597" s="935">
        <v>-122.19395729999999</v>
      </c>
      <c r="L6597" s="935">
        <v>40.355137560000003</v>
      </c>
      <c r="M6597" s="935">
        <v>-122.17595660000001</v>
      </c>
    </row>
    <row r="6598" spans="1:13" x14ac:dyDescent="0.35">
      <c r="A6598" s="1296">
        <v>39610</v>
      </c>
      <c r="B6598" s="1295" t="s">
        <v>313</v>
      </c>
      <c r="C6598" s="1295" t="s">
        <v>246</v>
      </c>
      <c r="D6598" s="1295">
        <v>10471</v>
      </c>
      <c r="E6598" s="1295" t="s">
        <v>200</v>
      </c>
      <c r="F6598" s="935" t="s">
        <v>214</v>
      </c>
      <c r="G6598" s="1295">
        <v>0</v>
      </c>
      <c r="H6598" s="935" t="s">
        <v>407</v>
      </c>
      <c r="I6598" s="935" t="s">
        <v>408</v>
      </c>
      <c r="J6598" s="935">
        <v>40.355137560000003</v>
      </c>
      <c r="K6598" s="935">
        <v>-122.17595660000001</v>
      </c>
      <c r="L6598" s="935">
        <v>40.316984869999999</v>
      </c>
      <c r="M6598" s="935">
        <v>-122.1896581</v>
      </c>
    </row>
    <row r="6599" spans="1:13" x14ac:dyDescent="0.35">
      <c r="A6599" s="1296">
        <v>39610</v>
      </c>
      <c r="B6599" s="1295" t="s">
        <v>313</v>
      </c>
      <c r="C6599" s="1295" t="s">
        <v>246</v>
      </c>
      <c r="D6599" s="1295">
        <v>10471</v>
      </c>
      <c r="E6599" s="1295" t="s">
        <v>200</v>
      </c>
      <c r="F6599" s="935" t="s">
        <v>215</v>
      </c>
      <c r="G6599" s="1295">
        <v>0</v>
      </c>
      <c r="H6599" s="935" t="s">
        <v>408</v>
      </c>
      <c r="I6599" s="935" t="s">
        <v>409</v>
      </c>
      <c r="J6599" s="935">
        <v>40.316984869999999</v>
      </c>
      <c r="K6599" s="935">
        <v>-122.1896581</v>
      </c>
      <c r="L6599" s="935">
        <v>40.263968490000003</v>
      </c>
      <c r="M6599" s="935">
        <v>-122.2235306</v>
      </c>
    </row>
    <row r="6600" spans="1:13" x14ac:dyDescent="0.35">
      <c r="A6600" s="1296">
        <v>39610</v>
      </c>
      <c r="B6600" s="1295" t="s">
        <v>313</v>
      </c>
      <c r="C6600" s="1295" t="s">
        <v>246</v>
      </c>
      <c r="D6600" s="1295">
        <v>10471</v>
      </c>
      <c r="E6600" s="1295" t="s">
        <v>200</v>
      </c>
      <c r="F6600" s="935" t="s">
        <v>216</v>
      </c>
      <c r="G6600" s="1295">
        <v>0</v>
      </c>
      <c r="H6600" s="935" t="s">
        <v>409</v>
      </c>
      <c r="I6600" s="935" t="s">
        <v>410</v>
      </c>
      <c r="J6600" s="935">
        <v>40.263968490000003</v>
      </c>
      <c r="K6600" s="935">
        <v>-122.2235306</v>
      </c>
      <c r="L6600" s="935">
        <v>40.153152210000002</v>
      </c>
      <c r="M6600" s="935">
        <v>-122.20237950000001</v>
      </c>
    </row>
    <row r="6601" spans="1:13" x14ac:dyDescent="0.35">
      <c r="A6601" s="1296">
        <v>39610</v>
      </c>
      <c r="B6601" s="1295" t="s">
        <v>313</v>
      </c>
      <c r="C6601" s="1295" t="s">
        <v>246</v>
      </c>
      <c r="D6601" s="1295">
        <v>10471</v>
      </c>
      <c r="E6601" s="1295" t="s">
        <v>200</v>
      </c>
      <c r="F6601" s="935" t="s">
        <v>217</v>
      </c>
      <c r="G6601" s="1295">
        <v>0</v>
      </c>
      <c r="H6601" s="935" t="s">
        <v>410</v>
      </c>
      <c r="I6601" s="935" t="s">
        <v>411</v>
      </c>
      <c r="J6601" s="935">
        <v>40.153152210000002</v>
      </c>
      <c r="K6601" s="935">
        <v>-122.20237950000001</v>
      </c>
      <c r="L6601" s="935">
        <v>40.027836569999998</v>
      </c>
      <c r="M6601" s="935">
        <v>-122.11920569999999</v>
      </c>
    </row>
    <row r="6602" spans="1:13" x14ac:dyDescent="0.35">
      <c r="A6602" s="1296">
        <v>39610</v>
      </c>
      <c r="B6602" s="1295" t="s">
        <v>313</v>
      </c>
      <c r="C6602" s="1295" t="s">
        <v>246</v>
      </c>
      <c r="D6602" s="1295">
        <v>10471</v>
      </c>
      <c r="E6602" s="1295" t="s">
        <v>200</v>
      </c>
      <c r="F6602" s="935" t="s">
        <v>219</v>
      </c>
      <c r="G6602" s="1295">
        <v>-99999</v>
      </c>
      <c r="H6602" s="935" t="s">
        <v>411</v>
      </c>
      <c r="I6602" s="935" t="s">
        <v>412</v>
      </c>
      <c r="J6602" s="935">
        <v>40.027836569999998</v>
      </c>
      <c r="K6602" s="935">
        <v>-122.11920569999999</v>
      </c>
      <c r="L6602" s="935">
        <v>39.909298579999998</v>
      </c>
      <c r="M6602" s="935">
        <v>-122.0918963</v>
      </c>
    </row>
    <row r="6603" spans="1:13" x14ac:dyDescent="0.35">
      <c r="A6603" s="1296">
        <v>39610</v>
      </c>
      <c r="B6603" s="1295" t="s">
        <v>313</v>
      </c>
      <c r="C6603" s="1295" t="s">
        <v>246</v>
      </c>
      <c r="D6603" s="1295">
        <v>10471</v>
      </c>
      <c r="E6603" s="1295" t="s">
        <v>200</v>
      </c>
      <c r="F6603" s="935" t="s">
        <v>220</v>
      </c>
      <c r="G6603" s="1295">
        <v>-99999</v>
      </c>
      <c r="H6603" s="935" t="s">
        <v>412</v>
      </c>
      <c r="I6603" s="935" t="s">
        <v>413</v>
      </c>
      <c r="J6603" s="935">
        <v>39.909298579999998</v>
      </c>
      <c r="K6603" s="935">
        <v>-122.0918963</v>
      </c>
      <c r="L6603" s="935">
        <v>39.751173979999997</v>
      </c>
      <c r="M6603" s="935">
        <v>-121.9963235</v>
      </c>
    </row>
    <row r="6604" spans="1:13" x14ac:dyDescent="0.35">
      <c r="A6604" s="1296">
        <v>39610</v>
      </c>
      <c r="B6604" s="1295" t="s">
        <v>313</v>
      </c>
      <c r="C6604" s="1295" t="s">
        <v>246</v>
      </c>
      <c r="D6604" s="1295">
        <v>10471</v>
      </c>
      <c r="E6604" s="1295" t="s">
        <v>200</v>
      </c>
      <c r="F6604" s="935" t="s">
        <v>221</v>
      </c>
      <c r="G6604" s="1295">
        <v>-99999</v>
      </c>
      <c r="H6604" s="935" t="s">
        <v>413</v>
      </c>
      <c r="I6604" s="935" t="s">
        <v>414</v>
      </c>
      <c r="J6604" s="935">
        <v>39.751173979999997</v>
      </c>
      <c r="K6604" s="935">
        <v>-121.9963235</v>
      </c>
      <c r="L6604" s="935">
        <v>39.629153240000001</v>
      </c>
      <c r="M6604" s="935">
        <v>-121.9925059</v>
      </c>
    </row>
    <row r="6605" spans="1:13" x14ac:dyDescent="0.35">
      <c r="A6605" s="1296">
        <v>39610</v>
      </c>
      <c r="B6605" s="1295" t="s">
        <v>313</v>
      </c>
      <c r="C6605" s="1295" t="s">
        <v>246</v>
      </c>
      <c r="D6605" s="1295">
        <v>10471</v>
      </c>
      <c r="E6605" s="1295" t="s">
        <v>200</v>
      </c>
      <c r="F6605" s="935" t="s">
        <v>222</v>
      </c>
      <c r="G6605" s="1295">
        <v>-99999</v>
      </c>
      <c r="H6605" s="935" t="s">
        <v>414</v>
      </c>
      <c r="I6605" s="935" t="s">
        <v>415</v>
      </c>
      <c r="J6605" s="935">
        <v>39.629153240000001</v>
      </c>
      <c r="K6605" s="935">
        <v>-121.9925059</v>
      </c>
      <c r="L6605" s="935">
        <v>39.40712284</v>
      </c>
      <c r="M6605" s="935">
        <v>-122.00758999999999</v>
      </c>
    </row>
    <row r="6606" spans="1:13" x14ac:dyDescent="0.35">
      <c r="A6606" s="1296">
        <v>39615</v>
      </c>
      <c r="B6606" s="1295" t="s">
        <v>313</v>
      </c>
      <c r="C6606" s="1295" t="s">
        <v>246</v>
      </c>
      <c r="D6606" s="1295">
        <v>11014</v>
      </c>
      <c r="E6606" s="1295" t="s">
        <v>200</v>
      </c>
      <c r="F6606" s="935" t="s">
        <v>208</v>
      </c>
      <c r="G6606" s="1295">
        <v>56</v>
      </c>
      <c r="H6606" s="935" t="s">
        <v>402</v>
      </c>
      <c r="I6606" s="935" t="s">
        <v>403</v>
      </c>
      <c r="J6606" s="935">
        <v>40.611883210000002</v>
      </c>
      <c r="K6606" s="935">
        <v>-122.446135</v>
      </c>
      <c r="L6606" s="935">
        <v>40.592799669999998</v>
      </c>
      <c r="M6606" s="935">
        <v>-122.3942059</v>
      </c>
    </row>
    <row r="6607" spans="1:13" x14ac:dyDescent="0.35">
      <c r="A6607" s="1296">
        <v>39615</v>
      </c>
      <c r="B6607" s="1295" t="s">
        <v>313</v>
      </c>
      <c r="C6607" s="1295" t="s">
        <v>246</v>
      </c>
      <c r="D6607" s="1295">
        <v>11014</v>
      </c>
      <c r="E6607" s="1295" t="s">
        <v>200</v>
      </c>
      <c r="F6607" s="935" t="s">
        <v>209</v>
      </c>
      <c r="G6607" s="1295">
        <v>41</v>
      </c>
      <c r="H6607" s="935" t="s">
        <v>403</v>
      </c>
      <c r="I6607" s="935" t="s">
        <v>404</v>
      </c>
      <c r="J6607" s="935">
        <v>40.592799669999998</v>
      </c>
      <c r="K6607" s="935">
        <v>-122.3942059</v>
      </c>
      <c r="L6607" s="935">
        <v>40.585947769999997</v>
      </c>
      <c r="M6607" s="935">
        <v>-122.3683525</v>
      </c>
    </row>
    <row r="6608" spans="1:13" x14ac:dyDescent="0.35">
      <c r="A6608" s="1296">
        <v>39615</v>
      </c>
      <c r="B6608" s="1295" t="s">
        <v>313</v>
      </c>
      <c r="C6608" s="1295" t="s">
        <v>246</v>
      </c>
      <c r="D6608" s="1295">
        <v>11014</v>
      </c>
      <c r="E6608" s="1295" t="s">
        <v>200</v>
      </c>
      <c r="F6608" s="935" t="s">
        <v>211</v>
      </c>
      <c r="G6608" s="1295">
        <v>11</v>
      </c>
      <c r="H6608" s="935" t="s">
        <v>404</v>
      </c>
      <c r="I6608" s="935" t="s">
        <v>405</v>
      </c>
      <c r="J6608" s="935">
        <v>40.585947769999997</v>
      </c>
      <c r="K6608" s="935">
        <v>-122.3683525</v>
      </c>
      <c r="L6608" s="935">
        <v>40.472049499999997</v>
      </c>
      <c r="M6608" s="935">
        <v>-122.29453460000001</v>
      </c>
    </row>
    <row r="6609" spans="1:13" x14ac:dyDescent="0.35">
      <c r="A6609" s="1296">
        <v>39615</v>
      </c>
      <c r="B6609" s="1295" t="s">
        <v>313</v>
      </c>
      <c r="C6609" s="1295" t="s">
        <v>246</v>
      </c>
      <c r="D6609" s="1295">
        <v>11014</v>
      </c>
      <c r="E6609" s="1295" t="s">
        <v>200</v>
      </c>
      <c r="F6609" s="935" t="s">
        <v>212</v>
      </c>
      <c r="G6609" s="1295">
        <v>0</v>
      </c>
      <c r="H6609" s="935" t="s">
        <v>405</v>
      </c>
      <c r="I6609" s="935" t="s">
        <v>406</v>
      </c>
      <c r="J6609" s="935">
        <v>40.472049499999997</v>
      </c>
      <c r="K6609" s="935">
        <v>-122.29453460000001</v>
      </c>
      <c r="L6609" s="935">
        <v>40.417416330000002</v>
      </c>
      <c r="M6609" s="935">
        <v>-122.19395729999999</v>
      </c>
    </row>
    <row r="6610" spans="1:13" x14ac:dyDescent="0.35">
      <c r="A6610" s="1296">
        <v>39615</v>
      </c>
      <c r="B6610" s="1295" t="s">
        <v>313</v>
      </c>
      <c r="C6610" s="1295" t="s">
        <v>246</v>
      </c>
      <c r="D6610" s="1295">
        <v>11014</v>
      </c>
      <c r="E6610" s="1295" t="s">
        <v>200</v>
      </c>
      <c r="F6610" s="935" t="s">
        <v>213</v>
      </c>
      <c r="G6610" s="1295">
        <v>0</v>
      </c>
      <c r="H6610" s="935" t="s">
        <v>406</v>
      </c>
      <c r="I6610" s="935" t="s">
        <v>407</v>
      </c>
      <c r="J6610" s="935">
        <v>40.417416330000002</v>
      </c>
      <c r="K6610" s="935">
        <v>-122.19395729999999</v>
      </c>
      <c r="L6610" s="935">
        <v>40.355137560000003</v>
      </c>
      <c r="M6610" s="935">
        <v>-122.17595660000001</v>
      </c>
    </row>
    <row r="6611" spans="1:13" x14ac:dyDescent="0.35">
      <c r="A6611" s="1296">
        <v>39615</v>
      </c>
      <c r="B6611" s="1295" t="s">
        <v>313</v>
      </c>
      <c r="C6611" s="1295" t="s">
        <v>246</v>
      </c>
      <c r="D6611" s="1295">
        <v>11014</v>
      </c>
      <c r="E6611" s="1295" t="s">
        <v>200</v>
      </c>
      <c r="F6611" s="935" t="s">
        <v>214</v>
      </c>
      <c r="G6611" s="1295">
        <v>0</v>
      </c>
      <c r="H6611" s="935" t="s">
        <v>407</v>
      </c>
      <c r="I6611" s="935" t="s">
        <v>408</v>
      </c>
      <c r="J6611" s="935">
        <v>40.355137560000003</v>
      </c>
      <c r="K6611" s="935">
        <v>-122.17595660000001</v>
      </c>
      <c r="L6611" s="935">
        <v>40.316984869999999</v>
      </c>
      <c r="M6611" s="935">
        <v>-122.1896581</v>
      </c>
    </row>
    <row r="6612" spans="1:13" x14ac:dyDescent="0.35">
      <c r="A6612" s="1296">
        <v>39615</v>
      </c>
      <c r="B6612" s="1295" t="s">
        <v>313</v>
      </c>
      <c r="C6612" s="1295" t="s">
        <v>246</v>
      </c>
      <c r="D6612" s="1295">
        <v>11014</v>
      </c>
      <c r="E6612" s="1295" t="s">
        <v>200</v>
      </c>
      <c r="F6612" s="935" t="s">
        <v>215</v>
      </c>
      <c r="G6612" s="1295">
        <v>0</v>
      </c>
      <c r="H6612" s="935" t="s">
        <v>408</v>
      </c>
      <c r="I6612" s="935" t="s">
        <v>409</v>
      </c>
      <c r="J6612" s="935">
        <v>40.316984869999999</v>
      </c>
      <c r="K6612" s="935">
        <v>-122.1896581</v>
      </c>
      <c r="L6612" s="935">
        <v>40.263968490000003</v>
      </c>
      <c r="M6612" s="935">
        <v>-122.2235306</v>
      </c>
    </row>
    <row r="6613" spans="1:13" x14ac:dyDescent="0.35">
      <c r="A6613" s="1296">
        <v>39615</v>
      </c>
      <c r="B6613" s="1295" t="s">
        <v>313</v>
      </c>
      <c r="C6613" s="1295" t="s">
        <v>246</v>
      </c>
      <c r="D6613" s="1295">
        <v>11014</v>
      </c>
      <c r="E6613" s="1295" t="s">
        <v>200</v>
      </c>
      <c r="F6613" s="935" t="s">
        <v>216</v>
      </c>
      <c r="G6613" s="1295">
        <v>0</v>
      </c>
      <c r="H6613" s="935" t="s">
        <v>409</v>
      </c>
      <c r="I6613" s="935" t="s">
        <v>410</v>
      </c>
      <c r="J6613" s="935">
        <v>40.263968490000003</v>
      </c>
      <c r="K6613" s="935">
        <v>-122.2235306</v>
      </c>
      <c r="L6613" s="935">
        <v>40.153152210000002</v>
      </c>
      <c r="M6613" s="935">
        <v>-122.20237950000001</v>
      </c>
    </row>
    <row r="6614" spans="1:13" x14ac:dyDescent="0.35">
      <c r="A6614" s="1296">
        <v>39615</v>
      </c>
      <c r="B6614" s="1295" t="s">
        <v>313</v>
      </c>
      <c r="C6614" s="1295" t="s">
        <v>246</v>
      </c>
      <c r="D6614" s="1295">
        <v>11014</v>
      </c>
      <c r="E6614" s="1295" t="s">
        <v>200</v>
      </c>
      <c r="F6614" s="935" t="s">
        <v>217</v>
      </c>
      <c r="G6614" s="1295">
        <v>0</v>
      </c>
      <c r="H6614" s="935" t="s">
        <v>410</v>
      </c>
      <c r="I6614" s="935" t="s">
        <v>411</v>
      </c>
      <c r="J6614" s="935">
        <v>40.153152210000002</v>
      </c>
      <c r="K6614" s="935">
        <v>-122.20237950000001</v>
      </c>
      <c r="L6614" s="935">
        <v>40.027836569999998</v>
      </c>
      <c r="M6614" s="935">
        <v>-122.11920569999999</v>
      </c>
    </row>
    <row r="6615" spans="1:13" x14ac:dyDescent="0.35">
      <c r="A6615" s="1296">
        <v>39615</v>
      </c>
      <c r="B6615" s="1295" t="s">
        <v>313</v>
      </c>
      <c r="C6615" s="1295" t="s">
        <v>246</v>
      </c>
      <c r="D6615" s="1295">
        <v>11014</v>
      </c>
      <c r="E6615" s="1295" t="s">
        <v>200</v>
      </c>
      <c r="F6615" s="935" t="s">
        <v>219</v>
      </c>
      <c r="G6615" s="1295">
        <v>-99999</v>
      </c>
      <c r="H6615" s="935" t="s">
        <v>411</v>
      </c>
      <c r="I6615" s="935" t="s">
        <v>412</v>
      </c>
      <c r="J6615" s="935">
        <v>40.027836569999998</v>
      </c>
      <c r="K6615" s="935">
        <v>-122.11920569999999</v>
      </c>
      <c r="L6615" s="935">
        <v>39.909298579999998</v>
      </c>
      <c r="M6615" s="935">
        <v>-122.0918963</v>
      </c>
    </row>
    <row r="6616" spans="1:13" x14ac:dyDescent="0.35">
      <c r="A6616" s="1296">
        <v>39615</v>
      </c>
      <c r="B6616" s="1295" t="s">
        <v>313</v>
      </c>
      <c r="C6616" s="1295" t="s">
        <v>246</v>
      </c>
      <c r="D6616" s="1295">
        <v>11014</v>
      </c>
      <c r="E6616" s="1295" t="s">
        <v>200</v>
      </c>
      <c r="F6616" s="935" t="s">
        <v>220</v>
      </c>
      <c r="G6616" s="1295">
        <v>-99999</v>
      </c>
      <c r="H6616" s="935" t="s">
        <v>412</v>
      </c>
      <c r="I6616" s="935" t="s">
        <v>413</v>
      </c>
      <c r="J6616" s="935">
        <v>39.909298579999998</v>
      </c>
      <c r="K6616" s="935">
        <v>-122.0918963</v>
      </c>
      <c r="L6616" s="935">
        <v>39.751173979999997</v>
      </c>
      <c r="M6616" s="935">
        <v>-121.9963235</v>
      </c>
    </row>
    <row r="6617" spans="1:13" x14ac:dyDescent="0.35">
      <c r="A6617" s="1296">
        <v>39615</v>
      </c>
      <c r="B6617" s="1295" t="s">
        <v>313</v>
      </c>
      <c r="C6617" s="1295" t="s">
        <v>246</v>
      </c>
      <c r="D6617" s="1295">
        <v>11014</v>
      </c>
      <c r="E6617" s="1295" t="s">
        <v>200</v>
      </c>
      <c r="F6617" s="935" t="s">
        <v>221</v>
      </c>
      <c r="G6617" s="1295">
        <v>-99999</v>
      </c>
      <c r="H6617" s="935" t="s">
        <v>413</v>
      </c>
      <c r="I6617" s="935" t="s">
        <v>414</v>
      </c>
      <c r="J6617" s="935">
        <v>39.751173979999997</v>
      </c>
      <c r="K6617" s="935">
        <v>-121.9963235</v>
      </c>
      <c r="L6617" s="935">
        <v>39.629153240000001</v>
      </c>
      <c r="M6617" s="935">
        <v>-121.9925059</v>
      </c>
    </row>
    <row r="6618" spans="1:13" x14ac:dyDescent="0.35">
      <c r="A6618" s="1296">
        <v>39615</v>
      </c>
      <c r="B6618" s="1295" t="s">
        <v>313</v>
      </c>
      <c r="C6618" s="1295" t="s">
        <v>246</v>
      </c>
      <c r="D6618" s="1295">
        <v>11014</v>
      </c>
      <c r="E6618" s="1295" t="s">
        <v>200</v>
      </c>
      <c r="F6618" s="935" t="s">
        <v>222</v>
      </c>
      <c r="G6618" s="1295">
        <v>-99999</v>
      </c>
      <c r="H6618" s="935" t="s">
        <v>414</v>
      </c>
      <c r="I6618" s="935" t="s">
        <v>415</v>
      </c>
      <c r="J6618" s="935">
        <v>39.629153240000001</v>
      </c>
      <c r="K6618" s="935">
        <v>-121.9925059</v>
      </c>
      <c r="L6618" s="935">
        <v>39.40712284</v>
      </c>
      <c r="M6618" s="935">
        <v>-122.00758999999999</v>
      </c>
    </row>
    <row r="6619" spans="1:13" x14ac:dyDescent="0.35">
      <c r="A6619" s="1296">
        <v>39622</v>
      </c>
      <c r="B6619" s="1295" t="s">
        <v>313</v>
      </c>
      <c r="C6619" s="1295" t="s">
        <v>246</v>
      </c>
      <c r="D6619" s="1295">
        <v>13277</v>
      </c>
      <c r="E6619" s="1295" t="s">
        <v>200</v>
      </c>
      <c r="F6619" s="935" t="s">
        <v>208</v>
      </c>
      <c r="G6619" s="1295">
        <v>78</v>
      </c>
      <c r="H6619" s="935" t="s">
        <v>402</v>
      </c>
      <c r="I6619" s="935" t="s">
        <v>403</v>
      </c>
      <c r="J6619" s="935">
        <v>40.611883210000002</v>
      </c>
      <c r="K6619" s="935">
        <v>-122.446135</v>
      </c>
      <c r="L6619" s="935">
        <v>40.592799669999998</v>
      </c>
      <c r="M6619" s="935">
        <v>-122.3942059</v>
      </c>
    </row>
    <row r="6620" spans="1:13" x14ac:dyDescent="0.35">
      <c r="A6620" s="1296">
        <v>39622</v>
      </c>
      <c r="B6620" s="1295" t="s">
        <v>313</v>
      </c>
      <c r="C6620" s="1295" t="s">
        <v>246</v>
      </c>
      <c r="D6620" s="1295">
        <v>13277</v>
      </c>
      <c r="E6620" s="1295" t="s">
        <v>200</v>
      </c>
      <c r="F6620" s="935" t="s">
        <v>209</v>
      </c>
      <c r="G6620" s="1295">
        <v>70</v>
      </c>
      <c r="H6620" s="935" t="s">
        <v>403</v>
      </c>
      <c r="I6620" s="935" t="s">
        <v>404</v>
      </c>
      <c r="J6620" s="935">
        <v>40.592799669999998</v>
      </c>
      <c r="K6620" s="935">
        <v>-122.3942059</v>
      </c>
      <c r="L6620" s="935">
        <v>40.585947769999997</v>
      </c>
      <c r="M6620" s="935">
        <v>-122.3683525</v>
      </c>
    </row>
    <row r="6621" spans="1:13" x14ac:dyDescent="0.35">
      <c r="A6621" s="1296">
        <v>39622</v>
      </c>
      <c r="B6621" s="1295" t="s">
        <v>313</v>
      </c>
      <c r="C6621" s="1295" t="s">
        <v>246</v>
      </c>
      <c r="D6621" s="1295">
        <v>13277</v>
      </c>
      <c r="E6621" s="1295" t="s">
        <v>200</v>
      </c>
      <c r="F6621" s="935" t="s">
        <v>211</v>
      </c>
      <c r="G6621" s="1295">
        <v>17</v>
      </c>
      <c r="H6621" s="935" t="s">
        <v>404</v>
      </c>
      <c r="I6621" s="935" t="s">
        <v>405</v>
      </c>
      <c r="J6621" s="935">
        <v>40.585947769999997</v>
      </c>
      <c r="K6621" s="935">
        <v>-122.3683525</v>
      </c>
      <c r="L6621" s="935">
        <v>40.472049499999997</v>
      </c>
      <c r="M6621" s="935">
        <v>-122.29453460000001</v>
      </c>
    </row>
    <row r="6622" spans="1:13" x14ac:dyDescent="0.35">
      <c r="A6622" s="1296">
        <v>39622</v>
      </c>
      <c r="B6622" s="1295" t="s">
        <v>313</v>
      </c>
      <c r="C6622" s="1295" t="s">
        <v>246</v>
      </c>
      <c r="D6622" s="1295">
        <v>13277</v>
      </c>
      <c r="E6622" s="1295" t="s">
        <v>200</v>
      </c>
      <c r="F6622" s="935" t="s">
        <v>212</v>
      </c>
      <c r="G6622" s="1295">
        <v>0</v>
      </c>
      <c r="H6622" s="935" t="s">
        <v>405</v>
      </c>
      <c r="I6622" s="935" t="s">
        <v>406</v>
      </c>
      <c r="J6622" s="935">
        <v>40.472049499999997</v>
      </c>
      <c r="K6622" s="935">
        <v>-122.29453460000001</v>
      </c>
      <c r="L6622" s="935">
        <v>40.417416330000002</v>
      </c>
      <c r="M6622" s="935">
        <v>-122.19395729999999</v>
      </c>
    </row>
    <row r="6623" spans="1:13" x14ac:dyDescent="0.35">
      <c r="A6623" s="1296">
        <v>39622</v>
      </c>
      <c r="B6623" s="1295" t="s">
        <v>313</v>
      </c>
      <c r="C6623" s="1295" t="s">
        <v>246</v>
      </c>
      <c r="D6623" s="1295">
        <v>13277</v>
      </c>
      <c r="E6623" s="1295" t="s">
        <v>200</v>
      </c>
      <c r="F6623" s="935" t="s">
        <v>213</v>
      </c>
      <c r="G6623" s="1295">
        <v>0</v>
      </c>
      <c r="H6623" s="935" t="s">
        <v>406</v>
      </c>
      <c r="I6623" s="935" t="s">
        <v>407</v>
      </c>
      <c r="J6623" s="935">
        <v>40.417416330000002</v>
      </c>
      <c r="K6623" s="935">
        <v>-122.19395729999999</v>
      </c>
      <c r="L6623" s="935">
        <v>40.355137560000003</v>
      </c>
      <c r="M6623" s="935">
        <v>-122.17595660000001</v>
      </c>
    </row>
    <row r="6624" spans="1:13" x14ac:dyDescent="0.35">
      <c r="A6624" s="1296">
        <v>39622</v>
      </c>
      <c r="B6624" s="1295" t="s">
        <v>313</v>
      </c>
      <c r="C6624" s="1295" t="s">
        <v>246</v>
      </c>
      <c r="D6624" s="1295">
        <v>13277</v>
      </c>
      <c r="E6624" s="1295" t="s">
        <v>200</v>
      </c>
      <c r="F6624" s="935" t="s">
        <v>214</v>
      </c>
      <c r="G6624" s="1295">
        <v>0</v>
      </c>
      <c r="H6624" s="935" t="s">
        <v>407</v>
      </c>
      <c r="I6624" s="935" t="s">
        <v>408</v>
      </c>
      <c r="J6624" s="935">
        <v>40.355137560000003</v>
      </c>
      <c r="K6624" s="935">
        <v>-122.17595660000001</v>
      </c>
      <c r="L6624" s="935">
        <v>40.316984869999999</v>
      </c>
      <c r="M6624" s="935">
        <v>-122.1896581</v>
      </c>
    </row>
    <row r="6625" spans="1:13" x14ac:dyDescent="0.35">
      <c r="A6625" s="1296">
        <v>39622</v>
      </c>
      <c r="B6625" s="1295" t="s">
        <v>313</v>
      </c>
      <c r="C6625" s="1295" t="s">
        <v>246</v>
      </c>
      <c r="D6625" s="1295">
        <v>13277</v>
      </c>
      <c r="E6625" s="1295" t="s">
        <v>200</v>
      </c>
      <c r="F6625" s="935" t="s">
        <v>215</v>
      </c>
      <c r="G6625" s="1295">
        <v>0</v>
      </c>
      <c r="H6625" s="935" t="s">
        <v>408</v>
      </c>
      <c r="I6625" s="935" t="s">
        <v>409</v>
      </c>
      <c r="J6625" s="935">
        <v>40.316984869999999</v>
      </c>
      <c r="K6625" s="935">
        <v>-122.1896581</v>
      </c>
      <c r="L6625" s="935">
        <v>40.263968490000003</v>
      </c>
      <c r="M6625" s="935">
        <v>-122.2235306</v>
      </c>
    </row>
    <row r="6626" spans="1:13" x14ac:dyDescent="0.35">
      <c r="A6626" s="1296">
        <v>39622</v>
      </c>
      <c r="B6626" s="1295" t="s">
        <v>313</v>
      </c>
      <c r="C6626" s="1295" t="s">
        <v>246</v>
      </c>
      <c r="D6626" s="1295">
        <v>13277</v>
      </c>
      <c r="E6626" s="1295" t="s">
        <v>200</v>
      </c>
      <c r="F6626" s="935" t="s">
        <v>216</v>
      </c>
      <c r="G6626" s="1295">
        <v>0</v>
      </c>
      <c r="H6626" s="935" t="s">
        <v>409</v>
      </c>
      <c r="I6626" s="935" t="s">
        <v>410</v>
      </c>
      <c r="J6626" s="935">
        <v>40.263968490000003</v>
      </c>
      <c r="K6626" s="935">
        <v>-122.2235306</v>
      </c>
      <c r="L6626" s="935">
        <v>40.153152210000002</v>
      </c>
      <c r="M6626" s="935">
        <v>-122.20237950000001</v>
      </c>
    </row>
    <row r="6627" spans="1:13" x14ac:dyDescent="0.35">
      <c r="A6627" s="1296">
        <v>39622</v>
      </c>
      <c r="B6627" s="1295" t="s">
        <v>313</v>
      </c>
      <c r="C6627" s="1295" t="s">
        <v>246</v>
      </c>
      <c r="D6627" s="1295">
        <v>13277</v>
      </c>
      <c r="E6627" s="1295" t="s">
        <v>200</v>
      </c>
      <c r="F6627" s="935" t="s">
        <v>217</v>
      </c>
      <c r="G6627" s="1295">
        <v>0</v>
      </c>
      <c r="H6627" s="935" t="s">
        <v>410</v>
      </c>
      <c r="I6627" s="935" t="s">
        <v>411</v>
      </c>
      <c r="J6627" s="935">
        <v>40.153152210000002</v>
      </c>
      <c r="K6627" s="935">
        <v>-122.20237950000001</v>
      </c>
      <c r="L6627" s="935">
        <v>40.027836569999998</v>
      </c>
      <c r="M6627" s="935">
        <v>-122.11920569999999</v>
      </c>
    </row>
    <row r="6628" spans="1:13" x14ac:dyDescent="0.35">
      <c r="A6628" s="1296">
        <v>39622</v>
      </c>
      <c r="B6628" s="1295" t="s">
        <v>313</v>
      </c>
      <c r="C6628" s="1295" t="s">
        <v>246</v>
      </c>
      <c r="D6628" s="1295">
        <v>13277</v>
      </c>
      <c r="E6628" s="1295" t="s">
        <v>200</v>
      </c>
      <c r="F6628" s="935" t="s">
        <v>219</v>
      </c>
      <c r="G6628" s="1295">
        <v>-99999</v>
      </c>
      <c r="H6628" s="935" t="s">
        <v>411</v>
      </c>
      <c r="I6628" s="935" t="s">
        <v>412</v>
      </c>
      <c r="J6628" s="935">
        <v>40.027836569999998</v>
      </c>
      <c r="K6628" s="935">
        <v>-122.11920569999999</v>
      </c>
      <c r="L6628" s="935">
        <v>39.909298579999998</v>
      </c>
      <c r="M6628" s="935">
        <v>-122.0918963</v>
      </c>
    </row>
    <row r="6629" spans="1:13" x14ac:dyDescent="0.35">
      <c r="A6629" s="1296">
        <v>39622</v>
      </c>
      <c r="B6629" s="1295" t="s">
        <v>313</v>
      </c>
      <c r="C6629" s="1295" t="s">
        <v>246</v>
      </c>
      <c r="D6629" s="1295">
        <v>13277</v>
      </c>
      <c r="E6629" s="1295" t="s">
        <v>200</v>
      </c>
      <c r="F6629" s="935" t="s">
        <v>220</v>
      </c>
      <c r="G6629" s="1295">
        <v>-99999</v>
      </c>
      <c r="H6629" s="935" t="s">
        <v>412</v>
      </c>
      <c r="I6629" s="935" t="s">
        <v>413</v>
      </c>
      <c r="J6629" s="935">
        <v>39.909298579999998</v>
      </c>
      <c r="K6629" s="935">
        <v>-122.0918963</v>
      </c>
      <c r="L6629" s="935">
        <v>39.751173979999997</v>
      </c>
      <c r="M6629" s="935">
        <v>-121.9963235</v>
      </c>
    </row>
    <row r="6630" spans="1:13" x14ac:dyDescent="0.35">
      <c r="A6630" s="1296">
        <v>39622</v>
      </c>
      <c r="B6630" s="1295" t="s">
        <v>313</v>
      </c>
      <c r="C6630" s="1295" t="s">
        <v>246</v>
      </c>
      <c r="D6630" s="1295">
        <v>13277</v>
      </c>
      <c r="E6630" s="1295" t="s">
        <v>200</v>
      </c>
      <c r="F6630" s="935" t="s">
        <v>221</v>
      </c>
      <c r="G6630" s="1295">
        <v>-99999</v>
      </c>
      <c r="H6630" s="935" t="s">
        <v>413</v>
      </c>
      <c r="I6630" s="935" t="s">
        <v>414</v>
      </c>
      <c r="J6630" s="935">
        <v>39.751173979999997</v>
      </c>
      <c r="K6630" s="935">
        <v>-121.9963235</v>
      </c>
      <c r="L6630" s="935">
        <v>39.629153240000001</v>
      </c>
      <c r="M6630" s="935">
        <v>-121.9925059</v>
      </c>
    </row>
    <row r="6631" spans="1:13" x14ac:dyDescent="0.35">
      <c r="A6631" s="1296">
        <v>39622</v>
      </c>
      <c r="B6631" s="1295" t="s">
        <v>313</v>
      </c>
      <c r="C6631" s="1295" t="s">
        <v>246</v>
      </c>
      <c r="D6631" s="1295">
        <v>13277</v>
      </c>
      <c r="E6631" s="1295" t="s">
        <v>200</v>
      </c>
      <c r="F6631" s="935" t="s">
        <v>222</v>
      </c>
      <c r="G6631" s="1295">
        <v>-99999</v>
      </c>
      <c r="H6631" s="935" t="s">
        <v>414</v>
      </c>
      <c r="I6631" s="935" t="s">
        <v>415</v>
      </c>
      <c r="J6631" s="935">
        <v>39.629153240000001</v>
      </c>
      <c r="K6631" s="935">
        <v>-121.9925059</v>
      </c>
      <c r="L6631" s="935">
        <v>39.40712284</v>
      </c>
      <c r="M6631" s="935">
        <v>-122.00758999999999</v>
      </c>
    </row>
    <row r="6632" spans="1:13" x14ac:dyDescent="0.35">
      <c r="A6632" s="1296">
        <v>39632</v>
      </c>
      <c r="B6632" s="1295" t="s">
        <v>242</v>
      </c>
      <c r="C6632" s="1295" t="s">
        <v>246</v>
      </c>
      <c r="D6632" s="1295">
        <v>13314</v>
      </c>
      <c r="E6632" s="1295" t="s">
        <v>200</v>
      </c>
      <c r="F6632" s="935" t="s">
        <v>208</v>
      </c>
      <c r="G6632" s="1295">
        <v>51</v>
      </c>
      <c r="H6632" s="935" t="s">
        <v>402</v>
      </c>
      <c r="I6632" s="935" t="s">
        <v>403</v>
      </c>
      <c r="J6632" s="935">
        <v>40.611883210000002</v>
      </c>
      <c r="K6632" s="935">
        <v>-122.446135</v>
      </c>
      <c r="L6632" s="935">
        <v>40.592799669999998</v>
      </c>
      <c r="M6632" s="935">
        <v>-122.3942059</v>
      </c>
    </row>
    <row r="6633" spans="1:13" x14ac:dyDescent="0.35">
      <c r="A6633" s="1296">
        <v>39632</v>
      </c>
      <c r="B6633" s="1295" t="s">
        <v>242</v>
      </c>
      <c r="C6633" s="1295" t="s">
        <v>246</v>
      </c>
      <c r="D6633" s="1295">
        <v>13314</v>
      </c>
      <c r="E6633" s="1295" t="s">
        <v>200</v>
      </c>
      <c r="F6633" s="935" t="s">
        <v>209</v>
      </c>
      <c r="G6633" s="1295">
        <v>19</v>
      </c>
      <c r="H6633" s="935" t="s">
        <v>403</v>
      </c>
      <c r="I6633" s="935" t="s">
        <v>404</v>
      </c>
      <c r="J6633" s="935">
        <v>40.592799669999998</v>
      </c>
      <c r="K6633" s="935">
        <v>-122.3942059</v>
      </c>
      <c r="L6633" s="935">
        <v>40.585947769999997</v>
      </c>
      <c r="M6633" s="935">
        <v>-122.3683525</v>
      </c>
    </row>
    <row r="6634" spans="1:13" x14ac:dyDescent="0.35">
      <c r="A6634" s="1296">
        <v>39632</v>
      </c>
      <c r="B6634" s="1295" t="s">
        <v>242</v>
      </c>
      <c r="C6634" s="1295" t="s">
        <v>246</v>
      </c>
      <c r="D6634" s="1295">
        <v>13314</v>
      </c>
      <c r="E6634" s="1295" t="s">
        <v>200</v>
      </c>
      <c r="F6634" s="935" t="s">
        <v>211</v>
      </c>
      <c r="G6634" s="1295">
        <v>1</v>
      </c>
      <c r="H6634" s="935" t="s">
        <v>404</v>
      </c>
      <c r="I6634" s="935" t="s">
        <v>405</v>
      </c>
      <c r="J6634" s="935">
        <v>40.585947769999997</v>
      </c>
      <c r="K6634" s="935">
        <v>-122.3683525</v>
      </c>
      <c r="L6634" s="935">
        <v>40.472049499999997</v>
      </c>
      <c r="M6634" s="935">
        <v>-122.29453460000001</v>
      </c>
    </row>
    <row r="6635" spans="1:13" x14ac:dyDescent="0.35">
      <c r="A6635" s="1296">
        <v>39632</v>
      </c>
      <c r="B6635" s="1295" t="s">
        <v>242</v>
      </c>
      <c r="C6635" s="1295" t="s">
        <v>246</v>
      </c>
      <c r="D6635" s="1295">
        <v>13314</v>
      </c>
      <c r="E6635" s="1295" t="s">
        <v>200</v>
      </c>
      <c r="F6635" s="935" t="s">
        <v>212</v>
      </c>
      <c r="G6635" s="1295">
        <v>0</v>
      </c>
      <c r="H6635" s="935" t="s">
        <v>405</v>
      </c>
      <c r="I6635" s="935" t="s">
        <v>406</v>
      </c>
      <c r="J6635" s="935">
        <v>40.472049499999997</v>
      </c>
      <c r="K6635" s="935">
        <v>-122.29453460000001</v>
      </c>
      <c r="L6635" s="935">
        <v>40.417416330000002</v>
      </c>
      <c r="M6635" s="935">
        <v>-122.19395729999999</v>
      </c>
    </row>
    <row r="6636" spans="1:13" x14ac:dyDescent="0.35">
      <c r="A6636" s="1296">
        <v>39632</v>
      </c>
      <c r="B6636" s="1295" t="s">
        <v>242</v>
      </c>
      <c r="C6636" s="1295" t="s">
        <v>246</v>
      </c>
      <c r="D6636" s="1295">
        <v>13314</v>
      </c>
      <c r="E6636" s="1295" t="s">
        <v>200</v>
      </c>
      <c r="F6636" s="935" t="s">
        <v>213</v>
      </c>
      <c r="G6636" s="1295">
        <v>0</v>
      </c>
      <c r="H6636" s="935" t="s">
        <v>406</v>
      </c>
      <c r="I6636" s="935" t="s">
        <v>407</v>
      </c>
      <c r="J6636" s="935">
        <v>40.417416330000002</v>
      </c>
      <c r="K6636" s="935">
        <v>-122.19395729999999</v>
      </c>
      <c r="L6636" s="935">
        <v>40.355137560000003</v>
      </c>
      <c r="M6636" s="935">
        <v>-122.17595660000001</v>
      </c>
    </row>
    <row r="6637" spans="1:13" x14ac:dyDescent="0.35">
      <c r="A6637" s="1296">
        <v>39632</v>
      </c>
      <c r="B6637" s="1295" t="s">
        <v>242</v>
      </c>
      <c r="C6637" s="1295" t="s">
        <v>246</v>
      </c>
      <c r="D6637" s="1295">
        <v>13314</v>
      </c>
      <c r="E6637" s="1295" t="s">
        <v>200</v>
      </c>
      <c r="F6637" s="935" t="s">
        <v>214</v>
      </c>
      <c r="G6637" s="1295">
        <v>0</v>
      </c>
      <c r="H6637" s="935" t="s">
        <v>407</v>
      </c>
      <c r="I6637" s="935" t="s">
        <v>408</v>
      </c>
      <c r="J6637" s="935">
        <v>40.355137560000003</v>
      </c>
      <c r="K6637" s="935">
        <v>-122.17595660000001</v>
      </c>
      <c r="L6637" s="935">
        <v>40.316984869999999</v>
      </c>
      <c r="M6637" s="935">
        <v>-122.1896581</v>
      </c>
    </row>
    <row r="6638" spans="1:13" x14ac:dyDescent="0.35">
      <c r="A6638" s="1296">
        <v>39632</v>
      </c>
      <c r="B6638" s="1295" t="s">
        <v>242</v>
      </c>
      <c r="C6638" s="1295" t="s">
        <v>246</v>
      </c>
      <c r="D6638" s="1295">
        <v>13314</v>
      </c>
      <c r="E6638" s="1295" t="s">
        <v>200</v>
      </c>
      <c r="F6638" s="935" t="s">
        <v>215</v>
      </c>
      <c r="G6638" s="1295">
        <v>0</v>
      </c>
      <c r="H6638" s="935" t="s">
        <v>408</v>
      </c>
      <c r="I6638" s="935" t="s">
        <v>409</v>
      </c>
      <c r="J6638" s="935">
        <v>40.316984869999999</v>
      </c>
      <c r="K6638" s="935">
        <v>-122.1896581</v>
      </c>
      <c r="L6638" s="935">
        <v>40.263968490000003</v>
      </c>
      <c r="M6638" s="935">
        <v>-122.2235306</v>
      </c>
    </row>
    <row r="6639" spans="1:13" x14ac:dyDescent="0.35">
      <c r="A6639" s="1296">
        <v>39632</v>
      </c>
      <c r="B6639" s="1295" t="s">
        <v>242</v>
      </c>
      <c r="C6639" s="1295" t="s">
        <v>246</v>
      </c>
      <c r="D6639" s="1295">
        <v>13314</v>
      </c>
      <c r="E6639" s="1295" t="s">
        <v>200</v>
      </c>
      <c r="F6639" s="935" t="s">
        <v>216</v>
      </c>
      <c r="G6639" s="1295">
        <v>0</v>
      </c>
      <c r="H6639" s="935" t="s">
        <v>409</v>
      </c>
      <c r="I6639" s="935" t="s">
        <v>410</v>
      </c>
      <c r="J6639" s="935">
        <v>40.263968490000003</v>
      </c>
      <c r="K6639" s="935">
        <v>-122.2235306</v>
      </c>
      <c r="L6639" s="935">
        <v>40.153152210000002</v>
      </c>
      <c r="M6639" s="935">
        <v>-122.20237950000001</v>
      </c>
    </row>
    <row r="6640" spans="1:13" x14ac:dyDescent="0.35">
      <c r="A6640" s="1296">
        <v>39632</v>
      </c>
      <c r="B6640" s="1295" t="s">
        <v>242</v>
      </c>
      <c r="C6640" s="1295" t="s">
        <v>246</v>
      </c>
      <c r="D6640" s="1295">
        <v>13314</v>
      </c>
      <c r="E6640" s="1295" t="s">
        <v>200</v>
      </c>
      <c r="F6640" s="935" t="s">
        <v>217</v>
      </c>
      <c r="G6640" s="1295">
        <v>0</v>
      </c>
      <c r="H6640" s="935" t="s">
        <v>410</v>
      </c>
      <c r="I6640" s="935" t="s">
        <v>411</v>
      </c>
      <c r="J6640" s="935">
        <v>40.153152210000002</v>
      </c>
      <c r="K6640" s="935">
        <v>-122.20237950000001</v>
      </c>
      <c r="L6640" s="935">
        <v>40.027836569999998</v>
      </c>
      <c r="M6640" s="935">
        <v>-122.11920569999999</v>
      </c>
    </row>
    <row r="6641" spans="1:13" x14ac:dyDescent="0.35">
      <c r="A6641" s="1296">
        <v>39632</v>
      </c>
      <c r="B6641" s="1295" t="s">
        <v>242</v>
      </c>
      <c r="C6641" s="1295" t="s">
        <v>246</v>
      </c>
      <c r="D6641" s="1295">
        <v>13314</v>
      </c>
      <c r="E6641" s="1295" t="s">
        <v>200</v>
      </c>
      <c r="F6641" s="935" t="s">
        <v>219</v>
      </c>
      <c r="G6641" s="1295">
        <v>0</v>
      </c>
      <c r="H6641" s="935" t="s">
        <v>411</v>
      </c>
      <c r="I6641" s="935" t="s">
        <v>412</v>
      </c>
      <c r="J6641" s="935">
        <v>40.027836569999998</v>
      </c>
      <c r="K6641" s="935">
        <v>-122.11920569999999</v>
      </c>
      <c r="L6641" s="935">
        <v>39.909298579999998</v>
      </c>
      <c r="M6641" s="935">
        <v>-122.0918963</v>
      </c>
    </row>
    <row r="6642" spans="1:13" x14ac:dyDescent="0.35">
      <c r="A6642" s="1296">
        <v>39632</v>
      </c>
      <c r="B6642" s="1295" t="s">
        <v>242</v>
      </c>
      <c r="C6642" s="1295" t="s">
        <v>246</v>
      </c>
      <c r="D6642" s="1295">
        <v>13314</v>
      </c>
      <c r="E6642" s="1295" t="s">
        <v>200</v>
      </c>
      <c r="F6642" s="935" t="s">
        <v>220</v>
      </c>
      <c r="G6642" s="1295">
        <v>-99999</v>
      </c>
      <c r="H6642" s="935" t="s">
        <v>412</v>
      </c>
      <c r="I6642" s="935" t="s">
        <v>413</v>
      </c>
      <c r="J6642" s="935">
        <v>39.909298579999998</v>
      </c>
      <c r="K6642" s="935">
        <v>-122.0918963</v>
      </c>
      <c r="L6642" s="935">
        <v>39.751173979999997</v>
      </c>
      <c r="M6642" s="935">
        <v>-121.9963235</v>
      </c>
    </row>
    <row r="6643" spans="1:13" x14ac:dyDescent="0.35">
      <c r="A6643" s="1296">
        <v>39632</v>
      </c>
      <c r="B6643" s="1295" t="s">
        <v>242</v>
      </c>
      <c r="C6643" s="1295" t="s">
        <v>246</v>
      </c>
      <c r="D6643" s="1295">
        <v>13314</v>
      </c>
      <c r="E6643" s="1295" t="s">
        <v>200</v>
      </c>
      <c r="F6643" s="935" t="s">
        <v>221</v>
      </c>
      <c r="G6643" s="1295">
        <v>-99999</v>
      </c>
      <c r="H6643" s="935" t="s">
        <v>413</v>
      </c>
      <c r="I6643" s="935" t="s">
        <v>414</v>
      </c>
      <c r="J6643" s="935">
        <v>39.751173979999997</v>
      </c>
      <c r="K6643" s="935">
        <v>-121.9963235</v>
      </c>
      <c r="L6643" s="935">
        <v>39.629153240000001</v>
      </c>
      <c r="M6643" s="935">
        <v>-121.9925059</v>
      </c>
    </row>
    <row r="6644" spans="1:13" x14ac:dyDescent="0.35">
      <c r="A6644" s="1296">
        <v>39632</v>
      </c>
      <c r="B6644" s="1295" t="s">
        <v>242</v>
      </c>
      <c r="C6644" s="1295" t="s">
        <v>246</v>
      </c>
      <c r="D6644" s="1295">
        <v>13314</v>
      </c>
      <c r="E6644" s="1295" t="s">
        <v>200</v>
      </c>
      <c r="F6644" s="935" t="s">
        <v>222</v>
      </c>
      <c r="G6644" s="1295">
        <v>-99999</v>
      </c>
      <c r="H6644" s="935" t="s">
        <v>414</v>
      </c>
      <c r="I6644" s="935" t="s">
        <v>415</v>
      </c>
      <c r="J6644" s="935">
        <v>39.629153240000001</v>
      </c>
      <c r="K6644" s="935">
        <v>-121.9925059</v>
      </c>
      <c r="L6644" s="935">
        <v>39.40712284</v>
      </c>
      <c r="M6644" s="935">
        <v>-122.00758999999999</v>
      </c>
    </row>
    <row r="6645" spans="1:13" x14ac:dyDescent="0.35">
      <c r="A6645" s="1296">
        <v>39638</v>
      </c>
      <c r="B6645" s="1295" t="s">
        <v>242</v>
      </c>
      <c r="C6645" s="1295" t="s">
        <v>246</v>
      </c>
      <c r="D6645" s="1295">
        <v>13144</v>
      </c>
      <c r="E6645" s="1295" t="s">
        <v>200</v>
      </c>
      <c r="F6645" s="935" t="s">
        <v>208</v>
      </c>
      <c r="G6645" s="1295">
        <v>6</v>
      </c>
      <c r="H6645" s="935" t="s">
        <v>402</v>
      </c>
      <c r="I6645" s="935" t="s">
        <v>403</v>
      </c>
      <c r="J6645" s="935">
        <v>40.611883210000002</v>
      </c>
      <c r="K6645" s="935">
        <v>-122.446135</v>
      </c>
      <c r="L6645" s="935">
        <v>40.592799669999998</v>
      </c>
      <c r="M6645" s="935">
        <v>-122.3942059</v>
      </c>
    </row>
    <row r="6646" spans="1:13" x14ac:dyDescent="0.35">
      <c r="A6646" s="1296">
        <v>39638</v>
      </c>
      <c r="B6646" s="1295" t="s">
        <v>242</v>
      </c>
      <c r="C6646" s="1295" t="s">
        <v>246</v>
      </c>
      <c r="D6646" s="1295">
        <v>13144</v>
      </c>
      <c r="E6646" s="1295" t="s">
        <v>200</v>
      </c>
      <c r="F6646" s="935" t="s">
        <v>209</v>
      </c>
      <c r="G6646" s="1295">
        <v>16</v>
      </c>
      <c r="H6646" s="935" t="s">
        <v>403</v>
      </c>
      <c r="I6646" s="935" t="s">
        <v>404</v>
      </c>
      <c r="J6646" s="935">
        <v>40.592799669999998</v>
      </c>
      <c r="K6646" s="935">
        <v>-122.3942059</v>
      </c>
      <c r="L6646" s="935">
        <v>40.585947769999997</v>
      </c>
      <c r="M6646" s="935">
        <v>-122.3683525</v>
      </c>
    </row>
    <row r="6647" spans="1:13" x14ac:dyDescent="0.35">
      <c r="A6647" s="1296">
        <v>39638</v>
      </c>
      <c r="B6647" s="1295" t="s">
        <v>242</v>
      </c>
      <c r="C6647" s="1295" t="s">
        <v>246</v>
      </c>
      <c r="D6647" s="1295">
        <v>13144</v>
      </c>
      <c r="E6647" s="1295" t="s">
        <v>200</v>
      </c>
      <c r="F6647" s="935" t="s">
        <v>211</v>
      </c>
      <c r="G6647" s="1295">
        <v>2</v>
      </c>
      <c r="H6647" s="935" t="s">
        <v>404</v>
      </c>
      <c r="I6647" s="935" t="s">
        <v>405</v>
      </c>
      <c r="J6647" s="935">
        <v>40.585947769999997</v>
      </c>
      <c r="K6647" s="935">
        <v>-122.3683525</v>
      </c>
      <c r="L6647" s="935">
        <v>40.472049499999997</v>
      </c>
      <c r="M6647" s="935">
        <v>-122.29453460000001</v>
      </c>
    </row>
    <row r="6648" spans="1:13" x14ac:dyDescent="0.35">
      <c r="A6648" s="1296">
        <v>39638</v>
      </c>
      <c r="B6648" s="1295" t="s">
        <v>242</v>
      </c>
      <c r="C6648" s="1295" t="s">
        <v>246</v>
      </c>
      <c r="D6648" s="1295">
        <v>13144</v>
      </c>
      <c r="E6648" s="1295" t="s">
        <v>200</v>
      </c>
      <c r="F6648" s="935" t="s">
        <v>212</v>
      </c>
      <c r="G6648" s="1295">
        <v>1</v>
      </c>
      <c r="H6648" s="935" t="s">
        <v>405</v>
      </c>
      <c r="I6648" s="935" t="s">
        <v>406</v>
      </c>
      <c r="J6648" s="935">
        <v>40.472049499999997</v>
      </c>
      <c r="K6648" s="935">
        <v>-122.29453460000001</v>
      </c>
      <c r="L6648" s="935">
        <v>40.417416330000002</v>
      </c>
      <c r="M6648" s="935">
        <v>-122.19395729999999</v>
      </c>
    </row>
    <row r="6649" spans="1:13" x14ac:dyDescent="0.35">
      <c r="A6649" s="1296">
        <v>39638</v>
      </c>
      <c r="B6649" s="1295" t="s">
        <v>242</v>
      </c>
      <c r="C6649" s="1295" t="s">
        <v>246</v>
      </c>
      <c r="D6649" s="1295">
        <v>13144</v>
      </c>
      <c r="E6649" s="1295" t="s">
        <v>200</v>
      </c>
      <c r="F6649" s="935" t="s">
        <v>213</v>
      </c>
      <c r="G6649" s="1295">
        <v>0</v>
      </c>
      <c r="H6649" s="935" t="s">
        <v>406</v>
      </c>
      <c r="I6649" s="935" t="s">
        <v>407</v>
      </c>
      <c r="J6649" s="935">
        <v>40.417416330000002</v>
      </c>
      <c r="K6649" s="935">
        <v>-122.19395729999999</v>
      </c>
      <c r="L6649" s="935">
        <v>40.355137560000003</v>
      </c>
      <c r="M6649" s="935">
        <v>-122.17595660000001</v>
      </c>
    </row>
    <row r="6650" spans="1:13" x14ac:dyDescent="0.35">
      <c r="A6650" s="1296">
        <v>39638</v>
      </c>
      <c r="B6650" s="1295" t="s">
        <v>242</v>
      </c>
      <c r="C6650" s="1295" t="s">
        <v>246</v>
      </c>
      <c r="D6650" s="1295">
        <v>13144</v>
      </c>
      <c r="E6650" s="1295" t="s">
        <v>200</v>
      </c>
      <c r="F6650" s="935" t="s">
        <v>214</v>
      </c>
      <c r="G6650" s="1295">
        <v>0</v>
      </c>
      <c r="H6650" s="935" t="s">
        <v>407</v>
      </c>
      <c r="I6650" s="935" t="s">
        <v>408</v>
      </c>
      <c r="J6650" s="935">
        <v>40.355137560000003</v>
      </c>
      <c r="K6650" s="935">
        <v>-122.17595660000001</v>
      </c>
      <c r="L6650" s="935">
        <v>40.316984869999999</v>
      </c>
      <c r="M6650" s="935">
        <v>-122.1896581</v>
      </c>
    </row>
    <row r="6651" spans="1:13" x14ac:dyDescent="0.35">
      <c r="A6651" s="1296">
        <v>39638</v>
      </c>
      <c r="B6651" s="1295" t="s">
        <v>242</v>
      </c>
      <c r="C6651" s="1295" t="s">
        <v>246</v>
      </c>
      <c r="D6651" s="1295">
        <v>13144</v>
      </c>
      <c r="E6651" s="1295" t="s">
        <v>200</v>
      </c>
      <c r="F6651" s="935" t="s">
        <v>215</v>
      </c>
      <c r="G6651" s="1295">
        <v>0</v>
      </c>
      <c r="H6651" s="935" t="s">
        <v>408</v>
      </c>
      <c r="I6651" s="935" t="s">
        <v>409</v>
      </c>
      <c r="J6651" s="935">
        <v>40.316984869999999</v>
      </c>
      <c r="K6651" s="935">
        <v>-122.1896581</v>
      </c>
      <c r="L6651" s="935">
        <v>40.263968490000003</v>
      </c>
      <c r="M6651" s="935">
        <v>-122.2235306</v>
      </c>
    </row>
    <row r="6652" spans="1:13" x14ac:dyDescent="0.35">
      <c r="A6652" s="1296">
        <v>39638</v>
      </c>
      <c r="B6652" s="1295" t="s">
        <v>242</v>
      </c>
      <c r="C6652" s="1295" t="s">
        <v>246</v>
      </c>
      <c r="D6652" s="1295">
        <v>13144</v>
      </c>
      <c r="E6652" s="1295" t="s">
        <v>200</v>
      </c>
      <c r="F6652" s="935" t="s">
        <v>216</v>
      </c>
      <c r="G6652" s="1295">
        <v>0</v>
      </c>
      <c r="H6652" s="935" t="s">
        <v>409</v>
      </c>
      <c r="I6652" s="935" t="s">
        <v>410</v>
      </c>
      <c r="J6652" s="935">
        <v>40.263968490000003</v>
      </c>
      <c r="K6652" s="935">
        <v>-122.2235306</v>
      </c>
      <c r="L6652" s="935">
        <v>40.153152210000002</v>
      </c>
      <c r="M6652" s="935">
        <v>-122.20237950000001</v>
      </c>
    </row>
    <row r="6653" spans="1:13" x14ac:dyDescent="0.35">
      <c r="A6653" s="1296">
        <v>39638</v>
      </c>
      <c r="B6653" s="1295" t="s">
        <v>242</v>
      </c>
      <c r="C6653" s="1295" t="s">
        <v>246</v>
      </c>
      <c r="D6653" s="1295">
        <v>13144</v>
      </c>
      <c r="E6653" s="1295" t="s">
        <v>200</v>
      </c>
      <c r="F6653" s="935" t="s">
        <v>217</v>
      </c>
      <c r="G6653" s="1295">
        <v>0</v>
      </c>
      <c r="H6653" s="935" t="s">
        <v>410</v>
      </c>
      <c r="I6653" s="935" t="s">
        <v>411</v>
      </c>
      <c r="J6653" s="935">
        <v>40.153152210000002</v>
      </c>
      <c r="K6653" s="935">
        <v>-122.20237950000001</v>
      </c>
      <c r="L6653" s="935">
        <v>40.027836569999998</v>
      </c>
      <c r="M6653" s="935">
        <v>-122.11920569999999</v>
      </c>
    </row>
    <row r="6654" spans="1:13" x14ac:dyDescent="0.35">
      <c r="A6654" s="1296">
        <v>39638</v>
      </c>
      <c r="B6654" s="1295" t="s">
        <v>242</v>
      </c>
      <c r="C6654" s="1295" t="s">
        <v>246</v>
      </c>
      <c r="D6654" s="1295">
        <v>13144</v>
      </c>
      <c r="E6654" s="1295" t="s">
        <v>200</v>
      </c>
      <c r="F6654" s="935" t="s">
        <v>219</v>
      </c>
      <c r="G6654" s="1295">
        <v>0</v>
      </c>
      <c r="H6654" s="935" t="s">
        <v>411</v>
      </c>
      <c r="I6654" s="935" t="s">
        <v>412</v>
      </c>
      <c r="J6654" s="935">
        <v>40.027836569999998</v>
      </c>
      <c r="K6654" s="935">
        <v>-122.11920569999999</v>
      </c>
      <c r="L6654" s="935">
        <v>39.909298579999998</v>
      </c>
      <c r="M6654" s="935">
        <v>-122.0918963</v>
      </c>
    </row>
    <row r="6655" spans="1:13" x14ac:dyDescent="0.35">
      <c r="A6655" s="1296">
        <v>39638</v>
      </c>
      <c r="B6655" s="1295" t="s">
        <v>242</v>
      </c>
      <c r="C6655" s="1295" t="s">
        <v>246</v>
      </c>
      <c r="D6655" s="1295">
        <v>13144</v>
      </c>
      <c r="E6655" s="1295" t="s">
        <v>200</v>
      </c>
      <c r="F6655" s="935" t="s">
        <v>220</v>
      </c>
      <c r="G6655" s="1295">
        <v>-99999</v>
      </c>
      <c r="H6655" s="935" t="s">
        <v>412</v>
      </c>
      <c r="I6655" s="935" t="s">
        <v>413</v>
      </c>
      <c r="J6655" s="935">
        <v>39.909298579999998</v>
      </c>
      <c r="K6655" s="935">
        <v>-122.0918963</v>
      </c>
      <c r="L6655" s="935">
        <v>39.751173979999997</v>
      </c>
      <c r="M6655" s="935">
        <v>-121.9963235</v>
      </c>
    </row>
    <row r="6656" spans="1:13" x14ac:dyDescent="0.35">
      <c r="A6656" s="1296">
        <v>39638</v>
      </c>
      <c r="B6656" s="1295" t="s">
        <v>242</v>
      </c>
      <c r="C6656" s="1295" t="s">
        <v>246</v>
      </c>
      <c r="D6656" s="1295">
        <v>13144</v>
      </c>
      <c r="E6656" s="1295" t="s">
        <v>200</v>
      </c>
      <c r="F6656" s="935" t="s">
        <v>221</v>
      </c>
      <c r="G6656" s="1295">
        <v>-99999</v>
      </c>
      <c r="H6656" s="935" t="s">
        <v>413</v>
      </c>
      <c r="I6656" s="935" t="s">
        <v>414</v>
      </c>
      <c r="J6656" s="935">
        <v>39.751173979999997</v>
      </c>
      <c r="K6656" s="935">
        <v>-121.9963235</v>
      </c>
      <c r="L6656" s="935">
        <v>39.629153240000001</v>
      </c>
      <c r="M6656" s="935">
        <v>-121.9925059</v>
      </c>
    </row>
    <row r="6657" spans="1:13" x14ac:dyDescent="0.35">
      <c r="A6657" s="1296">
        <v>39638</v>
      </c>
      <c r="B6657" s="1295" t="s">
        <v>242</v>
      </c>
      <c r="C6657" s="1295" t="s">
        <v>246</v>
      </c>
      <c r="D6657" s="1295">
        <v>13144</v>
      </c>
      <c r="E6657" s="1295" t="s">
        <v>200</v>
      </c>
      <c r="F6657" s="935" t="s">
        <v>222</v>
      </c>
      <c r="G6657" s="1295">
        <v>-99999</v>
      </c>
      <c r="H6657" s="935" t="s">
        <v>414</v>
      </c>
      <c r="I6657" s="935" t="s">
        <v>415</v>
      </c>
      <c r="J6657" s="935">
        <v>39.629153240000001</v>
      </c>
      <c r="K6657" s="935">
        <v>-121.9925059</v>
      </c>
      <c r="L6657" s="935">
        <v>39.40712284</v>
      </c>
      <c r="M6657" s="935">
        <v>-122.00758999999999</v>
      </c>
    </row>
    <row r="6658" spans="1:13" x14ac:dyDescent="0.35">
      <c r="A6658" s="1296">
        <v>39650</v>
      </c>
      <c r="B6658" s="1295" t="s">
        <v>242</v>
      </c>
      <c r="C6658" s="1295" t="s">
        <v>246</v>
      </c>
      <c r="D6658" s="1295">
        <v>12514</v>
      </c>
      <c r="E6658" s="1295" t="s">
        <v>200</v>
      </c>
      <c r="F6658" s="935" t="s">
        <v>208</v>
      </c>
      <c r="G6658" s="1295">
        <v>18</v>
      </c>
      <c r="H6658" s="935" t="s">
        <v>402</v>
      </c>
      <c r="I6658" s="935" t="s">
        <v>403</v>
      </c>
      <c r="J6658" s="935">
        <v>40.611883210000002</v>
      </c>
      <c r="K6658" s="935">
        <v>-122.446135</v>
      </c>
      <c r="L6658" s="935">
        <v>40.592799669999998</v>
      </c>
      <c r="M6658" s="935">
        <v>-122.3942059</v>
      </c>
    </row>
    <row r="6659" spans="1:13" x14ac:dyDescent="0.35">
      <c r="A6659" s="1296">
        <v>39650</v>
      </c>
      <c r="B6659" s="1295" t="s">
        <v>242</v>
      </c>
      <c r="C6659" s="1295" t="s">
        <v>246</v>
      </c>
      <c r="D6659" s="1295">
        <v>12514</v>
      </c>
      <c r="E6659" s="1295" t="s">
        <v>200</v>
      </c>
      <c r="F6659" s="935" t="s">
        <v>209</v>
      </c>
      <c r="G6659" s="1295">
        <v>7</v>
      </c>
      <c r="H6659" s="935" t="s">
        <v>403</v>
      </c>
      <c r="I6659" s="935" t="s">
        <v>404</v>
      </c>
      <c r="J6659" s="935">
        <v>40.592799669999998</v>
      </c>
      <c r="K6659" s="935">
        <v>-122.3942059</v>
      </c>
      <c r="L6659" s="935">
        <v>40.585947769999997</v>
      </c>
      <c r="M6659" s="935">
        <v>-122.3683525</v>
      </c>
    </row>
    <row r="6660" spans="1:13" x14ac:dyDescent="0.35">
      <c r="A6660" s="1296">
        <v>39650</v>
      </c>
      <c r="B6660" s="1295" t="s">
        <v>242</v>
      </c>
      <c r="C6660" s="1295" t="s">
        <v>246</v>
      </c>
      <c r="D6660" s="1295">
        <v>12514</v>
      </c>
      <c r="E6660" s="1295" t="s">
        <v>200</v>
      </c>
      <c r="F6660" s="935" t="s">
        <v>211</v>
      </c>
      <c r="G6660" s="1295">
        <v>0</v>
      </c>
      <c r="H6660" s="935" t="s">
        <v>404</v>
      </c>
      <c r="I6660" s="935" t="s">
        <v>405</v>
      </c>
      <c r="J6660" s="935">
        <v>40.585947769999997</v>
      </c>
      <c r="K6660" s="935">
        <v>-122.3683525</v>
      </c>
      <c r="L6660" s="935">
        <v>40.472049499999997</v>
      </c>
      <c r="M6660" s="935">
        <v>-122.29453460000001</v>
      </c>
    </row>
    <row r="6661" spans="1:13" x14ac:dyDescent="0.35">
      <c r="A6661" s="1296">
        <v>39650</v>
      </c>
      <c r="B6661" s="1295" t="s">
        <v>242</v>
      </c>
      <c r="C6661" s="1295" t="s">
        <v>246</v>
      </c>
      <c r="D6661" s="1295">
        <v>12514</v>
      </c>
      <c r="E6661" s="1295" t="s">
        <v>200</v>
      </c>
      <c r="F6661" s="935" t="s">
        <v>212</v>
      </c>
      <c r="G6661" s="1295">
        <v>0</v>
      </c>
      <c r="H6661" s="935" t="s">
        <v>405</v>
      </c>
      <c r="I6661" s="935" t="s">
        <v>406</v>
      </c>
      <c r="J6661" s="935">
        <v>40.472049499999997</v>
      </c>
      <c r="K6661" s="935">
        <v>-122.29453460000001</v>
      </c>
      <c r="L6661" s="935">
        <v>40.417416330000002</v>
      </c>
      <c r="M6661" s="935">
        <v>-122.19395729999999</v>
      </c>
    </row>
    <row r="6662" spans="1:13" x14ac:dyDescent="0.35">
      <c r="A6662" s="1296">
        <v>39650</v>
      </c>
      <c r="B6662" s="1295" t="s">
        <v>242</v>
      </c>
      <c r="C6662" s="1295" t="s">
        <v>246</v>
      </c>
      <c r="D6662" s="1295">
        <v>12514</v>
      </c>
      <c r="E6662" s="1295" t="s">
        <v>200</v>
      </c>
      <c r="F6662" s="935" t="s">
        <v>213</v>
      </c>
      <c r="G6662" s="1295">
        <v>0</v>
      </c>
      <c r="H6662" s="935" t="s">
        <v>406</v>
      </c>
      <c r="I6662" s="935" t="s">
        <v>407</v>
      </c>
      <c r="J6662" s="935">
        <v>40.417416330000002</v>
      </c>
      <c r="K6662" s="935">
        <v>-122.19395729999999</v>
      </c>
      <c r="L6662" s="935">
        <v>40.355137560000003</v>
      </c>
      <c r="M6662" s="935">
        <v>-122.17595660000001</v>
      </c>
    </row>
    <row r="6663" spans="1:13" x14ac:dyDescent="0.35">
      <c r="A6663" s="1296">
        <v>39650</v>
      </c>
      <c r="B6663" s="1295" t="s">
        <v>242</v>
      </c>
      <c r="C6663" s="1295" t="s">
        <v>246</v>
      </c>
      <c r="D6663" s="1295">
        <v>12514</v>
      </c>
      <c r="E6663" s="1295" t="s">
        <v>200</v>
      </c>
      <c r="F6663" s="935" t="s">
        <v>214</v>
      </c>
      <c r="G6663" s="1295">
        <v>0</v>
      </c>
      <c r="H6663" s="935" t="s">
        <v>407</v>
      </c>
      <c r="I6663" s="935" t="s">
        <v>408</v>
      </c>
      <c r="J6663" s="935">
        <v>40.355137560000003</v>
      </c>
      <c r="K6663" s="935">
        <v>-122.17595660000001</v>
      </c>
      <c r="L6663" s="935">
        <v>40.316984869999999</v>
      </c>
      <c r="M6663" s="935">
        <v>-122.1896581</v>
      </c>
    </row>
    <row r="6664" spans="1:13" x14ac:dyDescent="0.35">
      <c r="A6664" s="1296">
        <v>39650</v>
      </c>
      <c r="B6664" s="1295" t="s">
        <v>242</v>
      </c>
      <c r="C6664" s="1295" t="s">
        <v>246</v>
      </c>
      <c r="D6664" s="1295">
        <v>12514</v>
      </c>
      <c r="E6664" s="1295" t="s">
        <v>200</v>
      </c>
      <c r="F6664" s="935" t="s">
        <v>215</v>
      </c>
      <c r="G6664" s="1295">
        <v>0</v>
      </c>
      <c r="H6664" s="935" t="s">
        <v>408</v>
      </c>
      <c r="I6664" s="935" t="s">
        <v>409</v>
      </c>
      <c r="J6664" s="935">
        <v>40.316984869999999</v>
      </c>
      <c r="K6664" s="935">
        <v>-122.1896581</v>
      </c>
      <c r="L6664" s="935">
        <v>40.263968490000003</v>
      </c>
      <c r="M6664" s="935">
        <v>-122.2235306</v>
      </c>
    </row>
    <row r="6665" spans="1:13" x14ac:dyDescent="0.35">
      <c r="A6665" s="1296">
        <v>39650</v>
      </c>
      <c r="B6665" s="1295" t="s">
        <v>242</v>
      </c>
      <c r="C6665" s="1295" t="s">
        <v>246</v>
      </c>
      <c r="D6665" s="1295">
        <v>12514</v>
      </c>
      <c r="E6665" s="1295" t="s">
        <v>200</v>
      </c>
      <c r="F6665" s="935" t="s">
        <v>216</v>
      </c>
      <c r="G6665" s="1295">
        <v>0</v>
      </c>
      <c r="H6665" s="935" t="s">
        <v>409</v>
      </c>
      <c r="I6665" s="935" t="s">
        <v>410</v>
      </c>
      <c r="J6665" s="935">
        <v>40.263968490000003</v>
      </c>
      <c r="K6665" s="935">
        <v>-122.2235306</v>
      </c>
      <c r="L6665" s="935">
        <v>40.153152210000002</v>
      </c>
      <c r="M6665" s="935">
        <v>-122.20237950000001</v>
      </c>
    </row>
    <row r="6666" spans="1:13" x14ac:dyDescent="0.35">
      <c r="A6666" s="1296">
        <v>39650</v>
      </c>
      <c r="B6666" s="1295" t="s">
        <v>242</v>
      </c>
      <c r="C6666" s="1295" t="s">
        <v>246</v>
      </c>
      <c r="D6666" s="1295">
        <v>12514</v>
      </c>
      <c r="E6666" s="1295" t="s">
        <v>200</v>
      </c>
      <c r="F6666" s="935" t="s">
        <v>217</v>
      </c>
      <c r="G6666" s="1295">
        <v>0</v>
      </c>
      <c r="H6666" s="935" t="s">
        <v>410</v>
      </c>
      <c r="I6666" s="935" t="s">
        <v>411</v>
      </c>
      <c r="J6666" s="935">
        <v>40.153152210000002</v>
      </c>
      <c r="K6666" s="935">
        <v>-122.20237950000001</v>
      </c>
      <c r="L6666" s="935">
        <v>40.027836569999998</v>
      </c>
      <c r="M6666" s="935">
        <v>-122.11920569999999</v>
      </c>
    </row>
    <row r="6667" spans="1:13" x14ac:dyDescent="0.35">
      <c r="A6667" s="1296">
        <v>39650</v>
      </c>
      <c r="B6667" s="1295" t="s">
        <v>242</v>
      </c>
      <c r="C6667" s="1295" t="s">
        <v>246</v>
      </c>
      <c r="D6667" s="1295">
        <v>12514</v>
      </c>
      <c r="E6667" s="1295" t="s">
        <v>200</v>
      </c>
      <c r="F6667" s="935" t="s">
        <v>219</v>
      </c>
      <c r="G6667" s="1295">
        <v>0</v>
      </c>
      <c r="H6667" s="935" t="s">
        <v>411</v>
      </c>
      <c r="I6667" s="935" t="s">
        <v>412</v>
      </c>
      <c r="J6667" s="935">
        <v>40.027836569999998</v>
      </c>
      <c r="K6667" s="935">
        <v>-122.11920569999999</v>
      </c>
      <c r="L6667" s="935">
        <v>39.909298579999998</v>
      </c>
      <c r="M6667" s="935">
        <v>-122.0918963</v>
      </c>
    </row>
    <row r="6668" spans="1:13" x14ac:dyDescent="0.35">
      <c r="A6668" s="1296">
        <v>39650</v>
      </c>
      <c r="B6668" s="1295" t="s">
        <v>242</v>
      </c>
      <c r="C6668" s="1295" t="s">
        <v>246</v>
      </c>
      <c r="D6668" s="1295">
        <v>12514</v>
      </c>
      <c r="E6668" s="1295" t="s">
        <v>200</v>
      </c>
      <c r="F6668" s="935" t="s">
        <v>220</v>
      </c>
      <c r="G6668" s="1295">
        <v>-99999</v>
      </c>
      <c r="H6668" s="935" t="s">
        <v>412</v>
      </c>
      <c r="I6668" s="935" t="s">
        <v>413</v>
      </c>
      <c r="J6668" s="935">
        <v>39.909298579999998</v>
      </c>
      <c r="K6668" s="935">
        <v>-122.0918963</v>
      </c>
      <c r="L6668" s="935">
        <v>39.751173979999997</v>
      </c>
      <c r="M6668" s="935">
        <v>-121.9963235</v>
      </c>
    </row>
    <row r="6669" spans="1:13" x14ac:dyDescent="0.35">
      <c r="A6669" s="1296">
        <v>39650</v>
      </c>
      <c r="B6669" s="1295" t="s">
        <v>242</v>
      </c>
      <c r="C6669" s="1295" t="s">
        <v>246</v>
      </c>
      <c r="D6669" s="1295">
        <v>12514</v>
      </c>
      <c r="E6669" s="1295" t="s">
        <v>200</v>
      </c>
      <c r="F6669" s="935" t="s">
        <v>221</v>
      </c>
      <c r="G6669" s="1295">
        <v>-99999</v>
      </c>
      <c r="H6669" s="935" t="s">
        <v>413</v>
      </c>
      <c r="I6669" s="935" t="s">
        <v>414</v>
      </c>
      <c r="J6669" s="935">
        <v>39.751173979999997</v>
      </c>
      <c r="K6669" s="935">
        <v>-121.9963235</v>
      </c>
      <c r="L6669" s="935">
        <v>39.629153240000001</v>
      </c>
      <c r="M6669" s="935">
        <v>-121.9925059</v>
      </c>
    </row>
    <row r="6670" spans="1:13" x14ac:dyDescent="0.35">
      <c r="A6670" s="1296">
        <v>39650</v>
      </c>
      <c r="B6670" s="1295" t="s">
        <v>242</v>
      </c>
      <c r="C6670" s="1295" t="s">
        <v>246</v>
      </c>
      <c r="D6670" s="1295">
        <v>12514</v>
      </c>
      <c r="E6670" s="1295" t="s">
        <v>200</v>
      </c>
      <c r="F6670" s="935" t="s">
        <v>222</v>
      </c>
      <c r="G6670" s="1295">
        <v>-99999</v>
      </c>
      <c r="H6670" s="935" t="s">
        <v>414</v>
      </c>
      <c r="I6670" s="935" t="s">
        <v>415</v>
      </c>
      <c r="J6670" s="935">
        <v>39.629153240000001</v>
      </c>
      <c r="K6670" s="935">
        <v>-121.9925059</v>
      </c>
      <c r="L6670" s="935">
        <v>39.40712284</v>
      </c>
      <c r="M6670" s="935">
        <v>-122.00758999999999</v>
      </c>
    </row>
    <row r="6671" spans="1:13" x14ac:dyDescent="0.35">
      <c r="A6671" s="1296">
        <v>39661</v>
      </c>
      <c r="B6671" s="1295" t="s">
        <v>313</v>
      </c>
      <c r="C6671" s="1295" t="s">
        <v>246</v>
      </c>
      <c r="D6671" s="1295">
        <v>11522</v>
      </c>
      <c r="E6671" s="1295" t="s">
        <v>200</v>
      </c>
      <c r="F6671" s="935" t="s">
        <v>208</v>
      </c>
      <c r="G6671" s="1295">
        <v>11</v>
      </c>
      <c r="H6671" s="935" t="s">
        <v>402</v>
      </c>
      <c r="I6671" s="935" t="s">
        <v>403</v>
      </c>
      <c r="J6671" s="935">
        <v>40.611883210000002</v>
      </c>
      <c r="K6671" s="935">
        <v>-122.446135</v>
      </c>
      <c r="L6671" s="935">
        <v>40.592799669999998</v>
      </c>
      <c r="M6671" s="935">
        <v>-122.3942059</v>
      </c>
    </row>
    <row r="6672" spans="1:13" x14ac:dyDescent="0.35">
      <c r="A6672" s="1296">
        <v>39661</v>
      </c>
      <c r="B6672" s="1295" t="s">
        <v>313</v>
      </c>
      <c r="C6672" s="1295" t="s">
        <v>246</v>
      </c>
      <c r="D6672" s="1295">
        <v>11522</v>
      </c>
      <c r="E6672" s="1295" t="s">
        <v>200</v>
      </c>
      <c r="F6672" s="935" t="s">
        <v>209</v>
      </c>
      <c r="G6672" s="1295">
        <v>3</v>
      </c>
      <c r="H6672" s="935" t="s">
        <v>403</v>
      </c>
      <c r="I6672" s="935" t="s">
        <v>404</v>
      </c>
      <c r="J6672" s="935">
        <v>40.592799669999998</v>
      </c>
      <c r="K6672" s="935">
        <v>-122.3942059</v>
      </c>
      <c r="L6672" s="935">
        <v>40.585947769999997</v>
      </c>
      <c r="M6672" s="935">
        <v>-122.3683525</v>
      </c>
    </row>
    <row r="6673" spans="1:13" x14ac:dyDescent="0.35">
      <c r="A6673" s="1296">
        <v>39661</v>
      </c>
      <c r="B6673" s="1295" t="s">
        <v>313</v>
      </c>
      <c r="C6673" s="1295" t="s">
        <v>246</v>
      </c>
      <c r="D6673" s="1295">
        <v>11522</v>
      </c>
      <c r="E6673" s="1295" t="s">
        <v>200</v>
      </c>
      <c r="F6673" s="935" t="s">
        <v>211</v>
      </c>
      <c r="G6673" s="1295">
        <v>0</v>
      </c>
      <c r="H6673" s="935" t="s">
        <v>404</v>
      </c>
      <c r="I6673" s="935" t="s">
        <v>405</v>
      </c>
      <c r="J6673" s="935">
        <v>40.585947769999997</v>
      </c>
      <c r="K6673" s="935">
        <v>-122.3683525</v>
      </c>
      <c r="L6673" s="935">
        <v>40.472049499999997</v>
      </c>
      <c r="M6673" s="935">
        <v>-122.29453460000001</v>
      </c>
    </row>
    <row r="6674" spans="1:13" x14ac:dyDescent="0.35">
      <c r="A6674" s="1296">
        <v>39661</v>
      </c>
      <c r="B6674" s="1295" t="s">
        <v>313</v>
      </c>
      <c r="C6674" s="1295" t="s">
        <v>246</v>
      </c>
      <c r="D6674" s="1295">
        <v>11522</v>
      </c>
      <c r="E6674" s="1295" t="s">
        <v>200</v>
      </c>
      <c r="F6674" s="935" t="s">
        <v>212</v>
      </c>
      <c r="G6674" s="1295">
        <v>0</v>
      </c>
      <c r="H6674" s="935" t="s">
        <v>405</v>
      </c>
      <c r="I6674" s="935" t="s">
        <v>406</v>
      </c>
      <c r="J6674" s="935">
        <v>40.472049499999997</v>
      </c>
      <c r="K6674" s="935">
        <v>-122.29453460000001</v>
      </c>
      <c r="L6674" s="935">
        <v>40.417416330000002</v>
      </c>
      <c r="M6674" s="935">
        <v>-122.19395729999999</v>
      </c>
    </row>
    <row r="6675" spans="1:13" x14ac:dyDescent="0.35">
      <c r="A6675" s="1296">
        <v>39661</v>
      </c>
      <c r="B6675" s="1295" t="s">
        <v>313</v>
      </c>
      <c r="C6675" s="1295" t="s">
        <v>246</v>
      </c>
      <c r="D6675" s="1295">
        <v>11522</v>
      </c>
      <c r="E6675" s="1295" t="s">
        <v>200</v>
      </c>
      <c r="F6675" s="935" t="s">
        <v>213</v>
      </c>
      <c r="G6675" s="1295">
        <v>0</v>
      </c>
      <c r="H6675" s="935" t="s">
        <v>406</v>
      </c>
      <c r="I6675" s="935" t="s">
        <v>407</v>
      </c>
      <c r="J6675" s="935">
        <v>40.417416330000002</v>
      </c>
      <c r="K6675" s="935">
        <v>-122.19395729999999</v>
      </c>
      <c r="L6675" s="935">
        <v>40.355137560000003</v>
      </c>
      <c r="M6675" s="935">
        <v>-122.17595660000001</v>
      </c>
    </row>
    <row r="6676" spans="1:13" x14ac:dyDescent="0.35">
      <c r="A6676" s="1296">
        <v>39661</v>
      </c>
      <c r="B6676" s="1295" t="s">
        <v>313</v>
      </c>
      <c r="C6676" s="1295" t="s">
        <v>246</v>
      </c>
      <c r="D6676" s="1295">
        <v>11522</v>
      </c>
      <c r="E6676" s="1295" t="s">
        <v>200</v>
      </c>
      <c r="F6676" s="935" t="s">
        <v>214</v>
      </c>
      <c r="G6676" s="1295">
        <v>0</v>
      </c>
      <c r="H6676" s="935" t="s">
        <v>407</v>
      </c>
      <c r="I6676" s="935" t="s">
        <v>408</v>
      </c>
      <c r="J6676" s="935">
        <v>40.355137560000003</v>
      </c>
      <c r="K6676" s="935">
        <v>-122.17595660000001</v>
      </c>
      <c r="L6676" s="935">
        <v>40.316984869999999</v>
      </c>
      <c r="M6676" s="935">
        <v>-122.1896581</v>
      </c>
    </row>
    <row r="6677" spans="1:13" x14ac:dyDescent="0.35">
      <c r="A6677" s="1296">
        <v>39661</v>
      </c>
      <c r="B6677" s="1295" t="s">
        <v>313</v>
      </c>
      <c r="C6677" s="1295" t="s">
        <v>246</v>
      </c>
      <c r="D6677" s="1295">
        <v>11522</v>
      </c>
      <c r="E6677" s="1295" t="s">
        <v>200</v>
      </c>
      <c r="F6677" s="935" t="s">
        <v>215</v>
      </c>
      <c r="G6677" s="1295">
        <v>0</v>
      </c>
      <c r="H6677" s="935" t="s">
        <v>408</v>
      </c>
      <c r="I6677" s="935" t="s">
        <v>409</v>
      </c>
      <c r="J6677" s="935">
        <v>40.316984869999999</v>
      </c>
      <c r="K6677" s="935">
        <v>-122.1896581</v>
      </c>
      <c r="L6677" s="935">
        <v>40.263968490000003</v>
      </c>
      <c r="M6677" s="935">
        <v>-122.2235306</v>
      </c>
    </row>
    <row r="6678" spans="1:13" x14ac:dyDescent="0.35">
      <c r="A6678" s="1296">
        <v>39661</v>
      </c>
      <c r="B6678" s="1295" t="s">
        <v>313</v>
      </c>
      <c r="C6678" s="1295" t="s">
        <v>246</v>
      </c>
      <c r="D6678" s="1295">
        <v>11522</v>
      </c>
      <c r="E6678" s="1295" t="s">
        <v>200</v>
      </c>
      <c r="F6678" s="935" t="s">
        <v>216</v>
      </c>
      <c r="G6678" s="1295">
        <v>0</v>
      </c>
      <c r="H6678" s="935" t="s">
        <v>409</v>
      </c>
      <c r="I6678" s="935" t="s">
        <v>410</v>
      </c>
      <c r="J6678" s="935">
        <v>40.263968490000003</v>
      </c>
      <c r="K6678" s="935">
        <v>-122.2235306</v>
      </c>
      <c r="L6678" s="935">
        <v>40.153152210000002</v>
      </c>
      <c r="M6678" s="935">
        <v>-122.20237950000001</v>
      </c>
    </row>
    <row r="6679" spans="1:13" x14ac:dyDescent="0.35">
      <c r="A6679" s="1296">
        <v>39661</v>
      </c>
      <c r="B6679" s="1295" t="s">
        <v>313</v>
      </c>
      <c r="C6679" s="1295" t="s">
        <v>246</v>
      </c>
      <c r="D6679" s="1295">
        <v>11522</v>
      </c>
      <c r="E6679" s="1295" t="s">
        <v>200</v>
      </c>
      <c r="F6679" s="935" t="s">
        <v>217</v>
      </c>
      <c r="G6679" s="1295">
        <v>0</v>
      </c>
      <c r="H6679" s="935" t="s">
        <v>410</v>
      </c>
      <c r="I6679" s="935" t="s">
        <v>411</v>
      </c>
      <c r="J6679" s="935">
        <v>40.153152210000002</v>
      </c>
      <c r="K6679" s="935">
        <v>-122.20237950000001</v>
      </c>
      <c r="L6679" s="935">
        <v>40.027836569999998</v>
      </c>
      <c r="M6679" s="935">
        <v>-122.11920569999999</v>
      </c>
    </row>
    <row r="6680" spans="1:13" x14ac:dyDescent="0.35">
      <c r="A6680" s="1296">
        <v>39661</v>
      </c>
      <c r="B6680" s="1295" t="s">
        <v>313</v>
      </c>
      <c r="C6680" s="1295" t="s">
        <v>246</v>
      </c>
      <c r="D6680" s="1295">
        <v>11522</v>
      </c>
      <c r="E6680" s="1295" t="s">
        <v>200</v>
      </c>
      <c r="F6680" s="935" t="s">
        <v>219</v>
      </c>
      <c r="G6680" s="1295">
        <v>0</v>
      </c>
      <c r="H6680" s="935" t="s">
        <v>411</v>
      </c>
      <c r="I6680" s="935" t="s">
        <v>412</v>
      </c>
      <c r="J6680" s="935">
        <v>40.027836569999998</v>
      </c>
      <c r="K6680" s="935">
        <v>-122.11920569999999</v>
      </c>
      <c r="L6680" s="935">
        <v>39.909298579999998</v>
      </c>
      <c r="M6680" s="935">
        <v>-122.0918963</v>
      </c>
    </row>
    <row r="6681" spans="1:13" x14ac:dyDescent="0.35">
      <c r="A6681" s="1296">
        <v>39661</v>
      </c>
      <c r="B6681" s="1295" t="s">
        <v>313</v>
      </c>
      <c r="C6681" s="1295" t="s">
        <v>246</v>
      </c>
      <c r="D6681" s="1295">
        <v>11522</v>
      </c>
      <c r="E6681" s="1295" t="s">
        <v>200</v>
      </c>
      <c r="F6681" s="935" t="s">
        <v>220</v>
      </c>
      <c r="G6681" s="1295">
        <v>-99999</v>
      </c>
      <c r="H6681" s="935" t="s">
        <v>412</v>
      </c>
      <c r="I6681" s="935" t="s">
        <v>413</v>
      </c>
      <c r="J6681" s="935">
        <v>39.909298579999998</v>
      </c>
      <c r="K6681" s="935">
        <v>-122.0918963</v>
      </c>
      <c r="L6681" s="935">
        <v>39.751173979999997</v>
      </c>
      <c r="M6681" s="935">
        <v>-121.9963235</v>
      </c>
    </row>
    <row r="6682" spans="1:13" x14ac:dyDescent="0.35">
      <c r="A6682" s="1296">
        <v>39661</v>
      </c>
      <c r="B6682" s="1295" t="s">
        <v>313</v>
      </c>
      <c r="C6682" s="1295" t="s">
        <v>246</v>
      </c>
      <c r="D6682" s="1295">
        <v>11522</v>
      </c>
      <c r="E6682" s="1295" t="s">
        <v>200</v>
      </c>
      <c r="F6682" s="935" t="s">
        <v>221</v>
      </c>
      <c r="G6682" s="1295">
        <v>-99999</v>
      </c>
      <c r="H6682" s="935" t="s">
        <v>413</v>
      </c>
      <c r="I6682" s="935" t="s">
        <v>414</v>
      </c>
      <c r="J6682" s="935">
        <v>39.751173979999997</v>
      </c>
      <c r="K6682" s="935">
        <v>-121.9963235</v>
      </c>
      <c r="L6682" s="935">
        <v>39.629153240000001</v>
      </c>
      <c r="M6682" s="935">
        <v>-121.9925059</v>
      </c>
    </row>
    <row r="6683" spans="1:13" x14ac:dyDescent="0.35">
      <c r="A6683" s="1296">
        <v>39661</v>
      </c>
      <c r="B6683" s="1295" t="s">
        <v>313</v>
      </c>
      <c r="C6683" s="1295" t="s">
        <v>246</v>
      </c>
      <c r="D6683" s="1295">
        <v>11522</v>
      </c>
      <c r="E6683" s="1295" t="s">
        <v>200</v>
      </c>
      <c r="F6683" s="935" t="s">
        <v>222</v>
      </c>
      <c r="G6683" s="1295">
        <v>-99999</v>
      </c>
      <c r="H6683" s="935" t="s">
        <v>414</v>
      </c>
      <c r="I6683" s="935" t="s">
        <v>415</v>
      </c>
      <c r="J6683" s="935">
        <v>39.629153240000001</v>
      </c>
      <c r="K6683" s="935">
        <v>-121.9925059</v>
      </c>
      <c r="L6683" s="935">
        <v>39.40712284</v>
      </c>
      <c r="M6683" s="935">
        <v>-122.00758999999999</v>
      </c>
    </row>
    <row r="6684" spans="1:13" x14ac:dyDescent="0.35">
      <c r="A6684" s="1296">
        <v>39678</v>
      </c>
      <c r="B6684" s="1295" t="s">
        <v>313</v>
      </c>
      <c r="C6684" s="1295" t="s">
        <v>314</v>
      </c>
      <c r="D6684" s="1295">
        <v>10087</v>
      </c>
      <c r="E6684" s="1295" t="s">
        <v>200</v>
      </c>
      <c r="F6684" s="935" t="s">
        <v>208</v>
      </c>
      <c r="G6684" s="1295">
        <v>0</v>
      </c>
      <c r="H6684" s="935" t="s">
        <v>402</v>
      </c>
      <c r="I6684" s="935" t="s">
        <v>403</v>
      </c>
      <c r="J6684" s="935">
        <v>40.611883210000002</v>
      </c>
      <c r="K6684" s="935">
        <v>-122.446135</v>
      </c>
      <c r="L6684" s="935">
        <v>40.592799669999998</v>
      </c>
      <c r="M6684" s="935">
        <v>-122.3942059</v>
      </c>
    </row>
    <row r="6685" spans="1:13" x14ac:dyDescent="0.35">
      <c r="A6685" s="1296">
        <v>39678</v>
      </c>
      <c r="B6685" s="1295" t="s">
        <v>313</v>
      </c>
      <c r="C6685" s="1295" t="s">
        <v>314</v>
      </c>
      <c r="D6685" s="1295">
        <v>10087</v>
      </c>
      <c r="E6685" s="1295" t="s">
        <v>200</v>
      </c>
      <c r="F6685" s="935" t="s">
        <v>209</v>
      </c>
      <c r="G6685" s="1295">
        <v>2</v>
      </c>
      <c r="H6685" s="935" t="s">
        <v>403</v>
      </c>
      <c r="I6685" s="935" t="s">
        <v>404</v>
      </c>
      <c r="J6685" s="935">
        <v>40.592799669999998</v>
      </c>
      <c r="K6685" s="935">
        <v>-122.3942059</v>
      </c>
      <c r="L6685" s="935">
        <v>40.585947769999997</v>
      </c>
      <c r="M6685" s="935">
        <v>-122.3683525</v>
      </c>
    </row>
    <row r="6686" spans="1:13" x14ac:dyDescent="0.35">
      <c r="A6686" s="1296">
        <v>39678</v>
      </c>
      <c r="B6686" s="1295" t="s">
        <v>313</v>
      </c>
      <c r="C6686" s="1295" t="s">
        <v>314</v>
      </c>
      <c r="D6686" s="1295">
        <v>10087</v>
      </c>
      <c r="E6686" s="1295" t="s">
        <v>200</v>
      </c>
      <c r="F6686" s="935" t="s">
        <v>211</v>
      </c>
      <c r="G6686" s="1295">
        <v>3</v>
      </c>
      <c r="H6686" s="935" t="s">
        <v>404</v>
      </c>
      <c r="I6686" s="935" t="s">
        <v>405</v>
      </c>
      <c r="J6686" s="935">
        <v>40.585947769999997</v>
      </c>
      <c r="K6686" s="935">
        <v>-122.3683525</v>
      </c>
      <c r="L6686" s="935">
        <v>40.472049499999997</v>
      </c>
      <c r="M6686" s="935">
        <v>-122.29453460000001</v>
      </c>
    </row>
    <row r="6687" spans="1:13" x14ac:dyDescent="0.35">
      <c r="A6687" s="1296">
        <v>39678</v>
      </c>
      <c r="B6687" s="1295" t="s">
        <v>313</v>
      </c>
      <c r="C6687" s="1295" t="s">
        <v>314</v>
      </c>
      <c r="D6687" s="1295">
        <v>10087</v>
      </c>
      <c r="E6687" s="1295" t="s">
        <v>200</v>
      </c>
      <c r="F6687" s="935" t="s">
        <v>212</v>
      </c>
      <c r="G6687" s="1295">
        <v>0</v>
      </c>
      <c r="H6687" s="935" t="s">
        <v>405</v>
      </c>
      <c r="I6687" s="935" t="s">
        <v>406</v>
      </c>
      <c r="J6687" s="935">
        <v>40.472049499999997</v>
      </c>
      <c r="K6687" s="935">
        <v>-122.29453460000001</v>
      </c>
      <c r="L6687" s="935">
        <v>40.417416330000002</v>
      </c>
      <c r="M6687" s="935">
        <v>-122.19395729999999</v>
      </c>
    </row>
    <row r="6688" spans="1:13" x14ac:dyDescent="0.35">
      <c r="A6688" s="1296">
        <v>39678</v>
      </c>
      <c r="B6688" s="1295" t="s">
        <v>313</v>
      </c>
      <c r="C6688" s="1295" t="s">
        <v>314</v>
      </c>
      <c r="D6688" s="1295">
        <v>10087</v>
      </c>
      <c r="E6688" s="1295" t="s">
        <v>200</v>
      </c>
      <c r="F6688" s="935" t="s">
        <v>213</v>
      </c>
      <c r="G6688" s="1295">
        <v>0</v>
      </c>
      <c r="H6688" s="935" t="s">
        <v>406</v>
      </c>
      <c r="I6688" s="935" t="s">
        <v>407</v>
      </c>
      <c r="J6688" s="935">
        <v>40.417416330000002</v>
      </c>
      <c r="K6688" s="935">
        <v>-122.19395729999999</v>
      </c>
      <c r="L6688" s="935">
        <v>40.355137560000003</v>
      </c>
      <c r="M6688" s="935">
        <v>-122.17595660000001</v>
      </c>
    </row>
    <row r="6689" spans="1:13" x14ac:dyDescent="0.35">
      <c r="A6689" s="1296">
        <v>39678</v>
      </c>
      <c r="B6689" s="1295" t="s">
        <v>313</v>
      </c>
      <c r="C6689" s="1295" t="s">
        <v>314</v>
      </c>
      <c r="D6689" s="1295">
        <v>10087</v>
      </c>
      <c r="E6689" s="1295" t="s">
        <v>200</v>
      </c>
      <c r="F6689" s="935" t="s">
        <v>214</v>
      </c>
      <c r="G6689" s="1295">
        <v>0</v>
      </c>
      <c r="H6689" s="935" t="s">
        <v>407</v>
      </c>
      <c r="I6689" s="935" t="s">
        <v>408</v>
      </c>
      <c r="J6689" s="935">
        <v>40.355137560000003</v>
      </c>
      <c r="K6689" s="935">
        <v>-122.17595660000001</v>
      </c>
      <c r="L6689" s="935">
        <v>40.316984869999999</v>
      </c>
      <c r="M6689" s="935">
        <v>-122.1896581</v>
      </c>
    </row>
    <row r="6690" spans="1:13" x14ac:dyDescent="0.35">
      <c r="A6690" s="1296">
        <v>39678</v>
      </c>
      <c r="B6690" s="1295" t="s">
        <v>313</v>
      </c>
      <c r="C6690" s="1295" t="s">
        <v>314</v>
      </c>
      <c r="D6690" s="1295">
        <v>10087</v>
      </c>
      <c r="E6690" s="1295" t="s">
        <v>200</v>
      </c>
      <c r="F6690" s="935" t="s">
        <v>215</v>
      </c>
      <c r="G6690" s="1295">
        <v>0</v>
      </c>
      <c r="H6690" s="935" t="s">
        <v>408</v>
      </c>
      <c r="I6690" s="935" t="s">
        <v>409</v>
      </c>
      <c r="J6690" s="935">
        <v>40.316984869999999</v>
      </c>
      <c r="K6690" s="935">
        <v>-122.1896581</v>
      </c>
      <c r="L6690" s="935">
        <v>40.263968490000003</v>
      </c>
      <c r="M6690" s="935">
        <v>-122.2235306</v>
      </c>
    </row>
    <row r="6691" spans="1:13" x14ac:dyDescent="0.35">
      <c r="A6691" s="1296">
        <v>39678</v>
      </c>
      <c r="B6691" s="1295" t="s">
        <v>313</v>
      </c>
      <c r="C6691" s="1295" t="s">
        <v>314</v>
      </c>
      <c r="D6691" s="1295">
        <v>10087</v>
      </c>
      <c r="E6691" s="1295" t="s">
        <v>200</v>
      </c>
      <c r="F6691" s="935" t="s">
        <v>216</v>
      </c>
      <c r="G6691" s="1295">
        <v>0</v>
      </c>
      <c r="H6691" s="935" t="s">
        <v>409</v>
      </c>
      <c r="I6691" s="935" t="s">
        <v>410</v>
      </c>
      <c r="J6691" s="935">
        <v>40.263968490000003</v>
      </c>
      <c r="K6691" s="935">
        <v>-122.2235306</v>
      </c>
      <c r="L6691" s="935">
        <v>40.153152210000002</v>
      </c>
      <c r="M6691" s="935">
        <v>-122.20237950000001</v>
      </c>
    </row>
    <row r="6692" spans="1:13" x14ac:dyDescent="0.35">
      <c r="A6692" s="1296">
        <v>39678</v>
      </c>
      <c r="B6692" s="1295" t="s">
        <v>313</v>
      </c>
      <c r="C6692" s="1295" t="s">
        <v>314</v>
      </c>
      <c r="D6692" s="1295">
        <v>10087</v>
      </c>
      <c r="E6692" s="1295" t="s">
        <v>200</v>
      </c>
      <c r="F6692" s="935" t="s">
        <v>217</v>
      </c>
      <c r="G6692" s="1295">
        <v>0</v>
      </c>
      <c r="H6692" s="935" t="s">
        <v>410</v>
      </c>
      <c r="I6692" s="935" t="s">
        <v>411</v>
      </c>
      <c r="J6692" s="935">
        <v>40.153152210000002</v>
      </c>
      <c r="K6692" s="935">
        <v>-122.20237950000001</v>
      </c>
      <c r="L6692" s="935">
        <v>40.027836569999998</v>
      </c>
      <c r="M6692" s="935">
        <v>-122.11920569999999</v>
      </c>
    </row>
    <row r="6693" spans="1:13" x14ac:dyDescent="0.35">
      <c r="A6693" s="1296">
        <v>39678</v>
      </c>
      <c r="B6693" s="1295" t="s">
        <v>313</v>
      </c>
      <c r="C6693" s="1295" t="s">
        <v>314</v>
      </c>
      <c r="D6693" s="1295">
        <v>10087</v>
      </c>
      <c r="E6693" s="1295" t="s">
        <v>200</v>
      </c>
      <c r="F6693" s="935" t="s">
        <v>219</v>
      </c>
      <c r="G6693" s="1295">
        <v>-99999</v>
      </c>
      <c r="H6693" s="935" t="s">
        <v>411</v>
      </c>
      <c r="I6693" s="935" t="s">
        <v>412</v>
      </c>
      <c r="J6693" s="935">
        <v>40.027836569999998</v>
      </c>
      <c r="K6693" s="935">
        <v>-122.11920569999999</v>
      </c>
      <c r="L6693" s="935">
        <v>39.909298579999998</v>
      </c>
      <c r="M6693" s="935">
        <v>-122.0918963</v>
      </c>
    </row>
    <row r="6694" spans="1:13" x14ac:dyDescent="0.35">
      <c r="A6694" s="1296">
        <v>39678</v>
      </c>
      <c r="B6694" s="1295" t="s">
        <v>313</v>
      </c>
      <c r="C6694" s="1295" t="s">
        <v>314</v>
      </c>
      <c r="D6694" s="1295">
        <v>10087</v>
      </c>
      <c r="E6694" s="1295" t="s">
        <v>200</v>
      </c>
      <c r="F6694" s="935" t="s">
        <v>220</v>
      </c>
      <c r="G6694" s="1295">
        <v>-99999</v>
      </c>
      <c r="H6694" s="935" t="s">
        <v>412</v>
      </c>
      <c r="I6694" s="935" t="s">
        <v>413</v>
      </c>
      <c r="J6694" s="935">
        <v>39.909298579999998</v>
      </c>
      <c r="K6694" s="935">
        <v>-122.0918963</v>
      </c>
      <c r="L6694" s="935">
        <v>39.751173979999997</v>
      </c>
      <c r="M6694" s="935">
        <v>-121.9963235</v>
      </c>
    </row>
    <row r="6695" spans="1:13" x14ac:dyDescent="0.35">
      <c r="A6695" s="1296">
        <v>39678</v>
      </c>
      <c r="B6695" s="1295" t="s">
        <v>313</v>
      </c>
      <c r="C6695" s="1295" t="s">
        <v>314</v>
      </c>
      <c r="D6695" s="1295">
        <v>10087</v>
      </c>
      <c r="E6695" s="1295" t="s">
        <v>200</v>
      </c>
      <c r="F6695" s="935" t="s">
        <v>221</v>
      </c>
      <c r="G6695" s="1295">
        <v>-99999</v>
      </c>
      <c r="H6695" s="935" t="s">
        <v>413</v>
      </c>
      <c r="I6695" s="935" t="s">
        <v>414</v>
      </c>
      <c r="J6695" s="935">
        <v>39.751173979999997</v>
      </c>
      <c r="K6695" s="935">
        <v>-121.9963235</v>
      </c>
      <c r="L6695" s="935">
        <v>39.629153240000001</v>
      </c>
      <c r="M6695" s="935">
        <v>-121.9925059</v>
      </c>
    </row>
    <row r="6696" spans="1:13" x14ac:dyDescent="0.35">
      <c r="A6696" s="1296">
        <v>39678</v>
      </c>
      <c r="B6696" s="1295" t="s">
        <v>313</v>
      </c>
      <c r="C6696" s="1295" t="s">
        <v>314</v>
      </c>
      <c r="D6696" s="1295">
        <v>10087</v>
      </c>
      <c r="E6696" s="1295" t="s">
        <v>200</v>
      </c>
      <c r="F6696" s="935" t="s">
        <v>222</v>
      </c>
      <c r="G6696" s="1295">
        <v>-99999</v>
      </c>
      <c r="H6696" s="935" t="s">
        <v>414</v>
      </c>
      <c r="I6696" s="935" t="s">
        <v>415</v>
      </c>
      <c r="J6696" s="935">
        <v>39.629153240000001</v>
      </c>
      <c r="K6696" s="935">
        <v>-121.9925059</v>
      </c>
      <c r="L6696" s="935">
        <v>39.40712284</v>
      </c>
      <c r="M6696" s="935">
        <v>-122.00758999999999</v>
      </c>
    </row>
    <row r="6697" spans="1:13" x14ac:dyDescent="0.35">
      <c r="A6697" s="1296">
        <v>39685</v>
      </c>
      <c r="B6697" s="1295" t="s">
        <v>313</v>
      </c>
      <c r="C6697" s="1295" t="s">
        <v>260</v>
      </c>
      <c r="D6697" s="1295">
        <v>9234</v>
      </c>
      <c r="E6697" s="1295" t="s">
        <v>200</v>
      </c>
      <c r="F6697" s="935" t="s">
        <v>208</v>
      </c>
      <c r="G6697" s="1295">
        <v>0</v>
      </c>
      <c r="H6697" s="935" t="s">
        <v>402</v>
      </c>
      <c r="I6697" s="935" t="s">
        <v>403</v>
      </c>
      <c r="J6697" s="935">
        <v>40.611883210000002</v>
      </c>
      <c r="K6697" s="935">
        <v>-122.446135</v>
      </c>
      <c r="L6697" s="935">
        <v>40.592799669999998</v>
      </c>
      <c r="M6697" s="935">
        <v>-122.3942059</v>
      </c>
    </row>
    <row r="6698" spans="1:13" x14ac:dyDescent="0.35">
      <c r="A6698" s="1296">
        <v>39685</v>
      </c>
      <c r="B6698" s="1295" t="s">
        <v>313</v>
      </c>
      <c r="C6698" s="1295" t="s">
        <v>260</v>
      </c>
      <c r="D6698" s="1295">
        <v>9234</v>
      </c>
      <c r="E6698" s="1295" t="s">
        <v>200</v>
      </c>
      <c r="F6698" s="935" t="s">
        <v>209</v>
      </c>
      <c r="G6698" s="1295">
        <v>0</v>
      </c>
      <c r="H6698" s="935" t="s">
        <v>403</v>
      </c>
      <c r="I6698" s="935" t="s">
        <v>404</v>
      </c>
      <c r="J6698" s="935">
        <v>40.592799669999998</v>
      </c>
      <c r="K6698" s="935">
        <v>-122.3942059</v>
      </c>
      <c r="L6698" s="935">
        <v>40.585947769999997</v>
      </c>
      <c r="M6698" s="935">
        <v>-122.3683525</v>
      </c>
    </row>
    <row r="6699" spans="1:13" x14ac:dyDescent="0.35">
      <c r="A6699" s="1296">
        <v>39685</v>
      </c>
      <c r="B6699" s="1295" t="s">
        <v>313</v>
      </c>
      <c r="C6699" s="1295" t="s">
        <v>260</v>
      </c>
      <c r="D6699" s="1295">
        <v>9234</v>
      </c>
      <c r="E6699" s="1295" t="s">
        <v>200</v>
      </c>
      <c r="F6699" s="935" t="s">
        <v>211</v>
      </c>
      <c r="G6699" s="1295">
        <v>0</v>
      </c>
      <c r="H6699" s="935" t="s">
        <v>404</v>
      </c>
      <c r="I6699" s="935" t="s">
        <v>405</v>
      </c>
      <c r="J6699" s="935">
        <v>40.585947769999997</v>
      </c>
      <c r="K6699" s="935">
        <v>-122.3683525</v>
      </c>
      <c r="L6699" s="935">
        <v>40.472049499999997</v>
      </c>
      <c r="M6699" s="935">
        <v>-122.29453460000001</v>
      </c>
    </row>
    <row r="6700" spans="1:13" x14ac:dyDescent="0.35">
      <c r="A6700" s="1296">
        <v>39685</v>
      </c>
      <c r="B6700" s="1295" t="s">
        <v>313</v>
      </c>
      <c r="C6700" s="1295" t="s">
        <v>260</v>
      </c>
      <c r="D6700" s="1295">
        <v>9234</v>
      </c>
      <c r="E6700" s="1295" t="s">
        <v>200</v>
      </c>
      <c r="F6700" s="935" t="s">
        <v>212</v>
      </c>
      <c r="G6700" s="1295">
        <v>0</v>
      </c>
      <c r="H6700" s="935" t="s">
        <v>405</v>
      </c>
      <c r="I6700" s="935" t="s">
        <v>406</v>
      </c>
      <c r="J6700" s="935">
        <v>40.472049499999997</v>
      </c>
      <c r="K6700" s="935">
        <v>-122.29453460000001</v>
      </c>
      <c r="L6700" s="935">
        <v>40.417416330000002</v>
      </c>
      <c r="M6700" s="935">
        <v>-122.19395729999999</v>
      </c>
    </row>
    <row r="6701" spans="1:13" x14ac:dyDescent="0.35">
      <c r="A6701" s="1296">
        <v>39685</v>
      </c>
      <c r="B6701" s="1295" t="s">
        <v>313</v>
      </c>
      <c r="C6701" s="1295" t="s">
        <v>260</v>
      </c>
      <c r="D6701" s="1295">
        <v>9234</v>
      </c>
      <c r="E6701" s="1295" t="s">
        <v>200</v>
      </c>
      <c r="F6701" s="935" t="s">
        <v>213</v>
      </c>
      <c r="G6701" s="1295">
        <v>0</v>
      </c>
      <c r="H6701" s="935" t="s">
        <v>406</v>
      </c>
      <c r="I6701" s="935" t="s">
        <v>407</v>
      </c>
      <c r="J6701" s="935">
        <v>40.417416330000002</v>
      </c>
      <c r="K6701" s="935">
        <v>-122.19395729999999</v>
      </c>
      <c r="L6701" s="935">
        <v>40.355137560000003</v>
      </c>
      <c r="M6701" s="935">
        <v>-122.17595660000001</v>
      </c>
    </row>
    <row r="6702" spans="1:13" x14ac:dyDescent="0.35">
      <c r="A6702" s="1296">
        <v>39685</v>
      </c>
      <c r="B6702" s="1295" t="s">
        <v>313</v>
      </c>
      <c r="C6702" s="1295" t="s">
        <v>260</v>
      </c>
      <c r="D6702" s="1295">
        <v>9234</v>
      </c>
      <c r="E6702" s="1295" t="s">
        <v>200</v>
      </c>
      <c r="F6702" s="935" t="s">
        <v>214</v>
      </c>
      <c r="G6702" s="1295">
        <v>0</v>
      </c>
      <c r="H6702" s="935" t="s">
        <v>407</v>
      </c>
      <c r="I6702" s="935" t="s">
        <v>408</v>
      </c>
      <c r="J6702" s="935">
        <v>40.355137560000003</v>
      </c>
      <c r="K6702" s="935">
        <v>-122.17595660000001</v>
      </c>
      <c r="L6702" s="935">
        <v>40.316984869999999</v>
      </c>
      <c r="M6702" s="935">
        <v>-122.1896581</v>
      </c>
    </row>
    <row r="6703" spans="1:13" x14ac:dyDescent="0.35">
      <c r="A6703" s="1296">
        <v>39685</v>
      </c>
      <c r="B6703" s="1295" t="s">
        <v>313</v>
      </c>
      <c r="C6703" s="1295" t="s">
        <v>260</v>
      </c>
      <c r="D6703" s="1295">
        <v>9234</v>
      </c>
      <c r="E6703" s="1295" t="s">
        <v>200</v>
      </c>
      <c r="F6703" s="935" t="s">
        <v>215</v>
      </c>
      <c r="G6703" s="1295">
        <v>0</v>
      </c>
      <c r="H6703" s="935" t="s">
        <v>408</v>
      </c>
      <c r="I6703" s="935" t="s">
        <v>409</v>
      </c>
      <c r="J6703" s="935">
        <v>40.316984869999999</v>
      </c>
      <c r="K6703" s="935">
        <v>-122.1896581</v>
      </c>
      <c r="L6703" s="935">
        <v>40.263968490000003</v>
      </c>
      <c r="M6703" s="935">
        <v>-122.2235306</v>
      </c>
    </row>
    <row r="6704" spans="1:13" x14ac:dyDescent="0.35">
      <c r="A6704" s="1296">
        <v>39685</v>
      </c>
      <c r="B6704" s="1295" t="s">
        <v>313</v>
      </c>
      <c r="C6704" s="1295" t="s">
        <v>260</v>
      </c>
      <c r="D6704" s="1295">
        <v>9234</v>
      </c>
      <c r="E6704" s="1295" t="s">
        <v>200</v>
      </c>
      <c r="F6704" s="935" t="s">
        <v>216</v>
      </c>
      <c r="G6704" s="1295">
        <v>0</v>
      </c>
      <c r="H6704" s="935" t="s">
        <v>409</v>
      </c>
      <c r="I6704" s="935" t="s">
        <v>410</v>
      </c>
      <c r="J6704" s="935">
        <v>40.263968490000003</v>
      </c>
      <c r="K6704" s="935">
        <v>-122.2235306</v>
      </c>
      <c r="L6704" s="935">
        <v>40.153152210000002</v>
      </c>
      <c r="M6704" s="935">
        <v>-122.20237950000001</v>
      </c>
    </row>
    <row r="6705" spans="1:13" x14ac:dyDescent="0.35">
      <c r="A6705" s="1296">
        <v>39685</v>
      </c>
      <c r="B6705" s="1295" t="s">
        <v>313</v>
      </c>
      <c r="C6705" s="1295" t="s">
        <v>260</v>
      </c>
      <c r="D6705" s="1295">
        <v>9234</v>
      </c>
      <c r="E6705" s="1295" t="s">
        <v>200</v>
      </c>
      <c r="F6705" s="935" t="s">
        <v>217</v>
      </c>
      <c r="G6705" s="1295">
        <v>0</v>
      </c>
      <c r="H6705" s="935" t="s">
        <v>410</v>
      </c>
      <c r="I6705" s="935" t="s">
        <v>411</v>
      </c>
      <c r="J6705" s="935">
        <v>40.153152210000002</v>
      </c>
      <c r="K6705" s="935">
        <v>-122.20237950000001</v>
      </c>
      <c r="L6705" s="935">
        <v>40.027836569999998</v>
      </c>
      <c r="M6705" s="935">
        <v>-122.11920569999999</v>
      </c>
    </row>
    <row r="6706" spans="1:13" x14ac:dyDescent="0.35">
      <c r="A6706" s="1296">
        <v>39685</v>
      </c>
      <c r="B6706" s="1295" t="s">
        <v>313</v>
      </c>
      <c r="C6706" s="1295" t="s">
        <v>260</v>
      </c>
      <c r="D6706" s="1295">
        <v>9234</v>
      </c>
      <c r="E6706" s="1295" t="s">
        <v>200</v>
      </c>
      <c r="F6706" s="935" t="s">
        <v>219</v>
      </c>
      <c r="G6706" s="1295">
        <v>-99999</v>
      </c>
      <c r="H6706" s="935" t="s">
        <v>411</v>
      </c>
      <c r="I6706" s="935" t="s">
        <v>412</v>
      </c>
      <c r="J6706" s="935">
        <v>40.027836569999998</v>
      </c>
      <c r="K6706" s="935">
        <v>-122.11920569999999</v>
      </c>
      <c r="L6706" s="935">
        <v>39.909298579999998</v>
      </c>
      <c r="M6706" s="935">
        <v>-122.0918963</v>
      </c>
    </row>
    <row r="6707" spans="1:13" x14ac:dyDescent="0.35">
      <c r="A6707" s="1296">
        <v>39685</v>
      </c>
      <c r="B6707" s="1295" t="s">
        <v>313</v>
      </c>
      <c r="C6707" s="1295" t="s">
        <v>260</v>
      </c>
      <c r="D6707" s="1295">
        <v>9234</v>
      </c>
      <c r="E6707" s="1295" t="s">
        <v>200</v>
      </c>
      <c r="F6707" s="935" t="s">
        <v>220</v>
      </c>
      <c r="G6707" s="1295">
        <v>-99999</v>
      </c>
      <c r="H6707" s="935" t="s">
        <v>412</v>
      </c>
      <c r="I6707" s="935" t="s">
        <v>413</v>
      </c>
      <c r="J6707" s="935">
        <v>39.909298579999998</v>
      </c>
      <c r="K6707" s="935">
        <v>-122.0918963</v>
      </c>
      <c r="L6707" s="935">
        <v>39.751173979999997</v>
      </c>
      <c r="M6707" s="935">
        <v>-121.9963235</v>
      </c>
    </row>
    <row r="6708" spans="1:13" x14ac:dyDescent="0.35">
      <c r="A6708" s="1296">
        <v>39685</v>
      </c>
      <c r="B6708" s="1295" t="s">
        <v>313</v>
      </c>
      <c r="C6708" s="1295" t="s">
        <v>260</v>
      </c>
      <c r="D6708" s="1295">
        <v>9234</v>
      </c>
      <c r="E6708" s="1295" t="s">
        <v>200</v>
      </c>
      <c r="F6708" s="935" t="s">
        <v>221</v>
      </c>
      <c r="G6708" s="1295">
        <v>-99999</v>
      </c>
      <c r="H6708" s="935" t="s">
        <v>413</v>
      </c>
      <c r="I6708" s="935" t="s">
        <v>414</v>
      </c>
      <c r="J6708" s="935">
        <v>39.751173979999997</v>
      </c>
      <c r="K6708" s="935">
        <v>-121.9963235</v>
      </c>
      <c r="L6708" s="935">
        <v>39.629153240000001</v>
      </c>
      <c r="M6708" s="935">
        <v>-121.9925059</v>
      </c>
    </row>
    <row r="6709" spans="1:13" x14ac:dyDescent="0.35">
      <c r="A6709" s="1296">
        <v>39685</v>
      </c>
      <c r="B6709" s="1295" t="s">
        <v>313</v>
      </c>
      <c r="C6709" s="1295" t="s">
        <v>260</v>
      </c>
      <c r="D6709" s="1295">
        <v>9234</v>
      </c>
      <c r="E6709" s="1295" t="s">
        <v>200</v>
      </c>
      <c r="F6709" s="935" t="s">
        <v>222</v>
      </c>
      <c r="G6709" s="1295">
        <v>-99999</v>
      </c>
      <c r="H6709" s="935" t="s">
        <v>414</v>
      </c>
      <c r="I6709" s="935" t="s">
        <v>415</v>
      </c>
      <c r="J6709" s="935">
        <v>39.629153240000001</v>
      </c>
      <c r="K6709" s="935">
        <v>-121.9925059</v>
      </c>
      <c r="L6709" s="935">
        <v>39.40712284</v>
      </c>
      <c r="M6709" s="935">
        <v>-122.00758999999999</v>
      </c>
    </row>
    <row r="6710" spans="1:13" x14ac:dyDescent="0.35">
      <c r="A6710" s="1296">
        <v>39701</v>
      </c>
      <c r="B6710" s="1295" t="s">
        <v>313</v>
      </c>
      <c r="C6710" s="1295" t="s">
        <v>314</v>
      </c>
      <c r="D6710" s="1295">
        <v>7473</v>
      </c>
      <c r="E6710" s="1295" t="s">
        <v>248</v>
      </c>
      <c r="F6710" s="935" t="s">
        <v>208</v>
      </c>
      <c r="G6710" s="1295">
        <v>0</v>
      </c>
      <c r="H6710" s="935" t="s">
        <v>402</v>
      </c>
      <c r="I6710" s="935" t="s">
        <v>403</v>
      </c>
      <c r="J6710" s="935">
        <v>40.611883210000002</v>
      </c>
      <c r="K6710" s="935">
        <v>-122.446135</v>
      </c>
      <c r="L6710" s="935">
        <v>40.592799669999998</v>
      </c>
      <c r="M6710" s="935">
        <v>-122.3942059</v>
      </c>
    </row>
    <row r="6711" spans="1:13" x14ac:dyDescent="0.35">
      <c r="A6711" s="1296">
        <v>39701</v>
      </c>
      <c r="B6711" s="1295" t="s">
        <v>313</v>
      </c>
      <c r="C6711" s="1295" t="s">
        <v>314</v>
      </c>
      <c r="D6711" s="1295">
        <v>7473</v>
      </c>
      <c r="E6711" s="1295" t="s">
        <v>248</v>
      </c>
      <c r="F6711" s="935" t="s">
        <v>209</v>
      </c>
      <c r="G6711" s="1295">
        <v>0</v>
      </c>
      <c r="H6711" s="935" t="s">
        <v>403</v>
      </c>
      <c r="I6711" s="935" t="s">
        <v>404</v>
      </c>
      <c r="J6711" s="935">
        <v>40.592799669999998</v>
      </c>
      <c r="K6711" s="935">
        <v>-122.3942059</v>
      </c>
      <c r="L6711" s="935">
        <v>40.585947769999997</v>
      </c>
      <c r="M6711" s="935">
        <v>-122.3683525</v>
      </c>
    </row>
    <row r="6712" spans="1:13" x14ac:dyDescent="0.35">
      <c r="A6712" s="1296">
        <v>39701</v>
      </c>
      <c r="B6712" s="1295" t="s">
        <v>313</v>
      </c>
      <c r="C6712" s="1295" t="s">
        <v>314</v>
      </c>
      <c r="D6712" s="1295">
        <v>7473</v>
      </c>
      <c r="E6712" s="1295" t="s">
        <v>248</v>
      </c>
      <c r="F6712" s="935" t="s">
        <v>211</v>
      </c>
      <c r="G6712" s="1295">
        <v>0</v>
      </c>
      <c r="H6712" s="935" t="s">
        <v>404</v>
      </c>
      <c r="I6712" s="935" t="s">
        <v>405</v>
      </c>
      <c r="J6712" s="935">
        <v>40.585947769999997</v>
      </c>
      <c r="K6712" s="935">
        <v>-122.3683525</v>
      </c>
      <c r="L6712" s="935">
        <v>40.472049499999997</v>
      </c>
      <c r="M6712" s="935">
        <v>-122.29453460000001</v>
      </c>
    </row>
    <row r="6713" spans="1:13" x14ac:dyDescent="0.35">
      <c r="A6713" s="1296">
        <v>39701</v>
      </c>
      <c r="B6713" s="1295" t="s">
        <v>313</v>
      </c>
      <c r="C6713" s="1295" t="s">
        <v>314</v>
      </c>
      <c r="D6713" s="1295">
        <v>7473</v>
      </c>
      <c r="E6713" s="1295" t="s">
        <v>248</v>
      </c>
      <c r="F6713" s="935" t="s">
        <v>212</v>
      </c>
      <c r="G6713" s="1295">
        <v>0</v>
      </c>
      <c r="H6713" s="935" t="s">
        <v>405</v>
      </c>
      <c r="I6713" s="935" t="s">
        <v>406</v>
      </c>
      <c r="J6713" s="935">
        <v>40.472049499999997</v>
      </c>
      <c r="K6713" s="935">
        <v>-122.29453460000001</v>
      </c>
      <c r="L6713" s="935">
        <v>40.417416330000002</v>
      </c>
      <c r="M6713" s="935">
        <v>-122.19395729999999</v>
      </c>
    </row>
    <row r="6714" spans="1:13" x14ac:dyDescent="0.35">
      <c r="A6714" s="1296">
        <v>39701</v>
      </c>
      <c r="B6714" s="1295" t="s">
        <v>313</v>
      </c>
      <c r="C6714" s="1295" t="s">
        <v>314</v>
      </c>
      <c r="D6714" s="1295">
        <v>7473</v>
      </c>
      <c r="E6714" s="1295" t="s">
        <v>248</v>
      </c>
      <c r="F6714" s="935" t="s">
        <v>213</v>
      </c>
      <c r="G6714" s="1295">
        <v>0</v>
      </c>
      <c r="H6714" s="935" t="s">
        <v>406</v>
      </c>
      <c r="I6714" s="935" t="s">
        <v>407</v>
      </c>
      <c r="J6714" s="935">
        <v>40.417416330000002</v>
      </c>
      <c r="K6714" s="935">
        <v>-122.19395729999999</v>
      </c>
      <c r="L6714" s="935">
        <v>40.355137560000003</v>
      </c>
      <c r="M6714" s="935">
        <v>-122.17595660000001</v>
      </c>
    </row>
    <row r="6715" spans="1:13" x14ac:dyDescent="0.35">
      <c r="A6715" s="1296">
        <v>39701</v>
      </c>
      <c r="B6715" s="1295" t="s">
        <v>313</v>
      </c>
      <c r="C6715" s="1295" t="s">
        <v>314</v>
      </c>
      <c r="D6715" s="1295">
        <v>7473</v>
      </c>
      <c r="E6715" s="1295" t="s">
        <v>248</v>
      </c>
      <c r="F6715" s="935" t="s">
        <v>214</v>
      </c>
      <c r="G6715" s="1295">
        <v>0</v>
      </c>
      <c r="H6715" s="935" t="s">
        <v>407</v>
      </c>
      <c r="I6715" s="935" t="s">
        <v>408</v>
      </c>
      <c r="J6715" s="935">
        <v>40.355137560000003</v>
      </c>
      <c r="K6715" s="935">
        <v>-122.17595660000001</v>
      </c>
      <c r="L6715" s="935">
        <v>40.316984869999999</v>
      </c>
      <c r="M6715" s="935">
        <v>-122.1896581</v>
      </c>
    </row>
    <row r="6716" spans="1:13" x14ac:dyDescent="0.35">
      <c r="A6716" s="1296">
        <v>39701</v>
      </c>
      <c r="B6716" s="1295" t="s">
        <v>313</v>
      </c>
      <c r="C6716" s="1295" t="s">
        <v>314</v>
      </c>
      <c r="D6716" s="1295">
        <v>7473</v>
      </c>
      <c r="E6716" s="1295" t="s">
        <v>248</v>
      </c>
      <c r="F6716" s="935" t="s">
        <v>215</v>
      </c>
      <c r="G6716" s="1295">
        <v>0</v>
      </c>
      <c r="H6716" s="935" t="s">
        <v>408</v>
      </c>
      <c r="I6716" s="935" t="s">
        <v>409</v>
      </c>
      <c r="J6716" s="935">
        <v>40.316984869999999</v>
      </c>
      <c r="K6716" s="935">
        <v>-122.1896581</v>
      </c>
      <c r="L6716" s="935">
        <v>40.263968490000003</v>
      </c>
      <c r="M6716" s="935">
        <v>-122.2235306</v>
      </c>
    </row>
    <row r="6717" spans="1:13" x14ac:dyDescent="0.35">
      <c r="A6717" s="1296">
        <v>39701</v>
      </c>
      <c r="B6717" s="1295" t="s">
        <v>313</v>
      </c>
      <c r="C6717" s="1295" t="s">
        <v>314</v>
      </c>
      <c r="D6717" s="1295">
        <v>7473</v>
      </c>
      <c r="E6717" s="1295" t="s">
        <v>248</v>
      </c>
      <c r="F6717" s="935" t="s">
        <v>216</v>
      </c>
      <c r="G6717" s="1295">
        <v>0</v>
      </c>
      <c r="H6717" s="935" t="s">
        <v>409</v>
      </c>
      <c r="I6717" s="935" t="s">
        <v>410</v>
      </c>
      <c r="J6717" s="935">
        <v>40.263968490000003</v>
      </c>
      <c r="K6717" s="935">
        <v>-122.2235306</v>
      </c>
      <c r="L6717" s="935">
        <v>40.153152210000002</v>
      </c>
      <c r="M6717" s="935">
        <v>-122.20237950000001</v>
      </c>
    </row>
    <row r="6718" spans="1:13" x14ac:dyDescent="0.35">
      <c r="A6718" s="1296">
        <v>39701</v>
      </c>
      <c r="B6718" s="1295" t="s">
        <v>313</v>
      </c>
      <c r="C6718" s="1295" t="s">
        <v>314</v>
      </c>
      <c r="D6718" s="1295">
        <v>7473</v>
      </c>
      <c r="E6718" s="1295" t="s">
        <v>248</v>
      </c>
      <c r="F6718" s="935" t="s">
        <v>217</v>
      </c>
      <c r="G6718" s="1295">
        <v>0</v>
      </c>
      <c r="H6718" s="935" t="s">
        <v>410</v>
      </c>
      <c r="I6718" s="935" t="s">
        <v>411</v>
      </c>
      <c r="J6718" s="935">
        <v>40.153152210000002</v>
      </c>
      <c r="K6718" s="935">
        <v>-122.20237950000001</v>
      </c>
      <c r="L6718" s="935">
        <v>40.027836569999998</v>
      </c>
      <c r="M6718" s="935">
        <v>-122.11920569999999</v>
      </c>
    </row>
    <row r="6719" spans="1:13" x14ac:dyDescent="0.35">
      <c r="A6719" s="1296">
        <v>39701</v>
      </c>
      <c r="B6719" s="1295" t="s">
        <v>313</v>
      </c>
      <c r="C6719" s="1295" t="s">
        <v>314</v>
      </c>
      <c r="D6719" s="1295">
        <v>7473</v>
      </c>
      <c r="E6719" s="1295" t="s">
        <v>248</v>
      </c>
      <c r="F6719" s="935" t="s">
        <v>219</v>
      </c>
      <c r="G6719" s="1295">
        <v>-99999</v>
      </c>
      <c r="H6719" s="935" t="s">
        <v>411</v>
      </c>
      <c r="I6719" s="935" t="s">
        <v>412</v>
      </c>
      <c r="J6719" s="935">
        <v>40.027836569999998</v>
      </c>
      <c r="K6719" s="935">
        <v>-122.11920569999999</v>
      </c>
      <c r="L6719" s="935">
        <v>39.909298579999998</v>
      </c>
      <c r="M6719" s="935">
        <v>-122.0918963</v>
      </c>
    </row>
    <row r="6720" spans="1:13" x14ac:dyDescent="0.35">
      <c r="A6720" s="1296">
        <v>39701</v>
      </c>
      <c r="B6720" s="1295" t="s">
        <v>313</v>
      </c>
      <c r="C6720" s="1295" t="s">
        <v>314</v>
      </c>
      <c r="D6720" s="1295">
        <v>7473</v>
      </c>
      <c r="E6720" s="1295" t="s">
        <v>248</v>
      </c>
      <c r="F6720" s="935" t="s">
        <v>220</v>
      </c>
      <c r="G6720" s="1295">
        <v>-99999</v>
      </c>
      <c r="H6720" s="935" t="s">
        <v>412</v>
      </c>
      <c r="I6720" s="935" t="s">
        <v>413</v>
      </c>
      <c r="J6720" s="935">
        <v>39.909298579999998</v>
      </c>
      <c r="K6720" s="935">
        <v>-122.0918963</v>
      </c>
      <c r="L6720" s="935">
        <v>39.751173979999997</v>
      </c>
      <c r="M6720" s="935">
        <v>-121.9963235</v>
      </c>
    </row>
    <row r="6721" spans="1:13" x14ac:dyDescent="0.35">
      <c r="A6721" s="1296">
        <v>39701</v>
      </c>
      <c r="B6721" s="1295" t="s">
        <v>313</v>
      </c>
      <c r="C6721" s="1295" t="s">
        <v>314</v>
      </c>
      <c r="D6721" s="1295">
        <v>7473</v>
      </c>
      <c r="E6721" s="1295" t="s">
        <v>248</v>
      </c>
      <c r="F6721" s="935" t="s">
        <v>221</v>
      </c>
      <c r="G6721" s="1295">
        <v>-99999</v>
      </c>
      <c r="H6721" s="935" t="s">
        <v>413</v>
      </c>
      <c r="I6721" s="935" t="s">
        <v>414</v>
      </c>
      <c r="J6721" s="935">
        <v>39.751173979999997</v>
      </c>
      <c r="K6721" s="935">
        <v>-121.9963235</v>
      </c>
      <c r="L6721" s="935">
        <v>39.629153240000001</v>
      </c>
      <c r="M6721" s="935">
        <v>-121.9925059</v>
      </c>
    </row>
    <row r="6722" spans="1:13" x14ac:dyDescent="0.35">
      <c r="A6722" s="1296">
        <v>39701</v>
      </c>
      <c r="B6722" s="1295" t="s">
        <v>313</v>
      </c>
      <c r="C6722" s="1295" t="s">
        <v>314</v>
      </c>
      <c r="D6722" s="1295">
        <v>7473</v>
      </c>
      <c r="E6722" s="1295" t="s">
        <v>248</v>
      </c>
      <c r="F6722" s="935" t="s">
        <v>222</v>
      </c>
      <c r="G6722" s="1295">
        <v>-99999</v>
      </c>
      <c r="H6722" s="935" t="s">
        <v>414</v>
      </c>
      <c r="I6722" s="935" t="s">
        <v>415</v>
      </c>
      <c r="J6722" s="935">
        <v>39.629153240000001</v>
      </c>
      <c r="K6722" s="935">
        <v>-121.9925059</v>
      </c>
      <c r="L6722" s="935">
        <v>39.40712284</v>
      </c>
      <c r="M6722" s="935">
        <v>-122.00758999999999</v>
      </c>
    </row>
    <row r="6723" spans="1:13" x14ac:dyDescent="0.35">
      <c r="A6723" s="1296">
        <v>39720</v>
      </c>
      <c r="B6723" s="1295" t="s">
        <v>313</v>
      </c>
      <c r="C6723" s="1295" t="s">
        <v>315</v>
      </c>
      <c r="D6723" s="1295">
        <v>6530</v>
      </c>
      <c r="E6723" s="1295" t="s">
        <v>248</v>
      </c>
      <c r="F6723" s="935" t="s">
        <v>208</v>
      </c>
      <c r="G6723" s="1295">
        <v>0</v>
      </c>
      <c r="H6723" s="935" t="s">
        <v>402</v>
      </c>
      <c r="I6723" s="935" t="s">
        <v>403</v>
      </c>
      <c r="J6723" s="935">
        <v>40.611883210000002</v>
      </c>
      <c r="K6723" s="935">
        <v>-122.446135</v>
      </c>
      <c r="L6723" s="935">
        <v>40.592799669999998</v>
      </c>
      <c r="M6723" s="935">
        <v>-122.3942059</v>
      </c>
    </row>
    <row r="6724" spans="1:13" x14ac:dyDescent="0.35">
      <c r="A6724" s="1296">
        <v>39720</v>
      </c>
      <c r="B6724" s="1295" t="s">
        <v>313</v>
      </c>
      <c r="C6724" s="1295" t="s">
        <v>315</v>
      </c>
      <c r="D6724" s="1295">
        <v>6530</v>
      </c>
      <c r="E6724" s="1295" t="s">
        <v>248</v>
      </c>
      <c r="F6724" s="935" t="s">
        <v>209</v>
      </c>
      <c r="G6724" s="1295">
        <v>8</v>
      </c>
      <c r="H6724" s="935" t="s">
        <v>403</v>
      </c>
      <c r="I6724" s="935" t="s">
        <v>404</v>
      </c>
      <c r="J6724" s="935">
        <v>40.592799669999998</v>
      </c>
      <c r="K6724" s="935">
        <v>-122.3942059</v>
      </c>
      <c r="L6724" s="935">
        <v>40.585947769999997</v>
      </c>
      <c r="M6724" s="935">
        <v>-122.3683525</v>
      </c>
    </row>
    <row r="6725" spans="1:13" x14ac:dyDescent="0.35">
      <c r="A6725" s="1296">
        <v>39720</v>
      </c>
      <c r="B6725" s="1295" t="s">
        <v>313</v>
      </c>
      <c r="C6725" s="1295" t="s">
        <v>315</v>
      </c>
      <c r="D6725" s="1295">
        <v>6530</v>
      </c>
      <c r="E6725" s="1295" t="s">
        <v>248</v>
      </c>
      <c r="F6725" s="935" t="s">
        <v>211</v>
      </c>
      <c r="G6725" s="1295">
        <v>10</v>
      </c>
      <c r="H6725" s="935" t="s">
        <v>404</v>
      </c>
      <c r="I6725" s="935" t="s">
        <v>405</v>
      </c>
      <c r="J6725" s="935">
        <v>40.585947769999997</v>
      </c>
      <c r="K6725" s="935">
        <v>-122.3683525</v>
      </c>
      <c r="L6725" s="935">
        <v>40.472049499999997</v>
      </c>
      <c r="M6725" s="935">
        <v>-122.29453460000001</v>
      </c>
    </row>
    <row r="6726" spans="1:13" x14ac:dyDescent="0.35">
      <c r="A6726" s="1296">
        <v>39720</v>
      </c>
      <c r="B6726" s="1295" t="s">
        <v>313</v>
      </c>
      <c r="C6726" s="1295" t="s">
        <v>315</v>
      </c>
      <c r="D6726" s="1295">
        <v>6530</v>
      </c>
      <c r="E6726" s="1295" t="s">
        <v>248</v>
      </c>
      <c r="F6726" s="935" t="s">
        <v>212</v>
      </c>
      <c r="G6726" s="1295">
        <v>1</v>
      </c>
      <c r="H6726" s="935" t="s">
        <v>405</v>
      </c>
      <c r="I6726" s="935" t="s">
        <v>406</v>
      </c>
      <c r="J6726" s="935">
        <v>40.472049499999997</v>
      </c>
      <c r="K6726" s="935">
        <v>-122.29453460000001</v>
      </c>
      <c r="L6726" s="935">
        <v>40.417416330000002</v>
      </c>
      <c r="M6726" s="935">
        <v>-122.19395729999999</v>
      </c>
    </row>
    <row r="6727" spans="1:13" x14ac:dyDescent="0.35">
      <c r="A6727" s="1296">
        <v>39720</v>
      </c>
      <c r="B6727" s="1295" t="s">
        <v>313</v>
      </c>
      <c r="C6727" s="1295" t="s">
        <v>315</v>
      </c>
      <c r="D6727" s="1295">
        <v>6530</v>
      </c>
      <c r="E6727" s="1295" t="s">
        <v>248</v>
      </c>
      <c r="F6727" s="935" t="s">
        <v>213</v>
      </c>
      <c r="G6727" s="1295">
        <v>0</v>
      </c>
      <c r="H6727" s="935" t="s">
        <v>406</v>
      </c>
      <c r="I6727" s="935" t="s">
        <v>407</v>
      </c>
      <c r="J6727" s="935">
        <v>40.417416330000002</v>
      </c>
      <c r="K6727" s="935">
        <v>-122.19395729999999</v>
      </c>
      <c r="L6727" s="935">
        <v>40.355137560000003</v>
      </c>
      <c r="M6727" s="935">
        <v>-122.17595660000001</v>
      </c>
    </row>
    <row r="6728" spans="1:13" x14ac:dyDescent="0.35">
      <c r="A6728" s="1296">
        <v>39720</v>
      </c>
      <c r="B6728" s="1295" t="s">
        <v>313</v>
      </c>
      <c r="C6728" s="1295" t="s">
        <v>315</v>
      </c>
      <c r="D6728" s="1295">
        <v>6530</v>
      </c>
      <c r="E6728" s="1295" t="s">
        <v>248</v>
      </c>
      <c r="F6728" s="935" t="s">
        <v>214</v>
      </c>
      <c r="G6728" s="1295">
        <v>0</v>
      </c>
      <c r="H6728" s="935" t="s">
        <v>407</v>
      </c>
      <c r="I6728" s="935" t="s">
        <v>408</v>
      </c>
      <c r="J6728" s="935">
        <v>40.355137560000003</v>
      </c>
      <c r="K6728" s="935">
        <v>-122.17595660000001</v>
      </c>
      <c r="L6728" s="935">
        <v>40.316984869999999</v>
      </c>
      <c r="M6728" s="935">
        <v>-122.1896581</v>
      </c>
    </row>
    <row r="6729" spans="1:13" x14ac:dyDescent="0.35">
      <c r="A6729" s="1296">
        <v>39720</v>
      </c>
      <c r="B6729" s="1295" t="s">
        <v>313</v>
      </c>
      <c r="C6729" s="1295" t="s">
        <v>315</v>
      </c>
      <c r="D6729" s="1295">
        <v>6530</v>
      </c>
      <c r="E6729" s="1295" t="s">
        <v>248</v>
      </c>
      <c r="F6729" s="935" t="s">
        <v>215</v>
      </c>
      <c r="G6729" s="1295">
        <v>0</v>
      </c>
      <c r="H6729" s="935" t="s">
        <v>408</v>
      </c>
      <c r="I6729" s="935" t="s">
        <v>409</v>
      </c>
      <c r="J6729" s="935">
        <v>40.316984869999999</v>
      </c>
      <c r="K6729" s="935">
        <v>-122.1896581</v>
      </c>
      <c r="L6729" s="935">
        <v>40.263968490000003</v>
      </c>
      <c r="M6729" s="935">
        <v>-122.2235306</v>
      </c>
    </row>
    <row r="6730" spans="1:13" x14ac:dyDescent="0.35">
      <c r="A6730" s="1296">
        <v>39720</v>
      </c>
      <c r="B6730" s="1295" t="s">
        <v>313</v>
      </c>
      <c r="C6730" s="1295" t="s">
        <v>315</v>
      </c>
      <c r="D6730" s="1295">
        <v>6530</v>
      </c>
      <c r="E6730" s="1295" t="s">
        <v>248</v>
      </c>
      <c r="F6730" s="935" t="s">
        <v>216</v>
      </c>
      <c r="G6730" s="1295">
        <v>0</v>
      </c>
      <c r="H6730" s="935" t="s">
        <v>409</v>
      </c>
      <c r="I6730" s="935" t="s">
        <v>410</v>
      </c>
      <c r="J6730" s="935">
        <v>40.263968490000003</v>
      </c>
      <c r="K6730" s="935">
        <v>-122.2235306</v>
      </c>
      <c r="L6730" s="935">
        <v>40.153152210000002</v>
      </c>
      <c r="M6730" s="935">
        <v>-122.20237950000001</v>
      </c>
    </row>
    <row r="6731" spans="1:13" x14ac:dyDescent="0.35">
      <c r="A6731" s="1296">
        <v>39720</v>
      </c>
      <c r="B6731" s="1295" t="s">
        <v>313</v>
      </c>
      <c r="C6731" s="1295" t="s">
        <v>315</v>
      </c>
      <c r="D6731" s="1295">
        <v>6530</v>
      </c>
      <c r="E6731" s="1295" t="s">
        <v>248</v>
      </c>
      <c r="F6731" s="935" t="s">
        <v>217</v>
      </c>
      <c r="G6731" s="1295">
        <v>4</v>
      </c>
      <c r="H6731" s="935" t="s">
        <v>410</v>
      </c>
      <c r="I6731" s="935" t="s">
        <v>411</v>
      </c>
      <c r="J6731" s="935">
        <v>40.153152210000002</v>
      </c>
      <c r="K6731" s="935">
        <v>-122.20237950000001</v>
      </c>
      <c r="L6731" s="935">
        <v>40.027836569999998</v>
      </c>
      <c r="M6731" s="935">
        <v>-122.11920569999999</v>
      </c>
    </row>
    <row r="6732" spans="1:13" x14ac:dyDescent="0.35">
      <c r="A6732" s="1296">
        <v>39720</v>
      </c>
      <c r="B6732" s="1295" t="s">
        <v>313</v>
      </c>
      <c r="C6732" s="1295" t="s">
        <v>315</v>
      </c>
      <c r="D6732" s="1295">
        <v>6530</v>
      </c>
      <c r="E6732" s="1295" t="s">
        <v>248</v>
      </c>
      <c r="F6732" s="935" t="s">
        <v>219</v>
      </c>
      <c r="G6732" s="1295">
        <v>-99999</v>
      </c>
      <c r="H6732" s="935" t="s">
        <v>411</v>
      </c>
      <c r="I6732" s="935" t="s">
        <v>412</v>
      </c>
      <c r="J6732" s="935">
        <v>40.027836569999998</v>
      </c>
      <c r="K6732" s="935">
        <v>-122.11920569999999</v>
      </c>
      <c r="L6732" s="935">
        <v>39.909298579999998</v>
      </c>
      <c r="M6732" s="935">
        <v>-122.0918963</v>
      </c>
    </row>
    <row r="6733" spans="1:13" x14ac:dyDescent="0.35">
      <c r="A6733" s="1296">
        <v>39720</v>
      </c>
      <c r="B6733" s="1295" t="s">
        <v>313</v>
      </c>
      <c r="C6733" s="1295" t="s">
        <v>315</v>
      </c>
      <c r="D6733" s="1295">
        <v>6530</v>
      </c>
      <c r="E6733" s="1295" t="s">
        <v>248</v>
      </c>
      <c r="F6733" s="935" t="s">
        <v>220</v>
      </c>
      <c r="G6733" s="1295">
        <v>-99999</v>
      </c>
      <c r="H6733" s="935" t="s">
        <v>412</v>
      </c>
      <c r="I6733" s="935" t="s">
        <v>413</v>
      </c>
      <c r="J6733" s="935">
        <v>39.909298579999998</v>
      </c>
      <c r="K6733" s="935">
        <v>-122.0918963</v>
      </c>
      <c r="L6733" s="935">
        <v>39.751173979999997</v>
      </c>
      <c r="M6733" s="935">
        <v>-121.9963235</v>
      </c>
    </row>
    <row r="6734" spans="1:13" x14ac:dyDescent="0.35">
      <c r="A6734" s="1296">
        <v>39720</v>
      </c>
      <c r="B6734" s="1295" t="s">
        <v>313</v>
      </c>
      <c r="C6734" s="1295" t="s">
        <v>315</v>
      </c>
      <c r="D6734" s="1295">
        <v>6530</v>
      </c>
      <c r="E6734" s="1295" t="s">
        <v>248</v>
      </c>
      <c r="F6734" s="935" t="s">
        <v>221</v>
      </c>
      <c r="G6734" s="1295">
        <v>-99999</v>
      </c>
      <c r="H6734" s="935" t="s">
        <v>413</v>
      </c>
      <c r="I6734" s="935" t="s">
        <v>414</v>
      </c>
      <c r="J6734" s="935">
        <v>39.751173979999997</v>
      </c>
      <c r="K6734" s="935">
        <v>-121.9963235</v>
      </c>
      <c r="L6734" s="935">
        <v>39.629153240000001</v>
      </c>
      <c r="M6734" s="935">
        <v>-121.9925059</v>
      </c>
    </row>
    <row r="6735" spans="1:13" x14ac:dyDescent="0.35">
      <c r="A6735" s="1296">
        <v>39720</v>
      </c>
      <c r="B6735" s="1295" t="s">
        <v>313</v>
      </c>
      <c r="C6735" s="1295" t="s">
        <v>315</v>
      </c>
      <c r="D6735" s="1295">
        <v>6530</v>
      </c>
      <c r="E6735" s="1295" t="s">
        <v>248</v>
      </c>
      <c r="F6735" s="935" t="s">
        <v>222</v>
      </c>
      <c r="G6735" s="1295">
        <v>-99999</v>
      </c>
      <c r="H6735" s="935" t="s">
        <v>414</v>
      </c>
      <c r="I6735" s="935" t="s">
        <v>415</v>
      </c>
      <c r="J6735" s="935">
        <v>39.629153240000001</v>
      </c>
      <c r="K6735" s="935">
        <v>-121.9925059</v>
      </c>
      <c r="L6735" s="935">
        <v>39.40712284</v>
      </c>
      <c r="M6735" s="935">
        <v>-122.00758999999999</v>
      </c>
    </row>
    <row r="6736" spans="1:13" x14ac:dyDescent="0.35">
      <c r="A6736" s="1296">
        <v>39728</v>
      </c>
      <c r="B6736" s="1295" t="s">
        <v>242</v>
      </c>
      <c r="C6736" s="1295" t="s">
        <v>245</v>
      </c>
      <c r="D6736" s="1295">
        <v>6297</v>
      </c>
      <c r="E6736" s="1295" t="s">
        <v>206</v>
      </c>
      <c r="F6736" s="935" t="s">
        <v>208</v>
      </c>
      <c r="G6736" s="1295">
        <v>1</v>
      </c>
      <c r="H6736" s="935" t="s">
        <v>402</v>
      </c>
      <c r="I6736" s="935" t="s">
        <v>403</v>
      </c>
      <c r="J6736" s="935">
        <v>40.611883210000002</v>
      </c>
      <c r="K6736" s="935">
        <v>-122.446135</v>
      </c>
      <c r="L6736" s="935">
        <v>40.592799669999998</v>
      </c>
      <c r="M6736" s="935">
        <v>-122.3942059</v>
      </c>
    </row>
    <row r="6737" spans="1:13" x14ac:dyDescent="0.35">
      <c r="A6737" s="1296">
        <v>39728</v>
      </c>
      <c r="B6737" s="1295" t="s">
        <v>242</v>
      </c>
      <c r="C6737" s="1295" t="s">
        <v>245</v>
      </c>
      <c r="D6737" s="1295">
        <v>6297</v>
      </c>
      <c r="E6737" s="1295" t="s">
        <v>206</v>
      </c>
      <c r="F6737" s="935" t="s">
        <v>209</v>
      </c>
      <c r="G6737" s="1295">
        <v>0</v>
      </c>
      <c r="H6737" s="935" t="s">
        <v>403</v>
      </c>
      <c r="I6737" s="935" t="s">
        <v>404</v>
      </c>
      <c r="J6737" s="935">
        <v>40.592799669999998</v>
      </c>
      <c r="K6737" s="935">
        <v>-122.3942059</v>
      </c>
      <c r="L6737" s="935">
        <v>40.585947769999997</v>
      </c>
      <c r="M6737" s="935">
        <v>-122.3683525</v>
      </c>
    </row>
    <row r="6738" spans="1:13" x14ac:dyDescent="0.35">
      <c r="A6738" s="1296">
        <v>39728</v>
      </c>
      <c r="B6738" s="1295" t="s">
        <v>242</v>
      </c>
      <c r="C6738" s="1295" t="s">
        <v>245</v>
      </c>
      <c r="D6738" s="1295">
        <v>6297</v>
      </c>
      <c r="E6738" s="1295" t="s">
        <v>206</v>
      </c>
      <c r="F6738" s="935" t="s">
        <v>211</v>
      </c>
      <c r="G6738" s="1295">
        <v>1</v>
      </c>
      <c r="H6738" s="935" t="s">
        <v>404</v>
      </c>
      <c r="I6738" s="935" t="s">
        <v>405</v>
      </c>
      <c r="J6738" s="935">
        <v>40.585947769999997</v>
      </c>
      <c r="K6738" s="935">
        <v>-122.3683525</v>
      </c>
      <c r="L6738" s="935">
        <v>40.472049499999997</v>
      </c>
      <c r="M6738" s="935">
        <v>-122.29453460000001</v>
      </c>
    </row>
    <row r="6739" spans="1:13" x14ac:dyDescent="0.35">
      <c r="A6739" s="1296">
        <v>39728</v>
      </c>
      <c r="B6739" s="1295" t="s">
        <v>242</v>
      </c>
      <c r="C6739" s="1295" t="s">
        <v>245</v>
      </c>
      <c r="D6739" s="1295">
        <v>6297</v>
      </c>
      <c r="E6739" s="1295" t="s">
        <v>206</v>
      </c>
      <c r="F6739" s="935" t="s">
        <v>212</v>
      </c>
      <c r="G6739" s="1295">
        <v>5</v>
      </c>
      <c r="H6739" s="935" t="s">
        <v>405</v>
      </c>
      <c r="I6739" s="935" t="s">
        <v>406</v>
      </c>
      <c r="J6739" s="935">
        <v>40.472049499999997</v>
      </c>
      <c r="K6739" s="935">
        <v>-122.29453460000001</v>
      </c>
      <c r="L6739" s="935">
        <v>40.417416330000002</v>
      </c>
      <c r="M6739" s="935">
        <v>-122.19395729999999</v>
      </c>
    </row>
    <row r="6740" spans="1:13" x14ac:dyDescent="0.35">
      <c r="A6740" s="1296">
        <v>39728</v>
      </c>
      <c r="B6740" s="1295" t="s">
        <v>242</v>
      </c>
      <c r="C6740" s="1295" t="s">
        <v>245</v>
      </c>
      <c r="D6740" s="1295">
        <v>6297</v>
      </c>
      <c r="E6740" s="1295" t="s">
        <v>206</v>
      </c>
      <c r="F6740" s="935" t="s">
        <v>213</v>
      </c>
      <c r="G6740" s="1295">
        <v>0</v>
      </c>
      <c r="H6740" s="935" t="s">
        <v>406</v>
      </c>
      <c r="I6740" s="935" t="s">
        <v>407</v>
      </c>
      <c r="J6740" s="935">
        <v>40.417416330000002</v>
      </c>
      <c r="K6740" s="935">
        <v>-122.19395729999999</v>
      </c>
      <c r="L6740" s="935">
        <v>40.355137560000003</v>
      </c>
      <c r="M6740" s="935">
        <v>-122.17595660000001</v>
      </c>
    </row>
    <row r="6741" spans="1:13" x14ac:dyDescent="0.35">
      <c r="A6741" s="1296">
        <v>39728</v>
      </c>
      <c r="B6741" s="1295" t="s">
        <v>242</v>
      </c>
      <c r="C6741" s="1295" t="s">
        <v>245</v>
      </c>
      <c r="D6741" s="1295">
        <v>6297</v>
      </c>
      <c r="E6741" s="1295" t="s">
        <v>206</v>
      </c>
      <c r="F6741" s="935" t="s">
        <v>214</v>
      </c>
      <c r="G6741" s="1295">
        <v>0</v>
      </c>
      <c r="H6741" s="935" t="s">
        <v>407</v>
      </c>
      <c r="I6741" s="935" t="s">
        <v>408</v>
      </c>
      <c r="J6741" s="935">
        <v>40.355137560000003</v>
      </c>
      <c r="K6741" s="935">
        <v>-122.17595660000001</v>
      </c>
      <c r="L6741" s="935">
        <v>40.316984869999999</v>
      </c>
      <c r="M6741" s="935">
        <v>-122.1896581</v>
      </c>
    </row>
    <row r="6742" spans="1:13" x14ac:dyDescent="0.35">
      <c r="A6742" s="1296">
        <v>39728</v>
      </c>
      <c r="B6742" s="1295" t="s">
        <v>242</v>
      </c>
      <c r="C6742" s="1295" t="s">
        <v>245</v>
      </c>
      <c r="D6742" s="1295">
        <v>6297</v>
      </c>
      <c r="E6742" s="1295" t="s">
        <v>206</v>
      </c>
      <c r="F6742" s="935" t="s">
        <v>215</v>
      </c>
      <c r="G6742" s="1295">
        <v>1</v>
      </c>
      <c r="H6742" s="935" t="s">
        <v>408</v>
      </c>
      <c r="I6742" s="935" t="s">
        <v>409</v>
      </c>
      <c r="J6742" s="935">
        <v>40.316984869999999</v>
      </c>
      <c r="K6742" s="935">
        <v>-122.1896581</v>
      </c>
      <c r="L6742" s="935">
        <v>40.263968490000003</v>
      </c>
      <c r="M6742" s="935">
        <v>-122.2235306</v>
      </c>
    </row>
    <row r="6743" spans="1:13" x14ac:dyDescent="0.35">
      <c r="A6743" s="1296">
        <v>39728</v>
      </c>
      <c r="B6743" s="1295" t="s">
        <v>242</v>
      </c>
      <c r="C6743" s="1295" t="s">
        <v>245</v>
      </c>
      <c r="D6743" s="1295">
        <v>6297</v>
      </c>
      <c r="E6743" s="1295" t="s">
        <v>206</v>
      </c>
      <c r="F6743" s="935" t="s">
        <v>216</v>
      </c>
      <c r="G6743" s="1295">
        <v>0</v>
      </c>
      <c r="H6743" s="935" t="s">
        <v>409</v>
      </c>
      <c r="I6743" s="935" t="s">
        <v>410</v>
      </c>
      <c r="J6743" s="935">
        <v>40.263968490000003</v>
      </c>
      <c r="K6743" s="935">
        <v>-122.2235306</v>
      </c>
      <c r="L6743" s="935">
        <v>40.153152210000002</v>
      </c>
      <c r="M6743" s="935">
        <v>-122.20237950000001</v>
      </c>
    </row>
    <row r="6744" spans="1:13" x14ac:dyDescent="0.35">
      <c r="A6744" s="1296">
        <v>39728</v>
      </c>
      <c r="B6744" s="1295" t="s">
        <v>242</v>
      </c>
      <c r="C6744" s="1295" t="s">
        <v>245</v>
      </c>
      <c r="D6744" s="1295">
        <v>6297</v>
      </c>
      <c r="E6744" s="1295" t="s">
        <v>206</v>
      </c>
      <c r="F6744" s="935" t="s">
        <v>217</v>
      </c>
      <c r="G6744" s="1295">
        <v>6</v>
      </c>
      <c r="H6744" s="935" t="s">
        <v>410</v>
      </c>
      <c r="I6744" s="935" t="s">
        <v>411</v>
      </c>
      <c r="J6744" s="935">
        <v>40.153152210000002</v>
      </c>
      <c r="K6744" s="935">
        <v>-122.20237950000001</v>
      </c>
      <c r="L6744" s="935">
        <v>40.027836569999998</v>
      </c>
      <c r="M6744" s="935">
        <v>-122.11920569999999</v>
      </c>
    </row>
    <row r="6745" spans="1:13" x14ac:dyDescent="0.35">
      <c r="A6745" s="1296">
        <v>39728</v>
      </c>
      <c r="B6745" s="1295" t="s">
        <v>242</v>
      </c>
      <c r="C6745" s="1295" t="s">
        <v>245</v>
      </c>
      <c r="D6745" s="1295">
        <v>6297</v>
      </c>
      <c r="E6745" s="1295" t="s">
        <v>206</v>
      </c>
      <c r="F6745" s="935" t="s">
        <v>219</v>
      </c>
      <c r="G6745" s="1295">
        <v>0</v>
      </c>
      <c r="H6745" s="935" t="s">
        <v>411</v>
      </c>
      <c r="I6745" s="935" t="s">
        <v>412</v>
      </c>
      <c r="J6745" s="935">
        <v>40.027836569999998</v>
      </c>
      <c r="K6745" s="935">
        <v>-122.11920569999999</v>
      </c>
      <c r="L6745" s="935">
        <v>39.909298579999998</v>
      </c>
      <c r="M6745" s="935">
        <v>-122.0918963</v>
      </c>
    </row>
    <row r="6746" spans="1:13" x14ac:dyDescent="0.35">
      <c r="A6746" s="1296">
        <v>39728</v>
      </c>
      <c r="B6746" s="1295" t="s">
        <v>242</v>
      </c>
      <c r="C6746" s="1295" t="s">
        <v>245</v>
      </c>
      <c r="D6746" s="1295">
        <v>6297</v>
      </c>
      <c r="E6746" s="1295" t="s">
        <v>206</v>
      </c>
      <c r="F6746" s="935" t="s">
        <v>220</v>
      </c>
      <c r="G6746" s="1295">
        <v>0</v>
      </c>
      <c r="H6746" s="935" t="s">
        <v>412</v>
      </c>
      <c r="I6746" s="935" t="s">
        <v>413</v>
      </c>
      <c r="J6746" s="935">
        <v>39.909298579999998</v>
      </c>
      <c r="K6746" s="935">
        <v>-122.0918963</v>
      </c>
      <c r="L6746" s="935">
        <v>39.751173979999997</v>
      </c>
      <c r="M6746" s="935">
        <v>-121.9963235</v>
      </c>
    </row>
    <row r="6747" spans="1:13" x14ac:dyDescent="0.35">
      <c r="A6747" s="1296">
        <v>39728</v>
      </c>
      <c r="B6747" s="1295" t="s">
        <v>242</v>
      </c>
      <c r="C6747" s="1295" t="s">
        <v>245</v>
      </c>
      <c r="D6747" s="1295">
        <v>6297</v>
      </c>
      <c r="E6747" s="1295" t="s">
        <v>206</v>
      </c>
      <c r="F6747" s="935" t="s">
        <v>221</v>
      </c>
      <c r="G6747" s="1295">
        <v>0</v>
      </c>
      <c r="H6747" s="935" t="s">
        <v>413</v>
      </c>
      <c r="I6747" s="935" t="s">
        <v>414</v>
      </c>
      <c r="J6747" s="935">
        <v>39.751173979999997</v>
      </c>
      <c r="K6747" s="935">
        <v>-121.9963235</v>
      </c>
      <c r="L6747" s="935">
        <v>39.629153240000001</v>
      </c>
      <c r="M6747" s="935">
        <v>-121.9925059</v>
      </c>
    </row>
    <row r="6748" spans="1:13" x14ac:dyDescent="0.35">
      <c r="A6748" s="1296">
        <v>39728</v>
      </c>
      <c r="B6748" s="1295" t="s">
        <v>242</v>
      </c>
      <c r="C6748" s="1295" t="s">
        <v>245</v>
      </c>
      <c r="D6748" s="1295">
        <v>6297</v>
      </c>
      <c r="E6748" s="1295" t="s">
        <v>206</v>
      </c>
      <c r="F6748" s="935" t="s">
        <v>222</v>
      </c>
      <c r="G6748" s="1295">
        <v>0</v>
      </c>
      <c r="H6748" s="935" t="s">
        <v>414</v>
      </c>
      <c r="I6748" s="935" t="s">
        <v>415</v>
      </c>
      <c r="J6748" s="935">
        <v>39.629153240000001</v>
      </c>
      <c r="K6748" s="935">
        <v>-121.9925059</v>
      </c>
      <c r="L6748" s="935">
        <v>39.40712284</v>
      </c>
      <c r="M6748" s="935">
        <v>-122.00758999999999</v>
      </c>
    </row>
    <row r="6749" spans="1:13" x14ac:dyDescent="0.35">
      <c r="A6749" s="1296">
        <v>39750</v>
      </c>
      <c r="B6749" s="1295" t="s">
        <v>242</v>
      </c>
      <c r="C6749" s="1295" t="s">
        <v>245</v>
      </c>
      <c r="D6749" s="1295">
        <v>7326</v>
      </c>
      <c r="E6749" s="1295" t="s">
        <v>206</v>
      </c>
      <c r="F6749" s="935" t="s">
        <v>208</v>
      </c>
      <c r="G6749" s="1295">
        <v>2</v>
      </c>
      <c r="H6749" s="935" t="s">
        <v>402</v>
      </c>
      <c r="I6749" s="935" t="s">
        <v>403</v>
      </c>
      <c r="J6749" s="935">
        <v>40.611883210000002</v>
      </c>
      <c r="K6749" s="935">
        <v>-122.446135</v>
      </c>
      <c r="L6749" s="935">
        <v>40.592799669999998</v>
      </c>
      <c r="M6749" s="935">
        <v>-122.3942059</v>
      </c>
    </row>
    <row r="6750" spans="1:13" x14ac:dyDescent="0.35">
      <c r="A6750" s="1296">
        <v>39750</v>
      </c>
      <c r="B6750" s="1295" t="s">
        <v>242</v>
      </c>
      <c r="C6750" s="1295" t="s">
        <v>245</v>
      </c>
      <c r="D6750" s="1295">
        <v>7326</v>
      </c>
      <c r="E6750" s="1295" t="s">
        <v>206</v>
      </c>
      <c r="F6750" s="935" t="s">
        <v>209</v>
      </c>
      <c r="G6750" s="1295">
        <v>22</v>
      </c>
      <c r="H6750" s="935" t="s">
        <v>403</v>
      </c>
      <c r="I6750" s="935" t="s">
        <v>404</v>
      </c>
      <c r="J6750" s="935">
        <v>40.592799669999998</v>
      </c>
      <c r="K6750" s="935">
        <v>-122.3942059</v>
      </c>
      <c r="L6750" s="935">
        <v>40.585947769999997</v>
      </c>
      <c r="M6750" s="935">
        <v>-122.3683525</v>
      </c>
    </row>
    <row r="6751" spans="1:13" x14ac:dyDescent="0.35">
      <c r="A6751" s="1296">
        <v>39750</v>
      </c>
      <c r="B6751" s="1295" t="s">
        <v>242</v>
      </c>
      <c r="C6751" s="1295" t="s">
        <v>245</v>
      </c>
      <c r="D6751" s="1295">
        <v>7326</v>
      </c>
      <c r="E6751" s="1295" t="s">
        <v>206</v>
      </c>
      <c r="F6751" s="935" t="s">
        <v>211</v>
      </c>
      <c r="G6751" s="1295">
        <v>65</v>
      </c>
      <c r="H6751" s="935" t="s">
        <v>404</v>
      </c>
      <c r="I6751" s="935" t="s">
        <v>405</v>
      </c>
      <c r="J6751" s="935">
        <v>40.585947769999997</v>
      </c>
      <c r="K6751" s="935">
        <v>-122.3683525</v>
      </c>
      <c r="L6751" s="935">
        <v>40.472049499999997</v>
      </c>
      <c r="M6751" s="935">
        <v>-122.29453460000001</v>
      </c>
    </row>
    <row r="6752" spans="1:13" x14ac:dyDescent="0.35">
      <c r="A6752" s="1296">
        <v>39750</v>
      </c>
      <c r="B6752" s="1295" t="s">
        <v>242</v>
      </c>
      <c r="C6752" s="1295" t="s">
        <v>245</v>
      </c>
      <c r="D6752" s="1295">
        <v>7326</v>
      </c>
      <c r="E6752" s="1295" t="s">
        <v>206</v>
      </c>
      <c r="F6752" s="935" t="s">
        <v>212</v>
      </c>
      <c r="G6752" s="1295">
        <v>110</v>
      </c>
      <c r="H6752" s="935" t="s">
        <v>405</v>
      </c>
      <c r="I6752" s="935" t="s">
        <v>406</v>
      </c>
      <c r="J6752" s="935">
        <v>40.472049499999997</v>
      </c>
      <c r="K6752" s="935">
        <v>-122.29453460000001</v>
      </c>
      <c r="L6752" s="935">
        <v>40.417416330000002</v>
      </c>
      <c r="M6752" s="935">
        <v>-122.19395729999999</v>
      </c>
    </row>
    <row r="6753" spans="1:13" x14ac:dyDescent="0.35">
      <c r="A6753" s="1296">
        <v>39750</v>
      </c>
      <c r="B6753" s="1295" t="s">
        <v>242</v>
      </c>
      <c r="C6753" s="1295" t="s">
        <v>245</v>
      </c>
      <c r="D6753" s="1295">
        <v>7326</v>
      </c>
      <c r="E6753" s="1295" t="s">
        <v>206</v>
      </c>
      <c r="F6753" s="935" t="s">
        <v>213</v>
      </c>
      <c r="G6753" s="1295">
        <v>36</v>
      </c>
      <c r="H6753" s="935" t="s">
        <v>406</v>
      </c>
      <c r="I6753" s="935" t="s">
        <v>407</v>
      </c>
      <c r="J6753" s="935">
        <v>40.417416330000002</v>
      </c>
      <c r="K6753" s="935">
        <v>-122.19395729999999</v>
      </c>
      <c r="L6753" s="935">
        <v>40.355137560000003</v>
      </c>
      <c r="M6753" s="935">
        <v>-122.17595660000001</v>
      </c>
    </row>
    <row r="6754" spans="1:13" x14ac:dyDescent="0.35">
      <c r="A6754" s="1296">
        <v>39750</v>
      </c>
      <c r="B6754" s="1295" t="s">
        <v>242</v>
      </c>
      <c r="C6754" s="1295" t="s">
        <v>245</v>
      </c>
      <c r="D6754" s="1295">
        <v>7326</v>
      </c>
      <c r="E6754" s="1295" t="s">
        <v>206</v>
      </c>
      <c r="F6754" s="935" t="s">
        <v>214</v>
      </c>
      <c r="G6754" s="1295">
        <v>52</v>
      </c>
      <c r="H6754" s="935" t="s">
        <v>407</v>
      </c>
      <c r="I6754" s="935" t="s">
        <v>408</v>
      </c>
      <c r="J6754" s="935">
        <v>40.355137560000003</v>
      </c>
      <c r="K6754" s="935">
        <v>-122.17595660000001</v>
      </c>
      <c r="L6754" s="935">
        <v>40.316984869999999</v>
      </c>
      <c r="M6754" s="935">
        <v>-122.1896581</v>
      </c>
    </row>
    <row r="6755" spans="1:13" x14ac:dyDescent="0.35">
      <c r="A6755" s="1296">
        <v>39750</v>
      </c>
      <c r="B6755" s="1295" t="s">
        <v>242</v>
      </c>
      <c r="C6755" s="1295" t="s">
        <v>245</v>
      </c>
      <c r="D6755" s="1295">
        <v>7326</v>
      </c>
      <c r="E6755" s="1295" t="s">
        <v>206</v>
      </c>
      <c r="F6755" s="935" t="s">
        <v>215</v>
      </c>
      <c r="G6755" s="1295">
        <v>15</v>
      </c>
      <c r="H6755" s="935" t="s">
        <v>408</v>
      </c>
      <c r="I6755" s="935" t="s">
        <v>409</v>
      </c>
      <c r="J6755" s="935">
        <v>40.316984869999999</v>
      </c>
      <c r="K6755" s="935">
        <v>-122.1896581</v>
      </c>
      <c r="L6755" s="935">
        <v>40.263968490000003</v>
      </c>
      <c r="M6755" s="935">
        <v>-122.2235306</v>
      </c>
    </row>
    <row r="6756" spans="1:13" x14ac:dyDescent="0.35">
      <c r="A6756" s="1296">
        <v>39750</v>
      </c>
      <c r="B6756" s="1295" t="s">
        <v>242</v>
      </c>
      <c r="C6756" s="1295" t="s">
        <v>245</v>
      </c>
      <c r="D6756" s="1295">
        <v>7326</v>
      </c>
      <c r="E6756" s="1295" t="s">
        <v>206</v>
      </c>
      <c r="F6756" s="935" t="s">
        <v>216</v>
      </c>
      <c r="G6756" s="1295">
        <v>1</v>
      </c>
      <c r="H6756" s="935" t="s">
        <v>409</v>
      </c>
      <c r="I6756" s="935" t="s">
        <v>410</v>
      </c>
      <c r="J6756" s="935">
        <v>40.263968490000003</v>
      </c>
      <c r="K6756" s="935">
        <v>-122.2235306</v>
      </c>
      <c r="L6756" s="935">
        <v>40.153152210000002</v>
      </c>
      <c r="M6756" s="935">
        <v>-122.20237950000001</v>
      </c>
    </row>
    <row r="6757" spans="1:13" x14ac:dyDescent="0.35">
      <c r="A6757" s="1296">
        <v>39750</v>
      </c>
      <c r="B6757" s="1295" t="s">
        <v>242</v>
      </c>
      <c r="C6757" s="1295" t="s">
        <v>245</v>
      </c>
      <c r="D6757" s="1295">
        <v>7326</v>
      </c>
      <c r="E6757" s="1295" t="s">
        <v>206</v>
      </c>
      <c r="F6757" s="935" t="s">
        <v>217</v>
      </c>
      <c r="G6757" s="1295">
        <v>15</v>
      </c>
      <c r="H6757" s="935" t="s">
        <v>410</v>
      </c>
      <c r="I6757" s="935" t="s">
        <v>411</v>
      </c>
      <c r="J6757" s="935">
        <v>40.153152210000002</v>
      </c>
      <c r="K6757" s="935">
        <v>-122.20237950000001</v>
      </c>
      <c r="L6757" s="935">
        <v>40.027836569999998</v>
      </c>
      <c r="M6757" s="935">
        <v>-122.11920569999999</v>
      </c>
    </row>
    <row r="6758" spans="1:13" x14ac:dyDescent="0.35">
      <c r="A6758" s="1296">
        <v>39750</v>
      </c>
      <c r="B6758" s="1295" t="s">
        <v>242</v>
      </c>
      <c r="C6758" s="1295" t="s">
        <v>245</v>
      </c>
      <c r="D6758" s="1295">
        <v>7326</v>
      </c>
      <c r="E6758" s="1295" t="s">
        <v>206</v>
      </c>
      <c r="F6758" s="935" t="s">
        <v>219</v>
      </c>
      <c r="G6758" s="1295">
        <v>3</v>
      </c>
      <c r="H6758" s="935" t="s">
        <v>411</v>
      </c>
      <c r="I6758" s="935" t="s">
        <v>412</v>
      </c>
      <c r="J6758" s="935">
        <v>40.027836569999998</v>
      </c>
      <c r="K6758" s="935">
        <v>-122.11920569999999</v>
      </c>
      <c r="L6758" s="935">
        <v>39.909298579999998</v>
      </c>
      <c r="M6758" s="935">
        <v>-122.0918963</v>
      </c>
    </row>
    <row r="6759" spans="1:13" x14ac:dyDescent="0.35">
      <c r="A6759" s="1296">
        <v>39750</v>
      </c>
      <c r="B6759" s="1295" t="s">
        <v>242</v>
      </c>
      <c r="C6759" s="1295" t="s">
        <v>245</v>
      </c>
      <c r="D6759" s="1295">
        <v>7326</v>
      </c>
      <c r="E6759" s="1295" t="s">
        <v>206</v>
      </c>
      <c r="F6759" s="935" t="s">
        <v>220</v>
      </c>
      <c r="G6759" s="1295">
        <v>0</v>
      </c>
      <c r="H6759" s="935" t="s">
        <v>412</v>
      </c>
      <c r="I6759" s="935" t="s">
        <v>413</v>
      </c>
      <c r="J6759" s="935">
        <v>39.909298579999998</v>
      </c>
      <c r="K6759" s="935">
        <v>-122.0918963</v>
      </c>
      <c r="L6759" s="935">
        <v>39.751173979999997</v>
      </c>
      <c r="M6759" s="935">
        <v>-121.9963235</v>
      </c>
    </row>
    <row r="6760" spans="1:13" x14ac:dyDescent="0.35">
      <c r="A6760" s="1296">
        <v>39750</v>
      </c>
      <c r="B6760" s="1295" t="s">
        <v>242</v>
      </c>
      <c r="C6760" s="1295" t="s">
        <v>245</v>
      </c>
      <c r="D6760" s="1295">
        <v>7326</v>
      </c>
      <c r="E6760" s="1295" t="s">
        <v>206</v>
      </c>
      <c r="F6760" s="935" t="s">
        <v>221</v>
      </c>
      <c r="G6760" s="1295">
        <v>1</v>
      </c>
      <c r="H6760" s="935" t="s">
        <v>413</v>
      </c>
      <c r="I6760" s="935" t="s">
        <v>414</v>
      </c>
      <c r="J6760" s="935">
        <v>39.751173979999997</v>
      </c>
      <c r="K6760" s="935">
        <v>-121.9963235</v>
      </c>
      <c r="L6760" s="935">
        <v>39.629153240000001</v>
      </c>
      <c r="M6760" s="935">
        <v>-121.9925059</v>
      </c>
    </row>
    <row r="6761" spans="1:13" x14ac:dyDescent="0.35">
      <c r="A6761" s="1296">
        <v>39750</v>
      </c>
      <c r="B6761" s="1295" t="s">
        <v>242</v>
      </c>
      <c r="C6761" s="1295" t="s">
        <v>245</v>
      </c>
      <c r="D6761" s="1295">
        <v>7326</v>
      </c>
      <c r="E6761" s="1295" t="s">
        <v>206</v>
      </c>
      <c r="F6761" s="935" t="s">
        <v>222</v>
      </c>
      <c r="G6761" s="1295">
        <v>0</v>
      </c>
      <c r="H6761" s="935" t="s">
        <v>414</v>
      </c>
      <c r="I6761" s="935" t="s">
        <v>415</v>
      </c>
      <c r="J6761" s="935">
        <v>39.629153240000001</v>
      </c>
      <c r="K6761" s="935">
        <v>-121.9925059</v>
      </c>
      <c r="L6761" s="935">
        <v>39.40712284</v>
      </c>
      <c r="M6761" s="935">
        <v>-122.00758999999999</v>
      </c>
    </row>
    <row r="6762" spans="1:13" x14ac:dyDescent="0.35">
      <c r="A6762" s="1296">
        <v>39764</v>
      </c>
      <c r="B6762" s="1295" t="s">
        <v>242</v>
      </c>
      <c r="C6762" s="1295" t="s">
        <v>245</v>
      </c>
      <c r="D6762" s="1295">
        <v>4923</v>
      </c>
      <c r="E6762" s="1295" t="s">
        <v>206</v>
      </c>
      <c r="F6762" s="935" t="s">
        <v>208</v>
      </c>
      <c r="G6762" s="1295">
        <v>0</v>
      </c>
      <c r="H6762" s="935" t="s">
        <v>402</v>
      </c>
      <c r="I6762" s="935" t="s">
        <v>403</v>
      </c>
      <c r="J6762" s="935">
        <v>40.611883210000002</v>
      </c>
      <c r="K6762" s="935">
        <v>-122.446135</v>
      </c>
      <c r="L6762" s="935">
        <v>40.592799669999998</v>
      </c>
      <c r="M6762" s="935">
        <v>-122.3942059</v>
      </c>
    </row>
    <row r="6763" spans="1:13" x14ac:dyDescent="0.35">
      <c r="A6763" s="1296">
        <v>39764</v>
      </c>
      <c r="B6763" s="1295" t="s">
        <v>242</v>
      </c>
      <c r="C6763" s="1295" t="s">
        <v>245</v>
      </c>
      <c r="D6763" s="1295">
        <v>4923</v>
      </c>
      <c r="E6763" s="1295" t="s">
        <v>206</v>
      </c>
      <c r="F6763" s="935" t="s">
        <v>209</v>
      </c>
      <c r="G6763" s="1295">
        <v>3</v>
      </c>
      <c r="H6763" s="935" t="s">
        <v>403</v>
      </c>
      <c r="I6763" s="935" t="s">
        <v>404</v>
      </c>
      <c r="J6763" s="935">
        <v>40.592799669999998</v>
      </c>
      <c r="K6763" s="935">
        <v>-122.3942059</v>
      </c>
      <c r="L6763" s="935">
        <v>40.585947769999997</v>
      </c>
      <c r="M6763" s="935">
        <v>-122.3683525</v>
      </c>
    </row>
    <row r="6764" spans="1:13" x14ac:dyDescent="0.35">
      <c r="A6764" s="1296">
        <v>39764</v>
      </c>
      <c r="B6764" s="1295" t="s">
        <v>242</v>
      </c>
      <c r="C6764" s="1295" t="s">
        <v>245</v>
      </c>
      <c r="D6764" s="1295">
        <v>4923</v>
      </c>
      <c r="E6764" s="1295" t="s">
        <v>206</v>
      </c>
      <c r="F6764" s="935" t="s">
        <v>211</v>
      </c>
      <c r="G6764" s="1295">
        <v>20</v>
      </c>
      <c r="H6764" s="935" t="s">
        <v>404</v>
      </c>
      <c r="I6764" s="935" t="s">
        <v>405</v>
      </c>
      <c r="J6764" s="935">
        <v>40.585947769999997</v>
      </c>
      <c r="K6764" s="935">
        <v>-122.3683525</v>
      </c>
      <c r="L6764" s="935">
        <v>40.472049499999997</v>
      </c>
      <c r="M6764" s="935">
        <v>-122.29453460000001</v>
      </c>
    </row>
    <row r="6765" spans="1:13" x14ac:dyDescent="0.35">
      <c r="A6765" s="1296">
        <v>39764</v>
      </c>
      <c r="B6765" s="1295" t="s">
        <v>242</v>
      </c>
      <c r="C6765" s="1295" t="s">
        <v>245</v>
      </c>
      <c r="D6765" s="1295">
        <v>4923</v>
      </c>
      <c r="E6765" s="1295" t="s">
        <v>206</v>
      </c>
      <c r="F6765" s="935" t="s">
        <v>212</v>
      </c>
      <c r="G6765" s="1295">
        <v>15</v>
      </c>
      <c r="H6765" s="935" t="s">
        <v>405</v>
      </c>
      <c r="I6765" s="935" t="s">
        <v>406</v>
      </c>
      <c r="J6765" s="935">
        <v>40.472049499999997</v>
      </c>
      <c r="K6765" s="935">
        <v>-122.29453460000001</v>
      </c>
      <c r="L6765" s="935">
        <v>40.417416330000002</v>
      </c>
      <c r="M6765" s="935">
        <v>-122.19395729999999</v>
      </c>
    </row>
    <row r="6766" spans="1:13" x14ac:dyDescent="0.35">
      <c r="A6766" s="1296">
        <v>39764</v>
      </c>
      <c r="B6766" s="1295" t="s">
        <v>242</v>
      </c>
      <c r="C6766" s="1295" t="s">
        <v>245</v>
      </c>
      <c r="D6766" s="1295">
        <v>4923</v>
      </c>
      <c r="E6766" s="1295" t="s">
        <v>206</v>
      </c>
      <c r="F6766" s="935" t="s">
        <v>213</v>
      </c>
      <c r="G6766" s="1295">
        <v>14</v>
      </c>
      <c r="H6766" s="935" t="s">
        <v>406</v>
      </c>
      <c r="I6766" s="935" t="s">
        <v>407</v>
      </c>
      <c r="J6766" s="935">
        <v>40.417416330000002</v>
      </c>
      <c r="K6766" s="935">
        <v>-122.19395729999999</v>
      </c>
      <c r="L6766" s="935">
        <v>40.355137560000003</v>
      </c>
      <c r="M6766" s="935">
        <v>-122.17595660000001</v>
      </c>
    </row>
    <row r="6767" spans="1:13" x14ac:dyDescent="0.35">
      <c r="A6767" s="1296">
        <v>39764</v>
      </c>
      <c r="B6767" s="1295" t="s">
        <v>242</v>
      </c>
      <c r="C6767" s="1295" t="s">
        <v>245</v>
      </c>
      <c r="D6767" s="1295">
        <v>4923</v>
      </c>
      <c r="E6767" s="1295" t="s">
        <v>206</v>
      </c>
      <c r="F6767" s="935" t="s">
        <v>214</v>
      </c>
      <c r="G6767" s="1295">
        <v>29</v>
      </c>
      <c r="H6767" s="935" t="s">
        <v>407</v>
      </c>
      <c r="I6767" s="935" t="s">
        <v>408</v>
      </c>
      <c r="J6767" s="935">
        <v>40.355137560000003</v>
      </c>
      <c r="K6767" s="935">
        <v>-122.17595660000001</v>
      </c>
      <c r="L6767" s="935">
        <v>40.316984869999999</v>
      </c>
      <c r="M6767" s="935">
        <v>-122.1896581</v>
      </c>
    </row>
    <row r="6768" spans="1:13" x14ac:dyDescent="0.35">
      <c r="A6768" s="1296">
        <v>39764</v>
      </c>
      <c r="B6768" s="1295" t="s">
        <v>242</v>
      </c>
      <c r="C6768" s="1295" t="s">
        <v>245</v>
      </c>
      <c r="D6768" s="1295">
        <v>4923</v>
      </c>
      <c r="E6768" s="1295" t="s">
        <v>206</v>
      </c>
      <c r="F6768" s="935" t="s">
        <v>215</v>
      </c>
      <c r="G6768" s="1295">
        <v>21</v>
      </c>
      <c r="H6768" s="935" t="s">
        <v>408</v>
      </c>
      <c r="I6768" s="935" t="s">
        <v>409</v>
      </c>
      <c r="J6768" s="935">
        <v>40.316984869999999</v>
      </c>
      <c r="K6768" s="935">
        <v>-122.1896581</v>
      </c>
      <c r="L6768" s="935">
        <v>40.263968490000003</v>
      </c>
      <c r="M6768" s="935">
        <v>-122.2235306</v>
      </c>
    </row>
    <row r="6769" spans="1:13" x14ac:dyDescent="0.35">
      <c r="A6769" s="1296">
        <v>39764</v>
      </c>
      <c r="B6769" s="1295" t="s">
        <v>242</v>
      </c>
      <c r="C6769" s="1295" t="s">
        <v>245</v>
      </c>
      <c r="D6769" s="1295">
        <v>4923</v>
      </c>
      <c r="E6769" s="1295" t="s">
        <v>206</v>
      </c>
      <c r="F6769" s="935" t="s">
        <v>216</v>
      </c>
      <c r="G6769" s="1295">
        <v>4</v>
      </c>
      <c r="H6769" s="935" t="s">
        <v>409</v>
      </c>
      <c r="I6769" s="935" t="s">
        <v>410</v>
      </c>
      <c r="J6769" s="935">
        <v>40.263968490000003</v>
      </c>
      <c r="K6769" s="935">
        <v>-122.2235306</v>
      </c>
      <c r="L6769" s="935">
        <v>40.153152210000002</v>
      </c>
      <c r="M6769" s="935">
        <v>-122.20237950000001</v>
      </c>
    </row>
    <row r="6770" spans="1:13" x14ac:dyDescent="0.35">
      <c r="A6770" s="1296">
        <v>39764</v>
      </c>
      <c r="B6770" s="1295" t="s">
        <v>242</v>
      </c>
      <c r="C6770" s="1295" t="s">
        <v>245</v>
      </c>
      <c r="D6770" s="1295">
        <v>4923</v>
      </c>
      <c r="E6770" s="1295" t="s">
        <v>206</v>
      </c>
      <c r="F6770" s="935" t="s">
        <v>217</v>
      </c>
      <c r="G6770" s="1295">
        <v>1</v>
      </c>
      <c r="H6770" s="935" t="s">
        <v>410</v>
      </c>
      <c r="I6770" s="935" t="s">
        <v>411</v>
      </c>
      <c r="J6770" s="935">
        <v>40.153152210000002</v>
      </c>
      <c r="K6770" s="935">
        <v>-122.20237950000001</v>
      </c>
      <c r="L6770" s="935">
        <v>40.027836569999998</v>
      </c>
      <c r="M6770" s="935">
        <v>-122.11920569999999</v>
      </c>
    </row>
    <row r="6771" spans="1:13" x14ac:dyDescent="0.35">
      <c r="A6771" s="1296">
        <v>39764</v>
      </c>
      <c r="B6771" s="1295" t="s">
        <v>242</v>
      </c>
      <c r="C6771" s="1295" t="s">
        <v>245</v>
      </c>
      <c r="D6771" s="1295">
        <v>4923</v>
      </c>
      <c r="E6771" s="1295" t="s">
        <v>206</v>
      </c>
      <c r="F6771" s="935" t="s">
        <v>219</v>
      </c>
      <c r="G6771" s="1295">
        <v>3</v>
      </c>
      <c r="H6771" s="935" t="s">
        <v>411</v>
      </c>
      <c r="I6771" s="935" t="s">
        <v>412</v>
      </c>
      <c r="J6771" s="935">
        <v>40.027836569999998</v>
      </c>
      <c r="K6771" s="935">
        <v>-122.11920569999999</v>
      </c>
      <c r="L6771" s="935">
        <v>39.909298579999998</v>
      </c>
      <c r="M6771" s="935">
        <v>-122.0918963</v>
      </c>
    </row>
    <row r="6772" spans="1:13" x14ac:dyDescent="0.35">
      <c r="A6772" s="1296">
        <v>39764</v>
      </c>
      <c r="B6772" s="1295" t="s">
        <v>242</v>
      </c>
      <c r="C6772" s="1295" t="s">
        <v>245</v>
      </c>
      <c r="D6772" s="1295">
        <v>4923</v>
      </c>
      <c r="E6772" s="1295" t="s">
        <v>206</v>
      </c>
      <c r="F6772" s="935" t="s">
        <v>220</v>
      </c>
      <c r="G6772" s="1295">
        <v>0</v>
      </c>
      <c r="H6772" s="935" t="s">
        <v>412</v>
      </c>
      <c r="I6772" s="935" t="s">
        <v>413</v>
      </c>
      <c r="J6772" s="935">
        <v>39.909298579999998</v>
      </c>
      <c r="K6772" s="935">
        <v>-122.0918963</v>
      </c>
      <c r="L6772" s="935">
        <v>39.751173979999997</v>
      </c>
      <c r="M6772" s="935">
        <v>-121.9963235</v>
      </c>
    </row>
    <row r="6773" spans="1:13" x14ac:dyDescent="0.35">
      <c r="A6773" s="1296">
        <v>39764</v>
      </c>
      <c r="B6773" s="1295" t="s">
        <v>242</v>
      </c>
      <c r="C6773" s="1295" t="s">
        <v>245</v>
      </c>
      <c r="D6773" s="1295">
        <v>4923</v>
      </c>
      <c r="E6773" s="1295" t="s">
        <v>206</v>
      </c>
      <c r="F6773" s="935" t="s">
        <v>221</v>
      </c>
      <c r="G6773" s="1295">
        <v>0</v>
      </c>
      <c r="H6773" s="935" t="s">
        <v>413</v>
      </c>
      <c r="I6773" s="935" t="s">
        <v>414</v>
      </c>
      <c r="J6773" s="935">
        <v>39.751173979999997</v>
      </c>
      <c r="K6773" s="935">
        <v>-121.9963235</v>
      </c>
      <c r="L6773" s="935">
        <v>39.629153240000001</v>
      </c>
      <c r="M6773" s="935">
        <v>-121.9925059</v>
      </c>
    </row>
    <row r="6774" spans="1:13" x14ac:dyDescent="0.35">
      <c r="A6774" s="1296">
        <v>39764</v>
      </c>
      <c r="B6774" s="1295" t="s">
        <v>242</v>
      </c>
      <c r="C6774" s="1295" t="s">
        <v>245</v>
      </c>
      <c r="D6774" s="1295">
        <v>4923</v>
      </c>
      <c r="E6774" s="1295" t="s">
        <v>206</v>
      </c>
      <c r="F6774" s="935" t="s">
        <v>222</v>
      </c>
      <c r="G6774" s="1295">
        <v>0</v>
      </c>
      <c r="H6774" s="935" t="s">
        <v>414</v>
      </c>
      <c r="I6774" s="935" t="s">
        <v>415</v>
      </c>
      <c r="J6774" s="935">
        <v>39.629153240000001</v>
      </c>
      <c r="K6774" s="935">
        <v>-121.9925059</v>
      </c>
      <c r="L6774" s="935">
        <v>39.40712284</v>
      </c>
      <c r="M6774" s="935">
        <v>-122.00758999999999</v>
      </c>
    </row>
    <row r="6775" spans="1:13" x14ac:dyDescent="0.35">
      <c r="A6775" s="1296">
        <v>39798</v>
      </c>
      <c r="B6775" s="1295" t="s">
        <v>242</v>
      </c>
      <c r="C6775" s="1295" t="s">
        <v>196</v>
      </c>
      <c r="D6775" s="1295">
        <v>3785</v>
      </c>
      <c r="E6775" s="1295" t="s">
        <v>201</v>
      </c>
      <c r="F6775" s="935" t="s">
        <v>208</v>
      </c>
      <c r="G6775" s="1295">
        <v>19</v>
      </c>
      <c r="H6775" s="935" t="s">
        <v>402</v>
      </c>
      <c r="I6775" s="935" t="s">
        <v>403</v>
      </c>
      <c r="J6775" s="935">
        <v>40.611883210000002</v>
      </c>
      <c r="K6775" s="935">
        <v>-122.446135</v>
      </c>
      <c r="L6775" s="935">
        <v>40.592799669999998</v>
      </c>
      <c r="M6775" s="935">
        <v>-122.3942059</v>
      </c>
    </row>
    <row r="6776" spans="1:13" x14ac:dyDescent="0.35">
      <c r="A6776" s="1296">
        <v>39798</v>
      </c>
      <c r="B6776" s="1295" t="s">
        <v>242</v>
      </c>
      <c r="C6776" s="1295" t="s">
        <v>196</v>
      </c>
      <c r="D6776" s="1295">
        <v>3785</v>
      </c>
      <c r="E6776" s="1295" t="s">
        <v>201</v>
      </c>
      <c r="F6776" s="935" t="s">
        <v>209</v>
      </c>
      <c r="G6776" s="1295">
        <v>28</v>
      </c>
      <c r="H6776" s="935" t="s">
        <v>403</v>
      </c>
      <c r="I6776" s="935" t="s">
        <v>404</v>
      </c>
      <c r="J6776" s="935">
        <v>40.592799669999998</v>
      </c>
      <c r="K6776" s="935">
        <v>-122.3942059</v>
      </c>
      <c r="L6776" s="935">
        <v>40.585947769999997</v>
      </c>
      <c r="M6776" s="935">
        <v>-122.3683525</v>
      </c>
    </row>
    <row r="6777" spans="1:13" x14ac:dyDescent="0.35">
      <c r="A6777" s="1296">
        <v>39798</v>
      </c>
      <c r="B6777" s="1295" t="s">
        <v>242</v>
      </c>
      <c r="C6777" s="1295" t="s">
        <v>196</v>
      </c>
      <c r="D6777" s="1295">
        <v>3785</v>
      </c>
      <c r="E6777" s="1295" t="s">
        <v>201</v>
      </c>
      <c r="F6777" s="935" t="s">
        <v>211</v>
      </c>
      <c r="G6777" s="1295">
        <v>0</v>
      </c>
      <c r="H6777" s="935" t="s">
        <v>404</v>
      </c>
      <c r="I6777" s="935" t="s">
        <v>405</v>
      </c>
      <c r="J6777" s="935">
        <v>40.585947769999997</v>
      </c>
      <c r="K6777" s="935">
        <v>-122.3683525</v>
      </c>
      <c r="L6777" s="935">
        <v>40.472049499999997</v>
      </c>
      <c r="M6777" s="935">
        <v>-122.29453460000001</v>
      </c>
    </row>
    <row r="6778" spans="1:13" x14ac:dyDescent="0.35">
      <c r="A6778" s="1296">
        <v>39798</v>
      </c>
      <c r="B6778" s="1295" t="s">
        <v>242</v>
      </c>
      <c r="C6778" s="1295" t="s">
        <v>196</v>
      </c>
      <c r="D6778" s="1295">
        <v>3785</v>
      </c>
      <c r="E6778" s="1295" t="s">
        <v>201</v>
      </c>
      <c r="F6778" s="935" t="s">
        <v>212</v>
      </c>
      <c r="G6778" s="1295">
        <v>5</v>
      </c>
      <c r="H6778" s="935" t="s">
        <v>405</v>
      </c>
      <c r="I6778" s="935" t="s">
        <v>406</v>
      </c>
      <c r="J6778" s="935">
        <v>40.472049499999997</v>
      </c>
      <c r="K6778" s="935">
        <v>-122.29453460000001</v>
      </c>
      <c r="L6778" s="935">
        <v>40.417416330000002</v>
      </c>
      <c r="M6778" s="935">
        <v>-122.19395729999999</v>
      </c>
    </row>
    <row r="6779" spans="1:13" x14ac:dyDescent="0.35">
      <c r="A6779" s="1296">
        <v>39798</v>
      </c>
      <c r="B6779" s="1295" t="s">
        <v>242</v>
      </c>
      <c r="C6779" s="1295" t="s">
        <v>196</v>
      </c>
      <c r="D6779" s="1295">
        <v>3785</v>
      </c>
      <c r="E6779" s="1295" t="s">
        <v>201</v>
      </c>
      <c r="F6779" s="935" t="s">
        <v>213</v>
      </c>
      <c r="G6779" s="1295">
        <v>8</v>
      </c>
      <c r="H6779" s="935" t="s">
        <v>406</v>
      </c>
      <c r="I6779" s="935" t="s">
        <v>407</v>
      </c>
      <c r="J6779" s="935">
        <v>40.417416330000002</v>
      </c>
      <c r="K6779" s="935">
        <v>-122.19395729999999</v>
      </c>
      <c r="L6779" s="935">
        <v>40.355137560000003</v>
      </c>
      <c r="M6779" s="935">
        <v>-122.17595660000001</v>
      </c>
    </row>
    <row r="6780" spans="1:13" x14ac:dyDescent="0.35">
      <c r="A6780" s="1296">
        <v>39798</v>
      </c>
      <c r="B6780" s="1295" t="s">
        <v>242</v>
      </c>
      <c r="C6780" s="1295" t="s">
        <v>196</v>
      </c>
      <c r="D6780" s="1295">
        <v>3785</v>
      </c>
      <c r="E6780" s="1295" t="s">
        <v>201</v>
      </c>
      <c r="F6780" s="935" t="s">
        <v>214</v>
      </c>
      <c r="G6780" s="1295">
        <v>2</v>
      </c>
      <c r="H6780" s="935" t="s">
        <v>407</v>
      </c>
      <c r="I6780" s="935" t="s">
        <v>408</v>
      </c>
      <c r="J6780" s="935">
        <v>40.355137560000003</v>
      </c>
      <c r="K6780" s="935">
        <v>-122.17595660000001</v>
      </c>
      <c r="L6780" s="935">
        <v>40.316984869999999</v>
      </c>
      <c r="M6780" s="935">
        <v>-122.1896581</v>
      </c>
    </row>
    <row r="6781" spans="1:13" x14ac:dyDescent="0.35">
      <c r="A6781" s="1296">
        <v>39798</v>
      </c>
      <c r="B6781" s="1295" t="s">
        <v>242</v>
      </c>
      <c r="C6781" s="1295" t="s">
        <v>196</v>
      </c>
      <c r="D6781" s="1295">
        <v>3785</v>
      </c>
      <c r="E6781" s="1295" t="s">
        <v>201</v>
      </c>
      <c r="F6781" s="935" t="s">
        <v>215</v>
      </c>
      <c r="G6781" s="1295">
        <v>0</v>
      </c>
      <c r="H6781" s="935" t="s">
        <v>408</v>
      </c>
      <c r="I6781" s="935" t="s">
        <v>409</v>
      </c>
      <c r="J6781" s="935">
        <v>40.316984869999999</v>
      </c>
      <c r="K6781" s="935">
        <v>-122.1896581</v>
      </c>
      <c r="L6781" s="935">
        <v>40.263968490000003</v>
      </c>
      <c r="M6781" s="935">
        <v>-122.2235306</v>
      </c>
    </row>
    <row r="6782" spans="1:13" x14ac:dyDescent="0.35">
      <c r="A6782" s="1296">
        <v>39798</v>
      </c>
      <c r="B6782" s="1295" t="s">
        <v>242</v>
      </c>
      <c r="C6782" s="1295" t="s">
        <v>196</v>
      </c>
      <c r="D6782" s="1295">
        <v>3785</v>
      </c>
      <c r="E6782" s="1295" t="s">
        <v>201</v>
      </c>
      <c r="F6782" s="935" t="s">
        <v>216</v>
      </c>
      <c r="G6782" s="1295">
        <v>0</v>
      </c>
      <c r="H6782" s="935" t="s">
        <v>409</v>
      </c>
      <c r="I6782" s="935" t="s">
        <v>410</v>
      </c>
      <c r="J6782" s="935">
        <v>40.263968490000003</v>
      </c>
      <c r="K6782" s="935">
        <v>-122.2235306</v>
      </c>
      <c r="L6782" s="935">
        <v>40.153152210000002</v>
      </c>
      <c r="M6782" s="935">
        <v>-122.20237950000001</v>
      </c>
    </row>
    <row r="6783" spans="1:13" x14ac:dyDescent="0.35">
      <c r="A6783" s="1296">
        <v>39798</v>
      </c>
      <c r="B6783" s="1295" t="s">
        <v>242</v>
      </c>
      <c r="C6783" s="1295" t="s">
        <v>196</v>
      </c>
      <c r="D6783" s="1295">
        <v>3785</v>
      </c>
      <c r="E6783" s="1295" t="s">
        <v>201</v>
      </c>
      <c r="F6783" s="935" t="s">
        <v>217</v>
      </c>
      <c r="G6783" s="1295">
        <v>1</v>
      </c>
      <c r="H6783" s="935" t="s">
        <v>410</v>
      </c>
      <c r="I6783" s="935" t="s">
        <v>411</v>
      </c>
      <c r="J6783" s="935">
        <v>40.153152210000002</v>
      </c>
      <c r="K6783" s="935">
        <v>-122.20237950000001</v>
      </c>
      <c r="L6783" s="935">
        <v>40.027836569999998</v>
      </c>
      <c r="M6783" s="935">
        <v>-122.11920569999999</v>
      </c>
    </row>
    <row r="6784" spans="1:13" x14ac:dyDescent="0.35">
      <c r="A6784" s="1296">
        <v>39798</v>
      </c>
      <c r="B6784" s="1295" t="s">
        <v>242</v>
      </c>
      <c r="C6784" s="1295" t="s">
        <v>196</v>
      </c>
      <c r="D6784" s="1295">
        <v>3785</v>
      </c>
      <c r="E6784" s="1295" t="s">
        <v>201</v>
      </c>
      <c r="F6784" s="935" t="s">
        <v>219</v>
      </c>
      <c r="G6784" s="1295">
        <v>2</v>
      </c>
      <c r="H6784" s="935" t="s">
        <v>411</v>
      </c>
      <c r="I6784" s="935" t="s">
        <v>412</v>
      </c>
      <c r="J6784" s="935">
        <v>40.027836569999998</v>
      </c>
      <c r="K6784" s="935">
        <v>-122.11920569999999</v>
      </c>
      <c r="L6784" s="935">
        <v>39.909298579999998</v>
      </c>
      <c r="M6784" s="935">
        <v>-122.0918963</v>
      </c>
    </row>
    <row r="6785" spans="1:13" x14ac:dyDescent="0.35">
      <c r="A6785" s="1296">
        <v>39798</v>
      </c>
      <c r="B6785" s="1295" t="s">
        <v>242</v>
      </c>
      <c r="C6785" s="1295" t="s">
        <v>196</v>
      </c>
      <c r="D6785" s="1295">
        <v>3785</v>
      </c>
      <c r="E6785" s="1295" t="s">
        <v>201</v>
      </c>
      <c r="F6785" s="935" t="s">
        <v>220</v>
      </c>
      <c r="G6785" s="1295">
        <v>0</v>
      </c>
      <c r="H6785" s="935" t="s">
        <v>412</v>
      </c>
      <c r="I6785" s="935" t="s">
        <v>413</v>
      </c>
      <c r="J6785" s="935">
        <v>39.909298579999998</v>
      </c>
      <c r="K6785" s="935">
        <v>-122.0918963</v>
      </c>
      <c r="L6785" s="935">
        <v>39.751173979999997</v>
      </c>
      <c r="M6785" s="935">
        <v>-121.9963235</v>
      </c>
    </row>
    <row r="6786" spans="1:13" x14ac:dyDescent="0.35">
      <c r="A6786" s="1296">
        <v>39798</v>
      </c>
      <c r="B6786" s="1295" t="s">
        <v>242</v>
      </c>
      <c r="C6786" s="1295" t="s">
        <v>196</v>
      </c>
      <c r="D6786" s="1295">
        <v>3785</v>
      </c>
      <c r="E6786" s="1295" t="s">
        <v>201</v>
      </c>
      <c r="F6786" s="935" t="s">
        <v>221</v>
      </c>
      <c r="G6786" s="1295">
        <v>3</v>
      </c>
      <c r="H6786" s="935" t="s">
        <v>413</v>
      </c>
      <c r="I6786" s="935" t="s">
        <v>414</v>
      </c>
      <c r="J6786" s="935">
        <v>39.751173979999997</v>
      </c>
      <c r="K6786" s="935">
        <v>-121.9963235</v>
      </c>
      <c r="L6786" s="935">
        <v>39.629153240000001</v>
      </c>
      <c r="M6786" s="935">
        <v>-121.9925059</v>
      </c>
    </row>
    <row r="6787" spans="1:13" ht="15" thickBot="1" x14ac:dyDescent="0.4">
      <c r="A6787" s="1309">
        <v>39798</v>
      </c>
      <c r="B6787" s="1313" t="s">
        <v>242</v>
      </c>
      <c r="C6787" s="1313" t="s">
        <v>196</v>
      </c>
      <c r="D6787" s="1313">
        <v>3785</v>
      </c>
      <c r="E6787" s="1313" t="s">
        <v>201</v>
      </c>
      <c r="F6787" s="1312" t="s">
        <v>222</v>
      </c>
      <c r="G6787" s="1313">
        <v>0</v>
      </c>
      <c r="H6787" s="1312" t="s">
        <v>414</v>
      </c>
      <c r="I6787" s="1312" t="s">
        <v>415</v>
      </c>
      <c r="J6787" s="1312">
        <v>39.629153240000001</v>
      </c>
      <c r="K6787" s="1312">
        <v>-121.9925059</v>
      </c>
      <c r="L6787" s="1312">
        <v>39.40712284</v>
      </c>
      <c r="M6787" s="1312">
        <v>-122.00758999999999</v>
      </c>
    </row>
    <row r="6788" spans="1:13" ht="15" thickTop="1" x14ac:dyDescent="0.35">
      <c r="A6788" s="1296">
        <v>39827</v>
      </c>
      <c r="B6788" s="1295" t="s">
        <v>242</v>
      </c>
      <c r="C6788" s="1295" t="s">
        <v>196</v>
      </c>
      <c r="D6788" s="1295">
        <v>3269</v>
      </c>
      <c r="E6788" s="1295" t="s">
        <v>247</v>
      </c>
      <c r="F6788" s="935" t="s">
        <v>208</v>
      </c>
      <c r="G6788" s="1295">
        <v>102</v>
      </c>
      <c r="H6788" s="935" t="s">
        <v>402</v>
      </c>
      <c r="I6788" s="935" t="s">
        <v>403</v>
      </c>
      <c r="J6788" s="935">
        <v>40.611883210000002</v>
      </c>
      <c r="K6788" s="935">
        <v>-122.446135</v>
      </c>
      <c r="L6788" s="935">
        <v>40.592799669999998</v>
      </c>
      <c r="M6788" s="935">
        <v>-122.3942059</v>
      </c>
    </row>
    <row r="6789" spans="1:13" x14ac:dyDescent="0.35">
      <c r="A6789" s="1296">
        <v>39827</v>
      </c>
      <c r="B6789" s="1295" t="s">
        <v>242</v>
      </c>
      <c r="C6789" s="1295" t="s">
        <v>196</v>
      </c>
      <c r="D6789" s="1295">
        <v>3269</v>
      </c>
      <c r="E6789" s="1295" t="s">
        <v>247</v>
      </c>
      <c r="F6789" s="935" t="s">
        <v>209</v>
      </c>
      <c r="G6789" s="1295">
        <v>6</v>
      </c>
      <c r="H6789" s="935" t="s">
        <v>403</v>
      </c>
      <c r="I6789" s="935" t="s">
        <v>404</v>
      </c>
      <c r="J6789" s="935">
        <v>40.592799669999998</v>
      </c>
      <c r="K6789" s="935">
        <v>-122.3942059</v>
      </c>
      <c r="L6789" s="935">
        <v>40.585947769999997</v>
      </c>
      <c r="M6789" s="935">
        <v>-122.3683525</v>
      </c>
    </row>
    <row r="6790" spans="1:13" x14ac:dyDescent="0.35">
      <c r="A6790" s="1296">
        <v>39827</v>
      </c>
      <c r="B6790" s="1295" t="s">
        <v>242</v>
      </c>
      <c r="C6790" s="1295" t="s">
        <v>196</v>
      </c>
      <c r="D6790" s="1295">
        <v>3269</v>
      </c>
      <c r="E6790" s="1295" t="s">
        <v>247</v>
      </c>
      <c r="F6790" s="935" t="s">
        <v>211</v>
      </c>
      <c r="G6790" s="1295">
        <v>1</v>
      </c>
      <c r="H6790" s="935" t="s">
        <v>404</v>
      </c>
      <c r="I6790" s="935" t="s">
        <v>405</v>
      </c>
      <c r="J6790" s="935">
        <v>40.585947769999997</v>
      </c>
      <c r="K6790" s="935">
        <v>-122.3683525</v>
      </c>
      <c r="L6790" s="935">
        <v>40.472049499999997</v>
      </c>
      <c r="M6790" s="935">
        <v>-122.29453460000001</v>
      </c>
    </row>
    <row r="6791" spans="1:13" x14ac:dyDescent="0.35">
      <c r="A6791" s="1296">
        <v>39827</v>
      </c>
      <c r="B6791" s="1295" t="s">
        <v>242</v>
      </c>
      <c r="C6791" s="1295" t="s">
        <v>196</v>
      </c>
      <c r="D6791" s="1295">
        <v>3269</v>
      </c>
      <c r="E6791" s="1295" t="s">
        <v>247</v>
      </c>
      <c r="F6791" s="935" t="s">
        <v>212</v>
      </c>
      <c r="G6791" s="1295">
        <v>12</v>
      </c>
      <c r="H6791" s="935" t="s">
        <v>405</v>
      </c>
      <c r="I6791" s="935" t="s">
        <v>406</v>
      </c>
      <c r="J6791" s="935">
        <v>40.472049499999997</v>
      </c>
      <c r="K6791" s="935">
        <v>-122.29453460000001</v>
      </c>
      <c r="L6791" s="935">
        <v>40.417416330000002</v>
      </c>
      <c r="M6791" s="935">
        <v>-122.19395729999999</v>
      </c>
    </row>
    <row r="6792" spans="1:13" x14ac:dyDescent="0.35">
      <c r="A6792" s="1296">
        <v>39827</v>
      </c>
      <c r="B6792" s="1295" t="s">
        <v>242</v>
      </c>
      <c r="C6792" s="1295" t="s">
        <v>196</v>
      </c>
      <c r="D6792" s="1295">
        <v>3269</v>
      </c>
      <c r="E6792" s="1295" t="s">
        <v>247</v>
      </c>
      <c r="F6792" s="935" t="s">
        <v>213</v>
      </c>
      <c r="G6792" s="1295">
        <v>5</v>
      </c>
      <c r="H6792" s="935" t="s">
        <v>406</v>
      </c>
      <c r="I6792" s="935" t="s">
        <v>407</v>
      </c>
      <c r="J6792" s="935">
        <v>40.417416330000002</v>
      </c>
      <c r="K6792" s="935">
        <v>-122.19395729999999</v>
      </c>
      <c r="L6792" s="935">
        <v>40.355137560000003</v>
      </c>
      <c r="M6792" s="935">
        <v>-122.17595660000001</v>
      </c>
    </row>
    <row r="6793" spans="1:13" x14ac:dyDescent="0.35">
      <c r="A6793" s="1296">
        <v>39827</v>
      </c>
      <c r="B6793" s="1295" t="s">
        <v>242</v>
      </c>
      <c r="C6793" s="1295" t="s">
        <v>196</v>
      </c>
      <c r="D6793" s="1295">
        <v>3269</v>
      </c>
      <c r="E6793" s="1295" t="s">
        <v>247</v>
      </c>
      <c r="F6793" s="935" t="s">
        <v>214</v>
      </c>
      <c r="G6793" s="1295">
        <v>2</v>
      </c>
      <c r="H6793" s="935" t="s">
        <v>407</v>
      </c>
      <c r="I6793" s="935" t="s">
        <v>408</v>
      </c>
      <c r="J6793" s="935">
        <v>40.355137560000003</v>
      </c>
      <c r="K6793" s="935">
        <v>-122.17595660000001</v>
      </c>
      <c r="L6793" s="935">
        <v>40.316984869999999</v>
      </c>
      <c r="M6793" s="935">
        <v>-122.1896581</v>
      </c>
    </row>
    <row r="6794" spans="1:13" x14ac:dyDescent="0.35">
      <c r="A6794" s="1296">
        <v>39827</v>
      </c>
      <c r="B6794" s="1295" t="s">
        <v>242</v>
      </c>
      <c r="C6794" s="1295" t="s">
        <v>196</v>
      </c>
      <c r="D6794" s="1295">
        <v>3269</v>
      </c>
      <c r="E6794" s="1295" t="s">
        <v>247</v>
      </c>
      <c r="F6794" s="935" t="s">
        <v>215</v>
      </c>
      <c r="G6794" s="1295">
        <v>0</v>
      </c>
      <c r="H6794" s="935" t="s">
        <v>408</v>
      </c>
      <c r="I6794" s="935" t="s">
        <v>409</v>
      </c>
      <c r="J6794" s="935">
        <v>40.316984869999999</v>
      </c>
      <c r="K6794" s="935">
        <v>-122.1896581</v>
      </c>
      <c r="L6794" s="935">
        <v>40.263968490000003</v>
      </c>
      <c r="M6794" s="935">
        <v>-122.2235306</v>
      </c>
    </row>
    <row r="6795" spans="1:13" x14ac:dyDescent="0.35">
      <c r="A6795" s="1296">
        <v>39827</v>
      </c>
      <c r="B6795" s="1295" t="s">
        <v>242</v>
      </c>
      <c r="C6795" s="1295" t="s">
        <v>196</v>
      </c>
      <c r="D6795" s="1295">
        <v>3269</v>
      </c>
      <c r="E6795" s="1295" t="s">
        <v>247</v>
      </c>
      <c r="F6795" s="935" t="s">
        <v>216</v>
      </c>
      <c r="G6795" s="1295">
        <v>0</v>
      </c>
      <c r="H6795" s="935" t="s">
        <v>409</v>
      </c>
      <c r="I6795" s="935" t="s">
        <v>410</v>
      </c>
      <c r="J6795" s="935">
        <v>40.263968490000003</v>
      </c>
      <c r="K6795" s="935">
        <v>-122.2235306</v>
      </c>
      <c r="L6795" s="935">
        <v>40.153152210000002</v>
      </c>
      <c r="M6795" s="935">
        <v>-122.20237950000001</v>
      </c>
    </row>
    <row r="6796" spans="1:13" x14ac:dyDescent="0.35">
      <c r="A6796" s="1296">
        <v>39827</v>
      </c>
      <c r="B6796" s="1295" t="s">
        <v>242</v>
      </c>
      <c r="C6796" s="1295" t="s">
        <v>196</v>
      </c>
      <c r="D6796" s="1295">
        <v>3269</v>
      </c>
      <c r="E6796" s="1295" t="s">
        <v>247</v>
      </c>
      <c r="F6796" s="935" t="s">
        <v>217</v>
      </c>
      <c r="G6796" s="1295">
        <v>0</v>
      </c>
      <c r="H6796" s="935" t="s">
        <v>410</v>
      </c>
      <c r="I6796" s="935" t="s">
        <v>411</v>
      </c>
      <c r="J6796" s="935">
        <v>40.153152210000002</v>
      </c>
      <c r="K6796" s="935">
        <v>-122.20237950000001</v>
      </c>
      <c r="L6796" s="935">
        <v>40.027836569999998</v>
      </c>
      <c r="M6796" s="935">
        <v>-122.11920569999999</v>
      </c>
    </row>
    <row r="6797" spans="1:13" x14ac:dyDescent="0.35">
      <c r="A6797" s="1296">
        <v>39827</v>
      </c>
      <c r="B6797" s="1295" t="s">
        <v>242</v>
      </c>
      <c r="C6797" s="1295" t="s">
        <v>196</v>
      </c>
      <c r="D6797" s="1295">
        <v>3269</v>
      </c>
      <c r="E6797" s="1295" t="s">
        <v>247</v>
      </c>
      <c r="F6797" s="935" t="s">
        <v>219</v>
      </c>
      <c r="G6797" s="1295">
        <v>0</v>
      </c>
      <c r="H6797" s="935" t="s">
        <v>411</v>
      </c>
      <c r="I6797" s="935" t="s">
        <v>412</v>
      </c>
      <c r="J6797" s="935">
        <v>40.027836569999998</v>
      </c>
      <c r="K6797" s="935">
        <v>-122.11920569999999</v>
      </c>
      <c r="L6797" s="935">
        <v>39.909298579999998</v>
      </c>
      <c r="M6797" s="935">
        <v>-122.0918963</v>
      </c>
    </row>
    <row r="6798" spans="1:13" x14ac:dyDescent="0.35">
      <c r="A6798" s="1296">
        <v>39827</v>
      </c>
      <c r="B6798" s="1295" t="s">
        <v>242</v>
      </c>
      <c r="C6798" s="1295" t="s">
        <v>196</v>
      </c>
      <c r="D6798" s="1295">
        <v>3269</v>
      </c>
      <c r="E6798" s="1295" t="s">
        <v>247</v>
      </c>
      <c r="F6798" s="935" t="s">
        <v>220</v>
      </c>
      <c r="G6798" s="1295">
        <v>0</v>
      </c>
      <c r="H6798" s="935" t="s">
        <v>412</v>
      </c>
      <c r="I6798" s="935" t="s">
        <v>413</v>
      </c>
      <c r="J6798" s="935">
        <v>39.909298579999998</v>
      </c>
      <c r="K6798" s="935">
        <v>-122.0918963</v>
      </c>
      <c r="L6798" s="935">
        <v>39.751173979999997</v>
      </c>
      <c r="M6798" s="935">
        <v>-121.9963235</v>
      </c>
    </row>
    <row r="6799" spans="1:13" x14ac:dyDescent="0.35">
      <c r="A6799" s="1296">
        <v>39827</v>
      </c>
      <c r="B6799" s="1295" t="s">
        <v>242</v>
      </c>
      <c r="C6799" s="1295" t="s">
        <v>196</v>
      </c>
      <c r="D6799" s="1295">
        <v>3269</v>
      </c>
      <c r="E6799" s="1295" t="s">
        <v>247</v>
      </c>
      <c r="F6799" s="935" t="s">
        <v>221</v>
      </c>
      <c r="G6799" s="1295">
        <v>0</v>
      </c>
      <c r="H6799" s="935" t="s">
        <v>413</v>
      </c>
      <c r="I6799" s="935" t="s">
        <v>414</v>
      </c>
      <c r="J6799" s="935">
        <v>39.751173979999997</v>
      </c>
      <c r="K6799" s="935">
        <v>-121.9963235</v>
      </c>
      <c r="L6799" s="935">
        <v>39.629153240000001</v>
      </c>
      <c r="M6799" s="935">
        <v>-121.9925059</v>
      </c>
    </row>
    <row r="6800" spans="1:13" x14ac:dyDescent="0.35">
      <c r="A6800" s="1296">
        <v>39827</v>
      </c>
      <c r="B6800" s="1295" t="s">
        <v>242</v>
      </c>
      <c r="C6800" s="1295" t="s">
        <v>196</v>
      </c>
      <c r="D6800" s="1295">
        <v>3269</v>
      </c>
      <c r="E6800" s="1295" t="s">
        <v>247</v>
      </c>
      <c r="F6800" s="935" t="s">
        <v>222</v>
      </c>
      <c r="G6800" s="1295">
        <v>0</v>
      </c>
      <c r="H6800" s="935" t="s">
        <v>414</v>
      </c>
      <c r="I6800" s="935" t="s">
        <v>415</v>
      </c>
      <c r="J6800" s="935">
        <v>39.629153240000001</v>
      </c>
      <c r="K6800" s="935">
        <v>-121.9925059</v>
      </c>
      <c r="L6800" s="935">
        <v>39.40712284</v>
      </c>
      <c r="M6800" s="935">
        <v>-122.00758999999999</v>
      </c>
    </row>
    <row r="6801" spans="1:13" x14ac:dyDescent="0.35">
      <c r="A6801" s="1296">
        <v>39853</v>
      </c>
      <c r="B6801" s="1295" t="s">
        <v>242</v>
      </c>
      <c r="C6801" s="1295" t="s">
        <v>196</v>
      </c>
      <c r="D6801" s="1295">
        <v>3254</v>
      </c>
      <c r="E6801" s="1295" t="s">
        <v>247</v>
      </c>
      <c r="F6801" s="935" t="s">
        <v>208</v>
      </c>
      <c r="G6801" s="1295">
        <v>109</v>
      </c>
      <c r="H6801" s="935" t="s">
        <v>402</v>
      </c>
      <c r="I6801" s="935" t="s">
        <v>403</v>
      </c>
      <c r="J6801" s="935">
        <v>40.611883210000002</v>
      </c>
      <c r="K6801" s="935">
        <v>-122.446135</v>
      </c>
      <c r="L6801" s="935">
        <v>40.592799669999998</v>
      </c>
      <c r="M6801" s="935">
        <v>-122.3942059</v>
      </c>
    </row>
    <row r="6802" spans="1:13" x14ac:dyDescent="0.35">
      <c r="A6802" s="1296">
        <v>39853</v>
      </c>
      <c r="B6802" s="1295" t="s">
        <v>242</v>
      </c>
      <c r="C6802" s="1295" t="s">
        <v>196</v>
      </c>
      <c r="D6802" s="1295">
        <v>3254</v>
      </c>
      <c r="E6802" s="1295" t="s">
        <v>247</v>
      </c>
      <c r="F6802" s="935" t="s">
        <v>209</v>
      </c>
      <c r="G6802" s="1295">
        <v>4</v>
      </c>
      <c r="H6802" s="935" t="s">
        <v>403</v>
      </c>
      <c r="I6802" s="935" t="s">
        <v>404</v>
      </c>
      <c r="J6802" s="935">
        <v>40.592799669999998</v>
      </c>
      <c r="K6802" s="935">
        <v>-122.3942059</v>
      </c>
      <c r="L6802" s="935">
        <v>40.585947769999997</v>
      </c>
      <c r="M6802" s="935">
        <v>-122.3683525</v>
      </c>
    </row>
    <row r="6803" spans="1:13" x14ac:dyDescent="0.35">
      <c r="A6803" s="1296">
        <v>39853</v>
      </c>
      <c r="B6803" s="1295" t="s">
        <v>242</v>
      </c>
      <c r="C6803" s="1295" t="s">
        <v>196</v>
      </c>
      <c r="D6803" s="1295">
        <v>3254</v>
      </c>
      <c r="E6803" s="1295" t="s">
        <v>247</v>
      </c>
      <c r="F6803" s="935" t="s">
        <v>211</v>
      </c>
      <c r="G6803" s="1295">
        <v>1</v>
      </c>
      <c r="H6803" s="935" t="s">
        <v>404</v>
      </c>
      <c r="I6803" s="935" t="s">
        <v>405</v>
      </c>
      <c r="J6803" s="935">
        <v>40.585947769999997</v>
      </c>
      <c r="K6803" s="935">
        <v>-122.3683525</v>
      </c>
      <c r="L6803" s="935">
        <v>40.472049499999997</v>
      </c>
      <c r="M6803" s="935">
        <v>-122.29453460000001</v>
      </c>
    </row>
    <row r="6804" spans="1:13" x14ac:dyDescent="0.35">
      <c r="A6804" s="1296">
        <v>39853</v>
      </c>
      <c r="B6804" s="1295" t="s">
        <v>242</v>
      </c>
      <c r="C6804" s="1295" t="s">
        <v>196</v>
      </c>
      <c r="D6804" s="1295">
        <v>3254</v>
      </c>
      <c r="E6804" s="1295" t="s">
        <v>247</v>
      </c>
      <c r="F6804" s="935" t="s">
        <v>212</v>
      </c>
      <c r="G6804" s="1295">
        <v>3</v>
      </c>
      <c r="H6804" s="935" t="s">
        <v>405</v>
      </c>
      <c r="I6804" s="935" t="s">
        <v>406</v>
      </c>
      <c r="J6804" s="935">
        <v>40.472049499999997</v>
      </c>
      <c r="K6804" s="935">
        <v>-122.29453460000001</v>
      </c>
      <c r="L6804" s="935">
        <v>40.417416330000002</v>
      </c>
      <c r="M6804" s="935">
        <v>-122.19395729999999</v>
      </c>
    </row>
    <row r="6805" spans="1:13" x14ac:dyDescent="0.35">
      <c r="A6805" s="1296">
        <v>39853</v>
      </c>
      <c r="B6805" s="1295" t="s">
        <v>242</v>
      </c>
      <c r="C6805" s="1295" t="s">
        <v>196</v>
      </c>
      <c r="D6805" s="1295">
        <v>3254</v>
      </c>
      <c r="E6805" s="1295" t="s">
        <v>247</v>
      </c>
      <c r="F6805" s="935" t="s">
        <v>213</v>
      </c>
      <c r="G6805" s="1295">
        <v>3</v>
      </c>
      <c r="H6805" s="935" t="s">
        <v>406</v>
      </c>
      <c r="I6805" s="935" t="s">
        <v>407</v>
      </c>
      <c r="J6805" s="935">
        <v>40.417416330000002</v>
      </c>
      <c r="K6805" s="935">
        <v>-122.19395729999999</v>
      </c>
      <c r="L6805" s="935">
        <v>40.355137560000003</v>
      </c>
      <c r="M6805" s="935">
        <v>-122.17595660000001</v>
      </c>
    </row>
    <row r="6806" spans="1:13" x14ac:dyDescent="0.35">
      <c r="A6806" s="1296">
        <v>39853</v>
      </c>
      <c r="B6806" s="1295" t="s">
        <v>242</v>
      </c>
      <c r="C6806" s="1295" t="s">
        <v>196</v>
      </c>
      <c r="D6806" s="1295">
        <v>3254</v>
      </c>
      <c r="E6806" s="1295" t="s">
        <v>247</v>
      </c>
      <c r="F6806" s="935" t="s">
        <v>214</v>
      </c>
      <c r="G6806" s="1295">
        <v>0</v>
      </c>
      <c r="H6806" s="935" t="s">
        <v>407</v>
      </c>
      <c r="I6806" s="935" t="s">
        <v>408</v>
      </c>
      <c r="J6806" s="935">
        <v>40.355137560000003</v>
      </c>
      <c r="K6806" s="935">
        <v>-122.17595660000001</v>
      </c>
      <c r="L6806" s="935">
        <v>40.316984869999999</v>
      </c>
      <c r="M6806" s="935">
        <v>-122.1896581</v>
      </c>
    </row>
    <row r="6807" spans="1:13" x14ac:dyDescent="0.35">
      <c r="A6807" s="1296">
        <v>39853</v>
      </c>
      <c r="B6807" s="1295" t="s">
        <v>242</v>
      </c>
      <c r="C6807" s="1295" t="s">
        <v>196</v>
      </c>
      <c r="D6807" s="1295">
        <v>3254</v>
      </c>
      <c r="E6807" s="1295" t="s">
        <v>247</v>
      </c>
      <c r="F6807" s="935" t="s">
        <v>215</v>
      </c>
      <c r="G6807" s="1295">
        <v>0</v>
      </c>
      <c r="H6807" s="935" t="s">
        <v>408</v>
      </c>
      <c r="I6807" s="935" t="s">
        <v>409</v>
      </c>
      <c r="J6807" s="935">
        <v>40.316984869999999</v>
      </c>
      <c r="K6807" s="935">
        <v>-122.1896581</v>
      </c>
      <c r="L6807" s="935">
        <v>40.263968490000003</v>
      </c>
      <c r="M6807" s="935">
        <v>-122.2235306</v>
      </c>
    </row>
    <row r="6808" spans="1:13" x14ac:dyDescent="0.35">
      <c r="A6808" s="1296">
        <v>39853</v>
      </c>
      <c r="B6808" s="1295" t="s">
        <v>242</v>
      </c>
      <c r="C6808" s="1295" t="s">
        <v>196</v>
      </c>
      <c r="D6808" s="1295">
        <v>3254</v>
      </c>
      <c r="E6808" s="1295" t="s">
        <v>247</v>
      </c>
      <c r="F6808" s="935" t="s">
        <v>216</v>
      </c>
      <c r="G6808" s="1295">
        <v>-99999</v>
      </c>
      <c r="H6808" s="935" t="s">
        <v>409</v>
      </c>
      <c r="I6808" s="935" t="s">
        <v>410</v>
      </c>
      <c r="J6808" s="935">
        <v>40.263968490000003</v>
      </c>
      <c r="K6808" s="935">
        <v>-122.2235306</v>
      </c>
      <c r="L6808" s="935">
        <v>40.153152210000002</v>
      </c>
      <c r="M6808" s="935">
        <v>-122.20237950000001</v>
      </c>
    </row>
    <row r="6809" spans="1:13" x14ac:dyDescent="0.35">
      <c r="A6809" s="1296">
        <v>39853</v>
      </c>
      <c r="B6809" s="1295" t="s">
        <v>242</v>
      </c>
      <c r="C6809" s="1295" t="s">
        <v>196</v>
      </c>
      <c r="D6809" s="1295">
        <v>3254</v>
      </c>
      <c r="E6809" s="1295" t="s">
        <v>247</v>
      </c>
      <c r="F6809" s="935" t="s">
        <v>217</v>
      </c>
      <c r="G6809" s="1295">
        <v>-99999</v>
      </c>
      <c r="H6809" s="935" t="s">
        <v>410</v>
      </c>
      <c r="I6809" s="935" t="s">
        <v>411</v>
      </c>
      <c r="J6809" s="935">
        <v>40.153152210000002</v>
      </c>
      <c r="K6809" s="935">
        <v>-122.20237950000001</v>
      </c>
      <c r="L6809" s="935">
        <v>40.027836569999998</v>
      </c>
      <c r="M6809" s="935">
        <v>-122.11920569999999</v>
      </c>
    </row>
    <row r="6810" spans="1:13" x14ac:dyDescent="0.35">
      <c r="A6810" s="1296">
        <v>39853</v>
      </c>
      <c r="B6810" s="1295" t="s">
        <v>242</v>
      </c>
      <c r="C6810" s="1295" t="s">
        <v>196</v>
      </c>
      <c r="D6810" s="1295">
        <v>3254</v>
      </c>
      <c r="E6810" s="1295" t="s">
        <v>247</v>
      </c>
      <c r="F6810" s="935" t="s">
        <v>219</v>
      </c>
      <c r="G6810" s="1295">
        <v>-99999</v>
      </c>
      <c r="H6810" s="935" t="s">
        <v>411</v>
      </c>
      <c r="I6810" s="935" t="s">
        <v>412</v>
      </c>
      <c r="J6810" s="935">
        <v>40.027836569999998</v>
      </c>
      <c r="K6810" s="935">
        <v>-122.11920569999999</v>
      </c>
      <c r="L6810" s="935">
        <v>39.909298579999998</v>
      </c>
      <c r="M6810" s="935">
        <v>-122.0918963</v>
      </c>
    </row>
    <row r="6811" spans="1:13" x14ac:dyDescent="0.35">
      <c r="A6811" s="1296">
        <v>39853</v>
      </c>
      <c r="B6811" s="1295" t="s">
        <v>242</v>
      </c>
      <c r="C6811" s="1295" t="s">
        <v>196</v>
      </c>
      <c r="D6811" s="1295">
        <v>3254</v>
      </c>
      <c r="E6811" s="1295" t="s">
        <v>247</v>
      </c>
      <c r="F6811" s="935" t="s">
        <v>220</v>
      </c>
      <c r="G6811" s="1295">
        <v>-99999</v>
      </c>
      <c r="H6811" s="935" t="s">
        <v>412</v>
      </c>
      <c r="I6811" s="935" t="s">
        <v>413</v>
      </c>
      <c r="J6811" s="935">
        <v>39.909298579999998</v>
      </c>
      <c r="K6811" s="935">
        <v>-122.0918963</v>
      </c>
      <c r="L6811" s="935">
        <v>39.751173979999997</v>
      </c>
      <c r="M6811" s="935">
        <v>-121.9963235</v>
      </c>
    </row>
    <row r="6812" spans="1:13" x14ac:dyDescent="0.35">
      <c r="A6812" s="1296">
        <v>39853</v>
      </c>
      <c r="B6812" s="1295" t="s">
        <v>242</v>
      </c>
      <c r="C6812" s="1295" t="s">
        <v>196</v>
      </c>
      <c r="D6812" s="1295">
        <v>3254</v>
      </c>
      <c r="E6812" s="1295" t="s">
        <v>247</v>
      </c>
      <c r="F6812" s="935" t="s">
        <v>221</v>
      </c>
      <c r="G6812" s="1295">
        <v>-99999</v>
      </c>
      <c r="H6812" s="935" t="s">
        <v>413</v>
      </c>
      <c r="I6812" s="935" t="s">
        <v>414</v>
      </c>
      <c r="J6812" s="935">
        <v>39.751173979999997</v>
      </c>
      <c r="K6812" s="935">
        <v>-121.9963235</v>
      </c>
      <c r="L6812" s="935">
        <v>39.629153240000001</v>
      </c>
      <c r="M6812" s="935">
        <v>-121.9925059</v>
      </c>
    </row>
    <row r="6813" spans="1:13" x14ac:dyDescent="0.35">
      <c r="A6813" s="1296">
        <v>39853</v>
      </c>
      <c r="B6813" s="1295" t="s">
        <v>242</v>
      </c>
      <c r="C6813" s="1295" t="s">
        <v>196</v>
      </c>
      <c r="D6813" s="1295">
        <v>3254</v>
      </c>
      <c r="E6813" s="1295" t="s">
        <v>247</v>
      </c>
      <c r="F6813" s="935" t="s">
        <v>222</v>
      </c>
      <c r="G6813" s="1295">
        <v>-99999</v>
      </c>
      <c r="H6813" s="935" t="s">
        <v>414</v>
      </c>
      <c r="I6813" s="935" t="s">
        <v>415</v>
      </c>
      <c r="J6813" s="935">
        <v>39.629153240000001</v>
      </c>
      <c r="K6813" s="935">
        <v>-121.9925059</v>
      </c>
      <c r="L6813" s="935">
        <v>39.40712284</v>
      </c>
      <c r="M6813" s="935">
        <v>-122.00758999999999</v>
      </c>
    </row>
    <row r="6814" spans="1:13" x14ac:dyDescent="0.35">
      <c r="A6814" s="1296">
        <v>39967</v>
      </c>
      <c r="B6814" s="1295" t="s">
        <v>242</v>
      </c>
      <c r="C6814" s="1295" t="s">
        <v>196</v>
      </c>
      <c r="D6814" s="1295">
        <v>9710</v>
      </c>
      <c r="E6814" s="1295" t="s">
        <v>200</v>
      </c>
      <c r="F6814" s="935" t="s">
        <v>208</v>
      </c>
      <c r="G6814" s="1295">
        <v>0</v>
      </c>
      <c r="H6814" s="935" t="s">
        <v>402</v>
      </c>
      <c r="I6814" s="935" t="s">
        <v>403</v>
      </c>
      <c r="J6814" s="935">
        <v>40.611883210000002</v>
      </c>
      <c r="K6814" s="935">
        <v>-122.446135</v>
      </c>
      <c r="L6814" s="935">
        <v>40.592799669999998</v>
      </c>
      <c r="M6814" s="935">
        <v>-122.3942059</v>
      </c>
    </row>
    <row r="6815" spans="1:13" x14ac:dyDescent="0.35">
      <c r="A6815" s="1296">
        <v>39967</v>
      </c>
      <c r="B6815" s="1295" t="s">
        <v>242</v>
      </c>
      <c r="C6815" s="1295" t="s">
        <v>196</v>
      </c>
      <c r="D6815" s="1295">
        <v>9710</v>
      </c>
      <c r="E6815" s="1295" t="s">
        <v>200</v>
      </c>
      <c r="F6815" s="935" t="s">
        <v>209</v>
      </c>
      <c r="G6815" s="1295">
        <v>0</v>
      </c>
      <c r="H6815" s="935" t="s">
        <v>403</v>
      </c>
      <c r="I6815" s="935" t="s">
        <v>404</v>
      </c>
      <c r="J6815" s="935">
        <v>40.592799669999998</v>
      </c>
      <c r="K6815" s="935">
        <v>-122.3942059</v>
      </c>
      <c r="L6815" s="935">
        <v>40.585947769999997</v>
      </c>
      <c r="M6815" s="935">
        <v>-122.3683525</v>
      </c>
    </row>
    <row r="6816" spans="1:13" x14ac:dyDescent="0.35">
      <c r="A6816" s="1296">
        <v>39967</v>
      </c>
      <c r="B6816" s="1295" t="s">
        <v>242</v>
      </c>
      <c r="C6816" s="1295" t="s">
        <v>196</v>
      </c>
      <c r="D6816" s="1295">
        <v>9710</v>
      </c>
      <c r="E6816" s="1295" t="s">
        <v>200</v>
      </c>
      <c r="F6816" s="935" t="s">
        <v>211</v>
      </c>
      <c r="G6816" s="1295">
        <v>0</v>
      </c>
      <c r="H6816" s="935" t="s">
        <v>404</v>
      </c>
      <c r="I6816" s="935" t="s">
        <v>405</v>
      </c>
      <c r="J6816" s="935">
        <v>40.585947769999997</v>
      </c>
      <c r="K6816" s="935">
        <v>-122.3683525</v>
      </c>
      <c r="L6816" s="935">
        <v>40.472049499999997</v>
      </c>
      <c r="M6816" s="935">
        <v>-122.29453460000001</v>
      </c>
    </row>
    <row r="6817" spans="1:13" x14ac:dyDescent="0.35">
      <c r="A6817" s="1296">
        <v>39967</v>
      </c>
      <c r="B6817" s="1295" t="s">
        <v>242</v>
      </c>
      <c r="C6817" s="1295" t="s">
        <v>196</v>
      </c>
      <c r="D6817" s="1295">
        <v>9710</v>
      </c>
      <c r="E6817" s="1295" t="s">
        <v>200</v>
      </c>
      <c r="F6817" s="935" t="s">
        <v>212</v>
      </c>
      <c r="G6817" s="1295">
        <v>0</v>
      </c>
      <c r="H6817" s="935" t="s">
        <v>405</v>
      </c>
      <c r="I6817" s="935" t="s">
        <v>406</v>
      </c>
      <c r="J6817" s="935">
        <v>40.472049499999997</v>
      </c>
      <c r="K6817" s="935">
        <v>-122.29453460000001</v>
      </c>
      <c r="L6817" s="935">
        <v>40.417416330000002</v>
      </c>
      <c r="M6817" s="935">
        <v>-122.19395729999999</v>
      </c>
    </row>
    <row r="6818" spans="1:13" x14ac:dyDescent="0.35">
      <c r="A6818" s="1296">
        <v>39967</v>
      </c>
      <c r="B6818" s="1295" t="s">
        <v>242</v>
      </c>
      <c r="C6818" s="1295" t="s">
        <v>196</v>
      </c>
      <c r="D6818" s="1295">
        <v>9710</v>
      </c>
      <c r="E6818" s="1295" t="s">
        <v>200</v>
      </c>
      <c r="F6818" s="935" t="s">
        <v>213</v>
      </c>
      <c r="G6818" s="1295">
        <v>0</v>
      </c>
      <c r="H6818" s="935" t="s">
        <v>406</v>
      </c>
      <c r="I6818" s="935" t="s">
        <v>407</v>
      </c>
      <c r="J6818" s="935">
        <v>40.417416330000002</v>
      </c>
      <c r="K6818" s="935">
        <v>-122.19395729999999</v>
      </c>
      <c r="L6818" s="935">
        <v>40.355137560000003</v>
      </c>
      <c r="M6818" s="935">
        <v>-122.17595660000001</v>
      </c>
    </row>
    <row r="6819" spans="1:13" x14ac:dyDescent="0.35">
      <c r="A6819" s="1296">
        <v>39967</v>
      </c>
      <c r="B6819" s="1295" t="s">
        <v>242</v>
      </c>
      <c r="C6819" s="1295" t="s">
        <v>196</v>
      </c>
      <c r="D6819" s="1295">
        <v>9710</v>
      </c>
      <c r="E6819" s="1295" t="s">
        <v>200</v>
      </c>
      <c r="F6819" s="935" t="s">
        <v>214</v>
      </c>
      <c r="G6819" s="1295">
        <v>0</v>
      </c>
      <c r="H6819" s="935" t="s">
        <v>407</v>
      </c>
      <c r="I6819" s="935" t="s">
        <v>408</v>
      </c>
      <c r="J6819" s="935">
        <v>40.355137560000003</v>
      </c>
      <c r="K6819" s="935">
        <v>-122.17595660000001</v>
      </c>
      <c r="L6819" s="935">
        <v>40.316984869999999</v>
      </c>
      <c r="M6819" s="935">
        <v>-122.1896581</v>
      </c>
    </row>
    <row r="6820" spans="1:13" x14ac:dyDescent="0.35">
      <c r="A6820" s="1296">
        <v>39967</v>
      </c>
      <c r="B6820" s="1295" t="s">
        <v>242</v>
      </c>
      <c r="C6820" s="1295" t="s">
        <v>196</v>
      </c>
      <c r="D6820" s="1295">
        <v>9710</v>
      </c>
      <c r="E6820" s="1295" t="s">
        <v>200</v>
      </c>
      <c r="F6820" s="935" t="s">
        <v>215</v>
      </c>
      <c r="G6820" s="1295">
        <v>0</v>
      </c>
      <c r="H6820" s="935" t="s">
        <v>408</v>
      </c>
      <c r="I6820" s="935" t="s">
        <v>409</v>
      </c>
      <c r="J6820" s="935">
        <v>40.316984869999999</v>
      </c>
      <c r="K6820" s="935">
        <v>-122.1896581</v>
      </c>
      <c r="L6820" s="935">
        <v>40.263968490000003</v>
      </c>
      <c r="M6820" s="935">
        <v>-122.2235306</v>
      </c>
    </row>
    <row r="6821" spans="1:13" x14ac:dyDescent="0.35">
      <c r="A6821" s="1296">
        <v>39967</v>
      </c>
      <c r="B6821" s="1295" t="s">
        <v>242</v>
      </c>
      <c r="C6821" s="1295" t="s">
        <v>196</v>
      </c>
      <c r="D6821" s="1295">
        <v>9710</v>
      </c>
      <c r="E6821" s="1295" t="s">
        <v>200</v>
      </c>
      <c r="F6821" s="935" t="s">
        <v>216</v>
      </c>
      <c r="G6821" s="1295">
        <v>0</v>
      </c>
      <c r="H6821" s="935" t="s">
        <v>409</v>
      </c>
      <c r="I6821" s="935" t="s">
        <v>410</v>
      </c>
      <c r="J6821" s="935">
        <v>40.263968490000003</v>
      </c>
      <c r="K6821" s="935">
        <v>-122.2235306</v>
      </c>
      <c r="L6821" s="935">
        <v>40.153152210000002</v>
      </c>
      <c r="M6821" s="935">
        <v>-122.20237950000001</v>
      </c>
    </row>
    <row r="6822" spans="1:13" x14ac:dyDescent="0.35">
      <c r="A6822" s="1296">
        <v>39967</v>
      </c>
      <c r="B6822" s="1295" t="s">
        <v>242</v>
      </c>
      <c r="C6822" s="1295" t="s">
        <v>196</v>
      </c>
      <c r="D6822" s="1295">
        <v>9710</v>
      </c>
      <c r="E6822" s="1295" t="s">
        <v>200</v>
      </c>
      <c r="F6822" s="935" t="s">
        <v>217</v>
      </c>
      <c r="G6822" s="1295">
        <v>0</v>
      </c>
      <c r="H6822" s="935" t="s">
        <v>410</v>
      </c>
      <c r="I6822" s="935" t="s">
        <v>411</v>
      </c>
      <c r="J6822" s="935">
        <v>40.153152210000002</v>
      </c>
      <c r="K6822" s="935">
        <v>-122.20237950000001</v>
      </c>
      <c r="L6822" s="935">
        <v>40.027836569999998</v>
      </c>
      <c r="M6822" s="935">
        <v>-122.11920569999999</v>
      </c>
    </row>
    <row r="6823" spans="1:13" x14ac:dyDescent="0.35">
      <c r="A6823" s="1296">
        <v>39967</v>
      </c>
      <c r="B6823" s="1295" t="s">
        <v>242</v>
      </c>
      <c r="C6823" s="1295" t="s">
        <v>196</v>
      </c>
      <c r="D6823" s="1295">
        <v>9710</v>
      </c>
      <c r="E6823" s="1295" t="s">
        <v>200</v>
      </c>
      <c r="F6823" s="935" t="s">
        <v>219</v>
      </c>
      <c r="G6823" s="1295">
        <v>0</v>
      </c>
      <c r="H6823" s="935" t="s">
        <v>411</v>
      </c>
      <c r="I6823" s="935" t="s">
        <v>412</v>
      </c>
      <c r="J6823" s="935">
        <v>40.027836569999998</v>
      </c>
      <c r="K6823" s="935">
        <v>-122.11920569999999</v>
      </c>
      <c r="L6823" s="935">
        <v>39.909298579999998</v>
      </c>
      <c r="M6823" s="935">
        <v>-122.0918963</v>
      </c>
    </row>
    <row r="6824" spans="1:13" x14ac:dyDescent="0.35">
      <c r="A6824" s="1296">
        <v>39967</v>
      </c>
      <c r="B6824" s="1295" t="s">
        <v>242</v>
      </c>
      <c r="C6824" s="1295" t="s">
        <v>196</v>
      </c>
      <c r="D6824" s="1295">
        <v>9710</v>
      </c>
      <c r="E6824" s="1295" t="s">
        <v>200</v>
      </c>
      <c r="F6824" s="935" t="s">
        <v>220</v>
      </c>
      <c r="G6824" s="1295">
        <v>-99999</v>
      </c>
      <c r="H6824" s="935" t="s">
        <v>412</v>
      </c>
      <c r="I6824" s="935" t="s">
        <v>413</v>
      </c>
      <c r="J6824" s="935">
        <v>39.909298579999998</v>
      </c>
      <c r="K6824" s="935">
        <v>-122.0918963</v>
      </c>
      <c r="L6824" s="935">
        <v>39.751173979999997</v>
      </c>
      <c r="M6824" s="935">
        <v>-121.9963235</v>
      </c>
    </row>
    <row r="6825" spans="1:13" x14ac:dyDescent="0.35">
      <c r="A6825" s="1296">
        <v>39967</v>
      </c>
      <c r="B6825" s="1295" t="s">
        <v>242</v>
      </c>
      <c r="C6825" s="1295" t="s">
        <v>196</v>
      </c>
      <c r="D6825" s="1295">
        <v>9710</v>
      </c>
      <c r="E6825" s="1295" t="s">
        <v>200</v>
      </c>
      <c r="F6825" s="935" t="s">
        <v>221</v>
      </c>
      <c r="G6825" s="1295">
        <v>-99999</v>
      </c>
      <c r="H6825" s="935" t="s">
        <v>413</v>
      </c>
      <c r="I6825" s="935" t="s">
        <v>414</v>
      </c>
      <c r="J6825" s="935">
        <v>39.751173979999997</v>
      </c>
      <c r="K6825" s="935">
        <v>-121.9963235</v>
      </c>
      <c r="L6825" s="935">
        <v>39.629153240000001</v>
      </c>
      <c r="M6825" s="935">
        <v>-121.9925059</v>
      </c>
    </row>
    <row r="6826" spans="1:13" x14ac:dyDescent="0.35">
      <c r="A6826" s="1296">
        <v>39967</v>
      </c>
      <c r="B6826" s="1295" t="s">
        <v>242</v>
      </c>
      <c r="C6826" s="1295" t="s">
        <v>196</v>
      </c>
      <c r="D6826" s="1295">
        <v>9710</v>
      </c>
      <c r="E6826" s="1295" t="s">
        <v>200</v>
      </c>
      <c r="F6826" s="935" t="s">
        <v>222</v>
      </c>
      <c r="G6826" s="1295">
        <v>-99999</v>
      </c>
      <c r="H6826" s="935" t="s">
        <v>414</v>
      </c>
      <c r="I6826" s="935" t="s">
        <v>415</v>
      </c>
      <c r="J6826" s="935">
        <v>39.629153240000001</v>
      </c>
      <c r="K6826" s="935">
        <v>-121.9925059</v>
      </c>
      <c r="L6826" s="935">
        <v>39.40712284</v>
      </c>
      <c r="M6826" s="935">
        <v>-122.00758999999999</v>
      </c>
    </row>
    <row r="6827" spans="1:13" x14ac:dyDescent="0.35">
      <c r="A6827" s="1296">
        <v>39990</v>
      </c>
      <c r="B6827" s="1295" t="s">
        <v>242</v>
      </c>
      <c r="C6827" s="1295" t="s">
        <v>196</v>
      </c>
      <c r="D6827" s="1295">
        <v>12486</v>
      </c>
      <c r="E6827" s="1295" t="s">
        <v>200</v>
      </c>
      <c r="F6827" s="935" t="s">
        <v>208</v>
      </c>
      <c r="G6827" s="1295">
        <v>0</v>
      </c>
      <c r="H6827" s="935" t="s">
        <v>402</v>
      </c>
      <c r="I6827" s="935" t="s">
        <v>403</v>
      </c>
      <c r="J6827" s="935">
        <v>40.611883210000002</v>
      </c>
      <c r="K6827" s="935">
        <v>-122.446135</v>
      </c>
      <c r="L6827" s="935">
        <v>40.592799669999998</v>
      </c>
      <c r="M6827" s="935">
        <v>-122.3942059</v>
      </c>
    </row>
    <row r="6828" spans="1:13" x14ac:dyDescent="0.35">
      <c r="A6828" s="1296">
        <v>39990</v>
      </c>
      <c r="B6828" s="1295" t="s">
        <v>242</v>
      </c>
      <c r="C6828" s="1295" t="s">
        <v>196</v>
      </c>
      <c r="D6828" s="1295">
        <v>12486</v>
      </c>
      <c r="E6828" s="1295" t="s">
        <v>200</v>
      </c>
      <c r="F6828" s="935" t="s">
        <v>209</v>
      </c>
      <c r="G6828" s="1295">
        <v>34</v>
      </c>
      <c r="H6828" s="935" t="s">
        <v>403</v>
      </c>
      <c r="I6828" s="935" t="s">
        <v>404</v>
      </c>
      <c r="J6828" s="935">
        <v>40.592799669999998</v>
      </c>
      <c r="K6828" s="935">
        <v>-122.3942059</v>
      </c>
      <c r="L6828" s="935">
        <v>40.585947769999997</v>
      </c>
      <c r="M6828" s="935">
        <v>-122.3683525</v>
      </c>
    </row>
    <row r="6829" spans="1:13" x14ac:dyDescent="0.35">
      <c r="A6829" s="1296">
        <v>39990</v>
      </c>
      <c r="B6829" s="1295" t="s">
        <v>242</v>
      </c>
      <c r="C6829" s="1295" t="s">
        <v>196</v>
      </c>
      <c r="D6829" s="1295">
        <v>12486</v>
      </c>
      <c r="E6829" s="1295" t="s">
        <v>200</v>
      </c>
      <c r="F6829" s="935" t="s">
        <v>211</v>
      </c>
      <c r="G6829" s="1295">
        <v>0</v>
      </c>
      <c r="H6829" s="935" t="s">
        <v>404</v>
      </c>
      <c r="I6829" s="935" t="s">
        <v>405</v>
      </c>
      <c r="J6829" s="935">
        <v>40.585947769999997</v>
      </c>
      <c r="K6829" s="935">
        <v>-122.3683525</v>
      </c>
      <c r="L6829" s="935">
        <v>40.472049499999997</v>
      </c>
      <c r="M6829" s="935">
        <v>-122.29453460000001</v>
      </c>
    </row>
    <row r="6830" spans="1:13" x14ac:dyDescent="0.35">
      <c r="A6830" s="1296">
        <v>39990</v>
      </c>
      <c r="B6830" s="1295" t="s">
        <v>242</v>
      </c>
      <c r="C6830" s="1295" t="s">
        <v>196</v>
      </c>
      <c r="D6830" s="1295">
        <v>12486</v>
      </c>
      <c r="E6830" s="1295" t="s">
        <v>200</v>
      </c>
      <c r="F6830" s="935" t="s">
        <v>212</v>
      </c>
      <c r="G6830" s="1295">
        <v>0</v>
      </c>
      <c r="H6830" s="935" t="s">
        <v>405</v>
      </c>
      <c r="I6830" s="935" t="s">
        <v>406</v>
      </c>
      <c r="J6830" s="935">
        <v>40.472049499999997</v>
      </c>
      <c r="K6830" s="935">
        <v>-122.29453460000001</v>
      </c>
      <c r="L6830" s="935">
        <v>40.417416330000002</v>
      </c>
      <c r="M6830" s="935">
        <v>-122.19395729999999</v>
      </c>
    </row>
    <row r="6831" spans="1:13" x14ac:dyDescent="0.35">
      <c r="A6831" s="1296">
        <v>39990</v>
      </c>
      <c r="B6831" s="1295" t="s">
        <v>242</v>
      </c>
      <c r="C6831" s="1295" t="s">
        <v>196</v>
      </c>
      <c r="D6831" s="1295">
        <v>12486</v>
      </c>
      <c r="E6831" s="1295" t="s">
        <v>200</v>
      </c>
      <c r="F6831" s="935" t="s">
        <v>213</v>
      </c>
      <c r="G6831" s="1295">
        <v>0</v>
      </c>
      <c r="H6831" s="935" t="s">
        <v>406</v>
      </c>
      <c r="I6831" s="935" t="s">
        <v>407</v>
      </c>
      <c r="J6831" s="935">
        <v>40.417416330000002</v>
      </c>
      <c r="K6831" s="935">
        <v>-122.19395729999999</v>
      </c>
      <c r="L6831" s="935">
        <v>40.355137560000003</v>
      </c>
      <c r="M6831" s="935">
        <v>-122.17595660000001</v>
      </c>
    </row>
    <row r="6832" spans="1:13" x14ac:dyDescent="0.35">
      <c r="A6832" s="1296">
        <v>39990</v>
      </c>
      <c r="B6832" s="1295" t="s">
        <v>242</v>
      </c>
      <c r="C6832" s="1295" t="s">
        <v>196</v>
      </c>
      <c r="D6832" s="1295">
        <v>12486</v>
      </c>
      <c r="E6832" s="1295" t="s">
        <v>200</v>
      </c>
      <c r="F6832" s="935" t="s">
        <v>214</v>
      </c>
      <c r="G6832" s="1295">
        <v>0</v>
      </c>
      <c r="H6832" s="935" t="s">
        <v>407</v>
      </c>
      <c r="I6832" s="935" t="s">
        <v>408</v>
      </c>
      <c r="J6832" s="935">
        <v>40.355137560000003</v>
      </c>
      <c r="K6832" s="935">
        <v>-122.17595660000001</v>
      </c>
      <c r="L6832" s="935">
        <v>40.316984869999999</v>
      </c>
      <c r="M6832" s="935">
        <v>-122.1896581</v>
      </c>
    </row>
    <row r="6833" spans="1:13" x14ac:dyDescent="0.35">
      <c r="A6833" s="1296">
        <v>39990</v>
      </c>
      <c r="B6833" s="1295" t="s">
        <v>242</v>
      </c>
      <c r="C6833" s="1295" t="s">
        <v>196</v>
      </c>
      <c r="D6833" s="1295">
        <v>12486</v>
      </c>
      <c r="E6833" s="1295" t="s">
        <v>200</v>
      </c>
      <c r="F6833" s="935" t="s">
        <v>215</v>
      </c>
      <c r="G6833" s="1295">
        <v>0</v>
      </c>
      <c r="H6833" s="935" t="s">
        <v>408</v>
      </c>
      <c r="I6833" s="935" t="s">
        <v>409</v>
      </c>
      <c r="J6833" s="935">
        <v>40.316984869999999</v>
      </c>
      <c r="K6833" s="935">
        <v>-122.1896581</v>
      </c>
      <c r="L6833" s="935">
        <v>40.263968490000003</v>
      </c>
      <c r="M6833" s="935">
        <v>-122.2235306</v>
      </c>
    </row>
    <row r="6834" spans="1:13" x14ac:dyDescent="0.35">
      <c r="A6834" s="1296">
        <v>39990</v>
      </c>
      <c r="B6834" s="1295" t="s">
        <v>242</v>
      </c>
      <c r="C6834" s="1295" t="s">
        <v>196</v>
      </c>
      <c r="D6834" s="1295">
        <v>12486</v>
      </c>
      <c r="E6834" s="1295" t="s">
        <v>200</v>
      </c>
      <c r="F6834" s="935" t="s">
        <v>216</v>
      </c>
      <c r="G6834" s="1295">
        <v>0</v>
      </c>
      <c r="H6834" s="935" t="s">
        <v>409</v>
      </c>
      <c r="I6834" s="935" t="s">
        <v>410</v>
      </c>
      <c r="J6834" s="935">
        <v>40.263968490000003</v>
      </c>
      <c r="K6834" s="935">
        <v>-122.2235306</v>
      </c>
      <c r="L6834" s="935">
        <v>40.153152210000002</v>
      </c>
      <c r="M6834" s="935">
        <v>-122.20237950000001</v>
      </c>
    </row>
    <row r="6835" spans="1:13" x14ac:dyDescent="0.35">
      <c r="A6835" s="1296">
        <v>39990</v>
      </c>
      <c r="B6835" s="1295" t="s">
        <v>242</v>
      </c>
      <c r="C6835" s="1295" t="s">
        <v>196</v>
      </c>
      <c r="D6835" s="1295">
        <v>12486</v>
      </c>
      <c r="E6835" s="1295" t="s">
        <v>200</v>
      </c>
      <c r="F6835" s="935" t="s">
        <v>217</v>
      </c>
      <c r="G6835" s="1295">
        <v>0</v>
      </c>
      <c r="H6835" s="935" t="s">
        <v>410</v>
      </c>
      <c r="I6835" s="935" t="s">
        <v>411</v>
      </c>
      <c r="J6835" s="935">
        <v>40.153152210000002</v>
      </c>
      <c r="K6835" s="935">
        <v>-122.20237950000001</v>
      </c>
      <c r="L6835" s="935">
        <v>40.027836569999998</v>
      </c>
      <c r="M6835" s="935">
        <v>-122.11920569999999</v>
      </c>
    </row>
    <row r="6836" spans="1:13" x14ac:dyDescent="0.35">
      <c r="A6836" s="1296">
        <v>39990</v>
      </c>
      <c r="B6836" s="1295" t="s">
        <v>242</v>
      </c>
      <c r="C6836" s="1295" t="s">
        <v>196</v>
      </c>
      <c r="D6836" s="1295">
        <v>12486</v>
      </c>
      <c r="E6836" s="1295" t="s">
        <v>200</v>
      </c>
      <c r="F6836" s="935" t="s">
        <v>219</v>
      </c>
      <c r="G6836" s="1295">
        <v>-99999</v>
      </c>
      <c r="H6836" s="935" t="s">
        <v>411</v>
      </c>
      <c r="I6836" s="935" t="s">
        <v>412</v>
      </c>
      <c r="J6836" s="935">
        <v>40.027836569999998</v>
      </c>
      <c r="K6836" s="935">
        <v>-122.11920569999999</v>
      </c>
      <c r="L6836" s="935">
        <v>39.909298579999998</v>
      </c>
      <c r="M6836" s="935">
        <v>-122.0918963</v>
      </c>
    </row>
    <row r="6837" spans="1:13" x14ac:dyDescent="0.35">
      <c r="A6837" s="1296">
        <v>39990</v>
      </c>
      <c r="B6837" s="1295" t="s">
        <v>242</v>
      </c>
      <c r="C6837" s="1295" t="s">
        <v>196</v>
      </c>
      <c r="D6837" s="1295">
        <v>12486</v>
      </c>
      <c r="E6837" s="1295" t="s">
        <v>200</v>
      </c>
      <c r="F6837" s="935" t="s">
        <v>220</v>
      </c>
      <c r="G6837" s="1295">
        <v>-99999</v>
      </c>
      <c r="H6837" s="935" t="s">
        <v>412</v>
      </c>
      <c r="I6837" s="935" t="s">
        <v>413</v>
      </c>
      <c r="J6837" s="935">
        <v>39.909298579999998</v>
      </c>
      <c r="K6837" s="935">
        <v>-122.0918963</v>
      </c>
      <c r="L6837" s="935">
        <v>39.751173979999997</v>
      </c>
      <c r="M6837" s="935">
        <v>-121.9963235</v>
      </c>
    </row>
    <row r="6838" spans="1:13" x14ac:dyDescent="0.35">
      <c r="A6838" s="1296">
        <v>39990</v>
      </c>
      <c r="B6838" s="1295" t="s">
        <v>242</v>
      </c>
      <c r="C6838" s="1295" t="s">
        <v>196</v>
      </c>
      <c r="D6838" s="1295">
        <v>12486</v>
      </c>
      <c r="E6838" s="1295" t="s">
        <v>200</v>
      </c>
      <c r="F6838" s="935" t="s">
        <v>221</v>
      </c>
      <c r="G6838" s="1295">
        <v>-99999</v>
      </c>
      <c r="H6838" s="935" t="s">
        <v>413</v>
      </c>
      <c r="I6838" s="935" t="s">
        <v>414</v>
      </c>
      <c r="J6838" s="935">
        <v>39.751173979999997</v>
      </c>
      <c r="K6838" s="935">
        <v>-121.9963235</v>
      </c>
      <c r="L6838" s="935">
        <v>39.629153240000001</v>
      </c>
      <c r="M6838" s="935">
        <v>-121.9925059</v>
      </c>
    </row>
    <row r="6839" spans="1:13" x14ac:dyDescent="0.35">
      <c r="A6839" s="1296">
        <v>39990</v>
      </c>
      <c r="B6839" s="1295" t="s">
        <v>242</v>
      </c>
      <c r="C6839" s="1295" t="s">
        <v>196</v>
      </c>
      <c r="D6839" s="1295">
        <v>12486</v>
      </c>
      <c r="E6839" s="1295" t="s">
        <v>200</v>
      </c>
      <c r="F6839" s="935" t="s">
        <v>222</v>
      </c>
      <c r="G6839" s="1295">
        <v>-99999</v>
      </c>
      <c r="H6839" s="935" t="s">
        <v>414</v>
      </c>
      <c r="I6839" s="935" t="s">
        <v>415</v>
      </c>
      <c r="J6839" s="935">
        <v>39.629153240000001</v>
      </c>
      <c r="K6839" s="935">
        <v>-121.9925059</v>
      </c>
      <c r="L6839" s="935">
        <v>39.40712284</v>
      </c>
      <c r="M6839" s="935">
        <v>-122.00758999999999</v>
      </c>
    </row>
    <row r="6840" spans="1:13" x14ac:dyDescent="0.35">
      <c r="A6840" s="1296">
        <v>40003</v>
      </c>
      <c r="B6840" s="1295" t="s">
        <v>242</v>
      </c>
      <c r="C6840" s="1295" t="s">
        <v>296</v>
      </c>
      <c r="D6840" s="1295">
        <v>13041</v>
      </c>
      <c r="E6840" s="1295" t="s">
        <v>200</v>
      </c>
      <c r="F6840" s="935" t="s">
        <v>208</v>
      </c>
      <c r="G6840" s="1295">
        <v>14</v>
      </c>
      <c r="H6840" s="935" t="s">
        <v>402</v>
      </c>
      <c r="I6840" s="935" t="s">
        <v>403</v>
      </c>
      <c r="J6840" s="935">
        <v>40.611883210000002</v>
      </c>
      <c r="K6840" s="935">
        <v>-122.446135</v>
      </c>
      <c r="L6840" s="935">
        <v>40.592799669999998</v>
      </c>
      <c r="M6840" s="935">
        <v>-122.3942059</v>
      </c>
    </row>
    <row r="6841" spans="1:13" x14ac:dyDescent="0.35">
      <c r="A6841" s="1296">
        <v>40003</v>
      </c>
      <c r="B6841" s="1295" t="s">
        <v>242</v>
      </c>
      <c r="C6841" s="1295" t="s">
        <v>296</v>
      </c>
      <c r="D6841" s="1295">
        <v>13041</v>
      </c>
      <c r="E6841" s="1295" t="s">
        <v>200</v>
      </c>
      <c r="F6841" s="935" t="s">
        <v>209</v>
      </c>
      <c r="G6841" s="1295">
        <v>31</v>
      </c>
      <c r="H6841" s="935" t="s">
        <v>403</v>
      </c>
      <c r="I6841" s="935" t="s">
        <v>404</v>
      </c>
      <c r="J6841" s="935">
        <v>40.592799669999998</v>
      </c>
      <c r="K6841" s="935">
        <v>-122.3942059</v>
      </c>
      <c r="L6841" s="935">
        <v>40.585947769999997</v>
      </c>
      <c r="M6841" s="935">
        <v>-122.3683525</v>
      </c>
    </row>
    <row r="6842" spans="1:13" x14ac:dyDescent="0.35">
      <c r="A6842" s="1296">
        <v>40003</v>
      </c>
      <c r="B6842" s="1295" t="s">
        <v>242</v>
      </c>
      <c r="C6842" s="1295" t="s">
        <v>296</v>
      </c>
      <c r="D6842" s="1295">
        <v>13041</v>
      </c>
      <c r="E6842" s="1295" t="s">
        <v>200</v>
      </c>
      <c r="F6842" s="935" t="s">
        <v>211</v>
      </c>
      <c r="G6842" s="1295">
        <v>0</v>
      </c>
      <c r="H6842" s="935" t="s">
        <v>404</v>
      </c>
      <c r="I6842" s="935" t="s">
        <v>405</v>
      </c>
      <c r="J6842" s="935">
        <v>40.585947769999997</v>
      </c>
      <c r="K6842" s="935">
        <v>-122.3683525</v>
      </c>
      <c r="L6842" s="935">
        <v>40.472049499999997</v>
      </c>
      <c r="M6842" s="935">
        <v>-122.29453460000001</v>
      </c>
    </row>
    <row r="6843" spans="1:13" x14ac:dyDescent="0.35">
      <c r="A6843" s="1296">
        <v>40003</v>
      </c>
      <c r="B6843" s="1295" t="s">
        <v>242</v>
      </c>
      <c r="C6843" s="1295" t="s">
        <v>296</v>
      </c>
      <c r="D6843" s="1295">
        <v>13041</v>
      </c>
      <c r="E6843" s="1295" t="s">
        <v>200</v>
      </c>
      <c r="F6843" s="935" t="s">
        <v>212</v>
      </c>
      <c r="G6843" s="1295">
        <v>0</v>
      </c>
      <c r="H6843" s="935" t="s">
        <v>405</v>
      </c>
      <c r="I6843" s="935" t="s">
        <v>406</v>
      </c>
      <c r="J6843" s="935">
        <v>40.472049499999997</v>
      </c>
      <c r="K6843" s="935">
        <v>-122.29453460000001</v>
      </c>
      <c r="L6843" s="935">
        <v>40.417416330000002</v>
      </c>
      <c r="M6843" s="935">
        <v>-122.19395729999999</v>
      </c>
    </row>
    <row r="6844" spans="1:13" x14ac:dyDescent="0.35">
      <c r="A6844" s="1296">
        <v>40003</v>
      </c>
      <c r="B6844" s="1295" t="s">
        <v>242</v>
      </c>
      <c r="C6844" s="1295" t="s">
        <v>296</v>
      </c>
      <c r="D6844" s="1295">
        <v>13041</v>
      </c>
      <c r="E6844" s="1295" t="s">
        <v>200</v>
      </c>
      <c r="F6844" s="935" t="s">
        <v>213</v>
      </c>
      <c r="G6844" s="1295">
        <v>0</v>
      </c>
      <c r="H6844" s="935" t="s">
        <v>406</v>
      </c>
      <c r="I6844" s="935" t="s">
        <v>407</v>
      </c>
      <c r="J6844" s="935">
        <v>40.417416330000002</v>
      </c>
      <c r="K6844" s="935">
        <v>-122.19395729999999</v>
      </c>
      <c r="L6844" s="935">
        <v>40.355137560000003</v>
      </c>
      <c r="M6844" s="935">
        <v>-122.17595660000001</v>
      </c>
    </row>
    <row r="6845" spans="1:13" x14ac:dyDescent="0.35">
      <c r="A6845" s="1296">
        <v>40003</v>
      </c>
      <c r="B6845" s="1295" t="s">
        <v>242</v>
      </c>
      <c r="C6845" s="1295" t="s">
        <v>296</v>
      </c>
      <c r="D6845" s="1295">
        <v>13041</v>
      </c>
      <c r="E6845" s="1295" t="s">
        <v>200</v>
      </c>
      <c r="F6845" s="935" t="s">
        <v>214</v>
      </c>
      <c r="G6845" s="1295">
        <v>0</v>
      </c>
      <c r="H6845" s="935" t="s">
        <v>407</v>
      </c>
      <c r="I6845" s="935" t="s">
        <v>408</v>
      </c>
      <c r="J6845" s="935">
        <v>40.355137560000003</v>
      </c>
      <c r="K6845" s="935">
        <v>-122.17595660000001</v>
      </c>
      <c r="L6845" s="935">
        <v>40.316984869999999</v>
      </c>
      <c r="M6845" s="935">
        <v>-122.1896581</v>
      </c>
    </row>
    <row r="6846" spans="1:13" x14ac:dyDescent="0.35">
      <c r="A6846" s="1296">
        <v>40003</v>
      </c>
      <c r="B6846" s="1295" t="s">
        <v>242</v>
      </c>
      <c r="C6846" s="1295" t="s">
        <v>296</v>
      </c>
      <c r="D6846" s="1295">
        <v>13041</v>
      </c>
      <c r="E6846" s="1295" t="s">
        <v>200</v>
      </c>
      <c r="F6846" s="935" t="s">
        <v>215</v>
      </c>
      <c r="G6846" s="1295">
        <v>0</v>
      </c>
      <c r="H6846" s="935" t="s">
        <v>408</v>
      </c>
      <c r="I6846" s="935" t="s">
        <v>409</v>
      </c>
      <c r="J6846" s="935">
        <v>40.316984869999999</v>
      </c>
      <c r="K6846" s="935">
        <v>-122.1896581</v>
      </c>
      <c r="L6846" s="935">
        <v>40.263968490000003</v>
      </c>
      <c r="M6846" s="935">
        <v>-122.2235306</v>
      </c>
    </row>
    <row r="6847" spans="1:13" x14ac:dyDescent="0.35">
      <c r="A6847" s="1296">
        <v>40003</v>
      </c>
      <c r="B6847" s="1295" t="s">
        <v>242</v>
      </c>
      <c r="C6847" s="1295" t="s">
        <v>296</v>
      </c>
      <c r="D6847" s="1295">
        <v>13041</v>
      </c>
      <c r="E6847" s="1295" t="s">
        <v>200</v>
      </c>
      <c r="F6847" s="935" t="s">
        <v>216</v>
      </c>
      <c r="G6847" s="1295">
        <v>0</v>
      </c>
      <c r="H6847" s="935" t="s">
        <v>409</v>
      </c>
      <c r="I6847" s="935" t="s">
        <v>410</v>
      </c>
      <c r="J6847" s="935">
        <v>40.263968490000003</v>
      </c>
      <c r="K6847" s="935">
        <v>-122.2235306</v>
      </c>
      <c r="L6847" s="935">
        <v>40.153152210000002</v>
      </c>
      <c r="M6847" s="935">
        <v>-122.20237950000001</v>
      </c>
    </row>
    <row r="6848" spans="1:13" x14ac:dyDescent="0.35">
      <c r="A6848" s="1296">
        <v>40003</v>
      </c>
      <c r="B6848" s="1295" t="s">
        <v>242</v>
      </c>
      <c r="C6848" s="1295" t="s">
        <v>296</v>
      </c>
      <c r="D6848" s="1295">
        <v>13041</v>
      </c>
      <c r="E6848" s="1295" t="s">
        <v>200</v>
      </c>
      <c r="F6848" s="935" t="s">
        <v>217</v>
      </c>
      <c r="G6848" s="1295">
        <v>0</v>
      </c>
      <c r="H6848" s="935" t="s">
        <v>410</v>
      </c>
      <c r="I6848" s="935" t="s">
        <v>411</v>
      </c>
      <c r="J6848" s="935">
        <v>40.153152210000002</v>
      </c>
      <c r="K6848" s="935">
        <v>-122.20237950000001</v>
      </c>
      <c r="L6848" s="935">
        <v>40.027836569999998</v>
      </c>
      <c r="M6848" s="935">
        <v>-122.11920569999999</v>
      </c>
    </row>
    <row r="6849" spans="1:13" x14ac:dyDescent="0.35">
      <c r="A6849" s="1296">
        <v>40003</v>
      </c>
      <c r="B6849" s="1295" t="s">
        <v>242</v>
      </c>
      <c r="C6849" s="1295" t="s">
        <v>296</v>
      </c>
      <c r="D6849" s="1295">
        <v>13041</v>
      </c>
      <c r="E6849" s="1295" t="s">
        <v>200</v>
      </c>
      <c r="F6849" s="935" t="s">
        <v>219</v>
      </c>
      <c r="G6849" s="1295">
        <v>-99999</v>
      </c>
      <c r="H6849" s="935" t="s">
        <v>411</v>
      </c>
      <c r="I6849" s="935" t="s">
        <v>412</v>
      </c>
      <c r="J6849" s="935">
        <v>40.027836569999998</v>
      </c>
      <c r="K6849" s="935">
        <v>-122.11920569999999</v>
      </c>
      <c r="L6849" s="935">
        <v>39.909298579999998</v>
      </c>
      <c r="M6849" s="935">
        <v>-122.0918963</v>
      </c>
    </row>
    <row r="6850" spans="1:13" x14ac:dyDescent="0.35">
      <c r="A6850" s="1296">
        <v>40003</v>
      </c>
      <c r="B6850" s="1295" t="s">
        <v>242</v>
      </c>
      <c r="C6850" s="1295" t="s">
        <v>296</v>
      </c>
      <c r="D6850" s="1295">
        <v>13041</v>
      </c>
      <c r="E6850" s="1295" t="s">
        <v>200</v>
      </c>
      <c r="F6850" s="935" t="s">
        <v>220</v>
      </c>
      <c r="G6850" s="1295">
        <v>-99999</v>
      </c>
      <c r="H6850" s="935" t="s">
        <v>412</v>
      </c>
      <c r="I6850" s="935" t="s">
        <v>413</v>
      </c>
      <c r="J6850" s="935">
        <v>39.909298579999998</v>
      </c>
      <c r="K6850" s="935">
        <v>-122.0918963</v>
      </c>
      <c r="L6850" s="935">
        <v>39.751173979999997</v>
      </c>
      <c r="M6850" s="935">
        <v>-121.9963235</v>
      </c>
    </row>
    <row r="6851" spans="1:13" x14ac:dyDescent="0.35">
      <c r="A6851" s="1296">
        <v>40003</v>
      </c>
      <c r="B6851" s="1295" t="s">
        <v>242</v>
      </c>
      <c r="C6851" s="1295" t="s">
        <v>296</v>
      </c>
      <c r="D6851" s="1295">
        <v>13041</v>
      </c>
      <c r="E6851" s="1295" t="s">
        <v>200</v>
      </c>
      <c r="F6851" s="935" t="s">
        <v>221</v>
      </c>
      <c r="G6851" s="1295">
        <v>-99999</v>
      </c>
      <c r="H6851" s="935" t="s">
        <v>413</v>
      </c>
      <c r="I6851" s="935" t="s">
        <v>414</v>
      </c>
      <c r="J6851" s="935">
        <v>39.751173979999997</v>
      </c>
      <c r="K6851" s="935">
        <v>-121.9963235</v>
      </c>
      <c r="L6851" s="935">
        <v>39.629153240000001</v>
      </c>
      <c r="M6851" s="935">
        <v>-121.9925059</v>
      </c>
    </row>
    <row r="6852" spans="1:13" x14ac:dyDescent="0.35">
      <c r="A6852" s="1296">
        <v>40003</v>
      </c>
      <c r="B6852" s="1295" t="s">
        <v>242</v>
      </c>
      <c r="C6852" s="1295" t="s">
        <v>296</v>
      </c>
      <c r="D6852" s="1295">
        <v>13041</v>
      </c>
      <c r="E6852" s="1295" t="s">
        <v>200</v>
      </c>
      <c r="F6852" s="935" t="s">
        <v>222</v>
      </c>
      <c r="G6852" s="1295">
        <v>-99999</v>
      </c>
      <c r="H6852" s="935" t="s">
        <v>414</v>
      </c>
      <c r="I6852" s="935" t="s">
        <v>415</v>
      </c>
      <c r="J6852" s="935">
        <v>39.629153240000001</v>
      </c>
      <c r="K6852" s="935">
        <v>-121.9925059</v>
      </c>
      <c r="L6852" s="935">
        <v>39.40712284</v>
      </c>
      <c r="M6852" s="935">
        <v>-122.00758999999999</v>
      </c>
    </row>
    <row r="6853" spans="1:13" x14ac:dyDescent="0.35">
      <c r="A6853" s="1296">
        <v>40016</v>
      </c>
      <c r="B6853" s="1295" t="s">
        <v>242</v>
      </c>
      <c r="C6853" s="1295" t="s">
        <v>196</v>
      </c>
      <c r="D6853" s="1295">
        <v>12019</v>
      </c>
      <c r="E6853" s="1295" t="s">
        <v>200</v>
      </c>
      <c r="F6853" s="935" t="s">
        <v>208</v>
      </c>
      <c r="G6853" s="1295">
        <v>0</v>
      </c>
      <c r="H6853" s="935" t="s">
        <v>402</v>
      </c>
      <c r="I6853" s="935" t="s">
        <v>403</v>
      </c>
      <c r="J6853" s="935">
        <v>40.611883210000002</v>
      </c>
      <c r="K6853" s="935">
        <v>-122.446135</v>
      </c>
      <c r="L6853" s="935">
        <v>40.592799669999998</v>
      </c>
      <c r="M6853" s="935">
        <v>-122.3942059</v>
      </c>
    </row>
    <row r="6854" spans="1:13" x14ac:dyDescent="0.35">
      <c r="A6854" s="1296">
        <v>40016</v>
      </c>
      <c r="B6854" s="1295" t="s">
        <v>242</v>
      </c>
      <c r="C6854" s="1295" t="s">
        <v>196</v>
      </c>
      <c r="D6854" s="1295">
        <v>12019</v>
      </c>
      <c r="E6854" s="1295" t="s">
        <v>200</v>
      </c>
      <c r="F6854" s="935" t="s">
        <v>209</v>
      </c>
      <c r="G6854" s="1295">
        <v>6</v>
      </c>
      <c r="H6854" s="935" t="s">
        <v>403</v>
      </c>
      <c r="I6854" s="935" t="s">
        <v>404</v>
      </c>
      <c r="J6854" s="935">
        <v>40.592799669999998</v>
      </c>
      <c r="K6854" s="935">
        <v>-122.3942059</v>
      </c>
      <c r="L6854" s="935">
        <v>40.585947769999997</v>
      </c>
      <c r="M6854" s="935">
        <v>-122.3683525</v>
      </c>
    </row>
    <row r="6855" spans="1:13" x14ac:dyDescent="0.35">
      <c r="A6855" s="1296">
        <v>40016</v>
      </c>
      <c r="B6855" s="1295" t="s">
        <v>242</v>
      </c>
      <c r="C6855" s="1295" t="s">
        <v>196</v>
      </c>
      <c r="D6855" s="1295">
        <v>12019</v>
      </c>
      <c r="E6855" s="1295" t="s">
        <v>200</v>
      </c>
      <c r="F6855" s="935" t="s">
        <v>211</v>
      </c>
      <c r="G6855" s="1295">
        <v>0</v>
      </c>
      <c r="H6855" s="935" t="s">
        <v>404</v>
      </c>
      <c r="I6855" s="935" t="s">
        <v>405</v>
      </c>
      <c r="J6855" s="935">
        <v>40.585947769999997</v>
      </c>
      <c r="K6855" s="935">
        <v>-122.3683525</v>
      </c>
      <c r="L6855" s="935">
        <v>40.472049499999997</v>
      </c>
      <c r="M6855" s="935">
        <v>-122.29453460000001</v>
      </c>
    </row>
    <row r="6856" spans="1:13" x14ac:dyDescent="0.35">
      <c r="A6856" s="1296">
        <v>40016</v>
      </c>
      <c r="B6856" s="1295" t="s">
        <v>242</v>
      </c>
      <c r="C6856" s="1295" t="s">
        <v>196</v>
      </c>
      <c r="D6856" s="1295">
        <v>12019</v>
      </c>
      <c r="E6856" s="1295" t="s">
        <v>200</v>
      </c>
      <c r="F6856" s="935" t="s">
        <v>212</v>
      </c>
      <c r="G6856" s="1295">
        <v>0</v>
      </c>
      <c r="H6856" s="935" t="s">
        <v>405</v>
      </c>
      <c r="I6856" s="935" t="s">
        <v>406</v>
      </c>
      <c r="J6856" s="935">
        <v>40.472049499999997</v>
      </c>
      <c r="K6856" s="935">
        <v>-122.29453460000001</v>
      </c>
      <c r="L6856" s="935">
        <v>40.417416330000002</v>
      </c>
      <c r="M6856" s="935">
        <v>-122.19395729999999</v>
      </c>
    </row>
    <row r="6857" spans="1:13" x14ac:dyDescent="0.35">
      <c r="A6857" s="1296">
        <v>40016</v>
      </c>
      <c r="B6857" s="1295" t="s">
        <v>242</v>
      </c>
      <c r="C6857" s="1295" t="s">
        <v>196</v>
      </c>
      <c r="D6857" s="1295">
        <v>12019</v>
      </c>
      <c r="E6857" s="1295" t="s">
        <v>200</v>
      </c>
      <c r="F6857" s="935" t="s">
        <v>213</v>
      </c>
      <c r="G6857" s="1295">
        <v>0</v>
      </c>
      <c r="H6857" s="935" t="s">
        <v>406</v>
      </c>
      <c r="I6857" s="935" t="s">
        <v>407</v>
      </c>
      <c r="J6857" s="935">
        <v>40.417416330000002</v>
      </c>
      <c r="K6857" s="935">
        <v>-122.19395729999999</v>
      </c>
      <c r="L6857" s="935">
        <v>40.355137560000003</v>
      </c>
      <c r="M6857" s="935">
        <v>-122.17595660000001</v>
      </c>
    </row>
    <row r="6858" spans="1:13" x14ac:dyDescent="0.35">
      <c r="A6858" s="1296">
        <v>40016</v>
      </c>
      <c r="B6858" s="1295" t="s">
        <v>242</v>
      </c>
      <c r="C6858" s="1295" t="s">
        <v>196</v>
      </c>
      <c r="D6858" s="1295">
        <v>12019</v>
      </c>
      <c r="E6858" s="1295" t="s">
        <v>200</v>
      </c>
      <c r="F6858" s="935" t="s">
        <v>214</v>
      </c>
      <c r="G6858" s="1295">
        <v>0</v>
      </c>
      <c r="H6858" s="935" t="s">
        <v>407</v>
      </c>
      <c r="I6858" s="935" t="s">
        <v>408</v>
      </c>
      <c r="J6858" s="935">
        <v>40.355137560000003</v>
      </c>
      <c r="K6858" s="935">
        <v>-122.17595660000001</v>
      </c>
      <c r="L6858" s="935">
        <v>40.316984869999999</v>
      </c>
      <c r="M6858" s="935">
        <v>-122.1896581</v>
      </c>
    </row>
    <row r="6859" spans="1:13" x14ac:dyDescent="0.35">
      <c r="A6859" s="1296">
        <v>40016</v>
      </c>
      <c r="B6859" s="1295" t="s">
        <v>242</v>
      </c>
      <c r="C6859" s="1295" t="s">
        <v>196</v>
      </c>
      <c r="D6859" s="1295">
        <v>12019</v>
      </c>
      <c r="E6859" s="1295" t="s">
        <v>200</v>
      </c>
      <c r="F6859" s="935" t="s">
        <v>215</v>
      </c>
      <c r="G6859" s="1295">
        <v>0</v>
      </c>
      <c r="H6859" s="935" t="s">
        <v>408</v>
      </c>
      <c r="I6859" s="935" t="s">
        <v>409</v>
      </c>
      <c r="J6859" s="935">
        <v>40.316984869999999</v>
      </c>
      <c r="K6859" s="935">
        <v>-122.1896581</v>
      </c>
      <c r="L6859" s="935">
        <v>40.263968490000003</v>
      </c>
      <c r="M6859" s="935">
        <v>-122.2235306</v>
      </c>
    </row>
    <row r="6860" spans="1:13" x14ac:dyDescent="0.35">
      <c r="A6860" s="1296">
        <v>40016</v>
      </c>
      <c r="B6860" s="1295" t="s">
        <v>242</v>
      </c>
      <c r="C6860" s="1295" t="s">
        <v>196</v>
      </c>
      <c r="D6860" s="1295">
        <v>12019</v>
      </c>
      <c r="E6860" s="1295" t="s">
        <v>200</v>
      </c>
      <c r="F6860" s="935" t="s">
        <v>216</v>
      </c>
      <c r="G6860" s="1295">
        <v>0</v>
      </c>
      <c r="H6860" s="935" t="s">
        <v>409</v>
      </c>
      <c r="I6860" s="935" t="s">
        <v>410</v>
      </c>
      <c r="J6860" s="935">
        <v>40.263968490000003</v>
      </c>
      <c r="K6860" s="935">
        <v>-122.2235306</v>
      </c>
      <c r="L6860" s="935">
        <v>40.153152210000002</v>
      </c>
      <c r="M6860" s="935">
        <v>-122.20237950000001</v>
      </c>
    </row>
    <row r="6861" spans="1:13" x14ac:dyDescent="0.35">
      <c r="A6861" s="1296">
        <v>40016</v>
      </c>
      <c r="B6861" s="1295" t="s">
        <v>242</v>
      </c>
      <c r="C6861" s="1295" t="s">
        <v>196</v>
      </c>
      <c r="D6861" s="1295">
        <v>12019</v>
      </c>
      <c r="E6861" s="1295" t="s">
        <v>200</v>
      </c>
      <c r="F6861" s="935" t="s">
        <v>217</v>
      </c>
      <c r="G6861" s="1295">
        <v>0</v>
      </c>
      <c r="H6861" s="935" t="s">
        <v>410</v>
      </c>
      <c r="I6861" s="935" t="s">
        <v>411</v>
      </c>
      <c r="J6861" s="935">
        <v>40.153152210000002</v>
      </c>
      <c r="K6861" s="935">
        <v>-122.20237950000001</v>
      </c>
      <c r="L6861" s="935">
        <v>40.027836569999998</v>
      </c>
      <c r="M6861" s="935">
        <v>-122.11920569999999</v>
      </c>
    </row>
    <row r="6862" spans="1:13" x14ac:dyDescent="0.35">
      <c r="A6862" s="1296">
        <v>40016</v>
      </c>
      <c r="B6862" s="1295" t="s">
        <v>242</v>
      </c>
      <c r="C6862" s="1295" t="s">
        <v>196</v>
      </c>
      <c r="D6862" s="1295">
        <v>12019</v>
      </c>
      <c r="E6862" s="1295" t="s">
        <v>200</v>
      </c>
      <c r="F6862" s="935" t="s">
        <v>219</v>
      </c>
      <c r="G6862" s="1295">
        <v>-99999</v>
      </c>
      <c r="H6862" s="935" t="s">
        <v>411</v>
      </c>
      <c r="I6862" s="935" t="s">
        <v>412</v>
      </c>
      <c r="J6862" s="935">
        <v>40.027836569999998</v>
      </c>
      <c r="K6862" s="935">
        <v>-122.11920569999999</v>
      </c>
      <c r="L6862" s="935">
        <v>39.909298579999998</v>
      </c>
      <c r="M6862" s="935">
        <v>-122.0918963</v>
      </c>
    </row>
    <row r="6863" spans="1:13" x14ac:dyDescent="0.35">
      <c r="A6863" s="1296">
        <v>40016</v>
      </c>
      <c r="B6863" s="1295" t="s">
        <v>242</v>
      </c>
      <c r="C6863" s="1295" t="s">
        <v>196</v>
      </c>
      <c r="D6863" s="1295">
        <v>12019</v>
      </c>
      <c r="E6863" s="1295" t="s">
        <v>200</v>
      </c>
      <c r="F6863" s="935" t="s">
        <v>220</v>
      </c>
      <c r="G6863" s="1295">
        <v>-99999</v>
      </c>
      <c r="H6863" s="935" t="s">
        <v>412</v>
      </c>
      <c r="I6863" s="935" t="s">
        <v>413</v>
      </c>
      <c r="J6863" s="935">
        <v>39.909298579999998</v>
      </c>
      <c r="K6863" s="935">
        <v>-122.0918963</v>
      </c>
      <c r="L6863" s="935">
        <v>39.751173979999997</v>
      </c>
      <c r="M6863" s="935">
        <v>-121.9963235</v>
      </c>
    </row>
    <row r="6864" spans="1:13" x14ac:dyDescent="0.35">
      <c r="A6864" s="1296">
        <v>40016</v>
      </c>
      <c r="B6864" s="1295" t="s">
        <v>242</v>
      </c>
      <c r="C6864" s="1295" t="s">
        <v>196</v>
      </c>
      <c r="D6864" s="1295">
        <v>12019</v>
      </c>
      <c r="E6864" s="1295" t="s">
        <v>200</v>
      </c>
      <c r="F6864" s="935" t="s">
        <v>221</v>
      </c>
      <c r="G6864" s="1295">
        <v>-99999</v>
      </c>
      <c r="H6864" s="935" t="s">
        <v>413</v>
      </c>
      <c r="I6864" s="935" t="s">
        <v>414</v>
      </c>
      <c r="J6864" s="935">
        <v>39.751173979999997</v>
      </c>
      <c r="K6864" s="935">
        <v>-121.9963235</v>
      </c>
      <c r="L6864" s="935">
        <v>39.629153240000001</v>
      </c>
      <c r="M6864" s="935">
        <v>-121.9925059</v>
      </c>
    </row>
    <row r="6865" spans="1:13" x14ac:dyDescent="0.35">
      <c r="A6865" s="1296">
        <v>40016</v>
      </c>
      <c r="B6865" s="1295" t="s">
        <v>242</v>
      </c>
      <c r="C6865" s="1295" t="s">
        <v>196</v>
      </c>
      <c r="D6865" s="1295">
        <v>12019</v>
      </c>
      <c r="E6865" s="1295" t="s">
        <v>200</v>
      </c>
      <c r="F6865" s="935" t="s">
        <v>222</v>
      </c>
      <c r="G6865" s="1295">
        <v>-99999</v>
      </c>
      <c r="H6865" s="935" t="s">
        <v>414</v>
      </c>
      <c r="I6865" s="935" t="s">
        <v>415</v>
      </c>
      <c r="J6865" s="935">
        <v>39.629153240000001</v>
      </c>
      <c r="K6865" s="935">
        <v>-121.9925059</v>
      </c>
      <c r="L6865" s="935">
        <v>39.40712284</v>
      </c>
      <c r="M6865" s="935">
        <v>-122.00758999999999</v>
      </c>
    </row>
    <row r="6866" spans="1:13" x14ac:dyDescent="0.35">
      <c r="A6866" s="1296">
        <v>40030</v>
      </c>
      <c r="B6866" s="1295" t="s">
        <v>242</v>
      </c>
      <c r="C6866" s="1295" t="s">
        <v>196</v>
      </c>
      <c r="D6866" s="1295">
        <v>11996</v>
      </c>
      <c r="E6866" s="1295" t="s">
        <v>200</v>
      </c>
      <c r="F6866" s="935" t="s">
        <v>208</v>
      </c>
      <c r="G6866" s="1295">
        <v>0</v>
      </c>
      <c r="H6866" s="935" t="s">
        <v>402</v>
      </c>
      <c r="I6866" s="935" t="s">
        <v>403</v>
      </c>
      <c r="J6866" s="935">
        <v>40.611883210000002</v>
      </c>
      <c r="K6866" s="935">
        <v>-122.446135</v>
      </c>
      <c r="L6866" s="935">
        <v>40.592799669999998</v>
      </c>
      <c r="M6866" s="935">
        <v>-122.3942059</v>
      </c>
    </row>
    <row r="6867" spans="1:13" x14ac:dyDescent="0.35">
      <c r="A6867" s="1296">
        <v>40030</v>
      </c>
      <c r="B6867" s="1295" t="s">
        <v>242</v>
      </c>
      <c r="C6867" s="1295" t="s">
        <v>196</v>
      </c>
      <c r="D6867" s="1295">
        <v>11996</v>
      </c>
      <c r="E6867" s="1295" t="s">
        <v>200</v>
      </c>
      <c r="F6867" s="935" t="s">
        <v>209</v>
      </c>
      <c r="G6867" s="1295">
        <v>1</v>
      </c>
      <c r="H6867" s="935" t="s">
        <v>403</v>
      </c>
      <c r="I6867" s="935" t="s">
        <v>404</v>
      </c>
      <c r="J6867" s="935">
        <v>40.592799669999998</v>
      </c>
      <c r="K6867" s="935">
        <v>-122.3942059</v>
      </c>
      <c r="L6867" s="935">
        <v>40.585947769999997</v>
      </c>
      <c r="M6867" s="935">
        <v>-122.3683525</v>
      </c>
    </row>
    <row r="6868" spans="1:13" x14ac:dyDescent="0.35">
      <c r="A6868" s="1296">
        <v>40030</v>
      </c>
      <c r="B6868" s="1295" t="s">
        <v>242</v>
      </c>
      <c r="C6868" s="1295" t="s">
        <v>196</v>
      </c>
      <c r="D6868" s="1295">
        <v>11996</v>
      </c>
      <c r="E6868" s="1295" t="s">
        <v>200</v>
      </c>
      <c r="F6868" s="935" t="s">
        <v>211</v>
      </c>
      <c r="G6868" s="1295">
        <v>0</v>
      </c>
      <c r="H6868" s="935" t="s">
        <v>404</v>
      </c>
      <c r="I6868" s="935" t="s">
        <v>405</v>
      </c>
      <c r="J6868" s="935">
        <v>40.585947769999997</v>
      </c>
      <c r="K6868" s="935">
        <v>-122.3683525</v>
      </c>
      <c r="L6868" s="935">
        <v>40.472049499999997</v>
      </c>
      <c r="M6868" s="935">
        <v>-122.29453460000001</v>
      </c>
    </row>
    <row r="6869" spans="1:13" x14ac:dyDescent="0.35">
      <c r="A6869" s="1296">
        <v>40030</v>
      </c>
      <c r="B6869" s="1295" t="s">
        <v>242</v>
      </c>
      <c r="C6869" s="1295" t="s">
        <v>196</v>
      </c>
      <c r="D6869" s="1295">
        <v>11996</v>
      </c>
      <c r="E6869" s="1295" t="s">
        <v>200</v>
      </c>
      <c r="F6869" s="935" t="s">
        <v>212</v>
      </c>
      <c r="G6869" s="1295">
        <v>0</v>
      </c>
      <c r="H6869" s="935" t="s">
        <v>405</v>
      </c>
      <c r="I6869" s="935" t="s">
        <v>406</v>
      </c>
      <c r="J6869" s="935">
        <v>40.472049499999997</v>
      </c>
      <c r="K6869" s="935">
        <v>-122.29453460000001</v>
      </c>
      <c r="L6869" s="935">
        <v>40.417416330000002</v>
      </c>
      <c r="M6869" s="935">
        <v>-122.19395729999999</v>
      </c>
    </row>
    <row r="6870" spans="1:13" x14ac:dyDescent="0.35">
      <c r="A6870" s="1296">
        <v>40030</v>
      </c>
      <c r="B6870" s="1295" t="s">
        <v>242</v>
      </c>
      <c r="C6870" s="1295" t="s">
        <v>196</v>
      </c>
      <c r="D6870" s="1295">
        <v>11996</v>
      </c>
      <c r="E6870" s="1295" t="s">
        <v>200</v>
      </c>
      <c r="F6870" s="935" t="s">
        <v>213</v>
      </c>
      <c r="G6870" s="1295">
        <v>0</v>
      </c>
      <c r="H6870" s="935" t="s">
        <v>406</v>
      </c>
      <c r="I6870" s="935" t="s">
        <v>407</v>
      </c>
      <c r="J6870" s="935">
        <v>40.417416330000002</v>
      </c>
      <c r="K6870" s="935">
        <v>-122.19395729999999</v>
      </c>
      <c r="L6870" s="935">
        <v>40.355137560000003</v>
      </c>
      <c r="M6870" s="935">
        <v>-122.17595660000001</v>
      </c>
    </row>
    <row r="6871" spans="1:13" x14ac:dyDescent="0.35">
      <c r="A6871" s="1296">
        <v>40030</v>
      </c>
      <c r="B6871" s="1295" t="s">
        <v>242</v>
      </c>
      <c r="C6871" s="1295" t="s">
        <v>196</v>
      </c>
      <c r="D6871" s="1295">
        <v>11996</v>
      </c>
      <c r="E6871" s="1295" t="s">
        <v>200</v>
      </c>
      <c r="F6871" s="935" t="s">
        <v>214</v>
      </c>
      <c r="G6871" s="1295">
        <v>0</v>
      </c>
      <c r="H6871" s="935" t="s">
        <v>407</v>
      </c>
      <c r="I6871" s="935" t="s">
        <v>408</v>
      </c>
      <c r="J6871" s="935">
        <v>40.355137560000003</v>
      </c>
      <c r="K6871" s="935">
        <v>-122.17595660000001</v>
      </c>
      <c r="L6871" s="935">
        <v>40.316984869999999</v>
      </c>
      <c r="M6871" s="935">
        <v>-122.1896581</v>
      </c>
    </row>
    <row r="6872" spans="1:13" x14ac:dyDescent="0.35">
      <c r="A6872" s="1296">
        <v>40030</v>
      </c>
      <c r="B6872" s="1295" t="s">
        <v>242</v>
      </c>
      <c r="C6872" s="1295" t="s">
        <v>196</v>
      </c>
      <c r="D6872" s="1295">
        <v>11996</v>
      </c>
      <c r="E6872" s="1295" t="s">
        <v>200</v>
      </c>
      <c r="F6872" s="935" t="s">
        <v>215</v>
      </c>
      <c r="G6872" s="1295">
        <v>0</v>
      </c>
      <c r="H6872" s="935" t="s">
        <v>408</v>
      </c>
      <c r="I6872" s="935" t="s">
        <v>409</v>
      </c>
      <c r="J6872" s="935">
        <v>40.316984869999999</v>
      </c>
      <c r="K6872" s="935">
        <v>-122.1896581</v>
      </c>
      <c r="L6872" s="935">
        <v>40.263968490000003</v>
      </c>
      <c r="M6872" s="935">
        <v>-122.2235306</v>
      </c>
    </row>
    <row r="6873" spans="1:13" x14ac:dyDescent="0.35">
      <c r="A6873" s="1296">
        <v>40030</v>
      </c>
      <c r="B6873" s="1295" t="s">
        <v>242</v>
      </c>
      <c r="C6873" s="1295" t="s">
        <v>196</v>
      </c>
      <c r="D6873" s="1295">
        <v>11996</v>
      </c>
      <c r="E6873" s="1295" t="s">
        <v>200</v>
      </c>
      <c r="F6873" s="935" t="s">
        <v>216</v>
      </c>
      <c r="G6873" s="1295">
        <v>0</v>
      </c>
      <c r="H6873" s="935" t="s">
        <v>409</v>
      </c>
      <c r="I6873" s="935" t="s">
        <v>410</v>
      </c>
      <c r="J6873" s="935">
        <v>40.263968490000003</v>
      </c>
      <c r="K6873" s="935">
        <v>-122.2235306</v>
      </c>
      <c r="L6873" s="935">
        <v>40.153152210000002</v>
      </c>
      <c r="M6873" s="935">
        <v>-122.20237950000001</v>
      </c>
    </row>
    <row r="6874" spans="1:13" x14ac:dyDescent="0.35">
      <c r="A6874" s="1296">
        <v>40030</v>
      </c>
      <c r="B6874" s="1295" t="s">
        <v>242</v>
      </c>
      <c r="C6874" s="1295" t="s">
        <v>196</v>
      </c>
      <c r="D6874" s="1295">
        <v>11996</v>
      </c>
      <c r="E6874" s="1295" t="s">
        <v>200</v>
      </c>
      <c r="F6874" s="935" t="s">
        <v>217</v>
      </c>
      <c r="G6874" s="1295">
        <v>0</v>
      </c>
      <c r="H6874" s="935" t="s">
        <v>410</v>
      </c>
      <c r="I6874" s="935" t="s">
        <v>411</v>
      </c>
      <c r="J6874" s="935">
        <v>40.153152210000002</v>
      </c>
      <c r="K6874" s="935">
        <v>-122.20237950000001</v>
      </c>
      <c r="L6874" s="935">
        <v>40.027836569999998</v>
      </c>
      <c r="M6874" s="935">
        <v>-122.11920569999999</v>
      </c>
    </row>
    <row r="6875" spans="1:13" x14ac:dyDescent="0.35">
      <c r="A6875" s="1296">
        <v>40030</v>
      </c>
      <c r="B6875" s="1295" t="s">
        <v>242</v>
      </c>
      <c r="C6875" s="1295" t="s">
        <v>196</v>
      </c>
      <c r="D6875" s="1295">
        <v>11996</v>
      </c>
      <c r="E6875" s="1295" t="s">
        <v>200</v>
      </c>
      <c r="F6875" s="935" t="s">
        <v>219</v>
      </c>
      <c r="G6875" s="1295">
        <v>-99999</v>
      </c>
      <c r="H6875" s="935" t="s">
        <v>411</v>
      </c>
      <c r="I6875" s="935" t="s">
        <v>412</v>
      </c>
      <c r="J6875" s="935">
        <v>40.027836569999998</v>
      </c>
      <c r="K6875" s="935">
        <v>-122.11920569999999</v>
      </c>
      <c r="L6875" s="935">
        <v>39.909298579999998</v>
      </c>
      <c r="M6875" s="935">
        <v>-122.0918963</v>
      </c>
    </row>
    <row r="6876" spans="1:13" x14ac:dyDescent="0.35">
      <c r="A6876" s="1296">
        <v>40030</v>
      </c>
      <c r="B6876" s="1295" t="s">
        <v>242</v>
      </c>
      <c r="C6876" s="1295" t="s">
        <v>196</v>
      </c>
      <c r="D6876" s="1295">
        <v>11996</v>
      </c>
      <c r="E6876" s="1295" t="s">
        <v>200</v>
      </c>
      <c r="F6876" s="935" t="s">
        <v>220</v>
      </c>
      <c r="G6876" s="1295">
        <v>-99999</v>
      </c>
      <c r="H6876" s="935" t="s">
        <v>412</v>
      </c>
      <c r="I6876" s="935" t="s">
        <v>413</v>
      </c>
      <c r="J6876" s="935">
        <v>39.909298579999998</v>
      </c>
      <c r="K6876" s="935">
        <v>-122.0918963</v>
      </c>
      <c r="L6876" s="935">
        <v>39.751173979999997</v>
      </c>
      <c r="M6876" s="935">
        <v>-121.9963235</v>
      </c>
    </row>
    <row r="6877" spans="1:13" x14ac:dyDescent="0.35">
      <c r="A6877" s="1296">
        <v>40030</v>
      </c>
      <c r="B6877" s="1295" t="s">
        <v>242</v>
      </c>
      <c r="C6877" s="1295" t="s">
        <v>196</v>
      </c>
      <c r="D6877" s="1295">
        <v>11996</v>
      </c>
      <c r="E6877" s="1295" t="s">
        <v>200</v>
      </c>
      <c r="F6877" s="935" t="s">
        <v>221</v>
      </c>
      <c r="G6877" s="1295">
        <v>-99999</v>
      </c>
      <c r="H6877" s="935" t="s">
        <v>413</v>
      </c>
      <c r="I6877" s="935" t="s">
        <v>414</v>
      </c>
      <c r="J6877" s="935">
        <v>39.751173979999997</v>
      </c>
      <c r="K6877" s="935">
        <v>-121.9963235</v>
      </c>
      <c r="L6877" s="935">
        <v>39.629153240000001</v>
      </c>
      <c r="M6877" s="935">
        <v>-121.9925059</v>
      </c>
    </row>
    <row r="6878" spans="1:13" x14ac:dyDescent="0.35">
      <c r="A6878" s="1296">
        <v>40030</v>
      </c>
      <c r="B6878" s="1295" t="s">
        <v>242</v>
      </c>
      <c r="C6878" s="1295" t="s">
        <v>196</v>
      </c>
      <c r="D6878" s="1295">
        <v>11996</v>
      </c>
      <c r="E6878" s="1295" t="s">
        <v>200</v>
      </c>
      <c r="F6878" s="935" t="s">
        <v>222</v>
      </c>
      <c r="G6878" s="1295">
        <v>-99999</v>
      </c>
      <c r="H6878" s="935" t="s">
        <v>414</v>
      </c>
      <c r="I6878" s="935" t="s">
        <v>415</v>
      </c>
      <c r="J6878" s="935">
        <v>39.629153240000001</v>
      </c>
      <c r="K6878" s="935">
        <v>-121.9925059</v>
      </c>
      <c r="L6878" s="935">
        <v>39.40712284</v>
      </c>
      <c r="M6878" s="935">
        <v>-122.00758999999999</v>
      </c>
    </row>
    <row r="6879" spans="1:13" x14ac:dyDescent="0.35">
      <c r="A6879" s="1296">
        <v>40051</v>
      </c>
      <c r="B6879" s="1295" t="s">
        <v>242</v>
      </c>
      <c r="C6879" s="1295" t="s">
        <v>260</v>
      </c>
      <c r="D6879" s="1295">
        <v>10067</v>
      </c>
      <c r="E6879" s="1295" t="s">
        <v>200</v>
      </c>
      <c r="F6879" s="935" t="s">
        <v>208</v>
      </c>
      <c r="G6879" s="1295">
        <v>0</v>
      </c>
      <c r="H6879" s="935" t="s">
        <v>402</v>
      </c>
      <c r="I6879" s="935" t="s">
        <v>403</v>
      </c>
      <c r="J6879" s="935">
        <v>40.611883210000002</v>
      </c>
      <c r="K6879" s="935">
        <v>-122.446135</v>
      </c>
      <c r="L6879" s="935">
        <v>40.592799669999998</v>
      </c>
      <c r="M6879" s="935">
        <v>-122.3942059</v>
      </c>
    </row>
    <row r="6880" spans="1:13" x14ac:dyDescent="0.35">
      <c r="A6880" s="1296">
        <v>40051</v>
      </c>
      <c r="B6880" s="1295" t="s">
        <v>242</v>
      </c>
      <c r="C6880" s="1295" t="s">
        <v>260</v>
      </c>
      <c r="D6880" s="1295">
        <v>10067</v>
      </c>
      <c r="E6880" s="1295" t="s">
        <v>200</v>
      </c>
      <c r="F6880" s="935" t="s">
        <v>209</v>
      </c>
      <c r="G6880" s="1295">
        <v>0</v>
      </c>
      <c r="H6880" s="935" t="s">
        <v>403</v>
      </c>
      <c r="I6880" s="935" t="s">
        <v>404</v>
      </c>
      <c r="J6880" s="935">
        <v>40.592799669999998</v>
      </c>
      <c r="K6880" s="935">
        <v>-122.3942059</v>
      </c>
      <c r="L6880" s="935">
        <v>40.585947769999997</v>
      </c>
      <c r="M6880" s="935">
        <v>-122.3683525</v>
      </c>
    </row>
    <row r="6881" spans="1:13" x14ac:dyDescent="0.35">
      <c r="A6881" s="1296">
        <v>40051</v>
      </c>
      <c r="B6881" s="1295" t="s">
        <v>242</v>
      </c>
      <c r="C6881" s="1295" t="s">
        <v>260</v>
      </c>
      <c r="D6881" s="1295">
        <v>10067</v>
      </c>
      <c r="E6881" s="1295" t="s">
        <v>200</v>
      </c>
      <c r="F6881" s="935" t="s">
        <v>211</v>
      </c>
      <c r="G6881" s="1295">
        <v>0</v>
      </c>
      <c r="H6881" s="935" t="s">
        <v>404</v>
      </c>
      <c r="I6881" s="935" t="s">
        <v>405</v>
      </c>
      <c r="J6881" s="935">
        <v>40.585947769999997</v>
      </c>
      <c r="K6881" s="935">
        <v>-122.3683525</v>
      </c>
      <c r="L6881" s="935">
        <v>40.472049499999997</v>
      </c>
      <c r="M6881" s="935">
        <v>-122.29453460000001</v>
      </c>
    </row>
    <row r="6882" spans="1:13" x14ac:dyDescent="0.35">
      <c r="A6882" s="1296">
        <v>40051</v>
      </c>
      <c r="B6882" s="1295" t="s">
        <v>242</v>
      </c>
      <c r="C6882" s="1295" t="s">
        <v>260</v>
      </c>
      <c r="D6882" s="1295">
        <v>10067</v>
      </c>
      <c r="E6882" s="1295" t="s">
        <v>200</v>
      </c>
      <c r="F6882" s="935" t="s">
        <v>212</v>
      </c>
      <c r="G6882" s="1295">
        <v>0</v>
      </c>
      <c r="H6882" s="935" t="s">
        <v>405</v>
      </c>
      <c r="I6882" s="935" t="s">
        <v>406</v>
      </c>
      <c r="J6882" s="935">
        <v>40.472049499999997</v>
      </c>
      <c r="K6882" s="935">
        <v>-122.29453460000001</v>
      </c>
      <c r="L6882" s="935">
        <v>40.417416330000002</v>
      </c>
      <c r="M6882" s="935">
        <v>-122.19395729999999</v>
      </c>
    </row>
    <row r="6883" spans="1:13" x14ac:dyDescent="0.35">
      <c r="A6883" s="1296">
        <v>40051</v>
      </c>
      <c r="B6883" s="1295" t="s">
        <v>242</v>
      </c>
      <c r="C6883" s="1295" t="s">
        <v>260</v>
      </c>
      <c r="D6883" s="1295">
        <v>10067</v>
      </c>
      <c r="E6883" s="1295" t="s">
        <v>200</v>
      </c>
      <c r="F6883" s="935" t="s">
        <v>213</v>
      </c>
      <c r="G6883" s="1295">
        <v>0</v>
      </c>
      <c r="H6883" s="935" t="s">
        <v>406</v>
      </c>
      <c r="I6883" s="935" t="s">
        <v>407</v>
      </c>
      <c r="J6883" s="935">
        <v>40.417416330000002</v>
      </c>
      <c r="K6883" s="935">
        <v>-122.19395729999999</v>
      </c>
      <c r="L6883" s="935">
        <v>40.355137560000003</v>
      </c>
      <c r="M6883" s="935">
        <v>-122.17595660000001</v>
      </c>
    </row>
    <row r="6884" spans="1:13" x14ac:dyDescent="0.35">
      <c r="A6884" s="1296">
        <v>40051</v>
      </c>
      <c r="B6884" s="1295" t="s">
        <v>242</v>
      </c>
      <c r="C6884" s="1295" t="s">
        <v>260</v>
      </c>
      <c r="D6884" s="1295">
        <v>10067</v>
      </c>
      <c r="E6884" s="1295" t="s">
        <v>200</v>
      </c>
      <c r="F6884" s="935" t="s">
        <v>214</v>
      </c>
      <c r="G6884" s="1295">
        <v>0</v>
      </c>
      <c r="H6884" s="935" t="s">
        <v>407</v>
      </c>
      <c r="I6884" s="935" t="s">
        <v>408</v>
      </c>
      <c r="J6884" s="935">
        <v>40.355137560000003</v>
      </c>
      <c r="K6884" s="935">
        <v>-122.17595660000001</v>
      </c>
      <c r="L6884" s="935">
        <v>40.316984869999999</v>
      </c>
      <c r="M6884" s="935">
        <v>-122.1896581</v>
      </c>
    </row>
    <row r="6885" spans="1:13" x14ac:dyDescent="0.35">
      <c r="A6885" s="1296">
        <v>40051</v>
      </c>
      <c r="B6885" s="1295" t="s">
        <v>242</v>
      </c>
      <c r="C6885" s="1295" t="s">
        <v>260</v>
      </c>
      <c r="D6885" s="1295">
        <v>10067</v>
      </c>
      <c r="E6885" s="1295" t="s">
        <v>200</v>
      </c>
      <c r="F6885" s="935" t="s">
        <v>215</v>
      </c>
      <c r="G6885" s="1295">
        <v>0</v>
      </c>
      <c r="H6885" s="935" t="s">
        <v>408</v>
      </c>
      <c r="I6885" s="935" t="s">
        <v>409</v>
      </c>
      <c r="J6885" s="935">
        <v>40.316984869999999</v>
      </c>
      <c r="K6885" s="935">
        <v>-122.1896581</v>
      </c>
      <c r="L6885" s="935">
        <v>40.263968490000003</v>
      </c>
      <c r="M6885" s="935">
        <v>-122.2235306</v>
      </c>
    </row>
    <row r="6886" spans="1:13" x14ac:dyDescent="0.35">
      <c r="A6886" s="1296">
        <v>40051</v>
      </c>
      <c r="B6886" s="1295" t="s">
        <v>242</v>
      </c>
      <c r="C6886" s="1295" t="s">
        <v>260</v>
      </c>
      <c r="D6886" s="1295">
        <v>10067</v>
      </c>
      <c r="E6886" s="1295" t="s">
        <v>200</v>
      </c>
      <c r="F6886" s="935" t="s">
        <v>216</v>
      </c>
      <c r="G6886" s="1295">
        <v>0</v>
      </c>
      <c r="H6886" s="935" t="s">
        <v>409</v>
      </c>
      <c r="I6886" s="935" t="s">
        <v>410</v>
      </c>
      <c r="J6886" s="935">
        <v>40.263968490000003</v>
      </c>
      <c r="K6886" s="935">
        <v>-122.2235306</v>
      </c>
      <c r="L6886" s="935">
        <v>40.153152210000002</v>
      </c>
      <c r="M6886" s="935">
        <v>-122.20237950000001</v>
      </c>
    </row>
    <row r="6887" spans="1:13" x14ac:dyDescent="0.35">
      <c r="A6887" s="1296">
        <v>40051</v>
      </c>
      <c r="B6887" s="1295" t="s">
        <v>242</v>
      </c>
      <c r="C6887" s="1295" t="s">
        <v>260</v>
      </c>
      <c r="D6887" s="1295">
        <v>10067</v>
      </c>
      <c r="E6887" s="1295" t="s">
        <v>200</v>
      </c>
      <c r="F6887" s="935" t="s">
        <v>217</v>
      </c>
      <c r="G6887" s="1295">
        <v>0</v>
      </c>
      <c r="H6887" s="935" t="s">
        <v>410</v>
      </c>
      <c r="I6887" s="935" t="s">
        <v>411</v>
      </c>
      <c r="J6887" s="935">
        <v>40.153152210000002</v>
      </c>
      <c r="K6887" s="935">
        <v>-122.20237950000001</v>
      </c>
      <c r="L6887" s="935">
        <v>40.027836569999998</v>
      </c>
      <c r="M6887" s="935">
        <v>-122.11920569999999</v>
      </c>
    </row>
    <row r="6888" spans="1:13" x14ac:dyDescent="0.35">
      <c r="A6888" s="1296">
        <v>40051</v>
      </c>
      <c r="B6888" s="1295" t="s">
        <v>242</v>
      </c>
      <c r="C6888" s="1295" t="s">
        <v>260</v>
      </c>
      <c r="D6888" s="1295">
        <v>10067</v>
      </c>
      <c r="E6888" s="1295" t="s">
        <v>200</v>
      </c>
      <c r="F6888" s="935" t="s">
        <v>219</v>
      </c>
      <c r="G6888" s="1295">
        <v>-99999</v>
      </c>
      <c r="H6888" s="935" t="s">
        <v>411</v>
      </c>
      <c r="I6888" s="935" t="s">
        <v>412</v>
      </c>
      <c r="J6888" s="935">
        <v>40.027836569999998</v>
      </c>
      <c r="K6888" s="935">
        <v>-122.11920569999999</v>
      </c>
      <c r="L6888" s="935">
        <v>39.909298579999998</v>
      </c>
      <c r="M6888" s="935">
        <v>-122.0918963</v>
      </c>
    </row>
    <row r="6889" spans="1:13" x14ac:dyDescent="0.35">
      <c r="A6889" s="1296">
        <v>40051</v>
      </c>
      <c r="B6889" s="1295" t="s">
        <v>242</v>
      </c>
      <c r="C6889" s="1295" t="s">
        <v>260</v>
      </c>
      <c r="D6889" s="1295">
        <v>10067</v>
      </c>
      <c r="E6889" s="1295" t="s">
        <v>200</v>
      </c>
      <c r="F6889" s="935" t="s">
        <v>220</v>
      </c>
      <c r="G6889" s="1295">
        <v>-99999</v>
      </c>
      <c r="H6889" s="935" t="s">
        <v>412</v>
      </c>
      <c r="I6889" s="935" t="s">
        <v>413</v>
      </c>
      <c r="J6889" s="935">
        <v>39.909298579999998</v>
      </c>
      <c r="K6889" s="935">
        <v>-122.0918963</v>
      </c>
      <c r="L6889" s="935">
        <v>39.751173979999997</v>
      </c>
      <c r="M6889" s="935">
        <v>-121.9963235</v>
      </c>
    </row>
    <row r="6890" spans="1:13" x14ac:dyDescent="0.35">
      <c r="A6890" s="1296">
        <v>40051</v>
      </c>
      <c r="B6890" s="1295" t="s">
        <v>242</v>
      </c>
      <c r="C6890" s="1295" t="s">
        <v>260</v>
      </c>
      <c r="D6890" s="1295">
        <v>10067</v>
      </c>
      <c r="E6890" s="1295" t="s">
        <v>200</v>
      </c>
      <c r="F6890" s="935" t="s">
        <v>221</v>
      </c>
      <c r="G6890" s="1295">
        <v>-99999</v>
      </c>
      <c r="H6890" s="935" t="s">
        <v>413</v>
      </c>
      <c r="I6890" s="935" t="s">
        <v>414</v>
      </c>
      <c r="J6890" s="935">
        <v>39.751173979999997</v>
      </c>
      <c r="K6890" s="935">
        <v>-121.9963235</v>
      </c>
      <c r="L6890" s="935">
        <v>39.629153240000001</v>
      </c>
      <c r="M6890" s="935">
        <v>-121.9925059</v>
      </c>
    </row>
    <row r="6891" spans="1:13" x14ac:dyDescent="0.35">
      <c r="A6891" s="1296">
        <v>40051</v>
      </c>
      <c r="B6891" s="1295" t="s">
        <v>242</v>
      </c>
      <c r="C6891" s="1295" t="s">
        <v>260</v>
      </c>
      <c r="D6891" s="1295">
        <v>10067</v>
      </c>
      <c r="E6891" s="1295" t="s">
        <v>200</v>
      </c>
      <c r="F6891" s="935" t="s">
        <v>222</v>
      </c>
      <c r="G6891" s="1295">
        <v>-99999</v>
      </c>
      <c r="H6891" s="935" t="s">
        <v>414</v>
      </c>
      <c r="I6891" s="935" t="s">
        <v>415</v>
      </c>
      <c r="J6891" s="935">
        <v>39.629153240000001</v>
      </c>
      <c r="K6891" s="935">
        <v>-121.9925059</v>
      </c>
      <c r="L6891" s="935">
        <v>39.40712284</v>
      </c>
      <c r="M6891" s="935">
        <v>-122.00758999999999</v>
      </c>
    </row>
    <row r="6892" spans="1:13" x14ac:dyDescent="0.35">
      <c r="A6892" s="1296">
        <v>40093</v>
      </c>
      <c r="B6892" s="1295" t="s">
        <v>242</v>
      </c>
      <c r="C6892" s="1295" t="s">
        <v>246</v>
      </c>
      <c r="D6892" s="1295">
        <v>5902</v>
      </c>
      <c r="E6892" s="1295" t="s">
        <v>206</v>
      </c>
      <c r="F6892" s="935" t="s">
        <v>208</v>
      </c>
      <c r="G6892" s="1295">
        <v>5</v>
      </c>
      <c r="H6892" s="935" t="s">
        <v>402</v>
      </c>
      <c r="I6892" s="935" t="s">
        <v>403</v>
      </c>
      <c r="J6892" s="935">
        <v>40.611883210000002</v>
      </c>
      <c r="K6892" s="935">
        <v>-122.446135</v>
      </c>
      <c r="L6892" s="935">
        <v>40.592799669999998</v>
      </c>
      <c r="M6892" s="935">
        <v>-122.3942059</v>
      </c>
    </row>
    <row r="6893" spans="1:13" x14ac:dyDescent="0.35">
      <c r="A6893" s="1296">
        <v>40093</v>
      </c>
      <c r="B6893" s="1295" t="s">
        <v>242</v>
      </c>
      <c r="C6893" s="1295" t="s">
        <v>246</v>
      </c>
      <c r="D6893" s="1295">
        <v>5902</v>
      </c>
      <c r="E6893" s="1295" t="s">
        <v>206</v>
      </c>
      <c r="F6893" s="935" t="s">
        <v>209</v>
      </c>
      <c r="G6893" s="1295">
        <v>15</v>
      </c>
      <c r="H6893" s="935" t="s">
        <v>403</v>
      </c>
      <c r="I6893" s="935" t="s">
        <v>404</v>
      </c>
      <c r="J6893" s="935">
        <v>40.592799669999998</v>
      </c>
      <c r="K6893" s="935">
        <v>-122.3942059</v>
      </c>
      <c r="L6893" s="935">
        <v>40.585947769999997</v>
      </c>
      <c r="M6893" s="935">
        <v>-122.3683525</v>
      </c>
    </row>
    <row r="6894" spans="1:13" x14ac:dyDescent="0.35">
      <c r="A6894" s="1296">
        <v>40093</v>
      </c>
      <c r="B6894" s="1295" t="s">
        <v>242</v>
      </c>
      <c r="C6894" s="1295" t="s">
        <v>246</v>
      </c>
      <c r="D6894" s="1295">
        <v>5902</v>
      </c>
      <c r="E6894" s="1295" t="s">
        <v>206</v>
      </c>
      <c r="F6894" s="935" t="s">
        <v>211</v>
      </c>
      <c r="G6894" s="1295">
        <v>20</v>
      </c>
      <c r="H6894" s="935" t="s">
        <v>404</v>
      </c>
      <c r="I6894" s="935" t="s">
        <v>405</v>
      </c>
      <c r="J6894" s="935">
        <v>40.585947769999997</v>
      </c>
      <c r="K6894" s="935">
        <v>-122.3683525</v>
      </c>
      <c r="L6894" s="935">
        <v>40.472049499999997</v>
      </c>
      <c r="M6894" s="935">
        <v>-122.29453460000001</v>
      </c>
    </row>
    <row r="6895" spans="1:13" x14ac:dyDescent="0.35">
      <c r="A6895" s="1296">
        <v>40093</v>
      </c>
      <c r="B6895" s="1295" t="s">
        <v>242</v>
      </c>
      <c r="C6895" s="1295" t="s">
        <v>246</v>
      </c>
      <c r="D6895" s="1295">
        <v>5902</v>
      </c>
      <c r="E6895" s="1295" t="s">
        <v>206</v>
      </c>
      <c r="F6895" s="935" t="s">
        <v>212</v>
      </c>
      <c r="G6895" s="1295">
        <v>28</v>
      </c>
      <c r="H6895" s="935" t="s">
        <v>405</v>
      </c>
      <c r="I6895" s="935" t="s">
        <v>406</v>
      </c>
      <c r="J6895" s="935">
        <v>40.472049499999997</v>
      </c>
      <c r="K6895" s="935">
        <v>-122.29453460000001</v>
      </c>
      <c r="L6895" s="935">
        <v>40.417416330000002</v>
      </c>
      <c r="M6895" s="935">
        <v>-122.19395729999999</v>
      </c>
    </row>
    <row r="6896" spans="1:13" x14ac:dyDescent="0.35">
      <c r="A6896" s="1296">
        <v>40093</v>
      </c>
      <c r="B6896" s="1295" t="s">
        <v>242</v>
      </c>
      <c r="C6896" s="1295" t="s">
        <v>246</v>
      </c>
      <c r="D6896" s="1295">
        <v>5902</v>
      </c>
      <c r="E6896" s="1295" t="s">
        <v>206</v>
      </c>
      <c r="F6896" s="935" t="s">
        <v>213</v>
      </c>
      <c r="G6896" s="1295">
        <v>3</v>
      </c>
      <c r="H6896" s="935" t="s">
        <v>406</v>
      </c>
      <c r="I6896" s="935" t="s">
        <v>407</v>
      </c>
      <c r="J6896" s="935">
        <v>40.417416330000002</v>
      </c>
      <c r="K6896" s="935">
        <v>-122.19395729999999</v>
      </c>
      <c r="L6896" s="935">
        <v>40.355137560000003</v>
      </c>
      <c r="M6896" s="935">
        <v>-122.17595660000001</v>
      </c>
    </row>
    <row r="6897" spans="1:13" x14ac:dyDescent="0.35">
      <c r="A6897" s="1296">
        <v>40093</v>
      </c>
      <c r="B6897" s="1295" t="s">
        <v>242</v>
      </c>
      <c r="C6897" s="1295" t="s">
        <v>246</v>
      </c>
      <c r="D6897" s="1295">
        <v>5902</v>
      </c>
      <c r="E6897" s="1295" t="s">
        <v>206</v>
      </c>
      <c r="F6897" s="935" t="s">
        <v>214</v>
      </c>
      <c r="G6897" s="1295">
        <v>8</v>
      </c>
      <c r="H6897" s="935" t="s">
        <v>407</v>
      </c>
      <c r="I6897" s="935" t="s">
        <v>408</v>
      </c>
      <c r="J6897" s="935">
        <v>40.355137560000003</v>
      </c>
      <c r="K6897" s="935">
        <v>-122.17595660000001</v>
      </c>
      <c r="L6897" s="935">
        <v>40.316984869999999</v>
      </c>
      <c r="M6897" s="935">
        <v>-122.1896581</v>
      </c>
    </row>
    <row r="6898" spans="1:13" x14ac:dyDescent="0.35">
      <c r="A6898" s="1296">
        <v>40093</v>
      </c>
      <c r="B6898" s="1295" t="s">
        <v>242</v>
      </c>
      <c r="C6898" s="1295" t="s">
        <v>246</v>
      </c>
      <c r="D6898" s="1295">
        <v>5902</v>
      </c>
      <c r="E6898" s="1295" t="s">
        <v>206</v>
      </c>
      <c r="F6898" s="935" t="s">
        <v>215</v>
      </c>
      <c r="G6898" s="1295">
        <v>0</v>
      </c>
      <c r="H6898" s="935" t="s">
        <v>408</v>
      </c>
      <c r="I6898" s="935" t="s">
        <v>409</v>
      </c>
      <c r="J6898" s="935">
        <v>40.316984869999999</v>
      </c>
      <c r="K6898" s="935">
        <v>-122.1896581</v>
      </c>
      <c r="L6898" s="935">
        <v>40.263968490000003</v>
      </c>
      <c r="M6898" s="935">
        <v>-122.2235306</v>
      </c>
    </row>
    <row r="6899" spans="1:13" x14ac:dyDescent="0.35">
      <c r="A6899" s="1296">
        <v>40093</v>
      </c>
      <c r="B6899" s="1295" t="s">
        <v>242</v>
      </c>
      <c r="C6899" s="1295" t="s">
        <v>246</v>
      </c>
      <c r="D6899" s="1295">
        <v>5902</v>
      </c>
      <c r="E6899" s="1295" t="s">
        <v>206</v>
      </c>
      <c r="F6899" s="935" t="s">
        <v>216</v>
      </c>
      <c r="G6899" s="1295">
        <v>0</v>
      </c>
      <c r="H6899" s="935" t="s">
        <v>409</v>
      </c>
      <c r="I6899" s="935" t="s">
        <v>410</v>
      </c>
      <c r="J6899" s="935">
        <v>40.263968490000003</v>
      </c>
      <c r="K6899" s="935">
        <v>-122.2235306</v>
      </c>
      <c r="L6899" s="935">
        <v>40.153152210000002</v>
      </c>
      <c r="M6899" s="935">
        <v>-122.20237950000001</v>
      </c>
    </row>
    <row r="6900" spans="1:13" x14ac:dyDescent="0.35">
      <c r="A6900" s="1296">
        <v>40093</v>
      </c>
      <c r="B6900" s="1295" t="s">
        <v>242</v>
      </c>
      <c r="C6900" s="1295" t="s">
        <v>246</v>
      </c>
      <c r="D6900" s="1295">
        <v>5902</v>
      </c>
      <c r="E6900" s="1295" t="s">
        <v>206</v>
      </c>
      <c r="F6900" s="935" t="s">
        <v>217</v>
      </c>
      <c r="G6900" s="1295">
        <v>1</v>
      </c>
      <c r="H6900" s="935" t="s">
        <v>410</v>
      </c>
      <c r="I6900" s="935" t="s">
        <v>411</v>
      </c>
      <c r="J6900" s="935">
        <v>40.153152210000002</v>
      </c>
      <c r="K6900" s="935">
        <v>-122.20237950000001</v>
      </c>
      <c r="L6900" s="935">
        <v>40.027836569999998</v>
      </c>
      <c r="M6900" s="935">
        <v>-122.11920569999999</v>
      </c>
    </row>
    <row r="6901" spans="1:13" x14ac:dyDescent="0.35">
      <c r="A6901" s="1296">
        <v>40093</v>
      </c>
      <c r="B6901" s="1295" t="s">
        <v>242</v>
      </c>
      <c r="C6901" s="1295" t="s">
        <v>246</v>
      </c>
      <c r="D6901" s="1295">
        <v>5902</v>
      </c>
      <c r="E6901" s="1295" t="s">
        <v>206</v>
      </c>
      <c r="F6901" s="935" t="s">
        <v>219</v>
      </c>
      <c r="G6901" s="1295">
        <v>0</v>
      </c>
      <c r="H6901" s="935" t="s">
        <v>411</v>
      </c>
      <c r="I6901" s="935" t="s">
        <v>412</v>
      </c>
      <c r="J6901" s="935">
        <v>40.027836569999998</v>
      </c>
      <c r="K6901" s="935">
        <v>-122.11920569999999</v>
      </c>
      <c r="L6901" s="935">
        <v>39.909298579999998</v>
      </c>
      <c r="M6901" s="935">
        <v>-122.0918963</v>
      </c>
    </row>
    <row r="6902" spans="1:13" x14ac:dyDescent="0.35">
      <c r="A6902" s="1296">
        <v>40093</v>
      </c>
      <c r="B6902" s="1295" t="s">
        <v>242</v>
      </c>
      <c r="C6902" s="1295" t="s">
        <v>246</v>
      </c>
      <c r="D6902" s="1295">
        <v>5902</v>
      </c>
      <c r="E6902" s="1295" t="s">
        <v>206</v>
      </c>
      <c r="F6902" s="935" t="s">
        <v>220</v>
      </c>
      <c r="G6902" s="1295">
        <v>0</v>
      </c>
      <c r="H6902" s="935" t="s">
        <v>412</v>
      </c>
      <c r="I6902" s="935" t="s">
        <v>413</v>
      </c>
      <c r="J6902" s="935">
        <v>39.909298579999998</v>
      </c>
      <c r="K6902" s="935">
        <v>-122.0918963</v>
      </c>
      <c r="L6902" s="935">
        <v>39.751173979999997</v>
      </c>
      <c r="M6902" s="935">
        <v>-121.9963235</v>
      </c>
    </row>
    <row r="6903" spans="1:13" x14ac:dyDescent="0.35">
      <c r="A6903" s="1296">
        <v>40093</v>
      </c>
      <c r="B6903" s="1295" t="s">
        <v>242</v>
      </c>
      <c r="C6903" s="1295" t="s">
        <v>246</v>
      </c>
      <c r="D6903" s="1295">
        <v>5902</v>
      </c>
      <c r="E6903" s="1295" t="s">
        <v>206</v>
      </c>
      <c r="F6903" s="935" t="s">
        <v>221</v>
      </c>
      <c r="G6903" s="1295">
        <v>0</v>
      </c>
      <c r="H6903" s="935" t="s">
        <v>413</v>
      </c>
      <c r="I6903" s="935" t="s">
        <v>414</v>
      </c>
      <c r="J6903" s="935">
        <v>39.751173979999997</v>
      </c>
      <c r="K6903" s="935">
        <v>-121.9963235</v>
      </c>
      <c r="L6903" s="935">
        <v>39.629153240000001</v>
      </c>
      <c r="M6903" s="935">
        <v>-121.9925059</v>
      </c>
    </row>
    <row r="6904" spans="1:13" x14ac:dyDescent="0.35">
      <c r="A6904" s="1296">
        <v>40093</v>
      </c>
      <c r="B6904" s="1295" t="s">
        <v>242</v>
      </c>
      <c r="C6904" s="1295" t="s">
        <v>246</v>
      </c>
      <c r="D6904" s="1295">
        <v>5902</v>
      </c>
      <c r="E6904" s="1295" t="s">
        <v>206</v>
      </c>
      <c r="F6904" s="935" t="s">
        <v>222</v>
      </c>
      <c r="G6904" s="1295">
        <v>0</v>
      </c>
      <c r="H6904" s="935" t="s">
        <v>414</v>
      </c>
      <c r="I6904" s="935" t="s">
        <v>415</v>
      </c>
      <c r="J6904" s="935">
        <v>39.629153240000001</v>
      </c>
      <c r="K6904" s="935">
        <v>-121.9925059</v>
      </c>
      <c r="L6904" s="935">
        <v>39.40712284</v>
      </c>
      <c r="M6904" s="935">
        <v>-122.00758999999999</v>
      </c>
    </row>
    <row r="6905" spans="1:13" x14ac:dyDescent="0.35">
      <c r="A6905" s="1296">
        <v>40114</v>
      </c>
      <c r="B6905" s="1295" t="s">
        <v>242</v>
      </c>
      <c r="C6905" s="1295" t="s">
        <v>296</v>
      </c>
      <c r="D6905" s="1295">
        <v>5646</v>
      </c>
      <c r="E6905" s="1295" t="s">
        <v>206</v>
      </c>
      <c r="F6905" s="935" t="s">
        <v>208</v>
      </c>
      <c r="G6905" s="1295">
        <v>10</v>
      </c>
      <c r="H6905" s="935" t="s">
        <v>402</v>
      </c>
      <c r="I6905" s="935" t="s">
        <v>403</v>
      </c>
      <c r="J6905" s="935">
        <v>40.611883210000002</v>
      </c>
      <c r="K6905" s="935">
        <v>-122.446135</v>
      </c>
      <c r="L6905" s="935">
        <v>40.592799669999998</v>
      </c>
      <c r="M6905" s="935">
        <v>-122.3942059</v>
      </c>
    </row>
    <row r="6906" spans="1:13" x14ac:dyDescent="0.35">
      <c r="A6906" s="1296">
        <v>40114</v>
      </c>
      <c r="B6906" s="1295" t="s">
        <v>242</v>
      </c>
      <c r="C6906" s="1295" t="s">
        <v>296</v>
      </c>
      <c r="D6906" s="1295">
        <v>5646</v>
      </c>
      <c r="E6906" s="1295" t="s">
        <v>206</v>
      </c>
      <c r="F6906" s="935" t="s">
        <v>209</v>
      </c>
      <c r="G6906" s="1295">
        <v>15</v>
      </c>
      <c r="H6906" s="935" t="s">
        <v>403</v>
      </c>
      <c r="I6906" s="935" t="s">
        <v>404</v>
      </c>
      <c r="J6906" s="935">
        <v>40.592799669999998</v>
      </c>
      <c r="K6906" s="935">
        <v>-122.3942059</v>
      </c>
      <c r="L6906" s="935">
        <v>40.585947769999997</v>
      </c>
      <c r="M6906" s="935">
        <v>-122.3683525</v>
      </c>
    </row>
    <row r="6907" spans="1:13" x14ac:dyDescent="0.35">
      <c r="A6907" s="1296">
        <v>40114</v>
      </c>
      <c r="B6907" s="1295" t="s">
        <v>242</v>
      </c>
      <c r="C6907" s="1295" t="s">
        <v>296</v>
      </c>
      <c r="D6907" s="1295">
        <v>5646</v>
      </c>
      <c r="E6907" s="1295" t="s">
        <v>206</v>
      </c>
      <c r="F6907" s="935" t="s">
        <v>211</v>
      </c>
      <c r="G6907" s="1295">
        <v>10</v>
      </c>
      <c r="H6907" s="935" t="s">
        <v>404</v>
      </c>
      <c r="I6907" s="935" t="s">
        <v>405</v>
      </c>
      <c r="J6907" s="935">
        <v>40.585947769999997</v>
      </c>
      <c r="K6907" s="935">
        <v>-122.3683525</v>
      </c>
      <c r="L6907" s="935">
        <v>40.472049499999997</v>
      </c>
      <c r="M6907" s="935">
        <v>-122.29453460000001</v>
      </c>
    </row>
    <row r="6908" spans="1:13" x14ac:dyDescent="0.35">
      <c r="A6908" s="1296">
        <v>40114</v>
      </c>
      <c r="B6908" s="1295" t="s">
        <v>242</v>
      </c>
      <c r="C6908" s="1295" t="s">
        <v>296</v>
      </c>
      <c r="D6908" s="1295">
        <v>5646</v>
      </c>
      <c r="E6908" s="1295" t="s">
        <v>206</v>
      </c>
      <c r="F6908" s="935" t="s">
        <v>212</v>
      </c>
      <c r="G6908" s="1295">
        <v>30</v>
      </c>
      <c r="H6908" s="935" t="s">
        <v>405</v>
      </c>
      <c r="I6908" s="935" t="s">
        <v>406</v>
      </c>
      <c r="J6908" s="935">
        <v>40.472049499999997</v>
      </c>
      <c r="K6908" s="935">
        <v>-122.29453460000001</v>
      </c>
      <c r="L6908" s="935">
        <v>40.417416330000002</v>
      </c>
      <c r="M6908" s="935">
        <v>-122.19395729999999</v>
      </c>
    </row>
    <row r="6909" spans="1:13" x14ac:dyDescent="0.35">
      <c r="A6909" s="1296">
        <v>40114</v>
      </c>
      <c r="B6909" s="1295" t="s">
        <v>242</v>
      </c>
      <c r="C6909" s="1295" t="s">
        <v>296</v>
      </c>
      <c r="D6909" s="1295">
        <v>5646</v>
      </c>
      <c r="E6909" s="1295" t="s">
        <v>206</v>
      </c>
      <c r="F6909" s="935" t="s">
        <v>213</v>
      </c>
      <c r="G6909" s="1295">
        <v>37</v>
      </c>
      <c r="H6909" s="935" t="s">
        <v>406</v>
      </c>
      <c r="I6909" s="935" t="s">
        <v>407</v>
      </c>
      <c r="J6909" s="935">
        <v>40.417416330000002</v>
      </c>
      <c r="K6909" s="935">
        <v>-122.19395729999999</v>
      </c>
      <c r="L6909" s="935">
        <v>40.355137560000003</v>
      </c>
      <c r="M6909" s="935">
        <v>-122.17595660000001</v>
      </c>
    </row>
    <row r="6910" spans="1:13" x14ac:dyDescent="0.35">
      <c r="A6910" s="1296">
        <v>40114</v>
      </c>
      <c r="B6910" s="1295" t="s">
        <v>242</v>
      </c>
      <c r="C6910" s="1295" t="s">
        <v>296</v>
      </c>
      <c r="D6910" s="1295">
        <v>5646</v>
      </c>
      <c r="E6910" s="1295" t="s">
        <v>206</v>
      </c>
      <c r="F6910" s="935" t="s">
        <v>214</v>
      </c>
      <c r="G6910" s="1295">
        <v>43</v>
      </c>
      <c r="H6910" s="935" t="s">
        <v>407</v>
      </c>
      <c r="I6910" s="935" t="s">
        <v>408</v>
      </c>
      <c r="J6910" s="935">
        <v>40.355137560000003</v>
      </c>
      <c r="K6910" s="935">
        <v>-122.17595660000001</v>
      </c>
      <c r="L6910" s="935">
        <v>40.316984869999999</v>
      </c>
      <c r="M6910" s="935">
        <v>-122.1896581</v>
      </c>
    </row>
    <row r="6911" spans="1:13" x14ac:dyDescent="0.35">
      <c r="A6911" s="1296">
        <v>40114</v>
      </c>
      <c r="B6911" s="1295" t="s">
        <v>242</v>
      </c>
      <c r="C6911" s="1295" t="s">
        <v>296</v>
      </c>
      <c r="D6911" s="1295">
        <v>5646</v>
      </c>
      <c r="E6911" s="1295" t="s">
        <v>206</v>
      </c>
      <c r="F6911" s="935" t="s">
        <v>215</v>
      </c>
      <c r="G6911" s="1295">
        <v>8</v>
      </c>
      <c r="H6911" s="935" t="s">
        <v>408</v>
      </c>
      <c r="I6911" s="935" t="s">
        <v>409</v>
      </c>
      <c r="J6911" s="935">
        <v>40.316984869999999</v>
      </c>
      <c r="K6911" s="935">
        <v>-122.1896581</v>
      </c>
      <c r="L6911" s="935">
        <v>40.263968490000003</v>
      </c>
      <c r="M6911" s="935">
        <v>-122.2235306</v>
      </c>
    </row>
    <row r="6912" spans="1:13" x14ac:dyDescent="0.35">
      <c r="A6912" s="1296">
        <v>40114</v>
      </c>
      <c r="B6912" s="1295" t="s">
        <v>242</v>
      </c>
      <c r="C6912" s="1295" t="s">
        <v>296</v>
      </c>
      <c r="D6912" s="1295">
        <v>5646</v>
      </c>
      <c r="E6912" s="1295" t="s">
        <v>206</v>
      </c>
      <c r="F6912" s="935" t="s">
        <v>216</v>
      </c>
      <c r="G6912" s="1295">
        <v>4</v>
      </c>
      <c r="H6912" s="935" t="s">
        <v>409</v>
      </c>
      <c r="I6912" s="935" t="s">
        <v>410</v>
      </c>
      <c r="J6912" s="935">
        <v>40.263968490000003</v>
      </c>
      <c r="K6912" s="935">
        <v>-122.2235306</v>
      </c>
      <c r="L6912" s="935">
        <v>40.153152210000002</v>
      </c>
      <c r="M6912" s="935">
        <v>-122.20237950000001</v>
      </c>
    </row>
    <row r="6913" spans="1:13" x14ac:dyDescent="0.35">
      <c r="A6913" s="1296">
        <v>40114</v>
      </c>
      <c r="B6913" s="1295" t="s">
        <v>242</v>
      </c>
      <c r="C6913" s="1295" t="s">
        <v>296</v>
      </c>
      <c r="D6913" s="1295">
        <v>5646</v>
      </c>
      <c r="E6913" s="1295" t="s">
        <v>206</v>
      </c>
      <c r="F6913" s="935" t="s">
        <v>217</v>
      </c>
      <c r="G6913" s="1295">
        <v>17</v>
      </c>
      <c r="H6913" s="935" t="s">
        <v>410</v>
      </c>
      <c r="I6913" s="935" t="s">
        <v>411</v>
      </c>
      <c r="J6913" s="935">
        <v>40.153152210000002</v>
      </c>
      <c r="K6913" s="935">
        <v>-122.20237950000001</v>
      </c>
      <c r="L6913" s="935">
        <v>40.027836569999998</v>
      </c>
      <c r="M6913" s="935">
        <v>-122.11920569999999</v>
      </c>
    </row>
    <row r="6914" spans="1:13" x14ac:dyDescent="0.35">
      <c r="A6914" s="1296">
        <v>40114</v>
      </c>
      <c r="B6914" s="1295" t="s">
        <v>242</v>
      </c>
      <c r="C6914" s="1295" t="s">
        <v>296</v>
      </c>
      <c r="D6914" s="1295">
        <v>5646</v>
      </c>
      <c r="E6914" s="1295" t="s">
        <v>206</v>
      </c>
      <c r="F6914" s="935" t="s">
        <v>219</v>
      </c>
      <c r="G6914" s="1295">
        <v>0</v>
      </c>
      <c r="H6914" s="935" t="s">
        <v>411</v>
      </c>
      <c r="I6914" s="935" t="s">
        <v>412</v>
      </c>
      <c r="J6914" s="935">
        <v>40.027836569999998</v>
      </c>
      <c r="K6914" s="935">
        <v>-122.11920569999999</v>
      </c>
      <c r="L6914" s="935">
        <v>39.909298579999998</v>
      </c>
      <c r="M6914" s="935">
        <v>-122.0918963</v>
      </c>
    </row>
    <row r="6915" spans="1:13" x14ac:dyDescent="0.35">
      <c r="A6915" s="1296">
        <v>40114</v>
      </c>
      <c r="B6915" s="1295" t="s">
        <v>242</v>
      </c>
      <c r="C6915" s="1295" t="s">
        <v>296</v>
      </c>
      <c r="D6915" s="1295">
        <v>5646</v>
      </c>
      <c r="E6915" s="1295" t="s">
        <v>206</v>
      </c>
      <c r="F6915" s="935" t="s">
        <v>220</v>
      </c>
      <c r="G6915" s="1295">
        <v>-99999</v>
      </c>
      <c r="H6915" s="935" t="s">
        <v>412</v>
      </c>
      <c r="I6915" s="935" t="s">
        <v>413</v>
      </c>
      <c r="J6915" s="935">
        <v>39.909298579999998</v>
      </c>
      <c r="K6915" s="935">
        <v>-122.0918963</v>
      </c>
      <c r="L6915" s="935">
        <v>39.751173979999997</v>
      </c>
      <c r="M6915" s="935">
        <v>-121.9963235</v>
      </c>
    </row>
    <row r="6916" spans="1:13" x14ac:dyDescent="0.35">
      <c r="A6916" s="1296">
        <v>40114</v>
      </c>
      <c r="B6916" s="1295" t="s">
        <v>242</v>
      </c>
      <c r="C6916" s="1295" t="s">
        <v>296</v>
      </c>
      <c r="D6916" s="1295">
        <v>5646</v>
      </c>
      <c r="E6916" s="1295" t="s">
        <v>206</v>
      </c>
      <c r="F6916" s="935" t="s">
        <v>221</v>
      </c>
      <c r="G6916" s="1295">
        <v>-99999</v>
      </c>
      <c r="H6916" s="935" t="s">
        <v>413</v>
      </c>
      <c r="I6916" s="935" t="s">
        <v>414</v>
      </c>
      <c r="J6916" s="935">
        <v>39.751173979999997</v>
      </c>
      <c r="K6916" s="935">
        <v>-121.9963235</v>
      </c>
      <c r="L6916" s="935">
        <v>39.629153240000001</v>
      </c>
      <c r="M6916" s="935">
        <v>-121.9925059</v>
      </c>
    </row>
    <row r="6917" spans="1:13" x14ac:dyDescent="0.35">
      <c r="A6917" s="1296">
        <v>40114</v>
      </c>
      <c r="B6917" s="1295" t="s">
        <v>242</v>
      </c>
      <c r="C6917" s="1295" t="s">
        <v>296</v>
      </c>
      <c r="D6917" s="1295">
        <v>5646</v>
      </c>
      <c r="E6917" s="1295" t="s">
        <v>206</v>
      </c>
      <c r="F6917" s="935" t="s">
        <v>222</v>
      </c>
      <c r="G6917" s="1295">
        <v>-99999</v>
      </c>
      <c r="H6917" s="935" t="s">
        <v>414</v>
      </c>
      <c r="I6917" s="935" t="s">
        <v>415</v>
      </c>
      <c r="J6917" s="935">
        <v>39.629153240000001</v>
      </c>
      <c r="K6917" s="935">
        <v>-121.9925059</v>
      </c>
      <c r="L6917" s="935">
        <v>39.40712284</v>
      </c>
      <c r="M6917" s="935">
        <v>-122.00758999999999</v>
      </c>
    </row>
    <row r="6918" spans="1:13" x14ac:dyDescent="0.35">
      <c r="A6918" s="1296">
        <v>40134</v>
      </c>
      <c r="B6918" s="1295" t="s">
        <v>242</v>
      </c>
      <c r="C6918" s="1295" t="s">
        <v>301</v>
      </c>
      <c r="D6918" s="1295">
        <v>4621</v>
      </c>
      <c r="E6918" s="1295" t="s">
        <v>206</v>
      </c>
      <c r="F6918" s="935" t="s">
        <v>208</v>
      </c>
      <c r="G6918" s="1295">
        <v>71</v>
      </c>
      <c r="H6918" s="935" t="s">
        <v>402</v>
      </c>
      <c r="I6918" s="935" t="s">
        <v>403</v>
      </c>
      <c r="J6918" s="935">
        <v>40.611883210000002</v>
      </c>
      <c r="K6918" s="935">
        <v>-122.446135</v>
      </c>
      <c r="L6918" s="935">
        <v>40.592799669999998</v>
      </c>
      <c r="M6918" s="935">
        <v>-122.3942059</v>
      </c>
    </row>
    <row r="6919" spans="1:13" x14ac:dyDescent="0.35">
      <c r="A6919" s="1296">
        <v>40134</v>
      </c>
      <c r="B6919" s="1295" t="s">
        <v>242</v>
      </c>
      <c r="C6919" s="1295" t="s">
        <v>301</v>
      </c>
      <c r="D6919" s="1295">
        <v>4621</v>
      </c>
      <c r="E6919" s="1295" t="s">
        <v>206</v>
      </c>
      <c r="F6919" s="935" t="s">
        <v>209</v>
      </c>
      <c r="G6919" s="1295">
        <v>1</v>
      </c>
      <c r="H6919" s="935" t="s">
        <v>403</v>
      </c>
      <c r="I6919" s="935" t="s">
        <v>404</v>
      </c>
      <c r="J6919" s="935">
        <v>40.592799669999998</v>
      </c>
      <c r="K6919" s="935">
        <v>-122.3942059</v>
      </c>
      <c r="L6919" s="935">
        <v>40.585947769999997</v>
      </c>
      <c r="M6919" s="935">
        <v>-122.3683525</v>
      </c>
    </row>
    <row r="6920" spans="1:13" x14ac:dyDescent="0.35">
      <c r="A6920" s="1296">
        <v>40134</v>
      </c>
      <c r="B6920" s="1295" t="s">
        <v>242</v>
      </c>
      <c r="C6920" s="1295" t="s">
        <v>301</v>
      </c>
      <c r="D6920" s="1295">
        <v>4621</v>
      </c>
      <c r="E6920" s="1295" t="s">
        <v>206</v>
      </c>
      <c r="F6920" s="935" t="s">
        <v>211</v>
      </c>
      <c r="G6920" s="1295">
        <v>0</v>
      </c>
      <c r="H6920" s="935" t="s">
        <v>404</v>
      </c>
      <c r="I6920" s="935" t="s">
        <v>405</v>
      </c>
      <c r="J6920" s="935">
        <v>40.585947769999997</v>
      </c>
      <c r="K6920" s="935">
        <v>-122.3683525</v>
      </c>
      <c r="L6920" s="935">
        <v>40.472049499999997</v>
      </c>
      <c r="M6920" s="935">
        <v>-122.29453460000001</v>
      </c>
    </row>
    <row r="6921" spans="1:13" x14ac:dyDescent="0.35">
      <c r="A6921" s="1296">
        <v>40134</v>
      </c>
      <c r="B6921" s="1295" t="s">
        <v>242</v>
      </c>
      <c r="C6921" s="1295" t="s">
        <v>301</v>
      </c>
      <c r="D6921" s="1295">
        <v>4621</v>
      </c>
      <c r="E6921" s="1295" t="s">
        <v>206</v>
      </c>
      <c r="F6921" s="935" t="s">
        <v>212</v>
      </c>
      <c r="G6921" s="1295">
        <v>0</v>
      </c>
      <c r="H6921" s="935" t="s">
        <v>405</v>
      </c>
      <c r="I6921" s="935" t="s">
        <v>406</v>
      </c>
      <c r="J6921" s="935">
        <v>40.472049499999997</v>
      </c>
      <c r="K6921" s="935">
        <v>-122.29453460000001</v>
      </c>
      <c r="L6921" s="935">
        <v>40.417416330000002</v>
      </c>
      <c r="M6921" s="935">
        <v>-122.19395729999999</v>
      </c>
    </row>
    <row r="6922" spans="1:13" x14ac:dyDescent="0.35">
      <c r="A6922" s="1296">
        <v>40134</v>
      </c>
      <c r="B6922" s="1295" t="s">
        <v>242</v>
      </c>
      <c r="C6922" s="1295" t="s">
        <v>301</v>
      </c>
      <c r="D6922" s="1295">
        <v>4621</v>
      </c>
      <c r="E6922" s="1295" t="s">
        <v>206</v>
      </c>
      <c r="F6922" s="935" t="s">
        <v>213</v>
      </c>
      <c r="G6922" s="1295">
        <v>0</v>
      </c>
      <c r="H6922" s="935" t="s">
        <v>406</v>
      </c>
      <c r="I6922" s="935" t="s">
        <v>407</v>
      </c>
      <c r="J6922" s="935">
        <v>40.417416330000002</v>
      </c>
      <c r="K6922" s="935">
        <v>-122.19395729999999</v>
      </c>
      <c r="L6922" s="935">
        <v>40.355137560000003</v>
      </c>
      <c r="M6922" s="935">
        <v>-122.17595660000001</v>
      </c>
    </row>
    <row r="6923" spans="1:13" x14ac:dyDescent="0.35">
      <c r="A6923" s="1296">
        <v>40134</v>
      </c>
      <c r="B6923" s="1295" t="s">
        <v>242</v>
      </c>
      <c r="C6923" s="1295" t="s">
        <v>301</v>
      </c>
      <c r="D6923" s="1295">
        <v>4621</v>
      </c>
      <c r="E6923" s="1295" t="s">
        <v>206</v>
      </c>
      <c r="F6923" s="935" t="s">
        <v>214</v>
      </c>
      <c r="G6923" s="1295">
        <v>2</v>
      </c>
      <c r="H6923" s="935" t="s">
        <v>407</v>
      </c>
      <c r="I6923" s="935" t="s">
        <v>408</v>
      </c>
      <c r="J6923" s="935">
        <v>40.355137560000003</v>
      </c>
      <c r="K6923" s="935">
        <v>-122.17595660000001</v>
      </c>
      <c r="L6923" s="935">
        <v>40.316984869999999</v>
      </c>
      <c r="M6923" s="935">
        <v>-122.1896581</v>
      </c>
    </row>
    <row r="6924" spans="1:13" x14ac:dyDescent="0.35">
      <c r="A6924" s="1296">
        <v>40134</v>
      </c>
      <c r="B6924" s="1295" t="s">
        <v>242</v>
      </c>
      <c r="C6924" s="1295" t="s">
        <v>301</v>
      </c>
      <c r="D6924" s="1295">
        <v>4621</v>
      </c>
      <c r="E6924" s="1295" t="s">
        <v>206</v>
      </c>
      <c r="F6924" s="935" t="s">
        <v>215</v>
      </c>
      <c r="G6924" s="1295">
        <v>5</v>
      </c>
      <c r="H6924" s="935" t="s">
        <v>408</v>
      </c>
      <c r="I6924" s="935" t="s">
        <v>409</v>
      </c>
      <c r="J6924" s="935">
        <v>40.316984869999999</v>
      </c>
      <c r="K6924" s="935">
        <v>-122.1896581</v>
      </c>
      <c r="L6924" s="935">
        <v>40.263968490000003</v>
      </c>
      <c r="M6924" s="935">
        <v>-122.2235306</v>
      </c>
    </row>
    <row r="6925" spans="1:13" x14ac:dyDescent="0.35">
      <c r="A6925" s="1296">
        <v>40134</v>
      </c>
      <c r="B6925" s="1295" t="s">
        <v>242</v>
      </c>
      <c r="C6925" s="1295" t="s">
        <v>301</v>
      </c>
      <c r="D6925" s="1295">
        <v>4621</v>
      </c>
      <c r="E6925" s="1295" t="s">
        <v>206</v>
      </c>
      <c r="F6925" s="935" t="s">
        <v>216</v>
      </c>
      <c r="G6925" s="1295">
        <v>4</v>
      </c>
      <c r="H6925" s="935" t="s">
        <v>409</v>
      </c>
      <c r="I6925" s="935" t="s">
        <v>410</v>
      </c>
      <c r="J6925" s="935">
        <v>40.263968490000003</v>
      </c>
      <c r="K6925" s="935">
        <v>-122.2235306</v>
      </c>
      <c r="L6925" s="935">
        <v>40.153152210000002</v>
      </c>
      <c r="M6925" s="935">
        <v>-122.20237950000001</v>
      </c>
    </row>
    <row r="6926" spans="1:13" x14ac:dyDescent="0.35">
      <c r="A6926" s="1296">
        <v>40134</v>
      </c>
      <c r="B6926" s="1295" t="s">
        <v>242</v>
      </c>
      <c r="C6926" s="1295" t="s">
        <v>301</v>
      </c>
      <c r="D6926" s="1295">
        <v>4621</v>
      </c>
      <c r="E6926" s="1295" t="s">
        <v>206</v>
      </c>
      <c r="F6926" s="935" t="s">
        <v>217</v>
      </c>
      <c r="G6926" s="1295">
        <v>11</v>
      </c>
      <c r="H6926" s="935" t="s">
        <v>410</v>
      </c>
      <c r="I6926" s="935" t="s">
        <v>411</v>
      </c>
      <c r="J6926" s="935">
        <v>40.153152210000002</v>
      </c>
      <c r="K6926" s="935">
        <v>-122.20237950000001</v>
      </c>
      <c r="L6926" s="935">
        <v>40.027836569999998</v>
      </c>
      <c r="M6926" s="935">
        <v>-122.11920569999999</v>
      </c>
    </row>
    <row r="6927" spans="1:13" x14ac:dyDescent="0.35">
      <c r="A6927" s="1296">
        <v>40134</v>
      </c>
      <c r="B6927" s="1295" t="s">
        <v>242</v>
      </c>
      <c r="C6927" s="1295" t="s">
        <v>301</v>
      </c>
      <c r="D6927" s="1295">
        <v>4621</v>
      </c>
      <c r="E6927" s="1295" t="s">
        <v>206</v>
      </c>
      <c r="F6927" s="935" t="s">
        <v>219</v>
      </c>
      <c r="G6927" s="1295">
        <v>2</v>
      </c>
      <c r="H6927" s="935" t="s">
        <v>411</v>
      </c>
      <c r="I6927" s="935" t="s">
        <v>412</v>
      </c>
      <c r="J6927" s="935">
        <v>40.027836569999998</v>
      </c>
      <c r="K6927" s="935">
        <v>-122.11920569999999</v>
      </c>
      <c r="L6927" s="935">
        <v>39.909298579999998</v>
      </c>
      <c r="M6927" s="935">
        <v>-122.0918963</v>
      </c>
    </row>
    <row r="6928" spans="1:13" x14ac:dyDescent="0.35">
      <c r="A6928" s="1296">
        <v>40134</v>
      </c>
      <c r="B6928" s="1295" t="s">
        <v>242</v>
      </c>
      <c r="C6928" s="1295" t="s">
        <v>301</v>
      </c>
      <c r="D6928" s="1295">
        <v>4621</v>
      </c>
      <c r="E6928" s="1295" t="s">
        <v>206</v>
      </c>
      <c r="F6928" s="935" t="s">
        <v>220</v>
      </c>
      <c r="G6928" s="1295">
        <v>0</v>
      </c>
      <c r="H6928" s="935" t="s">
        <v>412</v>
      </c>
      <c r="I6928" s="935" t="s">
        <v>413</v>
      </c>
      <c r="J6928" s="935">
        <v>39.909298579999998</v>
      </c>
      <c r="K6928" s="935">
        <v>-122.0918963</v>
      </c>
      <c r="L6928" s="935">
        <v>39.751173979999997</v>
      </c>
      <c r="M6928" s="935">
        <v>-121.9963235</v>
      </c>
    </row>
    <row r="6929" spans="1:13" x14ac:dyDescent="0.35">
      <c r="A6929" s="1296">
        <v>40134</v>
      </c>
      <c r="B6929" s="1295" t="s">
        <v>242</v>
      </c>
      <c r="C6929" s="1295" t="s">
        <v>301</v>
      </c>
      <c r="D6929" s="1295">
        <v>4621</v>
      </c>
      <c r="E6929" s="1295" t="s">
        <v>206</v>
      </c>
      <c r="F6929" s="935" t="s">
        <v>221</v>
      </c>
      <c r="G6929" s="1295">
        <v>0</v>
      </c>
      <c r="H6929" s="935" t="s">
        <v>413</v>
      </c>
      <c r="I6929" s="935" t="s">
        <v>414</v>
      </c>
      <c r="J6929" s="935">
        <v>39.751173979999997</v>
      </c>
      <c r="K6929" s="935">
        <v>-121.9963235</v>
      </c>
      <c r="L6929" s="935">
        <v>39.629153240000001</v>
      </c>
      <c r="M6929" s="935">
        <v>-121.9925059</v>
      </c>
    </row>
    <row r="6930" spans="1:13" x14ac:dyDescent="0.35">
      <c r="A6930" s="1296">
        <v>40134</v>
      </c>
      <c r="B6930" s="1295" t="s">
        <v>242</v>
      </c>
      <c r="C6930" s="1295" t="s">
        <v>301</v>
      </c>
      <c r="D6930" s="1295">
        <v>4621</v>
      </c>
      <c r="E6930" s="1295" t="s">
        <v>206</v>
      </c>
      <c r="F6930" s="935" t="s">
        <v>222</v>
      </c>
      <c r="G6930" s="1295">
        <v>0</v>
      </c>
      <c r="H6930" s="935" t="s">
        <v>414</v>
      </c>
      <c r="I6930" s="935" t="s">
        <v>415</v>
      </c>
      <c r="J6930" s="935">
        <v>39.629153240000001</v>
      </c>
      <c r="K6930" s="935">
        <v>-121.9925059</v>
      </c>
      <c r="L6930" s="935">
        <v>39.40712284</v>
      </c>
      <c r="M6930" s="935">
        <v>-122.00758999999999</v>
      </c>
    </row>
    <row r="6931" spans="1:13" x14ac:dyDescent="0.35">
      <c r="A6931" s="1296">
        <v>40157</v>
      </c>
      <c r="B6931" s="1295" t="s">
        <v>242</v>
      </c>
      <c r="C6931" s="1295" t="s">
        <v>246</v>
      </c>
      <c r="D6931" s="1295">
        <v>3299</v>
      </c>
      <c r="E6931" s="1295" t="s">
        <v>201</v>
      </c>
      <c r="F6931" s="935" t="s">
        <v>208</v>
      </c>
      <c r="G6931" s="1295">
        <v>56</v>
      </c>
      <c r="H6931" s="935" t="s">
        <v>402</v>
      </c>
      <c r="I6931" s="935" t="s">
        <v>403</v>
      </c>
      <c r="J6931" s="935">
        <v>40.611883210000002</v>
      </c>
      <c r="K6931" s="935">
        <v>-122.446135</v>
      </c>
      <c r="L6931" s="935">
        <v>40.592799669999998</v>
      </c>
      <c r="M6931" s="935">
        <v>-122.3942059</v>
      </c>
    </row>
    <row r="6932" spans="1:13" x14ac:dyDescent="0.35">
      <c r="A6932" s="1296">
        <v>40157</v>
      </c>
      <c r="B6932" s="1295" t="s">
        <v>242</v>
      </c>
      <c r="C6932" s="1295" t="s">
        <v>246</v>
      </c>
      <c r="D6932" s="1295">
        <v>3299</v>
      </c>
      <c r="E6932" s="1295" t="s">
        <v>201</v>
      </c>
      <c r="F6932" s="935" t="s">
        <v>209</v>
      </c>
      <c r="G6932" s="1295">
        <v>0</v>
      </c>
      <c r="H6932" s="935" t="s">
        <v>403</v>
      </c>
      <c r="I6932" s="935" t="s">
        <v>404</v>
      </c>
      <c r="J6932" s="935">
        <v>40.592799669999998</v>
      </c>
      <c r="K6932" s="935">
        <v>-122.3942059</v>
      </c>
      <c r="L6932" s="935">
        <v>40.585947769999997</v>
      </c>
      <c r="M6932" s="935">
        <v>-122.3683525</v>
      </c>
    </row>
    <row r="6933" spans="1:13" x14ac:dyDescent="0.35">
      <c r="A6933" s="1296">
        <v>40157</v>
      </c>
      <c r="B6933" s="1295" t="s">
        <v>242</v>
      </c>
      <c r="C6933" s="1295" t="s">
        <v>246</v>
      </c>
      <c r="D6933" s="1295">
        <v>3299</v>
      </c>
      <c r="E6933" s="1295" t="s">
        <v>201</v>
      </c>
      <c r="F6933" s="935" t="s">
        <v>211</v>
      </c>
      <c r="G6933" s="1295">
        <v>1</v>
      </c>
      <c r="H6933" s="935" t="s">
        <v>404</v>
      </c>
      <c r="I6933" s="935" t="s">
        <v>405</v>
      </c>
      <c r="J6933" s="935">
        <v>40.585947769999997</v>
      </c>
      <c r="K6933" s="935">
        <v>-122.3683525</v>
      </c>
      <c r="L6933" s="935">
        <v>40.472049499999997</v>
      </c>
      <c r="M6933" s="935">
        <v>-122.29453460000001</v>
      </c>
    </row>
    <row r="6934" spans="1:13" x14ac:dyDescent="0.35">
      <c r="A6934" s="1296">
        <v>40157</v>
      </c>
      <c r="B6934" s="1295" t="s">
        <v>242</v>
      </c>
      <c r="C6934" s="1295" t="s">
        <v>246</v>
      </c>
      <c r="D6934" s="1295">
        <v>3299</v>
      </c>
      <c r="E6934" s="1295" t="s">
        <v>201</v>
      </c>
      <c r="F6934" s="935" t="s">
        <v>212</v>
      </c>
      <c r="G6934" s="1295">
        <v>5</v>
      </c>
      <c r="H6934" s="935" t="s">
        <v>405</v>
      </c>
      <c r="I6934" s="935" t="s">
        <v>406</v>
      </c>
      <c r="J6934" s="935">
        <v>40.472049499999997</v>
      </c>
      <c r="K6934" s="935">
        <v>-122.29453460000001</v>
      </c>
      <c r="L6934" s="935">
        <v>40.417416330000002</v>
      </c>
      <c r="M6934" s="935">
        <v>-122.19395729999999</v>
      </c>
    </row>
    <row r="6935" spans="1:13" x14ac:dyDescent="0.35">
      <c r="A6935" s="1296">
        <v>40157</v>
      </c>
      <c r="B6935" s="1295" t="s">
        <v>242</v>
      </c>
      <c r="C6935" s="1295" t="s">
        <v>246</v>
      </c>
      <c r="D6935" s="1295">
        <v>3299</v>
      </c>
      <c r="E6935" s="1295" t="s">
        <v>201</v>
      </c>
      <c r="F6935" s="935" t="s">
        <v>213</v>
      </c>
      <c r="G6935" s="1295">
        <v>2</v>
      </c>
      <c r="H6935" s="935" t="s">
        <v>406</v>
      </c>
      <c r="I6935" s="935" t="s">
        <v>407</v>
      </c>
      <c r="J6935" s="935">
        <v>40.417416330000002</v>
      </c>
      <c r="K6935" s="935">
        <v>-122.19395729999999</v>
      </c>
      <c r="L6935" s="935">
        <v>40.355137560000003</v>
      </c>
      <c r="M6935" s="935">
        <v>-122.17595660000001</v>
      </c>
    </row>
    <row r="6936" spans="1:13" x14ac:dyDescent="0.35">
      <c r="A6936" s="1296">
        <v>40157</v>
      </c>
      <c r="B6936" s="1295" t="s">
        <v>242</v>
      </c>
      <c r="C6936" s="1295" t="s">
        <v>246</v>
      </c>
      <c r="D6936" s="1295">
        <v>3299</v>
      </c>
      <c r="E6936" s="1295" t="s">
        <v>201</v>
      </c>
      <c r="F6936" s="935" t="s">
        <v>214</v>
      </c>
      <c r="G6936" s="1295">
        <v>3</v>
      </c>
      <c r="H6936" s="935" t="s">
        <v>407</v>
      </c>
      <c r="I6936" s="935" t="s">
        <v>408</v>
      </c>
      <c r="J6936" s="935">
        <v>40.355137560000003</v>
      </c>
      <c r="K6936" s="935">
        <v>-122.17595660000001</v>
      </c>
      <c r="L6936" s="935">
        <v>40.316984869999999</v>
      </c>
      <c r="M6936" s="935">
        <v>-122.1896581</v>
      </c>
    </row>
    <row r="6937" spans="1:13" x14ac:dyDescent="0.35">
      <c r="A6937" s="1296">
        <v>40157</v>
      </c>
      <c r="B6937" s="1295" t="s">
        <v>242</v>
      </c>
      <c r="C6937" s="1295" t="s">
        <v>246</v>
      </c>
      <c r="D6937" s="1295">
        <v>3299</v>
      </c>
      <c r="E6937" s="1295" t="s">
        <v>201</v>
      </c>
      <c r="F6937" s="935" t="s">
        <v>215</v>
      </c>
      <c r="G6937" s="1295">
        <v>3</v>
      </c>
      <c r="H6937" s="935" t="s">
        <v>408</v>
      </c>
      <c r="I6937" s="935" t="s">
        <v>409</v>
      </c>
      <c r="J6937" s="935">
        <v>40.316984869999999</v>
      </c>
      <c r="K6937" s="935">
        <v>-122.1896581</v>
      </c>
      <c r="L6937" s="935">
        <v>40.263968490000003</v>
      </c>
      <c r="M6937" s="935">
        <v>-122.2235306</v>
      </c>
    </row>
    <row r="6938" spans="1:13" x14ac:dyDescent="0.35">
      <c r="A6938" s="1296">
        <v>40157</v>
      </c>
      <c r="B6938" s="1295" t="s">
        <v>242</v>
      </c>
      <c r="C6938" s="1295" t="s">
        <v>246</v>
      </c>
      <c r="D6938" s="1295">
        <v>3299</v>
      </c>
      <c r="E6938" s="1295" t="s">
        <v>201</v>
      </c>
      <c r="F6938" s="935" t="s">
        <v>216</v>
      </c>
      <c r="G6938" s="1295">
        <v>0</v>
      </c>
      <c r="H6938" s="935" t="s">
        <v>409</v>
      </c>
      <c r="I6938" s="935" t="s">
        <v>410</v>
      </c>
      <c r="J6938" s="935">
        <v>40.263968490000003</v>
      </c>
      <c r="K6938" s="935">
        <v>-122.2235306</v>
      </c>
      <c r="L6938" s="935">
        <v>40.153152210000002</v>
      </c>
      <c r="M6938" s="935">
        <v>-122.20237950000001</v>
      </c>
    </row>
    <row r="6939" spans="1:13" x14ac:dyDescent="0.35">
      <c r="A6939" s="1296">
        <v>40157</v>
      </c>
      <c r="B6939" s="1295" t="s">
        <v>242</v>
      </c>
      <c r="C6939" s="1295" t="s">
        <v>246</v>
      </c>
      <c r="D6939" s="1295">
        <v>3299</v>
      </c>
      <c r="E6939" s="1295" t="s">
        <v>201</v>
      </c>
      <c r="F6939" s="935" t="s">
        <v>217</v>
      </c>
      <c r="G6939" s="1295">
        <v>6</v>
      </c>
      <c r="H6939" s="935" t="s">
        <v>410</v>
      </c>
      <c r="I6939" s="935" t="s">
        <v>411</v>
      </c>
      <c r="J6939" s="935">
        <v>40.153152210000002</v>
      </c>
      <c r="K6939" s="935">
        <v>-122.20237950000001</v>
      </c>
      <c r="L6939" s="935">
        <v>40.027836569999998</v>
      </c>
      <c r="M6939" s="935">
        <v>-122.11920569999999</v>
      </c>
    </row>
    <row r="6940" spans="1:13" x14ac:dyDescent="0.35">
      <c r="A6940" s="1296">
        <v>40157</v>
      </c>
      <c r="B6940" s="1295" t="s">
        <v>242</v>
      </c>
      <c r="C6940" s="1295" t="s">
        <v>246</v>
      </c>
      <c r="D6940" s="1295">
        <v>3299</v>
      </c>
      <c r="E6940" s="1295" t="s">
        <v>201</v>
      </c>
      <c r="F6940" s="935" t="s">
        <v>219</v>
      </c>
      <c r="G6940" s="1295">
        <v>2</v>
      </c>
      <c r="H6940" s="935" t="s">
        <v>411</v>
      </c>
      <c r="I6940" s="935" t="s">
        <v>412</v>
      </c>
      <c r="J6940" s="935">
        <v>40.027836569999998</v>
      </c>
      <c r="K6940" s="935">
        <v>-122.11920569999999</v>
      </c>
      <c r="L6940" s="935">
        <v>39.909298579999998</v>
      </c>
      <c r="M6940" s="935">
        <v>-122.0918963</v>
      </c>
    </row>
    <row r="6941" spans="1:13" x14ac:dyDescent="0.35">
      <c r="A6941" s="1296">
        <v>40157</v>
      </c>
      <c r="B6941" s="1295" t="s">
        <v>242</v>
      </c>
      <c r="C6941" s="1295" t="s">
        <v>246</v>
      </c>
      <c r="D6941" s="1295">
        <v>3299</v>
      </c>
      <c r="E6941" s="1295" t="s">
        <v>201</v>
      </c>
      <c r="F6941" s="935" t="s">
        <v>220</v>
      </c>
      <c r="G6941" s="1295">
        <v>0</v>
      </c>
      <c r="H6941" s="935" t="s">
        <v>412</v>
      </c>
      <c r="I6941" s="935" t="s">
        <v>413</v>
      </c>
      <c r="J6941" s="935">
        <v>39.909298579999998</v>
      </c>
      <c r="K6941" s="935">
        <v>-122.0918963</v>
      </c>
      <c r="L6941" s="935">
        <v>39.751173979999997</v>
      </c>
      <c r="M6941" s="935">
        <v>-121.9963235</v>
      </c>
    </row>
    <row r="6942" spans="1:13" x14ac:dyDescent="0.35">
      <c r="A6942" s="1296">
        <v>40157</v>
      </c>
      <c r="B6942" s="1295" t="s">
        <v>242</v>
      </c>
      <c r="C6942" s="1295" t="s">
        <v>246</v>
      </c>
      <c r="D6942" s="1295">
        <v>3299</v>
      </c>
      <c r="E6942" s="1295" t="s">
        <v>201</v>
      </c>
      <c r="F6942" s="935" t="s">
        <v>221</v>
      </c>
      <c r="G6942" s="1295">
        <v>0</v>
      </c>
      <c r="H6942" s="935" t="s">
        <v>413</v>
      </c>
      <c r="I6942" s="935" t="s">
        <v>414</v>
      </c>
      <c r="J6942" s="935">
        <v>39.751173979999997</v>
      </c>
      <c r="K6942" s="935">
        <v>-121.9963235</v>
      </c>
      <c r="L6942" s="935">
        <v>39.629153240000001</v>
      </c>
      <c r="M6942" s="935">
        <v>-121.9925059</v>
      </c>
    </row>
    <row r="6943" spans="1:13" ht="15" thickBot="1" x14ac:dyDescent="0.4">
      <c r="A6943" s="1309">
        <v>40157</v>
      </c>
      <c r="B6943" s="1313" t="s">
        <v>242</v>
      </c>
      <c r="C6943" s="1313" t="s">
        <v>246</v>
      </c>
      <c r="D6943" s="1313">
        <v>3299</v>
      </c>
      <c r="E6943" s="1313" t="s">
        <v>201</v>
      </c>
      <c r="F6943" s="1312" t="s">
        <v>222</v>
      </c>
      <c r="G6943" s="1313">
        <v>0</v>
      </c>
      <c r="H6943" s="1312" t="s">
        <v>414</v>
      </c>
      <c r="I6943" s="1312" t="s">
        <v>415</v>
      </c>
      <c r="J6943" s="1312">
        <v>39.629153240000001</v>
      </c>
      <c r="K6943" s="1312">
        <v>-121.9925059</v>
      </c>
      <c r="L6943" s="1312">
        <v>39.40712284</v>
      </c>
      <c r="M6943" s="1312">
        <v>-122.00758999999999</v>
      </c>
    </row>
    <row r="6944" spans="1:13" ht="15" thickTop="1" x14ac:dyDescent="0.35">
      <c r="A6944" s="1296">
        <v>40322</v>
      </c>
      <c r="B6944" s="1295" t="s">
        <v>242</v>
      </c>
      <c r="C6944" s="1295" t="s">
        <v>296</v>
      </c>
      <c r="D6944" s="1295">
        <v>8472</v>
      </c>
      <c r="E6944" s="1295" t="s">
        <v>200</v>
      </c>
      <c r="F6944" s="935" t="s">
        <v>208</v>
      </c>
      <c r="G6944" s="1295">
        <v>0</v>
      </c>
      <c r="H6944" s="935" t="s">
        <v>402</v>
      </c>
      <c r="I6944" s="935" t="s">
        <v>403</v>
      </c>
      <c r="J6944" s="935">
        <v>40.611883210000002</v>
      </c>
      <c r="K6944" s="935">
        <v>-122.446135</v>
      </c>
      <c r="L6944" s="935">
        <v>40.592799669999998</v>
      </c>
      <c r="M6944" s="935">
        <v>-122.3942059</v>
      </c>
    </row>
    <row r="6945" spans="1:13" x14ac:dyDescent="0.35">
      <c r="A6945" s="1296">
        <v>40322</v>
      </c>
      <c r="B6945" s="1295" t="s">
        <v>242</v>
      </c>
      <c r="C6945" s="1295" t="s">
        <v>296</v>
      </c>
      <c r="D6945" s="1295">
        <v>8472</v>
      </c>
      <c r="E6945" s="1295" t="s">
        <v>200</v>
      </c>
      <c r="F6945" s="935" t="s">
        <v>209</v>
      </c>
      <c r="G6945" s="1295">
        <v>0</v>
      </c>
      <c r="H6945" s="935" t="s">
        <v>403</v>
      </c>
      <c r="I6945" s="935" t="s">
        <v>404</v>
      </c>
      <c r="J6945" s="935">
        <v>40.592799669999998</v>
      </c>
      <c r="K6945" s="935">
        <v>-122.3942059</v>
      </c>
      <c r="L6945" s="935">
        <v>40.585947769999997</v>
      </c>
      <c r="M6945" s="935">
        <v>-122.3683525</v>
      </c>
    </row>
    <row r="6946" spans="1:13" x14ac:dyDescent="0.35">
      <c r="A6946" s="1296">
        <v>40322</v>
      </c>
      <c r="B6946" s="1295" t="s">
        <v>242</v>
      </c>
      <c r="C6946" s="1295" t="s">
        <v>296</v>
      </c>
      <c r="D6946" s="1295">
        <v>8472</v>
      </c>
      <c r="E6946" s="1295" t="s">
        <v>200</v>
      </c>
      <c r="F6946" s="935" t="s">
        <v>211</v>
      </c>
      <c r="G6946" s="1295">
        <v>0</v>
      </c>
      <c r="H6946" s="935" t="s">
        <v>404</v>
      </c>
      <c r="I6946" s="935" t="s">
        <v>405</v>
      </c>
      <c r="J6946" s="935">
        <v>40.585947769999997</v>
      </c>
      <c r="K6946" s="935">
        <v>-122.3683525</v>
      </c>
      <c r="L6946" s="935">
        <v>40.472049499999997</v>
      </c>
      <c r="M6946" s="935">
        <v>-122.29453460000001</v>
      </c>
    </row>
    <row r="6947" spans="1:13" x14ac:dyDescent="0.35">
      <c r="A6947" s="1296">
        <v>40322</v>
      </c>
      <c r="B6947" s="1295" t="s">
        <v>242</v>
      </c>
      <c r="C6947" s="1295" t="s">
        <v>296</v>
      </c>
      <c r="D6947" s="1295">
        <v>8472</v>
      </c>
      <c r="E6947" s="1295" t="s">
        <v>200</v>
      </c>
      <c r="F6947" s="935" t="s">
        <v>212</v>
      </c>
      <c r="G6947" s="1295">
        <v>0</v>
      </c>
      <c r="H6947" s="935" t="s">
        <v>405</v>
      </c>
      <c r="I6947" s="935" t="s">
        <v>406</v>
      </c>
      <c r="J6947" s="935">
        <v>40.472049499999997</v>
      </c>
      <c r="K6947" s="935">
        <v>-122.29453460000001</v>
      </c>
      <c r="L6947" s="935">
        <v>40.417416330000002</v>
      </c>
      <c r="M6947" s="935">
        <v>-122.19395729999999</v>
      </c>
    </row>
    <row r="6948" spans="1:13" x14ac:dyDescent="0.35">
      <c r="A6948" s="1296">
        <v>40322</v>
      </c>
      <c r="B6948" s="1295" t="s">
        <v>242</v>
      </c>
      <c r="C6948" s="1295" t="s">
        <v>296</v>
      </c>
      <c r="D6948" s="1295">
        <v>8472</v>
      </c>
      <c r="E6948" s="1295" t="s">
        <v>200</v>
      </c>
      <c r="F6948" s="935" t="s">
        <v>213</v>
      </c>
      <c r="G6948" s="1295">
        <v>0</v>
      </c>
      <c r="H6948" s="935" t="s">
        <v>406</v>
      </c>
      <c r="I6948" s="935" t="s">
        <v>407</v>
      </c>
      <c r="J6948" s="935">
        <v>40.417416330000002</v>
      </c>
      <c r="K6948" s="935">
        <v>-122.19395729999999</v>
      </c>
      <c r="L6948" s="935">
        <v>40.355137560000003</v>
      </c>
      <c r="M6948" s="935">
        <v>-122.17595660000001</v>
      </c>
    </row>
    <row r="6949" spans="1:13" x14ac:dyDescent="0.35">
      <c r="A6949" s="1296">
        <v>40322</v>
      </c>
      <c r="B6949" s="1295" t="s">
        <v>242</v>
      </c>
      <c r="C6949" s="1295" t="s">
        <v>296</v>
      </c>
      <c r="D6949" s="1295">
        <v>8472</v>
      </c>
      <c r="E6949" s="1295" t="s">
        <v>200</v>
      </c>
      <c r="F6949" s="935" t="s">
        <v>214</v>
      </c>
      <c r="G6949" s="1295">
        <v>0</v>
      </c>
      <c r="H6949" s="935" t="s">
        <v>407</v>
      </c>
      <c r="I6949" s="935" t="s">
        <v>408</v>
      </c>
      <c r="J6949" s="935">
        <v>40.355137560000003</v>
      </c>
      <c r="K6949" s="935">
        <v>-122.17595660000001</v>
      </c>
      <c r="L6949" s="935">
        <v>40.316984869999999</v>
      </c>
      <c r="M6949" s="935">
        <v>-122.1896581</v>
      </c>
    </row>
    <row r="6950" spans="1:13" x14ac:dyDescent="0.35">
      <c r="A6950" s="1296">
        <v>40322</v>
      </c>
      <c r="B6950" s="1295" t="s">
        <v>242</v>
      </c>
      <c r="C6950" s="1295" t="s">
        <v>296</v>
      </c>
      <c r="D6950" s="1295">
        <v>8472</v>
      </c>
      <c r="E6950" s="1295" t="s">
        <v>200</v>
      </c>
      <c r="F6950" s="935" t="s">
        <v>215</v>
      </c>
      <c r="G6950" s="1295">
        <v>0</v>
      </c>
      <c r="H6950" s="935" t="s">
        <v>408</v>
      </c>
      <c r="I6950" s="935" t="s">
        <v>409</v>
      </c>
      <c r="J6950" s="935">
        <v>40.316984869999999</v>
      </c>
      <c r="K6950" s="935">
        <v>-122.1896581</v>
      </c>
      <c r="L6950" s="935">
        <v>40.263968490000003</v>
      </c>
      <c r="M6950" s="935">
        <v>-122.2235306</v>
      </c>
    </row>
    <row r="6951" spans="1:13" x14ac:dyDescent="0.35">
      <c r="A6951" s="1296">
        <v>40322</v>
      </c>
      <c r="B6951" s="1295" t="s">
        <v>242</v>
      </c>
      <c r="C6951" s="1295" t="s">
        <v>296</v>
      </c>
      <c r="D6951" s="1295">
        <v>8472</v>
      </c>
      <c r="E6951" s="1295" t="s">
        <v>200</v>
      </c>
      <c r="F6951" s="935" t="s">
        <v>216</v>
      </c>
      <c r="G6951" s="1295">
        <v>0</v>
      </c>
      <c r="H6951" s="935" t="s">
        <v>409</v>
      </c>
      <c r="I6951" s="935" t="s">
        <v>410</v>
      </c>
      <c r="J6951" s="935">
        <v>40.263968490000003</v>
      </c>
      <c r="K6951" s="935">
        <v>-122.2235306</v>
      </c>
      <c r="L6951" s="935">
        <v>40.153152210000002</v>
      </c>
      <c r="M6951" s="935">
        <v>-122.20237950000001</v>
      </c>
    </row>
    <row r="6952" spans="1:13" x14ac:dyDescent="0.35">
      <c r="A6952" s="1296">
        <v>40322</v>
      </c>
      <c r="B6952" s="1295" t="s">
        <v>242</v>
      </c>
      <c r="C6952" s="1295" t="s">
        <v>296</v>
      </c>
      <c r="D6952" s="1295">
        <v>8472</v>
      </c>
      <c r="E6952" s="1295" t="s">
        <v>200</v>
      </c>
      <c r="F6952" s="935" t="s">
        <v>217</v>
      </c>
      <c r="G6952" s="1295">
        <v>0</v>
      </c>
      <c r="H6952" s="935" t="s">
        <v>410</v>
      </c>
      <c r="I6952" s="935" t="s">
        <v>411</v>
      </c>
      <c r="J6952" s="935">
        <v>40.153152210000002</v>
      </c>
      <c r="K6952" s="935">
        <v>-122.20237950000001</v>
      </c>
      <c r="L6952" s="935">
        <v>40.027836569999998</v>
      </c>
      <c r="M6952" s="935">
        <v>-122.11920569999999</v>
      </c>
    </row>
    <row r="6953" spans="1:13" x14ac:dyDescent="0.35">
      <c r="A6953" s="1296">
        <v>40322</v>
      </c>
      <c r="B6953" s="1295" t="s">
        <v>242</v>
      </c>
      <c r="C6953" s="1295" t="s">
        <v>296</v>
      </c>
      <c r="D6953" s="1295">
        <v>8472</v>
      </c>
      <c r="E6953" s="1295" t="s">
        <v>200</v>
      </c>
      <c r="F6953" s="935" t="s">
        <v>219</v>
      </c>
      <c r="G6953" s="1295">
        <v>0</v>
      </c>
      <c r="H6953" s="935" t="s">
        <v>411</v>
      </c>
      <c r="I6953" s="935" t="s">
        <v>412</v>
      </c>
      <c r="J6953" s="935">
        <v>40.027836569999998</v>
      </c>
      <c r="K6953" s="935">
        <v>-122.11920569999999</v>
      </c>
      <c r="L6953" s="935">
        <v>39.909298579999998</v>
      </c>
      <c r="M6953" s="935">
        <v>-122.0918963</v>
      </c>
    </row>
    <row r="6954" spans="1:13" x14ac:dyDescent="0.35">
      <c r="A6954" s="1296">
        <v>40322</v>
      </c>
      <c r="B6954" s="1295" t="s">
        <v>242</v>
      </c>
      <c r="C6954" s="1295" t="s">
        <v>296</v>
      </c>
      <c r="D6954" s="1295">
        <v>8472</v>
      </c>
      <c r="E6954" s="1295" t="s">
        <v>200</v>
      </c>
      <c r="F6954" s="935" t="s">
        <v>220</v>
      </c>
      <c r="G6954" s="1295">
        <v>0</v>
      </c>
      <c r="H6954" s="935" t="s">
        <v>412</v>
      </c>
      <c r="I6954" s="935" t="s">
        <v>413</v>
      </c>
      <c r="J6954" s="935">
        <v>39.909298579999998</v>
      </c>
      <c r="K6954" s="935">
        <v>-122.0918963</v>
      </c>
      <c r="L6954" s="935">
        <v>39.751173979999997</v>
      </c>
      <c r="M6954" s="935">
        <v>-121.9963235</v>
      </c>
    </row>
    <row r="6955" spans="1:13" x14ac:dyDescent="0.35">
      <c r="A6955" s="1296">
        <v>40322</v>
      </c>
      <c r="B6955" s="1295" t="s">
        <v>242</v>
      </c>
      <c r="C6955" s="1295" t="s">
        <v>296</v>
      </c>
      <c r="D6955" s="1295">
        <v>8472</v>
      </c>
      <c r="E6955" s="1295" t="s">
        <v>200</v>
      </c>
      <c r="F6955" s="935" t="s">
        <v>221</v>
      </c>
      <c r="G6955" s="1295">
        <v>0</v>
      </c>
      <c r="H6955" s="935" t="s">
        <v>413</v>
      </c>
      <c r="I6955" s="935" t="s">
        <v>414</v>
      </c>
      <c r="J6955" s="935">
        <v>39.751173979999997</v>
      </c>
      <c r="K6955" s="935">
        <v>-121.9963235</v>
      </c>
      <c r="L6955" s="935">
        <v>39.629153240000001</v>
      </c>
      <c r="M6955" s="935">
        <v>-121.9925059</v>
      </c>
    </row>
    <row r="6956" spans="1:13" x14ac:dyDescent="0.35">
      <c r="A6956" s="1296">
        <v>40322</v>
      </c>
      <c r="B6956" s="1295" t="s">
        <v>242</v>
      </c>
      <c r="C6956" s="1295" t="s">
        <v>296</v>
      </c>
      <c r="D6956" s="1295">
        <v>8472</v>
      </c>
      <c r="E6956" s="1295" t="s">
        <v>200</v>
      </c>
      <c r="F6956" s="935" t="s">
        <v>222</v>
      </c>
      <c r="G6956" s="1295">
        <v>0</v>
      </c>
      <c r="H6956" s="935" t="s">
        <v>414</v>
      </c>
      <c r="I6956" s="935" t="s">
        <v>415</v>
      </c>
      <c r="J6956" s="935">
        <v>39.629153240000001</v>
      </c>
      <c r="K6956" s="935">
        <v>-121.9925059</v>
      </c>
      <c r="L6956" s="935">
        <v>39.40712284</v>
      </c>
      <c r="M6956" s="935">
        <v>-122.00758999999999</v>
      </c>
    </row>
    <row r="6957" spans="1:13" x14ac:dyDescent="0.35">
      <c r="A6957" s="1296">
        <v>40332</v>
      </c>
      <c r="B6957" s="1295" t="s">
        <v>242</v>
      </c>
      <c r="C6957" s="1295" t="s">
        <v>296</v>
      </c>
      <c r="D6957" s="1295">
        <v>14980</v>
      </c>
      <c r="E6957" s="1295" t="s">
        <v>200</v>
      </c>
      <c r="F6957" s="935" t="s">
        <v>208</v>
      </c>
      <c r="G6957" s="1295">
        <v>3</v>
      </c>
      <c r="H6957" s="935" t="s">
        <v>402</v>
      </c>
      <c r="I6957" s="935" t="s">
        <v>403</v>
      </c>
      <c r="J6957" s="935">
        <v>40.611883210000002</v>
      </c>
      <c r="K6957" s="935">
        <v>-122.446135</v>
      </c>
      <c r="L6957" s="935">
        <v>40.592799669999998</v>
      </c>
      <c r="M6957" s="935">
        <v>-122.3942059</v>
      </c>
    </row>
    <row r="6958" spans="1:13" x14ac:dyDescent="0.35">
      <c r="A6958" s="1296">
        <v>40332</v>
      </c>
      <c r="B6958" s="1295" t="s">
        <v>242</v>
      </c>
      <c r="C6958" s="1295" t="s">
        <v>296</v>
      </c>
      <c r="D6958" s="1295">
        <v>14980</v>
      </c>
      <c r="E6958" s="1295" t="s">
        <v>200</v>
      </c>
      <c r="F6958" s="935" t="s">
        <v>209</v>
      </c>
      <c r="G6958" s="1295">
        <v>4</v>
      </c>
      <c r="H6958" s="935" t="s">
        <v>403</v>
      </c>
      <c r="I6958" s="935" t="s">
        <v>404</v>
      </c>
      <c r="J6958" s="935">
        <v>40.592799669999998</v>
      </c>
      <c r="K6958" s="935">
        <v>-122.3942059</v>
      </c>
      <c r="L6958" s="935">
        <v>40.585947769999997</v>
      </c>
      <c r="M6958" s="935">
        <v>-122.3683525</v>
      </c>
    </row>
    <row r="6959" spans="1:13" x14ac:dyDescent="0.35">
      <c r="A6959" s="1296">
        <v>40332</v>
      </c>
      <c r="B6959" s="1295" t="s">
        <v>242</v>
      </c>
      <c r="C6959" s="1295" t="s">
        <v>296</v>
      </c>
      <c r="D6959" s="1295">
        <v>14980</v>
      </c>
      <c r="E6959" s="1295" t="s">
        <v>200</v>
      </c>
      <c r="F6959" s="935" t="s">
        <v>211</v>
      </c>
      <c r="G6959" s="1295">
        <v>0</v>
      </c>
      <c r="H6959" s="935" t="s">
        <v>404</v>
      </c>
      <c r="I6959" s="935" t="s">
        <v>405</v>
      </c>
      <c r="J6959" s="935">
        <v>40.585947769999997</v>
      </c>
      <c r="K6959" s="935">
        <v>-122.3683525</v>
      </c>
      <c r="L6959" s="935">
        <v>40.472049499999997</v>
      </c>
      <c r="M6959" s="935">
        <v>-122.29453460000001</v>
      </c>
    </row>
    <row r="6960" spans="1:13" x14ac:dyDescent="0.35">
      <c r="A6960" s="1296">
        <v>40332</v>
      </c>
      <c r="B6960" s="1295" t="s">
        <v>242</v>
      </c>
      <c r="C6960" s="1295" t="s">
        <v>296</v>
      </c>
      <c r="D6960" s="1295">
        <v>14980</v>
      </c>
      <c r="E6960" s="1295" t="s">
        <v>200</v>
      </c>
      <c r="F6960" s="935" t="s">
        <v>212</v>
      </c>
      <c r="G6960" s="1295">
        <v>0</v>
      </c>
      <c r="H6960" s="935" t="s">
        <v>405</v>
      </c>
      <c r="I6960" s="935" t="s">
        <v>406</v>
      </c>
      <c r="J6960" s="935">
        <v>40.472049499999997</v>
      </c>
      <c r="K6960" s="935">
        <v>-122.29453460000001</v>
      </c>
      <c r="L6960" s="935">
        <v>40.417416330000002</v>
      </c>
      <c r="M6960" s="935">
        <v>-122.19395729999999</v>
      </c>
    </row>
    <row r="6961" spans="1:13" x14ac:dyDescent="0.35">
      <c r="A6961" s="1296">
        <v>40332</v>
      </c>
      <c r="B6961" s="1295" t="s">
        <v>242</v>
      </c>
      <c r="C6961" s="1295" t="s">
        <v>296</v>
      </c>
      <c r="D6961" s="1295">
        <v>14980</v>
      </c>
      <c r="E6961" s="1295" t="s">
        <v>200</v>
      </c>
      <c r="F6961" s="935" t="s">
        <v>213</v>
      </c>
      <c r="G6961" s="1295">
        <v>0</v>
      </c>
      <c r="H6961" s="935" t="s">
        <v>406</v>
      </c>
      <c r="I6961" s="935" t="s">
        <v>407</v>
      </c>
      <c r="J6961" s="935">
        <v>40.417416330000002</v>
      </c>
      <c r="K6961" s="935">
        <v>-122.19395729999999</v>
      </c>
      <c r="L6961" s="935">
        <v>40.355137560000003</v>
      </c>
      <c r="M6961" s="935">
        <v>-122.17595660000001</v>
      </c>
    </row>
    <row r="6962" spans="1:13" x14ac:dyDescent="0.35">
      <c r="A6962" s="1296">
        <v>40332</v>
      </c>
      <c r="B6962" s="1295" t="s">
        <v>242</v>
      </c>
      <c r="C6962" s="1295" t="s">
        <v>296</v>
      </c>
      <c r="D6962" s="1295">
        <v>14980</v>
      </c>
      <c r="E6962" s="1295" t="s">
        <v>200</v>
      </c>
      <c r="F6962" s="935" t="s">
        <v>214</v>
      </c>
      <c r="G6962" s="1295">
        <v>0</v>
      </c>
      <c r="H6962" s="935" t="s">
        <v>407</v>
      </c>
      <c r="I6962" s="935" t="s">
        <v>408</v>
      </c>
      <c r="J6962" s="935">
        <v>40.355137560000003</v>
      </c>
      <c r="K6962" s="935">
        <v>-122.17595660000001</v>
      </c>
      <c r="L6962" s="935">
        <v>40.316984869999999</v>
      </c>
      <c r="M6962" s="935">
        <v>-122.1896581</v>
      </c>
    </row>
    <row r="6963" spans="1:13" x14ac:dyDescent="0.35">
      <c r="A6963" s="1296">
        <v>40332</v>
      </c>
      <c r="B6963" s="1295" t="s">
        <v>242</v>
      </c>
      <c r="C6963" s="1295" t="s">
        <v>296</v>
      </c>
      <c r="D6963" s="1295">
        <v>14980</v>
      </c>
      <c r="E6963" s="1295" t="s">
        <v>200</v>
      </c>
      <c r="F6963" s="935" t="s">
        <v>215</v>
      </c>
      <c r="G6963" s="1295">
        <v>0</v>
      </c>
      <c r="H6963" s="935" t="s">
        <v>408</v>
      </c>
      <c r="I6963" s="935" t="s">
        <v>409</v>
      </c>
      <c r="J6963" s="935">
        <v>40.316984869999999</v>
      </c>
      <c r="K6963" s="935">
        <v>-122.1896581</v>
      </c>
      <c r="L6963" s="935">
        <v>40.263968490000003</v>
      </c>
      <c r="M6963" s="935">
        <v>-122.2235306</v>
      </c>
    </row>
    <row r="6964" spans="1:13" x14ac:dyDescent="0.35">
      <c r="A6964" s="1296">
        <v>40332</v>
      </c>
      <c r="B6964" s="1295" t="s">
        <v>242</v>
      </c>
      <c r="C6964" s="1295" t="s">
        <v>296</v>
      </c>
      <c r="D6964" s="1295">
        <v>14980</v>
      </c>
      <c r="E6964" s="1295" t="s">
        <v>200</v>
      </c>
      <c r="F6964" s="935" t="s">
        <v>216</v>
      </c>
      <c r="G6964" s="1295">
        <v>0</v>
      </c>
      <c r="H6964" s="935" t="s">
        <v>409</v>
      </c>
      <c r="I6964" s="935" t="s">
        <v>410</v>
      </c>
      <c r="J6964" s="935">
        <v>40.263968490000003</v>
      </c>
      <c r="K6964" s="935">
        <v>-122.2235306</v>
      </c>
      <c r="L6964" s="935">
        <v>40.153152210000002</v>
      </c>
      <c r="M6964" s="935">
        <v>-122.20237950000001</v>
      </c>
    </row>
    <row r="6965" spans="1:13" x14ac:dyDescent="0.35">
      <c r="A6965" s="1296">
        <v>40332</v>
      </c>
      <c r="B6965" s="1295" t="s">
        <v>242</v>
      </c>
      <c r="C6965" s="1295" t="s">
        <v>296</v>
      </c>
      <c r="D6965" s="1295">
        <v>14980</v>
      </c>
      <c r="E6965" s="1295" t="s">
        <v>200</v>
      </c>
      <c r="F6965" s="935" t="s">
        <v>217</v>
      </c>
      <c r="G6965" s="1295">
        <v>0</v>
      </c>
      <c r="H6965" s="935" t="s">
        <v>410</v>
      </c>
      <c r="I6965" s="935" t="s">
        <v>411</v>
      </c>
      <c r="J6965" s="935">
        <v>40.153152210000002</v>
      </c>
      <c r="K6965" s="935">
        <v>-122.20237950000001</v>
      </c>
      <c r="L6965" s="935">
        <v>40.027836569999998</v>
      </c>
      <c r="M6965" s="935">
        <v>-122.11920569999999</v>
      </c>
    </row>
    <row r="6966" spans="1:13" x14ac:dyDescent="0.35">
      <c r="A6966" s="1296">
        <v>40332</v>
      </c>
      <c r="B6966" s="1295" t="s">
        <v>242</v>
      </c>
      <c r="C6966" s="1295" t="s">
        <v>296</v>
      </c>
      <c r="D6966" s="1295">
        <v>14980</v>
      </c>
      <c r="E6966" s="1295" t="s">
        <v>200</v>
      </c>
      <c r="F6966" s="935" t="s">
        <v>219</v>
      </c>
      <c r="G6966" s="1295">
        <v>0</v>
      </c>
      <c r="H6966" s="935" t="s">
        <v>411</v>
      </c>
      <c r="I6966" s="935" t="s">
        <v>412</v>
      </c>
      <c r="J6966" s="935">
        <v>40.027836569999998</v>
      </c>
      <c r="K6966" s="935">
        <v>-122.11920569999999</v>
      </c>
      <c r="L6966" s="935">
        <v>39.909298579999998</v>
      </c>
      <c r="M6966" s="935">
        <v>-122.0918963</v>
      </c>
    </row>
    <row r="6967" spans="1:13" x14ac:dyDescent="0.35">
      <c r="A6967" s="1296">
        <v>40332</v>
      </c>
      <c r="B6967" s="1295" t="s">
        <v>242</v>
      </c>
      <c r="C6967" s="1295" t="s">
        <v>296</v>
      </c>
      <c r="D6967" s="1295">
        <v>14980</v>
      </c>
      <c r="E6967" s="1295" t="s">
        <v>200</v>
      </c>
      <c r="F6967" s="935" t="s">
        <v>220</v>
      </c>
      <c r="G6967" s="1295">
        <v>-99999</v>
      </c>
      <c r="H6967" s="935" t="s">
        <v>412</v>
      </c>
      <c r="I6967" s="935" t="s">
        <v>413</v>
      </c>
      <c r="J6967" s="935">
        <v>39.909298579999998</v>
      </c>
      <c r="K6967" s="935">
        <v>-122.0918963</v>
      </c>
      <c r="L6967" s="935">
        <v>39.751173979999997</v>
      </c>
      <c r="M6967" s="935">
        <v>-121.9963235</v>
      </c>
    </row>
    <row r="6968" spans="1:13" x14ac:dyDescent="0.35">
      <c r="A6968" s="1296">
        <v>40332</v>
      </c>
      <c r="B6968" s="1295" t="s">
        <v>242</v>
      </c>
      <c r="C6968" s="1295" t="s">
        <v>296</v>
      </c>
      <c r="D6968" s="1295">
        <v>14980</v>
      </c>
      <c r="E6968" s="1295" t="s">
        <v>200</v>
      </c>
      <c r="F6968" s="935" t="s">
        <v>221</v>
      </c>
      <c r="G6968" s="1295">
        <v>-99999</v>
      </c>
      <c r="H6968" s="935" t="s">
        <v>413</v>
      </c>
      <c r="I6968" s="935" t="s">
        <v>414</v>
      </c>
      <c r="J6968" s="935">
        <v>39.751173979999997</v>
      </c>
      <c r="K6968" s="935">
        <v>-121.9963235</v>
      </c>
      <c r="L6968" s="935">
        <v>39.629153240000001</v>
      </c>
      <c r="M6968" s="935">
        <v>-121.9925059</v>
      </c>
    </row>
    <row r="6969" spans="1:13" x14ac:dyDescent="0.35">
      <c r="A6969" s="1296">
        <v>40332</v>
      </c>
      <c r="B6969" s="1295" t="s">
        <v>242</v>
      </c>
      <c r="C6969" s="1295" t="s">
        <v>296</v>
      </c>
      <c r="D6969" s="1295">
        <v>14980</v>
      </c>
      <c r="E6969" s="1295" t="s">
        <v>200</v>
      </c>
      <c r="F6969" s="935" t="s">
        <v>222</v>
      </c>
      <c r="G6969" s="1295">
        <v>-99999</v>
      </c>
      <c r="H6969" s="935" t="s">
        <v>414</v>
      </c>
      <c r="I6969" s="935" t="s">
        <v>415</v>
      </c>
      <c r="J6969" s="935">
        <v>39.629153240000001</v>
      </c>
      <c r="K6969" s="935">
        <v>-121.9925059</v>
      </c>
      <c r="L6969" s="935">
        <v>39.40712284</v>
      </c>
      <c r="M6969" s="935">
        <v>-122.00758999999999</v>
      </c>
    </row>
    <row r="6970" spans="1:13" x14ac:dyDescent="0.35">
      <c r="A6970" s="1296">
        <v>40337</v>
      </c>
      <c r="B6970" s="1295" t="s">
        <v>242</v>
      </c>
      <c r="C6970" s="1295" t="s">
        <v>243</v>
      </c>
      <c r="D6970" s="1295">
        <v>12984</v>
      </c>
      <c r="E6970" s="1295" t="s">
        <v>200</v>
      </c>
      <c r="F6970" s="935" t="s">
        <v>208</v>
      </c>
      <c r="G6970" s="1295">
        <v>14</v>
      </c>
      <c r="H6970" s="935" t="s">
        <v>402</v>
      </c>
      <c r="I6970" s="935" t="s">
        <v>403</v>
      </c>
      <c r="J6970" s="935">
        <v>40.611883210000002</v>
      </c>
      <c r="K6970" s="935">
        <v>-122.446135</v>
      </c>
      <c r="L6970" s="935">
        <v>40.592799669999998</v>
      </c>
      <c r="M6970" s="935">
        <v>-122.3942059</v>
      </c>
    </row>
    <row r="6971" spans="1:13" x14ac:dyDescent="0.35">
      <c r="A6971" s="1296">
        <v>40337</v>
      </c>
      <c r="B6971" s="1295" t="s">
        <v>242</v>
      </c>
      <c r="C6971" s="1295" t="s">
        <v>243</v>
      </c>
      <c r="D6971" s="1295">
        <v>12984</v>
      </c>
      <c r="E6971" s="1295" t="s">
        <v>200</v>
      </c>
      <c r="F6971" s="935" t="s">
        <v>209</v>
      </c>
      <c r="G6971" s="1295">
        <v>8</v>
      </c>
      <c r="H6971" s="935" t="s">
        <v>403</v>
      </c>
      <c r="I6971" s="935" t="s">
        <v>404</v>
      </c>
      <c r="J6971" s="935">
        <v>40.592799669999998</v>
      </c>
      <c r="K6971" s="935">
        <v>-122.3942059</v>
      </c>
      <c r="L6971" s="935">
        <v>40.585947769999997</v>
      </c>
      <c r="M6971" s="935">
        <v>-122.3683525</v>
      </c>
    </row>
    <row r="6972" spans="1:13" x14ac:dyDescent="0.35">
      <c r="A6972" s="1296">
        <v>40337</v>
      </c>
      <c r="B6972" s="1295" t="s">
        <v>242</v>
      </c>
      <c r="C6972" s="1295" t="s">
        <v>243</v>
      </c>
      <c r="D6972" s="1295">
        <v>12984</v>
      </c>
      <c r="E6972" s="1295" t="s">
        <v>200</v>
      </c>
      <c r="F6972" s="935" t="s">
        <v>211</v>
      </c>
      <c r="G6972" s="1295">
        <v>1</v>
      </c>
      <c r="H6972" s="935" t="s">
        <v>404</v>
      </c>
      <c r="I6972" s="935" t="s">
        <v>405</v>
      </c>
      <c r="J6972" s="935">
        <v>40.585947769999997</v>
      </c>
      <c r="K6972" s="935">
        <v>-122.3683525</v>
      </c>
      <c r="L6972" s="935">
        <v>40.472049499999997</v>
      </c>
      <c r="M6972" s="935">
        <v>-122.29453460000001</v>
      </c>
    </row>
    <row r="6973" spans="1:13" x14ac:dyDescent="0.35">
      <c r="A6973" s="1296">
        <v>40337</v>
      </c>
      <c r="B6973" s="1295" t="s">
        <v>242</v>
      </c>
      <c r="C6973" s="1295" t="s">
        <v>243</v>
      </c>
      <c r="D6973" s="1295">
        <v>12984</v>
      </c>
      <c r="E6973" s="1295" t="s">
        <v>200</v>
      </c>
      <c r="F6973" s="935" t="s">
        <v>212</v>
      </c>
      <c r="G6973" s="1295">
        <v>0</v>
      </c>
      <c r="H6973" s="935" t="s">
        <v>405</v>
      </c>
      <c r="I6973" s="935" t="s">
        <v>406</v>
      </c>
      <c r="J6973" s="935">
        <v>40.472049499999997</v>
      </c>
      <c r="K6973" s="935">
        <v>-122.29453460000001</v>
      </c>
      <c r="L6973" s="935">
        <v>40.417416330000002</v>
      </c>
      <c r="M6973" s="935">
        <v>-122.19395729999999</v>
      </c>
    </row>
    <row r="6974" spans="1:13" x14ac:dyDescent="0.35">
      <c r="A6974" s="1296">
        <v>40337</v>
      </c>
      <c r="B6974" s="1295" t="s">
        <v>242</v>
      </c>
      <c r="C6974" s="1295" t="s">
        <v>243</v>
      </c>
      <c r="D6974" s="1295">
        <v>12984</v>
      </c>
      <c r="E6974" s="1295" t="s">
        <v>200</v>
      </c>
      <c r="F6974" s="935" t="s">
        <v>213</v>
      </c>
      <c r="G6974" s="1295">
        <v>0</v>
      </c>
      <c r="H6974" s="935" t="s">
        <v>406</v>
      </c>
      <c r="I6974" s="935" t="s">
        <v>407</v>
      </c>
      <c r="J6974" s="935">
        <v>40.417416330000002</v>
      </c>
      <c r="K6974" s="935">
        <v>-122.19395729999999</v>
      </c>
      <c r="L6974" s="935">
        <v>40.355137560000003</v>
      </c>
      <c r="M6974" s="935">
        <v>-122.17595660000001</v>
      </c>
    </row>
    <row r="6975" spans="1:13" x14ac:dyDescent="0.35">
      <c r="A6975" s="1296">
        <v>40337</v>
      </c>
      <c r="B6975" s="1295" t="s">
        <v>242</v>
      </c>
      <c r="C6975" s="1295" t="s">
        <v>243</v>
      </c>
      <c r="D6975" s="1295">
        <v>12984</v>
      </c>
      <c r="E6975" s="1295" t="s">
        <v>200</v>
      </c>
      <c r="F6975" s="935" t="s">
        <v>214</v>
      </c>
      <c r="G6975" s="1295">
        <v>0</v>
      </c>
      <c r="H6975" s="935" t="s">
        <v>407</v>
      </c>
      <c r="I6975" s="935" t="s">
        <v>408</v>
      </c>
      <c r="J6975" s="935">
        <v>40.355137560000003</v>
      </c>
      <c r="K6975" s="935">
        <v>-122.17595660000001</v>
      </c>
      <c r="L6975" s="935">
        <v>40.316984869999999</v>
      </c>
      <c r="M6975" s="935">
        <v>-122.1896581</v>
      </c>
    </row>
    <row r="6976" spans="1:13" x14ac:dyDescent="0.35">
      <c r="A6976" s="1296">
        <v>40337</v>
      </c>
      <c r="B6976" s="1295" t="s">
        <v>242</v>
      </c>
      <c r="C6976" s="1295" t="s">
        <v>243</v>
      </c>
      <c r="D6976" s="1295">
        <v>12984</v>
      </c>
      <c r="E6976" s="1295" t="s">
        <v>200</v>
      </c>
      <c r="F6976" s="935" t="s">
        <v>215</v>
      </c>
      <c r="G6976" s="1295">
        <v>0</v>
      </c>
      <c r="H6976" s="935" t="s">
        <v>408</v>
      </c>
      <c r="I6976" s="935" t="s">
        <v>409</v>
      </c>
      <c r="J6976" s="935">
        <v>40.316984869999999</v>
      </c>
      <c r="K6976" s="935">
        <v>-122.1896581</v>
      </c>
      <c r="L6976" s="935">
        <v>40.263968490000003</v>
      </c>
      <c r="M6976" s="935">
        <v>-122.2235306</v>
      </c>
    </row>
    <row r="6977" spans="1:13" x14ac:dyDescent="0.35">
      <c r="A6977" s="1296">
        <v>40337</v>
      </c>
      <c r="B6977" s="1295" t="s">
        <v>242</v>
      </c>
      <c r="C6977" s="1295" t="s">
        <v>243</v>
      </c>
      <c r="D6977" s="1295">
        <v>12984</v>
      </c>
      <c r="E6977" s="1295" t="s">
        <v>200</v>
      </c>
      <c r="F6977" s="935" t="s">
        <v>216</v>
      </c>
      <c r="G6977" s="1295">
        <v>0</v>
      </c>
      <c r="H6977" s="935" t="s">
        <v>409</v>
      </c>
      <c r="I6977" s="935" t="s">
        <v>410</v>
      </c>
      <c r="J6977" s="935">
        <v>40.263968490000003</v>
      </c>
      <c r="K6977" s="935">
        <v>-122.2235306</v>
      </c>
      <c r="L6977" s="935">
        <v>40.153152210000002</v>
      </c>
      <c r="M6977" s="935">
        <v>-122.20237950000001</v>
      </c>
    </row>
    <row r="6978" spans="1:13" x14ac:dyDescent="0.35">
      <c r="A6978" s="1296">
        <v>40337</v>
      </c>
      <c r="B6978" s="1295" t="s">
        <v>242</v>
      </c>
      <c r="C6978" s="1295" t="s">
        <v>243</v>
      </c>
      <c r="D6978" s="1295">
        <v>12984</v>
      </c>
      <c r="E6978" s="1295" t="s">
        <v>200</v>
      </c>
      <c r="F6978" s="935" t="s">
        <v>217</v>
      </c>
      <c r="G6978" s="1295">
        <v>0</v>
      </c>
      <c r="H6978" s="935" t="s">
        <v>410</v>
      </c>
      <c r="I6978" s="935" t="s">
        <v>411</v>
      </c>
      <c r="J6978" s="935">
        <v>40.153152210000002</v>
      </c>
      <c r="K6978" s="935">
        <v>-122.20237950000001</v>
      </c>
      <c r="L6978" s="935">
        <v>40.027836569999998</v>
      </c>
      <c r="M6978" s="935">
        <v>-122.11920569999999</v>
      </c>
    </row>
    <row r="6979" spans="1:13" x14ac:dyDescent="0.35">
      <c r="A6979" s="1296">
        <v>40337</v>
      </c>
      <c r="B6979" s="1295" t="s">
        <v>242</v>
      </c>
      <c r="C6979" s="1295" t="s">
        <v>243</v>
      </c>
      <c r="D6979" s="1295">
        <v>12984</v>
      </c>
      <c r="E6979" s="1295" t="s">
        <v>200</v>
      </c>
      <c r="F6979" s="935" t="s">
        <v>219</v>
      </c>
      <c r="G6979" s="1295">
        <v>0</v>
      </c>
      <c r="H6979" s="935" t="s">
        <v>411</v>
      </c>
      <c r="I6979" s="935" t="s">
        <v>412</v>
      </c>
      <c r="J6979" s="935">
        <v>40.027836569999998</v>
      </c>
      <c r="K6979" s="935">
        <v>-122.11920569999999</v>
      </c>
      <c r="L6979" s="935">
        <v>39.909298579999998</v>
      </c>
      <c r="M6979" s="935">
        <v>-122.0918963</v>
      </c>
    </row>
    <row r="6980" spans="1:13" x14ac:dyDescent="0.35">
      <c r="A6980" s="1296">
        <v>40337</v>
      </c>
      <c r="B6980" s="1295" t="s">
        <v>242</v>
      </c>
      <c r="C6980" s="1295" t="s">
        <v>243</v>
      </c>
      <c r="D6980" s="1295">
        <v>12984</v>
      </c>
      <c r="E6980" s="1295" t="s">
        <v>200</v>
      </c>
      <c r="F6980" s="935" t="s">
        <v>220</v>
      </c>
      <c r="G6980" s="1295">
        <v>-99999</v>
      </c>
      <c r="H6980" s="935" t="s">
        <v>412</v>
      </c>
      <c r="I6980" s="935" t="s">
        <v>413</v>
      </c>
      <c r="J6980" s="935">
        <v>39.909298579999998</v>
      </c>
      <c r="K6980" s="935">
        <v>-122.0918963</v>
      </c>
      <c r="L6980" s="935">
        <v>39.751173979999997</v>
      </c>
      <c r="M6980" s="935">
        <v>-121.9963235</v>
      </c>
    </row>
    <row r="6981" spans="1:13" x14ac:dyDescent="0.35">
      <c r="A6981" s="1296">
        <v>40337</v>
      </c>
      <c r="B6981" s="1295" t="s">
        <v>242</v>
      </c>
      <c r="C6981" s="1295" t="s">
        <v>243</v>
      </c>
      <c r="D6981" s="1295">
        <v>12984</v>
      </c>
      <c r="E6981" s="1295" t="s">
        <v>200</v>
      </c>
      <c r="F6981" s="935" t="s">
        <v>221</v>
      </c>
      <c r="G6981" s="1295">
        <v>-99999</v>
      </c>
      <c r="H6981" s="935" t="s">
        <v>413</v>
      </c>
      <c r="I6981" s="935" t="s">
        <v>414</v>
      </c>
      <c r="J6981" s="935">
        <v>39.751173979999997</v>
      </c>
      <c r="K6981" s="935">
        <v>-121.9963235</v>
      </c>
      <c r="L6981" s="935">
        <v>39.629153240000001</v>
      </c>
      <c r="M6981" s="935">
        <v>-121.9925059</v>
      </c>
    </row>
    <row r="6982" spans="1:13" x14ac:dyDescent="0.35">
      <c r="A6982" s="1296">
        <v>40337</v>
      </c>
      <c r="B6982" s="1295" t="s">
        <v>242</v>
      </c>
      <c r="C6982" s="1295" t="s">
        <v>243</v>
      </c>
      <c r="D6982" s="1295">
        <v>12984</v>
      </c>
      <c r="E6982" s="1295" t="s">
        <v>200</v>
      </c>
      <c r="F6982" s="935" t="s">
        <v>222</v>
      </c>
      <c r="G6982" s="1295">
        <v>-99999</v>
      </c>
      <c r="H6982" s="935" t="s">
        <v>414</v>
      </c>
      <c r="I6982" s="935" t="s">
        <v>415</v>
      </c>
      <c r="J6982" s="935">
        <v>39.629153240000001</v>
      </c>
      <c r="K6982" s="935">
        <v>-121.9925059</v>
      </c>
      <c r="L6982" s="935">
        <v>39.40712284</v>
      </c>
      <c r="M6982" s="935">
        <v>-122.00758999999999</v>
      </c>
    </row>
    <row r="6983" spans="1:13" x14ac:dyDescent="0.35">
      <c r="A6983" s="1296">
        <v>40346</v>
      </c>
      <c r="B6983" s="1295" t="s">
        <v>242</v>
      </c>
      <c r="C6983" s="1295" t="s">
        <v>297</v>
      </c>
      <c r="D6983" s="1295">
        <v>10841</v>
      </c>
      <c r="E6983" s="1295" t="s">
        <v>200</v>
      </c>
      <c r="F6983" s="935" t="s">
        <v>208</v>
      </c>
      <c r="G6983" s="1295">
        <v>41</v>
      </c>
      <c r="H6983" s="935" t="s">
        <v>402</v>
      </c>
      <c r="I6983" s="935" t="s">
        <v>403</v>
      </c>
      <c r="J6983" s="935">
        <v>40.611883210000002</v>
      </c>
      <c r="K6983" s="935">
        <v>-122.446135</v>
      </c>
      <c r="L6983" s="935">
        <v>40.592799669999998</v>
      </c>
      <c r="M6983" s="935">
        <v>-122.3942059</v>
      </c>
    </row>
    <row r="6984" spans="1:13" x14ac:dyDescent="0.35">
      <c r="A6984" s="1296">
        <v>40346</v>
      </c>
      <c r="B6984" s="1295" t="s">
        <v>242</v>
      </c>
      <c r="C6984" s="1295" t="s">
        <v>297</v>
      </c>
      <c r="D6984" s="1295">
        <v>10841</v>
      </c>
      <c r="E6984" s="1295" t="s">
        <v>200</v>
      </c>
      <c r="F6984" s="935" t="s">
        <v>209</v>
      </c>
      <c r="G6984" s="1295">
        <v>30</v>
      </c>
      <c r="H6984" s="935" t="s">
        <v>403</v>
      </c>
      <c r="I6984" s="935" t="s">
        <v>404</v>
      </c>
      <c r="J6984" s="935">
        <v>40.592799669999998</v>
      </c>
      <c r="K6984" s="935">
        <v>-122.3942059</v>
      </c>
      <c r="L6984" s="935">
        <v>40.585947769999997</v>
      </c>
      <c r="M6984" s="935">
        <v>-122.3683525</v>
      </c>
    </row>
    <row r="6985" spans="1:13" x14ac:dyDescent="0.35">
      <c r="A6985" s="1296">
        <v>40346</v>
      </c>
      <c r="B6985" s="1295" t="s">
        <v>242</v>
      </c>
      <c r="C6985" s="1295" t="s">
        <v>297</v>
      </c>
      <c r="D6985" s="1295">
        <v>10841</v>
      </c>
      <c r="E6985" s="1295" t="s">
        <v>200</v>
      </c>
      <c r="F6985" s="935" t="s">
        <v>211</v>
      </c>
      <c r="G6985" s="1295">
        <v>4</v>
      </c>
      <c r="H6985" s="935" t="s">
        <v>404</v>
      </c>
      <c r="I6985" s="935" t="s">
        <v>405</v>
      </c>
      <c r="J6985" s="935">
        <v>40.585947769999997</v>
      </c>
      <c r="K6985" s="935">
        <v>-122.3683525</v>
      </c>
      <c r="L6985" s="935">
        <v>40.472049499999997</v>
      </c>
      <c r="M6985" s="935">
        <v>-122.29453460000001</v>
      </c>
    </row>
    <row r="6986" spans="1:13" x14ac:dyDescent="0.35">
      <c r="A6986" s="1296">
        <v>40346</v>
      </c>
      <c r="B6986" s="1295" t="s">
        <v>242</v>
      </c>
      <c r="C6986" s="1295" t="s">
        <v>297</v>
      </c>
      <c r="D6986" s="1295">
        <v>10841</v>
      </c>
      <c r="E6986" s="1295" t="s">
        <v>200</v>
      </c>
      <c r="F6986" s="935" t="s">
        <v>212</v>
      </c>
      <c r="G6986" s="1295">
        <v>0</v>
      </c>
      <c r="H6986" s="935" t="s">
        <v>405</v>
      </c>
      <c r="I6986" s="935" t="s">
        <v>406</v>
      </c>
      <c r="J6986" s="935">
        <v>40.472049499999997</v>
      </c>
      <c r="K6986" s="935">
        <v>-122.29453460000001</v>
      </c>
      <c r="L6986" s="935">
        <v>40.417416330000002</v>
      </c>
      <c r="M6986" s="935">
        <v>-122.19395729999999</v>
      </c>
    </row>
    <row r="6987" spans="1:13" x14ac:dyDescent="0.35">
      <c r="A6987" s="1296">
        <v>40346</v>
      </c>
      <c r="B6987" s="1295" t="s">
        <v>242</v>
      </c>
      <c r="C6987" s="1295" t="s">
        <v>297</v>
      </c>
      <c r="D6987" s="1295">
        <v>10841</v>
      </c>
      <c r="E6987" s="1295" t="s">
        <v>200</v>
      </c>
      <c r="F6987" s="935" t="s">
        <v>213</v>
      </c>
      <c r="G6987" s="1295">
        <v>0</v>
      </c>
      <c r="H6987" s="935" t="s">
        <v>406</v>
      </c>
      <c r="I6987" s="935" t="s">
        <v>407</v>
      </c>
      <c r="J6987" s="935">
        <v>40.417416330000002</v>
      </c>
      <c r="K6987" s="935">
        <v>-122.19395729999999</v>
      </c>
      <c r="L6987" s="935">
        <v>40.355137560000003</v>
      </c>
      <c r="M6987" s="935">
        <v>-122.17595660000001</v>
      </c>
    </row>
    <row r="6988" spans="1:13" x14ac:dyDescent="0.35">
      <c r="A6988" s="1296">
        <v>40346</v>
      </c>
      <c r="B6988" s="1295" t="s">
        <v>242</v>
      </c>
      <c r="C6988" s="1295" t="s">
        <v>297</v>
      </c>
      <c r="D6988" s="1295">
        <v>10841</v>
      </c>
      <c r="E6988" s="1295" t="s">
        <v>200</v>
      </c>
      <c r="F6988" s="935" t="s">
        <v>214</v>
      </c>
      <c r="G6988" s="1295">
        <v>0</v>
      </c>
      <c r="H6988" s="935" t="s">
        <v>407</v>
      </c>
      <c r="I6988" s="935" t="s">
        <v>408</v>
      </c>
      <c r="J6988" s="935">
        <v>40.355137560000003</v>
      </c>
      <c r="K6988" s="935">
        <v>-122.17595660000001</v>
      </c>
      <c r="L6988" s="935">
        <v>40.316984869999999</v>
      </c>
      <c r="M6988" s="935">
        <v>-122.1896581</v>
      </c>
    </row>
    <row r="6989" spans="1:13" x14ac:dyDescent="0.35">
      <c r="A6989" s="1296">
        <v>40346</v>
      </c>
      <c r="B6989" s="1295" t="s">
        <v>242</v>
      </c>
      <c r="C6989" s="1295" t="s">
        <v>297</v>
      </c>
      <c r="D6989" s="1295">
        <v>10841</v>
      </c>
      <c r="E6989" s="1295" t="s">
        <v>200</v>
      </c>
      <c r="F6989" s="935" t="s">
        <v>215</v>
      </c>
      <c r="G6989" s="1295">
        <v>0</v>
      </c>
      <c r="H6989" s="935" t="s">
        <v>408</v>
      </c>
      <c r="I6989" s="935" t="s">
        <v>409</v>
      </c>
      <c r="J6989" s="935">
        <v>40.316984869999999</v>
      </c>
      <c r="K6989" s="935">
        <v>-122.1896581</v>
      </c>
      <c r="L6989" s="935">
        <v>40.263968490000003</v>
      </c>
      <c r="M6989" s="935">
        <v>-122.2235306</v>
      </c>
    </row>
    <row r="6990" spans="1:13" x14ac:dyDescent="0.35">
      <c r="A6990" s="1296">
        <v>40346</v>
      </c>
      <c r="B6990" s="1295" t="s">
        <v>242</v>
      </c>
      <c r="C6990" s="1295" t="s">
        <v>297</v>
      </c>
      <c r="D6990" s="1295">
        <v>10841</v>
      </c>
      <c r="E6990" s="1295" t="s">
        <v>200</v>
      </c>
      <c r="F6990" s="935" t="s">
        <v>216</v>
      </c>
      <c r="G6990" s="1295">
        <v>0</v>
      </c>
      <c r="H6990" s="935" t="s">
        <v>409</v>
      </c>
      <c r="I6990" s="935" t="s">
        <v>410</v>
      </c>
      <c r="J6990" s="935">
        <v>40.263968490000003</v>
      </c>
      <c r="K6990" s="935">
        <v>-122.2235306</v>
      </c>
      <c r="L6990" s="935">
        <v>40.153152210000002</v>
      </c>
      <c r="M6990" s="935">
        <v>-122.20237950000001</v>
      </c>
    </row>
    <row r="6991" spans="1:13" x14ac:dyDescent="0.35">
      <c r="A6991" s="1296">
        <v>40346</v>
      </c>
      <c r="B6991" s="1295" t="s">
        <v>242</v>
      </c>
      <c r="C6991" s="1295" t="s">
        <v>297</v>
      </c>
      <c r="D6991" s="1295">
        <v>10841</v>
      </c>
      <c r="E6991" s="1295" t="s">
        <v>200</v>
      </c>
      <c r="F6991" s="935" t="s">
        <v>217</v>
      </c>
      <c r="G6991" s="1295">
        <v>0</v>
      </c>
      <c r="H6991" s="935" t="s">
        <v>410</v>
      </c>
      <c r="I6991" s="935" t="s">
        <v>411</v>
      </c>
      <c r="J6991" s="935">
        <v>40.153152210000002</v>
      </c>
      <c r="K6991" s="935">
        <v>-122.20237950000001</v>
      </c>
      <c r="L6991" s="935">
        <v>40.027836569999998</v>
      </c>
      <c r="M6991" s="935">
        <v>-122.11920569999999</v>
      </c>
    </row>
    <row r="6992" spans="1:13" x14ac:dyDescent="0.35">
      <c r="A6992" s="1296">
        <v>40346</v>
      </c>
      <c r="B6992" s="1295" t="s">
        <v>242</v>
      </c>
      <c r="C6992" s="1295" t="s">
        <v>297</v>
      </c>
      <c r="D6992" s="1295">
        <v>10841</v>
      </c>
      <c r="E6992" s="1295" t="s">
        <v>200</v>
      </c>
      <c r="F6992" s="935" t="s">
        <v>219</v>
      </c>
      <c r="G6992" s="1295">
        <v>0</v>
      </c>
      <c r="H6992" s="935" t="s">
        <v>411</v>
      </c>
      <c r="I6992" s="935" t="s">
        <v>412</v>
      </c>
      <c r="J6992" s="935">
        <v>40.027836569999998</v>
      </c>
      <c r="K6992" s="935">
        <v>-122.11920569999999</v>
      </c>
      <c r="L6992" s="935">
        <v>39.909298579999998</v>
      </c>
      <c r="M6992" s="935">
        <v>-122.0918963</v>
      </c>
    </row>
    <row r="6993" spans="1:15" x14ac:dyDescent="0.35">
      <c r="A6993" s="1296">
        <v>40346</v>
      </c>
      <c r="B6993" s="1295" t="s">
        <v>242</v>
      </c>
      <c r="C6993" s="1295" t="s">
        <v>297</v>
      </c>
      <c r="D6993" s="1295">
        <v>10841</v>
      </c>
      <c r="E6993" s="1295" t="s">
        <v>200</v>
      </c>
      <c r="F6993" s="935" t="s">
        <v>220</v>
      </c>
      <c r="G6993" s="1295">
        <v>-99999</v>
      </c>
      <c r="H6993" s="935" t="s">
        <v>412</v>
      </c>
      <c r="I6993" s="935" t="s">
        <v>413</v>
      </c>
      <c r="J6993" s="935">
        <v>39.909298579999998</v>
      </c>
      <c r="K6993" s="935">
        <v>-122.0918963</v>
      </c>
      <c r="L6993" s="935">
        <v>39.751173979999997</v>
      </c>
      <c r="M6993" s="935">
        <v>-121.9963235</v>
      </c>
    </row>
    <row r="6994" spans="1:15" x14ac:dyDescent="0.35">
      <c r="A6994" s="1296">
        <v>40346</v>
      </c>
      <c r="B6994" s="1295" t="s">
        <v>242</v>
      </c>
      <c r="C6994" s="1295" t="s">
        <v>297</v>
      </c>
      <c r="D6994" s="1295">
        <v>10841</v>
      </c>
      <c r="E6994" s="1295" t="s">
        <v>200</v>
      </c>
      <c r="F6994" s="935" t="s">
        <v>221</v>
      </c>
      <c r="G6994" s="1295">
        <v>-99999</v>
      </c>
      <c r="H6994" s="935" t="s">
        <v>413</v>
      </c>
      <c r="I6994" s="935" t="s">
        <v>414</v>
      </c>
      <c r="J6994" s="935">
        <v>39.751173979999997</v>
      </c>
      <c r="K6994" s="935">
        <v>-121.9963235</v>
      </c>
      <c r="L6994" s="935">
        <v>39.629153240000001</v>
      </c>
      <c r="M6994" s="935">
        <v>-121.9925059</v>
      </c>
    </row>
    <row r="6995" spans="1:15" x14ac:dyDescent="0.35">
      <c r="A6995" s="1296">
        <v>40346</v>
      </c>
      <c r="B6995" s="1295" t="s">
        <v>242</v>
      </c>
      <c r="C6995" s="1295" t="s">
        <v>297</v>
      </c>
      <c r="D6995" s="1295">
        <v>10841</v>
      </c>
      <c r="E6995" s="1295" t="s">
        <v>200</v>
      </c>
      <c r="F6995" s="935" t="s">
        <v>222</v>
      </c>
      <c r="G6995" s="1295">
        <v>-99999</v>
      </c>
      <c r="H6995" s="935" t="s">
        <v>414</v>
      </c>
      <c r="I6995" s="935" t="s">
        <v>415</v>
      </c>
      <c r="J6995" s="935">
        <v>39.629153240000001</v>
      </c>
      <c r="K6995" s="935">
        <v>-121.9925059</v>
      </c>
      <c r="L6995" s="935">
        <v>39.40712284</v>
      </c>
      <c r="M6995" s="935">
        <v>-122.00758999999999</v>
      </c>
      <c r="O6995" s="1363" t="s">
        <v>174</v>
      </c>
    </row>
    <row r="6996" spans="1:15" x14ac:dyDescent="0.35">
      <c r="A6996" s="1296">
        <v>40351</v>
      </c>
      <c r="B6996" s="1295" t="s">
        <v>242</v>
      </c>
      <c r="C6996" s="1295" t="s">
        <v>260</v>
      </c>
      <c r="D6996" s="1295">
        <v>10875</v>
      </c>
      <c r="E6996" s="1295" t="s">
        <v>200</v>
      </c>
      <c r="F6996" s="935" t="s">
        <v>208</v>
      </c>
      <c r="G6996" s="1295">
        <v>30</v>
      </c>
      <c r="H6996" s="935" t="s">
        <v>402</v>
      </c>
      <c r="I6996" s="935" t="s">
        <v>403</v>
      </c>
      <c r="J6996" s="935">
        <v>40.611883210000002</v>
      </c>
      <c r="K6996" s="935">
        <v>-122.446135</v>
      </c>
      <c r="L6996" s="935">
        <v>40.592799669999998</v>
      </c>
      <c r="M6996" s="935">
        <v>-122.3942059</v>
      </c>
    </row>
    <row r="6997" spans="1:15" x14ac:dyDescent="0.35">
      <c r="A6997" s="1296">
        <v>40351</v>
      </c>
      <c r="B6997" s="1295" t="s">
        <v>242</v>
      </c>
      <c r="C6997" s="1295" t="s">
        <v>260</v>
      </c>
      <c r="D6997" s="1295">
        <v>10875</v>
      </c>
      <c r="E6997" s="1295" t="s">
        <v>200</v>
      </c>
      <c r="F6997" s="935" t="s">
        <v>209</v>
      </c>
      <c r="G6997" s="1295">
        <v>23</v>
      </c>
      <c r="H6997" s="935" t="s">
        <v>403</v>
      </c>
      <c r="I6997" s="935" t="s">
        <v>404</v>
      </c>
      <c r="J6997" s="935">
        <v>40.592799669999998</v>
      </c>
      <c r="K6997" s="935">
        <v>-122.3942059</v>
      </c>
      <c r="L6997" s="935">
        <v>40.585947769999997</v>
      </c>
      <c r="M6997" s="935">
        <v>-122.3683525</v>
      </c>
    </row>
    <row r="6998" spans="1:15" x14ac:dyDescent="0.35">
      <c r="A6998" s="1296">
        <v>40351</v>
      </c>
      <c r="B6998" s="1295" t="s">
        <v>242</v>
      </c>
      <c r="C6998" s="1295" t="s">
        <v>260</v>
      </c>
      <c r="D6998" s="1295">
        <v>10875</v>
      </c>
      <c r="E6998" s="1295" t="s">
        <v>200</v>
      </c>
      <c r="F6998" s="935" t="s">
        <v>211</v>
      </c>
      <c r="G6998" s="1295">
        <v>2</v>
      </c>
      <c r="H6998" s="935" t="s">
        <v>404</v>
      </c>
      <c r="I6998" s="935" t="s">
        <v>405</v>
      </c>
      <c r="J6998" s="935">
        <v>40.585947769999997</v>
      </c>
      <c r="K6998" s="935">
        <v>-122.3683525</v>
      </c>
      <c r="L6998" s="935">
        <v>40.472049499999997</v>
      </c>
      <c r="M6998" s="935">
        <v>-122.29453460000001</v>
      </c>
    </row>
    <row r="6999" spans="1:15" x14ac:dyDescent="0.35">
      <c r="A6999" s="1296">
        <v>40351</v>
      </c>
      <c r="B6999" s="1295" t="s">
        <v>242</v>
      </c>
      <c r="C6999" s="1295" t="s">
        <v>260</v>
      </c>
      <c r="D6999" s="1295">
        <v>10875</v>
      </c>
      <c r="E6999" s="1295" t="s">
        <v>200</v>
      </c>
      <c r="F6999" s="935" t="s">
        <v>212</v>
      </c>
      <c r="G6999" s="1295">
        <v>0</v>
      </c>
      <c r="H6999" s="935" t="s">
        <v>405</v>
      </c>
      <c r="I6999" s="935" t="s">
        <v>406</v>
      </c>
      <c r="J6999" s="935">
        <v>40.472049499999997</v>
      </c>
      <c r="K6999" s="935">
        <v>-122.29453460000001</v>
      </c>
      <c r="L6999" s="935">
        <v>40.417416330000002</v>
      </c>
      <c r="M6999" s="935">
        <v>-122.19395729999999</v>
      </c>
    </row>
    <row r="7000" spans="1:15" x14ac:dyDescent="0.35">
      <c r="A7000" s="1296">
        <v>40351</v>
      </c>
      <c r="B7000" s="1295" t="s">
        <v>242</v>
      </c>
      <c r="C7000" s="1295" t="s">
        <v>260</v>
      </c>
      <c r="D7000" s="1295">
        <v>10875</v>
      </c>
      <c r="E7000" s="1295" t="s">
        <v>200</v>
      </c>
      <c r="F7000" s="935" t="s">
        <v>213</v>
      </c>
      <c r="G7000" s="1295">
        <v>0</v>
      </c>
      <c r="H7000" s="935" t="s">
        <v>406</v>
      </c>
      <c r="I7000" s="935" t="s">
        <v>407</v>
      </c>
      <c r="J7000" s="935">
        <v>40.417416330000002</v>
      </c>
      <c r="K7000" s="935">
        <v>-122.19395729999999</v>
      </c>
      <c r="L7000" s="935">
        <v>40.355137560000003</v>
      </c>
      <c r="M7000" s="935">
        <v>-122.17595660000001</v>
      </c>
    </row>
    <row r="7001" spans="1:15" x14ac:dyDescent="0.35">
      <c r="A7001" s="1296">
        <v>40351</v>
      </c>
      <c r="B7001" s="1295" t="s">
        <v>242</v>
      </c>
      <c r="C7001" s="1295" t="s">
        <v>260</v>
      </c>
      <c r="D7001" s="1295">
        <v>10875</v>
      </c>
      <c r="E7001" s="1295" t="s">
        <v>200</v>
      </c>
      <c r="F7001" s="935" t="s">
        <v>214</v>
      </c>
      <c r="G7001" s="1295">
        <v>0</v>
      </c>
      <c r="H7001" s="935" t="s">
        <v>407</v>
      </c>
      <c r="I7001" s="935" t="s">
        <v>408</v>
      </c>
      <c r="J7001" s="935">
        <v>40.355137560000003</v>
      </c>
      <c r="K7001" s="935">
        <v>-122.17595660000001</v>
      </c>
      <c r="L7001" s="935">
        <v>40.316984869999999</v>
      </c>
      <c r="M7001" s="935">
        <v>-122.1896581</v>
      </c>
    </row>
    <row r="7002" spans="1:15" x14ac:dyDescent="0.35">
      <c r="A7002" s="1296">
        <v>40351</v>
      </c>
      <c r="B7002" s="1295" t="s">
        <v>242</v>
      </c>
      <c r="C7002" s="1295" t="s">
        <v>260</v>
      </c>
      <c r="D7002" s="1295">
        <v>10875</v>
      </c>
      <c r="E7002" s="1295" t="s">
        <v>200</v>
      </c>
      <c r="F7002" s="935" t="s">
        <v>215</v>
      </c>
      <c r="G7002" s="1295">
        <v>0</v>
      </c>
      <c r="H7002" s="935" t="s">
        <v>408</v>
      </c>
      <c r="I7002" s="935" t="s">
        <v>409</v>
      </c>
      <c r="J7002" s="935">
        <v>40.316984869999999</v>
      </c>
      <c r="K7002" s="935">
        <v>-122.1896581</v>
      </c>
      <c r="L7002" s="935">
        <v>40.263968490000003</v>
      </c>
      <c r="M7002" s="935">
        <v>-122.2235306</v>
      </c>
    </row>
    <row r="7003" spans="1:15" x14ac:dyDescent="0.35">
      <c r="A7003" s="1296">
        <v>40351</v>
      </c>
      <c r="B7003" s="1295" t="s">
        <v>242</v>
      </c>
      <c r="C7003" s="1295" t="s">
        <v>260</v>
      </c>
      <c r="D7003" s="1295">
        <v>10875</v>
      </c>
      <c r="E7003" s="1295" t="s">
        <v>200</v>
      </c>
      <c r="F7003" s="935" t="s">
        <v>216</v>
      </c>
      <c r="G7003" s="1295">
        <v>0</v>
      </c>
      <c r="H7003" s="935" t="s">
        <v>409</v>
      </c>
      <c r="I7003" s="935" t="s">
        <v>410</v>
      </c>
      <c r="J7003" s="935">
        <v>40.263968490000003</v>
      </c>
      <c r="K7003" s="935">
        <v>-122.2235306</v>
      </c>
      <c r="L7003" s="935">
        <v>40.153152210000002</v>
      </c>
      <c r="M7003" s="935">
        <v>-122.20237950000001</v>
      </c>
    </row>
    <row r="7004" spans="1:15" x14ac:dyDescent="0.35">
      <c r="A7004" s="1296">
        <v>40351</v>
      </c>
      <c r="B7004" s="1295" t="s">
        <v>242</v>
      </c>
      <c r="C7004" s="1295" t="s">
        <v>260</v>
      </c>
      <c r="D7004" s="1295">
        <v>10875</v>
      </c>
      <c r="E7004" s="1295" t="s">
        <v>200</v>
      </c>
      <c r="F7004" s="935" t="s">
        <v>217</v>
      </c>
      <c r="G7004" s="1295">
        <v>0</v>
      </c>
      <c r="H7004" s="935" t="s">
        <v>410</v>
      </c>
      <c r="I7004" s="935" t="s">
        <v>411</v>
      </c>
      <c r="J7004" s="935">
        <v>40.153152210000002</v>
      </c>
      <c r="K7004" s="935">
        <v>-122.20237950000001</v>
      </c>
      <c r="L7004" s="935">
        <v>40.027836569999998</v>
      </c>
      <c r="M7004" s="935">
        <v>-122.11920569999999</v>
      </c>
    </row>
    <row r="7005" spans="1:15" x14ac:dyDescent="0.35">
      <c r="A7005" s="1296">
        <v>40351</v>
      </c>
      <c r="B7005" s="1295" t="s">
        <v>242</v>
      </c>
      <c r="C7005" s="1295" t="s">
        <v>260</v>
      </c>
      <c r="D7005" s="1295">
        <v>10875</v>
      </c>
      <c r="E7005" s="1295" t="s">
        <v>200</v>
      </c>
      <c r="F7005" s="935" t="s">
        <v>219</v>
      </c>
      <c r="G7005" s="1295">
        <v>0</v>
      </c>
      <c r="H7005" s="935" t="s">
        <v>411</v>
      </c>
      <c r="I7005" s="935" t="s">
        <v>412</v>
      </c>
      <c r="J7005" s="935">
        <v>40.027836569999998</v>
      </c>
      <c r="K7005" s="935">
        <v>-122.11920569999999</v>
      </c>
      <c r="L7005" s="935">
        <v>39.909298579999998</v>
      </c>
      <c r="M7005" s="935">
        <v>-122.0918963</v>
      </c>
    </row>
    <row r="7006" spans="1:15" x14ac:dyDescent="0.35">
      <c r="A7006" s="1296">
        <v>40351</v>
      </c>
      <c r="B7006" s="1295" t="s">
        <v>242</v>
      </c>
      <c r="C7006" s="1295" t="s">
        <v>260</v>
      </c>
      <c r="D7006" s="1295">
        <v>10875</v>
      </c>
      <c r="E7006" s="1295" t="s">
        <v>200</v>
      </c>
      <c r="F7006" s="935" t="s">
        <v>220</v>
      </c>
      <c r="G7006" s="1295">
        <v>-99999</v>
      </c>
      <c r="H7006" s="935" t="s">
        <v>412</v>
      </c>
      <c r="I7006" s="935" t="s">
        <v>413</v>
      </c>
      <c r="J7006" s="935">
        <v>39.909298579999998</v>
      </c>
      <c r="K7006" s="935">
        <v>-122.0918963</v>
      </c>
      <c r="L7006" s="935">
        <v>39.751173979999997</v>
      </c>
      <c r="M7006" s="935">
        <v>-121.9963235</v>
      </c>
    </row>
    <row r="7007" spans="1:15" x14ac:dyDescent="0.35">
      <c r="A7007" s="1296">
        <v>40351</v>
      </c>
      <c r="B7007" s="1295" t="s">
        <v>242</v>
      </c>
      <c r="C7007" s="1295" t="s">
        <v>260</v>
      </c>
      <c r="D7007" s="1295">
        <v>10875</v>
      </c>
      <c r="E7007" s="1295" t="s">
        <v>200</v>
      </c>
      <c r="F7007" s="935" t="s">
        <v>221</v>
      </c>
      <c r="G7007" s="1295">
        <v>-99999</v>
      </c>
      <c r="H7007" s="935" t="s">
        <v>413</v>
      </c>
      <c r="I7007" s="935" t="s">
        <v>414</v>
      </c>
      <c r="J7007" s="935">
        <v>39.751173979999997</v>
      </c>
      <c r="K7007" s="935">
        <v>-121.9963235</v>
      </c>
      <c r="L7007" s="935">
        <v>39.629153240000001</v>
      </c>
      <c r="M7007" s="935">
        <v>-121.9925059</v>
      </c>
    </row>
    <row r="7008" spans="1:15" x14ac:dyDescent="0.35">
      <c r="A7008" s="1296">
        <v>40351</v>
      </c>
      <c r="B7008" s="1295" t="s">
        <v>242</v>
      </c>
      <c r="C7008" s="1295" t="s">
        <v>260</v>
      </c>
      <c r="D7008" s="1295">
        <v>10875</v>
      </c>
      <c r="E7008" s="1295" t="s">
        <v>200</v>
      </c>
      <c r="F7008" s="935" t="s">
        <v>222</v>
      </c>
      <c r="G7008" s="1295">
        <v>-99999</v>
      </c>
      <c r="H7008" s="935" t="s">
        <v>414</v>
      </c>
      <c r="I7008" s="935" t="s">
        <v>415</v>
      </c>
      <c r="J7008" s="935">
        <v>39.629153240000001</v>
      </c>
      <c r="K7008" s="935">
        <v>-121.9925059</v>
      </c>
      <c r="L7008" s="935">
        <v>39.40712284</v>
      </c>
      <c r="M7008" s="935">
        <v>-122.00758999999999</v>
      </c>
    </row>
    <row r="7009" spans="1:13" x14ac:dyDescent="0.35">
      <c r="A7009" s="1296">
        <v>40357</v>
      </c>
      <c r="B7009" s="1295" t="s">
        <v>242</v>
      </c>
      <c r="C7009" s="1361" t="s">
        <v>297</v>
      </c>
      <c r="D7009" s="1295">
        <v>11695</v>
      </c>
      <c r="E7009" s="1295" t="s">
        <v>200</v>
      </c>
      <c r="F7009" s="935" t="s">
        <v>208</v>
      </c>
      <c r="G7009" s="1295">
        <v>15</v>
      </c>
      <c r="H7009" s="935" t="s">
        <v>402</v>
      </c>
      <c r="I7009" s="935" t="s">
        <v>403</v>
      </c>
      <c r="J7009" s="935">
        <v>40.611883210000002</v>
      </c>
      <c r="K7009" s="935">
        <v>-122.446135</v>
      </c>
      <c r="L7009" s="935">
        <v>40.592799669999998</v>
      </c>
      <c r="M7009" s="935">
        <v>-122.3942059</v>
      </c>
    </row>
    <row r="7010" spans="1:13" x14ac:dyDescent="0.35">
      <c r="A7010" s="1296">
        <v>40357</v>
      </c>
      <c r="B7010" s="1295" t="s">
        <v>242</v>
      </c>
      <c r="C7010" s="1361" t="s">
        <v>297</v>
      </c>
      <c r="D7010" s="1295">
        <v>11695</v>
      </c>
      <c r="E7010" s="1295" t="s">
        <v>200</v>
      </c>
      <c r="F7010" s="935" t="s">
        <v>209</v>
      </c>
      <c r="G7010" s="1295">
        <v>18</v>
      </c>
      <c r="H7010" s="935" t="s">
        <v>403</v>
      </c>
      <c r="I7010" s="935" t="s">
        <v>404</v>
      </c>
      <c r="J7010" s="935">
        <v>40.592799669999998</v>
      </c>
      <c r="K7010" s="935">
        <v>-122.3942059</v>
      </c>
      <c r="L7010" s="935">
        <v>40.585947769999997</v>
      </c>
      <c r="M7010" s="935">
        <v>-122.3683525</v>
      </c>
    </row>
    <row r="7011" spans="1:13" x14ac:dyDescent="0.35">
      <c r="A7011" s="1296">
        <v>40357</v>
      </c>
      <c r="B7011" s="1295" t="s">
        <v>242</v>
      </c>
      <c r="C7011" s="1361" t="s">
        <v>297</v>
      </c>
      <c r="D7011" s="1295">
        <v>11695</v>
      </c>
      <c r="E7011" s="1295" t="s">
        <v>200</v>
      </c>
      <c r="F7011" s="935" t="s">
        <v>211</v>
      </c>
      <c r="G7011" s="1295">
        <v>0</v>
      </c>
      <c r="H7011" s="935" t="s">
        <v>404</v>
      </c>
      <c r="I7011" s="935" t="s">
        <v>405</v>
      </c>
      <c r="J7011" s="935">
        <v>40.585947769999997</v>
      </c>
      <c r="K7011" s="935">
        <v>-122.3683525</v>
      </c>
      <c r="L7011" s="935">
        <v>40.472049499999997</v>
      </c>
      <c r="M7011" s="935">
        <v>-122.29453460000001</v>
      </c>
    </row>
    <row r="7012" spans="1:13" x14ac:dyDescent="0.35">
      <c r="A7012" s="1296">
        <v>40357</v>
      </c>
      <c r="B7012" s="1295" t="s">
        <v>242</v>
      </c>
      <c r="C7012" s="1361" t="s">
        <v>297</v>
      </c>
      <c r="D7012" s="1295">
        <v>11695</v>
      </c>
      <c r="E7012" s="1295" t="s">
        <v>200</v>
      </c>
      <c r="F7012" s="935" t="s">
        <v>212</v>
      </c>
      <c r="G7012" s="1295">
        <v>0</v>
      </c>
      <c r="H7012" s="935" t="s">
        <v>405</v>
      </c>
      <c r="I7012" s="935" t="s">
        <v>406</v>
      </c>
      <c r="J7012" s="935">
        <v>40.472049499999997</v>
      </c>
      <c r="K7012" s="935">
        <v>-122.29453460000001</v>
      </c>
      <c r="L7012" s="935">
        <v>40.417416330000002</v>
      </c>
      <c r="M7012" s="935">
        <v>-122.19395729999999</v>
      </c>
    </row>
    <row r="7013" spans="1:13" x14ac:dyDescent="0.35">
      <c r="A7013" s="1296">
        <v>40357</v>
      </c>
      <c r="B7013" s="1295" t="s">
        <v>242</v>
      </c>
      <c r="C7013" s="1361" t="s">
        <v>297</v>
      </c>
      <c r="D7013" s="1295">
        <v>11695</v>
      </c>
      <c r="E7013" s="1295" t="s">
        <v>200</v>
      </c>
      <c r="F7013" s="935" t="s">
        <v>213</v>
      </c>
      <c r="G7013" s="1295">
        <v>0</v>
      </c>
      <c r="H7013" s="935" t="s">
        <v>406</v>
      </c>
      <c r="I7013" s="935" t="s">
        <v>407</v>
      </c>
      <c r="J7013" s="935">
        <v>40.417416330000002</v>
      </c>
      <c r="K7013" s="935">
        <v>-122.19395729999999</v>
      </c>
      <c r="L7013" s="935">
        <v>40.355137560000003</v>
      </c>
      <c r="M7013" s="935">
        <v>-122.17595660000001</v>
      </c>
    </row>
    <row r="7014" spans="1:13" x14ac:dyDescent="0.35">
      <c r="A7014" s="1296">
        <v>40357</v>
      </c>
      <c r="B7014" s="1295" t="s">
        <v>242</v>
      </c>
      <c r="C7014" s="1361" t="s">
        <v>297</v>
      </c>
      <c r="D7014" s="1295">
        <v>11695</v>
      </c>
      <c r="E7014" s="1295" t="s">
        <v>200</v>
      </c>
      <c r="F7014" s="935" t="s">
        <v>214</v>
      </c>
      <c r="G7014" s="1295">
        <v>0</v>
      </c>
      <c r="H7014" s="935" t="s">
        <v>407</v>
      </c>
      <c r="I7014" s="935" t="s">
        <v>408</v>
      </c>
      <c r="J7014" s="935">
        <v>40.355137560000003</v>
      </c>
      <c r="K7014" s="935">
        <v>-122.17595660000001</v>
      </c>
      <c r="L7014" s="935">
        <v>40.316984869999999</v>
      </c>
      <c r="M7014" s="935">
        <v>-122.1896581</v>
      </c>
    </row>
    <row r="7015" spans="1:13" x14ac:dyDescent="0.35">
      <c r="A7015" s="1296">
        <v>40357</v>
      </c>
      <c r="B7015" s="1295" t="s">
        <v>242</v>
      </c>
      <c r="C7015" s="1361" t="s">
        <v>297</v>
      </c>
      <c r="D7015" s="1295">
        <v>11695</v>
      </c>
      <c r="E7015" s="1295" t="s">
        <v>200</v>
      </c>
      <c r="F7015" s="935" t="s">
        <v>215</v>
      </c>
      <c r="G7015" s="1295">
        <v>0</v>
      </c>
      <c r="H7015" s="935" t="s">
        <v>408</v>
      </c>
      <c r="I7015" s="935" t="s">
        <v>409</v>
      </c>
      <c r="J7015" s="935">
        <v>40.316984869999999</v>
      </c>
      <c r="K7015" s="935">
        <v>-122.1896581</v>
      </c>
      <c r="L7015" s="935">
        <v>40.263968490000003</v>
      </c>
      <c r="M7015" s="935">
        <v>-122.2235306</v>
      </c>
    </row>
    <row r="7016" spans="1:13" x14ac:dyDescent="0.35">
      <c r="A7016" s="1296">
        <v>40357</v>
      </c>
      <c r="B7016" s="1295" t="s">
        <v>242</v>
      </c>
      <c r="C7016" s="1361" t="s">
        <v>297</v>
      </c>
      <c r="D7016" s="1295">
        <v>11695</v>
      </c>
      <c r="E7016" s="1295" t="s">
        <v>200</v>
      </c>
      <c r="F7016" s="935" t="s">
        <v>216</v>
      </c>
      <c r="G7016" s="1295">
        <v>0</v>
      </c>
      <c r="H7016" s="935" t="s">
        <v>409</v>
      </c>
      <c r="I7016" s="935" t="s">
        <v>410</v>
      </c>
      <c r="J7016" s="935">
        <v>40.263968490000003</v>
      </c>
      <c r="K7016" s="935">
        <v>-122.2235306</v>
      </c>
      <c r="L7016" s="935">
        <v>40.153152210000002</v>
      </c>
      <c r="M7016" s="935">
        <v>-122.20237950000001</v>
      </c>
    </row>
    <row r="7017" spans="1:13" x14ac:dyDescent="0.35">
      <c r="A7017" s="1296">
        <v>40357</v>
      </c>
      <c r="B7017" s="1295" t="s">
        <v>242</v>
      </c>
      <c r="C7017" s="1361" t="s">
        <v>297</v>
      </c>
      <c r="D7017" s="1295">
        <v>11695</v>
      </c>
      <c r="E7017" s="1295" t="s">
        <v>200</v>
      </c>
      <c r="F7017" s="935" t="s">
        <v>217</v>
      </c>
      <c r="G7017" s="1295">
        <v>0</v>
      </c>
      <c r="H7017" s="935" t="s">
        <v>410</v>
      </c>
      <c r="I7017" s="935" t="s">
        <v>411</v>
      </c>
      <c r="J7017" s="935">
        <v>40.153152210000002</v>
      </c>
      <c r="K7017" s="935">
        <v>-122.20237950000001</v>
      </c>
      <c r="L7017" s="935">
        <v>40.027836569999998</v>
      </c>
      <c r="M7017" s="935">
        <v>-122.11920569999999</v>
      </c>
    </row>
    <row r="7018" spans="1:13" x14ac:dyDescent="0.35">
      <c r="A7018" s="1296">
        <v>40357</v>
      </c>
      <c r="B7018" s="1295" t="s">
        <v>242</v>
      </c>
      <c r="C7018" s="1361" t="s">
        <v>297</v>
      </c>
      <c r="D7018" s="1295">
        <v>11695</v>
      </c>
      <c r="E7018" s="1295" t="s">
        <v>200</v>
      </c>
      <c r="F7018" s="935" t="s">
        <v>219</v>
      </c>
      <c r="G7018" s="1295">
        <v>0</v>
      </c>
      <c r="H7018" s="935" t="s">
        <v>411</v>
      </c>
      <c r="I7018" s="935" t="s">
        <v>412</v>
      </c>
      <c r="J7018" s="935">
        <v>40.027836569999998</v>
      </c>
      <c r="K7018" s="935">
        <v>-122.11920569999999</v>
      </c>
      <c r="L7018" s="935">
        <v>39.909298579999998</v>
      </c>
      <c r="M7018" s="935">
        <v>-122.0918963</v>
      </c>
    </row>
    <row r="7019" spans="1:13" x14ac:dyDescent="0.35">
      <c r="A7019" s="1296">
        <v>40357</v>
      </c>
      <c r="B7019" s="1295" t="s">
        <v>242</v>
      </c>
      <c r="C7019" s="1361" t="s">
        <v>297</v>
      </c>
      <c r="D7019" s="1295">
        <v>11695</v>
      </c>
      <c r="E7019" s="1295" t="s">
        <v>200</v>
      </c>
      <c r="F7019" s="935" t="s">
        <v>220</v>
      </c>
      <c r="G7019" s="1295">
        <v>-99999</v>
      </c>
      <c r="H7019" s="935" t="s">
        <v>412</v>
      </c>
      <c r="I7019" s="935" t="s">
        <v>413</v>
      </c>
      <c r="J7019" s="935">
        <v>39.909298579999998</v>
      </c>
      <c r="K7019" s="935">
        <v>-122.0918963</v>
      </c>
      <c r="L7019" s="935">
        <v>39.751173979999997</v>
      </c>
      <c r="M7019" s="935">
        <v>-121.9963235</v>
      </c>
    </row>
    <row r="7020" spans="1:13" x14ac:dyDescent="0.35">
      <c r="A7020" s="1296">
        <v>40357</v>
      </c>
      <c r="B7020" s="1295" t="s">
        <v>242</v>
      </c>
      <c r="C7020" s="1361" t="s">
        <v>297</v>
      </c>
      <c r="D7020" s="1295">
        <v>11695</v>
      </c>
      <c r="E7020" s="1295" t="s">
        <v>200</v>
      </c>
      <c r="F7020" s="935" t="s">
        <v>221</v>
      </c>
      <c r="G7020" s="1295">
        <v>-99999</v>
      </c>
      <c r="H7020" s="935" t="s">
        <v>413</v>
      </c>
      <c r="I7020" s="935" t="s">
        <v>414</v>
      </c>
      <c r="J7020" s="935">
        <v>39.751173979999997</v>
      </c>
      <c r="K7020" s="935">
        <v>-121.9963235</v>
      </c>
      <c r="L7020" s="935">
        <v>39.629153240000001</v>
      </c>
      <c r="M7020" s="935">
        <v>-121.9925059</v>
      </c>
    </row>
    <row r="7021" spans="1:13" x14ac:dyDescent="0.35">
      <c r="A7021" s="1296">
        <v>40357</v>
      </c>
      <c r="B7021" s="1295" t="s">
        <v>242</v>
      </c>
      <c r="C7021" s="1361" t="s">
        <v>297</v>
      </c>
      <c r="D7021" s="1295">
        <v>11695</v>
      </c>
      <c r="E7021" s="1295" t="s">
        <v>200</v>
      </c>
      <c r="F7021" s="935" t="s">
        <v>222</v>
      </c>
      <c r="G7021" s="1295">
        <v>-99999</v>
      </c>
      <c r="H7021" s="935" t="s">
        <v>414</v>
      </c>
      <c r="I7021" s="935" t="s">
        <v>415</v>
      </c>
      <c r="J7021" s="935">
        <v>39.629153240000001</v>
      </c>
      <c r="K7021" s="935">
        <v>-121.9925059</v>
      </c>
      <c r="L7021" s="935">
        <v>39.40712284</v>
      </c>
      <c r="M7021" s="935">
        <v>-122.00758999999999</v>
      </c>
    </row>
    <row r="7022" spans="1:13" x14ac:dyDescent="0.35">
      <c r="A7022" s="1296">
        <v>40368</v>
      </c>
      <c r="B7022" s="1295" t="s">
        <v>242</v>
      </c>
      <c r="C7022" s="1295" t="s">
        <v>281</v>
      </c>
      <c r="D7022" s="1295">
        <v>12391</v>
      </c>
      <c r="E7022" s="1295" t="s">
        <v>200</v>
      </c>
      <c r="F7022" s="935" t="s">
        <v>208</v>
      </c>
      <c r="G7022" s="1295">
        <v>0</v>
      </c>
      <c r="H7022" s="935" t="s">
        <v>402</v>
      </c>
      <c r="I7022" s="935" t="s">
        <v>403</v>
      </c>
      <c r="J7022" s="935">
        <v>40.611883210000002</v>
      </c>
      <c r="K7022" s="935">
        <v>-122.446135</v>
      </c>
      <c r="L7022" s="935">
        <v>40.592799669999998</v>
      </c>
      <c r="M7022" s="935">
        <v>-122.3942059</v>
      </c>
    </row>
    <row r="7023" spans="1:13" x14ac:dyDescent="0.35">
      <c r="A7023" s="1296">
        <v>40368</v>
      </c>
      <c r="B7023" s="1295" t="s">
        <v>242</v>
      </c>
      <c r="C7023" s="1295" t="s">
        <v>281</v>
      </c>
      <c r="D7023" s="1295">
        <v>12391</v>
      </c>
      <c r="E7023" s="1295" t="s">
        <v>200</v>
      </c>
      <c r="F7023" s="935" t="s">
        <v>209</v>
      </c>
      <c r="G7023" s="1295">
        <v>9</v>
      </c>
      <c r="H7023" s="935" t="s">
        <v>403</v>
      </c>
      <c r="I7023" s="935" t="s">
        <v>404</v>
      </c>
      <c r="J7023" s="935">
        <v>40.592799669999998</v>
      </c>
      <c r="K7023" s="935">
        <v>-122.3942059</v>
      </c>
      <c r="L7023" s="935">
        <v>40.585947769999997</v>
      </c>
      <c r="M7023" s="935">
        <v>-122.3683525</v>
      </c>
    </row>
    <row r="7024" spans="1:13" x14ac:dyDescent="0.35">
      <c r="A7024" s="1296">
        <v>40368</v>
      </c>
      <c r="B7024" s="1295" t="s">
        <v>242</v>
      </c>
      <c r="C7024" s="1295" t="s">
        <v>281</v>
      </c>
      <c r="D7024" s="1295">
        <v>12391</v>
      </c>
      <c r="E7024" s="1295" t="s">
        <v>200</v>
      </c>
      <c r="F7024" s="935" t="s">
        <v>211</v>
      </c>
      <c r="G7024" s="1295">
        <v>2</v>
      </c>
      <c r="H7024" s="935" t="s">
        <v>404</v>
      </c>
      <c r="I7024" s="935" t="s">
        <v>405</v>
      </c>
      <c r="J7024" s="935">
        <v>40.585947769999997</v>
      </c>
      <c r="K7024" s="935">
        <v>-122.3683525</v>
      </c>
      <c r="L7024" s="935">
        <v>40.472049499999997</v>
      </c>
      <c r="M7024" s="935">
        <v>-122.29453460000001</v>
      </c>
    </row>
    <row r="7025" spans="1:13" x14ac:dyDescent="0.35">
      <c r="A7025" s="1296">
        <v>40368</v>
      </c>
      <c r="B7025" s="1295" t="s">
        <v>242</v>
      </c>
      <c r="C7025" s="1295" t="s">
        <v>281</v>
      </c>
      <c r="D7025" s="1295">
        <v>12391</v>
      </c>
      <c r="E7025" s="1295" t="s">
        <v>200</v>
      </c>
      <c r="F7025" s="935" t="s">
        <v>212</v>
      </c>
      <c r="G7025" s="1295">
        <v>0</v>
      </c>
      <c r="H7025" s="935" t="s">
        <v>405</v>
      </c>
      <c r="I7025" s="935" t="s">
        <v>406</v>
      </c>
      <c r="J7025" s="935">
        <v>40.472049499999997</v>
      </c>
      <c r="K7025" s="935">
        <v>-122.29453460000001</v>
      </c>
      <c r="L7025" s="935">
        <v>40.417416330000002</v>
      </c>
      <c r="M7025" s="935">
        <v>-122.19395729999999</v>
      </c>
    </row>
    <row r="7026" spans="1:13" x14ac:dyDescent="0.35">
      <c r="A7026" s="1296">
        <v>40368</v>
      </c>
      <c r="B7026" s="1295" t="s">
        <v>242</v>
      </c>
      <c r="C7026" s="1295" t="s">
        <v>281</v>
      </c>
      <c r="D7026" s="1295">
        <v>12391</v>
      </c>
      <c r="E7026" s="1295" t="s">
        <v>200</v>
      </c>
      <c r="F7026" s="935" t="s">
        <v>213</v>
      </c>
      <c r="G7026" s="1295">
        <v>0</v>
      </c>
      <c r="H7026" s="935" t="s">
        <v>406</v>
      </c>
      <c r="I7026" s="935" t="s">
        <v>407</v>
      </c>
      <c r="J7026" s="935">
        <v>40.417416330000002</v>
      </c>
      <c r="K7026" s="935">
        <v>-122.19395729999999</v>
      </c>
      <c r="L7026" s="935">
        <v>40.355137560000003</v>
      </c>
      <c r="M7026" s="935">
        <v>-122.17595660000001</v>
      </c>
    </row>
    <row r="7027" spans="1:13" x14ac:dyDescent="0.35">
      <c r="A7027" s="1296">
        <v>40368</v>
      </c>
      <c r="B7027" s="1295" t="s">
        <v>242</v>
      </c>
      <c r="C7027" s="1295" t="s">
        <v>281</v>
      </c>
      <c r="D7027" s="1295">
        <v>12391</v>
      </c>
      <c r="E7027" s="1295" t="s">
        <v>200</v>
      </c>
      <c r="F7027" s="935" t="s">
        <v>214</v>
      </c>
      <c r="G7027" s="1295">
        <v>0</v>
      </c>
      <c r="H7027" s="935" t="s">
        <v>407</v>
      </c>
      <c r="I7027" s="935" t="s">
        <v>408</v>
      </c>
      <c r="J7027" s="935">
        <v>40.355137560000003</v>
      </c>
      <c r="K7027" s="935">
        <v>-122.17595660000001</v>
      </c>
      <c r="L7027" s="935">
        <v>40.316984869999999</v>
      </c>
      <c r="M7027" s="935">
        <v>-122.1896581</v>
      </c>
    </row>
    <row r="7028" spans="1:13" x14ac:dyDescent="0.35">
      <c r="A7028" s="1296">
        <v>40368</v>
      </c>
      <c r="B7028" s="1295" t="s">
        <v>242</v>
      </c>
      <c r="C7028" s="1295" t="s">
        <v>281</v>
      </c>
      <c r="D7028" s="1295">
        <v>12391</v>
      </c>
      <c r="E7028" s="1295" t="s">
        <v>200</v>
      </c>
      <c r="F7028" s="935" t="s">
        <v>215</v>
      </c>
      <c r="G7028" s="1295">
        <v>0</v>
      </c>
      <c r="H7028" s="935" t="s">
        <v>408</v>
      </c>
      <c r="I7028" s="935" t="s">
        <v>409</v>
      </c>
      <c r="J7028" s="935">
        <v>40.316984869999999</v>
      </c>
      <c r="K7028" s="935">
        <v>-122.1896581</v>
      </c>
      <c r="L7028" s="935">
        <v>40.263968490000003</v>
      </c>
      <c r="M7028" s="935">
        <v>-122.2235306</v>
      </c>
    </row>
    <row r="7029" spans="1:13" x14ac:dyDescent="0.35">
      <c r="A7029" s="1296">
        <v>40368</v>
      </c>
      <c r="B7029" s="1295" t="s">
        <v>242</v>
      </c>
      <c r="C7029" s="1295" t="s">
        <v>281</v>
      </c>
      <c r="D7029" s="1295">
        <v>12391</v>
      </c>
      <c r="E7029" s="1295" t="s">
        <v>200</v>
      </c>
      <c r="F7029" s="935" t="s">
        <v>216</v>
      </c>
      <c r="G7029" s="1295">
        <v>0</v>
      </c>
      <c r="H7029" s="935" t="s">
        <v>409</v>
      </c>
      <c r="I7029" s="935" t="s">
        <v>410</v>
      </c>
      <c r="J7029" s="935">
        <v>40.263968490000003</v>
      </c>
      <c r="K7029" s="935">
        <v>-122.2235306</v>
      </c>
      <c r="L7029" s="935">
        <v>40.153152210000002</v>
      </c>
      <c r="M7029" s="935">
        <v>-122.20237950000001</v>
      </c>
    </row>
    <row r="7030" spans="1:13" x14ac:dyDescent="0.35">
      <c r="A7030" s="1296">
        <v>40368</v>
      </c>
      <c r="B7030" s="1295" t="s">
        <v>242</v>
      </c>
      <c r="C7030" s="1295" t="s">
        <v>281</v>
      </c>
      <c r="D7030" s="1295">
        <v>12391</v>
      </c>
      <c r="E7030" s="1295" t="s">
        <v>200</v>
      </c>
      <c r="F7030" s="935" t="s">
        <v>217</v>
      </c>
      <c r="G7030" s="1295">
        <v>0</v>
      </c>
      <c r="H7030" s="935" t="s">
        <v>410</v>
      </c>
      <c r="I7030" s="935" t="s">
        <v>411</v>
      </c>
      <c r="J7030" s="935">
        <v>40.153152210000002</v>
      </c>
      <c r="K7030" s="935">
        <v>-122.20237950000001</v>
      </c>
      <c r="L7030" s="935">
        <v>40.027836569999998</v>
      </c>
      <c r="M7030" s="935">
        <v>-122.11920569999999</v>
      </c>
    </row>
    <row r="7031" spans="1:13" x14ac:dyDescent="0.35">
      <c r="A7031" s="1296">
        <v>40368</v>
      </c>
      <c r="B7031" s="1295" t="s">
        <v>242</v>
      </c>
      <c r="C7031" s="1295" t="s">
        <v>281</v>
      </c>
      <c r="D7031" s="1295">
        <v>12391</v>
      </c>
      <c r="E7031" s="1295" t="s">
        <v>200</v>
      </c>
      <c r="F7031" s="935" t="s">
        <v>219</v>
      </c>
      <c r="G7031" s="1295">
        <v>0</v>
      </c>
      <c r="H7031" s="935" t="s">
        <v>411</v>
      </c>
      <c r="I7031" s="935" t="s">
        <v>412</v>
      </c>
      <c r="J7031" s="935">
        <v>40.027836569999998</v>
      </c>
      <c r="K7031" s="935">
        <v>-122.11920569999999</v>
      </c>
      <c r="L7031" s="935">
        <v>39.909298579999998</v>
      </c>
      <c r="M7031" s="935">
        <v>-122.0918963</v>
      </c>
    </row>
    <row r="7032" spans="1:13" x14ac:dyDescent="0.35">
      <c r="A7032" s="1296">
        <v>40368</v>
      </c>
      <c r="B7032" s="1295" t="s">
        <v>242</v>
      </c>
      <c r="C7032" s="1295" t="s">
        <v>281</v>
      </c>
      <c r="D7032" s="1295">
        <v>12391</v>
      </c>
      <c r="E7032" s="1295" t="s">
        <v>200</v>
      </c>
      <c r="F7032" s="935" t="s">
        <v>220</v>
      </c>
      <c r="G7032" s="1295">
        <v>-99999</v>
      </c>
      <c r="H7032" s="935" t="s">
        <v>412</v>
      </c>
      <c r="I7032" s="935" t="s">
        <v>413</v>
      </c>
      <c r="J7032" s="935">
        <v>39.909298579999998</v>
      </c>
      <c r="K7032" s="935">
        <v>-122.0918963</v>
      </c>
      <c r="L7032" s="935">
        <v>39.751173979999997</v>
      </c>
      <c r="M7032" s="935">
        <v>-121.9963235</v>
      </c>
    </row>
    <row r="7033" spans="1:13" x14ac:dyDescent="0.35">
      <c r="A7033" s="1296">
        <v>40368</v>
      </c>
      <c r="B7033" s="1295" t="s">
        <v>242</v>
      </c>
      <c r="C7033" s="1295" t="s">
        <v>281</v>
      </c>
      <c r="D7033" s="1295">
        <v>12391</v>
      </c>
      <c r="E7033" s="1295" t="s">
        <v>200</v>
      </c>
      <c r="F7033" s="935" t="s">
        <v>221</v>
      </c>
      <c r="G7033" s="1295">
        <v>-99999</v>
      </c>
      <c r="H7033" s="935" t="s">
        <v>413</v>
      </c>
      <c r="I7033" s="935" t="s">
        <v>414</v>
      </c>
      <c r="J7033" s="935">
        <v>39.751173979999997</v>
      </c>
      <c r="K7033" s="935">
        <v>-121.9963235</v>
      </c>
      <c r="L7033" s="935">
        <v>39.629153240000001</v>
      </c>
      <c r="M7033" s="935">
        <v>-121.9925059</v>
      </c>
    </row>
    <row r="7034" spans="1:13" x14ac:dyDescent="0.35">
      <c r="A7034" s="1296">
        <v>40368</v>
      </c>
      <c r="B7034" s="1295" t="s">
        <v>242</v>
      </c>
      <c r="C7034" s="1295" t="s">
        <v>281</v>
      </c>
      <c r="D7034" s="1295">
        <v>12391</v>
      </c>
      <c r="E7034" s="1295" t="s">
        <v>200</v>
      </c>
      <c r="F7034" s="935" t="s">
        <v>222</v>
      </c>
      <c r="G7034" s="1295">
        <v>-99999</v>
      </c>
      <c r="H7034" s="935" t="s">
        <v>414</v>
      </c>
      <c r="I7034" s="935" t="s">
        <v>415</v>
      </c>
      <c r="J7034" s="935">
        <v>39.629153240000001</v>
      </c>
      <c r="K7034" s="935">
        <v>-121.9925059</v>
      </c>
      <c r="L7034" s="935">
        <v>39.40712284</v>
      </c>
      <c r="M7034" s="935">
        <v>-122.00758999999999</v>
      </c>
    </row>
    <row r="7035" spans="1:13" x14ac:dyDescent="0.35">
      <c r="A7035" s="1296">
        <v>40372</v>
      </c>
      <c r="B7035" s="1295" t="s">
        <v>242</v>
      </c>
      <c r="C7035" s="1295" t="s">
        <v>291</v>
      </c>
      <c r="D7035" s="1295">
        <v>12400</v>
      </c>
      <c r="E7035" s="1295" t="s">
        <v>200</v>
      </c>
      <c r="F7035" s="935" t="s">
        <v>208</v>
      </c>
      <c r="G7035" s="1295">
        <v>4</v>
      </c>
      <c r="H7035" s="935" t="s">
        <v>402</v>
      </c>
      <c r="I7035" s="935" t="s">
        <v>403</v>
      </c>
      <c r="J7035" s="935">
        <v>40.611883210000002</v>
      </c>
      <c r="K7035" s="935">
        <v>-122.446135</v>
      </c>
      <c r="L7035" s="935">
        <v>40.592799669999998</v>
      </c>
      <c r="M7035" s="935">
        <v>-122.3942059</v>
      </c>
    </row>
    <row r="7036" spans="1:13" x14ac:dyDescent="0.35">
      <c r="A7036" s="1296">
        <v>40372</v>
      </c>
      <c r="B7036" s="1295" t="s">
        <v>242</v>
      </c>
      <c r="C7036" s="1295" t="s">
        <v>291</v>
      </c>
      <c r="D7036" s="1295">
        <v>12400</v>
      </c>
      <c r="E7036" s="1295" t="s">
        <v>200</v>
      </c>
      <c r="F7036" s="935" t="s">
        <v>209</v>
      </c>
      <c r="G7036" s="1295">
        <v>4</v>
      </c>
      <c r="H7036" s="935" t="s">
        <v>403</v>
      </c>
      <c r="I7036" s="935" t="s">
        <v>404</v>
      </c>
      <c r="J7036" s="935">
        <v>40.592799669999998</v>
      </c>
      <c r="K7036" s="935">
        <v>-122.3942059</v>
      </c>
      <c r="L7036" s="935">
        <v>40.585947769999997</v>
      </c>
      <c r="M7036" s="935">
        <v>-122.3683525</v>
      </c>
    </row>
    <row r="7037" spans="1:13" x14ac:dyDescent="0.35">
      <c r="A7037" s="1296">
        <v>40372</v>
      </c>
      <c r="B7037" s="1295" t="s">
        <v>242</v>
      </c>
      <c r="C7037" s="1295" t="s">
        <v>291</v>
      </c>
      <c r="D7037" s="1295">
        <v>12400</v>
      </c>
      <c r="E7037" s="1295" t="s">
        <v>200</v>
      </c>
      <c r="F7037" s="935" t="s">
        <v>211</v>
      </c>
      <c r="G7037" s="1295">
        <v>0</v>
      </c>
      <c r="H7037" s="935" t="s">
        <v>404</v>
      </c>
      <c r="I7037" s="935" t="s">
        <v>405</v>
      </c>
      <c r="J7037" s="935">
        <v>40.585947769999997</v>
      </c>
      <c r="K7037" s="935">
        <v>-122.3683525</v>
      </c>
      <c r="L7037" s="935">
        <v>40.472049499999997</v>
      </c>
      <c r="M7037" s="935">
        <v>-122.29453460000001</v>
      </c>
    </row>
    <row r="7038" spans="1:13" x14ac:dyDescent="0.35">
      <c r="A7038" s="1296">
        <v>40372</v>
      </c>
      <c r="B7038" s="1295" t="s">
        <v>242</v>
      </c>
      <c r="C7038" s="1295" t="s">
        <v>291</v>
      </c>
      <c r="D7038" s="1295">
        <v>12400</v>
      </c>
      <c r="E7038" s="1295" t="s">
        <v>200</v>
      </c>
      <c r="F7038" s="935" t="s">
        <v>212</v>
      </c>
      <c r="G7038" s="1295">
        <v>0</v>
      </c>
      <c r="H7038" s="935" t="s">
        <v>405</v>
      </c>
      <c r="I7038" s="935" t="s">
        <v>406</v>
      </c>
      <c r="J7038" s="935">
        <v>40.472049499999997</v>
      </c>
      <c r="K7038" s="935">
        <v>-122.29453460000001</v>
      </c>
      <c r="L7038" s="935">
        <v>40.417416330000002</v>
      </c>
      <c r="M7038" s="935">
        <v>-122.19395729999999</v>
      </c>
    </row>
    <row r="7039" spans="1:13" x14ac:dyDescent="0.35">
      <c r="A7039" s="1296">
        <v>40372</v>
      </c>
      <c r="B7039" s="1295" t="s">
        <v>242</v>
      </c>
      <c r="C7039" s="1295" t="s">
        <v>291</v>
      </c>
      <c r="D7039" s="1295">
        <v>12400</v>
      </c>
      <c r="E7039" s="1295" t="s">
        <v>200</v>
      </c>
      <c r="F7039" s="935" t="s">
        <v>213</v>
      </c>
      <c r="G7039" s="1295">
        <v>0</v>
      </c>
      <c r="H7039" s="935" t="s">
        <v>406</v>
      </c>
      <c r="I7039" s="935" t="s">
        <v>407</v>
      </c>
      <c r="J7039" s="935">
        <v>40.417416330000002</v>
      </c>
      <c r="K7039" s="935">
        <v>-122.19395729999999</v>
      </c>
      <c r="L7039" s="935">
        <v>40.355137560000003</v>
      </c>
      <c r="M7039" s="935">
        <v>-122.17595660000001</v>
      </c>
    </row>
    <row r="7040" spans="1:13" x14ac:dyDescent="0.35">
      <c r="A7040" s="1296">
        <v>40372</v>
      </c>
      <c r="B7040" s="1295" t="s">
        <v>242</v>
      </c>
      <c r="C7040" s="1295" t="s">
        <v>291</v>
      </c>
      <c r="D7040" s="1295">
        <v>12400</v>
      </c>
      <c r="E7040" s="1295" t="s">
        <v>200</v>
      </c>
      <c r="F7040" s="935" t="s">
        <v>214</v>
      </c>
      <c r="G7040" s="1295">
        <v>0</v>
      </c>
      <c r="H7040" s="935" t="s">
        <v>407</v>
      </c>
      <c r="I7040" s="935" t="s">
        <v>408</v>
      </c>
      <c r="J7040" s="935">
        <v>40.355137560000003</v>
      </c>
      <c r="K7040" s="935">
        <v>-122.17595660000001</v>
      </c>
      <c r="L7040" s="935">
        <v>40.316984869999999</v>
      </c>
      <c r="M7040" s="935">
        <v>-122.1896581</v>
      </c>
    </row>
    <row r="7041" spans="1:13" x14ac:dyDescent="0.35">
      <c r="A7041" s="1296">
        <v>40372</v>
      </c>
      <c r="B7041" s="1295" t="s">
        <v>242</v>
      </c>
      <c r="C7041" s="1295" t="s">
        <v>291</v>
      </c>
      <c r="D7041" s="1295">
        <v>12400</v>
      </c>
      <c r="E7041" s="1295" t="s">
        <v>200</v>
      </c>
      <c r="F7041" s="935" t="s">
        <v>215</v>
      </c>
      <c r="G7041" s="1295">
        <v>0</v>
      </c>
      <c r="H7041" s="935" t="s">
        <v>408</v>
      </c>
      <c r="I7041" s="935" t="s">
        <v>409</v>
      </c>
      <c r="J7041" s="935">
        <v>40.316984869999999</v>
      </c>
      <c r="K7041" s="935">
        <v>-122.1896581</v>
      </c>
      <c r="L7041" s="935">
        <v>40.263968490000003</v>
      </c>
      <c r="M7041" s="935">
        <v>-122.2235306</v>
      </c>
    </row>
    <row r="7042" spans="1:13" x14ac:dyDescent="0.35">
      <c r="A7042" s="1296">
        <v>40372</v>
      </c>
      <c r="B7042" s="1295" t="s">
        <v>242</v>
      </c>
      <c r="C7042" s="1295" t="s">
        <v>291</v>
      </c>
      <c r="D7042" s="1295">
        <v>12400</v>
      </c>
      <c r="E7042" s="1295" t="s">
        <v>200</v>
      </c>
      <c r="F7042" s="935" t="s">
        <v>216</v>
      </c>
      <c r="G7042" s="1295">
        <v>0</v>
      </c>
      <c r="H7042" s="935" t="s">
        <v>409</v>
      </c>
      <c r="I7042" s="935" t="s">
        <v>410</v>
      </c>
      <c r="J7042" s="935">
        <v>40.263968490000003</v>
      </c>
      <c r="K7042" s="935">
        <v>-122.2235306</v>
      </c>
      <c r="L7042" s="935">
        <v>40.153152210000002</v>
      </c>
      <c r="M7042" s="935">
        <v>-122.20237950000001</v>
      </c>
    </row>
    <row r="7043" spans="1:13" x14ac:dyDescent="0.35">
      <c r="A7043" s="1296">
        <v>40372</v>
      </c>
      <c r="B7043" s="1295" t="s">
        <v>242</v>
      </c>
      <c r="C7043" s="1295" t="s">
        <v>291</v>
      </c>
      <c r="D7043" s="1295">
        <v>12400</v>
      </c>
      <c r="E7043" s="1295" t="s">
        <v>200</v>
      </c>
      <c r="F7043" s="935" t="s">
        <v>217</v>
      </c>
      <c r="G7043" s="1295">
        <v>0</v>
      </c>
      <c r="H7043" s="935" t="s">
        <v>410</v>
      </c>
      <c r="I7043" s="935" t="s">
        <v>411</v>
      </c>
      <c r="J7043" s="935">
        <v>40.153152210000002</v>
      </c>
      <c r="K7043" s="935">
        <v>-122.20237950000001</v>
      </c>
      <c r="L7043" s="935">
        <v>40.027836569999998</v>
      </c>
      <c r="M7043" s="935">
        <v>-122.11920569999999</v>
      </c>
    </row>
    <row r="7044" spans="1:13" x14ac:dyDescent="0.35">
      <c r="A7044" s="1296">
        <v>40372</v>
      </c>
      <c r="B7044" s="1295" t="s">
        <v>242</v>
      </c>
      <c r="C7044" s="1295" t="s">
        <v>291</v>
      </c>
      <c r="D7044" s="1295">
        <v>12400</v>
      </c>
      <c r="E7044" s="1295" t="s">
        <v>200</v>
      </c>
      <c r="F7044" s="935" t="s">
        <v>219</v>
      </c>
      <c r="G7044" s="1295">
        <v>0</v>
      </c>
      <c r="H7044" s="935" t="s">
        <v>411</v>
      </c>
      <c r="I7044" s="935" t="s">
        <v>412</v>
      </c>
      <c r="J7044" s="935">
        <v>40.027836569999998</v>
      </c>
      <c r="K7044" s="935">
        <v>-122.11920569999999</v>
      </c>
      <c r="L7044" s="935">
        <v>39.909298579999998</v>
      </c>
      <c r="M7044" s="935">
        <v>-122.0918963</v>
      </c>
    </row>
    <row r="7045" spans="1:13" x14ac:dyDescent="0.35">
      <c r="A7045" s="1296">
        <v>40372</v>
      </c>
      <c r="B7045" s="1295" t="s">
        <v>242</v>
      </c>
      <c r="C7045" s="1295" t="s">
        <v>291</v>
      </c>
      <c r="D7045" s="1295">
        <v>12400</v>
      </c>
      <c r="E7045" s="1295" t="s">
        <v>200</v>
      </c>
      <c r="F7045" s="935" t="s">
        <v>220</v>
      </c>
      <c r="G7045" s="1295">
        <v>-99999</v>
      </c>
      <c r="H7045" s="935" t="s">
        <v>412</v>
      </c>
      <c r="I7045" s="935" t="s">
        <v>413</v>
      </c>
      <c r="J7045" s="935">
        <v>39.909298579999998</v>
      </c>
      <c r="K7045" s="935">
        <v>-122.0918963</v>
      </c>
      <c r="L7045" s="935">
        <v>39.751173979999997</v>
      </c>
      <c r="M7045" s="935">
        <v>-121.9963235</v>
      </c>
    </row>
    <row r="7046" spans="1:13" x14ac:dyDescent="0.35">
      <c r="A7046" s="1296">
        <v>40372</v>
      </c>
      <c r="B7046" s="1295" t="s">
        <v>242</v>
      </c>
      <c r="C7046" s="1295" t="s">
        <v>291</v>
      </c>
      <c r="D7046" s="1295">
        <v>12400</v>
      </c>
      <c r="E7046" s="1295" t="s">
        <v>200</v>
      </c>
      <c r="F7046" s="935" t="s">
        <v>221</v>
      </c>
      <c r="G7046" s="1295">
        <v>-99999</v>
      </c>
      <c r="H7046" s="935" t="s">
        <v>413</v>
      </c>
      <c r="I7046" s="935" t="s">
        <v>414</v>
      </c>
      <c r="J7046" s="935">
        <v>39.751173979999997</v>
      </c>
      <c r="K7046" s="935">
        <v>-121.9963235</v>
      </c>
      <c r="L7046" s="935">
        <v>39.629153240000001</v>
      </c>
      <c r="M7046" s="935">
        <v>-121.9925059</v>
      </c>
    </row>
    <row r="7047" spans="1:13" x14ac:dyDescent="0.35">
      <c r="A7047" s="1296">
        <v>40372</v>
      </c>
      <c r="B7047" s="1295" t="s">
        <v>242</v>
      </c>
      <c r="C7047" s="1295" t="s">
        <v>291</v>
      </c>
      <c r="D7047" s="1295">
        <v>12400</v>
      </c>
      <c r="E7047" s="1295" t="s">
        <v>200</v>
      </c>
      <c r="F7047" s="935" t="s">
        <v>222</v>
      </c>
      <c r="G7047" s="1295">
        <v>-99999</v>
      </c>
      <c r="H7047" s="935" t="s">
        <v>414</v>
      </c>
      <c r="I7047" s="935" t="s">
        <v>415</v>
      </c>
      <c r="J7047" s="935">
        <v>39.629153240000001</v>
      </c>
      <c r="K7047" s="935">
        <v>-121.9925059</v>
      </c>
      <c r="L7047" s="935">
        <v>39.40712284</v>
      </c>
      <c r="M7047" s="935">
        <v>-122.00758999999999</v>
      </c>
    </row>
    <row r="7048" spans="1:13" x14ac:dyDescent="0.35">
      <c r="A7048" s="1296">
        <v>40381</v>
      </c>
      <c r="B7048" s="1295" t="s">
        <v>242</v>
      </c>
      <c r="C7048" s="1295" t="s">
        <v>260</v>
      </c>
      <c r="D7048" s="1295">
        <v>12389</v>
      </c>
      <c r="E7048" s="1295" t="s">
        <v>200</v>
      </c>
      <c r="F7048" s="935" t="s">
        <v>208</v>
      </c>
      <c r="G7048" s="1295">
        <v>0</v>
      </c>
      <c r="H7048" s="935" t="s">
        <v>402</v>
      </c>
      <c r="I7048" s="935" t="s">
        <v>403</v>
      </c>
      <c r="J7048" s="935">
        <v>40.611883210000002</v>
      </c>
      <c r="K7048" s="935">
        <v>-122.446135</v>
      </c>
      <c r="L7048" s="935">
        <v>40.592799669999998</v>
      </c>
      <c r="M7048" s="935">
        <v>-122.3942059</v>
      </c>
    </row>
    <row r="7049" spans="1:13" x14ac:dyDescent="0.35">
      <c r="A7049" s="1296">
        <v>40381</v>
      </c>
      <c r="B7049" s="1295" t="s">
        <v>242</v>
      </c>
      <c r="C7049" s="1295" t="s">
        <v>260</v>
      </c>
      <c r="D7049" s="1295">
        <v>12389</v>
      </c>
      <c r="E7049" s="1295" t="s">
        <v>200</v>
      </c>
      <c r="F7049" s="935" t="s">
        <v>209</v>
      </c>
      <c r="G7049" s="1295">
        <v>6</v>
      </c>
      <c r="H7049" s="935" t="s">
        <v>403</v>
      </c>
      <c r="I7049" s="935" t="s">
        <v>404</v>
      </c>
      <c r="J7049" s="935">
        <v>40.592799669999998</v>
      </c>
      <c r="K7049" s="935">
        <v>-122.3942059</v>
      </c>
      <c r="L7049" s="935">
        <v>40.585947769999997</v>
      </c>
      <c r="M7049" s="935">
        <v>-122.3683525</v>
      </c>
    </row>
    <row r="7050" spans="1:13" x14ac:dyDescent="0.35">
      <c r="A7050" s="1296">
        <v>40381</v>
      </c>
      <c r="B7050" s="1295" t="s">
        <v>242</v>
      </c>
      <c r="C7050" s="1295" t="s">
        <v>260</v>
      </c>
      <c r="D7050" s="1295">
        <v>12389</v>
      </c>
      <c r="E7050" s="1295" t="s">
        <v>200</v>
      </c>
      <c r="F7050" s="935" t="s">
        <v>211</v>
      </c>
      <c r="G7050" s="1295">
        <v>0</v>
      </c>
      <c r="H7050" s="935" t="s">
        <v>404</v>
      </c>
      <c r="I7050" s="935" t="s">
        <v>405</v>
      </c>
      <c r="J7050" s="935">
        <v>40.585947769999997</v>
      </c>
      <c r="K7050" s="935">
        <v>-122.3683525</v>
      </c>
      <c r="L7050" s="935">
        <v>40.472049499999997</v>
      </c>
      <c r="M7050" s="935">
        <v>-122.29453460000001</v>
      </c>
    </row>
    <row r="7051" spans="1:13" x14ac:dyDescent="0.35">
      <c r="A7051" s="1296">
        <v>40381</v>
      </c>
      <c r="B7051" s="1295" t="s">
        <v>242</v>
      </c>
      <c r="C7051" s="1295" t="s">
        <v>260</v>
      </c>
      <c r="D7051" s="1295">
        <v>12389</v>
      </c>
      <c r="E7051" s="1295" t="s">
        <v>200</v>
      </c>
      <c r="F7051" s="935" t="s">
        <v>212</v>
      </c>
      <c r="G7051" s="1295">
        <v>0</v>
      </c>
      <c r="H7051" s="935" t="s">
        <v>405</v>
      </c>
      <c r="I7051" s="935" t="s">
        <v>406</v>
      </c>
      <c r="J7051" s="935">
        <v>40.472049499999997</v>
      </c>
      <c r="K7051" s="935">
        <v>-122.29453460000001</v>
      </c>
      <c r="L7051" s="935">
        <v>40.417416330000002</v>
      </c>
      <c r="M7051" s="935">
        <v>-122.19395729999999</v>
      </c>
    </row>
    <row r="7052" spans="1:13" x14ac:dyDescent="0.35">
      <c r="A7052" s="1296">
        <v>40381</v>
      </c>
      <c r="B7052" s="1295" t="s">
        <v>242</v>
      </c>
      <c r="C7052" s="1295" t="s">
        <v>260</v>
      </c>
      <c r="D7052" s="1295">
        <v>12389</v>
      </c>
      <c r="E7052" s="1295" t="s">
        <v>200</v>
      </c>
      <c r="F7052" s="935" t="s">
        <v>213</v>
      </c>
      <c r="G7052" s="1295">
        <v>0</v>
      </c>
      <c r="H7052" s="935" t="s">
        <v>406</v>
      </c>
      <c r="I7052" s="935" t="s">
        <v>407</v>
      </c>
      <c r="J7052" s="935">
        <v>40.417416330000002</v>
      </c>
      <c r="K7052" s="935">
        <v>-122.19395729999999</v>
      </c>
      <c r="L7052" s="935">
        <v>40.355137560000003</v>
      </c>
      <c r="M7052" s="935">
        <v>-122.17595660000001</v>
      </c>
    </row>
    <row r="7053" spans="1:13" x14ac:dyDescent="0.35">
      <c r="A7053" s="1296">
        <v>40381</v>
      </c>
      <c r="B7053" s="1295" t="s">
        <v>242</v>
      </c>
      <c r="C7053" s="1295" t="s">
        <v>260</v>
      </c>
      <c r="D7053" s="1295">
        <v>12389</v>
      </c>
      <c r="E7053" s="1295" t="s">
        <v>200</v>
      </c>
      <c r="F7053" s="935" t="s">
        <v>214</v>
      </c>
      <c r="G7053" s="1295">
        <v>0</v>
      </c>
      <c r="H7053" s="935" t="s">
        <v>407</v>
      </c>
      <c r="I7053" s="935" t="s">
        <v>408</v>
      </c>
      <c r="J7053" s="935">
        <v>40.355137560000003</v>
      </c>
      <c r="K7053" s="935">
        <v>-122.17595660000001</v>
      </c>
      <c r="L7053" s="935">
        <v>40.316984869999999</v>
      </c>
      <c r="M7053" s="935">
        <v>-122.1896581</v>
      </c>
    </row>
    <row r="7054" spans="1:13" x14ac:dyDescent="0.35">
      <c r="A7054" s="1296">
        <v>40381</v>
      </c>
      <c r="B7054" s="1295" t="s">
        <v>242</v>
      </c>
      <c r="C7054" s="1295" t="s">
        <v>260</v>
      </c>
      <c r="D7054" s="1295">
        <v>12389</v>
      </c>
      <c r="E7054" s="1295" t="s">
        <v>200</v>
      </c>
      <c r="F7054" s="935" t="s">
        <v>215</v>
      </c>
      <c r="G7054" s="1295">
        <v>0</v>
      </c>
      <c r="H7054" s="935" t="s">
        <v>408</v>
      </c>
      <c r="I7054" s="935" t="s">
        <v>409</v>
      </c>
      <c r="J7054" s="935">
        <v>40.316984869999999</v>
      </c>
      <c r="K7054" s="935">
        <v>-122.1896581</v>
      </c>
      <c r="L7054" s="935">
        <v>40.263968490000003</v>
      </c>
      <c r="M7054" s="935">
        <v>-122.2235306</v>
      </c>
    </row>
    <row r="7055" spans="1:13" x14ac:dyDescent="0.35">
      <c r="A7055" s="1296">
        <v>40381</v>
      </c>
      <c r="B7055" s="1295" t="s">
        <v>242</v>
      </c>
      <c r="C7055" s="1295" t="s">
        <v>260</v>
      </c>
      <c r="D7055" s="1295">
        <v>12389</v>
      </c>
      <c r="E7055" s="1295" t="s">
        <v>200</v>
      </c>
      <c r="F7055" s="935" t="s">
        <v>216</v>
      </c>
      <c r="G7055" s="1295">
        <v>0</v>
      </c>
      <c r="H7055" s="935" t="s">
        <v>409</v>
      </c>
      <c r="I7055" s="935" t="s">
        <v>410</v>
      </c>
      <c r="J7055" s="935">
        <v>40.263968490000003</v>
      </c>
      <c r="K7055" s="935">
        <v>-122.2235306</v>
      </c>
      <c r="L7055" s="935">
        <v>40.153152210000002</v>
      </c>
      <c r="M7055" s="935">
        <v>-122.20237950000001</v>
      </c>
    </row>
    <row r="7056" spans="1:13" x14ac:dyDescent="0.35">
      <c r="A7056" s="1296">
        <v>40381</v>
      </c>
      <c r="B7056" s="1295" t="s">
        <v>242</v>
      </c>
      <c r="C7056" s="1295" t="s">
        <v>260</v>
      </c>
      <c r="D7056" s="1295">
        <v>12389</v>
      </c>
      <c r="E7056" s="1295" t="s">
        <v>200</v>
      </c>
      <c r="F7056" s="935" t="s">
        <v>217</v>
      </c>
      <c r="G7056" s="1295">
        <v>0</v>
      </c>
      <c r="H7056" s="935" t="s">
        <v>410</v>
      </c>
      <c r="I7056" s="935" t="s">
        <v>411</v>
      </c>
      <c r="J7056" s="935">
        <v>40.153152210000002</v>
      </c>
      <c r="K7056" s="935">
        <v>-122.20237950000001</v>
      </c>
      <c r="L7056" s="935">
        <v>40.027836569999998</v>
      </c>
      <c r="M7056" s="935">
        <v>-122.11920569999999</v>
      </c>
    </row>
    <row r="7057" spans="1:13" x14ac:dyDescent="0.35">
      <c r="A7057" s="1296">
        <v>40381</v>
      </c>
      <c r="B7057" s="1295" t="s">
        <v>242</v>
      </c>
      <c r="C7057" s="1295" t="s">
        <v>260</v>
      </c>
      <c r="D7057" s="1295">
        <v>12389</v>
      </c>
      <c r="E7057" s="1295" t="s">
        <v>200</v>
      </c>
      <c r="F7057" s="935" t="s">
        <v>219</v>
      </c>
      <c r="G7057" s="1295">
        <v>0</v>
      </c>
      <c r="H7057" s="935" t="s">
        <v>411</v>
      </c>
      <c r="I7057" s="935" t="s">
        <v>412</v>
      </c>
      <c r="J7057" s="935">
        <v>40.027836569999998</v>
      </c>
      <c r="K7057" s="935">
        <v>-122.11920569999999</v>
      </c>
      <c r="L7057" s="935">
        <v>39.909298579999998</v>
      </c>
      <c r="M7057" s="935">
        <v>-122.0918963</v>
      </c>
    </row>
    <row r="7058" spans="1:13" x14ac:dyDescent="0.35">
      <c r="A7058" s="1296">
        <v>40381</v>
      </c>
      <c r="B7058" s="1295" t="s">
        <v>242</v>
      </c>
      <c r="C7058" s="1295" t="s">
        <v>260</v>
      </c>
      <c r="D7058" s="1295">
        <v>12389</v>
      </c>
      <c r="E7058" s="1295" t="s">
        <v>200</v>
      </c>
      <c r="F7058" s="935" t="s">
        <v>220</v>
      </c>
      <c r="G7058" s="1295">
        <v>-99999</v>
      </c>
      <c r="H7058" s="935" t="s">
        <v>412</v>
      </c>
      <c r="I7058" s="935" t="s">
        <v>413</v>
      </c>
      <c r="J7058" s="935">
        <v>39.909298579999998</v>
      </c>
      <c r="K7058" s="935">
        <v>-122.0918963</v>
      </c>
      <c r="L7058" s="935">
        <v>39.751173979999997</v>
      </c>
      <c r="M7058" s="935">
        <v>-121.9963235</v>
      </c>
    </row>
    <row r="7059" spans="1:13" x14ac:dyDescent="0.35">
      <c r="A7059" s="1296">
        <v>40381</v>
      </c>
      <c r="B7059" s="1295" t="s">
        <v>242</v>
      </c>
      <c r="C7059" s="1295" t="s">
        <v>260</v>
      </c>
      <c r="D7059" s="1295">
        <v>12389</v>
      </c>
      <c r="E7059" s="1295" t="s">
        <v>200</v>
      </c>
      <c r="F7059" s="935" t="s">
        <v>221</v>
      </c>
      <c r="G7059" s="1295">
        <v>-99999</v>
      </c>
      <c r="H7059" s="935" t="s">
        <v>413</v>
      </c>
      <c r="I7059" s="935" t="s">
        <v>414</v>
      </c>
      <c r="J7059" s="935">
        <v>39.751173979999997</v>
      </c>
      <c r="K7059" s="935">
        <v>-121.9963235</v>
      </c>
      <c r="L7059" s="935">
        <v>39.629153240000001</v>
      </c>
      <c r="M7059" s="935">
        <v>-121.9925059</v>
      </c>
    </row>
    <row r="7060" spans="1:13" x14ac:dyDescent="0.35">
      <c r="A7060" s="1296">
        <v>40381</v>
      </c>
      <c r="B7060" s="1295" t="s">
        <v>242</v>
      </c>
      <c r="C7060" s="1295" t="s">
        <v>260</v>
      </c>
      <c r="D7060" s="1295">
        <v>12389</v>
      </c>
      <c r="E7060" s="1295" t="s">
        <v>200</v>
      </c>
      <c r="F7060" s="935" t="s">
        <v>222</v>
      </c>
      <c r="G7060" s="1295">
        <v>-99999</v>
      </c>
      <c r="H7060" s="935" t="s">
        <v>414</v>
      </c>
      <c r="I7060" s="935" t="s">
        <v>415</v>
      </c>
      <c r="J7060" s="935">
        <v>39.629153240000001</v>
      </c>
      <c r="K7060" s="935">
        <v>-121.9925059</v>
      </c>
      <c r="L7060" s="935">
        <v>39.40712284</v>
      </c>
      <c r="M7060" s="935">
        <v>-122.00758999999999</v>
      </c>
    </row>
    <row r="7061" spans="1:13" x14ac:dyDescent="0.35">
      <c r="A7061" s="1296">
        <v>40386</v>
      </c>
      <c r="B7061" s="1295" t="s">
        <v>242</v>
      </c>
      <c r="C7061" s="1295" t="s">
        <v>291</v>
      </c>
      <c r="D7061" s="1295">
        <v>12416</v>
      </c>
      <c r="E7061" s="1295" t="s">
        <v>200</v>
      </c>
      <c r="F7061" s="935" t="s">
        <v>208</v>
      </c>
      <c r="G7061" s="1295">
        <v>0</v>
      </c>
      <c r="H7061" s="935" t="s">
        <v>402</v>
      </c>
      <c r="I7061" s="935" t="s">
        <v>403</v>
      </c>
      <c r="J7061" s="935">
        <v>40.611883210000002</v>
      </c>
      <c r="K7061" s="935">
        <v>-122.446135</v>
      </c>
      <c r="L7061" s="935">
        <v>40.592799669999998</v>
      </c>
      <c r="M7061" s="935">
        <v>-122.3942059</v>
      </c>
    </row>
    <row r="7062" spans="1:13" x14ac:dyDescent="0.35">
      <c r="A7062" s="1296">
        <v>40386</v>
      </c>
      <c r="B7062" s="1295" t="s">
        <v>242</v>
      </c>
      <c r="C7062" s="1295" t="s">
        <v>291</v>
      </c>
      <c r="D7062" s="1295">
        <v>12416</v>
      </c>
      <c r="E7062" s="1295" t="s">
        <v>200</v>
      </c>
      <c r="F7062" s="935" t="s">
        <v>209</v>
      </c>
      <c r="G7062" s="1295">
        <v>4</v>
      </c>
      <c r="H7062" s="935" t="s">
        <v>403</v>
      </c>
      <c r="I7062" s="935" t="s">
        <v>404</v>
      </c>
      <c r="J7062" s="935">
        <v>40.592799669999998</v>
      </c>
      <c r="K7062" s="935">
        <v>-122.3942059</v>
      </c>
      <c r="L7062" s="935">
        <v>40.585947769999997</v>
      </c>
      <c r="M7062" s="935">
        <v>-122.3683525</v>
      </c>
    </row>
    <row r="7063" spans="1:13" x14ac:dyDescent="0.35">
      <c r="A7063" s="1296">
        <v>40386</v>
      </c>
      <c r="B7063" s="1295" t="s">
        <v>242</v>
      </c>
      <c r="C7063" s="1295" t="s">
        <v>291</v>
      </c>
      <c r="D7063" s="1295">
        <v>12416</v>
      </c>
      <c r="E7063" s="1295" t="s">
        <v>200</v>
      </c>
      <c r="F7063" s="935" t="s">
        <v>211</v>
      </c>
      <c r="G7063" s="1295">
        <v>0</v>
      </c>
      <c r="H7063" s="935" t="s">
        <v>404</v>
      </c>
      <c r="I7063" s="935" t="s">
        <v>405</v>
      </c>
      <c r="J7063" s="935">
        <v>40.585947769999997</v>
      </c>
      <c r="K7063" s="935">
        <v>-122.3683525</v>
      </c>
      <c r="L7063" s="935">
        <v>40.472049499999997</v>
      </c>
      <c r="M7063" s="935">
        <v>-122.29453460000001</v>
      </c>
    </row>
    <row r="7064" spans="1:13" x14ac:dyDescent="0.35">
      <c r="A7064" s="1296">
        <v>40386</v>
      </c>
      <c r="B7064" s="1295" t="s">
        <v>242</v>
      </c>
      <c r="C7064" s="1295" t="s">
        <v>291</v>
      </c>
      <c r="D7064" s="1295">
        <v>12416</v>
      </c>
      <c r="E7064" s="1295" t="s">
        <v>200</v>
      </c>
      <c r="F7064" s="935" t="s">
        <v>212</v>
      </c>
      <c r="G7064" s="1295">
        <v>0</v>
      </c>
      <c r="H7064" s="935" t="s">
        <v>405</v>
      </c>
      <c r="I7064" s="935" t="s">
        <v>406</v>
      </c>
      <c r="J7064" s="935">
        <v>40.472049499999997</v>
      </c>
      <c r="K7064" s="935">
        <v>-122.29453460000001</v>
      </c>
      <c r="L7064" s="935">
        <v>40.417416330000002</v>
      </c>
      <c r="M7064" s="935">
        <v>-122.19395729999999</v>
      </c>
    </row>
    <row r="7065" spans="1:13" x14ac:dyDescent="0.35">
      <c r="A7065" s="1296">
        <v>40386</v>
      </c>
      <c r="B7065" s="1295" t="s">
        <v>242</v>
      </c>
      <c r="C7065" s="1295" t="s">
        <v>291</v>
      </c>
      <c r="D7065" s="1295">
        <v>12416</v>
      </c>
      <c r="E7065" s="1295" t="s">
        <v>200</v>
      </c>
      <c r="F7065" s="935" t="s">
        <v>213</v>
      </c>
      <c r="G7065" s="1295">
        <v>0</v>
      </c>
      <c r="H7065" s="935" t="s">
        <v>406</v>
      </c>
      <c r="I7065" s="935" t="s">
        <v>407</v>
      </c>
      <c r="J7065" s="935">
        <v>40.417416330000002</v>
      </c>
      <c r="K7065" s="935">
        <v>-122.19395729999999</v>
      </c>
      <c r="L7065" s="935">
        <v>40.355137560000003</v>
      </c>
      <c r="M7065" s="935">
        <v>-122.17595660000001</v>
      </c>
    </row>
    <row r="7066" spans="1:13" x14ac:dyDescent="0.35">
      <c r="A7066" s="1296">
        <v>40386</v>
      </c>
      <c r="B7066" s="1295" t="s">
        <v>242</v>
      </c>
      <c r="C7066" s="1295" t="s">
        <v>291</v>
      </c>
      <c r="D7066" s="1295">
        <v>12416</v>
      </c>
      <c r="E7066" s="1295" t="s">
        <v>200</v>
      </c>
      <c r="F7066" s="935" t="s">
        <v>214</v>
      </c>
      <c r="G7066" s="1295">
        <v>0</v>
      </c>
      <c r="H7066" s="935" t="s">
        <v>407</v>
      </c>
      <c r="I7066" s="935" t="s">
        <v>408</v>
      </c>
      <c r="J7066" s="935">
        <v>40.355137560000003</v>
      </c>
      <c r="K7066" s="935">
        <v>-122.17595660000001</v>
      </c>
      <c r="L7066" s="935">
        <v>40.316984869999999</v>
      </c>
      <c r="M7066" s="935">
        <v>-122.1896581</v>
      </c>
    </row>
    <row r="7067" spans="1:13" x14ac:dyDescent="0.35">
      <c r="A7067" s="1296">
        <v>40386</v>
      </c>
      <c r="B7067" s="1295" t="s">
        <v>242</v>
      </c>
      <c r="C7067" s="1295" t="s">
        <v>291</v>
      </c>
      <c r="D7067" s="1295">
        <v>12416</v>
      </c>
      <c r="E7067" s="1295" t="s">
        <v>200</v>
      </c>
      <c r="F7067" s="935" t="s">
        <v>215</v>
      </c>
      <c r="G7067" s="1295">
        <v>0</v>
      </c>
      <c r="H7067" s="935" t="s">
        <v>408</v>
      </c>
      <c r="I7067" s="935" t="s">
        <v>409</v>
      </c>
      <c r="J7067" s="935">
        <v>40.316984869999999</v>
      </c>
      <c r="K7067" s="935">
        <v>-122.1896581</v>
      </c>
      <c r="L7067" s="935">
        <v>40.263968490000003</v>
      </c>
      <c r="M7067" s="935">
        <v>-122.2235306</v>
      </c>
    </row>
    <row r="7068" spans="1:13" x14ac:dyDescent="0.35">
      <c r="A7068" s="1296">
        <v>40386</v>
      </c>
      <c r="B7068" s="1295" t="s">
        <v>242</v>
      </c>
      <c r="C7068" s="1295" t="s">
        <v>291</v>
      </c>
      <c r="D7068" s="1295">
        <v>12416</v>
      </c>
      <c r="E7068" s="1295" t="s">
        <v>200</v>
      </c>
      <c r="F7068" s="935" t="s">
        <v>216</v>
      </c>
      <c r="G7068" s="1295">
        <v>0</v>
      </c>
      <c r="H7068" s="935" t="s">
        <v>409</v>
      </c>
      <c r="I7068" s="935" t="s">
        <v>410</v>
      </c>
      <c r="J7068" s="935">
        <v>40.263968490000003</v>
      </c>
      <c r="K7068" s="935">
        <v>-122.2235306</v>
      </c>
      <c r="L7068" s="935">
        <v>40.153152210000002</v>
      </c>
      <c r="M7068" s="935">
        <v>-122.20237950000001</v>
      </c>
    </row>
    <row r="7069" spans="1:13" x14ac:dyDescent="0.35">
      <c r="A7069" s="1296">
        <v>40386</v>
      </c>
      <c r="B7069" s="1295" t="s">
        <v>242</v>
      </c>
      <c r="C7069" s="1295" t="s">
        <v>291</v>
      </c>
      <c r="D7069" s="1295">
        <v>12416</v>
      </c>
      <c r="E7069" s="1295" t="s">
        <v>200</v>
      </c>
      <c r="F7069" s="935" t="s">
        <v>217</v>
      </c>
      <c r="G7069" s="1295">
        <v>0</v>
      </c>
      <c r="H7069" s="935" t="s">
        <v>410</v>
      </c>
      <c r="I7069" s="935" t="s">
        <v>411</v>
      </c>
      <c r="J7069" s="935">
        <v>40.153152210000002</v>
      </c>
      <c r="K7069" s="935">
        <v>-122.20237950000001</v>
      </c>
      <c r="L7069" s="935">
        <v>40.027836569999998</v>
      </c>
      <c r="M7069" s="935">
        <v>-122.11920569999999</v>
      </c>
    </row>
    <row r="7070" spans="1:13" x14ac:dyDescent="0.35">
      <c r="A7070" s="1296">
        <v>40386</v>
      </c>
      <c r="B7070" s="1295" t="s">
        <v>242</v>
      </c>
      <c r="C7070" s="1295" t="s">
        <v>291</v>
      </c>
      <c r="D7070" s="1295">
        <v>12416</v>
      </c>
      <c r="E7070" s="1295" t="s">
        <v>200</v>
      </c>
      <c r="F7070" s="935" t="s">
        <v>219</v>
      </c>
      <c r="G7070" s="1295">
        <v>0</v>
      </c>
      <c r="H7070" s="935" t="s">
        <v>411</v>
      </c>
      <c r="I7070" s="935" t="s">
        <v>412</v>
      </c>
      <c r="J7070" s="935">
        <v>40.027836569999998</v>
      </c>
      <c r="K7070" s="935">
        <v>-122.11920569999999</v>
      </c>
      <c r="L7070" s="935">
        <v>39.909298579999998</v>
      </c>
      <c r="M7070" s="935">
        <v>-122.0918963</v>
      </c>
    </row>
    <row r="7071" spans="1:13" x14ac:dyDescent="0.35">
      <c r="A7071" s="1296">
        <v>40386</v>
      </c>
      <c r="B7071" s="1295" t="s">
        <v>242</v>
      </c>
      <c r="C7071" s="1295" t="s">
        <v>291</v>
      </c>
      <c r="D7071" s="1295">
        <v>12416</v>
      </c>
      <c r="E7071" s="1295" t="s">
        <v>200</v>
      </c>
      <c r="F7071" s="935" t="s">
        <v>220</v>
      </c>
      <c r="G7071" s="1295">
        <v>-99999</v>
      </c>
      <c r="H7071" s="935" t="s">
        <v>412</v>
      </c>
      <c r="I7071" s="935" t="s">
        <v>413</v>
      </c>
      <c r="J7071" s="935">
        <v>39.909298579999998</v>
      </c>
      <c r="K7071" s="935">
        <v>-122.0918963</v>
      </c>
      <c r="L7071" s="935">
        <v>39.751173979999997</v>
      </c>
      <c r="M7071" s="935">
        <v>-121.9963235</v>
      </c>
    </row>
    <row r="7072" spans="1:13" x14ac:dyDescent="0.35">
      <c r="A7072" s="1296">
        <v>40386</v>
      </c>
      <c r="B7072" s="1295" t="s">
        <v>242</v>
      </c>
      <c r="C7072" s="1295" t="s">
        <v>291</v>
      </c>
      <c r="D7072" s="1295">
        <v>12416</v>
      </c>
      <c r="E7072" s="1295" t="s">
        <v>200</v>
      </c>
      <c r="F7072" s="935" t="s">
        <v>221</v>
      </c>
      <c r="G7072" s="1295">
        <v>-99999</v>
      </c>
      <c r="H7072" s="935" t="s">
        <v>413</v>
      </c>
      <c r="I7072" s="935" t="s">
        <v>414</v>
      </c>
      <c r="J7072" s="935">
        <v>39.751173979999997</v>
      </c>
      <c r="K7072" s="935">
        <v>-121.9963235</v>
      </c>
      <c r="L7072" s="935">
        <v>39.629153240000001</v>
      </c>
      <c r="M7072" s="935">
        <v>-121.9925059</v>
      </c>
    </row>
    <row r="7073" spans="1:13" x14ac:dyDescent="0.35">
      <c r="A7073" s="1296">
        <v>40386</v>
      </c>
      <c r="B7073" s="1295" t="s">
        <v>242</v>
      </c>
      <c r="C7073" s="1295" t="s">
        <v>291</v>
      </c>
      <c r="D7073" s="1295">
        <v>12416</v>
      </c>
      <c r="E7073" s="1295" t="s">
        <v>200</v>
      </c>
      <c r="F7073" s="935" t="s">
        <v>222</v>
      </c>
      <c r="G7073" s="1295">
        <v>-99999</v>
      </c>
      <c r="H7073" s="935" t="s">
        <v>414</v>
      </c>
      <c r="I7073" s="935" t="s">
        <v>415</v>
      </c>
      <c r="J7073" s="935">
        <v>39.629153240000001</v>
      </c>
      <c r="K7073" s="935">
        <v>-121.9925059</v>
      </c>
      <c r="L7073" s="935">
        <v>39.40712284</v>
      </c>
      <c r="M7073" s="935">
        <v>-122.00758999999999</v>
      </c>
    </row>
    <row r="7074" spans="1:13" x14ac:dyDescent="0.35">
      <c r="A7074" s="1296">
        <v>40394</v>
      </c>
      <c r="B7074" s="1295" t="s">
        <v>242</v>
      </c>
      <c r="C7074" s="1295" t="s">
        <v>246</v>
      </c>
      <c r="D7074" s="1295">
        <v>12038</v>
      </c>
      <c r="E7074" s="1295" t="s">
        <v>200</v>
      </c>
      <c r="F7074" s="935" t="s">
        <v>208</v>
      </c>
      <c r="G7074" s="1295">
        <v>0</v>
      </c>
      <c r="H7074" s="935" t="s">
        <v>402</v>
      </c>
      <c r="I7074" s="935" t="s">
        <v>403</v>
      </c>
      <c r="J7074" s="935">
        <v>40.611883210000002</v>
      </c>
      <c r="K7074" s="935">
        <v>-122.446135</v>
      </c>
      <c r="L7074" s="935">
        <v>40.592799669999998</v>
      </c>
      <c r="M7074" s="935">
        <v>-122.3942059</v>
      </c>
    </row>
    <row r="7075" spans="1:13" x14ac:dyDescent="0.35">
      <c r="A7075" s="1296">
        <v>40394</v>
      </c>
      <c r="B7075" s="1295" t="s">
        <v>242</v>
      </c>
      <c r="C7075" s="1295" t="s">
        <v>246</v>
      </c>
      <c r="D7075" s="1295">
        <v>12038</v>
      </c>
      <c r="E7075" s="1295" t="s">
        <v>200</v>
      </c>
      <c r="F7075" s="935" t="s">
        <v>209</v>
      </c>
      <c r="G7075" s="1295">
        <v>1</v>
      </c>
      <c r="H7075" s="935" t="s">
        <v>403</v>
      </c>
      <c r="I7075" s="935" t="s">
        <v>404</v>
      </c>
      <c r="J7075" s="935">
        <v>40.592799669999998</v>
      </c>
      <c r="K7075" s="935">
        <v>-122.3942059</v>
      </c>
      <c r="L7075" s="935">
        <v>40.585947769999997</v>
      </c>
      <c r="M7075" s="935">
        <v>-122.3683525</v>
      </c>
    </row>
    <row r="7076" spans="1:13" x14ac:dyDescent="0.35">
      <c r="A7076" s="1296">
        <v>40394</v>
      </c>
      <c r="B7076" s="1295" t="s">
        <v>242</v>
      </c>
      <c r="C7076" s="1295" t="s">
        <v>246</v>
      </c>
      <c r="D7076" s="1295">
        <v>12038</v>
      </c>
      <c r="E7076" s="1295" t="s">
        <v>200</v>
      </c>
      <c r="F7076" s="935" t="s">
        <v>211</v>
      </c>
      <c r="G7076" s="1295">
        <v>0</v>
      </c>
      <c r="H7076" s="935" t="s">
        <v>404</v>
      </c>
      <c r="I7076" s="935" t="s">
        <v>405</v>
      </c>
      <c r="J7076" s="935">
        <v>40.585947769999997</v>
      </c>
      <c r="K7076" s="935">
        <v>-122.3683525</v>
      </c>
      <c r="L7076" s="935">
        <v>40.472049499999997</v>
      </c>
      <c r="M7076" s="935">
        <v>-122.29453460000001</v>
      </c>
    </row>
    <row r="7077" spans="1:13" x14ac:dyDescent="0.35">
      <c r="A7077" s="1296">
        <v>40394</v>
      </c>
      <c r="B7077" s="1295" t="s">
        <v>242</v>
      </c>
      <c r="C7077" s="1295" t="s">
        <v>246</v>
      </c>
      <c r="D7077" s="1295">
        <v>12038</v>
      </c>
      <c r="E7077" s="1295" t="s">
        <v>200</v>
      </c>
      <c r="F7077" s="935" t="s">
        <v>212</v>
      </c>
      <c r="G7077" s="1295">
        <v>0</v>
      </c>
      <c r="H7077" s="935" t="s">
        <v>405</v>
      </c>
      <c r="I7077" s="935" t="s">
        <v>406</v>
      </c>
      <c r="J7077" s="935">
        <v>40.472049499999997</v>
      </c>
      <c r="K7077" s="935">
        <v>-122.29453460000001</v>
      </c>
      <c r="L7077" s="935">
        <v>40.417416330000002</v>
      </c>
      <c r="M7077" s="935">
        <v>-122.19395729999999</v>
      </c>
    </row>
    <row r="7078" spans="1:13" x14ac:dyDescent="0.35">
      <c r="A7078" s="1296">
        <v>40394</v>
      </c>
      <c r="B7078" s="1295" t="s">
        <v>242</v>
      </c>
      <c r="C7078" s="1295" t="s">
        <v>246</v>
      </c>
      <c r="D7078" s="1295">
        <v>12038</v>
      </c>
      <c r="E7078" s="1295" t="s">
        <v>200</v>
      </c>
      <c r="F7078" s="935" t="s">
        <v>213</v>
      </c>
      <c r="G7078" s="1295">
        <v>0</v>
      </c>
      <c r="H7078" s="935" t="s">
        <v>406</v>
      </c>
      <c r="I7078" s="935" t="s">
        <v>407</v>
      </c>
      <c r="J7078" s="935">
        <v>40.417416330000002</v>
      </c>
      <c r="K7078" s="935">
        <v>-122.19395729999999</v>
      </c>
      <c r="L7078" s="935">
        <v>40.355137560000003</v>
      </c>
      <c r="M7078" s="935">
        <v>-122.17595660000001</v>
      </c>
    </row>
    <row r="7079" spans="1:13" x14ac:dyDescent="0.35">
      <c r="A7079" s="1296">
        <v>40394</v>
      </c>
      <c r="B7079" s="1295" t="s">
        <v>242</v>
      </c>
      <c r="C7079" s="1295" t="s">
        <v>246</v>
      </c>
      <c r="D7079" s="1295">
        <v>12038</v>
      </c>
      <c r="E7079" s="1295" t="s">
        <v>200</v>
      </c>
      <c r="F7079" s="935" t="s">
        <v>214</v>
      </c>
      <c r="G7079" s="1295">
        <v>0</v>
      </c>
      <c r="H7079" s="935" t="s">
        <v>407</v>
      </c>
      <c r="I7079" s="935" t="s">
        <v>408</v>
      </c>
      <c r="J7079" s="935">
        <v>40.355137560000003</v>
      </c>
      <c r="K7079" s="935">
        <v>-122.17595660000001</v>
      </c>
      <c r="L7079" s="935">
        <v>40.316984869999999</v>
      </c>
      <c r="M7079" s="935">
        <v>-122.1896581</v>
      </c>
    </row>
    <row r="7080" spans="1:13" x14ac:dyDescent="0.35">
      <c r="A7080" s="1296">
        <v>40394</v>
      </c>
      <c r="B7080" s="1295" t="s">
        <v>242</v>
      </c>
      <c r="C7080" s="1295" t="s">
        <v>246</v>
      </c>
      <c r="D7080" s="1295">
        <v>12038</v>
      </c>
      <c r="E7080" s="1295" t="s">
        <v>200</v>
      </c>
      <c r="F7080" s="935" t="s">
        <v>215</v>
      </c>
      <c r="G7080" s="1295">
        <v>0</v>
      </c>
      <c r="H7080" s="935" t="s">
        <v>408</v>
      </c>
      <c r="I7080" s="935" t="s">
        <v>409</v>
      </c>
      <c r="J7080" s="935">
        <v>40.316984869999999</v>
      </c>
      <c r="K7080" s="935">
        <v>-122.1896581</v>
      </c>
      <c r="L7080" s="935">
        <v>40.263968490000003</v>
      </c>
      <c r="M7080" s="935">
        <v>-122.2235306</v>
      </c>
    </row>
    <row r="7081" spans="1:13" x14ac:dyDescent="0.35">
      <c r="A7081" s="1296">
        <v>40394</v>
      </c>
      <c r="B7081" s="1295" t="s">
        <v>242</v>
      </c>
      <c r="C7081" s="1295" t="s">
        <v>246</v>
      </c>
      <c r="D7081" s="1295">
        <v>12038</v>
      </c>
      <c r="E7081" s="1295" t="s">
        <v>200</v>
      </c>
      <c r="F7081" s="935" t="s">
        <v>216</v>
      </c>
      <c r="G7081" s="1295">
        <v>0</v>
      </c>
      <c r="H7081" s="935" t="s">
        <v>409</v>
      </c>
      <c r="I7081" s="935" t="s">
        <v>410</v>
      </c>
      <c r="J7081" s="935">
        <v>40.263968490000003</v>
      </c>
      <c r="K7081" s="935">
        <v>-122.2235306</v>
      </c>
      <c r="L7081" s="935">
        <v>40.153152210000002</v>
      </c>
      <c r="M7081" s="935">
        <v>-122.20237950000001</v>
      </c>
    </row>
    <row r="7082" spans="1:13" x14ac:dyDescent="0.35">
      <c r="A7082" s="1296">
        <v>40394</v>
      </c>
      <c r="B7082" s="1295" t="s">
        <v>242</v>
      </c>
      <c r="C7082" s="1295" t="s">
        <v>246</v>
      </c>
      <c r="D7082" s="1295">
        <v>12038</v>
      </c>
      <c r="E7082" s="1295" t="s">
        <v>200</v>
      </c>
      <c r="F7082" s="935" t="s">
        <v>217</v>
      </c>
      <c r="G7082" s="1295">
        <v>0</v>
      </c>
      <c r="H7082" s="935" t="s">
        <v>410</v>
      </c>
      <c r="I7082" s="935" t="s">
        <v>411</v>
      </c>
      <c r="J7082" s="935">
        <v>40.153152210000002</v>
      </c>
      <c r="K7082" s="935">
        <v>-122.20237950000001</v>
      </c>
      <c r="L7082" s="935">
        <v>40.027836569999998</v>
      </c>
      <c r="M7082" s="935">
        <v>-122.11920569999999</v>
      </c>
    </row>
    <row r="7083" spans="1:13" x14ac:dyDescent="0.35">
      <c r="A7083" s="1296">
        <v>40394</v>
      </c>
      <c r="B7083" s="1295" t="s">
        <v>242</v>
      </c>
      <c r="C7083" s="1295" t="s">
        <v>246</v>
      </c>
      <c r="D7083" s="1295">
        <v>12038</v>
      </c>
      <c r="E7083" s="1295" t="s">
        <v>200</v>
      </c>
      <c r="F7083" s="935" t="s">
        <v>219</v>
      </c>
      <c r="G7083" s="1295">
        <v>0</v>
      </c>
      <c r="H7083" s="935" t="s">
        <v>411</v>
      </c>
      <c r="I7083" s="935" t="s">
        <v>412</v>
      </c>
      <c r="J7083" s="935">
        <v>40.027836569999998</v>
      </c>
      <c r="K7083" s="935">
        <v>-122.11920569999999</v>
      </c>
      <c r="L7083" s="935">
        <v>39.909298579999998</v>
      </c>
      <c r="M7083" s="935">
        <v>-122.0918963</v>
      </c>
    </row>
    <row r="7084" spans="1:13" x14ac:dyDescent="0.35">
      <c r="A7084" s="1296">
        <v>40394</v>
      </c>
      <c r="B7084" s="1295" t="s">
        <v>242</v>
      </c>
      <c r="C7084" s="1295" t="s">
        <v>246</v>
      </c>
      <c r="D7084" s="1295">
        <v>12038</v>
      </c>
      <c r="E7084" s="1295" t="s">
        <v>200</v>
      </c>
      <c r="F7084" s="935" t="s">
        <v>220</v>
      </c>
      <c r="G7084" s="1295">
        <v>-99999</v>
      </c>
      <c r="H7084" s="935" t="s">
        <v>412</v>
      </c>
      <c r="I7084" s="935" t="s">
        <v>413</v>
      </c>
      <c r="J7084" s="935">
        <v>39.909298579999998</v>
      </c>
      <c r="K7084" s="935">
        <v>-122.0918963</v>
      </c>
      <c r="L7084" s="935">
        <v>39.751173979999997</v>
      </c>
      <c r="M7084" s="935">
        <v>-121.9963235</v>
      </c>
    </row>
    <row r="7085" spans="1:13" x14ac:dyDescent="0.35">
      <c r="A7085" s="1296">
        <v>40394</v>
      </c>
      <c r="B7085" s="1295" t="s">
        <v>242</v>
      </c>
      <c r="C7085" s="1295" t="s">
        <v>246</v>
      </c>
      <c r="D7085" s="1295">
        <v>12038</v>
      </c>
      <c r="E7085" s="1295" t="s">
        <v>200</v>
      </c>
      <c r="F7085" s="935" t="s">
        <v>221</v>
      </c>
      <c r="G7085" s="1295">
        <v>-99999</v>
      </c>
      <c r="H7085" s="935" t="s">
        <v>413</v>
      </c>
      <c r="I7085" s="935" t="s">
        <v>414</v>
      </c>
      <c r="J7085" s="935">
        <v>39.751173979999997</v>
      </c>
      <c r="K7085" s="935">
        <v>-121.9963235</v>
      </c>
      <c r="L7085" s="935">
        <v>39.629153240000001</v>
      </c>
      <c r="M7085" s="935">
        <v>-121.9925059</v>
      </c>
    </row>
    <row r="7086" spans="1:13" x14ac:dyDescent="0.35">
      <c r="A7086" s="1296">
        <v>40394</v>
      </c>
      <c r="B7086" s="1295" t="s">
        <v>242</v>
      </c>
      <c r="C7086" s="1295" t="s">
        <v>246</v>
      </c>
      <c r="D7086" s="1295">
        <v>12038</v>
      </c>
      <c r="E7086" s="1295" t="s">
        <v>200</v>
      </c>
      <c r="F7086" s="935" t="s">
        <v>222</v>
      </c>
      <c r="G7086" s="1295">
        <v>-99999</v>
      </c>
      <c r="H7086" s="935" t="s">
        <v>414</v>
      </c>
      <c r="I7086" s="935" t="s">
        <v>415</v>
      </c>
      <c r="J7086" s="935">
        <v>39.629153240000001</v>
      </c>
      <c r="K7086" s="935">
        <v>-121.9925059</v>
      </c>
      <c r="L7086" s="935">
        <v>39.40712284</v>
      </c>
      <c r="M7086" s="935">
        <v>-122.00758999999999</v>
      </c>
    </row>
    <row r="7087" spans="1:13" x14ac:dyDescent="0.35">
      <c r="A7087" s="1296">
        <v>40401</v>
      </c>
      <c r="B7087" s="1295" t="s">
        <v>242</v>
      </c>
      <c r="C7087" s="1295" t="s">
        <v>246</v>
      </c>
      <c r="D7087" s="1295">
        <v>10567</v>
      </c>
      <c r="E7087" s="1295" t="s">
        <v>200</v>
      </c>
      <c r="F7087" s="935" t="s">
        <v>208</v>
      </c>
      <c r="G7087" s="1295">
        <v>0</v>
      </c>
      <c r="H7087" s="935" t="s">
        <v>402</v>
      </c>
      <c r="I7087" s="935" t="s">
        <v>403</v>
      </c>
      <c r="J7087" s="935">
        <v>40.611883210000002</v>
      </c>
      <c r="K7087" s="935">
        <v>-122.446135</v>
      </c>
      <c r="L7087" s="935">
        <v>40.592799669999998</v>
      </c>
      <c r="M7087" s="935">
        <v>-122.3942059</v>
      </c>
    </row>
    <row r="7088" spans="1:13" x14ac:dyDescent="0.35">
      <c r="A7088" s="1296">
        <v>40401</v>
      </c>
      <c r="B7088" s="1295" t="s">
        <v>242</v>
      </c>
      <c r="C7088" s="1295" t="s">
        <v>246</v>
      </c>
      <c r="D7088" s="1295">
        <v>10567</v>
      </c>
      <c r="E7088" s="1295" t="s">
        <v>200</v>
      </c>
      <c r="F7088" s="935" t="s">
        <v>209</v>
      </c>
      <c r="G7088" s="1295">
        <v>0</v>
      </c>
      <c r="H7088" s="935" t="s">
        <v>403</v>
      </c>
      <c r="I7088" s="935" t="s">
        <v>404</v>
      </c>
      <c r="J7088" s="935">
        <v>40.592799669999998</v>
      </c>
      <c r="K7088" s="935">
        <v>-122.3942059</v>
      </c>
      <c r="L7088" s="935">
        <v>40.585947769999997</v>
      </c>
      <c r="M7088" s="935">
        <v>-122.3683525</v>
      </c>
    </row>
    <row r="7089" spans="1:13" x14ac:dyDescent="0.35">
      <c r="A7089" s="1296">
        <v>40401</v>
      </c>
      <c r="B7089" s="1295" t="s">
        <v>242</v>
      </c>
      <c r="C7089" s="1295" t="s">
        <v>246</v>
      </c>
      <c r="D7089" s="1295">
        <v>10567</v>
      </c>
      <c r="E7089" s="1295" t="s">
        <v>200</v>
      </c>
      <c r="F7089" s="935" t="s">
        <v>211</v>
      </c>
      <c r="G7089" s="1295">
        <v>0</v>
      </c>
      <c r="H7089" s="935" t="s">
        <v>404</v>
      </c>
      <c r="I7089" s="935" t="s">
        <v>405</v>
      </c>
      <c r="J7089" s="935">
        <v>40.585947769999997</v>
      </c>
      <c r="K7089" s="935">
        <v>-122.3683525</v>
      </c>
      <c r="L7089" s="935">
        <v>40.472049499999997</v>
      </c>
      <c r="M7089" s="935">
        <v>-122.29453460000001</v>
      </c>
    </row>
    <row r="7090" spans="1:13" x14ac:dyDescent="0.35">
      <c r="A7090" s="1296">
        <v>40401</v>
      </c>
      <c r="B7090" s="1295" t="s">
        <v>242</v>
      </c>
      <c r="C7090" s="1295" t="s">
        <v>246</v>
      </c>
      <c r="D7090" s="1295">
        <v>10567</v>
      </c>
      <c r="E7090" s="1295" t="s">
        <v>200</v>
      </c>
      <c r="F7090" s="935" t="s">
        <v>212</v>
      </c>
      <c r="G7090" s="1295">
        <v>0</v>
      </c>
      <c r="H7090" s="935" t="s">
        <v>405</v>
      </c>
      <c r="I7090" s="935" t="s">
        <v>406</v>
      </c>
      <c r="J7090" s="935">
        <v>40.472049499999997</v>
      </c>
      <c r="K7090" s="935">
        <v>-122.29453460000001</v>
      </c>
      <c r="L7090" s="935">
        <v>40.417416330000002</v>
      </c>
      <c r="M7090" s="935">
        <v>-122.19395729999999</v>
      </c>
    </row>
    <row r="7091" spans="1:13" x14ac:dyDescent="0.35">
      <c r="A7091" s="1296">
        <v>40401</v>
      </c>
      <c r="B7091" s="1295" t="s">
        <v>242</v>
      </c>
      <c r="C7091" s="1295" t="s">
        <v>246</v>
      </c>
      <c r="D7091" s="1295">
        <v>10567</v>
      </c>
      <c r="E7091" s="1295" t="s">
        <v>200</v>
      </c>
      <c r="F7091" s="935" t="s">
        <v>213</v>
      </c>
      <c r="G7091" s="1295">
        <v>0</v>
      </c>
      <c r="H7091" s="935" t="s">
        <v>406</v>
      </c>
      <c r="I7091" s="935" t="s">
        <v>407</v>
      </c>
      <c r="J7091" s="935">
        <v>40.417416330000002</v>
      </c>
      <c r="K7091" s="935">
        <v>-122.19395729999999</v>
      </c>
      <c r="L7091" s="935">
        <v>40.355137560000003</v>
      </c>
      <c r="M7091" s="935">
        <v>-122.17595660000001</v>
      </c>
    </row>
    <row r="7092" spans="1:13" x14ac:dyDescent="0.35">
      <c r="A7092" s="1296">
        <v>40401</v>
      </c>
      <c r="B7092" s="1295" t="s">
        <v>242</v>
      </c>
      <c r="C7092" s="1295" t="s">
        <v>246</v>
      </c>
      <c r="D7092" s="1295">
        <v>10567</v>
      </c>
      <c r="E7092" s="1295" t="s">
        <v>200</v>
      </c>
      <c r="F7092" s="935" t="s">
        <v>214</v>
      </c>
      <c r="G7092" s="1295">
        <v>0</v>
      </c>
      <c r="H7092" s="935" t="s">
        <v>407</v>
      </c>
      <c r="I7092" s="935" t="s">
        <v>408</v>
      </c>
      <c r="J7092" s="935">
        <v>40.355137560000003</v>
      </c>
      <c r="K7092" s="935">
        <v>-122.17595660000001</v>
      </c>
      <c r="L7092" s="935">
        <v>40.316984869999999</v>
      </c>
      <c r="M7092" s="935">
        <v>-122.1896581</v>
      </c>
    </row>
    <row r="7093" spans="1:13" x14ac:dyDescent="0.35">
      <c r="A7093" s="1296">
        <v>40401</v>
      </c>
      <c r="B7093" s="1295" t="s">
        <v>242</v>
      </c>
      <c r="C7093" s="1295" t="s">
        <v>246</v>
      </c>
      <c r="D7093" s="1295">
        <v>10567</v>
      </c>
      <c r="E7093" s="1295" t="s">
        <v>200</v>
      </c>
      <c r="F7093" s="935" t="s">
        <v>215</v>
      </c>
      <c r="G7093" s="1295">
        <v>0</v>
      </c>
      <c r="H7093" s="935" t="s">
        <v>408</v>
      </c>
      <c r="I7093" s="935" t="s">
        <v>409</v>
      </c>
      <c r="J7093" s="935">
        <v>40.316984869999999</v>
      </c>
      <c r="K7093" s="935">
        <v>-122.1896581</v>
      </c>
      <c r="L7093" s="935">
        <v>40.263968490000003</v>
      </c>
      <c r="M7093" s="935">
        <v>-122.2235306</v>
      </c>
    </row>
    <row r="7094" spans="1:13" x14ac:dyDescent="0.35">
      <c r="A7094" s="1296">
        <v>40401</v>
      </c>
      <c r="B7094" s="1295" t="s">
        <v>242</v>
      </c>
      <c r="C7094" s="1295" t="s">
        <v>246</v>
      </c>
      <c r="D7094" s="1295">
        <v>10567</v>
      </c>
      <c r="E7094" s="1295" t="s">
        <v>200</v>
      </c>
      <c r="F7094" s="935" t="s">
        <v>216</v>
      </c>
      <c r="G7094" s="1295">
        <v>0</v>
      </c>
      <c r="H7094" s="935" t="s">
        <v>409</v>
      </c>
      <c r="I7094" s="935" t="s">
        <v>410</v>
      </c>
      <c r="J7094" s="935">
        <v>40.263968490000003</v>
      </c>
      <c r="K7094" s="935">
        <v>-122.2235306</v>
      </c>
      <c r="L7094" s="935">
        <v>40.153152210000002</v>
      </c>
      <c r="M7094" s="935">
        <v>-122.20237950000001</v>
      </c>
    </row>
    <row r="7095" spans="1:13" x14ac:dyDescent="0.35">
      <c r="A7095" s="1296">
        <v>40401</v>
      </c>
      <c r="B7095" s="1295" t="s">
        <v>242</v>
      </c>
      <c r="C7095" s="1295" t="s">
        <v>246</v>
      </c>
      <c r="D7095" s="1295">
        <v>10567</v>
      </c>
      <c r="E7095" s="1295" t="s">
        <v>200</v>
      </c>
      <c r="F7095" s="935" t="s">
        <v>217</v>
      </c>
      <c r="G7095" s="1295">
        <v>0</v>
      </c>
      <c r="H7095" s="935" t="s">
        <v>410</v>
      </c>
      <c r="I7095" s="935" t="s">
        <v>411</v>
      </c>
      <c r="J7095" s="935">
        <v>40.153152210000002</v>
      </c>
      <c r="K7095" s="935">
        <v>-122.20237950000001</v>
      </c>
      <c r="L7095" s="935">
        <v>40.027836569999998</v>
      </c>
      <c r="M7095" s="935">
        <v>-122.11920569999999</v>
      </c>
    </row>
    <row r="7096" spans="1:13" x14ac:dyDescent="0.35">
      <c r="A7096" s="1296">
        <v>40401</v>
      </c>
      <c r="B7096" s="1295" t="s">
        <v>242</v>
      </c>
      <c r="C7096" s="1295" t="s">
        <v>246</v>
      </c>
      <c r="D7096" s="1295">
        <v>10567</v>
      </c>
      <c r="E7096" s="1295" t="s">
        <v>200</v>
      </c>
      <c r="F7096" s="935" t="s">
        <v>219</v>
      </c>
      <c r="G7096" s="1295">
        <v>0</v>
      </c>
      <c r="H7096" s="935" t="s">
        <v>411</v>
      </c>
      <c r="I7096" s="935" t="s">
        <v>412</v>
      </c>
      <c r="J7096" s="935">
        <v>40.027836569999998</v>
      </c>
      <c r="K7096" s="935">
        <v>-122.11920569999999</v>
      </c>
      <c r="L7096" s="935">
        <v>39.909298579999998</v>
      </c>
      <c r="M7096" s="935">
        <v>-122.0918963</v>
      </c>
    </row>
    <row r="7097" spans="1:13" x14ac:dyDescent="0.35">
      <c r="A7097" s="1296">
        <v>40401</v>
      </c>
      <c r="B7097" s="1295" t="s">
        <v>242</v>
      </c>
      <c r="C7097" s="1295" t="s">
        <v>246</v>
      </c>
      <c r="D7097" s="1295">
        <v>10567</v>
      </c>
      <c r="E7097" s="1295" t="s">
        <v>200</v>
      </c>
      <c r="F7097" s="935" t="s">
        <v>220</v>
      </c>
      <c r="G7097" s="1295">
        <v>-99999</v>
      </c>
      <c r="H7097" s="935" t="s">
        <v>412</v>
      </c>
      <c r="I7097" s="935" t="s">
        <v>413</v>
      </c>
      <c r="J7097" s="935">
        <v>39.909298579999998</v>
      </c>
      <c r="K7097" s="935">
        <v>-122.0918963</v>
      </c>
      <c r="L7097" s="935">
        <v>39.751173979999997</v>
      </c>
      <c r="M7097" s="935">
        <v>-121.9963235</v>
      </c>
    </row>
    <row r="7098" spans="1:13" x14ac:dyDescent="0.35">
      <c r="A7098" s="1296">
        <v>40401</v>
      </c>
      <c r="B7098" s="1295" t="s">
        <v>242</v>
      </c>
      <c r="C7098" s="1295" t="s">
        <v>246</v>
      </c>
      <c r="D7098" s="1295">
        <v>10567</v>
      </c>
      <c r="E7098" s="1295" t="s">
        <v>200</v>
      </c>
      <c r="F7098" s="935" t="s">
        <v>221</v>
      </c>
      <c r="G7098" s="1295">
        <v>-99999</v>
      </c>
      <c r="H7098" s="935" t="s">
        <v>413</v>
      </c>
      <c r="I7098" s="935" t="s">
        <v>414</v>
      </c>
      <c r="J7098" s="935">
        <v>39.751173979999997</v>
      </c>
      <c r="K7098" s="935">
        <v>-121.9963235</v>
      </c>
      <c r="L7098" s="935">
        <v>39.629153240000001</v>
      </c>
      <c r="M7098" s="935">
        <v>-121.9925059</v>
      </c>
    </row>
    <row r="7099" spans="1:13" x14ac:dyDescent="0.35">
      <c r="A7099" s="1296">
        <v>40401</v>
      </c>
      <c r="B7099" s="1295" t="s">
        <v>242</v>
      </c>
      <c r="C7099" s="1295" t="s">
        <v>246</v>
      </c>
      <c r="D7099" s="1295">
        <v>10567</v>
      </c>
      <c r="E7099" s="1295" t="s">
        <v>200</v>
      </c>
      <c r="F7099" s="935" t="s">
        <v>222</v>
      </c>
      <c r="G7099" s="1295">
        <v>-99999</v>
      </c>
      <c r="H7099" s="935" t="s">
        <v>414</v>
      </c>
      <c r="I7099" s="935" t="s">
        <v>415</v>
      </c>
      <c r="J7099" s="935">
        <v>39.629153240000001</v>
      </c>
      <c r="K7099" s="935">
        <v>-121.9925059</v>
      </c>
      <c r="L7099" s="935">
        <v>39.40712284</v>
      </c>
      <c r="M7099" s="935">
        <v>-122.00758999999999</v>
      </c>
    </row>
    <row r="7100" spans="1:13" x14ac:dyDescent="0.35">
      <c r="A7100" s="1296">
        <v>40421</v>
      </c>
      <c r="B7100" s="1295" t="s">
        <v>242</v>
      </c>
      <c r="C7100" s="1295" t="s">
        <v>260</v>
      </c>
      <c r="D7100" s="1295">
        <v>8321</v>
      </c>
      <c r="E7100" s="1295" t="s">
        <v>248</v>
      </c>
      <c r="F7100" s="935" t="s">
        <v>208</v>
      </c>
      <c r="G7100" s="1295">
        <v>0</v>
      </c>
      <c r="H7100" s="935" t="s">
        <v>402</v>
      </c>
      <c r="I7100" s="935" t="s">
        <v>403</v>
      </c>
      <c r="J7100" s="935">
        <v>40.611883210000002</v>
      </c>
      <c r="K7100" s="935">
        <v>-122.446135</v>
      </c>
      <c r="L7100" s="935">
        <v>40.592799669999998</v>
      </c>
      <c r="M7100" s="935">
        <v>-122.3942059</v>
      </c>
    </row>
    <row r="7101" spans="1:13" x14ac:dyDescent="0.35">
      <c r="A7101" s="1296">
        <v>40421</v>
      </c>
      <c r="B7101" s="1295" t="s">
        <v>242</v>
      </c>
      <c r="C7101" s="1295" t="s">
        <v>260</v>
      </c>
      <c r="D7101" s="1295">
        <v>8321</v>
      </c>
      <c r="E7101" s="1295" t="s">
        <v>248</v>
      </c>
      <c r="F7101" s="935" t="s">
        <v>209</v>
      </c>
      <c r="G7101" s="1295">
        <v>0</v>
      </c>
      <c r="H7101" s="935" t="s">
        <v>403</v>
      </c>
      <c r="I7101" s="935" t="s">
        <v>404</v>
      </c>
      <c r="J7101" s="935">
        <v>40.592799669999998</v>
      </c>
      <c r="K7101" s="935">
        <v>-122.3942059</v>
      </c>
      <c r="L7101" s="935">
        <v>40.585947769999997</v>
      </c>
      <c r="M7101" s="935">
        <v>-122.3683525</v>
      </c>
    </row>
    <row r="7102" spans="1:13" x14ac:dyDescent="0.35">
      <c r="A7102" s="1296">
        <v>40421</v>
      </c>
      <c r="B7102" s="1295" t="s">
        <v>242</v>
      </c>
      <c r="C7102" s="1295" t="s">
        <v>260</v>
      </c>
      <c r="D7102" s="1295">
        <v>8321</v>
      </c>
      <c r="E7102" s="1295" t="s">
        <v>248</v>
      </c>
      <c r="F7102" s="935" t="s">
        <v>211</v>
      </c>
      <c r="G7102" s="1295">
        <v>0</v>
      </c>
      <c r="H7102" s="935" t="s">
        <v>404</v>
      </c>
      <c r="I7102" s="935" t="s">
        <v>405</v>
      </c>
      <c r="J7102" s="935">
        <v>40.585947769999997</v>
      </c>
      <c r="K7102" s="935">
        <v>-122.3683525</v>
      </c>
      <c r="L7102" s="935">
        <v>40.472049499999997</v>
      </c>
      <c r="M7102" s="935">
        <v>-122.29453460000001</v>
      </c>
    </row>
    <row r="7103" spans="1:13" x14ac:dyDescent="0.35">
      <c r="A7103" s="1296">
        <v>40421</v>
      </c>
      <c r="B7103" s="1295" t="s">
        <v>242</v>
      </c>
      <c r="C7103" s="1295" t="s">
        <v>260</v>
      </c>
      <c r="D7103" s="1295">
        <v>8321</v>
      </c>
      <c r="E7103" s="1295" t="s">
        <v>248</v>
      </c>
      <c r="F7103" s="935" t="s">
        <v>212</v>
      </c>
      <c r="G7103" s="1295">
        <v>0</v>
      </c>
      <c r="H7103" s="935" t="s">
        <v>405</v>
      </c>
      <c r="I7103" s="935" t="s">
        <v>406</v>
      </c>
      <c r="J7103" s="935">
        <v>40.472049499999997</v>
      </c>
      <c r="K7103" s="935">
        <v>-122.29453460000001</v>
      </c>
      <c r="L7103" s="935">
        <v>40.417416330000002</v>
      </c>
      <c r="M7103" s="935">
        <v>-122.19395729999999</v>
      </c>
    </row>
    <row r="7104" spans="1:13" x14ac:dyDescent="0.35">
      <c r="A7104" s="1296">
        <v>40421</v>
      </c>
      <c r="B7104" s="1295" t="s">
        <v>242</v>
      </c>
      <c r="C7104" s="1295" t="s">
        <v>260</v>
      </c>
      <c r="D7104" s="1295">
        <v>8321</v>
      </c>
      <c r="E7104" s="1295" t="s">
        <v>248</v>
      </c>
      <c r="F7104" s="935" t="s">
        <v>213</v>
      </c>
      <c r="G7104" s="1295">
        <v>0</v>
      </c>
      <c r="H7104" s="935" t="s">
        <v>406</v>
      </c>
      <c r="I7104" s="935" t="s">
        <v>407</v>
      </c>
      <c r="J7104" s="935">
        <v>40.417416330000002</v>
      </c>
      <c r="K7104" s="935">
        <v>-122.19395729999999</v>
      </c>
      <c r="L7104" s="935">
        <v>40.355137560000003</v>
      </c>
      <c r="M7104" s="935">
        <v>-122.17595660000001</v>
      </c>
    </row>
    <row r="7105" spans="1:13" x14ac:dyDescent="0.35">
      <c r="A7105" s="1296">
        <v>40421</v>
      </c>
      <c r="B7105" s="1295" t="s">
        <v>242</v>
      </c>
      <c r="C7105" s="1295" t="s">
        <v>260</v>
      </c>
      <c r="D7105" s="1295">
        <v>8321</v>
      </c>
      <c r="E7105" s="1295" t="s">
        <v>248</v>
      </c>
      <c r="F7105" s="935" t="s">
        <v>214</v>
      </c>
      <c r="G7105" s="1295">
        <v>0</v>
      </c>
      <c r="H7105" s="935" t="s">
        <v>407</v>
      </c>
      <c r="I7105" s="935" t="s">
        <v>408</v>
      </c>
      <c r="J7105" s="935">
        <v>40.355137560000003</v>
      </c>
      <c r="K7105" s="935">
        <v>-122.17595660000001</v>
      </c>
      <c r="L7105" s="935">
        <v>40.316984869999999</v>
      </c>
      <c r="M7105" s="935">
        <v>-122.1896581</v>
      </c>
    </row>
    <row r="7106" spans="1:13" x14ac:dyDescent="0.35">
      <c r="A7106" s="1296">
        <v>40421</v>
      </c>
      <c r="B7106" s="1295" t="s">
        <v>242</v>
      </c>
      <c r="C7106" s="1295" t="s">
        <v>260</v>
      </c>
      <c r="D7106" s="1295">
        <v>8321</v>
      </c>
      <c r="E7106" s="1295" t="s">
        <v>248</v>
      </c>
      <c r="F7106" s="935" t="s">
        <v>215</v>
      </c>
      <c r="G7106" s="1295">
        <v>0</v>
      </c>
      <c r="H7106" s="935" t="s">
        <v>408</v>
      </c>
      <c r="I7106" s="935" t="s">
        <v>409</v>
      </c>
      <c r="J7106" s="935">
        <v>40.316984869999999</v>
      </c>
      <c r="K7106" s="935">
        <v>-122.1896581</v>
      </c>
      <c r="L7106" s="935">
        <v>40.263968490000003</v>
      </c>
      <c r="M7106" s="935">
        <v>-122.2235306</v>
      </c>
    </row>
    <row r="7107" spans="1:13" x14ac:dyDescent="0.35">
      <c r="A7107" s="1296">
        <v>40421</v>
      </c>
      <c r="B7107" s="1295" t="s">
        <v>242</v>
      </c>
      <c r="C7107" s="1295" t="s">
        <v>260</v>
      </c>
      <c r="D7107" s="1295">
        <v>8321</v>
      </c>
      <c r="E7107" s="1295" t="s">
        <v>248</v>
      </c>
      <c r="F7107" s="935" t="s">
        <v>216</v>
      </c>
      <c r="G7107" s="1295">
        <v>0</v>
      </c>
      <c r="H7107" s="935" t="s">
        <v>409</v>
      </c>
      <c r="I7107" s="935" t="s">
        <v>410</v>
      </c>
      <c r="J7107" s="935">
        <v>40.263968490000003</v>
      </c>
      <c r="K7107" s="935">
        <v>-122.2235306</v>
      </c>
      <c r="L7107" s="935">
        <v>40.153152210000002</v>
      </c>
      <c r="M7107" s="935">
        <v>-122.20237950000001</v>
      </c>
    </row>
    <row r="7108" spans="1:13" x14ac:dyDescent="0.35">
      <c r="A7108" s="1296">
        <v>40421</v>
      </c>
      <c r="B7108" s="1295" t="s">
        <v>242</v>
      </c>
      <c r="C7108" s="1295" t="s">
        <v>260</v>
      </c>
      <c r="D7108" s="1295">
        <v>8321</v>
      </c>
      <c r="E7108" s="1295" t="s">
        <v>248</v>
      </c>
      <c r="F7108" s="935" t="s">
        <v>217</v>
      </c>
      <c r="G7108" s="1295">
        <v>0</v>
      </c>
      <c r="H7108" s="935" t="s">
        <v>410</v>
      </c>
      <c r="I7108" s="935" t="s">
        <v>411</v>
      </c>
      <c r="J7108" s="935">
        <v>40.153152210000002</v>
      </c>
      <c r="K7108" s="935">
        <v>-122.20237950000001</v>
      </c>
      <c r="L7108" s="935">
        <v>40.027836569999998</v>
      </c>
      <c r="M7108" s="935">
        <v>-122.11920569999999</v>
      </c>
    </row>
    <row r="7109" spans="1:13" x14ac:dyDescent="0.35">
      <c r="A7109" s="1296">
        <v>40421</v>
      </c>
      <c r="B7109" s="1295" t="s">
        <v>242</v>
      </c>
      <c r="C7109" s="1295" t="s">
        <v>260</v>
      </c>
      <c r="D7109" s="1295">
        <v>8321</v>
      </c>
      <c r="E7109" s="1295" t="s">
        <v>248</v>
      </c>
      <c r="F7109" s="935" t="s">
        <v>219</v>
      </c>
      <c r="G7109" s="1295">
        <v>0</v>
      </c>
      <c r="H7109" s="935" t="s">
        <v>411</v>
      </c>
      <c r="I7109" s="935" t="s">
        <v>412</v>
      </c>
      <c r="J7109" s="935">
        <v>40.027836569999998</v>
      </c>
      <c r="K7109" s="935">
        <v>-122.11920569999999</v>
      </c>
      <c r="L7109" s="935">
        <v>39.909298579999998</v>
      </c>
      <c r="M7109" s="935">
        <v>-122.0918963</v>
      </c>
    </row>
    <row r="7110" spans="1:13" x14ac:dyDescent="0.35">
      <c r="A7110" s="1296">
        <v>40421</v>
      </c>
      <c r="B7110" s="1295" t="s">
        <v>242</v>
      </c>
      <c r="C7110" s="1295" t="s">
        <v>260</v>
      </c>
      <c r="D7110" s="1295">
        <v>8321</v>
      </c>
      <c r="E7110" s="1295" t="s">
        <v>248</v>
      </c>
      <c r="F7110" s="935" t="s">
        <v>220</v>
      </c>
      <c r="G7110" s="1295">
        <v>-99999</v>
      </c>
      <c r="H7110" s="935" t="s">
        <v>412</v>
      </c>
      <c r="I7110" s="935" t="s">
        <v>413</v>
      </c>
      <c r="J7110" s="935">
        <v>39.909298579999998</v>
      </c>
      <c r="K7110" s="935">
        <v>-122.0918963</v>
      </c>
      <c r="L7110" s="935">
        <v>39.751173979999997</v>
      </c>
      <c r="M7110" s="935">
        <v>-121.9963235</v>
      </c>
    </row>
    <row r="7111" spans="1:13" x14ac:dyDescent="0.35">
      <c r="A7111" s="1296">
        <v>40421</v>
      </c>
      <c r="B7111" s="1295" t="s">
        <v>242</v>
      </c>
      <c r="C7111" s="1295" t="s">
        <v>260</v>
      </c>
      <c r="D7111" s="1295">
        <v>8321</v>
      </c>
      <c r="E7111" s="1295" t="s">
        <v>248</v>
      </c>
      <c r="F7111" s="935" t="s">
        <v>221</v>
      </c>
      <c r="G7111" s="1295">
        <v>-99999</v>
      </c>
      <c r="H7111" s="935" t="s">
        <v>413</v>
      </c>
      <c r="I7111" s="935" t="s">
        <v>414</v>
      </c>
      <c r="J7111" s="935">
        <v>39.751173979999997</v>
      </c>
      <c r="K7111" s="935">
        <v>-121.9963235</v>
      </c>
      <c r="L7111" s="935">
        <v>39.629153240000001</v>
      </c>
      <c r="M7111" s="935">
        <v>-121.9925059</v>
      </c>
    </row>
    <row r="7112" spans="1:13" x14ac:dyDescent="0.35">
      <c r="A7112" s="1296">
        <v>40421</v>
      </c>
      <c r="B7112" s="1295" t="s">
        <v>242</v>
      </c>
      <c r="C7112" s="1295" t="s">
        <v>260</v>
      </c>
      <c r="D7112" s="1295">
        <v>8321</v>
      </c>
      <c r="E7112" s="1295" t="s">
        <v>248</v>
      </c>
      <c r="F7112" s="935" t="s">
        <v>222</v>
      </c>
      <c r="G7112" s="1295">
        <v>-99999</v>
      </c>
      <c r="H7112" s="935" t="s">
        <v>414</v>
      </c>
      <c r="I7112" s="935" t="s">
        <v>415</v>
      </c>
      <c r="J7112" s="935">
        <v>39.629153240000001</v>
      </c>
      <c r="K7112" s="935">
        <v>-121.9925059</v>
      </c>
      <c r="L7112" s="935">
        <v>39.40712284</v>
      </c>
      <c r="M7112" s="935">
        <v>-122.00758999999999</v>
      </c>
    </row>
    <row r="7113" spans="1:13" x14ac:dyDescent="0.35">
      <c r="A7113" s="1296">
        <v>40437</v>
      </c>
      <c r="B7113" s="1295" t="s">
        <v>242</v>
      </c>
      <c r="C7113" s="1295" t="s">
        <v>260</v>
      </c>
      <c r="D7113" s="1295">
        <v>7254</v>
      </c>
      <c r="E7113" s="1295" t="s">
        <v>248</v>
      </c>
      <c r="F7113" s="935" t="s">
        <v>208</v>
      </c>
      <c r="G7113" s="1295">
        <v>0</v>
      </c>
      <c r="H7113" s="935" t="s">
        <v>402</v>
      </c>
      <c r="I7113" s="935" t="s">
        <v>403</v>
      </c>
      <c r="J7113" s="935">
        <v>40.611883210000002</v>
      </c>
      <c r="K7113" s="935">
        <v>-122.446135</v>
      </c>
      <c r="L7113" s="935">
        <v>40.592799669999998</v>
      </c>
      <c r="M7113" s="935">
        <v>-122.3942059</v>
      </c>
    </row>
    <row r="7114" spans="1:13" x14ac:dyDescent="0.35">
      <c r="A7114" s="1296">
        <v>40437</v>
      </c>
      <c r="B7114" s="1295" t="s">
        <v>242</v>
      </c>
      <c r="C7114" s="1295" t="s">
        <v>260</v>
      </c>
      <c r="D7114" s="1295">
        <v>7254</v>
      </c>
      <c r="E7114" s="1295" t="s">
        <v>248</v>
      </c>
      <c r="F7114" s="935" t="s">
        <v>209</v>
      </c>
      <c r="G7114" s="1295">
        <v>0</v>
      </c>
      <c r="H7114" s="935" t="s">
        <v>403</v>
      </c>
      <c r="I7114" s="935" t="s">
        <v>404</v>
      </c>
      <c r="J7114" s="935">
        <v>40.592799669999998</v>
      </c>
      <c r="K7114" s="935">
        <v>-122.3942059</v>
      </c>
      <c r="L7114" s="935">
        <v>40.585947769999997</v>
      </c>
      <c r="M7114" s="935">
        <v>-122.3683525</v>
      </c>
    </row>
    <row r="7115" spans="1:13" x14ac:dyDescent="0.35">
      <c r="A7115" s="1296">
        <v>40437</v>
      </c>
      <c r="B7115" s="1295" t="s">
        <v>242</v>
      </c>
      <c r="C7115" s="1295" t="s">
        <v>260</v>
      </c>
      <c r="D7115" s="1295">
        <v>7254</v>
      </c>
      <c r="E7115" s="1295" t="s">
        <v>248</v>
      </c>
      <c r="F7115" s="935" t="s">
        <v>211</v>
      </c>
      <c r="G7115" s="1295">
        <v>0</v>
      </c>
      <c r="H7115" s="935" t="s">
        <v>404</v>
      </c>
      <c r="I7115" s="935" t="s">
        <v>405</v>
      </c>
      <c r="J7115" s="935">
        <v>40.585947769999997</v>
      </c>
      <c r="K7115" s="935">
        <v>-122.3683525</v>
      </c>
      <c r="L7115" s="935">
        <v>40.472049499999997</v>
      </c>
      <c r="M7115" s="935">
        <v>-122.29453460000001</v>
      </c>
    </row>
    <row r="7116" spans="1:13" x14ac:dyDescent="0.35">
      <c r="A7116" s="1296">
        <v>40437</v>
      </c>
      <c r="B7116" s="1295" t="s">
        <v>242</v>
      </c>
      <c r="C7116" s="1295" t="s">
        <v>260</v>
      </c>
      <c r="D7116" s="1295">
        <v>7254</v>
      </c>
      <c r="E7116" s="1295" t="s">
        <v>248</v>
      </c>
      <c r="F7116" s="935" t="s">
        <v>212</v>
      </c>
      <c r="G7116" s="1295">
        <v>0</v>
      </c>
      <c r="H7116" s="935" t="s">
        <v>405</v>
      </c>
      <c r="I7116" s="935" t="s">
        <v>406</v>
      </c>
      <c r="J7116" s="935">
        <v>40.472049499999997</v>
      </c>
      <c r="K7116" s="935">
        <v>-122.29453460000001</v>
      </c>
      <c r="L7116" s="935">
        <v>40.417416330000002</v>
      </c>
      <c r="M7116" s="935">
        <v>-122.19395729999999</v>
      </c>
    </row>
    <row r="7117" spans="1:13" x14ac:dyDescent="0.35">
      <c r="A7117" s="1296">
        <v>40437</v>
      </c>
      <c r="B7117" s="1295" t="s">
        <v>242</v>
      </c>
      <c r="C7117" s="1295" t="s">
        <v>260</v>
      </c>
      <c r="D7117" s="1295">
        <v>7254</v>
      </c>
      <c r="E7117" s="1295" t="s">
        <v>248</v>
      </c>
      <c r="F7117" s="935" t="s">
        <v>213</v>
      </c>
      <c r="G7117" s="1295">
        <v>0</v>
      </c>
      <c r="H7117" s="935" t="s">
        <v>406</v>
      </c>
      <c r="I7117" s="935" t="s">
        <v>407</v>
      </c>
      <c r="J7117" s="935">
        <v>40.417416330000002</v>
      </c>
      <c r="K7117" s="935">
        <v>-122.19395729999999</v>
      </c>
      <c r="L7117" s="935">
        <v>40.355137560000003</v>
      </c>
      <c r="M7117" s="935">
        <v>-122.17595660000001</v>
      </c>
    </row>
    <row r="7118" spans="1:13" x14ac:dyDescent="0.35">
      <c r="A7118" s="1296">
        <v>40437</v>
      </c>
      <c r="B7118" s="1295" t="s">
        <v>242</v>
      </c>
      <c r="C7118" s="1295" t="s">
        <v>260</v>
      </c>
      <c r="D7118" s="1295">
        <v>7254</v>
      </c>
      <c r="E7118" s="1295" t="s">
        <v>248</v>
      </c>
      <c r="F7118" s="935" t="s">
        <v>214</v>
      </c>
      <c r="G7118" s="1295">
        <v>0</v>
      </c>
      <c r="H7118" s="935" t="s">
        <v>407</v>
      </c>
      <c r="I7118" s="935" t="s">
        <v>408</v>
      </c>
      <c r="J7118" s="935">
        <v>40.355137560000003</v>
      </c>
      <c r="K7118" s="935">
        <v>-122.17595660000001</v>
      </c>
      <c r="L7118" s="935">
        <v>40.316984869999999</v>
      </c>
      <c r="M7118" s="935">
        <v>-122.1896581</v>
      </c>
    </row>
    <row r="7119" spans="1:13" x14ac:dyDescent="0.35">
      <c r="A7119" s="1296">
        <v>40437</v>
      </c>
      <c r="B7119" s="1295" t="s">
        <v>242</v>
      </c>
      <c r="C7119" s="1295" t="s">
        <v>260</v>
      </c>
      <c r="D7119" s="1295">
        <v>7254</v>
      </c>
      <c r="E7119" s="1295" t="s">
        <v>248</v>
      </c>
      <c r="F7119" s="935" t="s">
        <v>215</v>
      </c>
      <c r="G7119" s="1295">
        <v>0</v>
      </c>
      <c r="H7119" s="935" t="s">
        <v>408</v>
      </c>
      <c r="I7119" s="935" t="s">
        <v>409</v>
      </c>
      <c r="J7119" s="935">
        <v>40.316984869999999</v>
      </c>
      <c r="K7119" s="935">
        <v>-122.1896581</v>
      </c>
      <c r="L7119" s="935">
        <v>40.263968490000003</v>
      </c>
      <c r="M7119" s="935">
        <v>-122.2235306</v>
      </c>
    </row>
    <row r="7120" spans="1:13" x14ac:dyDescent="0.35">
      <c r="A7120" s="1296">
        <v>40437</v>
      </c>
      <c r="B7120" s="1295" t="s">
        <v>242</v>
      </c>
      <c r="C7120" s="1295" t="s">
        <v>260</v>
      </c>
      <c r="D7120" s="1295">
        <v>7254</v>
      </c>
      <c r="E7120" s="1295" t="s">
        <v>248</v>
      </c>
      <c r="F7120" s="935" t="s">
        <v>216</v>
      </c>
      <c r="G7120" s="1295">
        <v>0</v>
      </c>
      <c r="H7120" s="935" t="s">
        <v>409</v>
      </c>
      <c r="I7120" s="935" t="s">
        <v>410</v>
      </c>
      <c r="J7120" s="935">
        <v>40.263968490000003</v>
      </c>
      <c r="K7120" s="935">
        <v>-122.2235306</v>
      </c>
      <c r="L7120" s="935">
        <v>40.153152210000002</v>
      </c>
      <c r="M7120" s="935">
        <v>-122.20237950000001</v>
      </c>
    </row>
    <row r="7121" spans="1:13" x14ac:dyDescent="0.35">
      <c r="A7121" s="1296">
        <v>40437</v>
      </c>
      <c r="B7121" s="1295" t="s">
        <v>242</v>
      </c>
      <c r="C7121" s="1295" t="s">
        <v>260</v>
      </c>
      <c r="D7121" s="1295">
        <v>7254</v>
      </c>
      <c r="E7121" s="1295" t="s">
        <v>248</v>
      </c>
      <c r="F7121" s="935" t="s">
        <v>217</v>
      </c>
      <c r="G7121" s="1295">
        <v>0</v>
      </c>
      <c r="H7121" s="935" t="s">
        <v>410</v>
      </c>
      <c r="I7121" s="935" t="s">
        <v>411</v>
      </c>
      <c r="J7121" s="935">
        <v>40.153152210000002</v>
      </c>
      <c r="K7121" s="935">
        <v>-122.20237950000001</v>
      </c>
      <c r="L7121" s="935">
        <v>40.027836569999998</v>
      </c>
      <c r="M7121" s="935">
        <v>-122.11920569999999</v>
      </c>
    </row>
    <row r="7122" spans="1:13" x14ac:dyDescent="0.35">
      <c r="A7122" s="1296">
        <v>40437</v>
      </c>
      <c r="B7122" s="1295" t="s">
        <v>242</v>
      </c>
      <c r="C7122" s="1295" t="s">
        <v>260</v>
      </c>
      <c r="D7122" s="1295">
        <v>7254</v>
      </c>
      <c r="E7122" s="1295" t="s">
        <v>248</v>
      </c>
      <c r="F7122" s="935" t="s">
        <v>219</v>
      </c>
      <c r="G7122" s="1295">
        <v>0</v>
      </c>
      <c r="H7122" s="935" t="s">
        <v>411</v>
      </c>
      <c r="I7122" s="935" t="s">
        <v>412</v>
      </c>
      <c r="J7122" s="935">
        <v>40.027836569999998</v>
      </c>
      <c r="K7122" s="935">
        <v>-122.11920569999999</v>
      </c>
      <c r="L7122" s="935">
        <v>39.909298579999998</v>
      </c>
      <c r="M7122" s="935">
        <v>-122.0918963</v>
      </c>
    </row>
    <row r="7123" spans="1:13" x14ac:dyDescent="0.35">
      <c r="A7123" s="1296">
        <v>40437</v>
      </c>
      <c r="B7123" s="1295" t="s">
        <v>242</v>
      </c>
      <c r="C7123" s="1295" t="s">
        <v>260</v>
      </c>
      <c r="D7123" s="1295">
        <v>7254</v>
      </c>
      <c r="E7123" s="1295" t="s">
        <v>248</v>
      </c>
      <c r="F7123" s="935" t="s">
        <v>220</v>
      </c>
      <c r="G7123" s="1295">
        <v>0</v>
      </c>
      <c r="H7123" s="935" t="s">
        <v>412</v>
      </c>
      <c r="I7123" s="935" t="s">
        <v>413</v>
      </c>
      <c r="J7123" s="935">
        <v>39.909298579999998</v>
      </c>
      <c r="K7123" s="935">
        <v>-122.0918963</v>
      </c>
      <c r="L7123" s="935">
        <v>39.751173979999997</v>
      </c>
      <c r="M7123" s="935">
        <v>-121.9963235</v>
      </c>
    </row>
    <row r="7124" spans="1:13" x14ac:dyDescent="0.35">
      <c r="A7124" s="1296">
        <v>40437</v>
      </c>
      <c r="B7124" s="1295" t="s">
        <v>242</v>
      </c>
      <c r="C7124" s="1295" t="s">
        <v>260</v>
      </c>
      <c r="D7124" s="1295">
        <v>7254</v>
      </c>
      <c r="E7124" s="1295" t="s">
        <v>248</v>
      </c>
      <c r="F7124" s="935" t="s">
        <v>221</v>
      </c>
      <c r="G7124" s="1295">
        <v>0</v>
      </c>
      <c r="H7124" s="935" t="s">
        <v>413</v>
      </c>
      <c r="I7124" s="935" t="s">
        <v>414</v>
      </c>
      <c r="J7124" s="935">
        <v>39.751173979999997</v>
      </c>
      <c r="K7124" s="935">
        <v>-121.9963235</v>
      </c>
      <c r="L7124" s="935">
        <v>39.629153240000001</v>
      </c>
      <c r="M7124" s="935">
        <v>-121.9925059</v>
      </c>
    </row>
    <row r="7125" spans="1:13" x14ac:dyDescent="0.35">
      <c r="A7125" s="1296">
        <v>40437</v>
      </c>
      <c r="B7125" s="1295" t="s">
        <v>242</v>
      </c>
      <c r="C7125" s="1295" t="s">
        <v>260</v>
      </c>
      <c r="D7125" s="1295">
        <v>7254</v>
      </c>
      <c r="E7125" s="1295" t="s">
        <v>248</v>
      </c>
      <c r="F7125" s="935" t="s">
        <v>222</v>
      </c>
      <c r="G7125" s="1295">
        <v>0</v>
      </c>
      <c r="H7125" s="935" t="s">
        <v>414</v>
      </c>
      <c r="I7125" s="935" t="s">
        <v>415</v>
      </c>
      <c r="J7125" s="935">
        <v>39.629153240000001</v>
      </c>
      <c r="K7125" s="935">
        <v>-121.9925059</v>
      </c>
      <c r="L7125" s="935">
        <v>39.40712284</v>
      </c>
      <c r="M7125" s="935">
        <v>-122.00758999999999</v>
      </c>
    </row>
    <row r="7126" spans="1:13" x14ac:dyDescent="0.35">
      <c r="A7126" s="1296">
        <v>40449</v>
      </c>
      <c r="B7126" s="1295" t="s">
        <v>242</v>
      </c>
      <c r="C7126" s="1295" t="s">
        <v>297</v>
      </c>
      <c r="D7126" s="1295">
        <v>6598</v>
      </c>
      <c r="E7126" s="1295" t="s">
        <v>248</v>
      </c>
      <c r="F7126" s="935" t="s">
        <v>208</v>
      </c>
      <c r="G7126" s="1295">
        <v>0</v>
      </c>
      <c r="H7126" s="935" t="s">
        <v>402</v>
      </c>
      <c r="I7126" s="935" t="s">
        <v>403</v>
      </c>
      <c r="J7126" s="935">
        <v>40.611883210000002</v>
      </c>
      <c r="K7126" s="935">
        <v>-122.446135</v>
      </c>
      <c r="L7126" s="935">
        <v>40.592799669999998</v>
      </c>
      <c r="M7126" s="935">
        <v>-122.3942059</v>
      </c>
    </row>
    <row r="7127" spans="1:13" x14ac:dyDescent="0.35">
      <c r="A7127" s="1296">
        <v>40449</v>
      </c>
      <c r="B7127" s="1295" t="s">
        <v>242</v>
      </c>
      <c r="C7127" s="1295" t="s">
        <v>297</v>
      </c>
      <c r="D7127" s="1295">
        <v>6598</v>
      </c>
      <c r="E7127" s="1295" t="s">
        <v>248</v>
      </c>
      <c r="F7127" s="935" t="s">
        <v>209</v>
      </c>
      <c r="G7127" s="1295">
        <v>1</v>
      </c>
      <c r="H7127" s="935" t="s">
        <v>403</v>
      </c>
      <c r="I7127" s="935" t="s">
        <v>404</v>
      </c>
      <c r="J7127" s="935">
        <v>40.592799669999998</v>
      </c>
      <c r="K7127" s="935">
        <v>-122.3942059</v>
      </c>
      <c r="L7127" s="935">
        <v>40.585947769999997</v>
      </c>
      <c r="M7127" s="935">
        <v>-122.3683525</v>
      </c>
    </row>
    <row r="7128" spans="1:13" x14ac:dyDescent="0.35">
      <c r="A7128" s="1296">
        <v>40449</v>
      </c>
      <c r="B7128" s="1295" t="s">
        <v>242</v>
      </c>
      <c r="C7128" s="1295" t="s">
        <v>297</v>
      </c>
      <c r="D7128" s="1295">
        <v>6598</v>
      </c>
      <c r="E7128" s="1295" t="s">
        <v>248</v>
      </c>
      <c r="F7128" s="935" t="s">
        <v>211</v>
      </c>
      <c r="G7128" s="1295">
        <v>0</v>
      </c>
      <c r="H7128" s="935" t="s">
        <v>404</v>
      </c>
      <c r="I7128" s="935" t="s">
        <v>405</v>
      </c>
      <c r="J7128" s="935">
        <v>40.585947769999997</v>
      </c>
      <c r="K7128" s="935">
        <v>-122.3683525</v>
      </c>
      <c r="L7128" s="935">
        <v>40.472049499999997</v>
      </c>
      <c r="M7128" s="935">
        <v>-122.29453460000001</v>
      </c>
    </row>
    <row r="7129" spans="1:13" x14ac:dyDescent="0.35">
      <c r="A7129" s="1296">
        <v>40449</v>
      </c>
      <c r="B7129" s="1295" t="s">
        <v>242</v>
      </c>
      <c r="C7129" s="1295" t="s">
        <v>297</v>
      </c>
      <c r="D7129" s="1295">
        <v>6598</v>
      </c>
      <c r="E7129" s="1295" t="s">
        <v>248</v>
      </c>
      <c r="F7129" s="935" t="s">
        <v>212</v>
      </c>
      <c r="G7129" s="1295">
        <v>1</v>
      </c>
      <c r="H7129" s="935" t="s">
        <v>405</v>
      </c>
      <c r="I7129" s="935" t="s">
        <v>406</v>
      </c>
      <c r="J7129" s="935">
        <v>40.472049499999997</v>
      </c>
      <c r="K7129" s="935">
        <v>-122.29453460000001</v>
      </c>
      <c r="L7129" s="935">
        <v>40.417416330000002</v>
      </c>
      <c r="M7129" s="935">
        <v>-122.19395729999999</v>
      </c>
    </row>
    <row r="7130" spans="1:13" x14ac:dyDescent="0.35">
      <c r="A7130" s="1296">
        <v>40449</v>
      </c>
      <c r="B7130" s="1295" t="s">
        <v>242</v>
      </c>
      <c r="C7130" s="1295" t="s">
        <v>297</v>
      </c>
      <c r="D7130" s="1295">
        <v>6598</v>
      </c>
      <c r="E7130" s="1295" t="s">
        <v>248</v>
      </c>
      <c r="F7130" s="935" t="s">
        <v>213</v>
      </c>
      <c r="G7130" s="1295">
        <v>1</v>
      </c>
      <c r="H7130" s="935" t="s">
        <v>406</v>
      </c>
      <c r="I7130" s="935" t="s">
        <v>407</v>
      </c>
      <c r="J7130" s="935">
        <v>40.417416330000002</v>
      </c>
      <c r="K7130" s="935">
        <v>-122.19395729999999</v>
      </c>
      <c r="L7130" s="935">
        <v>40.355137560000003</v>
      </c>
      <c r="M7130" s="935">
        <v>-122.17595660000001</v>
      </c>
    </row>
    <row r="7131" spans="1:13" x14ac:dyDescent="0.35">
      <c r="A7131" s="1296">
        <v>40449</v>
      </c>
      <c r="B7131" s="1295" t="s">
        <v>242</v>
      </c>
      <c r="C7131" s="1295" t="s">
        <v>297</v>
      </c>
      <c r="D7131" s="1295">
        <v>6598</v>
      </c>
      <c r="E7131" s="1295" t="s">
        <v>248</v>
      </c>
      <c r="F7131" s="935" t="s">
        <v>214</v>
      </c>
      <c r="G7131" s="1295">
        <v>0</v>
      </c>
      <c r="H7131" s="935" t="s">
        <v>407</v>
      </c>
      <c r="I7131" s="935" t="s">
        <v>408</v>
      </c>
      <c r="J7131" s="935">
        <v>40.355137560000003</v>
      </c>
      <c r="K7131" s="935">
        <v>-122.17595660000001</v>
      </c>
      <c r="L7131" s="935">
        <v>40.316984869999999</v>
      </c>
      <c r="M7131" s="935">
        <v>-122.1896581</v>
      </c>
    </row>
    <row r="7132" spans="1:13" x14ac:dyDescent="0.35">
      <c r="A7132" s="1296">
        <v>40449</v>
      </c>
      <c r="B7132" s="1295" t="s">
        <v>242</v>
      </c>
      <c r="C7132" s="1295" t="s">
        <v>297</v>
      </c>
      <c r="D7132" s="1295">
        <v>6598</v>
      </c>
      <c r="E7132" s="1295" t="s">
        <v>248</v>
      </c>
      <c r="F7132" s="935" t="s">
        <v>215</v>
      </c>
      <c r="G7132" s="1295">
        <v>0</v>
      </c>
      <c r="H7132" s="935" t="s">
        <v>408</v>
      </c>
      <c r="I7132" s="935" t="s">
        <v>409</v>
      </c>
      <c r="J7132" s="935">
        <v>40.316984869999999</v>
      </c>
      <c r="K7132" s="935">
        <v>-122.1896581</v>
      </c>
      <c r="L7132" s="935">
        <v>40.263968490000003</v>
      </c>
      <c r="M7132" s="935">
        <v>-122.2235306</v>
      </c>
    </row>
    <row r="7133" spans="1:13" x14ac:dyDescent="0.35">
      <c r="A7133" s="1296">
        <v>40449</v>
      </c>
      <c r="B7133" s="1295" t="s">
        <v>242</v>
      </c>
      <c r="C7133" s="1295" t="s">
        <v>297</v>
      </c>
      <c r="D7133" s="1295">
        <v>6598</v>
      </c>
      <c r="E7133" s="1295" t="s">
        <v>248</v>
      </c>
      <c r="F7133" s="935" t="s">
        <v>216</v>
      </c>
      <c r="G7133" s="1295">
        <v>0</v>
      </c>
      <c r="H7133" s="935" t="s">
        <v>409</v>
      </c>
      <c r="I7133" s="935" t="s">
        <v>410</v>
      </c>
      <c r="J7133" s="935">
        <v>40.263968490000003</v>
      </c>
      <c r="K7133" s="935">
        <v>-122.2235306</v>
      </c>
      <c r="L7133" s="935">
        <v>40.153152210000002</v>
      </c>
      <c r="M7133" s="935">
        <v>-122.20237950000001</v>
      </c>
    </row>
    <row r="7134" spans="1:13" x14ac:dyDescent="0.35">
      <c r="A7134" s="1296">
        <v>40449</v>
      </c>
      <c r="B7134" s="1295" t="s">
        <v>242</v>
      </c>
      <c r="C7134" s="1295" t="s">
        <v>297</v>
      </c>
      <c r="D7134" s="1295">
        <v>6598</v>
      </c>
      <c r="E7134" s="1295" t="s">
        <v>248</v>
      </c>
      <c r="F7134" s="935" t="s">
        <v>217</v>
      </c>
      <c r="G7134" s="1295">
        <v>0</v>
      </c>
      <c r="H7134" s="935" t="s">
        <v>410</v>
      </c>
      <c r="I7134" s="935" t="s">
        <v>411</v>
      </c>
      <c r="J7134" s="935">
        <v>40.153152210000002</v>
      </c>
      <c r="K7134" s="935">
        <v>-122.20237950000001</v>
      </c>
      <c r="L7134" s="935">
        <v>40.027836569999998</v>
      </c>
      <c r="M7134" s="935">
        <v>-122.11920569999999</v>
      </c>
    </row>
    <row r="7135" spans="1:13" x14ac:dyDescent="0.35">
      <c r="A7135" s="1296">
        <v>40449</v>
      </c>
      <c r="B7135" s="1295" t="s">
        <v>242</v>
      </c>
      <c r="C7135" s="1295" t="s">
        <v>297</v>
      </c>
      <c r="D7135" s="1295">
        <v>6598</v>
      </c>
      <c r="E7135" s="1295" t="s">
        <v>248</v>
      </c>
      <c r="F7135" s="935" t="s">
        <v>219</v>
      </c>
      <c r="G7135" s="1295">
        <v>0</v>
      </c>
      <c r="H7135" s="935" t="s">
        <v>411</v>
      </c>
      <c r="I7135" s="935" t="s">
        <v>412</v>
      </c>
      <c r="J7135" s="935">
        <v>40.027836569999998</v>
      </c>
      <c r="K7135" s="935">
        <v>-122.11920569999999</v>
      </c>
      <c r="L7135" s="935">
        <v>39.909298579999998</v>
      </c>
      <c r="M7135" s="935">
        <v>-122.0918963</v>
      </c>
    </row>
    <row r="7136" spans="1:13" x14ac:dyDescent="0.35">
      <c r="A7136" s="1296">
        <v>40449</v>
      </c>
      <c r="B7136" s="1295" t="s">
        <v>242</v>
      </c>
      <c r="C7136" s="1295" t="s">
        <v>297</v>
      </c>
      <c r="D7136" s="1295">
        <v>6598</v>
      </c>
      <c r="E7136" s="1295" t="s">
        <v>248</v>
      </c>
      <c r="F7136" s="935" t="s">
        <v>220</v>
      </c>
      <c r="G7136" s="1295">
        <v>0</v>
      </c>
      <c r="H7136" s="935" t="s">
        <v>412</v>
      </c>
      <c r="I7136" s="935" t="s">
        <v>413</v>
      </c>
      <c r="J7136" s="935">
        <v>39.909298579999998</v>
      </c>
      <c r="K7136" s="935">
        <v>-122.0918963</v>
      </c>
      <c r="L7136" s="935">
        <v>39.751173979999997</v>
      </c>
      <c r="M7136" s="935">
        <v>-121.9963235</v>
      </c>
    </row>
    <row r="7137" spans="1:13" x14ac:dyDescent="0.35">
      <c r="A7137" s="1296">
        <v>40449</v>
      </c>
      <c r="B7137" s="1295" t="s">
        <v>242</v>
      </c>
      <c r="C7137" s="1295" t="s">
        <v>297</v>
      </c>
      <c r="D7137" s="1295">
        <v>6598</v>
      </c>
      <c r="E7137" s="1295" t="s">
        <v>248</v>
      </c>
      <c r="F7137" s="935" t="s">
        <v>221</v>
      </c>
      <c r="G7137" s="1295">
        <v>0</v>
      </c>
      <c r="H7137" s="935" t="s">
        <v>413</v>
      </c>
      <c r="I7137" s="935" t="s">
        <v>414</v>
      </c>
      <c r="J7137" s="935">
        <v>39.751173979999997</v>
      </c>
      <c r="K7137" s="935">
        <v>-121.9963235</v>
      </c>
      <c r="L7137" s="935">
        <v>39.629153240000001</v>
      </c>
      <c r="M7137" s="935">
        <v>-121.9925059</v>
      </c>
    </row>
    <row r="7138" spans="1:13" x14ac:dyDescent="0.35">
      <c r="A7138" s="1296">
        <v>40449</v>
      </c>
      <c r="B7138" s="1295" t="s">
        <v>242</v>
      </c>
      <c r="C7138" s="1295" t="s">
        <v>297</v>
      </c>
      <c r="D7138" s="1295">
        <v>6598</v>
      </c>
      <c r="E7138" s="1295" t="s">
        <v>248</v>
      </c>
      <c r="F7138" s="935" t="s">
        <v>222</v>
      </c>
      <c r="G7138" s="1295">
        <v>0</v>
      </c>
      <c r="H7138" s="935" t="s">
        <v>414</v>
      </c>
      <c r="I7138" s="935" t="s">
        <v>415</v>
      </c>
      <c r="J7138" s="935">
        <v>39.629153240000001</v>
      </c>
      <c r="K7138" s="935">
        <v>-121.9925059</v>
      </c>
      <c r="L7138" s="935">
        <v>39.40712284</v>
      </c>
      <c r="M7138" s="935">
        <v>-122.00758999999999</v>
      </c>
    </row>
    <row r="7139" spans="1:13" x14ac:dyDescent="0.35">
      <c r="A7139" s="1296">
        <v>40486</v>
      </c>
      <c r="B7139" s="1295" t="s">
        <v>242</v>
      </c>
      <c r="C7139" s="1295" t="s">
        <v>246</v>
      </c>
      <c r="D7139" s="1295">
        <v>5975</v>
      </c>
      <c r="E7139" s="1295" t="s">
        <v>206</v>
      </c>
      <c r="F7139" s="935" t="s">
        <v>208</v>
      </c>
      <c r="G7139" s="1295">
        <v>18</v>
      </c>
      <c r="H7139" s="935" t="s">
        <v>402</v>
      </c>
      <c r="I7139" s="935" t="s">
        <v>403</v>
      </c>
      <c r="J7139" s="935">
        <v>40.611883210000002</v>
      </c>
      <c r="K7139" s="935">
        <v>-122.446135</v>
      </c>
      <c r="L7139" s="935">
        <v>40.592799669999998</v>
      </c>
      <c r="M7139" s="935">
        <v>-122.3942059</v>
      </c>
    </row>
    <row r="7140" spans="1:13" x14ac:dyDescent="0.35">
      <c r="A7140" s="1296">
        <v>40486</v>
      </c>
      <c r="B7140" s="1295" t="s">
        <v>242</v>
      </c>
      <c r="C7140" s="1295" t="s">
        <v>246</v>
      </c>
      <c r="D7140" s="1295">
        <v>5975</v>
      </c>
      <c r="E7140" s="1295" t="s">
        <v>206</v>
      </c>
      <c r="F7140" s="935" t="s">
        <v>209</v>
      </c>
      <c r="G7140" s="1295">
        <v>24</v>
      </c>
      <c r="H7140" s="935" t="s">
        <v>403</v>
      </c>
      <c r="I7140" s="935" t="s">
        <v>404</v>
      </c>
      <c r="J7140" s="935">
        <v>40.592799669999998</v>
      </c>
      <c r="K7140" s="935">
        <v>-122.3942059</v>
      </c>
      <c r="L7140" s="935">
        <v>40.585947769999997</v>
      </c>
      <c r="M7140" s="935">
        <v>-122.3683525</v>
      </c>
    </row>
    <row r="7141" spans="1:13" x14ac:dyDescent="0.35">
      <c r="A7141" s="1296">
        <v>40486</v>
      </c>
      <c r="B7141" s="1295" t="s">
        <v>242</v>
      </c>
      <c r="C7141" s="1295" t="s">
        <v>246</v>
      </c>
      <c r="D7141" s="1295">
        <v>5975</v>
      </c>
      <c r="E7141" s="1295" t="s">
        <v>206</v>
      </c>
      <c r="F7141" s="935" t="s">
        <v>211</v>
      </c>
      <c r="G7141" s="1295">
        <v>58</v>
      </c>
      <c r="H7141" s="935" t="s">
        <v>404</v>
      </c>
      <c r="I7141" s="935" t="s">
        <v>405</v>
      </c>
      <c r="J7141" s="935">
        <v>40.585947769999997</v>
      </c>
      <c r="K7141" s="935">
        <v>-122.3683525</v>
      </c>
      <c r="L7141" s="935">
        <v>40.472049499999997</v>
      </c>
      <c r="M7141" s="935">
        <v>-122.29453460000001</v>
      </c>
    </row>
    <row r="7142" spans="1:13" x14ac:dyDescent="0.35">
      <c r="A7142" s="1296">
        <v>40486</v>
      </c>
      <c r="B7142" s="1295" t="s">
        <v>242</v>
      </c>
      <c r="C7142" s="1295" t="s">
        <v>246</v>
      </c>
      <c r="D7142" s="1295">
        <v>5975</v>
      </c>
      <c r="E7142" s="1295" t="s">
        <v>206</v>
      </c>
      <c r="F7142" s="935" t="s">
        <v>212</v>
      </c>
      <c r="G7142" s="1295">
        <v>63</v>
      </c>
      <c r="H7142" s="935" t="s">
        <v>405</v>
      </c>
      <c r="I7142" s="935" t="s">
        <v>406</v>
      </c>
      <c r="J7142" s="935">
        <v>40.472049499999997</v>
      </c>
      <c r="K7142" s="935">
        <v>-122.29453460000001</v>
      </c>
      <c r="L7142" s="935">
        <v>40.417416330000002</v>
      </c>
      <c r="M7142" s="935">
        <v>-122.19395729999999</v>
      </c>
    </row>
    <row r="7143" spans="1:13" x14ac:dyDescent="0.35">
      <c r="A7143" s="1296">
        <v>40486</v>
      </c>
      <c r="B7143" s="1295" t="s">
        <v>242</v>
      </c>
      <c r="C7143" s="1295" t="s">
        <v>246</v>
      </c>
      <c r="D7143" s="1295">
        <v>5975</v>
      </c>
      <c r="E7143" s="1295" t="s">
        <v>206</v>
      </c>
      <c r="F7143" s="935" t="s">
        <v>213</v>
      </c>
      <c r="G7143" s="1295">
        <v>34</v>
      </c>
      <c r="H7143" s="935" t="s">
        <v>406</v>
      </c>
      <c r="I7143" s="935" t="s">
        <v>407</v>
      </c>
      <c r="J7143" s="935">
        <v>40.417416330000002</v>
      </c>
      <c r="K7143" s="935">
        <v>-122.19395729999999</v>
      </c>
      <c r="L7143" s="935">
        <v>40.355137560000003</v>
      </c>
      <c r="M7143" s="935">
        <v>-122.17595660000001</v>
      </c>
    </row>
    <row r="7144" spans="1:13" x14ac:dyDescent="0.35">
      <c r="A7144" s="1296">
        <v>40486</v>
      </c>
      <c r="B7144" s="1295" t="s">
        <v>242</v>
      </c>
      <c r="C7144" s="1295" t="s">
        <v>246</v>
      </c>
      <c r="D7144" s="1295">
        <v>5975</v>
      </c>
      <c r="E7144" s="1295" t="s">
        <v>206</v>
      </c>
      <c r="F7144" s="935" t="s">
        <v>214</v>
      </c>
      <c r="G7144" s="1295">
        <v>19</v>
      </c>
      <c r="H7144" s="935" t="s">
        <v>407</v>
      </c>
      <c r="I7144" s="935" t="s">
        <v>408</v>
      </c>
      <c r="J7144" s="935">
        <v>40.355137560000003</v>
      </c>
      <c r="K7144" s="935">
        <v>-122.17595660000001</v>
      </c>
      <c r="L7144" s="935">
        <v>40.316984869999999</v>
      </c>
      <c r="M7144" s="935">
        <v>-122.1896581</v>
      </c>
    </row>
    <row r="7145" spans="1:13" x14ac:dyDescent="0.35">
      <c r="A7145" s="1296">
        <v>40486</v>
      </c>
      <c r="B7145" s="1295" t="s">
        <v>242</v>
      </c>
      <c r="C7145" s="1295" t="s">
        <v>246</v>
      </c>
      <c r="D7145" s="1295">
        <v>5975</v>
      </c>
      <c r="E7145" s="1295" t="s">
        <v>206</v>
      </c>
      <c r="F7145" s="935" t="s">
        <v>215</v>
      </c>
      <c r="G7145" s="1295">
        <v>11</v>
      </c>
      <c r="H7145" s="935" t="s">
        <v>408</v>
      </c>
      <c r="I7145" s="935" t="s">
        <v>409</v>
      </c>
      <c r="J7145" s="935">
        <v>40.316984869999999</v>
      </c>
      <c r="K7145" s="935">
        <v>-122.1896581</v>
      </c>
      <c r="L7145" s="935">
        <v>40.263968490000003</v>
      </c>
      <c r="M7145" s="935">
        <v>-122.2235306</v>
      </c>
    </row>
    <row r="7146" spans="1:13" x14ac:dyDescent="0.35">
      <c r="A7146" s="1296">
        <v>40486</v>
      </c>
      <c r="B7146" s="1295" t="s">
        <v>242</v>
      </c>
      <c r="C7146" s="1295" t="s">
        <v>246</v>
      </c>
      <c r="D7146" s="1295">
        <v>5975</v>
      </c>
      <c r="E7146" s="1295" t="s">
        <v>206</v>
      </c>
      <c r="F7146" s="935" t="s">
        <v>216</v>
      </c>
      <c r="G7146" s="1295">
        <v>8</v>
      </c>
      <c r="H7146" s="935" t="s">
        <v>409</v>
      </c>
      <c r="I7146" s="935" t="s">
        <v>410</v>
      </c>
      <c r="J7146" s="935">
        <v>40.263968490000003</v>
      </c>
      <c r="K7146" s="935">
        <v>-122.2235306</v>
      </c>
      <c r="L7146" s="935">
        <v>40.153152210000002</v>
      </c>
      <c r="M7146" s="935">
        <v>-122.20237950000001</v>
      </c>
    </row>
    <row r="7147" spans="1:13" x14ac:dyDescent="0.35">
      <c r="A7147" s="1296">
        <v>40486</v>
      </c>
      <c r="B7147" s="1295" t="s">
        <v>242</v>
      </c>
      <c r="C7147" s="1295" t="s">
        <v>246</v>
      </c>
      <c r="D7147" s="1295">
        <v>5975</v>
      </c>
      <c r="E7147" s="1295" t="s">
        <v>206</v>
      </c>
      <c r="F7147" s="935" t="s">
        <v>217</v>
      </c>
      <c r="G7147" s="1295">
        <v>21</v>
      </c>
      <c r="H7147" s="935" t="s">
        <v>410</v>
      </c>
      <c r="I7147" s="935" t="s">
        <v>411</v>
      </c>
      <c r="J7147" s="935">
        <v>40.153152210000002</v>
      </c>
      <c r="K7147" s="935">
        <v>-122.20237950000001</v>
      </c>
      <c r="L7147" s="935">
        <v>40.027836569999998</v>
      </c>
      <c r="M7147" s="935">
        <v>-122.11920569999999</v>
      </c>
    </row>
    <row r="7148" spans="1:13" x14ac:dyDescent="0.35">
      <c r="A7148" s="1296">
        <v>40486</v>
      </c>
      <c r="B7148" s="1295" t="s">
        <v>242</v>
      </c>
      <c r="C7148" s="1295" t="s">
        <v>246</v>
      </c>
      <c r="D7148" s="1295">
        <v>5975</v>
      </c>
      <c r="E7148" s="1295" t="s">
        <v>206</v>
      </c>
      <c r="F7148" s="935" t="s">
        <v>219</v>
      </c>
      <c r="G7148" s="1295">
        <v>19</v>
      </c>
      <c r="H7148" s="935" t="s">
        <v>411</v>
      </c>
      <c r="I7148" s="935" t="s">
        <v>412</v>
      </c>
      <c r="J7148" s="935">
        <v>40.027836569999998</v>
      </c>
      <c r="K7148" s="935">
        <v>-122.11920569999999</v>
      </c>
      <c r="L7148" s="935">
        <v>39.909298579999998</v>
      </c>
      <c r="M7148" s="935">
        <v>-122.0918963</v>
      </c>
    </row>
    <row r="7149" spans="1:13" x14ac:dyDescent="0.35">
      <c r="A7149" s="1296">
        <v>40486</v>
      </c>
      <c r="B7149" s="1295" t="s">
        <v>242</v>
      </c>
      <c r="C7149" s="1295" t="s">
        <v>246</v>
      </c>
      <c r="D7149" s="1295">
        <v>5975</v>
      </c>
      <c r="E7149" s="1295" t="s">
        <v>206</v>
      </c>
      <c r="F7149" s="935" t="s">
        <v>220</v>
      </c>
      <c r="G7149" s="1295">
        <v>2</v>
      </c>
      <c r="H7149" s="935" t="s">
        <v>412</v>
      </c>
      <c r="I7149" s="935" t="s">
        <v>413</v>
      </c>
      <c r="J7149" s="935">
        <v>39.909298579999998</v>
      </c>
      <c r="K7149" s="935">
        <v>-122.0918963</v>
      </c>
      <c r="L7149" s="935">
        <v>39.751173979999997</v>
      </c>
      <c r="M7149" s="935">
        <v>-121.9963235</v>
      </c>
    </row>
    <row r="7150" spans="1:13" x14ac:dyDescent="0.35">
      <c r="A7150" s="1296">
        <v>40486</v>
      </c>
      <c r="B7150" s="1295" t="s">
        <v>242</v>
      </c>
      <c r="C7150" s="1295" t="s">
        <v>246</v>
      </c>
      <c r="D7150" s="1295">
        <v>5975</v>
      </c>
      <c r="E7150" s="1295" t="s">
        <v>206</v>
      </c>
      <c r="F7150" s="935" t="s">
        <v>221</v>
      </c>
      <c r="G7150" s="1295">
        <v>0</v>
      </c>
      <c r="H7150" s="935" t="s">
        <v>413</v>
      </c>
      <c r="I7150" s="935" t="s">
        <v>414</v>
      </c>
      <c r="J7150" s="935">
        <v>39.751173979999997</v>
      </c>
      <c r="K7150" s="935">
        <v>-121.9963235</v>
      </c>
      <c r="L7150" s="935">
        <v>39.629153240000001</v>
      </c>
      <c r="M7150" s="935">
        <v>-121.9925059</v>
      </c>
    </row>
    <row r="7151" spans="1:13" x14ac:dyDescent="0.35">
      <c r="A7151" s="1296">
        <v>40486</v>
      </c>
      <c r="B7151" s="1295" t="s">
        <v>242</v>
      </c>
      <c r="C7151" s="1295" t="s">
        <v>246</v>
      </c>
      <c r="D7151" s="1295">
        <v>5975</v>
      </c>
      <c r="E7151" s="1295" t="s">
        <v>206</v>
      </c>
      <c r="F7151" s="935" t="s">
        <v>222</v>
      </c>
      <c r="G7151" s="1295">
        <v>0</v>
      </c>
      <c r="H7151" s="935" t="s">
        <v>414</v>
      </c>
      <c r="I7151" s="935" t="s">
        <v>415</v>
      </c>
      <c r="J7151" s="935">
        <v>39.629153240000001</v>
      </c>
      <c r="K7151" s="935">
        <v>-121.9925059</v>
      </c>
      <c r="L7151" s="935">
        <v>39.40712284</v>
      </c>
      <c r="M7151" s="935">
        <v>-122.00758999999999</v>
      </c>
    </row>
    <row r="7152" spans="1:13" x14ac:dyDescent="0.35">
      <c r="A7152" s="1296">
        <v>40500</v>
      </c>
      <c r="B7152" s="1295" t="s">
        <v>242</v>
      </c>
      <c r="C7152" s="1295" t="s">
        <v>291</v>
      </c>
      <c r="D7152" s="1295">
        <v>5838</v>
      </c>
      <c r="E7152" s="1295" t="s">
        <v>206</v>
      </c>
      <c r="F7152" s="935" t="s">
        <v>208</v>
      </c>
      <c r="G7152" s="1295">
        <v>51</v>
      </c>
      <c r="H7152" s="935" t="s">
        <v>402</v>
      </c>
      <c r="I7152" s="935" t="s">
        <v>403</v>
      </c>
      <c r="J7152" s="935">
        <v>40.611883210000002</v>
      </c>
      <c r="K7152" s="935">
        <v>-122.446135</v>
      </c>
      <c r="L7152" s="935">
        <v>40.592799669999998</v>
      </c>
      <c r="M7152" s="935">
        <v>-122.3942059</v>
      </c>
    </row>
    <row r="7153" spans="1:13" x14ac:dyDescent="0.35">
      <c r="A7153" s="1296">
        <v>40500</v>
      </c>
      <c r="B7153" s="1295" t="s">
        <v>242</v>
      </c>
      <c r="C7153" s="1295" t="s">
        <v>291</v>
      </c>
      <c r="D7153" s="1295">
        <v>5838</v>
      </c>
      <c r="E7153" s="1295" t="s">
        <v>206</v>
      </c>
      <c r="F7153" s="935" t="s">
        <v>209</v>
      </c>
      <c r="G7153" s="1295">
        <v>8</v>
      </c>
      <c r="H7153" s="935" t="s">
        <v>403</v>
      </c>
      <c r="I7153" s="935" t="s">
        <v>404</v>
      </c>
      <c r="J7153" s="935">
        <v>40.592799669999998</v>
      </c>
      <c r="K7153" s="935">
        <v>-122.3942059</v>
      </c>
      <c r="L7153" s="935">
        <v>40.585947769999997</v>
      </c>
      <c r="M7153" s="935">
        <v>-122.3683525</v>
      </c>
    </row>
    <row r="7154" spans="1:13" x14ac:dyDescent="0.35">
      <c r="A7154" s="1296">
        <v>40500</v>
      </c>
      <c r="B7154" s="1295" t="s">
        <v>242</v>
      </c>
      <c r="C7154" s="1295" t="s">
        <v>291</v>
      </c>
      <c r="D7154" s="1295">
        <v>5838</v>
      </c>
      <c r="E7154" s="1295" t="s">
        <v>206</v>
      </c>
      <c r="F7154" s="935" t="s">
        <v>211</v>
      </c>
      <c r="G7154" s="1295">
        <v>16</v>
      </c>
      <c r="H7154" s="935" t="s">
        <v>404</v>
      </c>
      <c r="I7154" s="935" t="s">
        <v>405</v>
      </c>
      <c r="J7154" s="935">
        <v>40.585947769999997</v>
      </c>
      <c r="K7154" s="935">
        <v>-122.3683525</v>
      </c>
      <c r="L7154" s="935">
        <v>40.472049499999997</v>
      </c>
      <c r="M7154" s="935">
        <v>-122.29453460000001</v>
      </c>
    </row>
    <row r="7155" spans="1:13" x14ac:dyDescent="0.35">
      <c r="A7155" s="1296">
        <v>40500</v>
      </c>
      <c r="B7155" s="1295" t="s">
        <v>242</v>
      </c>
      <c r="C7155" s="1295" t="s">
        <v>291</v>
      </c>
      <c r="D7155" s="1295">
        <v>5838</v>
      </c>
      <c r="E7155" s="1295" t="s">
        <v>206</v>
      </c>
      <c r="F7155" s="935" t="s">
        <v>212</v>
      </c>
      <c r="G7155" s="1295">
        <v>12</v>
      </c>
      <c r="H7155" s="935" t="s">
        <v>405</v>
      </c>
      <c r="I7155" s="935" t="s">
        <v>406</v>
      </c>
      <c r="J7155" s="935">
        <v>40.472049499999997</v>
      </c>
      <c r="K7155" s="935">
        <v>-122.29453460000001</v>
      </c>
      <c r="L7155" s="935">
        <v>40.417416330000002</v>
      </c>
      <c r="M7155" s="935">
        <v>-122.19395729999999</v>
      </c>
    </row>
    <row r="7156" spans="1:13" x14ac:dyDescent="0.35">
      <c r="A7156" s="1296">
        <v>40500</v>
      </c>
      <c r="B7156" s="1295" t="s">
        <v>242</v>
      </c>
      <c r="C7156" s="1295" t="s">
        <v>291</v>
      </c>
      <c r="D7156" s="1295">
        <v>5838</v>
      </c>
      <c r="E7156" s="1295" t="s">
        <v>206</v>
      </c>
      <c r="F7156" s="935" t="s">
        <v>213</v>
      </c>
      <c r="G7156" s="1295">
        <v>17</v>
      </c>
      <c r="H7156" s="935" t="s">
        <v>406</v>
      </c>
      <c r="I7156" s="935" t="s">
        <v>407</v>
      </c>
      <c r="J7156" s="935">
        <v>40.417416330000002</v>
      </c>
      <c r="K7156" s="935">
        <v>-122.19395729999999</v>
      </c>
      <c r="L7156" s="935">
        <v>40.355137560000003</v>
      </c>
      <c r="M7156" s="935">
        <v>-122.17595660000001</v>
      </c>
    </row>
    <row r="7157" spans="1:13" x14ac:dyDescent="0.35">
      <c r="A7157" s="1296">
        <v>40500</v>
      </c>
      <c r="B7157" s="1295" t="s">
        <v>242</v>
      </c>
      <c r="C7157" s="1295" t="s">
        <v>291</v>
      </c>
      <c r="D7157" s="1295">
        <v>5838</v>
      </c>
      <c r="E7157" s="1295" t="s">
        <v>206</v>
      </c>
      <c r="F7157" s="935" t="s">
        <v>214</v>
      </c>
      <c r="G7157" s="1295">
        <v>23</v>
      </c>
      <c r="H7157" s="935" t="s">
        <v>407</v>
      </c>
      <c r="I7157" s="935" t="s">
        <v>408</v>
      </c>
      <c r="J7157" s="935">
        <v>40.355137560000003</v>
      </c>
      <c r="K7157" s="935">
        <v>-122.17595660000001</v>
      </c>
      <c r="L7157" s="935">
        <v>40.316984869999999</v>
      </c>
      <c r="M7157" s="935">
        <v>-122.1896581</v>
      </c>
    </row>
    <row r="7158" spans="1:13" x14ac:dyDescent="0.35">
      <c r="A7158" s="1296">
        <v>40500</v>
      </c>
      <c r="B7158" s="1295" t="s">
        <v>242</v>
      </c>
      <c r="C7158" s="1295" t="s">
        <v>291</v>
      </c>
      <c r="D7158" s="1295">
        <v>5838</v>
      </c>
      <c r="E7158" s="1295" t="s">
        <v>206</v>
      </c>
      <c r="F7158" s="935" t="s">
        <v>215</v>
      </c>
      <c r="G7158" s="1295">
        <v>6</v>
      </c>
      <c r="H7158" s="935" t="s">
        <v>408</v>
      </c>
      <c r="I7158" s="935" t="s">
        <v>409</v>
      </c>
      <c r="J7158" s="935">
        <v>40.316984869999999</v>
      </c>
      <c r="K7158" s="935">
        <v>-122.1896581</v>
      </c>
      <c r="L7158" s="935">
        <v>40.263968490000003</v>
      </c>
      <c r="M7158" s="935">
        <v>-122.2235306</v>
      </c>
    </row>
    <row r="7159" spans="1:13" x14ac:dyDescent="0.35">
      <c r="A7159" s="1296">
        <v>40500</v>
      </c>
      <c r="B7159" s="1295" t="s">
        <v>242</v>
      </c>
      <c r="C7159" s="1295" t="s">
        <v>291</v>
      </c>
      <c r="D7159" s="1295">
        <v>5838</v>
      </c>
      <c r="E7159" s="1295" t="s">
        <v>206</v>
      </c>
      <c r="F7159" s="935" t="s">
        <v>216</v>
      </c>
      <c r="G7159" s="1295">
        <v>1</v>
      </c>
      <c r="H7159" s="935" t="s">
        <v>409</v>
      </c>
      <c r="I7159" s="935" t="s">
        <v>410</v>
      </c>
      <c r="J7159" s="935">
        <v>40.263968490000003</v>
      </c>
      <c r="K7159" s="935">
        <v>-122.2235306</v>
      </c>
      <c r="L7159" s="935">
        <v>40.153152210000002</v>
      </c>
      <c r="M7159" s="935">
        <v>-122.20237950000001</v>
      </c>
    </row>
    <row r="7160" spans="1:13" x14ac:dyDescent="0.35">
      <c r="A7160" s="1296">
        <v>40500</v>
      </c>
      <c r="B7160" s="1295" t="s">
        <v>242</v>
      </c>
      <c r="C7160" s="1295" t="s">
        <v>291</v>
      </c>
      <c r="D7160" s="1295">
        <v>5838</v>
      </c>
      <c r="E7160" s="1295" t="s">
        <v>206</v>
      </c>
      <c r="F7160" s="935" t="s">
        <v>217</v>
      </c>
      <c r="G7160" s="1295">
        <v>14</v>
      </c>
      <c r="H7160" s="935" t="s">
        <v>410</v>
      </c>
      <c r="I7160" s="935" t="s">
        <v>411</v>
      </c>
      <c r="J7160" s="935">
        <v>40.153152210000002</v>
      </c>
      <c r="K7160" s="935">
        <v>-122.20237950000001</v>
      </c>
      <c r="L7160" s="935">
        <v>40.027836569999998</v>
      </c>
      <c r="M7160" s="935">
        <v>-122.11920569999999</v>
      </c>
    </row>
    <row r="7161" spans="1:13" x14ac:dyDescent="0.35">
      <c r="A7161" s="1296">
        <v>40500</v>
      </c>
      <c r="B7161" s="1295" t="s">
        <v>242</v>
      </c>
      <c r="C7161" s="1295" t="s">
        <v>291</v>
      </c>
      <c r="D7161" s="1295">
        <v>5838</v>
      </c>
      <c r="E7161" s="1295" t="s">
        <v>206</v>
      </c>
      <c r="F7161" s="935" t="s">
        <v>219</v>
      </c>
      <c r="G7161" s="1295">
        <v>2</v>
      </c>
      <c r="H7161" s="935" t="s">
        <v>411</v>
      </c>
      <c r="I7161" s="935" t="s">
        <v>412</v>
      </c>
      <c r="J7161" s="935">
        <v>40.027836569999998</v>
      </c>
      <c r="K7161" s="935">
        <v>-122.11920569999999</v>
      </c>
      <c r="L7161" s="935">
        <v>39.909298579999998</v>
      </c>
      <c r="M7161" s="935">
        <v>-122.0918963</v>
      </c>
    </row>
    <row r="7162" spans="1:13" x14ac:dyDescent="0.35">
      <c r="A7162" s="1296">
        <v>40500</v>
      </c>
      <c r="B7162" s="1295" t="s">
        <v>242</v>
      </c>
      <c r="C7162" s="1295" t="s">
        <v>291</v>
      </c>
      <c r="D7162" s="1295">
        <v>5838</v>
      </c>
      <c r="E7162" s="1295" t="s">
        <v>206</v>
      </c>
      <c r="F7162" s="935" t="s">
        <v>220</v>
      </c>
      <c r="G7162" s="1295">
        <v>9</v>
      </c>
      <c r="H7162" s="935" t="s">
        <v>412</v>
      </c>
      <c r="I7162" s="935" t="s">
        <v>413</v>
      </c>
      <c r="J7162" s="935">
        <v>39.909298579999998</v>
      </c>
      <c r="K7162" s="935">
        <v>-122.0918963</v>
      </c>
      <c r="L7162" s="935">
        <v>39.751173979999997</v>
      </c>
      <c r="M7162" s="935">
        <v>-121.9963235</v>
      </c>
    </row>
    <row r="7163" spans="1:13" x14ac:dyDescent="0.35">
      <c r="A7163" s="1296">
        <v>40500</v>
      </c>
      <c r="B7163" s="1295" t="s">
        <v>242</v>
      </c>
      <c r="C7163" s="1295" t="s">
        <v>291</v>
      </c>
      <c r="D7163" s="1295">
        <v>5838</v>
      </c>
      <c r="E7163" s="1295" t="s">
        <v>206</v>
      </c>
      <c r="F7163" s="935" t="s">
        <v>221</v>
      </c>
      <c r="G7163" s="1295">
        <v>1</v>
      </c>
      <c r="H7163" s="935" t="s">
        <v>413</v>
      </c>
      <c r="I7163" s="935" t="s">
        <v>414</v>
      </c>
      <c r="J7163" s="935">
        <v>39.751173979999997</v>
      </c>
      <c r="K7163" s="935">
        <v>-121.9963235</v>
      </c>
      <c r="L7163" s="935">
        <v>39.629153240000001</v>
      </c>
      <c r="M7163" s="935">
        <v>-121.9925059</v>
      </c>
    </row>
    <row r="7164" spans="1:13" ht="15" thickBot="1" x14ac:dyDescent="0.4">
      <c r="A7164" s="1309">
        <v>40500</v>
      </c>
      <c r="B7164" s="1313" t="s">
        <v>242</v>
      </c>
      <c r="C7164" s="1313" t="s">
        <v>291</v>
      </c>
      <c r="D7164" s="1313">
        <v>5838</v>
      </c>
      <c r="E7164" s="1313" t="s">
        <v>206</v>
      </c>
      <c r="F7164" s="1312" t="s">
        <v>222</v>
      </c>
      <c r="G7164" s="1313">
        <v>0</v>
      </c>
      <c r="H7164" s="1312" t="s">
        <v>414</v>
      </c>
      <c r="I7164" s="1312" t="s">
        <v>415</v>
      </c>
      <c r="J7164" s="1312">
        <v>39.629153240000001</v>
      </c>
      <c r="K7164" s="1312">
        <v>-121.9925059</v>
      </c>
      <c r="L7164" s="1312">
        <v>39.40712284</v>
      </c>
      <c r="M7164" s="1312">
        <v>-122.00758999999999</v>
      </c>
    </row>
    <row r="7165" spans="1:13" ht="15" thickTop="1" x14ac:dyDescent="0.35">
      <c r="A7165" s="1296">
        <v>40570</v>
      </c>
      <c r="B7165" s="1295" t="s">
        <v>242</v>
      </c>
      <c r="C7165" s="1295" t="s">
        <v>260</v>
      </c>
      <c r="D7165" s="1295">
        <v>4525</v>
      </c>
      <c r="E7165" s="1295" t="s">
        <v>201</v>
      </c>
      <c r="F7165" s="935" t="s">
        <v>208</v>
      </c>
      <c r="G7165" s="1295">
        <v>85</v>
      </c>
      <c r="H7165" s="935" t="s">
        <v>402</v>
      </c>
      <c r="I7165" s="935" t="s">
        <v>403</v>
      </c>
      <c r="J7165" s="935">
        <v>40.611883210000002</v>
      </c>
      <c r="K7165" s="935">
        <v>-122.446135</v>
      </c>
      <c r="L7165" s="935">
        <v>40.592799669999998</v>
      </c>
      <c r="M7165" s="935">
        <v>-122.3942059</v>
      </c>
    </row>
    <row r="7166" spans="1:13" x14ac:dyDescent="0.35">
      <c r="A7166" s="1296">
        <v>40570</v>
      </c>
      <c r="B7166" s="1295" t="s">
        <v>242</v>
      </c>
      <c r="C7166" s="1295" t="s">
        <v>260</v>
      </c>
      <c r="D7166" s="1295">
        <v>4525</v>
      </c>
      <c r="E7166" s="1295" t="s">
        <v>201</v>
      </c>
      <c r="F7166" s="935" t="s">
        <v>209</v>
      </c>
      <c r="G7166" s="1295">
        <v>19</v>
      </c>
      <c r="H7166" s="935" t="s">
        <v>403</v>
      </c>
      <c r="I7166" s="935" t="s">
        <v>404</v>
      </c>
      <c r="J7166" s="935">
        <v>40.592799669999998</v>
      </c>
      <c r="K7166" s="935">
        <v>-122.3942059</v>
      </c>
      <c r="L7166" s="935">
        <v>40.585947769999997</v>
      </c>
      <c r="M7166" s="935">
        <v>-122.3683525</v>
      </c>
    </row>
    <row r="7167" spans="1:13" x14ac:dyDescent="0.35">
      <c r="A7167" s="1296">
        <v>40570</v>
      </c>
      <c r="B7167" s="1295" t="s">
        <v>242</v>
      </c>
      <c r="C7167" s="1295" t="s">
        <v>260</v>
      </c>
      <c r="D7167" s="1295">
        <v>4525</v>
      </c>
      <c r="E7167" s="1295" t="s">
        <v>201</v>
      </c>
      <c r="F7167" s="935" t="s">
        <v>211</v>
      </c>
      <c r="G7167" s="1295">
        <v>11</v>
      </c>
      <c r="H7167" s="935" t="s">
        <v>404</v>
      </c>
      <c r="I7167" s="935" t="s">
        <v>405</v>
      </c>
      <c r="J7167" s="935">
        <v>40.585947769999997</v>
      </c>
      <c r="K7167" s="935">
        <v>-122.3683525</v>
      </c>
      <c r="L7167" s="935">
        <v>40.472049499999997</v>
      </c>
      <c r="M7167" s="935">
        <v>-122.29453460000001</v>
      </c>
    </row>
    <row r="7168" spans="1:13" x14ac:dyDescent="0.35">
      <c r="A7168" s="1296">
        <v>40570</v>
      </c>
      <c r="B7168" s="1295" t="s">
        <v>242</v>
      </c>
      <c r="C7168" s="1295" t="s">
        <v>260</v>
      </c>
      <c r="D7168" s="1295">
        <v>4525</v>
      </c>
      <c r="E7168" s="1295" t="s">
        <v>201</v>
      </c>
      <c r="F7168" s="935" t="s">
        <v>212</v>
      </c>
      <c r="G7168" s="1295">
        <v>0</v>
      </c>
      <c r="H7168" s="935" t="s">
        <v>405</v>
      </c>
      <c r="I7168" s="935" t="s">
        <v>406</v>
      </c>
      <c r="J7168" s="935">
        <v>40.472049499999997</v>
      </c>
      <c r="K7168" s="935">
        <v>-122.29453460000001</v>
      </c>
      <c r="L7168" s="935">
        <v>40.417416330000002</v>
      </c>
      <c r="M7168" s="935">
        <v>-122.19395729999999</v>
      </c>
    </row>
    <row r="7169" spans="1:13" x14ac:dyDescent="0.35">
      <c r="A7169" s="1296">
        <v>40570</v>
      </c>
      <c r="B7169" s="1295" t="s">
        <v>242</v>
      </c>
      <c r="C7169" s="1295" t="s">
        <v>260</v>
      </c>
      <c r="D7169" s="1295">
        <v>4525</v>
      </c>
      <c r="E7169" s="1295" t="s">
        <v>201</v>
      </c>
      <c r="F7169" s="935" t="s">
        <v>213</v>
      </c>
      <c r="G7169" s="1295">
        <v>0</v>
      </c>
      <c r="H7169" s="935" t="s">
        <v>406</v>
      </c>
      <c r="I7169" s="935" t="s">
        <v>407</v>
      </c>
      <c r="J7169" s="935">
        <v>40.417416330000002</v>
      </c>
      <c r="K7169" s="935">
        <v>-122.19395729999999</v>
      </c>
      <c r="L7169" s="935">
        <v>40.355137560000003</v>
      </c>
      <c r="M7169" s="935">
        <v>-122.17595660000001</v>
      </c>
    </row>
    <row r="7170" spans="1:13" x14ac:dyDescent="0.35">
      <c r="A7170" s="1296">
        <v>40570</v>
      </c>
      <c r="B7170" s="1295" t="s">
        <v>242</v>
      </c>
      <c r="C7170" s="1295" t="s">
        <v>260</v>
      </c>
      <c r="D7170" s="1295">
        <v>4525</v>
      </c>
      <c r="E7170" s="1295" t="s">
        <v>201</v>
      </c>
      <c r="F7170" s="935" t="s">
        <v>214</v>
      </c>
      <c r="G7170" s="1295">
        <v>0</v>
      </c>
      <c r="H7170" s="935" t="s">
        <v>407</v>
      </c>
      <c r="I7170" s="935" t="s">
        <v>408</v>
      </c>
      <c r="J7170" s="935">
        <v>40.355137560000003</v>
      </c>
      <c r="K7170" s="935">
        <v>-122.17595660000001</v>
      </c>
      <c r="L7170" s="935">
        <v>40.316984869999999</v>
      </c>
      <c r="M7170" s="935">
        <v>-122.1896581</v>
      </c>
    </row>
    <row r="7171" spans="1:13" x14ac:dyDescent="0.35">
      <c r="A7171" s="1296">
        <v>40570</v>
      </c>
      <c r="B7171" s="1295" t="s">
        <v>242</v>
      </c>
      <c r="C7171" s="1295" t="s">
        <v>260</v>
      </c>
      <c r="D7171" s="1295">
        <v>4525</v>
      </c>
      <c r="E7171" s="1295" t="s">
        <v>201</v>
      </c>
      <c r="F7171" s="935" t="s">
        <v>215</v>
      </c>
      <c r="G7171" s="1295">
        <v>0</v>
      </c>
      <c r="H7171" s="935" t="s">
        <v>408</v>
      </c>
      <c r="I7171" s="935" t="s">
        <v>409</v>
      </c>
      <c r="J7171" s="935">
        <v>40.316984869999999</v>
      </c>
      <c r="K7171" s="935">
        <v>-122.1896581</v>
      </c>
      <c r="L7171" s="935">
        <v>40.263968490000003</v>
      </c>
      <c r="M7171" s="935">
        <v>-122.2235306</v>
      </c>
    </row>
    <row r="7172" spans="1:13" x14ac:dyDescent="0.35">
      <c r="A7172" s="1296">
        <v>40570</v>
      </c>
      <c r="B7172" s="1295" t="s">
        <v>242</v>
      </c>
      <c r="C7172" s="1295" t="s">
        <v>260</v>
      </c>
      <c r="D7172" s="1295">
        <v>4525</v>
      </c>
      <c r="E7172" s="1295" t="s">
        <v>201</v>
      </c>
      <c r="F7172" s="935" t="s">
        <v>216</v>
      </c>
      <c r="G7172" s="1295">
        <v>0</v>
      </c>
      <c r="H7172" s="935" t="s">
        <v>409</v>
      </c>
      <c r="I7172" s="935" t="s">
        <v>410</v>
      </c>
      <c r="J7172" s="935">
        <v>40.263968490000003</v>
      </c>
      <c r="K7172" s="935">
        <v>-122.2235306</v>
      </c>
      <c r="L7172" s="935">
        <v>40.153152210000002</v>
      </c>
      <c r="M7172" s="935">
        <v>-122.20237950000001</v>
      </c>
    </row>
    <row r="7173" spans="1:13" x14ac:dyDescent="0.35">
      <c r="A7173" s="1296">
        <v>40570</v>
      </c>
      <c r="B7173" s="1295" t="s">
        <v>242</v>
      </c>
      <c r="C7173" s="1295" t="s">
        <v>260</v>
      </c>
      <c r="D7173" s="1295">
        <v>4525</v>
      </c>
      <c r="E7173" s="1295" t="s">
        <v>201</v>
      </c>
      <c r="F7173" s="935" t="s">
        <v>217</v>
      </c>
      <c r="G7173" s="1295">
        <v>0</v>
      </c>
      <c r="H7173" s="935" t="s">
        <v>410</v>
      </c>
      <c r="I7173" s="935" t="s">
        <v>411</v>
      </c>
      <c r="J7173" s="935">
        <v>40.153152210000002</v>
      </c>
      <c r="K7173" s="935">
        <v>-122.20237950000001</v>
      </c>
      <c r="L7173" s="935">
        <v>40.027836569999998</v>
      </c>
      <c r="M7173" s="935">
        <v>-122.11920569999999</v>
      </c>
    </row>
    <row r="7174" spans="1:13" x14ac:dyDescent="0.35">
      <c r="A7174" s="1296">
        <v>40570</v>
      </c>
      <c r="B7174" s="1295" t="s">
        <v>242</v>
      </c>
      <c r="C7174" s="1295" t="s">
        <v>260</v>
      </c>
      <c r="D7174" s="1295">
        <v>4525</v>
      </c>
      <c r="E7174" s="1295" t="s">
        <v>201</v>
      </c>
      <c r="F7174" s="935" t="s">
        <v>219</v>
      </c>
      <c r="G7174" s="1295">
        <v>-99999</v>
      </c>
      <c r="H7174" s="935" t="s">
        <v>411</v>
      </c>
      <c r="I7174" s="935" t="s">
        <v>412</v>
      </c>
      <c r="J7174" s="935">
        <v>40.027836569999998</v>
      </c>
      <c r="K7174" s="935">
        <v>-122.11920569999999</v>
      </c>
      <c r="L7174" s="935">
        <v>39.909298579999998</v>
      </c>
      <c r="M7174" s="935">
        <v>-122.0918963</v>
      </c>
    </row>
    <row r="7175" spans="1:13" x14ac:dyDescent="0.35">
      <c r="A7175" s="1296">
        <v>40570</v>
      </c>
      <c r="B7175" s="1295" t="s">
        <v>242</v>
      </c>
      <c r="C7175" s="1295" t="s">
        <v>260</v>
      </c>
      <c r="D7175" s="1295">
        <v>4525</v>
      </c>
      <c r="E7175" s="1295" t="s">
        <v>201</v>
      </c>
      <c r="F7175" s="935" t="s">
        <v>220</v>
      </c>
      <c r="G7175" s="1295">
        <v>-99999</v>
      </c>
      <c r="H7175" s="935" t="s">
        <v>412</v>
      </c>
      <c r="I7175" s="935" t="s">
        <v>413</v>
      </c>
      <c r="J7175" s="935">
        <v>39.909298579999998</v>
      </c>
      <c r="K7175" s="935">
        <v>-122.0918963</v>
      </c>
      <c r="L7175" s="935">
        <v>39.751173979999997</v>
      </c>
      <c r="M7175" s="935">
        <v>-121.9963235</v>
      </c>
    </row>
    <row r="7176" spans="1:13" x14ac:dyDescent="0.35">
      <c r="A7176" s="1296">
        <v>40570</v>
      </c>
      <c r="B7176" s="1295" t="s">
        <v>242</v>
      </c>
      <c r="C7176" s="1295" t="s">
        <v>260</v>
      </c>
      <c r="D7176" s="1295">
        <v>4525</v>
      </c>
      <c r="E7176" s="1295" t="s">
        <v>201</v>
      </c>
      <c r="F7176" s="935" t="s">
        <v>221</v>
      </c>
      <c r="G7176" s="1295">
        <v>-99999</v>
      </c>
      <c r="H7176" s="935" t="s">
        <v>413</v>
      </c>
      <c r="I7176" s="935" t="s">
        <v>414</v>
      </c>
      <c r="J7176" s="935">
        <v>39.751173979999997</v>
      </c>
      <c r="K7176" s="935">
        <v>-121.9963235</v>
      </c>
      <c r="L7176" s="935">
        <v>39.629153240000001</v>
      </c>
      <c r="M7176" s="935">
        <v>-121.9925059</v>
      </c>
    </row>
    <row r="7177" spans="1:13" x14ac:dyDescent="0.35">
      <c r="A7177" s="1296">
        <v>40570</v>
      </c>
      <c r="B7177" s="1295" t="s">
        <v>242</v>
      </c>
      <c r="C7177" s="1295" t="s">
        <v>260</v>
      </c>
      <c r="D7177" s="1295">
        <v>4525</v>
      </c>
      <c r="E7177" s="1295" t="s">
        <v>201</v>
      </c>
      <c r="F7177" s="935" t="s">
        <v>222</v>
      </c>
      <c r="G7177" s="1295">
        <v>-99999</v>
      </c>
      <c r="H7177" s="935" t="s">
        <v>414</v>
      </c>
      <c r="I7177" s="935" t="s">
        <v>415</v>
      </c>
      <c r="J7177" s="935">
        <v>39.629153240000001</v>
      </c>
      <c r="K7177" s="935">
        <v>-121.9925059</v>
      </c>
      <c r="L7177" s="935">
        <v>39.40712284</v>
      </c>
      <c r="M7177" s="935">
        <v>-122.00758999999999</v>
      </c>
    </row>
    <row r="7178" spans="1:13" x14ac:dyDescent="0.35">
      <c r="A7178" s="1296">
        <v>40584</v>
      </c>
      <c r="B7178" s="1295" t="s">
        <v>242</v>
      </c>
      <c r="C7178" s="1295" t="s">
        <v>283</v>
      </c>
      <c r="D7178" s="1295">
        <v>3961</v>
      </c>
      <c r="E7178" s="1295" t="s">
        <v>201</v>
      </c>
      <c r="F7178" s="935" t="s">
        <v>208</v>
      </c>
      <c r="G7178" s="1295">
        <v>6</v>
      </c>
      <c r="H7178" s="935" t="s">
        <v>402</v>
      </c>
      <c r="I7178" s="935" t="s">
        <v>403</v>
      </c>
      <c r="J7178" s="935">
        <v>40.611883210000002</v>
      </c>
      <c r="K7178" s="935">
        <v>-122.446135</v>
      </c>
      <c r="L7178" s="935">
        <v>40.592799669999998</v>
      </c>
      <c r="M7178" s="935">
        <v>-122.3942059</v>
      </c>
    </row>
    <row r="7179" spans="1:13" x14ac:dyDescent="0.35">
      <c r="A7179" s="1296">
        <v>40584</v>
      </c>
      <c r="B7179" s="1295" t="s">
        <v>242</v>
      </c>
      <c r="C7179" s="1295" t="s">
        <v>283</v>
      </c>
      <c r="D7179" s="1295">
        <v>3961</v>
      </c>
      <c r="E7179" s="1295" t="s">
        <v>201</v>
      </c>
      <c r="F7179" s="935" t="s">
        <v>209</v>
      </c>
      <c r="G7179" s="1295">
        <v>0</v>
      </c>
      <c r="H7179" s="935" t="s">
        <v>403</v>
      </c>
      <c r="I7179" s="935" t="s">
        <v>404</v>
      </c>
      <c r="J7179" s="935">
        <v>40.592799669999998</v>
      </c>
      <c r="K7179" s="935">
        <v>-122.3942059</v>
      </c>
      <c r="L7179" s="935">
        <v>40.585947769999997</v>
      </c>
      <c r="M7179" s="935">
        <v>-122.3683525</v>
      </c>
    </row>
    <row r="7180" spans="1:13" x14ac:dyDescent="0.35">
      <c r="A7180" s="1296">
        <v>40584</v>
      </c>
      <c r="B7180" s="1295" t="s">
        <v>242</v>
      </c>
      <c r="C7180" s="1295" t="s">
        <v>283</v>
      </c>
      <c r="D7180" s="1295">
        <v>3961</v>
      </c>
      <c r="E7180" s="1295" t="s">
        <v>201</v>
      </c>
      <c r="F7180" s="935" t="s">
        <v>211</v>
      </c>
      <c r="G7180" s="1295">
        <v>1</v>
      </c>
      <c r="H7180" s="935" t="s">
        <v>404</v>
      </c>
      <c r="I7180" s="935" t="s">
        <v>405</v>
      </c>
      <c r="J7180" s="935">
        <v>40.585947769999997</v>
      </c>
      <c r="K7180" s="935">
        <v>-122.3683525</v>
      </c>
      <c r="L7180" s="935">
        <v>40.472049499999997</v>
      </c>
      <c r="M7180" s="935">
        <v>-122.29453460000001</v>
      </c>
    </row>
    <row r="7181" spans="1:13" x14ac:dyDescent="0.35">
      <c r="A7181" s="1296">
        <v>40584</v>
      </c>
      <c r="B7181" s="1295" t="s">
        <v>242</v>
      </c>
      <c r="C7181" s="1295" t="s">
        <v>283</v>
      </c>
      <c r="D7181" s="1295">
        <v>3961</v>
      </c>
      <c r="E7181" s="1295" t="s">
        <v>201</v>
      </c>
      <c r="F7181" s="935" t="s">
        <v>212</v>
      </c>
      <c r="G7181" s="1295">
        <v>0</v>
      </c>
      <c r="H7181" s="935" t="s">
        <v>405</v>
      </c>
      <c r="I7181" s="935" t="s">
        <v>406</v>
      </c>
      <c r="J7181" s="935">
        <v>40.472049499999997</v>
      </c>
      <c r="K7181" s="935">
        <v>-122.29453460000001</v>
      </c>
      <c r="L7181" s="935">
        <v>40.417416330000002</v>
      </c>
      <c r="M7181" s="935">
        <v>-122.19395729999999</v>
      </c>
    </row>
    <row r="7182" spans="1:13" x14ac:dyDescent="0.35">
      <c r="A7182" s="1296">
        <v>40584</v>
      </c>
      <c r="B7182" s="1295" t="s">
        <v>242</v>
      </c>
      <c r="C7182" s="1295" t="s">
        <v>283</v>
      </c>
      <c r="D7182" s="1295">
        <v>3961</v>
      </c>
      <c r="E7182" s="1295" t="s">
        <v>201</v>
      </c>
      <c r="F7182" s="935" t="s">
        <v>213</v>
      </c>
      <c r="G7182" s="1295">
        <v>2</v>
      </c>
      <c r="H7182" s="935" t="s">
        <v>406</v>
      </c>
      <c r="I7182" s="935" t="s">
        <v>407</v>
      </c>
      <c r="J7182" s="935">
        <v>40.417416330000002</v>
      </c>
      <c r="K7182" s="935">
        <v>-122.19395729999999</v>
      </c>
      <c r="L7182" s="935">
        <v>40.355137560000003</v>
      </c>
      <c r="M7182" s="935">
        <v>-122.17595660000001</v>
      </c>
    </row>
    <row r="7183" spans="1:13" x14ac:dyDescent="0.35">
      <c r="A7183" s="1296">
        <v>40584</v>
      </c>
      <c r="B7183" s="1295" t="s">
        <v>242</v>
      </c>
      <c r="C7183" s="1295" t="s">
        <v>283</v>
      </c>
      <c r="D7183" s="1295">
        <v>3961</v>
      </c>
      <c r="E7183" s="1295" t="s">
        <v>201</v>
      </c>
      <c r="F7183" s="935" t="s">
        <v>214</v>
      </c>
      <c r="G7183" s="1295">
        <v>1</v>
      </c>
      <c r="H7183" s="935" t="s">
        <v>407</v>
      </c>
      <c r="I7183" s="935" t="s">
        <v>408</v>
      </c>
      <c r="J7183" s="935">
        <v>40.355137560000003</v>
      </c>
      <c r="K7183" s="935">
        <v>-122.17595660000001</v>
      </c>
      <c r="L7183" s="935">
        <v>40.316984869999999</v>
      </c>
      <c r="M7183" s="935">
        <v>-122.1896581</v>
      </c>
    </row>
    <row r="7184" spans="1:13" x14ac:dyDescent="0.35">
      <c r="A7184" s="1296">
        <v>40584</v>
      </c>
      <c r="B7184" s="1295" t="s">
        <v>242</v>
      </c>
      <c r="C7184" s="1295" t="s">
        <v>283</v>
      </c>
      <c r="D7184" s="1295">
        <v>3961</v>
      </c>
      <c r="E7184" s="1295" t="s">
        <v>201</v>
      </c>
      <c r="F7184" s="935" t="s">
        <v>215</v>
      </c>
      <c r="G7184" s="1295">
        <v>0</v>
      </c>
      <c r="H7184" s="935" t="s">
        <v>408</v>
      </c>
      <c r="I7184" s="935" t="s">
        <v>409</v>
      </c>
      <c r="J7184" s="935">
        <v>40.316984869999999</v>
      </c>
      <c r="K7184" s="935">
        <v>-122.1896581</v>
      </c>
      <c r="L7184" s="935">
        <v>40.263968490000003</v>
      </c>
      <c r="M7184" s="935">
        <v>-122.2235306</v>
      </c>
    </row>
    <row r="7185" spans="1:13" x14ac:dyDescent="0.35">
      <c r="A7185" s="1296">
        <v>40584</v>
      </c>
      <c r="B7185" s="1295" t="s">
        <v>242</v>
      </c>
      <c r="C7185" s="1295" t="s">
        <v>283</v>
      </c>
      <c r="D7185" s="1295">
        <v>3961</v>
      </c>
      <c r="E7185" s="1295" t="s">
        <v>201</v>
      </c>
      <c r="F7185" s="935" t="s">
        <v>216</v>
      </c>
      <c r="G7185" s="1295">
        <v>0</v>
      </c>
      <c r="H7185" s="935" t="s">
        <v>409</v>
      </c>
      <c r="I7185" s="935" t="s">
        <v>410</v>
      </c>
      <c r="J7185" s="935">
        <v>40.263968490000003</v>
      </c>
      <c r="K7185" s="935">
        <v>-122.2235306</v>
      </c>
      <c r="L7185" s="935">
        <v>40.153152210000002</v>
      </c>
      <c r="M7185" s="935">
        <v>-122.20237950000001</v>
      </c>
    </row>
    <row r="7186" spans="1:13" x14ac:dyDescent="0.35">
      <c r="A7186" s="1296">
        <v>40584</v>
      </c>
      <c r="B7186" s="1295" t="s">
        <v>242</v>
      </c>
      <c r="C7186" s="1295" t="s">
        <v>283</v>
      </c>
      <c r="D7186" s="1295">
        <v>3961</v>
      </c>
      <c r="E7186" s="1295" t="s">
        <v>201</v>
      </c>
      <c r="F7186" s="935" t="s">
        <v>217</v>
      </c>
      <c r="G7186" s="1295">
        <v>0</v>
      </c>
      <c r="H7186" s="935" t="s">
        <v>410</v>
      </c>
      <c r="I7186" s="935" t="s">
        <v>411</v>
      </c>
      <c r="J7186" s="935">
        <v>40.153152210000002</v>
      </c>
      <c r="K7186" s="935">
        <v>-122.20237950000001</v>
      </c>
      <c r="L7186" s="935">
        <v>40.027836569999998</v>
      </c>
      <c r="M7186" s="935">
        <v>-122.11920569999999</v>
      </c>
    </row>
    <row r="7187" spans="1:13" x14ac:dyDescent="0.35">
      <c r="A7187" s="1296">
        <v>40584</v>
      </c>
      <c r="B7187" s="1295" t="s">
        <v>242</v>
      </c>
      <c r="C7187" s="1295" t="s">
        <v>283</v>
      </c>
      <c r="D7187" s="1295">
        <v>3961</v>
      </c>
      <c r="E7187" s="1295" t="s">
        <v>201</v>
      </c>
      <c r="F7187" s="935" t="s">
        <v>219</v>
      </c>
      <c r="G7187" s="1295">
        <v>0</v>
      </c>
      <c r="H7187" s="935" t="s">
        <v>411</v>
      </c>
      <c r="I7187" s="935" t="s">
        <v>412</v>
      </c>
      <c r="J7187" s="935">
        <v>40.027836569999998</v>
      </c>
      <c r="K7187" s="935">
        <v>-122.11920569999999</v>
      </c>
      <c r="L7187" s="935">
        <v>39.909298579999998</v>
      </c>
      <c r="M7187" s="935">
        <v>-122.0918963</v>
      </c>
    </row>
    <row r="7188" spans="1:13" x14ac:dyDescent="0.35">
      <c r="A7188" s="1296">
        <v>40584</v>
      </c>
      <c r="B7188" s="1295" t="s">
        <v>242</v>
      </c>
      <c r="C7188" s="1295" t="s">
        <v>283</v>
      </c>
      <c r="D7188" s="1295">
        <v>3961</v>
      </c>
      <c r="E7188" s="1295" t="s">
        <v>201</v>
      </c>
      <c r="F7188" s="935" t="s">
        <v>220</v>
      </c>
      <c r="G7188" s="1295">
        <v>-99999</v>
      </c>
      <c r="H7188" s="935" t="s">
        <v>412</v>
      </c>
      <c r="I7188" s="935" t="s">
        <v>413</v>
      </c>
      <c r="J7188" s="935">
        <v>39.909298579999998</v>
      </c>
      <c r="K7188" s="935">
        <v>-122.0918963</v>
      </c>
      <c r="L7188" s="935">
        <v>39.751173979999997</v>
      </c>
      <c r="M7188" s="935">
        <v>-121.9963235</v>
      </c>
    </row>
    <row r="7189" spans="1:13" x14ac:dyDescent="0.35">
      <c r="A7189" s="1296">
        <v>40584</v>
      </c>
      <c r="B7189" s="1295" t="s">
        <v>242</v>
      </c>
      <c r="C7189" s="1295" t="s">
        <v>283</v>
      </c>
      <c r="D7189" s="1295">
        <v>3961</v>
      </c>
      <c r="E7189" s="1295" t="s">
        <v>201</v>
      </c>
      <c r="F7189" s="935" t="s">
        <v>221</v>
      </c>
      <c r="G7189" s="1295">
        <v>-99999</v>
      </c>
      <c r="H7189" s="935" t="s">
        <v>413</v>
      </c>
      <c r="I7189" s="935" t="s">
        <v>414</v>
      </c>
      <c r="J7189" s="935">
        <v>39.751173979999997</v>
      </c>
      <c r="K7189" s="935">
        <v>-121.9963235</v>
      </c>
      <c r="L7189" s="935">
        <v>39.629153240000001</v>
      </c>
      <c r="M7189" s="935">
        <v>-121.9925059</v>
      </c>
    </row>
    <row r="7190" spans="1:13" x14ac:dyDescent="0.35">
      <c r="A7190" s="1296">
        <v>40584</v>
      </c>
      <c r="B7190" s="1295" t="s">
        <v>242</v>
      </c>
      <c r="C7190" s="1295" t="s">
        <v>283</v>
      </c>
      <c r="D7190" s="1295">
        <v>3961</v>
      </c>
      <c r="E7190" s="1295" t="s">
        <v>201</v>
      </c>
      <c r="F7190" s="935" t="s">
        <v>222</v>
      </c>
      <c r="G7190" s="1295">
        <v>-99999</v>
      </c>
      <c r="H7190" s="935" t="s">
        <v>414</v>
      </c>
      <c r="I7190" s="935" t="s">
        <v>415</v>
      </c>
      <c r="J7190" s="935">
        <v>39.629153240000001</v>
      </c>
      <c r="K7190" s="935">
        <v>-121.9925059</v>
      </c>
      <c r="L7190" s="935">
        <v>39.40712284</v>
      </c>
      <c r="M7190" s="935">
        <v>-122.00758999999999</v>
      </c>
    </row>
    <row r="7191" spans="1:13" x14ac:dyDescent="0.35">
      <c r="A7191" s="1296">
        <v>40652</v>
      </c>
      <c r="B7191" s="1295" t="s">
        <v>242</v>
      </c>
      <c r="C7191" s="1295" t="s">
        <v>282</v>
      </c>
      <c r="D7191" s="1295">
        <v>6041</v>
      </c>
      <c r="E7191" s="1295" t="s">
        <v>200</v>
      </c>
      <c r="F7191" s="935" t="s">
        <v>208</v>
      </c>
      <c r="G7191" s="1295">
        <v>0</v>
      </c>
      <c r="H7191" s="935" t="s">
        <v>402</v>
      </c>
      <c r="I7191" s="935" t="s">
        <v>403</v>
      </c>
      <c r="J7191" s="935">
        <v>40.611883210000002</v>
      </c>
      <c r="K7191" s="935">
        <v>-122.446135</v>
      </c>
      <c r="L7191" s="935">
        <v>40.592799669999998</v>
      </c>
      <c r="M7191" s="935">
        <v>-122.3942059</v>
      </c>
    </row>
    <row r="7192" spans="1:13" x14ac:dyDescent="0.35">
      <c r="A7192" s="1296">
        <v>40652</v>
      </c>
      <c r="B7192" s="1295" t="s">
        <v>242</v>
      </c>
      <c r="C7192" s="1295" t="s">
        <v>282</v>
      </c>
      <c r="D7192" s="1295">
        <v>6041</v>
      </c>
      <c r="E7192" s="1295" t="s">
        <v>200</v>
      </c>
      <c r="F7192" s="935" t="s">
        <v>209</v>
      </c>
      <c r="G7192" s="1295">
        <v>0</v>
      </c>
      <c r="H7192" s="935" t="s">
        <v>403</v>
      </c>
      <c r="I7192" s="935" t="s">
        <v>404</v>
      </c>
      <c r="J7192" s="935">
        <v>40.592799669999998</v>
      </c>
      <c r="K7192" s="935">
        <v>-122.3942059</v>
      </c>
      <c r="L7192" s="935">
        <v>40.585947769999997</v>
      </c>
      <c r="M7192" s="935">
        <v>-122.3683525</v>
      </c>
    </row>
    <row r="7193" spans="1:13" x14ac:dyDescent="0.35">
      <c r="A7193" s="1296">
        <v>40652</v>
      </c>
      <c r="B7193" s="1295" t="s">
        <v>242</v>
      </c>
      <c r="C7193" s="1295" t="s">
        <v>282</v>
      </c>
      <c r="D7193" s="1295">
        <v>6041</v>
      </c>
      <c r="E7193" s="1295" t="s">
        <v>200</v>
      </c>
      <c r="F7193" s="935" t="s">
        <v>211</v>
      </c>
      <c r="G7193" s="1295">
        <v>0</v>
      </c>
      <c r="H7193" s="935" t="s">
        <v>404</v>
      </c>
      <c r="I7193" s="935" t="s">
        <v>405</v>
      </c>
      <c r="J7193" s="935">
        <v>40.585947769999997</v>
      </c>
      <c r="K7193" s="935">
        <v>-122.3683525</v>
      </c>
      <c r="L7193" s="935">
        <v>40.472049499999997</v>
      </c>
      <c r="M7193" s="935">
        <v>-122.29453460000001</v>
      </c>
    </row>
    <row r="7194" spans="1:13" x14ac:dyDescent="0.35">
      <c r="A7194" s="1296">
        <v>40652</v>
      </c>
      <c r="B7194" s="1295" t="s">
        <v>242</v>
      </c>
      <c r="C7194" s="1295" t="s">
        <v>282</v>
      </c>
      <c r="D7194" s="1295">
        <v>6041</v>
      </c>
      <c r="E7194" s="1295" t="s">
        <v>200</v>
      </c>
      <c r="F7194" s="935" t="s">
        <v>212</v>
      </c>
      <c r="G7194" s="1295">
        <v>0</v>
      </c>
      <c r="H7194" s="935" t="s">
        <v>405</v>
      </c>
      <c r="I7194" s="935" t="s">
        <v>406</v>
      </c>
      <c r="J7194" s="935">
        <v>40.472049499999997</v>
      </c>
      <c r="K7194" s="935">
        <v>-122.29453460000001</v>
      </c>
      <c r="L7194" s="935">
        <v>40.417416330000002</v>
      </c>
      <c r="M7194" s="935">
        <v>-122.19395729999999</v>
      </c>
    </row>
    <row r="7195" spans="1:13" x14ac:dyDescent="0.35">
      <c r="A7195" s="1296">
        <v>40652</v>
      </c>
      <c r="B7195" s="1295" t="s">
        <v>242</v>
      </c>
      <c r="C7195" s="1295" t="s">
        <v>282</v>
      </c>
      <c r="D7195" s="1295">
        <v>6041</v>
      </c>
      <c r="E7195" s="1295" t="s">
        <v>200</v>
      </c>
      <c r="F7195" s="935" t="s">
        <v>213</v>
      </c>
      <c r="G7195" s="1295">
        <v>0</v>
      </c>
      <c r="H7195" s="935" t="s">
        <v>406</v>
      </c>
      <c r="I7195" s="935" t="s">
        <v>407</v>
      </c>
      <c r="J7195" s="935">
        <v>40.417416330000002</v>
      </c>
      <c r="K7195" s="935">
        <v>-122.19395729999999</v>
      </c>
      <c r="L7195" s="935">
        <v>40.355137560000003</v>
      </c>
      <c r="M7195" s="935">
        <v>-122.17595660000001</v>
      </c>
    </row>
    <row r="7196" spans="1:13" x14ac:dyDescent="0.35">
      <c r="A7196" s="1296">
        <v>40652</v>
      </c>
      <c r="B7196" s="1295" t="s">
        <v>242</v>
      </c>
      <c r="C7196" s="1295" t="s">
        <v>282</v>
      </c>
      <c r="D7196" s="1295">
        <v>6041</v>
      </c>
      <c r="E7196" s="1295" t="s">
        <v>200</v>
      </c>
      <c r="F7196" s="935" t="s">
        <v>214</v>
      </c>
      <c r="G7196" s="1295">
        <v>0</v>
      </c>
      <c r="H7196" s="935" t="s">
        <v>407</v>
      </c>
      <c r="I7196" s="935" t="s">
        <v>408</v>
      </c>
      <c r="J7196" s="935">
        <v>40.355137560000003</v>
      </c>
      <c r="K7196" s="935">
        <v>-122.17595660000001</v>
      </c>
      <c r="L7196" s="935">
        <v>40.316984869999999</v>
      </c>
      <c r="M7196" s="935">
        <v>-122.1896581</v>
      </c>
    </row>
    <row r="7197" spans="1:13" x14ac:dyDescent="0.35">
      <c r="A7197" s="1296">
        <v>40652</v>
      </c>
      <c r="B7197" s="1295" t="s">
        <v>242</v>
      </c>
      <c r="C7197" s="1295" t="s">
        <v>282</v>
      </c>
      <c r="D7197" s="1295">
        <v>6041</v>
      </c>
      <c r="E7197" s="1295" t="s">
        <v>200</v>
      </c>
      <c r="F7197" s="935" t="s">
        <v>215</v>
      </c>
      <c r="G7197" s="1295">
        <v>0</v>
      </c>
      <c r="H7197" s="935" t="s">
        <v>408</v>
      </c>
      <c r="I7197" s="935" t="s">
        <v>409</v>
      </c>
      <c r="J7197" s="935">
        <v>40.316984869999999</v>
      </c>
      <c r="K7197" s="935">
        <v>-122.1896581</v>
      </c>
      <c r="L7197" s="935">
        <v>40.263968490000003</v>
      </c>
      <c r="M7197" s="935">
        <v>-122.2235306</v>
      </c>
    </row>
    <row r="7198" spans="1:13" x14ac:dyDescent="0.35">
      <c r="A7198" s="1296">
        <v>40652</v>
      </c>
      <c r="B7198" s="1295" t="s">
        <v>242</v>
      </c>
      <c r="C7198" s="1295" t="s">
        <v>282</v>
      </c>
      <c r="D7198" s="1295">
        <v>6041</v>
      </c>
      <c r="E7198" s="1295" t="s">
        <v>200</v>
      </c>
      <c r="F7198" s="935" t="s">
        <v>216</v>
      </c>
      <c r="G7198" s="1295">
        <v>0</v>
      </c>
      <c r="H7198" s="935" t="s">
        <v>409</v>
      </c>
      <c r="I7198" s="935" t="s">
        <v>410</v>
      </c>
      <c r="J7198" s="935">
        <v>40.263968490000003</v>
      </c>
      <c r="K7198" s="935">
        <v>-122.2235306</v>
      </c>
      <c r="L7198" s="935">
        <v>40.153152210000002</v>
      </c>
      <c r="M7198" s="935">
        <v>-122.20237950000001</v>
      </c>
    </row>
    <row r="7199" spans="1:13" x14ac:dyDescent="0.35">
      <c r="A7199" s="1296">
        <v>40652</v>
      </c>
      <c r="B7199" s="1295" t="s">
        <v>242</v>
      </c>
      <c r="C7199" s="1295" t="s">
        <v>282</v>
      </c>
      <c r="D7199" s="1295">
        <v>6041</v>
      </c>
      <c r="E7199" s="1295" t="s">
        <v>200</v>
      </c>
      <c r="F7199" s="935" t="s">
        <v>217</v>
      </c>
      <c r="G7199" s="1295">
        <v>0</v>
      </c>
      <c r="H7199" s="935" t="s">
        <v>410</v>
      </c>
      <c r="I7199" s="935" t="s">
        <v>411</v>
      </c>
      <c r="J7199" s="935">
        <v>40.153152210000002</v>
      </c>
      <c r="K7199" s="935">
        <v>-122.20237950000001</v>
      </c>
      <c r="L7199" s="935">
        <v>40.027836569999998</v>
      </c>
      <c r="M7199" s="935">
        <v>-122.11920569999999</v>
      </c>
    </row>
    <row r="7200" spans="1:13" x14ac:dyDescent="0.35">
      <c r="A7200" s="1296">
        <v>40652</v>
      </c>
      <c r="B7200" s="1295" t="s">
        <v>242</v>
      </c>
      <c r="C7200" s="1295" t="s">
        <v>282</v>
      </c>
      <c r="D7200" s="1295">
        <v>6041</v>
      </c>
      <c r="E7200" s="1295" t="s">
        <v>200</v>
      </c>
      <c r="F7200" s="935" t="s">
        <v>219</v>
      </c>
      <c r="G7200" s="1295">
        <v>-99999</v>
      </c>
      <c r="H7200" s="935" t="s">
        <v>411</v>
      </c>
      <c r="I7200" s="935" t="s">
        <v>412</v>
      </c>
      <c r="J7200" s="935">
        <v>40.027836569999998</v>
      </c>
      <c r="K7200" s="935">
        <v>-122.11920569999999</v>
      </c>
      <c r="L7200" s="935">
        <v>39.909298579999998</v>
      </c>
      <c r="M7200" s="935">
        <v>-122.0918963</v>
      </c>
    </row>
    <row r="7201" spans="1:13" x14ac:dyDescent="0.35">
      <c r="A7201" s="1296">
        <v>40652</v>
      </c>
      <c r="B7201" s="1295" t="s">
        <v>242</v>
      </c>
      <c r="C7201" s="1295" t="s">
        <v>282</v>
      </c>
      <c r="D7201" s="1295">
        <v>6041</v>
      </c>
      <c r="E7201" s="1295" t="s">
        <v>200</v>
      </c>
      <c r="F7201" s="935" t="s">
        <v>220</v>
      </c>
      <c r="G7201" s="1295">
        <v>-99999</v>
      </c>
      <c r="H7201" s="935" t="s">
        <v>412</v>
      </c>
      <c r="I7201" s="935" t="s">
        <v>413</v>
      </c>
      <c r="J7201" s="935">
        <v>39.909298579999998</v>
      </c>
      <c r="K7201" s="935">
        <v>-122.0918963</v>
      </c>
      <c r="L7201" s="935">
        <v>39.751173979999997</v>
      </c>
      <c r="M7201" s="935">
        <v>-121.9963235</v>
      </c>
    </row>
    <row r="7202" spans="1:13" x14ac:dyDescent="0.35">
      <c r="A7202" s="1296">
        <v>40652</v>
      </c>
      <c r="B7202" s="1295" t="s">
        <v>242</v>
      </c>
      <c r="C7202" s="1295" t="s">
        <v>282</v>
      </c>
      <c r="D7202" s="1295">
        <v>6041</v>
      </c>
      <c r="E7202" s="1295" t="s">
        <v>200</v>
      </c>
      <c r="F7202" s="935" t="s">
        <v>221</v>
      </c>
      <c r="G7202" s="1295">
        <v>-99999</v>
      </c>
      <c r="H7202" s="935" t="s">
        <v>413</v>
      </c>
      <c r="I7202" s="935" t="s">
        <v>414</v>
      </c>
      <c r="J7202" s="935">
        <v>39.751173979999997</v>
      </c>
      <c r="K7202" s="935">
        <v>-121.9963235</v>
      </c>
      <c r="L7202" s="935">
        <v>39.629153240000001</v>
      </c>
      <c r="M7202" s="935">
        <v>-121.9925059</v>
      </c>
    </row>
    <row r="7203" spans="1:13" x14ac:dyDescent="0.35">
      <c r="A7203" s="1296">
        <v>40652</v>
      </c>
      <c r="B7203" s="1295" t="s">
        <v>242</v>
      </c>
      <c r="C7203" s="1295" t="s">
        <v>282</v>
      </c>
      <c r="D7203" s="1295">
        <v>6041</v>
      </c>
      <c r="E7203" s="1295" t="s">
        <v>200</v>
      </c>
      <c r="F7203" s="935" t="s">
        <v>222</v>
      </c>
      <c r="G7203" s="1295">
        <v>-99999</v>
      </c>
      <c r="H7203" s="935" t="s">
        <v>414</v>
      </c>
      <c r="I7203" s="935" t="s">
        <v>415</v>
      </c>
      <c r="J7203" s="935">
        <v>39.629153240000001</v>
      </c>
      <c r="K7203" s="935">
        <v>-121.9925059</v>
      </c>
      <c r="L7203" s="935">
        <v>39.40712284</v>
      </c>
      <c r="M7203" s="935">
        <v>-122.00758999999999</v>
      </c>
    </row>
    <row r="7204" spans="1:13" x14ac:dyDescent="0.35">
      <c r="A7204" s="1296">
        <v>40710</v>
      </c>
      <c r="B7204" s="1295" t="s">
        <v>194</v>
      </c>
      <c r="C7204" s="1295" t="s">
        <v>246</v>
      </c>
      <c r="D7204" s="1295">
        <v>10533</v>
      </c>
      <c r="E7204" s="1295" t="s">
        <v>200</v>
      </c>
      <c r="F7204" s="935" t="s">
        <v>208</v>
      </c>
      <c r="G7204" s="1295">
        <v>0</v>
      </c>
      <c r="H7204" s="935" t="s">
        <v>402</v>
      </c>
      <c r="I7204" s="935" t="s">
        <v>403</v>
      </c>
      <c r="J7204" s="935">
        <v>40.611883210000002</v>
      </c>
      <c r="K7204" s="935">
        <v>-122.446135</v>
      </c>
      <c r="L7204" s="935">
        <v>40.592799669999998</v>
      </c>
      <c r="M7204" s="935">
        <v>-122.3942059</v>
      </c>
    </row>
    <row r="7205" spans="1:13" x14ac:dyDescent="0.35">
      <c r="A7205" s="1296">
        <v>40710</v>
      </c>
      <c r="B7205" s="1295" t="s">
        <v>194</v>
      </c>
      <c r="C7205" s="1295" t="s">
        <v>246</v>
      </c>
      <c r="D7205" s="1295">
        <v>10533</v>
      </c>
      <c r="E7205" s="1295" t="s">
        <v>200</v>
      </c>
      <c r="F7205" s="935" t="s">
        <v>209</v>
      </c>
      <c r="G7205" s="1295">
        <v>0</v>
      </c>
      <c r="H7205" s="935" t="s">
        <v>403</v>
      </c>
      <c r="I7205" s="935" t="s">
        <v>404</v>
      </c>
      <c r="J7205" s="935">
        <v>40.592799669999998</v>
      </c>
      <c r="K7205" s="935">
        <v>-122.3942059</v>
      </c>
      <c r="L7205" s="935">
        <v>40.585947769999997</v>
      </c>
      <c r="M7205" s="935">
        <v>-122.3683525</v>
      </c>
    </row>
    <row r="7206" spans="1:13" x14ac:dyDescent="0.35">
      <c r="A7206" s="1296">
        <v>40710</v>
      </c>
      <c r="B7206" s="1295" t="s">
        <v>194</v>
      </c>
      <c r="C7206" s="1295" t="s">
        <v>246</v>
      </c>
      <c r="D7206" s="1295">
        <v>10533</v>
      </c>
      <c r="E7206" s="1295" t="s">
        <v>200</v>
      </c>
      <c r="F7206" s="935" t="s">
        <v>211</v>
      </c>
      <c r="G7206" s="1295">
        <v>0</v>
      </c>
      <c r="H7206" s="935" t="s">
        <v>404</v>
      </c>
      <c r="I7206" s="935" t="s">
        <v>405</v>
      </c>
      <c r="J7206" s="935">
        <v>40.585947769999997</v>
      </c>
      <c r="K7206" s="935">
        <v>-122.3683525</v>
      </c>
      <c r="L7206" s="935">
        <v>40.472049499999997</v>
      </c>
      <c r="M7206" s="935">
        <v>-122.29453460000001</v>
      </c>
    </row>
    <row r="7207" spans="1:13" x14ac:dyDescent="0.35">
      <c r="A7207" s="1296">
        <v>40710</v>
      </c>
      <c r="B7207" s="1295" t="s">
        <v>194</v>
      </c>
      <c r="C7207" s="1295" t="s">
        <v>246</v>
      </c>
      <c r="D7207" s="1295">
        <v>10533</v>
      </c>
      <c r="E7207" s="1295" t="s">
        <v>200</v>
      </c>
      <c r="F7207" s="935" t="s">
        <v>212</v>
      </c>
      <c r="G7207" s="1295">
        <v>0</v>
      </c>
      <c r="H7207" s="935" t="s">
        <v>405</v>
      </c>
      <c r="I7207" s="935" t="s">
        <v>406</v>
      </c>
      <c r="J7207" s="935">
        <v>40.472049499999997</v>
      </c>
      <c r="K7207" s="935">
        <v>-122.29453460000001</v>
      </c>
      <c r="L7207" s="935">
        <v>40.417416330000002</v>
      </c>
      <c r="M7207" s="935">
        <v>-122.19395729999999</v>
      </c>
    </row>
    <row r="7208" spans="1:13" x14ac:dyDescent="0.35">
      <c r="A7208" s="1296">
        <v>40710</v>
      </c>
      <c r="B7208" s="1295" t="s">
        <v>194</v>
      </c>
      <c r="C7208" s="1295" t="s">
        <v>246</v>
      </c>
      <c r="D7208" s="1295">
        <v>10533</v>
      </c>
      <c r="E7208" s="1295" t="s">
        <v>200</v>
      </c>
      <c r="F7208" s="935" t="s">
        <v>213</v>
      </c>
      <c r="G7208" s="1295">
        <v>0</v>
      </c>
      <c r="H7208" s="935" t="s">
        <v>406</v>
      </c>
      <c r="I7208" s="935" t="s">
        <v>407</v>
      </c>
      <c r="J7208" s="935">
        <v>40.417416330000002</v>
      </c>
      <c r="K7208" s="935">
        <v>-122.19395729999999</v>
      </c>
      <c r="L7208" s="935">
        <v>40.355137560000003</v>
      </c>
      <c r="M7208" s="935">
        <v>-122.17595660000001</v>
      </c>
    </row>
    <row r="7209" spans="1:13" x14ac:dyDescent="0.35">
      <c r="A7209" s="1296">
        <v>40710</v>
      </c>
      <c r="B7209" s="1295" t="s">
        <v>194</v>
      </c>
      <c r="C7209" s="1295" t="s">
        <v>246</v>
      </c>
      <c r="D7209" s="1295">
        <v>10533</v>
      </c>
      <c r="E7209" s="1295" t="s">
        <v>200</v>
      </c>
      <c r="F7209" s="935" t="s">
        <v>214</v>
      </c>
      <c r="G7209" s="1295">
        <v>0</v>
      </c>
      <c r="H7209" s="935" t="s">
        <v>407</v>
      </c>
      <c r="I7209" s="935" t="s">
        <v>408</v>
      </c>
      <c r="J7209" s="935">
        <v>40.355137560000003</v>
      </c>
      <c r="K7209" s="935">
        <v>-122.17595660000001</v>
      </c>
      <c r="L7209" s="935">
        <v>40.316984869999999</v>
      </c>
      <c r="M7209" s="935">
        <v>-122.1896581</v>
      </c>
    </row>
    <row r="7210" spans="1:13" x14ac:dyDescent="0.35">
      <c r="A7210" s="1296">
        <v>40710</v>
      </c>
      <c r="B7210" s="1295" t="s">
        <v>194</v>
      </c>
      <c r="C7210" s="1295" t="s">
        <v>246</v>
      </c>
      <c r="D7210" s="1295">
        <v>10533</v>
      </c>
      <c r="E7210" s="1295" t="s">
        <v>200</v>
      </c>
      <c r="F7210" s="935" t="s">
        <v>215</v>
      </c>
      <c r="G7210" s="1295">
        <v>0</v>
      </c>
      <c r="H7210" s="935" t="s">
        <v>408</v>
      </c>
      <c r="I7210" s="935" t="s">
        <v>409</v>
      </c>
      <c r="J7210" s="935">
        <v>40.316984869999999</v>
      </c>
      <c r="K7210" s="935">
        <v>-122.1896581</v>
      </c>
      <c r="L7210" s="935">
        <v>40.263968490000003</v>
      </c>
      <c r="M7210" s="935">
        <v>-122.2235306</v>
      </c>
    </row>
    <row r="7211" spans="1:13" x14ac:dyDescent="0.35">
      <c r="A7211" s="1296">
        <v>40710</v>
      </c>
      <c r="B7211" s="1295" t="s">
        <v>194</v>
      </c>
      <c r="C7211" s="1295" t="s">
        <v>246</v>
      </c>
      <c r="D7211" s="1295">
        <v>10533</v>
      </c>
      <c r="E7211" s="1295" t="s">
        <v>200</v>
      </c>
      <c r="F7211" s="935" t="s">
        <v>216</v>
      </c>
      <c r="G7211" s="1295">
        <v>0</v>
      </c>
      <c r="H7211" s="935" t="s">
        <v>409</v>
      </c>
      <c r="I7211" s="935" t="s">
        <v>410</v>
      </c>
      <c r="J7211" s="935">
        <v>40.263968490000003</v>
      </c>
      <c r="K7211" s="935">
        <v>-122.2235306</v>
      </c>
      <c r="L7211" s="935">
        <v>40.153152210000002</v>
      </c>
      <c r="M7211" s="935">
        <v>-122.20237950000001</v>
      </c>
    </row>
    <row r="7212" spans="1:13" x14ac:dyDescent="0.35">
      <c r="A7212" s="1296">
        <v>40710</v>
      </c>
      <c r="B7212" s="1295" t="s">
        <v>194</v>
      </c>
      <c r="C7212" s="1295" t="s">
        <v>246</v>
      </c>
      <c r="D7212" s="1295">
        <v>10533</v>
      </c>
      <c r="E7212" s="1295" t="s">
        <v>200</v>
      </c>
      <c r="F7212" s="935" t="s">
        <v>217</v>
      </c>
      <c r="G7212" s="1295">
        <v>0</v>
      </c>
      <c r="H7212" s="935" t="s">
        <v>410</v>
      </c>
      <c r="I7212" s="935" t="s">
        <v>411</v>
      </c>
      <c r="J7212" s="935">
        <v>40.153152210000002</v>
      </c>
      <c r="K7212" s="935">
        <v>-122.20237950000001</v>
      </c>
      <c r="L7212" s="935">
        <v>40.027836569999998</v>
      </c>
      <c r="M7212" s="935">
        <v>-122.11920569999999</v>
      </c>
    </row>
    <row r="7213" spans="1:13" x14ac:dyDescent="0.35">
      <c r="A7213" s="1296">
        <v>40710</v>
      </c>
      <c r="B7213" s="1295" t="s">
        <v>194</v>
      </c>
      <c r="C7213" s="1295" t="s">
        <v>246</v>
      </c>
      <c r="D7213" s="1295">
        <v>10533</v>
      </c>
      <c r="E7213" s="1295" t="s">
        <v>200</v>
      </c>
      <c r="F7213" s="935" t="s">
        <v>219</v>
      </c>
      <c r="G7213" s="1295">
        <v>-99999</v>
      </c>
      <c r="H7213" s="935" t="s">
        <v>411</v>
      </c>
      <c r="I7213" s="935" t="s">
        <v>412</v>
      </c>
      <c r="J7213" s="935">
        <v>40.027836569999998</v>
      </c>
      <c r="K7213" s="935">
        <v>-122.11920569999999</v>
      </c>
      <c r="L7213" s="935">
        <v>39.909298579999998</v>
      </c>
      <c r="M7213" s="935">
        <v>-122.0918963</v>
      </c>
    </row>
    <row r="7214" spans="1:13" x14ac:dyDescent="0.35">
      <c r="A7214" s="1296">
        <v>40710</v>
      </c>
      <c r="B7214" s="1295" t="s">
        <v>194</v>
      </c>
      <c r="C7214" s="1295" t="s">
        <v>246</v>
      </c>
      <c r="D7214" s="1295">
        <v>10533</v>
      </c>
      <c r="E7214" s="1295" t="s">
        <v>200</v>
      </c>
      <c r="F7214" s="935" t="s">
        <v>220</v>
      </c>
      <c r="G7214" s="1295">
        <v>-99999</v>
      </c>
      <c r="H7214" s="935" t="s">
        <v>412</v>
      </c>
      <c r="I7214" s="935" t="s">
        <v>413</v>
      </c>
      <c r="J7214" s="935">
        <v>39.909298579999998</v>
      </c>
      <c r="K7214" s="935">
        <v>-122.0918963</v>
      </c>
      <c r="L7214" s="935">
        <v>39.751173979999997</v>
      </c>
      <c r="M7214" s="935">
        <v>-121.9963235</v>
      </c>
    </row>
    <row r="7215" spans="1:13" x14ac:dyDescent="0.35">
      <c r="A7215" s="1296">
        <v>40710</v>
      </c>
      <c r="B7215" s="1295" t="s">
        <v>194</v>
      </c>
      <c r="C7215" s="1295" t="s">
        <v>246</v>
      </c>
      <c r="D7215" s="1295">
        <v>10533</v>
      </c>
      <c r="E7215" s="1295" t="s">
        <v>200</v>
      </c>
      <c r="F7215" s="935" t="s">
        <v>221</v>
      </c>
      <c r="G7215" s="1295">
        <v>-99999</v>
      </c>
      <c r="H7215" s="935" t="s">
        <v>413</v>
      </c>
      <c r="I7215" s="935" t="s">
        <v>414</v>
      </c>
      <c r="J7215" s="935">
        <v>39.751173979999997</v>
      </c>
      <c r="K7215" s="935">
        <v>-121.9963235</v>
      </c>
      <c r="L7215" s="935">
        <v>39.629153240000001</v>
      </c>
      <c r="M7215" s="935">
        <v>-121.9925059</v>
      </c>
    </row>
    <row r="7216" spans="1:13" x14ac:dyDescent="0.35">
      <c r="A7216" s="1296">
        <v>40710</v>
      </c>
      <c r="B7216" s="1295" t="s">
        <v>194</v>
      </c>
      <c r="C7216" s="1295" t="s">
        <v>246</v>
      </c>
      <c r="D7216" s="1295">
        <v>10533</v>
      </c>
      <c r="E7216" s="1295" t="s">
        <v>200</v>
      </c>
      <c r="F7216" s="935" t="s">
        <v>222</v>
      </c>
      <c r="G7216" s="1295">
        <v>-99999</v>
      </c>
      <c r="H7216" s="935" t="s">
        <v>414</v>
      </c>
      <c r="I7216" s="935" t="s">
        <v>415</v>
      </c>
      <c r="J7216" s="935">
        <v>39.629153240000001</v>
      </c>
      <c r="K7216" s="935">
        <v>-121.9925059</v>
      </c>
      <c r="L7216" s="935">
        <v>39.40712284</v>
      </c>
      <c r="M7216" s="935">
        <v>-122.00758999999999</v>
      </c>
    </row>
    <row r="7217" spans="1:13" x14ac:dyDescent="0.35">
      <c r="A7217" s="1296">
        <v>40717</v>
      </c>
      <c r="B7217" s="1295" t="s">
        <v>194</v>
      </c>
      <c r="C7217" s="1295" t="s">
        <v>246</v>
      </c>
      <c r="D7217" s="1295">
        <v>11154</v>
      </c>
      <c r="E7217" s="1295" t="s">
        <v>200</v>
      </c>
      <c r="F7217" s="935" t="s">
        <v>208</v>
      </c>
      <c r="G7217" s="1295">
        <v>0</v>
      </c>
      <c r="H7217" s="935" t="s">
        <v>402</v>
      </c>
      <c r="I7217" s="935" t="s">
        <v>403</v>
      </c>
      <c r="J7217" s="935">
        <v>40.611883210000002</v>
      </c>
      <c r="K7217" s="935">
        <v>-122.446135</v>
      </c>
      <c r="L7217" s="935">
        <v>40.592799669999998</v>
      </c>
      <c r="M7217" s="935">
        <v>-122.3942059</v>
      </c>
    </row>
    <row r="7218" spans="1:13" x14ac:dyDescent="0.35">
      <c r="A7218" s="1296">
        <v>40717</v>
      </c>
      <c r="B7218" s="1295" t="s">
        <v>194</v>
      </c>
      <c r="C7218" s="1295" t="s">
        <v>246</v>
      </c>
      <c r="D7218" s="1295">
        <v>11154</v>
      </c>
      <c r="E7218" s="1295" t="s">
        <v>200</v>
      </c>
      <c r="F7218" s="935" t="s">
        <v>209</v>
      </c>
      <c r="G7218" s="1295">
        <v>2</v>
      </c>
      <c r="H7218" s="935" t="s">
        <v>403</v>
      </c>
      <c r="I7218" s="935" t="s">
        <v>404</v>
      </c>
      <c r="J7218" s="935">
        <v>40.592799669999998</v>
      </c>
      <c r="K7218" s="935">
        <v>-122.3942059</v>
      </c>
      <c r="L7218" s="935">
        <v>40.585947769999997</v>
      </c>
      <c r="M7218" s="935">
        <v>-122.3683525</v>
      </c>
    </row>
    <row r="7219" spans="1:13" x14ac:dyDescent="0.35">
      <c r="A7219" s="1296">
        <v>40717</v>
      </c>
      <c r="B7219" s="1295" t="s">
        <v>194</v>
      </c>
      <c r="C7219" s="1295" t="s">
        <v>246</v>
      </c>
      <c r="D7219" s="1295">
        <v>11154</v>
      </c>
      <c r="E7219" s="1295" t="s">
        <v>200</v>
      </c>
      <c r="F7219" s="935" t="s">
        <v>211</v>
      </c>
      <c r="G7219" s="1295">
        <v>0</v>
      </c>
      <c r="H7219" s="935" t="s">
        <v>404</v>
      </c>
      <c r="I7219" s="935" t="s">
        <v>405</v>
      </c>
      <c r="J7219" s="935">
        <v>40.585947769999997</v>
      </c>
      <c r="K7219" s="935">
        <v>-122.3683525</v>
      </c>
      <c r="L7219" s="935">
        <v>40.472049499999997</v>
      </c>
      <c r="M7219" s="935">
        <v>-122.29453460000001</v>
      </c>
    </row>
    <row r="7220" spans="1:13" x14ac:dyDescent="0.35">
      <c r="A7220" s="1296">
        <v>40717</v>
      </c>
      <c r="B7220" s="1295" t="s">
        <v>194</v>
      </c>
      <c r="C7220" s="1295" t="s">
        <v>246</v>
      </c>
      <c r="D7220" s="1295">
        <v>11154</v>
      </c>
      <c r="E7220" s="1295" t="s">
        <v>200</v>
      </c>
      <c r="F7220" s="935" t="s">
        <v>212</v>
      </c>
      <c r="G7220" s="1295">
        <v>0</v>
      </c>
      <c r="H7220" s="935" t="s">
        <v>405</v>
      </c>
      <c r="I7220" s="935" t="s">
        <v>406</v>
      </c>
      <c r="J7220" s="935">
        <v>40.472049499999997</v>
      </c>
      <c r="K7220" s="935">
        <v>-122.29453460000001</v>
      </c>
      <c r="L7220" s="935">
        <v>40.417416330000002</v>
      </c>
      <c r="M7220" s="935">
        <v>-122.19395729999999</v>
      </c>
    </row>
    <row r="7221" spans="1:13" x14ac:dyDescent="0.35">
      <c r="A7221" s="1296">
        <v>40717</v>
      </c>
      <c r="B7221" s="1295" t="s">
        <v>194</v>
      </c>
      <c r="C7221" s="1295" t="s">
        <v>246</v>
      </c>
      <c r="D7221" s="1295">
        <v>11154</v>
      </c>
      <c r="E7221" s="1295" t="s">
        <v>200</v>
      </c>
      <c r="F7221" s="935" t="s">
        <v>213</v>
      </c>
      <c r="G7221" s="1295">
        <v>0</v>
      </c>
      <c r="H7221" s="935" t="s">
        <v>406</v>
      </c>
      <c r="I7221" s="935" t="s">
        <v>407</v>
      </c>
      <c r="J7221" s="935">
        <v>40.417416330000002</v>
      </c>
      <c r="K7221" s="935">
        <v>-122.19395729999999</v>
      </c>
      <c r="L7221" s="935">
        <v>40.355137560000003</v>
      </c>
      <c r="M7221" s="935">
        <v>-122.17595660000001</v>
      </c>
    </row>
    <row r="7222" spans="1:13" x14ac:dyDescent="0.35">
      <c r="A7222" s="1296">
        <v>40717</v>
      </c>
      <c r="B7222" s="1295" t="s">
        <v>194</v>
      </c>
      <c r="C7222" s="1295" t="s">
        <v>246</v>
      </c>
      <c r="D7222" s="1295">
        <v>11154</v>
      </c>
      <c r="E7222" s="1295" t="s">
        <v>200</v>
      </c>
      <c r="F7222" s="935" t="s">
        <v>214</v>
      </c>
      <c r="G7222" s="1295">
        <v>0</v>
      </c>
      <c r="H7222" s="935" t="s">
        <v>407</v>
      </c>
      <c r="I7222" s="935" t="s">
        <v>408</v>
      </c>
      <c r="J7222" s="935">
        <v>40.355137560000003</v>
      </c>
      <c r="K7222" s="935">
        <v>-122.17595660000001</v>
      </c>
      <c r="L7222" s="935">
        <v>40.316984869999999</v>
      </c>
      <c r="M7222" s="935">
        <v>-122.1896581</v>
      </c>
    </row>
    <row r="7223" spans="1:13" x14ac:dyDescent="0.35">
      <c r="A7223" s="1296">
        <v>40717</v>
      </c>
      <c r="B7223" s="1295" t="s">
        <v>194</v>
      </c>
      <c r="C7223" s="1295" t="s">
        <v>246</v>
      </c>
      <c r="D7223" s="1295">
        <v>11154</v>
      </c>
      <c r="E7223" s="1295" t="s">
        <v>200</v>
      </c>
      <c r="F7223" s="935" t="s">
        <v>215</v>
      </c>
      <c r="G7223" s="1295">
        <v>0</v>
      </c>
      <c r="H7223" s="935" t="s">
        <v>408</v>
      </c>
      <c r="I7223" s="935" t="s">
        <v>409</v>
      </c>
      <c r="J7223" s="935">
        <v>40.316984869999999</v>
      </c>
      <c r="K7223" s="935">
        <v>-122.1896581</v>
      </c>
      <c r="L7223" s="935">
        <v>40.263968490000003</v>
      </c>
      <c r="M7223" s="935">
        <v>-122.2235306</v>
      </c>
    </row>
    <row r="7224" spans="1:13" x14ac:dyDescent="0.35">
      <c r="A7224" s="1296">
        <v>40717</v>
      </c>
      <c r="B7224" s="1295" t="s">
        <v>194</v>
      </c>
      <c r="C7224" s="1295" t="s">
        <v>246</v>
      </c>
      <c r="D7224" s="1295">
        <v>11154</v>
      </c>
      <c r="E7224" s="1295" t="s">
        <v>200</v>
      </c>
      <c r="F7224" s="935" t="s">
        <v>216</v>
      </c>
      <c r="G7224" s="1295">
        <v>0</v>
      </c>
      <c r="H7224" s="935" t="s">
        <v>409</v>
      </c>
      <c r="I7224" s="935" t="s">
        <v>410</v>
      </c>
      <c r="J7224" s="935">
        <v>40.263968490000003</v>
      </c>
      <c r="K7224" s="935">
        <v>-122.2235306</v>
      </c>
      <c r="L7224" s="935">
        <v>40.153152210000002</v>
      </c>
      <c r="M7224" s="935">
        <v>-122.20237950000001</v>
      </c>
    </row>
    <row r="7225" spans="1:13" x14ac:dyDescent="0.35">
      <c r="A7225" s="1296">
        <v>40717</v>
      </c>
      <c r="B7225" s="1295" t="s">
        <v>194</v>
      </c>
      <c r="C7225" s="1295" t="s">
        <v>246</v>
      </c>
      <c r="D7225" s="1295">
        <v>11154</v>
      </c>
      <c r="E7225" s="1295" t="s">
        <v>200</v>
      </c>
      <c r="F7225" s="935" t="s">
        <v>217</v>
      </c>
      <c r="G7225" s="1295">
        <v>0</v>
      </c>
      <c r="H7225" s="935" t="s">
        <v>410</v>
      </c>
      <c r="I7225" s="935" t="s">
        <v>411</v>
      </c>
      <c r="J7225" s="935">
        <v>40.153152210000002</v>
      </c>
      <c r="K7225" s="935">
        <v>-122.20237950000001</v>
      </c>
      <c r="L7225" s="935">
        <v>40.027836569999998</v>
      </c>
      <c r="M7225" s="935">
        <v>-122.11920569999999</v>
      </c>
    </row>
    <row r="7226" spans="1:13" x14ac:dyDescent="0.35">
      <c r="A7226" s="1296">
        <v>40717</v>
      </c>
      <c r="B7226" s="1295" t="s">
        <v>194</v>
      </c>
      <c r="C7226" s="1295" t="s">
        <v>246</v>
      </c>
      <c r="D7226" s="1295">
        <v>11154</v>
      </c>
      <c r="E7226" s="1295" t="s">
        <v>200</v>
      </c>
      <c r="F7226" s="935" t="s">
        <v>219</v>
      </c>
      <c r="G7226" s="1295">
        <v>-99999</v>
      </c>
      <c r="H7226" s="935" t="s">
        <v>411</v>
      </c>
      <c r="I7226" s="935" t="s">
        <v>412</v>
      </c>
      <c r="J7226" s="935">
        <v>40.027836569999998</v>
      </c>
      <c r="K7226" s="935">
        <v>-122.11920569999999</v>
      </c>
      <c r="L7226" s="935">
        <v>39.909298579999998</v>
      </c>
      <c r="M7226" s="935">
        <v>-122.0918963</v>
      </c>
    </row>
    <row r="7227" spans="1:13" x14ac:dyDescent="0.35">
      <c r="A7227" s="1296">
        <v>40717</v>
      </c>
      <c r="B7227" s="1295" t="s">
        <v>194</v>
      </c>
      <c r="C7227" s="1295" t="s">
        <v>246</v>
      </c>
      <c r="D7227" s="1295">
        <v>11154</v>
      </c>
      <c r="E7227" s="1295" t="s">
        <v>200</v>
      </c>
      <c r="F7227" s="935" t="s">
        <v>220</v>
      </c>
      <c r="G7227" s="1295">
        <v>-99999</v>
      </c>
      <c r="H7227" s="935" t="s">
        <v>412</v>
      </c>
      <c r="I7227" s="935" t="s">
        <v>413</v>
      </c>
      <c r="J7227" s="935">
        <v>39.909298579999998</v>
      </c>
      <c r="K7227" s="935">
        <v>-122.0918963</v>
      </c>
      <c r="L7227" s="935">
        <v>39.751173979999997</v>
      </c>
      <c r="M7227" s="935">
        <v>-121.9963235</v>
      </c>
    </row>
    <row r="7228" spans="1:13" x14ac:dyDescent="0.35">
      <c r="A7228" s="1296">
        <v>40717</v>
      </c>
      <c r="B7228" s="1295" t="s">
        <v>194</v>
      </c>
      <c r="C7228" s="1295" t="s">
        <v>246</v>
      </c>
      <c r="D7228" s="1295">
        <v>11154</v>
      </c>
      <c r="E7228" s="1295" t="s">
        <v>200</v>
      </c>
      <c r="F7228" s="935" t="s">
        <v>221</v>
      </c>
      <c r="G7228" s="1295">
        <v>-99999</v>
      </c>
      <c r="H7228" s="935" t="s">
        <v>413</v>
      </c>
      <c r="I7228" s="935" t="s">
        <v>414</v>
      </c>
      <c r="J7228" s="935">
        <v>39.751173979999997</v>
      </c>
      <c r="K7228" s="935">
        <v>-121.9963235</v>
      </c>
      <c r="L7228" s="935">
        <v>39.629153240000001</v>
      </c>
      <c r="M7228" s="935">
        <v>-121.9925059</v>
      </c>
    </row>
    <row r="7229" spans="1:13" x14ac:dyDescent="0.35">
      <c r="A7229" s="1296">
        <v>40717</v>
      </c>
      <c r="B7229" s="1295" t="s">
        <v>194</v>
      </c>
      <c r="C7229" s="1295" t="s">
        <v>246</v>
      </c>
      <c r="D7229" s="1295">
        <v>11154</v>
      </c>
      <c r="E7229" s="1295" t="s">
        <v>200</v>
      </c>
      <c r="F7229" s="935" t="s">
        <v>222</v>
      </c>
      <c r="G7229" s="1295">
        <v>-99999</v>
      </c>
      <c r="H7229" s="935" t="s">
        <v>414</v>
      </c>
      <c r="I7229" s="935" t="s">
        <v>415</v>
      </c>
      <c r="J7229" s="935">
        <v>39.629153240000001</v>
      </c>
      <c r="K7229" s="935">
        <v>-121.9925059</v>
      </c>
      <c r="L7229" s="935">
        <v>39.40712284</v>
      </c>
      <c r="M7229" s="935">
        <v>-122.00758999999999</v>
      </c>
    </row>
    <row r="7230" spans="1:13" x14ac:dyDescent="0.35">
      <c r="A7230" s="1296">
        <v>40724</v>
      </c>
      <c r="B7230" s="1295" t="s">
        <v>194</v>
      </c>
      <c r="C7230" s="1295" t="s">
        <v>246</v>
      </c>
      <c r="D7230" s="1295">
        <v>11914</v>
      </c>
      <c r="E7230" s="1295" t="s">
        <v>200</v>
      </c>
      <c r="F7230" s="935" t="s">
        <v>208</v>
      </c>
      <c r="G7230" s="1295">
        <v>1</v>
      </c>
      <c r="H7230" s="935" t="s">
        <v>402</v>
      </c>
      <c r="I7230" s="935" t="s">
        <v>403</v>
      </c>
      <c r="J7230" s="935">
        <v>40.611883210000002</v>
      </c>
      <c r="K7230" s="935">
        <v>-122.446135</v>
      </c>
      <c r="L7230" s="935">
        <v>40.592799669999998</v>
      </c>
      <c r="M7230" s="935">
        <v>-122.3942059</v>
      </c>
    </row>
    <row r="7231" spans="1:13" x14ac:dyDescent="0.35">
      <c r="A7231" s="1296">
        <v>40724</v>
      </c>
      <c r="B7231" s="1295" t="s">
        <v>194</v>
      </c>
      <c r="C7231" s="1295" t="s">
        <v>246</v>
      </c>
      <c r="D7231" s="1295">
        <v>11914</v>
      </c>
      <c r="E7231" s="1295" t="s">
        <v>200</v>
      </c>
      <c r="F7231" s="935" t="s">
        <v>209</v>
      </c>
      <c r="G7231" s="1295">
        <v>2</v>
      </c>
      <c r="H7231" s="935" t="s">
        <v>403</v>
      </c>
      <c r="I7231" s="935" t="s">
        <v>404</v>
      </c>
      <c r="J7231" s="935">
        <v>40.592799669999998</v>
      </c>
      <c r="K7231" s="935">
        <v>-122.3942059</v>
      </c>
      <c r="L7231" s="935">
        <v>40.585947769999997</v>
      </c>
      <c r="M7231" s="935">
        <v>-122.3683525</v>
      </c>
    </row>
    <row r="7232" spans="1:13" x14ac:dyDescent="0.35">
      <c r="A7232" s="1296">
        <v>40724</v>
      </c>
      <c r="B7232" s="1295" t="s">
        <v>194</v>
      </c>
      <c r="C7232" s="1295" t="s">
        <v>246</v>
      </c>
      <c r="D7232" s="1295">
        <v>11914</v>
      </c>
      <c r="E7232" s="1295" t="s">
        <v>200</v>
      </c>
      <c r="F7232" s="935" t="s">
        <v>211</v>
      </c>
      <c r="G7232" s="1295">
        <v>0</v>
      </c>
      <c r="H7232" s="935" t="s">
        <v>404</v>
      </c>
      <c r="I7232" s="935" t="s">
        <v>405</v>
      </c>
      <c r="J7232" s="935">
        <v>40.585947769999997</v>
      </c>
      <c r="K7232" s="935">
        <v>-122.3683525</v>
      </c>
      <c r="L7232" s="935">
        <v>40.472049499999997</v>
      </c>
      <c r="M7232" s="935">
        <v>-122.29453460000001</v>
      </c>
    </row>
    <row r="7233" spans="1:13" x14ac:dyDescent="0.35">
      <c r="A7233" s="1296">
        <v>40724</v>
      </c>
      <c r="B7233" s="1295" t="s">
        <v>194</v>
      </c>
      <c r="C7233" s="1295" t="s">
        <v>246</v>
      </c>
      <c r="D7233" s="1295">
        <v>11914</v>
      </c>
      <c r="E7233" s="1295" t="s">
        <v>200</v>
      </c>
      <c r="F7233" s="935" t="s">
        <v>212</v>
      </c>
      <c r="G7233" s="1295">
        <v>0</v>
      </c>
      <c r="H7233" s="935" t="s">
        <v>405</v>
      </c>
      <c r="I7233" s="935" t="s">
        <v>406</v>
      </c>
      <c r="J7233" s="935">
        <v>40.472049499999997</v>
      </c>
      <c r="K7233" s="935">
        <v>-122.29453460000001</v>
      </c>
      <c r="L7233" s="935">
        <v>40.417416330000002</v>
      </c>
      <c r="M7233" s="935">
        <v>-122.19395729999999</v>
      </c>
    </row>
    <row r="7234" spans="1:13" x14ac:dyDescent="0.35">
      <c r="A7234" s="1296">
        <v>40724</v>
      </c>
      <c r="B7234" s="1295" t="s">
        <v>194</v>
      </c>
      <c r="C7234" s="1295" t="s">
        <v>246</v>
      </c>
      <c r="D7234" s="1295">
        <v>11914</v>
      </c>
      <c r="E7234" s="1295" t="s">
        <v>200</v>
      </c>
      <c r="F7234" s="935" t="s">
        <v>213</v>
      </c>
      <c r="G7234" s="1295">
        <v>0</v>
      </c>
      <c r="H7234" s="935" t="s">
        <v>406</v>
      </c>
      <c r="I7234" s="935" t="s">
        <v>407</v>
      </c>
      <c r="J7234" s="935">
        <v>40.417416330000002</v>
      </c>
      <c r="K7234" s="935">
        <v>-122.19395729999999</v>
      </c>
      <c r="L7234" s="935">
        <v>40.355137560000003</v>
      </c>
      <c r="M7234" s="935">
        <v>-122.17595660000001</v>
      </c>
    </row>
    <row r="7235" spans="1:13" x14ac:dyDescent="0.35">
      <c r="A7235" s="1296">
        <v>40724</v>
      </c>
      <c r="B7235" s="1295" t="s">
        <v>194</v>
      </c>
      <c r="C7235" s="1295" t="s">
        <v>246</v>
      </c>
      <c r="D7235" s="1295">
        <v>11914</v>
      </c>
      <c r="E7235" s="1295" t="s">
        <v>200</v>
      </c>
      <c r="F7235" s="935" t="s">
        <v>214</v>
      </c>
      <c r="G7235" s="1295">
        <v>0</v>
      </c>
      <c r="H7235" s="935" t="s">
        <v>407</v>
      </c>
      <c r="I7235" s="935" t="s">
        <v>408</v>
      </c>
      <c r="J7235" s="935">
        <v>40.355137560000003</v>
      </c>
      <c r="K7235" s="935">
        <v>-122.17595660000001</v>
      </c>
      <c r="L7235" s="935">
        <v>40.316984869999999</v>
      </c>
      <c r="M7235" s="935">
        <v>-122.1896581</v>
      </c>
    </row>
    <row r="7236" spans="1:13" x14ac:dyDescent="0.35">
      <c r="A7236" s="1296">
        <v>40724</v>
      </c>
      <c r="B7236" s="1295" t="s">
        <v>194</v>
      </c>
      <c r="C7236" s="1295" t="s">
        <v>246</v>
      </c>
      <c r="D7236" s="1295">
        <v>11914</v>
      </c>
      <c r="E7236" s="1295" t="s">
        <v>200</v>
      </c>
      <c r="F7236" s="935" t="s">
        <v>215</v>
      </c>
      <c r="G7236" s="1295">
        <v>0</v>
      </c>
      <c r="H7236" s="935" t="s">
        <v>408</v>
      </c>
      <c r="I7236" s="935" t="s">
        <v>409</v>
      </c>
      <c r="J7236" s="935">
        <v>40.316984869999999</v>
      </c>
      <c r="K7236" s="935">
        <v>-122.1896581</v>
      </c>
      <c r="L7236" s="935">
        <v>40.263968490000003</v>
      </c>
      <c r="M7236" s="935">
        <v>-122.2235306</v>
      </c>
    </row>
    <row r="7237" spans="1:13" x14ac:dyDescent="0.35">
      <c r="A7237" s="1296">
        <v>40724</v>
      </c>
      <c r="B7237" s="1295" t="s">
        <v>194</v>
      </c>
      <c r="C7237" s="1295" t="s">
        <v>246</v>
      </c>
      <c r="D7237" s="1295">
        <v>11914</v>
      </c>
      <c r="E7237" s="1295" t="s">
        <v>200</v>
      </c>
      <c r="F7237" s="935" t="s">
        <v>216</v>
      </c>
      <c r="G7237" s="1295">
        <v>0</v>
      </c>
      <c r="H7237" s="935" t="s">
        <v>409</v>
      </c>
      <c r="I7237" s="935" t="s">
        <v>410</v>
      </c>
      <c r="J7237" s="935">
        <v>40.263968490000003</v>
      </c>
      <c r="K7237" s="935">
        <v>-122.2235306</v>
      </c>
      <c r="L7237" s="935">
        <v>40.153152210000002</v>
      </c>
      <c r="M7237" s="935">
        <v>-122.20237950000001</v>
      </c>
    </row>
    <row r="7238" spans="1:13" x14ac:dyDescent="0.35">
      <c r="A7238" s="1296">
        <v>40724</v>
      </c>
      <c r="B7238" s="1295" t="s">
        <v>194</v>
      </c>
      <c r="C7238" s="1295" t="s">
        <v>246</v>
      </c>
      <c r="D7238" s="1295">
        <v>11914</v>
      </c>
      <c r="E7238" s="1295" t="s">
        <v>200</v>
      </c>
      <c r="F7238" s="935" t="s">
        <v>217</v>
      </c>
      <c r="G7238" s="1295">
        <v>0</v>
      </c>
      <c r="H7238" s="935" t="s">
        <v>410</v>
      </c>
      <c r="I7238" s="935" t="s">
        <v>411</v>
      </c>
      <c r="J7238" s="935">
        <v>40.153152210000002</v>
      </c>
      <c r="K7238" s="935">
        <v>-122.20237950000001</v>
      </c>
      <c r="L7238" s="935">
        <v>40.027836569999998</v>
      </c>
      <c r="M7238" s="935">
        <v>-122.11920569999999</v>
      </c>
    </row>
    <row r="7239" spans="1:13" x14ac:dyDescent="0.35">
      <c r="A7239" s="1296">
        <v>40724</v>
      </c>
      <c r="B7239" s="1295" t="s">
        <v>194</v>
      </c>
      <c r="C7239" s="1295" t="s">
        <v>246</v>
      </c>
      <c r="D7239" s="1295">
        <v>11914</v>
      </c>
      <c r="E7239" s="1295" t="s">
        <v>200</v>
      </c>
      <c r="F7239" s="935" t="s">
        <v>219</v>
      </c>
      <c r="G7239" s="1295">
        <v>-99999</v>
      </c>
      <c r="H7239" s="935" t="s">
        <v>411</v>
      </c>
      <c r="I7239" s="935" t="s">
        <v>412</v>
      </c>
      <c r="J7239" s="935">
        <v>40.027836569999998</v>
      </c>
      <c r="K7239" s="935">
        <v>-122.11920569999999</v>
      </c>
      <c r="L7239" s="935">
        <v>39.909298579999998</v>
      </c>
      <c r="M7239" s="935">
        <v>-122.0918963</v>
      </c>
    </row>
    <row r="7240" spans="1:13" x14ac:dyDescent="0.35">
      <c r="A7240" s="1296">
        <v>40724</v>
      </c>
      <c r="B7240" s="1295" t="s">
        <v>194</v>
      </c>
      <c r="C7240" s="1295" t="s">
        <v>246</v>
      </c>
      <c r="D7240" s="1295">
        <v>11914</v>
      </c>
      <c r="E7240" s="1295" t="s">
        <v>200</v>
      </c>
      <c r="F7240" s="935" t="s">
        <v>220</v>
      </c>
      <c r="G7240" s="1295">
        <v>-99999</v>
      </c>
      <c r="H7240" s="935" t="s">
        <v>412</v>
      </c>
      <c r="I7240" s="935" t="s">
        <v>413</v>
      </c>
      <c r="J7240" s="935">
        <v>39.909298579999998</v>
      </c>
      <c r="K7240" s="935">
        <v>-122.0918963</v>
      </c>
      <c r="L7240" s="935">
        <v>39.751173979999997</v>
      </c>
      <c r="M7240" s="935">
        <v>-121.9963235</v>
      </c>
    </row>
    <row r="7241" spans="1:13" x14ac:dyDescent="0.35">
      <c r="A7241" s="1296">
        <v>40724</v>
      </c>
      <c r="B7241" s="1295" t="s">
        <v>194</v>
      </c>
      <c r="C7241" s="1295" t="s">
        <v>246</v>
      </c>
      <c r="D7241" s="1295">
        <v>11914</v>
      </c>
      <c r="E7241" s="1295" t="s">
        <v>200</v>
      </c>
      <c r="F7241" s="935" t="s">
        <v>221</v>
      </c>
      <c r="G7241" s="1295">
        <v>-99999</v>
      </c>
      <c r="H7241" s="935" t="s">
        <v>413</v>
      </c>
      <c r="I7241" s="935" t="s">
        <v>414</v>
      </c>
      <c r="J7241" s="935">
        <v>39.751173979999997</v>
      </c>
      <c r="K7241" s="935">
        <v>-121.9963235</v>
      </c>
      <c r="L7241" s="935">
        <v>39.629153240000001</v>
      </c>
      <c r="M7241" s="935">
        <v>-121.9925059</v>
      </c>
    </row>
    <row r="7242" spans="1:13" x14ac:dyDescent="0.35">
      <c r="A7242" s="1296">
        <v>40724</v>
      </c>
      <c r="B7242" s="1295" t="s">
        <v>194</v>
      </c>
      <c r="C7242" s="1295" t="s">
        <v>246</v>
      </c>
      <c r="D7242" s="1295">
        <v>11914</v>
      </c>
      <c r="E7242" s="1295" t="s">
        <v>200</v>
      </c>
      <c r="F7242" s="935" t="s">
        <v>222</v>
      </c>
      <c r="G7242" s="1295">
        <v>-99999</v>
      </c>
      <c r="H7242" s="935" t="s">
        <v>414</v>
      </c>
      <c r="I7242" s="935" t="s">
        <v>415</v>
      </c>
      <c r="J7242" s="935">
        <v>39.629153240000001</v>
      </c>
      <c r="K7242" s="935">
        <v>-121.9925059</v>
      </c>
      <c r="L7242" s="935">
        <v>39.40712284</v>
      </c>
      <c r="M7242" s="935">
        <v>-122.00758999999999</v>
      </c>
    </row>
    <row r="7243" spans="1:13" x14ac:dyDescent="0.35">
      <c r="A7243" s="1296">
        <v>40730</v>
      </c>
      <c r="B7243" s="1295" t="s">
        <v>194</v>
      </c>
      <c r="C7243" s="1295" t="s">
        <v>246</v>
      </c>
      <c r="D7243" s="1295">
        <v>13000</v>
      </c>
      <c r="E7243" s="1295" t="s">
        <v>200</v>
      </c>
      <c r="F7243" s="935" t="s">
        <v>208</v>
      </c>
      <c r="G7243" s="1295">
        <v>0</v>
      </c>
      <c r="H7243" s="935" t="s">
        <v>402</v>
      </c>
      <c r="I7243" s="935" t="s">
        <v>403</v>
      </c>
      <c r="J7243" s="935">
        <v>40.611883210000002</v>
      </c>
      <c r="K7243" s="935">
        <v>-122.446135</v>
      </c>
      <c r="L7243" s="935">
        <v>40.592799669999998</v>
      </c>
      <c r="M7243" s="935">
        <v>-122.3942059</v>
      </c>
    </row>
    <row r="7244" spans="1:13" x14ac:dyDescent="0.35">
      <c r="A7244" s="1296">
        <v>40730</v>
      </c>
      <c r="B7244" s="1295" t="s">
        <v>194</v>
      </c>
      <c r="C7244" s="1295" t="s">
        <v>246</v>
      </c>
      <c r="D7244" s="1295">
        <v>13000</v>
      </c>
      <c r="E7244" s="1295" t="s">
        <v>200</v>
      </c>
      <c r="F7244" s="935" t="s">
        <v>209</v>
      </c>
      <c r="G7244" s="1295">
        <v>4</v>
      </c>
      <c r="H7244" s="935" t="s">
        <v>403</v>
      </c>
      <c r="I7244" s="935" t="s">
        <v>404</v>
      </c>
      <c r="J7244" s="935">
        <v>40.592799669999998</v>
      </c>
      <c r="K7244" s="935">
        <v>-122.3942059</v>
      </c>
      <c r="L7244" s="935">
        <v>40.585947769999997</v>
      </c>
      <c r="M7244" s="935">
        <v>-122.3683525</v>
      </c>
    </row>
    <row r="7245" spans="1:13" x14ac:dyDescent="0.35">
      <c r="A7245" s="1296">
        <v>40730</v>
      </c>
      <c r="B7245" s="1295" t="s">
        <v>194</v>
      </c>
      <c r="C7245" s="1295" t="s">
        <v>246</v>
      </c>
      <c r="D7245" s="1295">
        <v>13000</v>
      </c>
      <c r="E7245" s="1295" t="s">
        <v>200</v>
      </c>
      <c r="F7245" s="935" t="s">
        <v>211</v>
      </c>
      <c r="G7245" s="1295">
        <v>0</v>
      </c>
      <c r="H7245" s="935" t="s">
        <v>404</v>
      </c>
      <c r="I7245" s="935" t="s">
        <v>405</v>
      </c>
      <c r="J7245" s="935">
        <v>40.585947769999997</v>
      </c>
      <c r="K7245" s="935">
        <v>-122.3683525</v>
      </c>
      <c r="L7245" s="935">
        <v>40.472049499999997</v>
      </c>
      <c r="M7245" s="935">
        <v>-122.29453460000001</v>
      </c>
    </row>
    <row r="7246" spans="1:13" x14ac:dyDescent="0.35">
      <c r="A7246" s="1296">
        <v>40730</v>
      </c>
      <c r="B7246" s="1295" t="s">
        <v>194</v>
      </c>
      <c r="C7246" s="1295" t="s">
        <v>246</v>
      </c>
      <c r="D7246" s="1295">
        <v>13000</v>
      </c>
      <c r="E7246" s="1295" t="s">
        <v>200</v>
      </c>
      <c r="F7246" s="935" t="s">
        <v>212</v>
      </c>
      <c r="G7246" s="1295">
        <v>0</v>
      </c>
      <c r="H7246" s="935" t="s">
        <v>405</v>
      </c>
      <c r="I7246" s="935" t="s">
        <v>406</v>
      </c>
      <c r="J7246" s="935">
        <v>40.472049499999997</v>
      </c>
      <c r="K7246" s="935">
        <v>-122.29453460000001</v>
      </c>
      <c r="L7246" s="935">
        <v>40.417416330000002</v>
      </c>
      <c r="M7246" s="935">
        <v>-122.19395729999999</v>
      </c>
    </row>
    <row r="7247" spans="1:13" x14ac:dyDescent="0.35">
      <c r="A7247" s="1296">
        <v>40730</v>
      </c>
      <c r="B7247" s="1295" t="s">
        <v>194</v>
      </c>
      <c r="C7247" s="1295" t="s">
        <v>246</v>
      </c>
      <c r="D7247" s="1295">
        <v>13000</v>
      </c>
      <c r="E7247" s="1295" t="s">
        <v>200</v>
      </c>
      <c r="F7247" s="935" t="s">
        <v>213</v>
      </c>
      <c r="G7247" s="1295">
        <v>0</v>
      </c>
      <c r="H7247" s="935" t="s">
        <v>406</v>
      </c>
      <c r="I7247" s="935" t="s">
        <v>407</v>
      </c>
      <c r="J7247" s="935">
        <v>40.417416330000002</v>
      </c>
      <c r="K7247" s="935">
        <v>-122.19395729999999</v>
      </c>
      <c r="L7247" s="935">
        <v>40.355137560000003</v>
      </c>
      <c r="M7247" s="935">
        <v>-122.17595660000001</v>
      </c>
    </row>
    <row r="7248" spans="1:13" x14ac:dyDescent="0.35">
      <c r="A7248" s="1296">
        <v>40730</v>
      </c>
      <c r="B7248" s="1295" t="s">
        <v>194</v>
      </c>
      <c r="C7248" s="1295" t="s">
        <v>246</v>
      </c>
      <c r="D7248" s="1295">
        <v>13000</v>
      </c>
      <c r="E7248" s="1295" t="s">
        <v>200</v>
      </c>
      <c r="F7248" s="935" t="s">
        <v>214</v>
      </c>
      <c r="G7248" s="1295">
        <v>0</v>
      </c>
      <c r="H7248" s="935" t="s">
        <v>407</v>
      </c>
      <c r="I7248" s="935" t="s">
        <v>408</v>
      </c>
      <c r="J7248" s="935">
        <v>40.355137560000003</v>
      </c>
      <c r="K7248" s="935">
        <v>-122.17595660000001</v>
      </c>
      <c r="L7248" s="935">
        <v>40.316984869999999</v>
      </c>
      <c r="M7248" s="935">
        <v>-122.1896581</v>
      </c>
    </row>
    <row r="7249" spans="1:13" x14ac:dyDescent="0.35">
      <c r="A7249" s="1296">
        <v>40730</v>
      </c>
      <c r="B7249" s="1295" t="s">
        <v>194</v>
      </c>
      <c r="C7249" s="1295" t="s">
        <v>246</v>
      </c>
      <c r="D7249" s="1295">
        <v>13000</v>
      </c>
      <c r="E7249" s="1295" t="s">
        <v>200</v>
      </c>
      <c r="F7249" s="935" t="s">
        <v>215</v>
      </c>
      <c r="G7249" s="1295">
        <v>0</v>
      </c>
      <c r="H7249" s="935" t="s">
        <v>408</v>
      </c>
      <c r="I7249" s="935" t="s">
        <v>409</v>
      </c>
      <c r="J7249" s="935">
        <v>40.316984869999999</v>
      </c>
      <c r="K7249" s="935">
        <v>-122.1896581</v>
      </c>
      <c r="L7249" s="935">
        <v>40.263968490000003</v>
      </c>
      <c r="M7249" s="935">
        <v>-122.2235306</v>
      </c>
    </row>
    <row r="7250" spans="1:13" x14ac:dyDescent="0.35">
      <c r="A7250" s="1296">
        <v>40730</v>
      </c>
      <c r="B7250" s="1295" t="s">
        <v>194</v>
      </c>
      <c r="C7250" s="1295" t="s">
        <v>246</v>
      </c>
      <c r="D7250" s="1295">
        <v>13000</v>
      </c>
      <c r="E7250" s="1295" t="s">
        <v>200</v>
      </c>
      <c r="F7250" s="935" t="s">
        <v>216</v>
      </c>
      <c r="G7250" s="1295">
        <v>0</v>
      </c>
      <c r="H7250" s="935" t="s">
        <v>409</v>
      </c>
      <c r="I7250" s="935" t="s">
        <v>410</v>
      </c>
      <c r="J7250" s="935">
        <v>40.263968490000003</v>
      </c>
      <c r="K7250" s="935">
        <v>-122.2235306</v>
      </c>
      <c r="L7250" s="935">
        <v>40.153152210000002</v>
      </c>
      <c r="M7250" s="935">
        <v>-122.20237950000001</v>
      </c>
    </row>
    <row r="7251" spans="1:13" x14ac:dyDescent="0.35">
      <c r="A7251" s="1296">
        <v>40730</v>
      </c>
      <c r="B7251" s="1295" t="s">
        <v>194</v>
      </c>
      <c r="C7251" s="1295" t="s">
        <v>246</v>
      </c>
      <c r="D7251" s="1295">
        <v>13000</v>
      </c>
      <c r="E7251" s="1295" t="s">
        <v>200</v>
      </c>
      <c r="F7251" s="935" t="s">
        <v>217</v>
      </c>
      <c r="G7251" s="1295">
        <v>0</v>
      </c>
      <c r="H7251" s="935" t="s">
        <v>410</v>
      </c>
      <c r="I7251" s="935" t="s">
        <v>411</v>
      </c>
      <c r="J7251" s="935">
        <v>40.153152210000002</v>
      </c>
      <c r="K7251" s="935">
        <v>-122.20237950000001</v>
      </c>
      <c r="L7251" s="935">
        <v>40.027836569999998</v>
      </c>
      <c r="M7251" s="935">
        <v>-122.11920569999999</v>
      </c>
    </row>
    <row r="7252" spans="1:13" x14ac:dyDescent="0.35">
      <c r="A7252" s="1296">
        <v>40730</v>
      </c>
      <c r="B7252" s="1295" t="s">
        <v>194</v>
      </c>
      <c r="C7252" s="1295" t="s">
        <v>246</v>
      </c>
      <c r="D7252" s="1295">
        <v>13000</v>
      </c>
      <c r="E7252" s="1295" t="s">
        <v>200</v>
      </c>
      <c r="F7252" s="935" t="s">
        <v>219</v>
      </c>
      <c r="G7252" s="1295">
        <v>-99999</v>
      </c>
      <c r="H7252" s="935" t="s">
        <v>411</v>
      </c>
      <c r="I7252" s="935" t="s">
        <v>412</v>
      </c>
      <c r="J7252" s="935">
        <v>40.027836569999998</v>
      </c>
      <c r="K7252" s="935">
        <v>-122.11920569999999</v>
      </c>
      <c r="L7252" s="935">
        <v>39.909298579999998</v>
      </c>
      <c r="M7252" s="935">
        <v>-122.0918963</v>
      </c>
    </row>
    <row r="7253" spans="1:13" x14ac:dyDescent="0.35">
      <c r="A7253" s="1296">
        <v>40730</v>
      </c>
      <c r="B7253" s="1295" t="s">
        <v>194</v>
      </c>
      <c r="C7253" s="1295" t="s">
        <v>246</v>
      </c>
      <c r="D7253" s="1295">
        <v>13000</v>
      </c>
      <c r="E7253" s="1295" t="s">
        <v>200</v>
      </c>
      <c r="F7253" s="935" t="s">
        <v>220</v>
      </c>
      <c r="G7253" s="1295">
        <v>-99999</v>
      </c>
      <c r="H7253" s="935" t="s">
        <v>412</v>
      </c>
      <c r="I7253" s="935" t="s">
        <v>413</v>
      </c>
      <c r="J7253" s="935">
        <v>39.909298579999998</v>
      </c>
      <c r="K7253" s="935">
        <v>-122.0918963</v>
      </c>
      <c r="L7253" s="935">
        <v>39.751173979999997</v>
      </c>
      <c r="M7253" s="935">
        <v>-121.9963235</v>
      </c>
    </row>
    <row r="7254" spans="1:13" x14ac:dyDescent="0.35">
      <c r="A7254" s="1296">
        <v>40730</v>
      </c>
      <c r="B7254" s="1295" t="s">
        <v>194</v>
      </c>
      <c r="C7254" s="1295" t="s">
        <v>246</v>
      </c>
      <c r="D7254" s="1295">
        <v>13000</v>
      </c>
      <c r="E7254" s="1295" t="s">
        <v>200</v>
      </c>
      <c r="F7254" s="935" t="s">
        <v>221</v>
      </c>
      <c r="G7254" s="1295">
        <v>-99999</v>
      </c>
      <c r="H7254" s="935" t="s">
        <v>413</v>
      </c>
      <c r="I7254" s="935" t="s">
        <v>414</v>
      </c>
      <c r="J7254" s="935">
        <v>39.751173979999997</v>
      </c>
      <c r="K7254" s="935">
        <v>-121.9963235</v>
      </c>
      <c r="L7254" s="935">
        <v>39.629153240000001</v>
      </c>
      <c r="M7254" s="935">
        <v>-121.9925059</v>
      </c>
    </row>
    <row r="7255" spans="1:13" x14ac:dyDescent="0.35">
      <c r="A7255" s="1296">
        <v>40730</v>
      </c>
      <c r="B7255" s="1295" t="s">
        <v>194</v>
      </c>
      <c r="C7255" s="1295" t="s">
        <v>246</v>
      </c>
      <c r="D7255" s="1295">
        <v>13000</v>
      </c>
      <c r="E7255" s="1295" t="s">
        <v>200</v>
      </c>
      <c r="F7255" s="935" t="s">
        <v>222</v>
      </c>
      <c r="G7255" s="1295">
        <v>-99999</v>
      </c>
      <c r="H7255" s="935" t="s">
        <v>414</v>
      </c>
      <c r="I7255" s="935" t="s">
        <v>415</v>
      </c>
      <c r="J7255" s="935">
        <v>39.629153240000001</v>
      </c>
      <c r="K7255" s="935">
        <v>-121.9925059</v>
      </c>
      <c r="L7255" s="935">
        <v>39.40712284</v>
      </c>
      <c r="M7255" s="935">
        <v>-122.00758999999999</v>
      </c>
    </row>
    <row r="7256" spans="1:13" x14ac:dyDescent="0.35">
      <c r="A7256" s="1296">
        <v>40738</v>
      </c>
      <c r="B7256" s="1295" t="s">
        <v>194</v>
      </c>
      <c r="C7256" s="1295" t="s">
        <v>196</v>
      </c>
      <c r="D7256" s="1295">
        <v>12308</v>
      </c>
      <c r="E7256" s="1295" t="s">
        <v>200</v>
      </c>
      <c r="F7256" s="935" t="s">
        <v>208</v>
      </c>
      <c r="G7256" s="1295">
        <v>0</v>
      </c>
      <c r="H7256" s="935" t="s">
        <v>402</v>
      </c>
      <c r="I7256" s="935" t="s">
        <v>403</v>
      </c>
      <c r="J7256" s="935">
        <v>40.611883210000002</v>
      </c>
      <c r="K7256" s="935">
        <v>-122.446135</v>
      </c>
      <c r="L7256" s="935">
        <v>40.592799669999998</v>
      </c>
      <c r="M7256" s="935">
        <v>-122.3942059</v>
      </c>
    </row>
    <row r="7257" spans="1:13" x14ac:dyDescent="0.35">
      <c r="A7257" s="1296">
        <v>40738</v>
      </c>
      <c r="B7257" s="1295" t="s">
        <v>194</v>
      </c>
      <c r="C7257" s="1295" t="s">
        <v>196</v>
      </c>
      <c r="D7257" s="1295">
        <v>12308</v>
      </c>
      <c r="E7257" s="1295" t="s">
        <v>200</v>
      </c>
      <c r="F7257" s="935" t="s">
        <v>209</v>
      </c>
      <c r="G7257" s="1295">
        <v>5</v>
      </c>
      <c r="H7257" s="935" t="s">
        <v>403</v>
      </c>
      <c r="I7257" s="935" t="s">
        <v>404</v>
      </c>
      <c r="J7257" s="935">
        <v>40.592799669999998</v>
      </c>
      <c r="K7257" s="935">
        <v>-122.3942059</v>
      </c>
      <c r="L7257" s="935">
        <v>40.585947769999997</v>
      </c>
      <c r="M7257" s="935">
        <v>-122.3683525</v>
      </c>
    </row>
    <row r="7258" spans="1:13" x14ac:dyDescent="0.35">
      <c r="A7258" s="1296">
        <v>40738</v>
      </c>
      <c r="B7258" s="1295" t="s">
        <v>194</v>
      </c>
      <c r="C7258" s="1295" t="s">
        <v>196</v>
      </c>
      <c r="D7258" s="1295">
        <v>12308</v>
      </c>
      <c r="E7258" s="1295" t="s">
        <v>200</v>
      </c>
      <c r="F7258" s="935" t="s">
        <v>211</v>
      </c>
      <c r="G7258" s="1295">
        <v>4</v>
      </c>
      <c r="H7258" s="935" t="s">
        <v>404</v>
      </c>
      <c r="I7258" s="935" t="s">
        <v>405</v>
      </c>
      <c r="J7258" s="935">
        <v>40.585947769999997</v>
      </c>
      <c r="K7258" s="935">
        <v>-122.3683525</v>
      </c>
      <c r="L7258" s="935">
        <v>40.472049499999997</v>
      </c>
      <c r="M7258" s="935">
        <v>-122.29453460000001</v>
      </c>
    </row>
    <row r="7259" spans="1:13" x14ac:dyDescent="0.35">
      <c r="A7259" s="1296">
        <v>40738</v>
      </c>
      <c r="B7259" s="1295" t="s">
        <v>194</v>
      </c>
      <c r="C7259" s="1295" t="s">
        <v>196</v>
      </c>
      <c r="D7259" s="1295">
        <v>12308</v>
      </c>
      <c r="E7259" s="1295" t="s">
        <v>200</v>
      </c>
      <c r="F7259" s="935" t="s">
        <v>212</v>
      </c>
      <c r="G7259" s="1295">
        <v>0</v>
      </c>
      <c r="H7259" s="935" t="s">
        <v>405</v>
      </c>
      <c r="I7259" s="935" t="s">
        <v>406</v>
      </c>
      <c r="J7259" s="935">
        <v>40.472049499999997</v>
      </c>
      <c r="K7259" s="935">
        <v>-122.29453460000001</v>
      </c>
      <c r="L7259" s="935">
        <v>40.417416330000002</v>
      </c>
      <c r="M7259" s="935">
        <v>-122.19395729999999</v>
      </c>
    </row>
    <row r="7260" spans="1:13" x14ac:dyDescent="0.35">
      <c r="A7260" s="1296">
        <v>40738</v>
      </c>
      <c r="B7260" s="1295" t="s">
        <v>194</v>
      </c>
      <c r="C7260" s="1295" t="s">
        <v>196</v>
      </c>
      <c r="D7260" s="1295">
        <v>12308</v>
      </c>
      <c r="E7260" s="1295" t="s">
        <v>200</v>
      </c>
      <c r="F7260" s="935" t="s">
        <v>213</v>
      </c>
      <c r="G7260" s="1295">
        <v>0</v>
      </c>
      <c r="H7260" s="935" t="s">
        <v>406</v>
      </c>
      <c r="I7260" s="935" t="s">
        <v>407</v>
      </c>
      <c r="J7260" s="935">
        <v>40.417416330000002</v>
      </c>
      <c r="K7260" s="935">
        <v>-122.19395729999999</v>
      </c>
      <c r="L7260" s="935">
        <v>40.355137560000003</v>
      </c>
      <c r="M7260" s="935">
        <v>-122.17595660000001</v>
      </c>
    </row>
    <row r="7261" spans="1:13" x14ac:dyDescent="0.35">
      <c r="A7261" s="1296">
        <v>40738</v>
      </c>
      <c r="B7261" s="1295" t="s">
        <v>194</v>
      </c>
      <c r="C7261" s="1295" t="s">
        <v>196</v>
      </c>
      <c r="D7261" s="1295">
        <v>12308</v>
      </c>
      <c r="E7261" s="1295" t="s">
        <v>200</v>
      </c>
      <c r="F7261" s="935" t="s">
        <v>214</v>
      </c>
      <c r="G7261" s="1295">
        <v>0</v>
      </c>
      <c r="H7261" s="935" t="s">
        <v>407</v>
      </c>
      <c r="I7261" s="935" t="s">
        <v>408</v>
      </c>
      <c r="J7261" s="935">
        <v>40.355137560000003</v>
      </c>
      <c r="K7261" s="935">
        <v>-122.17595660000001</v>
      </c>
      <c r="L7261" s="935">
        <v>40.316984869999999</v>
      </c>
      <c r="M7261" s="935">
        <v>-122.1896581</v>
      </c>
    </row>
    <row r="7262" spans="1:13" x14ac:dyDescent="0.35">
      <c r="A7262" s="1296">
        <v>40738</v>
      </c>
      <c r="B7262" s="1295" t="s">
        <v>194</v>
      </c>
      <c r="C7262" s="1295" t="s">
        <v>196</v>
      </c>
      <c r="D7262" s="1295">
        <v>12308</v>
      </c>
      <c r="E7262" s="1295" t="s">
        <v>200</v>
      </c>
      <c r="F7262" s="935" t="s">
        <v>215</v>
      </c>
      <c r="G7262" s="1295">
        <v>0</v>
      </c>
      <c r="H7262" s="935" t="s">
        <v>408</v>
      </c>
      <c r="I7262" s="935" t="s">
        <v>409</v>
      </c>
      <c r="J7262" s="935">
        <v>40.316984869999999</v>
      </c>
      <c r="K7262" s="935">
        <v>-122.1896581</v>
      </c>
      <c r="L7262" s="935">
        <v>40.263968490000003</v>
      </c>
      <c r="M7262" s="935">
        <v>-122.2235306</v>
      </c>
    </row>
    <row r="7263" spans="1:13" x14ac:dyDescent="0.35">
      <c r="A7263" s="1296">
        <v>40738</v>
      </c>
      <c r="B7263" s="1295" t="s">
        <v>194</v>
      </c>
      <c r="C7263" s="1295" t="s">
        <v>196</v>
      </c>
      <c r="D7263" s="1295">
        <v>12308</v>
      </c>
      <c r="E7263" s="1295" t="s">
        <v>200</v>
      </c>
      <c r="F7263" s="935" t="s">
        <v>216</v>
      </c>
      <c r="G7263" s="1295">
        <v>0</v>
      </c>
      <c r="H7263" s="935" t="s">
        <v>409</v>
      </c>
      <c r="I7263" s="935" t="s">
        <v>410</v>
      </c>
      <c r="J7263" s="935">
        <v>40.263968490000003</v>
      </c>
      <c r="K7263" s="935">
        <v>-122.2235306</v>
      </c>
      <c r="L7263" s="935">
        <v>40.153152210000002</v>
      </c>
      <c r="M7263" s="935">
        <v>-122.20237950000001</v>
      </c>
    </row>
    <row r="7264" spans="1:13" x14ac:dyDescent="0.35">
      <c r="A7264" s="1296">
        <v>40738</v>
      </c>
      <c r="B7264" s="1295" t="s">
        <v>194</v>
      </c>
      <c r="C7264" s="1295" t="s">
        <v>196</v>
      </c>
      <c r="D7264" s="1295">
        <v>12308</v>
      </c>
      <c r="E7264" s="1295" t="s">
        <v>200</v>
      </c>
      <c r="F7264" s="935" t="s">
        <v>217</v>
      </c>
      <c r="G7264" s="1295">
        <v>0</v>
      </c>
      <c r="H7264" s="935" t="s">
        <v>410</v>
      </c>
      <c r="I7264" s="935" t="s">
        <v>411</v>
      </c>
      <c r="J7264" s="935">
        <v>40.153152210000002</v>
      </c>
      <c r="K7264" s="935">
        <v>-122.20237950000001</v>
      </c>
      <c r="L7264" s="935">
        <v>40.027836569999998</v>
      </c>
      <c r="M7264" s="935">
        <v>-122.11920569999999</v>
      </c>
    </row>
    <row r="7265" spans="1:13" x14ac:dyDescent="0.35">
      <c r="A7265" s="1296">
        <v>40738</v>
      </c>
      <c r="B7265" s="1295" t="s">
        <v>194</v>
      </c>
      <c r="C7265" s="1295" t="s">
        <v>196</v>
      </c>
      <c r="D7265" s="1295">
        <v>12308</v>
      </c>
      <c r="E7265" s="1295" t="s">
        <v>200</v>
      </c>
      <c r="F7265" s="935" t="s">
        <v>219</v>
      </c>
      <c r="G7265" s="1295">
        <v>-99999</v>
      </c>
      <c r="H7265" s="935" t="s">
        <v>411</v>
      </c>
      <c r="I7265" s="935" t="s">
        <v>412</v>
      </c>
      <c r="J7265" s="935">
        <v>40.027836569999998</v>
      </c>
      <c r="K7265" s="935">
        <v>-122.11920569999999</v>
      </c>
      <c r="L7265" s="935">
        <v>39.909298579999998</v>
      </c>
      <c r="M7265" s="935">
        <v>-122.0918963</v>
      </c>
    </row>
    <row r="7266" spans="1:13" x14ac:dyDescent="0.35">
      <c r="A7266" s="1296">
        <v>40738</v>
      </c>
      <c r="B7266" s="1295" t="s">
        <v>194</v>
      </c>
      <c r="C7266" s="1295" t="s">
        <v>196</v>
      </c>
      <c r="D7266" s="1295">
        <v>12308</v>
      </c>
      <c r="E7266" s="1295" t="s">
        <v>200</v>
      </c>
      <c r="F7266" s="935" t="s">
        <v>220</v>
      </c>
      <c r="G7266" s="1295">
        <v>-99999</v>
      </c>
      <c r="H7266" s="935" t="s">
        <v>412</v>
      </c>
      <c r="I7266" s="935" t="s">
        <v>413</v>
      </c>
      <c r="J7266" s="935">
        <v>39.909298579999998</v>
      </c>
      <c r="K7266" s="935">
        <v>-122.0918963</v>
      </c>
      <c r="L7266" s="935">
        <v>39.751173979999997</v>
      </c>
      <c r="M7266" s="935">
        <v>-121.9963235</v>
      </c>
    </row>
    <row r="7267" spans="1:13" x14ac:dyDescent="0.35">
      <c r="A7267" s="1296">
        <v>40738</v>
      </c>
      <c r="B7267" s="1295" t="s">
        <v>194</v>
      </c>
      <c r="C7267" s="1295" t="s">
        <v>196</v>
      </c>
      <c r="D7267" s="1295">
        <v>12308</v>
      </c>
      <c r="E7267" s="1295" t="s">
        <v>200</v>
      </c>
      <c r="F7267" s="935" t="s">
        <v>221</v>
      </c>
      <c r="G7267" s="1295">
        <v>-99999</v>
      </c>
      <c r="H7267" s="935" t="s">
        <v>413</v>
      </c>
      <c r="I7267" s="935" t="s">
        <v>414</v>
      </c>
      <c r="J7267" s="935">
        <v>39.751173979999997</v>
      </c>
      <c r="K7267" s="935">
        <v>-121.9963235</v>
      </c>
      <c r="L7267" s="935">
        <v>39.629153240000001</v>
      </c>
      <c r="M7267" s="935">
        <v>-121.9925059</v>
      </c>
    </row>
    <row r="7268" spans="1:13" x14ac:dyDescent="0.35">
      <c r="A7268" s="1296">
        <v>40738</v>
      </c>
      <c r="B7268" s="1295" t="s">
        <v>194</v>
      </c>
      <c r="C7268" s="1295" t="s">
        <v>196</v>
      </c>
      <c r="D7268" s="1295">
        <v>12308</v>
      </c>
      <c r="E7268" s="1295" t="s">
        <v>200</v>
      </c>
      <c r="F7268" s="935" t="s">
        <v>222</v>
      </c>
      <c r="G7268" s="1295">
        <v>-99999</v>
      </c>
      <c r="H7268" s="935" t="s">
        <v>414</v>
      </c>
      <c r="I7268" s="935" t="s">
        <v>415</v>
      </c>
      <c r="J7268" s="935">
        <v>39.629153240000001</v>
      </c>
      <c r="K7268" s="935">
        <v>-121.9925059</v>
      </c>
      <c r="L7268" s="935">
        <v>39.40712284</v>
      </c>
      <c r="M7268" s="935">
        <v>-122.00758999999999</v>
      </c>
    </row>
    <row r="7269" spans="1:13" x14ac:dyDescent="0.35">
      <c r="A7269" s="1296">
        <v>40745</v>
      </c>
      <c r="B7269" s="1295" t="s">
        <v>194</v>
      </c>
      <c r="C7269" s="1295" t="s">
        <v>273</v>
      </c>
      <c r="D7269" s="1295">
        <v>11921</v>
      </c>
      <c r="E7269" s="1295" t="s">
        <v>200</v>
      </c>
      <c r="F7269" s="935" t="s">
        <v>208</v>
      </c>
      <c r="G7269" s="1295">
        <v>0</v>
      </c>
      <c r="H7269" s="935" t="s">
        <v>402</v>
      </c>
      <c r="I7269" s="935" t="s">
        <v>403</v>
      </c>
      <c r="J7269" s="935">
        <v>40.611883210000002</v>
      </c>
      <c r="K7269" s="935">
        <v>-122.446135</v>
      </c>
      <c r="L7269" s="935">
        <v>40.592799669999998</v>
      </c>
      <c r="M7269" s="935">
        <v>-122.3942059</v>
      </c>
    </row>
    <row r="7270" spans="1:13" x14ac:dyDescent="0.35">
      <c r="A7270" s="1296">
        <v>40745</v>
      </c>
      <c r="B7270" s="1295" t="s">
        <v>194</v>
      </c>
      <c r="C7270" s="1295" t="s">
        <v>273</v>
      </c>
      <c r="D7270" s="1295">
        <v>11921</v>
      </c>
      <c r="E7270" s="1295" t="s">
        <v>200</v>
      </c>
      <c r="F7270" s="935" t="s">
        <v>209</v>
      </c>
      <c r="G7270" s="1295">
        <v>0</v>
      </c>
      <c r="H7270" s="935" t="s">
        <v>403</v>
      </c>
      <c r="I7270" s="935" t="s">
        <v>404</v>
      </c>
      <c r="J7270" s="935">
        <v>40.592799669999998</v>
      </c>
      <c r="K7270" s="935">
        <v>-122.3942059</v>
      </c>
      <c r="L7270" s="935">
        <v>40.585947769999997</v>
      </c>
      <c r="M7270" s="935">
        <v>-122.3683525</v>
      </c>
    </row>
    <row r="7271" spans="1:13" x14ac:dyDescent="0.35">
      <c r="A7271" s="1296">
        <v>40745</v>
      </c>
      <c r="B7271" s="1295" t="s">
        <v>194</v>
      </c>
      <c r="C7271" s="1295" t="s">
        <v>273</v>
      </c>
      <c r="D7271" s="1295">
        <v>11921</v>
      </c>
      <c r="E7271" s="1295" t="s">
        <v>200</v>
      </c>
      <c r="F7271" s="935" t="s">
        <v>211</v>
      </c>
      <c r="G7271" s="1295">
        <v>0</v>
      </c>
      <c r="H7271" s="935" t="s">
        <v>404</v>
      </c>
      <c r="I7271" s="935" t="s">
        <v>405</v>
      </c>
      <c r="J7271" s="935">
        <v>40.585947769999997</v>
      </c>
      <c r="K7271" s="935">
        <v>-122.3683525</v>
      </c>
      <c r="L7271" s="935">
        <v>40.472049499999997</v>
      </c>
      <c r="M7271" s="935">
        <v>-122.29453460000001</v>
      </c>
    </row>
    <row r="7272" spans="1:13" x14ac:dyDescent="0.35">
      <c r="A7272" s="1296">
        <v>40745</v>
      </c>
      <c r="B7272" s="1295" t="s">
        <v>194</v>
      </c>
      <c r="C7272" s="1295" t="s">
        <v>273</v>
      </c>
      <c r="D7272" s="1295">
        <v>11921</v>
      </c>
      <c r="E7272" s="1295" t="s">
        <v>200</v>
      </c>
      <c r="F7272" s="935" t="s">
        <v>212</v>
      </c>
      <c r="G7272" s="1295">
        <v>0</v>
      </c>
      <c r="H7272" s="935" t="s">
        <v>405</v>
      </c>
      <c r="I7272" s="935" t="s">
        <v>406</v>
      </c>
      <c r="J7272" s="935">
        <v>40.472049499999997</v>
      </c>
      <c r="K7272" s="935">
        <v>-122.29453460000001</v>
      </c>
      <c r="L7272" s="935">
        <v>40.417416330000002</v>
      </c>
      <c r="M7272" s="935">
        <v>-122.19395729999999</v>
      </c>
    </row>
    <row r="7273" spans="1:13" x14ac:dyDescent="0.35">
      <c r="A7273" s="1296">
        <v>40745</v>
      </c>
      <c r="B7273" s="1295" t="s">
        <v>194</v>
      </c>
      <c r="C7273" s="1295" t="s">
        <v>273</v>
      </c>
      <c r="D7273" s="1295">
        <v>11921</v>
      </c>
      <c r="E7273" s="1295" t="s">
        <v>200</v>
      </c>
      <c r="F7273" s="935" t="s">
        <v>213</v>
      </c>
      <c r="G7273" s="1295">
        <v>0</v>
      </c>
      <c r="H7273" s="935" t="s">
        <v>406</v>
      </c>
      <c r="I7273" s="935" t="s">
        <v>407</v>
      </c>
      <c r="J7273" s="935">
        <v>40.417416330000002</v>
      </c>
      <c r="K7273" s="935">
        <v>-122.19395729999999</v>
      </c>
      <c r="L7273" s="935">
        <v>40.355137560000003</v>
      </c>
      <c r="M7273" s="935">
        <v>-122.17595660000001</v>
      </c>
    </row>
    <row r="7274" spans="1:13" x14ac:dyDescent="0.35">
      <c r="A7274" s="1296">
        <v>40745</v>
      </c>
      <c r="B7274" s="1295" t="s">
        <v>194</v>
      </c>
      <c r="C7274" s="1295" t="s">
        <v>273</v>
      </c>
      <c r="D7274" s="1295">
        <v>11921</v>
      </c>
      <c r="E7274" s="1295" t="s">
        <v>200</v>
      </c>
      <c r="F7274" s="935" t="s">
        <v>214</v>
      </c>
      <c r="G7274" s="1295">
        <v>0</v>
      </c>
      <c r="H7274" s="935" t="s">
        <v>407</v>
      </c>
      <c r="I7274" s="935" t="s">
        <v>408</v>
      </c>
      <c r="J7274" s="935">
        <v>40.355137560000003</v>
      </c>
      <c r="K7274" s="935">
        <v>-122.17595660000001</v>
      </c>
      <c r="L7274" s="935">
        <v>40.316984869999999</v>
      </c>
      <c r="M7274" s="935">
        <v>-122.1896581</v>
      </c>
    </row>
    <row r="7275" spans="1:13" x14ac:dyDescent="0.35">
      <c r="A7275" s="1296">
        <v>40745</v>
      </c>
      <c r="B7275" s="1295" t="s">
        <v>194</v>
      </c>
      <c r="C7275" s="1295" t="s">
        <v>273</v>
      </c>
      <c r="D7275" s="1295">
        <v>11921</v>
      </c>
      <c r="E7275" s="1295" t="s">
        <v>200</v>
      </c>
      <c r="F7275" s="935" t="s">
        <v>215</v>
      </c>
      <c r="G7275" s="1295">
        <v>0</v>
      </c>
      <c r="H7275" s="935" t="s">
        <v>408</v>
      </c>
      <c r="I7275" s="935" t="s">
        <v>409</v>
      </c>
      <c r="J7275" s="935">
        <v>40.316984869999999</v>
      </c>
      <c r="K7275" s="935">
        <v>-122.1896581</v>
      </c>
      <c r="L7275" s="935">
        <v>40.263968490000003</v>
      </c>
      <c r="M7275" s="935">
        <v>-122.2235306</v>
      </c>
    </row>
    <row r="7276" spans="1:13" x14ac:dyDescent="0.35">
      <c r="A7276" s="1296">
        <v>40745</v>
      </c>
      <c r="B7276" s="1295" t="s">
        <v>194</v>
      </c>
      <c r="C7276" s="1295" t="s">
        <v>273</v>
      </c>
      <c r="D7276" s="1295">
        <v>11921</v>
      </c>
      <c r="E7276" s="1295" t="s">
        <v>200</v>
      </c>
      <c r="F7276" s="935" t="s">
        <v>216</v>
      </c>
      <c r="G7276" s="1295">
        <v>0</v>
      </c>
      <c r="H7276" s="935" t="s">
        <v>409</v>
      </c>
      <c r="I7276" s="935" t="s">
        <v>410</v>
      </c>
      <c r="J7276" s="935">
        <v>40.263968490000003</v>
      </c>
      <c r="K7276" s="935">
        <v>-122.2235306</v>
      </c>
      <c r="L7276" s="935">
        <v>40.153152210000002</v>
      </c>
      <c r="M7276" s="935">
        <v>-122.20237950000001</v>
      </c>
    </row>
    <row r="7277" spans="1:13" x14ac:dyDescent="0.35">
      <c r="A7277" s="1296">
        <v>40745</v>
      </c>
      <c r="B7277" s="1295" t="s">
        <v>194</v>
      </c>
      <c r="C7277" s="1295" t="s">
        <v>273</v>
      </c>
      <c r="D7277" s="1295">
        <v>11921</v>
      </c>
      <c r="E7277" s="1295" t="s">
        <v>200</v>
      </c>
      <c r="F7277" s="935" t="s">
        <v>217</v>
      </c>
      <c r="G7277" s="1295">
        <v>0</v>
      </c>
      <c r="H7277" s="935" t="s">
        <v>410</v>
      </c>
      <c r="I7277" s="935" t="s">
        <v>411</v>
      </c>
      <c r="J7277" s="935">
        <v>40.153152210000002</v>
      </c>
      <c r="K7277" s="935">
        <v>-122.20237950000001</v>
      </c>
      <c r="L7277" s="935">
        <v>40.027836569999998</v>
      </c>
      <c r="M7277" s="935">
        <v>-122.11920569999999</v>
      </c>
    </row>
    <row r="7278" spans="1:13" x14ac:dyDescent="0.35">
      <c r="A7278" s="1296">
        <v>40745</v>
      </c>
      <c r="B7278" s="1295" t="s">
        <v>194</v>
      </c>
      <c r="C7278" s="1295" t="s">
        <v>273</v>
      </c>
      <c r="D7278" s="1295">
        <v>11921</v>
      </c>
      <c r="E7278" s="1295" t="s">
        <v>200</v>
      </c>
      <c r="F7278" s="935" t="s">
        <v>219</v>
      </c>
      <c r="G7278" s="1295">
        <v>-99999</v>
      </c>
      <c r="H7278" s="935" t="s">
        <v>411</v>
      </c>
      <c r="I7278" s="935" t="s">
        <v>412</v>
      </c>
      <c r="J7278" s="935">
        <v>40.027836569999998</v>
      </c>
      <c r="K7278" s="935">
        <v>-122.11920569999999</v>
      </c>
      <c r="L7278" s="935">
        <v>39.909298579999998</v>
      </c>
      <c r="M7278" s="935">
        <v>-122.0918963</v>
      </c>
    </row>
    <row r="7279" spans="1:13" x14ac:dyDescent="0.35">
      <c r="A7279" s="1296">
        <v>40745</v>
      </c>
      <c r="B7279" s="1295" t="s">
        <v>194</v>
      </c>
      <c r="C7279" s="1295" t="s">
        <v>273</v>
      </c>
      <c r="D7279" s="1295">
        <v>11921</v>
      </c>
      <c r="E7279" s="1295" t="s">
        <v>200</v>
      </c>
      <c r="F7279" s="935" t="s">
        <v>220</v>
      </c>
      <c r="G7279" s="1295">
        <v>-99999</v>
      </c>
      <c r="H7279" s="935" t="s">
        <v>412</v>
      </c>
      <c r="I7279" s="935" t="s">
        <v>413</v>
      </c>
      <c r="J7279" s="935">
        <v>39.909298579999998</v>
      </c>
      <c r="K7279" s="935">
        <v>-122.0918963</v>
      </c>
      <c r="L7279" s="935">
        <v>39.751173979999997</v>
      </c>
      <c r="M7279" s="935">
        <v>-121.9963235</v>
      </c>
    </row>
    <row r="7280" spans="1:13" x14ac:dyDescent="0.35">
      <c r="A7280" s="1296">
        <v>40745</v>
      </c>
      <c r="B7280" s="1295" t="s">
        <v>194</v>
      </c>
      <c r="C7280" s="1295" t="s">
        <v>273</v>
      </c>
      <c r="D7280" s="1295">
        <v>11921</v>
      </c>
      <c r="E7280" s="1295" t="s">
        <v>200</v>
      </c>
      <c r="F7280" s="935" t="s">
        <v>221</v>
      </c>
      <c r="G7280" s="1295">
        <v>-99999</v>
      </c>
      <c r="H7280" s="935" t="s">
        <v>413</v>
      </c>
      <c r="I7280" s="935" t="s">
        <v>414</v>
      </c>
      <c r="J7280" s="935">
        <v>39.751173979999997</v>
      </c>
      <c r="K7280" s="935">
        <v>-121.9963235</v>
      </c>
      <c r="L7280" s="935">
        <v>39.629153240000001</v>
      </c>
      <c r="M7280" s="935">
        <v>-121.9925059</v>
      </c>
    </row>
    <row r="7281" spans="1:13" x14ac:dyDescent="0.35">
      <c r="A7281" s="1296">
        <v>40745</v>
      </c>
      <c r="B7281" s="1295" t="s">
        <v>194</v>
      </c>
      <c r="C7281" s="1295" t="s">
        <v>273</v>
      </c>
      <c r="D7281" s="1295">
        <v>11921</v>
      </c>
      <c r="E7281" s="1295" t="s">
        <v>200</v>
      </c>
      <c r="F7281" s="935" t="s">
        <v>222</v>
      </c>
      <c r="G7281" s="1295">
        <v>-99999</v>
      </c>
      <c r="H7281" s="935" t="s">
        <v>414</v>
      </c>
      <c r="I7281" s="935" t="s">
        <v>415</v>
      </c>
      <c r="J7281" s="935">
        <v>39.629153240000001</v>
      </c>
      <c r="K7281" s="935">
        <v>-121.9925059</v>
      </c>
      <c r="L7281" s="935">
        <v>39.40712284</v>
      </c>
      <c r="M7281" s="935">
        <v>-122.00758999999999</v>
      </c>
    </row>
    <row r="7282" spans="1:13" x14ac:dyDescent="0.35">
      <c r="A7282" s="1296">
        <v>40752</v>
      </c>
      <c r="B7282" s="1295" t="s">
        <v>194</v>
      </c>
      <c r="C7282" s="1295" t="s">
        <v>273</v>
      </c>
      <c r="D7282" s="1295">
        <v>11964</v>
      </c>
      <c r="E7282" s="1295" t="s">
        <v>200</v>
      </c>
      <c r="F7282" s="935" t="s">
        <v>208</v>
      </c>
      <c r="G7282" s="1295">
        <v>0</v>
      </c>
      <c r="H7282" s="935" t="s">
        <v>402</v>
      </c>
      <c r="I7282" s="935" t="s">
        <v>403</v>
      </c>
      <c r="J7282" s="935">
        <v>40.611883210000002</v>
      </c>
      <c r="K7282" s="935">
        <v>-122.446135</v>
      </c>
      <c r="L7282" s="935">
        <v>40.592799669999998</v>
      </c>
      <c r="M7282" s="935">
        <v>-122.3942059</v>
      </c>
    </row>
    <row r="7283" spans="1:13" x14ac:dyDescent="0.35">
      <c r="A7283" s="1296">
        <v>40752</v>
      </c>
      <c r="B7283" s="1295" t="s">
        <v>194</v>
      </c>
      <c r="C7283" s="1295" t="s">
        <v>273</v>
      </c>
      <c r="D7283" s="1295">
        <v>11964</v>
      </c>
      <c r="E7283" s="1295" t="s">
        <v>200</v>
      </c>
      <c r="F7283" s="935" t="s">
        <v>209</v>
      </c>
      <c r="G7283" s="1295">
        <v>0</v>
      </c>
      <c r="H7283" s="935" t="s">
        <v>403</v>
      </c>
      <c r="I7283" s="935" t="s">
        <v>404</v>
      </c>
      <c r="J7283" s="935">
        <v>40.592799669999998</v>
      </c>
      <c r="K7283" s="935">
        <v>-122.3942059</v>
      </c>
      <c r="L7283" s="935">
        <v>40.585947769999997</v>
      </c>
      <c r="M7283" s="935">
        <v>-122.3683525</v>
      </c>
    </row>
    <row r="7284" spans="1:13" x14ac:dyDescent="0.35">
      <c r="A7284" s="1296">
        <v>40752</v>
      </c>
      <c r="B7284" s="1295" t="s">
        <v>194</v>
      </c>
      <c r="C7284" s="1295" t="s">
        <v>273</v>
      </c>
      <c r="D7284" s="1295">
        <v>11964</v>
      </c>
      <c r="E7284" s="1295" t="s">
        <v>200</v>
      </c>
      <c r="F7284" s="935" t="s">
        <v>211</v>
      </c>
      <c r="G7284" s="1295">
        <v>0</v>
      </c>
      <c r="H7284" s="935" t="s">
        <v>404</v>
      </c>
      <c r="I7284" s="935" t="s">
        <v>405</v>
      </c>
      <c r="J7284" s="935">
        <v>40.585947769999997</v>
      </c>
      <c r="K7284" s="935">
        <v>-122.3683525</v>
      </c>
      <c r="L7284" s="935">
        <v>40.472049499999997</v>
      </c>
      <c r="M7284" s="935">
        <v>-122.29453460000001</v>
      </c>
    </row>
    <row r="7285" spans="1:13" x14ac:dyDescent="0.35">
      <c r="A7285" s="1296">
        <v>40752</v>
      </c>
      <c r="B7285" s="1295" t="s">
        <v>194</v>
      </c>
      <c r="C7285" s="1295" t="s">
        <v>273</v>
      </c>
      <c r="D7285" s="1295">
        <v>11964</v>
      </c>
      <c r="E7285" s="1295" t="s">
        <v>200</v>
      </c>
      <c r="F7285" s="935" t="s">
        <v>212</v>
      </c>
      <c r="G7285" s="1295">
        <v>0</v>
      </c>
      <c r="H7285" s="935" t="s">
        <v>405</v>
      </c>
      <c r="I7285" s="935" t="s">
        <v>406</v>
      </c>
      <c r="J7285" s="935">
        <v>40.472049499999997</v>
      </c>
      <c r="K7285" s="935">
        <v>-122.29453460000001</v>
      </c>
      <c r="L7285" s="935">
        <v>40.417416330000002</v>
      </c>
      <c r="M7285" s="935">
        <v>-122.19395729999999</v>
      </c>
    </row>
    <row r="7286" spans="1:13" x14ac:dyDescent="0.35">
      <c r="A7286" s="1296">
        <v>40752</v>
      </c>
      <c r="B7286" s="1295" t="s">
        <v>194</v>
      </c>
      <c r="C7286" s="1295" t="s">
        <v>273</v>
      </c>
      <c r="D7286" s="1295">
        <v>11964</v>
      </c>
      <c r="E7286" s="1295" t="s">
        <v>200</v>
      </c>
      <c r="F7286" s="935" t="s">
        <v>213</v>
      </c>
      <c r="G7286" s="1295">
        <v>0</v>
      </c>
      <c r="H7286" s="935" t="s">
        <v>406</v>
      </c>
      <c r="I7286" s="935" t="s">
        <v>407</v>
      </c>
      <c r="J7286" s="935">
        <v>40.417416330000002</v>
      </c>
      <c r="K7286" s="935">
        <v>-122.19395729999999</v>
      </c>
      <c r="L7286" s="935">
        <v>40.355137560000003</v>
      </c>
      <c r="M7286" s="935">
        <v>-122.17595660000001</v>
      </c>
    </row>
    <row r="7287" spans="1:13" x14ac:dyDescent="0.35">
      <c r="A7287" s="1296">
        <v>40752</v>
      </c>
      <c r="B7287" s="1295" t="s">
        <v>194</v>
      </c>
      <c r="C7287" s="1295" t="s">
        <v>273</v>
      </c>
      <c r="D7287" s="1295">
        <v>11964</v>
      </c>
      <c r="E7287" s="1295" t="s">
        <v>200</v>
      </c>
      <c r="F7287" s="935" t="s">
        <v>214</v>
      </c>
      <c r="G7287" s="1295">
        <v>0</v>
      </c>
      <c r="H7287" s="935" t="s">
        <v>407</v>
      </c>
      <c r="I7287" s="935" t="s">
        <v>408</v>
      </c>
      <c r="J7287" s="935">
        <v>40.355137560000003</v>
      </c>
      <c r="K7287" s="935">
        <v>-122.17595660000001</v>
      </c>
      <c r="L7287" s="935">
        <v>40.316984869999999</v>
      </c>
      <c r="M7287" s="935">
        <v>-122.1896581</v>
      </c>
    </row>
    <row r="7288" spans="1:13" x14ac:dyDescent="0.35">
      <c r="A7288" s="1296">
        <v>40752</v>
      </c>
      <c r="B7288" s="1295" t="s">
        <v>194</v>
      </c>
      <c r="C7288" s="1295" t="s">
        <v>273</v>
      </c>
      <c r="D7288" s="1295">
        <v>11964</v>
      </c>
      <c r="E7288" s="1295" t="s">
        <v>200</v>
      </c>
      <c r="F7288" s="935" t="s">
        <v>215</v>
      </c>
      <c r="G7288" s="1295">
        <v>0</v>
      </c>
      <c r="H7288" s="935" t="s">
        <v>408</v>
      </c>
      <c r="I7288" s="935" t="s">
        <v>409</v>
      </c>
      <c r="J7288" s="935">
        <v>40.316984869999999</v>
      </c>
      <c r="K7288" s="935">
        <v>-122.1896581</v>
      </c>
      <c r="L7288" s="935">
        <v>40.263968490000003</v>
      </c>
      <c r="M7288" s="935">
        <v>-122.2235306</v>
      </c>
    </row>
    <row r="7289" spans="1:13" x14ac:dyDescent="0.35">
      <c r="A7289" s="1296">
        <v>40752</v>
      </c>
      <c r="B7289" s="1295" t="s">
        <v>194</v>
      </c>
      <c r="C7289" s="1295" t="s">
        <v>273</v>
      </c>
      <c r="D7289" s="1295">
        <v>11964</v>
      </c>
      <c r="E7289" s="1295" t="s">
        <v>200</v>
      </c>
      <c r="F7289" s="935" t="s">
        <v>216</v>
      </c>
      <c r="G7289" s="1295">
        <v>0</v>
      </c>
      <c r="H7289" s="935" t="s">
        <v>409</v>
      </c>
      <c r="I7289" s="935" t="s">
        <v>410</v>
      </c>
      <c r="J7289" s="935">
        <v>40.263968490000003</v>
      </c>
      <c r="K7289" s="935">
        <v>-122.2235306</v>
      </c>
      <c r="L7289" s="935">
        <v>40.153152210000002</v>
      </c>
      <c r="M7289" s="935">
        <v>-122.20237950000001</v>
      </c>
    </row>
    <row r="7290" spans="1:13" x14ac:dyDescent="0.35">
      <c r="A7290" s="1296">
        <v>40752</v>
      </c>
      <c r="B7290" s="1295" t="s">
        <v>194</v>
      </c>
      <c r="C7290" s="1295" t="s">
        <v>273</v>
      </c>
      <c r="D7290" s="1295">
        <v>11964</v>
      </c>
      <c r="E7290" s="1295" t="s">
        <v>200</v>
      </c>
      <c r="F7290" s="935" t="s">
        <v>217</v>
      </c>
      <c r="G7290" s="1295">
        <v>0</v>
      </c>
      <c r="H7290" s="935" t="s">
        <v>410</v>
      </c>
      <c r="I7290" s="935" t="s">
        <v>411</v>
      </c>
      <c r="J7290" s="935">
        <v>40.153152210000002</v>
      </c>
      <c r="K7290" s="935">
        <v>-122.20237950000001</v>
      </c>
      <c r="L7290" s="935">
        <v>40.027836569999998</v>
      </c>
      <c r="M7290" s="935">
        <v>-122.11920569999999</v>
      </c>
    </row>
    <row r="7291" spans="1:13" x14ac:dyDescent="0.35">
      <c r="A7291" s="1296">
        <v>40752</v>
      </c>
      <c r="B7291" s="1295" t="s">
        <v>194</v>
      </c>
      <c r="C7291" s="1295" t="s">
        <v>273</v>
      </c>
      <c r="D7291" s="1295">
        <v>11964</v>
      </c>
      <c r="E7291" s="1295" t="s">
        <v>200</v>
      </c>
      <c r="F7291" s="935" t="s">
        <v>219</v>
      </c>
      <c r="G7291" s="1295">
        <v>-99999</v>
      </c>
      <c r="H7291" s="935" t="s">
        <v>411</v>
      </c>
      <c r="I7291" s="935" t="s">
        <v>412</v>
      </c>
      <c r="J7291" s="935">
        <v>40.027836569999998</v>
      </c>
      <c r="K7291" s="935">
        <v>-122.11920569999999</v>
      </c>
      <c r="L7291" s="935">
        <v>39.909298579999998</v>
      </c>
      <c r="M7291" s="935">
        <v>-122.0918963</v>
      </c>
    </row>
    <row r="7292" spans="1:13" x14ac:dyDescent="0.35">
      <c r="A7292" s="1296">
        <v>40752</v>
      </c>
      <c r="B7292" s="1295" t="s">
        <v>194</v>
      </c>
      <c r="C7292" s="1295" t="s">
        <v>273</v>
      </c>
      <c r="D7292" s="1295">
        <v>11964</v>
      </c>
      <c r="E7292" s="1295" t="s">
        <v>200</v>
      </c>
      <c r="F7292" s="935" t="s">
        <v>220</v>
      </c>
      <c r="G7292" s="1295">
        <v>-99999</v>
      </c>
      <c r="H7292" s="935" t="s">
        <v>412</v>
      </c>
      <c r="I7292" s="935" t="s">
        <v>413</v>
      </c>
      <c r="J7292" s="935">
        <v>39.909298579999998</v>
      </c>
      <c r="K7292" s="935">
        <v>-122.0918963</v>
      </c>
      <c r="L7292" s="935">
        <v>39.751173979999997</v>
      </c>
      <c r="M7292" s="935">
        <v>-121.9963235</v>
      </c>
    </row>
    <row r="7293" spans="1:13" x14ac:dyDescent="0.35">
      <c r="A7293" s="1296">
        <v>40752</v>
      </c>
      <c r="B7293" s="1295" t="s">
        <v>194</v>
      </c>
      <c r="C7293" s="1295" t="s">
        <v>273</v>
      </c>
      <c r="D7293" s="1295">
        <v>11964</v>
      </c>
      <c r="E7293" s="1295" t="s">
        <v>200</v>
      </c>
      <c r="F7293" s="935" t="s">
        <v>221</v>
      </c>
      <c r="G7293" s="1295">
        <v>-99999</v>
      </c>
      <c r="H7293" s="935" t="s">
        <v>413</v>
      </c>
      <c r="I7293" s="935" t="s">
        <v>414</v>
      </c>
      <c r="J7293" s="935">
        <v>39.751173979999997</v>
      </c>
      <c r="K7293" s="935">
        <v>-121.9963235</v>
      </c>
      <c r="L7293" s="935">
        <v>39.629153240000001</v>
      </c>
      <c r="M7293" s="935">
        <v>-121.9925059</v>
      </c>
    </row>
    <row r="7294" spans="1:13" x14ac:dyDescent="0.35">
      <c r="A7294" s="1296">
        <v>40752</v>
      </c>
      <c r="B7294" s="1295" t="s">
        <v>194</v>
      </c>
      <c r="C7294" s="1295" t="s">
        <v>273</v>
      </c>
      <c r="D7294" s="1295">
        <v>11964</v>
      </c>
      <c r="E7294" s="1295" t="s">
        <v>200</v>
      </c>
      <c r="F7294" s="935" t="s">
        <v>222</v>
      </c>
      <c r="G7294" s="1295">
        <v>-99999</v>
      </c>
      <c r="H7294" s="935" t="s">
        <v>414</v>
      </c>
      <c r="I7294" s="935" t="s">
        <v>415</v>
      </c>
      <c r="J7294" s="935">
        <v>39.629153240000001</v>
      </c>
      <c r="K7294" s="935">
        <v>-121.9925059</v>
      </c>
      <c r="L7294" s="935">
        <v>39.40712284</v>
      </c>
      <c r="M7294" s="935">
        <v>-122.00758999999999</v>
      </c>
    </row>
    <row r="7295" spans="1:13" x14ac:dyDescent="0.35">
      <c r="A7295" s="1296">
        <v>40759</v>
      </c>
      <c r="B7295" s="1295" t="s">
        <v>194</v>
      </c>
      <c r="C7295" s="1295" t="s">
        <v>273</v>
      </c>
      <c r="D7295" s="1295">
        <v>12015</v>
      </c>
      <c r="E7295" s="1295" t="s">
        <v>200</v>
      </c>
      <c r="F7295" s="935" t="s">
        <v>208</v>
      </c>
      <c r="G7295" s="1295">
        <v>0</v>
      </c>
      <c r="H7295" s="935" t="s">
        <v>402</v>
      </c>
      <c r="I7295" s="935" t="s">
        <v>403</v>
      </c>
      <c r="J7295" s="935">
        <v>40.611883210000002</v>
      </c>
      <c r="K7295" s="935">
        <v>-122.446135</v>
      </c>
      <c r="L7295" s="935">
        <v>40.592799669999998</v>
      </c>
      <c r="M7295" s="935">
        <v>-122.3942059</v>
      </c>
    </row>
    <row r="7296" spans="1:13" x14ac:dyDescent="0.35">
      <c r="A7296" s="1296">
        <v>40759</v>
      </c>
      <c r="B7296" s="1295" t="s">
        <v>194</v>
      </c>
      <c r="C7296" s="1295" t="s">
        <v>273</v>
      </c>
      <c r="D7296" s="1295">
        <v>12015</v>
      </c>
      <c r="E7296" s="1295" t="s">
        <v>200</v>
      </c>
      <c r="F7296" s="935" t="s">
        <v>209</v>
      </c>
      <c r="G7296" s="1295">
        <v>0</v>
      </c>
      <c r="H7296" s="935" t="s">
        <v>403</v>
      </c>
      <c r="I7296" s="935" t="s">
        <v>404</v>
      </c>
      <c r="J7296" s="935">
        <v>40.592799669999998</v>
      </c>
      <c r="K7296" s="935">
        <v>-122.3942059</v>
      </c>
      <c r="L7296" s="935">
        <v>40.585947769999997</v>
      </c>
      <c r="M7296" s="935">
        <v>-122.3683525</v>
      </c>
    </row>
    <row r="7297" spans="1:13" x14ac:dyDescent="0.35">
      <c r="A7297" s="1296">
        <v>40759</v>
      </c>
      <c r="B7297" s="1295" t="s">
        <v>194</v>
      </c>
      <c r="C7297" s="1295" t="s">
        <v>273</v>
      </c>
      <c r="D7297" s="1295">
        <v>12015</v>
      </c>
      <c r="E7297" s="1295" t="s">
        <v>200</v>
      </c>
      <c r="F7297" s="935" t="s">
        <v>211</v>
      </c>
      <c r="G7297" s="1295">
        <v>0</v>
      </c>
      <c r="H7297" s="935" t="s">
        <v>404</v>
      </c>
      <c r="I7297" s="935" t="s">
        <v>405</v>
      </c>
      <c r="J7297" s="935">
        <v>40.585947769999997</v>
      </c>
      <c r="K7297" s="935">
        <v>-122.3683525</v>
      </c>
      <c r="L7297" s="935">
        <v>40.472049499999997</v>
      </c>
      <c r="M7297" s="935">
        <v>-122.29453460000001</v>
      </c>
    </row>
    <row r="7298" spans="1:13" x14ac:dyDescent="0.35">
      <c r="A7298" s="1296">
        <v>40759</v>
      </c>
      <c r="B7298" s="1295" t="s">
        <v>194</v>
      </c>
      <c r="C7298" s="1295" t="s">
        <v>273</v>
      </c>
      <c r="D7298" s="1295">
        <v>12015</v>
      </c>
      <c r="E7298" s="1295" t="s">
        <v>200</v>
      </c>
      <c r="F7298" s="935" t="s">
        <v>212</v>
      </c>
      <c r="G7298" s="1295">
        <v>0</v>
      </c>
      <c r="H7298" s="935" t="s">
        <v>405</v>
      </c>
      <c r="I7298" s="935" t="s">
        <v>406</v>
      </c>
      <c r="J7298" s="935">
        <v>40.472049499999997</v>
      </c>
      <c r="K7298" s="935">
        <v>-122.29453460000001</v>
      </c>
      <c r="L7298" s="935">
        <v>40.417416330000002</v>
      </c>
      <c r="M7298" s="935">
        <v>-122.19395729999999</v>
      </c>
    </row>
    <row r="7299" spans="1:13" x14ac:dyDescent="0.35">
      <c r="A7299" s="1296">
        <v>40759</v>
      </c>
      <c r="B7299" s="1295" t="s">
        <v>194</v>
      </c>
      <c r="C7299" s="1295" t="s">
        <v>273</v>
      </c>
      <c r="D7299" s="1295">
        <v>12015</v>
      </c>
      <c r="E7299" s="1295" t="s">
        <v>200</v>
      </c>
      <c r="F7299" s="935" t="s">
        <v>213</v>
      </c>
      <c r="G7299" s="1295">
        <v>0</v>
      </c>
      <c r="H7299" s="935" t="s">
        <v>406</v>
      </c>
      <c r="I7299" s="935" t="s">
        <v>407</v>
      </c>
      <c r="J7299" s="935">
        <v>40.417416330000002</v>
      </c>
      <c r="K7299" s="935">
        <v>-122.19395729999999</v>
      </c>
      <c r="L7299" s="935">
        <v>40.355137560000003</v>
      </c>
      <c r="M7299" s="935">
        <v>-122.17595660000001</v>
      </c>
    </row>
    <row r="7300" spans="1:13" x14ac:dyDescent="0.35">
      <c r="A7300" s="1296">
        <v>40759</v>
      </c>
      <c r="B7300" s="1295" t="s">
        <v>194</v>
      </c>
      <c r="C7300" s="1295" t="s">
        <v>273</v>
      </c>
      <c r="D7300" s="1295">
        <v>12015</v>
      </c>
      <c r="E7300" s="1295" t="s">
        <v>200</v>
      </c>
      <c r="F7300" s="935" t="s">
        <v>214</v>
      </c>
      <c r="G7300" s="1295">
        <v>0</v>
      </c>
      <c r="H7300" s="935" t="s">
        <v>407</v>
      </c>
      <c r="I7300" s="935" t="s">
        <v>408</v>
      </c>
      <c r="J7300" s="935">
        <v>40.355137560000003</v>
      </c>
      <c r="K7300" s="935">
        <v>-122.17595660000001</v>
      </c>
      <c r="L7300" s="935">
        <v>40.316984869999999</v>
      </c>
      <c r="M7300" s="935">
        <v>-122.1896581</v>
      </c>
    </row>
    <row r="7301" spans="1:13" x14ac:dyDescent="0.35">
      <c r="A7301" s="1296">
        <v>40759</v>
      </c>
      <c r="B7301" s="1295" t="s">
        <v>194</v>
      </c>
      <c r="C7301" s="1295" t="s">
        <v>273</v>
      </c>
      <c r="D7301" s="1295">
        <v>12015</v>
      </c>
      <c r="E7301" s="1295" t="s">
        <v>200</v>
      </c>
      <c r="F7301" s="935" t="s">
        <v>215</v>
      </c>
      <c r="G7301" s="1295">
        <v>0</v>
      </c>
      <c r="H7301" s="935" t="s">
        <v>408</v>
      </c>
      <c r="I7301" s="935" t="s">
        <v>409</v>
      </c>
      <c r="J7301" s="935">
        <v>40.316984869999999</v>
      </c>
      <c r="K7301" s="935">
        <v>-122.1896581</v>
      </c>
      <c r="L7301" s="935">
        <v>40.263968490000003</v>
      </c>
      <c r="M7301" s="935">
        <v>-122.2235306</v>
      </c>
    </row>
    <row r="7302" spans="1:13" x14ac:dyDescent="0.35">
      <c r="A7302" s="1296">
        <v>40759</v>
      </c>
      <c r="B7302" s="1295" t="s">
        <v>194</v>
      </c>
      <c r="C7302" s="1295" t="s">
        <v>273</v>
      </c>
      <c r="D7302" s="1295">
        <v>12015</v>
      </c>
      <c r="E7302" s="1295" t="s">
        <v>200</v>
      </c>
      <c r="F7302" s="935" t="s">
        <v>216</v>
      </c>
      <c r="G7302" s="1295">
        <v>0</v>
      </c>
      <c r="H7302" s="935" t="s">
        <v>409</v>
      </c>
      <c r="I7302" s="935" t="s">
        <v>410</v>
      </c>
      <c r="J7302" s="935">
        <v>40.263968490000003</v>
      </c>
      <c r="K7302" s="935">
        <v>-122.2235306</v>
      </c>
      <c r="L7302" s="935">
        <v>40.153152210000002</v>
      </c>
      <c r="M7302" s="935">
        <v>-122.20237950000001</v>
      </c>
    </row>
    <row r="7303" spans="1:13" x14ac:dyDescent="0.35">
      <c r="A7303" s="1296">
        <v>40759</v>
      </c>
      <c r="B7303" s="1295" t="s">
        <v>194</v>
      </c>
      <c r="C7303" s="1295" t="s">
        <v>273</v>
      </c>
      <c r="D7303" s="1295">
        <v>12015</v>
      </c>
      <c r="E7303" s="1295" t="s">
        <v>200</v>
      </c>
      <c r="F7303" s="935" t="s">
        <v>217</v>
      </c>
      <c r="G7303" s="1295">
        <v>0</v>
      </c>
      <c r="H7303" s="935" t="s">
        <v>410</v>
      </c>
      <c r="I7303" s="935" t="s">
        <v>411</v>
      </c>
      <c r="J7303" s="935">
        <v>40.153152210000002</v>
      </c>
      <c r="K7303" s="935">
        <v>-122.20237950000001</v>
      </c>
      <c r="L7303" s="935">
        <v>40.027836569999998</v>
      </c>
      <c r="M7303" s="935">
        <v>-122.11920569999999</v>
      </c>
    </row>
    <row r="7304" spans="1:13" x14ac:dyDescent="0.35">
      <c r="A7304" s="1296">
        <v>40759</v>
      </c>
      <c r="B7304" s="1295" t="s">
        <v>194</v>
      </c>
      <c r="C7304" s="1295" t="s">
        <v>273</v>
      </c>
      <c r="D7304" s="1295">
        <v>12015</v>
      </c>
      <c r="E7304" s="1295" t="s">
        <v>200</v>
      </c>
      <c r="F7304" s="935" t="s">
        <v>219</v>
      </c>
      <c r="G7304" s="1295">
        <v>-99999</v>
      </c>
      <c r="H7304" s="935" t="s">
        <v>411</v>
      </c>
      <c r="I7304" s="935" t="s">
        <v>412</v>
      </c>
      <c r="J7304" s="935">
        <v>40.027836569999998</v>
      </c>
      <c r="K7304" s="935">
        <v>-122.11920569999999</v>
      </c>
      <c r="L7304" s="935">
        <v>39.909298579999998</v>
      </c>
      <c r="M7304" s="935">
        <v>-122.0918963</v>
      </c>
    </row>
    <row r="7305" spans="1:13" x14ac:dyDescent="0.35">
      <c r="A7305" s="1296">
        <v>40759</v>
      </c>
      <c r="B7305" s="1295" t="s">
        <v>194</v>
      </c>
      <c r="C7305" s="1295" t="s">
        <v>273</v>
      </c>
      <c r="D7305" s="1295">
        <v>12015</v>
      </c>
      <c r="E7305" s="1295" t="s">
        <v>200</v>
      </c>
      <c r="F7305" s="935" t="s">
        <v>220</v>
      </c>
      <c r="G7305" s="1295">
        <v>-99999</v>
      </c>
      <c r="H7305" s="935" t="s">
        <v>412</v>
      </c>
      <c r="I7305" s="935" t="s">
        <v>413</v>
      </c>
      <c r="J7305" s="935">
        <v>39.909298579999998</v>
      </c>
      <c r="K7305" s="935">
        <v>-122.0918963</v>
      </c>
      <c r="L7305" s="935">
        <v>39.751173979999997</v>
      </c>
      <c r="M7305" s="935">
        <v>-121.9963235</v>
      </c>
    </row>
    <row r="7306" spans="1:13" x14ac:dyDescent="0.35">
      <c r="A7306" s="1296">
        <v>40759</v>
      </c>
      <c r="B7306" s="1295" t="s">
        <v>194</v>
      </c>
      <c r="C7306" s="1295" t="s">
        <v>273</v>
      </c>
      <c r="D7306" s="1295">
        <v>12015</v>
      </c>
      <c r="E7306" s="1295" t="s">
        <v>200</v>
      </c>
      <c r="F7306" s="935" t="s">
        <v>221</v>
      </c>
      <c r="G7306" s="1295">
        <v>-99999</v>
      </c>
      <c r="H7306" s="935" t="s">
        <v>413</v>
      </c>
      <c r="I7306" s="935" t="s">
        <v>414</v>
      </c>
      <c r="J7306" s="935">
        <v>39.751173979999997</v>
      </c>
      <c r="K7306" s="935">
        <v>-121.9963235</v>
      </c>
      <c r="L7306" s="935">
        <v>39.629153240000001</v>
      </c>
      <c r="M7306" s="935">
        <v>-121.9925059</v>
      </c>
    </row>
    <row r="7307" spans="1:13" x14ac:dyDescent="0.35">
      <c r="A7307" s="1296">
        <v>40759</v>
      </c>
      <c r="B7307" s="1295" t="s">
        <v>194</v>
      </c>
      <c r="C7307" s="1295" t="s">
        <v>273</v>
      </c>
      <c r="D7307" s="1295">
        <v>12015</v>
      </c>
      <c r="E7307" s="1295" t="s">
        <v>200</v>
      </c>
      <c r="F7307" s="935" t="s">
        <v>222</v>
      </c>
      <c r="G7307" s="1295">
        <v>-99999</v>
      </c>
      <c r="H7307" s="935" t="s">
        <v>414</v>
      </c>
      <c r="I7307" s="935" t="s">
        <v>415</v>
      </c>
      <c r="J7307" s="935">
        <v>39.629153240000001</v>
      </c>
      <c r="K7307" s="935">
        <v>-121.9925059</v>
      </c>
      <c r="L7307" s="935">
        <v>39.40712284</v>
      </c>
      <c r="M7307" s="935">
        <v>-122.00758999999999</v>
      </c>
    </row>
    <row r="7308" spans="1:13" x14ac:dyDescent="0.35">
      <c r="A7308" s="1296">
        <v>40843</v>
      </c>
      <c r="B7308" s="1295" t="s">
        <v>242</v>
      </c>
      <c r="C7308" s="1295" t="s">
        <v>246</v>
      </c>
      <c r="D7308" s="1295">
        <v>7030</v>
      </c>
      <c r="E7308" s="1295" t="s">
        <v>206</v>
      </c>
      <c r="F7308" s="935" t="s">
        <v>208</v>
      </c>
      <c r="G7308" s="1295">
        <v>43</v>
      </c>
      <c r="H7308" s="935" t="s">
        <v>402</v>
      </c>
      <c r="I7308" s="935" t="s">
        <v>403</v>
      </c>
      <c r="J7308" s="935">
        <v>40.611883210000002</v>
      </c>
      <c r="K7308" s="935">
        <v>-122.446135</v>
      </c>
      <c r="L7308" s="935">
        <v>40.592799669999998</v>
      </c>
      <c r="M7308" s="935">
        <v>-122.3942059</v>
      </c>
    </row>
    <row r="7309" spans="1:13" x14ac:dyDescent="0.35">
      <c r="A7309" s="1296">
        <v>40843</v>
      </c>
      <c r="B7309" s="1295" t="s">
        <v>242</v>
      </c>
      <c r="C7309" s="1295" t="s">
        <v>246</v>
      </c>
      <c r="D7309" s="1295">
        <v>7030</v>
      </c>
      <c r="E7309" s="1295" t="s">
        <v>206</v>
      </c>
      <c r="F7309" s="935" t="s">
        <v>209</v>
      </c>
      <c r="G7309" s="1295">
        <v>0</v>
      </c>
      <c r="H7309" s="935" t="s">
        <v>403</v>
      </c>
      <c r="I7309" s="935" t="s">
        <v>404</v>
      </c>
      <c r="J7309" s="935">
        <v>40.592799669999998</v>
      </c>
      <c r="K7309" s="935">
        <v>-122.3942059</v>
      </c>
      <c r="L7309" s="935">
        <v>40.585947769999997</v>
      </c>
      <c r="M7309" s="935">
        <v>-122.3683525</v>
      </c>
    </row>
    <row r="7310" spans="1:13" x14ac:dyDescent="0.35">
      <c r="A7310" s="1296">
        <v>40843</v>
      </c>
      <c r="B7310" s="1295" t="s">
        <v>242</v>
      </c>
      <c r="C7310" s="1295" t="s">
        <v>246</v>
      </c>
      <c r="D7310" s="1295">
        <v>7030</v>
      </c>
      <c r="E7310" s="1295" t="s">
        <v>206</v>
      </c>
      <c r="F7310" s="935" t="s">
        <v>211</v>
      </c>
      <c r="G7310" s="1295">
        <v>0</v>
      </c>
      <c r="H7310" s="935" t="s">
        <v>404</v>
      </c>
      <c r="I7310" s="935" t="s">
        <v>405</v>
      </c>
      <c r="J7310" s="935">
        <v>40.585947769999997</v>
      </c>
      <c r="K7310" s="935">
        <v>-122.3683525</v>
      </c>
      <c r="L7310" s="935">
        <v>40.472049499999997</v>
      </c>
      <c r="M7310" s="935">
        <v>-122.29453460000001</v>
      </c>
    </row>
    <row r="7311" spans="1:13" x14ac:dyDescent="0.35">
      <c r="A7311" s="1296">
        <v>40843</v>
      </c>
      <c r="B7311" s="1295" t="s">
        <v>242</v>
      </c>
      <c r="C7311" s="1295" t="s">
        <v>246</v>
      </c>
      <c r="D7311" s="1295">
        <v>7030</v>
      </c>
      <c r="E7311" s="1295" t="s">
        <v>206</v>
      </c>
      <c r="F7311" s="935" t="s">
        <v>212</v>
      </c>
      <c r="G7311" s="1295">
        <v>29</v>
      </c>
      <c r="H7311" s="935" t="s">
        <v>405</v>
      </c>
      <c r="I7311" s="935" t="s">
        <v>406</v>
      </c>
      <c r="J7311" s="935">
        <v>40.472049499999997</v>
      </c>
      <c r="K7311" s="935">
        <v>-122.29453460000001</v>
      </c>
      <c r="L7311" s="935">
        <v>40.417416330000002</v>
      </c>
      <c r="M7311" s="935">
        <v>-122.19395729999999</v>
      </c>
    </row>
    <row r="7312" spans="1:13" x14ac:dyDescent="0.35">
      <c r="A7312" s="1296">
        <v>40843</v>
      </c>
      <c r="B7312" s="1295" t="s">
        <v>242</v>
      </c>
      <c r="C7312" s="1295" t="s">
        <v>246</v>
      </c>
      <c r="D7312" s="1295">
        <v>7030</v>
      </c>
      <c r="E7312" s="1295" t="s">
        <v>206</v>
      </c>
      <c r="F7312" s="935" t="s">
        <v>213</v>
      </c>
      <c r="G7312" s="1295">
        <v>11</v>
      </c>
      <c r="H7312" s="935" t="s">
        <v>406</v>
      </c>
      <c r="I7312" s="935" t="s">
        <v>407</v>
      </c>
      <c r="J7312" s="935">
        <v>40.417416330000002</v>
      </c>
      <c r="K7312" s="935">
        <v>-122.19395729999999</v>
      </c>
      <c r="L7312" s="935">
        <v>40.355137560000003</v>
      </c>
      <c r="M7312" s="935">
        <v>-122.17595660000001</v>
      </c>
    </row>
    <row r="7313" spans="1:13" x14ac:dyDescent="0.35">
      <c r="A7313" s="1296">
        <v>40843</v>
      </c>
      <c r="B7313" s="1295" t="s">
        <v>242</v>
      </c>
      <c r="C7313" s="1295" t="s">
        <v>246</v>
      </c>
      <c r="D7313" s="1295">
        <v>7030</v>
      </c>
      <c r="E7313" s="1295" t="s">
        <v>206</v>
      </c>
      <c r="F7313" s="935" t="s">
        <v>214</v>
      </c>
      <c r="G7313" s="1295">
        <v>23</v>
      </c>
      <c r="H7313" s="935" t="s">
        <v>407</v>
      </c>
      <c r="I7313" s="935" t="s">
        <v>408</v>
      </c>
      <c r="J7313" s="935">
        <v>40.355137560000003</v>
      </c>
      <c r="K7313" s="935">
        <v>-122.17595660000001</v>
      </c>
      <c r="L7313" s="935">
        <v>40.316984869999999</v>
      </c>
      <c r="M7313" s="935">
        <v>-122.1896581</v>
      </c>
    </row>
    <row r="7314" spans="1:13" x14ac:dyDescent="0.35">
      <c r="A7314" s="1296">
        <v>40843</v>
      </c>
      <c r="B7314" s="1295" t="s">
        <v>242</v>
      </c>
      <c r="C7314" s="1295" t="s">
        <v>246</v>
      </c>
      <c r="D7314" s="1295">
        <v>7030</v>
      </c>
      <c r="E7314" s="1295" t="s">
        <v>206</v>
      </c>
      <c r="F7314" s="935" t="s">
        <v>215</v>
      </c>
      <c r="G7314" s="1295">
        <v>3</v>
      </c>
      <c r="H7314" s="935" t="s">
        <v>408</v>
      </c>
      <c r="I7314" s="935" t="s">
        <v>409</v>
      </c>
      <c r="J7314" s="935">
        <v>40.316984869999999</v>
      </c>
      <c r="K7314" s="935">
        <v>-122.1896581</v>
      </c>
      <c r="L7314" s="935">
        <v>40.263968490000003</v>
      </c>
      <c r="M7314" s="935">
        <v>-122.2235306</v>
      </c>
    </row>
    <row r="7315" spans="1:13" x14ac:dyDescent="0.35">
      <c r="A7315" s="1296">
        <v>40843</v>
      </c>
      <c r="B7315" s="1295" t="s">
        <v>242</v>
      </c>
      <c r="C7315" s="1295" t="s">
        <v>246</v>
      </c>
      <c r="D7315" s="1295">
        <v>7030</v>
      </c>
      <c r="E7315" s="1295" t="s">
        <v>206</v>
      </c>
      <c r="F7315" s="935" t="s">
        <v>216</v>
      </c>
      <c r="G7315" s="1295">
        <v>2</v>
      </c>
      <c r="H7315" s="935" t="s">
        <v>409</v>
      </c>
      <c r="I7315" s="935" t="s">
        <v>410</v>
      </c>
      <c r="J7315" s="935">
        <v>40.263968490000003</v>
      </c>
      <c r="K7315" s="935">
        <v>-122.2235306</v>
      </c>
      <c r="L7315" s="935">
        <v>40.153152210000002</v>
      </c>
      <c r="M7315" s="935">
        <v>-122.20237950000001</v>
      </c>
    </row>
    <row r="7316" spans="1:13" x14ac:dyDescent="0.35">
      <c r="A7316" s="1296">
        <v>40843</v>
      </c>
      <c r="B7316" s="1295" t="s">
        <v>242</v>
      </c>
      <c r="C7316" s="1295" t="s">
        <v>246</v>
      </c>
      <c r="D7316" s="1295">
        <v>7030</v>
      </c>
      <c r="E7316" s="1295" t="s">
        <v>206</v>
      </c>
      <c r="F7316" s="935" t="s">
        <v>217</v>
      </c>
      <c r="G7316" s="1295">
        <v>13</v>
      </c>
      <c r="H7316" s="935" t="s">
        <v>410</v>
      </c>
      <c r="I7316" s="935" t="s">
        <v>411</v>
      </c>
      <c r="J7316" s="935">
        <v>40.153152210000002</v>
      </c>
      <c r="K7316" s="935">
        <v>-122.20237950000001</v>
      </c>
      <c r="L7316" s="935">
        <v>40.027836569999998</v>
      </c>
      <c r="M7316" s="935">
        <v>-122.11920569999999</v>
      </c>
    </row>
    <row r="7317" spans="1:13" x14ac:dyDescent="0.35">
      <c r="A7317" s="1296">
        <v>40843</v>
      </c>
      <c r="B7317" s="1295" t="s">
        <v>242</v>
      </c>
      <c r="C7317" s="1295" t="s">
        <v>246</v>
      </c>
      <c r="D7317" s="1295">
        <v>7030</v>
      </c>
      <c r="E7317" s="1295" t="s">
        <v>206</v>
      </c>
      <c r="F7317" s="935" t="s">
        <v>219</v>
      </c>
      <c r="G7317" s="1295">
        <v>1</v>
      </c>
      <c r="H7317" s="935" t="s">
        <v>411</v>
      </c>
      <c r="I7317" s="935" t="s">
        <v>412</v>
      </c>
      <c r="J7317" s="935">
        <v>40.027836569999998</v>
      </c>
      <c r="K7317" s="935">
        <v>-122.11920569999999</v>
      </c>
      <c r="L7317" s="935">
        <v>39.909298579999998</v>
      </c>
      <c r="M7317" s="935">
        <v>-122.0918963</v>
      </c>
    </row>
    <row r="7318" spans="1:13" x14ac:dyDescent="0.35">
      <c r="A7318" s="1296">
        <v>40843</v>
      </c>
      <c r="B7318" s="1295" t="s">
        <v>242</v>
      </c>
      <c r="C7318" s="1295" t="s">
        <v>246</v>
      </c>
      <c r="D7318" s="1295">
        <v>7030</v>
      </c>
      <c r="E7318" s="1295" t="s">
        <v>206</v>
      </c>
      <c r="F7318" s="935" t="s">
        <v>220</v>
      </c>
      <c r="G7318" s="1295">
        <v>0</v>
      </c>
      <c r="H7318" s="935" t="s">
        <v>412</v>
      </c>
      <c r="I7318" s="935" t="s">
        <v>413</v>
      </c>
      <c r="J7318" s="935">
        <v>39.909298579999998</v>
      </c>
      <c r="K7318" s="935">
        <v>-122.0918963</v>
      </c>
      <c r="L7318" s="935">
        <v>39.751173979999997</v>
      </c>
      <c r="M7318" s="935">
        <v>-121.9963235</v>
      </c>
    </row>
    <row r="7319" spans="1:13" x14ac:dyDescent="0.35">
      <c r="A7319" s="1296">
        <v>40843</v>
      </c>
      <c r="B7319" s="1295" t="s">
        <v>242</v>
      </c>
      <c r="C7319" s="1295" t="s">
        <v>246</v>
      </c>
      <c r="D7319" s="1295">
        <v>7030</v>
      </c>
      <c r="E7319" s="1295" t="s">
        <v>206</v>
      </c>
      <c r="F7319" s="935" t="s">
        <v>221</v>
      </c>
      <c r="G7319" s="1295">
        <v>0</v>
      </c>
      <c r="H7319" s="935" t="s">
        <v>413</v>
      </c>
      <c r="I7319" s="935" t="s">
        <v>414</v>
      </c>
      <c r="J7319" s="935">
        <v>39.751173979999997</v>
      </c>
      <c r="K7319" s="935">
        <v>-121.9963235</v>
      </c>
      <c r="L7319" s="935">
        <v>39.629153240000001</v>
      </c>
      <c r="M7319" s="935">
        <v>-121.9925059</v>
      </c>
    </row>
    <row r="7320" spans="1:13" x14ac:dyDescent="0.35">
      <c r="A7320" s="1296">
        <v>40843</v>
      </c>
      <c r="B7320" s="1295" t="s">
        <v>242</v>
      </c>
      <c r="C7320" s="1295" t="s">
        <v>246</v>
      </c>
      <c r="D7320" s="1295">
        <v>7030</v>
      </c>
      <c r="E7320" s="1295" t="s">
        <v>206</v>
      </c>
      <c r="F7320" s="935" t="s">
        <v>222</v>
      </c>
      <c r="G7320" s="1295">
        <v>0</v>
      </c>
      <c r="H7320" s="935" t="s">
        <v>414</v>
      </c>
      <c r="I7320" s="935" t="s">
        <v>415</v>
      </c>
      <c r="J7320" s="935">
        <v>39.629153240000001</v>
      </c>
      <c r="K7320" s="935">
        <v>-121.9925059</v>
      </c>
      <c r="L7320" s="935">
        <v>39.40712284</v>
      </c>
      <c r="M7320" s="935">
        <v>-122.00758999999999</v>
      </c>
    </row>
    <row r="7321" spans="1:13" x14ac:dyDescent="0.35">
      <c r="A7321" s="1296">
        <v>40857</v>
      </c>
      <c r="B7321" s="1295" t="s">
        <v>242</v>
      </c>
      <c r="C7321" s="1295" t="s">
        <v>196</v>
      </c>
      <c r="D7321" s="1295">
        <v>7006</v>
      </c>
      <c r="E7321" s="1295" t="s">
        <v>206</v>
      </c>
      <c r="F7321" s="935" t="s">
        <v>208</v>
      </c>
      <c r="G7321" s="1295">
        <v>42</v>
      </c>
      <c r="H7321" s="935" t="s">
        <v>402</v>
      </c>
      <c r="I7321" s="935" t="s">
        <v>403</v>
      </c>
      <c r="J7321" s="935">
        <v>40.611883210000002</v>
      </c>
      <c r="K7321" s="935">
        <v>-122.446135</v>
      </c>
      <c r="L7321" s="935">
        <v>40.592799669999998</v>
      </c>
      <c r="M7321" s="935">
        <v>-122.3942059</v>
      </c>
    </row>
    <row r="7322" spans="1:13" x14ac:dyDescent="0.35">
      <c r="A7322" s="1296">
        <v>40857</v>
      </c>
      <c r="B7322" s="1295" t="s">
        <v>242</v>
      </c>
      <c r="C7322" s="1295" t="s">
        <v>196</v>
      </c>
      <c r="D7322" s="1295">
        <v>7006</v>
      </c>
      <c r="E7322" s="1295" t="s">
        <v>206</v>
      </c>
      <c r="F7322" s="935" t="s">
        <v>209</v>
      </c>
      <c r="G7322" s="1295">
        <v>0</v>
      </c>
      <c r="H7322" s="935" t="s">
        <v>403</v>
      </c>
      <c r="I7322" s="935" t="s">
        <v>404</v>
      </c>
      <c r="J7322" s="935">
        <v>40.592799669999998</v>
      </c>
      <c r="K7322" s="935">
        <v>-122.3942059</v>
      </c>
      <c r="L7322" s="935">
        <v>40.585947769999997</v>
      </c>
      <c r="M7322" s="935">
        <v>-122.3683525</v>
      </c>
    </row>
    <row r="7323" spans="1:13" x14ac:dyDescent="0.35">
      <c r="A7323" s="1296">
        <v>40857</v>
      </c>
      <c r="B7323" s="1295" t="s">
        <v>242</v>
      </c>
      <c r="C7323" s="1295" t="s">
        <v>196</v>
      </c>
      <c r="D7323" s="1295">
        <v>7006</v>
      </c>
      <c r="E7323" s="1295" t="s">
        <v>206</v>
      </c>
      <c r="F7323" s="935" t="s">
        <v>211</v>
      </c>
      <c r="G7323" s="1295">
        <v>7</v>
      </c>
      <c r="H7323" s="935" t="s">
        <v>404</v>
      </c>
      <c r="I7323" s="935" t="s">
        <v>405</v>
      </c>
      <c r="J7323" s="935">
        <v>40.585947769999997</v>
      </c>
      <c r="K7323" s="935">
        <v>-122.3683525</v>
      </c>
      <c r="L7323" s="935">
        <v>40.472049499999997</v>
      </c>
      <c r="M7323" s="935">
        <v>-122.29453460000001</v>
      </c>
    </row>
    <row r="7324" spans="1:13" x14ac:dyDescent="0.35">
      <c r="A7324" s="1296">
        <v>40857</v>
      </c>
      <c r="B7324" s="1295" t="s">
        <v>242</v>
      </c>
      <c r="C7324" s="1295" t="s">
        <v>196</v>
      </c>
      <c r="D7324" s="1295">
        <v>7006</v>
      </c>
      <c r="E7324" s="1295" t="s">
        <v>206</v>
      </c>
      <c r="F7324" s="935" t="s">
        <v>212</v>
      </c>
      <c r="G7324" s="1295">
        <v>24</v>
      </c>
      <c r="H7324" s="935" t="s">
        <v>405</v>
      </c>
      <c r="I7324" s="935" t="s">
        <v>406</v>
      </c>
      <c r="J7324" s="935">
        <v>40.472049499999997</v>
      </c>
      <c r="K7324" s="935">
        <v>-122.29453460000001</v>
      </c>
      <c r="L7324" s="935">
        <v>40.417416330000002</v>
      </c>
      <c r="M7324" s="935">
        <v>-122.19395729999999</v>
      </c>
    </row>
    <row r="7325" spans="1:13" x14ac:dyDescent="0.35">
      <c r="A7325" s="1296">
        <v>40857</v>
      </c>
      <c r="B7325" s="1295" t="s">
        <v>242</v>
      </c>
      <c r="C7325" s="1295" t="s">
        <v>196</v>
      </c>
      <c r="D7325" s="1295">
        <v>7006</v>
      </c>
      <c r="E7325" s="1295" t="s">
        <v>206</v>
      </c>
      <c r="F7325" s="935" t="s">
        <v>213</v>
      </c>
      <c r="G7325" s="1295">
        <v>8</v>
      </c>
      <c r="H7325" s="935" t="s">
        <v>406</v>
      </c>
      <c r="I7325" s="935" t="s">
        <v>407</v>
      </c>
      <c r="J7325" s="935">
        <v>40.417416330000002</v>
      </c>
      <c r="K7325" s="935">
        <v>-122.19395729999999</v>
      </c>
      <c r="L7325" s="935">
        <v>40.355137560000003</v>
      </c>
      <c r="M7325" s="935">
        <v>-122.17595660000001</v>
      </c>
    </row>
    <row r="7326" spans="1:13" x14ac:dyDescent="0.35">
      <c r="A7326" s="1296">
        <v>40857</v>
      </c>
      <c r="B7326" s="1295" t="s">
        <v>242</v>
      </c>
      <c r="C7326" s="1295" t="s">
        <v>196</v>
      </c>
      <c r="D7326" s="1295">
        <v>7006</v>
      </c>
      <c r="E7326" s="1295" t="s">
        <v>206</v>
      </c>
      <c r="F7326" s="935" t="s">
        <v>214</v>
      </c>
      <c r="G7326" s="1295">
        <v>25</v>
      </c>
      <c r="H7326" s="935" t="s">
        <v>407</v>
      </c>
      <c r="I7326" s="935" t="s">
        <v>408</v>
      </c>
      <c r="J7326" s="935">
        <v>40.355137560000003</v>
      </c>
      <c r="K7326" s="935">
        <v>-122.17595660000001</v>
      </c>
      <c r="L7326" s="935">
        <v>40.316984869999999</v>
      </c>
      <c r="M7326" s="935">
        <v>-122.1896581</v>
      </c>
    </row>
    <row r="7327" spans="1:13" x14ac:dyDescent="0.35">
      <c r="A7327" s="1296">
        <v>40857</v>
      </c>
      <c r="B7327" s="1295" t="s">
        <v>242</v>
      </c>
      <c r="C7327" s="1295" t="s">
        <v>196</v>
      </c>
      <c r="D7327" s="1295">
        <v>7006</v>
      </c>
      <c r="E7327" s="1295" t="s">
        <v>206</v>
      </c>
      <c r="F7327" s="935" t="s">
        <v>215</v>
      </c>
      <c r="G7327" s="1295">
        <v>3</v>
      </c>
      <c r="H7327" s="935" t="s">
        <v>408</v>
      </c>
      <c r="I7327" s="935" t="s">
        <v>409</v>
      </c>
      <c r="J7327" s="935">
        <v>40.316984869999999</v>
      </c>
      <c r="K7327" s="935">
        <v>-122.1896581</v>
      </c>
      <c r="L7327" s="935">
        <v>40.263968490000003</v>
      </c>
      <c r="M7327" s="935">
        <v>-122.2235306</v>
      </c>
    </row>
    <row r="7328" spans="1:13" x14ac:dyDescent="0.35">
      <c r="A7328" s="1296">
        <v>40857</v>
      </c>
      <c r="B7328" s="1295" t="s">
        <v>242</v>
      </c>
      <c r="C7328" s="1295" t="s">
        <v>196</v>
      </c>
      <c r="D7328" s="1295">
        <v>7006</v>
      </c>
      <c r="E7328" s="1295" t="s">
        <v>206</v>
      </c>
      <c r="F7328" s="935" t="s">
        <v>216</v>
      </c>
      <c r="G7328" s="1295">
        <v>3</v>
      </c>
      <c r="H7328" s="935" t="s">
        <v>409</v>
      </c>
      <c r="I7328" s="935" t="s">
        <v>410</v>
      </c>
      <c r="J7328" s="935">
        <v>40.263968490000003</v>
      </c>
      <c r="K7328" s="935">
        <v>-122.2235306</v>
      </c>
      <c r="L7328" s="935">
        <v>40.153152210000002</v>
      </c>
      <c r="M7328" s="935">
        <v>-122.20237950000001</v>
      </c>
    </row>
    <row r="7329" spans="1:13" x14ac:dyDescent="0.35">
      <c r="A7329" s="1296">
        <v>40857</v>
      </c>
      <c r="B7329" s="1295" t="s">
        <v>242</v>
      </c>
      <c r="C7329" s="1295" t="s">
        <v>196</v>
      </c>
      <c r="D7329" s="1295">
        <v>7006</v>
      </c>
      <c r="E7329" s="1295" t="s">
        <v>206</v>
      </c>
      <c r="F7329" s="935" t="s">
        <v>217</v>
      </c>
      <c r="G7329" s="1295">
        <v>12</v>
      </c>
      <c r="H7329" s="935" t="s">
        <v>410</v>
      </c>
      <c r="I7329" s="935" t="s">
        <v>411</v>
      </c>
      <c r="J7329" s="935">
        <v>40.153152210000002</v>
      </c>
      <c r="K7329" s="935">
        <v>-122.20237950000001</v>
      </c>
      <c r="L7329" s="935">
        <v>40.027836569999998</v>
      </c>
      <c r="M7329" s="935">
        <v>-122.11920569999999</v>
      </c>
    </row>
    <row r="7330" spans="1:13" x14ac:dyDescent="0.35">
      <c r="A7330" s="1296">
        <v>40857</v>
      </c>
      <c r="B7330" s="1295" t="s">
        <v>242</v>
      </c>
      <c r="C7330" s="1295" t="s">
        <v>196</v>
      </c>
      <c r="D7330" s="1295">
        <v>7006</v>
      </c>
      <c r="E7330" s="1295" t="s">
        <v>206</v>
      </c>
      <c r="F7330" s="935" t="s">
        <v>219</v>
      </c>
      <c r="G7330" s="1295">
        <v>2</v>
      </c>
      <c r="H7330" s="935" t="s">
        <v>411</v>
      </c>
      <c r="I7330" s="935" t="s">
        <v>412</v>
      </c>
      <c r="J7330" s="935">
        <v>40.027836569999998</v>
      </c>
      <c r="K7330" s="935">
        <v>-122.11920569999999</v>
      </c>
      <c r="L7330" s="935">
        <v>39.909298579999998</v>
      </c>
      <c r="M7330" s="935">
        <v>-122.0918963</v>
      </c>
    </row>
    <row r="7331" spans="1:13" x14ac:dyDescent="0.35">
      <c r="A7331" s="1296">
        <v>40857</v>
      </c>
      <c r="B7331" s="1295" t="s">
        <v>242</v>
      </c>
      <c r="C7331" s="1295" t="s">
        <v>196</v>
      </c>
      <c r="D7331" s="1295">
        <v>7006</v>
      </c>
      <c r="E7331" s="1295" t="s">
        <v>206</v>
      </c>
      <c r="F7331" s="935" t="s">
        <v>220</v>
      </c>
      <c r="G7331" s="1295">
        <v>0</v>
      </c>
      <c r="H7331" s="935" t="s">
        <v>412</v>
      </c>
      <c r="I7331" s="935" t="s">
        <v>413</v>
      </c>
      <c r="J7331" s="935">
        <v>39.909298579999998</v>
      </c>
      <c r="K7331" s="935">
        <v>-122.0918963</v>
      </c>
      <c r="L7331" s="935">
        <v>39.751173979999997</v>
      </c>
      <c r="M7331" s="935">
        <v>-121.9963235</v>
      </c>
    </row>
    <row r="7332" spans="1:13" x14ac:dyDescent="0.35">
      <c r="A7332" s="1296">
        <v>40857</v>
      </c>
      <c r="B7332" s="1295" t="s">
        <v>242</v>
      </c>
      <c r="C7332" s="1295" t="s">
        <v>196</v>
      </c>
      <c r="D7332" s="1295">
        <v>7006</v>
      </c>
      <c r="E7332" s="1295" t="s">
        <v>206</v>
      </c>
      <c r="F7332" s="935" t="s">
        <v>221</v>
      </c>
      <c r="G7332" s="1295">
        <v>0</v>
      </c>
      <c r="H7332" s="935" t="s">
        <v>413</v>
      </c>
      <c r="I7332" s="935" t="s">
        <v>414</v>
      </c>
      <c r="J7332" s="935">
        <v>39.751173979999997</v>
      </c>
      <c r="K7332" s="935">
        <v>-121.9963235</v>
      </c>
      <c r="L7332" s="935">
        <v>39.629153240000001</v>
      </c>
      <c r="M7332" s="935">
        <v>-121.9925059</v>
      </c>
    </row>
    <row r="7333" spans="1:13" x14ac:dyDescent="0.35">
      <c r="A7333" s="1296">
        <v>40857</v>
      </c>
      <c r="B7333" s="1295" t="s">
        <v>242</v>
      </c>
      <c r="C7333" s="1295" t="s">
        <v>196</v>
      </c>
      <c r="D7333" s="1295">
        <v>7006</v>
      </c>
      <c r="E7333" s="1295" t="s">
        <v>206</v>
      </c>
      <c r="F7333" s="935" t="s">
        <v>222</v>
      </c>
      <c r="G7333" s="1295">
        <v>0</v>
      </c>
      <c r="H7333" s="935" t="s">
        <v>414</v>
      </c>
      <c r="I7333" s="935" t="s">
        <v>415</v>
      </c>
      <c r="J7333" s="935">
        <v>39.629153240000001</v>
      </c>
      <c r="K7333" s="935">
        <v>-121.9925059</v>
      </c>
      <c r="L7333" s="935">
        <v>39.40712284</v>
      </c>
      <c r="M7333" s="935">
        <v>-122.00758999999999</v>
      </c>
    </row>
    <row r="7334" spans="1:13" x14ac:dyDescent="0.35">
      <c r="A7334" s="1296">
        <v>40904</v>
      </c>
      <c r="B7334" s="1295" t="s">
        <v>242</v>
      </c>
      <c r="C7334" s="1295" t="s">
        <v>281</v>
      </c>
      <c r="D7334" s="1295">
        <v>4980</v>
      </c>
      <c r="E7334" s="1295" t="s">
        <v>201</v>
      </c>
      <c r="F7334" s="935" t="s">
        <v>208</v>
      </c>
      <c r="G7334" s="1295">
        <v>28</v>
      </c>
      <c r="H7334" s="935" t="s">
        <v>402</v>
      </c>
      <c r="I7334" s="935" t="s">
        <v>403</v>
      </c>
      <c r="J7334" s="935">
        <v>40.611883210000002</v>
      </c>
      <c r="K7334" s="935">
        <v>-122.446135</v>
      </c>
      <c r="L7334" s="935">
        <v>40.592799669999998</v>
      </c>
      <c r="M7334" s="935">
        <v>-122.3942059</v>
      </c>
    </row>
    <row r="7335" spans="1:13" x14ac:dyDescent="0.35">
      <c r="A7335" s="1296">
        <v>40904</v>
      </c>
      <c r="B7335" s="1295" t="s">
        <v>242</v>
      </c>
      <c r="C7335" s="1295" t="s">
        <v>281</v>
      </c>
      <c r="D7335" s="1295">
        <v>4980</v>
      </c>
      <c r="E7335" s="1295" t="s">
        <v>201</v>
      </c>
      <c r="F7335" s="935" t="s">
        <v>209</v>
      </c>
      <c r="G7335" s="1295">
        <v>0</v>
      </c>
      <c r="H7335" s="935" t="s">
        <v>403</v>
      </c>
      <c r="I7335" s="935" t="s">
        <v>404</v>
      </c>
      <c r="J7335" s="935">
        <v>40.592799669999998</v>
      </c>
      <c r="K7335" s="935">
        <v>-122.3942059</v>
      </c>
      <c r="L7335" s="935">
        <v>40.585947769999997</v>
      </c>
      <c r="M7335" s="935">
        <v>-122.3683525</v>
      </c>
    </row>
    <row r="7336" spans="1:13" x14ac:dyDescent="0.35">
      <c r="A7336" s="1296">
        <v>40904</v>
      </c>
      <c r="B7336" s="1295" t="s">
        <v>242</v>
      </c>
      <c r="C7336" s="1295" t="s">
        <v>281</v>
      </c>
      <c r="D7336" s="1295">
        <v>4980</v>
      </c>
      <c r="E7336" s="1295" t="s">
        <v>201</v>
      </c>
      <c r="F7336" s="935" t="s">
        <v>211</v>
      </c>
      <c r="G7336" s="1295">
        <v>0</v>
      </c>
      <c r="H7336" s="935" t="s">
        <v>404</v>
      </c>
      <c r="I7336" s="935" t="s">
        <v>405</v>
      </c>
      <c r="J7336" s="935">
        <v>40.585947769999997</v>
      </c>
      <c r="K7336" s="935">
        <v>-122.3683525</v>
      </c>
      <c r="L7336" s="935">
        <v>40.472049499999997</v>
      </c>
      <c r="M7336" s="935">
        <v>-122.29453460000001</v>
      </c>
    </row>
    <row r="7337" spans="1:13" x14ac:dyDescent="0.35">
      <c r="A7337" s="1296">
        <v>40904</v>
      </c>
      <c r="B7337" s="1295" t="s">
        <v>242</v>
      </c>
      <c r="C7337" s="1295" t="s">
        <v>281</v>
      </c>
      <c r="D7337" s="1295">
        <v>4980</v>
      </c>
      <c r="E7337" s="1295" t="s">
        <v>201</v>
      </c>
      <c r="F7337" s="935" t="s">
        <v>212</v>
      </c>
      <c r="G7337" s="1295">
        <v>0</v>
      </c>
      <c r="H7337" s="935" t="s">
        <v>405</v>
      </c>
      <c r="I7337" s="935" t="s">
        <v>406</v>
      </c>
      <c r="J7337" s="935">
        <v>40.472049499999997</v>
      </c>
      <c r="K7337" s="935">
        <v>-122.29453460000001</v>
      </c>
      <c r="L7337" s="935">
        <v>40.417416330000002</v>
      </c>
      <c r="M7337" s="935">
        <v>-122.19395729999999</v>
      </c>
    </row>
    <row r="7338" spans="1:13" x14ac:dyDescent="0.35">
      <c r="A7338" s="1296">
        <v>40904</v>
      </c>
      <c r="B7338" s="1295" t="s">
        <v>242</v>
      </c>
      <c r="C7338" s="1295" t="s">
        <v>281</v>
      </c>
      <c r="D7338" s="1295">
        <v>4980</v>
      </c>
      <c r="E7338" s="1295" t="s">
        <v>201</v>
      </c>
      <c r="F7338" s="935" t="s">
        <v>213</v>
      </c>
      <c r="G7338" s="1295">
        <v>0</v>
      </c>
      <c r="H7338" s="935" t="s">
        <v>406</v>
      </c>
      <c r="I7338" s="935" t="s">
        <v>407</v>
      </c>
      <c r="J7338" s="935">
        <v>40.417416330000002</v>
      </c>
      <c r="K7338" s="935">
        <v>-122.19395729999999</v>
      </c>
      <c r="L7338" s="935">
        <v>40.355137560000003</v>
      </c>
      <c r="M7338" s="935">
        <v>-122.17595660000001</v>
      </c>
    </row>
    <row r="7339" spans="1:13" x14ac:dyDescent="0.35">
      <c r="A7339" s="1296">
        <v>40904</v>
      </c>
      <c r="B7339" s="1295" t="s">
        <v>242</v>
      </c>
      <c r="C7339" s="1295" t="s">
        <v>281</v>
      </c>
      <c r="D7339" s="1295">
        <v>4980</v>
      </c>
      <c r="E7339" s="1295" t="s">
        <v>201</v>
      </c>
      <c r="F7339" s="935" t="s">
        <v>214</v>
      </c>
      <c r="G7339" s="1295">
        <v>6</v>
      </c>
      <c r="H7339" s="935" t="s">
        <v>407</v>
      </c>
      <c r="I7339" s="935" t="s">
        <v>408</v>
      </c>
      <c r="J7339" s="935">
        <v>40.355137560000003</v>
      </c>
      <c r="K7339" s="935">
        <v>-122.17595660000001</v>
      </c>
      <c r="L7339" s="935">
        <v>40.316984869999999</v>
      </c>
      <c r="M7339" s="935">
        <v>-122.1896581</v>
      </c>
    </row>
    <row r="7340" spans="1:13" x14ac:dyDescent="0.35">
      <c r="A7340" s="1296">
        <v>40904</v>
      </c>
      <c r="B7340" s="1295" t="s">
        <v>242</v>
      </c>
      <c r="C7340" s="1295" t="s">
        <v>281</v>
      </c>
      <c r="D7340" s="1295">
        <v>4980</v>
      </c>
      <c r="E7340" s="1295" t="s">
        <v>201</v>
      </c>
      <c r="F7340" s="935" t="s">
        <v>215</v>
      </c>
      <c r="G7340" s="1295">
        <v>0</v>
      </c>
      <c r="H7340" s="935" t="s">
        <v>408</v>
      </c>
      <c r="I7340" s="935" t="s">
        <v>409</v>
      </c>
      <c r="J7340" s="935">
        <v>40.316984869999999</v>
      </c>
      <c r="K7340" s="935">
        <v>-122.1896581</v>
      </c>
      <c r="L7340" s="935">
        <v>40.263968490000003</v>
      </c>
      <c r="M7340" s="935">
        <v>-122.2235306</v>
      </c>
    </row>
    <row r="7341" spans="1:13" x14ac:dyDescent="0.35">
      <c r="A7341" s="1296">
        <v>40904</v>
      </c>
      <c r="B7341" s="1295" t="s">
        <v>242</v>
      </c>
      <c r="C7341" s="1295" t="s">
        <v>281</v>
      </c>
      <c r="D7341" s="1295">
        <v>4980</v>
      </c>
      <c r="E7341" s="1295" t="s">
        <v>201</v>
      </c>
      <c r="F7341" s="935" t="s">
        <v>216</v>
      </c>
      <c r="G7341" s="1295">
        <v>0</v>
      </c>
      <c r="H7341" s="935" t="s">
        <v>409</v>
      </c>
      <c r="I7341" s="935" t="s">
        <v>410</v>
      </c>
      <c r="J7341" s="935">
        <v>40.263968490000003</v>
      </c>
      <c r="K7341" s="935">
        <v>-122.2235306</v>
      </c>
      <c r="L7341" s="935">
        <v>40.153152210000002</v>
      </c>
      <c r="M7341" s="935">
        <v>-122.20237950000001</v>
      </c>
    </row>
    <row r="7342" spans="1:13" x14ac:dyDescent="0.35">
      <c r="A7342" s="1296">
        <v>40904</v>
      </c>
      <c r="B7342" s="1295" t="s">
        <v>242</v>
      </c>
      <c r="C7342" s="1295" t="s">
        <v>281</v>
      </c>
      <c r="D7342" s="1295">
        <v>4980</v>
      </c>
      <c r="E7342" s="1295" t="s">
        <v>201</v>
      </c>
      <c r="F7342" s="935" t="s">
        <v>217</v>
      </c>
      <c r="G7342" s="1295">
        <v>1</v>
      </c>
      <c r="H7342" s="935" t="s">
        <v>410</v>
      </c>
      <c r="I7342" s="935" t="s">
        <v>411</v>
      </c>
      <c r="J7342" s="935">
        <v>40.153152210000002</v>
      </c>
      <c r="K7342" s="935">
        <v>-122.20237950000001</v>
      </c>
      <c r="L7342" s="935">
        <v>40.027836569999998</v>
      </c>
      <c r="M7342" s="935">
        <v>-122.11920569999999</v>
      </c>
    </row>
    <row r="7343" spans="1:13" x14ac:dyDescent="0.35">
      <c r="A7343" s="1296">
        <v>40904</v>
      </c>
      <c r="B7343" s="1295" t="s">
        <v>242</v>
      </c>
      <c r="C7343" s="1295" t="s">
        <v>281</v>
      </c>
      <c r="D7343" s="1295">
        <v>4980</v>
      </c>
      <c r="E7343" s="1295" t="s">
        <v>201</v>
      </c>
      <c r="F7343" s="935" t="s">
        <v>219</v>
      </c>
      <c r="G7343" s="1295">
        <v>0</v>
      </c>
      <c r="H7343" s="935" t="s">
        <v>411</v>
      </c>
      <c r="I7343" s="935" t="s">
        <v>412</v>
      </c>
      <c r="J7343" s="935">
        <v>40.027836569999998</v>
      </c>
      <c r="K7343" s="935">
        <v>-122.11920569999999</v>
      </c>
      <c r="L7343" s="935">
        <v>39.909298579999998</v>
      </c>
      <c r="M7343" s="935">
        <v>-122.0918963</v>
      </c>
    </row>
    <row r="7344" spans="1:13" x14ac:dyDescent="0.35">
      <c r="A7344" s="1296">
        <v>40904</v>
      </c>
      <c r="B7344" s="1295" t="s">
        <v>242</v>
      </c>
      <c r="C7344" s="1295" t="s">
        <v>281</v>
      </c>
      <c r="D7344" s="1295">
        <v>4980</v>
      </c>
      <c r="E7344" s="1295" t="s">
        <v>201</v>
      </c>
      <c r="F7344" s="935" t="s">
        <v>220</v>
      </c>
      <c r="G7344" s="1295">
        <v>0</v>
      </c>
      <c r="H7344" s="935" t="s">
        <v>412</v>
      </c>
      <c r="I7344" s="935" t="s">
        <v>413</v>
      </c>
      <c r="J7344" s="935">
        <v>39.909298579999998</v>
      </c>
      <c r="K7344" s="935">
        <v>-122.0918963</v>
      </c>
      <c r="L7344" s="935">
        <v>39.751173979999997</v>
      </c>
      <c r="M7344" s="935">
        <v>-121.9963235</v>
      </c>
    </row>
    <row r="7345" spans="1:13" x14ac:dyDescent="0.35">
      <c r="A7345" s="1296">
        <v>40904</v>
      </c>
      <c r="B7345" s="1295" t="s">
        <v>242</v>
      </c>
      <c r="C7345" s="1295" t="s">
        <v>281</v>
      </c>
      <c r="D7345" s="1295">
        <v>4980</v>
      </c>
      <c r="E7345" s="1295" t="s">
        <v>201</v>
      </c>
      <c r="F7345" s="935" t="s">
        <v>221</v>
      </c>
      <c r="G7345" s="1295">
        <v>0</v>
      </c>
      <c r="H7345" s="935" t="s">
        <v>413</v>
      </c>
      <c r="I7345" s="935" t="s">
        <v>414</v>
      </c>
      <c r="J7345" s="935">
        <v>39.751173979999997</v>
      </c>
      <c r="K7345" s="935">
        <v>-121.9963235</v>
      </c>
      <c r="L7345" s="935">
        <v>39.629153240000001</v>
      </c>
      <c r="M7345" s="935">
        <v>-121.9925059</v>
      </c>
    </row>
    <row r="7346" spans="1:13" ht="15" thickBot="1" x14ac:dyDescent="0.4">
      <c r="A7346" s="1309">
        <v>40904</v>
      </c>
      <c r="B7346" s="1313" t="s">
        <v>242</v>
      </c>
      <c r="C7346" s="1313" t="s">
        <v>281</v>
      </c>
      <c r="D7346" s="1313">
        <v>4980</v>
      </c>
      <c r="E7346" s="1313" t="s">
        <v>201</v>
      </c>
      <c r="F7346" s="1312" t="s">
        <v>222</v>
      </c>
      <c r="G7346" s="1313">
        <v>0</v>
      </c>
      <c r="H7346" s="1312" t="s">
        <v>414</v>
      </c>
      <c r="I7346" s="1312" t="s">
        <v>415</v>
      </c>
      <c r="J7346" s="1312">
        <v>39.629153240000001</v>
      </c>
      <c r="K7346" s="1312">
        <v>-121.9925059</v>
      </c>
      <c r="L7346" s="1312">
        <v>39.40712284</v>
      </c>
      <c r="M7346" s="1312">
        <v>-122.00758999999999</v>
      </c>
    </row>
    <row r="7347" spans="1:13" ht="15" thickTop="1" x14ac:dyDescent="0.35">
      <c r="A7347" s="1296">
        <v>40919</v>
      </c>
      <c r="B7347" s="1295" t="s">
        <v>242</v>
      </c>
      <c r="C7347" s="1295" t="s">
        <v>246</v>
      </c>
      <c r="D7347" s="1295">
        <v>4699</v>
      </c>
      <c r="E7347" s="1295" t="s">
        <v>247</v>
      </c>
      <c r="F7347" s="935" t="s">
        <v>208</v>
      </c>
      <c r="G7347" s="1295">
        <v>44</v>
      </c>
      <c r="H7347" s="935" t="s">
        <v>402</v>
      </c>
      <c r="I7347" s="935" t="s">
        <v>403</v>
      </c>
      <c r="J7347" s="935">
        <v>40.611883210000002</v>
      </c>
      <c r="K7347" s="935">
        <v>-122.446135</v>
      </c>
      <c r="L7347" s="935">
        <v>40.592799669999998</v>
      </c>
      <c r="M7347" s="935">
        <v>-122.3942059</v>
      </c>
    </row>
    <row r="7348" spans="1:13" x14ac:dyDescent="0.35">
      <c r="A7348" s="1296">
        <v>40919</v>
      </c>
      <c r="B7348" s="1295" t="s">
        <v>242</v>
      </c>
      <c r="C7348" s="1295" t="s">
        <v>246</v>
      </c>
      <c r="D7348" s="1295">
        <v>4699</v>
      </c>
      <c r="E7348" s="1295" t="s">
        <v>247</v>
      </c>
      <c r="F7348" s="935" t="s">
        <v>209</v>
      </c>
      <c r="G7348" s="1295">
        <v>0</v>
      </c>
      <c r="H7348" s="935" t="s">
        <v>403</v>
      </c>
      <c r="I7348" s="935" t="s">
        <v>404</v>
      </c>
      <c r="J7348" s="935">
        <v>40.592799669999998</v>
      </c>
      <c r="K7348" s="935">
        <v>-122.3942059</v>
      </c>
      <c r="L7348" s="935">
        <v>40.585947769999997</v>
      </c>
      <c r="M7348" s="935">
        <v>-122.3683525</v>
      </c>
    </row>
    <row r="7349" spans="1:13" x14ac:dyDescent="0.35">
      <c r="A7349" s="1296">
        <v>40919</v>
      </c>
      <c r="B7349" s="1295" t="s">
        <v>242</v>
      </c>
      <c r="C7349" s="1295" t="s">
        <v>246</v>
      </c>
      <c r="D7349" s="1295">
        <v>4699</v>
      </c>
      <c r="E7349" s="1295" t="s">
        <v>247</v>
      </c>
      <c r="F7349" s="935" t="s">
        <v>211</v>
      </c>
      <c r="G7349" s="1295">
        <v>0</v>
      </c>
      <c r="H7349" s="935" t="s">
        <v>404</v>
      </c>
      <c r="I7349" s="935" t="s">
        <v>405</v>
      </c>
      <c r="J7349" s="935">
        <v>40.585947769999997</v>
      </c>
      <c r="K7349" s="935">
        <v>-122.3683525</v>
      </c>
      <c r="L7349" s="935">
        <v>40.472049499999997</v>
      </c>
      <c r="M7349" s="935">
        <v>-122.29453460000001</v>
      </c>
    </row>
    <row r="7350" spans="1:13" x14ac:dyDescent="0.35">
      <c r="A7350" s="1296">
        <v>40919</v>
      </c>
      <c r="B7350" s="1295" t="s">
        <v>242</v>
      </c>
      <c r="C7350" s="1295" t="s">
        <v>246</v>
      </c>
      <c r="D7350" s="1295">
        <v>4699</v>
      </c>
      <c r="E7350" s="1295" t="s">
        <v>247</v>
      </c>
      <c r="F7350" s="935" t="s">
        <v>212</v>
      </c>
      <c r="G7350" s="1295">
        <v>3</v>
      </c>
      <c r="H7350" s="935" t="s">
        <v>405</v>
      </c>
      <c r="I7350" s="935" t="s">
        <v>406</v>
      </c>
      <c r="J7350" s="935">
        <v>40.472049499999997</v>
      </c>
      <c r="K7350" s="935">
        <v>-122.29453460000001</v>
      </c>
      <c r="L7350" s="935">
        <v>40.417416330000002</v>
      </c>
      <c r="M7350" s="935">
        <v>-122.19395729999999</v>
      </c>
    </row>
    <row r="7351" spans="1:13" x14ac:dyDescent="0.35">
      <c r="A7351" s="1296">
        <v>40919</v>
      </c>
      <c r="B7351" s="1295" t="s">
        <v>242</v>
      </c>
      <c r="C7351" s="1295" t="s">
        <v>246</v>
      </c>
      <c r="D7351" s="1295">
        <v>4699</v>
      </c>
      <c r="E7351" s="1295" t="s">
        <v>247</v>
      </c>
      <c r="F7351" s="935" t="s">
        <v>213</v>
      </c>
      <c r="G7351" s="1295">
        <v>0</v>
      </c>
      <c r="H7351" s="935" t="s">
        <v>406</v>
      </c>
      <c r="I7351" s="935" t="s">
        <v>407</v>
      </c>
      <c r="J7351" s="935">
        <v>40.417416330000002</v>
      </c>
      <c r="K7351" s="935">
        <v>-122.19395729999999</v>
      </c>
      <c r="L7351" s="935">
        <v>40.355137560000003</v>
      </c>
      <c r="M7351" s="935">
        <v>-122.17595660000001</v>
      </c>
    </row>
    <row r="7352" spans="1:13" x14ac:dyDescent="0.35">
      <c r="A7352" s="1296">
        <v>40919</v>
      </c>
      <c r="B7352" s="1295" t="s">
        <v>242</v>
      </c>
      <c r="C7352" s="1295" t="s">
        <v>246</v>
      </c>
      <c r="D7352" s="1295">
        <v>4699</v>
      </c>
      <c r="E7352" s="1295" t="s">
        <v>247</v>
      </c>
      <c r="F7352" s="935" t="s">
        <v>214</v>
      </c>
      <c r="G7352" s="1295">
        <v>0</v>
      </c>
      <c r="H7352" s="935" t="s">
        <v>407</v>
      </c>
      <c r="I7352" s="935" t="s">
        <v>408</v>
      </c>
      <c r="J7352" s="935">
        <v>40.355137560000003</v>
      </c>
      <c r="K7352" s="935">
        <v>-122.17595660000001</v>
      </c>
      <c r="L7352" s="935">
        <v>40.316984869999999</v>
      </c>
      <c r="M7352" s="935">
        <v>-122.1896581</v>
      </c>
    </row>
    <row r="7353" spans="1:13" x14ac:dyDescent="0.35">
      <c r="A7353" s="1296">
        <v>40919</v>
      </c>
      <c r="B7353" s="1295" t="s">
        <v>242</v>
      </c>
      <c r="C7353" s="1295" t="s">
        <v>246</v>
      </c>
      <c r="D7353" s="1295">
        <v>4699</v>
      </c>
      <c r="E7353" s="1295" t="s">
        <v>247</v>
      </c>
      <c r="F7353" s="935" t="s">
        <v>215</v>
      </c>
      <c r="G7353" s="1295">
        <v>0</v>
      </c>
      <c r="H7353" s="935" t="s">
        <v>408</v>
      </c>
      <c r="I7353" s="935" t="s">
        <v>409</v>
      </c>
      <c r="J7353" s="935">
        <v>40.316984869999999</v>
      </c>
      <c r="K7353" s="935">
        <v>-122.1896581</v>
      </c>
      <c r="L7353" s="935">
        <v>40.263968490000003</v>
      </c>
      <c r="M7353" s="935">
        <v>-122.2235306</v>
      </c>
    </row>
    <row r="7354" spans="1:13" x14ac:dyDescent="0.35">
      <c r="A7354" s="1296">
        <v>40919</v>
      </c>
      <c r="B7354" s="1295" t="s">
        <v>242</v>
      </c>
      <c r="C7354" s="1295" t="s">
        <v>246</v>
      </c>
      <c r="D7354" s="1295">
        <v>4699</v>
      </c>
      <c r="E7354" s="1295" t="s">
        <v>247</v>
      </c>
      <c r="F7354" s="935" t="s">
        <v>216</v>
      </c>
      <c r="G7354" s="1295">
        <v>0</v>
      </c>
      <c r="H7354" s="935" t="s">
        <v>409</v>
      </c>
      <c r="I7354" s="935" t="s">
        <v>410</v>
      </c>
      <c r="J7354" s="935">
        <v>40.263968490000003</v>
      </c>
      <c r="K7354" s="935">
        <v>-122.2235306</v>
      </c>
      <c r="L7354" s="935">
        <v>40.153152210000002</v>
      </c>
      <c r="M7354" s="935">
        <v>-122.20237950000001</v>
      </c>
    </row>
    <row r="7355" spans="1:13" x14ac:dyDescent="0.35">
      <c r="A7355" s="1296">
        <v>40919</v>
      </c>
      <c r="B7355" s="1295" t="s">
        <v>242</v>
      </c>
      <c r="C7355" s="1295" t="s">
        <v>246</v>
      </c>
      <c r="D7355" s="1295">
        <v>4699</v>
      </c>
      <c r="E7355" s="1295" t="s">
        <v>247</v>
      </c>
      <c r="F7355" s="935" t="s">
        <v>217</v>
      </c>
      <c r="G7355" s="1295">
        <v>0</v>
      </c>
      <c r="H7355" s="935" t="s">
        <v>410</v>
      </c>
      <c r="I7355" s="935" t="s">
        <v>411</v>
      </c>
      <c r="J7355" s="935">
        <v>40.153152210000002</v>
      </c>
      <c r="K7355" s="935">
        <v>-122.20237950000001</v>
      </c>
      <c r="L7355" s="935">
        <v>40.027836569999998</v>
      </c>
      <c r="M7355" s="935">
        <v>-122.11920569999999</v>
      </c>
    </row>
    <row r="7356" spans="1:13" x14ac:dyDescent="0.35">
      <c r="A7356" s="1296">
        <v>40919</v>
      </c>
      <c r="B7356" s="1295" t="s">
        <v>242</v>
      </c>
      <c r="C7356" s="1295" t="s">
        <v>246</v>
      </c>
      <c r="D7356" s="1295">
        <v>4699</v>
      </c>
      <c r="E7356" s="1295" t="s">
        <v>247</v>
      </c>
      <c r="F7356" s="935" t="s">
        <v>219</v>
      </c>
      <c r="G7356" s="1295">
        <v>0</v>
      </c>
      <c r="H7356" s="935" t="s">
        <v>411</v>
      </c>
      <c r="I7356" s="935" t="s">
        <v>412</v>
      </c>
      <c r="J7356" s="935">
        <v>40.027836569999998</v>
      </c>
      <c r="K7356" s="935">
        <v>-122.11920569999999</v>
      </c>
      <c r="L7356" s="935">
        <v>39.909298579999998</v>
      </c>
      <c r="M7356" s="935">
        <v>-122.0918963</v>
      </c>
    </row>
    <row r="7357" spans="1:13" x14ac:dyDescent="0.35">
      <c r="A7357" s="1296">
        <v>40919</v>
      </c>
      <c r="B7357" s="1295" t="s">
        <v>242</v>
      </c>
      <c r="C7357" s="1295" t="s">
        <v>246</v>
      </c>
      <c r="D7357" s="1295">
        <v>4699</v>
      </c>
      <c r="E7357" s="1295" t="s">
        <v>247</v>
      </c>
      <c r="F7357" s="935" t="s">
        <v>220</v>
      </c>
      <c r="G7357" s="1295">
        <v>0</v>
      </c>
      <c r="H7357" s="935" t="s">
        <v>412</v>
      </c>
      <c r="I7357" s="935" t="s">
        <v>413</v>
      </c>
      <c r="J7357" s="935">
        <v>39.909298579999998</v>
      </c>
      <c r="K7357" s="935">
        <v>-122.0918963</v>
      </c>
      <c r="L7357" s="935">
        <v>39.751173979999997</v>
      </c>
      <c r="M7357" s="935">
        <v>-121.9963235</v>
      </c>
    </row>
    <row r="7358" spans="1:13" x14ac:dyDescent="0.35">
      <c r="A7358" s="1296">
        <v>40919</v>
      </c>
      <c r="B7358" s="1295" t="s">
        <v>242</v>
      </c>
      <c r="C7358" s="1295" t="s">
        <v>246</v>
      </c>
      <c r="D7358" s="1295">
        <v>4699</v>
      </c>
      <c r="E7358" s="1295" t="s">
        <v>247</v>
      </c>
      <c r="F7358" s="935" t="s">
        <v>221</v>
      </c>
      <c r="G7358" s="1295">
        <v>0</v>
      </c>
      <c r="H7358" s="935" t="s">
        <v>413</v>
      </c>
      <c r="I7358" s="935" t="s">
        <v>414</v>
      </c>
      <c r="J7358" s="935">
        <v>39.751173979999997</v>
      </c>
      <c r="K7358" s="935">
        <v>-121.9963235</v>
      </c>
      <c r="L7358" s="935">
        <v>39.629153240000001</v>
      </c>
      <c r="M7358" s="935">
        <v>-121.9925059</v>
      </c>
    </row>
    <row r="7359" spans="1:13" x14ac:dyDescent="0.35">
      <c r="A7359" s="1296">
        <v>40919</v>
      </c>
      <c r="B7359" s="1295" t="s">
        <v>242</v>
      </c>
      <c r="C7359" s="1295" t="s">
        <v>246</v>
      </c>
      <c r="D7359" s="1295">
        <v>4699</v>
      </c>
      <c r="E7359" s="1295" t="s">
        <v>247</v>
      </c>
      <c r="F7359" s="935" t="s">
        <v>222</v>
      </c>
      <c r="G7359" s="1295">
        <v>0</v>
      </c>
      <c r="H7359" s="935" t="s">
        <v>414</v>
      </c>
      <c r="I7359" s="935" t="s">
        <v>415</v>
      </c>
      <c r="J7359" s="935">
        <v>39.629153240000001</v>
      </c>
      <c r="K7359" s="935">
        <v>-121.9925059</v>
      </c>
      <c r="L7359" s="935">
        <v>39.40712284</v>
      </c>
      <c r="M7359" s="935">
        <v>-122.00758999999999</v>
      </c>
    </row>
    <row r="7360" spans="1:13" x14ac:dyDescent="0.35">
      <c r="A7360" s="1296">
        <v>40942</v>
      </c>
      <c r="B7360" s="1295" t="s">
        <v>242</v>
      </c>
      <c r="C7360" s="1295" t="s">
        <v>291</v>
      </c>
      <c r="D7360" s="1295">
        <v>3717</v>
      </c>
      <c r="E7360" s="1295" t="s">
        <v>247</v>
      </c>
      <c r="F7360" s="935" t="s">
        <v>208</v>
      </c>
      <c r="G7360" s="1295">
        <v>66</v>
      </c>
      <c r="H7360" s="935" t="s">
        <v>402</v>
      </c>
      <c r="I7360" s="935" t="s">
        <v>403</v>
      </c>
      <c r="J7360" s="935">
        <v>40.611883210000002</v>
      </c>
      <c r="K7360" s="935">
        <v>-122.446135</v>
      </c>
      <c r="L7360" s="935">
        <v>40.592799669999998</v>
      </c>
      <c r="M7360" s="935">
        <v>-122.3942059</v>
      </c>
    </row>
    <row r="7361" spans="1:13" x14ac:dyDescent="0.35">
      <c r="A7361" s="1296">
        <v>40942</v>
      </c>
      <c r="B7361" s="1295" t="s">
        <v>242</v>
      </c>
      <c r="C7361" s="1295" t="s">
        <v>291</v>
      </c>
      <c r="D7361" s="1295">
        <v>3717</v>
      </c>
      <c r="E7361" s="1295" t="s">
        <v>247</v>
      </c>
      <c r="F7361" s="935" t="s">
        <v>209</v>
      </c>
      <c r="G7361" s="1295">
        <v>3</v>
      </c>
      <c r="H7361" s="935" t="s">
        <v>403</v>
      </c>
      <c r="I7361" s="935" t="s">
        <v>404</v>
      </c>
      <c r="J7361" s="935">
        <v>40.592799669999998</v>
      </c>
      <c r="K7361" s="935">
        <v>-122.3942059</v>
      </c>
      <c r="L7361" s="935">
        <v>40.585947769999997</v>
      </c>
      <c r="M7361" s="935">
        <v>-122.3683525</v>
      </c>
    </row>
    <row r="7362" spans="1:13" x14ac:dyDescent="0.35">
      <c r="A7362" s="1296">
        <v>40942</v>
      </c>
      <c r="B7362" s="1295" t="s">
        <v>242</v>
      </c>
      <c r="C7362" s="1295" t="s">
        <v>291</v>
      </c>
      <c r="D7362" s="1295">
        <v>3717</v>
      </c>
      <c r="E7362" s="1295" t="s">
        <v>247</v>
      </c>
      <c r="F7362" s="935" t="s">
        <v>211</v>
      </c>
      <c r="G7362" s="1295">
        <v>4</v>
      </c>
      <c r="H7362" s="935" t="s">
        <v>404</v>
      </c>
      <c r="I7362" s="935" t="s">
        <v>405</v>
      </c>
      <c r="J7362" s="935">
        <v>40.585947769999997</v>
      </c>
      <c r="K7362" s="935">
        <v>-122.3683525</v>
      </c>
      <c r="L7362" s="935">
        <v>40.472049499999997</v>
      </c>
      <c r="M7362" s="935">
        <v>-122.29453460000001</v>
      </c>
    </row>
    <row r="7363" spans="1:13" x14ac:dyDescent="0.35">
      <c r="A7363" s="1296">
        <v>40942</v>
      </c>
      <c r="B7363" s="1295" t="s">
        <v>242</v>
      </c>
      <c r="C7363" s="1295" t="s">
        <v>291</v>
      </c>
      <c r="D7363" s="1295">
        <v>3717</v>
      </c>
      <c r="E7363" s="1295" t="s">
        <v>247</v>
      </c>
      <c r="F7363" s="935" t="s">
        <v>212</v>
      </c>
      <c r="G7363" s="1295">
        <v>14</v>
      </c>
      <c r="H7363" s="935" t="s">
        <v>405</v>
      </c>
      <c r="I7363" s="935" t="s">
        <v>406</v>
      </c>
      <c r="J7363" s="935">
        <v>40.472049499999997</v>
      </c>
      <c r="K7363" s="935">
        <v>-122.29453460000001</v>
      </c>
      <c r="L7363" s="935">
        <v>40.417416330000002</v>
      </c>
      <c r="M7363" s="935">
        <v>-122.19395729999999</v>
      </c>
    </row>
    <row r="7364" spans="1:13" x14ac:dyDescent="0.35">
      <c r="A7364" s="1296">
        <v>40942</v>
      </c>
      <c r="B7364" s="1295" t="s">
        <v>242</v>
      </c>
      <c r="C7364" s="1295" t="s">
        <v>291</v>
      </c>
      <c r="D7364" s="1295">
        <v>3717</v>
      </c>
      <c r="E7364" s="1295" t="s">
        <v>247</v>
      </c>
      <c r="F7364" s="935" t="s">
        <v>213</v>
      </c>
      <c r="G7364" s="1295">
        <v>2</v>
      </c>
      <c r="H7364" s="935" t="s">
        <v>406</v>
      </c>
      <c r="I7364" s="935" t="s">
        <v>407</v>
      </c>
      <c r="J7364" s="935">
        <v>40.417416330000002</v>
      </c>
      <c r="K7364" s="935">
        <v>-122.19395729999999</v>
      </c>
      <c r="L7364" s="935">
        <v>40.355137560000003</v>
      </c>
      <c r="M7364" s="935">
        <v>-122.17595660000001</v>
      </c>
    </row>
    <row r="7365" spans="1:13" x14ac:dyDescent="0.35">
      <c r="A7365" s="1296">
        <v>40942</v>
      </c>
      <c r="B7365" s="1295" t="s">
        <v>242</v>
      </c>
      <c r="C7365" s="1295" t="s">
        <v>291</v>
      </c>
      <c r="D7365" s="1295">
        <v>3717</v>
      </c>
      <c r="E7365" s="1295" t="s">
        <v>247</v>
      </c>
      <c r="F7365" s="935" t="s">
        <v>214</v>
      </c>
      <c r="G7365" s="1295">
        <v>3</v>
      </c>
      <c r="H7365" s="935" t="s">
        <v>407</v>
      </c>
      <c r="I7365" s="935" t="s">
        <v>408</v>
      </c>
      <c r="J7365" s="935">
        <v>40.355137560000003</v>
      </c>
      <c r="K7365" s="935">
        <v>-122.17595660000001</v>
      </c>
      <c r="L7365" s="935">
        <v>40.316984869999999</v>
      </c>
      <c r="M7365" s="935">
        <v>-122.1896581</v>
      </c>
    </row>
    <row r="7366" spans="1:13" x14ac:dyDescent="0.35">
      <c r="A7366" s="1296">
        <v>40942</v>
      </c>
      <c r="B7366" s="1295" t="s">
        <v>242</v>
      </c>
      <c r="C7366" s="1295" t="s">
        <v>291</v>
      </c>
      <c r="D7366" s="1295">
        <v>3717</v>
      </c>
      <c r="E7366" s="1295" t="s">
        <v>247</v>
      </c>
      <c r="F7366" s="935" t="s">
        <v>215</v>
      </c>
      <c r="G7366" s="1295">
        <v>0</v>
      </c>
      <c r="H7366" s="935" t="s">
        <v>408</v>
      </c>
      <c r="I7366" s="935" t="s">
        <v>409</v>
      </c>
      <c r="J7366" s="935">
        <v>40.316984869999999</v>
      </c>
      <c r="K7366" s="935">
        <v>-122.1896581</v>
      </c>
      <c r="L7366" s="935">
        <v>40.263968490000003</v>
      </c>
      <c r="M7366" s="935">
        <v>-122.2235306</v>
      </c>
    </row>
    <row r="7367" spans="1:13" x14ac:dyDescent="0.35">
      <c r="A7367" s="1296">
        <v>40942</v>
      </c>
      <c r="B7367" s="1295" t="s">
        <v>242</v>
      </c>
      <c r="C7367" s="1295" t="s">
        <v>291</v>
      </c>
      <c r="D7367" s="1295">
        <v>3717</v>
      </c>
      <c r="E7367" s="1295" t="s">
        <v>247</v>
      </c>
      <c r="F7367" s="935" t="s">
        <v>216</v>
      </c>
      <c r="G7367" s="1295">
        <v>0</v>
      </c>
      <c r="H7367" s="935" t="s">
        <v>409</v>
      </c>
      <c r="I7367" s="935" t="s">
        <v>410</v>
      </c>
      <c r="J7367" s="935">
        <v>40.263968490000003</v>
      </c>
      <c r="K7367" s="935">
        <v>-122.2235306</v>
      </c>
      <c r="L7367" s="935">
        <v>40.153152210000002</v>
      </c>
      <c r="M7367" s="935">
        <v>-122.20237950000001</v>
      </c>
    </row>
    <row r="7368" spans="1:13" x14ac:dyDescent="0.35">
      <c r="A7368" s="1296">
        <v>40942</v>
      </c>
      <c r="B7368" s="1295" t="s">
        <v>242</v>
      </c>
      <c r="C7368" s="1295" t="s">
        <v>291</v>
      </c>
      <c r="D7368" s="1295">
        <v>3717</v>
      </c>
      <c r="E7368" s="1295" t="s">
        <v>247</v>
      </c>
      <c r="F7368" s="935" t="s">
        <v>217</v>
      </c>
      <c r="G7368" s="1295">
        <v>0</v>
      </c>
      <c r="H7368" s="935" t="s">
        <v>410</v>
      </c>
      <c r="I7368" s="935" t="s">
        <v>411</v>
      </c>
      <c r="J7368" s="935">
        <v>40.153152210000002</v>
      </c>
      <c r="K7368" s="935">
        <v>-122.20237950000001</v>
      </c>
      <c r="L7368" s="935">
        <v>40.027836569999998</v>
      </c>
      <c r="M7368" s="935">
        <v>-122.11920569999999</v>
      </c>
    </row>
    <row r="7369" spans="1:13" x14ac:dyDescent="0.35">
      <c r="A7369" s="1296">
        <v>40942</v>
      </c>
      <c r="B7369" s="1295" t="s">
        <v>242</v>
      </c>
      <c r="C7369" s="1295" t="s">
        <v>291</v>
      </c>
      <c r="D7369" s="1295">
        <v>3717</v>
      </c>
      <c r="E7369" s="1295" t="s">
        <v>247</v>
      </c>
      <c r="F7369" s="935" t="s">
        <v>219</v>
      </c>
      <c r="G7369" s="1295">
        <v>0</v>
      </c>
      <c r="H7369" s="935" t="s">
        <v>411</v>
      </c>
      <c r="I7369" s="935" t="s">
        <v>412</v>
      </c>
      <c r="J7369" s="935">
        <v>40.027836569999998</v>
      </c>
      <c r="K7369" s="935">
        <v>-122.11920569999999</v>
      </c>
      <c r="L7369" s="935">
        <v>39.909298579999998</v>
      </c>
      <c r="M7369" s="935">
        <v>-122.0918963</v>
      </c>
    </row>
    <row r="7370" spans="1:13" x14ac:dyDescent="0.35">
      <c r="A7370" s="1296">
        <v>40942</v>
      </c>
      <c r="B7370" s="1295" t="s">
        <v>242</v>
      </c>
      <c r="C7370" s="1295" t="s">
        <v>291</v>
      </c>
      <c r="D7370" s="1295">
        <v>3717</v>
      </c>
      <c r="E7370" s="1295" t="s">
        <v>247</v>
      </c>
      <c r="F7370" s="935" t="s">
        <v>220</v>
      </c>
      <c r="G7370" s="1295">
        <v>0</v>
      </c>
      <c r="H7370" s="935" t="s">
        <v>412</v>
      </c>
      <c r="I7370" s="935" t="s">
        <v>413</v>
      </c>
      <c r="J7370" s="935">
        <v>39.909298579999998</v>
      </c>
      <c r="K7370" s="935">
        <v>-122.0918963</v>
      </c>
      <c r="L7370" s="935">
        <v>39.751173979999997</v>
      </c>
      <c r="M7370" s="935">
        <v>-121.9963235</v>
      </c>
    </row>
    <row r="7371" spans="1:13" x14ac:dyDescent="0.35">
      <c r="A7371" s="1296">
        <v>40942</v>
      </c>
      <c r="B7371" s="1295" t="s">
        <v>242</v>
      </c>
      <c r="C7371" s="1295" t="s">
        <v>291</v>
      </c>
      <c r="D7371" s="1295">
        <v>3717</v>
      </c>
      <c r="E7371" s="1295" t="s">
        <v>247</v>
      </c>
      <c r="F7371" s="935" t="s">
        <v>221</v>
      </c>
      <c r="G7371" s="1295">
        <v>0</v>
      </c>
      <c r="H7371" s="935" t="s">
        <v>413</v>
      </c>
      <c r="I7371" s="935" t="s">
        <v>414</v>
      </c>
      <c r="J7371" s="935">
        <v>39.751173979999997</v>
      </c>
      <c r="K7371" s="935">
        <v>-121.9963235</v>
      </c>
      <c r="L7371" s="935">
        <v>39.629153240000001</v>
      </c>
      <c r="M7371" s="935">
        <v>-121.9925059</v>
      </c>
    </row>
    <row r="7372" spans="1:13" x14ac:dyDescent="0.35">
      <c r="A7372" s="1296">
        <v>40942</v>
      </c>
      <c r="B7372" s="1295" t="s">
        <v>242</v>
      </c>
      <c r="C7372" s="1295" t="s">
        <v>291</v>
      </c>
      <c r="D7372" s="1295">
        <v>3717</v>
      </c>
      <c r="E7372" s="1295" t="s">
        <v>247</v>
      </c>
      <c r="F7372" s="935" t="s">
        <v>222</v>
      </c>
      <c r="G7372" s="1295">
        <v>0</v>
      </c>
      <c r="H7372" s="935" t="s">
        <v>414</v>
      </c>
      <c r="I7372" s="935" t="s">
        <v>415</v>
      </c>
      <c r="J7372" s="935">
        <v>39.629153240000001</v>
      </c>
      <c r="K7372" s="935">
        <v>-121.9925059</v>
      </c>
      <c r="L7372" s="935">
        <v>39.40712284</v>
      </c>
      <c r="M7372" s="935">
        <v>-122.00758999999999</v>
      </c>
    </row>
    <row r="7373" spans="1:13" x14ac:dyDescent="0.35">
      <c r="A7373" s="1296">
        <v>40963</v>
      </c>
      <c r="B7373" s="1295" t="s">
        <v>242</v>
      </c>
      <c r="C7373" s="1295" t="s">
        <v>291</v>
      </c>
      <c r="D7373" s="1295">
        <v>4989</v>
      </c>
      <c r="E7373" s="1295" t="s">
        <v>247</v>
      </c>
      <c r="F7373" s="935" t="s">
        <v>208</v>
      </c>
      <c r="G7373" s="1295">
        <v>57</v>
      </c>
      <c r="H7373" s="935" t="s">
        <v>402</v>
      </c>
      <c r="I7373" s="935" t="s">
        <v>403</v>
      </c>
      <c r="J7373" s="935">
        <v>40.611883210000002</v>
      </c>
      <c r="K7373" s="935">
        <v>-122.446135</v>
      </c>
      <c r="L7373" s="935">
        <v>40.592799669999998</v>
      </c>
      <c r="M7373" s="935">
        <v>-122.3942059</v>
      </c>
    </row>
    <row r="7374" spans="1:13" x14ac:dyDescent="0.35">
      <c r="A7374" s="1296">
        <v>40963</v>
      </c>
      <c r="B7374" s="1295" t="s">
        <v>242</v>
      </c>
      <c r="C7374" s="1295" t="s">
        <v>291</v>
      </c>
      <c r="D7374" s="1295">
        <v>4989</v>
      </c>
      <c r="E7374" s="1295" t="s">
        <v>247</v>
      </c>
      <c r="F7374" s="935" t="s">
        <v>209</v>
      </c>
      <c r="G7374" s="1295">
        <v>0</v>
      </c>
      <c r="H7374" s="935" t="s">
        <v>403</v>
      </c>
      <c r="I7374" s="935" t="s">
        <v>404</v>
      </c>
      <c r="J7374" s="935">
        <v>40.592799669999998</v>
      </c>
      <c r="K7374" s="935">
        <v>-122.3942059</v>
      </c>
      <c r="L7374" s="935">
        <v>40.585947769999997</v>
      </c>
      <c r="M7374" s="935">
        <v>-122.3683525</v>
      </c>
    </row>
    <row r="7375" spans="1:13" x14ac:dyDescent="0.35">
      <c r="A7375" s="1296">
        <v>40963</v>
      </c>
      <c r="B7375" s="1295" t="s">
        <v>242</v>
      </c>
      <c r="C7375" s="1295" t="s">
        <v>291</v>
      </c>
      <c r="D7375" s="1295">
        <v>4989</v>
      </c>
      <c r="E7375" s="1295" t="s">
        <v>247</v>
      </c>
      <c r="F7375" s="935" t="s">
        <v>211</v>
      </c>
      <c r="G7375" s="1295">
        <v>5</v>
      </c>
      <c r="H7375" s="935" t="s">
        <v>404</v>
      </c>
      <c r="I7375" s="935" t="s">
        <v>405</v>
      </c>
      <c r="J7375" s="935">
        <v>40.585947769999997</v>
      </c>
      <c r="K7375" s="935">
        <v>-122.3683525</v>
      </c>
      <c r="L7375" s="935">
        <v>40.472049499999997</v>
      </c>
      <c r="M7375" s="935">
        <v>-122.29453460000001</v>
      </c>
    </row>
    <row r="7376" spans="1:13" x14ac:dyDescent="0.35">
      <c r="A7376" s="1296">
        <v>40963</v>
      </c>
      <c r="B7376" s="1295" t="s">
        <v>242</v>
      </c>
      <c r="C7376" s="1295" t="s">
        <v>291</v>
      </c>
      <c r="D7376" s="1295">
        <v>4989</v>
      </c>
      <c r="E7376" s="1295" t="s">
        <v>247</v>
      </c>
      <c r="F7376" s="935" t="s">
        <v>212</v>
      </c>
      <c r="G7376" s="1295">
        <v>5</v>
      </c>
      <c r="H7376" s="935" t="s">
        <v>405</v>
      </c>
      <c r="I7376" s="935" t="s">
        <v>406</v>
      </c>
      <c r="J7376" s="935">
        <v>40.472049499999997</v>
      </c>
      <c r="K7376" s="935">
        <v>-122.29453460000001</v>
      </c>
      <c r="L7376" s="935">
        <v>40.417416330000002</v>
      </c>
      <c r="M7376" s="935">
        <v>-122.19395729999999</v>
      </c>
    </row>
    <row r="7377" spans="1:13" x14ac:dyDescent="0.35">
      <c r="A7377" s="1296">
        <v>40963</v>
      </c>
      <c r="B7377" s="1295" t="s">
        <v>242</v>
      </c>
      <c r="C7377" s="1295" t="s">
        <v>291</v>
      </c>
      <c r="D7377" s="1295">
        <v>4989</v>
      </c>
      <c r="E7377" s="1295" t="s">
        <v>247</v>
      </c>
      <c r="F7377" s="935" t="s">
        <v>213</v>
      </c>
      <c r="G7377" s="1295">
        <v>0</v>
      </c>
      <c r="H7377" s="935" t="s">
        <v>406</v>
      </c>
      <c r="I7377" s="935" t="s">
        <v>407</v>
      </c>
      <c r="J7377" s="935">
        <v>40.417416330000002</v>
      </c>
      <c r="K7377" s="935">
        <v>-122.19395729999999</v>
      </c>
      <c r="L7377" s="935">
        <v>40.355137560000003</v>
      </c>
      <c r="M7377" s="935">
        <v>-122.17595660000001</v>
      </c>
    </row>
    <row r="7378" spans="1:13" x14ac:dyDescent="0.35">
      <c r="A7378" s="1296">
        <v>40963</v>
      </c>
      <c r="B7378" s="1295" t="s">
        <v>242</v>
      </c>
      <c r="C7378" s="1295" t="s">
        <v>291</v>
      </c>
      <c r="D7378" s="1295">
        <v>4989</v>
      </c>
      <c r="E7378" s="1295" t="s">
        <v>247</v>
      </c>
      <c r="F7378" s="935" t="s">
        <v>214</v>
      </c>
      <c r="G7378" s="1295">
        <v>0</v>
      </c>
      <c r="H7378" s="935" t="s">
        <v>407</v>
      </c>
      <c r="I7378" s="935" t="s">
        <v>408</v>
      </c>
      <c r="J7378" s="935">
        <v>40.355137560000003</v>
      </c>
      <c r="K7378" s="935">
        <v>-122.17595660000001</v>
      </c>
      <c r="L7378" s="935">
        <v>40.316984869999999</v>
      </c>
      <c r="M7378" s="935">
        <v>-122.1896581</v>
      </c>
    </row>
    <row r="7379" spans="1:13" x14ac:dyDescent="0.35">
      <c r="A7379" s="1296">
        <v>40963</v>
      </c>
      <c r="B7379" s="1295" t="s">
        <v>242</v>
      </c>
      <c r="C7379" s="1295" t="s">
        <v>291</v>
      </c>
      <c r="D7379" s="1295">
        <v>4989</v>
      </c>
      <c r="E7379" s="1295" t="s">
        <v>247</v>
      </c>
      <c r="F7379" s="935" t="s">
        <v>215</v>
      </c>
      <c r="G7379" s="1295">
        <v>0</v>
      </c>
      <c r="H7379" s="935" t="s">
        <v>408</v>
      </c>
      <c r="I7379" s="935" t="s">
        <v>409</v>
      </c>
      <c r="J7379" s="935">
        <v>40.316984869999999</v>
      </c>
      <c r="K7379" s="935">
        <v>-122.1896581</v>
      </c>
      <c r="L7379" s="935">
        <v>40.263968490000003</v>
      </c>
      <c r="M7379" s="935">
        <v>-122.2235306</v>
      </c>
    </row>
    <row r="7380" spans="1:13" x14ac:dyDescent="0.35">
      <c r="A7380" s="1296">
        <v>40963</v>
      </c>
      <c r="B7380" s="1295" t="s">
        <v>242</v>
      </c>
      <c r="C7380" s="1295" t="s">
        <v>291</v>
      </c>
      <c r="D7380" s="1295">
        <v>4989</v>
      </c>
      <c r="E7380" s="1295" t="s">
        <v>247</v>
      </c>
      <c r="F7380" s="935" t="s">
        <v>216</v>
      </c>
      <c r="G7380" s="1295">
        <v>0</v>
      </c>
      <c r="H7380" s="935" t="s">
        <v>409</v>
      </c>
      <c r="I7380" s="935" t="s">
        <v>410</v>
      </c>
      <c r="J7380" s="935">
        <v>40.263968490000003</v>
      </c>
      <c r="K7380" s="935">
        <v>-122.2235306</v>
      </c>
      <c r="L7380" s="935">
        <v>40.153152210000002</v>
      </c>
      <c r="M7380" s="935">
        <v>-122.20237950000001</v>
      </c>
    </row>
    <row r="7381" spans="1:13" x14ac:dyDescent="0.35">
      <c r="A7381" s="1296">
        <v>40963</v>
      </c>
      <c r="B7381" s="1295" t="s">
        <v>242</v>
      </c>
      <c r="C7381" s="1295" t="s">
        <v>291</v>
      </c>
      <c r="D7381" s="1295">
        <v>4989</v>
      </c>
      <c r="E7381" s="1295" t="s">
        <v>247</v>
      </c>
      <c r="F7381" s="935" t="s">
        <v>217</v>
      </c>
      <c r="G7381" s="1295">
        <v>0</v>
      </c>
      <c r="H7381" s="935" t="s">
        <v>410</v>
      </c>
      <c r="I7381" s="935" t="s">
        <v>411</v>
      </c>
      <c r="J7381" s="935">
        <v>40.153152210000002</v>
      </c>
      <c r="K7381" s="935">
        <v>-122.20237950000001</v>
      </c>
      <c r="L7381" s="935">
        <v>40.027836569999998</v>
      </c>
      <c r="M7381" s="935">
        <v>-122.11920569999999</v>
      </c>
    </row>
    <row r="7382" spans="1:13" x14ac:dyDescent="0.35">
      <c r="A7382" s="1296">
        <v>40963</v>
      </c>
      <c r="B7382" s="1295" t="s">
        <v>242</v>
      </c>
      <c r="C7382" s="1295" t="s">
        <v>291</v>
      </c>
      <c r="D7382" s="1295">
        <v>4989</v>
      </c>
      <c r="E7382" s="1295" t="s">
        <v>247</v>
      </c>
      <c r="F7382" s="935" t="s">
        <v>219</v>
      </c>
      <c r="G7382" s="1295">
        <v>0</v>
      </c>
      <c r="H7382" s="935" t="s">
        <v>411</v>
      </c>
      <c r="I7382" s="935" t="s">
        <v>412</v>
      </c>
      <c r="J7382" s="935">
        <v>40.027836569999998</v>
      </c>
      <c r="K7382" s="935">
        <v>-122.11920569999999</v>
      </c>
      <c r="L7382" s="935">
        <v>39.909298579999998</v>
      </c>
      <c r="M7382" s="935">
        <v>-122.0918963</v>
      </c>
    </row>
    <row r="7383" spans="1:13" x14ac:dyDescent="0.35">
      <c r="A7383" s="1296">
        <v>40963</v>
      </c>
      <c r="B7383" s="1295" t="s">
        <v>242</v>
      </c>
      <c r="C7383" s="1295" t="s">
        <v>291</v>
      </c>
      <c r="D7383" s="1295">
        <v>4989</v>
      </c>
      <c r="E7383" s="1295" t="s">
        <v>247</v>
      </c>
      <c r="F7383" s="935" t="s">
        <v>220</v>
      </c>
      <c r="G7383" s="1295">
        <v>0</v>
      </c>
      <c r="H7383" s="935" t="s">
        <v>412</v>
      </c>
      <c r="I7383" s="935" t="s">
        <v>413</v>
      </c>
      <c r="J7383" s="935">
        <v>39.909298579999998</v>
      </c>
      <c r="K7383" s="935">
        <v>-122.0918963</v>
      </c>
      <c r="L7383" s="935">
        <v>39.751173979999997</v>
      </c>
      <c r="M7383" s="935">
        <v>-121.9963235</v>
      </c>
    </row>
    <row r="7384" spans="1:13" x14ac:dyDescent="0.35">
      <c r="A7384" s="1296">
        <v>40963</v>
      </c>
      <c r="B7384" s="1295" t="s">
        <v>242</v>
      </c>
      <c r="C7384" s="1295" t="s">
        <v>291</v>
      </c>
      <c r="D7384" s="1295">
        <v>4989</v>
      </c>
      <c r="E7384" s="1295" t="s">
        <v>247</v>
      </c>
      <c r="F7384" s="935" t="s">
        <v>221</v>
      </c>
      <c r="G7384" s="1295">
        <v>0</v>
      </c>
      <c r="H7384" s="935" t="s">
        <v>413</v>
      </c>
      <c r="I7384" s="935" t="s">
        <v>414</v>
      </c>
      <c r="J7384" s="935">
        <v>39.751173979999997</v>
      </c>
      <c r="K7384" s="935">
        <v>-121.9963235</v>
      </c>
      <c r="L7384" s="935">
        <v>39.629153240000001</v>
      </c>
      <c r="M7384" s="935">
        <v>-121.9925059</v>
      </c>
    </row>
    <row r="7385" spans="1:13" x14ac:dyDescent="0.35">
      <c r="A7385" s="1296">
        <v>40963</v>
      </c>
      <c r="B7385" s="1295" t="s">
        <v>242</v>
      </c>
      <c r="C7385" s="1295" t="s">
        <v>291</v>
      </c>
      <c r="D7385" s="1295">
        <v>4989</v>
      </c>
      <c r="E7385" s="1295" t="s">
        <v>247</v>
      </c>
      <c r="F7385" s="935" t="s">
        <v>222</v>
      </c>
      <c r="G7385" s="1295">
        <v>0</v>
      </c>
      <c r="H7385" s="935" t="s">
        <v>414</v>
      </c>
      <c r="I7385" s="935" t="s">
        <v>415</v>
      </c>
      <c r="J7385" s="935">
        <v>39.629153240000001</v>
      </c>
      <c r="K7385" s="935">
        <v>-121.9925059</v>
      </c>
      <c r="L7385" s="935">
        <v>39.40712284</v>
      </c>
      <c r="M7385" s="935">
        <v>-122.00758999999999</v>
      </c>
    </row>
    <row r="7386" spans="1:13" x14ac:dyDescent="0.35">
      <c r="A7386" s="1296">
        <v>41018</v>
      </c>
      <c r="B7386" s="1295" t="s">
        <v>242</v>
      </c>
      <c r="C7386" s="1295" t="s">
        <v>196</v>
      </c>
      <c r="D7386" s="1295">
        <v>4508</v>
      </c>
      <c r="E7386" s="1295" t="s">
        <v>247</v>
      </c>
      <c r="F7386" s="935" t="s">
        <v>208</v>
      </c>
      <c r="G7386" s="1295">
        <v>3</v>
      </c>
      <c r="H7386" s="935" t="s">
        <v>402</v>
      </c>
      <c r="I7386" s="935" t="s">
        <v>403</v>
      </c>
      <c r="J7386" s="935">
        <v>40.611883210000002</v>
      </c>
      <c r="K7386" s="935">
        <v>-122.446135</v>
      </c>
      <c r="L7386" s="935">
        <v>40.592799669999998</v>
      </c>
      <c r="M7386" s="935">
        <v>-122.3942059</v>
      </c>
    </row>
    <row r="7387" spans="1:13" x14ac:dyDescent="0.35">
      <c r="A7387" s="1296">
        <v>41018</v>
      </c>
      <c r="B7387" s="1295" t="s">
        <v>242</v>
      </c>
      <c r="C7387" s="1295" t="s">
        <v>196</v>
      </c>
      <c r="D7387" s="1295">
        <v>4508</v>
      </c>
      <c r="E7387" s="1295" t="s">
        <v>247</v>
      </c>
      <c r="F7387" s="935" t="s">
        <v>209</v>
      </c>
      <c r="G7387" s="1295">
        <v>1</v>
      </c>
      <c r="H7387" s="935" t="s">
        <v>403</v>
      </c>
      <c r="I7387" s="935" t="s">
        <v>404</v>
      </c>
      <c r="J7387" s="935">
        <v>40.592799669999998</v>
      </c>
      <c r="K7387" s="935">
        <v>-122.3942059</v>
      </c>
      <c r="L7387" s="935">
        <v>40.585947769999997</v>
      </c>
      <c r="M7387" s="935">
        <v>-122.3683525</v>
      </c>
    </row>
    <row r="7388" spans="1:13" x14ac:dyDescent="0.35">
      <c r="A7388" s="1296">
        <v>41018</v>
      </c>
      <c r="B7388" s="1295" t="s">
        <v>242</v>
      </c>
      <c r="C7388" s="1295" t="s">
        <v>196</v>
      </c>
      <c r="D7388" s="1295">
        <v>4508</v>
      </c>
      <c r="E7388" s="1295" t="s">
        <v>247</v>
      </c>
      <c r="F7388" s="935" t="s">
        <v>211</v>
      </c>
      <c r="G7388" s="1295">
        <v>0</v>
      </c>
      <c r="H7388" s="935" t="s">
        <v>404</v>
      </c>
      <c r="I7388" s="935" t="s">
        <v>405</v>
      </c>
      <c r="J7388" s="935">
        <v>40.585947769999997</v>
      </c>
      <c r="K7388" s="935">
        <v>-122.3683525</v>
      </c>
      <c r="L7388" s="935">
        <v>40.472049499999997</v>
      </c>
      <c r="M7388" s="935">
        <v>-122.29453460000001</v>
      </c>
    </row>
    <row r="7389" spans="1:13" x14ac:dyDescent="0.35">
      <c r="A7389" s="1296">
        <v>41018</v>
      </c>
      <c r="B7389" s="1295" t="s">
        <v>242</v>
      </c>
      <c r="C7389" s="1295" t="s">
        <v>196</v>
      </c>
      <c r="D7389" s="1295">
        <v>4508</v>
      </c>
      <c r="E7389" s="1295" t="s">
        <v>247</v>
      </c>
      <c r="F7389" s="935" t="s">
        <v>212</v>
      </c>
      <c r="G7389" s="1295">
        <v>0</v>
      </c>
      <c r="H7389" s="935" t="s">
        <v>405</v>
      </c>
      <c r="I7389" s="935" t="s">
        <v>406</v>
      </c>
      <c r="J7389" s="935">
        <v>40.472049499999997</v>
      </c>
      <c r="K7389" s="935">
        <v>-122.29453460000001</v>
      </c>
      <c r="L7389" s="935">
        <v>40.417416330000002</v>
      </c>
      <c r="M7389" s="935">
        <v>-122.19395729999999</v>
      </c>
    </row>
    <row r="7390" spans="1:13" x14ac:dyDescent="0.35">
      <c r="A7390" s="1296">
        <v>41018</v>
      </c>
      <c r="B7390" s="1295" t="s">
        <v>242</v>
      </c>
      <c r="C7390" s="1295" t="s">
        <v>196</v>
      </c>
      <c r="D7390" s="1295">
        <v>4508</v>
      </c>
      <c r="E7390" s="1295" t="s">
        <v>247</v>
      </c>
      <c r="F7390" s="935" t="s">
        <v>213</v>
      </c>
      <c r="G7390" s="1295">
        <v>0</v>
      </c>
      <c r="H7390" s="935" t="s">
        <v>406</v>
      </c>
      <c r="I7390" s="935" t="s">
        <v>407</v>
      </c>
      <c r="J7390" s="935">
        <v>40.417416330000002</v>
      </c>
      <c r="K7390" s="935">
        <v>-122.19395729999999</v>
      </c>
      <c r="L7390" s="935">
        <v>40.355137560000003</v>
      </c>
      <c r="M7390" s="935">
        <v>-122.17595660000001</v>
      </c>
    </row>
    <row r="7391" spans="1:13" x14ac:dyDescent="0.35">
      <c r="A7391" s="1296">
        <v>41018</v>
      </c>
      <c r="B7391" s="1295" t="s">
        <v>242</v>
      </c>
      <c r="C7391" s="1295" t="s">
        <v>196</v>
      </c>
      <c r="D7391" s="1295">
        <v>4508</v>
      </c>
      <c r="E7391" s="1295" t="s">
        <v>247</v>
      </c>
      <c r="F7391" s="935" t="s">
        <v>214</v>
      </c>
      <c r="G7391" s="1295">
        <v>0</v>
      </c>
      <c r="H7391" s="935" t="s">
        <v>407</v>
      </c>
      <c r="I7391" s="935" t="s">
        <v>408</v>
      </c>
      <c r="J7391" s="935">
        <v>40.355137560000003</v>
      </c>
      <c r="K7391" s="935">
        <v>-122.17595660000001</v>
      </c>
      <c r="L7391" s="935">
        <v>40.316984869999999</v>
      </c>
      <c r="M7391" s="935">
        <v>-122.1896581</v>
      </c>
    </row>
    <row r="7392" spans="1:13" x14ac:dyDescent="0.35">
      <c r="A7392" s="1296">
        <v>41018</v>
      </c>
      <c r="B7392" s="1295" t="s">
        <v>242</v>
      </c>
      <c r="C7392" s="1295" t="s">
        <v>196</v>
      </c>
      <c r="D7392" s="1295">
        <v>4508</v>
      </c>
      <c r="E7392" s="1295" t="s">
        <v>247</v>
      </c>
      <c r="F7392" s="935" t="s">
        <v>215</v>
      </c>
      <c r="G7392" s="1295">
        <v>0</v>
      </c>
      <c r="H7392" s="935" t="s">
        <v>408</v>
      </c>
      <c r="I7392" s="935" t="s">
        <v>409</v>
      </c>
      <c r="J7392" s="935">
        <v>40.316984869999999</v>
      </c>
      <c r="K7392" s="935">
        <v>-122.1896581</v>
      </c>
      <c r="L7392" s="935">
        <v>40.263968490000003</v>
      </c>
      <c r="M7392" s="935">
        <v>-122.2235306</v>
      </c>
    </row>
    <row r="7393" spans="1:13" x14ac:dyDescent="0.35">
      <c r="A7393" s="1296">
        <v>41018</v>
      </c>
      <c r="B7393" s="1295" t="s">
        <v>242</v>
      </c>
      <c r="C7393" s="1295" t="s">
        <v>196</v>
      </c>
      <c r="D7393" s="1295">
        <v>4508</v>
      </c>
      <c r="E7393" s="1295" t="s">
        <v>247</v>
      </c>
      <c r="F7393" s="935" t="s">
        <v>216</v>
      </c>
      <c r="G7393" s="1295">
        <v>0</v>
      </c>
      <c r="H7393" s="935" t="s">
        <v>409</v>
      </c>
      <c r="I7393" s="935" t="s">
        <v>410</v>
      </c>
      <c r="J7393" s="935">
        <v>40.263968490000003</v>
      </c>
      <c r="K7393" s="935">
        <v>-122.2235306</v>
      </c>
      <c r="L7393" s="935">
        <v>40.153152210000002</v>
      </c>
      <c r="M7393" s="935">
        <v>-122.20237950000001</v>
      </c>
    </row>
    <row r="7394" spans="1:13" x14ac:dyDescent="0.35">
      <c r="A7394" s="1296">
        <v>41018</v>
      </c>
      <c r="B7394" s="1295" t="s">
        <v>242</v>
      </c>
      <c r="C7394" s="1295" t="s">
        <v>196</v>
      </c>
      <c r="D7394" s="1295">
        <v>4508</v>
      </c>
      <c r="E7394" s="1295" t="s">
        <v>247</v>
      </c>
      <c r="F7394" s="935" t="s">
        <v>217</v>
      </c>
      <c r="G7394" s="1295">
        <v>0</v>
      </c>
      <c r="H7394" s="935" t="s">
        <v>410</v>
      </c>
      <c r="I7394" s="935" t="s">
        <v>411</v>
      </c>
      <c r="J7394" s="935">
        <v>40.153152210000002</v>
      </c>
      <c r="K7394" s="935">
        <v>-122.20237950000001</v>
      </c>
      <c r="L7394" s="935">
        <v>40.027836569999998</v>
      </c>
      <c r="M7394" s="935">
        <v>-122.11920569999999</v>
      </c>
    </row>
    <row r="7395" spans="1:13" x14ac:dyDescent="0.35">
      <c r="A7395" s="1296">
        <v>41018</v>
      </c>
      <c r="B7395" s="1295" t="s">
        <v>242</v>
      </c>
      <c r="C7395" s="1295" t="s">
        <v>196</v>
      </c>
      <c r="D7395" s="1295">
        <v>4508</v>
      </c>
      <c r="E7395" s="1295" t="s">
        <v>247</v>
      </c>
      <c r="F7395" s="935" t="s">
        <v>219</v>
      </c>
      <c r="G7395" s="1295">
        <v>0</v>
      </c>
      <c r="H7395" s="935" t="s">
        <v>411</v>
      </c>
      <c r="I7395" s="935" t="s">
        <v>412</v>
      </c>
      <c r="J7395" s="935">
        <v>40.027836569999998</v>
      </c>
      <c r="K7395" s="935">
        <v>-122.11920569999999</v>
      </c>
      <c r="L7395" s="935">
        <v>39.909298579999998</v>
      </c>
      <c r="M7395" s="935">
        <v>-122.0918963</v>
      </c>
    </row>
    <row r="7396" spans="1:13" x14ac:dyDescent="0.35">
      <c r="A7396" s="1296">
        <v>41018</v>
      </c>
      <c r="B7396" s="1295" t="s">
        <v>242</v>
      </c>
      <c r="C7396" s="1295" t="s">
        <v>196</v>
      </c>
      <c r="D7396" s="1295">
        <v>4508</v>
      </c>
      <c r="E7396" s="1295" t="s">
        <v>247</v>
      </c>
      <c r="F7396" s="935" t="s">
        <v>220</v>
      </c>
      <c r="G7396" s="1295">
        <v>0</v>
      </c>
      <c r="H7396" s="935" t="s">
        <v>412</v>
      </c>
      <c r="I7396" s="935" t="s">
        <v>413</v>
      </c>
      <c r="J7396" s="935">
        <v>39.909298579999998</v>
      </c>
      <c r="K7396" s="935">
        <v>-122.0918963</v>
      </c>
      <c r="L7396" s="935">
        <v>39.751173979999997</v>
      </c>
      <c r="M7396" s="935">
        <v>-121.9963235</v>
      </c>
    </row>
    <row r="7397" spans="1:13" x14ac:dyDescent="0.35">
      <c r="A7397" s="1296">
        <v>41018</v>
      </c>
      <c r="B7397" s="1295" t="s">
        <v>242</v>
      </c>
      <c r="C7397" s="1295" t="s">
        <v>196</v>
      </c>
      <c r="D7397" s="1295">
        <v>4508</v>
      </c>
      <c r="E7397" s="1295" t="s">
        <v>247</v>
      </c>
      <c r="F7397" s="935" t="s">
        <v>221</v>
      </c>
      <c r="G7397" s="1295">
        <v>0</v>
      </c>
      <c r="H7397" s="935" t="s">
        <v>413</v>
      </c>
      <c r="I7397" s="935" t="s">
        <v>414</v>
      </c>
      <c r="J7397" s="935">
        <v>39.751173979999997</v>
      </c>
      <c r="K7397" s="935">
        <v>-121.9963235</v>
      </c>
      <c r="L7397" s="935">
        <v>39.629153240000001</v>
      </c>
      <c r="M7397" s="935">
        <v>-121.9925059</v>
      </c>
    </row>
    <row r="7398" spans="1:13" x14ac:dyDescent="0.35">
      <c r="A7398" s="1296">
        <v>41018</v>
      </c>
      <c r="B7398" s="1295" t="s">
        <v>242</v>
      </c>
      <c r="C7398" s="1295" t="s">
        <v>196</v>
      </c>
      <c r="D7398" s="1295">
        <v>4508</v>
      </c>
      <c r="E7398" s="1295" t="s">
        <v>247</v>
      </c>
      <c r="F7398" s="935" t="s">
        <v>222</v>
      </c>
      <c r="G7398" s="1295">
        <v>0</v>
      </c>
      <c r="H7398" s="935" t="s">
        <v>414</v>
      </c>
      <c r="I7398" s="935" t="s">
        <v>415</v>
      </c>
      <c r="J7398" s="935">
        <v>39.629153240000001</v>
      </c>
      <c r="K7398" s="935">
        <v>-121.9925059</v>
      </c>
      <c r="L7398" s="935">
        <v>39.40712284</v>
      </c>
      <c r="M7398" s="935">
        <v>-122.00758999999999</v>
      </c>
    </row>
    <row r="7399" spans="1:13" x14ac:dyDescent="0.35">
      <c r="A7399" s="1296">
        <v>41046</v>
      </c>
      <c r="B7399" s="1295" t="s">
        <v>194</v>
      </c>
      <c r="C7399" s="1295" t="s">
        <v>246</v>
      </c>
      <c r="D7399" s="1295">
        <v>10503</v>
      </c>
      <c r="E7399" s="1295" t="s">
        <v>200</v>
      </c>
      <c r="F7399" s="935" t="s">
        <v>208</v>
      </c>
      <c r="G7399" s="1295">
        <v>5</v>
      </c>
      <c r="H7399" s="935" t="s">
        <v>402</v>
      </c>
      <c r="I7399" s="935" t="s">
        <v>403</v>
      </c>
      <c r="J7399" s="935">
        <v>40.611883210000002</v>
      </c>
      <c r="K7399" s="935">
        <v>-122.446135</v>
      </c>
      <c r="L7399" s="935">
        <v>40.592799669999998</v>
      </c>
      <c r="M7399" s="935">
        <v>-122.3942059</v>
      </c>
    </row>
    <row r="7400" spans="1:13" x14ac:dyDescent="0.35">
      <c r="A7400" s="1296">
        <v>41046</v>
      </c>
      <c r="B7400" s="1295" t="s">
        <v>194</v>
      </c>
      <c r="C7400" s="1295" t="s">
        <v>246</v>
      </c>
      <c r="D7400" s="1295">
        <v>10503</v>
      </c>
      <c r="E7400" s="1295" t="s">
        <v>200</v>
      </c>
      <c r="F7400" s="935" t="s">
        <v>209</v>
      </c>
      <c r="G7400" s="1295">
        <v>1</v>
      </c>
      <c r="H7400" s="935" t="s">
        <v>403</v>
      </c>
      <c r="I7400" s="935" t="s">
        <v>404</v>
      </c>
      <c r="J7400" s="935">
        <v>40.592799669999998</v>
      </c>
      <c r="K7400" s="935">
        <v>-122.3942059</v>
      </c>
      <c r="L7400" s="935">
        <v>40.585947769999997</v>
      </c>
      <c r="M7400" s="935">
        <v>-122.3683525</v>
      </c>
    </row>
    <row r="7401" spans="1:13" x14ac:dyDescent="0.35">
      <c r="A7401" s="1296">
        <v>41046</v>
      </c>
      <c r="B7401" s="1295" t="s">
        <v>194</v>
      </c>
      <c r="C7401" s="1295" t="s">
        <v>246</v>
      </c>
      <c r="D7401" s="1295">
        <v>10503</v>
      </c>
      <c r="E7401" s="1295" t="s">
        <v>200</v>
      </c>
      <c r="F7401" s="935" t="s">
        <v>211</v>
      </c>
      <c r="G7401" s="1295">
        <v>0</v>
      </c>
      <c r="H7401" s="935" t="s">
        <v>404</v>
      </c>
      <c r="I7401" s="935" t="s">
        <v>405</v>
      </c>
      <c r="J7401" s="935">
        <v>40.585947769999997</v>
      </c>
      <c r="K7401" s="935">
        <v>-122.3683525</v>
      </c>
      <c r="L7401" s="935">
        <v>40.472049499999997</v>
      </c>
      <c r="M7401" s="935">
        <v>-122.29453460000001</v>
      </c>
    </row>
    <row r="7402" spans="1:13" x14ac:dyDescent="0.35">
      <c r="A7402" s="1296">
        <v>41046</v>
      </c>
      <c r="B7402" s="1295" t="s">
        <v>194</v>
      </c>
      <c r="C7402" s="1295" t="s">
        <v>246</v>
      </c>
      <c r="D7402" s="1295">
        <v>10503</v>
      </c>
      <c r="E7402" s="1295" t="s">
        <v>200</v>
      </c>
      <c r="F7402" s="935" t="s">
        <v>212</v>
      </c>
      <c r="G7402" s="1295">
        <v>0</v>
      </c>
      <c r="H7402" s="935" t="s">
        <v>405</v>
      </c>
      <c r="I7402" s="935" t="s">
        <v>406</v>
      </c>
      <c r="J7402" s="935">
        <v>40.472049499999997</v>
      </c>
      <c r="K7402" s="935">
        <v>-122.29453460000001</v>
      </c>
      <c r="L7402" s="935">
        <v>40.417416330000002</v>
      </c>
      <c r="M7402" s="935">
        <v>-122.19395729999999</v>
      </c>
    </row>
    <row r="7403" spans="1:13" x14ac:dyDescent="0.35">
      <c r="A7403" s="1296">
        <v>41046</v>
      </c>
      <c r="B7403" s="1295" t="s">
        <v>194</v>
      </c>
      <c r="C7403" s="1295" t="s">
        <v>246</v>
      </c>
      <c r="D7403" s="1295">
        <v>10503</v>
      </c>
      <c r="E7403" s="1295" t="s">
        <v>200</v>
      </c>
      <c r="F7403" s="935" t="s">
        <v>213</v>
      </c>
      <c r="G7403" s="1295">
        <v>0</v>
      </c>
      <c r="H7403" s="935" t="s">
        <v>406</v>
      </c>
      <c r="I7403" s="935" t="s">
        <v>407</v>
      </c>
      <c r="J7403" s="935">
        <v>40.417416330000002</v>
      </c>
      <c r="K7403" s="935">
        <v>-122.19395729999999</v>
      </c>
      <c r="L7403" s="935">
        <v>40.355137560000003</v>
      </c>
      <c r="M7403" s="935">
        <v>-122.17595660000001</v>
      </c>
    </row>
    <row r="7404" spans="1:13" x14ac:dyDescent="0.35">
      <c r="A7404" s="1296">
        <v>41046</v>
      </c>
      <c r="B7404" s="1295" t="s">
        <v>194</v>
      </c>
      <c r="C7404" s="1295" t="s">
        <v>246</v>
      </c>
      <c r="D7404" s="1295">
        <v>10503</v>
      </c>
      <c r="E7404" s="1295" t="s">
        <v>200</v>
      </c>
      <c r="F7404" s="935" t="s">
        <v>214</v>
      </c>
      <c r="G7404" s="1295">
        <v>0</v>
      </c>
      <c r="H7404" s="935" t="s">
        <v>407</v>
      </c>
      <c r="I7404" s="935" t="s">
        <v>408</v>
      </c>
      <c r="J7404" s="935">
        <v>40.355137560000003</v>
      </c>
      <c r="K7404" s="935">
        <v>-122.17595660000001</v>
      </c>
      <c r="L7404" s="935">
        <v>40.316984869999999</v>
      </c>
      <c r="M7404" s="935">
        <v>-122.1896581</v>
      </c>
    </row>
    <row r="7405" spans="1:13" x14ac:dyDescent="0.35">
      <c r="A7405" s="1296">
        <v>41046</v>
      </c>
      <c r="B7405" s="1295" t="s">
        <v>194</v>
      </c>
      <c r="C7405" s="1295" t="s">
        <v>246</v>
      </c>
      <c r="D7405" s="1295">
        <v>10503</v>
      </c>
      <c r="E7405" s="1295" t="s">
        <v>200</v>
      </c>
      <c r="F7405" s="935" t="s">
        <v>215</v>
      </c>
      <c r="G7405" s="1295">
        <v>0</v>
      </c>
      <c r="H7405" s="935" t="s">
        <v>408</v>
      </c>
      <c r="I7405" s="935" t="s">
        <v>409</v>
      </c>
      <c r="J7405" s="935">
        <v>40.316984869999999</v>
      </c>
      <c r="K7405" s="935">
        <v>-122.1896581</v>
      </c>
      <c r="L7405" s="935">
        <v>40.263968490000003</v>
      </c>
      <c r="M7405" s="935">
        <v>-122.2235306</v>
      </c>
    </row>
    <row r="7406" spans="1:13" x14ac:dyDescent="0.35">
      <c r="A7406" s="1296">
        <v>41046</v>
      </c>
      <c r="B7406" s="1295" t="s">
        <v>194</v>
      </c>
      <c r="C7406" s="1295" t="s">
        <v>246</v>
      </c>
      <c r="D7406" s="1295">
        <v>10503</v>
      </c>
      <c r="E7406" s="1295" t="s">
        <v>200</v>
      </c>
      <c r="F7406" s="935" t="s">
        <v>216</v>
      </c>
      <c r="G7406" s="1295">
        <v>0</v>
      </c>
      <c r="H7406" s="935" t="s">
        <v>409</v>
      </c>
      <c r="I7406" s="935" t="s">
        <v>410</v>
      </c>
      <c r="J7406" s="935">
        <v>40.263968490000003</v>
      </c>
      <c r="K7406" s="935">
        <v>-122.2235306</v>
      </c>
      <c r="L7406" s="935">
        <v>40.153152210000002</v>
      </c>
      <c r="M7406" s="935">
        <v>-122.20237950000001</v>
      </c>
    </row>
    <row r="7407" spans="1:13" x14ac:dyDescent="0.35">
      <c r="A7407" s="1296">
        <v>41046</v>
      </c>
      <c r="B7407" s="1295" t="s">
        <v>194</v>
      </c>
      <c r="C7407" s="1295" t="s">
        <v>246</v>
      </c>
      <c r="D7407" s="1295">
        <v>10503</v>
      </c>
      <c r="E7407" s="1295" t="s">
        <v>200</v>
      </c>
      <c r="F7407" s="935" t="s">
        <v>217</v>
      </c>
      <c r="G7407" s="1295">
        <v>0</v>
      </c>
      <c r="H7407" s="935" t="s">
        <v>410</v>
      </c>
      <c r="I7407" s="935" t="s">
        <v>411</v>
      </c>
      <c r="J7407" s="935">
        <v>40.153152210000002</v>
      </c>
      <c r="K7407" s="935">
        <v>-122.20237950000001</v>
      </c>
      <c r="L7407" s="935">
        <v>40.027836569999998</v>
      </c>
      <c r="M7407" s="935">
        <v>-122.11920569999999</v>
      </c>
    </row>
    <row r="7408" spans="1:13" x14ac:dyDescent="0.35">
      <c r="A7408" s="1296">
        <v>41046</v>
      </c>
      <c r="B7408" s="1295" t="s">
        <v>194</v>
      </c>
      <c r="C7408" s="1295" t="s">
        <v>246</v>
      </c>
      <c r="D7408" s="1295">
        <v>10503</v>
      </c>
      <c r="E7408" s="1295" t="s">
        <v>200</v>
      </c>
      <c r="F7408" s="935" t="s">
        <v>219</v>
      </c>
      <c r="G7408" s="1295">
        <v>0</v>
      </c>
      <c r="H7408" s="935" t="s">
        <v>411</v>
      </c>
      <c r="I7408" s="935" t="s">
        <v>412</v>
      </c>
      <c r="J7408" s="935">
        <v>40.027836569999998</v>
      </c>
      <c r="K7408" s="935">
        <v>-122.11920569999999</v>
      </c>
      <c r="L7408" s="935">
        <v>39.909298579999998</v>
      </c>
      <c r="M7408" s="935">
        <v>-122.0918963</v>
      </c>
    </row>
    <row r="7409" spans="1:13" x14ac:dyDescent="0.35">
      <c r="A7409" s="1296">
        <v>41046</v>
      </c>
      <c r="B7409" s="1295" t="s">
        <v>194</v>
      </c>
      <c r="C7409" s="1295" t="s">
        <v>246</v>
      </c>
      <c r="D7409" s="1295">
        <v>10503</v>
      </c>
      <c r="E7409" s="1295" t="s">
        <v>200</v>
      </c>
      <c r="F7409" s="935" t="s">
        <v>220</v>
      </c>
      <c r="G7409" s="1295">
        <v>-99999</v>
      </c>
      <c r="H7409" s="935" t="s">
        <v>412</v>
      </c>
      <c r="I7409" s="935" t="s">
        <v>413</v>
      </c>
      <c r="J7409" s="935">
        <v>39.909298579999998</v>
      </c>
      <c r="K7409" s="935">
        <v>-122.0918963</v>
      </c>
      <c r="L7409" s="935">
        <v>39.751173979999997</v>
      </c>
      <c r="M7409" s="935">
        <v>-121.9963235</v>
      </c>
    </row>
    <row r="7410" spans="1:13" x14ac:dyDescent="0.35">
      <c r="A7410" s="1296">
        <v>41046</v>
      </c>
      <c r="B7410" s="1295" t="s">
        <v>194</v>
      </c>
      <c r="C7410" s="1295" t="s">
        <v>246</v>
      </c>
      <c r="D7410" s="1295">
        <v>10503</v>
      </c>
      <c r="E7410" s="1295" t="s">
        <v>200</v>
      </c>
      <c r="F7410" s="935" t="s">
        <v>221</v>
      </c>
      <c r="G7410" s="1295">
        <v>-99999</v>
      </c>
      <c r="H7410" s="935" t="s">
        <v>413</v>
      </c>
      <c r="I7410" s="935" t="s">
        <v>414</v>
      </c>
      <c r="J7410" s="935">
        <v>39.751173979999997</v>
      </c>
      <c r="K7410" s="935">
        <v>-121.9963235</v>
      </c>
      <c r="L7410" s="935">
        <v>39.629153240000001</v>
      </c>
      <c r="M7410" s="935">
        <v>-121.9925059</v>
      </c>
    </row>
    <row r="7411" spans="1:13" x14ac:dyDescent="0.35">
      <c r="A7411" s="1296">
        <v>41046</v>
      </c>
      <c r="B7411" s="1295" t="s">
        <v>194</v>
      </c>
      <c r="C7411" s="1295" t="s">
        <v>246</v>
      </c>
      <c r="D7411" s="1295">
        <v>10503</v>
      </c>
      <c r="E7411" s="1295" t="s">
        <v>200</v>
      </c>
      <c r="F7411" s="935" t="s">
        <v>222</v>
      </c>
      <c r="G7411" s="1295">
        <v>-99999</v>
      </c>
      <c r="H7411" s="935" t="s">
        <v>414</v>
      </c>
      <c r="I7411" s="935" t="s">
        <v>415</v>
      </c>
      <c r="J7411" s="935">
        <v>39.629153240000001</v>
      </c>
      <c r="K7411" s="935">
        <v>-121.9925059</v>
      </c>
      <c r="L7411" s="935">
        <v>39.40712284</v>
      </c>
      <c r="M7411" s="935">
        <v>-122.00758999999999</v>
      </c>
    </row>
    <row r="7412" spans="1:13" x14ac:dyDescent="0.35">
      <c r="A7412" s="1296">
        <v>41052</v>
      </c>
      <c r="B7412" s="1295" t="s">
        <v>194</v>
      </c>
      <c r="C7412" s="1295" t="s">
        <v>246</v>
      </c>
      <c r="D7412" s="1295">
        <v>10503</v>
      </c>
      <c r="E7412" s="1295" t="s">
        <v>200</v>
      </c>
      <c r="F7412" s="935" t="s">
        <v>208</v>
      </c>
      <c r="G7412" s="1295">
        <v>2</v>
      </c>
      <c r="H7412" s="935" t="s">
        <v>402</v>
      </c>
      <c r="I7412" s="935" t="s">
        <v>403</v>
      </c>
      <c r="J7412" s="935">
        <v>40.611883210000002</v>
      </c>
      <c r="K7412" s="935">
        <v>-122.446135</v>
      </c>
      <c r="L7412" s="935">
        <v>40.592799669999998</v>
      </c>
      <c r="M7412" s="935">
        <v>-122.3942059</v>
      </c>
    </row>
    <row r="7413" spans="1:13" x14ac:dyDescent="0.35">
      <c r="A7413" s="1296">
        <v>41052</v>
      </c>
      <c r="B7413" s="1295" t="s">
        <v>194</v>
      </c>
      <c r="C7413" s="1295" t="s">
        <v>246</v>
      </c>
      <c r="D7413" s="1295">
        <v>10503</v>
      </c>
      <c r="E7413" s="1295" t="s">
        <v>200</v>
      </c>
      <c r="F7413" s="935" t="s">
        <v>209</v>
      </c>
      <c r="G7413" s="1295">
        <v>1</v>
      </c>
      <c r="H7413" s="935" t="s">
        <v>403</v>
      </c>
      <c r="I7413" s="935" t="s">
        <v>404</v>
      </c>
      <c r="J7413" s="935">
        <v>40.592799669999998</v>
      </c>
      <c r="K7413" s="935">
        <v>-122.3942059</v>
      </c>
      <c r="L7413" s="935">
        <v>40.585947769999997</v>
      </c>
      <c r="M7413" s="935">
        <v>-122.3683525</v>
      </c>
    </row>
    <row r="7414" spans="1:13" x14ac:dyDescent="0.35">
      <c r="A7414" s="1296">
        <v>41052</v>
      </c>
      <c r="B7414" s="1295" t="s">
        <v>194</v>
      </c>
      <c r="C7414" s="1295" t="s">
        <v>246</v>
      </c>
      <c r="D7414" s="1295">
        <v>10503</v>
      </c>
      <c r="E7414" s="1295" t="s">
        <v>200</v>
      </c>
      <c r="F7414" s="935" t="s">
        <v>211</v>
      </c>
      <c r="G7414" s="1295">
        <v>0</v>
      </c>
      <c r="H7414" s="935" t="s">
        <v>404</v>
      </c>
      <c r="I7414" s="935" t="s">
        <v>405</v>
      </c>
      <c r="J7414" s="935">
        <v>40.585947769999997</v>
      </c>
      <c r="K7414" s="935">
        <v>-122.3683525</v>
      </c>
      <c r="L7414" s="935">
        <v>40.472049499999997</v>
      </c>
      <c r="M7414" s="935">
        <v>-122.29453460000001</v>
      </c>
    </row>
    <row r="7415" spans="1:13" x14ac:dyDescent="0.35">
      <c r="A7415" s="1296">
        <v>41052</v>
      </c>
      <c r="B7415" s="1295" t="s">
        <v>194</v>
      </c>
      <c r="C7415" s="1295" t="s">
        <v>246</v>
      </c>
      <c r="D7415" s="1295">
        <v>10503</v>
      </c>
      <c r="E7415" s="1295" t="s">
        <v>200</v>
      </c>
      <c r="F7415" s="935" t="s">
        <v>212</v>
      </c>
      <c r="G7415" s="1295">
        <v>0</v>
      </c>
      <c r="H7415" s="935" t="s">
        <v>405</v>
      </c>
      <c r="I7415" s="935" t="s">
        <v>406</v>
      </c>
      <c r="J7415" s="935">
        <v>40.472049499999997</v>
      </c>
      <c r="K7415" s="935">
        <v>-122.29453460000001</v>
      </c>
      <c r="L7415" s="935">
        <v>40.417416330000002</v>
      </c>
      <c r="M7415" s="935">
        <v>-122.19395729999999</v>
      </c>
    </row>
    <row r="7416" spans="1:13" x14ac:dyDescent="0.35">
      <c r="A7416" s="1296">
        <v>41052</v>
      </c>
      <c r="B7416" s="1295" t="s">
        <v>194</v>
      </c>
      <c r="C7416" s="1295" t="s">
        <v>246</v>
      </c>
      <c r="D7416" s="1295">
        <v>10503</v>
      </c>
      <c r="E7416" s="1295" t="s">
        <v>200</v>
      </c>
      <c r="F7416" s="935" t="s">
        <v>213</v>
      </c>
      <c r="G7416" s="1295">
        <v>0</v>
      </c>
      <c r="H7416" s="935" t="s">
        <v>406</v>
      </c>
      <c r="I7416" s="935" t="s">
        <v>407</v>
      </c>
      <c r="J7416" s="935">
        <v>40.417416330000002</v>
      </c>
      <c r="K7416" s="935">
        <v>-122.19395729999999</v>
      </c>
      <c r="L7416" s="935">
        <v>40.355137560000003</v>
      </c>
      <c r="M7416" s="935">
        <v>-122.17595660000001</v>
      </c>
    </row>
    <row r="7417" spans="1:13" x14ac:dyDescent="0.35">
      <c r="A7417" s="1296">
        <v>41052</v>
      </c>
      <c r="B7417" s="1295" t="s">
        <v>194</v>
      </c>
      <c r="C7417" s="1295" t="s">
        <v>246</v>
      </c>
      <c r="D7417" s="1295">
        <v>10503</v>
      </c>
      <c r="E7417" s="1295" t="s">
        <v>200</v>
      </c>
      <c r="F7417" s="935" t="s">
        <v>214</v>
      </c>
      <c r="G7417" s="1295">
        <v>0</v>
      </c>
      <c r="H7417" s="935" t="s">
        <v>407</v>
      </c>
      <c r="I7417" s="935" t="s">
        <v>408</v>
      </c>
      <c r="J7417" s="935">
        <v>40.355137560000003</v>
      </c>
      <c r="K7417" s="935">
        <v>-122.17595660000001</v>
      </c>
      <c r="L7417" s="935">
        <v>40.316984869999999</v>
      </c>
      <c r="M7417" s="935">
        <v>-122.1896581</v>
      </c>
    </row>
    <row r="7418" spans="1:13" x14ac:dyDescent="0.35">
      <c r="A7418" s="1296">
        <v>41052</v>
      </c>
      <c r="B7418" s="1295" t="s">
        <v>194</v>
      </c>
      <c r="C7418" s="1295" t="s">
        <v>246</v>
      </c>
      <c r="D7418" s="1295">
        <v>10503</v>
      </c>
      <c r="E7418" s="1295" t="s">
        <v>200</v>
      </c>
      <c r="F7418" s="935" t="s">
        <v>215</v>
      </c>
      <c r="G7418" s="1295">
        <v>0</v>
      </c>
      <c r="H7418" s="935" t="s">
        <v>408</v>
      </c>
      <c r="I7418" s="935" t="s">
        <v>409</v>
      </c>
      <c r="J7418" s="935">
        <v>40.316984869999999</v>
      </c>
      <c r="K7418" s="935">
        <v>-122.1896581</v>
      </c>
      <c r="L7418" s="935">
        <v>40.263968490000003</v>
      </c>
      <c r="M7418" s="935">
        <v>-122.2235306</v>
      </c>
    </row>
    <row r="7419" spans="1:13" x14ac:dyDescent="0.35">
      <c r="A7419" s="1296">
        <v>41052</v>
      </c>
      <c r="B7419" s="1295" t="s">
        <v>194</v>
      </c>
      <c r="C7419" s="1295" t="s">
        <v>246</v>
      </c>
      <c r="D7419" s="1295">
        <v>10503</v>
      </c>
      <c r="E7419" s="1295" t="s">
        <v>200</v>
      </c>
      <c r="F7419" s="935" t="s">
        <v>216</v>
      </c>
      <c r="G7419" s="1295">
        <v>0</v>
      </c>
      <c r="H7419" s="935" t="s">
        <v>409</v>
      </c>
      <c r="I7419" s="935" t="s">
        <v>410</v>
      </c>
      <c r="J7419" s="935">
        <v>40.263968490000003</v>
      </c>
      <c r="K7419" s="935">
        <v>-122.2235306</v>
      </c>
      <c r="L7419" s="935">
        <v>40.153152210000002</v>
      </c>
      <c r="M7419" s="935">
        <v>-122.20237950000001</v>
      </c>
    </row>
    <row r="7420" spans="1:13" x14ac:dyDescent="0.35">
      <c r="A7420" s="1296">
        <v>41052</v>
      </c>
      <c r="B7420" s="1295" t="s">
        <v>194</v>
      </c>
      <c r="C7420" s="1295" t="s">
        <v>246</v>
      </c>
      <c r="D7420" s="1295">
        <v>10503</v>
      </c>
      <c r="E7420" s="1295" t="s">
        <v>200</v>
      </c>
      <c r="F7420" s="935" t="s">
        <v>217</v>
      </c>
      <c r="G7420" s="1295">
        <v>0</v>
      </c>
      <c r="H7420" s="935" t="s">
        <v>410</v>
      </c>
      <c r="I7420" s="935" t="s">
        <v>411</v>
      </c>
      <c r="J7420" s="935">
        <v>40.153152210000002</v>
      </c>
      <c r="K7420" s="935">
        <v>-122.20237950000001</v>
      </c>
      <c r="L7420" s="935">
        <v>40.027836569999998</v>
      </c>
      <c r="M7420" s="935">
        <v>-122.11920569999999</v>
      </c>
    </row>
    <row r="7421" spans="1:13" x14ac:dyDescent="0.35">
      <c r="A7421" s="1296">
        <v>41052</v>
      </c>
      <c r="B7421" s="1295" t="s">
        <v>194</v>
      </c>
      <c r="C7421" s="1295" t="s">
        <v>246</v>
      </c>
      <c r="D7421" s="1295">
        <v>10503</v>
      </c>
      <c r="E7421" s="1295" t="s">
        <v>200</v>
      </c>
      <c r="F7421" s="935" t="s">
        <v>219</v>
      </c>
      <c r="G7421" s="1295">
        <v>0</v>
      </c>
      <c r="H7421" s="935" t="s">
        <v>411</v>
      </c>
      <c r="I7421" s="935" t="s">
        <v>412</v>
      </c>
      <c r="J7421" s="935">
        <v>40.027836569999998</v>
      </c>
      <c r="K7421" s="935">
        <v>-122.11920569999999</v>
      </c>
      <c r="L7421" s="935">
        <v>39.909298579999998</v>
      </c>
      <c r="M7421" s="935">
        <v>-122.0918963</v>
      </c>
    </row>
    <row r="7422" spans="1:13" x14ac:dyDescent="0.35">
      <c r="A7422" s="1296">
        <v>41052</v>
      </c>
      <c r="B7422" s="1295" t="s">
        <v>194</v>
      </c>
      <c r="C7422" s="1295" t="s">
        <v>246</v>
      </c>
      <c r="D7422" s="1295">
        <v>10503</v>
      </c>
      <c r="E7422" s="1295" t="s">
        <v>200</v>
      </c>
      <c r="F7422" s="935" t="s">
        <v>220</v>
      </c>
      <c r="G7422" s="1295">
        <v>-99999</v>
      </c>
      <c r="H7422" s="935" t="s">
        <v>412</v>
      </c>
      <c r="I7422" s="935" t="s">
        <v>413</v>
      </c>
      <c r="J7422" s="935">
        <v>39.909298579999998</v>
      </c>
      <c r="K7422" s="935">
        <v>-122.0918963</v>
      </c>
      <c r="L7422" s="935">
        <v>39.751173979999997</v>
      </c>
      <c r="M7422" s="935">
        <v>-121.9963235</v>
      </c>
    </row>
    <row r="7423" spans="1:13" x14ac:dyDescent="0.35">
      <c r="A7423" s="1296">
        <v>41052</v>
      </c>
      <c r="B7423" s="1295" t="s">
        <v>194</v>
      </c>
      <c r="C7423" s="1295" t="s">
        <v>246</v>
      </c>
      <c r="D7423" s="1295">
        <v>10503</v>
      </c>
      <c r="E7423" s="1295" t="s">
        <v>200</v>
      </c>
      <c r="F7423" s="935" t="s">
        <v>221</v>
      </c>
      <c r="G7423" s="1295">
        <v>-99999</v>
      </c>
      <c r="H7423" s="935" t="s">
        <v>413</v>
      </c>
      <c r="I7423" s="935" t="s">
        <v>414</v>
      </c>
      <c r="J7423" s="935">
        <v>39.751173979999997</v>
      </c>
      <c r="K7423" s="935">
        <v>-121.9963235</v>
      </c>
      <c r="L7423" s="935">
        <v>39.629153240000001</v>
      </c>
      <c r="M7423" s="935">
        <v>-121.9925059</v>
      </c>
    </row>
    <row r="7424" spans="1:13" x14ac:dyDescent="0.35">
      <c r="A7424" s="1296">
        <v>41052</v>
      </c>
      <c r="B7424" s="1295" t="s">
        <v>194</v>
      </c>
      <c r="C7424" s="1295" t="s">
        <v>246</v>
      </c>
      <c r="D7424" s="1295">
        <v>10503</v>
      </c>
      <c r="E7424" s="1295" t="s">
        <v>200</v>
      </c>
      <c r="F7424" s="935" t="s">
        <v>222</v>
      </c>
      <c r="G7424" s="1295">
        <v>-99999</v>
      </c>
      <c r="H7424" s="935" t="s">
        <v>414</v>
      </c>
      <c r="I7424" s="935" t="s">
        <v>415</v>
      </c>
      <c r="J7424" s="935">
        <v>39.629153240000001</v>
      </c>
      <c r="K7424" s="935">
        <v>-121.9925059</v>
      </c>
      <c r="L7424" s="935">
        <v>39.40712284</v>
      </c>
      <c r="M7424" s="935">
        <v>-122.00758999999999</v>
      </c>
    </row>
    <row r="7425" spans="1:13" x14ac:dyDescent="0.35">
      <c r="A7425" s="1296">
        <v>41060</v>
      </c>
      <c r="B7425" s="1295" t="s">
        <v>194</v>
      </c>
      <c r="C7425" s="1295" t="s">
        <v>260</v>
      </c>
      <c r="D7425" s="1295">
        <v>9498</v>
      </c>
      <c r="E7425" s="1295" t="s">
        <v>200</v>
      </c>
      <c r="F7425" s="935" t="s">
        <v>208</v>
      </c>
      <c r="G7425" s="1295">
        <v>11</v>
      </c>
      <c r="H7425" s="935" t="s">
        <v>402</v>
      </c>
      <c r="I7425" s="935" t="s">
        <v>403</v>
      </c>
      <c r="J7425" s="935">
        <v>40.611883210000002</v>
      </c>
      <c r="K7425" s="935">
        <v>-122.446135</v>
      </c>
      <c r="L7425" s="935">
        <v>40.592799669999998</v>
      </c>
      <c r="M7425" s="935">
        <v>-122.3942059</v>
      </c>
    </row>
    <row r="7426" spans="1:13" x14ac:dyDescent="0.35">
      <c r="A7426" s="1296">
        <v>41060</v>
      </c>
      <c r="B7426" s="1295" t="s">
        <v>194</v>
      </c>
      <c r="C7426" s="1295" t="s">
        <v>260</v>
      </c>
      <c r="D7426" s="1295">
        <v>9498</v>
      </c>
      <c r="E7426" s="1295" t="s">
        <v>200</v>
      </c>
      <c r="F7426" s="935" t="s">
        <v>209</v>
      </c>
      <c r="G7426" s="1295">
        <v>1</v>
      </c>
      <c r="H7426" s="935" t="s">
        <v>403</v>
      </c>
      <c r="I7426" s="935" t="s">
        <v>404</v>
      </c>
      <c r="J7426" s="935">
        <v>40.592799669999998</v>
      </c>
      <c r="K7426" s="935">
        <v>-122.3942059</v>
      </c>
      <c r="L7426" s="935">
        <v>40.585947769999997</v>
      </c>
      <c r="M7426" s="935">
        <v>-122.3683525</v>
      </c>
    </row>
    <row r="7427" spans="1:13" x14ac:dyDescent="0.35">
      <c r="A7427" s="1296">
        <v>41060</v>
      </c>
      <c r="B7427" s="1295" t="s">
        <v>194</v>
      </c>
      <c r="C7427" s="1295" t="s">
        <v>260</v>
      </c>
      <c r="D7427" s="1295">
        <v>9498</v>
      </c>
      <c r="E7427" s="1295" t="s">
        <v>200</v>
      </c>
      <c r="F7427" s="935" t="s">
        <v>211</v>
      </c>
      <c r="G7427" s="1295">
        <v>0</v>
      </c>
      <c r="H7427" s="935" t="s">
        <v>404</v>
      </c>
      <c r="I7427" s="935" t="s">
        <v>405</v>
      </c>
      <c r="J7427" s="935">
        <v>40.585947769999997</v>
      </c>
      <c r="K7427" s="935">
        <v>-122.3683525</v>
      </c>
      <c r="L7427" s="935">
        <v>40.472049499999997</v>
      </c>
      <c r="M7427" s="935">
        <v>-122.29453460000001</v>
      </c>
    </row>
    <row r="7428" spans="1:13" x14ac:dyDescent="0.35">
      <c r="A7428" s="1296">
        <v>41060</v>
      </c>
      <c r="B7428" s="1295" t="s">
        <v>194</v>
      </c>
      <c r="C7428" s="1295" t="s">
        <v>260</v>
      </c>
      <c r="D7428" s="1295">
        <v>9498</v>
      </c>
      <c r="E7428" s="1295" t="s">
        <v>200</v>
      </c>
      <c r="F7428" s="935" t="s">
        <v>212</v>
      </c>
      <c r="G7428" s="1295">
        <v>0</v>
      </c>
      <c r="H7428" s="935" t="s">
        <v>405</v>
      </c>
      <c r="I7428" s="935" t="s">
        <v>406</v>
      </c>
      <c r="J7428" s="935">
        <v>40.472049499999997</v>
      </c>
      <c r="K7428" s="935">
        <v>-122.29453460000001</v>
      </c>
      <c r="L7428" s="935">
        <v>40.417416330000002</v>
      </c>
      <c r="M7428" s="935">
        <v>-122.19395729999999</v>
      </c>
    </row>
    <row r="7429" spans="1:13" x14ac:dyDescent="0.35">
      <c r="A7429" s="1296">
        <v>41060</v>
      </c>
      <c r="B7429" s="1295" t="s">
        <v>194</v>
      </c>
      <c r="C7429" s="1295" t="s">
        <v>260</v>
      </c>
      <c r="D7429" s="1295">
        <v>9498</v>
      </c>
      <c r="E7429" s="1295" t="s">
        <v>200</v>
      </c>
      <c r="F7429" s="935" t="s">
        <v>213</v>
      </c>
      <c r="G7429" s="1295">
        <v>0</v>
      </c>
      <c r="H7429" s="935" t="s">
        <v>406</v>
      </c>
      <c r="I7429" s="935" t="s">
        <v>407</v>
      </c>
      <c r="J7429" s="935">
        <v>40.417416330000002</v>
      </c>
      <c r="K7429" s="935">
        <v>-122.19395729999999</v>
      </c>
      <c r="L7429" s="935">
        <v>40.355137560000003</v>
      </c>
      <c r="M7429" s="935">
        <v>-122.17595660000001</v>
      </c>
    </row>
    <row r="7430" spans="1:13" x14ac:dyDescent="0.35">
      <c r="A7430" s="1296">
        <v>41060</v>
      </c>
      <c r="B7430" s="1295" t="s">
        <v>194</v>
      </c>
      <c r="C7430" s="1295" t="s">
        <v>260</v>
      </c>
      <c r="D7430" s="1295">
        <v>9498</v>
      </c>
      <c r="E7430" s="1295" t="s">
        <v>200</v>
      </c>
      <c r="F7430" s="935" t="s">
        <v>214</v>
      </c>
      <c r="G7430" s="1295">
        <v>0</v>
      </c>
      <c r="H7430" s="935" t="s">
        <v>407</v>
      </c>
      <c r="I7430" s="935" t="s">
        <v>408</v>
      </c>
      <c r="J7430" s="935">
        <v>40.355137560000003</v>
      </c>
      <c r="K7430" s="935">
        <v>-122.17595660000001</v>
      </c>
      <c r="L7430" s="935">
        <v>40.316984869999999</v>
      </c>
      <c r="M7430" s="935">
        <v>-122.1896581</v>
      </c>
    </row>
    <row r="7431" spans="1:13" x14ac:dyDescent="0.35">
      <c r="A7431" s="1296">
        <v>41060</v>
      </c>
      <c r="B7431" s="1295" t="s">
        <v>194</v>
      </c>
      <c r="C7431" s="1295" t="s">
        <v>260</v>
      </c>
      <c r="D7431" s="1295">
        <v>9498</v>
      </c>
      <c r="E7431" s="1295" t="s">
        <v>200</v>
      </c>
      <c r="F7431" s="935" t="s">
        <v>215</v>
      </c>
      <c r="G7431" s="1295">
        <v>0</v>
      </c>
      <c r="H7431" s="935" t="s">
        <v>408</v>
      </c>
      <c r="I7431" s="935" t="s">
        <v>409</v>
      </c>
      <c r="J7431" s="935">
        <v>40.316984869999999</v>
      </c>
      <c r="K7431" s="935">
        <v>-122.1896581</v>
      </c>
      <c r="L7431" s="935">
        <v>40.263968490000003</v>
      </c>
      <c r="M7431" s="935">
        <v>-122.2235306</v>
      </c>
    </row>
    <row r="7432" spans="1:13" x14ac:dyDescent="0.35">
      <c r="A7432" s="1296">
        <v>41060</v>
      </c>
      <c r="B7432" s="1295" t="s">
        <v>194</v>
      </c>
      <c r="C7432" s="1295" t="s">
        <v>260</v>
      </c>
      <c r="D7432" s="1295">
        <v>9498</v>
      </c>
      <c r="E7432" s="1295" t="s">
        <v>200</v>
      </c>
      <c r="F7432" s="935" t="s">
        <v>216</v>
      </c>
      <c r="G7432" s="1295">
        <v>0</v>
      </c>
      <c r="H7432" s="935" t="s">
        <v>409</v>
      </c>
      <c r="I7432" s="935" t="s">
        <v>410</v>
      </c>
      <c r="J7432" s="935">
        <v>40.263968490000003</v>
      </c>
      <c r="K7432" s="935">
        <v>-122.2235306</v>
      </c>
      <c r="L7432" s="935">
        <v>40.153152210000002</v>
      </c>
      <c r="M7432" s="935">
        <v>-122.20237950000001</v>
      </c>
    </row>
    <row r="7433" spans="1:13" x14ac:dyDescent="0.35">
      <c r="A7433" s="1296">
        <v>41060</v>
      </c>
      <c r="B7433" s="1295" t="s">
        <v>194</v>
      </c>
      <c r="C7433" s="1295" t="s">
        <v>260</v>
      </c>
      <c r="D7433" s="1295">
        <v>9498</v>
      </c>
      <c r="E7433" s="1295" t="s">
        <v>200</v>
      </c>
      <c r="F7433" s="935" t="s">
        <v>217</v>
      </c>
      <c r="G7433" s="1295">
        <v>0</v>
      </c>
      <c r="H7433" s="935" t="s">
        <v>410</v>
      </c>
      <c r="I7433" s="935" t="s">
        <v>411</v>
      </c>
      <c r="J7433" s="935">
        <v>40.153152210000002</v>
      </c>
      <c r="K7433" s="935">
        <v>-122.20237950000001</v>
      </c>
      <c r="L7433" s="935">
        <v>40.027836569999998</v>
      </c>
      <c r="M7433" s="935">
        <v>-122.11920569999999</v>
      </c>
    </row>
    <row r="7434" spans="1:13" x14ac:dyDescent="0.35">
      <c r="A7434" s="1296">
        <v>41060</v>
      </c>
      <c r="B7434" s="1295" t="s">
        <v>194</v>
      </c>
      <c r="C7434" s="1295" t="s">
        <v>260</v>
      </c>
      <c r="D7434" s="1295">
        <v>9498</v>
      </c>
      <c r="E7434" s="1295" t="s">
        <v>200</v>
      </c>
      <c r="F7434" s="935" t="s">
        <v>219</v>
      </c>
      <c r="G7434" s="1295">
        <v>0</v>
      </c>
      <c r="H7434" s="935" t="s">
        <v>411</v>
      </c>
      <c r="I7434" s="935" t="s">
        <v>412</v>
      </c>
      <c r="J7434" s="935">
        <v>40.027836569999998</v>
      </c>
      <c r="K7434" s="935">
        <v>-122.11920569999999</v>
      </c>
      <c r="L7434" s="935">
        <v>39.909298579999998</v>
      </c>
      <c r="M7434" s="935">
        <v>-122.0918963</v>
      </c>
    </row>
    <row r="7435" spans="1:13" x14ac:dyDescent="0.35">
      <c r="A7435" s="1296">
        <v>41060</v>
      </c>
      <c r="B7435" s="1295" t="s">
        <v>194</v>
      </c>
      <c r="C7435" s="1295" t="s">
        <v>260</v>
      </c>
      <c r="D7435" s="1295">
        <v>9498</v>
      </c>
      <c r="E7435" s="1295" t="s">
        <v>200</v>
      </c>
      <c r="F7435" s="935" t="s">
        <v>220</v>
      </c>
      <c r="G7435" s="1295">
        <v>-99999</v>
      </c>
      <c r="H7435" s="935" t="s">
        <v>412</v>
      </c>
      <c r="I7435" s="935" t="s">
        <v>413</v>
      </c>
      <c r="J7435" s="935">
        <v>39.909298579999998</v>
      </c>
      <c r="K7435" s="935">
        <v>-122.0918963</v>
      </c>
      <c r="L7435" s="935">
        <v>39.751173979999997</v>
      </c>
      <c r="M7435" s="935">
        <v>-121.9963235</v>
      </c>
    </row>
    <row r="7436" spans="1:13" x14ac:dyDescent="0.35">
      <c r="A7436" s="1296">
        <v>41060</v>
      </c>
      <c r="B7436" s="1295" t="s">
        <v>194</v>
      </c>
      <c r="C7436" s="1295" t="s">
        <v>260</v>
      </c>
      <c r="D7436" s="1295">
        <v>9498</v>
      </c>
      <c r="E7436" s="1295" t="s">
        <v>200</v>
      </c>
      <c r="F7436" s="935" t="s">
        <v>221</v>
      </c>
      <c r="G7436" s="1295">
        <v>-99999</v>
      </c>
      <c r="H7436" s="935" t="s">
        <v>413</v>
      </c>
      <c r="I7436" s="935" t="s">
        <v>414</v>
      </c>
      <c r="J7436" s="935">
        <v>39.751173979999997</v>
      </c>
      <c r="K7436" s="935">
        <v>-121.9963235</v>
      </c>
      <c r="L7436" s="935">
        <v>39.629153240000001</v>
      </c>
      <c r="M7436" s="935">
        <v>-121.9925059</v>
      </c>
    </row>
    <row r="7437" spans="1:13" x14ac:dyDescent="0.35">
      <c r="A7437" s="1296">
        <v>41060</v>
      </c>
      <c r="B7437" s="1295" t="s">
        <v>194</v>
      </c>
      <c r="C7437" s="1295" t="s">
        <v>260</v>
      </c>
      <c r="D7437" s="1295">
        <v>9498</v>
      </c>
      <c r="E7437" s="1295" t="s">
        <v>200</v>
      </c>
      <c r="F7437" s="935" t="s">
        <v>222</v>
      </c>
      <c r="G7437" s="1295">
        <v>-99999</v>
      </c>
      <c r="H7437" s="935" t="s">
        <v>414</v>
      </c>
      <c r="I7437" s="935" t="s">
        <v>415</v>
      </c>
      <c r="J7437" s="935">
        <v>39.629153240000001</v>
      </c>
      <c r="K7437" s="935">
        <v>-121.9925059</v>
      </c>
      <c r="L7437" s="935">
        <v>39.40712284</v>
      </c>
      <c r="M7437" s="935">
        <v>-122.00758999999999</v>
      </c>
    </row>
    <row r="7438" spans="1:13" x14ac:dyDescent="0.35">
      <c r="A7438" s="1296">
        <v>41066</v>
      </c>
      <c r="B7438" s="1295" t="s">
        <v>194</v>
      </c>
      <c r="C7438" s="1295" t="s">
        <v>260</v>
      </c>
      <c r="D7438" s="1295">
        <v>10500</v>
      </c>
      <c r="E7438" s="1295" t="s">
        <v>200</v>
      </c>
      <c r="F7438" s="935" t="s">
        <v>208</v>
      </c>
      <c r="G7438" s="1295">
        <v>15</v>
      </c>
      <c r="H7438" s="935" t="s">
        <v>402</v>
      </c>
      <c r="I7438" s="935" t="s">
        <v>403</v>
      </c>
      <c r="J7438" s="935">
        <v>40.611883210000002</v>
      </c>
      <c r="K7438" s="935">
        <v>-122.446135</v>
      </c>
      <c r="L7438" s="935">
        <v>40.592799669999998</v>
      </c>
      <c r="M7438" s="935">
        <v>-122.3942059</v>
      </c>
    </row>
    <row r="7439" spans="1:13" x14ac:dyDescent="0.35">
      <c r="A7439" s="1296">
        <v>41066</v>
      </c>
      <c r="B7439" s="1295" t="s">
        <v>194</v>
      </c>
      <c r="C7439" s="1295" t="s">
        <v>260</v>
      </c>
      <c r="D7439" s="1295">
        <v>10500</v>
      </c>
      <c r="E7439" s="1295" t="s">
        <v>200</v>
      </c>
      <c r="F7439" s="935" t="s">
        <v>209</v>
      </c>
      <c r="G7439" s="1295">
        <v>2</v>
      </c>
      <c r="H7439" s="935" t="s">
        <v>403</v>
      </c>
      <c r="I7439" s="935" t="s">
        <v>404</v>
      </c>
      <c r="J7439" s="935">
        <v>40.592799669999998</v>
      </c>
      <c r="K7439" s="935">
        <v>-122.3942059</v>
      </c>
      <c r="L7439" s="935">
        <v>40.585947769999997</v>
      </c>
      <c r="M7439" s="935">
        <v>-122.3683525</v>
      </c>
    </row>
    <row r="7440" spans="1:13" x14ac:dyDescent="0.35">
      <c r="A7440" s="1296">
        <v>41066</v>
      </c>
      <c r="B7440" s="1295" t="s">
        <v>194</v>
      </c>
      <c r="C7440" s="1295" t="s">
        <v>260</v>
      </c>
      <c r="D7440" s="1295">
        <v>10500</v>
      </c>
      <c r="E7440" s="1295" t="s">
        <v>200</v>
      </c>
      <c r="F7440" s="935" t="s">
        <v>211</v>
      </c>
      <c r="G7440" s="1295">
        <v>0</v>
      </c>
      <c r="H7440" s="935" t="s">
        <v>404</v>
      </c>
      <c r="I7440" s="935" t="s">
        <v>405</v>
      </c>
      <c r="J7440" s="935">
        <v>40.585947769999997</v>
      </c>
      <c r="K7440" s="935">
        <v>-122.3683525</v>
      </c>
      <c r="L7440" s="935">
        <v>40.472049499999997</v>
      </c>
      <c r="M7440" s="935">
        <v>-122.29453460000001</v>
      </c>
    </row>
    <row r="7441" spans="1:13" x14ac:dyDescent="0.35">
      <c r="A7441" s="1296">
        <v>41066</v>
      </c>
      <c r="B7441" s="1295" t="s">
        <v>194</v>
      </c>
      <c r="C7441" s="1295" t="s">
        <v>260</v>
      </c>
      <c r="D7441" s="1295">
        <v>10500</v>
      </c>
      <c r="E7441" s="1295" t="s">
        <v>200</v>
      </c>
      <c r="F7441" s="935" t="s">
        <v>212</v>
      </c>
      <c r="G7441" s="1295">
        <v>0</v>
      </c>
      <c r="H7441" s="935" t="s">
        <v>405</v>
      </c>
      <c r="I7441" s="935" t="s">
        <v>406</v>
      </c>
      <c r="J7441" s="935">
        <v>40.472049499999997</v>
      </c>
      <c r="K7441" s="935">
        <v>-122.29453460000001</v>
      </c>
      <c r="L7441" s="935">
        <v>40.417416330000002</v>
      </c>
      <c r="M7441" s="935">
        <v>-122.19395729999999</v>
      </c>
    </row>
    <row r="7442" spans="1:13" x14ac:dyDescent="0.35">
      <c r="A7442" s="1296">
        <v>41066</v>
      </c>
      <c r="B7442" s="1295" t="s">
        <v>194</v>
      </c>
      <c r="C7442" s="1295" t="s">
        <v>260</v>
      </c>
      <c r="D7442" s="1295">
        <v>10500</v>
      </c>
      <c r="E7442" s="1295" t="s">
        <v>200</v>
      </c>
      <c r="F7442" s="935" t="s">
        <v>213</v>
      </c>
      <c r="G7442" s="1295">
        <v>0</v>
      </c>
      <c r="H7442" s="935" t="s">
        <v>406</v>
      </c>
      <c r="I7442" s="935" t="s">
        <v>407</v>
      </c>
      <c r="J7442" s="935">
        <v>40.417416330000002</v>
      </c>
      <c r="K7442" s="935">
        <v>-122.19395729999999</v>
      </c>
      <c r="L7442" s="935">
        <v>40.355137560000003</v>
      </c>
      <c r="M7442" s="935">
        <v>-122.17595660000001</v>
      </c>
    </row>
    <row r="7443" spans="1:13" x14ac:dyDescent="0.35">
      <c r="A7443" s="1296">
        <v>41066</v>
      </c>
      <c r="B7443" s="1295" t="s">
        <v>194</v>
      </c>
      <c r="C7443" s="1295" t="s">
        <v>260</v>
      </c>
      <c r="D7443" s="1295">
        <v>10500</v>
      </c>
      <c r="E7443" s="1295" t="s">
        <v>200</v>
      </c>
      <c r="F7443" s="935" t="s">
        <v>214</v>
      </c>
      <c r="G7443" s="1295">
        <v>0</v>
      </c>
      <c r="H7443" s="935" t="s">
        <v>407</v>
      </c>
      <c r="I7443" s="935" t="s">
        <v>408</v>
      </c>
      <c r="J7443" s="935">
        <v>40.355137560000003</v>
      </c>
      <c r="K7443" s="935">
        <v>-122.17595660000001</v>
      </c>
      <c r="L7443" s="935">
        <v>40.316984869999999</v>
      </c>
      <c r="M7443" s="935">
        <v>-122.1896581</v>
      </c>
    </row>
    <row r="7444" spans="1:13" x14ac:dyDescent="0.35">
      <c r="A7444" s="1296">
        <v>41066</v>
      </c>
      <c r="B7444" s="1295" t="s">
        <v>194</v>
      </c>
      <c r="C7444" s="1295" t="s">
        <v>260</v>
      </c>
      <c r="D7444" s="1295">
        <v>10500</v>
      </c>
      <c r="E7444" s="1295" t="s">
        <v>200</v>
      </c>
      <c r="F7444" s="935" t="s">
        <v>215</v>
      </c>
      <c r="G7444" s="1295">
        <v>0</v>
      </c>
      <c r="H7444" s="935" t="s">
        <v>408</v>
      </c>
      <c r="I7444" s="935" t="s">
        <v>409</v>
      </c>
      <c r="J7444" s="935">
        <v>40.316984869999999</v>
      </c>
      <c r="K7444" s="935">
        <v>-122.1896581</v>
      </c>
      <c r="L7444" s="935">
        <v>40.263968490000003</v>
      </c>
      <c r="M7444" s="935">
        <v>-122.2235306</v>
      </c>
    </row>
    <row r="7445" spans="1:13" x14ac:dyDescent="0.35">
      <c r="A7445" s="1296">
        <v>41066</v>
      </c>
      <c r="B7445" s="1295" t="s">
        <v>194</v>
      </c>
      <c r="C7445" s="1295" t="s">
        <v>260</v>
      </c>
      <c r="D7445" s="1295">
        <v>10500</v>
      </c>
      <c r="E7445" s="1295" t="s">
        <v>200</v>
      </c>
      <c r="F7445" s="935" t="s">
        <v>216</v>
      </c>
      <c r="G7445" s="1295">
        <v>0</v>
      </c>
      <c r="H7445" s="935" t="s">
        <v>409</v>
      </c>
      <c r="I7445" s="935" t="s">
        <v>410</v>
      </c>
      <c r="J7445" s="935">
        <v>40.263968490000003</v>
      </c>
      <c r="K7445" s="935">
        <v>-122.2235306</v>
      </c>
      <c r="L7445" s="935">
        <v>40.153152210000002</v>
      </c>
      <c r="M7445" s="935">
        <v>-122.20237950000001</v>
      </c>
    </row>
    <row r="7446" spans="1:13" x14ac:dyDescent="0.35">
      <c r="A7446" s="1296">
        <v>41066</v>
      </c>
      <c r="B7446" s="1295" t="s">
        <v>194</v>
      </c>
      <c r="C7446" s="1295" t="s">
        <v>260</v>
      </c>
      <c r="D7446" s="1295">
        <v>10500</v>
      </c>
      <c r="E7446" s="1295" t="s">
        <v>200</v>
      </c>
      <c r="F7446" s="935" t="s">
        <v>217</v>
      </c>
      <c r="G7446" s="1295">
        <v>0</v>
      </c>
      <c r="H7446" s="935" t="s">
        <v>410</v>
      </c>
      <c r="I7446" s="935" t="s">
        <v>411</v>
      </c>
      <c r="J7446" s="935">
        <v>40.153152210000002</v>
      </c>
      <c r="K7446" s="935">
        <v>-122.20237950000001</v>
      </c>
      <c r="L7446" s="935">
        <v>40.027836569999998</v>
      </c>
      <c r="M7446" s="935">
        <v>-122.11920569999999</v>
      </c>
    </row>
    <row r="7447" spans="1:13" x14ac:dyDescent="0.35">
      <c r="A7447" s="1296">
        <v>41066</v>
      </c>
      <c r="B7447" s="1295" t="s">
        <v>194</v>
      </c>
      <c r="C7447" s="1295" t="s">
        <v>260</v>
      </c>
      <c r="D7447" s="1295">
        <v>10500</v>
      </c>
      <c r="E7447" s="1295" t="s">
        <v>200</v>
      </c>
      <c r="F7447" s="935" t="s">
        <v>219</v>
      </c>
      <c r="G7447" s="1295">
        <v>-99999</v>
      </c>
      <c r="H7447" s="935" t="s">
        <v>411</v>
      </c>
      <c r="I7447" s="935" t="s">
        <v>412</v>
      </c>
      <c r="J7447" s="935">
        <v>40.027836569999998</v>
      </c>
      <c r="K7447" s="935">
        <v>-122.11920569999999</v>
      </c>
      <c r="L7447" s="935">
        <v>39.909298579999998</v>
      </c>
      <c r="M7447" s="935">
        <v>-122.0918963</v>
      </c>
    </row>
    <row r="7448" spans="1:13" x14ac:dyDescent="0.35">
      <c r="A7448" s="1296">
        <v>41066</v>
      </c>
      <c r="B7448" s="1295" t="s">
        <v>194</v>
      </c>
      <c r="C7448" s="1295" t="s">
        <v>260</v>
      </c>
      <c r="D7448" s="1295">
        <v>10500</v>
      </c>
      <c r="E7448" s="1295" t="s">
        <v>200</v>
      </c>
      <c r="F7448" s="935" t="s">
        <v>220</v>
      </c>
      <c r="G7448" s="1295">
        <v>-99999</v>
      </c>
      <c r="H7448" s="935" t="s">
        <v>412</v>
      </c>
      <c r="I7448" s="935" t="s">
        <v>413</v>
      </c>
      <c r="J7448" s="935">
        <v>39.909298579999998</v>
      </c>
      <c r="K7448" s="935">
        <v>-122.0918963</v>
      </c>
      <c r="L7448" s="935">
        <v>39.751173979999997</v>
      </c>
      <c r="M7448" s="935">
        <v>-121.9963235</v>
      </c>
    </row>
    <row r="7449" spans="1:13" x14ac:dyDescent="0.35">
      <c r="A7449" s="1296">
        <v>41066</v>
      </c>
      <c r="B7449" s="1295" t="s">
        <v>194</v>
      </c>
      <c r="C7449" s="1295" t="s">
        <v>260</v>
      </c>
      <c r="D7449" s="1295">
        <v>10500</v>
      </c>
      <c r="E7449" s="1295" t="s">
        <v>200</v>
      </c>
      <c r="F7449" s="935" t="s">
        <v>221</v>
      </c>
      <c r="G7449" s="1295">
        <v>-99999</v>
      </c>
      <c r="H7449" s="935" t="s">
        <v>413</v>
      </c>
      <c r="I7449" s="935" t="s">
        <v>414</v>
      </c>
      <c r="J7449" s="935">
        <v>39.751173979999997</v>
      </c>
      <c r="K7449" s="935">
        <v>-121.9963235</v>
      </c>
      <c r="L7449" s="935">
        <v>39.629153240000001</v>
      </c>
      <c r="M7449" s="935">
        <v>-121.9925059</v>
      </c>
    </row>
    <row r="7450" spans="1:13" x14ac:dyDescent="0.35">
      <c r="A7450" s="1296">
        <v>41066</v>
      </c>
      <c r="B7450" s="1295" t="s">
        <v>194</v>
      </c>
      <c r="C7450" s="1295" t="s">
        <v>260</v>
      </c>
      <c r="D7450" s="1295">
        <v>10500</v>
      </c>
      <c r="E7450" s="1295" t="s">
        <v>200</v>
      </c>
      <c r="F7450" s="935" t="s">
        <v>222</v>
      </c>
      <c r="G7450" s="1295">
        <v>-99999</v>
      </c>
      <c r="H7450" s="935" t="s">
        <v>414</v>
      </c>
      <c r="I7450" s="935" t="s">
        <v>415</v>
      </c>
      <c r="J7450" s="935">
        <v>39.629153240000001</v>
      </c>
      <c r="K7450" s="935">
        <v>-121.9925059</v>
      </c>
      <c r="L7450" s="935">
        <v>39.40712284</v>
      </c>
      <c r="M7450" s="935">
        <v>-122.00758999999999</v>
      </c>
    </row>
    <row r="7451" spans="1:13" x14ac:dyDescent="0.35">
      <c r="A7451" s="1296">
        <v>41073</v>
      </c>
      <c r="B7451" s="1295" t="s">
        <v>194</v>
      </c>
      <c r="C7451" s="1295" t="s">
        <v>291</v>
      </c>
      <c r="D7451" s="1295">
        <v>10969</v>
      </c>
      <c r="E7451" s="1295" t="s">
        <v>200</v>
      </c>
      <c r="F7451" s="935" t="s">
        <v>208</v>
      </c>
      <c r="G7451" s="1295">
        <v>16</v>
      </c>
      <c r="H7451" s="935" t="s">
        <v>402</v>
      </c>
      <c r="I7451" s="935" t="s">
        <v>403</v>
      </c>
      <c r="J7451" s="935">
        <v>40.611883210000002</v>
      </c>
      <c r="K7451" s="935">
        <v>-122.446135</v>
      </c>
      <c r="L7451" s="935">
        <v>40.592799669999998</v>
      </c>
      <c r="M7451" s="935">
        <v>-122.3942059</v>
      </c>
    </row>
    <row r="7452" spans="1:13" x14ac:dyDescent="0.35">
      <c r="A7452" s="1296">
        <v>41073</v>
      </c>
      <c r="B7452" s="1295" t="s">
        <v>194</v>
      </c>
      <c r="C7452" s="1295" t="s">
        <v>291</v>
      </c>
      <c r="D7452" s="1295">
        <v>10969</v>
      </c>
      <c r="E7452" s="1295" t="s">
        <v>200</v>
      </c>
      <c r="F7452" s="935" t="s">
        <v>209</v>
      </c>
      <c r="G7452" s="1295">
        <v>12</v>
      </c>
      <c r="H7452" s="935" t="s">
        <v>403</v>
      </c>
      <c r="I7452" s="935" t="s">
        <v>404</v>
      </c>
      <c r="J7452" s="935">
        <v>40.592799669999998</v>
      </c>
      <c r="K7452" s="935">
        <v>-122.3942059</v>
      </c>
      <c r="L7452" s="935">
        <v>40.585947769999997</v>
      </c>
      <c r="M7452" s="935">
        <v>-122.3683525</v>
      </c>
    </row>
    <row r="7453" spans="1:13" x14ac:dyDescent="0.35">
      <c r="A7453" s="1296">
        <v>41073</v>
      </c>
      <c r="B7453" s="1295" t="s">
        <v>194</v>
      </c>
      <c r="C7453" s="1295" t="s">
        <v>291</v>
      </c>
      <c r="D7453" s="1295">
        <v>10969</v>
      </c>
      <c r="E7453" s="1295" t="s">
        <v>200</v>
      </c>
      <c r="F7453" s="935" t="s">
        <v>211</v>
      </c>
      <c r="G7453" s="1295">
        <v>1</v>
      </c>
      <c r="H7453" s="935" t="s">
        <v>404</v>
      </c>
      <c r="I7453" s="935" t="s">
        <v>405</v>
      </c>
      <c r="J7453" s="935">
        <v>40.585947769999997</v>
      </c>
      <c r="K7453" s="935">
        <v>-122.3683525</v>
      </c>
      <c r="L7453" s="935">
        <v>40.472049499999997</v>
      </c>
      <c r="M7453" s="935">
        <v>-122.29453460000001</v>
      </c>
    </row>
    <row r="7454" spans="1:13" x14ac:dyDescent="0.35">
      <c r="A7454" s="1296">
        <v>41073</v>
      </c>
      <c r="B7454" s="1295" t="s">
        <v>194</v>
      </c>
      <c r="C7454" s="1295" t="s">
        <v>291</v>
      </c>
      <c r="D7454" s="1295">
        <v>10969</v>
      </c>
      <c r="E7454" s="1295" t="s">
        <v>200</v>
      </c>
      <c r="F7454" s="935" t="s">
        <v>212</v>
      </c>
      <c r="G7454" s="1295">
        <v>0</v>
      </c>
      <c r="H7454" s="935" t="s">
        <v>405</v>
      </c>
      <c r="I7454" s="935" t="s">
        <v>406</v>
      </c>
      <c r="J7454" s="935">
        <v>40.472049499999997</v>
      </c>
      <c r="K7454" s="935">
        <v>-122.29453460000001</v>
      </c>
      <c r="L7454" s="935">
        <v>40.417416330000002</v>
      </c>
      <c r="M7454" s="935">
        <v>-122.19395729999999</v>
      </c>
    </row>
    <row r="7455" spans="1:13" x14ac:dyDescent="0.35">
      <c r="A7455" s="1296">
        <v>41073</v>
      </c>
      <c r="B7455" s="1295" t="s">
        <v>194</v>
      </c>
      <c r="C7455" s="1295" t="s">
        <v>291</v>
      </c>
      <c r="D7455" s="1295">
        <v>10969</v>
      </c>
      <c r="E7455" s="1295" t="s">
        <v>200</v>
      </c>
      <c r="F7455" s="935" t="s">
        <v>213</v>
      </c>
      <c r="G7455" s="1295">
        <v>0</v>
      </c>
      <c r="H7455" s="935" t="s">
        <v>406</v>
      </c>
      <c r="I7455" s="935" t="s">
        <v>407</v>
      </c>
      <c r="J7455" s="935">
        <v>40.417416330000002</v>
      </c>
      <c r="K7455" s="935">
        <v>-122.19395729999999</v>
      </c>
      <c r="L7455" s="935">
        <v>40.355137560000003</v>
      </c>
      <c r="M7455" s="935">
        <v>-122.17595660000001</v>
      </c>
    </row>
    <row r="7456" spans="1:13" x14ac:dyDescent="0.35">
      <c r="A7456" s="1296">
        <v>41073</v>
      </c>
      <c r="B7456" s="1295" t="s">
        <v>194</v>
      </c>
      <c r="C7456" s="1295" t="s">
        <v>291</v>
      </c>
      <c r="D7456" s="1295">
        <v>10969</v>
      </c>
      <c r="E7456" s="1295" t="s">
        <v>200</v>
      </c>
      <c r="F7456" s="935" t="s">
        <v>214</v>
      </c>
      <c r="G7456" s="1295">
        <v>0</v>
      </c>
      <c r="H7456" s="935" t="s">
        <v>407</v>
      </c>
      <c r="I7456" s="935" t="s">
        <v>408</v>
      </c>
      <c r="J7456" s="935">
        <v>40.355137560000003</v>
      </c>
      <c r="K7456" s="935">
        <v>-122.17595660000001</v>
      </c>
      <c r="L7456" s="935">
        <v>40.316984869999999</v>
      </c>
      <c r="M7456" s="935">
        <v>-122.1896581</v>
      </c>
    </row>
    <row r="7457" spans="1:13" x14ac:dyDescent="0.35">
      <c r="A7457" s="1296">
        <v>41073</v>
      </c>
      <c r="B7457" s="1295" t="s">
        <v>194</v>
      </c>
      <c r="C7457" s="1295" t="s">
        <v>291</v>
      </c>
      <c r="D7457" s="1295">
        <v>10969</v>
      </c>
      <c r="E7457" s="1295" t="s">
        <v>200</v>
      </c>
      <c r="F7457" s="935" t="s">
        <v>215</v>
      </c>
      <c r="G7457" s="1295">
        <v>0</v>
      </c>
      <c r="H7457" s="935" t="s">
        <v>408</v>
      </c>
      <c r="I7457" s="935" t="s">
        <v>409</v>
      </c>
      <c r="J7457" s="935">
        <v>40.316984869999999</v>
      </c>
      <c r="K7457" s="935">
        <v>-122.1896581</v>
      </c>
      <c r="L7457" s="935">
        <v>40.263968490000003</v>
      </c>
      <c r="M7457" s="935">
        <v>-122.2235306</v>
      </c>
    </row>
    <row r="7458" spans="1:13" x14ac:dyDescent="0.35">
      <c r="A7458" s="1296">
        <v>41073</v>
      </c>
      <c r="B7458" s="1295" t="s">
        <v>194</v>
      </c>
      <c r="C7458" s="1295" t="s">
        <v>291</v>
      </c>
      <c r="D7458" s="1295">
        <v>10969</v>
      </c>
      <c r="E7458" s="1295" t="s">
        <v>200</v>
      </c>
      <c r="F7458" s="935" t="s">
        <v>216</v>
      </c>
      <c r="G7458" s="1295">
        <v>0</v>
      </c>
      <c r="H7458" s="935" t="s">
        <v>409</v>
      </c>
      <c r="I7458" s="935" t="s">
        <v>410</v>
      </c>
      <c r="J7458" s="935">
        <v>40.263968490000003</v>
      </c>
      <c r="K7458" s="935">
        <v>-122.2235306</v>
      </c>
      <c r="L7458" s="935">
        <v>40.153152210000002</v>
      </c>
      <c r="M7458" s="935">
        <v>-122.20237950000001</v>
      </c>
    </row>
    <row r="7459" spans="1:13" x14ac:dyDescent="0.35">
      <c r="A7459" s="1296">
        <v>41073</v>
      </c>
      <c r="B7459" s="1295" t="s">
        <v>194</v>
      </c>
      <c r="C7459" s="1295" t="s">
        <v>291</v>
      </c>
      <c r="D7459" s="1295">
        <v>10969</v>
      </c>
      <c r="E7459" s="1295" t="s">
        <v>200</v>
      </c>
      <c r="F7459" s="935" t="s">
        <v>217</v>
      </c>
      <c r="G7459" s="1295">
        <v>0</v>
      </c>
      <c r="H7459" s="935" t="s">
        <v>410</v>
      </c>
      <c r="I7459" s="935" t="s">
        <v>411</v>
      </c>
      <c r="J7459" s="935">
        <v>40.153152210000002</v>
      </c>
      <c r="K7459" s="935">
        <v>-122.20237950000001</v>
      </c>
      <c r="L7459" s="935">
        <v>40.027836569999998</v>
      </c>
      <c r="M7459" s="935">
        <v>-122.11920569999999</v>
      </c>
    </row>
    <row r="7460" spans="1:13" x14ac:dyDescent="0.35">
      <c r="A7460" s="1296">
        <v>41073</v>
      </c>
      <c r="B7460" s="1295" t="s">
        <v>194</v>
      </c>
      <c r="C7460" s="1295" t="s">
        <v>291</v>
      </c>
      <c r="D7460" s="1295">
        <v>10969</v>
      </c>
      <c r="E7460" s="1295" t="s">
        <v>200</v>
      </c>
      <c r="F7460" s="935" t="s">
        <v>219</v>
      </c>
      <c r="G7460" s="1295">
        <v>0</v>
      </c>
      <c r="H7460" s="935" t="s">
        <v>411</v>
      </c>
      <c r="I7460" s="935" t="s">
        <v>412</v>
      </c>
      <c r="J7460" s="935">
        <v>40.027836569999998</v>
      </c>
      <c r="K7460" s="935">
        <v>-122.11920569999999</v>
      </c>
      <c r="L7460" s="935">
        <v>39.909298579999998</v>
      </c>
      <c r="M7460" s="935">
        <v>-122.0918963</v>
      </c>
    </row>
    <row r="7461" spans="1:13" x14ac:dyDescent="0.35">
      <c r="A7461" s="1296">
        <v>41073</v>
      </c>
      <c r="B7461" s="1295" t="s">
        <v>194</v>
      </c>
      <c r="C7461" s="1295" t="s">
        <v>291</v>
      </c>
      <c r="D7461" s="1295">
        <v>10969</v>
      </c>
      <c r="E7461" s="1295" t="s">
        <v>200</v>
      </c>
      <c r="F7461" s="935" t="s">
        <v>220</v>
      </c>
      <c r="G7461" s="1295">
        <v>-99999</v>
      </c>
      <c r="H7461" s="935" t="s">
        <v>412</v>
      </c>
      <c r="I7461" s="935" t="s">
        <v>413</v>
      </c>
      <c r="J7461" s="935">
        <v>39.909298579999998</v>
      </c>
      <c r="K7461" s="935">
        <v>-122.0918963</v>
      </c>
      <c r="L7461" s="935">
        <v>39.751173979999997</v>
      </c>
      <c r="M7461" s="935">
        <v>-121.9963235</v>
      </c>
    </row>
    <row r="7462" spans="1:13" x14ac:dyDescent="0.35">
      <c r="A7462" s="1296">
        <v>41073</v>
      </c>
      <c r="B7462" s="1295" t="s">
        <v>194</v>
      </c>
      <c r="C7462" s="1295" t="s">
        <v>291</v>
      </c>
      <c r="D7462" s="1295">
        <v>10969</v>
      </c>
      <c r="E7462" s="1295" t="s">
        <v>200</v>
      </c>
      <c r="F7462" s="935" t="s">
        <v>221</v>
      </c>
      <c r="G7462" s="1295">
        <v>-99999</v>
      </c>
      <c r="H7462" s="935" t="s">
        <v>413</v>
      </c>
      <c r="I7462" s="935" t="s">
        <v>414</v>
      </c>
      <c r="J7462" s="935">
        <v>39.751173979999997</v>
      </c>
      <c r="K7462" s="935">
        <v>-121.9963235</v>
      </c>
      <c r="L7462" s="935">
        <v>39.629153240000001</v>
      </c>
      <c r="M7462" s="935">
        <v>-121.9925059</v>
      </c>
    </row>
    <row r="7463" spans="1:13" x14ac:dyDescent="0.35">
      <c r="A7463" s="1296">
        <v>41073</v>
      </c>
      <c r="B7463" s="1295" t="s">
        <v>194</v>
      </c>
      <c r="C7463" s="1295" t="s">
        <v>291</v>
      </c>
      <c r="D7463" s="1295">
        <v>10969</v>
      </c>
      <c r="E7463" s="1295" t="s">
        <v>200</v>
      </c>
      <c r="F7463" s="935" t="s">
        <v>222</v>
      </c>
      <c r="G7463" s="1295">
        <v>-99999</v>
      </c>
      <c r="H7463" s="935" t="s">
        <v>414</v>
      </c>
      <c r="I7463" s="935" t="s">
        <v>415</v>
      </c>
      <c r="J7463" s="935">
        <v>39.629153240000001</v>
      </c>
      <c r="K7463" s="935">
        <v>-121.9925059</v>
      </c>
      <c r="L7463" s="935">
        <v>39.40712284</v>
      </c>
      <c r="M7463" s="935">
        <v>-122.00758999999999</v>
      </c>
    </row>
    <row r="7464" spans="1:13" x14ac:dyDescent="0.35">
      <c r="A7464" s="1296">
        <v>41081</v>
      </c>
      <c r="B7464" s="1295" t="s">
        <v>194</v>
      </c>
      <c r="C7464" s="1295" t="s">
        <v>246</v>
      </c>
      <c r="D7464" s="1295">
        <v>12427</v>
      </c>
      <c r="E7464" s="1295" t="s">
        <v>200</v>
      </c>
      <c r="F7464" s="935" t="s">
        <v>208</v>
      </c>
      <c r="G7464" s="1295">
        <v>13</v>
      </c>
      <c r="H7464" s="935" t="s">
        <v>402</v>
      </c>
      <c r="I7464" s="935" t="s">
        <v>403</v>
      </c>
      <c r="J7464" s="935">
        <v>40.611883210000002</v>
      </c>
      <c r="K7464" s="935">
        <v>-122.446135</v>
      </c>
      <c r="L7464" s="935">
        <v>40.592799669999998</v>
      </c>
      <c r="M7464" s="935">
        <v>-122.3942059</v>
      </c>
    </row>
    <row r="7465" spans="1:13" x14ac:dyDescent="0.35">
      <c r="A7465" s="1296">
        <v>41081</v>
      </c>
      <c r="B7465" s="1295" t="s">
        <v>194</v>
      </c>
      <c r="C7465" s="1295" t="s">
        <v>246</v>
      </c>
      <c r="D7465" s="1295">
        <v>12427</v>
      </c>
      <c r="E7465" s="1295" t="s">
        <v>200</v>
      </c>
      <c r="F7465" s="935" t="s">
        <v>209</v>
      </c>
      <c r="G7465" s="1295">
        <v>20</v>
      </c>
      <c r="H7465" s="935" t="s">
        <v>403</v>
      </c>
      <c r="I7465" s="935" t="s">
        <v>404</v>
      </c>
      <c r="J7465" s="935">
        <v>40.592799669999998</v>
      </c>
      <c r="K7465" s="935">
        <v>-122.3942059</v>
      </c>
      <c r="L7465" s="935">
        <v>40.585947769999997</v>
      </c>
      <c r="M7465" s="935">
        <v>-122.3683525</v>
      </c>
    </row>
    <row r="7466" spans="1:13" x14ac:dyDescent="0.35">
      <c r="A7466" s="1296">
        <v>41081</v>
      </c>
      <c r="B7466" s="1295" t="s">
        <v>194</v>
      </c>
      <c r="C7466" s="1295" t="s">
        <v>246</v>
      </c>
      <c r="D7466" s="1295">
        <v>12427</v>
      </c>
      <c r="E7466" s="1295" t="s">
        <v>200</v>
      </c>
      <c r="F7466" s="935" t="s">
        <v>211</v>
      </c>
      <c r="G7466" s="1295">
        <v>0</v>
      </c>
      <c r="H7466" s="935" t="s">
        <v>404</v>
      </c>
      <c r="I7466" s="935" t="s">
        <v>405</v>
      </c>
      <c r="J7466" s="935">
        <v>40.585947769999997</v>
      </c>
      <c r="K7466" s="935">
        <v>-122.3683525</v>
      </c>
      <c r="L7466" s="935">
        <v>40.472049499999997</v>
      </c>
      <c r="M7466" s="935">
        <v>-122.29453460000001</v>
      </c>
    </row>
    <row r="7467" spans="1:13" x14ac:dyDescent="0.35">
      <c r="A7467" s="1296">
        <v>41081</v>
      </c>
      <c r="B7467" s="1295" t="s">
        <v>194</v>
      </c>
      <c r="C7467" s="1295" t="s">
        <v>246</v>
      </c>
      <c r="D7467" s="1295">
        <v>12427</v>
      </c>
      <c r="E7467" s="1295" t="s">
        <v>200</v>
      </c>
      <c r="F7467" s="935" t="s">
        <v>212</v>
      </c>
      <c r="G7467" s="1295">
        <v>0</v>
      </c>
      <c r="H7467" s="935" t="s">
        <v>405</v>
      </c>
      <c r="I7467" s="935" t="s">
        <v>406</v>
      </c>
      <c r="J7467" s="935">
        <v>40.472049499999997</v>
      </c>
      <c r="K7467" s="935">
        <v>-122.29453460000001</v>
      </c>
      <c r="L7467" s="935">
        <v>40.417416330000002</v>
      </c>
      <c r="M7467" s="935">
        <v>-122.19395729999999</v>
      </c>
    </row>
    <row r="7468" spans="1:13" x14ac:dyDescent="0.35">
      <c r="A7468" s="1296">
        <v>41081</v>
      </c>
      <c r="B7468" s="1295" t="s">
        <v>194</v>
      </c>
      <c r="C7468" s="1295" t="s">
        <v>246</v>
      </c>
      <c r="D7468" s="1295">
        <v>12427</v>
      </c>
      <c r="E7468" s="1295" t="s">
        <v>200</v>
      </c>
      <c r="F7468" s="935" t="s">
        <v>213</v>
      </c>
      <c r="G7468" s="1295">
        <v>0</v>
      </c>
      <c r="H7468" s="935" t="s">
        <v>406</v>
      </c>
      <c r="I7468" s="935" t="s">
        <v>407</v>
      </c>
      <c r="J7468" s="935">
        <v>40.417416330000002</v>
      </c>
      <c r="K7468" s="935">
        <v>-122.19395729999999</v>
      </c>
      <c r="L7468" s="935">
        <v>40.355137560000003</v>
      </c>
      <c r="M7468" s="935">
        <v>-122.17595660000001</v>
      </c>
    </row>
    <row r="7469" spans="1:13" x14ac:dyDescent="0.35">
      <c r="A7469" s="1296">
        <v>41081</v>
      </c>
      <c r="B7469" s="1295" t="s">
        <v>194</v>
      </c>
      <c r="C7469" s="1295" t="s">
        <v>246</v>
      </c>
      <c r="D7469" s="1295">
        <v>12427</v>
      </c>
      <c r="E7469" s="1295" t="s">
        <v>200</v>
      </c>
      <c r="F7469" s="935" t="s">
        <v>214</v>
      </c>
      <c r="G7469" s="1295">
        <v>0</v>
      </c>
      <c r="H7469" s="935" t="s">
        <v>407</v>
      </c>
      <c r="I7469" s="935" t="s">
        <v>408</v>
      </c>
      <c r="J7469" s="935">
        <v>40.355137560000003</v>
      </c>
      <c r="K7469" s="935">
        <v>-122.17595660000001</v>
      </c>
      <c r="L7469" s="935">
        <v>40.316984869999999</v>
      </c>
      <c r="M7469" s="935">
        <v>-122.1896581</v>
      </c>
    </row>
    <row r="7470" spans="1:13" x14ac:dyDescent="0.35">
      <c r="A7470" s="1296">
        <v>41081</v>
      </c>
      <c r="B7470" s="1295" t="s">
        <v>194</v>
      </c>
      <c r="C7470" s="1295" t="s">
        <v>246</v>
      </c>
      <c r="D7470" s="1295">
        <v>12427</v>
      </c>
      <c r="E7470" s="1295" t="s">
        <v>200</v>
      </c>
      <c r="F7470" s="935" t="s">
        <v>215</v>
      </c>
      <c r="G7470" s="1295">
        <v>0</v>
      </c>
      <c r="H7470" s="935" t="s">
        <v>408</v>
      </c>
      <c r="I7470" s="935" t="s">
        <v>409</v>
      </c>
      <c r="J7470" s="935">
        <v>40.316984869999999</v>
      </c>
      <c r="K7470" s="935">
        <v>-122.1896581</v>
      </c>
      <c r="L7470" s="935">
        <v>40.263968490000003</v>
      </c>
      <c r="M7470" s="935">
        <v>-122.2235306</v>
      </c>
    </row>
    <row r="7471" spans="1:13" x14ac:dyDescent="0.35">
      <c r="A7471" s="1296">
        <v>41081</v>
      </c>
      <c r="B7471" s="1295" t="s">
        <v>194</v>
      </c>
      <c r="C7471" s="1295" t="s">
        <v>246</v>
      </c>
      <c r="D7471" s="1295">
        <v>12427</v>
      </c>
      <c r="E7471" s="1295" t="s">
        <v>200</v>
      </c>
      <c r="F7471" s="935" t="s">
        <v>216</v>
      </c>
      <c r="G7471" s="1295">
        <v>0</v>
      </c>
      <c r="H7471" s="935" t="s">
        <v>409</v>
      </c>
      <c r="I7471" s="935" t="s">
        <v>410</v>
      </c>
      <c r="J7471" s="935">
        <v>40.263968490000003</v>
      </c>
      <c r="K7471" s="935">
        <v>-122.2235306</v>
      </c>
      <c r="L7471" s="935">
        <v>40.153152210000002</v>
      </c>
      <c r="M7471" s="935">
        <v>-122.20237950000001</v>
      </c>
    </row>
    <row r="7472" spans="1:13" x14ac:dyDescent="0.35">
      <c r="A7472" s="1296">
        <v>41081</v>
      </c>
      <c r="B7472" s="1295" t="s">
        <v>194</v>
      </c>
      <c r="C7472" s="1295" t="s">
        <v>246</v>
      </c>
      <c r="D7472" s="1295">
        <v>12427</v>
      </c>
      <c r="E7472" s="1295" t="s">
        <v>200</v>
      </c>
      <c r="F7472" s="935" t="s">
        <v>217</v>
      </c>
      <c r="G7472" s="1295">
        <v>0</v>
      </c>
      <c r="H7472" s="935" t="s">
        <v>410</v>
      </c>
      <c r="I7472" s="935" t="s">
        <v>411</v>
      </c>
      <c r="J7472" s="935">
        <v>40.153152210000002</v>
      </c>
      <c r="K7472" s="935">
        <v>-122.20237950000001</v>
      </c>
      <c r="L7472" s="935">
        <v>40.027836569999998</v>
      </c>
      <c r="M7472" s="935">
        <v>-122.11920569999999</v>
      </c>
    </row>
    <row r="7473" spans="1:13" x14ac:dyDescent="0.35">
      <c r="A7473" s="1296">
        <v>41081</v>
      </c>
      <c r="B7473" s="1295" t="s">
        <v>194</v>
      </c>
      <c r="C7473" s="1295" t="s">
        <v>246</v>
      </c>
      <c r="D7473" s="1295">
        <v>12427</v>
      </c>
      <c r="E7473" s="1295" t="s">
        <v>200</v>
      </c>
      <c r="F7473" s="935" t="s">
        <v>219</v>
      </c>
      <c r="G7473" s="1295">
        <v>0</v>
      </c>
      <c r="H7473" s="935" t="s">
        <v>411</v>
      </c>
      <c r="I7473" s="935" t="s">
        <v>412</v>
      </c>
      <c r="J7473" s="935">
        <v>40.027836569999998</v>
      </c>
      <c r="K7473" s="935">
        <v>-122.11920569999999</v>
      </c>
      <c r="L7473" s="935">
        <v>39.909298579999998</v>
      </c>
      <c r="M7473" s="935">
        <v>-122.0918963</v>
      </c>
    </row>
    <row r="7474" spans="1:13" x14ac:dyDescent="0.35">
      <c r="A7474" s="1296">
        <v>41081</v>
      </c>
      <c r="B7474" s="1295" t="s">
        <v>194</v>
      </c>
      <c r="C7474" s="1295" t="s">
        <v>246</v>
      </c>
      <c r="D7474" s="1295">
        <v>12427</v>
      </c>
      <c r="E7474" s="1295" t="s">
        <v>200</v>
      </c>
      <c r="F7474" s="935" t="s">
        <v>220</v>
      </c>
      <c r="G7474" s="1295">
        <v>-99999</v>
      </c>
      <c r="H7474" s="935" t="s">
        <v>412</v>
      </c>
      <c r="I7474" s="935" t="s">
        <v>413</v>
      </c>
      <c r="J7474" s="935">
        <v>39.909298579999998</v>
      </c>
      <c r="K7474" s="935">
        <v>-122.0918963</v>
      </c>
      <c r="L7474" s="935">
        <v>39.751173979999997</v>
      </c>
      <c r="M7474" s="935">
        <v>-121.9963235</v>
      </c>
    </row>
    <row r="7475" spans="1:13" x14ac:dyDescent="0.35">
      <c r="A7475" s="1296">
        <v>41081</v>
      </c>
      <c r="B7475" s="1295" t="s">
        <v>194</v>
      </c>
      <c r="C7475" s="1295" t="s">
        <v>246</v>
      </c>
      <c r="D7475" s="1295">
        <v>12427</v>
      </c>
      <c r="E7475" s="1295" t="s">
        <v>200</v>
      </c>
      <c r="F7475" s="935" t="s">
        <v>221</v>
      </c>
      <c r="G7475" s="1295">
        <v>-99999</v>
      </c>
      <c r="H7475" s="935" t="s">
        <v>413</v>
      </c>
      <c r="I7475" s="935" t="s">
        <v>414</v>
      </c>
      <c r="J7475" s="935">
        <v>39.751173979999997</v>
      </c>
      <c r="K7475" s="935">
        <v>-121.9963235</v>
      </c>
      <c r="L7475" s="935">
        <v>39.629153240000001</v>
      </c>
      <c r="M7475" s="935">
        <v>-121.9925059</v>
      </c>
    </row>
    <row r="7476" spans="1:13" x14ac:dyDescent="0.35">
      <c r="A7476" s="1296">
        <v>41081</v>
      </c>
      <c r="B7476" s="1295" t="s">
        <v>194</v>
      </c>
      <c r="C7476" s="1295" t="s">
        <v>246</v>
      </c>
      <c r="D7476" s="1295">
        <v>12427</v>
      </c>
      <c r="E7476" s="1295" t="s">
        <v>200</v>
      </c>
      <c r="F7476" s="935" t="s">
        <v>222</v>
      </c>
      <c r="G7476" s="1295">
        <v>-99999</v>
      </c>
      <c r="H7476" s="935" t="s">
        <v>414</v>
      </c>
      <c r="I7476" s="935" t="s">
        <v>415</v>
      </c>
      <c r="J7476" s="935">
        <v>39.629153240000001</v>
      </c>
      <c r="K7476" s="935">
        <v>-121.9925059</v>
      </c>
      <c r="L7476" s="935">
        <v>39.40712284</v>
      </c>
      <c r="M7476" s="935">
        <v>-122.00758999999999</v>
      </c>
    </row>
    <row r="7477" spans="1:13" x14ac:dyDescent="0.35">
      <c r="A7477" s="1296">
        <v>41093</v>
      </c>
      <c r="B7477" s="1295" t="s">
        <v>194</v>
      </c>
      <c r="C7477" s="1295" t="s">
        <v>246</v>
      </c>
      <c r="D7477" s="1295">
        <v>14259</v>
      </c>
      <c r="E7477" s="1295" t="s">
        <v>200</v>
      </c>
      <c r="F7477" s="935" t="s">
        <v>208</v>
      </c>
      <c r="G7477" s="1295">
        <v>29</v>
      </c>
      <c r="H7477" s="935" t="s">
        <v>402</v>
      </c>
      <c r="I7477" s="935" t="s">
        <v>403</v>
      </c>
      <c r="J7477" s="935">
        <v>40.611883210000002</v>
      </c>
      <c r="K7477" s="935">
        <v>-122.446135</v>
      </c>
      <c r="L7477" s="935">
        <v>40.592799669999998</v>
      </c>
      <c r="M7477" s="935">
        <v>-122.3942059</v>
      </c>
    </row>
    <row r="7478" spans="1:13" x14ac:dyDescent="0.35">
      <c r="A7478" s="1296">
        <v>41093</v>
      </c>
      <c r="B7478" s="1295" t="s">
        <v>194</v>
      </c>
      <c r="C7478" s="1295" t="s">
        <v>246</v>
      </c>
      <c r="D7478" s="1295">
        <v>14259</v>
      </c>
      <c r="E7478" s="1295" t="s">
        <v>200</v>
      </c>
      <c r="F7478" s="935" t="s">
        <v>209</v>
      </c>
      <c r="G7478" s="1295">
        <v>21</v>
      </c>
      <c r="H7478" s="935" t="s">
        <v>403</v>
      </c>
      <c r="I7478" s="935" t="s">
        <v>404</v>
      </c>
      <c r="J7478" s="935">
        <v>40.592799669999998</v>
      </c>
      <c r="K7478" s="935">
        <v>-122.3942059</v>
      </c>
      <c r="L7478" s="935">
        <v>40.585947769999997</v>
      </c>
      <c r="M7478" s="935">
        <v>-122.3683525</v>
      </c>
    </row>
    <row r="7479" spans="1:13" x14ac:dyDescent="0.35">
      <c r="A7479" s="1296">
        <v>41093</v>
      </c>
      <c r="B7479" s="1295" t="s">
        <v>194</v>
      </c>
      <c r="C7479" s="1295" t="s">
        <v>246</v>
      </c>
      <c r="D7479" s="1295">
        <v>14259</v>
      </c>
      <c r="E7479" s="1295" t="s">
        <v>200</v>
      </c>
      <c r="F7479" s="935" t="s">
        <v>211</v>
      </c>
      <c r="G7479" s="1295">
        <v>0</v>
      </c>
      <c r="H7479" s="935" t="s">
        <v>404</v>
      </c>
      <c r="I7479" s="935" t="s">
        <v>405</v>
      </c>
      <c r="J7479" s="935">
        <v>40.585947769999997</v>
      </c>
      <c r="K7479" s="935">
        <v>-122.3683525</v>
      </c>
      <c r="L7479" s="935">
        <v>40.472049499999997</v>
      </c>
      <c r="M7479" s="935">
        <v>-122.29453460000001</v>
      </c>
    </row>
    <row r="7480" spans="1:13" x14ac:dyDescent="0.35">
      <c r="A7480" s="1296">
        <v>41093</v>
      </c>
      <c r="B7480" s="1295" t="s">
        <v>194</v>
      </c>
      <c r="C7480" s="1295" t="s">
        <v>246</v>
      </c>
      <c r="D7480" s="1295">
        <v>14259</v>
      </c>
      <c r="E7480" s="1295" t="s">
        <v>200</v>
      </c>
      <c r="F7480" s="935" t="s">
        <v>212</v>
      </c>
      <c r="G7480" s="1295">
        <v>0</v>
      </c>
      <c r="H7480" s="935" t="s">
        <v>405</v>
      </c>
      <c r="I7480" s="935" t="s">
        <v>406</v>
      </c>
      <c r="J7480" s="935">
        <v>40.472049499999997</v>
      </c>
      <c r="K7480" s="935">
        <v>-122.29453460000001</v>
      </c>
      <c r="L7480" s="935">
        <v>40.417416330000002</v>
      </c>
      <c r="M7480" s="935">
        <v>-122.19395729999999</v>
      </c>
    </row>
    <row r="7481" spans="1:13" x14ac:dyDescent="0.35">
      <c r="A7481" s="1296">
        <v>41093</v>
      </c>
      <c r="B7481" s="1295" t="s">
        <v>194</v>
      </c>
      <c r="C7481" s="1295" t="s">
        <v>246</v>
      </c>
      <c r="D7481" s="1295">
        <v>14259</v>
      </c>
      <c r="E7481" s="1295" t="s">
        <v>200</v>
      </c>
      <c r="F7481" s="935" t="s">
        <v>213</v>
      </c>
      <c r="G7481" s="1295">
        <v>0</v>
      </c>
      <c r="H7481" s="935" t="s">
        <v>406</v>
      </c>
      <c r="I7481" s="935" t="s">
        <v>407</v>
      </c>
      <c r="J7481" s="935">
        <v>40.417416330000002</v>
      </c>
      <c r="K7481" s="935">
        <v>-122.19395729999999</v>
      </c>
      <c r="L7481" s="935">
        <v>40.355137560000003</v>
      </c>
      <c r="M7481" s="935">
        <v>-122.17595660000001</v>
      </c>
    </row>
    <row r="7482" spans="1:13" x14ac:dyDescent="0.35">
      <c r="A7482" s="1296">
        <v>41093</v>
      </c>
      <c r="B7482" s="1295" t="s">
        <v>194</v>
      </c>
      <c r="C7482" s="1295" t="s">
        <v>246</v>
      </c>
      <c r="D7482" s="1295">
        <v>14259</v>
      </c>
      <c r="E7482" s="1295" t="s">
        <v>200</v>
      </c>
      <c r="F7482" s="935" t="s">
        <v>214</v>
      </c>
      <c r="G7482" s="1295">
        <v>0</v>
      </c>
      <c r="H7482" s="935" t="s">
        <v>407</v>
      </c>
      <c r="I7482" s="935" t="s">
        <v>408</v>
      </c>
      <c r="J7482" s="935">
        <v>40.355137560000003</v>
      </c>
      <c r="K7482" s="935">
        <v>-122.17595660000001</v>
      </c>
      <c r="L7482" s="935">
        <v>40.316984869999999</v>
      </c>
      <c r="M7482" s="935">
        <v>-122.1896581</v>
      </c>
    </row>
    <row r="7483" spans="1:13" x14ac:dyDescent="0.35">
      <c r="A7483" s="1296">
        <v>41093</v>
      </c>
      <c r="B7483" s="1295" t="s">
        <v>194</v>
      </c>
      <c r="C7483" s="1295" t="s">
        <v>246</v>
      </c>
      <c r="D7483" s="1295">
        <v>14259</v>
      </c>
      <c r="E7483" s="1295" t="s">
        <v>200</v>
      </c>
      <c r="F7483" s="935" t="s">
        <v>215</v>
      </c>
      <c r="G7483" s="1295">
        <v>0</v>
      </c>
      <c r="H7483" s="935" t="s">
        <v>408</v>
      </c>
      <c r="I7483" s="935" t="s">
        <v>409</v>
      </c>
      <c r="J7483" s="935">
        <v>40.316984869999999</v>
      </c>
      <c r="K7483" s="935">
        <v>-122.1896581</v>
      </c>
      <c r="L7483" s="935">
        <v>40.263968490000003</v>
      </c>
      <c r="M7483" s="935">
        <v>-122.2235306</v>
      </c>
    </row>
    <row r="7484" spans="1:13" x14ac:dyDescent="0.35">
      <c r="A7484" s="1296">
        <v>41093</v>
      </c>
      <c r="B7484" s="1295" t="s">
        <v>194</v>
      </c>
      <c r="C7484" s="1295" t="s">
        <v>246</v>
      </c>
      <c r="D7484" s="1295">
        <v>14259</v>
      </c>
      <c r="E7484" s="1295" t="s">
        <v>200</v>
      </c>
      <c r="F7484" s="935" t="s">
        <v>216</v>
      </c>
      <c r="G7484" s="1295">
        <v>0</v>
      </c>
      <c r="H7484" s="935" t="s">
        <v>409</v>
      </c>
      <c r="I7484" s="935" t="s">
        <v>410</v>
      </c>
      <c r="J7484" s="935">
        <v>40.263968490000003</v>
      </c>
      <c r="K7484" s="935">
        <v>-122.2235306</v>
      </c>
      <c r="L7484" s="935">
        <v>40.153152210000002</v>
      </c>
      <c r="M7484" s="935">
        <v>-122.20237950000001</v>
      </c>
    </row>
    <row r="7485" spans="1:13" x14ac:dyDescent="0.35">
      <c r="A7485" s="1296">
        <v>41093</v>
      </c>
      <c r="B7485" s="1295" t="s">
        <v>194</v>
      </c>
      <c r="C7485" s="1295" t="s">
        <v>246</v>
      </c>
      <c r="D7485" s="1295">
        <v>14259</v>
      </c>
      <c r="E7485" s="1295" t="s">
        <v>200</v>
      </c>
      <c r="F7485" s="935" t="s">
        <v>217</v>
      </c>
      <c r="G7485" s="1295">
        <v>0</v>
      </c>
      <c r="H7485" s="935" t="s">
        <v>410</v>
      </c>
      <c r="I7485" s="935" t="s">
        <v>411</v>
      </c>
      <c r="J7485" s="935">
        <v>40.153152210000002</v>
      </c>
      <c r="K7485" s="935">
        <v>-122.20237950000001</v>
      </c>
      <c r="L7485" s="935">
        <v>40.027836569999998</v>
      </c>
      <c r="M7485" s="935">
        <v>-122.11920569999999</v>
      </c>
    </row>
    <row r="7486" spans="1:13" x14ac:dyDescent="0.35">
      <c r="A7486" s="1296">
        <v>41093</v>
      </c>
      <c r="B7486" s="1295" t="s">
        <v>194</v>
      </c>
      <c r="C7486" s="1295" t="s">
        <v>246</v>
      </c>
      <c r="D7486" s="1295">
        <v>14259</v>
      </c>
      <c r="E7486" s="1295" t="s">
        <v>200</v>
      </c>
      <c r="F7486" s="935" t="s">
        <v>219</v>
      </c>
      <c r="G7486" s="1295">
        <v>0</v>
      </c>
      <c r="H7486" s="935" t="s">
        <v>411</v>
      </c>
      <c r="I7486" s="935" t="s">
        <v>412</v>
      </c>
      <c r="J7486" s="935">
        <v>40.027836569999998</v>
      </c>
      <c r="K7486" s="935">
        <v>-122.11920569999999</v>
      </c>
      <c r="L7486" s="935">
        <v>39.909298579999998</v>
      </c>
      <c r="M7486" s="935">
        <v>-122.0918963</v>
      </c>
    </row>
    <row r="7487" spans="1:13" x14ac:dyDescent="0.35">
      <c r="A7487" s="1296">
        <v>41093</v>
      </c>
      <c r="B7487" s="1295" t="s">
        <v>194</v>
      </c>
      <c r="C7487" s="1295" t="s">
        <v>246</v>
      </c>
      <c r="D7487" s="1295">
        <v>14259</v>
      </c>
      <c r="E7487" s="1295" t="s">
        <v>200</v>
      </c>
      <c r="F7487" s="935" t="s">
        <v>220</v>
      </c>
      <c r="G7487" s="1295">
        <v>-99999</v>
      </c>
      <c r="H7487" s="935" t="s">
        <v>412</v>
      </c>
      <c r="I7487" s="935" t="s">
        <v>413</v>
      </c>
      <c r="J7487" s="935">
        <v>39.909298579999998</v>
      </c>
      <c r="K7487" s="935">
        <v>-122.0918963</v>
      </c>
      <c r="L7487" s="935">
        <v>39.751173979999997</v>
      </c>
      <c r="M7487" s="935">
        <v>-121.9963235</v>
      </c>
    </row>
    <row r="7488" spans="1:13" x14ac:dyDescent="0.35">
      <c r="A7488" s="1296">
        <v>41093</v>
      </c>
      <c r="B7488" s="1295" t="s">
        <v>194</v>
      </c>
      <c r="C7488" s="1295" t="s">
        <v>246</v>
      </c>
      <c r="D7488" s="1295">
        <v>14259</v>
      </c>
      <c r="E7488" s="1295" t="s">
        <v>200</v>
      </c>
      <c r="F7488" s="935" t="s">
        <v>221</v>
      </c>
      <c r="G7488" s="1295">
        <v>-99999</v>
      </c>
      <c r="H7488" s="935" t="s">
        <v>413</v>
      </c>
      <c r="I7488" s="935" t="s">
        <v>414</v>
      </c>
      <c r="J7488" s="935">
        <v>39.751173979999997</v>
      </c>
      <c r="K7488" s="935">
        <v>-121.9963235</v>
      </c>
      <c r="L7488" s="935">
        <v>39.629153240000001</v>
      </c>
      <c r="M7488" s="935">
        <v>-121.9925059</v>
      </c>
    </row>
    <row r="7489" spans="1:13" x14ac:dyDescent="0.35">
      <c r="A7489" s="1296">
        <v>41093</v>
      </c>
      <c r="B7489" s="1295" t="s">
        <v>194</v>
      </c>
      <c r="C7489" s="1295" t="s">
        <v>246</v>
      </c>
      <c r="D7489" s="1295">
        <v>14259</v>
      </c>
      <c r="E7489" s="1295" t="s">
        <v>200</v>
      </c>
      <c r="F7489" s="935" t="s">
        <v>222</v>
      </c>
      <c r="G7489" s="1295">
        <v>-99999</v>
      </c>
      <c r="H7489" s="935" t="s">
        <v>414</v>
      </c>
      <c r="I7489" s="935" t="s">
        <v>415</v>
      </c>
      <c r="J7489" s="935">
        <v>39.629153240000001</v>
      </c>
      <c r="K7489" s="935">
        <v>-121.9925059</v>
      </c>
      <c r="L7489" s="935">
        <v>39.40712284</v>
      </c>
      <c r="M7489" s="935">
        <v>-122.00758999999999</v>
      </c>
    </row>
    <row r="7490" spans="1:13" x14ac:dyDescent="0.35">
      <c r="A7490" s="1296">
        <v>41107</v>
      </c>
      <c r="B7490" s="1295" t="s">
        <v>194</v>
      </c>
      <c r="C7490" s="1295" t="s">
        <v>196</v>
      </c>
      <c r="D7490" s="1295">
        <v>14126</v>
      </c>
      <c r="E7490" s="1295" t="s">
        <v>200</v>
      </c>
      <c r="F7490" s="935" t="s">
        <v>208</v>
      </c>
      <c r="G7490" s="1295">
        <v>6</v>
      </c>
      <c r="H7490" s="935" t="s">
        <v>402</v>
      </c>
      <c r="I7490" s="935" t="s">
        <v>403</v>
      </c>
      <c r="J7490" s="935">
        <v>40.611883210000002</v>
      </c>
      <c r="K7490" s="935">
        <v>-122.446135</v>
      </c>
      <c r="L7490" s="935">
        <v>40.592799669999998</v>
      </c>
      <c r="M7490" s="935">
        <v>-122.3942059</v>
      </c>
    </row>
    <row r="7491" spans="1:13" x14ac:dyDescent="0.35">
      <c r="A7491" s="1296">
        <v>41107</v>
      </c>
      <c r="B7491" s="1295" t="s">
        <v>194</v>
      </c>
      <c r="C7491" s="1295" t="s">
        <v>196</v>
      </c>
      <c r="D7491" s="1295">
        <v>14126</v>
      </c>
      <c r="E7491" s="1295" t="s">
        <v>200</v>
      </c>
      <c r="F7491" s="935" t="s">
        <v>209</v>
      </c>
      <c r="G7491" s="1295">
        <v>8</v>
      </c>
      <c r="H7491" s="935" t="s">
        <v>403</v>
      </c>
      <c r="I7491" s="935" t="s">
        <v>404</v>
      </c>
      <c r="J7491" s="935">
        <v>40.592799669999998</v>
      </c>
      <c r="K7491" s="935">
        <v>-122.3942059</v>
      </c>
      <c r="L7491" s="935">
        <v>40.585947769999997</v>
      </c>
      <c r="M7491" s="935">
        <v>-122.3683525</v>
      </c>
    </row>
    <row r="7492" spans="1:13" x14ac:dyDescent="0.35">
      <c r="A7492" s="1296">
        <v>41107</v>
      </c>
      <c r="B7492" s="1295" t="s">
        <v>194</v>
      </c>
      <c r="C7492" s="1295" t="s">
        <v>196</v>
      </c>
      <c r="D7492" s="1295">
        <v>14126</v>
      </c>
      <c r="E7492" s="1295" t="s">
        <v>200</v>
      </c>
      <c r="F7492" s="935" t="s">
        <v>211</v>
      </c>
      <c r="G7492" s="1295">
        <v>0</v>
      </c>
      <c r="H7492" s="935" t="s">
        <v>404</v>
      </c>
      <c r="I7492" s="935" t="s">
        <v>405</v>
      </c>
      <c r="J7492" s="935">
        <v>40.585947769999997</v>
      </c>
      <c r="K7492" s="935">
        <v>-122.3683525</v>
      </c>
      <c r="L7492" s="935">
        <v>40.472049499999997</v>
      </c>
      <c r="M7492" s="935">
        <v>-122.29453460000001</v>
      </c>
    </row>
    <row r="7493" spans="1:13" x14ac:dyDescent="0.35">
      <c r="A7493" s="1296">
        <v>41107</v>
      </c>
      <c r="B7493" s="1295" t="s">
        <v>194</v>
      </c>
      <c r="C7493" s="1295" t="s">
        <v>196</v>
      </c>
      <c r="D7493" s="1295">
        <v>14126</v>
      </c>
      <c r="E7493" s="1295" t="s">
        <v>200</v>
      </c>
      <c r="F7493" s="935" t="s">
        <v>212</v>
      </c>
      <c r="G7493" s="1295">
        <v>0</v>
      </c>
      <c r="H7493" s="935" t="s">
        <v>405</v>
      </c>
      <c r="I7493" s="935" t="s">
        <v>406</v>
      </c>
      <c r="J7493" s="935">
        <v>40.472049499999997</v>
      </c>
      <c r="K7493" s="935">
        <v>-122.29453460000001</v>
      </c>
      <c r="L7493" s="935">
        <v>40.417416330000002</v>
      </c>
      <c r="M7493" s="935">
        <v>-122.19395729999999</v>
      </c>
    </row>
    <row r="7494" spans="1:13" x14ac:dyDescent="0.35">
      <c r="A7494" s="1296">
        <v>41107</v>
      </c>
      <c r="B7494" s="1295" t="s">
        <v>194</v>
      </c>
      <c r="C7494" s="1295" t="s">
        <v>196</v>
      </c>
      <c r="D7494" s="1295">
        <v>14126</v>
      </c>
      <c r="E7494" s="1295" t="s">
        <v>200</v>
      </c>
      <c r="F7494" s="935" t="s">
        <v>213</v>
      </c>
      <c r="G7494" s="1295">
        <v>0</v>
      </c>
      <c r="H7494" s="935" t="s">
        <v>406</v>
      </c>
      <c r="I7494" s="935" t="s">
        <v>407</v>
      </c>
      <c r="J7494" s="935">
        <v>40.417416330000002</v>
      </c>
      <c r="K7494" s="935">
        <v>-122.19395729999999</v>
      </c>
      <c r="L7494" s="935">
        <v>40.355137560000003</v>
      </c>
      <c r="M7494" s="935">
        <v>-122.17595660000001</v>
      </c>
    </row>
    <row r="7495" spans="1:13" x14ac:dyDescent="0.35">
      <c r="A7495" s="1296">
        <v>41107</v>
      </c>
      <c r="B7495" s="1295" t="s">
        <v>194</v>
      </c>
      <c r="C7495" s="1295" t="s">
        <v>196</v>
      </c>
      <c r="D7495" s="1295">
        <v>14126</v>
      </c>
      <c r="E7495" s="1295" t="s">
        <v>200</v>
      </c>
      <c r="F7495" s="935" t="s">
        <v>214</v>
      </c>
      <c r="G7495" s="1295">
        <v>0</v>
      </c>
      <c r="H7495" s="935" t="s">
        <v>407</v>
      </c>
      <c r="I7495" s="935" t="s">
        <v>408</v>
      </c>
      <c r="J7495" s="935">
        <v>40.355137560000003</v>
      </c>
      <c r="K7495" s="935">
        <v>-122.17595660000001</v>
      </c>
      <c r="L7495" s="935">
        <v>40.316984869999999</v>
      </c>
      <c r="M7495" s="935">
        <v>-122.1896581</v>
      </c>
    </row>
    <row r="7496" spans="1:13" x14ac:dyDescent="0.35">
      <c r="A7496" s="1296">
        <v>41107</v>
      </c>
      <c r="B7496" s="1295" t="s">
        <v>194</v>
      </c>
      <c r="C7496" s="1295" t="s">
        <v>196</v>
      </c>
      <c r="D7496" s="1295">
        <v>14126</v>
      </c>
      <c r="E7496" s="1295" t="s">
        <v>200</v>
      </c>
      <c r="F7496" s="935" t="s">
        <v>215</v>
      </c>
      <c r="G7496" s="1295">
        <v>0</v>
      </c>
      <c r="H7496" s="935" t="s">
        <v>408</v>
      </c>
      <c r="I7496" s="935" t="s">
        <v>409</v>
      </c>
      <c r="J7496" s="935">
        <v>40.316984869999999</v>
      </c>
      <c r="K7496" s="935">
        <v>-122.1896581</v>
      </c>
      <c r="L7496" s="935">
        <v>40.263968490000003</v>
      </c>
      <c r="M7496" s="935">
        <v>-122.2235306</v>
      </c>
    </row>
    <row r="7497" spans="1:13" x14ac:dyDescent="0.35">
      <c r="A7497" s="1296">
        <v>41107</v>
      </c>
      <c r="B7497" s="1295" t="s">
        <v>194</v>
      </c>
      <c r="C7497" s="1295" t="s">
        <v>196</v>
      </c>
      <c r="D7497" s="1295">
        <v>14126</v>
      </c>
      <c r="E7497" s="1295" t="s">
        <v>200</v>
      </c>
      <c r="F7497" s="935" t="s">
        <v>216</v>
      </c>
      <c r="G7497" s="1295">
        <v>0</v>
      </c>
      <c r="H7497" s="935" t="s">
        <v>409</v>
      </c>
      <c r="I7497" s="935" t="s">
        <v>410</v>
      </c>
      <c r="J7497" s="935">
        <v>40.263968490000003</v>
      </c>
      <c r="K7497" s="935">
        <v>-122.2235306</v>
      </c>
      <c r="L7497" s="935">
        <v>40.153152210000002</v>
      </c>
      <c r="M7497" s="935">
        <v>-122.20237950000001</v>
      </c>
    </row>
    <row r="7498" spans="1:13" x14ac:dyDescent="0.35">
      <c r="A7498" s="1296">
        <v>41107</v>
      </c>
      <c r="B7498" s="1295" t="s">
        <v>194</v>
      </c>
      <c r="C7498" s="1295" t="s">
        <v>196</v>
      </c>
      <c r="D7498" s="1295">
        <v>14126</v>
      </c>
      <c r="E7498" s="1295" t="s">
        <v>200</v>
      </c>
      <c r="F7498" s="935" t="s">
        <v>217</v>
      </c>
      <c r="G7498" s="1295">
        <v>0</v>
      </c>
      <c r="H7498" s="935" t="s">
        <v>410</v>
      </c>
      <c r="I7498" s="935" t="s">
        <v>411</v>
      </c>
      <c r="J7498" s="935">
        <v>40.153152210000002</v>
      </c>
      <c r="K7498" s="935">
        <v>-122.20237950000001</v>
      </c>
      <c r="L7498" s="935">
        <v>40.027836569999998</v>
      </c>
      <c r="M7498" s="935">
        <v>-122.11920569999999</v>
      </c>
    </row>
    <row r="7499" spans="1:13" x14ac:dyDescent="0.35">
      <c r="A7499" s="1296">
        <v>41107</v>
      </c>
      <c r="B7499" s="1295" t="s">
        <v>194</v>
      </c>
      <c r="C7499" s="1295" t="s">
        <v>196</v>
      </c>
      <c r="D7499" s="1295">
        <v>14126</v>
      </c>
      <c r="E7499" s="1295" t="s">
        <v>200</v>
      </c>
      <c r="F7499" s="935" t="s">
        <v>219</v>
      </c>
      <c r="G7499" s="1295">
        <v>0</v>
      </c>
      <c r="H7499" s="935" t="s">
        <v>411</v>
      </c>
      <c r="I7499" s="935" t="s">
        <v>412</v>
      </c>
      <c r="J7499" s="935">
        <v>40.027836569999998</v>
      </c>
      <c r="K7499" s="935">
        <v>-122.11920569999999</v>
      </c>
      <c r="L7499" s="935">
        <v>39.909298579999998</v>
      </c>
      <c r="M7499" s="935">
        <v>-122.0918963</v>
      </c>
    </row>
    <row r="7500" spans="1:13" x14ac:dyDescent="0.35">
      <c r="A7500" s="1296">
        <v>41107</v>
      </c>
      <c r="B7500" s="1295" t="s">
        <v>194</v>
      </c>
      <c r="C7500" s="1295" t="s">
        <v>196</v>
      </c>
      <c r="D7500" s="1295">
        <v>14126</v>
      </c>
      <c r="E7500" s="1295" t="s">
        <v>200</v>
      </c>
      <c r="F7500" s="935" t="s">
        <v>220</v>
      </c>
      <c r="G7500" s="1295">
        <v>-99999</v>
      </c>
      <c r="H7500" s="935" t="s">
        <v>412</v>
      </c>
      <c r="I7500" s="935" t="s">
        <v>413</v>
      </c>
      <c r="J7500" s="935">
        <v>39.909298579999998</v>
      </c>
      <c r="K7500" s="935">
        <v>-122.0918963</v>
      </c>
      <c r="L7500" s="935">
        <v>39.751173979999997</v>
      </c>
      <c r="M7500" s="935">
        <v>-121.9963235</v>
      </c>
    </row>
    <row r="7501" spans="1:13" x14ac:dyDescent="0.35">
      <c r="A7501" s="1296">
        <v>41107</v>
      </c>
      <c r="B7501" s="1295" t="s">
        <v>194</v>
      </c>
      <c r="C7501" s="1295" t="s">
        <v>196</v>
      </c>
      <c r="D7501" s="1295">
        <v>14126</v>
      </c>
      <c r="E7501" s="1295" t="s">
        <v>200</v>
      </c>
      <c r="F7501" s="935" t="s">
        <v>221</v>
      </c>
      <c r="G7501" s="1295">
        <v>-99999</v>
      </c>
      <c r="H7501" s="935" t="s">
        <v>413</v>
      </c>
      <c r="I7501" s="935" t="s">
        <v>414</v>
      </c>
      <c r="J7501" s="935">
        <v>39.751173979999997</v>
      </c>
      <c r="K7501" s="935">
        <v>-121.9963235</v>
      </c>
      <c r="L7501" s="935">
        <v>39.629153240000001</v>
      </c>
      <c r="M7501" s="935">
        <v>-121.9925059</v>
      </c>
    </row>
    <row r="7502" spans="1:13" x14ac:dyDescent="0.35">
      <c r="A7502" s="1296">
        <v>41107</v>
      </c>
      <c r="B7502" s="1295" t="s">
        <v>194</v>
      </c>
      <c r="C7502" s="1295" t="s">
        <v>196</v>
      </c>
      <c r="D7502" s="1295">
        <v>14126</v>
      </c>
      <c r="E7502" s="1295" t="s">
        <v>200</v>
      </c>
      <c r="F7502" s="935" t="s">
        <v>222</v>
      </c>
      <c r="G7502" s="1295">
        <v>-99999</v>
      </c>
      <c r="H7502" s="935" t="s">
        <v>414</v>
      </c>
      <c r="I7502" s="935" t="s">
        <v>415</v>
      </c>
      <c r="J7502" s="935">
        <v>39.629153240000001</v>
      </c>
      <c r="K7502" s="935">
        <v>-121.9925059</v>
      </c>
      <c r="L7502" s="935">
        <v>39.40712284</v>
      </c>
      <c r="M7502" s="935">
        <v>-122.00758999999999</v>
      </c>
    </row>
    <row r="7503" spans="1:13" x14ac:dyDescent="0.35">
      <c r="A7503" s="1296">
        <v>41115</v>
      </c>
      <c r="B7503" s="1295" t="s">
        <v>194</v>
      </c>
      <c r="C7503" s="1295" t="s">
        <v>283</v>
      </c>
      <c r="D7503" s="1295">
        <v>14286</v>
      </c>
      <c r="E7503" s="1295" t="s">
        <v>200</v>
      </c>
      <c r="F7503" s="935" t="s">
        <v>208</v>
      </c>
      <c r="G7503" s="1295">
        <v>61</v>
      </c>
      <c r="H7503" s="935" t="s">
        <v>402</v>
      </c>
      <c r="I7503" s="935" t="s">
        <v>403</v>
      </c>
      <c r="J7503" s="935">
        <v>40.611883210000002</v>
      </c>
      <c r="K7503" s="935">
        <v>-122.446135</v>
      </c>
      <c r="L7503" s="935">
        <v>40.592799669999998</v>
      </c>
      <c r="M7503" s="935">
        <v>-122.3942059</v>
      </c>
    </row>
    <row r="7504" spans="1:13" x14ac:dyDescent="0.35">
      <c r="A7504" s="1296">
        <v>41115</v>
      </c>
      <c r="B7504" s="1295" t="s">
        <v>194</v>
      </c>
      <c r="C7504" s="1295" t="s">
        <v>283</v>
      </c>
      <c r="D7504" s="1295">
        <v>14286</v>
      </c>
      <c r="E7504" s="1295" t="s">
        <v>200</v>
      </c>
      <c r="F7504" s="935" t="s">
        <v>209</v>
      </c>
      <c r="G7504" s="1295">
        <v>19</v>
      </c>
      <c r="H7504" s="935" t="s">
        <v>403</v>
      </c>
      <c r="I7504" s="935" t="s">
        <v>404</v>
      </c>
      <c r="J7504" s="935">
        <v>40.592799669999998</v>
      </c>
      <c r="K7504" s="935">
        <v>-122.3942059</v>
      </c>
      <c r="L7504" s="935">
        <v>40.585947769999997</v>
      </c>
      <c r="M7504" s="935">
        <v>-122.3683525</v>
      </c>
    </row>
    <row r="7505" spans="1:13" x14ac:dyDescent="0.35">
      <c r="A7505" s="1296">
        <v>41115</v>
      </c>
      <c r="B7505" s="1295" t="s">
        <v>194</v>
      </c>
      <c r="C7505" s="1295" t="s">
        <v>283</v>
      </c>
      <c r="D7505" s="1295">
        <v>14286</v>
      </c>
      <c r="E7505" s="1295" t="s">
        <v>200</v>
      </c>
      <c r="F7505" s="935" t="s">
        <v>211</v>
      </c>
      <c r="G7505" s="1295">
        <v>0</v>
      </c>
      <c r="H7505" s="935" t="s">
        <v>404</v>
      </c>
      <c r="I7505" s="935" t="s">
        <v>405</v>
      </c>
      <c r="J7505" s="935">
        <v>40.585947769999997</v>
      </c>
      <c r="K7505" s="935">
        <v>-122.3683525</v>
      </c>
      <c r="L7505" s="935">
        <v>40.472049499999997</v>
      </c>
      <c r="M7505" s="935">
        <v>-122.29453460000001</v>
      </c>
    </row>
    <row r="7506" spans="1:13" x14ac:dyDescent="0.35">
      <c r="A7506" s="1296">
        <v>41115</v>
      </c>
      <c r="B7506" s="1295" t="s">
        <v>194</v>
      </c>
      <c r="C7506" s="1295" t="s">
        <v>283</v>
      </c>
      <c r="D7506" s="1295">
        <v>14286</v>
      </c>
      <c r="E7506" s="1295" t="s">
        <v>200</v>
      </c>
      <c r="F7506" s="935" t="s">
        <v>212</v>
      </c>
      <c r="G7506" s="1295">
        <v>0</v>
      </c>
      <c r="H7506" s="935" t="s">
        <v>405</v>
      </c>
      <c r="I7506" s="935" t="s">
        <v>406</v>
      </c>
      <c r="J7506" s="935">
        <v>40.472049499999997</v>
      </c>
      <c r="K7506" s="935">
        <v>-122.29453460000001</v>
      </c>
      <c r="L7506" s="935">
        <v>40.417416330000002</v>
      </c>
      <c r="M7506" s="935">
        <v>-122.19395729999999</v>
      </c>
    </row>
    <row r="7507" spans="1:13" x14ac:dyDescent="0.35">
      <c r="A7507" s="1296">
        <v>41115</v>
      </c>
      <c r="B7507" s="1295" t="s">
        <v>194</v>
      </c>
      <c r="C7507" s="1295" t="s">
        <v>283</v>
      </c>
      <c r="D7507" s="1295">
        <v>14286</v>
      </c>
      <c r="E7507" s="1295" t="s">
        <v>200</v>
      </c>
      <c r="F7507" s="935" t="s">
        <v>213</v>
      </c>
      <c r="G7507" s="1295">
        <v>0</v>
      </c>
      <c r="H7507" s="935" t="s">
        <v>406</v>
      </c>
      <c r="I7507" s="935" t="s">
        <v>407</v>
      </c>
      <c r="J7507" s="935">
        <v>40.417416330000002</v>
      </c>
      <c r="K7507" s="935">
        <v>-122.19395729999999</v>
      </c>
      <c r="L7507" s="935">
        <v>40.355137560000003</v>
      </c>
      <c r="M7507" s="935">
        <v>-122.17595660000001</v>
      </c>
    </row>
    <row r="7508" spans="1:13" x14ac:dyDescent="0.35">
      <c r="A7508" s="1296">
        <v>41115</v>
      </c>
      <c r="B7508" s="1295" t="s">
        <v>194</v>
      </c>
      <c r="C7508" s="1295" t="s">
        <v>283</v>
      </c>
      <c r="D7508" s="1295">
        <v>14286</v>
      </c>
      <c r="E7508" s="1295" t="s">
        <v>200</v>
      </c>
      <c r="F7508" s="935" t="s">
        <v>214</v>
      </c>
      <c r="G7508" s="1295">
        <v>0</v>
      </c>
      <c r="H7508" s="935" t="s">
        <v>407</v>
      </c>
      <c r="I7508" s="935" t="s">
        <v>408</v>
      </c>
      <c r="J7508" s="935">
        <v>40.355137560000003</v>
      </c>
      <c r="K7508" s="935">
        <v>-122.17595660000001</v>
      </c>
      <c r="L7508" s="935">
        <v>40.316984869999999</v>
      </c>
      <c r="M7508" s="935">
        <v>-122.1896581</v>
      </c>
    </row>
    <row r="7509" spans="1:13" x14ac:dyDescent="0.35">
      <c r="A7509" s="1296">
        <v>41115</v>
      </c>
      <c r="B7509" s="1295" t="s">
        <v>194</v>
      </c>
      <c r="C7509" s="1295" t="s">
        <v>283</v>
      </c>
      <c r="D7509" s="1295">
        <v>14286</v>
      </c>
      <c r="E7509" s="1295" t="s">
        <v>200</v>
      </c>
      <c r="F7509" s="935" t="s">
        <v>215</v>
      </c>
      <c r="G7509" s="1295">
        <v>0</v>
      </c>
      <c r="H7509" s="935" t="s">
        <v>408</v>
      </c>
      <c r="I7509" s="935" t="s">
        <v>409</v>
      </c>
      <c r="J7509" s="935">
        <v>40.316984869999999</v>
      </c>
      <c r="K7509" s="935">
        <v>-122.1896581</v>
      </c>
      <c r="L7509" s="935">
        <v>40.263968490000003</v>
      </c>
      <c r="M7509" s="935">
        <v>-122.2235306</v>
      </c>
    </row>
    <row r="7510" spans="1:13" x14ac:dyDescent="0.35">
      <c r="A7510" s="1296">
        <v>41115</v>
      </c>
      <c r="B7510" s="1295" t="s">
        <v>194</v>
      </c>
      <c r="C7510" s="1295" t="s">
        <v>283</v>
      </c>
      <c r="D7510" s="1295">
        <v>14286</v>
      </c>
      <c r="E7510" s="1295" t="s">
        <v>200</v>
      </c>
      <c r="F7510" s="935" t="s">
        <v>216</v>
      </c>
      <c r="G7510" s="1295">
        <v>0</v>
      </c>
      <c r="H7510" s="935" t="s">
        <v>409</v>
      </c>
      <c r="I7510" s="935" t="s">
        <v>410</v>
      </c>
      <c r="J7510" s="935">
        <v>40.263968490000003</v>
      </c>
      <c r="K7510" s="935">
        <v>-122.2235306</v>
      </c>
      <c r="L7510" s="935">
        <v>40.153152210000002</v>
      </c>
      <c r="M7510" s="935">
        <v>-122.20237950000001</v>
      </c>
    </row>
    <row r="7511" spans="1:13" x14ac:dyDescent="0.35">
      <c r="A7511" s="1296">
        <v>41115</v>
      </c>
      <c r="B7511" s="1295" t="s">
        <v>194</v>
      </c>
      <c r="C7511" s="1295" t="s">
        <v>283</v>
      </c>
      <c r="D7511" s="1295">
        <v>14286</v>
      </c>
      <c r="E7511" s="1295" t="s">
        <v>200</v>
      </c>
      <c r="F7511" s="935" t="s">
        <v>217</v>
      </c>
      <c r="G7511" s="1295">
        <v>0</v>
      </c>
      <c r="H7511" s="935" t="s">
        <v>410</v>
      </c>
      <c r="I7511" s="935" t="s">
        <v>411</v>
      </c>
      <c r="J7511" s="935">
        <v>40.153152210000002</v>
      </c>
      <c r="K7511" s="935">
        <v>-122.20237950000001</v>
      </c>
      <c r="L7511" s="935">
        <v>40.027836569999998</v>
      </c>
      <c r="M7511" s="935">
        <v>-122.11920569999999</v>
      </c>
    </row>
    <row r="7512" spans="1:13" x14ac:dyDescent="0.35">
      <c r="A7512" s="1296">
        <v>41115</v>
      </c>
      <c r="B7512" s="1295" t="s">
        <v>194</v>
      </c>
      <c r="C7512" s="1295" t="s">
        <v>283</v>
      </c>
      <c r="D7512" s="1295">
        <v>14286</v>
      </c>
      <c r="E7512" s="1295" t="s">
        <v>200</v>
      </c>
      <c r="F7512" s="935" t="s">
        <v>219</v>
      </c>
      <c r="G7512" s="1295">
        <v>0</v>
      </c>
      <c r="H7512" s="935" t="s">
        <v>411</v>
      </c>
      <c r="I7512" s="935" t="s">
        <v>412</v>
      </c>
      <c r="J7512" s="935">
        <v>40.027836569999998</v>
      </c>
      <c r="K7512" s="935">
        <v>-122.11920569999999</v>
      </c>
      <c r="L7512" s="935">
        <v>39.909298579999998</v>
      </c>
      <c r="M7512" s="935">
        <v>-122.0918963</v>
      </c>
    </row>
    <row r="7513" spans="1:13" x14ac:dyDescent="0.35">
      <c r="A7513" s="1296">
        <v>41115</v>
      </c>
      <c r="B7513" s="1295" t="s">
        <v>194</v>
      </c>
      <c r="C7513" s="1295" t="s">
        <v>283</v>
      </c>
      <c r="D7513" s="1295">
        <v>14286</v>
      </c>
      <c r="E7513" s="1295" t="s">
        <v>200</v>
      </c>
      <c r="F7513" s="935" t="s">
        <v>220</v>
      </c>
      <c r="G7513" s="1295">
        <v>-99999</v>
      </c>
      <c r="H7513" s="935" t="s">
        <v>412</v>
      </c>
      <c r="I7513" s="935" t="s">
        <v>413</v>
      </c>
      <c r="J7513" s="935">
        <v>39.909298579999998</v>
      </c>
      <c r="K7513" s="935">
        <v>-122.0918963</v>
      </c>
      <c r="L7513" s="935">
        <v>39.751173979999997</v>
      </c>
      <c r="M7513" s="935">
        <v>-121.9963235</v>
      </c>
    </row>
    <row r="7514" spans="1:13" x14ac:dyDescent="0.35">
      <c r="A7514" s="1296">
        <v>41115</v>
      </c>
      <c r="B7514" s="1295" t="s">
        <v>194</v>
      </c>
      <c r="C7514" s="1295" t="s">
        <v>283</v>
      </c>
      <c r="D7514" s="1295">
        <v>14286</v>
      </c>
      <c r="E7514" s="1295" t="s">
        <v>200</v>
      </c>
      <c r="F7514" s="935" t="s">
        <v>221</v>
      </c>
      <c r="G7514" s="1295">
        <v>-99999</v>
      </c>
      <c r="H7514" s="935" t="s">
        <v>413</v>
      </c>
      <c r="I7514" s="935" t="s">
        <v>414</v>
      </c>
      <c r="J7514" s="935">
        <v>39.751173979999997</v>
      </c>
      <c r="K7514" s="935">
        <v>-121.9963235</v>
      </c>
      <c r="L7514" s="935">
        <v>39.629153240000001</v>
      </c>
      <c r="M7514" s="935">
        <v>-121.9925059</v>
      </c>
    </row>
    <row r="7515" spans="1:13" x14ac:dyDescent="0.35">
      <c r="A7515" s="1296">
        <v>41115</v>
      </c>
      <c r="B7515" s="1295" t="s">
        <v>194</v>
      </c>
      <c r="C7515" s="1295" t="s">
        <v>283</v>
      </c>
      <c r="D7515" s="1295">
        <v>14286</v>
      </c>
      <c r="E7515" s="1295" t="s">
        <v>200</v>
      </c>
      <c r="F7515" s="935" t="s">
        <v>222</v>
      </c>
      <c r="G7515" s="1295">
        <v>-99999</v>
      </c>
      <c r="H7515" s="935" t="s">
        <v>414</v>
      </c>
      <c r="I7515" s="935" t="s">
        <v>415</v>
      </c>
      <c r="J7515" s="935">
        <v>39.629153240000001</v>
      </c>
      <c r="K7515" s="935">
        <v>-121.9925059</v>
      </c>
      <c r="L7515" s="935">
        <v>39.40712284</v>
      </c>
      <c r="M7515" s="935">
        <v>-122.00758999999999</v>
      </c>
    </row>
    <row r="7516" spans="1:13" x14ac:dyDescent="0.35">
      <c r="A7516" s="1296">
        <v>41122</v>
      </c>
      <c r="B7516" s="1295" t="s">
        <v>194</v>
      </c>
      <c r="C7516" s="1295" t="s">
        <v>283</v>
      </c>
      <c r="D7516" s="1295">
        <v>14253</v>
      </c>
      <c r="E7516" s="1295" t="s">
        <v>200</v>
      </c>
      <c r="F7516" s="935" t="s">
        <v>208</v>
      </c>
      <c r="G7516" s="1295">
        <v>10</v>
      </c>
      <c r="H7516" s="935" t="s">
        <v>402</v>
      </c>
      <c r="I7516" s="935" t="s">
        <v>403</v>
      </c>
      <c r="J7516" s="935">
        <v>40.611883210000002</v>
      </c>
      <c r="K7516" s="935">
        <v>-122.446135</v>
      </c>
      <c r="L7516" s="935">
        <v>40.592799669999998</v>
      </c>
      <c r="M7516" s="935">
        <v>-122.3942059</v>
      </c>
    </row>
    <row r="7517" spans="1:13" x14ac:dyDescent="0.35">
      <c r="A7517" s="1296">
        <v>41122</v>
      </c>
      <c r="B7517" s="1295" t="s">
        <v>194</v>
      </c>
      <c r="C7517" s="1295" t="s">
        <v>283</v>
      </c>
      <c r="D7517" s="1295">
        <v>14253</v>
      </c>
      <c r="E7517" s="1295" t="s">
        <v>200</v>
      </c>
      <c r="F7517" s="935" t="s">
        <v>209</v>
      </c>
      <c r="G7517" s="1295">
        <v>2</v>
      </c>
      <c r="H7517" s="935" t="s">
        <v>403</v>
      </c>
      <c r="I7517" s="935" t="s">
        <v>404</v>
      </c>
      <c r="J7517" s="935">
        <v>40.592799669999998</v>
      </c>
      <c r="K7517" s="935">
        <v>-122.3942059</v>
      </c>
      <c r="L7517" s="935">
        <v>40.585947769999997</v>
      </c>
      <c r="M7517" s="935">
        <v>-122.3683525</v>
      </c>
    </row>
    <row r="7518" spans="1:13" x14ac:dyDescent="0.35">
      <c r="A7518" s="1296">
        <v>41122</v>
      </c>
      <c r="B7518" s="1295" t="s">
        <v>194</v>
      </c>
      <c r="C7518" s="1295" t="s">
        <v>283</v>
      </c>
      <c r="D7518" s="1295">
        <v>14253</v>
      </c>
      <c r="E7518" s="1295" t="s">
        <v>200</v>
      </c>
      <c r="F7518" s="935" t="s">
        <v>211</v>
      </c>
      <c r="G7518" s="1295">
        <v>0</v>
      </c>
      <c r="H7518" s="935" t="s">
        <v>404</v>
      </c>
      <c r="I7518" s="935" t="s">
        <v>405</v>
      </c>
      <c r="J7518" s="935">
        <v>40.585947769999997</v>
      </c>
      <c r="K7518" s="935">
        <v>-122.3683525</v>
      </c>
      <c r="L7518" s="935">
        <v>40.472049499999997</v>
      </c>
      <c r="M7518" s="935">
        <v>-122.29453460000001</v>
      </c>
    </row>
    <row r="7519" spans="1:13" x14ac:dyDescent="0.35">
      <c r="A7519" s="1296">
        <v>41122</v>
      </c>
      <c r="B7519" s="1295" t="s">
        <v>194</v>
      </c>
      <c r="C7519" s="1295" t="s">
        <v>283</v>
      </c>
      <c r="D7519" s="1295">
        <v>14253</v>
      </c>
      <c r="E7519" s="1295" t="s">
        <v>200</v>
      </c>
      <c r="F7519" s="935" t="s">
        <v>212</v>
      </c>
      <c r="G7519" s="1295">
        <v>0</v>
      </c>
      <c r="H7519" s="935" t="s">
        <v>405</v>
      </c>
      <c r="I7519" s="935" t="s">
        <v>406</v>
      </c>
      <c r="J7519" s="935">
        <v>40.472049499999997</v>
      </c>
      <c r="K7519" s="935">
        <v>-122.29453460000001</v>
      </c>
      <c r="L7519" s="935">
        <v>40.417416330000002</v>
      </c>
      <c r="M7519" s="935">
        <v>-122.19395729999999</v>
      </c>
    </row>
    <row r="7520" spans="1:13" x14ac:dyDescent="0.35">
      <c r="A7520" s="1296">
        <v>41122</v>
      </c>
      <c r="B7520" s="1295" t="s">
        <v>194</v>
      </c>
      <c r="C7520" s="1295" t="s">
        <v>283</v>
      </c>
      <c r="D7520" s="1295">
        <v>14253</v>
      </c>
      <c r="E7520" s="1295" t="s">
        <v>200</v>
      </c>
      <c r="F7520" s="935" t="s">
        <v>213</v>
      </c>
      <c r="G7520" s="1295">
        <v>0</v>
      </c>
      <c r="H7520" s="935" t="s">
        <v>406</v>
      </c>
      <c r="I7520" s="935" t="s">
        <v>407</v>
      </c>
      <c r="J7520" s="935">
        <v>40.417416330000002</v>
      </c>
      <c r="K7520" s="935">
        <v>-122.19395729999999</v>
      </c>
      <c r="L7520" s="935">
        <v>40.355137560000003</v>
      </c>
      <c r="M7520" s="935">
        <v>-122.17595660000001</v>
      </c>
    </row>
    <row r="7521" spans="1:13" x14ac:dyDescent="0.35">
      <c r="A7521" s="1296">
        <v>41122</v>
      </c>
      <c r="B7521" s="1295" t="s">
        <v>194</v>
      </c>
      <c r="C7521" s="1295" t="s">
        <v>283</v>
      </c>
      <c r="D7521" s="1295">
        <v>14253</v>
      </c>
      <c r="E7521" s="1295" t="s">
        <v>200</v>
      </c>
      <c r="F7521" s="935" t="s">
        <v>214</v>
      </c>
      <c r="G7521" s="1295">
        <v>0</v>
      </c>
      <c r="H7521" s="935" t="s">
        <v>407</v>
      </c>
      <c r="I7521" s="935" t="s">
        <v>408</v>
      </c>
      <c r="J7521" s="935">
        <v>40.355137560000003</v>
      </c>
      <c r="K7521" s="935">
        <v>-122.17595660000001</v>
      </c>
      <c r="L7521" s="935">
        <v>40.316984869999999</v>
      </c>
      <c r="M7521" s="935">
        <v>-122.1896581</v>
      </c>
    </row>
    <row r="7522" spans="1:13" x14ac:dyDescent="0.35">
      <c r="A7522" s="1296">
        <v>41122</v>
      </c>
      <c r="B7522" s="1295" t="s">
        <v>194</v>
      </c>
      <c r="C7522" s="1295" t="s">
        <v>283</v>
      </c>
      <c r="D7522" s="1295">
        <v>14253</v>
      </c>
      <c r="E7522" s="1295" t="s">
        <v>200</v>
      </c>
      <c r="F7522" s="935" t="s">
        <v>215</v>
      </c>
      <c r="G7522" s="1295">
        <v>0</v>
      </c>
      <c r="H7522" s="935" t="s">
        <v>408</v>
      </c>
      <c r="I7522" s="935" t="s">
        <v>409</v>
      </c>
      <c r="J7522" s="935">
        <v>40.316984869999999</v>
      </c>
      <c r="K7522" s="935">
        <v>-122.1896581</v>
      </c>
      <c r="L7522" s="935">
        <v>40.263968490000003</v>
      </c>
      <c r="M7522" s="935">
        <v>-122.2235306</v>
      </c>
    </row>
    <row r="7523" spans="1:13" x14ac:dyDescent="0.35">
      <c r="A7523" s="1296">
        <v>41122</v>
      </c>
      <c r="B7523" s="1295" t="s">
        <v>194</v>
      </c>
      <c r="C7523" s="1295" t="s">
        <v>283</v>
      </c>
      <c r="D7523" s="1295">
        <v>14253</v>
      </c>
      <c r="E7523" s="1295" t="s">
        <v>200</v>
      </c>
      <c r="F7523" s="935" t="s">
        <v>216</v>
      </c>
      <c r="G7523" s="1295">
        <v>0</v>
      </c>
      <c r="H7523" s="935" t="s">
        <v>409</v>
      </c>
      <c r="I7523" s="935" t="s">
        <v>410</v>
      </c>
      <c r="J7523" s="935">
        <v>40.263968490000003</v>
      </c>
      <c r="K7523" s="935">
        <v>-122.2235306</v>
      </c>
      <c r="L7523" s="935">
        <v>40.153152210000002</v>
      </c>
      <c r="M7523" s="935">
        <v>-122.20237950000001</v>
      </c>
    </row>
    <row r="7524" spans="1:13" x14ac:dyDescent="0.35">
      <c r="A7524" s="1296">
        <v>41122</v>
      </c>
      <c r="B7524" s="1295" t="s">
        <v>194</v>
      </c>
      <c r="C7524" s="1295" t="s">
        <v>283</v>
      </c>
      <c r="D7524" s="1295">
        <v>14253</v>
      </c>
      <c r="E7524" s="1295" t="s">
        <v>200</v>
      </c>
      <c r="F7524" s="935" t="s">
        <v>217</v>
      </c>
      <c r="G7524" s="1295">
        <v>0</v>
      </c>
      <c r="H7524" s="935" t="s">
        <v>410</v>
      </c>
      <c r="I7524" s="935" t="s">
        <v>411</v>
      </c>
      <c r="J7524" s="935">
        <v>40.153152210000002</v>
      </c>
      <c r="K7524" s="935">
        <v>-122.20237950000001</v>
      </c>
      <c r="L7524" s="935">
        <v>40.027836569999998</v>
      </c>
      <c r="M7524" s="935">
        <v>-122.11920569999999</v>
      </c>
    </row>
    <row r="7525" spans="1:13" x14ac:dyDescent="0.35">
      <c r="A7525" s="1296">
        <v>41122</v>
      </c>
      <c r="B7525" s="1295" t="s">
        <v>194</v>
      </c>
      <c r="C7525" s="1295" t="s">
        <v>283</v>
      </c>
      <c r="D7525" s="1295">
        <v>14253</v>
      </c>
      <c r="E7525" s="1295" t="s">
        <v>200</v>
      </c>
      <c r="F7525" s="935" t="s">
        <v>219</v>
      </c>
      <c r="G7525" s="1295">
        <v>0</v>
      </c>
      <c r="H7525" s="935" t="s">
        <v>411</v>
      </c>
      <c r="I7525" s="935" t="s">
        <v>412</v>
      </c>
      <c r="J7525" s="935">
        <v>40.027836569999998</v>
      </c>
      <c r="K7525" s="935">
        <v>-122.11920569999999</v>
      </c>
      <c r="L7525" s="935">
        <v>39.909298579999998</v>
      </c>
      <c r="M7525" s="935">
        <v>-122.0918963</v>
      </c>
    </row>
    <row r="7526" spans="1:13" x14ac:dyDescent="0.35">
      <c r="A7526" s="1296">
        <v>41122</v>
      </c>
      <c r="B7526" s="1295" t="s">
        <v>194</v>
      </c>
      <c r="C7526" s="1295" t="s">
        <v>283</v>
      </c>
      <c r="D7526" s="1295">
        <v>14253</v>
      </c>
      <c r="E7526" s="1295" t="s">
        <v>200</v>
      </c>
      <c r="F7526" s="935" t="s">
        <v>220</v>
      </c>
      <c r="G7526" s="1295">
        <v>-99999</v>
      </c>
      <c r="H7526" s="935" t="s">
        <v>412</v>
      </c>
      <c r="I7526" s="935" t="s">
        <v>413</v>
      </c>
      <c r="J7526" s="935">
        <v>39.909298579999998</v>
      </c>
      <c r="K7526" s="935">
        <v>-122.0918963</v>
      </c>
      <c r="L7526" s="935">
        <v>39.751173979999997</v>
      </c>
      <c r="M7526" s="935">
        <v>-121.9963235</v>
      </c>
    </row>
    <row r="7527" spans="1:13" x14ac:dyDescent="0.35">
      <c r="A7527" s="1296">
        <v>41122</v>
      </c>
      <c r="B7527" s="1295" t="s">
        <v>194</v>
      </c>
      <c r="C7527" s="1295" t="s">
        <v>283</v>
      </c>
      <c r="D7527" s="1295">
        <v>14253</v>
      </c>
      <c r="E7527" s="1295" t="s">
        <v>200</v>
      </c>
      <c r="F7527" s="935" t="s">
        <v>221</v>
      </c>
      <c r="G7527" s="1295">
        <v>-99999</v>
      </c>
      <c r="H7527" s="935" t="s">
        <v>413</v>
      </c>
      <c r="I7527" s="935" t="s">
        <v>414</v>
      </c>
      <c r="J7527" s="935">
        <v>39.751173979999997</v>
      </c>
      <c r="K7527" s="935">
        <v>-121.9963235</v>
      </c>
      <c r="L7527" s="935">
        <v>39.629153240000001</v>
      </c>
      <c r="M7527" s="935">
        <v>-121.9925059</v>
      </c>
    </row>
    <row r="7528" spans="1:13" x14ac:dyDescent="0.35">
      <c r="A7528" s="1296">
        <v>41122</v>
      </c>
      <c r="B7528" s="1295" t="s">
        <v>194</v>
      </c>
      <c r="C7528" s="1295" t="s">
        <v>283</v>
      </c>
      <c r="D7528" s="1295">
        <v>14253</v>
      </c>
      <c r="E7528" s="1295" t="s">
        <v>200</v>
      </c>
      <c r="F7528" s="935" t="s">
        <v>222</v>
      </c>
      <c r="G7528" s="1295">
        <v>-99999</v>
      </c>
      <c r="H7528" s="935" t="s">
        <v>414</v>
      </c>
      <c r="I7528" s="935" t="s">
        <v>415</v>
      </c>
      <c r="J7528" s="935">
        <v>39.629153240000001</v>
      </c>
      <c r="K7528" s="935">
        <v>-121.9925059</v>
      </c>
      <c r="L7528" s="935">
        <v>39.40712284</v>
      </c>
      <c r="M7528" s="935">
        <v>-122.00758999999999</v>
      </c>
    </row>
    <row r="7529" spans="1:13" x14ac:dyDescent="0.35">
      <c r="A7529" s="1296">
        <v>41129</v>
      </c>
      <c r="B7529" s="1295" t="s">
        <v>194</v>
      </c>
      <c r="C7529" s="1295" t="s">
        <v>283</v>
      </c>
      <c r="D7529" s="1295">
        <v>13315</v>
      </c>
      <c r="E7529" s="1295" t="s">
        <v>200</v>
      </c>
      <c r="F7529" s="935" t="s">
        <v>208</v>
      </c>
      <c r="G7529" s="1295">
        <v>5</v>
      </c>
      <c r="H7529" s="935" t="s">
        <v>402</v>
      </c>
      <c r="I7529" s="935" t="s">
        <v>403</v>
      </c>
      <c r="J7529" s="935">
        <v>40.611883210000002</v>
      </c>
      <c r="K7529" s="935">
        <v>-122.446135</v>
      </c>
      <c r="L7529" s="935">
        <v>40.592799669999998</v>
      </c>
      <c r="M7529" s="935">
        <v>-122.3942059</v>
      </c>
    </row>
    <row r="7530" spans="1:13" x14ac:dyDescent="0.35">
      <c r="A7530" s="1296">
        <v>41129</v>
      </c>
      <c r="B7530" s="1295" t="s">
        <v>194</v>
      </c>
      <c r="C7530" s="1295" t="s">
        <v>283</v>
      </c>
      <c r="D7530" s="1295">
        <v>13315</v>
      </c>
      <c r="E7530" s="1295" t="s">
        <v>200</v>
      </c>
      <c r="F7530" s="935" t="s">
        <v>209</v>
      </c>
      <c r="G7530" s="1295">
        <v>0</v>
      </c>
      <c r="H7530" s="935" t="s">
        <v>403</v>
      </c>
      <c r="I7530" s="935" t="s">
        <v>404</v>
      </c>
      <c r="J7530" s="935">
        <v>40.592799669999998</v>
      </c>
      <c r="K7530" s="935">
        <v>-122.3942059</v>
      </c>
      <c r="L7530" s="935">
        <v>40.585947769999997</v>
      </c>
      <c r="M7530" s="935">
        <v>-122.3683525</v>
      </c>
    </row>
    <row r="7531" spans="1:13" x14ac:dyDescent="0.35">
      <c r="A7531" s="1296">
        <v>41129</v>
      </c>
      <c r="B7531" s="1295" t="s">
        <v>194</v>
      </c>
      <c r="C7531" s="1295" t="s">
        <v>283</v>
      </c>
      <c r="D7531" s="1295">
        <v>13315</v>
      </c>
      <c r="E7531" s="1295" t="s">
        <v>200</v>
      </c>
      <c r="F7531" s="935" t="s">
        <v>211</v>
      </c>
      <c r="G7531" s="1295">
        <v>0</v>
      </c>
      <c r="H7531" s="935" t="s">
        <v>404</v>
      </c>
      <c r="I7531" s="935" t="s">
        <v>405</v>
      </c>
      <c r="J7531" s="935">
        <v>40.585947769999997</v>
      </c>
      <c r="K7531" s="935">
        <v>-122.3683525</v>
      </c>
      <c r="L7531" s="935">
        <v>40.472049499999997</v>
      </c>
      <c r="M7531" s="935">
        <v>-122.29453460000001</v>
      </c>
    </row>
    <row r="7532" spans="1:13" x14ac:dyDescent="0.35">
      <c r="A7532" s="1296">
        <v>41129</v>
      </c>
      <c r="B7532" s="1295" t="s">
        <v>194</v>
      </c>
      <c r="C7532" s="1295" t="s">
        <v>283</v>
      </c>
      <c r="D7532" s="1295">
        <v>13315</v>
      </c>
      <c r="E7532" s="1295" t="s">
        <v>200</v>
      </c>
      <c r="F7532" s="935" t="s">
        <v>212</v>
      </c>
      <c r="G7532" s="1295">
        <v>0</v>
      </c>
      <c r="H7532" s="935" t="s">
        <v>405</v>
      </c>
      <c r="I7532" s="935" t="s">
        <v>406</v>
      </c>
      <c r="J7532" s="935">
        <v>40.472049499999997</v>
      </c>
      <c r="K7532" s="935">
        <v>-122.29453460000001</v>
      </c>
      <c r="L7532" s="935">
        <v>40.417416330000002</v>
      </c>
      <c r="M7532" s="935">
        <v>-122.19395729999999</v>
      </c>
    </row>
    <row r="7533" spans="1:13" x14ac:dyDescent="0.35">
      <c r="A7533" s="1296">
        <v>41129</v>
      </c>
      <c r="B7533" s="1295" t="s">
        <v>194</v>
      </c>
      <c r="C7533" s="1295" t="s">
        <v>283</v>
      </c>
      <c r="D7533" s="1295">
        <v>13315</v>
      </c>
      <c r="E7533" s="1295" t="s">
        <v>200</v>
      </c>
      <c r="F7533" s="935" t="s">
        <v>213</v>
      </c>
      <c r="G7533" s="1295">
        <v>0</v>
      </c>
      <c r="H7533" s="935" t="s">
        <v>406</v>
      </c>
      <c r="I7533" s="935" t="s">
        <v>407</v>
      </c>
      <c r="J7533" s="935">
        <v>40.417416330000002</v>
      </c>
      <c r="K7533" s="935">
        <v>-122.19395729999999</v>
      </c>
      <c r="L7533" s="935">
        <v>40.355137560000003</v>
      </c>
      <c r="M7533" s="935">
        <v>-122.17595660000001</v>
      </c>
    </row>
    <row r="7534" spans="1:13" x14ac:dyDescent="0.35">
      <c r="A7534" s="1296">
        <v>41129</v>
      </c>
      <c r="B7534" s="1295" t="s">
        <v>194</v>
      </c>
      <c r="C7534" s="1295" t="s">
        <v>283</v>
      </c>
      <c r="D7534" s="1295">
        <v>13315</v>
      </c>
      <c r="E7534" s="1295" t="s">
        <v>200</v>
      </c>
      <c r="F7534" s="935" t="s">
        <v>214</v>
      </c>
      <c r="G7534" s="1295">
        <v>0</v>
      </c>
      <c r="H7534" s="935" t="s">
        <v>407</v>
      </c>
      <c r="I7534" s="935" t="s">
        <v>408</v>
      </c>
      <c r="J7534" s="935">
        <v>40.355137560000003</v>
      </c>
      <c r="K7534" s="935">
        <v>-122.17595660000001</v>
      </c>
      <c r="L7534" s="935">
        <v>40.316984869999999</v>
      </c>
      <c r="M7534" s="935">
        <v>-122.1896581</v>
      </c>
    </row>
    <row r="7535" spans="1:13" x14ac:dyDescent="0.35">
      <c r="A7535" s="1296">
        <v>41129</v>
      </c>
      <c r="B7535" s="1295" t="s">
        <v>194</v>
      </c>
      <c r="C7535" s="1295" t="s">
        <v>283</v>
      </c>
      <c r="D7535" s="1295">
        <v>13315</v>
      </c>
      <c r="E7535" s="1295" t="s">
        <v>200</v>
      </c>
      <c r="F7535" s="935" t="s">
        <v>215</v>
      </c>
      <c r="G7535" s="1295">
        <v>0</v>
      </c>
      <c r="H7535" s="935" t="s">
        <v>408</v>
      </c>
      <c r="I7535" s="935" t="s">
        <v>409</v>
      </c>
      <c r="J7535" s="935">
        <v>40.316984869999999</v>
      </c>
      <c r="K7535" s="935">
        <v>-122.1896581</v>
      </c>
      <c r="L7535" s="935">
        <v>40.263968490000003</v>
      </c>
      <c r="M7535" s="935">
        <v>-122.2235306</v>
      </c>
    </row>
    <row r="7536" spans="1:13" x14ac:dyDescent="0.35">
      <c r="A7536" s="1296">
        <v>41129</v>
      </c>
      <c r="B7536" s="1295" t="s">
        <v>194</v>
      </c>
      <c r="C7536" s="1295" t="s">
        <v>283</v>
      </c>
      <c r="D7536" s="1295">
        <v>13315</v>
      </c>
      <c r="E7536" s="1295" t="s">
        <v>200</v>
      </c>
      <c r="F7536" s="935" t="s">
        <v>216</v>
      </c>
      <c r="G7536" s="1295">
        <v>0</v>
      </c>
      <c r="H7536" s="935" t="s">
        <v>409</v>
      </c>
      <c r="I7536" s="935" t="s">
        <v>410</v>
      </c>
      <c r="J7536" s="935">
        <v>40.263968490000003</v>
      </c>
      <c r="K7536" s="935">
        <v>-122.2235306</v>
      </c>
      <c r="L7536" s="935">
        <v>40.153152210000002</v>
      </c>
      <c r="M7536" s="935">
        <v>-122.20237950000001</v>
      </c>
    </row>
    <row r="7537" spans="1:13" x14ac:dyDescent="0.35">
      <c r="A7537" s="1296">
        <v>41129</v>
      </c>
      <c r="B7537" s="1295" t="s">
        <v>194</v>
      </c>
      <c r="C7537" s="1295" t="s">
        <v>283</v>
      </c>
      <c r="D7537" s="1295">
        <v>13315</v>
      </c>
      <c r="E7537" s="1295" t="s">
        <v>200</v>
      </c>
      <c r="F7537" s="935" t="s">
        <v>217</v>
      </c>
      <c r="G7537" s="1295">
        <v>0</v>
      </c>
      <c r="H7537" s="935" t="s">
        <v>410</v>
      </c>
      <c r="I7537" s="935" t="s">
        <v>411</v>
      </c>
      <c r="J7537" s="935">
        <v>40.153152210000002</v>
      </c>
      <c r="K7537" s="935">
        <v>-122.20237950000001</v>
      </c>
      <c r="L7537" s="935">
        <v>40.027836569999998</v>
      </c>
      <c r="M7537" s="935">
        <v>-122.11920569999999</v>
      </c>
    </row>
    <row r="7538" spans="1:13" x14ac:dyDescent="0.35">
      <c r="A7538" s="1296">
        <v>41129</v>
      </c>
      <c r="B7538" s="1295" t="s">
        <v>194</v>
      </c>
      <c r="C7538" s="1295" t="s">
        <v>283</v>
      </c>
      <c r="D7538" s="1295">
        <v>13315</v>
      </c>
      <c r="E7538" s="1295" t="s">
        <v>200</v>
      </c>
      <c r="F7538" s="935" t="s">
        <v>219</v>
      </c>
      <c r="G7538" s="1295">
        <v>0</v>
      </c>
      <c r="H7538" s="935" t="s">
        <v>411</v>
      </c>
      <c r="I7538" s="935" t="s">
        <v>412</v>
      </c>
      <c r="J7538" s="935">
        <v>40.027836569999998</v>
      </c>
      <c r="K7538" s="935">
        <v>-122.11920569999999</v>
      </c>
      <c r="L7538" s="935">
        <v>39.909298579999998</v>
      </c>
      <c r="M7538" s="935">
        <v>-122.0918963</v>
      </c>
    </row>
    <row r="7539" spans="1:13" x14ac:dyDescent="0.35">
      <c r="A7539" s="1296">
        <v>41129</v>
      </c>
      <c r="B7539" s="1295" t="s">
        <v>194</v>
      </c>
      <c r="C7539" s="1295" t="s">
        <v>283</v>
      </c>
      <c r="D7539" s="1295">
        <v>13315</v>
      </c>
      <c r="E7539" s="1295" t="s">
        <v>200</v>
      </c>
      <c r="F7539" s="935" t="s">
        <v>220</v>
      </c>
      <c r="G7539" s="1295">
        <v>-99999</v>
      </c>
      <c r="H7539" s="935" t="s">
        <v>412</v>
      </c>
      <c r="I7539" s="935" t="s">
        <v>413</v>
      </c>
      <c r="J7539" s="935">
        <v>39.909298579999998</v>
      </c>
      <c r="K7539" s="935">
        <v>-122.0918963</v>
      </c>
      <c r="L7539" s="935">
        <v>39.751173979999997</v>
      </c>
      <c r="M7539" s="935">
        <v>-121.9963235</v>
      </c>
    </row>
    <row r="7540" spans="1:13" x14ac:dyDescent="0.35">
      <c r="A7540" s="1296">
        <v>41129</v>
      </c>
      <c r="B7540" s="1295" t="s">
        <v>194</v>
      </c>
      <c r="C7540" s="1295" t="s">
        <v>283</v>
      </c>
      <c r="D7540" s="1295">
        <v>13315</v>
      </c>
      <c r="E7540" s="1295" t="s">
        <v>200</v>
      </c>
      <c r="F7540" s="935" t="s">
        <v>221</v>
      </c>
      <c r="G7540" s="1295">
        <v>-99999</v>
      </c>
      <c r="H7540" s="935" t="s">
        <v>413</v>
      </c>
      <c r="I7540" s="935" t="s">
        <v>414</v>
      </c>
      <c r="J7540" s="935">
        <v>39.751173979999997</v>
      </c>
      <c r="K7540" s="935">
        <v>-121.9963235</v>
      </c>
      <c r="L7540" s="935">
        <v>39.629153240000001</v>
      </c>
      <c r="M7540" s="935">
        <v>-121.9925059</v>
      </c>
    </row>
    <row r="7541" spans="1:13" x14ac:dyDescent="0.35">
      <c r="A7541" s="1296">
        <v>41129</v>
      </c>
      <c r="B7541" s="1295" t="s">
        <v>194</v>
      </c>
      <c r="C7541" s="1295" t="s">
        <v>283</v>
      </c>
      <c r="D7541" s="1295">
        <v>13315</v>
      </c>
      <c r="E7541" s="1295" t="s">
        <v>200</v>
      </c>
      <c r="F7541" s="935" t="s">
        <v>222</v>
      </c>
      <c r="G7541" s="1295">
        <v>-99999</v>
      </c>
      <c r="H7541" s="935" t="s">
        <v>414</v>
      </c>
      <c r="I7541" s="935" t="s">
        <v>415</v>
      </c>
      <c r="J7541" s="935">
        <v>39.629153240000001</v>
      </c>
      <c r="K7541" s="935">
        <v>-121.9925059</v>
      </c>
      <c r="L7541" s="935">
        <v>39.40712284</v>
      </c>
      <c r="M7541" s="935">
        <v>-122.00758999999999</v>
      </c>
    </row>
    <row r="7542" spans="1:13" x14ac:dyDescent="0.35">
      <c r="A7542" s="1296">
        <v>41143</v>
      </c>
      <c r="B7542" s="1295" t="s">
        <v>194</v>
      </c>
      <c r="C7542" s="1295" t="s">
        <v>283</v>
      </c>
      <c r="D7542" s="1295">
        <v>11758</v>
      </c>
      <c r="E7542" s="1295" t="s">
        <v>200</v>
      </c>
      <c r="F7542" s="935" t="s">
        <v>208</v>
      </c>
      <c r="G7542" s="1295">
        <v>0</v>
      </c>
      <c r="H7542" s="935" t="s">
        <v>402</v>
      </c>
      <c r="I7542" s="935" t="s">
        <v>403</v>
      </c>
      <c r="J7542" s="935">
        <v>40.611883210000002</v>
      </c>
      <c r="K7542" s="935">
        <v>-122.446135</v>
      </c>
      <c r="L7542" s="935">
        <v>40.592799669999998</v>
      </c>
      <c r="M7542" s="935">
        <v>-122.3942059</v>
      </c>
    </row>
    <row r="7543" spans="1:13" x14ac:dyDescent="0.35">
      <c r="A7543" s="1296">
        <v>41143</v>
      </c>
      <c r="B7543" s="1295" t="s">
        <v>194</v>
      </c>
      <c r="C7543" s="1295" t="s">
        <v>283</v>
      </c>
      <c r="D7543" s="1295">
        <v>11758</v>
      </c>
      <c r="E7543" s="1295" t="s">
        <v>200</v>
      </c>
      <c r="F7543" s="935" t="s">
        <v>209</v>
      </c>
      <c r="G7543" s="1295">
        <v>0</v>
      </c>
      <c r="H7543" s="935" t="s">
        <v>403</v>
      </c>
      <c r="I7543" s="935" t="s">
        <v>404</v>
      </c>
      <c r="J7543" s="935">
        <v>40.592799669999998</v>
      </c>
      <c r="K7543" s="935">
        <v>-122.3942059</v>
      </c>
      <c r="L7543" s="935">
        <v>40.585947769999997</v>
      </c>
      <c r="M7543" s="935">
        <v>-122.3683525</v>
      </c>
    </row>
    <row r="7544" spans="1:13" x14ac:dyDescent="0.35">
      <c r="A7544" s="1296">
        <v>41143</v>
      </c>
      <c r="B7544" s="1295" t="s">
        <v>194</v>
      </c>
      <c r="C7544" s="1295" t="s">
        <v>283</v>
      </c>
      <c r="D7544" s="1295">
        <v>11758</v>
      </c>
      <c r="E7544" s="1295" t="s">
        <v>200</v>
      </c>
      <c r="F7544" s="935" t="s">
        <v>211</v>
      </c>
      <c r="G7544" s="1295">
        <v>0</v>
      </c>
      <c r="H7544" s="935" t="s">
        <v>404</v>
      </c>
      <c r="I7544" s="935" t="s">
        <v>405</v>
      </c>
      <c r="J7544" s="935">
        <v>40.585947769999997</v>
      </c>
      <c r="K7544" s="935">
        <v>-122.3683525</v>
      </c>
      <c r="L7544" s="935">
        <v>40.472049499999997</v>
      </c>
      <c r="M7544" s="935">
        <v>-122.29453460000001</v>
      </c>
    </row>
    <row r="7545" spans="1:13" x14ac:dyDescent="0.35">
      <c r="A7545" s="1296">
        <v>41143</v>
      </c>
      <c r="B7545" s="1295" t="s">
        <v>194</v>
      </c>
      <c r="C7545" s="1295" t="s">
        <v>283</v>
      </c>
      <c r="D7545" s="1295">
        <v>11758</v>
      </c>
      <c r="E7545" s="1295" t="s">
        <v>200</v>
      </c>
      <c r="F7545" s="935" t="s">
        <v>212</v>
      </c>
      <c r="G7545" s="1295">
        <v>0</v>
      </c>
      <c r="H7545" s="935" t="s">
        <v>405</v>
      </c>
      <c r="I7545" s="935" t="s">
        <v>406</v>
      </c>
      <c r="J7545" s="935">
        <v>40.472049499999997</v>
      </c>
      <c r="K7545" s="935">
        <v>-122.29453460000001</v>
      </c>
      <c r="L7545" s="935">
        <v>40.417416330000002</v>
      </c>
      <c r="M7545" s="935">
        <v>-122.19395729999999</v>
      </c>
    </row>
    <row r="7546" spans="1:13" x14ac:dyDescent="0.35">
      <c r="A7546" s="1296">
        <v>41143</v>
      </c>
      <c r="B7546" s="1295" t="s">
        <v>194</v>
      </c>
      <c r="C7546" s="1295" t="s">
        <v>283</v>
      </c>
      <c r="D7546" s="1295">
        <v>11758</v>
      </c>
      <c r="E7546" s="1295" t="s">
        <v>200</v>
      </c>
      <c r="F7546" s="935" t="s">
        <v>213</v>
      </c>
      <c r="G7546" s="1295">
        <v>0</v>
      </c>
      <c r="H7546" s="935" t="s">
        <v>406</v>
      </c>
      <c r="I7546" s="935" t="s">
        <v>407</v>
      </c>
      <c r="J7546" s="935">
        <v>40.417416330000002</v>
      </c>
      <c r="K7546" s="935">
        <v>-122.19395729999999</v>
      </c>
      <c r="L7546" s="935">
        <v>40.355137560000003</v>
      </c>
      <c r="M7546" s="935">
        <v>-122.17595660000001</v>
      </c>
    </row>
    <row r="7547" spans="1:13" x14ac:dyDescent="0.35">
      <c r="A7547" s="1296">
        <v>41143</v>
      </c>
      <c r="B7547" s="1295" t="s">
        <v>194</v>
      </c>
      <c r="C7547" s="1295" t="s">
        <v>283</v>
      </c>
      <c r="D7547" s="1295">
        <v>11758</v>
      </c>
      <c r="E7547" s="1295" t="s">
        <v>200</v>
      </c>
      <c r="F7547" s="935" t="s">
        <v>214</v>
      </c>
      <c r="G7547" s="1295">
        <v>0</v>
      </c>
      <c r="H7547" s="935" t="s">
        <v>407</v>
      </c>
      <c r="I7547" s="935" t="s">
        <v>408</v>
      </c>
      <c r="J7547" s="935">
        <v>40.355137560000003</v>
      </c>
      <c r="K7547" s="935">
        <v>-122.17595660000001</v>
      </c>
      <c r="L7547" s="935">
        <v>40.316984869999999</v>
      </c>
      <c r="M7547" s="935">
        <v>-122.1896581</v>
      </c>
    </row>
    <row r="7548" spans="1:13" x14ac:dyDescent="0.35">
      <c r="A7548" s="1296">
        <v>41143</v>
      </c>
      <c r="B7548" s="1295" t="s">
        <v>194</v>
      </c>
      <c r="C7548" s="1295" t="s">
        <v>283</v>
      </c>
      <c r="D7548" s="1295">
        <v>11758</v>
      </c>
      <c r="E7548" s="1295" t="s">
        <v>200</v>
      </c>
      <c r="F7548" s="935" t="s">
        <v>215</v>
      </c>
      <c r="G7548" s="1295">
        <v>0</v>
      </c>
      <c r="H7548" s="935" t="s">
        <v>408</v>
      </c>
      <c r="I7548" s="935" t="s">
        <v>409</v>
      </c>
      <c r="J7548" s="935">
        <v>40.316984869999999</v>
      </c>
      <c r="K7548" s="935">
        <v>-122.1896581</v>
      </c>
      <c r="L7548" s="935">
        <v>40.263968490000003</v>
      </c>
      <c r="M7548" s="935">
        <v>-122.2235306</v>
      </c>
    </row>
    <row r="7549" spans="1:13" x14ac:dyDescent="0.35">
      <c r="A7549" s="1296">
        <v>41143</v>
      </c>
      <c r="B7549" s="1295" t="s">
        <v>194</v>
      </c>
      <c r="C7549" s="1295" t="s">
        <v>283</v>
      </c>
      <c r="D7549" s="1295">
        <v>11758</v>
      </c>
      <c r="E7549" s="1295" t="s">
        <v>200</v>
      </c>
      <c r="F7549" s="935" t="s">
        <v>216</v>
      </c>
      <c r="G7549" s="1295">
        <v>0</v>
      </c>
      <c r="H7549" s="935" t="s">
        <v>409</v>
      </c>
      <c r="I7549" s="935" t="s">
        <v>410</v>
      </c>
      <c r="J7549" s="935">
        <v>40.263968490000003</v>
      </c>
      <c r="K7549" s="935">
        <v>-122.2235306</v>
      </c>
      <c r="L7549" s="935">
        <v>40.153152210000002</v>
      </c>
      <c r="M7549" s="935">
        <v>-122.20237950000001</v>
      </c>
    </row>
    <row r="7550" spans="1:13" x14ac:dyDescent="0.35">
      <c r="A7550" s="1296">
        <v>41143</v>
      </c>
      <c r="B7550" s="1295" t="s">
        <v>194</v>
      </c>
      <c r="C7550" s="1295" t="s">
        <v>283</v>
      </c>
      <c r="D7550" s="1295">
        <v>11758</v>
      </c>
      <c r="E7550" s="1295" t="s">
        <v>200</v>
      </c>
      <c r="F7550" s="935" t="s">
        <v>217</v>
      </c>
      <c r="G7550" s="1295">
        <v>0</v>
      </c>
      <c r="H7550" s="935" t="s">
        <v>410</v>
      </c>
      <c r="I7550" s="935" t="s">
        <v>411</v>
      </c>
      <c r="J7550" s="935">
        <v>40.153152210000002</v>
      </c>
      <c r="K7550" s="935">
        <v>-122.20237950000001</v>
      </c>
      <c r="L7550" s="935">
        <v>40.027836569999998</v>
      </c>
      <c r="M7550" s="935">
        <v>-122.11920569999999</v>
      </c>
    </row>
    <row r="7551" spans="1:13" x14ac:dyDescent="0.35">
      <c r="A7551" s="1296">
        <v>41143</v>
      </c>
      <c r="B7551" s="1295" t="s">
        <v>194</v>
      </c>
      <c r="C7551" s="1295" t="s">
        <v>283</v>
      </c>
      <c r="D7551" s="1295">
        <v>11758</v>
      </c>
      <c r="E7551" s="1295" t="s">
        <v>200</v>
      </c>
      <c r="F7551" s="935" t="s">
        <v>219</v>
      </c>
      <c r="G7551" s="1295">
        <v>0</v>
      </c>
      <c r="H7551" s="935" t="s">
        <v>411</v>
      </c>
      <c r="I7551" s="935" t="s">
        <v>412</v>
      </c>
      <c r="J7551" s="935">
        <v>40.027836569999998</v>
      </c>
      <c r="K7551" s="935">
        <v>-122.11920569999999</v>
      </c>
      <c r="L7551" s="935">
        <v>39.909298579999998</v>
      </c>
      <c r="M7551" s="935">
        <v>-122.0918963</v>
      </c>
    </row>
    <row r="7552" spans="1:13" x14ac:dyDescent="0.35">
      <c r="A7552" s="1296">
        <v>41143</v>
      </c>
      <c r="B7552" s="1295" t="s">
        <v>194</v>
      </c>
      <c r="C7552" s="1295" t="s">
        <v>283</v>
      </c>
      <c r="D7552" s="1295">
        <v>11758</v>
      </c>
      <c r="E7552" s="1295" t="s">
        <v>200</v>
      </c>
      <c r="F7552" s="935" t="s">
        <v>220</v>
      </c>
      <c r="G7552" s="1295">
        <v>-99999</v>
      </c>
      <c r="H7552" s="935" t="s">
        <v>412</v>
      </c>
      <c r="I7552" s="935" t="s">
        <v>413</v>
      </c>
      <c r="J7552" s="935">
        <v>39.909298579999998</v>
      </c>
      <c r="K7552" s="935">
        <v>-122.0918963</v>
      </c>
      <c r="L7552" s="935">
        <v>39.751173979999997</v>
      </c>
      <c r="M7552" s="935">
        <v>-121.9963235</v>
      </c>
    </row>
    <row r="7553" spans="1:13" x14ac:dyDescent="0.35">
      <c r="A7553" s="1296">
        <v>41143</v>
      </c>
      <c r="B7553" s="1295" t="s">
        <v>194</v>
      </c>
      <c r="C7553" s="1295" t="s">
        <v>283</v>
      </c>
      <c r="D7553" s="1295">
        <v>11758</v>
      </c>
      <c r="E7553" s="1295" t="s">
        <v>200</v>
      </c>
      <c r="F7553" s="935" t="s">
        <v>221</v>
      </c>
      <c r="G7553" s="1295">
        <v>-99999</v>
      </c>
      <c r="H7553" s="935" t="s">
        <v>413</v>
      </c>
      <c r="I7553" s="935" t="s">
        <v>414</v>
      </c>
      <c r="J7553" s="935">
        <v>39.751173979999997</v>
      </c>
      <c r="K7553" s="935">
        <v>-121.9963235</v>
      </c>
      <c r="L7553" s="935">
        <v>39.629153240000001</v>
      </c>
      <c r="M7553" s="935">
        <v>-121.9925059</v>
      </c>
    </row>
    <row r="7554" spans="1:13" x14ac:dyDescent="0.35">
      <c r="A7554" s="1296">
        <v>41143</v>
      </c>
      <c r="B7554" s="1295" t="s">
        <v>194</v>
      </c>
      <c r="C7554" s="1295" t="s">
        <v>283</v>
      </c>
      <c r="D7554" s="1295">
        <v>11758</v>
      </c>
      <c r="E7554" s="1295" t="s">
        <v>200</v>
      </c>
      <c r="F7554" s="935" t="s">
        <v>222</v>
      </c>
      <c r="G7554" s="1295">
        <v>-99999</v>
      </c>
      <c r="H7554" s="935" t="s">
        <v>414</v>
      </c>
      <c r="I7554" s="935" t="s">
        <v>415</v>
      </c>
      <c r="J7554" s="935">
        <v>39.629153240000001</v>
      </c>
      <c r="K7554" s="935">
        <v>-121.9925059</v>
      </c>
      <c r="L7554" s="935">
        <v>39.40712284</v>
      </c>
      <c r="M7554" s="935">
        <v>-122.00758999999999</v>
      </c>
    </row>
    <row r="7555" spans="1:13" x14ac:dyDescent="0.35">
      <c r="A7555" s="1296">
        <v>41172</v>
      </c>
      <c r="B7555" s="1295" t="s">
        <v>242</v>
      </c>
      <c r="C7555" s="1295" t="s">
        <v>260</v>
      </c>
      <c r="D7555" s="1295">
        <v>7986</v>
      </c>
      <c r="E7555" s="1295" t="s">
        <v>248</v>
      </c>
      <c r="F7555" s="935" t="s">
        <v>208</v>
      </c>
      <c r="G7555" s="1295">
        <v>0</v>
      </c>
      <c r="H7555" s="935" t="s">
        <v>402</v>
      </c>
      <c r="I7555" s="935" t="s">
        <v>403</v>
      </c>
      <c r="J7555" s="935">
        <v>40.611883210000002</v>
      </c>
      <c r="K7555" s="935">
        <v>-122.446135</v>
      </c>
      <c r="L7555" s="935">
        <v>40.592799669999998</v>
      </c>
      <c r="M7555" s="935">
        <v>-122.3942059</v>
      </c>
    </row>
    <row r="7556" spans="1:13" x14ac:dyDescent="0.35">
      <c r="A7556" s="1296">
        <v>41172</v>
      </c>
      <c r="B7556" s="1295" t="s">
        <v>242</v>
      </c>
      <c r="C7556" s="1295" t="s">
        <v>260</v>
      </c>
      <c r="D7556" s="1295">
        <v>7986</v>
      </c>
      <c r="E7556" s="1295" t="s">
        <v>248</v>
      </c>
      <c r="F7556" s="935" t="s">
        <v>209</v>
      </c>
      <c r="G7556" s="1295">
        <v>0</v>
      </c>
      <c r="H7556" s="935" t="s">
        <v>403</v>
      </c>
      <c r="I7556" s="935" t="s">
        <v>404</v>
      </c>
      <c r="J7556" s="935">
        <v>40.592799669999998</v>
      </c>
      <c r="K7556" s="935">
        <v>-122.3942059</v>
      </c>
      <c r="L7556" s="935">
        <v>40.585947769999997</v>
      </c>
      <c r="M7556" s="935">
        <v>-122.3683525</v>
      </c>
    </row>
    <row r="7557" spans="1:13" x14ac:dyDescent="0.35">
      <c r="A7557" s="1296">
        <v>41172</v>
      </c>
      <c r="B7557" s="1295" t="s">
        <v>242</v>
      </c>
      <c r="C7557" s="1295" t="s">
        <v>260</v>
      </c>
      <c r="D7557" s="1295">
        <v>7986</v>
      </c>
      <c r="E7557" s="1295" t="s">
        <v>248</v>
      </c>
      <c r="F7557" s="935" t="s">
        <v>211</v>
      </c>
      <c r="G7557" s="1295">
        <v>0</v>
      </c>
      <c r="H7557" s="935" t="s">
        <v>404</v>
      </c>
      <c r="I7557" s="935" t="s">
        <v>405</v>
      </c>
      <c r="J7557" s="935">
        <v>40.585947769999997</v>
      </c>
      <c r="K7557" s="935">
        <v>-122.3683525</v>
      </c>
      <c r="L7557" s="935">
        <v>40.472049499999997</v>
      </c>
      <c r="M7557" s="935">
        <v>-122.29453460000001</v>
      </c>
    </row>
    <row r="7558" spans="1:13" x14ac:dyDescent="0.35">
      <c r="A7558" s="1296">
        <v>41172</v>
      </c>
      <c r="B7558" s="1295" t="s">
        <v>242</v>
      </c>
      <c r="C7558" s="1295" t="s">
        <v>260</v>
      </c>
      <c r="D7558" s="1295">
        <v>7986</v>
      </c>
      <c r="E7558" s="1295" t="s">
        <v>248</v>
      </c>
      <c r="F7558" s="935" t="s">
        <v>212</v>
      </c>
      <c r="G7558" s="1295">
        <v>0</v>
      </c>
      <c r="H7558" s="935" t="s">
        <v>405</v>
      </c>
      <c r="I7558" s="935" t="s">
        <v>406</v>
      </c>
      <c r="J7558" s="935">
        <v>40.472049499999997</v>
      </c>
      <c r="K7558" s="935">
        <v>-122.29453460000001</v>
      </c>
      <c r="L7558" s="935">
        <v>40.417416330000002</v>
      </c>
      <c r="M7558" s="935">
        <v>-122.19395729999999</v>
      </c>
    </row>
    <row r="7559" spans="1:13" x14ac:dyDescent="0.35">
      <c r="A7559" s="1296">
        <v>41172</v>
      </c>
      <c r="B7559" s="1295" t="s">
        <v>242</v>
      </c>
      <c r="C7559" s="1295" t="s">
        <v>260</v>
      </c>
      <c r="D7559" s="1295">
        <v>7986</v>
      </c>
      <c r="E7559" s="1295" t="s">
        <v>248</v>
      </c>
      <c r="F7559" s="935" t="s">
        <v>213</v>
      </c>
      <c r="G7559" s="1295">
        <v>0</v>
      </c>
      <c r="H7559" s="935" t="s">
        <v>406</v>
      </c>
      <c r="I7559" s="935" t="s">
        <v>407</v>
      </c>
      <c r="J7559" s="935">
        <v>40.417416330000002</v>
      </c>
      <c r="K7559" s="935">
        <v>-122.19395729999999</v>
      </c>
      <c r="L7559" s="935">
        <v>40.355137560000003</v>
      </c>
      <c r="M7559" s="935">
        <v>-122.17595660000001</v>
      </c>
    </row>
    <row r="7560" spans="1:13" x14ac:dyDescent="0.35">
      <c r="A7560" s="1296">
        <v>41172</v>
      </c>
      <c r="B7560" s="1295" t="s">
        <v>242</v>
      </c>
      <c r="C7560" s="1295" t="s">
        <v>260</v>
      </c>
      <c r="D7560" s="1295">
        <v>7986</v>
      </c>
      <c r="E7560" s="1295" t="s">
        <v>248</v>
      </c>
      <c r="F7560" s="935" t="s">
        <v>214</v>
      </c>
      <c r="G7560" s="1295">
        <v>0</v>
      </c>
      <c r="H7560" s="935" t="s">
        <v>407</v>
      </c>
      <c r="I7560" s="935" t="s">
        <v>408</v>
      </c>
      <c r="J7560" s="935">
        <v>40.355137560000003</v>
      </c>
      <c r="K7560" s="935">
        <v>-122.17595660000001</v>
      </c>
      <c r="L7560" s="935">
        <v>40.316984869999999</v>
      </c>
      <c r="M7560" s="935">
        <v>-122.1896581</v>
      </c>
    </row>
    <row r="7561" spans="1:13" x14ac:dyDescent="0.35">
      <c r="A7561" s="1296">
        <v>41172</v>
      </c>
      <c r="B7561" s="1295" t="s">
        <v>242</v>
      </c>
      <c r="C7561" s="1295" t="s">
        <v>260</v>
      </c>
      <c r="D7561" s="1295">
        <v>7986</v>
      </c>
      <c r="E7561" s="1295" t="s">
        <v>248</v>
      </c>
      <c r="F7561" s="935" t="s">
        <v>215</v>
      </c>
      <c r="G7561" s="1295">
        <v>0</v>
      </c>
      <c r="H7561" s="935" t="s">
        <v>408</v>
      </c>
      <c r="I7561" s="935" t="s">
        <v>409</v>
      </c>
      <c r="J7561" s="935">
        <v>40.316984869999999</v>
      </c>
      <c r="K7561" s="935">
        <v>-122.1896581</v>
      </c>
      <c r="L7561" s="935">
        <v>40.263968490000003</v>
      </c>
      <c r="M7561" s="935">
        <v>-122.2235306</v>
      </c>
    </row>
    <row r="7562" spans="1:13" x14ac:dyDescent="0.35">
      <c r="A7562" s="1296">
        <v>41172</v>
      </c>
      <c r="B7562" s="1295" t="s">
        <v>242</v>
      </c>
      <c r="C7562" s="1295" t="s">
        <v>260</v>
      </c>
      <c r="D7562" s="1295">
        <v>7986</v>
      </c>
      <c r="E7562" s="1295" t="s">
        <v>248</v>
      </c>
      <c r="F7562" s="935" t="s">
        <v>216</v>
      </c>
      <c r="G7562" s="1295">
        <v>0</v>
      </c>
      <c r="H7562" s="935" t="s">
        <v>409</v>
      </c>
      <c r="I7562" s="935" t="s">
        <v>410</v>
      </c>
      <c r="J7562" s="935">
        <v>40.263968490000003</v>
      </c>
      <c r="K7562" s="935">
        <v>-122.2235306</v>
      </c>
      <c r="L7562" s="935">
        <v>40.153152210000002</v>
      </c>
      <c r="M7562" s="935">
        <v>-122.20237950000001</v>
      </c>
    </row>
    <row r="7563" spans="1:13" x14ac:dyDescent="0.35">
      <c r="A7563" s="1296">
        <v>41172</v>
      </c>
      <c r="B7563" s="1295" t="s">
        <v>242</v>
      </c>
      <c r="C7563" s="1295" t="s">
        <v>260</v>
      </c>
      <c r="D7563" s="1295">
        <v>7986</v>
      </c>
      <c r="E7563" s="1295" t="s">
        <v>248</v>
      </c>
      <c r="F7563" s="935" t="s">
        <v>217</v>
      </c>
      <c r="G7563" s="1295">
        <v>0</v>
      </c>
      <c r="H7563" s="935" t="s">
        <v>410</v>
      </c>
      <c r="I7563" s="935" t="s">
        <v>411</v>
      </c>
      <c r="J7563" s="935">
        <v>40.153152210000002</v>
      </c>
      <c r="K7563" s="935">
        <v>-122.20237950000001</v>
      </c>
      <c r="L7563" s="935">
        <v>40.027836569999998</v>
      </c>
      <c r="M7563" s="935">
        <v>-122.11920569999999</v>
      </c>
    </row>
    <row r="7564" spans="1:13" x14ac:dyDescent="0.35">
      <c r="A7564" s="1296">
        <v>41172</v>
      </c>
      <c r="B7564" s="1295" t="s">
        <v>242</v>
      </c>
      <c r="C7564" s="1295" t="s">
        <v>260</v>
      </c>
      <c r="D7564" s="1295">
        <v>7986</v>
      </c>
      <c r="E7564" s="1295" t="s">
        <v>248</v>
      </c>
      <c r="F7564" s="935" t="s">
        <v>219</v>
      </c>
      <c r="G7564" s="1295">
        <v>0</v>
      </c>
      <c r="H7564" s="935" t="s">
        <v>411</v>
      </c>
      <c r="I7564" s="935" t="s">
        <v>412</v>
      </c>
      <c r="J7564" s="935">
        <v>40.027836569999998</v>
      </c>
      <c r="K7564" s="935">
        <v>-122.11920569999999</v>
      </c>
      <c r="L7564" s="935">
        <v>39.909298579999998</v>
      </c>
      <c r="M7564" s="935">
        <v>-122.0918963</v>
      </c>
    </row>
    <row r="7565" spans="1:13" x14ac:dyDescent="0.35">
      <c r="A7565" s="1296">
        <v>41172</v>
      </c>
      <c r="B7565" s="1295" t="s">
        <v>242</v>
      </c>
      <c r="C7565" s="1295" t="s">
        <v>260</v>
      </c>
      <c r="D7565" s="1295">
        <v>7986</v>
      </c>
      <c r="E7565" s="1295" t="s">
        <v>248</v>
      </c>
      <c r="F7565" s="935" t="s">
        <v>220</v>
      </c>
      <c r="G7565" s="1295">
        <v>0</v>
      </c>
      <c r="H7565" s="935" t="s">
        <v>412</v>
      </c>
      <c r="I7565" s="935" t="s">
        <v>413</v>
      </c>
      <c r="J7565" s="935">
        <v>39.909298579999998</v>
      </c>
      <c r="K7565" s="935">
        <v>-122.0918963</v>
      </c>
      <c r="L7565" s="935">
        <v>39.751173979999997</v>
      </c>
      <c r="M7565" s="935">
        <v>-121.9963235</v>
      </c>
    </row>
    <row r="7566" spans="1:13" x14ac:dyDescent="0.35">
      <c r="A7566" s="1296">
        <v>41172</v>
      </c>
      <c r="B7566" s="1295" t="s">
        <v>242</v>
      </c>
      <c r="C7566" s="1295" t="s">
        <v>260</v>
      </c>
      <c r="D7566" s="1295">
        <v>7986</v>
      </c>
      <c r="E7566" s="1295" t="s">
        <v>248</v>
      </c>
      <c r="F7566" s="935" t="s">
        <v>221</v>
      </c>
      <c r="G7566" s="1295">
        <v>0</v>
      </c>
      <c r="H7566" s="935" t="s">
        <v>413</v>
      </c>
      <c r="I7566" s="935" t="s">
        <v>414</v>
      </c>
      <c r="J7566" s="935">
        <v>39.751173979999997</v>
      </c>
      <c r="K7566" s="935">
        <v>-121.9963235</v>
      </c>
      <c r="L7566" s="935">
        <v>39.629153240000001</v>
      </c>
      <c r="M7566" s="935">
        <v>-121.9925059</v>
      </c>
    </row>
    <row r="7567" spans="1:13" x14ac:dyDescent="0.35">
      <c r="A7567" s="1296">
        <v>41172</v>
      </c>
      <c r="B7567" s="1295" t="s">
        <v>242</v>
      </c>
      <c r="C7567" s="1295" t="s">
        <v>260</v>
      </c>
      <c r="D7567" s="1295">
        <v>7986</v>
      </c>
      <c r="E7567" s="1295" t="s">
        <v>248</v>
      </c>
      <c r="F7567" s="935" t="s">
        <v>222</v>
      </c>
      <c r="G7567" s="1295">
        <v>0</v>
      </c>
      <c r="H7567" s="935" t="s">
        <v>414</v>
      </c>
      <c r="I7567" s="935" t="s">
        <v>415</v>
      </c>
      <c r="J7567" s="935">
        <v>39.629153240000001</v>
      </c>
      <c r="K7567" s="935">
        <v>-121.9925059</v>
      </c>
      <c r="L7567" s="935">
        <v>39.40712284</v>
      </c>
      <c r="M7567" s="935">
        <v>-122.00758999999999</v>
      </c>
    </row>
    <row r="7568" spans="1:13" x14ac:dyDescent="0.35">
      <c r="A7568" s="1296">
        <v>41186</v>
      </c>
      <c r="B7568" s="1295" t="s">
        <v>242</v>
      </c>
      <c r="C7568" s="1295" t="s">
        <v>246</v>
      </c>
      <c r="D7568" s="1295">
        <v>6770</v>
      </c>
      <c r="E7568" s="1295" t="s">
        <v>206</v>
      </c>
      <c r="F7568" s="935" t="s">
        <v>208</v>
      </c>
      <c r="G7568" s="1295">
        <v>4</v>
      </c>
      <c r="H7568" s="935" t="s">
        <v>402</v>
      </c>
      <c r="I7568" s="935" t="s">
        <v>403</v>
      </c>
      <c r="J7568" s="935">
        <v>40.611883210000002</v>
      </c>
      <c r="K7568" s="935">
        <v>-122.446135</v>
      </c>
      <c r="L7568" s="935">
        <v>40.592799669999998</v>
      </c>
      <c r="M7568" s="935">
        <v>-122.3942059</v>
      </c>
    </row>
    <row r="7569" spans="1:13" x14ac:dyDescent="0.35">
      <c r="A7569" s="1296">
        <v>41186</v>
      </c>
      <c r="B7569" s="1295" t="s">
        <v>242</v>
      </c>
      <c r="C7569" s="1295" t="s">
        <v>246</v>
      </c>
      <c r="D7569" s="1295">
        <v>6770</v>
      </c>
      <c r="E7569" s="1295" t="s">
        <v>206</v>
      </c>
      <c r="F7569" s="935" t="s">
        <v>209</v>
      </c>
      <c r="G7569" s="1295">
        <v>0</v>
      </c>
      <c r="H7569" s="935" t="s">
        <v>403</v>
      </c>
      <c r="I7569" s="935" t="s">
        <v>404</v>
      </c>
      <c r="J7569" s="935">
        <v>40.592799669999998</v>
      </c>
      <c r="K7569" s="935">
        <v>-122.3942059</v>
      </c>
      <c r="L7569" s="935">
        <v>40.585947769999997</v>
      </c>
      <c r="M7569" s="935">
        <v>-122.3683525</v>
      </c>
    </row>
    <row r="7570" spans="1:13" x14ac:dyDescent="0.35">
      <c r="A7570" s="1296">
        <v>41186</v>
      </c>
      <c r="B7570" s="1295" t="s">
        <v>242</v>
      </c>
      <c r="C7570" s="1295" t="s">
        <v>246</v>
      </c>
      <c r="D7570" s="1295">
        <v>6770</v>
      </c>
      <c r="E7570" s="1295" t="s">
        <v>206</v>
      </c>
      <c r="F7570" s="935" t="s">
        <v>211</v>
      </c>
      <c r="G7570" s="1295">
        <v>17</v>
      </c>
      <c r="H7570" s="935" t="s">
        <v>404</v>
      </c>
      <c r="I7570" s="935" t="s">
        <v>405</v>
      </c>
      <c r="J7570" s="935">
        <v>40.585947769999997</v>
      </c>
      <c r="K7570" s="935">
        <v>-122.3683525</v>
      </c>
      <c r="L7570" s="935">
        <v>40.472049499999997</v>
      </c>
      <c r="M7570" s="935">
        <v>-122.29453460000001</v>
      </c>
    </row>
    <row r="7571" spans="1:13" x14ac:dyDescent="0.35">
      <c r="A7571" s="1296">
        <v>41186</v>
      </c>
      <c r="B7571" s="1295" t="s">
        <v>242</v>
      </c>
      <c r="C7571" s="1295" t="s">
        <v>246</v>
      </c>
      <c r="D7571" s="1295">
        <v>6770</v>
      </c>
      <c r="E7571" s="1295" t="s">
        <v>206</v>
      </c>
      <c r="F7571" s="935" t="s">
        <v>212</v>
      </c>
      <c r="G7571" s="1295">
        <v>9</v>
      </c>
      <c r="H7571" s="935" t="s">
        <v>405</v>
      </c>
      <c r="I7571" s="935" t="s">
        <v>406</v>
      </c>
      <c r="J7571" s="935">
        <v>40.472049499999997</v>
      </c>
      <c r="K7571" s="935">
        <v>-122.29453460000001</v>
      </c>
      <c r="L7571" s="935">
        <v>40.417416330000002</v>
      </c>
      <c r="M7571" s="935">
        <v>-122.19395729999999</v>
      </c>
    </row>
    <row r="7572" spans="1:13" x14ac:dyDescent="0.35">
      <c r="A7572" s="1296">
        <v>41186</v>
      </c>
      <c r="B7572" s="1295" t="s">
        <v>242</v>
      </c>
      <c r="C7572" s="1295" t="s">
        <v>246</v>
      </c>
      <c r="D7572" s="1295">
        <v>6770</v>
      </c>
      <c r="E7572" s="1295" t="s">
        <v>206</v>
      </c>
      <c r="F7572" s="935" t="s">
        <v>213</v>
      </c>
      <c r="G7572" s="1295">
        <v>5</v>
      </c>
      <c r="H7572" s="935" t="s">
        <v>406</v>
      </c>
      <c r="I7572" s="935" t="s">
        <v>407</v>
      </c>
      <c r="J7572" s="935">
        <v>40.417416330000002</v>
      </c>
      <c r="K7572" s="935">
        <v>-122.19395729999999</v>
      </c>
      <c r="L7572" s="935">
        <v>40.355137560000003</v>
      </c>
      <c r="M7572" s="935">
        <v>-122.17595660000001</v>
      </c>
    </row>
    <row r="7573" spans="1:13" x14ac:dyDescent="0.35">
      <c r="A7573" s="1296">
        <v>41186</v>
      </c>
      <c r="B7573" s="1295" t="s">
        <v>242</v>
      </c>
      <c r="C7573" s="1295" t="s">
        <v>246</v>
      </c>
      <c r="D7573" s="1295">
        <v>6770</v>
      </c>
      <c r="E7573" s="1295" t="s">
        <v>206</v>
      </c>
      <c r="F7573" s="935" t="s">
        <v>214</v>
      </c>
      <c r="G7573" s="1295">
        <v>1</v>
      </c>
      <c r="H7573" s="935" t="s">
        <v>407</v>
      </c>
      <c r="I7573" s="935" t="s">
        <v>408</v>
      </c>
      <c r="J7573" s="935">
        <v>40.355137560000003</v>
      </c>
      <c r="K7573" s="935">
        <v>-122.17595660000001</v>
      </c>
      <c r="L7573" s="935">
        <v>40.316984869999999</v>
      </c>
      <c r="M7573" s="935">
        <v>-122.1896581</v>
      </c>
    </row>
    <row r="7574" spans="1:13" x14ac:dyDescent="0.35">
      <c r="A7574" s="1296">
        <v>41186</v>
      </c>
      <c r="B7574" s="1295" t="s">
        <v>242</v>
      </c>
      <c r="C7574" s="1295" t="s">
        <v>246</v>
      </c>
      <c r="D7574" s="1295">
        <v>6770</v>
      </c>
      <c r="E7574" s="1295" t="s">
        <v>206</v>
      </c>
      <c r="F7574" s="935" t="s">
        <v>215</v>
      </c>
      <c r="G7574" s="1295">
        <v>0</v>
      </c>
      <c r="H7574" s="935" t="s">
        <v>408</v>
      </c>
      <c r="I7574" s="935" t="s">
        <v>409</v>
      </c>
      <c r="J7574" s="935">
        <v>40.316984869999999</v>
      </c>
      <c r="K7574" s="935">
        <v>-122.1896581</v>
      </c>
      <c r="L7574" s="935">
        <v>40.263968490000003</v>
      </c>
      <c r="M7574" s="935">
        <v>-122.2235306</v>
      </c>
    </row>
    <row r="7575" spans="1:13" x14ac:dyDescent="0.35">
      <c r="A7575" s="1296">
        <v>41186</v>
      </c>
      <c r="B7575" s="1295" t="s">
        <v>242</v>
      </c>
      <c r="C7575" s="1295" t="s">
        <v>246</v>
      </c>
      <c r="D7575" s="1295">
        <v>6770</v>
      </c>
      <c r="E7575" s="1295" t="s">
        <v>206</v>
      </c>
      <c r="F7575" s="935" t="s">
        <v>216</v>
      </c>
      <c r="G7575" s="1295">
        <v>0</v>
      </c>
      <c r="H7575" s="935" t="s">
        <v>409</v>
      </c>
      <c r="I7575" s="935" t="s">
        <v>410</v>
      </c>
      <c r="J7575" s="935">
        <v>40.263968490000003</v>
      </c>
      <c r="K7575" s="935">
        <v>-122.2235306</v>
      </c>
      <c r="L7575" s="935">
        <v>40.153152210000002</v>
      </c>
      <c r="M7575" s="935">
        <v>-122.20237950000001</v>
      </c>
    </row>
    <row r="7576" spans="1:13" x14ac:dyDescent="0.35">
      <c r="A7576" s="1296">
        <v>41186</v>
      </c>
      <c r="B7576" s="1295" t="s">
        <v>242</v>
      </c>
      <c r="C7576" s="1295" t="s">
        <v>246</v>
      </c>
      <c r="D7576" s="1295">
        <v>6770</v>
      </c>
      <c r="E7576" s="1295" t="s">
        <v>206</v>
      </c>
      <c r="F7576" s="935" t="s">
        <v>217</v>
      </c>
      <c r="G7576" s="1295">
        <v>1</v>
      </c>
      <c r="H7576" s="935" t="s">
        <v>410</v>
      </c>
      <c r="I7576" s="935" t="s">
        <v>411</v>
      </c>
      <c r="J7576" s="935">
        <v>40.153152210000002</v>
      </c>
      <c r="K7576" s="935">
        <v>-122.20237950000001</v>
      </c>
      <c r="L7576" s="935">
        <v>40.027836569999998</v>
      </c>
      <c r="M7576" s="935">
        <v>-122.11920569999999</v>
      </c>
    </row>
    <row r="7577" spans="1:13" x14ac:dyDescent="0.35">
      <c r="A7577" s="1296">
        <v>41186</v>
      </c>
      <c r="B7577" s="1295" t="s">
        <v>242</v>
      </c>
      <c r="C7577" s="1295" t="s">
        <v>246</v>
      </c>
      <c r="D7577" s="1295">
        <v>6770</v>
      </c>
      <c r="E7577" s="1295" t="s">
        <v>206</v>
      </c>
      <c r="F7577" s="935" t="s">
        <v>219</v>
      </c>
      <c r="G7577" s="1295">
        <v>0</v>
      </c>
      <c r="H7577" s="935" t="s">
        <v>411</v>
      </c>
      <c r="I7577" s="935" t="s">
        <v>412</v>
      </c>
      <c r="J7577" s="935">
        <v>40.027836569999998</v>
      </c>
      <c r="K7577" s="935">
        <v>-122.11920569999999</v>
      </c>
      <c r="L7577" s="935">
        <v>39.909298579999998</v>
      </c>
      <c r="M7577" s="935">
        <v>-122.0918963</v>
      </c>
    </row>
    <row r="7578" spans="1:13" x14ac:dyDescent="0.35">
      <c r="A7578" s="1296">
        <v>41186</v>
      </c>
      <c r="B7578" s="1295" t="s">
        <v>242</v>
      </c>
      <c r="C7578" s="1295" t="s">
        <v>246</v>
      </c>
      <c r="D7578" s="1295">
        <v>6770</v>
      </c>
      <c r="E7578" s="1295" t="s">
        <v>206</v>
      </c>
      <c r="F7578" s="935" t="s">
        <v>220</v>
      </c>
      <c r="G7578" s="1295">
        <v>0</v>
      </c>
      <c r="H7578" s="935" t="s">
        <v>412</v>
      </c>
      <c r="I7578" s="935" t="s">
        <v>413</v>
      </c>
      <c r="J7578" s="935">
        <v>39.909298579999998</v>
      </c>
      <c r="K7578" s="935">
        <v>-122.0918963</v>
      </c>
      <c r="L7578" s="935">
        <v>39.751173979999997</v>
      </c>
      <c r="M7578" s="935">
        <v>-121.9963235</v>
      </c>
    </row>
    <row r="7579" spans="1:13" x14ac:dyDescent="0.35">
      <c r="A7579" s="1296">
        <v>41186</v>
      </c>
      <c r="B7579" s="1295" t="s">
        <v>242</v>
      </c>
      <c r="C7579" s="1295" t="s">
        <v>246</v>
      </c>
      <c r="D7579" s="1295">
        <v>6770</v>
      </c>
      <c r="E7579" s="1295" t="s">
        <v>206</v>
      </c>
      <c r="F7579" s="935" t="s">
        <v>221</v>
      </c>
      <c r="G7579" s="1295">
        <v>0</v>
      </c>
      <c r="H7579" s="935" t="s">
        <v>413</v>
      </c>
      <c r="I7579" s="935" t="s">
        <v>414</v>
      </c>
      <c r="J7579" s="935">
        <v>39.751173979999997</v>
      </c>
      <c r="K7579" s="935">
        <v>-121.9963235</v>
      </c>
      <c r="L7579" s="935">
        <v>39.629153240000001</v>
      </c>
      <c r="M7579" s="935">
        <v>-121.9925059</v>
      </c>
    </row>
    <row r="7580" spans="1:13" x14ac:dyDescent="0.35">
      <c r="A7580" s="1296">
        <v>41186</v>
      </c>
      <c r="B7580" s="1295" t="s">
        <v>242</v>
      </c>
      <c r="C7580" s="1295" t="s">
        <v>246</v>
      </c>
      <c r="D7580" s="1295">
        <v>6770</v>
      </c>
      <c r="E7580" s="1295" t="s">
        <v>206</v>
      </c>
      <c r="F7580" s="935" t="s">
        <v>222</v>
      </c>
      <c r="G7580" s="1295">
        <v>0</v>
      </c>
      <c r="H7580" s="935" t="s">
        <v>414</v>
      </c>
      <c r="I7580" s="935" t="s">
        <v>415</v>
      </c>
      <c r="J7580" s="935">
        <v>39.629153240000001</v>
      </c>
      <c r="K7580" s="935">
        <v>-121.9925059</v>
      </c>
      <c r="L7580" s="935">
        <v>39.40712284</v>
      </c>
      <c r="M7580" s="935">
        <v>-122.00758999999999</v>
      </c>
    </row>
    <row r="7581" spans="1:13" x14ac:dyDescent="0.35">
      <c r="A7581" s="1296">
        <v>41207</v>
      </c>
      <c r="B7581" s="1295" t="s">
        <v>242</v>
      </c>
      <c r="C7581" s="1295" t="s">
        <v>246</v>
      </c>
      <c r="D7581" s="1295">
        <v>6760</v>
      </c>
      <c r="E7581" s="1295" t="s">
        <v>206</v>
      </c>
      <c r="F7581" s="935" t="s">
        <v>208</v>
      </c>
      <c r="G7581" s="1295">
        <v>83</v>
      </c>
      <c r="H7581" s="935" t="s">
        <v>402</v>
      </c>
      <c r="I7581" s="935" t="s">
        <v>403</v>
      </c>
      <c r="J7581" s="935">
        <v>40.611883210000002</v>
      </c>
      <c r="K7581" s="935">
        <v>-122.446135</v>
      </c>
      <c r="L7581" s="935">
        <v>40.592799669999998</v>
      </c>
      <c r="M7581" s="935">
        <v>-122.3942059</v>
      </c>
    </row>
    <row r="7582" spans="1:13" x14ac:dyDescent="0.35">
      <c r="A7582" s="1296">
        <v>41207</v>
      </c>
      <c r="B7582" s="1295" t="s">
        <v>242</v>
      </c>
      <c r="C7582" s="1295" t="s">
        <v>246</v>
      </c>
      <c r="D7582" s="1295">
        <v>6760</v>
      </c>
      <c r="E7582" s="1295" t="s">
        <v>206</v>
      </c>
      <c r="F7582" s="935" t="s">
        <v>209</v>
      </c>
      <c r="G7582" s="1295">
        <v>72</v>
      </c>
      <c r="H7582" s="935" t="s">
        <v>403</v>
      </c>
      <c r="I7582" s="935" t="s">
        <v>404</v>
      </c>
      <c r="J7582" s="935">
        <v>40.592799669999998</v>
      </c>
      <c r="K7582" s="935">
        <v>-122.3942059</v>
      </c>
      <c r="L7582" s="935">
        <v>40.585947769999997</v>
      </c>
      <c r="M7582" s="935">
        <v>-122.3683525</v>
      </c>
    </row>
    <row r="7583" spans="1:13" x14ac:dyDescent="0.35">
      <c r="A7583" s="1296">
        <v>41207</v>
      </c>
      <c r="B7583" s="1295" t="s">
        <v>242</v>
      </c>
      <c r="C7583" s="1295" t="s">
        <v>246</v>
      </c>
      <c r="D7583" s="1295">
        <v>6760</v>
      </c>
      <c r="E7583" s="1295" t="s">
        <v>206</v>
      </c>
      <c r="F7583" s="935" t="s">
        <v>211</v>
      </c>
      <c r="G7583" s="1295">
        <v>191</v>
      </c>
      <c r="H7583" s="935" t="s">
        <v>404</v>
      </c>
      <c r="I7583" s="935" t="s">
        <v>405</v>
      </c>
      <c r="J7583" s="935">
        <v>40.585947769999997</v>
      </c>
      <c r="K7583" s="935">
        <v>-122.3683525</v>
      </c>
      <c r="L7583" s="935">
        <v>40.472049499999997</v>
      </c>
      <c r="M7583" s="935">
        <v>-122.29453460000001</v>
      </c>
    </row>
    <row r="7584" spans="1:13" x14ac:dyDescent="0.35">
      <c r="A7584" s="1296">
        <v>41207</v>
      </c>
      <c r="B7584" s="1295" t="s">
        <v>242</v>
      </c>
      <c r="C7584" s="1295" t="s">
        <v>246</v>
      </c>
      <c r="D7584" s="1295">
        <v>6760</v>
      </c>
      <c r="E7584" s="1295" t="s">
        <v>206</v>
      </c>
      <c r="F7584" s="935" t="s">
        <v>212</v>
      </c>
      <c r="G7584" s="1295">
        <v>111</v>
      </c>
      <c r="H7584" s="935" t="s">
        <v>405</v>
      </c>
      <c r="I7584" s="935" t="s">
        <v>406</v>
      </c>
      <c r="J7584" s="935">
        <v>40.472049499999997</v>
      </c>
      <c r="K7584" s="935">
        <v>-122.29453460000001</v>
      </c>
      <c r="L7584" s="935">
        <v>40.417416330000002</v>
      </c>
      <c r="M7584" s="935">
        <v>-122.19395729999999</v>
      </c>
    </row>
    <row r="7585" spans="1:13" x14ac:dyDescent="0.35">
      <c r="A7585" s="1296">
        <v>41207</v>
      </c>
      <c r="B7585" s="1295" t="s">
        <v>242</v>
      </c>
      <c r="C7585" s="1295" t="s">
        <v>246</v>
      </c>
      <c r="D7585" s="1295">
        <v>6760</v>
      </c>
      <c r="E7585" s="1295" t="s">
        <v>206</v>
      </c>
      <c r="F7585" s="935" t="s">
        <v>213</v>
      </c>
      <c r="G7585" s="1295">
        <v>73</v>
      </c>
      <c r="H7585" s="935" t="s">
        <v>406</v>
      </c>
      <c r="I7585" s="935" t="s">
        <v>407</v>
      </c>
      <c r="J7585" s="935">
        <v>40.417416330000002</v>
      </c>
      <c r="K7585" s="935">
        <v>-122.19395729999999</v>
      </c>
      <c r="L7585" s="935">
        <v>40.355137560000003</v>
      </c>
      <c r="M7585" s="935">
        <v>-122.17595660000001</v>
      </c>
    </row>
    <row r="7586" spans="1:13" x14ac:dyDescent="0.35">
      <c r="A7586" s="1296">
        <v>41207</v>
      </c>
      <c r="B7586" s="1295" t="s">
        <v>242</v>
      </c>
      <c r="C7586" s="1295" t="s">
        <v>246</v>
      </c>
      <c r="D7586" s="1295">
        <v>6760</v>
      </c>
      <c r="E7586" s="1295" t="s">
        <v>206</v>
      </c>
      <c r="F7586" s="935" t="s">
        <v>214</v>
      </c>
      <c r="G7586" s="1295">
        <v>70</v>
      </c>
      <c r="H7586" s="935" t="s">
        <v>407</v>
      </c>
      <c r="I7586" s="935" t="s">
        <v>408</v>
      </c>
      <c r="J7586" s="935">
        <v>40.355137560000003</v>
      </c>
      <c r="K7586" s="935">
        <v>-122.17595660000001</v>
      </c>
      <c r="L7586" s="935">
        <v>40.316984869999999</v>
      </c>
      <c r="M7586" s="935">
        <v>-122.1896581</v>
      </c>
    </row>
    <row r="7587" spans="1:13" x14ac:dyDescent="0.35">
      <c r="A7587" s="1296">
        <v>41207</v>
      </c>
      <c r="B7587" s="1295" t="s">
        <v>242</v>
      </c>
      <c r="C7587" s="1295" t="s">
        <v>246</v>
      </c>
      <c r="D7587" s="1295">
        <v>6760</v>
      </c>
      <c r="E7587" s="1295" t="s">
        <v>206</v>
      </c>
      <c r="F7587" s="935" t="s">
        <v>215</v>
      </c>
      <c r="G7587" s="1295">
        <v>83</v>
      </c>
      <c r="H7587" s="935" t="s">
        <v>408</v>
      </c>
      <c r="I7587" s="935" t="s">
        <v>409</v>
      </c>
      <c r="J7587" s="935">
        <v>40.316984869999999</v>
      </c>
      <c r="K7587" s="935">
        <v>-122.1896581</v>
      </c>
      <c r="L7587" s="935">
        <v>40.263968490000003</v>
      </c>
      <c r="M7587" s="935">
        <v>-122.2235306</v>
      </c>
    </row>
    <row r="7588" spans="1:13" x14ac:dyDescent="0.35">
      <c r="A7588" s="1296">
        <v>41207</v>
      </c>
      <c r="B7588" s="1295" t="s">
        <v>242</v>
      </c>
      <c r="C7588" s="1295" t="s">
        <v>246</v>
      </c>
      <c r="D7588" s="1295">
        <v>6760</v>
      </c>
      <c r="E7588" s="1295" t="s">
        <v>206</v>
      </c>
      <c r="F7588" s="935" t="s">
        <v>216</v>
      </c>
      <c r="G7588" s="1295">
        <v>18</v>
      </c>
      <c r="H7588" s="935" t="s">
        <v>409</v>
      </c>
      <c r="I7588" s="935" t="s">
        <v>410</v>
      </c>
      <c r="J7588" s="935">
        <v>40.263968490000003</v>
      </c>
      <c r="K7588" s="935">
        <v>-122.2235306</v>
      </c>
      <c r="L7588" s="935">
        <v>40.153152210000002</v>
      </c>
      <c r="M7588" s="935">
        <v>-122.20237950000001</v>
      </c>
    </row>
    <row r="7589" spans="1:13" x14ac:dyDescent="0.35">
      <c r="A7589" s="1296">
        <v>41207</v>
      </c>
      <c r="B7589" s="1295" t="s">
        <v>242</v>
      </c>
      <c r="C7589" s="1295" t="s">
        <v>246</v>
      </c>
      <c r="D7589" s="1295">
        <v>6760</v>
      </c>
      <c r="E7589" s="1295" t="s">
        <v>206</v>
      </c>
      <c r="F7589" s="935" t="s">
        <v>217</v>
      </c>
      <c r="G7589" s="1295">
        <v>117</v>
      </c>
      <c r="H7589" s="935" t="s">
        <v>410</v>
      </c>
      <c r="I7589" s="935" t="s">
        <v>411</v>
      </c>
      <c r="J7589" s="935">
        <v>40.153152210000002</v>
      </c>
      <c r="K7589" s="935">
        <v>-122.20237950000001</v>
      </c>
      <c r="L7589" s="935">
        <v>40.027836569999998</v>
      </c>
      <c r="M7589" s="935">
        <v>-122.11920569999999</v>
      </c>
    </row>
    <row r="7590" spans="1:13" x14ac:dyDescent="0.35">
      <c r="A7590" s="1296">
        <v>41207</v>
      </c>
      <c r="B7590" s="1295" t="s">
        <v>242</v>
      </c>
      <c r="C7590" s="1295" t="s">
        <v>246</v>
      </c>
      <c r="D7590" s="1295">
        <v>6760</v>
      </c>
      <c r="E7590" s="1295" t="s">
        <v>206</v>
      </c>
      <c r="F7590" s="935" t="s">
        <v>219</v>
      </c>
      <c r="G7590" s="1295">
        <v>61</v>
      </c>
      <c r="H7590" s="935" t="s">
        <v>411</v>
      </c>
      <c r="I7590" s="935" t="s">
        <v>412</v>
      </c>
      <c r="J7590" s="935">
        <v>40.027836569999998</v>
      </c>
      <c r="K7590" s="935">
        <v>-122.11920569999999</v>
      </c>
      <c r="L7590" s="935">
        <v>39.909298579999998</v>
      </c>
      <c r="M7590" s="935">
        <v>-122.0918963</v>
      </c>
    </row>
    <row r="7591" spans="1:13" x14ac:dyDescent="0.35">
      <c r="A7591" s="1296">
        <v>41207</v>
      </c>
      <c r="B7591" s="1295" t="s">
        <v>242</v>
      </c>
      <c r="C7591" s="1295" t="s">
        <v>246</v>
      </c>
      <c r="D7591" s="1295">
        <v>6760</v>
      </c>
      <c r="E7591" s="1295" t="s">
        <v>206</v>
      </c>
      <c r="F7591" s="935" t="s">
        <v>220</v>
      </c>
      <c r="G7591" s="1295">
        <v>29</v>
      </c>
      <c r="H7591" s="935" t="s">
        <v>412</v>
      </c>
      <c r="I7591" s="935" t="s">
        <v>413</v>
      </c>
      <c r="J7591" s="935">
        <v>39.909298579999998</v>
      </c>
      <c r="K7591" s="935">
        <v>-122.0918963</v>
      </c>
      <c r="L7591" s="935">
        <v>39.751173979999997</v>
      </c>
      <c r="M7591" s="935">
        <v>-121.9963235</v>
      </c>
    </row>
    <row r="7592" spans="1:13" x14ac:dyDescent="0.35">
      <c r="A7592" s="1296">
        <v>41207</v>
      </c>
      <c r="B7592" s="1295" t="s">
        <v>242</v>
      </c>
      <c r="C7592" s="1295" t="s">
        <v>246</v>
      </c>
      <c r="D7592" s="1295">
        <v>6760</v>
      </c>
      <c r="E7592" s="1295" t="s">
        <v>206</v>
      </c>
      <c r="F7592" s="935" t="s">
        <v>221</v>
      </c>
      <c r="G7592" s="1295">
        <v>0</v>
      </c>
      <c r="H7592" s="935" t="s">
        <v>413</v>
      </c>
      <c r="I7592" s="935" t="s">
        <v>414</v>
      </c>
      <c r="J7592" s="935">
        <v>39.751173979999997</v>
      </c>
      <c r="K7592" s="935">
        <v>-121.9963235</v>
      </c>
      <c r="L7592" s="935">
        <v>39.629153240000001</v>
      </c>
      <c r="M7592" s="935">
        <v>-121.9925059</v>
      </c>
    </row>
    <row r="7593" spans="1:13" x14ac:dyDescent="0.35">
      <c r="A7593" s="1296">
        <v>41207</v>
      </c>
      <c r="B7593" s="1295" t="s">
        <v>242</v>
      </c>
      <c r="C7593" s="1295" t="s">
        <v>246</v>
      </c>
      <c r="D7593" s="1295">
        <v>6760</v>
      </c>
      <c r="E7593" s="1295" t="s">
        <v>206</v>
      </c>
      <c r="F7593" s="935" t="s">
        <v>222</v>
      </c>
      <c r="G7593" s="1295">
        <v>0</v>
      </c>
      <c r="H7593" s="935" t="s">
        <v>414</v>
      </c>
      <c r="I7593" s="935" t="s">
        <v>415</v>
      </c>
      <c r="J7593" s="935">
        <v>39.629153240000001</v>
      </c>
      <c r="K7593" s="935">
        <v>-121.9925059</v>
      </c>
      <c r="L7593" s="935">
        <v>39.40712284</v>
      </c>
      <c r="M7593" s="935">
        <v>-122.00758999999999</v>
      </c>
    </row>
    <row r="7594" spans="1:13" x14ac:dyDescent="0.35">
      <c r="A7594" s="1296">
        <v>41228</v>
      </c>
      <c r="B7594" s="1295" t="s">
        <v>242</v>
      </c>
      <c r="C7594" s="1295" t="s">
        <v>246</v>
      </c>
      <c r="D7594" s="1295">
        <v>6092</v>
      </c>
      <c r="E7594" s="1295" t="s">
        <v>206</v>
      </c>
      <c r="F7594" s="935" t="s">
        <v>208</v>
      </c>
      <c r="G7594" s="1295">
        <v>146</v>
      </c>
      <c r="H7594" s="935" t="s">
        <v>402</v>
      </c>
      <c r="I7594" s="935" t="s">
        <v>403</v>
      </c>
      <c r="J7594" s="935">
        <v>40.611883210000002</v>
      </c>
      <c r="K7594" s="935">
        <v>-122.446135</v>
      </c>
      <c r="L7594" s="935">
        <v>40.592799669999998</v>
      </c>
      <c r="M7594" s="935">
        <v>-122.3942059</v>
      </c>
    </row>
    <row r="7595" spans="1:13" x14ac:dyDescent="0.35">
      <c r="A7595" s="1296">
        <v>41228</v>
      </c>
      <c r="B7595" s="1295" t="s">
        <v>242</v>
      </c>
      <c r="C7595" s="1295" t="s">
        <v>246</v>
      </c>
      <c r="D7595" s="1295">
        <v>6092</v>
      </c>
      <c r="E7595" s="1295" t="s">
        <v>206</v>
      </c>
      <c r="F7595" s="935" t="s">
        <v>209</v>
      </c>
      <c r="G7595" s="1295">
        <v>18</v>
      </c>
      <c r="H7595" s="935" t="s">
        <v>403</v>
      </c>
      <c r="I7595" s="935" t="s">
        <v>404</v>
      </c>
      <c r="J7595" s="935">
        <v>40.592799669999998</v>
      </c>
      <c r="K7595" s="935">
        <v>-122.3942059</v>
      </c>
      <c r="L7595" s="935">
        <v>40.585947769999997</v>
      </c>
      <c r="M7595" s="935">
        <v>-122.3683525</v>
      </c>
    </row>
    <row r="7596" spans="1:13" x14ac:dyDescent="0.35">
      <c r="A7596" s="1296">
        <v>41228</v>
      </c>
      <c r="B7596" s="1295" t="s">
        <v>242</v>
      </c>
      <c r="C7596" s="1295" t="s">
        <v>246</v>
      </c>
      <c r="D7596" s="1295">
        <v>6092</v>
      </c>
      <c r="E7596" s="1295" t="s">
        <v>206</v>
      </c>
      <c r="F7596" s="935" t="s">
        <v>211</v>
      </c>
      <c r="G7596" s="1295">
        <v>106</v>
      </c>
      <c r="H7596" s="935" t="s">
        <v>404</v>
      </c>
      <c r="I7596" s="935" t="s">
        <v>405</v>
      </c>
      <c r="J7596" s="935">
        <v>40.585947769999997</v>
      </c>
      <c r="K7596" s="935">
        <v>-122.3683525</v>
      </c>
      <c r="L7596" s="935">
        <v>40.472049499999997</v>
      </c>
      <c r="M7596" s="935">
        <v>-122.29453460000001</v>
      </c>
    </row>
    <row r="7597" spans="1:13" x14ac:dyDescent="0.35">
      <c r="A7597" s="1296">
        <v>41228</v>
      </c>
      <c r="B7597" s="1295" t="s">
        <v>242</v>
      </c>
      <c r="C7597" s="1295" t="s">
        <v>246</v>
      </c>
      <c r="D7597" s="1295">
        <v>6092</v>
      </c>
      <c r="E7597" s="1295" t="s">
        <v>206</v>
      </c>
      <c r="F7597" s="935" t="s">
        <v>212</v>
      </c>
      <c r="G7597" s="1295">
        <v>19</v>
      </c>
      <c r="H7597" s="935" t="s">
        <v>405</v>
      </c>
      <c r="I7597" s="935" t="s">
        <v>406</v>
      </c>
      <c r="J7597" s="935">
        <v>40.472049499999997</v>
      </c>
      <c r="K7597" s="935">
        <v>-122.29453460000001</v>
      </c>
      <c r="L7597" s="935">
        <v>40.417416330000002</v>
      </c>
      <c r="M7597" s="935">
        <v>-122.19395729999999</v>
      </c>
    </row>
    <row r="7598" spans="1:13" x14ac:dyDescent="0.35">
      <c r="A7598" s="1296">
        <v>41228</v>
      </c>
      <c r="B7598" s="1295" t="s">
        <v>242</v>
      </c>
      <c r="C7598" s="1295" t="s">
        <v>246</v>
      </c>
      <c r="D7598" s="1295">
        <v>6092</v>
      </c>
      <c r="E7598" s="1295" t="s">
        <v>206</v>
      </c>
      <c r="F7598" s="935" t="s">
        <v>213</v>
      </c>
      <c r="G7598" s="1295">
        <v>70</v>
      </c>
      <c r="H7598" s="935" t="s">
        <v>406</v>
      </c>
      <c r="I7598" s="935" t="s">
        <v>407</v>
      </c>
      <c r="J7598" s="935">
        <v>40.417416330000002</v>
      </c>
      <c r="K7598" s="935">
        <v>-122.19395729999999</v>
      </c>
      <c r="L7598" s="935">
        <v>40.355137560000003</v>
      </c>
      <c r="M7598" s="935">
        <v>-122.17595660000001</v>
      </c>
    </row>
    <row r="7599" spans="1:13" x14ac:dyDescent="0.35">
      <c r="A7599" s="1296">
        <v>41228</v>
      </c>
      <c r="B7599" s="1295" t="s">
        <v>242</v>
      </c>
      <c r="C7599" s="1295" t="s">
        <v>246</v>
      </c>
      <c r="D7599" s="1295">
        <v>6092</v>
      </c>
      <c r="E7599" s="1295" t="s">
        <v>206</v>
      </c>
      <c r="F7599" s="935" t="s">
        <v>214</v>
      </c>
      <c r="G7599" s="1295">
        <v>20</v>
      </c>
      <c r="H7599" s="935" t="s">
        <v>407</v>
      </c>
      <c r="I7599" s="935" t="s">
        <v>408</v>
      </c>
      <c r="J7599" s="935">
        <v>40.355137560000003</v>
      </c>
      <c r="K7599" s="935">
        <v>-122.17595660000001</v>
      </c>
      <c r="L7599" s="935">
        <v>40.316984869999999</v>
      </c>
      <c r="M7599" s="935">
        <v>-122.1896581</v>
      </c>
    </row>
    <row r="7600" spans="1:13" x14ac:dyDescent="0.35">
      <c r="A7600" s="1296">
        <v>41228</v>
      </c>
      <c r="B7600" s="1295" t="s">
        <v>242</v>
      </c>
      <c r="C7600" s="1295" t="s">
        <v>246</v>
      </c>
      <c r="D7600" s="1295">
        <v>6092</v>
      </c>
      <c r="E7600" s="1295" t="s">
        <v>206</v>
      </c>
      <c r="F7600" s="935" t="s">
        <v>215</v>
      </c>
      <c r="G7600" s="1295">
        <v>13</v>
      </c>
      <c r="H7600" s="935" t="s">
        <v>408</v>
      </c>
      <c r="I7600" s="935" t="s">
        <v>409</v>
      </c>
      <c r="J7600" s="935">
        <v>40.316984869999999</v>
      </c>
      <c r="K7600" s="935">
        <v>-122.1896581</v>
      </c>
      <c r="L7600" s="935">
        <v>40.263968490000003</v>
      </c>
      <c r="M7600" s="935">
        <v>-122.2235306</v>
      </c>
    </row>
    <row r="7601" spans="1:13" x14ac:dyDescent="0.35">
      <c r="A7601" s="1296">
        <v>41228</v>
      </c>
      <c r="B7601" s="1295" t="s">
        <v>242</v>
      </c>
      <c r="C7601" s="1295" t="s">
        <v>246</v>
      </c>
      <c r="D7601" s="1295">
        <v>6092</v>
      </c>
      <c r="E7601" s="1295" t="s">
        <v>206</v>
      </c>
      <c r="F7601" s="935" t="s">
        <v>216</v>
      </c>
      <c r="G7601" s="1295">
        <v>6</v>
      </c>
      <c r="H7601" s="935" t="s">
        <v>409</v>
      </c>
      <c r="I7601" s="935" t="s">
        <v>410</v>
      </c>
      <c r="J7601" s="935">
        <v>40.263968490000003</v>
      </c>
      <c r="K7601" s="935">
        <v>-122.2235306</v>
      </c>
      <c r="L7601" s="935">
        <v>40.153152210000002</v>
      </c>
      <c r="M7601" s="935">
        <v>-122.20237950000001</v>
      </c>
    </row>
    <row r="7602" spans="1:13" x14ac:dyDescent="0.35">
      <c r="A7602" s="1296">
        <v>41228</v>
      </c>
      <c r="B7602" s="1295" t="s">
        <v>242</v>
      </c>
      <c r="C7602" s="1295" t="s">
        <v>246</v>
      </c>
      <c r="D7602" s="1295">
        <v>6092</v>
      </c>
      <c r="E7602" s="1295" t="s">
        <v>206</v>
      </c>
      <c r="F7602" s="935" t="s">
        <v>217</v>
      </c>
      <c r="G7602" s="1295">
        <v>57</v>
      </c>
      <c r="H7602" s="935" t="s">
        <v>410</v>
      </c>
      <c r="I7602" s="935" t="s">
        <v>411</v>
      </c>
      <c r="J7602" s="935">
        <v>40.153152210000002</v>
      </c>
      <c r="K7602" s="935">
        <v>-122.20237950000001</v>
      </c>
      <c r="L7602" s="935">
        <v>40.027836569999998</v>
      </c>
      <c r="M7602" s="935">
        <v>-122.11920569999999</v>
      </c>
    </row>
    <row r="7603" spans="1:13" x14ac:dyDescent="0.35">
      <c r="A7603" s="1296">
        <v>41228</v>
      </c>
      <c r="B7603" s="1295" t="s">
        <v>242</v>
      </c>
      <c r="C7603" s="1295" t="s">
        <v>246</v>
      </c>
      <c r="D7603" s="1295">
        <v>6092</v>
      </c>
      <c r="E7603" s="1295" t="s">
        <v>206</v>
      </c>
      <c r="F7603" s="935" t="s">
        <v>219</v>
      </c>
      <c r="G7603" s="1295">
        <v>29</v>
      </c>
      <c r="H7603" s="935" t="s">
        <v>411</v>
      </c>
      <c r="I7603" s="935" t="s">
        <v>412</v>
      </c>
      <c r="J7603" s="935">
        <v>40.027836569999998</v>
      </c>
      <c r="K7603" s="935">
        <v>-122.11920569999999</v>
      </c>
      <c r="L7603" s="935">
        <v>39.909298579999998</v>
      </c>
      <c r="M7603" s="935">
        <v>-122.0918963</v>
      </c>
    </row>
    <row r="7604" spans="1:13" x14ac:dyDescent="0.35">
      <c r="A7604" s="1296">
        <v>41228</v>
      </c>
      <c r="B7604" s="1295" t="s">
        <v>242</v>
      </c>
      <c r="C7604" s="1295" t="s">
        <v>246</v>
      </c>
      <c r="D7604" s="1295">
        <v>6092</v>
      </c>
      <c r="E7604" s="1295" t="s">
        <v>206</v>
      </c>
      <c r="F7604" s="935" t="s">
        <v>220</v>
      </c>
      <c r="G7604" s="1295">
        <v>21</v>
      </c>
      <c r="H7604" s="935" t="s">
        <v>412</v>
      </c>
      <c r="I7604" s="935" t="s">
        <v>413</v>
      </c>
      <c r="J7604" s="935">
        <v>39.909298579999998</v>
      </c>
      <c r="K7604" s="935">
        <v>-122.0918963</v>
      </c>
      <c r="L7604" s="935">
        <v>39.751173979999997</v>
      </c>
      <c r="M7604" s="935">
        <v>-121.9963235</v>
      </c>
    </row>
    <row r="7605" spans="1:13" x14ac:dyDescent="0.35">
      <c r="A7605" s="1296">
        <v>41228</v>
      </c>
      <c r="B7605" s="1295" t="s">
        <v>242</v>
      </c>
      <c r="C7605" s="1295" t="s">
        <v>246</v>
      </c>
      <c r="D7605" s="1295">
        <v>6092</v>
      </c>
      <c r="E7605" s="1295" t="s">
        <v>206</v>
      </c>
      <c r="F7605" s="935" t="s">
        <v>221</v>
      </c>
      <c r="G7605" s="1295">
        <v>0</v>
      </c>
      <c r="H7605" s="935" t="s">
        <v>413</v>
      </c>
      <c r="I7605" s="935" t="s">
        <v>414</v>
      </c>
      <c r="J7605" s="935">
        <v>39.751173979999997</v>
      </c>
      <c r="K7605" s="935">
        <v>-121.9963235</v>
      </c>
      <c r="L7605" s="935">
        <v>39.629153240000001</v>
      </c>
      <c r="M7605" s="935">
        <v>-121.9925059</v>
      </c>
    </row>
    <row r="7606" spans="1:13" ht="15" thickBot="1" x14ac:dyDescent="0.4">
      <c r="A7606" s="1309">
        <v>41228</v>
      </c>
      <c r="B7606" s="1313" t="s">
        <v>242</v>
      </c>
      <c r="C7606" s="1313" t="s">
        <v>246</v>
      </c>
      <c r="D7606" s="1313">
        <v>6092</v>
      </c>
      <c r="E7606" s="1313" t="s">
        <v>206</v>
      </c>
      <c r="F7606" s="1312" t="s">
        <v>222</v>
      </c>
      <c r="G7606" s="1313">
        <v>2</v>
      </c>
      <c r="H7606" s="1312" t="s">
        <v>414</v>
      </c>
      <c r="I7606" s="1312" t="s">
        <v>415</v>
      </c>
      <c r="J7606" s="1312">
        <v>39.629153240000001</v>
      </c>
      <c r="K7606" s="1312">
        <v>-121.9925059</v>
      </c>
      <c r="L7606" s="1312">
        <v>39.40712284</v>
      </c>
      <c r="M7606" s="1312">
        <v>-122.00758999999999</v>
      </c>
    </row>
    <row r="7607" spans="1:13" ht="15" thickTop="1" x14ac:dyDescent="0.35">
      <c r="A7607" s="1296">
        <v>41390</v>
      </c>
      <c r="B7607" s="1295" t="s">
        <v>242</v>
      </c>
      <c r="C7607" s="1295" t="s">
        <v>196</v>
      </c>
      <c r="D7607" s="1295">
        <v>10469</v>
      </c>
      <c r="E7607" s="1295" t="s">
        <v>200</v>
      </c>
      <c r="F7607" s="935" t="s">
        <v>208</v>
      </c>
      <c r="G7607" s="1295">
        <v>0</v>
      </c>
      <c r="H7607" s="935" t="s">
        <v>402</v>
      </c>
      <c r="I7607" s="935" t="s">
        <v>403</v>
      </c>
      <c r="J7607" s="935">
        <v>40.611883210000002</v>
      </c>
      <c r="K7607" s="935">
        <v>-122.446135</v>
      </c>
      <c r="L7607" s="935">
        <v>40.592799669999998</v>
      </c>
      <c r="M7607" s="935">
        <v>-122.3942059</v>
      </c>
    </row>
    <row r="7608" spans="1:13" x14ac:dyDescent="0.35">
      <c r="A7608" s="1296">
        <v>41390</v>
      </c>
      <c r="B7608" s="1295" t="s">
        <v>242</v>
      </c>
      <c r="C7608" s="1295" t="s">
        <v>196</v>
      </c>
      <c r="D7608" s="1295">
        <v>10469</v>
      </c>
      <c r="E7608" s="1295" t="s">
        <v>200</v>
      </c>
      <c r="F7608" s="935" t="s">
        <v>209</v>
      </c>
      <c r="G7608" s="1295">
        <v>0</v>
      </c>
      <c r="H7608" s="935" t="s">
        <v>403</v>
      </c>
      <c r="I7608" s="935" t="s">
        <v>404</v>
      </c>
      <c r="J7608" s="935">
        <v>40.592799669999998</v>
      </c>
      <c r="K7608" s="935">
        <v>-122.3942059</v>
      </c>
      <c r="L7608" s="935">
        <v>40.585947769999997</v>
      </c>
      <c r="M7608" s="935">
        <v>-122.3683525</v>
      </c>
    </row>
    <row r="7609" spans="1:13" x14ac:dyDescent="0.35">
      <c r="A7609" s="1296">
        <v>41390</v>
      </c>
      <c r="B7609" s="1295" t="s">
        <v>242</v>
      </c>
      <c r="C7609" s="1295" t="s">
        <v>196</v>
      </c>
      <c r="D7609" s="1295">
        <v>10469</v>
      </c>
      <c r="E7609" s="1295" t="s">
        <v>200</v>
      </c>
      <c r="F7609" s="935" t="s">
        <v>211</v>
      </c>
      <c r="G7609" s="1295">
        <v>0</v>
      </c>
      <c r="H7609" s="935" t="s">
        <v>404</v>
      </c>
      <c r="I7609" s="935" t="s">
        <v>405</v>
      </c>
      <c r="J7609" s="935">
        <v>40.585947769999997</v>
      </c>
      <c r="K7609" s="935">
        <v>-122.3683525</v>
      </c>
      <c r="L7609" s="935">
        <v>40.472049499999997</v>
      </c>
      <c r="M7609" s="935">
        <v>-122.29453460000001</v>
      </c>
    </row>
    <row r="7610" spans="1:13" x14ac:dyDescent="0.35">
      <c r="A7610" s="1296">
        <v>41390</v>
      </c>
      <c r="B7610" s="1295" t="s">
        <v>242</v>
      </c>
      <c r="C7610" s="1295" t="s">
        <v>196</v>
      </c>
      <c r="D7610" s="1295">
        <v>10469</v>
      </c>
      <c r="E7610" s="1295" t="s">
        <v>200</v>
      </c>
      <c r="F7610" s="935" t="s">
        <v>212</v>
      </c>
      <c r="G7610" s="1295">
        <v>0</v>
      </c>
      <c r="H7610" s="935" t="s">
        <v>405</v>
      </c>
      <c r="I7610" s="935" t="s">
        <v>406</v>
      </c>
      <c r="J7610" s="935">
        <v>40.472049499999997</v>
      </c>
      <c r="K7610" s="935">
        <v>-122.29453460000001</v>
      </c>
      <c r="L7610" s="935">
        <v>40.417416330000002</v>
      </c>
      <c r="M7610" s="935">
        <v>-122.19395729999999</v>
      </c>
    </row>
    <row r="7611" spans="1:13" x14ac:dyDescent="0.35">
      <c r="A7611" s="1296">
        <v>41390</v>
      </c>
      <c r="B7611" s="1295" t="s">
        <v>242</v>
      </c>
      <c r="C7611" s="1295" t="s">
        <v>196</v>
      </c>
      <c r="D7611" s="1295">
        <v>10469</v>
      </c>
      <c r="E7611" s="1295" t="s">
        <v>200</v>
      </c>
      <c r="F7611" s="935" t="s">
        <v>213</v>
      </c>
      <c r="G7611" s="1295">
        <v>0</v>
      </c>
      <c r="H7611" s="935" t="s">
        <v>406</v>
      </c>
      <c r="I7611" s="935" t="s">
        <v>407</v>
      </c>
      <c r="J7611" s="935">
        <v>40.417416330000002</v>
      </c>
      <c r="K7611" s="935">
        <v>-122.19395729999999</v>
      </c>
      <c r="L7611" s="935">
        <v>40.355137560000003</v>
      </c>
      <c r="M7611" s="935">
        <v>-122.17595660000001</v>
      </c>
    </row>
    <row r="7612" spans="1:13" x14ac:dyDescent="0.35">
      <c r="A7612" s="1296">
        <v>41390</v>
      </c>
      <c r="B7612" s="1295" t="s">
        <v>242</v>
      </c>
      <c r="C7612" s="1295" t="s">
        <v>196</v>
      </c>
      <c r="D7612" s="1295">
        <v>10469</v>
      </c>
      <c r="E7612" s="1295" t="s">
        <v>200</v>
      </c>
      <c r="F7612" s="935" t="s">
        <v>214</v>
      </c>
      <c r="G7612" s="1295">
        <v>0</v>
      </c>
      <c r="H7612" s="935" t="s">
        <v>407</v>
      </c>
      <c r="I7612" s="935" t="s">
        <v>408</v>
      </c>
      <c r="J7612" s="935">
        <v>40.355137560000003</v>
      </c>
      <c r="K7612" s="935">
        <v>-122.17595660000001</v>
      </c>
      <c r="L7612" s="935">
        <v>40.316984869999999</v>
      </c>
      <c r="M7612" s="935">
        <v>-122.1896581</v>
      </c>
    </row>
    <row r="7613" spans="1:13" x14ac:dyDescent="0.35">
      <c r="A7613" s="1296">
        <v>41390</v>
      </c>
      <c r="B7613" s="1295" t="s">
        <v>242</v>
      </c>
      <c r="C7613" s="1295" t="s">
        <v>196</v>
      </c>
      <c r="D7613" s="1295">
        <v>10469</v>
      </c>
      <c r="E7613" s="1295" t="s">
        <v>200</v>
      </c>
      <c r="F7613" s="935" t="s">
        <v>215</v>
      </c>
      <c r="G7613" s="1295">
        <v>0</v>
      </c>
      <c r="H7613" s="935" t="s">
        <v>408</v>
      </c>
      <c r="I7613" s="935" t="s">
        <v>409</v>
      </c>
      <c r="J7613" s="935">
        <v>40.316984869999999</v>
      </c>
      <c r="K7613" s="935">
        <v>-122.1896581</v>
      </c>
      <c r="L7613" s="935">
        <v>40.263968490000003</v>
      </c>
      <c r="M7613" s="935">
        <v>-122.2235306</v>
      </c>
    </row>
    <row r="7614" spans="1:13" x14ac:dyDescent="0.35">
      <c r="A7614" s="1296">
        <v>41390</v>
      </c>
      <c r="B7614" s="1295" t="s">
        <v>242</v>
      </c>
      <c r="C7614" s="1295" t="s">
        <v>196</v>
      </c>
      <c r="D7614" s="1295">
        <v>10469</v>
      </c>
      <c r="E7614" s="1295" t="s">
        <v>200</v>
      </c>
      <c r="F7614" s="935" t="s">
        <v>216</v>
      </c>
      <c r="G7614" s="1295">
        <v>0</v>
      </c>
      <c r="H7614" s="935" t="s">
        <v>409</v>
      </c>
      <c r="I7614" s="935" t="s">
        <v>410</v>
      </c>
      <c r="J7614" s="935">
        <v>40.263968490000003</v>
      </c>
      <c r="K7614" s="935">
        <v>-122.2235306</v>
      </c>
      <c r="L7614" s="935">
        <v>40.153152210000002</v>
      </c>
      <c r="M7614" s="935">
        <v>-122.20237950000001</v>
      </c>
    </row>
    <row r="7615" spans="1:13" x14ac:dyDescent="0.35">
      <c r="A7615" s="1296">
        <v>41390</v>
      </c>
      <c r="B7615" s="1295" t="s">
        <v>242</v>
      </c>
      <c r="C7615" s="1295" t="s">
        <v>196</v>
      </c>
      <c r="D7615" s="1295">
        <v>10469</v>
      </c>
      <c r="E7615" s="1295" t="s">
        <v>200</v>
      </c>
      <c r="F7615" s="935" t="s">
        <v>217</v>
      </c>
      <c r="G7615" s="1295">
        <v>0</v>
      </c>
      <c r="H7615" s="935" t="s">
        <v>410</v>
      </c>
      <c r="I7615" s="935" t="s">
        <v>411</v>
      </c>
      <c r="J7615" s="935">
        <v>40.153152210000002</v>
      </c>
      <c r="K7615" s="935">
        <v>-122.20237950000001</v>
      </c>
      <c r="L7615" s="935">
        <v>40.027836569999998</v>
      </c>
      <c r="M7615" s="935">
        <v>-122.11920569999999</v>
      </c>
    </row>
    <row r="7616" spans="1:13" x14ac:dyDescent="0.35">
      <c r="A7616" s="1296">
        <v>41390</v>
      </c>
      <c r="B7616" s="1295" t="s">
        <v>242</v>
      </c>
      <c r="C7616" s="1295" t="s">
        <v>196</v>
      </c>
      <c r="D7616" s="1295">
        <v>10469</v>
      </c>
      <c r="E7616" s="1295" t="s">
        <v>200</v>
      </c>
      <c r="F7616" s="935" t="s">
        <v>219</v>
      </c>
      <c r="G7616" s="1295">
        <v>0</v>
      </c>
      <c r="H7616" s="935" t="s">
        <v>411</v>
      </c>
      <c r="I7616" s="935" t="s">
        <v>412</v>
      </c>
      <c r="J7616" s="935">
        <v>40.027836569999998</v>
      </c>
      <c r="K7616" s="935">
        <v>-122.11920569999999</v>
      </c>
      <c r="L7616" s="935">
        <v>39.909298579999998</v>
      </c>
      <c r="M7616" s="935">
        <v>-122.0918963</v>
      </c>
    </row>
    <row r="7617" spans="1:13" x14ac:dyDescent="0.35">
      <c r="A7617" s="1296">
        <v>41390</v>
      </c>
      <c r="B7617" s="1295" t="s">
        <v>242</v>
      </c>
      <c r="C7617" s="1295" t="s">
        <v>196</v>
      </c>
      <c r="D7617" s="1295">
        <v>10469</v>
      </c>
      <c r="E7617" s="1295" t="s">
        <v>200</v>
      </c>
      <c r="F7617" s="935" t="s">
        <v>220</v>
      </c>
      <c r="G7617" s="1295">
        <v>0</v>
      </c>
      <c r="H7617" s="935" t="s">
        <v>412</v>
      </c>
      <c r="I7617" s="935" t="s">
        <v>413</v>
      </c>
      <c r="J7617" s="935">
        <v>39.909298579999998</v>
      </c>
      <c r="K7617" s="935">
        <v>-122.0918963</v>
      </c>
      <c r="L7617" s="935">
        <v>39.751173979999997</v>
      </c>
      <c r="M7617" s="935">
        <v>-121.9963235</v>
      </c>
    </row>
    <row r="7618" spans="1:13" x14ac:dyDescent="0.35">
      <c r="A7618" s="1296">
        <v>41390</v>
      </c>
      <c r="B7618" s="1295" t="s">
        <v>242</v>
      </c>
      <c r="C7618" s="1295" t="s">
        <v>196</v>
      </c>
      <c r="D7618" s="1295">
        <v>10469</v>
      </c>
      <c r="E7618" s="1295" t="s">
        <v>200</v>
      </c>
      <c r="F7618" s="935" t="s">
        <v>221</v>
      </c>
      <c r="G7618" s="1295">
        <v>0</v>
      </c>
      <c r="H7618" s="935" t="s">
        <v>413</v>
      </c>
      <c r="I7618" s="935" t="s">
        <v>414</v>
      </c>
      <c r="J7618" s="935">
        <v>39.751173979999997</v>
      </c>
      <c r="K7618" s="935">
        <v>-121.9963235</v>
      </c>
      <c r="L7618" s="935">
        <v>39.629153240000001</v>
      </c>
      <c r="M7618" s="935">
        <v>-121.9925059</v>
      </c>
    </row>
    <row r="7619" spans="1:13" x14ac:dyDescent="0.35">
      <c r="A7619" s="1296">
        <v>41390</v>
      </c>
      <c r="B7619" s="1295" t="s">
        <v>242</v>
      </c>
      <c r="C7619" s="1295" t="s">
        <v>196</v>
      </c>
      <c r="D7619" s="1295">
        <v>10469</v>
      </c>
      <c r="E7619" s="1295" t="s">
        <v>200</v>
      </c>
      <c r="F7619" s="935" t="s">
        <v>222</v>
      </c>
      <c r="G7619" s="1295">
        <v>0</v>
      </c>
      <c r="H7619" s="935" t="s">
        <v>414</v>
      </c>
      <c r="I7619" s="935" t="s">
        <v>415</v>
      </c>
      <c r="J7619" s="935">
        <v>39.629153240000001</v>
      </c>
      <c r="K7619" s="935">
        <v>-121.9925059</v>
      </c>
      <c r="L7619" s="935">
        <v>39.40712284</v>
      </c>
      <c r="M7619" s="935">
        <v>-122.00758999999999</v>
      </c>
    </row>
    <row r="7620" spans="1:13" x14ac:dyDescent="0.35">
      <c r="A7620" s="1296">
        <v>41409</v>
      </c>
      <c r="B7620" s="1295" t="s">
        <v>194</v>
      </c>
      <c r="C7620" s="1295" t="s">
        <v>281</v>
      </c>
      <c r="D7620" s="1295">
        <v>11415</v>
      </c>
      <c r="E7620" s="1295" t="s">
        <v>200</v>
      </c>
      <c r="F7620" s="935" t="s">
        <v>208</v>
      </c>
      <c r="G7620" s="1295">
        <v>0</v>
      </c>
      <c r="H7620" s="935" t="s">
        <v>402</v>
      </c>
      <c r="I7620" s="935" t="s">
        <v>403</v>
      </c>
      <c r="J7620" s="935">
        <v>40.611883210000002</v>
      </c>
      <c r="K7620" s="935">
        <v>-122.446135</v>
      </c>
      <c r="L7620" s="935">
        <v>40.592799669999998</v>
      </c>
      <c r="M7620" s="935">
        <v>-122.3942059</v>
      </c>
    </row>
    <row r="7621" spans="1:13" x14ac:dyDescent="0.35">
      <c r="A7621" s="1296">
        <v>41409</v>
      </c>
      <c r="B7621" s="1295" t="s">
        <v>194</v>
      </c>
      <c r="C7621" s="1295" t="s">
        <v>281</v>
      </c>
      <c r="D7621" s="1295">
        <v>11415</v>
      </c>
      <c r="E7621" s="1295" t="s">
        <v>200</v>
      </c>
      <c r="F7621" s="935" t="s">
        <v>209</v>
      </c>
      <c r="G7621" s="1295">
        <v>0</v>
      </c>
      <c r="H7621" s="935" t="s">
        <v>403</v>
      </c>
      <c r="I7621" s="935" t="s">
        <v>404</v>
      </c>
      <c r="J7621" s="935">
        <v>40.592799669999998</v>
      </c>
      <c r="K7621" s="935">
        <v>-122.3942059</v>
      </c>
      <c r="L7621" s="935">
        <v>40.585947769999997</v>
      </c>
      <c r="M7621" s="935">
        <v>-122.3683525</v>
      </c>
    </row>
    <row r="7622" spans="1:13" x14ac:dyDescent="0.35">
      <c r="A7622" s="1296">
        <v>41409</v>
      </c>
      <c r="B7622" s="1295" t="s">
        <v>194</v>
      </c>
      <c r="C7622" s="1295" t="s">
        <v>281</v>
      </c>
      <c r="D7622" s="1295">
        <v>11415</v>
      </c>
      <c r="E7622" s="1295" t="s">
        <v>200</v>
      </c>
      <c r="F7622" s="935" t="s">
        <v>211</v>
      </c>
      <c r="G7622" s="1295">
        <v>0</v>
      </c>
      <c r="H7622" s="935" t="s">
        <v>404</v>
      </c>
      <c r="I7622" s="935" t="s">
        <v>405</v>
      </c>
      <c r="J7622" s="935">
        <v>40.585947769999997</v>
      </c>
      <c r="K7622" s="935">
        <v>-122.3683525</v>
      </c>
      <c r="L7622" s="935">
        <v>40.472049499999997</v>
      </c>
      <c r="M7622" s="935">
        <v>-122.29453460000001</v>
      </c>
    </row>
    <row r="7623" spans="1:13" x14ac:dyDescent="0.35">
      <c r="A7623" s="1296">
        <v>41409</v>
      </c>
      <c r="B7623" s="1295" t="s">
        <v>194</v>
      </c>
      <c r="C7623" s="1295" t="s">
        <v>281</v>
      </c>
      <c r="D7623" s="1295">
        <v>11415</v>
      </c>
      <c r="E7623" s="1295" t="s">
        <v>200</v>
      </c>
      <c r="F7623" s="935" t="s">
        <v>212</v>
      </c>
      <c r="G7623" s="1295">
        <v>0</v>
      </c>
      <c r="H7623" s="935" t="s">
        <v>405</v>
      </c>
      <c r="I7623" s="935" t="s">
        <v>406</v>
      </c>
      <c r="J7623" s="935">
        <v>40.472049499999997</v>
      </c>
      <c r="K7623" s="935">
        <v>-122.29453460000001</v>
      </c>
      <c r="L7623" s="935">
        <v>40.417416330000002</v>
      </c>
      <c r="M7623" s="935">
        <v>-122.19395729999999</v>
      </c>
    </row>
    <row r="7624" spans="1:13" x14ac:dyDescent="0.35">
      <c r="A7624" s="1296">
        <v>41409</v>
      </c>
      <c r="B7624" s="1295" t="s">
        <v>194</v>
      </c>
      <c r="C7624" s="1295" t="s">
        <v>281</v>
      </c>
      <c r="D7624" s="1295">
        <v>11415</v>
      </c>
      <c r="E7624" s="1295" t="s">
        <v>200</v>
      </c>
      <c r="F7624" s="935" t="s">
        <v>213</v>
      </c>
      <c r="G7624" s="1295">
        <v>0</v>
      </c>
      <c r="H7624" s="935" t="s">
        <v>406</v>
      </c>
      <c r="I7624" s="935" t="s">
        <v>407</v>
      </c>
      <c r="J7624" s="935">
        <v>40.417416330000002</v>
      </c>
      <c r="K7624" s="935">
        <v>-122.19395729999999</v>
      </c>
      <c r="L7624" s="935">
        <v>40.355137560000003</v>
      </c>
      <c r="M7624" s="935">
        <v>-122.17595660000001</v>
      </c>
    </row>
    <row r="7625" spans="1:13" x14ac:dyDescent="0.35">
      <c r="A7625" s="1296">
        <v>41409</v>
      </c>
      <c r="B7625" s="1295" t="s">
        <v>194</v>
      </c>
      <c r="C7625" s="1295" t="s">
        <v>281</v>
      </c>
      <c r="D7625" s="1295">
        <v>11415</v>
      </c>
      <c r="E7625" s="1295" t="s">
        <v>200</v>
      </c>
      <c r="F7625" s="935" t="s">
        <v>214</v>
      </c>
      <c r="G7625" s="1295">
        <v>1</v>
      </c>
      <c r="H7625" s="935" t="s">
        <v>407</v>
      </c>
      <c r="I7625" s="935" t="s">
        <v>408</v>
      </c>
      <c r="J7625" s="935">
        <v>40.355137560000003</v>
      </c>
      <c r="K7625" s="935">
        <v>-122.17595660000001</v>
      </c>
      <c r="L7625" s="935">
        <v>40.316984869999999</v>
      </c>
      <c r="M7625" s="935">
        <v>-122.1896581</v>
      </c>
    </row>
    <row r="7626" spans="1:13" x14ac:dyDescent="0.35">
      <c r="A7626" s="1296">
        <v>41409</v>
      </c>
      <c r="B7626" s="1295" t="s">
        <v>194</v>
      </c>
      <c r="C7626" s="1295" t="s">
        <v>281</v>
      </c>
      <c r="D7626" s="1295">
        <v>11415</v>
      </c>
      <c r="E7626" s="1295" t="s">
        <v>200</v>
      </c>
      <c r="F7626" s="935" t="s">
        <v>215</v>
      </c>
      <c r="G7626" s="1295">
        <v>0</v>
      </c>
      <c r="H7626" s="935" t="s">
        <v>408</v>
      </c>
      <c r="I7626" s="935" t="s">
        <v>409</v>
      </c>
      <c r="J7626" s="935">
        <v>40.316984869999999</v>
      </c>
      <c r="K7626" s="935">
        <v>-122.1896581</v>
      </c>
      <c r="L7626" s="935">
        <v>40.263968490000003</v>
      </c>
      <c r="M7626" s="935">
        <v>-122.2235306</v>
      </c>
    </row>
    <row r="7627" spans="1:13" x14ac:dyDescent="0.35">
      <c r="A7627" s="1296">
        <v>41409</v>
      </c>
      <c r="B7627" s="1295" t="s">
        <v>194</v>
      </c>
      <c r="C7627" s="1295" t="s">
        <v>281</v>
      </c>
      <c r="D7627" s="1295">
        <v>11415</v>
      </c>
      <c r="E7627" s="1295" t="s">
        <v>200</v>
      </c>
      <c r="F7627" s="935" t="s">
        <v>216</v>
      </c>
      <c r="G7627" s="1295">
        <v>0</v>
      </c>
      <c r="H7627" s="935" t="s">
        <v>409</v>
      </c>
      <c r="I7627" s="935" t="s">
        <v>410</v>
      </c>
      <c r="J7627" s="935">
        <v>40.263968490000003</v>
      </c>
      <c r="K7627" s="935">
        <v>-122.2235306</v>
      </c>
      <c r="L7627" s="935">
        <v>40.153152210000002</v>
      </c>
      <c r="M7627" s="935">
        <v>-122.20237950000001</v>
      </c>
    </row>
    <row r="7628" spans="1:13" x14ac:dyDescent="0.35">
      <c r="A7628" s="1296">
        <v>41409</v>
      </c>
      <c r="B7628" s="1295" t="s">
        <v>194</v>
      </c>
      <c r="C7628" s="1295" t="s">
        <v>281</v>
      </c>
      <c r="D7628" s="1295">
        <v>11415</v>
      </c>
      <c r="E7628" s="1295" t="s">
        <v>200</v>
      </c>
      <c r="F7628" s="935" t="s">
        <v>217</v>
      </c>
      <c r="G7628" s="1295">
        <v>0</v>
      </c>
      <c r="H7628" s="935" t="s">
        <v>410</v>
      </c>
      <c r="I7628" s="935" t="s">
        <v>411</v>
      </c>
      <c r="J7628" s="935">
        <v>40.153152210000002</v>
      </c>
      <c r="K7628" s="935">
        <v>-122.20237950000001</v>
      </c>
      <c r="L7628" s="935">
        <v>40.027836569999998</v>
      </c>
      <c r="M7628" s="935">
        <v>-122.11920569999999</v>
      </c>
    </row>
    <row r="7629" spans="1:13" x14ac:dyDescent="0.35">
      <c r="A7629" s="1296">
        <v>41409</v>
      </c>
      <c r="B7629" s="1295" t="s">
        <v>194</v>
      </c>
      <c r="C7629" s="1295" t="s">
        <v>281</v>
      </c>
      <c r="D7629" s="1295">
        <v>11415</v>
      </c>
      <c r="E7629" s="1295" t="s">
        <v>200</v>
      </c>
      <c r="F7629" s="935" t="s">
        <v>219</v>
      </c>
      <c r="G7629" s="1295">
        <v>0</v>
      </c>
      <c r="H7629" s="935" t="s">
        <v>411</v>
      </c>
      <c r="I7629" s="935" t="s">
        <v>412</v>
      </c>
      <c r="J7629" s="935">
        <v>40.027836569999998</v>
      </c>
      <c r="K7629" s="935">
        <v>-122.11920569999999</v>
      </c>
      <c r="L7629" s="935">
        <v>39.909298579999998</v>
      </c>
      <c r="M7629" s="935">
        <v>-122.0918963</v>
      </c>
    </row>
    <row r="7630" spans="1:13" x14ac:dyDescent="0.35">
      <c r="A7630" s="1296">
        <v>41409</v>
      </c>
      <c r="B7630" s="1295" t="s">
        <v>194</v>
      </c>
      <c r="C7630" s="1295" t="s">
        <v>281</v>
      </c>
      <c r="D7630" s="1295">
        <v>11415</v>
      </c>
      <c r="E7630" s="1295" t="s">
        <v>200</v>
      </c>
      <c r="F7630" s="935" t="s">
        <v>220</v>
      </c>
      <c r="G7630" s="1295">
        <v>-99999</v>
      </c>
      <c r="H7630" s="935" t="s">
        <v>412</v>
      </c>
      <c r="I7630" s="935" t="s">
        <v>413</v>
      </c>
      <c r="J7630" s="935">
        <v>39.909298579999998</v>
      </c>
      <c r="K7630" s="935">
        <v>-122.0918963</v>
      </c>
      <c r="L7630" s="935">
        <v>39.751173979999997</v>
      </c>
      <c r="M7630" s="935">
        <v>-121.9963235</v>
      </c>
    </row>
    <row r="7631" spans="1:13" x14ac:dyDescent="0.35">
      <c r="A7631" s="1296">
        <v>41409</v>
      </c>
      <c r="B7631" s="1295" t="s">
        <v>194</v>
      </c>
      <c r="C7631" s="1295" t="s">
        <v>281</v>
      </c>
      <c r="D7631" s="1295">
        <v>11415</v>
      </c>
      <c r="E7631" s="1295" t="s">
        <v>200</v>
      </c>
      <c r="F7631" s="935" t="s">
        <v>221</v>
      </c>
      <c r="G7631" s="1295">
        <v>-99999</v>
      </c>
      <c r="H7631" s="935" t="s">
        <v>413</v>
      </c>
      <c r="I7631" s="935" t="s">
        <v>414</v>
      </c>
      <c r="J7631" s="935">
        <v>39.751173979999997</v>
      </c>
      <c r="K7631" s="935">
        <v>-121.9963235</v>
      </c>
      <c r="L7631" s="935">
        <v>39.629153240000001</v>
      </c>
      <c r="M7631" s="935">
        <v>-121.9925059</v>
      </c>
    </row>
    <row r="7632" spans="1:13" x14ac:dyDescent="0.35">
      <c r="A7632" s="1296">
        <v>41409</v>
      </c>
      <c r="B7632" s="1295" t="s">
        <v>194</v>
      </c>
      <c r="C7632" s="1295" t="s">
        <v>281</v>
      </c>
      <c r="D7632" s="1295">
        <v>11415</v>
      </c>
      <c r="E7632" s="1295" t="s">
        <v>200</v>
      </c>
      <c r="F7632" s="935" t="s">
        <v>222</v>
      </c>
      <c r="G7632" s="1295">
        <v>-99999</v>
      </c>
      <c r="H7632" s="935" t="s">
        <v>414</v>
      </c>
      <c r="I7632" s="935" t="s">
        <v>415</v>
      </c>
      <c r="J7632" s="935">
        <v>39.629153240000001</v>
      </c>
      <c r="K7632" s="935">
        <v>-121.9925059</v>
      </c>
      <c r="L7632" s="935">
        <v>39.40712284</v>
      </c>
      <c r="M7632" s="935">
        <v>-122.00758999999999</v>
      </c>
    </row>
    <row r="7633" spans="1:13" x14ac:dyDescent="0.35">
      <c r="A7633" s="1296">
        <v>41417</v>
      </c>
      <c r="B7633" s="1295" t="s">
        <v>194</v>
      </c>
      <c r="C7633" s="1295" t="s">
        <v>260</v>
      </c>
      <c r="D7633" s="1295">
        <v>12463</v>
      </c>
      <c r="E7633" s="1295" t="s">
        <v>200</v>
      </c>
      <c r="F7633" s="935" t="s">
        <v>208</v>
      </c>
      <c r="G7633" s="1295">
        <v>0</v>
      </c>
      <c r="H7633" s="935" t="s">
        <v>402</v>
      </c>
      <c r="I7633" s="935" t="s">
        <v>403</v>
      </c>
      <c r="J7633" s="935">
        <v>40.611883210000002</v>
      </c>
      <c r="K7633" s="935">
        <v>-122.446135</v>
      </c>
      <c r="L7633" s="935">
        <v>40.592799669999998</v>
      </c>
      <c r="M7633" s="935">
        <v>-122.3942059</v>
      </c>
    </row>
    <row r="7634" spans="1:13" x14ac:dyDescent="0.35">
      <c r="A7634" s="1296">
        <v>41417</v>
      </c>
      <c r="B7634" s="1295" t="s">
        <v>194</v>
      </c>
      <c r="C7634" s="1295" t="s">
        <v>260</v>
      </c>
      <c r="D7634" s="1295">
        <v>12463</v>
      </c>
      <c r="E7634" s="1295" t="s">
        <v>200</v>
      </c>
      <c r="F7634" s="935" t="s">
        <v>209</v>
      </c>
      <c r="G7634" s="1295">
        <v>0</v>
      </c>
      <c r="H7634" s="935" t="s">
        <v>403</v>
      </c>
      <c r="I7634" s="935" t="s">
        <v>404</v>
      </c>
      <c r="J7634" s="935">
        <v>40.592799669999998</v>
      </c>
      <c r="K7634" s="935">
        <v>-122.3942059</v>
      </c>
      <c r="L7634" s="935">
        <v>40.585947769999997</v>
      </c>
      <c r="M7634" s="935">
        <v>-122.3683525</v>
      </c>
    </row>
    <row r="7635" spans="1:13" x14ac:dyDescent="0.35">
      <c r="A7635" s="1296">
        <v>41417</v>
      </c>
      <c r="B7635" s="1295" t="s">
        <v>194</v>
      </c>
      <c r="C7635" s="1295" t="s">
        <v>260</v>
      </c>
      <c r="D7635" s="1295">
        <v>12463</v>
      </c>
      <c r="E7635" s="1295" t="s">
        <v>200</v>
      </c>
      <c r="F7635" s="935" t="s">
        <v>211</v>
      </c>
      <c r="G7635" s="1295">
        <v>0</v>
      </c>
      <c r="H7635" s="935" t="s">
        <v>404</v>
      </c>
      <c r="I7635" s="935" t="s">
        <v>405</v>
      </c>
      <c r="J7635" s="935">
        <v>40.585947769999997</v>
      </c>
      <c r="K7635" s="935">
        <v>-122.3683525</v>
      </c>
      <c r="L7635" s="935">
        <v>40.472049499999997</v>
      </c>
      <c r="M7635" s="935">
        <v>-122.29453460000001</v>
      </c>
    </row>
    <row r="7636" spans="1:13" x14ac:dyDescent="0.35">
      <c r="A7636" s="1296">
        <v>41417</v>
      </c>
      <c r="B7636" s="1295" t="s">
        <v>194</v>
      </c>
      <c r="C7636" s="1295" t="s">
        <v>260</v>
      </c>
      <c r="D7636" s="1295">
        <v>12463</v>
      </c>
      <c r="E7636" s="1295" t="s">
        <v>200</v>
      </c>
      <c r="F7636" s="935" t="s">
        <v>212</v>
      </c>
      <c r="G7636" s="1295">
        <v>0</v>
      </c>
      <c r="H7636" s="935" t="s">
        <v>405</v>
      </c>
      <c r="I7636" s="935" t="s">
        <v>406</v>
      </c>
      <c r="J7636" s="935">
        <v>40.472049499999997</v>
      </c>
      <c r="K7636" s="935">
        <v>-122.29453460000001</v>
      </c>
      <c r="L7636" s="935">
        <v>40.417416330000002</v>
      </c>
      <c r="M7636" s="935">
        <v>-122.19395729999999</v>
      </c>
    </row>
    <row r="7637" spans="1:13" x14ac:dyDescent="0.35">
      <c r="A7637" s="1296">
        <v>41417</v>
      </c>
      <c r="B7637" s="1295" t="s">
        <v>194</v>
      </c>
      <c r="C7637" s="1295" t="s">
        <v>260</v>
      </c>
      <c r="D7637" s="1295">
        <v>12463</v>
      </c>
      <c r="E7637" s="1295" t="s">
        <v>200</v>
      </c>
      <c r="F7637" s="935" t="s">
        <v>213</v>
      </c>
      <c r="G7637" s="1295">
        <v>0</v>
      </c>
      <c r="H7637" s="935" t="s">
        <v>406</v>
      </c>
      <c r="I7637" s="935" t="s">
        <v>407</v>
      </c>
      <c r="J7637" s="935">
        <v>40.417416330000002</v>
      </c>
      <c r="K7637" s="935">
        <v>-122.19395729999999</v>
      </c>
      <c r="L7637" s="935">
        <v>40.355137560000003</v>
      </c>
      <c r="M7637" s="935">
        <v>-122.17595660000001</v>
      </c>
    </row>
    <row r="7638" spans="1:13" x14ac:dyDescent="0.35">
      <c r="A7638" s="1296">
        <v>41417</v>
      </c>
      <c r="B7638" s="1295" t="s">
        <v>194</v>
      </c>
      <c r="C7638" s="1295" t="s">
        <v>260</v>
      </c>
      <c r="D7638" s="1295">
        <v>12463</v>
      </c>
      <c r="E7638" s="1295" t="s">
        <v>200</v>
      </c>
      <c r="F7638" s="935" t="s">
        <v>214</v>
      </c>
      <c r="G7638" s="1295">
        <v>0</v>
      </c>
      <c r="H7638" s="935" t="s">
        <v>407</v>
      </c>
      <c r="I7638" s="935" t="s">
        <v>408</v>
      </c>
      <c r="J7638" s="935">
        <v>40.355137560000003</v>
      </c>
      <c r="K7638" s="935">
        <v>-122.17595660000001</v>
      </c>
      <c r="L7638" s="935">
        <v>40.316984869999999</v>
      </c>
      <c r="M7638" s="935">
        <v>-122.1896581</v>
      </c>
    </row>
    <row r="7639" spans="1:13" x14ac:dyDescent="0.35">
      <c r="A7639" s="1296">
        <v>41417</v>
      </c>
      <c r="B7639" s="1295" t="s">
        <v>194</v>
      </c>
      <c r="C7639" s="1295" t="s">
        <v>260</v>
      </c>
      <c r="D7639" s="1295">
        <v>12463</v>
      </c>
      <c r="E7639" s="1295" t="s">
        <v>200</v>
      </c>
      <c r="F7639" s="935" t="s">
        <v>215</v>
      </c>
      <c r="G7639" s="1295">
        <v>0</v>
      </c>
      <c r="H7639" s="935" t="s">
        <v>408</v>
      </c>
      <c r="I7639" s="935" t="s">
        <v>409</v>
      </c>
      <c r="J7639" s="935">
        <v>40.316984869999999</v>
      </c>
      <c r="K7639" s="935">
        <v>-122.1896581</v>
      </c>
      <c r="L7639" s="935">
        <v>40.263968490000003</v>
      </c>
      <c r="M7639" s="935">
        <v>-122.2235306</v>
      </c>
    </row>
    <row r="7640" spans="1:13" x14ac:dyDescent="0.35">
      <c r="A7640" s="1296">
        <v>41417</v>
      </c>
      <c r="B7640" s="1295" t="s">
        <v>194</v>
      </c>
      <c r="C7640" s="1295" t="s">
        <v>260</v>
      </c>
      <c r="D7640" s="1295">
        <v>12463</v>
      </c>
      <c r="E7640" s="1295" t="s">
        <v>200</v>
      </c>
      <c r="F7640" s="935" t="s">
        <v>216</v>
      </c>
      <c r="G7640" s="1295">
        <v>0</v>
      </c>
      <c r="H7640" s="935" t="s">
        <v>409</v>
      </c>
      <c r="I7640" s="935" t="s">
        <v>410</v>
      </c>
      <c r="J7640" s="935">
        <v>40.263968490000003</v>
      </c>
      <c r="K7640" s="935">
        <v>-122.2235306</v>
      </c>
      <c r="L7640" s="935">
        <v>40.153152210000002</v>
      </c>
      <c r="M7640" s="935">
        <v>-122.20237950000001</v>
      </c>
    </row>
    <row r="7641" spans="1:13" x14ac:dyDescent="0.35">
      <c r="A7641" s="1296">
        <v>41417</v>
      </c>
      <c r="B7641" s="1295" t="s">
        <v>194</v>
      </c>
      <c r="C7641" s="1295" t="s">
        <v>260</v>
      </c>
      <c r="D7641" s="1295">
        <v>12463</v>
      </c>
      <c r="E7641" s="1295" t="s">
        <v>200</v>
      </c>
      <c r="F7641" s="935" t="s">
        <v>217</v>
      </c>
      <c r="G7641" s="1295">
        <v>0</v>
      </c>
      <c r="H7641" s="935" t="s">
        <v>410</v>
      </c>
      <c r="I7641" s="935" t="s">
        <v>411</v>
      </c>
      <c r="J7641" s="935">
        <v>40.153152210000002</v>
      </c>
      <c r="K7641" s="935">
        <v>-122.20237950000001</v>
      </c>
      <c r="L7641" s="935">
        <v>40.027836569999998</v>
      </c>
      <c r="M7641" s="935">
        <v>-122.11920569999999</v>
      </c>
    </row>
    <row r="7642" spans="1:13" x14ac:dyDescent="0.35">
      <c r="A7642" s="1296">
        <v>41417</v>
      </c>
      <c r="B7642" s="1295" t="s">
        <v>194</v>
      </c>
      <c r="C7642" s="1295" t="s">
        <v>260</v>
      </c>
      <c r="D7642" s="1295">
        <v>12463</v>
      </c>
      <c r="E7642" s="1295" t="s">
        <v>200</v>
      </c>
      <c r="F7642" s="935" t="s">
        <v>219</v>
      </c>
      <c r="G7642" s="1295">
        <v>0</v>
      </c>
      <c r="H7642" s="935" t="s">
        <v>411</v>
      </c>
      <c r="I7642" s="935" t="s">
        <v>412</v>
      </c>
      <c r="J7642" s="935">
        <v>40.027836569999998</v>
      </c>
      <c r="K7642" s="935">
        <v>-122.11920569999999</v>
      </c>
      <c r="L7642" s="935">
        <v>39.909298579999998</v>
      </c>
      <c r="M7642" s="935">
        <v>-122.0918963</v>
      </c>
    </row>
    <row r="7643" spans="1:13" x14ac:dyDescent="0.35">
      <c r="A7643" s="1296">
        <v>41417</v>
      </c>
      <c r="B7643" s="1295" t="s">
        <v>194</v>
      </c>
      <c r="C7643" s="1295" t="s">
        <v>260</v>
      </c>
      <c r="D7643" s="1295">
        <v>12463</v>
      </c>
      <c r="E7643" s="1295" t="s">
        <v>200</v>
      </c>
      <c r="F7643" s="935" t="s">
        <v>220</v>
      </c>
      <c r="G7643" s="1295">
        <v>-99999</v>
      </c>
      <c r="H7643" s="935" t="s">
        <v>412</v>
      </c>
      <c r="I7643" s="935" t="s">
        <v>413</v>
      </c>
      <c r="J7643" s="935">
        <v>39.909298579999998</v>
      </c>
      <c r="K7643" s="935">
        <v>-122.0918963</v>
      </c>
      <c r="L7643" s="935">
        <v>39.751173979999997</v>
      </c>
      <c r="M7643" s="935">
        <v>-121.9963235</v>
      </c>
    </row>
    <row r="7644" spans="1:13" x14ac:dyDescent="0.35">
      <c r="A7644" s="1296">
        <v>41417</v>
      </c>
      <c r="B7644" s="1295" t="s">
        <v>194</v>
      </c>
      <c r="C7644" s="1295" t="s">
        <v>260</v>
      </c>
      <c r="D7644" s="1295">
        <v>12463</v>
      </c>
      <c r="E7644" s="1295" t="s">
        <v>200</v>
      </c>
      <c r="F7644" s="935" t="s">
        <v>221</v>
      </c>
      <c r="G7644" s="1295">
        <v>-99999</v>
      </c>
      <c r="H7644" s="935" t="s">
        <v>413</v>
      </c>
      <c r="I7644" s="935" t="s">
        <v>414</v>
      </c>
      <c r="J7644" s="935">
        <v>39.751173979999997</v>
      </c>
      <c r="K7644" s="935">
        <v>-121.9963235</v>
      </c>
      <c r="L7644" s="935">
        <v>39.629153240000001</v>
      </c>
      <c r="M7644" s="935">
        <v>-121.9925059</v>
      </c>
    </row>
    <row r="7645" spans="1:13" x14ac:dyDescent="0.35">
      <c r="A7645" s="1296">
        <v>41417</v>
      </c>
      <c r="B7645" s="1295" t="s">
        <v>194</v>
      </c>
      <c r="C7645" s="1295" t="s">
        <v>260</v>
      </c>
      <c r="D7645" s="1295">
        <v>12463</v>
      </c>
      <c r="E7645" s="1295" t="s">
        <v>200</v>
      </c>
      <c r="F7645" s="935" t="s">
        <v>222</v>
      </c>
      <c r="G7645" s="1295">
        <v>-99999</v>
      </c>
      <c r="H7645" s="935" t="s">
        <v>414</v>
      </c>
      <c r="I7645" s="935" t="s">
        <v>415</v>
      </c>
      <c r="J7645" s="935">
        <v>39.629153240000001</v>
      </c>
      <c r="K7645" s="935">
        <v>-121.9925059</v>
      </c>
      <c r="L7645" s="935">
        <v>39.40712284</v>
      </c>
      <c r="M7645" s="935">
        <v>-122.00758999999999</v>
      </c>
    </row>
    <row r="7646" spans="1:13" x14ac:dyDescent="0.35">
      <c r="A7646" s="1296">
        <v>41423</v>
      </c>
      <c r="B7646" s="1295" t="s">
        <v>194</v>
      </c>
      <c r="C7646" s="1295" t="s">
        <v>260</v>
      </c>
      <c r="D7646" s="1295">
        <v>12213</v>
      </c>
      <c r="E7646" s="1295" t="s">
        <v>200</v>
      </c>
      <c r="F7646" s="935" t="s">
        <v>208</v>
      </c>
      <c r="G7646" s="1295">
        <v>0</v>
      </c>
      <c r="H7646" s="935" t="s">
        <v>402</v>
      </c>
      <c r="I7646" s="935" t="s">
        <v>403</v>
      </c>
      <c r="J7646" s="935">
        <v>40.611883210000002</v>
      </c>
      <c r="K7646" s="935">
        <v>-122.446135</v>
      </c>
      <c r="L7646" s="935">
        <v>40.592799669999998</v>
      </c>
      <c r="M7646" s="935">
        <v>-122.3942059</v>
      </c>
    </row>
    <row r="7647" spans="1:13" x14ac:dyDescent="0.35">
      <c r="A7647" s="1296">
        <v>41423</v>
      </c>
      <c r="B7647" s="1295" t="s">
        <v>194</v>
      </c>
      <c r="C7647" s="1295" t="s">
        <v>260</v>
      </c>
      <c r="D7647" s="1295">
        <v>12213</v>
      </c>
      <c r="E7647" s="1295" t="s">
        <v>200</v>
      </c>
      <c r="F7647" s="935" t="s">
        <v>209</v>
      </c>
      <c r="G7647" s="1295">
        <v>1</v>
      </c>
      <c r="H7647" s="935" t="s">
        <v>403</v>
      </c>
      <c r="I7647" s="935" t="s">
        <v>404</v>
      </c>
      <c r="J7647" s="935">
        <v>40.592799669999998</v>
      </c>
      <c r="K7647" s="935">
        <v>-122.3942059</v>
      </c>
      <c r="L7647" s="935">
        <v>40.585947769999997</v>
      </c>
      <c r="M7647" s="935">
        <v>-122.3683525</v>
      </c>
    </row>
    <row r="7648" spans="1:13" x14ac:dyDescent="0.35">
      <c r="A7648" s="1296">
        <v>41423</v>
      </c>
      <c r="B7648" s="1295" t="s">
        <v>194</v>
      </c>
      <c r="C7648" s="1295" t="s">
        <v>260</v>
      </c>
      <c r="D7648" s="1295">
        <v>12213</v>
      </c>
      <c r="E7648" s="1295" t="s">
        <v>200</v>
      </c>
      <c r="F7648" s="935" t="s">
        <v>211</v>
      </c>
      <c r="G7648" s="1295">
        <v>0</v>
      </c>
      <c r="H7648" s="935" t="s">
        <v>404</v>
      </c>
      <c r="I7648" s="935" t="s">
        <v>405</v>
      </c>
      <c r="J7648" s="935">
        <v>40.585947769999997</v>
      </c>
      <c r="K7648" s="935">
        <v>-122.3683525</v>
      </c>
      <c r="L7648" s="935">
        <v>40.472049499999997</v>
      </c>
      <c r="M7648" s="935">
        <v>-122.29453460000001</v>
      </c>
    </row>
    <row r="7649" spans="1:13" x14ac:dyDescent="0.35">
      <c r="A7649" s="1296">
        <v>41423</v>
      </c>
      <c r="B7649" s="1295" t="s">
        <v>194</v>
      </c>
      <c r="C7649" s="1295" t="s">
        <v>260</v>
      </c>
      <c r="D7649" s="1295">
        <v>12213</v>
      </c>
      <c r="E7649" s="1295" t="s">
        <v>200</v>
      </c>
      <c r="F7649" s="935" t="s">
        <v>212</v>
      </c>
      <c r="G7649" s="1295">
        <v>0</v>
      </c>
      <c r="H7649" s="935" t="s">
        <v>405</v>
      </c>
      <c r="I7649" s="935" t="s">
        <v>406</v>
      </c>
      <c r="J7649" s="935">
        <v>40.472049499999997</v>
      </c>
      <c r="K7649" s="935">
        <v>-122.29453460000001</v>
      </c>
      <c r="L7649" s="935">
        <v>40.417416330000002</v>
      </c>
      <c r="M7649" s="935">
        <v>-122.19395729999999</v>
      </c>
    </row>
    <row r="7650" spans="1:13" x14ac:dyDescent="0.35">
      <c r="A7650" s="1296">
        <v>41423</v>
      </c>
      <c r="B7650" s="1295" t="s">
        <v>194</v>
      </c>
      <c r="C7650" s="1295" t="s">
        <v>260</v>
      </c>
      <c r="D7650" s="1295">
        <v>12213</v>
      </c>
      <c r="E7650" s="1295" t="s">
        <v>200</v>
      </c>
      <c r="F7650" s="935" t="s">
        <v>213</v>
      </c>
      <c r="G7650" s="1295">
        <v>0</v>
      </c>
      <c r="H7650" s="935" t="s">
        <v>406</v>
      </c>
      <c r="I7650" s="935" t="s">
        <v>407</v>
      </c>
      <c r="J7650" s="935">
        <v>40.417416330000002</v>
      </c>
      <c r="K7650" s="935">
        <v>-122.19395729999999</v>
      </c>
      <c r="L7650" s="935">
        <v>40.355137560000003</v>
      </c>
      <c r="M7650" s="935">
        <v>-122.17595660000001</v>
      </c>
    </row>
    <row r="7651" spans="1:13" x14ac:dyDescent="0.35">
      <c r="A7651" s="1296">
        <v>41423</v>
      </c>
      <c r="B7651" s="1295" t="s">
        <v>194</v>
      </c>
      <c r="C7651" s="1295" t="s">
        <v>260</v>
      </c>
      <c r="D7651" s="1295">
        <v>12213</v>
      </c>
      <c r="E7651" s="1295" t="s">
        <v>200</v>
      </c>
      <c r="F7651" s="935" t="s">
        <v>214</v>
      </c>
      <c r="G7651" s="1295">
        <v>0</v>
      </c>
      <c r="H7651" s="935" t="s">
        <v>407</v>
      </c>
      <c r="I7651" s="935" t="s">
        <v>408</v>
      </c>
      <c r="J7651" s="935">
        <v>40.355137560000003</v>
      </c>
      <c r="K7651" s="935">
        <v>-122.17595660000001</v>
      </c>
      <c r="L7651" s="935">
        <v>40.316984869999999</v>
      </c>
      <c r="M7651" s="935">
        <v>-122.1896581</v>
      </c>
    </row>
    <row r="7652" spans="1:13" x14ac:dyDescent="0.35">
      <c r="A7652" s="1296">
        <v>41423</v>
      </c>
      <c r="B7652" s="1295" t="s">
        <v>194</v>
      </c>
      <c r="C7652" s="1295" t="s">
        <v>260</v>
      </c>
      <c r="D7652" s="1295">
        <v>12213</v>
      </c>
      <c r="E7652" s="1295" t="s">
        <v>200</v>
      </c>
      <c r="F7652" s="935" t="s">
        <v>215</v>
      </c>
      <c r="G7652" s="1295">
        <v>0</v>
      </c>
      <c r="H7652" s="935" t="s">
        <v>408</v>
      </c>
      <c r="I7652" s="935" t="s">
        <v>409</v>
      </c>
      <c r="J7652" s="935">
        <v>40.316984869999999</v>
      </c>
      <c r="K7652" s="935">
        <v>-122.1896581</v>
      </c>
      <c r="L7652" s="935">
        <v>40.263968490000003</v>
      </c>
      <c r="M7652" s="935">
        <v>-122.2235306</v>
      </c>
    </row>
    <row r="7653" spans="1:13" x14ac:dyDescent="0.35">
      <c r="A7653" s="1296">
        <v>41423</v>
      </c>
      <c r="B7653" s="1295" t="s">
        <v>194</v>
      </c>
      <c r="C7653" s="1295" t="s">
        <v>260</v>
      </c>
      <c r="D7653" s="1295">
        <v>12213</v>
      </c>
      <c r="E7653" s="1295" t="s">
        <v>200</v>
      </c>
      <c r="F7653" s="935" t="s">
        <v>216</v>
      </c>
      <c r="G7653" s="1295">
        <v>0</v>
      </c>
      <c r="H7653" s="935" t="s">
        <v>409</v>
      </c>
      <c r="I7653" s="935" t="s">
        <v>410</v>
      </c>
      <c r="J7653" s="935">
        <v>40.263968490000003</v>
      </c>
      <c r="K7653" s="935">
        <v>-122.2235306</v>
      </c>
      <c r="L7653" s="935">
        <v>40.153152210000002</v>
      </c>
      <c r="M7653" s="935">
        <v>-122.20237950000001</v>
      </c>
    </row>
    <row r="7654" spans="1:13" x14ac:dyDescent="0.35">
      <c r="A7654" s="1296">
        <v>41423</v>
      </c>
      <c r="B7654" s="1295" t="s">
        <v>194</v>
      </c>
      <c r="C7654" s="1295" t="s">
        <v>260</v>
      </c>
      <c r="D7654" s="1295">
        <v>12213</v>
      </c>
      <c r="E7654" s="1295" t="s">
        <v>200</v>
      </c>
      <c r="F7654" s="935" t="s">
        <v>217</v>
      </c>
      <c r="G7654" s="1295">
        <v>0</v>
      </c>
      <c r="H7654" s="935" t="s">
        <v>410</v>
      </c>
      <c r="I7654" s="935" t="s">
        <v>411</v>
      </c>
      <c r="J7654" s="935">
        <v>40.153152210000002</v>
      </c>
      <c r="K7654" s="935">
        <v>-122.20237950000001</v>
      </c>
      <c r="L7654" s="935">
        <v>40.027836569999998</v>
      </c>
      <c r="M7654" s="935">
        <v>-122.11920569999999</v>
      </c>
    </row>
    <row r="7655" spans="1:13" x14ac:dyDescent="0.35">
      <c r="A7655" s="1296">
        <v>41423</v>
      </c>
      <c r="B7655" s="1295" t="s">
        <v>194</v>
      </c>
      <c r="C7655" s="1295" t="s">
        <v>260</v>
      </c>
      <c r="D7655" s="1295">
        <v>12213</v>
      </c>
      <c r="E7655" s="1295" t="s">
        <v>200</v>
      </c>
      <c r="F7655" s="935" t="s">
        <v>219</v>
      </c>
      <c r="G7655" s="1295">
        <v>0</v>
      </c>
      <c r="H7655" s="935" t="s">
        <v>411</v>
      </c>
      <c r="I7655" s="935" t="s">
        <v>412</v>
      </c>
      <c r="J7655" s="935">
        <v>40.027836569999998</v>
      </c>
      <c r="K7655" s="935">
        <v>-122.11920569999999</v>
      </c>
      <c r="L7655" s="935">
        <v>39.909298579999998</v>
      </c>
      <c r="M7655" s="935">
        <v>-122.0918963</v>
      </c>
    </row>
    <row r="7656" spans="1:13" x14ac:dyDescent="0.35">
      <c r="A7656" s="1296">
        <v>41423</v>
      </c>
      <c r="B7656" s="1295" t="s">
        <v>194</v>
      </c>
      <c r="C7656" s="1295" t="s">
        <v>260</v>
      </c>
      <c r="D7656" s="1295">
        <v>12213</v>
      </c>
      <c r="E7656" s="1295" t="s">
        <v>200</v>
      </c>
      <c r="F7656" s="935" t="s">
        <v>220</v>
      </c>
      <c r="G7656" s="1295">
        <v>-99999</v>
      </c>
      <c r="H7656" s="935" t="s">
        <v>412</v>
      </c>
      <c r="I7656" s="935" t="s">
        <v>413</v>
      </c>
      <c r="J7656" s="935">
        <v>39.909298579999998</v>
      </c>
      <c r="K7656" s="935">
        <v>-122.0918963</v>
      </c>
      <c r="L7656" s="935">
        <v>39.751173979999997</v>
      </c>
      <c r="M7656" s="935">
        <v>-121.9963235</v>
      </c>
    </row>
    <row r="7657" spans="1:13" x14ac:dyDescent="0.35">
      <c r="A7657" s="1296">
        <v>41423</v>
      </c>
      <c r="B7657" s="1295" t="s">
        <v>194</v>
      </c>
      <c r="C7657" s="1295" t="s">
        <v>260</v>
      </c>
      <c r="D7657" s="1295">
        <v>12213</v>
      </c>
      <c r="E7657" s="1295" t="s">
        <v>200</v>
      </c>
      <c r="F7657" s="935" t="s">
        <v>221</v>
      </c>
      <c r="G7657" s="1295">
        <v>-99999</v>
      </c>
      <c r="H7657" s="935" t="s">
        <v>413</v>
      </c>
      <c r="I7657" s="935" t="s">
        <v>414</v>
      </c>
      <c r="J7657" s="935">
        <v>39.751173979999997</v>
      </c>
      <c r="K7657" s="935">
        <v>-121.9963235</v>
      </c>
      <c r="L7657" s="935">
        <v>39.629153240000001</v>
      </c>
      <c r="M7657" s="935">
        <v>-121.9925059</v>
      </c>
    </row>
    <row r="7658" spans="1:13" x14ac:dyDescent="0.35">
      <c r="A7658" s="1296">
        <v>41423</v>
      </c>
      <c r="B7658" s="1295" t="s">
        <v>194</v>
      </c>
      <c r="C7658" s="1295" t="s">
        <v>260</v>
      </c>
      <c r="D7658" s="1295">
        <v>12213</v>
      </c>
      <c r="E7658" s="1295" t="s">
        <v>200</v>
      </c>
      <c r="F7658" s="935" t="s">
        <v>222</v>
      </c>
      <c r="G7658" s="1295">
        <v>-99999</v>
      </c>
      <c r="H7658" s="935" t="s">
        <v>414</v>
      </c>
      <c r="I7658" s="935" t="s">
        <v>415</v>
      </c>
      <c r="J7658" s="935">
        <v>39.629153240000001</v>
      </c>
      <c r="K7658" s="935">
        <v>-121.9925059</v>
      </c>
      <c r="L7658" s="935">
        <v>39.40712284</v>
      </c>
      <c r="M7658" s="935">
        <v>-122.00758999999999</v>
      </c>
    </row>
    <row r="7659" spans="1:13" x14ac:dyDescent="0.35">
      <c r="A7659" s="1296">
        <v>41431</v>
      </c>
      <c r="B7659" s="1295" t="s">
        <v>194</v>
      </c>
      <c r="C7659" s="1295" t="s">
        <v>260</v>
      </c>
      <c r="D7659" s="1295">
        <v>13214</v>
      </c>
      <c r="E7659" s="1295" t="s">
        <v>200</v>
      </c>
      <c r="F7659" s="935" t="s">
        <v>208</v>
      </c>
      <c r="G7659" s="1295">
        <v>1</v>
      </c>
      <c r="H7659" s="935" t="s">
        <v>402</v>
      </c>
      <c r="I7659" s="935" t="s">
        <v>403</v>
      </c>
      <c r="J7659" s="935">
        <v>40.611883210000002</v>
      </c>
      <c r="K7659" s="935">
        <v>-122.446135</v>
      </c>
      <c r="L7659" s="935">
        <v>40.592799669999998</v>
      </c>
      <c r="M7659" s="935">
        <v>-122.3942059</v>
      </c>
    </row>
    <row r="7660" spans="1:13" x14ac:dyDescent="0.35">
      <c r="A7660" s="1296">
        <v>41431</v>
      </c>
      <c r="B7660" s="1295" t="s">
        <v>194</v>
      </c>
      <c r="C7660" s="1295" t="s">
        <v>260</v>
      </c>
      <c r="D7660" s="1295">
        <v>13214</v>
      </c>
      <c r="E7660" s="1295" t="s">
        <v>200</v>
      </c>
      <c r="F7660" s="935" t="s">
        <v>209</v>
      </c>
      <c r="G7660" s="1295">
        <v>2</v>
      </c>
      <c r="H7660" s="935" t="s">
        <v>403</v>
      </c>
      <c r="I7660" s="935" t="s">
        <v>404</v>
      </c>
      <c r="J7660" s="935">
        <v>40.592799669999998</v>
      </c>
      <c r="K7660" s="935">
        <v>-122.3942059</v>
      </c>
      <c r="L7660" s="935">
        <v>40.585947769999997</v>
      </c>
      <c r="M7660" s="935">
        <v>-122.3683525</v>
      </c>
    </row>
    <row r="7661" spans="1:13" x14ac:dyDescent="0.35">
      <c r="A7661" s="1296">
        <v>41431</v>
      </c>
      <c r="B7661" s="1295" t="s">
        <v>194</v>
      </c>
      <c r="C7661" s="1295" t="s">
        <v>260</v>
      </c>
      <c r="D7661" s="1295">
        <v>13214</v>
      </c>
      <c r="E7661" s="1295" t="s">
        <v>200</v>
      </c>
      <c r="F7661" s="935" t="s">
        <v>211</v>
      </c>
      <c r="G7661" s="1295">
        <v>0</v>
      </c>
      <c r="H7661" s="935" t="s">
        <v>404</v>
      </c>
      <c r="I7661" s="935" t="s">
        <v>405</v>
      </c>
      <c r="J7661" s="935">
        <v>40.585947769999997</v>
      </c>
      <c r="K7661" s="935">
        <v>-122.3683525</v>
      </c>
      <c r="L7661" s="935">
        <v>40.472049499999997</v>
      </c>
      <c r="M7661" s="935">
        <v>-122.29453460000001</v>
      </c>
    </row>
    <row r="7662" spans="1:13" x14ac:dyDescent="0.35">
      <c r="A7662" s="1296">
        <v>41431</v>
      </c>
      <c r="B7662" s="1295" t="s">
        <v>194</v>
      </c>
      <c r="C7662" s="1295" t="s">
        <v>260</v>
      </c>
      <c r="D7662" s="1295">
        <v>13214</v>
      </c>
      <c r="E7662" s="1295" t="s">
        <v>200</v>
      </c>
      <c r="F7662" s="935" t="s">
        <v>212</v>
      </c>
      <c r="G7662" s="1295">
        <v>0</v>
      </c>
      <c r="H7662" s="935" t="s">
        <v>405</v>
      </c>
      <c r="I7662" s="935" t="s">
        <v>406</v>
      </c>
      <c r="J7662" s="935">
        <v>40.472049499999997</v>
      </c>
      <c r="K7662" s="935">
        <v>-122.29453460000001</v>
      </c>
      <c r="L7662" s="935">
        <v>40.417416330000002</v>
      </c>
      <c r="M7662" s="935">
        <v>-122.19395729999999</v>
      </c>
    </row>
    <row r="7663" spans="1:13" x14ac:dyDescent="0.35">
      <c r="A7663" s="1296">
        <v>41431</v>
      </c>
      <c r="B7663" s="1295" t="s">
        <v>194</v>
      </c>
      <c r="C7663" s="1295" t="s">
        <v>260</v>
      </c>
      <c r="D7663" s="1295">
        <v>13214</v>
      </c>
      <c r="E7663" s="1295" t="s">
        <v>200</v>
      </c>
      <c r="F7663" s="935" t="s">
        <v>213</v>
      </c>
      <c r="G7663" s="1295">
        <v>0</v>
      </c>
      <c r="H7663" s="935" t="s">
        <v>406</v>
      </c>
      <c r="I7663" s="935" t="s">
        <v>407</v>
      </c>
      <c r="J7663" s="935">
        <v>40.417416330000002</v>
      </c>
      <c r="K7663" s="935">
        <v>-122.19395729999999</v>
      </c>
      <c r="L7663" s="935">
        <v>40.355137560000003</v>
      </c>
      <c r="M7663" s="935">
        <v>-122.17595660000001</v>
      </c>
    </row>
    <row r="7664" spans="1:13" x14ac:dyDescent="0.35">
      <c r="A7664" s="1296">
        <v>41431</v>
      </c>
      <c r="B7664" s="1295" t="s">
        <v>194</v>
      </c>
      <c r="C7664" s="1295" t="s">
        <v>260</v>
      </c>
      <c r="D7664" s="1295">
        <v>13214</v>
      </c>
      <c r="E7664" s="1295" t="s">
        <v>200</v>
      </c>
      <c r="F7664" s="935" t="s">
        <v>214</v>
      </c>
      <c r="G7664" s="1295">
        <v>0</v>
      </c>
      <c r="H7664" s="935" t="s">
        <v>407</v>
      </c>
      <c r="I7664" s="935" t="s">
        <v>408</v>
      </c>
      <c r="J7664" s="935">
        <v>40.355137560000003</v>
      </c>
      <c r="K7664" s="935">
        <v>-122.17595660000001</v>
      </c>
      <c r="L7664" s="935">
        <v>40.316984869999999</v>
      </c>
      <c r="M7664" s="935">
        <v>-122.1896581</v>
      </c>
    </row>
    <row r="7665" spans="1:13" x14ac:dyDescent="0.35">
      <c r="A7665" s="1296">
        <v>41431</v>
      </c>
      <c r="B7665" s="1295" t="s">
        <v>194</v>
      </c>
      <c r="C7665" s="1295" t="s">
        <v>260</v>
      </c>
      <c r="D7665" s="1295">
        <v>13214</v>
      </c>
      <c r="E7665" s="1295" t="s">
        <v>200</v>
      </c>
      <c r="F7665" s="935" t="s">
        <v>215</v>
      </c>
      <c r="G7665" s="1295">
        <v>0</v>
      </c>
      <c r="H7665" s="935" t="s">
        <v>408</v>
      </c>
      <c r="I7665" s="935" t="s">
        <v>409</v>
      </c>
      <c r="J7665" s="935">
        <v>40.316984869999999</v>
      </c>
      <c r="K7665" s="935">
        <v>-122.1896581</v>
      </c>
      <c r="L7665" s="935">
        <v>40.263968490000003</v>
      </c>
      <c r="M7665" s="935">
        <v>-122.2235306</v>
      </c>
    </row>
    <row r="7666" spans="1:13" x14ac:dyDescent="0.35">
      <c r="A7666" s="1296">
        <v>41431</v>
      </c>
      <c r="B7666" s="1295" t="s">
        <v>194</v>
      </c>
      <c r="C7666" s="1295" t="s">
        <v>260</v>
      </c>
      <c r="D7666" s="1295">
        <v>13214</v>
      </c>
      <c r="E7666" s="1295" t="s">
        <v>200</v>
      </c>
      <c r="F7666" s="935" t="s">
        <v>216</v>
      </c>
      <c r="G7666" s="1295">
        <v>0</v>
      </c>
      <c r="H7666" s="935" t="s">
        <v>409</v>
      </c>
      <c r="I7666" s="935" t="s">
        <v>410</v>
      </c>
      <c r="J7666" s="935">
        <v>40.263968490000003</v>
      </c>
      <c r="K7666" s="935">
        <v>-122.2235306</v>
      </c>
      <c r="L7666" s="935">
        <v>40.153152210000002</v>
      </c>
      <c r="M7666" s="935">
        <v>-122.20237950000001</v>
      </c>
    </row>
    <row r="7667" spans="1:13" x14ac:dyDescent="0.35">
      <c r="A7667" s="1296">
        <v>41431</v>
      </c>
      <c r="B7667" s="1295" t="s">
        <v>194</v>
      </c>
      <c r="C7667" s="1295" t="s">
        <v>260</v>
      </c>
      <c r="D7667" s="1295">
        <v>13214</v>
      </c>
      <c r="E7667" s="1295" t="s">
        <v>200</v>
      </c>
      <c r="F7667" s="935" t="s">
        <v>217</v>
      </c>
      <c r="G7667" s="1295">
        <v>0</v>
      </c>
      <c r="H7667" s="935" t="s">
        <v>410</v>
      </c>
      <c r="I7667" s="935" t="s">
        <v>411</v>
      </c>
      <c r="J7667" s="935">
        <v>40.153152210000002</v>
      </c>
      <c r="K7667" s="935">
        <v>-122.20237950000001</v>
      </c>
      <c r="L7667" s="935">
        <v>40.027836569999998</v>
      </c>
      <c r="M7667" s="935">
        <v>-122.11920569999999</v>
      </c>
    </row>
    <row r="7668" spans="1:13" x14ac:dyDescent="0.35">
      <c r="A7668" s="1296">
        <v>41431</v>
      </c>
      <c r="B7668" s="1295" t="s">
        <v>194</v>
      </c>
      <c r="C7668" s="1295" t="s">
        <v>260</v>
      </c>
      <c r="D7668" s="1295">
        <v>13214</v>
      </c>
      <c r="E7668" s="1295" t="s">
        <v>200</v>
      </c>
      <c r="F7668" s="935" t="s">
        <v>219</v>
      </c>
      <c r="G7668" s="1295">
        <v>0</v>
      </c>
      <c r="H7668" s="935" t="s">
        <v>411</v>
      </c>
      <c r="I7668" s="935" t="s">
        <v>412</v>
      </c>
      <c r="J7668" s="935">
        <v>40.027836569999998</v>
      </c>
      <c r="K7668" s="935">
        <v>-122.11920569999999</v>
      </c>
      <c r="L7668" s="935">
        <v>39.909298579999998</v>
      </c>
      <c r="M7668" s="935">
        <v>-122.0918963</v>
      </c>
    </row>
    <row r="7669" spans="1:13" x14ac:dyDescent="0.35">
      <c r="A7669" s="1296">
        <v>41431</v>
      </c>
      <c r="B7669" s="1295" t="s">
        <v>194</v>
      </c>
      <c r="C7669" s="1295" t="s">
        <v>260</v>
      </c>
      <c r="D7669" s="1295">
        <v>13214</v>
      </c>
      <c r="E7669" s="1295" t="s">
        <v>200</v>
      </c>
      <c r="F7669" s="935" t="s">
        <v>220</v>
      </c>
      <c r="G7669" s="1295">
        <v>-99999</v>
      </c>
      <c r="H7669" s="935" t="s">
        <v>412</v>
      </c>
      <c r="I7669" s="935" t="s">
        <v>413</v>
      </c>
      <c r="J7669" s="935">
        <v>39.909298579999998</v>
      </c>
      <c r="K7669" s="935">
        <v>-122.0918963</v>
      </c>
      <c r="L7669" s="935">
        <v>39.751173979999997</v>
      </c>
      <c r="M7669" s="935">
        <v>-121.9963235</v>
      </c>
    </row>
    <row r="7670" spans="1:13" x14ac:dyDescent="0.35">
      <c r="A7670" s="1296">
        <v>41431</v>
      </c>
      <c r="B7670" s="1295" t="s">
        <v>194</v>
      </c>
      <c r="C7670" s="1295" t="s">
        <v>260</v>
      </c>
      <c r="D7670" s="1295">
        <v>13214</v>
      </c>
      <c r="E7670" s="1295" t="s">
        <v>200</v>
      </c>
      <c r="F7670" s="935" t="s">
        <v>221</v>
      </c>
      <c r="G7670" s="1295">
        <v>-99999</v>
      </c>
      <c r="H7670" s="935" t="s">
        <v>413</v>
      </c>
      <c r="I7670" s="935" t="s">
        <v>414</v>
      </c>
      <c r="J7670" s="935">
        <v>39.751173979999997</v>
      </c>
      <c r="K7670" s="935">
        <v>-121.9963235</v>
      </c>
      <c r="L7670" s="935">
        <v>39.629153240000001</v>
      </c>
      <c r="M7670" s="935">
        <v>-121.9925059</v>
      </c>
    </row>
    <row r="7671" spans="1:13" x14ac:dyDescent="0.35">
      <c r="A7671" s="1296">
        <v>41431</v>
      </c>
      <c r="B7671" s="1295" t="s">
        <v>194</v>
      </c>
      <c r="C7671" s="1295" t="s">
        <v>260</v>
      </c>
      <c r="D7671" s="1295">
        <v>13214</v>
      </c>
      <c r="E7671" s="1295" t="s">
        <v>200</v>
      </c>
      <c r="F7671" s="935" t="s">
        <v>222</v>
      </c>
      <c r="G7671" s="1295">
        <v>-99999</v>
      </c>
      <c r="H7671" s="935" t="s">
        <v>414</v>
      </c>
      <c r="I7671" s="935" t="s">
        <v>415</v>
      </c>
      <c r="J7671" s="935">
        <v>39.629153240000001</v>
      </c>
      <c r="K7671" s="935">
        <v>-121.9925059</v>
      </c>
      <c r="L7671" s="935">
        <v>39.40712284</v>
      </c>
      <c r="M7671" s="935">
        <v>-122.00758999999999</v>
      </c>
    </row>
    <row r="7672" spans="1:13" x14ac:dyDescent="0.35">
      <c r="A7672" s="1296">
        <v>41437</v>
      </c>
      <c r="B7672" s="1295" t="s">
        <v>194</v>
      </c>
      <c r="C7672" s="1295" t="s">
        <v>260</v>
      </c>
      <c r="D7672" s="1295">
        <v>13497</v>
      </c>
      <c r="E7672" s="1295" t="s">
        <v>200</v>
      </c>
      <c r="F7672" s="935" t="s">
        <v>208</v>
      </c>
      <c r="G7672" s="1295">
        <v>6</v>
      </c>
      <c r="H7672" s="935" t="s">
        <v>402</v>
      </c>
      <c r="I7672" s="935" t="s">
        <v>403</v>
      </c>
      <c r="J7672" s="935">
        <v>40.611883210000002</v>
      </c>
      <c r="K7672" s="935">
        <v>-122.446135</v>
      </c>
      <c r="L7672" s="935">
        <v>40.592799669999998</v>
      </c>
      <c r="M7672" s="935">
        <v>-122.3942059</v>
      </c>
    </row>
    <row r="7673" spans="1:13" x14ac:dyDescent="0.35">
      <c r="A7673" s="1296">
        <v>41437</v>
      </c>
      <c r="B7673" s="1295" t="s">
        <v>194</v>
      </c>
      <c r="C7673" s="1295" t="s">
        <v>260</v>
      </c>
      <c r="D7673" s="1295">
        <v>13497</v>
      </c>
      <c r="E7673" s="1295" t="s">
        <v>200</v>
      </c>
      <c r="F7673" s="935" t="s">
        <v>209</v>
      </c>
      <c r="G7673" s="1295">
        <v>1</v>
      </c>
      <c r="H7673" s="935" t="s">
        <v>403</v>
      </c>
      <c r="I7673" s="935" t="s">
        <v>404</v>
      </c>
      <c r="J7673" s="935">
        <v>40.592799669999998</v>
      </c>
      <c r="K7673" s="935">
        <v>-122.3942059</v>
      </c>
      <c r="L7673" s="935">
        <v>40.585947769999997</v>
      </c>
      <c r="M7673" s="935">
        <v>-122.3683525</v>
      </c>
    </row>
    <row r="7674" spans="1:13" x14ac:dyDescent="0.35">
      <c r="A7674" s="1296">
        <v>41437</v>
      </c>
      <c r="B7674" s="1295" t="s">
        <v>194</v>
      </c>
      <c r="C7674" s="1295" t="s">
        <v>260</v>
      </c>
      <c r="D7674" s="1295">
        <v>13497</v>
      </c>
      <c r="E7674" s="1295" t="s">
        <v>200</v>
      </c>
      <c r="F7674" s="935" t="s">
        <v>211</v>
      </c>
      <c r="G7674" s="1295">
        <v>1</v>
      </c>
      <c r="H7674" s="935" t="s">
        <v>404</v>
      </c>
      <c r="I7674" s="935" t="s">
        <v>405</v>
      </c>
      <c r="J7674" s="935">
        <v>40.585947769999997</v>
      </c>
      <c r="K7674" s="935">
        <v>-122.3683525</v>
      </c>
      <c r="L7674" s="935">
        <v>40.472049499999997</v>
      </c>
      <c r="M7674" s="935">
        <v>-122.29453460000001</v>
      </c>
    </row>
    <row r="7675" spans="1:13" x14ac:dyDescent="0.35">
      <c r="A7675" s="1296">
        <v>41437</v>
      </c>
      <c r="B7675" s="1295" t="s">
        <v>194</v>
      </c>
      <c r="C7675" s="1295" t="s">
        <v>260</v>
      </c>
      <c r="D7675" s="1295">
        <v>13497</v>
      </c>
      <c r="E7675" s="1295" t="s">
        <v>200</v>
      </c>
      <c r="F7675" s="935" t="s">
        <v>212</v>
      </c>
      <c r="G7675" s="1295">
        <v>0</v>
      </c>
      <c r="H7675" s="935" t="s">
        <v>405</v>
      </c>
      <c r="I7675" s="935" t="s">
        <v>406</v>
      </c>
      <c r="J7675" s="935">
        <v>40.472049499999997</v>
      </c>
      <c r="K7675" s="935">
        <v>-122.29453460000001</v>
      </c>
      <c r="L7675" s="935">
        <v>40.417416330000002</v>
      </c>
      <c r="M7675" s="935">
        <v>-122.19395729999999</v>
      </c>
    </row>
    <row r="7676" spans="1:13" x14ac:dyDescent="0.35">
      <c r="A7676" s="1296">
        <v>41437</v>
      </c>
      <c r="B7676" s="1295" t="s">
        <v>194</v>
      </c>
      <c r="C7676" s="1295" t="s">
        <v>260</v>
      </c>
      <c r="D7676" s="1295">
        <v>13497</v>
      </c>
      <c r="E7676" s="1295" t="s">
        <v>200</v>
      </c>
      <c r="F7676" s="935" t="s">
        <v>213</v>
      </c>
      <c r="G7676" s="1295">
        <v>0</v>
      </c>
      <c r="H7676" s="935" t="s">
        <v>406</v>
      </c>
      <c r="I7676" s="935" t="s">
        <v>407</v>
      </c>
      <c r="J7676" s="935">
        <v>40.417416330000002</v>
      </c>
      <c r="K7676" s="935">
        <v>-122.19395729999999</v>
      </c>
      <c r="L7676" s="935">
        <v>40.355137560000003</v>
      </c>
      <c r="M7676" s="935">
        <v>-122.17595660000001</v>
      </c>
    </row>
    <row r="7677" spans="1:13" x14ac:dyDescent="0.35">
      <c r="A7677" s="1296">
        <v>41437</v>
      </c>
      <c r="B7677" s="1295" t="s">
        <v>194</v>
      </c>
      <c r="C7677" s="1295" t="s">
        <v>260</v>
      </c>
      <c r="D7677" s="1295">
        <v>13497</v>
      </c>
      <c r="E7677" s="1295" t="s">
        <v>200</v>
      </c>
      <c r="F7677" s="935" t="s">
        <v>214</v>
      </c>
      <c r="G7677" s="1295">
        <v>0</v>
      </c>
      <c r="H7677" s="935" t="s">
        <v>407</v>
      </c>
      <c r="I7677" s="935" t="s">
        <v>408</v>
      </c>
      <c r="J7677" s="935">
        <v>40.355137560000003</v>
      </c>
      <c r="K7677" s="935">
        <v>-122.17595660000001</v>
      </c>
      <c r="L7677" s="935">
        <v>40.316984869999999</v>
      </c>
      <c r="M7677" s="935">
        <v>-122.1896581</v>
      </c>
    </row>
    <row r="7678" spans="1:13" x14ac:dyDescent="0.35">
      <c r="A7678" s="1296">
        <v>41437</v>
      </c>
      <c r="B7678" s="1295" t="s">
        <v>194</v>
      </c>
      <c r="C7678" s="1295" t="s">
        <v>260</v>
      </c>
      <c r="D7678" s="1295">
        <v>13497</v>
      </c>
      <c r="E7678" s="1295" t="s">
        <v>200</v>
      </c>
      <c r="F7678" s="935" t="s">
        <v>215</v>
      </c>
      <c r="G7678" s="1295">
        <v>0</v>
      </c>
      <c r="H7678" s="935" t="s">
        <v>408</v>
      </c>
      <c r="I7678" s="935" t="s">
        <v>409</v>
      </c>
      <c r="J7678" s="935">
        <v>40.316984869999999</v>
      </c>
      <c r="K7678" s="935">
        <v>-122.1896581</v>
      </c>
      <c r="L7678" s="935">
        <v>40.263968490000003</v>
      </c>
      <c r="M7678" s="935">
        <v>-122.2235306</v>
      </c>
    </row>
    <row r="7679" spans="1:13" x14ac:dyDescent="0.35">
      <c r="A7679" s="1296">
        <v>41437</v>
      </c>
      <c r="B7679" s="1295" t="s">
        <v>194</v>
      </c>
      <c r="C7679" s="1295" t="s">
        <v>260</v>
      </c>
      <c r="D7679" s="1295">
        <v>13497</v>
      </c>
      <c r="E7679" s="1295" t="s">
        <v>200</v>
      </c>
      <c r="F7679" s="935" t="s">
        <v>216</v>
      </c>
      <c r="G7679" s="1295">
        <v>0</v>
      </c>
      <c r="H7679" s="935" t="s">
        <v>409</v>
      </c>
      <c r="I7679" s="935" t="s">
        <v>410</v>
      </c>
      <c r="J7679" s="935">
        <v>40.263968490000003</v>
      </c>
      <c r="K7679" s="935">
        <v>-122.2235306</v>
      </c>
      <c r="L7679" s="935">
        <v>40.153152210000002</v>
      </c>
      <c r="M7679" s="935">
        <v>-122.20237950000001</v>
      </c>
    </row>
    <row r="7680" spans="1:13" x14ac:dyDescent="0.35">
      <c r="A7680" s="1296">
        <v>41437</v>
      </c>
      <c r="B7680" s="1295" t="s">
        <v>194</v>
      </c>
      <c r="C7680" s="1295" t="s">
        <v>260</v>
      </c>
      <c r="D7680" s="1295">
        <v>13497</v>
      </c>
      <c r="E7680" s="1295" t="s">
        <v>200</v>
      </c>
      <c r="F7680" s="935" t="s">
        <v>217</v>
      </c>
      <c r="G7680" s="1295">
        <v>0</v>
      </c>
      <c r="H7680" s="935" t="s">
        <v>410</v>
      </c>
      <c r="I7680" s="935" t="s">
        <v>411</v>
      </c>
      <c r="J7680" s="935">
        <v>40.153152210000002</v>
      </c>
      <c r="K7680" s="935">
        <v>-122.20237950000001</v>
      </c>
      <c r="L7680" s="935">
        <v>40.027836569999998</v>
      </c>
      <c r="M7680" s="935">
        <v>-122.11920569999999</v>
      </c>
    </row>
    <row r="7681" spans="1:13" x14ac:dyDescent="0.35">
      <c r="A7681" s="1296">
        <v>41437</v>
      </c>
      <c r="B7681" s="1295" t="s">
        <v>194</v>
      </c>
      <c r="C7681" s="1295" t="s">
        <v>260</v>
      </c>
      <c r="D7681" s="1295">
        <v>13497</v>
      </c>
      <c r="E7681" s="1295" t="s">
        <v>200</v>
      </c>
      <c r="F7681" s="935" t="s">
        <v>219</v>
      </c>
      <c r="G7681" s="1295">
        <v>0</v>
      </c>
      <c r="H7681" s="935" t="s">
        <v>411</v>
      </c>
      <c r="I7681" s="935" t="s">
        <v>412</v>
      </c>
      <c r="J7681" s="935">
        <v>40.027836569999998</v>
      </c>
      <c r="K7681" s="935">
        <v>-122.11920569999999</v>
      </c>
      <c r="L7681" s="935">
        <v>39.909298579999998</v>
      </c>
      <c r="M7681" s="935">
        <v>-122.0918963</v>
      </c>
    </row>
    <row r="7682" spans="1:13" x14ac:dyDescent="0.35">
      <c r="A7682" s="1296">
        <v>41437</v>
      </c>
      <c r="B7682" s="1295" t="s">
        <v>194</v>
      </c>
      <c r="C7682" s="1295" t="s">
        <v>260</v>
      </c>
      <c r="D7682" s="1295">
        <v>13497</v>
      </c>
      <c r="E7682" s="1295" t="s">
        <v>200</v>
      </c>
      <c r="F7682" s="935" t="s">
        <v>220</v>
      </c>
      <c r="G7682" s="1295">
        <v>-99999</v>
      </c>
      <c r="H7682" s="935" t="s">
        <v>412</v>
      </c>
      <c r="I7682" s="935" t="s">
        <v>413</v>
      </c>
      <c r="J7682" s="935">
        <v>39.909298579999998</v>
      </c>
      <c r="K7682" s="935">
        <v>-122.0918963</v>
      </c>
      <c r="L7682" s="935">
        <v>39.751173979999997</v>
      </c>
      <c r="M7682" s="935">
        <v>-121.9963235</v>
      </c>
    </row>
    <row r="7683" spans="1:13" x14ac:dyDescent="0.35">
      <c r="A7683" s="1296">
        <v>41437</v>
      </c>
      <c r="B7683" s="1295" t="s">
        <v>194</v>
      </c>
      <c r="C7683" s="1295" t="s">
        <v>260</v>
      </c>
      <c r="D7683" s="1295">
        <v>13497</v>
      </c>
      <c r="E7683" s="1295" t="s">
        <v>200</v>
      </c>
      <c r="F7683" s="935" t="s">
        <v>221</v>
      </c>
      <c r="G7683" s="1295">
        <v>-99999</v>
      </c>
      <c r="H7683" s="935" t="s">
        <v>413</v>
      </c>
      <c r="I7683" s="935" t="s">
        <v>414</v>
      </c>
      <c r="J7683" s="935">
        <v>39.751173979999997</v>
      </c>
      <c r="K7683" s="935">
        <v>-121.9963235</v>
      </c>
      <c r="L7683" s="935">
        <v>39.629153240000001</v>
      </c>
      <c r="M7683" s="935">
        <v>-121.9925059</v>
      </c>
    </row>
    <row r="7684" spans="1:13" x14ac:dyDescent="0.35">
      <c r="A7684" s="1296">
        <v>41437</v>
      </c>
      <c r="B7684" s="1295" t="s">
        <v>194</v>
      </c>
      <c r="C7684" s="1295" t="s">
        <v>260</v>
      </c>
      <c r="D7684" s="1295">
        <v>13497</v>
      </c>
      <c r="E7684" s="1295" t="s">
        <v>200</v>
      </c>
      <c r="F7684" s="935" t="s">
        <v>222</v>
      </c>
      <c r="G7684" s="1295">
        <v>-99999</v>
      </c>
      <c r="H7684" s="935" t="s">
        <v>414</v>
      </c>
      <c r="I7684" s="935" t="s">
        <v>415</v>
      </c>
      <c r="J7684" s="935">
        <v>39.629153240000001</v>
      </c>
      <c r="K7684" s="935">
        <v>-121.9925059</v>
      </c>
      <c r="L7684" s="935">
        <v>39.40712284</v>
      </c>
      <c r="M7684" s="935">
        <v>-122.00758999999999</v>
      </c>
    </row>
    <row r="7685" spans="1:13" x14ac:dyDescent="0.35">
      <c r="A7685" s="1296">
        <v>41444</v>
      </c>
      <c r="B7685" s="1295" t="s">
        <v>194</v>
      </c>
      <c r="C7685" s="1295" t="s">
        <v>274</v>
      </c>
      <c r="D7685" s="1295">
        <v>13756</v>
      </c>
      <c r="E7685" s="1295" t="s">
        <v>200</v>
      </c>
      <c r="F7685" s="935" t="s">
        <v>208</v>
      </c>
      <c r="G7685" s="1295">
        <v>19</v>
      </c>
      <c r="H7685" s="935" t="s">
        <v>402</v>
      </c>
      <c r="I7685" s="935" t="s">
        <v>403</v>
      </c>
      <c r="J7685" s="935">
        <v>40.611883210000002</v>
      </c>
      <c r="K7685" s="935">
        <v>-122.446135</v>
      </c>
      <c r="L7685" s="935">
        <v>40.592799669999998</v>
      </c>
      <c r="M7685" s="935">
        <v>-122.3942059</v>
      </c>
    </row>
    <row r="7686" spans="1:13" x14ac:dyDescent="0.35">
      <c r="A7686" s="1296">
        <v>41444</v>
      </c>
      <c r="B7686" s="1295" t="s">
        <v>194</v>
      </c>
      <c r="C7686" s="1295" t="s">
        <v>274</v>
      </c>
      <c r="D7686" s="1295">
        <v>13756</v>
      </c>
      <c r="E7686" s="1295" t="s">
        <v>200</v>
      </c>
      <c r="F7686" s="935" t="s">
        <v>209</v>
      </c>
      <c r="G7686" s="1295">
        <v>2</v>
      </c>
      <c r="H7686" s="935" t="s">
        <v>403</v>
      </c>
      <c r="I7686" s="935" t="s">
        <v>404</v>
      </c>
      <c r="J7686" s="935">
        <v>40.592799669999998</v>
      </c>
      <c r="K7686" s="935">
        <v>-122.3942059</v>
      </c>
      <c r="L7686" s="935">
        <v>40.585947769999997</v>
      </c>
      <c r="M7686" s="935">
        <v>-122.3683525</v>
      </c>
    </row>
    <row r="7687" spans="1:13" x14ac:dyDescent="0.35">
      <c r="A7687" s="1296">
        <v>41444</v>
      </c>
      <c r="B7687" s="1295" t="s">
        <v>194</v>
      </c>
      <c r="C7687" s="1295" t="s">
        <v>274</v>
      </c>
      <c r="D7687" s="1295">
        <v>13756</v>
      </c>
      <c r="E7687" s="1295" t="s">
        <v>200</v>
      </c>
      <c r="F7687" s="935" t="s">
        <v>211</v>
      </c>
      <c r="G7687" s="1295">
        <v>0</v>
      </c>
      <c r="H7687" s="935" t="s">
        <v>404</v>
      </c>
      <c r="I7687" s="935" t="s">
        <v>405</v>
      </c>
      <c r="J7687" s="935">
        <v>40.585947769999997</v>
      </c>
      <c r="K7687" s="935">
        <v>-122.3683525</v>
      </c>
      <c r="L7687" s="935">
        <v>40.472049499999997</v>
      </c>
      <c r="M7687" s="935">
        <v>-122.29453460000001</v>
      </c>
    </row>
    <row r="7688" spans="1:13" x14ac:dyDescent="0.35">
      <c r="A7688" s="1296">
        <v>41444</v>
      </c>
      <c r="B7688" s="1295" t="s">
        <v>194</v>
      </c>
      <c r="C7688" s="1295" t="s">
        <v>274</v>
      </c>
      <c r="D7688" s="1295">
        <v>13756</v>
      </c>
      <c r="E7688" s="1295" t="s">
        <v>200</v>
      </c>
      <c r="F7688" s="935" t="s">
        <v>212</v>
      </c>
      <c r="G7688" s="1295">
        <v>0</v>
      </c>
      <c r="H7688" s="935" t="s">
        <v>405</v>
      </c>
      <c r="I7688" s="935" t="s">
        <v>406</v>
      </c>
      <c r="J7688" s="935">
        <v>40.472049499999997</v>
      </c>
      <c r="K7688" s="935">
        <v>-122.29453460000001</v>
      </c>
      <c r="L7688" s="935">
        <v>40.417416330000002</v>
      </c>
      <c r="M7688" s="935">
        <v>-122.19395729999999</v>
      </c>
    </row>
    <row r="7689" spans="1:13" x14ac:dyDescent="0.35">
      <c r="A7689" s="1296">
        <v>41444</v>
      </c>
      <c r="B7689" s="1295" t="s">
        <v>194</v>
      </c>
      <c r="C7689" s="1295" t="s">
        <v>274</v>
      </c>
      <c r="D7689" s="1295">
        <v>13756</v>
      </c>
      <c r="E7689" s="1295" t="s">
        <v>200</v>
      </c>
      <c r="F7689" s="935" t="s">
        <v>213</v>
      </c>
      <c r="G7689" s="1295">
        <v>0</v>
      </c>
      <c r="H7689" s="935" t="s">
        <v>406</v>
      </c>
      <c r="I7689" s="935" t="s">
        <v>407</v>
      </c>
      <c r="J7689" s="935">
        <v>40.417416330000002</v>
      </c>
      <c r="K7689" s="935">
        <v>-122.19395729999999</v>
      </c>
      <c r="L7689" s="935">
        <v>40.355137560000003</v>
      </c>
      <c r="M7689" s="935">
        <v>-122.17595660000001</v>
      </c>
    </row>
    <row r="7690" spans="1:13" x14ac:dyDescent="0.35">
      <c r="A7690" s="1296">
        <v>41444</v>
      </c>
      <c r="B7690" s="1295" t="s">
        <v>194</v>
      </c>
      <c r="C7690" s="1295" t="s">
        <v>274</v>
      </c>
      <c r="D7690" s="1295">
        <v>13756</v>
      </c>
      <c r="E7690" s="1295" t="s">
        <v>200</v>
      </c>
      <c r="F7690" s="935" t="s">
        <v>214</v>
      </c>
      <c r="G7690" s="1295">
        <v>0</v>
      </c>
      <c r="H7690" s="935" t="s">
        <v>407</v>
      </c>
      <c r="I7690" s="935" t="s">
        <v>408</v>
      </c>
      <c r="J7690" s="935">
        <v>40.355137560000003</v>
      </c>
      <c r="K7690" s="935">
        <v>-122.17595660000001</v>
      </c>
      <c r="L7690" s="935">
        <v>40.316984869999999</v>
      </c>
      <c r="M7690" s="935">
        <v>-122.1896581</v>
      </c>
    </row>
    <row r="7691" spans="1:13" x14ac:dyDescent="0.35">
      <c r="A7691" s="1296">
        <v>41444</v>
      </c>
      <c r="B7691" s="1295" t="s">
        <v>194</v>
      </c>
      <c r="C7691" s="1295" t="s">
        <v>274</v>
      </c>
      <c r="D7691" s="1295">
        <v>13756</v>
      </c>
      <c r="E7691" s="1295" t="s">
        <v>200</v>
      </c>
      <c r="F7691" s="935" t="s">
        <v>215</v>
      </c>
      <c r="G7691" s="1295">
        <v>0</v>
      </c>
      <c r="H7691" s="935" t="s">
        <v>408</v>
      </c>
      <c r="I7691" s="935" t="s">
        <v>409</v>
      </c>
      <c r="J7691" s="935">
        <v>40.316984869999999</v>
      </c>
      <c r="K7691" s="935">
        <v>-122.1896581</v>
      </c>
      <c r="L7691" s="935">
        <v>40.263968490000003</v>
      </c>
      <c r="M7691" s="935">
        <v>-122.2235306</v>
      </c>
    </row>
    <row r="7692" spans="1:13" x14ac:dyDescent="0.35">
      <c r="A7692" s="1296">
        <v>41444</v>
      </c>
      <c r="B7692" s="1295" t="s">
        <v>194</v>
      </c>
      <c r="C7692" s="1295" t="s">
        <v>274</v>
      </c>
      <c r="D7692" s="1295">
        <v>13756</v>
      </c>
      <c r="E7692" s="1295" t="s">
        <v>200</v>
      </c>
      <c r="F7692" s="935" t="s">
        <v>216</v>
      </c>
      <c r="G7692" s="1295">
        <v>0</v>
      </c>
      <c r="H7692" s="935" t="s">
        <v>409</v>
      </c>
      <c r="I7692" s="935" t="s">
        <v>410</v>
      </c>
      <c r="J7692" s="935">
        <v>40.263968490000003</v>
      </c>
      <c r="K7692" s="935">
        <v>-122.2235306</v>
      </c>
      <c r="L7692" s="935">
        <v>40.153152210000002</v>
      </c>
      <c r="M7692" s="935">
        <v>-122.20237950000001</v>
      </c>
    </row>
    <row r="7693" spans="1:13" x14ac:dyDescent="0.35">
      <c r="A7693" s="1296">
        <v>41444</v>
      </c>
      <c r="B7693" s="1295" t="s">
        <v>194</v>
      </c>
      <c r="C7693" s="1295" t="s">
        <v>274</v>
      </c>
      <c r="D7693" s="1295">
        <v>13756</v>
      </c>
      <c r="E7693" s="1295" t="s">
        <v>200</v>
      </c>
      <c r="F7693" s="935" t="s">
        <v>217</v>
      </c>
      <c r="G7693" s="1295">
        <v>0</v>
      </c>
      <c r="H7693" s="935" t="s">
        <v>410</v>
      </c>
      <c r="I7693" s="935" t="s">
        <v>411</v>
      </c>
      <c r="J7693" s="935">
        <v>40.153152210000002</v>
      </c>
      <c r="K7693" s="935">
        <v>-122.20237950000001</v>
      </c>
      <c r="L7693" s="935">
        <v>40.027836569999998</v>
      </c>
      <c r="M7693" s="935">
        <v>-122.11920569999999</v>
      </c>
    </row>
    <row r="7694" spans="1:13" x14ac:dyDescent="0.35">
      <c r="A7694" s="1296">
        <v>41444</v>
      </c>
      <c r="B7694" s="1295" t="s">
        <v>194</v>
      </c>
      <c r="C7694" s="1295" t="s">
        <v>274</v>
      </c>
      <c r="D7694" s="1295">
        <v>13756</v>
      </c>
      <c r="E7694" s="1295" t="s">
        <v>200</v>
      </c>
      <c r="F7694" s="935" t="s">
        <v>219</v>
      </c>
      <c r="G7694" s="1295">
        <v>0</v>
      </c>
      <c r="H7694" s="935" t="s">
        <v>411</v>
      </c>
      <c r="I7694" s="935" t="s">
        <v>412</v>
      </c>
      <c r="J7694" s="935">
        <v>40.027836569999998</v>
      </c>
      <c r="K7694" s="935">
        <v>-122.11920569999999</v>
      </c>
      <c r="L7694" s="935">
        <v>39.909298579999998</v>
      </c>
      <c r="M7694" s="935">
        <v>-122.0918963</v>
      </c>
    </row>
    <row r="7695" spans="1:13" x14ac:dyDescent="0.35">
      <c r="A7695" s="1296">
        <v>41444</v>
      </c>
      <c r="B7695" s="1295" t="s">
        <v>194</v>
      </c>
      <c r="C7695" s="1295" t="s">
        <v>274</v>
      </c>
      <c r="D7695" s="1295">
        <v>13756</v>
      </c>
      <c r="E7695" s="1295" t="s">
        <v>200</v>
      </c>
      <c r="F7695" s="935" t="s">
        <v>220</v>
      </c>
      <c r="G7695" s="1295">
        <v>-99999</v>
      </c>
      <c r="H7695" s="935" t="s">
        <v>412</v>
      </c>
      <c r="I7695" s="935" t="s">
        <v>413</v>
      </c>
      <c r="J7695" s="935">
        <v>39.909298579999998</v>
      </c>
      <c r="K7695" s="935">
        <v>-122.0918963</v>
      </c>
      <c r="L7695" s="935">
        <v>39.751173979999997</v>
      </c>
      <c r="M7695" s="935">
        <v>-121.9963235</v>
      </c>
    </row>
    <row r="7696" spans="1:13" x14ac:dyDescent="0.35">
      <c r="A7696" s="1296">
        <v>41444</v>
      </c>
      <c r="B7696" s="1295" t="s">
        <v>194</v>
      </c>
      <c r="C7696" s="1295" t="s">
        <v>274</v>
      </c>
      <c r="D7696" s="1295">
        <v>13756</v>
      </c>
      <c r="E7696" s="1295" t="s">
        <v>200</v>
      </c>
      <c r="F7696" s="935" t="s">
        <v>221</v>
      </c>
      <c r="G7696" s="1295">
        <v>-99999</v>
      </c>
      <c r="H7696" s="935" t="s">
        <v>413</v>
      </c>
      <c r="I7696" s="935" t="s">
        <v>414</v>
      </c>
      <c r="J7696" s="935">
        <v>39.751173979999997</v>
      </c>
      <c r="K7696" s="935">
        <v>-121.9963235</v>
      </c>
      <c r="L7696" s="935">
        <v>39.629153240000001</v>
      </c>
      <c r="M7696" s="935">
        <v>-121.9925059</v>
      </c>
    </row>
    <row r="7697" spans="1:13" x14ac:dyDescent="0.35">
      <c r="A7697" s="1296">
        <v>41444</v>
      </c>
      <c r="B7697" s="1295" t="s">
        <v>194</v>
      </c>
      <c r="C7697" s="1295" t="s">
        <v>274</v>
      </c>
      <c r="D7697" s="1295">
        <v>13756</v>
      </c>
      <c r="E7697" s="1295" t="s">
        <v>200</v>
      </c>
      <c r="F7697" s="935" t="s">
        <v>222</v>
      </c>
      <c r="G7697" s="1295">
        <v>-99999</v>
      </c>
      <c r="H7697" s="935" t="s">
        <v>414</v>
      </c>
      <c r="I7697" s="935" t="s">
        <v>415</v>
      </c>
      <c r="J7697" s="935">
        <v>39.629153240000001</v>
      </c>
      <c r="K7697" s="935">
        <v>-121.9925059</v>
      </c>
      <c r="L7697" s="935">
        <v>39.40712284</v>
      </c>
      <c r="M7697" s="935">
        <v>-122.00758999999999</v>
      </c>
    </row>
    <row r="7698" spans="1:13" x14ac:dyDescent="0.35">
      <c r="A7698" s="1296">
        <v>41452</v>
      </c>
      <c r="B7698" s="1295" t="s">
        <v>194</v>
      </c>
      <c r="C7698" s="1295" t="s">
        <v>282</v>
      </c>
      <c r="D7698" s="1295">
        <v>13976</v>
      </c>
      <c r="E7698" s="1295" t="s">
        <v>200</v>
      </c>
      <c r="F7698" s="935" t="s">
        <v>208</v>
      </c>
      <c r="G7698" s="1295">
        <v>35</v>
      </c>
      <c r="H7698" s="935" t="s">
        <v>402</v>
      </c>
      <c r="I7698" s="935" t="s">
        <v>403</v>
      </c>
      <c r="J7698" s="935">
        <v>40.611883210000002</v>
      </c>
      <c r="K7698" s="935">
        <v>-122.446135</v>
      </c>
      <c r="L7698" s="935">
        <v>40.592799669999998</v>
      </c>
      <c r="M7698" s="935">
        <v>-122.3942059</v>
      </c>
    </row>
    <row r="7699" spans="1:13" x14ac:dyDescent="0.35">
      <c r="A7699" s="1296">
        <v>41452</v>
      </c>
      <c r="B7699" s="1295" t="s">
        <v>194</v>
      </c>
      <c r="C7699" s="1295" t="s">
        <v>282</v>
      </c>
      <c r="D7699" s="1295">
        <v>13976</v>
      </c>
      <c r="E7699" s="1295" t="s">
        <v>200</v>
      </c>
      <c r="F7699" s="935" t="s">
        <v>209</v>
      </c>
      <c r="G7699" s="1295">
        <v>18</v>
      </c>
      <c r="H7699" s="935" t="s">
        <v>403</v>
      </c>
      <c r="I7699" s="935" t="s">
        <v>404</v>
      </c>
      <c r="J7699" s="935">
        <v>40.592799669999998</v>
      </c>
      <c r="K7699" s="935">
        <v>-122.3942059</v>
      </c>
      <c r="L7699" s="935">
        <v>40.585947769999997</v>
      </c>
      <c r="M7699" s="935">
        <v>-122.3683525</v>
      </c>
    </row>
    <row r="7700" spans="1:13" x14ac:dyDescent="0.35">
      <c r="A7700" s="1296">
        <v>41452</v>
      </c>
      <c r="B7700" s="1295" t="s">
        <v>194</v>
      </c>
      <c r="C7700" s="1295" t="s">
        <v>282</v>
      </c>
      <c r="D7700" s="1295">
        <v>13976</v>
      </c>
      <c r="E7700" s="1295" t="s">
        <v>200</v>
      </c>
      <c r="F7700" s="935" t="s">
        <v>211</v>
      </c>
      <c r="G7700" s="1295">
        <v>3</v>
      </c>
      <c r="H7700" s="935" t="s">
        <v>404</v>
      </c>
      <c r="I7700" s="935" t="s">
        <v>405</v>
      </c>
      <c r="J7700" s="935">
        <v>40.585947769999997</v>
      </c>
      <c r="K7700" s="935">
        <v>-122.3683525</v>
      </c>
      <c r="L7700" s="935">
        <v>40.472049499999997</v>
      </c>
      <c r="M7700" s="935">
        <v>-122.29453460000001</v>
      </c>
    </row>
    <row r="7701" spans="1:13" x14ac:dyDescent="0.35">
      <c r="A7701" s="1296">
        <v>41452</v>
      </c>
      <c r="B7701" s="1295" t="s">
        <v>194</v>
      </c>
      <c r="C7701" s="1295" t="s">
        <v>282</v>
      </c>
      <c r="D7701" s="1295">
        <v>13976</v>
      </c>
      <c r="E7701" s="1295" t="s">
        <v>200</v>
      </c>
      <c r="F7701" s="935" t="s">
        <v>212</v>
      </c>
      <c r="G7701" s="1295">
        <v>0</v>
      </c>
      <c r="H7701" s="935" t="s">
        <v>405</v>
      </c>
      <c r="I7701" s="935" t="s">
        <v>406</v>
      </c>
      <c r="J7701" s="935">
        <v>40.472049499999997</v>
      </c>
      <c r="K7701" s="935">
        <v>-122.29453460000001</v>
      </c>
      <c r="L7701" s="935">
        <v>40.417416330000002</v>
      </c>
      <c r="M7701" s="935">
        <v>-122.19395729999999</v>
      </c>
    </row>
    <row r="7702" spans="1:13" x14ac:dyDescent="0.35">
      <c r="A7702" s="1296">
        <v>41452</v>
      </c>
      <c r="B7702" s="1295" t="s">
        <v>194</v>
      </c>
      <c r="C7702" s="1295" t="s">
        <v>282</v>
      </c>
      <c r="D7702" s="1295">
        <v>13976</v>
      </c>
      <c r="E7702" s="1295" t="s">
        <v>200</v>
      </c>
      <c r="F7702" s="935" t="s">
        <v>213</v>
      </c>
      <c r="G7702" s="1295">
        <v>0</v>
      </c>
      <c r="H7702" s="935" t="s">
        <v>406</v>
      </c>
      <c r="I7702" s="935" t="s">
        <v>407</v>
      </c>
      <c r="J7702" s="935">
        <v>40.417416330000002</v>
      </c>
      <c r="K7702" s="935">
        <v>-122.19395729999999</v>
      </c>
      <c r="L7702" s="935">
        <v>40.355137560000003</v>
      </c>
      <c r="M7702" s="935">
        <v>-122.17595660000001</v>
      </c>
    </row>
    <row r="7703" spans="1:13" x14ac:dyDescent="0.35">
      <c r="A7703" s="1296">
        <v>41452</v>
      </c>
      <c r="B7703" s="1295" t="s">
        <v>194</v>
      </c>
      <c r="C7703" s="1295" t="s">
        <v>282</v>
      </c>
      <c r="D7703" s="1295">
        <v>13976</v>
      </c>
      <c r="E7703" s="1295" t="s">
        <v>200</v>
      </c>
      <c r="F7703" s="935" t="s">
        <v>214</v>
      </c>
      <c r="G7703" s="1295">
        <v>0</v>
      </c>
      <c r="H7703" s="935" t="s">
        <v>407</v>
      </c>
      <c r="I7703" s="935" t="s">
        <v>408</v>
      </c>
      <c r="J7703" s="935">
        <v>40.355137560000003</v>
      </c>
      <c r="K7703" s="935">
        <v>-122.17595660000001</v>
      </c>
      <c r="L7703" s="935">
        <v>40.316984869999999</v>
      </c>
      <c r="M7703" s="935">
        <v>-122.1896581</v>
      </c>
    </row>
    <row r="7704" spans="1:13" x14ac:dyDescent="0.35">
      <c r="A7704" s="1296">
        <v>41452</v>
      </c>
      <c r="B7704" s="1295" t="s">
        <v>194</v>
      </c>
      <c r="C7704" s="1295" t="s">
        <v>282</v>
      </c>
      <c r="D7704" s="1295">
        <v>13976</v>
      </c>
      <c r="E7704" s="1295" t="s">
        <v>200</v>
      </c>
      <c r="F7704" s="935" t="s">
        <v>215</v>
      </c>
      <c r="G7704" s="1295">
        <v>0</v>
      </c>
      <c r="H7704" s="935" t="s">
        <v>408</v>
      </c>
      <c r="I7704" s="935" t="s">
        <v>409</v>
      </c>
      <c r="J7704" s="935">
        <v>40.316984869999999</v>
      </c>
      <c r="K7704" s="935">
        <v>-122.1896581</v>
      </c>
      <c r="L7704" s="935">
        <v>40.263968490000003</v>
      </c>
      <c r="M7704" s="935">
        <v>-122.2235306</v>
      </c>
    </row>
    <row r="7705" spans="1:13" x14ac:dyDescent="0.35">
      <c r="A7705" s="1296">
        <v>41452</v>
      </c>
      <c r="B7705" s="1295" t="s">
        <v>194</v>
      </c>
      <c r="C7705" s="1295" t="s">
        <v>282</v>
      </c>
      <c r="D7705" s="1295">
        <v>13976</v>
      </c>
      <c r="E7705" s="1295" t="s">
        <v>200</v>
      </c>
      <c r="F7705" s="935" t="s">
        <v>216</v>
      </c>
      <c r="G7705" s="1295">
        <v>0</v>
      </c>
      <c r="H7705" s="935" t="s">
        <v>409</v>
      </c>
      <c r="I7705" s="935" t="s">
        <v>410</v>
      </c>
      <c r="J7705" s="935">
        <v>40.263968490000003</v>
      </c>
      <c r="K7705" s="935">
        <v>-122.2235306</v>
      </c>
      <c r="L7705" s="935">
        <v>40.153152210000002</v>
      </c>
      <c r="M7705" s="935">
        <v>-122.20237950000001</v>
      </c>
    </row>
    <row r="7706" spans="1:13" x14ac:dyDescent="0.35">
      <c r="A7706" s="1296">
        <v>41452</v>
      </c>
      <c r="B7706" s="1295" t="s">
        <v>194</v>
      </c>
      <c r="C7706" s="1295" t="s">
        <v>282</v>
      </c>
      <c r="D7706" s="1295">
        <v>13976</v>
      </c>
      <c r="E7706" s="1295" t="s">
        <v>200</v>
      </c>
      <c r="F7706" s="935" t="s">
        <v>217</v>
      </c>
      <c r="G7706" s="1295">
        <v>0</v>
      </c>
      <c r="H7706" s="935" t="s">
        <v>410</v>
      </c>
      <c r="I7706" s="935" t="s">
        <v>411</v>
      </c>
      <c r="J7706" s="935">
        <v>40.153152210000002</v>
      </c>
      <c r="K7706" s="935">
        <v>-122.20237950000001</v>
      </c>
      <c r="L7706" s="935">
        <v>40.027836569999998</v>
      </c>
      <c r="M7706" s="935">
        <v>-122.11920569999999</v>
      </c>
    </row>
    <row r="7707" spans="1:13" x14ac:dyDescent="0.35">
      <c r="A7707" s="1296">
        <v>41452</v>
      </c>
      <c r="B7707" s="1295" t="s">
        <v>194</v>
      </c>
      <c r="C7707" s="1295" t="s">
        <v>282</v>
      </c>
      <c r="D7707" s="1295">
        <v>13976</v>
      </c>
      <c r="E7707" s="1295" t="s">
        <v>200</v>
      </c>
      <c r="F7707" s="935" t="s">
        <v>219</v>
      </c>
      <c r="G7707" s="1295">
        <v>0</v>
      </c>
      <c r="H7707" s="935" t="s">
        <v>411</v>
      </c>
      <c r="I7707" s="935" t="s">
        <v>412</v>
      </c>
      <c r="J7707" s="935">
        <v>40.027836569999998</v>
      </c>
      <c r="K7707" s="935">
        <v>-122.11920569999999</v>
      </c>
      <c r="L7707" s="935">
        <v>39.909298579999998</v>
      </c>
      <c r="M7707" s="935">
        <v>-122.0918963</v>
      </c>
    </row>
    <row r="7708" spans="1:13" x14ac:dyDescent="0.35">
      <c r="A7708" s="1296">
        <v>41452</v>
      </c>
      <c r="B7708" s="1295" t="s">
        <v>194</v>
      </c>
      <c r="C7708" s="1295" t="s">
        <v>282</v>
      </c>
      <c r="D7708" s="1295">
        <v>13976</v>
      </c>
      <c r="E7708" s="1295" t="s">
        <v>200</v>
      </c>
      <c r="F7708" s="935" t="s">
        <v>220</v>
      </c>
      <c r="G7708" s="1295">
        <v>-99999</v>
      </c>
      <c r="H7708" s="935" t="s">
        <v>412</v>
      </c>
      <c r="I7708" s="935" t="s">
        <v>413</v>
      </c>
      <c r="J7708" s="935">
        <v>39.909298579999998</v>
      </c>
      <c r="K7708" s="935">
        <v>-122.0918963</v>
      </c>
      <c r="L7708" s="935">
        <v>39.751173979999997</v>
      </c>
      <c r="M7708" s="935">
        <v>-121.9963235</v>
      </c>
    </row>
    <row r="7709" spans="1:13" x14ac:dyDescent="0.35">
      <c r="A7709" s="1296">
        <v>41452</v>
      </c>
      <c r="B7709" s="1295" t="s">
        <v>194</v>
      </c>
      <c r="C7709" s="1295" t="s">
        <v>282</v>
      </c>
      <c r="D7709" s="1295">
        <v>13976</v>
      </c>
      <c r="E7709" s="1295" t="s">
        <v>200</v>
      </c>
      <c r="F7709" s="935" t="s">
        <v>221</v>
      </c>
      <c r="G7709" s="1295">
        <v>-99999</v>
      </c>
      <c r="H7709" s="935" t="s">
        <v>413</v>
      </c>
      <c r="I7709" s="935" t="s">
        <v>414</v>
      </c>
      <c r="J7709" s="935">
        <v>39.751173979999997</v>
      </c>
      <c r="K7709" s="935">
        <v>-121.9963235</v>
      </c>
      <c r="L7709" s="935">
        <v>39.629153240000001</v>
      </c>
      <c r="M7709" s="935">
        <v>-121.9925059</v>
      </c>
    </row>
    <row r="7710" spans="1:13" x14ac:dyDescent="0.35">
      <c r="A7710" s="1296">
        <v>41452</v>
      </c>
      <c r="B7710" s="1295" t="s">
        <v>194</v>
      </c>
      <c r="C7710" s="1295" t="s">
        <v>282</v>
      </c>
      <c r="D7710" s="1295">
        <v>13976</v>
      </c>
      <c r="E7710" s="1295" t="s">
        <v>200</v>
      </c>
      <c r="F7710" s="935" t="s">
        <v>222</v>
      </c>
      <c r="G7710" s="1295">
        <v>-99999</v>
      </c>
      <c r="H7710" s="935" t="s">
        <v>414</v>
      </c>
      <c r="I7710" s="935" t="s">
        <v>415</v>
      </c>
      <c r="J7710" s="935">
        <v>39.629153240000001</v>
      </c>
      <c r="K7710" s="935">
        <v>-121.9925059</v>
      </c>
      <c r="L7710" s="935">
        <v>39.40712284</v>
      </c>
      <c r="M7710" s="935">
        <v>-122.00758999999999</v>
      </c>
    </row>
    <row r="7711" spans="1:13" x14ac:dyDescent="0.35">
      <c r="A7711" s="1296">
        <v>41458</v>
      </c>
      <c r="B7711" s="1295" t="s">
        <v>194</v>
      </c>
      <c r="C7711" s="1295" t="s">
        <v>246</v>
      </c>
      <c r="D7711" s="1295">
        <v>14171</v>
      </c>
      <c r="E7711" s="1295" t="s">
        <v>200</v>
      </c>
      <c r="F7711" s="935" t="s">
        <v>208</v>
      </c>
      <c r="G7711" s="1295">
        <v>73</v>
      </c>
      <c r="H7711" s="935" t="s">
        <v>402</v>
      </c>
      <c r="I7711" s="935" t="s">
        <v>403</v>
      </c>
      <c r="J7711" s="935">
        <v>40.611883210000002</v>
      </c>
      <c r="K7711" s="935">
        <v>-122.446135</v>
      </c>
      <c r="L7711" s="935">
        <v>40.592799669999998</v>
      </c>
      <c r="M7711" s="935">
        <v>-122.3942059</v>
      </c>
    </row>
    <row r="7712" spans="1:13" x14ac:dyDescent="0.35">
      <c r="A7712" s="1296">
        <v>41458</v>
      </c>
      <c r="B7712" s="1295" t="s">
        <v>194</v>
      </c>
      <c r="C7712" s="1295" t="s">
        <v>246</v>
      </c>
      <c r="D7712" s="1295">
        <v>14171</v>
      </c>
      <c r="E7712" s="1295" t="s">
        <v>200</v>
      </c>
      <c r="F7712" s="935" t="s">
        <v>209</v>
      </c>
      <c r="G7712" s="1295">
        <v>22</v>
      </c>
      <c r="H7712" s="935" t="s">
        <v>403</v>
      </c>
      <c r="I7712" s="935" t="s">
        <v>404</v>
      </c>
      <c r="J7712" s="935">
        <v>40.592799669999998</v>
      </c>
      <c r="K7712" s="935">
        <v>-122.3942059</v>
      </c>
      <c r="L7712" s="935">
        <v>40.585947769999997</v>
      </c>
      <c r="M7712" s="935">
        <v>-122.3683525</v>
      </c>
    </row>
    <row r="7713" spans="1:13" x14ac:dyDescent="0.35">
      <c r="A7713" s="1296">
        <v>41458</v>
      </c>
      <c r="B7713" s="1295" t="s">
        <v>194</v>
      </c>
      <c r="C7713" s="1295" t="s">
        <v>246</v>
      </c>
      <c r="D7713" s="1295">
        <v>14171</v>
      </c>
      <c r="E7713" s="1295" t="s">
        <v>200</v>
      </c>
      <c r="F7713" s="935" t="s">
        <v>211</v>
      </c>
      <c r="G7713" s="1295">
        <v>0</v>
      </c>
      <c r="H7713" s="935" t="s">
        <v>404</v>
      </c>
      <c r="I7713" s="935" t="s">
        <v>405</v>
      </c>
      <c r="J7713" s="935">
        <v>40.585947769999997</v>
      </c>
      <c r="K7713" s="935">
        <v>-122.3683525</v>
      </c>
      <c r="L7713" s="935">
        <v>40.472049499999997</v>
      </c>
      <c r="M7713" s="935">
        <v>-122.29453460000001</v>
      </c>
    </row>
    <row r="7714" spans="1:13" x14ac:dyDescent="0.35">
      <c r="A7714" s="1296">
        <v>41458</v>
      </c>
      <c r="B7714" s="1295" t="s">
        <v>194</v>
      </c>
      <c r="C7714" s="1295" t="s">
        <v>246</v>
      </c>
      <c r="D7714" s="1295">
        <v>14171</v>
      </c>
      <c r="E7714" s="1295" t="s">
        <v>200</v>
      </c>
      <c r="F7714" s="935" t="s">
        <v>212</v>
      </c>
      <c r="G7714" s="1295">
        <v>0</v>
      </c>
      <c r="H7714" s="935" t="s">
        <v>405</v>
      </c>
      <c r="I7714" s="935" t="s">
        <v>406</v>
      </c>
      <c r="J7714" s="935">
        <v>40.472049499999997</v>
      </c>
      <c r="K7714" s="935">
        <v>-122.29453460000001</v>
      </c>
      <c r="L7714" s="935">
        <v>40.417416330000002</v>
      </c>
      <c r="M7714" s="935">
        <v>-122.19395729999999</v>
      </c>
    </row>
    <row r="7715" spans="1:13" x14ac:dyDescent="0.35">
      <c r="A7715" s="1296">
        <v>41458</v>
      </c>
      <c r="B7715" s="1295" t="s">
        <v>194</v>
      </c>
      <c r="C7715" s="1295" t="s">
        <v>246</v>
      </c>
      <c r="D7715" s="1295">
        <v>14171</v>
      </c>
      <c r="E7715" s="1295" t="s">
        <v>200</v>
      </c>
      <c r="F7715" s="935" t="s">
        <v>213</v>
      </c>
      <c r="G7715" s="1295">
        <v>0</v>
      </c>
      <c r="H7715" s="935" t="s">
        <v>406</v>
      </c>
      <c r="I7715" s="935" t="s">
        <v>407</v>
      </c>
      <c r="J7715" s="935">
        <v>40.417416330000002</v>
      </c>
      <c r="K7715" s="935">
        <v>-122.19395729999999</v>
      </c>
      <c r="L7715" s="935">
        <v>40.355137560000003</v>
      </c>
      <c r="M7715" s="935">
        <v>-122.17595660000001</v>
      </c>
    </row>
    <row r="7716" spans="1:13" x14ac:dyDescent="0.35">
      <c r="A7716" s="1296">
        <v>41458</v>
      </c>
      <c r="B7716" s="1295" t="s">
        <v>194</v>
      </c>
      <c r="C7716" s="1295" t="s">
        <v>246</v>
      </c>
      <c r="D7716" s="1295">
        <v>14171</v>
      </c>
      <c r="E7716" s="1295" t="s">
        <v>200</v>
      </c>
      <c r="F7716" s="935" t="s">
        <v>214</v>
      </c>
      <c r="G7716" s="1295">
        <v>0</v>
      </c>
      <c r="H7716" s="935" t="s">
        <v>407</v>
      </c>
      <c r="I7716" s="935" t="s">
        <v>408</v>
      </c>
      <c r="J7716" s="935">
        <v>40.355137560000003</v>
      </c>
      <c r="K7716" s="935">
        <v>-122.17595660000001</v>
      </c>
      <c r="L7716" s="935">
        <v>40.316984869999999</v>
      </c>
      <c r="M7716" s="935">
        <v>-122.1896581</v>
      </c>
    </row>
    <row r="7717" spans="1:13" x14ac:dyDescent="0.35">
      <c r="A7717" s="1296">
        <v>41458</v>
      </c>
      <c r="B7717" s="1295" t="s">
        <v>194</v>
      </c>
      <c r="C7717" s="1295" t="s">
        <v>246</v>
      </c>
      <c r="D7717" s="1295">
        <v>14171</v>
      </c>
      <c r="E7717" s="1295" t="s">
        <v>200</v>
      </c>
      <c r="F7717" s="935" t="s">
        <v>215</v>
      </c>
      <c r="G7717" s="1295">
        <v>0</v>
      </c>
      <c r="H7717" s="935" t="s">
        <v>408</v>
      </c>
      <c r="I7717" s="935" t="s">
        <v>409</v>
      </c>
      <c r="J7717" s="935">
        <v>40.316984869999999</v>
      </c>
      <c r="K7717" s="935">
        <v>-122.1896581</v>
      </c>
      <c r="L7717" s="935">
        <v>40.263968490000003</v>
      </c>
      <c r="M7717" s="935">
        <v>-122.2235306</v>
      </c>
    </row>
    <row r="7718" spans="1:13" x14ac:dyDescent="0.35">
      <c r="A7718" s="1296">
        <v>41458</v>
      </c>
      <c r="B7718" s="1295" t="s">
        <v>194</v>
      </c>
      <c r="C7718" s="1295" t="s">
        <v>246</v>
      </c>
      <c r="D7718" s="1295">
        <v>14171</v>
      </c>
      <c r="E7718" s="1295" t="s">
        <v>200</v>
      </c>
      <c r="F7718" s="935" t="s">
        <v>216</v>
      </c>
      <c r="G7718" s="1295">
        <v>0</v>
      </c>
      <c r="H7718" s="935" t="s">
        <v>409</v>
      </c>
      <c r="I7718" s="935" t="s">
        <v>410</v>
      </c>
      <c r="J7718" s="935">
        <v>40.263968490000003</v>
      </c>
      <c r="K7718" s="935">
        <v>-122.2235306</v>
      </c>
      <c r="L7718" s="935">
        <v>40.153152210000002</v>
      </c>
      <c r="M7718" s="935">
        <v>-122.20237950000001</v>
      </c>
    </row>
    <row r="7719" spans="1:13" x14ac:dyDescent="0.35">
      <c r="A7719" s="1296">
        <v>41458</v>
      </c>
      <c r="B7719" s="1295" t="s">
        <v>194</v>
      </c>
      <c r="C7719" s="1295" t="s">
        <v>246</v>
      </c>
      <c r="D7719" s="1295">
        <v>14171</v>
      </c>
      <c r="E7719" s="1295" t="s">
        <v>200</v>
      </c>
      <c r="F7719" s="935" t="s">
        <v>217</v>
      </c>
      <c r="G7719" s="1295">
        <v>0</v>
      </c>
      <c r="H7719" s="935" t="s">
        <v>410</v>
      </c>
      <c r="I7719" s="935" t="s">
        <v>411</v>
      </c>
      <c r="J7719" s="935">
        <v>40.153152210000002</v>
      </c>
      <c r="K7719" s="935">
        <v>-122.20237950000001</v>
      </c>
      <c r="L7719" s="935">
        <v>40.027836569999998</v>
      </c>
      <c r="M7719" s="935">
        <v>-122.11920569999999</v>
      </c>
    </row>
    <row r="7720" spans="1:13" x14ac:dyDescent="0.35">
      <c r="A7720" s="1296">
        <v>41458</v>
      </c>
      <c r="B7720" s="1295" t="s">
        <v>194</v>
      </c>
      <c r="C7720" s="1295" t="s">
        <v>246</v>
      </c>
      <c r="D7720" s="1295">
        <v>14171</v>
      </c>
      <c r="E7720" s="1295" t="s">
        <v>200</v>
      </c>
      <c r="F7720" s="935" t="s">
        <v>219</v>
      </c>
      <c r="G7720" s="1295">
        <v>0</v>
      </c>
      <c r="H7720" s="935" t="s">
        <v>411</v>
      </c>
      <c r="I7720" s="935" t="s">
        <v>412</v>
      </c>
      <c r="J7720" s="935">
        <v>40.027836569999998</v>
      </c>
      <c r="K7720" s="935">
        <v>-122.11920569999999</v>
      </c>
      <c r="L7720" s="935">
        <v>39.909298579999998</v>
      </c>
      <c r="M7720" s="935">
        <v>-122.0918963</v>
      </c>
    </row>
    <row r="7721" spans="1:13" x14ac:dyDescent="0.35">
      <c r="A7721" s="1296">
        <v>41458</v>
      </c>
      <c r="B7721" s="1295" t="s">
        <v>194</v>
      </c>
      <c r="C7721" s="1295" t="s">
        <v>246</v>
      </c>
      <c r="D7721" s="1295">
        <v>14171</v>
      </c>
      <c r="E7721" s="1295" t="s">
        <v>200</v>
      </c>
      <c r="F7721" s="935" t="s">
        <v>220</v>
      </c>
      <c r="G7721" s="1295">
        <v>-99999</v>
      </c>
      <c r="H7721" s="935" t="s">
        <v>412</v>
      </c>
      <c r="I7721" s="935" t="s">
        <v>413</v>
      </c>
      <c r="J7721" s="935">
        <v>39.909298579999998</v>
      </c>
      <c r="K7721" s="935">
        <v>-122.0918963</v>
      </c>
      <c r="L7721" s="935">
        <v>39.751173979999997</v>
      </c>
      <c r="M7721" s="935">
        <v>-121.9963235</v>
      </c>
    </row>
    <row r="7722" spans="1:13" x14ac:dyDescent="0.35">
      <c r="A7722" s="1296">
        <v>41458</v>
      </c>
      <c r="B7722" s="1295" t="s">
        <v>194</v>
      </c>
      <c r="C7722" s="1295" t="s">
        <v>246</v>
      </c>
      <c r="D7722" s="1295">
        <v>14171</v>
      </c>
      <c r="E7722" s="1295" t="s">
        <v>200</v>
      </c>
      <c r="F7722" s="935" t="s">
        <v>221</v>
      </c>
      <c r="G7722" s="1295">
        <v>-99999</v>
      </c>
      <c r="H7722" s="935" t="s">
        <v>413</v>
      </c>
      <c r="I7722" s="935" t="s">
        <v>414</v>
      </c>
      <c r="J7722" s="935">
        <v>39.751173979999997</v>
      </c>
      <c r="K7722" s="935">
        <v>-121.9963235</v>
      </c>
      <c r="L7722" s="935">
        <v>39.629153240000001</v>
      </c>
      <c r="M7722" s="935">
        <v>-121.9925059</v>
      </c>
    </row>
    <row r="7723" spans="1:13" x14ac:dyDescent="0.35">
      <c r="A7723" s="1296">
        <v>41458</v>
      </c>
      <c r="B7723" s="1295" t="s">
        <v>194</v>
      </c>
      <c r="C7723" s="1295" t="s">
        <v>246</v>
      </c>
      <c r="D7723" s="1295">
        <v>14171</v>
      </c>
      <c r="E7723" s="1295" t="s">
        <v>200</v>
      </c>
      <c r="F7723" s="935" t="s">
        <v>222</v>
      </c>
      <c r="G7723" s="1295">
        <v>-99999</v>
      </c>
      <c r="H7723" s="935" t="s">
        <v>414</v>
      </c>
      <c r="I7723" s="935" t="s">
        <v>415</v>
      </c>
      <c r="J7723" s="935">
        <v>39.629153240000001</v>
      </c>
      <c r="K7723" s="935">
        <v>-121.9925059</v>
      </c>
      <c r="L7723" s="935">
        <v>39.40712284</v>
      </c>
      <c r="M7723" s="935">
        <v>-122.00758999999999</v>
      </c>
    </row>
    <row r="7724" spans="1:13" x14ac:dyDescent="0.35">
      <c r="A7724" s="1296">
        <v>41465</v>
      </c>
      <c r="B7724" s="1295" t="s">
        <v>194</v>
      </c>
      <c r="C7724" s="1295" t="s">
        <v>260</v>
      </c>
      <c r="D7724" s="1295">
        <v>13591</v>
      </c>
      <c r="E7724" s="1295" t="s">
        <v>200</v>
      </c>
      <c r="F7724" s="935" t="s">
        <v>208</v>
      </c>
      <c r="G7724" s="1295">
        <v>71</v>
      </c>
      <c r="H7724" s="935" t="s">
        <v>402</v>
      </c>
      <c r="I7724" s="935" t="s">
        <v>403</v>
      </c>
      <c r="J7724" s="935">
        <v>40.611883210000002</v>
      </c>
      <c r="K7724" s="935">
        <v>-122.446135</v>
      </c>
      <c r="L7724" s="935">
        <v>40.592799669999998</v>
      </c>
      <c r="M7724" s="935">
        <v>-122.3942059</v>
      </c>
    </row>
    <row r="7725" spans="1:13" x14ac:dyDescent="0.35">
      <c r="A7725" s="1296">
        <v>41465</v>
      </c>
      <c r="B7725" s="1295" t="s">
        <v>194</v>
      </c>
      <c r="C7725" s="1295" t="s">
        <v>260</v>
      </c>
      <c r="D7725" s="1295">
        <v>13591</v>
      </c>
      <c r="E7725" s="1295" t="s">
        <v>200</v>
      </c>
      <c r="F7725" s="935" t="s">
        <v>209</v>
      </c>
      <c r="G7725" s="1295">
        <v>19</v>
      </c>
      <c r="H7725" s="935" t="s">
        <v>403</v>
      </c>
      <c r="I7725" s="935" t="s">
        <v>404</v>
      </c>
      <c r="J7725" s="935">
        <v>40.592799669999998</v>
      </c>
      <c r="K7725" s="935">
        <v>-122.3942059</v>
      </c>
      <c r="L7725" s="935">
        <v>40.585947769999997</v>
      </c>
      <c r="M7725" s="935">
        <v>-122.3683525</v>
      </c>
    </row>
    <row r="7726" spans="1:13" x14ac:dyDescent="0.35">
      <c r="A7726" s="1296">
        <v>41465</v>
      </c>
      <c r="B7726" s="1295" t="s">
        <v>194</v>
      </c>
      <c r="C7726" s="1295" t="s">
        <v>260</v>
      </c>
      <c r="D7726" s="1295">
        <v>13591</v>
      </c>
      <c r="E7726" s="1295" t="s">
        <v>200</v>
      </c>
      <c r="F7726" s="935" t="s">
        <v>211</v>
      </c>
      <c r="G7726" s="1295">
        <v>3</v>
      </c>
      <c r="H7726" s="935" t="s">
        <v>404</v>
      </c>
      <c r="I7726" s="935" t="s">
        <v>405</v>
      </c>
      <c r="J7726" s="935">
        <v>40.585947769999997</v>
      </c>
      <c r="K7726" s="935">
        <v>-122.3683525</v>
      </c>
      <c r="L7726" s="935">
        <v>40.472049499999997</v>
      </c>
      <c r="M7726" s="935">
        <v>-122.29453460000001</v>
      </c>
    </row>
    <row r="7727" spans="1:13" x14ac:dyDescent="0.35">
      <c r="A7727" s="1296">
        <v>41465</v>
      </c>
      <c r="B7727" s="1295" t="s">
        <v>194</v>
      </c>
      <c r="C7727" s="1295" t="s">
        <v>260</v>
      </c>
      <c r="D7727" s="1295">
        <v>13591</v>
      </c>
      <c r="E7727" s="1295" t="s">
        <v>200</v>
      </c>
      <c r="F7727" s="935" t="s">
        <v>212</v>
      </c>
      <c r="G7727" s="1295">
        <v>0</v>
      </c>
      <c r="H7727" s="935" t="s">
        <v>405</v>
      </c>
      <c r="I7727" s="935" t="s">
        <v>406</v>
      </c>
      <c r="J7727" s="935">
        <v>40.472049499999997</v>
      </c>
      <c r="K7727" s="935">
        <v>-122.29453460000001</v>
      </c>
      <c r="L7727" s="935">
        <v>40.417416330000002</v>
      </c>
      <c r="M7727" s="935">
        <v>-122.19395729999999</v>
      </c>
    </row>
    <row r="7728" spans="1:13" x14ac:dyDescent="0.35">
      <c r="A7728" s="1296">
        <v>41465</v>
      </c>
      <c r="B7728" s="1295" t="s">
        <v>194</v>
      </c>
      <c r="C7728" s="1295" t="s">
        <v>260</v>
      </c>
      <c r="D7728" s="1295">
        <v>13591</v>
      </c>
      <c r="E7728" s="1295" t="s">
        <v>200</v>
      </c>
      <c r="F7728" s="935" t="s">
        <v>213</v>
      </c>
      <c r="G7728" s="1295">
        <v>0</v>
      </c>
      <c r="H7728" s="935" t="s">
        <v>406</v>
      </c>
      <c r="I7728" s="935" t="s">
        <v>407</v>
      </c>
      <c r="J7728" s="935">
        <v>40.417416330000002</v>
      </c>
      <c r="K7728" s="935">
        <v>-122.19395729999999</v>
      </c>
      <c r="L7728" s="935">
        <v>40.355137560000003</v>
      </c>
      <c r="M7728" s="935">
        <v>-122.17595660000001</v>
      </c>
    </row>
    <row r="7729" spans="1:13" x14ac:dyDescent="0.35">
      <c r="A7729" s="1296">
        <v>41465</v>
      </c>
      <c r="B7729" s="1295" t="s">
        <v>194</v>
      </c>
      <c r="C7729" s="1295" t="s">
        <v>260</v>
      </c>
      <c r="D7729" s="1295">
        <v>13591</v>
      </c>
      <c r="E7729" s="1295" t="s">
        <v>200</v>
      </c>
      <c r="F7729" s="935" t="s">
        <v>214</v>
      </c>
      <c r="G7729" s="1295">
        <v>0</v>
      </c>
      <c r="H7729" s="935" t="s">
        <v>407</v>
      </c>
      <c r="I7729" s="935" t="s">
        <v>408</v>
      </c>
      <c r="J7729" s="935">
        <v>40.355137560000003</v>
      </c>
      <c r="K7729" s="935">
        <v>-122.17595660000001</v>
      </c>
      <c r="L7729" s="935">
        <v>40.316984869999999</v>
      </c>
      <c r="M7729" s="935">
        <v>-122.1896581</v>
      </c>
    </row>
    <row r="7730" spans="1:13" x14ac:dyDescent="0.35">
      <c r="A7730" s="1296">
        <v>41465</v>
      </c>
      <c r="B7730" s="1295" t="s">
        <v>194</v>
      </c>
      <c r="C7730" s="1295" t="s">
        <v>260</v>
      </c>
      <c r="D7730" s="1295">
        <v>13591</v>
      </c>
      <c r="E7730" s="1295" t="s">
        <v>200</v>
      </c>
      <c r="F7730" s="935" t="s">
        <v>215</v>
      </c>
      <c r="G7730" s="1295">
        <v>0</v>
      </c>
      <c r="H7730" s="935" t="s">
        <v>408</v>
      </c>
      <c r="I7730" s="935" t="s">
        <v>409</v>
      </c>
      <c r="J7730" s="935">
        <v>40.316984869999999</v>
      </c>
      <c r="K7730" s="935">
        <v>-122.1896581</v>
      </c>
      <c r="L7730" s="935">
        <v>40.263968490000003</v>
      </c>
      <c r="M7730" s="935">
        <v>-122.2235306</v>
      </c>
    </row>
    <row r="7731" spans="1:13" x14ac:dyDescent="0.35">
      <c r="A7731" s="1296">
        <v>41465</v>
      </c>
      <c r="B7731" s="1295" t="s">
        <v>194</v>
      </c>
      <c r="C7731" s="1295" t="s">
        <v>260</v>
      </c>
      <c r="D7731" s="1295">
        <v>13591</v>
      </c>
      <c r="E7731" s="1295" t="s">
        <v>200</v>
      </c>
      <c r="F7731" s="935" t="s">
        <v>216</v>
      </c>
      <c r="G7731" s="1295">
        <v>0</v>
      </c>
      <c r="H7731" s="935" t="s">
        <v>409</v>
      </c>
      <c r="I7731" s="935" t="s">
        <v>410</v>
      </c>
      <c r="J7731" s="935">
        <v>40.263968490000003</v>
      </c>
      <c r="K7731" s="935">
        <v>-122.2235306</v>
      </c>
      <c r="L7731" s="935">
        <v>40.153152210000002</v>
      </c>
      <c r="M7731" s="935">
        <v>-122.20237950000001</v>
      </c>
    </row>
    <row r="7732" spans="1:13" x14ac:dyDescent="0.35">
      <c r="A7732" s="1296">
        <v>41465</v>
      </c>
      <c r="B7732" s="1295" t="s">
        <v>194</v>
      </c>
      <c r="C7732" s="1295" t="s">
        <v>260</v>
      </c>
      <c r="D7732" s="1295">
        <v>13591</v>
      </c>
      <c r="E7732" s="1295" t="s">
        <v>200</v>
      </c>
      <c r="F7732" s="935" t="s">
        <v>217</v>
      </c>
      <c r="G7732" s="1295">
        <v>0</v>
      </c>
      <c r="H7732" s="935" t="s">
        <v>410</v>
      </c>
      <c r="I7732" s="935" t="s">
        <v>411</v>
      </c>
      <c r="J7732" s="935">
        <v>40.153152210000002</v>
      </c>
      <c r="K7732" s="935">
        <v>-122.20237950000001</v>
      </c>
      <c r="L7732" s="935">
        <v>40.027836569999998</v>
      </c>
      <c r="M7732" s="935">
        <v>-122.11920569999999</v>
      </c>
    </row>
    <row r="7733" spans="1:13" x14ac:dyDescent="0.35">
      <c r="A7733" s="1296">
        <v>41465</v>
      </c>
      <c r="B7733" s="1295" t="s">
        <v>194</v>
      </c>
      <c r="C7733" s="1295" t="s">
        <v>260</v>
      </c>
      <c r="D7733" s="1295">
        <v>13591</v>
      </c>
      <c r="E7733" s="1295" t="s">
        <v>200</v>
      </c>
      <c r="F7733" s="935" t="s">
        <v>219</v>
      </c>
      <c r="G7733" s="1295">
        <v>0</v>
      </c>
      <c r="H7733" s="935" t="s">
        <v>411</v>
      </c>
      <c r="I7733" s="935" t="s">
        <v>412</v>
      </c>
      <c r="J7733" s="935">
        <v>40.027836569999998</v>
      </c>
      <c r="K7733" s="935">
        <v>-122.11920569999999</v>
      </c>
      <c r="L7733" s="935">
        <v>39.909298579999998</v>
      </c>
      <c r="M7733" s="935">
        <v>-122.0918963</v>
      </c>
    </row>
    <row r="7734" spans="1:13" x14ac:dyDescent="0.35">
      <c r="A7734" s="1296">
        <v>41465</v>
      </c>
      <c r="B7734" s="1295" t="s">
        <v>194</v>
      </c>
      <c r="C7734" s="1295" t="s">
        <v>260</v>
      </c>
      <c r="D7734" s="1295">
        <v>13591</v>
      </c>
      <c r="E7734" s="1295" t="s">
        <v>200</v>
      </c>
      <c r="F7734" s="935" t="s">
        <v>220</v>
      </c>
      <c r="G7734" s="1295">
        <v>-99999</v>
      </c>
      <c r="H7734" s="935" t="s">
        <v>412</v>
      </c>
      <c r="I7734" s="935" t="s">
        <v>413</v>
      </c>
      <c r="J7734" s="935">
        <v>39.909298579999998</v>
      </c>
      <c r="K7734" s="935">
        <v>-122.0918963</v>
      </c>
      <c r="L7734" s="935">
        <v>39.751173979999997</v>
      </c>
      <c r="M7734" s="935">
        <v>-121.9963235</v>
      </c>
    </row>
    <row r="7735" spans="1:13" x14ac:dyDescent="0.35">
      <c r="A7735" s="1296">
        <v>41465</v>
      </c>
      <c r="B7735" s="1295" t="s">
        <v>194</v>
      </c>
      <c r="C7735" s="1295" t="s">
        <v>260</v>
      </c>
      <c r="D7735" s="1295">
        <v>13591</v>
      </c>
      <c r="E7735" s="1295" t="s">
        <v>200</v>
      </c>
      <c r="F7735" s="935" t="s">
        <v>221</v>
      </c>
      <c r="G7735" s="1295">
        <v>-99999</v>
      </c>
      <c r="H7735" s="935" t="s">
        <v>413</v>
      </c>
      <c r="I7735" s="935" t="s">
        <v>414</v>
      </c>
      <c r="J7735" s="935">
        <v>39.751173979999997</v>
      </c>
      <c r="K7735" s="935">
        <v>-121.9963235</v>
      </c>
      <c r="L7735" s="935">
        <v>39.629153240000001</v>
      </c>
      <c r="M7735" s="935">
        <v>-121.9925059</v>
      </c>
    </row>
    <row r="7736" spans="1:13" x14ac:dyDescent="0.35">
      <c r="A7736" s="1296">
        <v>41465</v>
      </c>
      <c r="B7736" s="1295" t="s">
        <v>194</v>
      </c>
      <c r="C7736" s="1295" t="s">
        <v>260</v>
      </c>
      <c r="D7736" s="1295">
        <v>13591</v>
      </c>
      <c r="E7736" s="1295" t="s">
        <v>200</v>
      </c>
      <c r="F7736" s="935" t="s">
        <v>222</v>
      </c>
      <c r="G7736" s="1295">
        <v>-99999</v>
      </c>
      <c r="H7736" s="935" t="s">
        <v>414</v>
      </c>
      <c r="I7736" s="935" t="s">
        <v>415</v>
      </c>
      <c r="J7736" s="935">
        <v>39.629153240000001</v>
      </c>
      <c r="K7736" s="935">
        <v>-121.9925059</v>
      </c>
      <c r="L7736" s="935">
        <v>39.40712284</v>
      </c>
      <c r="M7736" s="935">
        <v>-122.00758999999999</v>
      </c>
    </row>
    <row r="7737" spans="1:13" x14ac:dyDescent="0.35">
      <c r="A7737" s="1296">
        <v>41474</v>
      </c>
      <c r="B7737" s="1295" t="s">
        <v>194</v>
      </c>
      <c r="C7737" s="1295" t="s">
        <v>260</v>
      </c>
      <c r="D7737" s="1295">
        <v>13429</v>
      </c>
      <c r="E7737" s="1295" t="s">
        <v>200</v>
      </c>
      <c r="F7737" s="935" t="s">
        <v>208</v>
      </c>
      <c r="G7737" s="1295">
        <v>76</v>
      </c>
      <c r="H7737" s="935" t="s">
        <v>402</v>
      </c>
      <c r="I7737" s="935" t="s">
        <v>403</v>
      </c>
      <c r="J7737" s="935">
        <v>40.611883210000002</v>
      </c>
      <c r="K7737" s="935">
        <v>-122.446135</v>
      </c>
      <c r="L7737" s="935">
        <v>40.592799669999998</v>
      </c>
      <c r="M7737" s="935">
        <v>-122.3942059</v>
      </c>
    </row>
    <row r="7738" spans="1:13" x14ac:dyDescent="0.35">
      <c r="A7738" s="1296">
        <v>41474</v>
      </c>
      <c r="B7738" s="1295" t="s">
        <v>194</v>
      </c>
      <c r="C7738" s="1295" t="s">
        <v>260</v>
      </c>
      <c r="D7738" s="1295">
        <v>13429</v>
      </c>
      <c r="E7738" s="1295" t="s">
        <v>200</v>
      </c>
      <c r="F7738" s="935" t="s">
        <v>209</v>
      </c>
      <c r="G7738" s="1295">
        <v>32</v>
      </c>
      <c r="H7738" s="935" t="s">
        <v>403</v>
      </c>
      <c r="I7738" s="935" t="s">
        <v>404</v>
      </c>
      <c r="J7738" s="935">
        <v>40.592799669999998</v>
      </c>
      <c r="K7738" s="935">
        <v>-122.3942059</v>
      </c>
      <c r="L7738" s="935">
        <v>40.585947769999997</v>
      </c>
      <c r="M7738" s="935">
        <v>-122.3683525</v>
      </c>
    </row>
    <row r="7739" spans="1:13" x14ac:dyDescent="0.35">
      <c r="A7739" s="1296">
        <v>41474</v>
      </c>
      <c r="B7739" s="1295" t="s">
        <v>194</v>
      </c>
      <c r="C7739" s="1295" t="s">
        <v>260</v>
      </c>
      <c r="D7739" s="1295">
        <v>13429</v>
      </c>
      <c r="E7739" s="1295" t="s">
        <v>200</v>
      </c>
      <c r="F7739" s="935" t="s">
        <v>211</v>
      </c>
      <c r="G7739" s="1295">
        <v>0</v>
      </c>
      <c r="H7739" s="935" t="s">
        <v>404</v>
      </c>
      <c r="I7739" s="935" t="s">
        <v>405</v>
      </c>
      <c r="J7739" s="935">
        <v>40.585947769999997</v>
      </c>
      <c r="K7739" s="935">
        <v>-122.3683525</v>
      </c>
      <c r="L7739" s="935">
        <v>40.472049499999997</v>
      </c>
      <c r="M7739" s="935">
        <v>-122.29453460000001</v>
      </c>
    </row>
    <row r="7740" spans="1:13" x14ac:dyDescent="0.35">
      <c r="A7740" s="1296">
        <v>41474</v>
      </c>
      <c r="B7740" s="1295" t="s">
        <v>194</v>
      </c>
      <c r="C7740" s="1295" t="s">
        <v>260</v>
      </c>
      <c r="D7740" s="1295">
        <v>13429</v>
      </c>
      <c r="E7740" s="1295" t="s">
        <v>200</v>
      </c>
      <c r="F7740" s="935" t="s">
        <v>212</v>
      </c>
      <c r="G7740" s="1295">
        <v>0</v>
      </c>
      <c r="H7740" s="935" t="s">
        <v>405</v>
      </c>
      <c r="I7740" s="935" t="s">
        <v>406</v>
      </c>
      <c r="J7740" s="935">
        <v>40.472049499999997</v>
      </c>
      <c r="K7740" s="935">
        <v>-122.29453460000001</v>
      </c>
      <c r="L7740" s="935">
        <v>40.417416330000002</v>
      </c>
      <c r="M7740" s="935">
        <v>-122.19395729999999</v>
      </c>
    </row>
    <row r="7741" spans="1:13" x14ac:dyDescent="0.35">
      <c r="A7741" s="1296">
        <v>41474</v>
      </c>
      <c r="B7741" s="1295" t="s">
        <v>194</v>
      </c>
      <c r="C7741" s="1295" t="s">
        <v>260</v>
      </c>
      <c r="D7741" s="1295">
        <v>13429</v>
      </c>
      <c r="E7741" s="1295" t="s">
        <v>200</v>
      </c>
      <c r="F7741" s="935" t="s">
        <v>213</v>
      </c>
      <c r="G7741" s="1295">
        <v>0</v>
      </c>
      <c r="H7741" s="935" t="s">
        <v>406</v>
      </c>
      <c r="I7741" s="935" t="s">
        <v>407</v>
      </c>
      <c r="J7741" s="935">
        <v>40.417416330000002</v>
      </c>
      <c r="K7741" s="935">
        <v>-122.19395729999999</v>
      </c>
      <c r="L7741" s="935">
        <v>40.355137560000003</v>
      </c>
      <c r="M7741" s="935">
        <v>-122.17595660000001</v>
      </c>
    </row>
    <row r="7742" spans="1:13" x14ac:dyDescent="0.35">
      <c r="A7742" s="1296">
        <v>41474</v>
      </c>
      <c r="B7742" s="1295" t="s">
        <v>194</v>
      </c>
      <c r="C7742" s="1295" t="s">
        <v>260</v>
      </c>
      <c r="D7742" s="1295">
        <v>13429</v>
      </c>
      <c r="E7742" s="1295" t="s">
        <v>200</v>
      </c>
      <c r="F7742" s="935" t="s">
        <v>214</v>
      </c>
      <c r="G7742" s="1295">
        <v>0</v>
      </c>
      <c r="H7742" s="935" t="s">
        <v>407</v>
      </c>
      <c r="I7742" s="935" t="s">
        <v>408</v>
      </c>
      <c r="J7742" s="935">
        <v>40.355137560000003</v>
      </c>
      <c r="K7742" s="935">
        <v>-122.17595660000001</v>
      </c>
      <c r="L7742" s="935">
        <v>40.316984869999999</v>
      </c>
      <c r="M7742" s="935">
        <v>-122.1896581</v>
      </c>
    </row>
    <row r="7743" spans="1:13" x14ac:dyDescent="0.35">
      <c r="A7743" s="1296">
        <v>41474</v>
      </c>
      <c r="B7743" s="1295" t="s">
        <v>194</v>
      </c>
      <c r="C7743" s="1295" t="s">
        <v>260</v>
      </c>
      <c r="D7743" s="1295">
        <v>13429</v>
      </c>
      <c r="E7743" s="1295" t="s">
        <v>200</v>
      </c>
      <c r="F7743" s="935" t="s">
        <v>215</v>
      </c>
      <c r="G7743" s="1295">
        <v>0</v>
      </c>
      <c r="H7743" s="935" t="s">
        <v>408</v>
      </c>
      <c r="I7743" s="935" t="s">
        <v>409</v>
      </c>
      <c r="J7743" s="935">
        <v>40.316984869999999</v>
      </c>
      <c r="K7743" s="935">
        <v>-122.1896581</v>
      </c>
      <c r="L7743" s="935">
        <v>40.263968490000003</v>
      </c>
      <c r="M7743" s="935">
        <v>-122.2235306</v>
      </c>
    </row>
    <row r="7744" spans="1:13" x14ac:dyDescent="0.35">
      <c r="A7744" s="1296">
        <v>41474</v>
      </c>
      <c r="B7744" s="1295" t="s">
        <v>194</v>
      </c>
      <c r="C7744" s="1295" t="s">
        <v>260</v>
      </c>
      <c r="D7744" s="1295">
        <v>13429</v>
      </c>
      <c r="E7744" s="1295" t="s">
        <v>200</v>
      </c>
      <c r="F7744" s="935" t="s">
        <v>216</v>
      </c>
      <c r="G7744" s="1295">
        <v>0</v>
      </c>
      <c r="H7744" s="935" t="s">
        <v>409</v>
      </c>
      <c r="I7744" s="935" t="s">
        <v>410</v>
      </c>
      <c r="J7744" s="935">
        <v>40.263968490000003</v>
      </c>
      <c r="K7744" s="935">
        <v>-122.2235306</v>
      </c>
      <c r="L7744" s="935">
        <v>40.153152210000002</v>
      </c>
      <c r="M7744" s="935">
        <v>-122.20237950000001</v>
      </c>
    </row>
    <row r="7745" spans="1:13" x14ac:dyDescent="0.35">
      <c r="A7745" s="1296">
        <v>41474</v>
      </c>
      <c r="B7745" s="1295" t="s">
        <v>194</v>
      </c>
      <c r="C7745" s="1295" t="s">
        <v>260</v>
      </c>
      <c r="D7745" s="1295">
        <v>13429</v>
      </c>
      <c r="E7745" s="1295" t="s">
        <v>200</v>
      </c>
      <c r="F7745" s="935" t="s">
        <v>217</v>
      </c>
      <c r="G7745" s="1295">
        <v>0</v>
      </c>
      <c r="H7745" s="935" t="s">
        <v>410</v>
      </c>
      <c r="I7745" s="935" t="s">
        <v>411</v>
      </c>
      <c r="J7745" s="935">
        <v>40.153152210000002</v>
      </c>
      <c r="K7745" s="935">
        <v>-122.20237950000001</v>
      </c>
      <c r="L7745" s="935">
        <v>40.027836569999998</v>
      </c>
      <c r="M7745" s="935">
        <v>-122.11920569999999</v>
      </c>
    </row>
    <row r="7746" spans="1:13" x14ac:dyDescent="0.35">
      <c r="A7746" s="1296">
        <v>41474</v>
      </c>
      <c r="B7746" s="1295" t="s">
        <v>194</v>
      </c>
      <c r="C7746" s="1295" t="s">
        <v>260</v>
      </c>
      <c r="D7746" s="1295">
        <v>13429</v>
      </c>
      <c r="E7746" s="1295" t="s">
        <v>200</v>
      </c>
      <c r="F7746" s="935" t="s">
        <v>219</v>
      </c>
      <c r="G7746" s="1295">
        <v>0</v>
      </c>
      <c r="H7746" s="935" t="s">
        <v>411</v>
      </c>
      <c r="I7746" s="935" t="s">
        <v>412</v>
      </c>
      <c r="J7746" s="935">
        <v>40.027836569999998</v>
      </c>
      <c r="K7746" s="935">
        <v>-122.11920569999999</v>
      </c>
      <c r="L7746" s="935">
        <v>39.909298579999998</v>
      </c>
      <c r="M7746" s="935">
        <v>-122.0918963</v>
      </c>
    </row>
    <row r="7747" spans="1:13" x14ac:dyDescent="0.35">
      <c r="A7747" s="1296">
        <v>41474</v>
      </c>
      <c r="B7747" s="1295" t="s">
        <v>194</v>
      </c>
      <c r="C7747" s="1295" t="s">
        <v>260</v>
      </c>
      <c r="D7747" s="1295">
        <v>13429</v>
      </c>
      <c r="E7747" s="1295" t="s">
        <v>200</v>
      </c>
      <c r="F7747" s="935" t="s">
        <v>220</v>
      </c>
      <c r="G7747" s="1295">
        <v>-99999</v>
      </c>
      <c r="H7747" s="935" t="s">
        <v>412</v>
      </c>
      <c r="I7747" s="935" t="s">
        <v>413</v>
      </c>
      <c r="J7747" s="935">
        <v>39.909298579999998</v>
      </c>
      <c r="K7747" s="935">
        <v>-122.0918963</v>
      </c>
      <c r="L7747" s="935">
        <v>39.751173979999997</v>
      </c>
      <c r="M7747" s="935">
        <v>-121.9963235</v>
      </c>
    </row>
    <row r="7748" spans="1:13" x14ac:dyDescent="0.35">
      <c r="A7748" s="1296">
        <v>41474</v>
      </c>
      <c r="B7748" s="1295" t="s">
        <v>194</v>
      </c>
      <c r="C7748" s="1295" t="s">
        <v>260</v>
      </c>
      <c r="D7748" s="1295">
        <v>13429</v>
      </c>
      <c r="E7748" s="1295" t="s">
        <v>200</v>
      </c>
      <c r="F7748" s="935" t="s">
        <v>221</v>
      </c>
      <c r="G7748" s="1295">
        <v>-99999</v>
      </c>
      <c r="H7748" s="935" t="s">
        <v>413</v>
      </c>
      <c r="I7748" s="935" t="s">
        <v>414</v>
      </c>
      <c r="J7748" s="935">
        <v>39.751173979999997</v>
      </c>
      <c r="K7748" s="935">
        <v>-121.9963235</v>
      </c>
      <c r="L7748" s="935">
        <v>39.629153240000001</v>
      </c>
      <c r="M7748" s="935">
        <v>-121.9925059</v>
      </c>
    </row>
    <row r="7749" spans="1:13" x14ac:dyDescent="0.35">
      <c r="A7749" s="1296">
        <v>41474</v>
      </c>
      <c r="B7749" s="1295" t="s">
        <v>194</v>
      </c>
      <c r="C7749" s="1295" t="s">
        <v>260</v>
      </c>
      <c r="D7749" s="1295">
        <v>13429</v>
      </c>
      <c r="E7749" s="1295" t="s">
        <v>200</v>
      </c>
      <c r="F7749" s="935" t="s">
        <v>222</v>
      </c>
      <c r="G7749" s="1295">
        <v>-99999</v>
      </c>
      <c r="H7749" s="935" t="s">
        <v>414</v>
      </c>
      <c r="I7749" s="935" t="s">
        <v>415</v>
      </c>
      <c r="J7749" s="935">
        <v>39.629153240000001</v>
      </c>
      <c r="K7749" s="935">
        <v>-121.9925059</v>
      </c>
      <c r="L7749" s="935">
        <v>39.40712284</v>
      </c>
      <c r="M7749" s="935">
        <v>-122.00758999999999</v>
      </c>
    </row>
    <row r="7750" spans="1:13" x14ac:dyDescent="0.35">
      <c r="A7750" s="1296">
        <v>41481</v>
      </c>
      <c r="B7750" s="1295" t="s">
        <v>194</v>
      </c>
      <c r="C7750" s="1295" t="s">
        <v>260</v>
      </c>
      <c r="D7750" s="1295">
        <v>13690</v>
      </c>
      <c r="E7750" s="1295" t="s">
        <v>200</v>
      </c>
      <c r="F7750" s="935" t="s">
        <v>208</v>
      </c>
      <c r="G7750" s="1295">
        <v>61</v>
      </c>
      <c r="H7750" s="935" t="s">
        <v>402</v>
      </c>
      <c r="I7750" s="935" t="s">
        <v>403</v>
      </c>
      <c r="J7750" s="935">
        <v>40.611883210000002</v>
      </c>
      <c r="K7750" s="935">
        <v>-122.446135</v>
      </c>
      <c r="L7750" s="935">
        <v>40.592799669999998</v>
      </c>
      <c r="M7750" s="935">
        <v>-122.3942059</v>
      </c>
    </row>
    <row r="7751" spans="1:13" x14ac:dyDescent="0.35">
      <c r="A7751" s="1296">
        <v>41481</v>
      </c>
      <c r="B7751" s="1295" t="s">
        <v>194</v>
      </c>
      <c r="C7751" s="1295" t="s">
        <v>260</v>
      </c>
      <c r="D7751" s="1295">
        <v>13690</v>
      </c>
      <c r="E7751" s="1295" t="s">
        <v>200</v>
      </c>
      <c r="F7751" s="935" t="s">
        <v>209</v>
      </c>
      <c r="G7751" s="1295">
        <v>13</v>
      </c>
      <c r="H7751" s="935" t="s">
        <v>403</v>
      </c>
      <c r="I7751" s="935" t="s">
        <v>404</v>
      </c>
      <c r="J7751" s="935">
        <v>40.592799669999998</v>
      </c>
      <c r="K7751" s="935">
        <v>-122.3942059</v>
      </c>
      <c r="L7751" s="935">
        <v>40.585947769999997</v>
      </c>
      <c r="M7751" s="935">
        <v>-122.3683525</v>
      </c>
    </row>
    <row r="7752" spans="1:13" x14ac:dyDescent="0.35">
      <c r="A7752" s="1296">
        <v>41481</v>
      </c>
      <c r="B7752" s="1295" t="s">
        <v>194</v>
      </c>
      <c r="C7752" s="1295" t="s">
        <v>260</v>
      </c>
      <c r="D7752" s="1295">
        <v>13690</v>
      </c>
      <c r="E7752" s="1295" t="s">
        <v>200</v>
      </c>
      <c r="F7752" s="935" t="s">
        <v>211</v>
      </c>
      <c r="G7752" s="1295">
        <v>0</v>
      </c>
      <c r="H7752" s="935" t="s">
        <v>404</v>
      </c>
      <c r="I7752" s="935" t="s">
        <v>405</v>
      </c>
      <c r="J7752" s="935">
        <v>40.585947769999997</v>
      </c>
      <c r="K7752" s="935">
        <v>-122.3683525</v>
      </c>
      <c r="L7752" s="935">
        <v>40.472049499999997</v>
      </c>
      <c r="M7752" s="935">
        <v>-122.29453460000001</v>
      </c>
    </row>
    <row r="7753" spans="1:13" x14ac:dyDescent="0.35">
      <c r="A7753" s="1296">
        <v>41481</v>
      </c>
      <c r="B7753" s="1295" t="s">
        <v>194</v>
      </c>
      <c r="C7753" s="1295" t="s">
        <v>260</v>
      </c>
      <c r="D7753" s="1295">
        <v>13690</v>
      </c>
      <c r="E7753" s="1295" t="s">
        <v>200</v>
      </c>
      <c r="F7753" s="935" t="s">
        <v>212</v>
      </c>
      <c r="G7753" s="1295">
        <v>0</v>
      </c>
      <c r="H7753" s="935" t="s">
        <v>405</v>
      </c>
      <c r="I7753" s="935" t="s">
        <v>406</v>
      </c>
      <c r="J7753" s="935">
        <v>40.472049499999997</v>
      </c>
      <c r="K7753" s="935">
        <v>-122.29453460000001</v>
      </c>
      <c r="L7753" s="935">
        <v>40.417416330000002</v>
      </c>
      <c r="M7753" s="935">
        <v>-122.19395729999999</v>
      </c>
    </row>
    <row r="7754" spans="1:13" x14ac:dyDescent="0.35">
      <c r="A7754" s="1296">
        <v>41481</v>
      </c>
      <c r="B7754" s="1295" t="s">
        <v>194</v>
      </c>
      <c r="C7754" s="1295" t="s">
        <v>260</v>
      </c>
      <c r="D7754" s="1295">
        <v>13690</v>
      </c>
      <c r="E7754" s="1295" t="s">
        <v>200</v>
      </c>
      <c r="F7754" s="935" t="s">
        <v>213</v>
      </c>
      <c r="G7754" s="1295">
        <v>0</v>
      </c>
      <c r="H7754" s="935" t="s">
        <v>406</v>
      </c>
      <c r="I7754" s="935" t="s">
        <v>407</v>
      </c>
      <c r="J7754" s="935">
        <v>40.417416330000002</v>
      </c>
      <c r="K7754" s="935">
        <v>-122.19395729999999</v>
      </c>
      <c r="L7754" s="935">
        <v>40.355137560000003</v>
      </c>
      <c r="M7754" s="935">
        <v>-122.17595660000001</v>
      </c>
    </row>
    <row r="7755" spans="1:13" x14ac:dyDescent="0.35">
      <c r="A7755" s="1296">
        <v>41481</v>
      </c>
      <c r="B7755" s="1295" t="s">
        <v>194</v>
      </c>
      <c r="C7755" s="1295" t="s">
        <v>260</v>
      </c>
      <c r="D7755" s="1295">
        <v>13690</v>
      </c>
      <c r="E7755" s="1295" t="s">
        <v>200</v>
      </c>
      <c r="F7755" s="935" t="s">
        <v>214</v>
      </c>
      <c r="G7755" s="1295">
        <v>0</v>
      </c>
      <c r="H7755" s="935" t="s">
        <v>407</v>
      </c>
      <c r="I7755" s="935" t="s">
        <v>408</v>
      </c>
      <c r="J7755" s="935">
        <v>40.355137560000003</v>
      </c>
      <c r="K7755" s="935">
        <v>-122.17595660000001</v>
      </c>
      <c r="L7755" s="935">
        <v>40.316984869999999</v>
      </c>
      <c r="M7755" s="935">
        <v>-122.1896581</v>
      </c>
    </row>
    <row r="7756" spans="1:13" x14ac:dyDescent="0.35">
      <c r="A7756" s="1296">
        <v>41481</v>
      </c>
      <c r="B7756" s="1295" t="s">
        <v>194</v>
      </c>
      <c r="C7756" s="1295" t="s">
        <v>260</v>
      </c>
      <c r="D7756" s="1295">
        <v>13690</v>
      </c>
      <c r="E7756" s="1295" t="s">
        <v>200</v>
      </c>
      <c r="F7756" s="935" t="s">
        <v>215</v>
      </c>
      <c r="G7756" s="1295">
        <v>0</v>
      </c>
      <c r="H7756" s="935" t="s">
        <v>408</v>
      </c>
      <c r="I7756" s="935" t="s">
        <v>409</v>
      </c>
      <c r="J7756" s="935">
        <v>40.316984869999999</v>
      </c>
      <c r="K7756" s="935">
        <v>-122.1896581</v>
      </c>
      <c r="L7756" s="935">
        <v>40.263968490000003</v>
      </c>
      <c r="M7756" s="935">
        <v>-122.2235306</v>
      </c>
    </row>
    <row r="7757" spans="1:13" x14ac:dyDescent="0.35">
      <c r="A7757" s="1296">
        <v>41481</v>
      </c>
      <c r="B7757" s="1295" t="s">
        <v>194</v>
      </c>
      <c r="C7757" s="1295" t="s">
        <v>260</v>
      </c>
      <c r="D7757" s="1295">
        <v>13690</v>
      </c>
      <c r="E7757" s="1295" t="s">
        <v>200</v>
      </c>
      <c r="F7757" s="935" t="s">
        <v>216</v>
      </c>
      <c r="G7757" s="1295">
        <v>0</v>
      </c>
      <c r="H7757" s="935" t="s">
        <v>409</v>
      </c>
      <c r="I7757" s="935" t="s">
        <v>410</v>
      </c>
      <c r="J7757" s="935">
        <v>40.263968490000003</v>
      </c>
      <c r="K7757" s="935">
        <v>-122.2235306</v>
      </c>
      <c r="L7757" s="935">
        <v>40.153152210000002</v>
      </c>
      <c r="M7757" s="935">
        <v>-122.20237950000001</v>
      </c>
    </row>
    <row r="7758" spans="1:13" x14ac:dyDescent="0.35">
      <c r="A7758" s="1296">
        <v>41481</v>
      </c>
      <c r="B7758" s="1295" t="s">
        <v>194</v>
      </c>
      <c r="C7758" s="1295" t="s">
        <v>260</v>
      </c>
      <c r="D7758" s="1295">
        <v>13690</v>
      </c>
      <c r="E7758" s="1295" t="s">
        <v>200</v>
      </c>
      <c r="F7758" s="935" t="s">
        <v>217</v>
      </c>
      <c r="G7758" s="1295">
        <v>0</v>
      </c>
      <c r="H7758" s="935" t="s">
        <v>410</v>
      </c>
      <c r="I7758" s="935" t="s">
        <v>411</v>
      </c>
      <c r="J7758" s="935">
        <v>40.153152210000002</v>
      </c>
      <c r="K7758" s="935">
        <v>-122.20237950000001</v>
      </c>
      <c r="L7758" s="935">
        <v>40.027836569999998</v>
      </c>
      <c r="M7758" s="935">
        <v>-122.11920569999999</v>
      </c>
    </row>
    <row r="7759" spans="1:13" x14ac:dyDescent="0.35">
      <c r="A7759" s="1296">
        <v>41481</v>
      </c>
      <c r="B7759" s="1295" t="s">
        <v>194</v>
      </c>
      <c r="C7759" s="1295" t="s">
        <v>260</v>
      </c>
      <c r="D7759" s="1295">
        <v>13690</v>
      </c>
      <c r="E7759" s="1295" t="s">
        <v>200</v>
      </c>
      <c r="F7759" s="935" t="s">
        <v>219</v>
      </c>
      <c r="G7759" s="1295">
        <v>0</v>
      </c>
      <c r="H7759" s="935" t="s">
        <v>411</v>
      </c>
      <c r="I7759" s="935" t="s">
        <v>412</v>
      </c>
      <c r="J7759" s="935">
        <v>40.027836569999998</v>
      </c>
      <c r="K7759" s="935">
        <v>-122.11920569999999</v>
      </c>
      <c r="L7759" s="935">
        <v>39.909298579999998</v>
      </c>
      <c r="M7759" s="935">
        <v>-122.0918963</v>
      </c>
    </row>
    <row r="7760" spans="1:13" x14ac:dyDescent="0.35">
      <c r="A7760" s="1296">
        <v>41481</v>
      </c>
      <c r="B7760" s="1295" t="s">
        <v>194</v>
      </c>
      <c r="C7760" s="1295" t="s">
        <v>260</v>
      </c>
      <c r="D7760" s="1295">
        <v>13690</v>
      </c>
      <c r="E7760" s="1295" t="s">
        <v>200</v>
      </c>
      <c r="F7760" s="935" t="s">
        <v>220</v>
      </c>
      <c r="G7760" s="1295">
        <v>-99999</v>
      </c>
      <c r="H7760" s="935" t="s">
        <v>412</v>
      </c>
      <c r="I7760" s="935" t="s">
        <v>413</v>
      </c>
      <c r="J7760" s="935">
        <v>39.909298579999998</v>
      </c>
      <c r="K7760" s="935">
        <v>-122.0918963</v>
      </c>
      <c r="L7760" s="935">
        <v>39.751173979999997</v>
      </c>
      <c r="M7760" s="935">
        <v>-121.9963235</v>
      </c>
    </row>
    <row r="7761" spans="1:13" x14ac:dyDescent="0.35">
      <c r="A7761" s="1296">
        <v>41481</v>
      </c>
      <c r="B7761" s="1295" t="s">
        <v>194</v>
      </c>
      <c r="C7761" s="1295" t="s">
        <v>260</v>
      </c>
      <c r="D7761" s="1295">
        <v>13690</v>
      </c>
      <c r="E7761" s="1295" t="s">
        <v>200</v>
      </c>
      <c r="F7761" s="935" t="s">
        <v>221</v>
      </c>
      <c r="G7761" s="1295">
        <v>-99999</v>
      </c>
      <c r="H7761" s="935" t="s">
        <v>413</v>
      </c>
      <c r="I7761" s="935" t="s">
        <v>414</v>
      </c>
      <c r="J7761" s="935">
        <v>39.751173979999997</v>
      </c>
      <c r="K7761" s="935">
        <v>-121.9963235</v>
      </c>
      <c r="L7761" s="935">
        <v>39.629153240000001</v>
      </c>
      <c r="M7761" s="935">
        <v>-121.9925059</v>
      </c>
    </row>
    <row r="7762" spans="1:13" x14ac:dyDescent="0.35">
      <c r="A7762" s="1296">
        <v>41481</v>
      </c>
      <c r="B7762" s="1295" t="s">
        <v>194</v>
      </c>
      <c r="C7762" s="1295" t="s">
        <v>260</v>
      </c>
      <c r="D7762" s="1295">
        <v>13690</v>
      </c>
      <c r="E7762" s="1295" t="s">
        <v>200</v>
      </c>
      <c r="F7762" s="935" t="s">
        <v>222</v>
      </c>
      <c r="G7762" s="1295">
        <v>-99999</v>
      </c>
      <c r="H7762" s="935" t="s">
        <v>414</v>
      </c>
      <c r="I7762" s="935" t="s">
        <v>415</v>
      </c>
      <c r="J7762" s="935">
        <v>39.629153240000001</v>
      </c>
      <c r="K7762" s="935">
        <v>-121.9925059</v>
      </c>
      <c r="L7762" s="935">
        <v>39.40712284</v>
      </c>
      <c r="M7762" s="935">
        <v>-122.00758999999999</v>
      </c>
    </row>
    <row r="7763" spans="1:13" x14ac:dyDescent="0.35">
      <c r="A7763" s="1296">
        <v>41488</v>
      </c>
      <c r="B7763" s="1295" t="s">
        <v>194</v>
      </c>
      <c r="C7763" s="1295" t="s">
        <v>246</v>
      </c>
      <c r="D7763" s="1295">
        <v>11849</v>
      </c>
      <c r="E7763" s="1295" t="s">
        <v>200</v>
      </c>
      <c r="F7763" s="935" t="s">
        <v>208</v>
      </c>
      <c r="G7763" s="1295">
        <v>49</v>
      </c>
      <c r="H7763" s="935" t="s">
        <v>402</v>
      </c>
      <c r="I7763" s="935" t="s">
        <v>403</v>
      </c>
      <c r="J7763" s="935">
        <v>40.611883210000002</v>
      </c>
      <c r="K7763" s="935">
        <v>-122.446135</v>
      </c>
      <c r="L7763" s="935">
        <v>40.592799669999998</v>
      </c>
      <c r="M7763" s="935">
        <v>-122.3942059</v>
      </c>
    </row>
    <row r="7764" spans="1:13" x14ac:dyDescent="0.35">
      <c r="A7764" s="1296">
        <v>41488</v>
      </c>
      <c r="B7764" s="1295" t="s">
        <v>194</v>
      </c>
      <c r="C7764" s="1295" t="s">
        <v>246</v>
      </c>
      <c r="D7764" s="1295">
        <v>11849</v>
      </c>
      <c r="E7764" s="1295" t="s">
        <v>200</v>
      </c>
      <c r="F7764" s="935" t="s">
        <v>209</v>
      </c>
      <c r="G7764" s="1295">
        <v>10</v>
      </c>
      <c r="H7764" s="935" t="s">
        <v>403</v>
      </c>
      <c r="I7764" s="935" t="s">
        <v>404</v>
      </c>
      <c r="J7764" s="935">
        <v>40.592799669999998</v>
      </c>
      <c r="K7764" s="935">
        <v>-122.3942059</v>
      </c>
      <c r="L7764" s="935">
        <v>40.585947769999997</v>
      </c>
      <c r="M7764" s="935">
        <v>-122.3683525</v>
      </c>
    </row>
    <row r="7765" spans="1:13" x14ac:dyDescent="0.35">
      <c r="A7765" s="1296">
        <v>41488</v>
      </c>
      <c r="B7765" s="1295" t="s">
        <v>194</v>
      </c>
      <c r="C7765" s="1295" t="s">
        <v>246</v>
      </c>
      <c r="D7765" s="1295">
        <v>11849</v>
      </c>
      <c r="E7765" s="1295" t="s">
        <v>200</v>
      </c>
      <c r="F7765" s="935" t="s">
        <v>211</v>
      </c>
      <c r="G7765" s="1295">
        <v>1</v>
      </c>
      <c r="H7765" s="935" t="s">
        <v>404</v>
      </c>
      <c r="I7765" s="935" t="s">
        <v>405</v>
      </c>
      <c r="J7765" s="935">
        <v>40.585947769999997</v>
      </c>
      <c r="K7765" s="935">
        <v>-122.3683525</v>
      </c>
      <c r="L7765" s="935">
        <v>40.472049499999997</v>
      </c>
      <c r="M7765" s="935">
        <v>-122.29453460000001</v>
      </c>
    </row>
    <row r="7766" spans="1:13" x14ac:dyDescent="0.35">
      <c r="A7766" s="1296">
        <v>41488</v>
      </c>
      <c r="B7766" s="1295" t="s">
        <v>194</v>
      </c>
      <c r="C7766" s="1295" t="s">
        <v>246</v>
      </c>
      <c r="D7766" s="1295">
        <v>11849</v>
      </c>
      <c r="E7766" s="1295" t="s">
        <v>200</v>
      </c>
      <c r="F7766" s="935" t="s">
        <v>212</v>
      </c>
      <c r="G7766" s="1295">
        <v>0</v>
      </c>
      <c r="H7766" s="935" t="s">
        <v>405</v>
      </c>
      <c r="I7766" s="935" t="s">
        <v>406</v>
      </c>
      <c r="J7766" s="935">
        <v>40.472049499999997</v>
      </c>
      <c r="K7766" s="935">
        <v>-122.29453460000001</v>
      </c>
      <c r="L7766" s="935">
        <v>40.417416330000002</v>
      </c>
      <c r="M7766" s="935">
        <v>-122.19395729999999</v>
      </c>
    </row>
    <row r="7767" spans="1:13" x14ac:dyDescent="0.35">
      <c r="A7767" s="1296">
        <v>41488</v>
      </c>
      <c r="B7767" s="1295" t="s">
        <v>194</v>
      </c>
      <c r="C7767" s="1295" t="s">
        <v>246</v>
      </c>
      <c r="D7767" s="1295">
        <v>11849</v>
      </c>
      <c r="E7767" s="1295" t="s">
        <v>200</v>
      </c>
      <c r="F7767" s="935" t="s">
        <v>213</v>
      </c>
      <c r="G7767" s="1295">
        <v>0</v>
      </c>
      <c r="H7767" s="935" t="s">
        <v>406</v>
      </c>
      <c r="I7767" s="935" t="s">
        <v>407</v>
      </c>
      <c r="J7767" s="935">
        <v>40.417416330000002</v>
      </c>
      <c r="K7767" s="935">
        <v>-122.19395729999999</v>
      </c>
      <c r="L7767" s="935">
        <v>40.355137560000003</v>
      </c>
      <c r="M7767" s="935">
        <v>-122.17595660000001</v>
      </c>
    </row>
    <row r="7768" spans="1:13" x14ac:dyDescent="0.35">
      <c r="A7768" s="1296">
        <v>41488</v>
      </c>
      <c r="B7768" s="1295" t="s">
        <v>194</v>
      </c>
      <c r="C7768" s="1295" t="s">
        <v>246</v>
      </c>
      <c r="D7768" s="1295">
        <v>11849</v>
      </c>
      <c r="E7768" s="1295" t="s">
        <v>200</v>
      </c>
      <c r="F7768" s="935" t="s">
        <v>214</v>
      </c>
      <c r="G7768" s="1295">
        <v>0</v>
      </c>
      <c r="H7768" s="935" t="s">
        <v>407</v>
      </c>
      <c r="I7768" s="935" t="s">
        <v>408</v>
      </c>
      <c r="J7768" s="935">
        <v>40.355137560000003</v>
      </c>
      <c r="K7768" s="935">
        <v>-122.17595660000001</v>
      </c>
      <c r="L7768" s="935">
        <v>40.316984869999999</v>
      </c>
      <c r="M7768" s="935">
        <v>-122.1896581</v>
      </c>
    </row>
    <row r="7769" spans="1:13" x14ac:dyDescent="0.35">
      <c r="A7769" s="1296">
        <v>41488</v>
      </c>
      <c r="B7769" s="1295" t="s">
        <v>194</v>
      </c>
      <c r="C7769" s="1295" t="s">
        <v>246</v>
      </c>
      <c r="D7769" s="1295">
        <v>11849</v>
      </c>
      <c r="E7769" s="1295" t="s">
        <v>200</v>
      </c>
      <c r="F7769" s="935" t="s">
        <v>215</v>
      </c>
      <c r="G7769" s="1295">
        <v>0</v>
      </c>
      <c r="H7769" s="935" t="s">
        <v>408</v>
      </c>
      <c r="I7769" s="935" t="s">
        <v>409</v>
      </c>
      <c r="J7769" s="935">
        <v>40.316984869999999</v>
      </c>
      <c r="K7769" s="935">
        <v>-122.1896581</v>
      </c>
      <c r="L7769" s="935">
        <v>40.263968490000003</v>
      </c>
      <c r="M7769" s="935">
        <v>-122.2235306</v>
      </c>
    </row>
    <row r="7770" spans="1:13" x14ac:dyDescent="0.35">
      <c r="A7770" s="1296">
        <v>41488</v>
      </c>
      <c r="B7770" s="1295" t="s">
        <v>194</v>
      </c>
      <c r="C7770" s="1295" t="s">
        <v>246</v>
      </c>
      <c r="D7770" s="1295">
        <v>11849</v>
      </c>
      <c r="E7770" s="1295" t="s">
        <v>200</v>
      </c>
      <c r="F7770" s="935" t="s">
        <v>216</v>
      </c>
      <c r="G7770" s="1295">
        <v>0</v>
      </c>
      <c r="H7770" s="935" t="s">
        <v>409</v>
      </c>
      <c r="I7770" s="935" t="s">
        <v>410</v>
      </c>
      <c r="J7770" s="935">
        <v>40.263968490000003</v>
      </c>
      <c r="K7770" s="935">
        <v>-122.2235306</v>
      </c>
      <c r="L7770" s="935">
        <v>40.153152210000002</v>
      </c>
      <c r="M7770" s="935">
        <v>-122.20237950000001</v>
      </c>
    </row>
    <row r="7771" spans="1:13" x14ac:dyDescent="0.35">
      <c r="A7771" s="1296">
        <v>41488</v>
      </c>
      <c r="B7771" s="1295" t="s">
        <v>194</v>
      </c>
      <c r="C7771" s="1295" t="s">
        <v>246</v>
      </c>
      <c r="D7771" s="1295">
        <v>11849</v>
      </c>
      <c r="E7771" s="1295" t="s">
        <v>200</v>
      </c>
      <c r="F7771" s="935" t="s">
        <v>217</v>
      </c>
      <c r="G7771" s="1295">
        <v>0</v>
      </c>
      <c r="H7771" s="935" t="s">
        <v>410</v>
      </c>
      <c r="I7771" s="935" t="s">
        <v>411</v>
      </c>
      <c r="J7771" s="935">
        <v>40.153152210000002</v>
      </c>
      <c r="K7771" s="935">
        <v>-122.20237950000001</v>
      </c>
      <c r="L7771" s="935">
        <v>40.027836569999998</v>
      </c>
      <c r="M7771" s="935">
        <v>-122.11920569999999</v>
      </c>
    </row>
    <row r="7772" spans="1:13" x14ac:dyDescent="0.35">
      <c r="A7772" s="1296">
        <v>41488</v>
      </c>
      <c r="B7772" s="1295" t="s">
        <v>194</v>
      </c>
      <c r="C7772" s="1295" t="s">
        <v>246</v>
      </c>
      <c r="D7772" s="1295">
        <v>11849</v>
      </c>
      <c r="E7772" s="1295" t="s">
        <v>200</v>
      </c>
      <c r="F7772" s="935" t="s">
        <v>219</v>
      </c>
      <c r="G7772" s="1295">
        <v>0</v>
      </c>
      <c r="H7772" s="935" t="s">
        <v>411</v>
      </c>
      <c r="I7772" s="935" t="s">
        <v>412</v>
      </c>
      <c r="J7772" s="935">
        <v>40.027836569999998</v>
      </c>
      <c r="K7772" s="935">
        <v>-122.11920569999999</v>
      </c>
      <c r="L7772" s="935">
        <v>39.909298579999998</v>
      </c>
      <c r="M7772" s="935">
        <v>-122.0918963</v>
      </c>
    </row>
    <row r="7773" spans="1:13" x14ac:dyDescent="0.35">
      <c r="A7773" s="1296">
        <v>41488</v>
      </c>
      <c r="B7773" s="1295" t="s">
        <v>194</v>
      </c>
      <c r="C7773" s="1295" t="s">
        <v>246</v>
      </c>
      <c r="D7773" s="1295">
        <v>11849</v>
      </c>
      <c r="E7773" s="1295" t="s">
        <v>200</v>
      </c>
      <c r="F7773" s="935" t="s">
        <v>220</v>
      </c>
      <c r="G7773" s="1295">
        <v>-99999</v>
      </c>
      <c r="H7773" s="935" t="s">
        <v>412</v>
      </c>
      <c r="I7773" s="935" t="s">
        <v>413</v>
      </c>
      <c r="J7773" s="935">
        <v>39.909298579999998</v>
      </c>
      <c r="K7773" s="935">
        <v>-122.0918963</v>
      </c>
      <c r="L7773" s="935">
        <v>39.751173979999997</v>
      </c>
      <c r="M7773" s="935">
        <v>-121.9963235</v>
      </c>
    </row>
    <row r="7774" spans="1:13" x14ac:dyDescent="0.35">
      <c r="A7774" s="1296">
        <v>41488</v>
      </c>
      <c r="B7774" s="1295" t="s">
        <v>194</v>
      </c>
      <c r="C7774" s="1295" t="s">
        <v>246</v>
      </c>
      <c r="D7774" s="1295">
        <v>11849</v>
      </c>
      <c r="E7774" s="1295" t="s">
        <v>200</v>
      </c>
      <c r="F7774" s="935" t="s">
        <v>221</v>
      </c>
      <c r="G7774" s="1295">
        <v>-99999</v>
      </c>
      <c r="H7774" s="935" t="s">
        <v>413</v>
      </c>
      <c r="I7774" s="935" t="s">
        <v>414</v>
      </c>
      <c r="J7774" s="935">
        <v>39.751173979999997</v>
      </c>
      <c r="K7774" s="935">
        <v>-121.9963235</v>
      </c>
      <c r="L7774" s="935">
        <v>39.629153240000001</v>
      </c>
      <c r="M7774" s="935">
        <v>-121.9925059</v>
      </c>
    </row>
    <row r="7775" spans="1:13" x14ac:dyDescent="0.35">
      <c r="A7775" s="1296">
        <v>41488</v>
      </c>
      <c r="B7775" s="1295" t="s">
        <v>194</v>
      </c>
      <c r="C7775" s="1295" t="s">
        <v>246</v>
      </c>
      <c r="D7775" s="1295">
        <v>11849</v>
      </c>
      <c r="E7775" s="1295" t="s">
        <v>200</v>
      </c>
      <c r="F7775" s="935" t="s">
        <v>222</v>
      </c>
      <c r="G7775" s="1295">
        <v>-99999</v>
      </c>
      <c r="H7775" s="935" t="s">
        <v>414</v>
      </c>
      <c r="I7775" s="935" t="s">
        <v>415</v>
      </c>
      <c r="J7775" s="935">
        <v>39.629153240000001</v>
      </c>
      <c r="K7775" s="935">
        <v>-121.9925059</v>
      </c>
      <c r="L7775" s="935">
        <v>39.40712284</v>
      </c>
      <c r="M7775" s="935">
        <v>-122.00758999999999</v>
      </c>
    </row>
    <row r="7776" spans="1:13" x14ac:dyDescent="0.35">
      <c r="A7776" s="1296">
        <v>41494</v>
      </c>
      <c r="B7776" s="1295" t="s">
        <v>194</v>
      </c>
      <c r="C7776" s="1295" t="s">
        <v>260</v>
      </c>
      <c r="D7776" s="1295">
        <v>11385</v>
      </c>
      <c r="E7776" s="1295" t="s">
        <v>200</v>
      </c>
      <c r="F7776" s="935" t="s">
        <v>208</v>
      </c>
      <c r="G7776" s="1295">
        <v>41</v>
      </c>
      <c r="H7776" s="935" t="s">
        <v>402</v>
      </c>
      <c r="I7776" s="935" t="s">
        <v>403</v>
      </c>
      <c r="J7776" s="935">
        <v>40.611883210000002</v>
      </c>
      <c r="K7776" s="935">
        <v>-122.446135</v>
      </c>
      <c r="L7776" s="935">
        <v>40.592799669999998</v>
      </c>
      <c r="M7776" s="935">
        <v>-122.3942059</v>
      </c>
    </row>
    <row r="7777" spans="1:13" x14ac:dyDescent="0.35">
      <c r="A7777" s="1296">
        <v>41494</v>
      </c>
      <c r="B7777" s="1295" t="s">
        <v>194</v>
      </c>
      <c r="C7777" s="1295" t="s">
        <v>260</v>
      </c>
      <c r="D7777" s="1295">
        <v>11385</v>
      </c>
      <c r="E7777" s="1295" t="s">
        <v>200</v>
      </c>
      <c r="F7777" s="935" t="s">
        <v>209</v>
      </c>
      <c r="G7777" s="1295">
        <v>8</v>
      </c>
      <c r="H7777" s="935" t="s">
        <v>403</v>
      </c>
      <c r="I7777" s="935" t="s">
        <v>404</v>
      </c>
      <c r="J7777" s="935">
        <v>40.592799669999998</v>
      </c>
      <c r="K7777" s="935">
        <v>-122.3942059</v>
      </c>
      <c r="L7777" s="935">
        <v>40.585947769999997</v>
      </c>
      <c r="M7777" s="935">
        <v>-122.3683525</v>
      </c>
    </row>
    <row r="7778" spans="1:13" x14ac:dyDescent="0.35">
      <c r="A7778" s="1296">
        <v>41494</v>
      </c>
      <c r="B7778" s="1295" t="s">
        <v>194</v>
      </c>
      <c r="C7778" s="1295" t="s">
        <v>260</v>
      </c>
      <c r="D7778" s="1295">
        <v>11385</v>
      </c>
      <c r="E7778" s="1295" t="s">
        <v>200</v>
      </c>
      <c r="F7778" s="935" t="s">
        <v>211</v>
      </c>
      <c r="G7778" s="1295">
        <v>0</v>
      </c>
      <c r="H7778" s="935" t="s">
        <v>404</v>
      </c>
      <c r="I7778" s="935" t="s">
        <v>405</v>
      </c>
      <c r="J7778" s="935">
        <v>40.585947769999997</v>
      </c>
      <c r="K7778" s="935">
        <v>-122.3683525</v>
      </c>
      <c r="L7778" s="935">
        <v>40.472049499999997</v>
      </c>
      <c r="M7778" s="935">
        <v>-122.29453460000001</v>
      </c>
    </row>
    <row r="7779" spans="1:13" x14ac:dyDescent="0.35">
      <c r="A7779" s="1296">
        <v>41494</v>
      </c>
      <c r="B7779" s="1295" t="s">
        <v>194</v>
      </c>
      <c r="C7779" s="1295" t="s">
        <v>260</v>
      </c>
      <c r="D7779" s="1295">
        <v>11385</v>
      </c>
      <c r="E7779" s="1295" t="s">
        <v>200</v>
      </c>
      <c r="F7779" s="935" t="s">
        <v>212</v>
      </c>
      <c r="G7779" s="1295">
        <v>0</v>
      </c>
      <c r="H7779" s="935" t="s">
        <v>405</v>
      </c>
      <c r="I7779" s="935" t="s">
        <v>406</v>
      </c>
      <c r="J7779" s="935">
        <v>40.472049499999997</v>
      </c>
      <c r="K7779" s="935">
        <v>-122.29453460000001</v>
      </c>
      <c r="L7779" s="935">
        <v>40.417416330000002</v>
      </c>
      <c r="M7779" s="935">
        <v>-122.19395729999999</v>
      </c>
    </row>
    <row r="7780" spans="1:13" x14ac:dyDescent="0.35">
      <c r="A7780" s="1296">
        <v>41494</v>
      </c>
      <c r="B7780" s="1295" t="s">
        <v>194</v>
      </c>
      <c r="C7780" s="1295" t="s">
        <v>260</v>
      </c>
      <c r="D7780" s="1295">
        <v>11385</v>
      </c>
      <c r="E7780" s="1295" t="s">
        <v>200</v>
      </c>
      <c r="F7780" s="935" t="s">
        <v>213</v>
      </c>
      <c r="G7780" s="1295">
        <v>0</v>
      </c>
      <c r="H7780" s="935" t="s">
        <v>406</v>
      </c>
      <c r="I7780" s="935" t="s">
        <v>407</v>
      </c>
      <c r="J7780" s="935">
        <v>40.417416330000002</v>
      </c>
      <c r="K7780" s="935">
        <v>-122.19395729999999</v>
      </c>
      <c r="L7780" s="935">
        <v>40.355137560000003</v>
      </c>
      <c r="M7780" s="935">
        <v>-122.17595660000001</v>
      </c>
    </row>
    <row r="7781" spans="1:13" x14ac:dyDescent="0.35">
      <c r="A7781" s="1296">
        <v>41494</v>
      </c>
      <c r="B7781" s="1295" t="s">
        <v>194</v>
      </c>
      <c r="C7781" s="1295" t="s">
        <v>260</v>
      </c>
      <c r="D7781" s="1295">
        <v>11385</v>
      </c>
      <c r="E7781" s="1295" t="s">
        <v>200</v>
      </c>
      <c r="F7781" s="935" t="s">
        <v>214</v>
      </c>
      <c r="G7781" s="1295">
        <v>0</v>
      </c>
      <c r="H7781" s="935" t="s">
        <v>407</v>
      </c>
      <c r="I7781" s="935" t="s">
        <v>408</v>
      </c>
      <c r="J7781" s="935">
        <v>40.355137560000003</v>
      </c>
      <c r="K7781" s="935">
        <v>-122.17595660000001</v>
      </c>
      <c r="L7781" s="935">
        <v>40.316984869999999</v>
      </c>
      <c r="M7781" s="935">
        <v>-122.1896581</v>
      </c>
    </row>
    <row r="7782" spans="1:13" x14ac:dyDescent="0.35">
      <c r="A7782" s="1296">
        <v>41494</v>
      </c>
      <c r="B7782" s="1295" t="s">
        <v>194</v>
      </c>
      <c r="C7782" s="1295" t="s">
        <v>260</v>
      </c>
      <c r="D7782" s="1295">
        <v>11385</v>
      </c>
      <c r="E7782" s="1295" t="s">
        <v>200</v>
      </c>
      <c r="F7782" s="935" t="s">
        <v>215</v>
      </c>
      <c r="G7782" s="1295">
        <v>0</v>
      </c>
      <c r="H7782" s="935" t="s">
        <v>408</v>
      </c>
      <c r="I7782" s="935" t="s">
        <v>409</v>
      </c>
      <c r="J7782" s="935">
        <v>40.316984869999999</v>
      </c>
      <c r="K7782" s="935">
        <v>-122.1896581</v>
      </c>
      <c r="L7782" s="935">
        <v>40.263968490000003</v>
      </c>
      <c r="M7782" s="935">
        <v>-122.2235306</v>
      </c>
    </row>
    <row r="7783" spans="1:13" x14ac:dyDescent="0.35">
      <c r="A7783" s="1296">
        <v>41494</v>
      </c>
      <c r="B7783" s="1295" t="s">
        <v>194</v>
      </c>
      <c r="C7783" s="1295" t="s">
        <v>260</v>
      </c>
      <c r="D7783" s="1295">
        <v>11385</v>
      </c>
      <c r="E7783" s="1295" t="s">
        <v>200</v>
      </c>
      <c r="F7783" s="935" t="s">
        <v>216</v>
      </c>
      <c r="G7783" s="1295">
        <v>0</v>
      </c>
      <c r="H7783" s="935" t="s">
        <v>409</v>
      </c>
      <c r="I7783" s="935" t="s">
        <v>410</v>
      </c>
      <c r="J7783" s="935">
        <v>40.263968490000003</v>
      </c>
      <c r="K7783" s="935">
        <v>-122.2235306</v>
      </c>
      <c r="L7783" s="935">
        <v>40.153152210000002</v>
      </c>
      <c r="M7783" s="935">
        <v>-122.20237950000001</v>
      </c>
    </row>
    <row r="7784" spans="1:13" x14ac:dyDescent="0.35">
      <c r="A7784" s="1296">
        <v>41494</v>
      </c>
      <c r="B7784" s="1295" t="s">
        <v>194</v>
      </c>
      <c r="C7784" s="1295" t="s">
        <v>260</v>
      </c>
      <c r="D7784" s="1295">
        <v>11385</v>
      </c>
      <c r="E7784" s="1295" t="s">
        <v>200</v>
      </c>
      <c r="F7784" s="935" t="s">
        <v>217</v>
      </c>
      <c r="G7784" s="1295">
        <v>0</v>
      </c>
      <c r="H7784" s="935" t="s">
        <v>410</v>
      </c>
      <c r="I7784" s="935" t="s">
        <v>411</v>
      </c>
      <c r="J7784" s="935">
        <v>40.153152210000002</v>
      </c>
      <c r="K7784" s="935">
        <v>-122.20237950000001</v>
      </c>
      <c r="L7784" s="935">
        <v>40.027836569999998</v>
      </c>
      <c r="M7784" s="935">
        <v>-122.11920569999999</v>
      </c>
    </row>
    <row r="7785" spans="1:13" x14ac:dyDescent="0.35">
      <c r="A7785" s="1296">
        <v>41494</v>
      </c>
      <c r="B7785" s="1295" t="s">
        <v>194</v>
      </c>
      <c r="C7785" s="1295" t="s">
        <v>260</v>
      </c>
      <c r="D7785" s="1295">
        <v>11385</v>
      </c>
      <c r="E7785" s="1295" t="s">
        <v>200</v>
      </c>
      <c r="F7785" s="935" t="s">
        <v>219</v>
      </c>
      <c r="G7785" s="1295">
        <v>0</v>
      </c>
      <c r="H7785" s="935" t="s">
        <v>411</v>
      </c>
      <c r="I7785" s="935" t="s">
        <v>412</v>
      </c>
      <c r="J7785" s="935">
        <v>40.027836569999998</v>
      </c>
      <c r="K7785" s="935">
        <v>-122.11920569999999</v>
      </c>
      <c r="L7785" s="935">
        <v>39.909298579999998</v>
      </c>
      <c r="M7785" s="935">
        <v>-122.0918963</v>
      </c>
    </row>
    <row r="7786" spans="1:13" x14ac:dyDescent="0.35">
      <c r="A7786" s="1296">
        <v>41494</v>
      </c>
      <c r="B7786" s="1295" t="s">
        <v>194</v>
      </c>
      <c r="C7786" s="1295" t="s">
        <v>260</v>
      </c>
      <c r="D7786" s="1295">
        <v>11385</v>
      </c>
      <c r="E7786" s="1295" t="s">
        <v>200</v>
      </c>
      <c r="F7786" s="935" t="s">
        <v>220</v>
      </c>
      <c r="G7786" s="1295">
        <v>-99999</v>
      </c>
      <c r="H7786" s="935" t="s">
        <v>412</v>
      </c>
      <c r="I7786" s="935" t="s">
        <v>413</v>
      </c>
      <c r="J7786" s="935">
        <v>39.909298579999998</v>
      </c>
      <c r="K7786" s="935">
        <v>-122.0918963</v>
      </c>
      <c r="L7786" s="935">
        <v>39.751173979999997</v>
      </c>
      <c r="M7786" s="935">
        <v>-121.9963235</v>
      </c>
    </row>
    <row r="7787" spans="1:13" x14ac:dyDescent="0.35">
      <c r="A7787" s="1296">
        <v>41494</v>
      </c>
      <c r="B7787" s="1295" t="s">
        <v>194</v>
      </c>
      <c r="C7787" s="1295" t="s">
        <v>260</v>
      </c>
      <c r="D7787" s="1295">
        <v>11385</v>
      </c>
      <c r="E7787" s="1295" t="s">
        <v>200</v>
      </c>
      <c r="F7787" s="935" t="s">
        <v>221</v>
      </c>
      <c r="G7787" s="1295">
        <v>-99999</v>
      </c>
      <c r="H7787" s="935" t="s">
        <v>413</v>
      </c>
      <c r="I7787" s="935" t="s">
        <v>414</v>
      </c>
      <c r="J7787" s="935">
        <v>39.751173979999997</v>
      </c>
      <c r="K7787" s="935">
        <v>-121.9963235</v>
      </c>
      <c r="L7787" s="935">
        <v>39.629153240000001</v>
      </c>
      <c r="M7787" s="935">
        <v>-121.9925059</v>
      </c>
    </row>
    <row r="7788" spans="1:13" x14ac:dyDescent="0.35">
      <c r="A7788" s="1296">
        <v>41494</v>
      </c>
      <c r="B7788" s="1295" t="s">
        <v>194</v>
      </c>
      <c r="C7788" s="1295" t="s">
        <v>260</v>
      </c>
      <c r="D7788" s="1295">
        <v>11385</v>
      </c>
      <c r="E7788" s="1295" t="s">
        <v>200</v>
      </c>
      <c r="F7788" s="935" t="s">
        <v>222</v>
      </c>
      <c r="G7788" s="1295">
        <v>-99999</v>
      </c>
      <c r="H7788" s="935" t="s">
        <v>414</v>
      </c>
      <c r="I7788" s="935" t="s">
        <v>415</v>
      </c>
      <c r="J7788" s="935">
        <v>39.629153240000001</v>
      </c>
      <c r="K7788" s="935">
        <v>-121.9925059</v>
      </c>
      <c r="L7788" s="935">
        <v>39.40712284</v>
      </c>
      <c r="M7788" s="935">
        <v>-122.00758999999999</v>
      </c>
    </row>
    <row r="7789" spans="1:13" x14ac:dyDescent="0.35">
      <c r="A7789" s="1296">
        <v>41501</v>
      </c>
      <c r="B7789" s="1295" t="s">
        <v>194</v>
      </c>
      <c r="C7789" s="1295" t="s">
        <v>260</v>
      </c>
      <c r="D7789" s="1295">
        <v>11608</v>
      </c>
      <c r="E7789" s="1295" t="s">
        <v>200</v>
      </c>
      <c r="F7789" s="935" t="s">
        <v>208</v>
      </c>
      <c r="G7789" s="1295">
        <v>0</v>
      </c>
      <c r="H7789" s="935" t="s">
        <v>402</v>
      </c>
      <c r="I7789" s="935" t="s">
        <v>403</v>
      </c>
      <c r="J7789" s="935">
        <v>40.611883210000002</v>
      </c>
      <c r="K7789" s="935">
        <v>-122.446135</v>
      </c>
      <c r="L7789" s="935">
        <v>40.592799669999998</v>
      </c>
      <c r="M7789" s="935">
        <v>-122.3942059</v>
      </c>
    </row>
    <row r="7790" spans="1:13" x14ac:dyDescent="0.35">
      <c r="A7790" s="1296">
        <v>41501</v>
      </c>
      <c r="B7790" s="1295" t="s">
        <v>194</v>
      </c>
      <c r="C7790" s="1295" t="s">
        <v>260</v>
      </c>
      <c r="D7790" s="1295">
        <v>11608</v>
      </c>
      <c r="E7790" s="1295" t="s">
        <v>200</v>
      </c>
      <c r="F7790" s="935" t="s">
        <v>209</v>
      </c>
      <c r="G7790" s="1295">
        <v>0</v>
      </c>
      <c r="H7790" s="935" t="s">
        <v>403</v>
      </c>
      <c r="I7790" s="935" t="s">
        <v>404</v>
      </c>
      <c r="J7790" s="935">
        <v>40.592799669999998</v>
      </c>
      <c r="K7790" s="935">
        <v>-122.3942059</v>
      </c>
      <c r="L7790" s="935">
        <v>40.585947769999997</v>
      </c>
      <c r="M7790" s="935">
        <v>-122.3683525</v>
      </c>
    </row>
    <row r="7791" spans="1:13" x14ac:dyDescent="0.35">
      <c r="A7791" s="1296">
        <v>41501</v>
      </c>
      <c r="B7791" s="1295" t="s">
        <v>194</v>
      </c>
      <c r="C7791" s="1295" t="s">
        <v>260</v>
      </c>
      <c r="D7791" s="1295">
        <v>11608</v>
      </c>
      <c r="E7791" s="1295" t="s">
        <v>200</v>
      </c>
      <c r="F7791" s="935" t="s">
        <v>211</v>
      </c>
      <c r="G7791" s="1295">
        <v>0</v>
      </c>
      <c r="H7791" s="935" t="s">
        <v>404</v>
      </c>
      <c r="I7791" s="935" t="s">
        <v>405</v>
      </c>
      <c r="J7791" s="935">
        <v>40.585947769999997</v>
      </c>
      <c r="K7791" s="935">
        <v>-122.3683525</v>
      </c>
      <c r="L7791" s="935">
        <v>40.472049499999997</v>
      </c>
      <c r="M7791" s="935">
        <v>-122.29453460000001</v>
      </c>
    </row>
    <row r="7792" spans="1:13" x14ac:dyDescent="0.35">
      <c r="A7792" s="1296">
        <v>41501</v>
      </c>
      <c r="B7792" s="1295" t="s">
        <v>194</v>
      </c>
      <c r="C7792" s="1295" t="s">
        <v>260</v>
      </c>
      <c r="D7792" s="1295">
        <v>11608</v>
      </c>
      <c r="E7792" s="1295" t="s">
        <v>200</v>
      </c>
      <c r="F7792" s="935" t="s">
        <v>212</v>
      </c>
      <c r="G7792" s="1295">
        <v>0</v>
      </c>
      <c r="H7792" s="935" t="s">
        <v>405</v>
      </c>
      <c r="I7792" s="935" t="s">
        <v>406</v>
      </c>
      <c r="J7792" s="935">
        <v>40.472049499999997</v>
      </c>
      <c r="K7792" s="935">
        <v>-122.29453460000001</v>
      </c>
      <c r="L7792" s="935">
        <v>40.417416330000002</v>
      </c>
      <c r="M7792" s="935">
        <v>-122.19395729999999</v>
      </c>
    </row>
    <row r="7793" spans="1:13" x14ac:dyDescent="0.35">
      <c r="A7793" s="1296">
        <v>41501</v>
      </c>
      <c r="B7793" s="1295" t="s">
        <v>194</v>
      </c>
      <c r="C7793" s="1295" t="s">
        <v>260</v>
      </c>
      <c r="D7793" s="1295">
        <v>11608</v>
      </c>
      <c r="E7793" s="1295" t="s">
        <v>200</v>
      </c>
      <c r="F7793" s="935" t="s">
        <v>213</v>
      </c>
      <c r="G7793" s="1295">
        <v>0</v>
      </c>
      <c r="H7793" s="935" t="s">
        <v>406</v>
      </c>
      <c r="I7793" s="935" t="s">
        <v>407</v>
      </c>
      <c r="J7793" s="935">
        <v>40.417416330000002</v>
      </c>
      <c r="K7793" s="935">
        <v>-122.19395729999999</v>
      </c>
      <c r="L7793" s="935">
        <v>40.355137560000003</v>
      </c>
      <c r="M7793" s="935">
        <v>-122.17595660000001</v>
      </c>
    </row>
    <row r="7794" spans="1:13" x14ac:dyDescent="0.35">
      <c r="A7794" s="1296">
        <v>41501</v>
      </c>
      <c r="B7794" s="1295" t="s">
        <v>194</v>
      </c>
      <c r="C7794" s="1295" t="s">
        <v>260</v>
      </c>
      <c r="D7794" s="1295">
        <v>11608</v>
      </c>
      <c r="E7794" s="1295" t="s">
        <v>200</v>
      </c>
      <c r="F7794" s="935" t="s">
        <v>214</v>
      </c>
      <c r="G7794" s="1295">
        <v>0</v>
      </c>
      <c r="H7794" s="935" t="s">
        <v>407</v>
      </c>
      <c r="I7794" s="935" t="s">
        <v>408</v>
      </c>
      <c r="J7794" s="935">
        <v>40.355137560000003</v>
      </c>
      <c r="K7794" s="935">
        <v>-122.17595660000001</v>
      </c>
      <c r="L7794" s="935">
        <v>40.316984869999999</v>
      </c>
      <c r="M7794" s="935">
        <v>-122.1896581</v>
      </c>
    </row>
    <row r="7795" spans="1:13" x14ac:dyDescent="0.35">
      <c r="A7795" s="1296">
        <v>41501</v>
      </c>
      <c r="B7795" s="1295" t="s">
        <v>194</v>
      </c>
      <c r="C7795" s="1295" t="s">
        <v>260</v>
      </c>
      <c r="D7795" s="1295">
        <v>11608</v>
      </c>
      <c r="E7795" s="1295" t="s">
        <v>200</v>
      </c>
      <c r="F7795" s="935" t="s">
        <v>215</v>
      </c>
      <c r="G7795" s="1295">
        <v>0</v>
      </c>
      <c r="H7795" s="935" t="s">
        <v>408</v>
      </c>
      <c r="I7795" s="935" t="s">
        <v>409</v>
      </c>
      <c r="J7795" s="935">
        <v>40.316984869999999</v>
      </c>
      <c r="K7795" s="935">
        <v>-122.1896581</v>
      </c>
      <c r="L7795" s="935">
        <v>40.263968490000003</v>
      </c>
      <c r="M7795" s="935">
        <v>-122.2235306</v>
      </c>
    </row>
    <row r="7796" spans="1:13" x14ac:dyDescent="0.35">
      <c r="A7796" s="1296">
        <v>41501</v>
      </c>
      <c r="B7796" s="1295" t="s">
        <v>194</v>
      </c>
      <c r="C7796" s="1295" t="s">
        <v>260</v>
      </c>
      <c r="D7796" s="1295">
        <v>11608</v>
      </c>
      <c r="E7796" s="1295" t="s">
        <v>200</v>
      </c>
      <c r="F7796" s="935" t="s">
        <v>216</v>
      </c>
      <c r="G7796" s="1295">
        <v>0</v>
      </c>
      <c r="H7796" s="935" t="s">
        <v>409</v>
      </c>
      <c r="I7796" s="935" t="s">
        <v>410</v>
      </c>
      <c r="J7796" s="935">
        <v>40.263968490000003</v>
      </c>
      <c r="K7796" s="935">
        <v>-122.2235306</v>
      </c>
      <c r="L7796" s="935">
        <v>40.153152210000002</v>
      </c>
      <c r="M7796" s="935">
        <v>-122.20237950000001</v>
      </c>
    </row>
    <row r="7797" spans="1:13" x14ac:dyDescent="0.35">
      <c r="A7797" s="1296">
        <v>41501</v>
      </c>
      <c r="B7797" s="1295" t="s">
        <v>194</v>
      </c>
      <c r="C7797" s="1295" t="s">
        <v>260</v>
      </c>
      <c r="D7797" s="1295">
        <v>11608</v>
      </c>
      <c r="E7797" s="1295" t="s">
        <v>200</v>
      </c>
      <c r="F7797" s="935" t="s">
        <v>217</v>
      </c>
      <c r="G7797" s="1295">
        <v>0</v>
      </c>
      <c r="H7797" s="935" t="s">
        <v>410</v>
      </c>
      <c r="I7797" s="935" t="s">
        <v>411</v>
      </c>
      <c r="J7797" s="935">
        <v>40.153152210000002</v>
      </c>
      <c r="K7797" s="935">
        <v>-122.20237950000001</v>
      </c>
      <c r="L7797" s="935">
        <v>40.027836569999998</v>
      </c>
      <c r="M7797" s="935">
        <v>-122.11920569999999</v>
      </c>
    </row>
    <row r="7798" spans="1:13" x14ac:dyDescent="0.35">
      <c r="A7798" s="1296">
        <v>41501</v>
      </c>
      <c r="B7798" s="1295" t="s">
        <v>194</v>
      </c>
      <c r="C7798" s="1295" t="s">
        <v>260</v>
      </c>
      <c r="D7798" s="1295">
        <v>11608</v>
      </c>
      <c r="E7798" s="1295" t="s">
        <v>200</v>
      </c>
      <c r="F7798" s="935" t="s">
        <v>219</v>
      </c>
      <c r="G7798" s="1295">
        <v>0</v>
      </c>
      <c r="H7798" s="935" t="s">
        <v>411</v>
      </c>
      <c r="I7798" s="935" t="s">
        <v>412</v>
      </c>
      <c r="J7798" s="935">
        <v>40.027836569999998</v>
      </c>
      <c r="K7798" s="935">
        <v>-122.11920569999999</v>
      </c>
      <c r="L7798" s="935">
        <v>39.909298579999998</v>
      </c>
      <c r="M7798" s="935">
        <v>-122.0918963</v>
      </c>
    </row>
    <row r="7799" spans="1:13" x14ac:dyDescent="0.35">
      <c r="A7799" s="1296">
        <v>41501</v>
      </c>
      <c r="B7799" s="1295" t="s">
        <v>194</v>
      </c>
      <c r="C7799" s="1295" t="s">
        <v>260</v>
      </c>
      <c r="D7799" s="1295">
        <v>11608</v>
      </c>
      <c r="E7799" s="1295" t="s">
        <v>200</v>
      </c>
      <c r="F7799" s="935" t="s">
        <v>220</v>
      </c>
      <c r="G7799" s="1295">
        <v>-99999</v>
      </c>
      <c r="H7799" s="935" t="s">
        <v>412</v>
      </c>
      <c r="I7799" s="935" t="s">
        <v>413</v>
      </c>
      <c r="J7799" s="935">
        <v>39.909298579999998</v>
      </c>
      <c r="K7799" s="935">
        <v>-122.0918963</v>
      </c>
      <c r="L7799" s="935">
        <v>39.751173979999997</v>
      </c>
      <c r="M7799" s="935">
        <v>-121.9963235</v>
      </c>
    </row>
    <row r="7800" spans="1:13" x14ac:dyDescent="0.35">
      <c r="A7800" s="1296">
        <v>41501</v>
      </c>
      <c r="B7800" s="1295" t="s">
        <v>194</v>
      </c>
      <c r="C7800" s="1295" t="s">
        <v>260</v>
      </c>
      <c r="D7800" s="1295">
        <v>11608</v>
      </c>
      <c r="E7800" s="1295" t="s">
        <v>200</v>
      </c>
      <c r="F7800" s="935" t="s">
        <v>221</v>
      </c>
      <c r="G7800" s="1295">
        <v>-99999</v>
      </c>
      <c r="H7800" s="935" t="s">
        <v>413</v>
      </c>
      <c r="I7800" s="935" t="s">
        <v>414</v>
      </c>
      <c r="J7800" s="935">
        <v>39.751173979999997</v>
      </c>
      <c r="K7800" s="935">
        <v>-121.9963235</v>
      </c>
      <c r="L7800" s="935">
        <v>39.629153240000001</v>
      </c>
      <c r="M7800" s="935">
        <v>-121.9925059</v>
      </c>
    </row>
    <row r="7801" spans="1:13" x14ac:dyDescent="0.35">
      <c r="A7801" s="1296">
        <v>41501</v>
      </c>
      <c r="B7801" s="1295" t="s">
        <v>194</v>
      </c>
      <c r="C7801" s="1295" t="s">
        <v>260</v>
      </c>
      <c r="D7801" s="1295">
        <v>11608</v>
      </c>
      <c r="E7801" s="1295" t="s">
        <v>200</v>
      </c>
      <c r="F7801" s="935" t="s">
        <v>222</v>
      </c>
      <c r="G7801" s="1295">
        <v>-99999</v>
      </c>
      <c r="H7801" s="935" t="s">
        <v>414</v>
      </c>
      <c r="I7801" s="935" t="s">
        <v>415</v>
      </c>
      <c r="J7801" s="935">
        <v>39.629153240000001</v>
      </c>
      <c r="K7801" s="935">
        <v>-121.9925059</v>
      </c>
      <c r="L7801" s="935">
        <v>39.40712284</v>
      </c>
      <c r="M7801" s="935">
        <v>-122.00758999999999</v>
      </c>
    </row>
    <row r="7802" spans="1:13" x14ac:dyDescent="0.35">
      <c r="A7802" s="1296">
        <v>41509</v>
      </c>
      <c r="B7802" s="1295" t="s">
        <v>194</v>
      </c>
      <c r="C7802" s="1295" t="s">
        <v>283</v>
      </c>
      <c r="D7802" s="1295">
        <v>9640</v>
      </c>
      <c r="E7802" s="1295" t="s">
        <v>200</v>
      </c>
      <c r="F7802" s="935" t="s">
        <v>208</v>
      </c>
      <c r="G7802" s="1295">
        <v>0</v>
      </c>
      <c r="H7802" s="935" t="s">
        <v>402</v>
      </c>
      <c r="I7802" s="935" t="s">
        <v>403</v>
      </c>
      <c r="J7802" s="935">
        <v>40.611883210000002</v>
      </c>
      <c r="K7802" s="935">
        <v>-122.446135</v>
      </c>
      <c r="L7802" s="935">
        <v>40.592799669999998</v>
      </c>
      <c r="M7802" s="935">
        <v>-122.3942059</v>
      </c>
    </row>
    <row r="7803" spans="1:13" x14ac:dyDescent="0.35">
      <c r="A7803" s="1296">
        <v>41509</v>
      </c>
      <c r="B7803" s="1295" t="s">
        <v>194</v>
      </c>
      <c r="C7803" s="1295" t="s">
        <v>283</v>
      </c>
      <c r="D7803" s="1295">
        <v>9640</v>
      </c>
      <c r="E7803" s="1295" t="s">
        <v>200</v>
      </c>
      <c r="F7803" s="935" t="s">
        <v>209</v>
      </c>
      <c r="G7803" s="1295">
        <v>0</v>
      </c>
      <c r="H7803" s="935" t="s">
        <v>403</v>
      </c>
      <c r="I7803" s="935" t="s">
        <v>404</v>
      </c>
      <c r="J7803" s="935">
        <v>40.592799669999998</v>
      </c>
      <c r="K7803" s="935">
        <v>-122.3942059</v>
      </c>
      <c r="L7803" s="935">
        <v>40.585947769999997</v>
      </c>
      <c r="M7803" s="935">
        <v>-122.3683525</v>
      </c>
    </row>
    <row r="7804" spans="1:13" x14ac:dyDescent="0.35">
      <c r="A7804" s="1296">
        <v>41509</v>
      </c>
      <c r="B7804" s="1295" t="s">
        <v>194</v>
      </c>
      <c r="C7804" s="1295" t="s">
        <v>283</v>
      </c>
      <c r="D7804" s="1295">
        <v>9640</v>
      </c>
      <c r="E7804" s="1295" t="s">
        <v>200</v>
      </c>
      <c r="F7804" s="935" t="s">
        <v>211</v>
      </c>
      <c r="G7804" s="1295">
        <v>0</v>
      </c>
      <c r="H7804" s="935" t="s">
        <v>404</v>
      </c>
      <c r="I7804" s="935" t="s">
        <v>405</v>
      </c>
      <c r="J7804" s="935">
        <v>40.585947769999997</v>
      </c>
      <c r="K7804" s="935">
        <v>-122.3683525</v>
      </c>
      <c r="L7804" s="935">
        <v>40.472049499999997</v>
      </c>
      <c r="M7804" s="935">
        <v>-122.29453460000001</v>
      </c>
    </row>
    <row r="7805" spans="1:13" x14ac:dyDescent="0.35">
      <c r="A7805" s="1296">
        <v>41509</v>
      </c>
      <c r="B7805" s="1295" t="s">
        <v>194</v>
      </c>
      <c r="C7805" s="1295" t="s">
        <v>283</v>
      </c>
      <c r="D7805" s="1295">
        <v>9640</v>
      </c>
      <c r="E7805" s="1295" t="s">
        <v>200</v>
      </c>
      <c r="F7805" s="935" t="s">
        <v>212</v>
      </c>
      <c r="G7805" s="1295">
        <v>0</v>
      </c>
      <c r="H7805" s="935" t="s">
        <v>405</v>
      </c>
      <c r="I7805" s="935" t="s">
        <v>406</v>
      </c>
      <c r="J7805" s="935">
        <v>40.472049499999997</v>
      </c>
      <c r="K7805" s="935">
        <v>-122.29453460000001</v>
      </c>
      <c r="L7805" s="935">
        <v>40.417416330000002</v>
      </c>
      <c r="M7805" s="935">
        <v>-122.19395729999999</v>
      </c>
    </row>
    <row r="7806" spans="1:13" x14ac:dyDescent="0.35">
      <c r="A7806" s="1296">
        <v>41509</v>
      </c>
      <c r="B7806" s="1295" t="s">
        <v>194</v>
      </c>
      <c r="C7806" s="1295" t="s">
        <v>283</v>
      </c>
      <c r="D7806" s="1295">
        <v>9640</v>
      </c>
      <c r="E7806" s="1295" t="s">
        <v>200</v>
      </c>
      <c r="F7806" s="935" t="s">
        <v>213</v>
      </c>
      <c r="G7806" s="1295">
        <v>0</v>
      </c>
      <c r="H7806" s="935" t="s">
        <v>406</v>
      </c>
      <c r="I7806" s="935" t="s">
        <v>407</v>
      </c>
      <c r="J7806" s="935">
        <v>40.417416330000002</v>
      </c>
      <c r="K7806" s="935">
        <v>-122.19395729999999</v>
      </c>
      <c r="L7806" s="935">
        <v>40.355137560000003</v>
      </c>
      <c r="M7806" s="935">
        <v>-122.17595660000001</v>
      </c>
    </row>
    <row r="7807" spans="1:13" x14ac:dyDescent="0.35">
      <c r="A7807" s="1296">
        <v>41509</v>
      </c>
      <c r="B7807" s="1295" t="s">
        <v>194</v>
      </c>
      <c r="C7807" s="1295" t="s">
        <v>283</v>
      </c>
      <c r="D7807" s="1295">
        <v>9640</v>
      </c>
      <c r="E7807" s="1295" t="s">
        <v>200</v>
      </c>
      <c r="F7807" s="935" t="s">
        <v>214</v>
      </c>
      <c r="G7807" s="1295">
        <v>0</v>
      </c>
      <c r="H7807" s="935" t="s">
        <v>407</v>
      </c>
      <c r="I7807" s="935" t="s">
        <v>408</v>
      </c>
      <c r="J7807" s="935">
        <v>40.355137560000003</v>
      </c>
      <c r="K7807" s="935">
        <v>-122.17595660000001</v>
      </c>
      <c r="L7807" s="935">
        <v>40.316984869999999</v>
      </c>
      <c r="M7807" s="935">
        <v>-122.1896581</v>
      </c>
    </row>
    <row r="7808" spans="1:13" x14ac:dyDescent="0.35">
      <c r="A7808" s="1296">
        <v>41509</v>
      </c>
      <c r="B7808" s="1295" t="s">
        <v>194</v>
      </c>
      <c r="C7808" s="1295" t="s">
        <v>283</v>
      </c>
      <c r="D7808" s="1295">
        <v>9640</v>
      </c>
      <c r="E7808" s="1295" t="s">
        <v>200</v>
      </c>
      <c r="F7808" s="935" t="s">
        <v>215</v>
      </c>
      <c r="G7808" s="1295">
        <v>0</v>
      </c>
      <c r="H7808" s="935" t="s">
        <v>408</v>
      </c>
      <c r="I7808" s="935" t="s">
        <v>409</v>
      </c>
      <c r="J7808" s="935">
        <v>40.316984869999999</v>
      </c>
      <c r="K7808" s="935">
        <v>-122.1896581</v>
      </c>
      <c r="L7808" s="935">
        <v>40.263968490000003</v>
      </c>
      <c r="M7808" s="935">
        <v>-122.2235306</v>
      </c>
    </row>
    <row r="7809" spans="1:13" x14ac:dyDescent="0.35">
      <c r="A7809" s="1296">
        <v>41509</v>
      </c>
      <c r="B7809" s="1295" t="s">
        <v>194</v>
      </c>
      <c r="C7809" s="1295" t="s">
        <v>283</v>
      </c>
      <c r="D7809" s="1295">
        <v>9640</v>
      </c>
      <c r="E7809" s="1295" t="s">
        <v>200</v>
      </c>
      <c r="F7809" s="935" t="s">
        <v>216</v>
      </c>
      <c r="G7809" s="1295">
        <v>0</v>
      </c>
      <c r="H7809" s="935" t="s">
        <v>409</v>
      </c>
      <c r="I7809" s="935" t="s">
        <v>410</v>
      </c>
      <c r="J7809" s="935">
        <v>40.263968490000003</v>
      </c>
      <c r="K7809" s="935">
        <v>-122.2235306</v>
      </c>
      <c r="L7809" s="935">
        <v>40.153152210000002</v>
      </c>
      <c r="M7809" s="935">
        <v>-122.20237950000001</v>
      </c>
    </row>
    <row r="7810" spans="1:13" x14ac:dyDescent="0.35">
      <c r="A7810" s="1296">
        <v>41509</v>
      </c>
      <c r="B7810" s="1295" t="s">
        <v>194</v>
      </c>
      <c r="C7810" s="1295" t="s">
        <v>283</v>
      </c>
      <c r="D7810" s="1295">
        <v>9640</v>
      </c>
      <c r="E7810" s="1295" t="s">
        <v>200</v>
      </c>
      <c r="F7810" s="935" t="s">
        <v>217</v>
      </c>
      <c r="G7810" s="1295">
        <v>-99999</v>
      </c>
      <c r="H7810" s="935" t="s">
        <v>410</v>
      </c>
      <c r="I7810" s="935" t="s">
        <v>411</v>
      </c>
      <c r="J7810" s="935">
        <v>40.153152210000002</v>
      </c>
      <c r="K7810" s="935">
        <v>-122.20237950000001</v>
      </c>
      <c r="L7810" s="935">
        <v>40.027836569999998</v>
      </c>
      <c r="M7810" s="935">
        <v>-122.11920569999999</v>
      </c>
    </row>
    <row r="7811" spans="1:13" x14ac:dyDescent="0.35">
      <c r="A7811" s="1296">
        <v>41509</v>
      </c>
      <c r="B7811" s="1295" t="s">
        <v>194</v>
      </c>
      <c r="C7811" s="1295" t="s">
        <v>283</v>
      </c>
      <c r="D7811" s="1295">
        <v>9640</v>
      </c>
      <c r="E7811" s="1295" t="s">
        <v>200</v>
      </c>
      <c r="F7811" s="935" t="s">
        <v>219</v>
      </c>
      <c r="G7811" s="1295">
        <v>-99999</v>
      </c>
      <c r="H7811" s="935" t="s">
        <v>411</v>
      </c>
      <c r="I7811" s="935" t="s">
        <v>412</v>
      </c>
      <c r="J7811" s="935">
        <v>40.027836569999998</v>
      </c>
      <c r="K7811" s="935">
        <v>-122.11920569999999</v>
      </c>
      <c r="L7811" s="935">
        <v>39.909298579999998</v>
      </c>
      <c r="M7811" s="935">
        <v>-122.0918963</v>
      </c>
    </row>
    <row r="7812" spans="1:13" x14ac:dyDescent="0.35">
      <c r="A7812" s="1296">
        <v>41509</v>
      </c>
      <c r="B7812" s="1295" t="s">
        <v>194</v>
      </c>
      <c r="C7812" s="1295" t="s">
        <v>283</v>
      </c>
      <c r="D7812" s="1295">
        <v>9640</v>
      </c>
      <c r="E7812" s="1295" t="s">
        <v>200</v>
      </c>
      <c r="F7812" s="935" t="s">
        <v>220</v>
      </c>
      <c r="G7812" s="1295">
        <v>-99999</v>
      </c>
      <c r="H7812" s="935" t="s">
        <v>412</v>
      </c>
      <c r="I7812" s="935" t="s">
        <v>413</v>
      </c>
      <c r="J7812" s="935">
        <v>39.909298579999998</v>
      </c>
      <c r="K7812" s="935">
        <v>-122.0918963</v>
      </c>
      <c r="L7812" s="935">
        <v>39.751173979999997</v>
      </c>
      <c r="M7812" s="935">
        <v>-121.9963235</v>
      </c>
    </row>
    <row r="7813" spans="1:13" x14ac:dyDescent="0.35">
      <c r="A7813" s="1296">
        <v>41509</v>
      </c>
      <c r="B7813" s="1295" t="s">
        <v>194</v>
      </c>
      <c r="C7813" s="1295" t="s">
        <v>283</v>
      </c>
      <c r="D7813" s="1295">
        <v>9640</v>
      </c>
      <c r="E7813" s="1295" t="s">
        <v>200</v>
      </c>
      <c r="F7813" s="935" t="s">
        <v>221</v>
      </c>
      <c r="G7813" s="1295">
        <v>-99999</v>
      </c>
      <c r="H7813" s="935" t="s">
        <v>413</v>
      </c>
      <c r="I7813" s="935" t="s">
        <v>414</v>
      </c>
      <c r="J7813" s="935">
        <v>39.751173979999997</v>
      </c>
      <c r="K7813" s="935">
        <v>-121.9963235</v>
      </c>
      <c r="L7813" s="935">
        <v>39.629153240000001</v>
      </c>
      <c r="M7813" s="935">
        <v>-121.9925059</v>
      </c>
    </row>
    <row r="7814" spans="1:13" x14ac:dyDescent="0.35">
      <c r="A7814" s="1296">
        <v>41509</v>
      </c>
      <c r="B7814" s="1295" t="s">
        <v>194</v>
      </c>
      <c r="C7814" s="1295" t="s">
        <v>283</v>
      </c>
      <c r="D7814" s="1295">
        <v>9640</v>
      </c>
      <c r="E7814" s="1295" t="s">
        <v>200</v>
      </c>
      <c r="F7814" s="935" t="s">
        <v>222</v>
      </c>
      <c r="G7814" s="1295">
        <v>-99999</v>
      </c>
      <c r="H7814" s="935" t="s">
        <v>414</v>
      </c>
      <c r="I7814" s="935" t="s">
        <v>415</v>
      </c>
      <c r="J7814" s="935">
        <v>39.629153240000001</v>
      </c>
      <c r="K7814" s="935">
        <v>-121.9925059</v>
      </c>
      <c r="L7814" s="935">
        <v>39.40712284</v>
      </c>
      <c r="M7814" s="935">
        <v>-122.00758999999999</v>
      </c>
    </row>
    <row r="7815" spans="1:13" x14ac:dyDescent="0.35">
      <c r="A7815" s="1296">
        <v>41529</v>
      </c>
      <c r="B7815" s="1295" t="s">
        <v>242</v>
      </c>
      <c r="C7815" s="1295" t="s">
        <v>272</v>
      </c>
      <c r="D7815" s="1295">
        <v>7385</v>
      </c>
      <c r="E7815" s="1295" t="s">
        <v>248</v>
      </c>
      <c r="F7815" s="935" t="s">
        <v>208</v>
      </c>
      <c r="G7815" s="1295">
        <v>6</v>
      </c>
      <c r="H7815" s="935" t="s">
        <v>402</v>
      </c>
      <c r="I7815" s="935" t="s">
        <v>403</v>
      </c>
      <c r="J7815" s="935">
        <v>40.611883210000002</v>
      </c>
      <c r="K7815" s="935">
        <v>-122.446135</v>
      </c>
      <c r="L7815" s="935">
        <v>40.592799669999998</v>
      </c>
      <c r="M7815" s="935">
        <v>-122.3942059</v>
      </c>
    </row>
    <row r="7816" spans="1:13" x14ac:dyDescent="0.35">
      <c r="A7816" s="1296">
        <v>41529</v>
      </c>
      <c r="B7816" s="1295" t="s">
        <v>242</v>
      </c>
      <c r="C7816" s="1295" t="s">
        <v>272</v>
      </c>
      <c r="D7816" s="1295">
        <v>7385</v>
      </c>
      <c r="E7816" s="1295" t="s">
        <v>248</v>
      </c>
      <c r="F7816" s="935" t="s">
        <v>209</v>
      </c>
      <c r="G7816" s="1295">
        <v>4</v>
      </c>
      <c r="H7816" s="935" t="s">
        <v>403</v>
      </c>
      <c r="I7816" s="935" t="s">
        <v>404</v>
      </c>
      <c r="J7816" s="935">
        <v>40.592799669999998</v>
      </c>
      <c r="K7816" s="935">
        <v>-122.3942059</v>
      </c>
      <c r="L7816" s="935">
        <v>40.585947769999997</v>
      </c>
      <c r="M7816" s="935">
        <v>-122.3683525</v>
      </c>
    </row>
    <row r="7817" spans="1:13" x14ac:dyDescent="0.35">
      <c r="A7817" s="1296">
        <v>41529</v>
      </c>
      <c r="B7817" s="1295" t="s">
        <v>242</v>
      </c>
      <c r="C7817" s="1295" t="s">
        <v>272</v>
      </c>
      <c r="D7817" s="1295">
        <v>7385</v>
      </c>
      <c r="E7817" s="1295" t="s">
        <v>248</v>
      </c>
      <c r="F7817" s="935" t="s">
        <v>211</v>
      </c>
      <c r="G7817" s="1295">
        <v>0</v>
      </c>
      <c r="H7817" s="935" t="s">
        <v>404</v>
      </c>
      <c r="I7817" s="935" t="s">
        <v>405</v>
      </c>
      <c r="J7817" s="935">
        <v>40.585947769999997</v>
      </c>
      <c r="K7817" s="935">
        <v>-122.3683525</v>
      </c>
      <c r="L7817" s="935">
        <v>40.472049499999997</v>
      </c>
      <c r="M7817" s="935">
        <v>-122.29453460000001</v>
      </c>
    </row>
    <row r="7818" spans="1:13" x14ac:dyDescent="0.35">
      <c r="A7818" s="1296">
        <v>41529</v>
      </c>
      <c r="B7818" s="1295" t="s">
        <v>242</v>
      </c>
      <c r="C7818" s="1295" t="s">
        <v>272</v>
      </c>
      <c r="D7818" s="1295">
        <v>7385</v>
      </c>
      <c r="E7818" s="1295" t="s">
        <v>248</v>
      </c>
      <c r="F7818" s="935" t="s">
        <v>212</v>
      </c>
      <c r="G7818" s="1295">
        <v>0</v>
      </c>
      <c r="H7818" s="935" t="s">
        <v>405</v>
      </c>
      <c r="I7818" s="935" t="s">
        <v>406</v>
      </c>
      <c r="J7818" s="935">
        <v>40.472049499999997</v>
      </c>
      <c r="K7818" s="935">
        <v>-122.29453460000001</v>
      </c>
      <c r="L7818" s="935">
        <v>40.417416330000002</v>
      </c>
      <c r="M7818" s="935">
        <v>-122.19395729999999</v>
      </c>
    </row>
    <row r="7819" spans="1:13" x14ac:dyDescent="0.35">
      <c r="A7819" s="1296">
        <v>41529</v>
      </c>
      <c r="B7819" s="1295" t="s">
        <v>242</v>
      </c>
      <c r="C7819" s="1295" t="s">
        <v>272</v>
      </c>
      <c r="D7819" s="1295">
        <v>7385</v>
      </c>
      <c r="E7819" s="1295" t="s">
        <v>248</v>
      </c>
      <c r="F7819" s="935" t="s">
        <v>213</v>
      </c>
      <c r="G7819" s="1295">
        <v>0</v>
      </c>
      <c r="H7819" s="935" t="s">
        <v>406</v>
      </c>
      <c r="I7819" s="935" t="s">
        <v>407</v>
      </c>
      <c r="J7819" s="935">
        <v>40.417416330000002</v>
      </c>
      <c r="K7819" s="935">
        <v>-122.19395729999999</v>
      </c>
      <c r="L7819" s="935">
        <v>40.355137560000003</v>
      </c>
      <c r="M7819" s="935">
        <v>-122.17595660000001</v>
      </c>
    </row>
    <row r="7820" spans="1:13" x14ac:dyDescent="0.35">
      <c r="A7820" s="1296">
        <v>41529</v>
      </c>
      <c r="B7820" s="1295" t="s">
        <v>242</v>
      </c>
      <c r="C7820" s="1295" t="s">
        <v>272</v>
      </c>
      <c r="D7820" s="1295">
        <v>7385</v>
      </c>
      <c r="E7820" s="1295" t="s">
        <v>248</v>
      </c>
      <c r="F7820" s="935" t="s">
        <v>214</v>
      </c>
      <c r="G7820" s="1295">
        <v>0</v>
      </c>
      <c r="H7820" s="935" t="s">
        <v>407</v>
      </c>
      <c r="I7820" s="935" t="s">
        <v>408</v>
      </c>
      <c r="J7820" s="935">
        <v>40.355137560000003</v>
      </c>
      <c r="K7820" s="935">
        <v>-122.17595660000001</v>
      </c>
      <c r="L7820" s="935">
        <v>40.316984869999999</v>
      </c>
      <c r="M7820" s="935">
        <v>-122.1896581</v>
      </c>
    </row>
    <row r="7821" spans="1:13" x14ac:dyDescent="0.35">
      <c r="A7821" s="1296">
        <v>41529</v>
      </c>
      <c r="B7821" s="1295" t="s">
        <v>242</v>
      </c>
      <c r="C7821" s="1295" t="s">
        <v>272</v>
      </c>
      <c r="D7821" s="1295">
        <v>7385</v>
      </c>
      <c r="E7821" s="1295" t="s">
        <v>248</v>
      </c>
      <c r="F7821" s="935" t="s">
        <v>215</v>
      </c>
      <c r="G7821" s="1295">
        <v>0</v>
      </c>
      <c r="H7821" s="935" t="s">
        <v>408</v>
      </c>
      <c r="I7821" s="935" t="s">
        <v>409</v>
      </c>
      <c r="J7821" s="935">
        <v>40.316984869999999</v>
      </c>
      <c r="K7821" s="935">
        <v>-122.1896581</v>
      </c>
      <c r="L7821" s="935">
        <v>40.263968490000003</v>
      </c>
      <c r="M7821" s="935">
        <v>-122.2235306</v>
      </c>
    </row>
    <row r="7822" spans="1:13" x14ac:dyDescent="0.35">
      <c r="A7822" s="1296">
        <v>41529</v>
      </c>
      <c r="B7822" s="1295" t="s">
        <v>242</v>
      </c>
      <c r="C7822" s="1295" t="s">
        <v>272</v>
      </c>
      <c r="D7822" s="1295">
        <v>7385</v>
      </c>
      <c r="E7822" s="1295" t="s">
        <v>248</v>
      </c>
      <c r="F7822" s="935" t="s">
        <v>216</v>
      </c>
      <c r="G7822" s="1295">
        <v>0</v>
      </c>
      <c r="H7822" s="935" t="s">
        <v>409</v>
      </c>
      <c r="I7822" s="935" t="s">
        <v>410</v>
      </c>
      <c r="J7822" s="935">
        <v>40.263968490000003</v>
      </c>
      <c r="K7822" s="935">
        <v>-122.2235306</v>
      </c>
      <c r="L7822" s="935">
        <v>40.153152210000002</v>
      </c>
      <c r="M7822" s="935">
        <v>-122.20237950000001</v>
      </c>
    </row>
    <row r="7823" spans="1:13" x14ac:dyDescent="0.35">
      <c r="A7823" s="1296">
        <v>41529</v>
      </c>
      <c r="B7823" s="1295" t="s">
        <v>242</v>
      </c>
      <c r="C7823" s="1295" t="s">
        <v>272</v>
      </c>
      <c r="D7823" s="1295">
        <v>7385</v>
      </c>
      <c r="E7823" s="1295" t="s">
        <v>248</v>
      </c>
      <c r="F7823" s="935" t="s">
        <v>217</v>
      </c>
      <c r="G7823" s="1295">
        <v>0</v>
      </c>
      <c r="H7823" s="935" t="s">
        <v>410</v>
      </c>
      <c r="I7823" s="935" t="s">
        <v>411</v>
      </c>
      <c r="J7823" s="935">
        <v>40.153152210000002</v>
      </c>
      <c r="K7823" s="935">
        <v>-122.20237950000001</v>
      </c>
      <c r="L7823" s="935">
        <v>40.027836569999998</v>
      </c>
      <c r="M7823" s="935">
        <v>-122.11920569999999</v>
      </c>
    </row>
    <row r="7824" spans="1:13" x14ac:dyDescent="0.35">
      <c r="A7824" s="1296">
        <v>41529</v>
      </c>
      <c r="B7824" s="1295" t="s">
        <v>242</v>
      </c>
      <c r="C7824" s="1295" t="s">
        <v>272</v>
      </c>
      <c r="D7824" s="1295">
        <v>7385</v>
      </c>
      <c r="E7824" s="1295" t="s">
        <v>248</v>
      </c>
      <c r="F7824" s="935" t="s">
        <v>219</v>
      </c>
      <c r="G7824" s="1295">
        <v>0</v>
      </c>
      <c r="H7824" s="935" t="s">
        <v>411</v>
      </c>
      <c r="I7824" s="935" t="s">
        <v>412</v>
      </c>
      <c r="J7824" s="935">
        <v>40.027836569999998</v>
      </c>
      <c r="K7824" s="935">
        <v>-122.11920569999999</v>
      </c>
      <c r="L7824" s="935">
        <v>39.909298579999998</v>
      </c>
      <c r="M7824" s="935">
        <v>-122.0918963</v>
      </c>
    </row>
    <row r="7825" spans="1:13" x14ac:dyDescent="0.35">
      <c r="A7825" s="1296">
        <v>41529</v>
      </c>
      <c r="B7825" s="1295" t="s">
        <v>242</v>
      </c>
      <c r="C7825" s="1295" t="s">
        <v>272</v>
      </c>
      <c r="D7825" s="1295">
        <v>7385</v>
      </c>
      <c r="E7825" s="1295" t="s">
        <v>248</v>
      </c>
      <c r="F7825" s="935" t="s">
        <v>220</v>
      </c>
      <c r="G7825" s="1295">
        <v>0</v>
      </c>
      <c r="H7825" s="935" t="s">
        <v>412</v>
      </c>
      <c r="I7825" s="935" t="s">
        <v>413</v>
      </c>
      <c r="J7825" s="935">
        <v>39.909298579999998</v>
      </c>
      <c r="K7825" s="935">
        <v>-122.0918963</v>
      </c>
      <c r="L7825" s="935">
        <v>39.751173979999997</v>
      </c>
      <c r="M7825" s="935">
        <v>-121.9963235</v>
      </c>
    </row>
    <row r="7826" spans="1:13" x14ac:dyDescent="0.35">
      <c r="A7826" s="1296">
        <v>41529</v>
      </c>
      <c r="B7826" s="1295" t="s">
        <v>242</v>
      </c>
      <c r="C7826" s="1295" t="s">
        <v>272</v>
      </c>
      <c r="D7826" s="1295">
        <v>7385</v>
      </c>
      <c r="E7826" s="1295" t="s">
        <v>248</v>
      </c>
      <c r="F7826" s="935" t="s">
        <v>221</v>
      </c>
      <c r="G7826" s="1295">
        <v>0</v>
      </c>
      <c r="H7826" s="935" t="s">
        <v>413</v>
      </c>
      <c r="I7826" s="935" t="s">
        <v>414</v>
      </c>
      <c r="J7826" s="935">
        <v>39.751173979999997</v>
      </c>
      <c r="K7826" s="935">
        <v>-121.9963235</v>
      </c>
      <c r="L7826" s="935">
        <v>39.629153240000001</v>
      </c>
      <c r="M7826" s="935">
        <v>-121.9925059</v>
      </c>
    </row>
    <row r="7827" spans="1:13" x14ac:dyDescent="0.35">
      <c r="A7827" s="1296">
        <v>41529</v>
      </c>
      <c r="B7827" s="1295" t="s">
        <v>242</v>
      </c>
      <c r="C7827" s="1295" t="s">
        <v>272</v>
      </c>
      <c r="D7827" s="1295">
        <v>7385</v>
      </c>
      <c r="E7827" s="1295" t="s">
        <v>248</v>
      </c>
      <c r="F7827" s="935" t="s">
        <v>222</v>
      </c>
      <c r="G7827" s="1295">
        <v>0</v>
      </c>
      <c r="H7827" s="935" t="s">
        <v>414</v>
      </c>
      <c r="I7827" s="935" t="s">
        <v>415</v>
      </c>
      <c r="J7827" s="935">
        <v>39.629153240000001</v>
      </c>
      <c r="K7827" s="935">
        <v>-121.9925059</v>
      </c>
      <c r="L7827" s="935">
        <v>39.40712284</v>
      </c>
      <c r="M7827" s="935">
        <v>-122.00758999999999</v>
      </c>
    </row>
    <row r="7828" spans="1:13" x14ac:dyDescent="0.35">
      <c r="A7828" s="1296">
        <v>41544</v>
      </c>
      <c r="B7828" s="1295" t="s">
        <v>242</v>
      </c>
      <c r="C7828" s="1295" t="s">
        <v>284</v>
      </c>
      <c r="D7828" s="1295">
        <v>6310</v>
      </c>
      <c r="E7828" s="1295" t="s">
        <v>248</v>
      </c>
      <c r="F7828" s="935" t="s">
        <v>208</v>
      </c>
      <c r="G7828" s="1295">
        <v>16</v>
      </c>
      <c r="H7828" s="935" t="s">
        <v>402</v>
      </c>
      <c r="I7828" s="935" t="s">
        <v>403</v>
      </c>
      <c r="J7828" s="935">
        <v>40.611883210000002</v>
      </c>
      <c r="K7828" s="935">
        <v>-122.446135</v>
      </c>
      <c r="L7828" s="935">
        <v>40.592799669999998</v>
      </c>
      <c r="M7828" s="935">
        <v>-122.3942059</v>
      </c>
    </row>
    <row r="7829" spans="1:13" x14ac:dyDescent="0.35">
      <c r="A7829" s="1296">
        <v>41544</v>
      </c>
      <c r="B7829" s="1295" t="s">
        <v>242</v>
      </c>
      <c r="C7829" s="1295" t="s">
        <v>284</v>
      </c>
      <c r="D7829" s="1295">
        <v>6310</v>
      </c>
      <c r="E7829" s="1295" t="s">
        <v>248</v>
      </c>
      <c r="F7829" s="935" t="s">
        <v>209</v>
      </c>
      <c r="G7829" s="1295">
        <v>20</v>
      </c>
      <c r="H7829" s="935" t="s">
        <v>403</v>
      </c>
      <c r="I7829" s="935" t="s">
        <v>404</v>
      </c>
      <c r="J7829" s="935">
        <v>40.592799669999998</v>
      </c>
      <c r="K7829" s="935">
        <v>-122.3942059</v>
      </c>
      <c r="L7829" s="935">
        <v>40.585947769999997</v>
      </c>
      <c r="M7829" s="935">
        <v>-122.3683525</v>
      </c>
    </row>
    <row r="7830" spans="1:13" x14ac:dyDescent="0.35">
      <c r="A7830" s="1296">
        <v>41544</v>
      </c>
      <c r="B7830" s="1295" t="s">
        <v>242</v>
      </c>
      <c r="C7830" s="1295" t="s">
        <v>284</v>
      </c>
      <c r="D7830" s="1295">
        <v>6310</v>
      </c>
      <c r="E7830" s="1295" t="s">
        <v>248</v>
      </c>
      <c r="F7830" s="935" t="s">
        <v>211</v>
      </c>
      <c r="G7830" s="1295">
        <v>11</v>
      </c>
      <c r="H7830" s="935" t="s">
        <v>404</v>
      </c>
      <c r="I7830" s="935" t="s">
        <v>405</v>
      </c>
      <c r="J7830" s="935">
        <v>40.585947769999997</v>
      </c>
      <c r="K7830" s="935">
        <v>-122.3683525</v>
      </c>
      <c r="L7830" s="935">
        <v>40.472049499999997</v>
      </c>
      <c r="M7830" s="935">
        <v>-122.29453460000001</v>
      </c>
    </row>
    <row r="7831" spans="1:13" x14ac:dyDescent="0.35">
      <c r="A7831" s="1296">
        <v>41544</v>
      </c>
      <c r="B7831" s="1295" t="s">
        <v>242</v>
      </c>
      <c r="C7831" s="1295" t="s">
        <v>284</v>
      </c>
      <c r="D7831" s="1295">
        <v>6310</v>
      </c>
      <c r="E7831" s="1295" t="s">
        <v>248</v>
      </c>
      <c r="F7831" s="935" t="s">
        <v>212</v>
      </c>
      <c r="G7831" s="1295">
        <v>0</v>
      </c>
      <c r="H7831" s="935" t="s">
        <v>405</v>
      </c>
      <c r="I7831" s="935" t="s">
        <v>406</v>
      </c>
      <c r="J7831" s="935">
        <v>40.472049499999997</v>
      </c>
      <c r="K7831" s="935">
        <v>-122.29453460000001</v>
      </c>
      <c r="L7831" s="935">
        <v>40.417416330000002</v>
      </c>
      <c r="M7831" s="935">
        <v>-122.19395729999999</v>
      </c>
    </row>
    <row r="7832" spans="1:13" x14ac:dyDescent="0.35">
      <c r="A7832" s="1296">
        <v>41544</v>
      </c>
      <c r="B7832" s="1295" t="s">
        <v>242</v>
      </c>
      <c r="C7832" s="1295" t="s">
        <v>284</v>
      </c>
      <c r="D7832" s="1295">
        <v>6310</v>
      </c>
      <c r="E7832" s="1295" t="s">
        <v>248</v>
      </c>
      <c r="F7832" s="935" t="s">
        <v>213</v>
      </c>
      <c r="G7832" s="1295">
        <v>0</v>
      </c>
      <c r="H7832" s="935" t="s">
        <v>406</v>
      </c>
      <c r="I7832" s="935" t="s">
        <v>407</v>
      </c>
      <c r="J7832" s="935">
        <v>40.417416330000002</v>
      </c>
      <c r="K7832" s="935">
        <v>-122.19395729999999</v>
      </c>
      <c r="L7832" s="935">
        <v>40.355137560000003</v>
      </c>
      <c r="M7832" s="935">
        <v>-122.17595660000001</v>
      </c>
    </row>
    <row r="7833" spans="1:13" x14ac:dyDescent="0.35">
      <c r="A7833" s="1296">
        <v>41544</v>
      </c>
      <c r="B7833" s="1295" t="s">
        <v>242</v>
      </c>
      <c r="C7833" s="1295" t="s">
        <v>284</v>
      </c>
      <c r="D7833" s="1295">
        <v>6310</v>
      </c>
      <c r="E7833" s="1295" t="s">
        <v>248</v>
      </c>
      <c r="F7833" s="935" t="s">
        <v>214</v>
      </c>
      <c r="G7833" s="1295">
        <v>0</v>
      </c>
      <c r="H7833" s="935" t="s">
        <v>407</v>
      </c>
      <c r="I7833" s="935" t="s">
        <v>408</v>
      </c>
      <c r="J7833" s="935">
        <v>40.355137560000003</v>
      </c>
      <c r="K7833" s="935">
        <v>-122.17595660000001</v>
      </c>
      <c r="L7833" s="935">
        <v>40.316984869999999</v>
      </c>
      <c r="M7833" s="935">
        <v>-122.1896581</v>
      </c>
    </row>
    <row r="7834" spans="1:13" x14ac:dyDescent="0.35">
      <c r="A7834" s="1296">
        <v>41544</v>
      </c>
      <c r="B7834" s="1295" t="s">
        <v>242</v>
      </c>
      <c r="C7834" s="1295" t="s">
        <v>284</v>
      </c>
      <c r="D7834" s="1295">
        <v>6310</v>
      </c>
      <c r="E7834" s="1295" t="s">
        <v>248</v>
      </c>
      <c r="F7834" s="935" t="s">
        <v>215</v>
      </c>
      <c r="G7834" s="1295">
        <v>0</v>
      </c>
      <c r="H7834" s="935" t="s">
        <v>408</v>
      </c>
      <c r="I7834" s="935" t="s">
        <v>409</v>
      </c>
      <c r="J7834" s="935">
        <v>40.316984869999999</v>
      </c>
      <c r="K7834" s="935">
        <v>-122.1896581</v>
      </c>
      <c r="L7834" s="935">
        <v>40.263968490000003</v>
      </c>
      <c r="M7834" s="935">
        <v>-122.2235306</v>
      </c>
    </row>
    <row r="7835" spans="1:13" x14ac:dyDescent="0.35">
      <c r="A7835" s="1296">
        <v>41544</v>
      </c>
      <c r="B7835" s="1295" t="s">
        <v>242</v>
      </c>
      <c r="C7835" s="1295" t="s">
        <v>284</v>
      </c>
      <c r="D7835" s="1295">
        <v>6310</v>
      </c>
      <c r="E7835" s="1295" t="s">
        <v>248</v>
      </c>
      <c r="F7835" s="935" t="s">
        <v>216</v>
      </c>
      <c r="G7835" s="1295">
        <v>0</v>
      </c>
      <c r="H7835" s="935" t="s">
        <v>409</v>
      </c>
      <c r="I7835" s="935" t="s">
        <v>410</v>
      </c>
      <c r="J7835" s="935">
        <v>40.263968490000003</v>
      </c>
      <c r="K7835" s="935">
        <v>-122.2235306</v>
      </c>
      <c r="L7835" s="935">
        <v>40.153152210000002</v>
      </c>
      <c r="M7835" s="935">
        <v>-122.20237950000001</v>
      </c>
    </row>
    <row r="7836" spans="1:13" x14ac:dyDescent="0.35">
      <c r="A7836" s="1296">
        <v>41544</v>
      </c>
      <c r="B7836" s="1295" t="s">
        <v>242</v>
      </c>
      <c r="C7836" s="1295" t="s">
        <v>284</v>
      </c>
      <c r="D7836" s="1295">
        <v>6310</v>
      </c>
      <c r="E7836" s="1295" t="s">
        <v>248</v>
      </c>
      <c r="F7836" s="935" t="s">
        <v>217</v>
      </c>
      <c r="G7836" s="1295">
        <v>0</v>
      </c>
      <c r="H7836" s="935" t="s">
        <v>410</v>
      </c>
      <c r="I7836" s="935" t="s">
        <v>411</v>
      </c>
      <c r="J7836" s="935">
        <v>40.153152210000002</v>
      </c>
      <c r="K7836" s="935">
        <v>-122.20237950000001</v>
      </c>
      <c r="L7836" s="935">
        <v>40.027836569999998</v>
      </c>
      <c r="M7836" s="935">
        <v>-122.11920569999999</v>
      </c>
    </row>
    <row r="7837" spans="1:13" x14ac:dyDescent="0.35">
      <c r="A7837" s="1296">
        <v>41544</v>
      </c>
      <c r="B7837" s="1295" t="s">
        <v>242</v>
      </c>
      <c r="C7837" s="1295" t="s">
        <v>284</v>
      </c>
      <c r="D7837" s="1295">
        <v>6310</v>
      </c>
      <c r="E7837" s="1295" t="s">
        <v>248</v>
      </c>
      <c r="F7837" s="935" t="s">
        <v>219</v>
      </c>
      <c r="G7837" s="1295">
        <v>0</v>
      </c>
      <c r="H7837" s="935" t="s">
        <v>411</v>
      </c>
      <c r="I7837" s="935" t="s">
        <v>412</v>
      </c>
      <c r="J7837" s="935">
        <v>40.027836569999998</v>
      </c>
      <c r="K7837" s="935">
        <v>-122.11920569999999</v>
      </c>
      <c r="L7837" s="935">
        <v>39.909298579999998</v>
      </c>
      <c r="M7837" s="935">
        <v>-122.0918963</v>
      </c>
    </row>
    <row r="7838" spans="1:13" x14ac:dyDescent="0.35">
      <c r="A7838" s="1296">
        <v>41544</v>
      </c>
      <c r="B7838" s="1295" t="s">
        <v>242</v>
      </c>
      <c r="C7838" s="1295" t="s">
        <v>284</v>
      </c>
      <c r="D7838" s="1295">
        <v>6310</v>
      </c>
      <c r="E7838" s="1295" t="s">
        <v>248</v>
      </c>
      <c r="F7838" s="935" t="s">
        <v>220</v>
      </c>
      <c r="G7838" s="1295">
        <v>0</v>
      </c>
      <c r="H7838" s="935" t="s">
        <v>412</v>
      </c>
      <c r="I7838" s="935" t="s">
        <v>413</v>
      </c>
      <c r="J7838" s="935">
        <v>39.909298579999998</v>
      </c>
      <c r="K7838" s="935">
        <v>-122.0918963</v>
      </c>
      <c r="L7838" s="935">
        <v>39.751173979999997</v>
      </c>
      <c r="M7838" s="935">
        <v>-121.9963235</v>
      </c>
    </row>
    <row r="7839" spans="1:13" x14ac:dyDescent="0.35">
      <c r="A7839" s="1296">
        <v>41544</v>
      </c>
      <c r="B7839" s="1295" t="s">
        <v>242</v>
      </c>
      <c r="C7839" s="1295" t="s">
        <v>284</v>
      </c>
      <c r="D7839" s="1295">
        <v>6310</v>
      </c>
      <c r="E7839" s="1295" t="s">
        <v>248</v>
      </c>
      <c r="F7839" s="935" t="s">
        <v>221</v>
      </c>
      <c r="G7839" s="1295">
        <v>0</v>
      </c>
      <c r="H7839" s="935" t="s">
        <v>413</v>
      </c>
      <c r="I7839" s="935" t="s">
        <v>414</v>
      </c>
      <c r="J7839" s="935">
        <v>39.751173979999997</v>
      </c>
      <c r="K7839" s="935">
        <v>-121.9963235</v>
      </c>
      <c r="L7839" s="935">
        <v>39.629153240000001</v>
      </c>
      <c r="M7839" s="935">
        <v>-121.9925059</v>
      </c>
    </row>
    <row r="7840" spans="1:13" x14ac:dyDescent="0.35">
      <c r="A7840" s="1296">
        <v>41544</v>
      </c>
      <c r="B7840" s="1295" t="s">
        <v>242</v>
      </c>
      <c r="C7840" s="1295" t="s">
        <v>284</v>
      </c>
      <c r="D7840" s="1295">
        <v>6310</v>
      </c>
      <c r="E7840" s="1295" t="s">
        <v>248</v>
      </c>
      <c r="F7840" s="935" t="s">
        <v>222</v>
      </c>
      <c r="G7840" s="1295">
        <v>0</v>
      </c>
      <c r="H7840" s="935" t="s">
        <v>414</v>
      </c>
      <c r="I7840" s="935" t="s">
        <v>415</v>
      </c>
      <c r="J7840" s="935">
        <v>39.629153240000001</v>
      </c>
      <c r="K7840" s="935">
        <v>-121.9925059</v>
      </c>
      <c r="L7840" s="935">
        <v>39.40712284</v>
      </c>
      <c r="M7840" s="935">
        <v>-122.00758999999999</v>
      </c>
    </row>
    <row r="7841" spans="1:13" x14ac:dyDescent="0.35">
      <c r="A7841" s="1296">
        <v>41558</v>
      </c>
      <c r="B7841" s="1295" t="s">
        <v>242</v>
      </c>
      <c r="C7841" s="1295" t="s">
        <v>196</v>
      </c>
      <c r="D7841" s="1295">
        <v>6154</v>
      </c>
      <c r="E7841" s="1295" t="s">
        <v>206</v>
      </c>
      <c r="F7841" s="935" t="s">
        <v>208</v>
      </c>
      <c r="G7841" s="1295">
        <v>78</v>
      </c>
      <c r="H7841" s="935" t="s">
        <v>402</v>
      </c>
      <c r="I7841" s="935" t="s">
        <v>403</v>
      </c>
      <c r="J7841" s="935">
        <v>40.611883210000002</v>
      </c>
      <c r="K7841" s="935">
        <v>-122.446135</v>
      </c>
      <c r="L7841" s="935">
        <v>40.592799669999998</v>
      </c>
      <c r="M7841" s="935">
        <v>-122.3942059</v>
      </c>
    </row>
    <row r="7842" spans="1:13" x14ac:dyDescent="0.35">
      <c r="A7842" s="1296">
        <v>41558</v>
      </c>
      <c r="B7842" s="1295" t="s">
        <v>242</v>
      </c>
      <c r="C7842" s="1295" t="s">
        <v>196</v>
      </c>
      <c r="D7842" s="1295">
        <v>6154</v>
      </c>
      <c r="E7842" s="1295" t="s">
        <v>206</v>
      </c>
      <c r="F7842" s="935" t="s">
        <v>209</v>
      </c>
      <c r="G7842" s="1295">
        <v>42</v>
      </c>
      <c r="H7842" s="935" t="s">
        <v>403</v>
      </c>
      <c r="I7842" s="935" t="s">
        <v>404</v>
      </c>
      <c r="J7842" s="935">
        <v>40.592799669999998</v>
      </c>
      <c r="K7842" s="935">
        <v>-122.3942059</v>
      </c>
      <c r="L7842" s="935">
        <v>40.585947769999997</v>
      </c>
      <c r="M7842" s="935">
        <v>-122.3683525</v>
      </c>
    </row>
    <row r="7843" spans="1:13" x14ac:dyDescent="0.35">
      <c r="A7843" s="1296">
        <v>41558</v>
      </c>
      <c r="B7843" s="1295" t="s">
        <v>242</v>
      </c>
      <c r="C7843" s="1295" t="s">
        <v>196</v>
      </c>
      <c r="D7843" s="1295">
        <v>6154</v>
      </c>
      <c r="E7843" s="1295" t="s">
        <v>206</v>
      </c>
      <c r="F7843" s="935" t="s">
        <v>211</v>
      </c>
      <c r="G7843" s="1295">
        <v>106</v>
      </c>
      <c r="H7843" s="935" t="s">
        <v>404</v>
      </c>
      <c r="I7843" s="935" t="s">
        <v>405</v>
      </c>
      <c r="J7843" s="935">
        <v>40.585947769999997</v>
      </c>
      <c r="K7843" s="935">
        <v>-122.3683525</v>
      </c>
      <c r="L7843" s="935">
        <v>40.472049499999997</v>
      </c>
      <c r="M7843" s="935">
        <v>-122.29453460000001</v>
      </c>
    </row>
    <row r="7844" spans="1:13" x14ac:dyDescent="0.35">
      <c r="A7844" s="1296">
        <v>41558</v>
      </c>
      <c r="B7844" s="1295" t="s">
        <v>242</v>
      </c>
      <c r="C7844" s="1295" t="s">
        <v>196</v>
      </c>
      <c r="D7844" s="1295">
        <v>6154</v>
      </c>
      <c r="E7844" s="1295" t="s">
        <v>206</v>
      </c>
      <c r="F7844" s="935" t="s">
        <v>212</v>
      </c>
      <c r="G7844" s="1295">
        <v>30</v>
      </c>
      <c r="H7844" s="935" t="s">
        <v>405</v>
      </c>
      <c r="I7844" s="935" t="s">
        <v>406</v>
      </c>
      <c r="J7844" s="935">
        <v>40.472049499999997</v>
      </c>
      <c r="K7844" s="935">
        <v>-122.29453460000001</v>
      </c>
      <c r="L7844" s="935">
        <v>40.417416330000002</v>
      </c>
      <c r="M7844" s="935">
        <v>-122.19395729999999</v>
      </c>
    </row>
    <row r="7845" spans="1:13" x14ac:dyDescent="0.35">
      <c r="A7845" s="1296">
        <v>41558</v>
      </c>
      <c r="B7845" s="1295" t="s">
        <v>242</v>
      </c>
      <c r="C7845" s="1295" t="s">
        <v>196</v>
      </c>
      <c r="D7845" s="1295">
        <v>6154</v>
      </c>
      <c r="E7845" s="1295" t="s">
        <v>206</v>
      </c>
      <c r="F7845" s="935" t="s">
        <v>213</v>
      </c>
      <c r="G7845" s="1295">
        <v>37</v>
      </c>
      <c r="H7845" s="935" t="s">
        <v>406</v>
      </c>
      <c r="I7845" s="935" t="s">
        <v>407</v>
      </c>
      <c r="J7845" s="935">
        <v>40.417416330000002</v>
      </c>
      <c r="K7845" s="935">
        <v>-122.19395729999999</v>
      </c>
      <c r="L7845" s="935">
        <v>40.355137560000003</v>
      </c>
      <c r="M7845" s="935">
        <v>-122.17595660000001</v>
      </c>
    </row>
    <row r="7846" spans="1:13" x14ac:dyDescent="0.35">
      <c r="A7846" s="1296">
        <v>41558</v>
      </c>
      <c r="B7846" s="1295" t="s">
        <v>242</v>
      </c>
      <c r="C7846" s="1295" t="s">
        <v>196</v>
      </c>
      <c r="D7846" s="1295">
        <v>6154</v>
      </c>
      <c r="E7846" s="1295" t="s">
        <v>206</v>
      </c>
      <c r="F7846" s="935" t="s">
        <v>214</v>
      </c>
      <c r="G7846" s="1295">
        <v>28</v>
      </c>
      <c r="H7846" s="935" t="s">
        <v>407</v>
      </c>
      <c r="I7846" s="935" t="s">
        <v>408</v>
      </c>
      <c r="J7846" s="935">
        <v>40.355137560000003</v>
      </c>
      <c r="K7846" s="935">
        <v>-122.17595660000001</v>
      </c>
      <c r="L7846" s="935">
        <v>40.316984869999999</v>
      </c>
      <c r="M7846" s="935">
        <v>-122.1896581</v>
      </c>
    </row>
    <row r="7847" spans="1:13" x14ac:dyDescent="0.35">
      <c r="A7847" s="1296">
        <v>41558</v>
      </c>
      <c r="B7847" s="1295" t="s">
        <v>242</v>
      </c>
      <c r="C7847" s="1295" t="s">
        <v>196</v>
      </c>
      <c r="D7847" s="1295">
        <v>6154</v>
      </c>
      <c r="E7847" s="1295" t="s">
        <v>206</v>
      </c>
      <c r="F7847" s="935" t="s">
        <v>215</v>
      </c>
      <c r="G7847" s="1295">
        <v>10</v>
      </c>
      <c r="H7847" s="935" t="s">
        <v>408</v>
      </c>
      <c r="I7847" s="935" t="s">
        <v>409</v>
      </c>
      <c r="J7847" s="935">
        <v>40.316984869999999</v>
      </c>
      <c r="K7847" s="935">
        <v>-122.1896581</v>
      </c>
      <c r="L7847" s="935">
        <v>40.263968490000003</v>
      </c>
      <c r="M7847" s="935">
        <v>-122.2235306</v>
      </c>
    </row>
    <row r="7848" spans="1:13" x14ac:dyDescent="0.35">
      <c r="A7848" s="1296">
        <v>41558</v>
      </c>
      <c r="B7848" s="1295" t="s">
        <v>242</v>
      </c>
      <c r="C7848" s="1295" t="s">
        <v>196</v>
      </c>
      <c r="D7848" s="1295">
        <v>6154</v>
      </c>
      <c r="E7848" s="1295" t="s">
        <v>206</v>
      </c>
      <c r="F7848" s="935" t="s">
        <v>216</v>
      </c>
      <c r="G7848" s="1295">
        <v>7</v>
      </c>
      <c r="H7848" s="935" t="s">
        <v>409</v>
      </c>
      <c r="I7848" s="935" t="s">
        <v>410</v>
      </c>
      <c r="J7848" s="935">
        <v>40.263968490000003</v>
      </c>
      <c r="K7848" s="935">
        <v>-122.2235306</v>
      </c>
      <c r="L7848" s="935">
        <v>40.153152210000002</v>
      </c>
      <c r="M7848" s="935">
        <v>-122.20237950000001</v>
      </c>
    </row>
    <row r="7849" spans="1:13" x14ac:dyDescent="0.35">
      <c r="A7849" s="1296">
        <v>41558</v>
      </c>
      <c r="B7849" s="1295" t="s">
        <v>242</v>
      </c>
      <c r="C7849" s="1295" t="s">
        <v>196</v>
      </c>
      <c r="D7849" s="1295">
        <v>6154</v>
      </c>
      <c r="E7849" s="1295" t="s">
        <v>206</v>
      </c>
      <c r="F7849" s="935" t="s">
        <v>217</v>
      </c>
      <c r="G7849" s="1295">
        <v>16</v>
      </c>
      <c r="H7849" s="935" t="s">
        <v>410</v>
      </c>
      <c r="I7849" s="935" t="s">
        <v>411</v>
      </c>
      <c r="J7849" s="935">
        <v>40.153152210000002</v>
      </c>
      <c r="K7849" s="935">
        <v>-122.20237950000001</v>
      </c>
      <c r="L7849" s="935">
        <v>40.027836569999998</v>
      </c>
      <c r="M7849" s="935">
        <v>-122.11920569999999</v>
      </c>
    </row>
    <row r="7850" spans="1:13" x14ac:dyDescent="0.35">
      <c r="A7850" s="1296">
        <v>41558</v>
      </c>
      <c r="B7850" s="1295" t="s">
        <v>242</v>
      </c>
      <c r="C7850" s="1295" t="s">
        <v>196</v>
      </c>
      <c r="D7850" s="1295">
        <v>6154</v>
      </c>
      <c r="E7850" s="1295" t="s">
        <v>206</v>
      </c>
      <c r="F7850" s="935" t="s">
        <v>219</v>
      </c>
      <c r="G7850" s="1295">
        <v>6</v>
      </c>
      <c r="H7850" s="935" t="s">
        <v>411</v>
      </c>
      <c r="I7850" s="935" t="s">
        <v>412</v>
      </c>
      <c r="J7850" s="935">
        <v>40.027836569999998</v>
      </c>
      <c r="K7850" s="935">
        <v>-122.11920569999999</v>
      </c>
      <c r="L7850" s="935">
        <v>39.909298579999998</v>
      </c>
      <c r="M7850" s="935">
        <v>-122.0918963</v>
      </c>
    </row>
    <row r="7851" spans="1:13" x14ac:dyDescent="0.35">
      <c r="A7851" s="1296">
        <v>41558</v>
      </c>
      <c r="B7851" s="1295" t="s">
        <v>242</v>
      </c>
      <c r="C7851" s="1295" t="s">
        <v>196</v>
      </c>
      <c r="D7851" s="1295">
        <v>6154</v>
      </c>
      <c r="E7851" s="1295" t="s">
        <v>206</v>
      </c>
      <c r="F7851" s="935" t="s">
        <v>220</v>
      </c>
      <c r="G7851" s="1295">
        <v>1</v>
      </c>
      <c r="H7851" s="935" t="s">
        <v>412</v>
      </c>
      <c r="I7851" s="935" t="s">
        <v>413</v>
      </c>
      <c r="J7851" s="935">
        <v>39.909298579999998</v>
      </c>
      <c r="K7851" s="935">
        <v>-122.0918963</v>
      </c>
      <c r="L7851" s="935">
        <v>39.751173979999997</v>
      </c>
      <c r="M7851" s="935">
        <v>-121.9963235</v>
      </c>
    </row>
    <row r="7852" spans="1:13" x14ac:dyDescent="0.35">
      <c r="A7852" s="1296">
        <v>41558</v>
      </c>
      <c r="B7852" s="1295" t="s">
        <v>242</v>
      </c>
      <c r="C7852" s="1295" t="s">
        <v>196</v>
      </c>
      <c r="D7852" s="1295">
        <v>6154</v>
      </c>
      <c r="E7852" s="1295" t="s">
        <v>206</v>
      </c>
      <c r="F7852" s="935" t="s">
        <v>221</v>
      </c>
      <c r="G7852" s="1295">
        <v>0</v>
      </c>
      <c r="H7852" s="935" t="s">
        <v>413</v>
      </c>
      <c r="I7852" s="935" t="s">
        <v>414</v>
      </c>
      <c r="J7852" s="935">
        <v>39.751173979999997</v>
      </c>
      <c r="K7852" s="935">
        <v>-121.9963235</v>
      </c>
      <c r="L7852" s="935">
        <v>39.629153240000001</v>
      </c>
      <c r="M7852" s="935">
        <v>-121.9925059</v>
      </c>
    </row>
    <row r="7853" spans="1:13" x14ac:dyDescent="0.35">
      <c r="A7853" s="1296">
        <v>41558</v>
      </c>
      <c r="B7853" s="1295" t="s">
        <v>242</v>
      </c>
      <c r="C7853" s="1295" t="s">
        <v>196</v>
      </c>
      <c r="D7853" s="1295">
        <v>6154</v>
      </c>
      <c r="E7853" s="1295" t="s">
        <v>206</v>
      </c>
      <c r="F7853" s="935" t="s">
        <v>222</v>
      </c>
      <c r="G7853" s="1295">
        <v>0</v>
      </c>
      <c r="H7853" s="935" t="s">
        <v>414</v>
      </c>
      <c r="I7853" s="935" t="s">
        <v>415</v>
      </c>
      <c r="J7853" s="935">
        <v>39.629153240000001</v>
      </c>
      <c r="K7853" s="935">
        <v>-121.9925059</v>
      </c>
      <c r="L7853" s="935">
        <v>39.40712284</v>
      </c>
      <c r="M7853" s="935">
        <v>-122.00758999999999</v>
      </c>
    </row>
    <row r="7854" spans="1:13" x14ac:dyDescent="0.35">
      <c r="A7854" s="1296">
        <v>41571</v>
      </c>
      <c r="B7854" s="1295" t="s">
        <v>242</v>
      </c>
      <c r="C7854" s="1295" t="s">
        <v>272</v>
      </c>
      <c r="D7854" s="1295">
        <v>5950</v>
      </c>
      <c r="E7854" s="1295" t="s">
        <v>206</v>
      </c>
      <c r="F7854" s="935" t="s">
        <v>208</v>
      </c>
      <c r="G7854" s="1295">
        <v>45</v>
      </c>
      <c r="H7854" s="935" t="s">
        <v>402</v>
      </c>
      <c r="I7854" s="935" t="s">
        <v>403</v>
      </c>
      <c r="J7854" s="935">
        <v>40.611883210000002</v>
      </c>
      <c r="K7854" s="935">
        <v>-122.446135</v>
      </c>
      <c r="L7854" s="935">
        <v>40.592799669999998</v>
      </c>
      <c r="M7854" s="935">
        <v>-122.3942059</v>
      </c>
    </row>
    <row r="7855" spans="1:13" x14ac:dyDescent="0.35">
      <c r="A7855" s="1296">
        <v>41571</v>
      </c>
      <c r="B7855" s="1295" t="s">
        <v>242</v>
      </c>
      <c r="C7855" s="1295" t="s">
        <v>272</v>
      </c>
      <c r="D7855" s="1295">
        <v>5950</v>
      </c>
      <c r="E7855" s="1295" t="s">
        <v>206</v>
      </c>
      <c r="F7855" s="935" t="s">
        <v>209</v>
      </c>
      <c r="G7855" s="1295">
        <v>82</v>
      </c>
      <c r="H7855" s="935" t="s">
        <v>403</v>
      </c>
      <c r="I7855" s="935" t="s">
        <v>404</v>
      </c>
      <c r="J7855" s="935">
        <v>40.592799669999998</v>
      </c>
      <c r="K7855" s="935">
        <v>-122.3942059</v>
      </c>
      <c r="L7855" s="935">
        <v>40.585947769999997</v>
      </c>
      <c r="M7855" s="935">
        <v>-122.3683525</v>
      </c>
    </row>
    <row r="7856" spans="1:13" x14ac:dyDescent="0.35">
      <c r="A7856" s="1296">
        <v>41571</v>
      </c>
      <c r="B7856" s="1295" t="s">
        <v>242</v>
      </c>
      <c r="C7856" s="1295" t="s">
        <v>272</v>
      </c>
      <c r="D7856" s="1295">
        <v>5950</v>
      </c>
      <c r="E7856" s="1295" t="s">
        <v>206</v>
      </c>
      <c r="F7856" s="935" t="s">
        <v>211</v>
      </c>
      <c r="G7856" s="1295">
        <v>159</v>
      </c>
      <c r="H7856" s="935" t="s">
        <v>404</v>
      </c>
      <c r="I7856" s="935" t="s">
        <v>405</v>
      </c>
      <c r="J7856" s="935">
        <v>40.585947769999997</v>
      </c>
      <c r="K7856" s="935">
        <v>-122.3683525</v>
      </c>
      <c r="L7856" s="935">
        <v>40.472049499999997</v>
      </c>
      <c r="M7856" s="935">
        <v>-122.29453460000001</v>
      </c>
    </row>
    <row r="7857" spans="1:13" x14ac:dyDescent="0.35">
      <c r="A7857" s="1296">
        <v>41571</v>
      </c>
      <c r="B7857" s="1295" t="s">
        <v>242</v>
      </c>
      <c r="C7857" s="1295" t="s">
        <v>272</v>
      </c>
      <c r="D7857" s="1295">
        <v>5950</v>
      </c>
      <c r="E7857" s="1295" t="s">
        <v>206</v>
      </c>
      <c r="F7857" s="935" t="s">
        <v>212</v>
      </c>
      <c r="G7857" s="1295">
        <v>97</v>
      </c>
      <c r="H7857" s="935" t="s">
        <v>405</v>
      </c>
      <c r="I7857" s="935" t="s">
        <v>406</v>
      </c>
      <c r="J7857" s="935">
        <v>40.472049499999997</v>
      </c>
      <c r="K7857" s="935">
        <v>-122.29453460000001</v>
      </c>
      <c r="L7857" s="935">
        <v>40.417416330000002</v>
      </c>
      <c r="M7857" s="935">
        <v>-122.19395729999999</v>
      </c>
    </row>
    <row r="7858" spans="1:13" x14ac:dyDescent="0.35">
      <c r="A7858" s="1296">
        <v>41571</v>
      </c>
      <c r="B7858" s="1295" t="s">
        <v>242</v>
      </c>
      <c r="C7858" s="1295" t="s">
        <v>272</v>
      </c>
      <c r="D7858" s="1295">
        <v>5950</v>
      </c>
      <c r="E7858" s="1295" t="s">
        <v>206</v>
      </c>
      <c r="F7858" s="935" t="s">
        <v>213</v>
      </c>
      <c r="G7858" s="1295">
        <v>76</v>
      </c>
      <c r="H7858" s="935" t="s">
        <v>406</v>
      </c>
      <c r="I7858" s="935" t="s">
        <v>407</v>
      </c>
      <c r="J7858" s="935">
        <v>40.417416330000002</v>
      </c>
      <c r="K7858" s="935">
        <v>-122.19395729999999</v>
      </c>
      <c r="L7858" s="935">
        <v>40.355137560000003</v>
      </c>
      <c r="M7858" s="935">
        <v>-122.17595660000001</v>
      </c>
    </row>
    <row r="7859" spans="1:13" x14ac:dyDescent="0.35">
      <c r="A7859" s="1296">
        <v>41571</v>
      </c>
      <c r="B7859" s="1295" t="s">
        <v>242</v>
      </c>
      <c r="C7859" s="1295" t="s">
        <v>272</v>
      </c>
      <c r="D7859" s="1295">
        <v>5950</v>
      </c>
      <c r="E7859" s="1295" t="s">
        <v>206</v>
      </c>
      <c r="F7859" s="935" t="s">
        <v>214</v>
      </c>
      <c r="G7859" s="1295">
        <v>47</v>
      </c>
      <c r="H7859" s="935" t="s">
        <v>407</v>
      </c>
      <c r="I7859" s="935" t="s">
        <v>408</v>
      </c>
      <c r="J7859" s="935">
        <v>40.355137560000003</v>
      </c>
      <c r="K7859" s="935">
        <v>-122.17595660000001</v>
      </c>
      <c r="L7859" s="935">
        <v>40.316984869999999</v>
      </c>
      <c r="M7859" s="935">
        <v>-122.1896581</v>
      </c>
    </row>
    <row r="7860" spans="1:13" x14ac:dyDescent="0.35">
      <c r="A7860" s="1296">
        <v>41571</v>
      </c>
      <c r="B7860" s="1295" t="s">
        <v>242</v>
      </c>
      <c r="C7860" s="1295" t="s">
        <v>272</v>
      </c>
      <c r="D7860" s="1295">
        <v>5950</v>
      </c>
      <c r="E7860" s="1295" t="s">
        <v>206</v>
      </c>
      <c r="F7860" s="935" t="s">
        <v>215</v>
      </c>
      <c r="G7860" s="1295">
        <v>60</v>
      </c>
      <c r="H7860" s="935" t="s">
        <v>408</v>
      </c>
      <c r="I7860" s="935" t="s">
        <v>409</v>
      </c>
      <c r="J7860" s="935">
        <v>40.316984869999999</v>
      </c>
      <c r="K7860" s="935">
        <v>-122.1896581</v>
      </c>
      <c r="L7860" s="935">
        <v>40.263968490000003</v>
      </c>
      <c r="M7860" s="935">
        <v>-122.2235306</v>
      </c>
    </row>
    <row r="7861" spans="1:13" x14ac:dyDescent="0.35">
      <c r="A7861" s="1296">
        <v>41571</v>
      </c>
      <c r="B7861" s="1295" t="s">
        <v>242</v>
      </c>
      <c r="C7861" s="1295" t="s">
        <v>272</v>
      </c>
      <c r="D7861" s="1295">
        <v>5950</v>
      </c>
      <c r="E7861" s="1295" t="s">
        <v>206</v>
      </c>
      <c r="F7861" s="935" t="s">
        <v>216</v>
      </c>
      <c r="G7861" s="1295">
        <v>57</v>
      </c>
      <c r="H7861" s="935" t="s">
        <v>409</v>
      </c>
      <c r="I7861" s="935" t="s">
        <v>410</v>
      </c>
      <c r="J7861" s="935">
        <v>40.263968490000003</v>
      </c>
      <c r="K7861" s="935">
        <v>-122.2235306</v>
      </c>
      <c r="L7861" s="935">
        <v>40.153152210000002</v>
      </c>
      <c r="M7861" s="935">
        <v>-122.20237950000001</v>
      </c>
    </row>
    <row r="7862" spans="1:13" x14ac:dyDescent="0.35">
      <c r="A7862" s="1296">
        <v>41571</v>
      </c>
      <c r="B7862" s="1295" t="s">
        <v>242</v>
      </c>
      <c r="C7862" s="1295" t="s">
        <v>272</v>
      </c>
      <c r="D7862" s="1295">
        <v>5950</v>
      </c>
      <c r="E7862" s="1295" t="s">
        <v>206</v>
      </c>
      <c r="F7862" s="935" t="s">
        <v>217</v>
      </c>
      <c r="G7862" s="1295">
        <v>95</v>
      </c>
      <c r="H7862" s="935" t="s">
        <v>410</v>
      </c>
      <c r="I7862" s="935" t="s">
        <v>411</v>
      </c>
      <c r="J7862" s="935">
        <v>40.153152210000002</v>
      </c>
      <c r="K7862" s="935">
        <v>-122.20237950000001</v>
      </c>
      <c r="L7862" s="935">
        <v>40.027836569999998</v>
      </c>
      <c r="M7862" s="935">
        <v>-122.11920569999999</v>
      </c>
    </row>
    <row r="7863" spans="1:13" x14ac:dyDescent="0.35">
      <c r="A7863" s="1296">
        <v>41571</v>
      </c>
      <c r="B7863" s="1295" t="s">
        <v>242</v>
      </c>
      <c r="C7863" s="1295" t="s">
        <v>272</v>
      </c>
      <c r="D7863" s="1295">
        <v>5950</v>
      </c>
      <c r="E7863" s="1295" t="s">
        <v>206</v>
      </c>
      <c r="F7863" s="935" t="s">
        <v>219</v>
      </c>
      <c r="G7863" s="1295">
        <v>23</v>
      </c>
      <c r="H7863" s="935" t="s">
        <v>411</v>
      </c>
      <c r="I7863" s="935" t="s">
        <v>412</v>
      </c>
      <c r="J7863" s="935">
        <v>40.027836569999998</v>
      </c>
      <c r="K7863" s="935">
        <v>-122.11920569999999</v>
      </c>
      <c r="L7863" s="935">
        <v>39.909298579999998</v>
      </c>
      <c r="M7863" s="935">
        <v>-122.0918963</v>
      </c>
    </row>
    <row r="7864" spans="1:13" x14ac:dyDescent="0.35">
      <c r="A7864" s="1296">
        <v>41571</v>
      </c>
      <c r="B7864" s="1295" t="s">
        <v>242</v>
      </c>
      <c r="C7864" s="1295" t="s">
        <v>272</v>
      </c>
      <c r="D7864" s="1295">
        <v>5950</v>
      </c>
      <c r="E7864" s="1295" t="s">
        <v>206</v>
      </c>
      <c r="F7864" s="935" t="s">
        <v>220</v>
      </c>
      <c r="G7864" s="1295">
        <v>12</v>
      </c>
      <c r="H7864" s="935" t="s">
        <v>412</v>
      </c>
      <c r="I7864" s="935" t="s">
        <v>413</v>
      </c>
      <c r="J7864" s="935">
        <v>39.909298579999998</v>
      </c>
      <c r="K7864" s="935">
        <v>-122.0918963</v>
      </c>
      <c r="L7864" s="935">
        <v>39.751173979999997</v>
      </c>
      <c r="M7864" s="935">
        <v>-121.9963235</v>
      </c>
    </row>
    <row r="7865" spans="1:13" x14ac:dyDescent="0.35">
      <c r="A7865" s="1296">
        <v>41571</v>
      </c>
      <c r="B7865" s="1295" t="s">
        <v>242</v>
      </c>
      <c r="C7865" s="1295" t="s">
        <v>272</v>
      </c>
      <c r="D7865" s="1295">
        <v>5950</v>
      </c>
      <c r="E7865" s="1295" t="s">
        <v>206</v>
      </c>
      <c r="F7865" s="935" t="s">
        <v>221</v>
      </c>
      <c r="G7865" s="1295">
        <v>1</v>
      </c>
      <c r="H7865" s="935" t="s">
        <v>413</v>
      </c>
      <c r="I7865" s="935" t="s">
        <v>414</v>
      </c>
      <c r="J7865" s="935">
        <v>39.751173979999997</v>
      </c>
      <c r="K7865" s="935">
        <v>-121.9963235</v>
      </c>
      <c r="L7865" s="935">
        <v>39.629153240000001</v>
      </c>
      <c r="M7865" s="935">
        <v>-121.9925059</v>
      </c>
    </row>
    <row r="7866" spans="1:13" x14ac:dyDescent="0.35">
      <c r="A7866" s="1296">
        <v>41571</v>
      </c>
      <c r="B7866" s="1295" t="s">
        <v>242</v>
      </c>
      <c r="C7866" s="1295" t="s">
        <v>272</v>
      </c>
      <c r="D7866" s="1295">
        <v>5950</v>
      </c>
      <c r="E7866" s="1295" t="s">
        <v>206</v>
      </c>
      <c r="F7866" s="935" t="s">
        <v>222</v>
      </c>
      <c r="G7866" s="1295">
        <v>0</v>
      </c>
      <c r="H7866" s="935" t="s">
        <v>414</v>
      </c>
      <c r="I7866" s="935" t="s">
        <v>415</v>
      </c>
      <c r="J7866" s="935">
        <v>39.629153240000001</v>
      </c>
      <c r="K7866" s="935">
        <v>-121.9925059</v>
      </c>
      <c r="L7866" s="935">
        <v>39.40712284</v>
      </c>
      <c r="M7866" s="935">
        <v>-122.00758999999999</v>
      </c>
    </row>
    <row r="7867" spans="1:13" x14ac:dyDescent="0.35">
      <c r="A7867" s="1296">
        <v>41585</v>
      </c>
      <c r="B7867" s="1295" t="s">
        <v>242</v>
      </c>
      <c r="C7867" s="1295" t="s">
        <v>260</v>
      </c>
      <c r="D7867" s="1295">
        <v>5951</v>
      </c>
      <c r="E7867" s="1295" t="s">
        <v>206</v>
      </c>
      <c r="F7867" s="935" t="s">
        <v>208</v>
      </c>
      <c r="G7867" s="1295">
        <v>60</v>
      </c>
      <c r="H7867" s="935" t="s">
        <v>402</v>
      </c>
      <c r="I7867" s="935" t="s">
        <v>403</v>
      </c>
      <c r="J7867" s="935">
        <v>40.611883210000002</v>
      </c>
      <c r="K7867" s="935">
        <v>-122.446135</v>
      </c>
      <c r="L7867" s="935">
        <v>40.592799669999998</v>
      </c>
      <c r="M7867" s="935">
        <v>-122.3942059</v>
      </c>
    </row>
    <row r="7868" spans="1:13" x14ac:dyDescent="0.35">
      <c r="A7868" s="1296">
        <v>41585</v>
      </c>
      <c r="B7868" s="1295" t="s">
        <v>242</v>
      </c>
      <c r="C7868" s="1295" t="s">
        <v>260</v>
      </c>
      <c r="D7868" s="1295">
        <v>5951</v>
      </c>
      <c r="E7868" s="1295" t="s">
        <v>206</v>
      </c>
      <c r="F7868" s="935" t="s">
        <v>209</v>
      </c>
      <c r="G7868" s="1295">
        <v>10</v>
      </c>
      <c r="H7868" s="935" t="s">
        <v>403</v>
      </c>
      <c r="I7868" s="935" t="s">
        <v>404</v>
      </c>
      <c r="J7868" s="935">
        <v>40.592799669999998</v>
      </c>
      <c r="K7868" s="935">
        <v>-122.3942059</v>
      </c>
      <c r="L7868" s="935">
        <v>40.585947769999997</v>
      </c>
      <c r="M7868" s="935">
        <v>-122.3683525</v>
      </c>
    </row>
    <row r="7869" spans="1:13" x14ac:dyDescent="0.35">
      <c r="A7869" s="1296">
        <v>41585</v>
      </c>
      <c r="B7869" s="1295" t="s">
        <v>242</v>
      </c>
      <c r="C7869" s="1295" t="s">
        <v>260</v>
      </c>
      <c r="D7869" s="1295">
        <v>5951</v>
      </c>
      <c r="E7869" s="1295" t="s">
        <v>206</v>
      </c>
      <c r="F7869" s="935" t="s">
        <v>211</v>
      </c>
      <c r="G7869" s="1295">
        <v>17</v>
      </c>
      <c r="H7869" s="935" t="s">
        <v>404</v>
      </c>
      <c r="I7869" s="935" t="s">
        <v>405</v>
      </c>
      <c r="J7869" s="935">
        <v>40.585947769999997</v>
      </c>
      <c r="K7869" s="935">
        <v>-122.3683525</v>
      </c>
      <c r="L7869" s="935">
        <v>40.472049499999997</v>
      </c>
      <c r="M7869" s="935">
        <v>-122.29453460000001</v>
      </c>
    </row>
    <row r="7870" spans="1:13" x14ac:dyDescent="0.35">
      <c r="A7870" s="1296">
        <v>41585</v>
      </c>
      <c r="B7870" s="1295" t="s">
        <v>242</v>
      </c>
      <c r="C7870" s="1295" t="s">
        <v>260</v>
      </c>
      <c r="D7870" s="1295">
        <v>5951</v>
      </c>
      <c r="E7870" s="1295" t="s">
        <v>206</v>
      </c>
      <c r="F7870" s="935" t="s">
        <v>212</v>
      </c>
      <c r="G7870" s="1295">
        <v>15</v>
      </c>
      <c r="H7870" s="935" t="s">
        <v>405</v>
      </c>
      <c r="I7870" s="935" t="s">
        <v>406</v>
      </c>
      <c r="J7870" s="935">
        <v>40.472049499999997</v>
      </c>
      <c r="K7870" s="935">
        <v>-122.29453460000001</v>
      </c>
      <c r="L7870" s="935">
        <v>40.417416330000002</v>
      </c>
      <c r="M7870" s="935">
        <v>-122.19395729999999</v>
      </c>
    </row>
    <row r="7871" spans="1:13" x14ac:dyDescent="0.35">
      <c r="A7871" s="1296">
        <v>41585</v>
      </c>
      <c r="B7871" s="1295" t="s">
        <v>242</v>
      </c>
      <c r="C7871" s="1295" t="s">
        <v>260</v>
      </c>
      <c r="D7871" s="1295">
        <v>5951</v>
      </c>
      <c r="E7871" s="1295" t="s">
        <v>206</v>
      </c>
      <c r="F7871" s="935" t="s">
        <v>213</v>
      </c>
      <c r="G7871" s="1295">
        <v>26</v>
      </c>
      <c r="H7871" s="935" t="s">
        <v>406</v>
      </c>
      <c r="I7871" s="935" t="s">
        <v>407</v>
      </c>
      <c r="J7871" s="935">
        <v>40.417416330000002</v>
      </c>
      <c r="K7871" s="935">
        <v>-122.19395729999999</v>
      </c>
      <c r="L7871" s="935">
        <v>40.355137560000003</v>
      </c>
      <c r="M7871" s="935">
        <v>-122.17595660000001</v>
      </c>
    </row>
    <row r="7872" spans="1:13" x14ac:dyDescent="0.35">
      <c r="A7872" s="1296">
        <v>41585</v>
      </c>
      <c r="B7872" s="1295" t="s">
        <v>242</v>
      </c>
      <c r="C7872" s="1295" t="s">
        <v>260</v>
      </c>
      <c r="D7872" s="1295">
        <v>5951</v>
      </c>
      <c r="E7872" s="1295" t="s">
        <v>206</v>
      </c>
      <c r="F7872" s="935" t="s">
        <v>214</v>
      </c>
      <c r="G7872" s="1295">
        <v>22</v>
      </c>
      <c r="H7872" s="935" t="s">
        <v>407</v>
      </c>
      <c r="I7872" s="935" t="s">
        <v>408</v>
      </c>
      <c r="J7872" s="935">
        <v>40.355137560000003</v>
      </c>
      <c r="K7872" s="935">
        <v>-122.17595660000001</v>
      </c>
      <c r="L7872" s="935">
        <v>40.316984869999999</v>
      </c>
      <c r="M7872" s="935">
        <v>-122.1896581</v>
      </c>
    </row>
    <row r="7873" spans="1:13" x14ac:dyDescent="0.35">
      <c r="A7873" s="1296">
        <v>41585</v>
      </c>
      <c r="B7873" s="1295" t="s">
        <v>242</v>
      </c>
      <c r="C7873" s="1295" t="s">
        <v>260</v>
      </c>
      <c r="D7873" s="1295">
        <v>5951</v>
      </c>
      <c r="E7873" s="1295" t="s">
        <v>206</v>
      </c>
      <c r="F7873" s="935" t="s">
        <v>215</v>
      </c>
      <c r="G7873" s="1295">
        <v>22</v>
      </c>
      <c r="H7873" s="935" t="s">
        <v>408</v>
      </c>
      <c r="I7873" s="935" t="s">
        <v>409</v>
      </c>
      <c r="J7873" s="935">
        <v>40.316984869999999</v>
      </c>
      <c r="K7873" s="935">
        <v>-122.1896581</v>
      </c>
      <c r="L7873" s="935">
        <v>40.263968490000003</v>
      </c>
      <c r="M7873" s="935">
        <v>-122.2235306</v>
      </c>
    </row>
    <row r="7874" spans="1:13" x14ac:dyDescent="0.35">
      <c r="A7874" s="1296">
        <v>41585</v>
      </c>
      <c r="B7874" s="1295" t="s">
        <v>242</v>
      </c>
      <c r="C7874" s="1295" t="s">
        <v>260</v>
      </c>
      <c r="D7874" s="1295">
        <v>5951</v>
      </c>
      <c r="E7874" s="1295" t="s">
        <v>206</v>
      </c>
      <c r="F7874" s="935" t="s">
        <v>216</v>
      </c>
      <c r="G7874" s="1295">
        <v>14</v>
      </c>
      <c r="H7874" s="935" t="s">
        <v>409</v>
      </c>
      <c r="I7874" s="935" t="s">
        <v>410</v>
      </c>
      <c r="J7874" s="935">
        <v>40.263968490000003</v>
      </c>
      <c r="K7874" s="935">
        <v>-122.2235306</v>
      </c>
      <c r="L7874" s="935">
        <v>40.153152210000002</v>
      </c>
      <c r="M7874" s="935">
        <v>-122.20237950000001</v>
      </c>
    </row>
    <row r="7875" spans="1:13" x14ac:dyDescent="0.35">
      <c r="A7875" s="1296">
        <v>41585</v>
      </c>
      <c r="B7875" s="1295" t="s">
        <v>242</v>
      </c>
      <c r="C7875" s="1295" t="s">
        <v>260</v>
      </c>
      <c r="D7875" s="1295">
        <v>5951</v>
      </c>
      <c r="E7875" s="1295" t="s">
        <v>206</v>
      </c>
      <c r="F7875" s="935" t="s">
        <v>217</v>
      </c>
      <c r="G7875" s="1295">
        <v>43</v>
      </c>
      <c r="H7875" s="935" t="s">
        <v>410</v>
      </c>
      <c r="I7875" s="935" t="s">
        <v>411</v>
      </c>
      <c r="J7875" s="935">
        <v>40.153152210000002</v>
      </c>
      <c r="K7875" s="935">
        <v>-122.20237950000001</v>
      </c>
      <c r="L7875" s="935">
        <v>40.027836569999998</v>
      </c>
      <c r="M7875" s="935">
        <v>-122.11920569999999</v>
      </c>
    </row>
    <row r="7876" spans="1:13" x14ac:dyDescent="0.35">
      <c r="A7876" s="1296">
        <v>41585</v>
      </c>
      <c r="B7876" s="1295" t="s">
        <v>242</v>
      </c>
      <c r="C7876" s="1295" t="s">
        <v>260</v>
      </c>
      <c r="D7876" s="1295">
        <v>5951</v>
      </c>
      <c r="E7876" s="1295" t="s">
        <v>206</v>
      </c>
      <c r="F7876" s="935" t="s">
        <v>219</v>
      </c>
      <c r="G7876" s="1295">
        <v>28</v>
      </c>
      <c r="H7876" s="935" t="s">
        <v>411</v>
      </c>
      <c r="I7876" s="935" t="s">
        <v>412</v>
      </c>
      <c r="J7876" s="935">
        <v>40.027836569999998</v>
      </c>
      <c r="K7876" s="935">
        <v>-122.11920569999999</v>
      </c>
      <c r="L7876" s="935">
        <v>39.909298579999998</v>
      </c>
      <c r="M7876" s="935">
        <v>-122.0918963</v>
      </c>
    </row>
    <row r="7877" spans="1:13" x14ac:dyDescent="0.35">
      <c r="A7877" s="1296">
        <v>41585</v>
      </c>
      <c r="B7877" s="1295" t="s">
        <v>242</v>
      </c>
      <c r="C7877" s="1295" t="s">
        <v>260</v>
      </c>
      <c r="D7877" s="1295">
        <v>5951</v>
      </c>
      <c r="E7877" s="1295" t="s">
        <v>206</v>
      </c>
      <c r="F7877" s="935" t="s">
        <v>220</v>
      </c>
      <c r="G7877" s="1295">
        <v>32</v>
      </c>
      <c r="H7877" s="935" t="s">
        <v>412</v>
      </c>
      <c r="I7877" s="935" t="s">
        <v>413</v>
      </c>
      <c r="J7877" s="935">
        <v>39.909298579999998</v>
      </c>
      <c r="K7877" s="935">
        <v>-122.0918963</v>
      </c>
      <c r="L7877" s="935">
        <v>39.751173979999997</v>
      </c>
      <c r="M7877" s="935">
        <v>-121.9963235</v>
      </c>
    </row>
    <row r="7878" spans="1:13" x14ac:dyDescent="0.35">
      <c r="A7878" s="1296">
        <v>41585</v>
      </c>
      <c r="B7878" s="1295" t="s">
        <v>242</v>
      </c>
      <c r="C7878" s="1295" t="s">
        <v>260</v>
      </c>
      <c r="D7878" s="1295">
        <v>5951</v>
      </c>
      <c r="E7878" s="1295" t="s">
        <v>206</v>
      </c>
      <c r="F7878" s="935" t="s">
        <v>221</v>
      </c>
      <c r="G7878" s="1295">
        <v>4</v>
      </c>
      <c r="H7878" s="935" t="s">
        <v>413</v>
      </c>
      <c r="I7878" s="935" t="s">
        <v>414</v>
      </c>
      <c r="J7878" s="935">
        <v>39.751173979999997</v>
      </c>
      <c r="K7878" s="935">
        <v>-121.9963235</v>
      </c>
      <c r="L7878" s="935">
        <v>39.629153240000001</v>
      </c>
      <c r="M7878" s="935">
        <v>-121.9925059</v>
      </c>
    </row>
    <row r="7879" spans="1:13" x14ac:dyDescent="0.35">
      <c r="A7879" s="1296">
        <v>41585</v>
      </c>
      <c r="B7879" s="1295" t="s">
        <v>242</v>
      </c>
      <c r="C7879" s="1295" t="s">
        <v>260</v>
      </c>
      <c r="D7879" s="1295">
        <v>5951</v>
      </c>
      <c r="E7879" s="1295" t="s">
        <v>206</v>
      </c>
      <c r="F7879" s="935" t="s">
        <v>222</v>
      </c>
      <c r="G7879" s="1295">
        <v>1</v>
      </c>
      <c r="H7879" s="935" t="s">
        <v>414</v>
      </c>
      <c r="I7879" s="935" t="s">
        <v>415</v>
      </c>
      <c r="J7879" s="935">
        <v>39.629153240000001</v>
      </c>
      <c r="K7879" s="935">
        <v>-121.9925059</v>
      </c>
      <c r="L7879" s="935">
        <v>39.40712284</v>
      </c>
      <c r="M7879" s="935">
        <v>-122.00758999999999</v>
      </c>
    </row>
    <row r="7880" spans="1:13" x14ac:dyDescent="0.35">
      <c r="A7880" s="1296">
        <v>41592</v>
      </c>
      <c r="B7880" s="1295" t="s">
        <v>242</v>
      </c>
      <c r="C7880" s="1295" t="s">
        <v>260</v>
      </c>
      <c r="D7880" s="1295">
        <v>4158</v>
      </c>
      <c r="E7880" s="1295" t="s">
        <v>206</v>
      </c>
      <c r="F7880" s="935" t="s">
        <v>208</v>
      </c>
      <c r="G7880" s="1295">
        <v>15</v>
      </c>
      <c r="H7880" s="935" t="s">
        <v>402</v>
      </c>
      <c r="I7880" s="935" t="s">
        <v>403</v>
      </c>
      <c r="J7880" s="935">
        <v>40.611883210000002</v>
      </c>
      <c r="K7880" s="935">
        <v>-122.446135</v>
      </c>
      <c r="L7880" s="935">
        <v>40.592799669999998</v>
      </c>
      <c r="M7880" s="935">
        <v>-122.3942059</v>
      </c>
    </row>
    <row r="7881" spans="1:13" x14ac:dyDescent="0.35">
      <c r="A7881" s="1296">
        <v>41592</v>
      </c>
      <c r="B7881" s="1295" t="s">
        <v>242</v>
      </c>
      <c r="C7881" s="1295" t="s">
        <v>260</v>
      </c>
      <c r="D7881" s="1295">
        <v>4158</v>
      </c>
      <c r="E7881" s="1295" t="s">
        <v>206</v>
      </c>
      <c r="F7881" s="935" t="s">
        <v>209</v>
      </c>
      <c r="G7881" s="1295">
        <v>0</v>
      </c>
      <c r="H7881" s="935" t="s">
        <v>403</v>
      </c>
      <c r="I7881" s="935" t="s">
        <v>404</v>
      </c>
      <c r="J7881" s="935">
        <v>40.592799669999998</v>
      </c>
      <c r="K7881" s="935">
        <v>-122.3942059</v>
      </c>
      <c r="L7881" s="935">
        <v>40.585947769999997</v>
      </c>
      <c r="M7881" s="935">
        <v>-122.3683525</v>
      </c>
    </row>
    <row r="7882" spans="1:13" x14ac:dyDescent="0.35">
      <c r="A7882" s="1296">
        <v>41592</v>
      </c>
      <c r="B7882" s="1295" t="s">
        <v>242</v>
      </c>
      <c r="C7882" s="1295" t="s">
        <v>260</v>
      </c>
      <c r="D7882" s="1295">
        <v>4158</v>
      </c>
      <c r="E7882" s="1295" t="s">
        <v>206</v>
      </c>
      <c r="F7882" s="935" t="s">
        <v>211</v>
      </c>
      <c r="G7882" s="1295">
        <v>0</v>
      </c>
      <c r="H7882" s="935" t="s">
        <v>404</v>
      </c>
      <c r="I7882" s="935" t="s">
        <v>405</v>
      </c>
      <c r="J7882" s="935">
        <v>40.585947769999997</v>
      </c>
      <c r="K7882" s="935">
        <v>-122.3683525</v>
      </c>
      <c r="L7882" s="935">
        <v>40.472049499999997</v>
      </c>
      <c r="M7882" s="935">
        <v>-122.29453460000001</v>
      </c>
    </row>
    <row r="7883" spans="1:13" x14ac:dyDescent="0.35">
      <c r="A7883" s="1296">
        <v>41592</v>
      </c>
      <c r="B7883" s="1295" t="s">
        <v>242</v>
      </c>
      <c r="C7883" s="1295" t="s">
        <v>260</v>
      </c>
      <c r="D7883" s="1295">
        <v>4158</v>
      </c>
      <c r="E7883" s="1295" t="s">
        <v>206</v>
      </c>
      <c r="F7883" s="935" t="s">
        <v>212</v>
      </c>
      <c r="G7883" s="1295">
        <v>0</v>
      </c>
      <c r="H7883" s="935" t="s">
        <v>405</v>
      </c>
      <c r="I7883" s="935" t="s">
        <v>406</v>
      </c>
      <c r="J7883" s="935">
        <v>40.472049499999997</v>
      </c>
      <c r="K7883" s="935">
        <v>-122.29453460000001</v>
      </c>
      <c r="L7883" s="935">
        <v>40.417416330000002</v>
      </c>
      <c r="M7883" s="935">
        <v>-122.19395729999999</v>
      </c>
    </row>
    <row r="7884" spans="1:13" x14ac:dyDescent="0.35">
      <c r="A7884" s="1296">
        <v>41592</v>
      </c>
      <c r="B7884" s="1295" t="s">
        <v>242</v>
      </c>
      <c r="C7884" s="1295" t="s">
        <v>260</v>
      </c>
      <c r="D7884" s="1295">
        <v>4158</v>
      </c>
      <c r="E7884" s="1295" t="s">
        <v>206</v>
      </c>
      <c r="F7884" s="935" t="s">
        <v>213</v>
      </c>
      <c r="G7884" s="1295">
        <v>1</v>
      </c>
      <c r="H7884" s="935" t="s">
        <v>406</v>
      </c>
      <c r="I7884" s="935" t="s">
        <v>407</v>
      </c>
      <c r="J7884" s="935">
        <v>40.417416330000002</v>
      </c>
      <c r="K7884" s="935">
        <v>-122.19395729999999</v>
      </c>
      <c r="L7884" s="935">
        <v>40.355137560000003</v>
      </c>
      <c r="M7884" s="935">
        <v>-122.17595660000001</v>
      </c>
    </row>
    <row r="7885" spans="1:13" x14ac:dyDescent="0.35">
      <c r="A7885" s="1296">
        <v>41592</v>
      </c>
      <c r="B7885" s="1295" t="s">
        <v>242</v>
      </c>
      <c r="C7885" s="1295" t="s">
        <v>260</v>
      </c>
      <c r="D7885" s="1295">
        <v>4158</v>
      </c>
      <c r="E7885" s="1295" t="s">
        <v>206</v>
      </c>
      <c r="F7885" s="935" t="s">
        <v>214</v>
      </c>
      <c r="G7885" s="1295">
        <v>0</v>
      </c>
      <c r="H7885" s="935" t="s">
        <v>407</v>
      </c>
      <c r="I7885" s="935" t="s">
        <v>408</v>
      </c>
      <c r="J7885" s="935">
        <v>40.355137560000003</v>
      </c>
      <c r="K7885" s="935">
        <v>-122.17595660000001</v>
      </c>
      <c r="L7885" s="935">
        <v>40.316984869999999</v>
      </c>
      <c r="M7885" s="935">
        <v>-122.1896581</v>
      </c>
    </row>
    <row r="7886" spans="1:13" x14ac:dyDescent="0.35">
      <c r="A7886" s="1296">
        <v>41592</v>
      </c>
      <c r="B7886" s="1295" t="s">
        <v>242</v>
      </c>
      <c r="C7886" s="1295" t="s">
        <v>260</v>
      </c>
      <c r="D7886" s="1295">
        <v>4158</v>
      </c>
      <c r="E7886" s="1295" t="s">
        <v>206</v>
      </c>
      <c r="F7886" s="935" t="s">
        <v>215</v>
      </c>
      <c r="G7886" s="1295">
        <v>0</v>
      </c>
      <c r="H7886" s="935" t="s">
        <v>408</v>
      </c>
      <c r="I7886" s="935" t="s">
        <v>409</v>
      </c>
      <c r="J7886" s="935">
        <v>40.316984869999999</v>
      </c>
      <c r="K7886" s="935">
        <v>-122.1896581</v>
      </c>
      <c r="L7886" s="935">
        <v>40.263968490000003</v>
      </c>
      <c r="M7886" s="935">
        <v>-122.2235306</v>
      </c>
    </row>
    <row r="7887" spans="1:13" x14ac:dyDescent="0.35">
      <c r="A7887" s="1296">
        <v>41592</v>
      </c>
      <c r="B7887" s="1295" t="s">
        <v>242</v>
      </c>
      <c r="C7887" s="1295" t="s">
        <v>260</v>
      </c>
      <c r="D7887" s="1295">
        <v>4158</v>
      </c>
      <c r="E7887" s="1295" t="s">
        <v>206</v>
      </c>
      <c r="F7887" s="935" t="s">
        <v>216</v>
      </c>
      <c r="G7887" s="1295">
        <v>0</v>
      </c>
      <c r="H7887" s="935" t="s">
        <v>409</v>
      </c>
      <c r="I7887" s="935" t="s">
        <v>410</v>
      </c>
      <c r="J7887" s="935">
        <v>40.263968490000003</v>
      </c>
      <c r="K7887" s="935">
        <v>-122.2235306</v>
      </c>
      <c r="L7887" s="935">
        <v>40.153152210000002</v>
      </c>
      <c r="M7887" s="935">
        <v>-122.20237950000001</v>
      </c>
    </row>
    <row r="7888" spans="1:13" x14ac:dyDescent="0.35">
      <c r="A7888" s="1296">
        <v>41592</v>
      </c>
      <c r="B7888" s="1295" t="s">
        <v>242</v>
      </c>
      <c r="C7888" s="1295" t="s">
        <v>260</v>
      </c>
      <c r="D7888" s="1295">
        <v>4158</v>
      </c>
      <c r="E7888" s="1295" t="s">
        <v>206</v>
      </c>
      <c r="F7888" s="935" t="s">
        <v>217</v>
      </c>
      <c r="G7888" s="1295">
        <v>7</v>
      </c>
      <c r="H7888" s="935" t="s">
        <v>410</v>
      </c>
      <c r="I7888" s="935" t="s">
        <v>411</v>
      </c>
      <c r="J7888" s="935">
        <v>40.153152210000002</v>
      </c>
      <c r="K7888" s="935">
        <v>-122.20237950000001</v>
      </c>
      <c r="L7888" s="935">
        <v>40.027836569999998</v>
      </c>
      <c r="M7888" s="935">
        <v>-122.11920569999999</v>
      </c>
    </row>
    <row r="7889" spans="1:13" x14ac:dyDescent="0.35">
      <c r="A7889" s="1296">
        <v>41592</v>
      </c>
      <c r="B7889" s="1295" t="s">
        <v>242</v>
      </c>
      <c r="C7889" s="1295" t="s">
        <v>260</v>
      </c>
      <c r="D7889" s="1295">
        <v>4158</v>
      </c>
      <c r="E7889" s="1295" t="s">
        <v>206</v>
      </c>
      <c r="F7889" s="935" t="s">
        <v>219</v>
      </c>
      <c r="G7889" s="1295">
        <v>1</v>
      </c>
      <c r="H7889" s="935" t="s">
        <v>411</v>
      </c>
      <c r="I7889" s="935" t="s">
        <v>412</v>
      </c>
      <c r="J7889" s="935">
        <v>40.027836569999998</v>
      </c>
      <c r="K7889" s="935">
        <v>-122.11920569999999</v>
      </c>
      <c r="L7889" s="935">
        <v>39.909298579999998</v>
      </c>
      <c r="M7889" s="935">
        <v>-122.0918963</v>
      </c>
    </row>
    <row r="7890" spans="1:13" x14ac:dyDescent="0.35">
      <c r="A7890" s="1296">
        <v>41592</v>
      </c>
      <c r="B7890" s="1295" t="s">
        <v>242</v>
      </c>
      <c r="C7890" s="1295" t="s">
        <v>260</v>
      </c>
      <c r="D7890" s="1295">
        <v>4158</v>
      </c>
      <c r="E7890" s="1295" t="s">
        <v>206</v>
      </c>
      <c r="F7890" s="935" t="s">
        <v>220</v>
      </c>
      <c r="G7890" s="1295">
        <v>5</v>
      </c>
      <c r="H7890" s="935" t="s">
        <v>412</v>
      </c>
      <c r="I7890" s="935" t="s">
        <v>413</v>
      </c>
      <c r="J7890" s="935">
        <v>39.909298579999998</v>
      </c>
      <c r="K7890" s="935">
        <v>-122.0918963</v>
      </c>
      <c r="L7890" s="935">
        <v>39.751173979999997</v>
      </c>
      <c r="M7890" s="935">
        <v>-121.9963235</v>
      </c>
    </row>
    <row r="7891" spans="1:13" x14ac:dyDescent="0.35">
      <c r="A7891" s="1296">
        <v>41592</v>
      </c>
      <c r="B7891" s="1295" t="s">
        <v>242</v>
      </c>
      <c r="C7891" s="1295" t="s">
        <v>260</v>
      </c>
      <c r="D7891" s="1295">
        <v>4158</v>
      </c>
      <c r="E7891" s="1295" t="s">
        <v>206</v>
      </c>
      <c r="F7891" s="935" t="s">
        <v>221</v>
      </c>
      <c r="G7891" s="1295">
        <v>7</v>
      </c>
      <c r="H7891" s="935" t="s">
        <v>413</v>
      </c>
      <c r="I7891" s="935" t="s">
        <v>414</v>
      </c>
      <c r="J7891" s="935">
        <v>39.751173979999997</v>
      </c>
      <c r="K7891" s="935">
        <v>-121.9963235</v>
      </c>
      <c r="L7891" s="935">
        <v>39.629153240000001</v>
      </c>
      <c r="M7891" s="935">
        <v>-121.9925059</v>
      </c>
    </row>
    <row r="7892" spans="1:13" x14ac:dyDescent="0.35">
      <c r="A7892" s="1296">
        <v>41592</v>
      </c>
      <c r="B7892" s="1295" t="s">
        <v>242</v>
      </c>
      <c r="C7892" s="1295" t="s">
        <v>260</v>
      </c>
      <c r="D7892" s="1295">
        <v>4158</v>
      </c>
      <c r="E7892" s="1295" t="s">
        <v>206</v>
      </c>
      <c r="F7892" s="935" t="s">
        <v>222</v>
      </c>
      <c r="G7892" s="1295">
        <v>2</v>
      </c>
      <c r="H7892" s="935" t="s">
        <v>414</v>
      </c>
      <c r="I7892" s="935" t="s">
        <v>415</v>
      </c>
      <c r="J7892" s="935">
        <v>39.629153240000001</v>
      </c>
      <c r="K7892" s="935">
        <v>-121.9925059</v>
      </c>
      <c r="L7892" s="935">
        <v>39.40712284</v>
      </c>
      <c r="M7892" s="935">
        <v>-122.00758999999999</v>
      </c>
    </row>
    <row r="7893" spans="1:13" x14ac:dyDescent="0.35">
      <c r="A7893" s="1296">
        <v>41619</v>
      </c>
      <c r="B7893" s="1295" t="s">
        <v>242</v>
      </c>
      <c r="C7893" s="1295" t="s">
        <v>260</v>
      </c>
      <c r="D7893" s="1295">
        <v>4047</v>
      </c>
      <c r="E7893" s="1295" t="s">
        <v>201</v>
      </c>
      <c r="F7893" s="935" t="s">
        <v>208</v>
      </c>
      <c r="G7893" s="1295">
        <v>45</v>
      </c>
      <c r="H7893" s="935" t="s">
        <v>402</v>
      </c>
      <c r="I7893" s="935" t="s">
        <v>403</v>
      </c>
      <c r="J7893" s="935">
        <v>40.611883210000002</v>
      </c>
      <c r="K7893" s="935">
        <v>-122.446135</v>
      </c>
      <c r="L7893" s="935">
        <v>40.592799669999998</v>
      </c>
      <c r="M7893" s="935">
        <v>-122.3942059</v>
      </c>
    </row>
    <row r="7894" spans="1:13" x14ac:dyDescent="0.35">
      <c r="A7894" s="1296">
        <v>41619</v>
      </c>
      <c r="B7894" s="1295" t="s">
        <v>242</v>
      </c>
      <c r="C7894" s="1295" t="s">
        <v>260</v>
      </c>
      <c r="D7894" s="1295">
        <v>4047</v>
      </c>
      <c r="E7894" s="1295" t="s">
        <v>201</v>
      </c>
      <c r="F7894" s="935" t="s">
        <v>209</v>
      </c>
      <c r="G7894" s="1295">
        <v>2</v>
      </c>
      <c r="H7894" s="935" t="s">
        <v>403</v>
      </c>
      <c r="I7894" s="935" t="s">
        <v>404</v>
      </c>
      <c r="J7894" s="935">
        <v>40.592799669999998</v>
      </c>
      <c r="K7894" s="935">
        <v>-122.3942059</v>
      </c>
      <c r="L7894" s="935">
        <v>40.585947769999997</v>
      </c>
      <c r="M7894" s="935">
        <v>-122.3683525</v>
      </c>
    </row>
    <row r="7895" spans="1:13" x14ac:dyDescent="0.35">
      <c r="A7895" s="1296">
        <v>41619</v>
      </c>
      <c r="B7895" s="1295" t="s">
        <v>242</v>
      </c>
      <c r="C7895" s="1295" t="s">
        <v>260</v>
      </c>
      <c r="D7895" s="1295">
        <v>4047</v>
      </c>
      <c r="E7895" s="1295" t="s">
        <v>201</v>
      </c>
      <c r="F7895" s="935" t="s">
        <v>211</v>
      </c>
      <c r="G7895" s="1295">
        <v>0</v>
      </c>
      <c r="H7895" s="935" t="s">
        <v>404</v>
      </c>
      <c r="I7895" s="935" t="s">
        <v>405</v>
      </c>
      <c r="J7895" s="935">
        <v>40.585947769999997</v>
      </c>
      <c r="K7895" s="935">
        <v>-122.3683525</v>
      </c>
      <c r="L7895" s="935">
        <v>40.472049499999997</v>
      </c>
      <c r="M7895" s="935">
        <v>-122.29453460000001</v>
      </c>
    </row>
    <row r="7896" spans="1:13" x14ac:dyDescent="0.35">
      <c r="A7896" s="1296">
        <v>41619</v>
      </c>
      <c r="B7896" s="1295" t="s">
        <v>242</v>
      </c>
      <c r="C7896" s="1295" t="s">
        <v>260</v>
      </c>
      <c r="D7896" s="1295">
        <v>4047</v>
      </c>
      <c r="E7896" s="1295" t="s">
        <v>201</v>
      </c>
      <c r="F7896" s="935" t="s">
        <v>212</v>
      </c>
      <c r="G7896" s="1295">
        <v>0</v>
      </c>
      <c r="H7896" s="935" t="s">
        <v>405</v>
      </c>
      <c r="I7896" s="935" t="s">
        <v>406</v>
      </c>
      <c r="J7896" s="935">
        <v>40.472049499999997</v>
      </c>
      <c r="K7896" s="935">
        <v>-122.29453460000001</v>
      </c>
      <c r="L7896" s="935">
        <v>40.417416330000002</v>
      </c>
      <c r="M7896" s="935">
        <v>-122.19395729999999</v>
      </c>
    </row>
    <row r="7897" spans="1:13" x14ac:dyDescent="0.35">
      <c r="A7897" s="1296">
        <v>41619</v>
      </c>
      <c r="B7897" s="1295" t="s">
        <v>242</v>
      </c>
      <c r="C7897" s="1295" t="s">
        <v>260</v>
      </c>
      <c r="D7897" s="1295">
        <v>4047</v>
      </c>
      <c r="E7897" s="1295" t="s">
        <v>201</v>
      </c>
      <c r="F7897" s="935" t="s">
        <v>213</v>
      </c>
      <c r="G7897" s="1295">
        <v>2</v>
      </c>
      <c r="H7897" s="935" t="s">
        <v>406</v>
      </c>
      <c r="I7897" s="935" t="s">
        <v>407</v>
      </c>
      <c r="J7897" s="935">
        <v>40.417416330000002</v>
      </c>
      <c r="K7897" s="935">
        <v>-122.19395729999999</v>
      </c>
      <c r="L7897" s="935">
        <v>40.355137560000003</v>
      </c>
      <c r="M7897" s="935">
        <v>-122.17595660000001</v>
      </c>
    </row>
    <row r="7898" spans="1:13" x14ac:dyDescent="0.35">
      <c r="A7898" s="1296">
        <v>41619</v>
      </c>
      <c r="B7898" s="1295" t="s">
        <v>242</v>
      </c>
      <c r="C7898" s="1295" t="s">
        <v>260</v>
      </c>
      <c r="D7898" s="1295">
        <v>4047</v>
      </c>
      <c r="E7898" s="1295" t="s">
        <v>201</v>
      </c>
      <c r="F7898" s="935" t="s">
        <v>214</v>
      </c>
      <c r="G7898" s="1295">
        <v>2</v>
      </c>
      <c r="H7898" s="935" t="s">
        <v>407</v>
      </c>
      <c r="I7898" s="935" t="s">
        <v>408</v>
      </c>
      <c r="J7898" s="935">
        <v>40.355137560000003</v>
      </c>
      <c r="K7898" s="935">
        <v>-122.17595660000001</v>
      </c>
      <c r="L7898" s="935">
        <v>40.316984869999999</v>
      </c>
      <c r="M7898" s="935">
        <v>-122.1896581</v>
      </c>
    </row>
    <row r="7899" spans="1:13" x14ac:dyDescent="0.35">
      <c r="A7899" s="1296">
        <v>41619</v>
      </c>
      <c r="B7899" s="1295" t="s">
        <v>242</v>
      </c>
      <c r="C7899" s="1295" t="s">
        <v>260</v>
      </c>
      <c r="D7899" s="1295">
        <v>4047</v>
      </c>
      <c r="E7899" s="1295" t="s">
        <v>201</v>
      </c>
      <c r="F7899" s="935" t="s">
        <v>215</v>
      </c>
      <c r="G7899" s="1295">
        <v>0</v>
      </c>
      <c r="H7899" s="935" t="s">
        <v>408</v>
      </c>
      <c r="I7899" s="935" t="s">
        <v>409</v>
      </c>
      <c r="J7899" s="935">
        <v>40.316984869999999</v>
      </c>
      <c r="K7899" s="935">
        <v>-122.1896581</v>
      </c>
      <c r="L7899" s="935">
        <v>40.263968490000003</v>
      </c>
      <c r="M7899" s="935">
        <v>-122.2235306</v>
      </c>
    </row>
    <row r="7900" spans="1:13" x14ac:dyDescent="0.35">
      <c r="A7900" s="1296">
        <v>41619</v>
      </c>
      <c r="B7900" s="1295" t="s">
        <v>242</v>
      </c>
      <c r="C7900" s="1295" t="s">
        <v>260</v>
      </c>
      <c r="D7900" s="1295">
        <v>4047</v>
      </c>
      <c r="E7900" s="1295" t="s">
        <v>201</v>
      </c>
      <c r="F7900" s="935" t="s">
        <v>216</v>
      </c>
      <c r="G7900" s="1295">
        <v>3</v>
      </c>
      <c r="H7900" s="935" t="s">
        <v>409</v>
      </c>
      <c r="I7900" s="935" t="s">
        <v>410</v>
      </c>
      <c r="J7900" s="935">
        <v>40.263968490000003</v>
      </c>
      <c r="K7900" s="935">
        <v>-122.2235306</v>
      </c>
      <c r="L7900" s="935">
        <v>40.153152210000002</v>
      </c>
      <c r="M7900" s="935">
        <v>-122.20237950000001</v>
      </c>
    </row>
    <row r="7901" spans="1:13" x14ac:dyDescent="0.35">
      <c r="A7901" s="1296">
        <v>41619</v>
      </c>
      <c r="B7901" s="1295" t="s">
        <v>242</v>
      </c>
      <c r="C7901" s="1295" t="s">
        <v>260</v>
      </c>
      <c r="D7901" s="1295">
        <v>4047</v>
      </c>
      <c r="E7901" s="1295" t="s">
        <v>201</v>
      </c>
      <c r="F7901" s="935" t="s">
        <v>217</v>
      </c>
      <c r="G7901" s="1295">
        <v>0</v>
      </c>
      <c r="H7901" s="935" t="s">
        <v>410</v>
      </c>
      <c r="I7901" s="935" t="s">
        <v>411</v>
      </c>
      <c r="J7901" s="935">
        <v>40.153152210000002</v>
      </c>
      <c r="K7901" s="935">
        <v>-122.20237950000001</v>
      </c>
      <c r="L7901" s="935">
        <v>40.027836569999998</v>
      </c>
      <c r="M7901" s="935">
        <v>-122.11920569999999</v>
      </c>
    </row>
    <row r="7902" spans="1:13" x14ac:dyDescent="0.35">
      <c r="A7902" s="1296">
        <v>41619</v>
      </c>
      <c r="B7902" s="1295" t="s">
        <v>242</v>
      </c>
      <c r="C7902" s="1295" t="s">
        <v>260</v>
      </c>
      <c r="D7902" s="1295">
        <v>4047</v>
      </c>
      <c r="E7902" s="1295" t="s">
        <v>201</v>
      </c>
      <c r="F7902" s="935" t="s">
        <v>219</v>
      </c>
      <c r="G7902" s="1295">
        <v>4</v>
      </c>
      <c r="H7902" s="935" t="s">
        <v>411</v>
      </c>
      <c r="I7902" s="935" t="s">
        <v>412</v>
      </c>
      <c r="J7902" s="935">
        <v>40.027836569999998</v>
      </c>
      <c r="K7902" s="935">
        <v>-122.11920569999999</v>
      </c>
      <c r="L7902" s="935">
        <v>39.909298579999998</v>
      </c>
      <c r="M7902" s="935">
        <v>-122.0918963</v>
      </c>
    </row>
    <row r="7903" spans="1:13" x14ac:dyDescent="0.35">
      <c r="A7903" s="1296">
        <v>41619</v>
      </c>
      <c r="B7903" s="1295" t="s">
        <v>242</v>
      </c>
      <c r="C7903" s="1295" t="s">
        <v>260</v>
      </c>
      <c r="D7903" s="1295">
        <v>4047</v>
      </c>
      <c r="E7903" s="1295" t="s">
        <v>201</v>
      </c>
      <c r="F7903" s="935" t="s">
        <v>220</v>
      </c>
      <c r="G7903" s="1295">
        <v>2</v>
      </c>
      <c r="H7903" s="935" t="s">
        <v>412</v>
      </c>
      <c r="I7903" s="935" t="s">
        <v>413</v>
      </c>
      <c r="J7903" s="935">
        <v>39.909298579999998</v>
      </c>
      <c r="K7903" s="935">
        <v>-122.0918963</v>
      </c>
      <c r="L7903" s="935">
        <v>39.751173979999997</v>
      </c>
      <c r="M7903" s="935">
        <v>-121.9963235</v>
      </c>
    </row>
    <row r="7904" spans="1:13" x14ac:dyDescent="0.35">
      <c r="A7904" s="1296">
        <v>41619</v>
      </c>
      <c r="B7904" s="1295" t="s">
        <v>242</v>
      </c>
      <c r="C7904" s="1295" t="s">
        <v>260</v>
      </c>
      <c r="D7904" s="1295">
        <v>4047</v>
      </c>
      <c r="E7904" s="1295" t="s">
        <v>201</v>
      </c>
      <c r="F7904" s="935" t="s">
        <v>221</v>
      </c>
      <c r="G7904" s="1295">
        <v>2</v>
      </c>
      <c r="H7904" s="935" t="s">
        <v>413</v>
      </c>
      <c r="I7904" s="935" t="s">
        <v>414</v>
      </c>
      <c r="J7904" s="935">
        <v>39.751173979999997</v>
      </c>
      <c r="K7904" s="935">
        <v>-121.9963235</v>
      </c>
      <c r="L7904" s="935">
        <v>39.629153240000001</v>
      </c>
      <c r="M7904" s="935">
        <v>-121.9925059</v>
      </c>
    </row>
    <row r="7905" spans="1:13" ht="15" thickBot="1" x14ac:dyDescent="0.4">
      <c r="A7905" s="1309">
        <v>41619</v>
      </c>
      <c r="B7905" s="1313" t="s">
        <v>242</v>
      </c>
      <c r="C7905" s="1313" t="s">
        <v>260</v>
      </c>
      <c r="D7905" s="1313">
        <v>4047</v>
      </c>
      <c r="E7905" s="1313" t="s">
        <v>201</v>
      </c>
      <c r="F7905" s="1312" t="s">
        <v>222</v>
      </c>
      <c r="G7905" s="1313">
        <v>4</v>
      </c>
      <c r="H7905" s="1312" t="s">
        <v>414</v>
      </c>
      <c r="I7905" s="1312" t="s">
        <v>415</v>
      </c>
      <c r="J7905" s="1312">
        <v>39.629153240000001</v>
      </c>
      <c r="K7905" s="1312">
        <v>-121.9925059</v>
      </c>
      <c r="L7905" s="1312">
        <v>39.40712284</v>
      </c>
      <c r="M7905" s="1312">
        <v>-122.00758999999999</v>
      </c>
    </row>
    <row r="7906" spans="1:13" ht="15" thickTop="1" x14ac:dyDescent="0.35">
      <c r="A7906" s="1296">
        <v>41653</v>
      </c>
      <c r="B7906" s="1295" t="s">
        <v>242</v>
      </c>
      <c r="C7906" s="1295" t="s">
        <v>271</v>
      </c>
      <c r="D7906" s="1295">
        <v>3338</v>
      </c>
      <c r="E7906" s="1295" t="s">
        <v>247</v>
      </c>
      <c r="F7906" s="935" t="s">
        <v>208</v>
      </c>
      <c r="G7906" s="1295">
        <v>58</v>
      </c>
      <c r="H7906" s="935" t="s">
        <v>402</v>
      </c>
      <c r="I7906" s="935" t="s">
        <v>403</v>
      </c>
      <c r="J7906" s="935">
        <v>40.611883210000002</v>
      </c>
      <c r="K7906" s="935">
        <v>-122.446135</v>
      </c>
      <c r="L7906" s="935">
        <v>40.592799669999998</v>
      </c>
      <c r="M7906" s="935">
        <v>-122.3942059</v>
      </c>
    </row>
    <row r="7907" spans="1:13" x14ac:dyDescent="0.35">
      <c r="A7907" s="1296">
        <v>41653</v>
      </c>
      <c r="B7907" s="1295" t="s">
        <v>242</v>
      </c>
      <c r="C7907" s="1295" t="s">
        <v>271</v>
      </c>
      <c r="D7907" s="1295">
        <v>3338</v>
      </c>
      <c r="E7907" s="1295" t="s">
        <v>247</v>
      </c>
      <c r="F7907" s="935" t="s">
        <v>209</v>
      </c>
      <c r="G7907" s="1295">
        <v>0</v>
      </c>
      <c r="H7907" s="935" t="s">
        <v>403</v>
      </c>
      <c r="I7907" s="935" t="s">
        <v>404</v>
      </c>
      <c r="J7907" s="935">
        <v>40.592799669999998</v>
      </c>
      <c r="K7907" s="935">
        <v>-122.3942059</v>
      </c>
      <c r="L7907" s="935">
        <v>40.585947769999997</v>
      </c>
      <c r="M7907" s="935">
        <v>-122.3683525</v>
      </c>
    </row>
    <row r="7908" spans="1:13" x14ac:dyDescent="0.35">
      <c r="A7908" s="1296">
        <v>41653</v>
      </c>
      <c r="B7908" s="1295" t="s">
        <v>242</v>
      </c>
      <c r="C7908" s="1295" t="s">
        <v>271</v>
      </c>
      <c r="D7908" s="1295">
        <v>3338</v>
      </c>
      <c r="E7908" s="1295" t="s">
        <v>247</v>
      </c>
      <c r="F7908" s="935" t="s">
        <v>211</v>
      </c>
      <c r="G7908" s="1295">
        <v>2</v>
      </c>
      <c r="H7908" s="935" t="s">
        <v>404</v>
      </c>
      <c r="I7908" s="935" t="s">
        <v>405</v>
      </c>
      <c r="J7908" s="935">
        <v>40.585947769999997</v>
      </c>
      <c r="K7908" s="935">
        <v>-122.3683525</v>
      </c>
      <c r="L7908" s="935">
        <v>40.472049499999997</v>
      </c>
      <c r="M7908" s="935">
        <v>-122.29453460000001</v>
      </c>
    </row>
    <row r="7909" spans="1:13" x14ac:dyDescent="0.35">
      <c r="A7909" s="1296">
        <v>41653</v>
      </c>
      <c r="B7909" s="1295" t="s">
        <v>242</v>
      </c>
      <c r="C7909" s="1295" t="s">
        <v>271</v>
      </c>
      <c r="D7909" s="1295">
        <v>3338</v>
      </c>
      <c r="E7909" s="1295" t="s">
        <v>247</v>
      </c>
      <c r="F7909" s="935" t="s">
        <v>212</v>
      </c>
      <c r="G7909" s="1295">
        <v>8</v>
      </c>
      <c r="H7909" s="935" t="s">
        <v>405</v>
      </c>
      <c r="I7909" s="935" t="s">
        <v>406</v>
      </c>
      <c r="J7909" s="935">
        <v>40.472049499999997</v>
      </c>
      <c r="K7909" s="935">
        <v>-122.29453460000001</v>
      </c>
      <c r="L7909" s="935">
        <v>40.417416330000002</v>
      </c>
      <c r="M7909" s="935">
        <v>-122.19395729999999</v>
      </c>
    </row>
    <row r="7910" spans="1:13" x14ac:dyDescent="0.35">
      <c r="A7910" s="1296">
        <v>41653</v>
      </c>
      <c r="B7910" s="1295" t="s">
        <v>242</v>
      </c>
      <c r="C7910" s="1295" t="s">
        <v>271</v>
      </c>
      <c r="D7910" s="1295">
        <v>3338</v>
      </c>
      <c r="E7910" s="1295" t="s">
        <v>247</v>
      </c>
      <c r="F7910" s="935" t="s">
        <v>213</v>
      </c>
      <c r="G7910" s="1295">
        <v>20</v>
      </c>
      <c r="H7910" s="935" t="s">
        <v>406</v>
      </c>
      <c r="I7910" s="935" t="s">
        <v>407</v>
      </c>
      <c r="J7910" s="935">
        <v>40.417416330000002</v>
      </c>
      <c r="K7910" s="935">
        <v>-122.19395729999999</v>
      </c>
      <c r="L7910" s="935">
        <v>40.355137560000003</v>
      </c>
      <c r="M7910" s="935">
        <v>-122.17595660000001</v>
      </c>
    </row>
    <row r="7911" spans="1:13" x14ac:dyDescent="0.35">
      <c r="A7911" s="1296">
        <v>41653</v>
      </c>
      <c r="B7911" s="1295" t="s">
        <v>242</v>
      </c>
      <c r="C7911" s="1295" t="s">
        <v>271</v>
      </c>
      <c r="D7911" s="1295">
        <v>3338</v>
      </c>
      <c r="E7911" s="1295" t="s">
        <v>247</v>
      </c>
      <c r="F7911" s="935" t="s">
        <v>214</v>
      </c>
      <c r="G7911" s="1295">
        <v>1</v>
      </c>
      <c r="H7911" s="935" t="s">
        <v>407</v>
      </c>
      <c r="I7911" s="935" t="s">
        <v>408</v>
      </c>
      <c r="J7911" s="935">
        <v>40.355137560000003</v>
      </c>
      <c r="K7911" s="935">
        <v>-122.17595660000001</v>
      </c>
      <c r="L7911" s="935">
        <v>40.316984869999999</v>
      </c>
      <c r="M7911" s="935">
        <v>-122.1896581</v>
      </c>
    </row>
    <row r="7912" spans="1:13" x14ac:dyDescent="0.35">
      <c r="A7912" s="1296">
        <v>41653</v>
      </c>
      <c r="B7912" s="1295" t="s">
        <v>242</v>
      </c>
      <c r="C7912" s="1295" t="s">
        <v>271</v>
      </c>
      <c r="D7912" s="1295">
        <v>3338</v>
      </c>
      <c r="E7912" s="1295" t="s">
        <v>247</v>
      </c>
      <c r="F7912" s="935" t="s">
        <v>215</v>
      </c>
      <c r="G7912" s="1295">
        <v>2</v>
      </c>
      <c r="H7912" s="935" t="s">
        <v>408</v>
      </c>
      <c r="I7912" s="935" t="s">
        <v>409</v>
      </c>
      <c r="J7912" s="935">
        <v>40.316984869999999</v>
      </c>
      <c r="K7912" s="935">
        <v>-122.1896581</v>
      </c>
      <c r="L7912" s="935">
        <v>40.263968490000003</v>
      </c>
      <c r="M7912" s="935">
        <v>-122.2235306</v>
      </c>
    </row>
    <row r="7913" spans="1:13" x14ac:dyDescent="0.35">
      <c r="A7913" s="1296">
        <v>41653</v>
      </c>
      <c r="B7913" s="1295" t="s">
        <v>242</v>
      </c>
      <c r="C7913" s="1295" t="s">
        <v>271</v>
      </c>
      <c r="D7913" s="1295">
        <v>3338</v>
      </c>
      <c r="E7913" s="1295" t="s">
        <v>247</v>
      </c>
      <c r="F7913" s="935" t="s">
        <v>216</v>
      </c>
      <c r="G7913" s="1295">
        <v>1</v>
      </c>
      <c r="H7913" s="935" t="s">
        <v>409</v>
      </c>
      <c r="I7913" s="935" t="s">
        <v>410</v>
      </c>
      <c r="J7913" s="935">
        <v>40.263968490000003</v>
      </c>
      <c r="K7913" s="935">
        <v>-122.2235306</v>
      </c>
      <c r="L7913" s="935">
        <v>40.153152210000002</v>
      </c>
      <c r="M7913" s="935">
        <v>-122.20237950000001</v>
      </c>
    </row>
    <row r="7914" spans="1:13" x14ac:dyDescent="0.35">
      <c r="A7914" s="1296">
        <v>41653</v>
      </c>
      <c r="B7914" s="1295" t="s">
        <v>242</v>
      </c>
      <c r="C7914" s="1295" t="s">
        <v>271</v>
      </c>
      <c r="D7914" s="1295">
        <v>3338</v>
      </c>
      <c r="E7914" s="1295" t="s">
        <v>247</v>
      </c>
      <c r="F7914" s="935" t="s">
        <v>217</v>
      </c>
      <c r="G7914" s="1295">
        <v>2</v>
      </c>
      <c r="H7914" s="935" t="s">
        <v>410</v>
      </c>
      <c r="I7914" s="935" t="s">
        <v>411</v>
      </c>
      <c r="J7914" s="935">
        <v>40.153152210000002</v>
      </c>
      <c r="K7914" s="935">
        <v>-122.20237950000001</v>
      </c>
      <c r="L7914" s="935">
        <v>40.027836569999998</v>
      </c>
      <c r="M7914" s="935">
        <v>-122.11920569999999</v>
      </c>
    </row>
    <row r="7915" spans="1:13" x14ac:dyDescent="0.35">
      <c r="A7915" s="1296">
        <v>41653</v>
      </c>
      <c r="B7915" s="1295" t="s">
        <v>242</v>
      </c>
      <c r="C7915" s="1295" t="s">
        <v>271</v>
      </c>
      <c r="D7915" s="1295">
        <v>3338</v>
      </c>
      <c r="E7915" s="1295" t="s">
        <v>247</v>
      </c>
      <c r="F7915" s="935" t="s">
        <v>219</v>
      </c>
      <c r="G7915" s="1295">
        <v>1</v>
      </c>
      <c r="H7915" s="935" t="s">
        <v>411</v>
      </c>
      <c r="I7915" s="935" t="s">
        <v>412</v>
      </c>
      <c r="J7915" s="935">
        <v>40.027836569999998</v>
      </c>
      <c r="K7915" s="935">
        <v>-122.11920569999999</v>
      </c>
      <c r="L7915" s="935">
        <v>39.909298579999998</v>
      </c>
      <c r="M7915" s="935">
        <v>-122.0918963</v>
      </c>
    </row>
    <row r="7916" spans="1:13" x14ac:dyDescent="0.35">
      <c r="A7916" s="1296">
        <v>41653</v>
      </c>
      <c r="B7916" s="1295" t="s">
        <v>242</v>
      </c>
      <c r="C7916" s="1295" t="s">
        <v>271</v>
      </c>
      <c r="D7916" s="1295">
        <v>3338</v>
      </c>
      <c r="E7916" s="1295" t="s">
        <v>247</v>
      </c>
      <c r="F7916" s="935" t="s">
        <v>220</v>
      </c>
      <c r="G7916" s="1295">
        <v>0</v>
      </c>
      <c r="H7916" s="935" t="s">
        <v>412</v>
      </c>
      <c r="I7916" s="935" t="s">
        <v>413</v>
      </c>
      <c r="J7916" s="935">
        <v>39.909298579999998</v>
      </c>
      <c r="K7916" s="935">
        <v>-122.0918963</v>
      </c>
      <c r="L7916" s="935">
        <v>39.751173979999997</v>
      </c>
      <c r="M7916" s="935">
        <v>-121.9963235</v>
      </c>
    </row>
    <row r="7917" spans="1:13" x14ac:dyDescent="0.35">
      <c r="A7917" s="1296">
        <v>41653</v>
      </c>
      <c r="B7917" s="1295" t="s">
        <v>242</v>
      </c>
      <c r="C7917" s="1295" t="s">
        <v>271</v>
      </c>
      <c r="D7917" s="1295">
        <v>3338</v>
      </c>
      <c r="E7917" s="1295" t="s">
        <v>247</v>
      </c>
      <c r="F7917" s="935" t="s">
        <v>221</v>
      </c>
      <c r="G7917" s="1295">
        <v>1</v>
      </c>
      <c r="H7917" s="935" t="s">
        <v>413</v>
      </c>
      <c r="I7917" s="935" t="s">
        <v>414</v>
      </c>
      <c r="J7917" s="935">
        <v>39.751173979999997</v>
      </c>
      <c r="K7917" s="935">
        <v>-121.9963235</v>
      </c>
      <c r="L7917" s="935">
        <v>39.629153240000001</v>
      </c>
      <c r="M7917" s="935">
        <v>-121.9925059</v>
      </c>
    </row>
    <row r="7918" spans="1:13" x14ac:dyDescent="0.35">
      <c r="A7918" s="1296">
        <v>41653</v>
      </c>
      <c r="B7918" s="1295" t="s">
        <v>242</v>
      </c>
      <c r="C7918" s="1295" t="s">
        <v>271</v>
      </c>
      <c r="D7918" s="1295">
        <v>3338</v>
      </c>
      <c r="E7918" s="1295" t="s">
        <v>247</v>
      </c>
      <c r="F7918" s="935" t="s">
        <v>222</v>
      </c>
      <c r="G7918" s="1295">
        <v>0</v>
      </c>
      <c r="H7918" s="935" t="s">
        <v>414</v>
      </c>
      <c r="I7918" s="935" t="s">
        <v>415</v>
      </c>
      <c r="J7918" s="935">
        <v>39.629153240000001</v>
      </c>
      <c r="K7918" s="935">
        <v>-121.9925059</v>
      </c>
      <c r="L7918" s="935">
        <v>39.40712284</v>
      </c>
      <c r="M7918" s="935">
        <v>-122.00758999999999</v>
      </c>
    </row>
    <row r="7919" spans="1:13" x14ac:dyDescent="0.35">
      <c r="A7919" s="1296">
        <v>41667</v>
      </c>
      <c r="B7919" s="1295" t="s">
        <v>242</v>
      </c>
      <c r="C7919" s="1295" t="s">
        <v>246</v>
      </c>
      <c r="D7919" s="1295">
        <v>3760</v>
      </c>
      <c r="E7919" s="1295" t="s">
        <v>247</v>
      </c>
      <c r="F7919" s="935" t="s">
        <v>208</v>
      </c>
      <c r="G7919" s="1295">
        <v>6</v>
      </c>
      <c r="H7919" s="935" t="s">
        <v>402</v>
      </c>
      <c r="I7919" s="935" t="s">
        <v>403</v>
      </c>
      <c r="J7919" s="935">
        <v>40.611883210000002</v>
      </c>
      <c r="K7919" s="935">
        <v>-122.446135</v>
      </c>
      <c r="L7919" s="935">
        <v>40.592799669999998</v>
      </c>
      <c r="M7919" s="935">
        <v>-122.3942059</v>
      </c>
    </row>
    <row r="7920" spans="1:13" x14ac:dyDescent="0.35">
      <c r="A7920" s="1296">
        <v>41667</v>
      </c>
      <c r="B7920" s="1295" t="s">
        <v>242</v>
      </c>
      <c r="C7920" s="1295" t="s">
        <v>246</v>
      </c>
      <c r="D7920" s="1295">
        <v>3760</v>
      </c>
      <c r="E7920" s="1295" t="s">
        <v>247</v>
      </c>
      <c r="F7920" s="935" t="s">
        <v>209</v>
      </c>
      <c r="G7920" s="1295">
        <v>2</v>
      </c>
      <c r="H7920" s="935" t="s">
        <v>403</v>
      </c>
      <c r="I7920" s="935" t="s">
        <v>404</v>
      </c>
      <c r="J7920" s="935">
        <v>40.592799669999998</v>
      </c>
      <c r="K7920" s="935">
        <v>-122.3942059</v>
      </c>
      <c r="L7920" s="935">
        <v>40.585947769999997</v>
      </c>
      <c r="M7920" s="935">
        <v>-122.3683525</v>
      </c>
    </row>
    <row r="7921" spans="1:13" x14ac:dyDescent="0.35">
      <c r="A7921" s="1296">
        <v>41667</v>
      </c>
      <c r="B7921" s="1295" t="s">
        <v>242</v>
      </c>
      <c r="C7921" s="1295" t="s">
        <v>246</v>
      </c>
      <c r="D7921" s="1295">
        <v>3760</v>
      </c>
      <c r="E7921" s="1295" t="s">
        <v>247</v>
      </c>
      <c r="F7921" s="935" t="s">
        <v>211</v>
      </c>
      <c r="G7921" s="1295">
        <v>0</v>
      </c>
      <c r="H7921" s="935" t="s">
        <v>404</v>
      </c>
      <c r="I7921" s="935" t="s">
        <v>405</v>
      </c>
      <c r="J7921" s="935">
        <v>40.585947769999997</v>
      </c>
      <c r="K7921" s="935">
        <v>-122.3683525</v>
      </c>
      <c r="L7921" s="935">
        <v>40.472049499999997</v>
      </c>
      <c r="M7921" s="935">
        <v>-122.29453460000001</v>
      </c>
    </row>
    <row r="7922" spans="1:13" x14ac:dyDescent="0.35">
      <c r="A7922" s="1296">
        <v>41667</v>
      </c>
      <c r="B7922" s="1295" t="s">
        <v>242</v>
      </c>
      <c r="C7922" s="1295" t="s">
        <v>246</v>
      </c>
      <c r="D7922" s="1295">
        <v>3760</v>
      </c>
      <c r="E7922" s="1295" t="s">
        <v>247</v>
      </c>
      <c r="F7922" s="935" t="s">
        <v>212</v>
      </c>
      <c r="G7922" s="1295">
        <v>0</v>
      </c>
      <c r="H7922" s="935" t="s">
        <v>405</v>
      </c>
      <c r="I7922" s="935" t="s">
        <v>406</v>
      </c>
      <c r="J7922" s="935">
        <v>40.472049499999997</v>
      </c>
      <c r="K7922" s="935">
        <v>-122.29453460000001</v>
      </c>
      <c r="L7922" s="935">
        <v>40.417416330000002</v>
      </c>
      <c r="M7922" s="935">
        <v>-122.19395729999999</v>
      </c>
    </row>
    <row r="7923" spans="1:13" x14ac:dyDescent="0.35">
      <c r="A7923" s="1296">
        <v>41667</v>
      </c>
      <c r="B7923" s="1295" t="s">
        <v>242</v>
      </c>
      <c r="C7923" s="1295" t="s">
        <v>246</v>
      </c>
      <c r="D7923" s="1295">
        <v>3760</v>
      </c>
      <c r="E7923" s="1295" t="s">
        <v>247</v>
      </c>
      <c r="F7923" s="935" t="s">
        <v>213</v>
      </c>
      <c r="G7923" s="1295">
        <v>0</v>
      </c>
      <c r="H7923" s="935" t="s">
        <v>406</v>
      </c>
      <c r="I7923" s="935" t="s">
        <v>407</v>
      </c>
      <c r="J7923" s="935">
        <v>40.417416330000002</v>
      </c>
      <c r="K7923" s="935">
        <v>-122.19395729999999</v>
      </c>
      <c r="L7923" s="935">
        <v>40.355137560000003</v>
      </c>
      <c r="M7923" s="935">
        <v>-122.17595660000001</v>
      </c>
    </row>
    <row r="7924" spans="1:13" x14ac:dyDescent="0.35">
      <c r="A7924" s="1296">
        <v>41667</v>
      </c>
      <c r="B7924" s="1295" t="s">
        <v>242</v>
      </c>
      <c r="C7924" s="1295" t="s">
        <v>246</v>
      </c>
      <c r="D7924" s="1295">
        <v>3760</v>
      </c>
      <c r="E7924" s="1295" t="s">
        <v>247</v>
      </c>
      <c r="F7924" s="935" t="s">
        <v>214</v>
      </c>
      <c r="G7924" s="1295">
        <v>0</v>
      </c>
      <c r="H7924" s="935" t="s">
        <v>407</v>
      </c>
      <c r="I7924" s="935" t="s">
        <v>408</v>
      </c>
      <c r="J7924" s="935">
        <v>40.355137560000003</v>
      </c>
      <c r="K7924" s="935">
        <v>-122.17595660000001</v>
      </c>
      <c r="L7924" s="935">
        <v>40.316984869999999</v>
      </c>
      <c r="M7924" s="935">
        <v>-122.1896581</v>
      </c>
    </row>
    <row r="7925" spans="1:13" x14ac:dyDescent="0.35">
      <c r="A7925" s="1296">
        <v>41667</v>
      </c>
      <c r="B7925" s="1295" t="s">
        <v>242</v>
      </c>
      <c r="C7925" s="1295" t="s">
        <v>246</v>
      </c>
      <c r="D7925" s="1295">
        <v>3760</v>
      </c>
      <c r="E7925" s="1295" t="s">
        <v>247</v>
      </c>
      <c r="F7925" s="935" t="s">
        <v>215</v>
      </c>
      <c r="G7925" s="1295">
        <v>0</v>
      </c>
      <c r="H7925" s="935" t="s">
        <v>408</v>
      </c>
      <c r="I7925" s="935" t="s">
        <v>409</v>
      </c>
      <c r="J7925" s="935">
        <v>40.316984869999999</v>
      </c>
      <c r="K7925" s="935">
        <v>-122.1896581</v>
      </c>
      <c r="L7925" s="935">
        <v>40.263968490000003</v>
      </c>
      <c r="M7925" s="935">
        <v>-122.2235306</v>
      </c>
    </row>
    <row r="7926" spans="1:13" x14ac:dyDescent="0.35">
      <c r="A7926" s="1296">
        <v>41667</v>
      </c>
      <c r="B7926" s="1295" t="s">
        <v>242</v>
      </c>
      <c r="C7926" s="1295" t="s">
        <v>246</v>
      </c>
      <c r="D7926" s="1295">
        <v>3760</v>
      </c>
      <c r="E7926" s="1295" t="s">
        <v>247</v>
      </c>
      <c r="F7926" s="935" t="s">
        <v>216</v>
      </c>
      <c r="G7926" s="1295">
        <v>0</v>
      </c>
      <c r="H7926" s="935" t="s">
        <v>409</v>
      </c>
      <c r="I7926" s="935" t="s">
        <v>410</v>
      </c>
      <c r="J7926" s="935">
        <v>40.263968490000003</v>
      </c>
      <c r="K7926" s="935">
        <v>-122.2235306</v>
      </c>
      <c r="L7926" s="935">
        <v>40.153152210000002</v>
      </c>
      <c r="M7926" s="935">
        <v>-122.20237950000001</v>
      </c>
    </row>
    <row r="7927" spans="1:13" x14ac:dyDescent="0.35">
      <c r="A7927" s="1296">
        <v>41667</v>
      </c>
      <c r="B7927" s="1295" t="s">
        <v>242</v>
      </c>
      <c r="C7927" s="1295" t="s">
        <v>246</v>
      </c>
      <c r="D7927" s="1295">
        <v>3760</v>
      </c>
      <c r="E7927" s="1295" t="s">
        <v>247</v>
      </c>
      <c r="F7927" s="935" t="s">
        <v>217</v>
      </c>
      <c r="G7927" s="1295">
        <v>0</v>
      </c>
      <c r="H7927" s="935" t="s">
        <v>410</v>
      </c>
      <c r="I7927" s="935" t="s">
        <v>411</v>
      </c>
      <c r="J7927" s="935">
        <v>40.153152210000002</v>
      </c>
      <c r="K7927" s="935">
        <v>-122.20237950000001</v>
      </c>
      <c r="L7927" s="935">
        <v>40.027836569999998</v>
      </c>
      <c r="M7927" s="935">
        <v>-122.11920569999999</v>
      </c>
    </row>
    <row r="7928" spans="1:13" x14ac:dyDescent="0.35">
      <c r="A7928" s="1296">
        <v>41667</v>
      </c>
      <c r="B7928" s="1295" t="s">
        <v>242</v>
      </c>
      <c r="C7928" s="1295" t="s">
        <v>246</v>
      </c>
      <c r="D7928" s="1295">
        <v>3760</v>
      </c>
      <c r="E7928" s="1295" t="s">
        <v>247</v>
      </c>
      <c r="F7928" s="935" t="s">
        <v>219</v>
      </c>
      <c r="G7928" s="1295">
        <v>0</v>
      </c>
      <c r="H7928" s="935" t="s">
        <v>411</v>
      </c>
      <c r="I7928" s="935" t="s">
        <v>412</v>
      </c>
      <c r="J7928" s="935">
        <v>40.027836569999998</v>
      </c>
      <c r="K7928" s="935">
        <v>-122.11920569999999</v>
      </c>
      <c r="L7928" s="935">
        <v>39.909298579999998</v>
      </c>
      <c r="M7928" s="935">
        <v>-122.0918963</v>
      </c>
    </row>
    <row r="7929" spans="1:13" x14ac:dyDescent="0.35">
      <c r="A7929" s="1296">
        <v>41667</v>
      </c>
      <c r="B7929" s="1295" t="s">
        <v>242</v>
      </c>
      <c r="C7929" s="1295" t="s">
        <v>246</v>
      </c>
      <c r="D7929" s="1295">
        <v>3760</v>
      </c>
      <c r="E7929" s="1295" t="s">
        <v>247</v>
      </c>
      <c r="F7929" s="935" t="s">
        <v>220</v>
      </c>
      <c r="G7929" s="1295">
        <v>0</v>
      </c>
      <c r="H7929" s="935" t="s">
        <v>412</v>
      </c>
      <c r="I7929" s="935" t="s">
        <v>413</v>
      </c>
      <c r="J7929" s="935">
        <v>39.909298579999998</v>
      </c>
      <c r="K7929" s="935">
        <v>-122.0918963</v>
      </c>
      <c r="L7929" s="935">
        <v>39.751173979999997</v>
      </c>
      <c r="M7929" s="935">
        <v>-121.9963235</v>
      </c>
    </row>
    <row r="7930" spans="1:13" x14ac:dyDescent="0.35">
      <c r="A7930" s="1296">
        <v>41667</v>
      </c>
      <c r="B7930" s="1295" t="s">
        <v>242</v>
      </c>
      <c r="C7930" s="1295" t="s">
        <v>246</v>
      </c>
      <c r="D7930" s="1295">
        <v>3760</v>
      </c>
      <c r="E7930" s="1295" t="s">
        <v>247</v>
      </c>
      <c r="F7930" s="935" t="s">
        <v>221</v>
      </c>
      <c r="G7930" s="1295">
        <v>0</v>
      </c>
      <c r="H7930" s="935" t="s">
        <v>413</v>
      </c>
      <c r="I7930" s="935" t="s">
        <v>414</v>
      </c>
      <c r="J7930" s="935">
        <v>39.751173979999997</v>
      </c>
      <c r="K7930" s="935">
        <v>-121.9963235</v>
      </c>
      <c r="L7930" s="935">
        <v>39.629153240000001</v>
      </c>
      <c r="M7930" s="935">
        <v>-121.9925059</v>
      </c>
    </row>
    <row r="7931" spans="1:13" x14ac:dyDescent="0.35">
      <c r="A7931" s="1296">
        <v>41667</v>
      </c>
      <c r="B7931" s="1295" t="s">
        <v>242</v>
      </c>
      <c r="C7931" s="1295" t="s">
        <v>246</v>
      </c>
      <c r="D7931" s="1295">
        <v>3760</v>
      </c>
      <c r="E7931" s="1295" t="s">
        <v>247</v>
      </c>
      <c r="F7931" s="935" t="s">
        <v>222</v>
      </c>
      <c r="G7931" s="1295">
        <v>0</v>
      </c>
      <c r="H7931" s="935" t="s">
        <v>414</v>
      </c>
      <c r="I7931" s="935" t="s">
        <v>415</v>
      </c>
      <c r="J7931" s="935">
        <v>39.629153240000001</v>
      </c>
      <c r="K7931" s="935">
        <v>-121.9925059</v>
      </c>
      <c r="L7931" s="935">
        <v>39.40712284</v>
      </c>
      <c r="M7931" s="935">
        <v>-122.00758999999999</v>
      </c>
    </row>
    <row r="7932" spans="1:13" x14ac:dyDescent="0.35">
      <c r="A7932" s="1296">
        <v>41691</v>
      </c>
      <c r="B7932" s="1295" t="s">
        <v>242</v>
      </c>
      <c r="C7932" s="1295" t="s">
        <v>246</v>
      </c>
      <c r="D7932" s="1295">
        <v>3320</v>
      </c>
      <c r="E7932" s="1295" t="s">
        <v>247</v>
      </c>
      <c r="F7932" s="935" t="s">
        <v>208</v>
      </c>
      <c r="G7932" s="1295">
        <v>3</v>
      </c>
      <c r="H7932" s="935" t="s">
        <v>402</v>
      </c>
      <c r="I7932" s="935" t="s">
        <v>403</v>
      </c>
      <c r="J7932" s="935">
        <v>40.611883210000002</v>
      </c>
      <c r="K7932" s="935">
        <v>-122.446135</v>
      </c>
      <c r="L7932" s="935">
        <v>40.592799669999998</v>
      </c>
      <c r="M7932" s="935">
        <v>-122.3942059</v>
      </c>
    </row>
    <row r="7933" spans="1:13" x14ac:dyDescent="0.35">
      <c r="A7933" s="1296">
        <v>41691</v>
      </c>
      <c r="B7933" s="1295" t="s">
        <v>242</v>
      </c>
      <c r="C7933" s="1295" t="s">
        <v>246</v>
      </c>
      <c r="D7933" s="1295">
        <v>3320</v>
      </c>
      <c r="E7933" s="1295" t="s">
        <v>247</v>
      </c>
      <c r="F7933" s="935" t="s">
        <v>209</v>
      </c>
      <c r="G7933" s="1295">
        <v>0</v>
      </c>
      <c r="H7933" s="935" t="s">
        <v>403</v>
      </c>
      <c r="I7933" s="935" t="s">
        <v>404</v>
      </c>
      <c r="J7933" s="935">
        <v>40.592799669999998</v>
      </c>
      <c r="K7933" s="935">
        <v>-122.3942059</v>
      </c>
      <c r="L7933" s="935">
        <v>40.585947769999997</v>
      </c>
      <c r="M7933" s="935">
        <v>-122.3683525</v>
      </c>
    </row>
    <row r="7934" spans="1:13" x14ac:dyDescent="0.35">
      <c r="A7934" s="1296">
        <v>41691</v>
      </c>
      <c r="B7934" s="1295" t="s">
        <v>242</v>
      </c>
      <c r="C7934" s="1295" t="s">
        <v>246</v>
      </c>
      <c r="D7934" s="1295">
        <v>3320</v>
      </c>
      <c r="E7934" s="1295" t="s">
        <v>247</v>
      </c>
      <c r="F7934" s="935" t="s">
        <v>211</v>
      </c>
      <c r="G7934" s="1295">
        <v>0</v>
      </c>
      <c r="H7934" s="935" t="s">
        <v>404</v>
      </c>
      <c r="I7934" s="935" t="s">
        <v>405</v>
      </c>
      <c r="J7934" s="935">
        <v>40.585947769999997</v>
      </c>
      <c r="K7934" s="935">
        <v>-122.3683525</v>
      </c>
      <c r="L7934" s="935">
        <v>40.472049499999997</v>
      </c>
      <c r="M7934" s="935">
        <v>-122.29453460000001</v>
      </c>
    </row>
    <row r="7935" spans="1:13" x14ac:dyDescent="0.35">
      <c r="A7935" s="1296">
        <v>41691</v>
      </c>
      <c r="B7935" s="1295" t="s">
        <v>242</v>
      </c>
      <c r="C7935" s="1295" t="s">
        <v>246</v>
      </c>
      <c r="D7935" s="1295">
        <v>3320</v>
      </c>
      <c r="E7935" s="1295" t="s">
        <v>247</v>
      </c>
      <c r="F7935" s="935" t="s">
        <v>212</v>
      </c>
      <c r="G7935" s="1295">
        <v>0</v>
      </c>
      <c r="H7935" s="935" t="s">
        <v>405</v>
      </c>
      <c r="I7935" s="935" t="s">
        <v>406</v>
      </c>
      <c r="J7935" s="935">
        <v>40.472049499999997</v>
      </c>
      <c r="K7935" s="935">
        <v>-122.29453460000001</v>
      </c>
      <c r="L7935" s="935">
        <v>40.417416330000002</v>
      </c>
      <c r="M7935" s="935">
        <v>-122.19395729999999</v>
      </c>
    </row>
    <row r="7936" spans="1:13" x14ac:dyDescent="0.35">
      <c r="A7936" s="1296">
        <v>41691</v>
      </c>
      <c r="B7936" s="1295" t="s">
        <v>242</v>
      </c>
      <c r="C7936" s="1295" t="s">
        <v>246</v>
      </c>
      <c r="D7936" s="1295">
        <v>3320</v>
      </c>
      <c r="E7936" s="1295" t="s">
        <v>247</v>
      </c>
      <c r="F7936" s="935" t="s">
        <v>213</v>
      </c>
      <c r="G7936" s="1295">
        <v>3</v>
      </c>
      <c r="H7936" s="935" t="s">
        <v>406</v>
      </c>
      <c r="I7936" s="935" t="s">
        <v>407</v>
      </c>
      <c r="J7936" s="935">
        <v>40.417416330000002</v>
      </c>
      <c r="K7936" s="935">
        <v>-122.19395729999999</v>
      </c>
      <c r="L7936" s="935">
        <v>40.355137560000003</v>
      </c>
      <c r="M7936" s="935">
        <v>-122.17595660000001</v>
      </c>
    </row>
    <row r="7937" spans="1:13" x14ac:dyDescent="0.35">
      <c r="A7937" s="1296">
        <v>41691</v>
      </c>
      <c r="B7937" s="1295" t="s">
        <v>242</v>
      </c>
      <c r="C7937" s="1295" t="s">
        <v>246</v>
      </c>
      <c r="D7937" s="1295">
        <v>3320</v>
      </c>
      <c r="E7937" s="1295" t="s">
        <v>247</v>
      </c>
      <c r="F7937" s="935" t="s">
        <v>214</v>
      </c>
      <c r="G7937" s="1295">
        <v>0</v>
      </c>
      <c r="H7937" s="935" t="s">
        <v>407</v>
      </c>
      <c r="I7937" s="935" t="s">
        <v>408</v>
      </c>
      <c r="J7937" s="935">
        <v>40.355137560000003</v>
      </c>
      <c r="K7937" s="935">
        <v>-122.17595660000001</v>
      </c>
      <c r="L7937" s="935">
        <v>40.316984869999999</v>
      </c>
      <c r="M7937" s="935">
        <v>-122.1896581</v>
      </c>
    </row>
    <row r="7938" spans="1:13" x14ac:dyDescent="0.35">
      <c r="A7938" s="1296">
        <v>41691</v>
      </c>
      <c r="B7938" s="1295" t="s">
        <v>242</v>
      </c>
      <c r="C7938" s="1295" t="s">
        <v>246</v>
      </c>
      <c r="D7938" s="1295">
        <v>3320</v>
      </c>
      <c r="E7938" s="1295" t="s">
        <v>247</v>
      </c>
      <c r="F7938" s="935" t="s">
        <v>215</v>
      </c>
      <c r="G7938" s="1295">
        <v>0</v>
      </c>
      <c r="H7938" s="935" t="s">
        <v>408</v>
      </c>
      <c r="I7938" s="935" t="s">
        <v>409</v>
      </c>
      <c r="J7938" s="935">
        <v>40.316984869999999</v>
      </c>
      <c r="K7938" s="935">
        <v>-122.1896581</v>
      </c>
      <c r="L7938" s="935">
        <v>40.263968490000003</v>
      </c>
      <c r="M7938" s="935">
        <v>-122.2235306</v>
      </c>
    </row>
    <row r="7939" spans="1:13" x14ac:dyDescent="0.35">
      <c r="A7939" s="1296">
        <v>41691</v>
      </c>
      <c r="B7939" s="1295" t="s">
        <v>242</v>
      </c>
      <c r="C7939" s="1295" t="s">
        <v>246</v>
      </c>
      <c r="D7939" s="1295">
        <v>3320</v>
      </c>
      <c r="E7939" s="1295" t="s">
        <v>247</v>
      </c>
      <c r="F7939" s="935" t="s">
        <v>216</v>
      </c>
      <c r="G7939" s="1295">
        <v>0</v>
      </c>
      <c r="H7939" s="935" t="s">
        <v>409</v>
      </c>
      <c r="I7939" s="935" t="s">
        <v>410</v>
      </c>
      <c r="J7939" s="935">
        <v>40.263968490000003</v>
      </c>
      <c r="K7939" s="935">
        <v>-122.2235306</v>
      </c>
      <c r="L7939" s="935">
        <v>40.153152210000002</v>
      </c>
      <c r="M7939" s="935">
        <v>-122.20237950000001</v>
      </c>
    </row>
    <row r="7940" spans="1:13" x14ac:dyDescent="0.35">
      <c r="A7940" s="1296">
        <v>41691</v>
      </c>
      <c r="B7940" s="1295" t="s">
        <v>242</v>
      </c>
      <c r="C7940" s="1295" t="s">
        <v>246</v>
      </c>
      <c r="D7940" s="1295">
        <v>3320</v>
      </c>
      <c r="E7940" s="1295" t="s">
        <v>247</v>
      </c>
      <c r="F7940" s="935" t="s">
        <v>217</v>
      </c>
      <c r="G7940" s="1295">
        <v>0</v>
      </c>
      <c r="H7940" s="935" t="s">
        <v>410</v>
      </c>
      <c r="I7940" s="935" t="s">
        <v>411</v>
      </c>
      <c r="J7940" s="935">
        <v>40.153152210000002</v>
      </c>
      <c r="K7940" s="935">
        <v>-122.20237950000001</v>
      </c>
      <c r="L7940" s="935">
        <v>40.027836569999998</v>
      </c>
      <c r="M7940" s="935">
        <v>-122.11920569999999</v>
      </c>
    </row>
    <row r="7941" spans="1:13" x14ac:dyDescent="0.35">
      <c r="A7941" s="1296">
        <v>41691</v>
      </c>
      <c r="B7941" s="1295" t="s">
        <v>242</v>
      </c>
      <c r="C7941" s="1295" t="s">
        <v>246</v>
      </c>
      <c r="D7941" s="1295">
        <v>3320</v>
      </c>
      <c r="E7941" s="1295" t="s">
        <v>247</v>
      </c>
      <c r="F7941" s="935" t="s">
        <v>219</v>
      </c>
      <c r="G7941" s="1295">
        <v>0</v>
      </c>
      <c r="H7941" s="935" t="s">
        <v>411</v>
      </c>
      <c r="I7941" s="935" t="s">
        <v>412</v>
      </c>
      <c r="J7941" s="935">
        <v>40.027836569999998</v>
      </c>
      <c r="K7941" s="935">
        <v>-122.11920569999999</v>
      </c>
      <c r="L7941" s="935">
        <v>39.909298579999998</v>
      </c>
      <c r="M7941" s="935">
        <v>-122.0918963</v>
      </c>
    </row>
    <row r="7942" spans="1:13" x14ac:dyDescent="0.35">
      <c r="A7942" s="1296">
        <v>41691</v>
      </c>
      <c r="B7942" s="1295" t="s">
        <v>242</v>
      </c>
      <c r="C7942" s="1295" t="s">
        <v>246</v>
      </c>
      <c r="D7942" s="1295">
        <v>3320</v>
      </c>
      <c r="E7942" s="1295" t="s">
        <v>247</v>
      </c>
      <c r="F7942" s="935" t="s">
        <v>220</v>
      </c>
      <c r="G7942" s="1295">
        <v>0</v>
      </c>
      <c r="H7942" s="935" t="s">
        <v>412</v>
      </c>
      <c r="I7942" s="935" t="s">
        <v>413</v>
      </c>
      <c r="J7942" s="935">
        <v>39.909298579999998</v>
      </c>
      <c r="K7942" s="935">
        <v>-122.0918963</v>
      </c>
      <c r="L7942" s="935">
        <v>39.751173979999997</v>
      </c>
      <c r="M7942" s="935">
        <v>-121.9963235</v>
      </c>
    </row>
    <row r="7943" spans="1:13" x14ac:dyDescent="0.35">
      <c r="A7943" s="1296">
        <v>41691</v>
      </c>
      <c r="B7943" s="1295" t="s">
        <v>242</v>
      </c>
      <c r="C7943" s="1295" t="s">
        <v>246</v>
      </c>
      <c r="D7943" s="1295">
        <v>3320</v>
      </c>
      <c r="E7943" s="1295" t="s">
        <v>247</v>
      </c>
      <c r="F7943" s="935" t="s">
        <v>221</v>
      </c>
      <c r="G7943" s="1295">
        <v>0</v>
      </c>
      <c r="H7943" s="935" t="s">
        <v>413</v>
      </c>
      <c r="I7943" s="935" t="s">
        <v>414</v>
      </c>
      <c r="J7943" s="935">
        <v>39.751173979999997</v>
      </c>
      <c r="K7943" s="935">
        <v>-121.9963235</v>
      </c>
      <c r="L7943" s="935">
        <v>39.629153240000001</v>
      </c>
      <c r="M7943" s="935">
        <v>-121.9925059</v>
      </c>
    </row>
    <row r="7944" spans="1:13" x14ac:dyDescent="0.35">
      <c r="A7944" s="1296">
        <v>41691</v>
      </c>
      <c r="B7944" s="1295" t="s">
        <v>242</v>
      </c>
      <c r="C7944" s="1295" t="s">
        <v>246</v>
      </c>
      <c r="D7944" s="1295">
        <v>3320</v>
      </c>
      <c r="E7944" s="1295" t="s">
        <v>247</v>
      </c>
      <c r="F7944" s="935" t="s">
        <v>222</v>
      </c>
      <c r="G7944" s="1295">
        <v>0</v>
      </c>
      <c r="H7944" s="935" t="s">
        <v>414</v>
      </c>
      <c r="I7944" s="935" t="s">
        <v>415</v>
      </c>
      <c r="J7944" s="935">
        <v>39.629153240000001</v>
      </c>
      <c r="K7944" s="935">
        <v>-121.9925059</v>
      </c>
      <c r="L7944" s="935">
        <v>39.40712284</v>
      </c>
      <c r="M7944" s="935">
        <v>-122.00758999999999</v>
      </c>
    </row>
    <row r="7945" spans="1:13" x14ac:dyDescent="0.35">
      <c r="A7945" s="1296">
        <v>41740</v>
      </c>
      <c r="B7945" s="1295" t="s">
        <v>242</v>
      </c>
      <c r="C7945" s="1295" t="s">
        <v>246</v>
      </c>
      <c r="D7945" s="1295">
        <v>3440</v>
      </c>
      <c r="E7945" s="1295" t="s">
        <v>247</v>
      </c>
      <c r="F7945" s="935" t="s">
        <v>208</v>
      </c>
      <c r="G7945" s="1295">
        <v>0</v>
      </c>
      <c r="H7945" s="935" t="s">
        <v>402</v>
      </c>
      <c r="I7945" s="935" t="s">
        <v>403</v>
      </c>
      <c r="J7945" s="935">
        <v>40.611883210000002</v>
      </c>
      <c r="K7945" s="935">
        <v>-122.446135</v>
      </c>
      <c r="L7945" s="935">
        <v>40.592799669999998</v>
      </c>
      <c r="M7945" s="935">
        <v>-122.3942059</v>
      </c>
    </row>
    <row r="7946" spans="1:13" x14ac:dyDescent="0.35">
      <c r="A7946" s="1296">
        <v>41740</v>
      </c>
      <c r="B7946" s="1295" t="s">
        <v>242</v>
      </c>
      <c r="C7946" s="1295" t="s">
        <v>246</v>
      </c>
      <c r="D7946" s="1295">
        <v>3440</v>
      </c>
      <c r="E7946" s="1295" t="s">
        <v>247</v>
      </c>
      <c r="F7946" s="935" t="s">
        <v>209</v>
      </c>
      <c r="G7946" s="1295">
        <v>0</v>
      </c>
      <c r="H7946" s="935" t="s">
        <v>403</v>
      </c>
      <c r="I7946" s="935" t="s">
        <v>404</v>
      </c>
      <c r="J7946" s="935">
        <v>40.592799669999998</v>
      </c>
      <c r="K7946" s="935">
        <v>-122.3942059</v>
      </c>
      <c r="L7946" s="935">
        <v>40.585947769999997</v>
      </c>
      <c r="M7946" s="935">
        <v>-122.3683525</v>
      </c>
    </row>
    <row r="7947" spans="1:13" x14ac:dyDescent="0.35">
      <c r="A7947" s="1296">
        <v>41740</v>
      </c>
      <c r="B7947" s="1295" t="s">
        <v>242</v>
      </c>
      <c r="C7947" s="1295" t="s">
        <v>246</v>
      </c>
      <c r="D7947" s="1295">
        <v>3440</v>
      </c>
      <c r="E7947" s="1295" t="s">
        <v>247</v>
      </c>
      <c r="F7947" s="935" t="s">
        <v>211</v>
      </c>
      <c r="G7947" s="1295">
        <v>0</v>
      </c>
      <c r="H7947" s="935" t="s">
        <v>404</v>
      </c>
      <c r="I7947" s="935" t="s">
        <v>405</v>
      </c>
      <c r="J7947" s="935">
        <v>40.585947769999997</v>
      </c>
      <c r="K7947" s="935">
        <v>-122.3683525</v>
      </c>
      <c r="L7947" s="935">
        <v>40.472049499999997</v>
      </c>
      <c r="M7947" s="935">
        <v>-122.29453460000001</v>
      </c>
    </row>
    <row r="7948" spans="1:13" x14ac:dyDescent="0.35">
      <c r="A7948" s="1296">
        <v>41740</v>
      </c>
      <c r="B7948" s="1295" t="s">
        <v>242</v>
      </c>
      <c r="C7948" s="1295" t="s">
        <v>246</v>
      </c>
      <c r="D7948" s="1295">
        <v>3440</v>
      </c>
      <c r="E7948" s="1295" t="s">
        <v>247</v>
      </c>
      <c r="F7948" s="935" t="s">
        <v>212</v>
      </c>
      <c r="G7948" s="1295">
        <v>0</v>
      </c>
      <c r="H7948" s="935" t="s">
        <v>405</v>
      </c>
      <c r="I7948" s="935" t="s">
        <v>406</v>
      </c>
      <c r="J7948" s="935">
        <v>40.472049499999997</v>
      </c>
      <c r="K7948" s="935">
        <v>-122.29453460000001</v>
      </c>
      <c r="L7948" s="935">
        <v>40.417416330000002</v>
      </c>
      <c r="M7948" s="935">
        <v>-122.19395729999999</v>
      </c>
    </row>
    <row r="7949" spans="1:13" x14ac:dyDescent="0.35">
      <c r="A7949" s="1296">
        <v>41740</v>
      </c>
      <c r="B7949" s="1295" t="s">
        <v>242</v>
      </c>
      <c r="C7949" s="1295" t="s">
        <v>246</v>
      </c>
      <c r="D7949" s="1295">
        <v>3440</v>
      </c>
      <c r="E7949" s="1295" t="s">
        <v>247</v>
      </c>
      <c r="F7949" s="935" t="s">
        <v>213</v>
      </c>
      <c r="G7949" s="1295">
        <v>0</v>
      </c>
      <c r="H7949" s="935" t="s">
        <v>406</v>
      </c>
      <c r="I7949" s="935" t="s">
        <v>407</v>
      </c>
      <c r="J7949" s="935">
        <v>40.417416330000002</v>
      </c>
      <c r="K7949" s="935">
        <v>-122.19395729999999</v>
      </c>
      <c r="L7949" s="935">
        <v>40.355137560000003</v>
      </c>
      <c r="M7949" s="935">
        <v>-122.17595660000001</v>
      </c>
    </row>
    <row r="7950" spans="1:13" x14ac:dyDescent="0.35">
      <c r="A7950" s="1296">
        <v>41740</v>
      </c>
      <c r="B7950" s="1295" t="s">
        <v>242</v>
      </c>
      <c r="C7950" s="1295" t="s">
        <v>246</v>
      </c>
      <c r="D7950" s="1295">
        <v>3440</v>
      </c>
      <c r="E7950" s="1295" t="s">
        <v>247</v>
      </c>
      <c r="F7950" s="935" t="s">
        <v>214</v>
      </c>
      <c r="G7950" s="1295">
        <v>0</v>
      </c>
      <c r="H7950" s="935" t="s">
        <v>407</v>
      </c>
      <c r="I7950" s="935" t="s">
        <v>408</v>
      </c>
      <c r="J7950" s="935">
        <v>40.355137560000003</v>
      </c>
      <c r="K7950" s="935">
        <v>-122.17595660000001</v>
      </c>
      <c r="L7950" s="935">
        <v>40.316984869999999</v>
      </c>
      <c r="M7950" s="935">
        <v>-122.1896581</v>
      </c>
    </row>
    <row r="7951" spans="1:13" x14ac:dyDescent="0.35">
      <c r="A7951" s="1296">
        <v>41740</v>
      </c>
      <c r="B7951" s="1295" t="s">
        <v>242</v>
      </c>
      <c r="C7951" s="1295" t="s">
        <v>246</v>
      </c>
      <c r="D7951" s="1295">
        <v>3440</v>
      </c>
      <c r="E7951" s="1295" t="s">
        <v>247</v>
      </c>
      <c r="F7951" s="935" t="s">
        <v>215</v>
      </c>
      <c r="G7951" s="1295">
        <v>0</v>
      </c>
      <c r="H7951" s="935" t="s">
        <v>408</v>
      </c>
      <c r="I7951" s="935" t="s">
        <v>409</v>
      </c>
      <c r="J7951" s="935">
        <v>40.316984869999999</v>
      </c>
      <c r="K7951" s="935">
        <v>-122.1896581</v>
      </c>
      <c r="L7951" s="935">
        <v>40.263968490000003</v>
      </c>
      <c r="M7951" s="935">
        <v>-122.2235306</v>
      </c>
    </row>
    <row r="7952" spans="1:13" x14ac:dyDescent="0.35">
      <c r="A7952" s="1296">
        <v>41740</v>
      </c>
      <c r="B7952" s="1295" t="s">
        <v>242</v>
      </c>
      <c r="C7952" s="1295" t="s">
        <v>246</v>
      </c>
      <c r="D7952" s="1295">
        <v>3440</v>
      </c>
      <c r="E7952" s="1295" t="s">
        <v>247</v>
      </c>
      <c r="F7952" s="935" t="s">
        <v>216</v>
      </c>
      <c r="G7952" s="1295">
        <v>0</v>
      </c>
      <c r="H7952" s="935" t="s">
        <v>409</v>
      </c>
      <c r="I7952" s="935" t="s">
        <v>410</v>
      </c>
      <c r="J7952" s="935">
        <v>40.263968490000003</v>
      </c>
      <c r="K7952" s="935">
        <v>-122.2235306</v>
      </c>
      <c r="L7952" s="935">
        <v>40.153152210000002</v>
      </c>
      <c r="M7952" s="935">
        <v>-122.20237950000001</v>
      </c>
    </row>
    <row r="7953" spans="1:13" x14ac:dyDescent="0.35">
      <c r="A7953" s="1296">
        <v>41740</v>
      </c>
      <c r="B7953" s="1295" t="s">
        <v>242</v>
      </c>
      <c r="C7953" s="1295" t="s">
        <v>246</v>
      </c>
      <c r="D7953" s="1295">
        <v>3440</v>
      </c>
      <c r="E7953" s="1295" t="s">
        <v>247</v>
      </c>
      <c r="F7953" s="935" t="s">
        <v>217</v>
      </c>
      <c r="G7953" s="1295">
        <v>0</v>
      </c>
      <c r="H7953" s="935" t="s">
        <v>410</v>
      </c>
      <c r="I7953" s="935" t="s">
        <v>411</v>
      </c>
      <c r="J7953" s="935">
        <v>40.153152210000002</v>
      </c>
      <c r="K7953" s="935">
        <v>-122.20237950000001</v>
      </c>
      <c r="L7953" s="935">
        <v>40.027836569999998</v>
      </c>
      <c r="M7953" s="935">
        <v>-122.11920569999999</v>
      </c>
    </row>
    <row r="7954" spans="1:13" x14ac:dyDescent="0.35">
      <c r="A7954" s="1296">
        <v>41740</v>
      </c>
      <c r="B7954" s="1295" t="s">
        <v>242</v>
      </c>
      <c r="C7954" s="1295" t="s">
        <v>246</v>
      </c>
      <c r="D7954" s="1295">
        <v>3440</v>
      </c>
      <c r="E7954" s="1295" t="s">
        <v>247</v>
      </c>
      <c r="F7954" s="935" t="s">
        <v>219</v>
      </c>
      <c r="G7954" s="1295">
        <v>0</v>
      </c>
      <c r="H7954" s="935" t="s">
        <v>411</v>
      </c>
      <c r="I7954" s="935" t="s">
        <v>412</v>
      </c>
      <c r="J7954" s="935">
        <v>40.027836569999998</v>
      </c>
      <c r="K7954" s="935">
        <v>-122.11920569999999</v>
      </c>
      <c r="L7954" s="935">
        <v>39.909298579999998</v>
      </c>
      <c r="M7954" s="935">
        <v>-122.0918963</v>
      </c>
    </row>
    <row r="7955" spans="1:13" x14ac:dyDescent="0.35">
      <c r="A7955" s="1296">
        <v>41740</v>
      </c>
      <c r="B7955" s="1295" t="s">
        <v>242</v>
      </c>
      <c r="C7955" s="1295" t="s">
        <v>246</v>
      </c>
      <c r="D7955" s="1295">
        <v>3440</v>
      </c>
      <c r="E7955" s="1295" t="s">
        <v>247</v>
      </c>
      <c r="F7955" s="935" t="s">
        <v>220</v>
      </c>
      <c r="G7955" s="1295">
        <v>0</v>
      </c>
      <c r="H7955" s="935" t="s">
        <v>412</v>
      </c>
      <c r="I7955" s="935" t="s">
        <v>413</v>
      </c>
      <c r="J7955" s="935">
        <v>39.909298579999998</v>
      </c>
      <c r="K7955" s="935">
        <v>-122.0918963</v>
      </c>
      <c r="L7955" s="935">
        <v>39.751173979999997</v>
      </c>
      <c r="M7955" s="935">
        <v>-121.9963235</v>
      </c>
    </row>
    <row r="7956" spans="1:13" x14ac:dyDescent="0.35">
      <c r="A7956" s="1296">
        <v>41740</v>
      </c>
      <c r="B7956" s="1295" t="s">
        <v>242</v>
      </c>
      <c r="C7956" s="1295" t="s">
        <v>246</v>
      </c>
      <c r="D7956" s="1295">
        <v>3440</v>
      </c>
      <c r="E7956" s="1295" t="s">
        <v>247</v>
      </c>
      <c r="F7956" s="935" t="s">
        <v>221</v>
      </c>
      <c r="G7956" s="1295">
        <v>0</v>
      </c>
      <c r="H7956" s="935" t="s">
        <v>413</v>
      </c>
      <c r="I7956" s="935" t="s">
        <v>414</v>
      </c>
      <c r="J7956" s="935">
        <v>39.751173979999997</v>
      </c>
      <c r="K7956" s="935">
        <v>-121.9963235</v>
      </c>
      <c r="L7956" s="935">
        <v>39.629153240000001</v>
      </c>
      <c r="M7956" s="935">
        <v>-121.9925059</v>
      </c>
    </row>
    <row r="7957" spans="1:13" x14ac:dyDescent="0.35">
      <c r="A7957" s="1296">
        <v>41740</v>
      </c>
      <c r="B7957" s="1295" t="s">
        <v>242</v>
      </c>
      <c r="C7957" s="1295" t="s">
        <v>246</v>
      </c>
      <c r="D7957" s="1295">
        <v>3440</v>
      </c>
      <c r="E7957" s="1295" t="s">
        <v>247</v>
      </c>
      <c r="F7957" s="935" t="s">
        <v>222</v>
      </c>
      <c r="G7957" s="1295">
        <v>0</v>
      </c>
      <c r="H7957" s="935" t="s">
        <v>414</v>
      </c>
      <c r="I7957" s="935" t="s">
        <v>415</v>
      </c>
      <c r="J7957" s="935">
        <v>39.629153240000001</v>
      </c>
      <c r="K7957" s="935">
        <v>-121.9925059</v>
      </c>
      <c r="L7957" s="935">
        <v>39.40712284</v>
      </c>
      <c r="M7957" s="935">
        <v>-122.00758999999999</v>
      </c>
    </row>
    <row r="7958" spans="1:13" x14ac:dyDescent="0.35">
      <c r="A7958" s="1296">
        <v>41760</v>
      </c>
      <c r="B7958" s="1295" t="s">
        <v>194</v>
      </c>
      <c r="C7958" s="1295" t="s">
        <v>246</v>
      </c>
      <c r="D7958" s="1295">
        <v>4790</v>
      </c>
      <c r="E7958" s="1295" t="s">
        <v>200</v>
      </c>
      <c r="F7958" s="935" t="s">
        <v>208</v>
      </c>
      <c r="G7958" s="1295">
        <v>0</v>
      </c>
      <c r="H7958" s="935" t="s">
        <v>402</v>
      </c>
      <c r="I7958" s="935" t="s">
        <v>403</v>
      </c>
      <c r="J7958" s="935">
        <v>40.611883210000002</v>
      </c>
      <c r="K7958" s="935">
        <v>-122.446135</v>
      </c>
      <c r="L7958" s="935">
        <v>40.592799669999998</v>
      </c>
      <c r="M7958" s="935">
        <v>-122.3942059</v>
      </c>
    </row>
    <row r="7959" spans="1:13" x14ac:dyDescent="0.35">
      <c r="A7959" s="1296">
        <v>41760</v>
      </c>
      <c r="B7959" s="1295" t="s">
        <v>194</v>
      </c>
      <c r="C7959" s="1295" t="s">
        <v>246</v>
      </c>
      <c r="D7959" s="1295">
        <v>4790</v>
      </c>
      <c r="E7959" s="1295" t="s">
        <v>200</v>
      </c>
      <c r="F7959" s="935" t="s">
        <v>209</v>
      </c>
      <c r="G7959" s="1295">
        <v>0</v>
      </c>
      <c r="H7959" s="935" t="s">
        <v>403</v>
      </c>
      <c r="I7959" s="935" t="s">
        <v>404</v>
      </c>
      <c r="J7959" s="935">
        <v>40.592799669999998</v>
      </c>
      <c r="K7959" s="935">
        <v>-122.3942059</v>
      </c>
      <c r="L7959" s="935">
        <v>40.585947769999997</v>
      </c>
      <c r="M7959" s="935">
        <v>-122.3683525</v>
      </c>
    </row>
    <row r="7960" spans="1:13" x14ac:dyDescent="0.35">
      <c r="A7960" s="1296">
        <v>41760</v>
      </c>
      <c r="B7960" s="1295" t="s">
        <v>194</v>
      </c>
      <c r="C7960" s="1295" t="s">
        <v>246</v>
      </c>
      <c r="D7960" s="1295">
        <v>4790</v>
      </c>
      <c r="E7960" s="1295" t="s">
        <v>200</v>
      </c>
      <c r="F7960" s="935" t="s">
        <v>211</v>
      </c>
      <c r="G7960" s="1295">
        <v>0</v>
      </c>
      <c r="H7960" s="935" t="s">
        <v>404</v>
      </c>
      <c r="I7960" s="935" t="s">
        <v>405</v>
      </c>
      <c r="J7960" s="935">
        <v>40.585947769999997</v>
      </c>
      <c r="K7960" s="935">
        <v>-122.3683525</v>
      </c>
      <c r="L7960" s="935">
        <v>40.472049499999997</v>
      </c>
      <c r="M7960" s="935">
        <v>-122.29453460000001</v>
      </c>
    </row>
    <row r="7961" spans="1:13" x14ac:dyDescent="0.35">
      <c r="A7961" s="1296">
        <v>41760</v>
      </c>
      <c r="B7961" s="1295" t="s">
        <v>194</v>
      </c>
      <c r="C7961" s="1295" t="s">
        <v>246</v>
      </c>
      <c r="D7961" s="1295">
        <v>4790</v>
      </c>
      <c r="E7961" s="1295" t="s">
        <v>200</v>
      </c>
      <c r="F7961" s="935" t="s">
        <v>212</v>
      </c>
      <c r="G7961" s="1295">
        <v>0</v>
      </c>
      <c r="H7961" s="935" t="s">
        <v>405</v>
      </c>
      <c r="I7961" s="935" t="s">
        <v>406</v>
      </c>
      <c r="J7961" s="935">
        <v>40.472049499999997</v>
      </c>
      <c r="K7961" s="935">
        <v>-122.29453460000001</v>
      </c>
      <c r="L7961" s="935">
        <v>40.417416330000002</v>
      </c>
      <c r="M7961" s="935">
        <v>-122.19395729999999</v>
      </c>
    </row>
    <row r="7962" spans="1:13" x14ac:dyDescent="0.35">
      <c r="A7962" s="1296">
        <v>41760</v>
      </c>
      <c r="B7962" s="1295" t="s">
        <v>194</v>
      </c>
      <c r="C7962" s="1295" t="s">
        <v>246</v>
      </c>
      <c r="D7962" s="1295">
        <v>4790</v>
      </c>
      <c r="E7962" s="1295" t="s">
        <v>200</v>
      </c>
      <c r="F7962" s="935" t="s">
        <v>213</v>
      </c>
      <c r="G7962" s="1295">
        <v>0</v>
      </c>
      <c r="H7962" s="935" t="s">
        <v>406</v>
      </c>
      <c r="I7962" s="935" t="s">
        <v>407</v>
      </c>
      <c r="J7962" s="935">
        <v>40.417416330000002</v>
      </c>
      <c r="K7962" s="935">
        <v>-122.19395729999999</v>
      </c>
      <c r="L7962" s="935">
        <v>40.355137560000003</v>
      </c>
      <c r="M7962" s="935">
        <v>-122.17595660000001</v>
      </c>
    </row>
    <row r="7963" spans="1:13" x14ac:dyDescent="0.35">
      <c r="A7963" s="1296">
        <v>41760</v>
      </c>
      <c r="B7963" s="1295" t="s">
        <v>194</v>
      </c>
      <c r="C7963" s="1295" t="s">
        <v>246</v>
      </c>
      <c r="D7963" s="1295">
        <v>4790</v>
      </c>
      <c r="E7963" s="1295" t="s">
        <v>200</v>
      </c>
      <c r="F7963" s="935" t="s">
        <v>214</v>
      </c>
      <c r="G7963" s="1295">
        <v>0</v>
      </c>
      <c r="H7963" s="935" t="s">
        <v>407</v>
      </c>
      <c r="I7963" s="935" t="s">
        <v>408</v>
      </c>
      <c r="J7963" s="935">
        <v>40.355137560000003</v>
      </c>
      <c r="K7963" s="935">
        <v>-122.17595660000001</v>
      </c>
      <c r="L7963" s="935">
        <v>40.316984869999999</v>
      </c>
      <c r="M7963" s="935">
        <v>-122.1896581</v>
      </c>
    </row>
    <row r="7964" spans="1:13" x14ac:dyDescent="0.35">
      <c r="A7964" s="1296">
        <v>41760</v>
      </c>
      <c r="B7964" s="1295" t="s">
        <v>194</v>
      </c>
      <c r="C7964" s="1295" t="s">
        <v>246</v>
      </c>
      <c r="D7964" s="1295">
        <v>4790</v>
      </c>
      <c r="E7964" s="1295" t="s">
        <v>200</v>
      </c>
      <c r="F7964" s="935" t="s">
        <v>215</v>
      </c>
      <c r="G7964" s="1295">
        <v>0</v>
      </c>
      <c r="H7964" s="935" t="s">
        <v>408</v>
      </c>
      <c r="I7964" s="935" t="s">
        <v>409</v>
      </c>
      <c r="J7964" s="935">
        <v>40.316984869999999</v>
      </c>
      <c r="K7964" s="935">
        <v>-122.1896581</v>
      </c>
      <c r="L7964" s="935">
        <v>40.263968490000003</v>
      </c>
      <c r="M7964" s="935">
        <v>-122.2235306</v>
      </c>
    </row>
    <row r="7965" spans="1:13" x14ac:dyDescent="0.35">
      <c r="A7965" s="1296">
        <v>41760</v>
      </c>
      <c r="B7965" s="1295" t="s">
        <v>194</v>
      </c>
      <c r="C7965" s="1295" t="s">
        <v>246</v>
      </c>
      <c r="D7965" s="1295">
        <v>4790</v>
      </c>
      <c r="E7965" s="1295" t="s">
        <v>200</v>
      </c>
      <c r="F7965" s="935" t="s">
        <v>216</v>
      </c>
      <c r="G7965" s="1295">
        <v>0</v>
      </c>
      <c r="H7965" s="935" t="s">
        <v>409</v>
      </c>
      <c r="I7965" s="935" t="s">
        <v>410</v>
      </c>
      <c r="J7965" s="935">
        <v>40.263968490000003</v>
      </c>
      <c r="K7965" s="935">
        <v>-122.2235306</v>
      </c>
      <c r="L7965" s="935">
        <v>40.153152210000002</v>
      </c>
      <c r="M7965" s="935">
        <v>-122.20237950000001</v>
      </c>
    </row>
    <row r="7966" spans="1:13" x14ac:dyDescent="0.35">
      <c r="A7966" s="1296">
        <v>41760</v>
      </c>
      <c r="B7966" s="1295" t="s">
        <v>194</v>
      </c>
      <c r="C7966" s="1295" t="s">
        <v>246</v>
      </c>
      <c r="D7966" s="1295">
        <v>4790</v>
      </c>
      <c r="E7966" s="1295" t="s">
        <v>200</v>
      </c>
      <c r="F7966" s="935" t="s">
        <v>217</v>
      </c>
      <c r="G7966" s="1295">
        <v>0</v>
      </c>
      <c r="H7966" s="935" t="s">
        <v>410</v>
      </c>
      <c r="I7966" s="935" t="s">
        <v>411</v>
      </c>
      <c r="J7966" s="935">
        <v>40.153152210000002</v>
      </c>
      <c r="K7966" s="935">
        <v>-122.20237950000001</v>
      </c>
      <c r="L7966" s="935">
        <v>40.027836569999998</v>
      </c>
      <c r="M7966" s="935">
        <v>-122.11920569999999</v>
      </c>
    </row>
    <row r="7967" spans="1:13" x14ac:dyDescent="0.35">
      <c r="A7967" s="1296">
        <v>41760</v>
      </c>
      <c r="B7967" s="1295" t="s">
        <v>194</v>
      </c>
      <c r="C7967" s="1295" t="s">
        <v>246</v>
      </c>
      <c r="D7967" s="1295">
        <v>4790</v>
      </c>
      <c r="E7967" s="1295" t="s">
        <v>200</v>
      </c>
      <c r="F7967" s="935" t="s">
        <v>219</v>
      </c>
      <c r="G7967" s="1295">
        <v>0</v>
      </c>
      <c r="H7967" s="935" t="s">
        <v>411</v>
      </c>
      <c r="I7967" s="935" t="s">
        <v>412</v>
      </c>
      <c r="J7967" s="935">
        <v>40.027836569999998</v>
      </c>
      <c r="K7967" s="935">
        <v>-122.11920569999999</v>
      </c>
      <c r="L7967" s="935">
        <v>39.909298579999998</v>
      </c>
      <c r="M7967" s="935">
        <v>-122.0918963</v>
      </c>
    </row>
    <row r="7968" spans="1:13" x14ac:dyDescent="0.35">
      <c r="A7968" s="1296">
        <v>41760</v>
      </c>
      <c r="B7968" s="1295" t="s">
        <v>194</v>
      </c>
      <c r="C7968" s="1295" t="s">
        <v>246</v>
      </c>
      <c r="D7968" s="1295">
        <v>4790</v>
      </c>
      <c r="E7968" s="1295" t="s">
        <v>200</v>
      </c>
      <c r="F7968" s="935" t="s">
        <v>220</v>
      </c>
      <c r="G7968" s="1295">
        <v>-99999</v>
      </c>
      <c r="H7968" s="935" t="s">
        <v>412</v>
      </c>
      <c r="I7968" s="935" t="s">
        <v>413</v>
      </c>
      <c r="J7968" s="935">
        <v>39.909298579999998</v>
      </c>
      <c r="K7968" s="935">
        <v>-122.0918963</v>
      </c>
      <c r="L7968" s="935">
        <v>39.751173979999997</v>
      </c>
      <c r="M7968" s="935">
        <v>-121.9963235</v>
      </c>
    </row>
    <row r="7969" spans="1:13" x14ac:dyDescent="0.35">
      <c r="A7969" s="1296">
        <v>41760</v>
      </c>
      <c r="B7969" s="1295" t="s">
        <v>194</v>
      </c>
      <c r="C7969" s="1295" t="s">
        <v>246</v>
      </c>
      <c r="D7969" s="1295">
        <v>4790</v>
      </c>
      <c r="E7969" s="1295" t="s">
        <v>200</v>
      </c>
      <c r="F7969" s="935" t="s">
        <v>221</v>
      </c>
      <c r="G7969" s="1295">
        <v>-99999</v>
      </c>
      <c r="H7969" s="935" t="s">
        <v>413</v>
      </c>
      <c r="I7969" s="935" t="s">
        <v>414</v>
      </c>
      <c r="J7969" s="935">
        <v>39.751173979999997</v>
      </c>
      <c r="K7969" s="935">
        <v>-121.9963235</v>
      </c>
      <c r="L7969" s="935">
        <v>39.629153240000001</v>
      </c>
      <c r="M7969" s="935">
        <v>-121.9925059</v>
      </c>
    </row>
    <row r="7970" spans="1:13" x14ac:dyDescent="0.35">
      <c r="A7970" s="1296">
        <v>41760</v>
      </c>
      <c r="B7970" s="1295" t="s">
        <v>194</v>
      </c>
      <c r="C7970" s="1295" t="s">
        <v>246</v>
      </c>
      <c r="D7970" s="1295">
        <v>4790</v>
      </c>
      <c r="E7970" s="1295" t="s">
        <v>200</v>
      </c>
      <c r="F7970" s="935" t="s">
        <v>222</v>
      </c>
      <c r="G7970" s="1295">
        <v>-99999</v>
      </c>
      <c r="H7970" s="935" t="s">
        <v>414</v>
      </c>
      <c r="I7970" s="935" t="s">
        <v>415</v>
      </c>
      <c r="J7970" s="935">
        <v>39.629153240000001</v>
      </c>
      <c r="K7970" s="935">
        <v>-121.9925059</v>
      </c>
      <c r="L7970" s="935">
        <v>39.40712284</v>
      </c>
      <c r="M7970" s="935">
        <v>-122.00758999999999</v>
      </c>
    </row>
    <row r="7971" spans="1:13" x14ac:dyDescent="0.35">
      <c r="A7971" s="1296">
        <v>41766</v>
      </c>
      <c r="B7971" s="1295" t="s">
        <v>194</v>
      </c>
      <c r="C7971" s="1295" t="s">
        <v>246</v>
      </c>
      <c r="D7971" s="1295">
        <v>7030</v>
      </c>
      <c r="E7971" s="1295" t="s">
        <v>200</v>
      </c>
      <c r="F7971" s="935" t="s">
        <v>208</v>
      </c>
      <c r="G7971" s="1295">
        <v>0</v>
      </c>
      <c r="H7971" s="935" t="s">
        <v>402</v>
      </c>
      <c r="I7971" s="935" t="s">
        <v>403</v>
      </c>
      <c r="J7971" s="935">
        <v>40.611883210000002</v>
      </c>
      <c r="K7971" s="935">
        <v>-122.446135</v>
      </c>
      <c r="L7971" s="935">
        <v>40.592799669999998</v>
      </c>
      <c r="M7971" s="935">
        <v>-122.3942059</v>
      </c>
    </row>
    <row r="7972" spans="1:13" x14ac:dyDescent="0.35">
      <c r="A7972" s="1296">
        <v>41766</v>
      </c>
      <c r="B7972" s="1295" t="s">
        <v>194</v>
      </c>
      <c r="C7972" s="1295" t="s">
        <v>246</v>
      </c>
      <c r="D7972" s="1295">
        <v>7030</v>
      </c>
      <c r="E7972" s="1295" t="s">
        <v>200</v>
      </c>
      <c r="F7972" s="935" t="s">
        <v>209</v>
      </c>
      <c r="G7972" s="1295">
        <v>0</v>
      </c>
      <c r="H7972" s="935" t="s">
        <v>403</v>
      </c>
      <c r="I7972" s="935" t="s">
        <v>404</v>
      </c>
      <c r="J7972" s="935">
        <v>40.592799669999998</v>
      </c>
      <c r="K7972" s="935">
        <v>-122.3942059</v>
      </c>
      <c r="L7972" s="935">
        <v>40.585947769999997</v>
      </c>
      <c r="M7972" s="935">
        <v>-122.3683525</v>
      </c>
    </row>
    <row r="7973" spans="1:13" x14ac:dyDescent="0.35">
      <c r="A7973" s="1296">
        <v>41766</v>
      </c>
      <c r="B7973" s="1295" t="s">
        <v>194</v>
      </c>
      <c r="C7973" s="1295" t="s">
        <v>246</v>
      </c>
      <c r="D7973" s="1295">
        <v>7030</v>
      </c>
      <c r="E7973" s="1295" t="s">
        <v>200</v>
      </c>
      <c r="F7973" s="935" t="s">
        <v>211</v>
      </c>
      <c r="G7973" s="1295">
        <v>0</v>
      </c>
      <c r="H7973" s="935" t="s">
        <v>404</v>
      </c>
      <c r="I7973" s="935" t="s">
        <v>405</v>
      </c>
      <c r="J7973" s="935">
        <v>40.585947769999997</v>
      </c>
      <c r="K7973" s="935">
        <v>-122.3683525</v>
      </c>
      <c r="L7973" s="935">
        <v>40.472049499999997</v>
      </c>
      <c r="M7973" s="935">
        <v>-122.29453460000001</v>
      </c>
    </row>
    <row r="7974" spans="1:13" x14ac:dyDescent="0.35">
      <c r="A7974" s="1296">
        <v>41766</v>
      </c>
      <c r="B7974" s="1295" t="s">
        <v>194</v>
      </c>
      <c r="C7974" s="1295" t="s">
        <v>246</v>
      </c>
      <c r="D7974" s="1295">
        <v>7030</v>
      </c>
      <c r="E7974" s="1295" t="s">
        <v>200</v>
      </c>
      <c r="F7974" s="935" t="s">
        <v>212</v>
      </c>
      <c r="G7974" s="1295">
        <v>0</v>
      </c>
      <c r="H7974" s="935" t="s">
        <v>405</v>
      </c>
      <c r="I7974" s="935" t="s">
        <v>406</v>
      </c>
      <c r="J7974" s="935">
        <v>40.472049499999997</v>
      </c>
      <c r="K7974" s="935">
        <v>-122.29453460000001</v>
      </c>
      <c r="L7974" s="935">
        <v>40.417416330000002</v>
      </c>
      <c r="M7974" s="935">
        <v>-122.19395729999999</v>
      </c>
    </row>
    <row r="7975" spans="1:13" x14ac:dyDescent="0.35">
      <c r="A7975" s="1296">
        <v>41766</v>
      </c>
      <c r="B7975" s="1295" t="s">
        <v>194</v>
      </c>
      <c r="C7975" s="1295" t="s">
        <v>246</v>
      </c>
      <c r="D7975" s="1295">
        <v>7030</v>
      </c>
      <c r="E7975" s="1295" t="s">
        <v>200</v>
      </c>
      <c r="F7975" s="935" t="s">
        <v>213</v>
      </c>
      <c r="G7975" s="1295">
        <v>0</v>
      </c>
      <c r="H7975" s="935" t="s">
        <v>406</v>
      </c>
      <c r="I7975" s="935" t="s">
        <v>407</v>
      </c>
      <c r="J7975" s="935">
        <v>40.417416330000002</v>
      </c>
      <c r="K7975" s="935">
        <v>-122.19395729999999</v>
      </c>
      <c r="L7975" s="935">
        <v>40.355137560000003</v>
      </c>
      <c r="M7975" s="935">
        <v>-122.17595660000001</v>
      </c>
    </row>
    <row r="7976" spans="1:13" x14ac:dyDescent="0.35">
      <c r="A7976" s="1296">
        <v>41766</v>
      </c>
      <c r="B7976" s="1295" t="s">
        <v>194</v>
      </c>
      <c r="C7976" s="1295" t="s">
        <v>246</v>
      </c>
      <c r="D7976" s="1295">
        <v>7030</v>
      </c>
      <c r="E7976" s="1295" t="s">
        <v>200</v>
      </c>
      <c r="F7976" s="935" t="s">
        <v>214</v>
      </c>
      <c r="G7976" s="1295">
        <v>0</v>
      </c>
      <c r="H7976" s="935" t="s">
        <v>407</v>
      </c>
      <c r="I7976" s="935" t="s">
        <v>408</v>
      </c>
      <c r="J7976" s="935">
        <v>40.355137560000003</v>
      </c>
      <c r="K7976" s="935">
        <v>-122.17595660000001</v>
      </c>
      <c r="L7976" s="935">
        <v>40.316984869999999</v>
      </c>
      <c r="M7976" s="935">
        <v>-122.1896581</v>
      </c>
    </row>
    <row r="7977" spans="1:13" x14ac:dyDescent="0.35">
      <c r="A7977" s="1296">
        <v>41766</v>
      </c>
      <c r="B7977" s="1295" t="s">
        <v>194</v>
      </c>
      <c r="C7977" s="1295" t="s">
        <v>246</v>
      </c>
      <c r="D7977" s="1295">
        <v>7030</v>
      </c>
      <c r="E7977" s="1295" t="s">
        <v>200</v>
      </c>
      <c r="F7977" s="935" t="s">
        <v>215</v>
      </c>
      <c r="G7977" s="1295">
        <v>0</v>
      </c>
      <c r="H7977" s="935" t="s">
        <v>408</v>
      </c>
      <c r="I7977" s="935" t="s">
        <v>409</v>
      </c>
      <c r="J7977" s="935">
        <v>40.316984869999999</v>
      </c>
      <c r="K7977" s="935">
        <v>-122.1896581</v>
      </c>
      <c r="L7977" s="935">
        <v>40.263968490000003</v>
      </c>
      <c r="M7977" s="935">
        <v>-122.2235306</v>
      </c>
    </row>
    <row r="7978" spans="1:13" x14ac:dyDescent="0.35">
      <c r="A7978" s="1296">
        <v>41766</v>
      </c>
      <c r="B7978" s="1295" t="s">
        <v>194</v>
      </c>
      <c r="C7978" s="1295" t="s">
        <v>246</v>
      </c>
      <c r="D7978" s="1295">
        <v>7030</v>
      </c>
      <c r="E7978" s="1295" t="s">
        <v>200</v>
      </c>
      <c r="F7978" s="935" t="s">
        <v>216</v>
      </c>
      <c r="G7978" s="1295">
        <v>0</v>
      </c>
      <c r="H7978" s="935" t="s">
        <v>409</v>
      </c>
      <c r="I7978" s="935" t="s">
        <v>410</v>
      </c>
      <c r="J7978" s="935">
        <v>40.263968490000003</v>
      </c>
      <c r="K7978" s="935">
        <v>-122.2235306</v>
      </c>
      <c r="L7978" s="935">
        <v>40.153152210000002</v>
      </c>
      <c r="M7978" s="935">
        <v>-122.20237950000001</v>
      </c>
    </row>
    <row r="7979" spans="1:13" x14ac:dyDescent="0.35">
      <c r="A7979" s="1296">
        <v>41766</v>
      </c>
      <c r="B7979" s="1295" t="s">
        <v>194</v>
      </c>
      <c r="C7979" s="1295" t="s">
        <v>246</v>
      </c>
      <c r="D7979" s="1295">
        <v>7030</v>
      </c>
      <c r="E7979" s="1295" t="s">
        <v>200</v>
      </c>
      <c r="F7979" s="935" t="s">
        <v>217</v>
      </c>
      <c r="G7979" s="1295">
        <v>0</v>
      </c>
      <c r="H7979" s="935" t="s">
        <v>410</v>
      </c>
      <c r="I7979" s="935" t="s">
        <v>411</v>
      </c>
      <c r="J7979" s="935">
        <v>40.153152210000002</v>
      </c>
      <c r="K7979" s="935">
        <v>-122.20237950000001</v>
      </c>
      <c r="L7979" s="935">
        <v>40.027836569999998</v>
      </c>
      <c r="M7979" s="935">
        <v>-122.11920569999999</v>
      </c>
    </row>
    <row r="7980" spans="1:13" x14ac:dyDescent="0.35">
      <c r="A7980" s="1296">
        <v>41766</v>
      </c>
      <c r="B7980" s="1295" t="s">
        <v>194</v>
      </c>
      <c r="C7980" s="1295" t="s">
        <v>246</v>
      </c>
      <c r="D7980" s="1295">
        <v>7030</v>
      </c>
      <c r="E7980" s="1295" t="s">
        <v>200</v>
      </c>
      <c r="F7980" s="935" t="s">
        <v>219</v>
      </c>
      <c r="G7980" s="1295">
        <v>0</v>
      </c>
      <c r="H7980" s="935" t="s">
        <v>411</v>
      </c>
      <c r="I7980" s="935" t="s">
        <v>412</v>
      </c>
      <c r="J7980" s="935">
        <v>40.027836569999998</v>
      </c>
      <c r="K7980" s="935">
        <v>-122.11920569999999</v>
      </c>
      <c r="L7980" s="935">
        <v>39.909298579999998</v>
      </c>
      <c r="M7980" s="935">
        <v>-122.0918963</v>
      </c>
    </row>
    <row r="7981" spans="1:13" x14ac:dyDescent="0.35">
      <c r="A7981" s="1296">
        <v>41766</v>
      </c>
      <c r="B7981" s="1295" t="s">
        <v>194</v>
      </c>
      <c r="C7981" s="1295" t="s">
        <v>246</v>
      </c>
      <c r="D7981" s="1295">
        <v>7030</v>
      </c>
      <c r="E7981" s="1295" t="s">
        <v>200</v>
      </c>
      <c r="F7981" s="935" t="s">
        <v>220</v>
      </c>
      <c r="G7981" s="1295">
        <v>-99999</v>
      </c>
      <c r="H7981" s="935" t="s">
        <v>412</v>
      </c>
      <c r="I7981" s="935" t="s">
        <v>413</v>
      </c>
      <c r="J7981" s="935">
        <v>39.909298579999998</v>
      </c>
      <c r="K7981" s="935">
        <v>-122.0918963</v>
      </c>
      <c r="L7981" s="935">
        <v>39.751173979999997</v>
      </c>
      <c r="M7981" s="935">
        <v>-121.9963235</v>
      </c>
    </row>
    <row r="7982" spans="1:13" x14ac:dyDescent="0.35">
      <c r="A7982" s="1296">
        <v>41766</v>
      </c>
      <c r="B7982" s="1295" t="s">
        <v>194</v>
      </c>
      <c r="C7982" s="1295" t="s">
        <v>246</v>
      </c>
      <c r="D7982" s="1295">
        <v>7030</v>
      </c>
      <c r="E7982" s="1295" t="s">
        <v>200</v>
      </c>
      <c r="F7982" s="935" t="s">
        <v>221</v>
      </c>
      <c r="G7982" s="1295">
        <v>-99999</v>
      </c>
      <c r="H7982" s="935" t="s">
        <v>413</v>
      </c>
      <c r="I7982" s="935" t="s">
        <v>414</v>
      </c>
      <c r="J7982" s="935">
        <v>39.751173979999997</v>
      </c>
      <c r="K7982" s="935">
        <v>-121.9963235</v>
      </c>
      <c r="L7982" s="935">
        <v>39.629153240000001</v>
      </c>
      <c r="M7982" s="935">
        <v>-121.9925059</v>
      </c>
    </row>
    <row r="7983" spans="1:13" x14ac:dyDescent="0.35">
      <c r="A7983" s="1296">
        <v>41766</v>
      </c>
      <c r="B7983" s="1295" t="s">
        <v>194</v>
      </c>
      <c r="C7983" s="1295" t="s">
        <v>246</v>
      </c>
      <c r="D7983" s="1295">
        <v>7030</v>
      </c>
      <c r="E7983" s="1295" t="s">
        <v>200</v>
      </c>
      <c r="F7983" s="935" t="s">
        <v>222</v>
      </c>
      <c r="G7983" s="1295">
        <v>-99999</v>
      </c>
      <c r="H7983" s="935" t="s">
        <v>414</v>
      </c>
      <c r="I7983" s="935" t="s">
        <v>415</v>
      </c>
      <c r="J7983" s="935">
        <v>39.629153240000001</v>
      </c>
      <c r="K7983" s="935">
        <v>-121.9925059</v>
      </c>
      <c r="L7983" s="935">
        <v>39.40712284</v>
      </c>
      <c r="M7983" s="935">
        <v>-122.00758999999999</v>
      </c>
    </row>
    <row r="7984" spans="1:13" x14ac:dyDescent="0.35">
      <c r="A7984" s="1296">
        <v>41774</v>
      </c>
      <c r="B7984" s="1295" t="s">
        <v>194</v>
      </c>
      <c r="C7984" s="1295" t="s">
        <v>245</v>
      </c>
      <c r="D7984" s="1295">
        <v>7460</v>
      </c>
      <c r="E7984" s="1295" t="s">
        <v>200</v>
      </c>
      <c r="F7984" s="935" t="s">
        <v>208</v>
      </c>
      <c r="G7984" s="1295">
        <v>0</v>
      </c>
      <c r="H7984" s="935" t="s">
        <v>402</v>
      </c>
      <c r="I7984" s="935" t="s">
        <v>403</v>
      </c>
      <c r="J7984" s="935">
        <v>40.611883210000002</v>
      </c>
      <c r="K7984" s="935">
        <v>-122.446135</v>
      </c>
      <c r="L7984" s="935">
        <v>40.592799669999998</v>
      </c>
      <c r="M7984" s="935">
        <v>-122.3942059</v>
      </c>
    </row>
    <row r="7985" spans="1:13" x14ac:dyDescent="0.35">
      <c r="A7985" s="1296">
        <v>41774</v>
      </c>
      <c r="B7985" s="1295" t="s">
        <v>194</v>
      </c>
      <c r="C7985" s="1295" t="s">
        <v>245</v>
      </c>
      <c r="D7985" s="1295">
        <v>7460</v>
      </c>
      <c r="E7985" s="1295" t="s">
        <v>200</v>
      </c>
      <c r="F7985" s="935" t="s">
        <v>209</v>
      </c>
      <c r="G7985" s="1295">
        <v>0</v>
      </c>
      <c r="H7985" s="935" t="s">
        <v>403</v>
      </c>
      <c r="I7985" s="935" t="s">
        <v>404</v>
      </c>
      <c r="J7985" s="935">
        <v>40.592799669999998</v>
      </c>
      <c r="K7985" s="935">
        <v>-122.3942059</v>
      </c>
      <c r="L7985" s="935">
        <v>40.585947769999997</v>
      </c>
      <c r="M7985" s="935">
        <v>-122.3683525</v>
      </c>
    </row>
    <row r="7986" spans="1:13" x14ac:dyDescent="0.35">
      <c r="A7986" s="1296">
        <v>41774</v>
      </c>
      <c r="B7986" s="1295" t="s">
        <v>194</v>
      </c>
      <c r="C7986" s="1295" t="s">
        <v>245</v>
      </c>
      <c r="D7986" s="1295">
        <v>7460</v>
      </c>
      <c r="E7986" s="1295" t="s">
        <v>200</v>
      </c>
      <c r="F7986" s="935" t="s">
        <v>211</v>
      </c>
      <c r="G7986" s="1295">
        <v>0</v>
      </c>
      <c r="H7986" s="935" t="s">
        <v>404</v>
      </c>
      <c r="I7986" s="935" t="s">
        <v>405</v>
      </c>
      <c r="J7986" s="935">
        <v>40.585947769999997</v>
      </c>
      <c r="K7986" s="935">
        <v>-122.3683525</v>
      </c>
      <c r="L7986" s="935">
        <v>40.472049499999997</v>
      </c>
      <c r="M7986" s="935">
        <v>-122.29453460000001</v>
      </c>
    </row>
    <row r="7987" spans="1:13" x14ac:dyDescent="0.35">
      <c r="A7987" s="1296">
        <v>41774</v>
      </c>
      <c r="B7987" s="1295" t="s">
        <v>194</v>
      </c>
      <c r="C7987" s="1295" t="s">
        <v>245</v>
      </c>
      <c r="D7987" s="1295">
        <v>7460</v>
      </c>
      <c r="E7987" s="1295" t="s">
        <v>200</v>
      </c>
      <c r="F7987" s="935" t="s">
        <v>212</v>
      </c>
      <c r="G7987" s="1295">
        <v>0</v>
      </c>
      <c r="H7987" s="935" t="s">
        <v>405</v>
      </c>
      <c r="I7987" s="935" t="s">
        <v>406</v>
      </c>
      <c r="J7987" s="935">
        <v>40.472049499999997</v>
      </c>
      <c r="K7987" s="935">
        <v>-122.29453460000001</v>
      </c>
      <c r="L7987" s="935">
        <v>40.417416330000002</v>
      </c>
      <c r="M7987" s="935">
        <v>-122.19395729999999</v>
      </c>
    </row>
    <row r="7988" spans="1:13" x14ac:dyDescent="0.35">
      <c r="A7988" s="1296">
        <v>41774</v>
      </c>
      <c r="B7988" s="1295" t="s">
        <v>194</v>
      </c>
      <c r="C7988" s="1295" t="s">
        <v>245</v>
      </c>
      <c r="D7988" s="1295">
        <v>7460</v>
      </c>
      <c r="E7988" s="1295" t="s">
        <v>200</v>
      </c>
      <c r="F7988" s="935" t="s">
        <v>213</v>
      </c>
      <c r="G7988" s="1295">
        <v>0</v>
      </c>
      <c r="H7988" s="935" t="s">
        <v>406</v>
      </c>
      <c r="I7988" s="935" t="s">
        <v>407</v>
      </c>
      <c r="J7988" s="935">
        <v>40.417416330000002</v>
      </c>
      <c r="K7988" s="935">
        <v>-122.19395729999999</v>
      </c>
      <c r="L7988" s="935">
        <v>40.355137560000003</v>
      </c>
      <c r="M7988" s="935">
        <v>-122.17595660000001</v>
      </c>
    </row>
    <row r="7989" spans="1:13" x14ac:dyDescent="0.35">
      <c r="A7989" s="1296">
        <v>41774</v>
      </c>
      <c r="B7989" s="1295" t="s">
        <v>194</v>
      </c>
      <c r="C7989" s="1295" t="s">
        <v>245</v>
      </c>
      <c r="D7989" s="1295">
        <v>7460</v>
      </c>
      <c r="E7989" s="1295" t="s">
        <v>200</v>
      </c>
      <c r="F7989" s="935" t="s">
        <v>214</v>
      </c>
      <c r="G7989" s="1295">
        <v>0</v>
      </c>
      <c r="H7989" s="935" t="s">
        <v>407</v>
      </c>
      <c r="I7989" s="935" t="s">
        <v>408</v>
      </c>
      <c r="J7989" s="935">
        <v>40.355137560000003</v>
      </c>
      <c r="K7989" s="935">
        <v>-122.17595660000001</v>
      </c>
      <c r="L7989" s="935">
        <v>40.316984869999999</v>
      </c>
      <c r="M7989" s="935">
        <v>-122.1896581</v>
      </c>
    </row>
    <row r="7990" spans="1:13" x14ac:dyDescent="0.35">
      <c r="A7990" s="1296">
        <v>41774</v>
      </c>
      <c r="B7990" s="1295" t="s">
        <v>194</v>
      </c>
      <c r="C7990" s="1295" t="s">
        <v>245</v>
      </c>
      <c r="D7990" s="1295">
        <v>7460</v>
      </c>
      <c r="E7990" s="1295" t="s">
        <v>200</v>
      </c>
      <c r="F7990" s="935" t="s">
        <v>215</v>
      </c>
      <c r="G7990" s="1295">
        <v>0</v>
      </c>
      <c r="H7990" s="935" t="s">
        <v>408</v>
      </c>
      <c r="I7990" s="935" t="s">
        <v>409</v>
      </c>
      <c r="J7990" s="935">
        <v>40.316984869999999</v>
      </c>
      <c r="K7990" s="935">
        <v>-122.1896581</v>
      </c>
      <c r="L7990" s="935">
        <v>40.263968490000003</v>
      </c>
      <c r="M7990" s="935">
        <v>-122.2235306</v>
      </c>
    </row>
    <row r="7991" spans="1:13" x14ac:dyDescent="0.35">
      <c r="A7991" s="1296">
        <v>41774</v>
      </c>
      <c r="B7991" s="1295" t="s">
        <v>194</v>
      </c>
      <c r="C7991" s="1295" t="s">
        <v>245</v>
      </c>
      <c r="D7991" s="1295">
        <v>7460</v>
      </c>
      <c r="E7991" s="1295" t="s">
        <v>200</v>
      </c>
      <c r="F7991" s="935" t="s">
        <v>216</v>
      </c>
      <c r="G7991" s="1295">
        <v>0</v>
      </c>
      <c r="H7991" s="935" t="s">
        <v>409</v>
      </c>
      <c r="I7991" s="935" t="s">
        <v>410</v>
      </c>
      <c r="J7991" s="935">
        <v>40.263968490000003</v>
      </c>
      <c r="K7991" s="935">
        <v>-122.2235306</v>
      </c>
      <c r="L7991" s="935">
        <v>40.153152210000002</v>
      </c>
      <c r="M7991" s="935">
        <v>-122.20237950000001</v>
      </c>
    </row>
    <row r="7992" spans="1:13" x14ac:dyDescent="0.35">
      <c r="A7992" s="1296">
        <v>41774</v>
      </c>
      <c r="B7992" s="1295" t="s">
        <v>194</v>
      </c>
      <c r="C7992" s="1295" t="s">
        <v>245</v>
      </c>
      <c r="D7992" s="1295">
        <v>7460</v>
      </c>
      <c r="E7992" s="1295" t="s">
        <v>200</v>
      </c>
      <c r="F7992" s="935" t="s">
        <v>217</v>
      </c>
      <c r="G7992" s="1295">
        <v>0</v>
      </c>
      <c r="H7992" s="935" t="s">
        <v>410</v>
      </c>
      <c r="I7992" s="935" t="s">
        <v>411</v>
      </c>
      <c r="J7992" s="935">
        <v>40.153152210000002</v>
      </c>
      <c r="K7992" s="935">
        <v>-122.20237950000001</v>
      </c>
      <c r="L7992" s="935">
        <v>40.027836569999998</v>
      </c>
      <c r="M7992" s="935">
        <v>-122.11920569999999</v>
      </c>
    </row>
    <row r="7993" spans="1:13" x14ac:dyDescent="0.35">
      <c r="A7993" s="1296">
        <v>41774</v>
      </c>
      <c r="B7993" s="1295" t="s">
        <v>194</v>
      </c>
      <c r="C7993" s="1295" t="s">
        <v>245</v>
      </c>
      <c r="D7993" s="1295">
        <v>7460</v>
      </c>
      <c r="E7993" s="1295" t="s">
        <v>200</v>
      </c>
      <c r="F7993" s="935" t="s">
        <v>219</v>
      </c>
      <c r="G7993" s="1295">
        <v>0</v>
      </c>
      <c r="H7993" s="935" t="s">
        <v>411</v>
      </c>
      <c r="I7993" s="935" t="s">
        <v>412</v>
      </c>
      <c r="J7993" s="935">
        <v>40.027836569999998</v>
      </c>
      <c r="K7993" s="935">
        <v>-122.11920569999999</v>
      </c>
      <c r="L7993" s="935">
        <v>39.909298579999998</v>
      </c>
      <c r="M7993" s="935">
        <v>-122.0918963</v>
      </c>
    </row>
    <row r="7994" spans="1:13" x14ac:dyDescent="0.35">
      <c r="A7994" s="1296">
        <v>41774</v>
      </c>
      <c r="B7994" s="1295" t="s">
        <v>194</v>
      </c>
      <c r="C7994" s="1295" t="s">
        <v>245</v>
      </c>
      <c r="D7994" s="1295">
        <v>7460</v>
      </c>
      <c r="E7994" s="1295" t="s">
        <v>200</v>
      </c>
      <c r="F7994" s="935" t="s">
        <v>220</v>
      </c>
      <c r="G7994" s="1295">
        <v>-99999</v>
      </c>
      <c r="H7994" s="935" t="s">
        <v>412</v>
      </c>
      <c r="I7994" s="935" t="s">
        <v>413</v>
      </c>
      <c r="J7994" s="935">
        <v>39.909298579999998</v>
      </c>
      <c r="K7994" s="935">
        <v>-122.0918963</v>
      </c>
      <c r="L7994" s="935">
        <v>39.751173979999997</v>
      </c>
      <c r="M7994" s="935">
        <v>-121.9963235</v>
      </c>
    </row>
    <row r="7995" spans="1:13" x14ac:dyDescent="0.35">
      <c r="A7995" s="1296">
        <v>41774</v>
      </c>
      <c r="B7995" s="1295" t="s">
        <v>194</v>
      </c>
      <c r="C7995" s="1295" t="s">
        <v>245</v>
      </c>
      <c r="D7995" s="1295">
        <v>7460</v>
      </c>
      <c r="E7995" s="1295" t="s">
        <v>200</v>
      </c>
      <c r="F7995" s="935" t="s">
        <v>221</v>
      </c>
      <c r="G7995" s="1295">
        <v>-99999</v>
      </c>
      <c r="H7995" s="935" t="s">
        <v>413</v>
      </c>
      <c r="I7995" s="935" t="s">
        <v>414</v>
      </c>
      <c r="J7995" s="935">
        <v>39.751173979999997</v>
      </c>
      <c r="K7995" s="935">
        <v>-121.9963235</v>
      </c>
      <c r="L7995" s="935">
        <v>39.629153240000001</v>
      </c>
      <c r="M7995" s="935">
        <v>-121.9925059</v>
      </c>
    </row>
    <row r="7996" spans="1:13" x14ac:dyDescent="0.35">
      <c r="A7996" s="1296">
        <v>41774</v>
      </c>
      <c r="B7996" s="1295" t="s">
        <v>194</v>
      </c>
      <c r="C7996" s="1295" t="s">
        <v>245</v>
      </c>
      <c r="D7996" s="1295">
        <v>7460</v>
      </c>
      <c r="E7996" s="1295" t="s">
        <v>200</v>
      </c>
      <c r="F7996" s="935" t="s">
        <v>222</v>
      </c>
      <c r="G7996" s="1295">
        <v>-99999</v>
      </c>
      <c r="H7996" s="935" t="s">
        <v>414</v>
      </c>
      <c r="I7996" s="935" t="s">
        <v>415</v>
      </c>
      <c r="J7996" s="935">
        <v>39.629153240000001</v>
      </c>
      <c r="K7996" s="935">
        <v>-121.9925059</v>
      </c>
      <c r="L7996" s="935">
        <v>39.40712284</v>
      </c>
      <c r="M7996" s="935">
        <v>-122.00758999999999</v>
      </c>
    </row>
    <row r="7997" spans="1:13" x14ac:dyDescent="0.35">
      <c r="A7997" s="1296">
        <v>41789</v>
      </c>
      <c r="B7997" s="1295" t="s">
        <v>194</v>
      </c>
      <c r="C7997" s="1295" t="s">
        <v>272</v>
      </c>
      <c r="D7997" s="1295">
        <v>9020</v>
      </c>
      <c r="E7997" s="1295" t="s">
        <v>200</v>
      </c>
      <c r="F7997" s="935" t="s">
        <v>208</v>
      </c>
      <c r="G7997" s="1295">
        <v>7</v>
      </c>
      <c r="H7997" s="935" t="s">
        <v>402</v>
      </c>
      <c r="I7997" s="935" t="s">
        <v>403</v>
      </c>
      <c r="J7997" s="935">
        <v>40.611883210000002</v>
      </c>
      <c r="K7997" s="935">
        <v>-122.446135</v>
      </c>
      <c r="L7997" s="935">
        <v>40.592799669999998</v>
      </c>
      <c r="M7997" s="935">
        <v>-122.3942059</v>
      </c>
    </row>
    <row r="7998" spans="1:13" x14ac:dyDescent="0.35">
      <c r="A7998" s="1296">
        <v>41789</v>
      </c>
      <c r="B7998" s="1295" t="s">
        <v>194</v>
      </c>
      <c r="C7998" s="1295" t="s">
        <v>272</v>
      </c>
      <c r="D7998" s="1295">
        <v>9020</v>
      </c>
      <c r="E7998" s="1295" t="s">
        <v>200</v>
      </c>
      <c r="F7998" s="935" t="s">
        <v>209</v>
      </c>
      <c r="G7998" s="1295">
        <v>0</v>
      </c>
      <c r="H7998" s="935" t="s">
        <v>403</v>
      </c>
      <c r="I7998" s="935" t="s">
        <v>404</v>
      </c>
      <c r="J7998" s="935">
        <v>40.592799669999998</v>
      </c>
      <c r="K7998" s="935">
        <v>-122.3942059</v>
      </c>
      <c r="L7998" s="935">
        <v>40.585947769999997</v>
      </c>
      <c r="M7998" s="935">
        <v>-122.3683525</v>
      </c>
    </row>
    <row r="7999" spans="1:13" x14ac:dyDescent="0.35">
      <c r="A7999" s="1296">
        <v>41789</v>
      </c>
      <c r="B7999" s="1295" t="s">
        <v>194</v>
      </c>
      <c r="C7999" s="1295" t="s">
        <v>272</v>
      </c>
      <c r="D7999" s="1295">
        <v>9020</v>
      </c>
      <c r="E7999" s="1295" t="s">
        <v>200</v>
      </c>
      <c r="F7999" s="935" t="s">
        <v>211</v>
      </c>
      <c r="G7999" s="1295">
        <v>0</v>
      </c>
      <c r="H7999" s="935" t="s">
        <v>404</v>
      </c>
      <c r="I7999" s="935" t="s">
        <v>405</v>
      </c>
      <c r="J7999" s="935">
        <v>40.585947769999997</v>
      </c>
      <c r="K7999" s="935">
        <v>-122.3683525</v>
      </c>
      <c r="L7999" s="935">
        <v>40.472049499999997</v>
      </c>
      <c r="M7999" s="935">
        <v>-122.29453460000001</v>
      </c>
    </row>
    <row r="8000" spans="1:13" x14ac:dyDescent="0.35">
      <c r="A8000" s="1296">
        <v>41789</v>
      </c>
      <c r="B8000" s="1295" t="s">
        <v>194</v>
      </c>
      <c r="C8000" s="1295" t="s">
        <v>272</v>
      </c>
      <c r="D8000" s="1295">
        <v>9020</v>
      </c>
      <c r="E8000" s="1295" t="s">
        <v>200</v>
      </c>
      <c r="F8000" s="935" t="s">
        <v>212</v>
      </c>
      <c r="G8000" s="1295">
        <v>0</v>
      </c>
      <c r="H8000" s="935" t="s">
        <v>405</v>
      </c>
      <c r="I8000" s="935" t="s">
        <v>406</v>
      </c>
      <c r="J8000" s="935">
        <v>40.472049499999997</v>
      </c>
      <c r="K8000" s="935">
        <v>-122.29453460000001</v>
      </c>
      <c r="L8000" s="935">
        <v>40.417416330000002</v>
      </c>
      <c r="M8000" s="935">
        <v>-122.19395729999999</v>
      </c>
    </row>
    <row r="8001" spans="1:13" x14ac:dyDescent="0.35">
      <c r="A8001" s="1296">
        <v>41789</v>
      </c>
      <c r="B8001" s="1295" t="s">
        <v>194</v>
      </c>
      <c r="C8001" s="1295" t="s">
        <v>272</v>
      </c>
      <c r="D8001" s="1295">
        <v>9020</v>
      </c>
      <c r="E8001" s="1295" t="s">
        <v>200</v>
      </c>
      <c r="F8001" s="935" t="s">
        <v>213</v>
      </c>
      <c r="G8001" s="1295">
        <v>0</v>
      </c>
      <c r="H8001" s="935" t="s">
        <v>406</v>
      </c>
      <c r="I8001" s="935" t="s">
        <v>407</v>
      </c>
      <c r="J8001" s="935">
        <v>40.417416330000002</v>
      </c>
      <c r="K8001" s="935">
        <v>-122.19395729999999</v>
      </c>
      <c r="L8001" s="935">
        <v>40.355137560000003</v>
      </c>
      <c r="M8001" s="935">
        <v>-122.17595660000001</v>
      </c>
    </row>
    <row r="8002" spans="1:13" x14ac:dyDescent="0.35">
      <c r="A8002" s="1296">
        <v>41789</v>
      </c>
      <c r="B8002" s="1295" t="s">
        <v>194</v>
      </c>
      <c r="C8002" s="1295" t="s">
        <v>272</v>
      </c>
      <c r="D8002" s="1295">
        <v>9020</v>
      </c>
      <c r="E8002" s="1295" t="s">
        <v>200</v>
      </c>
      <c r="F8002" s="935" t="s">
        <v>214</v>
      </c>
      <c r="G8002" s="1295">
        <v>0</v>
      </c>
      <c r="H8002" s="935" t="s">
        <v>407</v>
      </c>
      <c r="I8002" s="935" t="s">
        <v>408</v>
      </c>
      <c r="J8002" s="935">
        <v>40.355137560000003</v>
      </c>
      <c r="K8002" s="935">
        <v>-122.17595660000001</v>
      </c>
      <c r="L8002" s="935">
        <v>40.316984869999999</v>
      </c>
      <c r="M8002" s="935">
        <v>-122.1896581</v>
      </c>
    </row>
    <row r="8003" spans="1:13" x14ac:dyDescent="0.35">
      <c r="A8003" s="1296">
        <v>41789</v>
      </c>
      <c r="B8003" s="1295" t="s">
        <v>194</v>
      </c>
      <c r="C8003" s="1295" t="s">
        <v>272</v>
      </c>
      <c r="D8003" s="1295">
        <v>9020</v>
      </c>
      <c r="E8003" s="1295" t="s">
        <v>200</v>
      </c>
      <c r="F8003" s="935" t="s">
        <v>215</v>
      </c>
      <c r="G8003" s="1295">
        <v>0</v>
      </c>
      <c r="H8003" s="935" t="s">
        <v>408</v>
      </c>
      <c r="I8003" s="935" t="s">
        <v>409</v>
      </c>
      <c r="J8003" s="935">
        <v>40.316984869999999</v>
      </c>
      <c r="K8003" s="935">
        <v>-122.1896581</v>
      </c>
      <c r="L8003" s="935">
        <v>40.263968490000003</v>
      </c>
      <c r="M8003" s="935">
        <v>-122.2235306</v>
      </c>
    </row>
    <row r="8004" spans="1:13" x14ac:dyDescent="0.35">
      <c r="A8004" s="1296">
        <v>41789</v>
      </c>
      <c r="B8004" s="1295" t="s">
        <v>194</v>
      </c>
      <c r="C8004" s="1295" t="s">
        <v>272</v>
      </c>
      <c r="D8004" s="1295">
        <v>9020</v>
      </c>
      <c r="E8004" s="1295" t="s">
        <v>200</v>
      </c>
      <c r="F8004" s="935" t="s">
        <v>216</v>
      </c>
      <c r="G8004" s="1295">
        <v>0</v>
      </c>
      <c r="H8004" s="935" t="s">
        <v>409</v>
      </c>
      <c r="I8004" s="935" t="s">
        <v>410</v>
      </c>
      <c r="J8004" s="935">
        <v>40.263968490000003</v>
      </c>
      <c r="K8004" s="935">
        <v>-122.2235306</v>
      </c>
      <c r="L8004" s="935">
        <v>40.153152210000002</v>
      </c>
      <c r="M8004" s="935">
        <v>-122.20237950000001</v>
      </c>
    </row>
    <row r="8005" spans="1:13" x14ac:dyDescent="0.35">
      <c r="A8005" s="1296">
        <v>41789</v>
      </c>
      <c r="B8005" s="1295" t="s">
        <v>194</v>
      </c>
      <c r="C8005" s="1295" t="s">
        <v>272</v>
      </c>
      <c r="D8005" s="1295">
        <v>9020</v>
      </c>
      <c r="E8005" s="1295" t="s">
        <v>200</v>
      </c>
      <c r="F8005" s="935" t="s">
        <v>217</v>
      </c>
      <c r="G8005" s="1295">
        <v>0</v>
      </c>
      <c r="H8005" s="935" t="s">
        <v>410</v>
      </c>
      <c r="I8005" s="935" t="s">
        <v>411</v>
      </c>
      <c r="J8005" s="935">
        <v>40.153152210000002</v>
      </c>
      <c r="K8005" s="935">
        <v>-122.20237950000001</v>
      </c>
      <c r="L8005" s="935">
        <v>40.027836569999998</v>
      </c>
      <c r="M8005" s="935">
        <v>-122.11920569999999</v>
      </c>
    </row>
    <row r="8006" spans="1:13" x14ac:dyDescent="0.35">
      <c r="A8006" s="1296">
        <v>41789</v>
      </c>
      <c r="B8006" s="1295" t="s">
        <v>194</v>
      </c>
      <c r="C8006" s="1295" t="s">
        <v>272</v>
      </c>
      <c r="D8006" s="1295">
        <v>9020</v>
      </c>
      <c r="E8006" s="1295" t="s">
        <v>200</v>
      </c>
      <c r="F8006" s="935" t="s">
        <v>219</v>
      </c>
      <c r="G8006" s="1295">
        <v>0</v>
      </c>
      <c r="H8006" s="935" t="s">
        <v>411</v>
      </c>
      <c r="I8006" s="935" t="s">
        <v>412</v>
      </c>
      <c r="J8006" s="935">
        <v>40.027836569999998</v>
      </c>
      <c r="K8006" s="935">
        <v>-122.11920569999999</v>
      </c>
      <c r="L8006" s="935">
        <v>39.909298579999998</v>
      </c>
      <c r="M8006" s="935">
        <v>-122.0918963</v>
      </c>
    </row>
    <row r="8007" spans="1:13" x14ac:dyDescent="0.35">
      <c r="A8007" s="1296">
        <v>41789</v>
      </c>
      <c r="B8007" s="1295" t="s">
        <v>194</v>
      </c>
      <c r="C8007" s="1295" t="s">
        <v>272</v>
      </c>
      <c r="D8007" s="1295">
        <v>9020</v>
      </c>
      <c r="E8007" s="1295" t="s">
        <v>200</v>
      </c>
      <c r="F8007" s="935" t="s">
        <v>220</v>
      </c>
      <c r="G8007" s="1295">
        <v>-99999</v>
      </c>
      <c r="H8007" s="935" t="s">
        <v>412</v>
      </c>
      <c r="I8007" s="935" t="s">
        <v>413</v>
      </c>
      <c r="J8007" s="935">
        <v>39.909298579999998</v>
      </c>
      <c r="K8007" s="935">
        <v>-122.0918963</v>
      </c>
      <c r="L8007" s="935">
        <v>39.751173979999997</v>
      </c>
      <c r="M8007" s="935">
        <v>-121.9963235</v>
      </c>
    </row>
    <row r="8008" spans="1:13" x14ac:dyDescent="0.35">
      <c r="A8008" s="1296">
        <v>41789</v>
      </c>
      <c r="B8008" s="1295" t="s">
        <v>194</v>
      </c>
      <c r="C8008" s="1295" t="s">
        <v>272</v>
      </c>
      <c r="D8008" s="1295">
        <v>9020</v>
      </c>
      <c r="E8008" s="1295" t="s">
        <v>200</v>
      </c>
      <c r="F8008" s="935" t="s">
        <v>221</v>
      </c>
      <c r="G8008" s="1295">
        <v>-99999</v>
      </c>
      <c r="H8008" s="935" t="s">
        <v>413</v>
      </c>
      <c r="I8008" s="935" t="s">
        <v>414</v>
      </c>
      <c r="J8008" s="935">
        <v>39.751173979999997</v>
      </c>
      <c r="K8008" s="935">
        <v>-121.9963235</v>
      </c>
      <c r="L8008" s="935">
        <v>39.629153240000001</v>
      </c>
      <c r="M8008" s="935">
        <v>-121.9925059</v>
      </c>
    </row>
    <row r="8009" spans="1:13" x14ac:dyDescent="0.35">
      <c r="A8009" s="1296">
        <v>41789</v>
      </c>
      <c r="B8009" s="1295" t="s">
        <v>194</v>
      </c>
      <c r="C8009" s="1295" t="s">
        <v>272</v>
      </c>
      <c r="D8009" s="1295">
        <v>9020</v>
      </c>
      <c r="E8009" s="1295" t="s">
        <v>200</v>
      </c>
      <c r="F8009" s="935" t="s">
        <v>222</v>
      </c>
      <c r="G8009" s="1295">
        <v>-99999</v>
      </c>
      <c r="H8009" s="935" t="s">
        <v>414</v>
      </c>
      <c r="I8009" s="935" t="s">
        <v>415</v>
      </c>
      <c r="J8009" s="935">
        <v>39.629153240000001</v>
      </c>
      <c r="K8009" s="935">
        <v>-121.9925059</v>
      </c>
      <c r="L8009" s="935">
        <v>39.40712284</v>
      </c>
      <c r="M8009" s="935">
        <v>-122.00758999999999</v>
      </c>
    </row>
    <row r="8010" spans="1:13" x14ac:dyDescent="0.35">
      <c r="A8010" s="1296">
        <v>41795</v>
      </c>
      <c r="B8010" s="1295" t="s">
        <v>194</v>
      </c>
      <c r="C8010" s="1295" t="s">
        <v>260</v>
      </c>
      <c r="D8010" s="1295">
        <v>9000</v>
      </c>
      <c r="E8010" s="1295" t="s">
        <v>200</v>
      </c>
      <c r="F8010" s="935" t="s">
        <v>208</v>
      </c>
      <c r="G8010" s="1295">
        <v>0</v>
      </c>
      <c r="H8010" s="935" t="s">
        <v>402</v>
      </c>
      <c r="I8010" s="935" t="s">
        <v>403</v>
      </c>
      <c r="J8010" s="935">
        <v>40.611883210000002</v>
      </c>
      <c r="K8010" s="935">
        <v>-122.446135</v>
      </c>
      <c r="L8010" s="935">
        <v>40.592799669999998</v>
      </c>
      <c r="M8010" s="935">
        <v>-122.3942059</v>
      </c>
    </row>
    <row r="8011" spans="1:13" x14ac:dyDescent="0.35">
      <c r="A8011" s="1296">
        <v>41795</v>
      </c>
      <c r="B8011" s="1295" t="s">
        <v>194</v>
      </c>
      <c r="C8011" s="1295" t="s">
        <v>260</v>
      </c>
      <c r="D8011" s="1295">
        <v>9000</v>
      </c>
      <c r="E8011" s="1295" t="s">
        <v>200</v>
      </c>
      <c r="F8011" s="935" t="s">
        <v>209</v>
      </c>
      <c r="G8011" s="1295">
        <v>3</v>
      </c>
      <c r="H8011" s="935" t="s">
        <v>403</v>
      </c>
      <c r="I8011" s="935" t="s">
        <v>404</v>
      </c>
      <c r="J8011" s="935">
        <v>40.592799669999998</v>
      </c>
      <c r="K8011" s="935">
        <v>-122.3942059</v>
      </c>
      <c r="L8011" s="935">
        <v>40.585947769999997</v>
      </c>
      <c r="M8011" s="935">
        <v>-122.3683525</v>
      </c>
    </row>
    <row r="8012" spans="1:13" x14ac:dyDescent="0.35">
      <c r="A8012" s="1296">
        <v>41795</v>
      </c>
      <c r="B8012" s="1295" t="s">
        <v>194</v>
      </c>
      <c r="C8012" s="1295" t="s">
        <v>260</v>
      </c>
      <c r="D8012" s="1295">
        <v>9000</v>
      </c>
      <c r="E8012" s="1295" t="s">
        <v>200</v>
      </c>
      <c r="F8012" s="935" t="s">
        <v>211</v>
      </c>
      <c r="G8012" s="1295">
        <v>0</v>
      </c>
      <c r="H8012" s="935" t="s">
        <v>404</v>
      </c>
      <c r="I8012" s="935" t="s">
        <v>405</v>
      </c>
      <c r="J8012" s="935">
        <v>40.585947769999997</v>
      </c>
      <c r="K8012" s="935">
        <v>-122.3683525</v>
      </c>
      <c r="L8012" s="935">
        <v>40.472049499999997</v>
      </c>
      <c r="M8012" s="935">
        <v>-122.29453460000001</v>
      </c>
    </row>
    <row r="8013" spans="1:13" x14ac:dyDescent="0.35">
      <c r="A8013" s="1296">
        <v>41795</v>
      </c>
      <c r="B8013" s="1295" t="s">
        <v>194</v>
      </c>
      <c r="C8013" s="1295" t="s">
        <v>260</v>
      </c>
      <c r="D8013" s="1295">
        <v>9000</v>
      </c>
      <c r="E8013" s="1295" t="s">
        <v>200</v>
      </c>
      <c r="F8013" s="935" t="s">
        <v>212</v>
      </c>
      <c r="G8013" s="1295">
        <v>0</v>
      </c>
      <c r="H8013" s="935" t="s">
        <v>405</v>
      </c>
      <c r="I8013" s="935" t="s">
        <v>406</v>
      </c>
      <c r="J8013" s="935">
        <v>40.472049499999997</v>
      </c>
      <c r="K8013" s="935">
        <v>-122.29453460000001</v>
      </c>
      <c r="L8013" s="935">
        <v>40.417416330000002</v>
      </c>
      <c r="M8013" s="935">
        <v>-122.19395729999999</v>
      </c>
    </row>
    <row r="8014" spans="1:13" x14ac:dyDescent="0.35">
      <c r="A8014" s="1296">
        <v>41795</v>
      </c>
      <c r="B8014" s="1295" t="s">
        <v>194</v>
      </c>
      <c r="C8014" s="1295" t="s">
        <v>260</v>
      </c>
      <c r="D8014" s="1295">
        <v>9000</v>
      </c>
      <c r="E8014" s="1295" t="s">
        <v>200</v>
      </c>
      <c r="F8014" s="935" t="s">
        <v>213</v>
      </c>
      <c r="G8014" s="1295">
        <v>0</v>
      </c>
      <c r="H8014" s="935" t="s">
        <v>406</v>
      </c>
      <c r="I8014" s="935" t="s">
        <v>407</v>
      </c>
      <c r="J8014" s="935">
        <v>40.417416330000002</v>
      </c>
      <c r="K8014" s="935">
        <v>-122.19395729999999</v>
      </c>
      <c r="L8014" s="935">
        <v>40.355137560000003</v>
      </c>
      <c r="M8014" s="935">
        <v>-122.17595660000001</v>
      </c>
    </row>
    <row r="8015" spans="1:13" x14ac:dyDescent="0.35">
      <c r="A8015" s="1296">
        <v>41795</v>
      </c>
      <c r="B8015" s="1295" t="s">
        <v>194</v>
      </c>
      <c r="C8015" s="1295" t="s">
        <v>260</v>
      </c>
      <c r="D8015" s="1295">
        <v>9000</v>
      </c>
      <c r="E8015" s="1295" t="s">
        <v>200</v>
      </c>
      <c r="F8015" s="935" t="s">
        <v>214</v>
      </c>
      <c r="G8015" s="1295">
        <v>0</v>
      </c>
      <c r="H8015" s="935" t="s">
        <v>407</v>
      </c>
      <c r="I8015" s="935" t="s">
        <v>408</v>
      </c>
      <c r="J8015" s="935">
        <v>40.355137560000003</v>
      </c>
      <c r="K8015" s="935">
        <v>-122.17595660000001</v>
      </c>
      <c r="L8015" s="935">
        <v>40.316984869999999</v>
      </c>
      <c r="M8015" s="935">
        <v>-122.1896581</v>
      </c>
    </row>
    <row r="8016" spans="1:13" x14ac:dyDescent="0.35">
      <c r="A8016" s="1296">
        <v>41795</v>
      </c>
      <c r="B8016" s="1295" t="s">
        <v>194</v>
      </c>
      <c r="C8016" s="1295" t="s">
        <v>260</v>
      </c>
      <c r="D8016" s="1295">
        <v>9000</v>
      </c>
      <c r="E8016" s="1295" t="s">
        <v>200</v>
      </c>
      <c r="F8016" s="935" t="s">
        <v>215</v>
      </c>
      <c r="G8016" s="1295">
        <v>0</v>
      </c>
      <c r="H8016" s="935" t="s">
        <v>408</v>
      </c>
      <c r="I8016" s="935" t="s">
        <v>409</v>
      </c>
      <c r="J8016" s="935">
        <v>40.316984869999999</v>
      </c>
      <c r="K8016" s="935">
        <v>-122.1896581</v>
      </c>
      <c r="L8016" s="935">
        <v>40.263968490000003</v>
      </c>
      <c r="M8016" s="935">
        <v>-122.2235306</v>
      </c>
    </row>
    <row r="8017" spans="1:13" x14ac:dyDescent="0.35">
      <c r="A8017" s="1296">
        <v>41795</v>
      </c>
      <c r="B8017" s="1295" t="s">
        <v>194</v>
      </c>
      <c r="C8017" s="1295" t="s">
        <v>260</v>
      </c>
      <c r="D8017" s="1295">
        <v>9000</v>
      </c>
      <c r="E8017" s="1295" t="s">
        <v>200</v>
      </c>
      <c r="F8017" s="935" t="s">
        <v>216</v>
      </c>
      <c r="G8017" s="1295">
        <v>0</v>
      </c>
      <c r="H8017" s="935" t="s">
        <v>409</v>
      </c>
      <c r="I8017" s="935" t="s">
        <v>410</v>
      </c>
      <c r="J8017" s="935">
        <v>40.263968490000003</v>
      </c>
      <c r="K8017" s="935">
        <v>-122.2235306</v>
      </c>
      <c r="L8017" s="935">
        <v>40.153152210000002</v>
      </c>
      <c r="M8017" s="935">
        <v>-122.20237950000001</v>
      </c>
    </row>
    <row r="8018" spans="1:13" x14ac:dyDescent="0.35">
      <c r="A8018" s="1296">
        <v>41795</v>
      </c>
      <c r="B8018" s="1295" t="s">
        <v>194</v>
      </c>
      <c r="C8018" s="1295" t="s">
        <v>260</v>
      </c>
      <c r="D8018" s="1295">
        <v>9000</v>
      </c>
      <c r="E8018" s="1295" t="s">
        <v>200</v>
      </c>
      <c r="F8018" s="935" t="s">
        <v>217</v>
      </c>
      <c r="G8018" s="1295">
        <v>0</v>
      </c>
      <c r="H8018" s="935" t="s">
        <v>410</v>
      </c>
      <c r="I8018" s="935" t="s">
        <v>411</v>
      </c>
      <c r="J8018" s="935">
        <v>40.153152210000002</v>
      </c>
      <c r="K8018" s="935">
        <v>-122.20237950000001</v>
      </c>
      <c r="L8018" s="935">
        <v>40.027836569999998</v>
      </c>
      <c r="M8018" s="935">
        <v>-122.11920569999999</v>
      </c>
    </row>
    <row r="8019" spans="1:13" x14ac:dyDescent="0.35">
      <c r="A8019" s="1296">
        <v>41795</v>
      </c>
      <c r="B8019" s="1295" t="s">
        <v>194</v>
      </c>
      <c r="C8019" s="1295" t="s">
        <v>260</v>
      </c>
      <c r="D8019" s="1295">
        <v>9000</v>
      </c>
      <c r="E8019" s="1295" t="s">
        <v>200</v>
      </c>
      <c r="F8019" s="935" t="s">
        <v>219</v>
      </c>
      <c r="G8019" s="1295">
        <v>0</v>
      </c>
      <c r="H8019" s="935" t="s">
        <v>411</v>
      </c>
      <c r="I8019" s="935" t="s">
        <v>412</v>
      </c>
      <c r="J8019" s="935">
        <v>40.027836569999998</v>
      </c>
      <c r="K8019" s="935">
        <v>-122.11920569999999</v>
      </c>
      <c r="L8019" s="935">
        <v>39.909298579999998</v>
      </c>
      <c r="M8019" s="935">
        <v>-122.0918963</v>
      </c>
    </row>
    <row r="8020" spans="1:13" x14ac:dyDescent="0.35">
      <c r="A8020" s="1296">
        <v>41795</v>
      </c>
      <c r="B8020" s="1295" t="s">
        <v>194</v>
      </c>
      <c r="C8020" s="1295" t="s">
        <v>260</v>
      </c>
      <c r="D8020" s="1295">
        <v>9000</v>
      </c>
      <c r="E8020" s="1295" t="s">
        <v>200</v>
      </c>
      <c r="F8020" s="935" t="s">
        <v>220</v>
      </c>
      <c r="G8020" s="1295">
        <v>-99999</v>
      </c>
      <c r="H8020" s="935" t="s">
        <v>412</v>
      </c>
      <c r="I8020" s="935" t="s">
        <v>413</v>
      </c>
      <c r="J8020" s="935">
        <v>39.909298579999998</v>
      </c>
      <c r="K8020" s="935">
        <v>-122.0918963</v>
      </c>
      <c r="L8020" s="935">
        <v>39.751173979999997</v>
      </c>
      <c r="M8020" s="935">
        <v>-121.9963235</v>
      </c>
    </row>
    <row r="8021" spans="1:13" x14ac:dyDescent="0.35">
      <c r="A8021" s="1296">
        <v>41795</v>
      </c>
      <c r="B8021" s="1295" t="s">
        <v>194</v>
      </c>
      <c r="C8021" s="1295" t="s">
        <v>260</v>
      </c>
      <c r="D8021" s="1295">
        <v>9000</v>
      </c>
      <c r="E8021" s="1295" t="s">
        <v>200</v>
      </c>
      <c r="F8021" s="935" t="s">
        <v>221</v>
      </c>
      <c r="G8021" s="1295">
        <v>-99999</v>
      </c>
      <c r="H8021" s="935" t="s">
        <v>413</v>
      </c>
      <c r="I8021" s="935" t="s">
        <v>414</v>
      </c>
      <c r="J8021" s="935">
        <v>39.751173979999997</v>
      </c>
      <c r="K8021" s="935">
        <v>-121.9963235</v>
      </c>
      <c r="L8021" s="935">
        <v>39.629153240000001</v>
      </c>
      <c r="M8021" s="935">
        <v>-121.9925059</v>
      </c>
    </row>
    <row r="8022" spans="1:13" x14ac:dyDescent="0.35">
      <c r="A8022" s="1296">
        <v>41795</v>
      </c>
      <c r="B8022" s="1295" t="s">
        <v>194</v>
      </c>
      <c r="C8022" s="1295" t="s">
        <v>260</v>
      </c>
      <c r="D8022" s="1295">
        <v>9000</v>
      </c>
      <c r="E8022" s="1295" t="s">
        <v>200</v>
      </c>
      <c r="F8022" s="935" t="s">
        <v>222</v>
      </c>
      <c r="G8022" s="1295">
        <v>-99999</v>
      </c>
      <c r="H8022" s="935" t="s">
        <v>414</v>
      </c>
      <c r="I8022" s="935" t="s">
        <v>415</v>
      </c>
      <c r="J8022" s="935">
        <v>39.629153240000001</v>
      </c>
      <c r="K8022" s="935">
        <v>-121.9925059</v>
      </c>
      <c r="L8022" s="935">
        <v>39.40712284</v>
      </c>
      <c r="M8022" s="935">
        <v>-122.00758999999999</v>
      </c>
    </row>
    <row r="8023" spans="1:13" x14ac:dyDescent="0.35">
      <c r="A8023" s="1296">
        <v>41802</v>
      </c>
      <c r="B8023" s="1295" t="s">
        <v>194</v>
      </c>
      <c r="C8023" s="1295" t="s">
        <v>272</v>
      </c>
      <c r="D8023" s="1295">
        <v>9390</v>
      </c>
      <c r="E8023" s="1295" t="s">
        <v>200</v>
      </c>
      <c r="F8023" s="935" t="s">
        <v>208</v>
      </c>
      <c r="G8023" s="1295">
        <v>15</v>
      </c>
      <c r="H8023" s="935" t="s">
        <v>402</v>
      </c>
      <c r="I8023" s="935" t="s">
        <v>403</v>
      </c>
      <c r="J8023" s="935">
        <v>40.611883210000002</v>
      </c>
      <c r="K8023" s="935">
        <v>-122.446135</v>
      </c>
      <c r="L8023" s="935">
        <v>40.592799669999998</v>
      </c>
      <c r="M8023" s="935">
        <v>-122.3942059</v>
      </c>
    </row>
    <row r="8024" spans="1:13" x14ac:dyDescent="0.35">
      <c r="A8024" s="1296">
        <v>41802</v>
      </c>
      <c r="B8024" s="1295" t="s">
        <v>194</v>
      </c>
      <c r="C8024" s="1295" t="s">
        <v>272</v>
      </c>
      <c r="D8024" s="1295">
        <v>9390</v>
      </c>
      <c r="E8024" s="1295" t="s">
        <v>200</v>
      </c>
      <c r="F8024" s="935" t="s">
        <v>209</v>
      </c>
      <c r="G8024" s="1295">
        <v>0</v>
      </c>
      <c r="H8024" s="935" t="s">
        <v>403</v>
      </c>
      <c r="I8024" s="935" t="s">
        <v>404</v>
      </c>
      <c r="J8024" s="935">
        <v>40.592799669999998</v>
      </c>
      <c r="K8024" s="935">
        <v>-122.3942059</v>
      </c>
      <c r="L8024" s="935">
        <v>40.585947769999997</v>
      </c>
      <c r="M8024" s="935">
        <v>-122.3683525</v>
      </c>
    </row>
    <row r="8025" spans="1:13" x14ac:dyDescent="0.35">
      <c r="A8025" s="1296">
        <v>41802</v>
      </c>
      <c r="B8025" s="1295" t="s">
        <v>194</v>
      </c>
      <c r="C8025" s="1295" t="s">
        <v>272</v>
      </c>
      <c r="D8025" s="1295">
        <v>9390</v>
      </c>
      <c r="E8025" s="1295" t="s">
        <v>200</v>
      </c>
      <c r="F8025" s="935" t="s">
        <v>211</v>
      </c>
      <c r="G8025" s="1295">
        <v>0</v>
      </c>
      <c r="H8025" s="935" t="s">
        <v>404</v>
      </c>
      <c r="I8025" s="935" t="s">
        <v>405</v>
      </c>
      <c r="J8025" s="935">
        <v>40.585947769999997</v>
      </c>
      <c r="K8025" s="935">
        <v>-122.3683525</v>
      </c>
      <c r="L8025" s="935">
        <v>40.472049499999997</v>
      </c>
      <c r="M8025" s="935">
        <v>-122.29453460000001</v>
      </c>
    </row>
    <row r="8026" spans="1:13" x14ac:dyDescent="0.35">
      <c r="A8026" s="1296">
        <v>41802</v>
      </c>
      <c r="B8026" s="1295" t="s">
        <v>194</v>
      </c>
      <c r="C8026" s="1295" t="s">
        <v>272</v>
      </c>
      <c r="D8026" s="1295">
        <v>9390</v>
      </c>
      <c r="E8026" s="1295" t="s">
        <v>200</v>
      </c>
      <c r="F8026" s="935" t="s">
        <v>212</v>
      </c>
      <c r="G8026" s="1295">
        <v>0</v>
      </c>
      <c r="H8026" s="935" t="s">
        <v>405</v>
      </c>
      <c r="I8026" s="935" t="s">
        <v>406</v>
      </c>
      <c r="J8026" s="935">
        <v>40.472049499999997</v>
      </c>
      <c r="K8026" s="935">
        <v>-122.29453460000001</v>
      </c>
      <c r="L8026" s="935">
        <v>40.417416330000002</v>
      </c>
      <c r="M8026" s="935">
        <v>-122.19395729999999</v>
      </c>
    </row>
    <row r="8027" spans="1:13" x14ac:dyDescent="0.35">
      <c r="A8027" s="1296">
        <v>41802</v>
      </c>
      <c r="B8027" s="1295" t="s">
        <v>194</v>
      </c>
      <c r="C8027" s="1295" t="s">
        <v>272</v>
      </c>
      <c r="D8027" s="1295">
        <v>9390</v>
      </c>
      <c r="E8027" s="1295" t="s">
        <v>200</v>
      </c>
      <c r="F8027" s="935" t="s">
        <v>213</v>
      </c>
      <c r="G8027" s="1295">
        <v>0</v>
      </c>
      <c r="H8027" s="935" t="s">
        <v>406</v>
      </c>
      <c r="I8027" s="935" t="s">
        <v>407</v>
      </c>
      <c r="J8027" s="935">
        <v>40.417416330000002</v>
      </c>
      <c r="K8027" s="935">
        <v>-122.19395729999999</v>
      </c>
      <c r="L8027" s="935">
        <v>40.355137560000003</v>
      </c>
      <c r="M8027" s="935">
        <v>-122.17595660000001</v>
      </c>
    </row>
    <row r="8028" spans="1:13" x14ac:dyDescent="0.35">
      <c r="A8028" s="1296">
        <v>41802</v>
      </c>
      <c r="B8028" s="1295" t="s">
        <v>194</v>
      </c>
      <c r="C8028" s="1295" t="s">
        <v>272</v>
      </c>
      <c r="D8028" s="1295">
        <v>9390</v>
      </c>
      <c r="E8028" s="1295" t="s">
        <v>200</v>
      </c>
      <c r="F8028" s="935" t="s">
        <v>214</v>
      </c>
      <c r="G8028" s="1295">
        <v>0</v>
      </c>
      <c r="H8028" s="935" t="s">
        <v>407</v>
      </c>
      <c r="I8028" s="935" t="s">
        <v>408</v>
      </c>
      <c r="J8028" s="935">
        <v>40.355137560000003</v>
      </c>
      <c r="K8028" s="935">
        <v>-122.17595660000001</v>
      </c>
      <c r="L8028" s="935">
        <v>40.316984869999999</v>
      </c>
      <c r="M8028" s="935">
        <v>-122.1896581</v>
      </c>
    </row>
    <row r="8029" spans="1:13" x14ac:dyDescent="0.35">
      <c r="A8029" s="1296">
        <v>41802</v>
      </c>
      <c r="B8029" s="1295" t="s">
        <v>194</v>
      </c>
      <c r="C8029" s="1295" t="s">
        <v>272</v>
      </c>
      <c r="D8029" s="1295">
        <v>9390</v>
      </c>
      <c r="E8029" s="1295" t="s">
        <v>200</v>
      </c>
      <c r="F8029" s="935" t="s">
        <v>215</v>
      </c>
      <c r="G8029" s="1295">
        <v>0</v>
      </c>
      <c r="H8029" s="935" t="s">
        <v>408</v>
      </c>
      <c r="I8029" s="935" t="s">
        <v>409</v>
      </c>
      <c r="J8029" s="935">
        <v>40.316984869999999</v>
      </c>
      <c r="K8029" s="935">
        <v>-122.1896581</v>
      </c>
      <c r="L8029" s="935">
        <v>40.263968490000003</v>
      </c>
      <c r="M8029" s="935">
        <v>-122.2235306</v>
      </c>
    </row>
    <row r="8030" spans="1:13" x14ac:dyDescent="0.35">
      <c r="A8030" s="1296">
        <v>41802</v>
      </c>
      <c r="B8030" s="1295" t="s">
        <v>194</v>
      </c>
      <c r="C8030" s="1295" t="s">
        <v>272</v>
      </c>
      <c r="D8030" s="1295">
        <v>9390</v>
      </c>
      <c r="E8030" s="1295" t="s">
        <v>200</v>
      </c>
      <c r="F8030" s="935" t="s">
        <v>216</v>
      </c>
      <c r="G8030" s="1295">
        <v>0</v>
      </c>
      <c r="H8030" s="935" t="s">
        <v>409</v>
      </c>
      <c r="I8030" s="935" t="s">
        <v>410</v>
      </c>
      <c r="J8030" s="935">
        <v>40.263968490000003</v>
      </c>
      <c r="K8030" s="935">
        <v>-122.2235306</v>
      </c>
      <c r="L8030" s="935">
        <v>40.153152210000002</v>
      </c>
      <c r="M8030" s="935">
        <v>-122.20237950000001</v>
      </c>
    </row>
    <row r="8031" spans="1:13" x14ac:dyDescent="0.35">
      <c r="A8031" s="1296">
        <v>41802</v>
      </c>
      <c r="B8031" s="1295" t="s">
        <v>194</v>
      </c>
      <c r="C8031" s="1295" t="s">
        <v>272</v>
      </c>
      <c r="D8031" s="1295">
        <v>9390</v>
      </c>
      <c r="E8031" s="1295" t="s">
        <v>200</v>
      </c>
      <c r="F8031" s="935" t="s">
        <v>217</v>
      </c>
      <c r="G8031" s="1295">
        <v>0</v>
      </c>
      <c r="H8031" s="935" t="s">
        <v>410</v>
      </c>
      <c r="I8031" s="935" t="s">
        <v>411</v>
      </c>
      <c r="J8031" s="935">
        <v>40.153152210000002</v>
      </c>
      <c r="K8031" s="935">
        <v>-122.20237950000001</v>
      </c>
      <c r="L8031" s="935">
        <v>40.027836569999998</v>
      </c>
      <c r="M8031" s="935">
        <v>-122.11920569999999</v>
      </c>
    </row>
    <row r="8032" spans="1:13" x14ac:dyDescent="0.35">
      <c r="A8032" s="1296">
        <v>41802</v>
      </c>
      <c r="B8032" s="1295" t="s">
        <v>194</v>
      </c>
      <c r="C8032" s="1295" t="s">
        <v>272</v>
      </c>
      <c r="D8032" s="1295">
        <v>9390</v>
      </c>
      <c r="E8032" s="1295" t="s">
        <v>200</v>
      </c>
      <c r="F8032" s="935" t="s">
        <v>219</v>
      </c>
      <c r="G8032" s="1295">
        <v>0</v>
      </c>
      <c r="H8032" s="935" t="s">
        <v>411</v>
      </c>
      <c r="I8032" s="935" t="s">
        <v>412</v>
      </c>
      <c r="J8032" s="935">
        <v>40.027836569999998</v>
      </c>
      <c r="K8032" s="935">
        <v>-122.11920569999999</v>
      </c>
      <c r="L8032" s="935">
        <v>39.909298579999998</v>
      </c>
      <c r="M8032" s="935">
        <v>-122.0918963</v>
      </c>
    </row>
    <row r="8033" spans="1:13" x14ac:dyDescent="0.35">
      <c r="A8033" s="1296">
        <v>41802</v>
      </c>
      <c r="B8033" s="1295" t="s">
        <v>194</v>
      </c>
      <c r="C8033" s="1295" t="s">
        <v>272</v>
      </c>
      <c r="D8033" s="1295">
        <v>9390</v>
      </c>
      <c r="E8033" s="1295" t="s">
        <v>200</v>
      </c>
      <c r="F8033" s="935" t="s">
        <v>220</v>
      </c>
      <c r="G8033" s="1295">
        <v>-99999</v>
      </c>
      <c r="H8033" s="935" t="s">
        <v>412</v>
      </c>
      <c r="I8033" s="935" t="s">
        <v>413</v>
      </c>
      <c r="J8033" s="935">
        <v>39.909298579999998</v>
      </c>
      <c r="K8033" s="935">
        <v>-122.0918963</v>
      </c>
      <c r="L8033" s="935">
        <v>39.751173979999997</v>
      </c>
      <c r="M8033" s="935">
        <v>-121.9963235</v>
      </c>
    </row>
    <row r="8034" spans="1:13" x14ac:dyDescent="0.35">
      <c r="A8034" s="1296">
        <v>41802</v>
      </c>
      <c r="B8034" s="1295" t="s">
        <v>194</v>
      </c>
      <c r="C8034" s="1295" t="s">
        <v>272</v>
      </c>
      <c r="D8034" s="1295">
        <v>9390</v>
      </c>
      <c r="E8034" s="1295" t="s">
        <v>200</v>
      </c>
      <c r="F8034" s="935" t="s">
        <v>221</v>
      </c>
      <c r="G8034" s="1295">
        <v>-99999</v>
      </c>
      <c r="H8034" s="935" t="s">
        <v>413</v>
      </c>
      <c r="I8034" s="935" t="s">
        <v>414</v>
      </c>
      <c r="J8034" s="935">
        <v>39.751173979999997</v>
      </c>
      <c r="K8034" s="935">
        <v>-121.9963235</v>
      </c>
      <c r="L8034" s="935">
        <v>39.629153240000001</v>
      </c>
      <c r="M8034" s="935">
        <v>-121.9925059</v>
      </c>
    </row>
    <row r="8035" spans="1:13" x14ac:dyDescent="0.35">
      <c r="A8035" s="1296">
        <v>41802</v>
      </c>
      <c r="B8035" s="1295" t="s">
        <v>194</v>
      </c>
      <c r="C8035" s="1295" t="s">
        <v>272</v>
      </c>
      <c r="D8035" s="1295">
        <v>9390</v>
      </c>
      <c r="E8035" s="1295" t="s">
        <v>200</v>
      </c>
      <c r="F8035" s="935" t="s">
        <v>222</v>
      </c>
      <c r="G8035" s="1295">
        <v>-99999</v>
      </c>
      <c r="H8035" s="935" t="s">
        <v>414</v>
      </c>
      <c r="I8035" s="935" t="s">
        <v>415</v>
      </c>
      <c r="J8035" s="935">
        <v>39.629153240000001</v>
      </c>
      <c r="K8035" s="935">
        <v>-121.9925059</v>
      </c>
      <c r="L8035" s="935">
        <v>39.40712284</v>
      </c>
      <c r="M8035" s="935">
        <v>-122.00758999999999</v>
      </c>
    </row>
    <row r="8036" spans="1:13" x14ac:dyDescent="0.35">
      <c r="A8036" s="1296">
        <v>41809</v>
      </c>
      <c r="B8036" s="1295" t="s">
        <v>194</v>
      </c>
      <c r="C8036" s="1295" t="s">
        <v>273</v>
      </c>
      <c r="D8036" s="1295">
        <v>10000</v>
      </c>
      <c r="E8036" s="1295" t="s">
        <v>200</v>
      </c>
      <c r="F8036" s="935" t="s">
        <v>208</v>
      </c>
      <c r="G8036" s="1295">
        <v>1</v>
      </c>
      <c r="H8036" s="935" t="s">
        <v>402</v>
      </c>
      <c r="I8036" s="935" t="s">
        <v>403</v>
      </c>
      <c r="J8036" s="935">
        <v>40.611883210000002</v>
      </c>
      <c r="K8036" s="935">
        <v>-122.446135</v>
      </c>
      <c r="L8036" s="935">
        <v>40.592799669999998</v>
      </c>
      <c r="M8036" s="935">
        <v>-122.3942059</v>
      </c>
    </row>
    <row r="8037" spans="1:13" x14ac:dyDescent="0.35">
      <c r="A8037" s="1296">
        <v>41809</v>
      </c>
      <c r="B8037" s="1295" t="s">
        <v>194</v>
      </c>
      <c r="C8037" s="1295" t="s">
        <v>273</v>
      </c>
      <c r="D8037" s="1295">
        <v>10000</v>
      </c>
      <c r="E8037" s="1295" t="s">
        <v>200</v>
      </c>
      <c r="F8037" s="935" t="s">
        <v>209</v>
      </c>
      <c r="G8037" s="1295">
        <v>0</v>
      </c>
      <c r="H8037" s="935" t="s">
        <v>403</v>
      </c>
      <c r="I8037" s="935" t="s">
        <v>404</v>
      </c>
      <c r="J8037" s="935">
        <v>40.592799669999998</v>
      </c>
      <c r="K8037" s="935">
        <v>-122.3942059</v>
      </c>
      <c r="L8037" s="935">
        <v>40.585947769999997</v>
      </c>
      <c r="M8037" s="935">
        <v>-122.3683525</v>
      </c>
    </row>
    <row r="8038" spans="1:13" x14ac:dyDescent="0.35">
      <c r="A8038" s="1296">
        <v>41809</v>
      </c>
      <c r="B8038" s="1295" t="s">
        <v>194</v>
      </c>
      <c r="C8038" s="1295" t="s">
        <v>273</v>
      </c>
      <c r="D8038" s="1295">
        <v>10000</v>
      </c>
      <c r="E8038" s="1295" t="s">
        <v>200</v>
      </c>
      <c r="F8038" s="935" t="s">
        <v>211</v>
      </c>
      <c r="G8038" s="1295">
        <v>0</v>
      </c>
      <c r="H8038" s="935" t="s">
        <v>404</v>
      </c>
      <c r="I8038" s="935" t="s">
        <v>405</v>
      </c>
      <c r="J8038" s="935">
        <v>40.585947769999997</v>
      </c>
      <c r="K8038" s="935">
        <v>-122.3683525</v>
      </c>
      <c r="L8038" s="935">
        <v>40.472049499999997</v>
      </c>
      <c r="M8038" s="935">
        <v>-122.29453460000001</v>
      </c>
    </row>
    <row r="8039" spans="1:13" x14ac:dyDescent="0.35">
      <c r="A8039" s="1296">
        <v>41809</v>
      </c>
      <c r="B8039" s="1295" t="s">
        <v>194</v>
      </c>
      <c r="C8039" s="1295" t="s">
        <v>273</v>
      </c>
      <c r="D8039" s="1295">
        <v>10000</v>
      </c>
      <c r="E8039" s="1295" t="s">
        <v>200</v>
      </c>
      <c r="F8039" s="935" t="s">
        <v>212</v>
      </c>
      <c r="G8039" s="1295">
        <v>0</v>
      </c>
      <c r="H8039" s="935" t="s">
        <v>405</v>
      </c>
      <c r="I8039" s="935" t="s">
        <v>406</v>
      </c>
      <c r="J8039" s="935">
        <v>40.472049499999997</v>
      </c>
      <c r="K8039" s="935">
        <v>-122.29453460000001</v>
      </c>
      <c r="L8039" s="935">
        <v>40.417416330000002</v>
      </c>
      <c r="M8039" s="935">
        <v>-122.19395729999999</v>
      </c>
    </row>
    <row r="8040" spans="1:13" x14ac:dyDescent="0.35">
      <c r="A8040" s="1296">
        <v>41809</v>
      </c>
      <c r="B8040" s="1295" t="s">
        <v>194</v>
      </c>
      <c r="C8040" s="1295" t="s">
        <v>273</v>
      </c>
      <c r="D8040" s="1295">
        <v>10000</v>
      </c>
      <c r="E8040" s="1295" t="s">
        <v>200</v>
      </c>
      <c r="F8040" s="935" t="s">
        <v>213</v>
      </c>
      <c r="G8040" s="1295">
        <v>0</v>
      </c>
      <c r="H8040" s="935" t="s">
        <v>406</v>
      </c>
      <c r="I8040" s="935" t="s">
        <v>407</v>
      </c>
      <c r="J8040" s="935">
        <v>40.417416330000002</v>
      </c>
      <c r="K8040" s="935">
        <v>-122.19395729999999</v>
      </c>
      <c r="L8040" s="935">
        <v>40.355137560000003</v>
      </c>
      <c r="M8040" s="935">
        <v>-122.17595660000001</v>
      </c>
    </row>
    <row r="8041" spans="1:13" x14ac:dyDescent="0.35">
      <c r="A8041" s="1296">
        <v>41809</v>
      </c>
      <c r="B8041" s="1295" t="s">
        <v>194</v>
      </c>
      <c r="C8041" s="1295" t="s">
        <v>273</v>
      </c>
      <c r="D8041" s="1295">
        <v>10000</v>
      </c>
      <c r="E8041" s="1295" t="s">
        <v>200</v>
      </c>
      <c r="F8041" s="935" t="s">
        <v>214</v>
      </c>
      <c r="G8041" s="1295">
        <v>0</v>
      </c>
      <c r="H8041" s="935" t="s">
        <v>407</v>
      </c>
      <c r="I8041" s="935" t="s">
        <v>408</v>
      </c>
      <c r="J8041" s="935">
        <v>40.355137560000003</v>
      </c>
      <c r="K8041" s="935">
        <v>-122.17595660000001</v>
      </c>
      <c r="L8041" s="935">
        <v>40.316984869999999</v>
      </c>
      <c r="M8041" s="935">
        <v>-122.1896581</v>
      </c>
    </row>
    <row r="8042" spans="1:13" x14ac:dyDescent="0.35">
      <c r="A8042" s="1296">
        <v>41809</v>
      </c>
      <c r="B8042" s="1295" t="s">
        <v>194</v>
      </c>
      <c r="C8042" s="1295" t="s">
        <v>273</v>
      </c>
      <c r="D8042" s="1295">
        <v>10000</v>
      </c>
      <c r="E8042" s="1295" t="s">
        <v>200</v>
      </c>
      <c r="F8042" s="935" t="s">
        <v>215</v>
      </c>
      <c r="G8042" s="1295">
        <v>0</v>
      </c>
      <c r="H8042" s="935" t="s">
        <v>408</v>
      </c>
      <c r="I8042" s="935" t="s">
        <v>409</v>
      </c>
      <c r="J8042" s="935">
        <v>40.316984869999999</v>
      </c>
      <c r="K8042" s="935">
        <v>-122.1896581</v>
      </c>
      <c r="L8042" s="935">
        <v>40.263968490000003</v>
      </c>
      <c r="M8042" s="935">
        <v>-122.2235306</v>
      </c>
    </row>
    <row r="8043" spans="1:13" x14ac:dyDescent="0.35">
      <c r="A8043" s="1296">
        <v>41809</v>
      </c>
      <c r="B8043" s="1295" t="s">
        <v>194</v>
      </c>
      <c r="C8043" s="1295" t="s">
        <v>273</v>
      </c>
      <c r="D8043" s="1295">
        <v>10000</v>
      </c>
      <c r="E8043" s="1295" t="s">
        <v>200</v>
      </c>
      <c r="F8043" s="935" t="s">
        <v>216</v>
      </c>
      <c r="G8043" s="1295">
        <v>0</v>
      </c>
      <c r="H8043" s="935" t="s">
        <v>409</v>
      </c>
      <c r="I8043" s="935" t="s">
        <v>410</v>
      </c>
      <c r="J8043" s="935">
        <v>40.263968490000003</v>
      </c>
      <c r="K8043" s="935">
        <v>-122.2235306</v>
      </c>
      <c r="L8043" s="935">
        <v>40.153152210000002</v>
      </c>
      <c r="M8043" s="935">
        <v>-122.20237950000001</v>
      </c>
    </row>
    <row r="8044" spans="1:13" x14ac:dyDescent="0.35">
      <c r="A8044" s="1296">
        <v>41809</v>
      </c>
      <c r="B8044" s="1295" t="s">
        <v>194</v>
      </c>
      <c r="C8044" s="1295" t="s">
        <v>273</v>
      </c>
      <c r="D8044" s="1295">
        <v>10000</v>
      </c>
      <c r="E8044" s="1295" t="s">
        <v>200</v>
      </c>
      <c r="F8044" s="935" t="s">
        <v>217</v>
      </c>
      <c r="G8044" s="1295">
        <v>0</v>
      </c>
      <c r="H8044" s="935" t="s">
        <v>410</v>
      </c>
      <c r="I8044" s="935" t="s">
        <v>411</v>
      </c>
      <c r="J8044" s="935">
        <v>40.153152210000002</v>
      </c>
      <c r="K8044" s="935">
        <v>-122.20237950000001</v>
      </c>
      <c r="L8044" s="935">
        <v>40.027836569999998</v>
      </c>
      <c r="M8044" s="935">
        <v>-122.11920569999999</v>
      </c>
    </row>
    <row r="8045" spans="1:13" x14ac:dyDescent="0.35">
      <c r="A8045" s="1296">
        <v>41809</v>
      </c>
      <c r="B8045" s="1295" t="s">
        <v>194</v>
      </c>
      <c r="C8045" s="1295" t="s">
        <v>273</v>
      </c>
      <c r="D8045" s="1295">
        <v>10000</v>
      </c>
      <c r="E8045" s="1295" t="s">
        <v>200</v>
      </c>
      <c r="F8045" s="935" t="s">
        <v>219</v>
      </c>
      <c r="G8045" s="1295">
        <v>0</v>
      </c>
      <c r="H8045" s="935" t="s">
        <v>411</v>
      </c>
      <c r="I8045" s="935" t="s">
        <v>412</v>
      </c>
      <c r="J8045" s="935">
        <v>40.027836569999998</v>
      </c>
      <c r="K8045" s="935">
        <v>-122.11920569999999</v>
      </c>
      <c r="L8045" s="935">
        <v>39.909298579999998</v>
      </c>
      <c r="M8045" s="935">
        <v>-122.0918963</v>
      </c>
    </row>
    <row r="8046" spans="1:13" x14ac:dyDescent="0.35">
      <c r="A8046" s="1296">
        <v>41809</v>
      </c>
      <c r="B8046" s="1295" t="s">
        <v>194</v>
      </c>
      <c r="C8046" s="1295" t="s">
        <v>273</v>
      </c>
      <c r="D8046" s="1295">
        <v>10000</v>
      </c>
      <c r="E8046" s="1295" t="s">
        <v>200</v>
      </c>
      <c r="F8046" s="935" t="s">
        <v>220</v>
      </c>
      <c r="G8046" s="1295">
        <v>-99999</v>
      </c>
      <c r="H8046" s="935" t="s">
        <v>412</v>
      </c>
      <c r="I8046" s="935" t="s">
        <v>413</v>
      </c>
      <c r="J8046" s="935">
        <v>39.909298579999998</v>
      </c>
      <c r="K8046" s="935">
        <v>-122.0918963</v>
      </c>
      <c r="L8046" s="935">
        <v>39.751173979999997</v>
      </c>
      <c r="M8046" s="935">
        <v>-121.9963235</v>
      </c>
    </row>
    <row r="8047" spans="1:13" x14ac:dyDescent="0.35">
      <c r="A8047" s="1296">
        <v>41809</v>
      </c>
      <c r="B8047" s="1295" t="s">
        <v>194</v>
      </c>
      <c r="C8047" s="1295" t="s">
        <v>273</v>
      </c>
      <c r="D8047" s="1295">
        <v>10000</v>
      </c>
      <c r="E8047" s="1295" t="s">
        <v>200</v>
      </c>
      <c r="F8047" s="935" t="s">
        <v>221</v>
      </c>
      <c r="G8047" s="1295">
        <v>-99999</v>
      </c>
      <c r="H8047" s="935" t="s">
        <v>413</v>
      </c>
      <c r="I8047" s="935" t="s">
        <v>414</v>
      </c>
      <c r="J8047" s="935">
        <v>39.751173979999997</v>
      </c>
      <c r="K8047" s="935">
        <v>-121.9963235</v>
      </c>
      <c r="L8047" s="935">
        <v>39.629153240000001</v>
      </c>
      <c r="M8047" s="935">
        <v>-121.9925059</v>
      </c>
    </row>
    <row r="8048" spans="1:13" x14ac:dyDescent="0.35">
      <c r="A8048" s="1296">
        <v>41809</v>
      </c>
      <c r="B8048" s="1295" t="s">
        <v>194</v>
      </c>
      <c r="C8048" s="1295" t="s">
        <v>273</v>
      </c>
      <c r="D8048" s="1295">
        <v>10000</v>
      </c>
      <c r="E8048" s="1295" t="s">
        <v>200</v>
      </c>
      <c r="F8048" s="935" t="s">
        <v>222</v>
      </c>
      <c r="G8048" s="1295">
        <v>-99999</v>
      </c>
      <c r="H8048" s="935" t="s">
        <v>414</v>
      </c>
      <c r="I8048" s="935" t="s">
        <v>415</v>
      </c>
      <c r="J8048" s="935">
        <v>39.629153240000001</v>
      </c>
      <c r="K8048" s="935">
        <v>-121.9925059</v>
      </c>
      <c r="L8048" s="935">
        <v>39.40712284</v>
      </c>
      <c r="M8048" s="935">
        <v>-122.00758999999999</v>
      </c>
    </row>
    <row r="8049" spans="1:13" x14ac:dyDescent="0.35">
      <c r="A8049" s="1296">
        <v>41817</v>
      </c>
      <c r="B8049" s="1295" t="s">
        <v>194</v>
      </c>
      <c r="C8049" s="1295" t="s">
        <v>196</v>
      </c>
      <c r="D8049" s="1295">
        <v>10500</v>
      </c>
      <c r="E8049" s="1295" t="s">
        <v>200</v>
      </c>
      <c r="F8049" s="935" t="s">
        <v>208</v>
      </c>
      <c r="G8049" s="1295">
        <v>5</v>
      </c>
      <c r="H8049" s="935" t="s">
        <v>402</v>
      </c>
      <c r="I8049" s="935" t="s">
        <v>403</v>
      </c>
      <c r="J8049" s="935">
        <v>40.611883210000002</v>
      </c>
      <c r="K8049" s="935">
        <v>-122.446135</v>
      </c>
      <c r="L8049" s="935">
        <v>40.592799669999998</v>
      </c>
      <c r="M8049" s="935">
        <v>-122.3942059</v>
      </c>
    </row>
    <row r="8050" spans="1:13" x14ac:dyDescent="0.35">
      <c r="A8050" s="1296">
        <v>41817</v>
      </c>
      <c r="B8050" s="1295" t="s">
        <v>194</v>
      </c>
      <c r="C8050" s="1295" t="s">
        <v>196</v>
      </c>
      <c r="D8050" s="1295">
        <v>10500</v>
      </c>
      <c r="E8050" s="1295" t="s">
        <v>200</v>
      </c>
      <c r="F8050" s="935" t="s">
        <v>209</v>
      </c>
      <c r="G8050" s="1295">
        <v>3</v>
      </c>
      <c r="H8050" s="935" t="s">
        <v>403</v>
      </c>
      <c r="I8050" s="935" t="s">
        <v>404</v>
      </c>
      <c r="J8050" s="935">
        <v>40.592799669999998</v>
      </c>
      <c r="K8050" s="935">
        <v>-122.3942059</v>
      </c>
      <c r="L8050" s="935">
        <v>40.585947769999997</v>
      </c>
      <c r="M8050" s="935">
        <v>-122.3683525</v>
      </c>
    </row>
    <row r="8051" spans="1:13" x14ac:dyDescent="0.35">
      <c r="A8051" s="1296">
        <v>41817</v>
      </c>
      <c r="B8051" s="1295" t="s">
        <v>194</v>
      </c>
      <c r="C8051" s="1295" t="s">
        <v>196</v>
      </c>
      <c r="D8051" s="1295">
        <v>10500</v>
      </c>
      <c r="E8051" s="1295" t="s">
        <v>200</v>
      </c>
      <c r="F8051" s="935" t="s">
        <v>211</v>
      </c>
      <c r="G8051" s="1295">
        <v>0</v>
      </c>
      <c r="H8051" s="935" t="s">
        <v>404</v>
      </c>
      <c r="I8051" s="935" t="s">
        <v>405</v>
      </c>
      <c r="J8051" s="935">
        <v>40.585947769999997</v>
      </c>
      <c r="K8051" s="935">
        <v>-122.3683525</v>
      </c>
      <c r="L8051" s="935">
        <v>40.472049499999997</v>
      </c>
      <c r="M8051" s="935">
        <v>-122.29453460000001</v>
      </c>
    </row>
    <row r="8052" spans="1:13" x14ac:dyDescent="0.35">
      <c r="A8052" s="1296">
        <v>41817</v>
      </c>
      <c r="B8052" s="1295" t="s">
        <v>194</v>
      </c>
      <c r="C8052" s="1295" t="s">
        <v>196</v>
      </c>
      <c r="D8052" s="1295">
        <v>10500</v>
      </c>
      <c r="E8052" s="1295" t="s">
        <v>200</v>
      </c>
      <c r="F8052" s="935" t="s">
        <v>212</v>
      </c>
      <c r="G8052" s="1295">
        <v>0</v>
      </c>
      <c r="H8052" s="935" t="s">
        <v>405</v>
      </c>
      <c r="I8052" s="935" t="s">
        <v>406</v>
      </c>
      <c r="J8052" s="935">
        <v>40.472049499999997</v>
      </c>
      <c r="K8052" s="935">
        <v>-122.29453460000001</v>
      </c>
      <c r="L8052" s="935">
        <v>40.417416330000002</v>
      </c>
      <c r="M8052" s="935">
        <v>-122.19395729999999</v>
      </c>
    </row>
    <row r="8053" spans="1:13" x14ac:dyDescent="0.35">
      <c r="A8053" s="1296">
        <v>41817</v>
      </c>
      <c r="B8053" s="1295" t="s">
        <v>194</v>
      </c>
      <c r="C8053" s="1295" t="s">
        <v>196</v>
      </c>
      <c r="D8053" s="1295">
        <v>10500</v>
      </c>
      <c r="E8053" s="1295" t="s">
        <v>200</v>
      </c>
      <c r="F8053" s="935" t="s">
        <v>213</v>
      </c>
      <c r="G8053" s="1295">
        <v>0</v>
      </c>
      <c r="H8053" s="935" t="s">
        <v>406</v>
      </c>
      <c r="I8053" s="935" t="s">
        <v>407</v>
      </c>
      <c r="J8053" s="935">
        <v>40.417416330000002</v>
      </c>
      <c r="K8053" s="935">
        <v>-122.19395729999999</v>
      </c>
      <c r="L8053" s="935">
        <v>40.355137560000003</v>
      </c>
      <c r="M8053" s="935">
        <v>-122.17595660000001</v>
      </c>
    </row>
    <row r="8054" spans="1:13" x14ac:dyDescent="0.35">
      <c r="A8054" s="1296">
        <v>41817</v>
      </c>
      <c r="B8054" s="1295" t="s">
        <v>194</v>
      </c>
      <c r="C8054" s="1295" t="s">
        <v>196</v>
      </c>
      <c r="D8054" s="1295">
        <v>10500</v>
      </c>
      <c r="E8054" s="1295" t="s">
        <v>200</v>
      </c>
      <c r="F8054" s="935" t="s">
        <v>214</v>
      </c>
      <c r="G8054" s="1295">
        <v>0</v>
      </c>
      <c r="H8054" s="935" t="s">
        <v>407</v>
      </c>
      <c r="I8054" s="935" t="s">
        <v>408</v>
      </c>
      <c r="J8054" s="935">
        <v>40.355137560000003</v>
      </c>
      <c r="K8054" s="935">
        <v>-122.17595660000001</v>
      </c>
      <c r="L8054" s="935">
        <v>40.316984869999999</v>
      </c>
      <c r="M8054" s="935">
        <v>-122.1896581</v>
      </c>
    </row>
    <row r="8055" spans="1:13" x14ac:dyDescent="0.35">
      <c r="A8055" s="1296">
        <v>41817</v>
      </c>
      <c r="B8055" s="1295" t="s">
        <v>194</v>
      </c>
      <c r="C8055" s="1295" t="s">
        <v>196</v>
      </c>
      <c r="D8055" s="1295">
        <v>10500</v>
      </c>
      <c r="E8055" s="1295" t="s">
        <v>200</v>
      </c>
      <c r="F8055" s="935" t="s">
        <v>215</v>
      </c>
      <c r="G8055" s="1295">
        <v>0</v>
      </c>
      <c r="H8055" s="935" t="s">
        <v>408</v>
      </c>
      <c r="I8055" s="935" t="s">
        <v>409</v>
      </c>
      <c r="J8055" s="935">
        <v>40.316984869999999</v>
      </c>
      <c r="K8055" s="935">
        <v>-122.1896581</v>
      </c>
      <c r="L8055" s="935">
        <v>40.263968490000003</v>
      </c>
      <c r="M8055" s="935">
        <v>-122.2235306</v>
      </c>
    </row>
    <row r="8056" spans="1:13" x14ac:dyDescent="0.35">
      <c r="A8056" s="1296">
        <v>41817</v>
      </c>
      <c r="B8056" s="1295" t="s">
        <v>194</v>
      </c>
      <c r="C8056" s="1295" t="s">
        <v>196</v>
      </c>
      <c r="D8056" s="1295">
        <v>10500</v>
      </c>
      <c r="E8056" s="1295" t="s">
        <v>200</v>
      </c>
      <c r="F8056" s="935" t="s">
        <v>216</v>
      </c>
      <c r="G8056" s="1295">
        <v>0</v>
      </c>
      <c r="H8056" s="935" t="s">
        <v>409</v>
      </c>
      <c r="I8056" s="935" t="s">
        <v>410</v>
      </c>
      <c r="J8056" s="935">
        <v>40.263968490000003</v>
      </c>
      <c r="K8056" s="935">
        <v>-122.2235306</v>
      </c>
      <c r="L8056" s="935">
        <v>40.153152210000002</v>
      </c>
      <c r="M8056" s="935">
        <v>-122.20237950000001</v>
      </c>
    </row>
    <row r="8057" spans="1:13" x14ac:dyDescent="0.35">
      <c r="A8057" s="1296">
        <v>41817</v>
      </c>
      <c r="B8057" s="1295" t="s">
        <v>194</v>
      </c>
      <c r="C8057" s="1295" t="s">
        <v>196</v>
      </c>
      <c r="D8057" s="1295">
        <v>10500</v>
      </c>
      <c r="E8057" s="1295" t="s">
        <v>200</v>
      </c>
      <c r="F8057" s="935" t="s">
        <v>217</v>
      </c>
      <c r="G8057" s="1295">
        <v>0</v>
      </c>
      <c r="H8057" s="935" t="s">
        <v>410</v>
      </c>
      <c r="I8057" s="935" t="s">
        <v>411</v>
      </c>
      <c r="J8057" s="935">
        <v>40.153152210000002</v>
      </c>
      <c r="K8057" s="935">
        <v>-122.20237950000001</v>
      </c>
      <c r="L8057" s="935">
        <v>40.027836569999998</v>
      </c>
      <c r="M8057" s="935">
        <v>-122.11920569999999</v>
      </c>
    </row>
    <row r="8058" spans="1:13" x14ac:dyDescent="0.35">
      <c r="A8058" s="1296">
        <v>41817</v>
      </c>
      <c r="B8058" s="1295" t="s">
        <v>194</v>
      </c>
      <c r="C8058" s="1295" t="s">
        <v>196</v>
      </c>
      <c r="D8058" s="1295">
        <v>10500</v>
      </c>
      <c r="E8058" s="1295" t="s">
        <v>200</v>
      </c>
      <c r="F8058" s="935" t="s">
        <v>219</v>
      </c>
      <c r="G8058" s="1295">
        <v>0</v>
      </c>
      <c r="H8058" s="935" t="s">
        <v>411</v>
      </c>
      <c r="I8058" s="935" t="s">
        <v>412</v>
      </c>
      <c r="J8058" s="935">
        <v>40.027836569999998</v>
      </c>
      <c r="K8058" s="935">
        <v>-122.11920569999999</v>
      </c>
      <c r="L8058" s="935">
        <v>39.909298579999998</v>
      </c>
      <c r="M8058" s="935">
        <v>-122.0918963</v>
      </c>
    </row>
    <row r="8059" spans="1:13" x14ac:dyDescent="0.35">
      <c r="A8059" s="1296">
        <v>41817</v>
      </c>
      <c r="B8059" s="1295" t="s">
        <v>194</v>
      </c>
      <c r="C8059" s="1295" t="s">
        <v>196</v>
      </c>
      <c r="D8059" s="1295">
        <v>10500</v>
      </c>
      <c r="E8059" s="1295" t="s">
        <v>200</v>
      </c>
      <c r="F8059" s="935" t="s">
        <v>220</v>
      </c>
      <c r="G8059" s="1295">
        <v>-99999</v>
      </c>
      <c r="H8059" s="935" t="s">
        <v>412</v>
      </c>
      <c r="I8059" s="935" t="s">
        <v>413</v>
      </c>
      <c r="J8059" s="935">
        <v>39.909298579999998</v>
      </c>
      <c r="K8059" s="935">
        <v>-122.0918963</v>
      </c>
      <c r="L8059" s="935">
        <v>39.751173979999997</v>
      </c>
      <c r="M8059" s="935">
        <v>-121.9963235</v>
      </c>
    </row>
    <row r="8060" spans="1:13" x14ac:dyDescent="0.35">
      <c r="A8060" s="1296">
        <v>41817</v>
      </c>
      <c r="B8060" s="1295" t="s">
        <v>194</v>
      </c>
      <c r="C8060" s="1295" t="s">
        <v>196</v>
      </c>
      <c r="D8060" s="1295">
        <v>10500</v>
      </c>
      <c r="E8060" s="1295" t="s">
        <v>200</v>
      </c>
      <c r="F8060" s="935" t="s">
        <v>221</v>
      </c>
      <c r="G8060" s="1295">
        <v>-99999</v>
      </c>
      <c r="H8060" s="935" t="s">
        <v>413</v>
      </c>
      <c r="I8060" s="935" t="s">
        <v>414</v>
      </c>
      <c r="J8060" s="935">
        <v>39.751173979999997</v>
      </c>
      <c r="K8060" s="935">
        <v>-121.9963235</v>
      </c>
      <c r="L8060" s="935">
        <v>39.629153240000001</v>
      </c>
      <c r="M8060" s="935">
        <v>-121.9925059</v>
      </c>
    </row>
    <row r="8061" spans="1:13" x14ac:dyDescent="0.35">
      <c r="A8061" s="1296">
        <v>41817</v>
      </c>
      <c r="B8061" s="1295" t="s">
        <v>194</v>
      </c>
      <c r="C8061" s="1295" t="s">
        <v>196</v>
      </c>
      <c r="D8061" s="1295">
        <v>10500</v>
      </c>
      <c r="E8061" s="1295" t="s">
        <v>200</v>
      </c>
      <c r="F8061" s="935" t="s">
        <v>222</v>
      </c>
      <c r="G8061" s="1295">
        <v>-99999</v>
      </c>
      <c r="H8061" s="935" t="s">
        <v>414</v>
      </c>
      <c r="I8061" s="935" t="s">
        <v>415</v>
      </c>
      <c r="J8061" s="935">
        <v>39.629153240000001</v>
      </c>
      <c r="K8061" s="935">
        <v>-121.9925059</v>
      </c>
      <c r="L8061" s="935">
        <v>39.40712284</v>
      </c>
      <c r="M8061" s="935">
        <v>-122.00758999999999</v>
      </c>
    </row>
    <row r="8062" spans="1:13" x14ac:dyDescent="0.35">
      <c r="A8062" s="1296">
        <v>41822</v>
      </c>
      <c r="B8062" s="1295" t="s">
        <v>194</v>
      </c>
      <c r="C8062" s="1295" t="s">
        <v>272</v>
      </c>
      <c r="D8062" s="1295">
        <v>10200</v>
      </c>
      <c r="E8062" s="1295" t="s">
        <v>200</v>
      </c>
      <c r="F8062" s="935" t="s">
        <v>208</v>
      </c>
      <c r="G8062" s="1295">
        <v>15</v>
      </c>
      <c r="H8062" s="935" t="s">
        <v>402</v>
      </c>
      <c r="I8062" s="935" t="s">
        <v>403</v>
      </c>
      <c r="J8062" s="935">
        <v>40.611883210000002</v>
      </c>
      <c r="K8062" s="935">
        <v>-122.446135</v>
      </c>
      <c r="L8062" s="935">
        <v>40.592799669999998</v>
      </c>
      <c r="M8062" s="935">
        <v>-122.3942059</v>
      </c>
    </row>
    <row r="8063" spans="1:13" x14ac:dyDescent="0.35">
      <c r="A8063" s="1296">
        <v>41822</v>
      </c>
      <c r="B8063" s="1295" t="s">
        <v>194</v>
      </c>
      <c r="C8063" s="1295" t="s">
        <v>272</v>
      </c>
      <c r="D8063" s="1295">
        <v>10200</v>
      </c>
      <c r="E8063" s="1295" t="s">
        <v>200</v>
      </c>
      <c r="F8063" s="935" t="s">
        <v>209</v>
      </c>
      <c r="G8063" s="1295">
        <v>15</v>
      </c>
      <c r="H8063" s="935" t="s">
        <v>403</v>
      </c>
      <c r="I8063" s="935" t="s">
        <v>404</v>
      </c>
      <c r="J8063" s="935">
        <v>40.592799669999998</v>
      </c>
      <c r="K8063" s="935">
        <v>-122.3942059</v>
      </c>
      <c r="L8063" s="935">
        <v>40.585947769999997</v>
      </c>
      <c r="M8063" s="935">
        <v>-122.3683525</v>
      </c>
    </row>
    <row r="8064" spans="1:13" x14ac:dyDescent="0.35">
      <c r="A8064" s="1296">
        <v>41822</v>
      </c>
      <c r="B8064" s="1295" t="s">
        <v>194</v>
      </c>
      <c r="C8064" s="1295" t="s">
        <v>272</v>
      </c>
      <c r="D8064" s="1295">
        <v>10200</v>
      </c>
      <c r="E8064" s="1295" t="s">
        <v>200</v>
      </c>
      <c r="F8064" s="935" t="s">
        <v>211</v>
      </c>
      <c r="G8064" s="1295">
        <v>0</v>
      </c>
      <c r="H8064" s="935" t="s">
        <v>404</v>
      </c>
      <c r="I8064" s="935" t="s">
        <v>405</v>
      </c>
      <c r="J8064" s="935">
        <v>40.585947769999997</v>
      </c>
      <c r="K8064" s="935">
        <v>-122.3683525</v>
      </c>
      <c r="L8064" s="935">
        <v>40.472049499999997</v>
      </c>
      <c r="M8064" s="935">
        <v>-122.29453460000001</v>
      </c>
    </row>
    <row r="8065" spans="1:13" x14ac:dyDescent="0.35">
      <c r="A8065" s="1296">
        <v>41822</v>
      </c>
      <c r="B8065" s="1295" t="s">
        <v>194</v>
      </c>
      <c r="C8065" s="1295" t="s">
        <v>272</v>
      </c>
      <c r="D8065" s="1295">
        <v>10200</v>
      </c>
      <c r="E8065" s="1295" t="s">
        <v>200</v>
      </c>
      <c r="F8065" s="935" t="s">
        <v>212</v>
      </c>
      <c r="G8065" s="1295">
        <v>0</v>
      </c>
      <c r="H8065" s="935" t="s">
        <v>405</v>
      </c>
      <c r="I8065" s="935" t="s">
        <v>406</v>
      </c>
      <c r="J8065" s="935">
        <v>40.472049499999997</v>
      </c>
      <c r="K8065" s="935">
        <v>-122.29453460000001</v>
      </c>
      <c r="L8065" s="935">
        <v>40.417416330000002</v>
      </c>
      <c r="M8065" s="935">
        <v>-122.19395729999999</v>
      </c>
    </row>
    <row r="8066" spans="1:13" x14ac:dyDescent="0.35">
      <c r="A8066" s="1296">
        <v>41822</v>
      </c>
      <c r="B8066" s="1295" t="s">
        <v>194</v>
      </c>
      <c r="C8066" s="1295" t="s">
        <v>272</v>
      </c>
      <c r="D8066" s="1295">
        <v>10200</v>
      </c>
      <c r="E8066" s="1295" t="s">
        <v>200</v>
      </c>
      <c r="F8066" s="935" t="s">
        <v>213</v>
      </c>
      <c r="G8066" s="1295">
        <v>0</v>
      </c>
      <c r="H8066" s="935" t="s">
        <v>406</v>
      </c>
      <c r="I8066" s="935" t="s">
        <v>407</v>
      </c>
      <c r="J8066" s="935">
        <v>40.417416330000002</v>
      </c>
      <c r="K8066" s="935">
        <v>-122.19395729999999</v>
      </c>
      <c r="L8066" s="935">
        <v>40.355137560000003</v>
      </c>
      <c r="M8066" s="935">
        <v>-122.17595660000001</v>
      </c>
    </row>
    <row r="8067" spans="1:13" x14ac:dyDescent="0.35">
      <c r="A8067" s="1296">
        <v>41822</v>
      </c>
      <c r="B8067" s="1295" t="s">
        <v>194</v>
      </c>
      <c r="C8067" s="1295" t="s">
        <v>272</v>
      </c>
      <c r="D8067" s="1295">
        <v>10200</v>
      </c>
      <c r="E8067" s="1295" t="s">
        <v>200</v>
      </c>
      <c r="F8067" s="935" t="s">
        <v>214</v>
      </c>
      <c r="G8067" s="1295">
        <v>0</v>
      </c>
      <c r="H8067" s="935" t="s">
        <v>407</v>
      </c>
      <c r="I8067" s="935" t="s">
        <v>408</v>
      </c>
      <c r="J8067" s="935">
        <v>40.355137560000003</v>
      </c>
      <c r="K8067" s="935">
        <v>-122.17595660000001</v>
      </c>
      <c r="L8067" s="935">
        <v>40.316984869999999</v>
      </c>
      <c r="M8067" s="935">
        <v>-122.1896581</v>
      </c>
    </row>
    <row r="8068" spans="1:13" x14ac:dyDescent="0.35">
      <c r="A8068" s="1296">
        <v>41822</v>
      </c>
      <c r="B8068" s="1295" t="s">
        <v>194</v>
      </c>
      <c r="C8068" s="1295" t="s">
        <v>272</v>
      </c>
      <c r="D8068" s="1295">
        <v>10200</v>
      </c>
      <c r="E8068" s="1295" t="s">
        <v>200</v>
      </c>
      <c r="F8068" s="935" t="s">
        <v>215</v>
      </c>
      <c r="G8068" s="1295">
        <v>0</v>
      </c>
      <c r="H8068" s="935" t="s">
        <v>408</v>
      </c>
      <c r="I8068" s="935" t="s">
        <v>409</v>
      </c>
      <c r="J8068" s="935">
        <v>40.316984869999999</v>
      </c>
      <c r="K8068" s="935">
        <v>-122.1896581</v>
      </c>
      <c r="L8068" s="935">
        <v>40.263968490000003</v>
      </c>
      <c r="M8068" s="935">
        <v>-122.2235306</v>
      </c>
    </row>
    <row r="8069" spans="1:13" x14ac:dyDescent="0.35">
      <c r="A8069" s="1296">
        <v>41822</v>
      </c>
      <c r="B8069" s="1295" t="s">
        <v>194</v>
      </c>
      <c r="C8069" s="1295" t="s">
        <v>272</v>
      </c>
      <c r="D8069" s="1295">
        <v>10200</v>
      </c>
      <c r="E8069" s="1295" t="s">
        <v>200</v>
      </c>
      <c r="F8069" s="935" t="s">
        <v>216</v>
      </c>
      <c r="G8069" s="1295">
        <v>0</v>
      </c>
      <c r="H8069" s="935" t="s">
        <v>409</v>
      </c>
      <c r="I8069" s="935" t="s">
        <v>410</v>
      </c>
      <c r="J8069" s="935">
        <v>40.263968490000003</v>
      </c>
      <c r="K8069" s="935">
        <v>-122.2235306</v>
      </c>
      <c r="L8069" s="935">
        <v>40.153152210000002</v>
      </c>
      <c r="M8069" s="935">
        <v>-122.20237950000001</v>
      </c>
    </row>
    <row r="8070" spans="1:13" x14ac:dyDescent="0.35">
      <c r="A8070" s="1296">
        <v>41822</v>
      </c>
      <c r="B8070" s="1295" t="s">
        <v>194</v>
      </c>
      <c r="C8070" s="1295" t="s">
        <v>272</v>
      </c>
      <c r="D8070" s="1295">
        <v>10200</v>
      </c>
      <c r="E8070" s="1295" t="s">
        <v>200</v>
      </c>
      <c r="F8070" s="935" t="s">
        <v>217</v>
      </c>
      <c r="G8070" s="1295">
        <v>-99999</v>
      </c>
      <c r="H8070" s="935" t="s">
        <v>410</v>
      </c>
      <c r="I8070" s="935" t="s">
        <v>411</v>
      </c>
      <c r="J8070" s="935">
        <v>40.153152210000002</v>
      </c>
      <c r="K8070" s="935">
        <v>-122.20237950000001</v>
      </c>
      <c r="L8070" s="935">
        <v>40.027836569999998</v>
      </c>
      <c r="M8070" s="935">
        <v>-122.11920569999999</v>
      </c>
    </row>
    <row r="8071" spans="1:13" x14ac:dyDescent="0.35">
      <c r="A8071" s="1296">
        <v>41822</v>
      </c>
      <c r="B8071" s="1295" t="s">
        <v>194</v>
      </c>
      <c r="C8071" s="1295" t="s">
        <v>272</v>
      </c>
      <c r="D8071" s="1295">
        <v>10200</v>
      </c>
      <c r="E8071" s="1295" t="s">
        <v>200</v>
      </c>
      <c r="F8071" s="935" t="s">
        <v>219</v>
      </c>
      <c r="G8071" s="1295">
        <v>-99999</v>
      </c>
      <c r="H8071" s="935" t="s">
        <v>411</v>
      </c>
      <c r="I8071" s="935" t="s">
        <v>412</v>
      </c>
      <c r="J8071" s="935">
        <v>40.027836569999998</v>
      </c>
      <c r="K8071" s="935">
        <v>-122.11920569999999</v>
      </c>
      <c r="L8071" s="935">
        <v>39.909298579999998</v>
      </c>
      <c r="M8071" s="935">
        <v>-122.0918963</v>
      </c>
    </row>
    <row r="8072" spans="1:13" x14ac:dyDescent="0.35">
      <c r="A8072" s="1296">
        <v>41822</v>
      </c>
      <c r="B8072" s="1295" t="s">
        <v>194</v>
      </c>
      <c r="C8072" s="1295" t="s">
        <v>272</v>
      </c>
      <c r="D8072" s="1295">
        <v>10200</v>
      </c>
      <c r="E8072" s="1295" t="s">
        <v>200</v>
      </c>
      <c r="F8072" s="935" t="s">
        <v>220</v>
      </c>
      <c r="G8072" s="1295">
        <v>-99999</v>
      </c>
      <c r="H8072" s="935" t="s">
        <v>412</v>
      </c>
      <c r="I8072" s="935" t="s">
        <v>413</v>
      </c>
      <c r="J8072" s="935">
        <v>39.909298579999998</v>
      </c>
      <c r="K8072" s="935">
        <v>-122.0918963</v>
      </c>
      <c r="L8072" s="935">
        <v>39.751173979999997</v>
      </c>
      <c r="M8072" s="935">
        <v>-121.9963235</v>
      </c>
    </row>
    <row r="8073" spans="1:13" x14ac:dyDescent="0.35">
      <c r="A8073" s="1296">
        <v>41822</v>
      </c>
      <c r="B8073" s="1295" t="s">
        <v>194</v>
      </c>
      <c r="C8073" s="1295" t="s">
        <v>272</v>
      </c>
      <c r="D8073" s="1295">
        <v>10200</v>
      </c>
      <c r="E8073" s="1295" t="s">
        <v>200</v>
      </c>
      <c r="F8073" s="935" t="s">
        <v>221</v>
      </c>
      <c r="G8073" s="1295">
        <v>-99999</v>
      </c>
      <c r="H8073" s="935" t="s">
        <v>413</v>
      </c>
      <c r="I8073" s="935" t="s">
        <v>414</v>
      </c>
      <c r="J8073" s="935">
        <v>39.751173979999997</v>
      </c>
      <c r="K8073" s="935">
        <v>-121.9963235</v>
      </c>
      <c r="L8073" s="935">
        <v>39.629153240000001</v>
      </c>
      <c r="M8073" s="935">
        <v>-121.9925059</v>
      </c>
    </row>
    <row r="8074" spans="1:13" x14ac:dyDescent="0.35">
      <c r="A8074" s="1296">
        <v>41822</v>
      </c>
      <c r="B8074" s="1295" t="s">
        <v>194</v>
      </c>
      <c r="C8074" s="1295" t="s">
        <v>272</v>
      </c>
      <c r="D8074" s="1295">
        <v>10200</v>
      </c>
      <c r="E8074" s="1295" t="s">
        <v>200</v>
      </c>
      <c r="F8074" s="935" t="s">
        <v>222</v>
      </c>
      <c r="G8074" s="1295">
        <v>-99999</v>
      </c>
      <c r="H8074" s="935" t="s">
        <v>414</v>
      </c>
      <c r="I8074" s="935" t="s">
        <v>415</v>
      </c>
      <c r="J8074" s="935">
        <v>39.629153240000001</v>
      </c>
      <c r="K8074" s="935">
        <v>-121.9925059</v>
      </c>
      <c r="L8074" s="935">
        <v>39.40712284</v>
      </c>
      <c r="M8074" s="935">
        <v>-122.00758999999999</v>
      </c>
    </row>
    <row r="8075" spans="1:13" x14ac:dyDescent="0.35">
      <c r="A8075" s="1296">
        <v>41829</v>
      </c>
      <c r="B8075" s="1295" t="s">
        <v>194</v>
      </c>
      <c r="C8075" s="1295" t="s">
        <v>273</v>
      </c>
      <c r="D8075" s="1295">
        <v>10100</v>
      </c>
      <c r="E8075" s="1295" t="s">
        <v>200</v>
      </c>
      <c r="F8075" s="935" t="s">
        <v>208</v>
      </c>
      <c r="G8075" s="1295">
        <v>11</v>
      </c>
      <c r="H8075" s="935" t="s">
        <v>402</v>
      </c>
      <c r="I8075" s="935" t="s">
        <v>403</v>
      </c>
      <c r="J8075" s="935">
        <v>40.611883210000002</v>
      </c>
      <c r="K8075" s="935">
        <v>-122.446135</v>
      </c>
      <c r="L8075" s="935">
        <v>40.592799669999998</v>
      </c>
      <c r="M8075" s="935">
        <v>-122.3942059</v>
      </c>
    </row>
    <row r="8076" spans="1:13" x14ac:dyDescent="0.35">
      <c r="A8076" s="1296">
        <v>41829</v>
      </c>
      <c r="B8076" s="1295" t="s">
        <v>194</v>
      </c>
      <c r="C8076" s="1295" t="s">
        <v>273</v>
      </c>
      <c r="D8076" s="1295">
        <v>10100</v>
      </c>
      <c r="E8076" s="1295" t="s">
        <v>200</v>
      </c>
      <c r="F8076" s="935" t="s">
        <v>209</v>
      </c>
      <c r="G8076" s="1295">
        <v>10</v>
      </c>
      <c r="H8076" s="935" t="s">
        <v>403</v>
      </c>
      <c r="I8076" s="935" t="s">
        <v>404</v>
      </c>
      <c r="J8076" s="935">
        <v>40.592799669999998</v>
      </c>
      <c r="K8076" s="935">
        <v>-122.3942059</v>
      </c>
      <c r="L8076" s="935">
        <v>40.585947769999997</v>
      </c>
      <c r="M8076" s="935">
        <v>-122.3683525</v>
      </c>
    </row>
    <row r="8077" spans="1:13" x14ac:dyDescent="0.35">
      <c r="A8077" s="1296">
        <v>41829</v>
      </c>
      <c r="B8077" s="1295" t="s">
        <v>194</v>
      </c>
      <c r="C8077" s="1295" t="s">
        <v>273</v>
      </c>
      <c r="D8077" s="1295">
        <v>10100</v>
      </c>
      <c r="E8077" s="1295" t="s">
        <v>200</v>
      </c>
      <c r="F8077" s="935" t="s">
        <v>211</v>
      </c>
      <c r="G8077" s="1295">
        <v>5</v>
      </c>
      <c r="H8077" s="935" t="s">
        <v>404</v>
      </c>
      <c r="I8077" s="935" t="s">
        <v>405</v>
      </c>
      <c r="J8077" s="935">
        <v>40.585947769999997</v>
      </c>
      <c r="K8077" s="935">
        <v>-122.3683525</v>
      </c>
      <c r="L8077" s="935">
        <v>40.472049499999997</v>
      </c>
      <c r="M8077" s="935">
        <v>-122.29453460000001</v>
      </c>
    </row>
    <row r="8078" spans="1:13" x14ac:dyDescent="0.35">
      <c r="A8078" s="1296">
        <v>41829</v>
      </c>
      <c r="B8078" s="1295" t="s">
        <v>194</v>
      </c>
      <c r="C8078" s="1295" t="s">
        <v>273</v>
      </c>
      <c r="D8078" s="1295">
        <v>10100</v>
      </c>
      <c r="E8078" s="1295" t="s">
        <v>200</v>
      </c>
      <c r="F8078" s="935" t="s">
        <v>212</v>
      </c>
      <c r="G8078" s="1295">
        <v>0</v>
      </c>
      <c r="H8078" s="935" t="s">
        <v>405</v>
      </c>
      <c r="I8078" s="935" t="s">
        <v>406</v>
      </c>
      <c r="J8078" s="935">
        <v>40.472049499999997</v>
      </c>
      <c r="K8078" s="935">
        <v>-122.29453460000001</v>
      </c>
      <c r="L8078" s="935">
        <v>40.417416330000002</v>
      </c>
      <c r="M8078" s="935">
        <v>-122.19395729999999</v>
      </c>
    </row>
    <row r="8079" spans="1:13" x14ac:dyDescent="0.35">
      <c r="A8079" s="1296">
        <v>41829</v>
      </c>
      <c r="B8079" s="1295" t="s">
        <v>194</v>
      </c>
      <c r="C8079" s="1295" t="s">
        <v>273</v>
      </c>
      <c r="D8079" s="1295">
        <v>10100</v>
      </c>
      <c r="E8079" s="1295" t="s">
        <v>200</v>
      </c>
      <c r="F8079" s="935" t="s">
        <v>213</v>
      </c>
      <c r="G8079" s="1295">
        <v>0</v>
      </c>
      <c r="H8079" s="935" t="s">
        <v>406</v>
      </c>
      <c r="I8079" s="935" t="s">
        <v>407</v>
      </c>
      <c r="J8079" s="935">
        <v>40.417416330000002</v>
      </c>
      <c r="K8079" s="935">
        <v>-122.19395729999999</v>
      </c>
      <c r="L8079" s="935">
        <v>40.355137560000003</v>
      </c>
      <c r="M8079" s="935">
        <v>-122.17595660000001</v>
      </c>
    </row>
    <row r="8080" spans="1:13" x14ac:dyDescent="0.35">
      <c r="A8080" s="1296">
        <v>41829</v>
      </c>
      <c r="B8080" s="1295" t="s">
        <v>194</v>
      </c>
      <c r="C8080" s="1295" t="s">
        <v>273</v>
      </c>
      <c r="D8080" s="1295">
        <v>10100</v>
      </c>
      <c r="E8080" s="1295" t="s">
        <v>200</v>
      </c>
      <c r="F8080" s="935" t="s">
        <v>214</v>
      </c>
      <c r="G8080" s="1295">
        <v>0</v>
      </c>
      <c r="H8080" s="935" t="s">
        <v>407</v>
      </c>
      <c r="I8080" s="935" t="s">
        <v>408</v>
      </c>
      <c r="J8080" s="935">
        <v>40.355137560000003</v>
      </c>
      <c r="K8080" s="935">
        <v>-122.17595660000001</v>
      </c>
      <c r="L8080" s="935">
        <v>40.316984869999999</v>
      </c>
      <c r="M8080" s="935">
        <v>-122.1896581</v>
      </c>
    </row>
    <row r="8081" spans="1:13" x14ac:dyDescent="0.35">
      <c r="A8081" s="1296">
        <v>41829</v>
      </c>
      <c r="B8081" s="1295" t="s">
        <v>194</v>
      </c>
      <c r="C8081" s="1295" t="s">
        <v>273</v>
      </c>
      <c r="D8081" s="1295">
        <v>10100</v>
      </c>
      <c r="E8081" s="1295" t="s">
        <v>200</v>
      </c>
      <c r="F8081" s="935" t="s">
        <v>215</v>
      </c>
      <c r="G8081" s="1295">
        <v>0</v>
      </c>
      <c r="H8081" s="935" t="s">
        <v>408</v>
      </c>
      <c r="I8081" s="935" t="s">
        <v>409</v>
      </c>
      <c r="J8081" s="935">
        <v>40.316984869999999</v>
      </c>
      <c r="K8081" s="935">
        <v>-122.1896581</v>
      </c>
      <c r="L8081" s="935">
        <v>40.263968490000003</v>
      </c>
      <c r="M8081" s="935">
        <v>-122.2235306</v>
      </c>
    </row>
    <row r="8082" spans="1:13" x14ac:dyDescent="0.35">
      <c r="A8082" s="1296">
        <v>41829</v>
      </c>
      <c r="B8082" s="1295" t="s">
        <v>194</v>
      </c>
      <c r="C8082" s="1295" t="s">
        <v>273</v>
      </c>
      <c r="D8082" s="1295">
        <v>10100</v>
      </c>
      <c r="E8082" s="1295" t="s">
        <v>200</v>
      </c>
      <c r="F8082" s="935" t="s">
        <v>216</v>
      </c>
      <c r="G8082" s="1295">
        <v>0</v>
      </c>
      <c r="H8082" s="935" t="s">
        <v>409</v>
      </c>
      <c r="I8082" s="935" t="s">
        <v>410</v>
      </c>
      <c r="J8082" s="935">
        <v>40.263968490000003</v>
      </c>
      <c r="K8082" s="935">
        <v>-122.2235306</v>
      </c>
      <c r="L8082" s="935">
        <v>40.153152210000002</v>
      </c>
      <c r="M8082" s="935">
        <v>-122.20237950000001</v>
      </c>
    </row>
    <row r="8083" spans="1:13" x14ac:dyDescent="0.35">
      <c r="A8083" s="1296">
        <v>41829</v>
      </c>
      <c r="B8083" s="1295" t="s">
        <v>194</v>
      </c>
      <c r="C8083" s="1295" t="s">
        <v>273</v>
      </c>
      <c r="D8083" s="1295">
        <v>10100</v>
      </c>
      <c r="E8083" s="1295" t="s">
        <v>200</v>
      </c>
      <c r="F8083" s="935" t="s">
        <v>217</v>
      </c>
      <c r="G8083" s="1295">
        <v>-99999</v>
      </c>
      <c r="H8083" s="935" t="s">
        <v>410</v>
      </c>
      <c r="I8083" s="935" t="s">
        <v>411</v>
      </c>
      <c r="J8083" s="935">
        <v>40.153152210000002</v>
      </c>
      <c r="K8083" s="935">
        <v>-122.20237950000001</v>
      </c>
      <c r="L8083" s="935">
        <v>40.027836569999998</v>
      </c>
      <c r="M8083" s="935">
        <v>-122.11920569999999</v>
      </c>
    </row>
    <row r="8084" spans="1:13" x14ac:dyDescent="0.35">
      <c r="A8084" s="1296">
        <v>41829</v>
      </c>
      <c r="B8084" s="1295" t="s">
        <v>194</v>
      </c>
      <c r="C8084" s="1295" t="s">
        <v>273</v>
      </c>
      <c r="D8084" s="1295">
        <v>10100</v>
      </c>
      <c r="E8084" s="1295" t="s">
        <v>200</v>
      </c>
      <c r="F8084" s="935" t="s">
        <v>219</v>
      </c>
      <c r="G8084" s="1295">
        <v>-99999</v>
      </c>
      <c r="H8084" s="935" t="s">
        <v>411</v>
      </c>
      <c r="I8084" s="935" t="s">
        <v>412</v>
      </c>
      <c r="J8084" s="935">
        <v>40.027836569999998</v>
      </c>
      <c r="K8084" s="935">
        <v>-122.11920569999999</v>
      </c>
      <c r="L8084" s="935">
        <v>39.909298579999998</v>
      </c>
      <c r="M8084" s="935">
        <v>-122.0918963</v>
      </c>
    </row>
    <row r="8085" spans="1:13" x14ac:dyDescent="0.35">
      <c r="A8085" s="1296">
        <v>41829</v>
      </c>
      <c r="B8085" s="1295" t="s">
        <v>194</v>
      </c>
      <c r="C8085" s="1295" t="s">
        <v>273</v>
      </c>
      <c r="D8085" s="1295">
        <v>10100</v>
      </c>
      <c r="E8085" s="1295" t="s">
        <v>200</v>
      </c>
      <c r="F8085" s="935" t="s">
        <v>220</v>
      </c>
      <c r="G8085" s="1295">
        <v>-99999</v>
      </c>
      <c r="H8085" s="935" t="s">
        <v>412</v>
      </c>
      <c r="I8085" s="935" t="s">
        <v>413</v>
      </c>
      <c r="J8085" s="935">
        <v>39.909298579999998</v>
      </c>
      <c r="K8085" s="935">
        <v>-122.0918963</v>
      </c>
      <c r="L8085" s="935">
        <v>39.751173979999997</v>
      </c>
      <c r="M8085" s="935">
        <v>-121.9963235</v>
      </c>
    </row>
    <row r="8086" spans="1:13" x14ac:dyDescent="0.35">
      <c r="A8086" s="1296">
        <v>41829</v>
      </c>
      <c r="B8086" s="1295" t="s">
        <v>194</v>
      </c>
      <c r="C8086" s="1295" t="s">
        <v>273</v>
      </c>
      <c r="D8086" s="1295">
        <v>10100</v>
      </c>
      <c r="E8086" s="1295" t="s">
        <v>200</v>
      </c>
      <c r="F8086" s="935" t="s">
        <v>221</v>
      </c>
      <c r="G8086" s="1295">
        <v>-99999</v>
      </c>
      <c r="H8086" s="935" t="s">
        <v>413</v>
      </c>
      <c r="I8086" s="935" t="s">
        <v>414</v>
      </c>
      <c r="J8086" s="935">
        <v>39.751173979999997</v>
      </c>
      <c r="K8086" s="935">
        <v>-121.9963235</v>
      </c>
      <c r="L8086" s="935">
        <v>39.629153240000001</v>
      </c>
      <c r="M8086" s="935">
        <v>-121.9925059</v>
      </c>
    </row>
    <row r="8087" spans="1:13" x14ac:dyDescent="0.35">
      <c r="A8087" s="1296">
        <v>41829</v>
      </c>
      <c r="B8087" s="1295" t="s">
        <v>194</v>
      </c>
      <c r="C8087" s="1295" t="s">
        <v>273</v>
      </c>
      <c r="D8087" s="1295">
        <v>10100</v>
      </c>
      <c r="E8087" s="1295" t="s">
        <v>200</v>
      </c>
      <c r="F8087" s="935" t="s">
        <v>222</v>
      </c>
      <c r="G8087" s="1295">
        <v>-99999</v>
      </c>
      <c r="H8087" s="935" t="s">
        <v>414</v>
      </c>
      <c r="I8087" s="935" t="s">
        <v>415</v>
      </c>
      <c r="J8087" s="935">
        <v>39.629153240000001</v>
      </c>
      <c r="K8087" s="935">
        <v>-121.9925059</v>
      </c>
      <c r="L8087" s="935">
        <v>39.40712284</v>
      </c>
      <c r="M8087" s="935">
        <v>-122.00758999999999</v>
      </c>
    </row>
    <row r="8088" spans="1:13" x14ac:dyDescent="0.35">
      <c r="A8088" s="1296">
        <v>41837</v>
      </c>
      <c r="B8088" s="1295" t="s">
        <v>194</v>
      </c>
      <c r="C8088" s="1295" t="s">
        <v>273</v>
      </c>
      <c r="D8088" s="1295">
        <v>10100</v>
      </c>
      <c r="E8088" s="1295" t="s">
        <v>200</v>
      </c>
      <c r="F8088" s="935" t="s">
        <v>208</v>
      </c>
      <c r="G8088" s="1295">
        <v>12</v>
      </c>
      <c r="H8088" s="935" t="s">
        <v>402</v>
      </c>
      <c r="I8088" s="935" t="s">
        <v>403</v>
      </c>
      <c r="J8088" s="935">
        <v>40.611883210000002</v>
      </c>
      <c r="K8088" s="935">
        <v>-122.446135</v>
      </c>
      <c r="L8088" s="935">
        <v>40.592799669999998</v>
      </c>
      <c r="M8088" s="935">
        <v>-122.3942059</v>
      </c>
    </row>
    <row r="8089" spans="1:13" x14ac:dyDescent="0.35">
      <c r="A8089" s="1296">
        <v>41837</v>
      </c>
      <c r="B8089" s="1295" t="s">
        <v>194</v>
      </c>
      <c r="C8089" s="1295" t="s">
        <v>273</v>
      </c>
      <c r="D8089" s="1295">
        <v>10100</v>
      </c>
      <c r="E8089" s="1295" t="s">
        <v>200</v>
      </c>
      <c r="F8089" s="935" t="s">
        <v>209</v>
      </c>
      <c r="G8089" s="1295">
        <v>6</v>
      </c>
      <c r="H8089" s="935" t="s">
        <v>403</v>
      </c>
      <c r="I8089" s="935" t="s">
        <v>404</v>
      </c>
      <c r="J8089" s="935">
        <v>40.592799669999998</v>
      </c>
      <c r="K8089" s="935">
        <v>-122.3942059</v>
      </c>
      <c r="L8089" s="935">
        <v>40.585947769999997</v>
      </c>
      <c r="M8089" s="935">
        <v>-122.3683525</v>
      </c>
    </row>
    <row r="8090" spans="1:13" x14ac:dyDescent="0.35">
      <c r="A8090" s="1296">
        <v>41837</v>
      </c>
      <c r="B8090" s="1295" t="s">
        <v>194</v>
      </c>
      <c r="C8090" s="1295" t="s">
        <v>273</v>
      </c>
      <c r="D8090" s="1295">
        <v>10100</v>
      </c>
      <c r="E8090" s="1295" t="s">
        <v>200</v>
      </c>
      <c r="F8090" s="935" t="s">
        <v>211</v>
      </c>
      <c r="G8090" s="1295">
        <v>1</v>
      </c>
      <c r="H8090" s="935" t="s">
        <v>404</v>
      </c>
      <c r="I8090" s="935" t="s">
        <v>405</v>
      </c>
      <c r="J8090" s="935">
        <v>40.585947769999997</v>
      </c>
      <c r="K8090" s="935">
        <v>-122.3683525</v>
      </c>
      <c r="L8090" s="935">
        <v>40.472049499999997</v>
      </c>
      <c r="M8090" s="935">
        <v>-122.29453460000001</v>
      </c>
    </row>
    <row r="8091" spans="1:13" x14ac:dyDescent="0.35">
      <c r="A8091" s="1296">
        <v>41837</v>
      </c>
      <c r="B8091" s="1295" t="s">
        <v>194</v>
      </c>
      <c r="C8091" s="1295" t="s">
        <v>273</v>
      </c>
      <c r="D8091" s="1295">
        <v>10100</v>
      </c>
      <c r="E8091" s="1295" t="s">
        <v>200</v>
      </c>
      <c r="F8091" s="935" t="s">
        <v>212</v>
      </c>
      <c r="G8091" s="1295">
        <v>0</v>
      </c>
      <c r="H8091" s="935" t="s">
        <v>405</v>
      </c>
      <c r="I8091" s="935" t="s">
        <v>406</v>
      </c>
      <c r="J8091" s="935">
        <v>40.472049499999997</v>
      </c>
      <c r="K8091" s="935">
        <v>-122.29453460000001</v>
      </c>
      <c r="L8091" s="935">
        <v>40.417416330000002</v>
      </c>
      <c r="M8091" s="935">
        <v>-122.19395729999999</v>
      </c>
    </row>
    <row r="8092" spans="1:13" x14ac:dyDescent="0.35">
      <c r="A8092" s="1296">
        <v>41837</v>
      </c>
      <c r="B8092" s="1295" t="s">
        <v>194</v>
      </c>
      <c r="C8092" s="1295" t="s">
        <v>273</v>
      </c>
      <c r="D8092" s="1295">
        <v>10100</v>
      </c>
      <c r="E8092" s="1295" t="s">
        <v>200</v>
      </c>
      <c r="F8092" s="935" t="s">
        <v>213</v>
      </c>
      <c r="G8092" s="1295">
        <v>0</v>
      </c>
      <c r="H8092" s="935" t="s">
        <v>406</v>
      </c>
      <c r="I8092" s="935" t="s">
        <v>407</v>
      </c>
      <c r="J8092" s="935">
        <v>40.417416330000002</v>
      </c>
      <c r="K8092" s="935">
        <v>-122.19395729999999</v>
      </c>
      <c r="L8092" s="935">
        <v>40.355137560000003</v>
      </c>
      <c r="M8092" s="935">
        <v>-122.17595660000001</v>
      </c>
    </row>
    <row r="8093" spans="1:13" x14ac:dyDescent="0.35">
      <c r="A8093" s="1296">
        <v>41837</v>
      </c>
      <c r="B8093" s="1295" t="s">
        <v>194</v>
      </c>
      <c r="C8093" s="1295" t="s">
        <v>273</v>
      </c>
      <c r="D8093" s="1295">
        <v>10100</v>
      </c>
      <c r="E8093" s="1295" t="s">
        <v>200</v>
      </c>
      <c r="F8093" s="935" t="s">
        <v>214</v>
      </c>
      <c r="G8093" s="1295">
        <v>0</v>
      </c>
      <c r="H8093" s="935" t="s">
        <v>407</v>
      </c>
      <c r="I8093" s="935" t="s">
        <v>408</v>
      </c>
      <c r="J8093" s="935">
        <v>40.355137560000003</v>
      </c>
      <c r="K8093" s="935">
        <v>-122.17595660000001</v>
      </c>
      <c r="L8093" s="935">
        <v>40.316984869999999</v>
      </c>
      <c r="M8093" s="935">
        <v>-122.1896581</v>
      </c>
    </row>
    <row r="8094" spans="1:13" x14ac:dyDescent="0.35">
      <c r="A8094" s="1296">
        <v>41837</v>
      </c>
      <c r="B8094" s="1295" t="s">
        <v>194</v>
      </c>
      <c r="C8094" s="1295" t="s">
        <v>273</v>
      </c>
      <c r="D8094" s="1295">
        <v>10100</v>
      </c>
      <c r="E8094" s="1295" t="s">
        <v>200</v>
      </c>
      <c r="F8094" s="935" t="s">
        <v>215</v>
      </c>
      <c r="G8094" s="1295">
        <v>0</v>
      </c>
      <c r="H8094" s="935" t="s">
        <v>408</v>
      </c>
      <c r="I8094" s="935" t="s">
        <v>409</v>
      </c>
      <c r="J8094" s="935">
        <v>40.316984869999999</v>
      </c>
      <c r="K8094" s="935">
        <v>-122.1896581</v>
      </c>
      <c r="L8094" s="935">
        <v>40.263968490000003</v>
      </c>
      <c r="M8094" s="935">
        <v>-122.2235306</v>
      </c>
    </row>
    <row r="8095" spans="1:13" x14ac:dyDescent="0.35">
      <c r="A8095" s="1296">
        <v>41837</v>
      </c>
      <c r="B8095" s="1295" t="s">
        <v>194</v>
      </c>
      <c r="C8095" s="1295" t="s">
        <v>273</v>
      </c>
      <c r="D8095" s="1295">
        <v>10100</v>
      </c>
      <c r="E8095" s="1295" t="s">
        <v>200</v>
      </c>
      <c r="F8095" s="935" t="s">
        <v>216</v>
      </c>
      <c r="G8095" s="1295">
        <v>0</v>
      </c>
      <c r="H8095" s="935" t="s">
        <v>409</v>
      </c>
      <c r="I8095" s="935" t="s">
        <v>410</v>
      </c>
      <c r="J8095" s="935">
        <v>40.263968490000003</v>
      </c>
      <c r="K8095" s="935">
        <v>-122.2235306</v>
      </c>
      <c r="L8095" s="935">
        <v>40.153152210000002</v>
      </c>
      <c r="M8095" s="935">
        <v>-122.20237950000001</v>
      </c>
    </row>
    <row r="8096" spans="1:13" x14ac:dyDescent="0.35">
      <c r="A8096" s="1296">
        <v>41837</v>
      </c>
      <c r="B8096" s="1295" t="s">
        <v>194</v>
      </c>
      <c r="C8096" s="1295" t="s">
        <v>273</v>
      </c>
      <c r="D8096" s="1295">
        <v>10100</v>
      </c>
      <c r="E8096" s="1295" t="s">
        <v>200</v>
      </c>
      <c r="F8096" s="935" t="s">
        <v>217</v>
      </c>
      <c r="G8096" s="1295">
        <v>-99999</v>
      </c>
      <c r="H8096" s="935" t="s">
        <v>410</v>
      </c>
      <c r="I8096" s="935" t="s">
        <v>411</v>
      </c>
      <c r="J8096" s="935">
        <v>40.153152210000002</v>
      </c>
      <c r="K8096" s="935">
        <v>-122.20237950000001</v>
      </c>
      <c r="L8096" s="935">
        <v>40.027836569999998</v>
      </c>
      <c r="M8096" s="935">
        <v>-122.11920569999999</v>
      </c>
    </row>
    <row r="8097" spans="1:13" x14ac:dyDescent="0.35">
      <c r="A8097" s="1296">
        <v>41837</v>
      </c>
      <c r="B8097" s="1295" t="s">
        <v>194</v>
      </c>
      <c r="C8097" s="1295" t="s">
        <v>273</v>
      </c>
      <c r="D8097" s="1295">
        <v>10100</v>
      </c>
      <c r="E8097" s="1295" t="s">
        <v>200</v>
      </c>
      <c r="F8097" s="935" t="s">
        <v>219</v>
      </c>
      <c r="G8097" s="1295">
        <v>-99999</v>
      </c>
      <c r="H8097" s="935" t="s">
        <v>411</v>
      </c>
      <c r="I8097" s="935" t="s">
        <v>412</v>
      </c>
      <c r="J8097" s="935">
        <v>40.027836569999998</v>
      </c>
      <c r="K8097" s="935">
        <v>-122.11920569999999</v>
      </c>
      <c r="L8097" s="935">
        <v>39.909298579999998</v>
      </c>
      <c r="M8097" s="935">
        <v>-122.0918963</v>
      </c>
    </row>
    <row r="8098" spans="1:13" x14ac:dyDescent="0.35">
      <c r="A8098" s="1296">
        <v>41837</v>
      </c>
      <c r="B8098" s="1295" t="s">
        <v>194</v>
      </c>
      <c r="C8098" s="1295" t="s">
        <v>273</v>
      </c>
      <c r="D8098" s="1295">
        <v>10100</v>
      </c>
      <c r="E8098" s="1295" t="s">
        <v>200</v>
      </c>
      <c r="F8098" s="935" t="s">
        <v>220</v>
      </c>
      <c r="G8098" s="1295">
        <v>-99999</v>
      </c>
      <c r="H8098" s="935" t="s">
        <v>412</v>
      </c>
      <c r="I8098" s="935" t="s">
        <v>413</v>
      </c>
      <c r="J8098" s="935">
        <v>39.909298579999998</v>
      </c>
      <c r="K8098" s="935">
        <v>-122.0918963</v>
      </c>
      <c r="L8098" s="935">
        <v>39.751173979999997</v>
      </c>
      <c r="M8098" s="935">
        <v>-121.9963235</v>
      </c>
    </row>
    <row r="8099" spans="1:13" x14ac:dyDescent="0.35">
      <c r="A8099" s="1296">
        <v>41837</v>
      </c>
      <c r="B8099" s="1295" t="s">
        <v>194</v>
      </c>
      <c r="C8099" s="1295" t="s">
        <v>273</v>
      </c>
      <c r="D8099" s="1295">
        <v>10100</v>
      </c>
      <c r="E8099" s="1295" t="s">
        <v>200</v>
      </c>
      <c r="F8099" s="935" t="s">
        <v>221</v>
      </c>
      <c r="G8099" s="1295">
        <v>-99999</v>
      </c>
      <c r="H8099" s="935" t="s">
        <v>413</v>
      </c>
      <c r="I8099" s="935" t="s">
        <v>414</v>
      </c>
      <c r="J8099" s="935">
        <v>39.751173979999997</v>
      </c>
      <c r="K8099" s="935">
        <v>-121.9963235</v>
      </c>
      <c r="L8099" s="935">
        <v>39.629153240000001</v>
      </c>
      <c r="M8099" s="935">
        <v>-121.9925059</v>
      </c>
    </row>
    <row r="8100" spans="1:13" x14ac:dyDescent="0.35">
      <c r="A8100" s="1296">
        <v>41837</v>
      </c>
      <c r="B8100" s="1295" t="s">
        <v>194</v>
      </c>
      <c r="C8100" s="1295" t="s">
        <v>273</v>
      </c>
      <c r="D8100" s="1295">
        <v>10100</v>
      </c>
      <c r="E8100" s="1295" t="s">
        <v>200</v>
      </c>
      <c r="F8100" s="935" t="s">
        <v>222</v>
      </c>
      <c r="G8100" s="1295">
        <v>-99999</v>
      </c>
      <c r="H8100" s="935" t="s">
        <v>414</v>
      </c>
      <c r="I8100" s="935" t="s">
        <v>415</v>
      </c>
      <c r="J8100" s="935">
        <v>39.629153240000001</v>
      </c>
      <c r="K8100" s="935">
        <v>-121.9925059</v>
      </c>
      <c r="L8100" s="935">
        <v>39.40712284</v>
      </c>
      <c r="M8100" s="935">
        <v>-122.00758999999999</v>
      </c>
    </row>
    <row r="8101" spans="1:13" x14ac:dyDescent="0.35">
      <c r="A8101" s="1296">
        <v>41845</v>
      </c>
      <c r="B8101" s="1295" t="s">
        <v>194</v>
      </c>
      <c r="C8101" s="1295" t="s">
        <v>273</v>
      </c>
      <c r="D8101" s="1295">
        <v>10100</v>
      </c>
      <c r="E8101" s="1295" t="s">
        <v>200</v>
      </c>
      <c r="F8101" s="935" t="s">
        <v>208</v>
      </c>
      <c r="G8101" s="1295">
        <v>1</v>
      </c>
      <c r="H8101" s="935" t="s">
        <v>402</v>
      </c>
      <c r="I8101" s="935" t="s">
        <v>403</v>
      </c>
      <c r="J8101" s="935">
        <v>40.611883210000002</v>
      </c>
      <c r="K8101" s="935">
        <v>-122.446135</v>
      </c>
      <c r="L8101" s="935">
        <v>40.592799669999998</v>
      </c>
      <c r="M8101" s="935">
        <v>-122.3942059</v>
      </c>
    </row>
    <row r="8102" spans="1:13" x14ac:dyDescent="0.35">
      <c r="A8102" s="1296">
        <v>41845</v>
      </c>
      <c r="B8102" s="1295" t="s">
        <v>194</v>
      </c>
      <c r="C8102" s="1295" t="s">
        <v>273</v>
      </c>
      <c r="D8102" s="1295">
        <v>10100</v>
      </c>
      <c r="E8102" s="1295" t="s">
        <v>200</v>
      </c>
      <c r="F8102" s="935" t="s">
        <v>209</v>
      </c>
      <c r="G8102" s="1295">
        <v>6</v>
      </c>
      <c r="H8102" s="935" t="s">
        <v>403</v>
      </c>
      <c r="I8102" s="935" t="s">
        <v>404</v>
      </c>
      <c r="J8102" s="935">
        <v>40.592799669999998</v>
      </c>
      <c r="K8102" s="935">
        <v>-122.3942059</v>
      </c>
      <c r="L8102" s="935">
        <v>40.585947769999997</v>
      </c>
      <c r="M8102" s="935">
        <v>-122.3683525</v>
      </c>
    </row>
    <row r="8103" spans="1:13" x14ac:dyDescent="0.35">
      <c r="A8103" s="1296">
        <v>41845</v>
      </c>
      <c r="B8103" s="1295" t="s">
        <v>194</v>
      </c>
      <c r="C8103" s="1295" t="s">
        <v>273</v>
      </c>
      <c r="D8103" s="1295">
        <v>10100</v>
      </c>
      <c r="E8103" s="1295" t="s">
        <v>200</v>
      </c>
      <c r="F8103" s="935" t="s">
        <v>211</v>
      </c>
      <c r="G8103" s="1295">
        <v>1</v>
      </c>
      <c r="H8103" s="935" t="s">
        <v>404</v>
      </c>
      <c r="I8103" s="935" t="s">
        <v>405</v>
      </c>
      <c r="J8103" s="935">
        <v>40.585947769999997</v>
      </c>
      <c r="K8103" s="935">
        <v>-122.3683525</v>
      </c>
      <c r="L8103" s="935">
        <v>40.472049499999997</v>
      </c>
      <c r="M8103" s="935">
        <v>-122.29453460000001</v>
      </c>
    </row>
    <row r="8104" spans="1:13" x14ac:dyDescent="0.35">
      <c r="A8104" s="1296">
        <v>41845</v>
      </c>
      <c r="B8104" s="1295" t="s">
        <v>194</v>
      </c>
      <c r="C8104" s="1295" t="s">
        <v>273</v>
      </c>
      <c r="D8104" s="1295">
        <v>10100</v>
      </c>
      <c r="E8104" s="1295" t="s">
        <v>200</v>
      </c>
      <c r="F8104" s="935" t="s">
        <v>212</v>
      </c>
      <c r="G8104" s="1295">
        <v>0</v>
      </c>
      <c r="H8104" s="935" t="s">
        <v>405</v>
      </c>
      <c r="I8104" s="935" t="s">
        <v>406</v>
      </c>
      <c r="J8104" s="935">
        <v>40.472049499999997</v>
      </c>
      <c r="K8104" s="935">
        <v>-122.29453460000001</v>
      </c>
      <c r="L8104" s="935">
        <v>40.417416330000002</v>
      </c>
      <c r="M8104" s="935">
        <v>-122.19395729999999</v>
      </c>
    </row>
    <row r="8105" spans="1:13" x14ac:dyDescent="0.35">
      <c r="A8105" s="1296">
        <v>41845</v>
      </c>
      <c r="B8105" s="1295" t="s">
        <v>194</v>
      </c>
      <c r="C8105" s="1295" t="s">
        <v>273</v>
      </c>
      <c r="D8105" s="1295">
        <v>10100</v>
      </c>
      <c r="E8105" s="1295" t="s">
        <v>200</v>
      </c>
      <c r="F8105" s="935" t="s">
        <v>213</v>
      </c>
      <c r="G8105" s="1295">
        <v>0</v>
      </c>
      <c r="H8105" s="935" t="s">
        <v>406</v>
      </c>
      <c r="I8105" s="935" t="s">
        <v>407</v>
      </c>
      <c r="J8105" s="935">
        <v>40.417416330000002</v>
      </c>
      <c r="K8105" s="935">
        <v>-122.19395729999999</v>
      </c>
      <c r="L8105" s="935">
        <v>40.355137560000003</v>
      </c>
      <c r="M8105" s="935">
        <v>-122.17595660000001</v>
      </c>
    </row>
    <row r="8106" spans="1:13" x14ac:dyDescent="0.35">
      <c r="A8106" s="1296">
        <v>41845</v>
      </c>
      <c r="B8106" s="1295" t="s">
        <v>194</v>
      </c>
      <c r="C8106" s="1295" t="s">
        <v>273</v>
      </c>
      <c r="D8106" s="1295">
        <v>10100</v>
      </c>
      <c r="E8106" s="1295" t="s">
        <v>200</v>
      </c>
      <c r="F8106" s="935" t="s">
        <v>214</v>
      </c>
      <c r="G8106" s="1295">
        <v>0</v>
      </c>
      <c r="H8106" s="935" t="s">
        <v>407</v>
      </c>
      <c r="I8106" s="935" t="s">
        <v>408</v>
      </c>
      <c r="J8106" s="935">
        <v>40.355137560000003</v>
      </c>
      <c r="K8106" s="935">
        <v>-122.17595660000001</v>
      </c>
      <c r="L8106" s="935">
        <v>40.316984869999999</v>
      </c>
      <c r="M8106" s="935">
        <v>-122.1896581</v>
      </c>
    </row>
    <row r="8107" spans="1:13" x14ac:dyDescent="0.35">
      <c r="A8107" s="1296">
        <v>41845</v>
      </c>
      <c r="B8107" s="1295" t="s">
        <v>194</v>
      </c>
      <c r="C8107" s="1295" t="s">
        <v>273</v>
      </c>
      <c r="D8107" s="1295">
        <v>10100</v>
      </c>
      <c r="E8107" s="1295" t="s">
        <v>200</v>
      </c>
      <c r="F8107" s="935" t="s">
        <v>215</v>
      </c>
      <c r="G8107" s="1295">
        <v>0</v>
      </c>
      <c r="H8107" s="935" t="s">
        <v>408</v>
      </c>
      <c r="I8107" s="935" t="s">
        <v>409</v>
      </c>
      <c r="J8107" s="935">
        <v>40.316984869999999</v>
      </c>
      <c r="K8107" s="935">
        <v>-122.1896581</v>
      </c>
      <c r="L8107" s="935">
        <v>40.263968490000003</v>
      </c>
      <c r="M8107" s="935">
        <v>-122.2235306</v>
      </c>
    </row>
    <row r="8108" spans="1:13" x14ac:dyDescent="0.35">
      <c r="A8108" s="1296">
        <v>41845</v>
      </c>
      <c r="B8108" s="1295" t="s">
        <v>194</v>
      </c>
      <c r="C8108" s="1295" t="s">
        <v>273</v>
      </c>
      <c r="D8108" s="1295">
        <v>10100</v>
      </c>
      <c r="E8108" s="1295" t="s">
        <v>200</v>
      </c>
      <c r="F8108" s="935" t="s">
        <v>216</v>
      </c>
      <c r="G8108" s="1295">
        <v>0</v>
      </c>
      <c r="H8108" s="935" t="s">
        <v>409</v>
      </c>
      <c r="I8108" s="935" t="s">
        <v>410</v>
      </c>
      <c r="J8108" s="935">
        <v>40.263968490000003</v>
      </c>
      <c r="K8108" s="935">
        <v>-122.2235306</v>
      </c>
      <c r="L8108" s="935">
        <v>40.153152210000002</v>
      </c>
      <c r="M8108" s="935">
        <v>-122.20237950000001</v>
      </c>
    </row>
    <row r="8109" spans="1:13" x14ac:dyDescent="0.35">
      <c r="A8109" s="1296">
        <v>41845</v>
      </c>
      <c r="B8109" s="1295" t="s">
        <v>194</v>
      </c>
      <c r="C8109" s="1295" t="s">
        <v>273</v>
      </c>
      <c r="D8109" s="1295">
        <v>10100</v>
      </c>
      <c r="E8109" s="1295" t="s">
        <v>200</v>
      </c>
      <c r="F8109" s="935" t="s">
        <v>217</v>
      </c>
      <c r="G8109" s="1295">
        <v>-99999</v>
      </c>
      <c r="H8109" s="935" t="s">
        <v>410</v>
      </c>
      <c r="I8109" s="935" t="s">
        <v>411</v>
      </c>
      <c r="J8109" s="935">
        <v>40.153152210000002</v>
      </c>
      <c r="K8109" s="935">
        <v>-122.20237950000001</v>
      </c>
      <c r="L8109" s="935">
        <v>40.027836569999998</v>
      </c>
      <c r="M8109" s="935">
        <v>-122.11920569999999</v>
      </c>
    </row>
    <row r="8110" spans="1:13" x14ac:dyDescent="0.35">
      <c r="A8110" s="1296">
        <v>41845</v>
      </c>
      <c r="B8110" s="1295" t="s">
        <v>194</v>
      </c>
      <c r="C8110" s="1295" t="s">
        <v>273</v>
      </c>
      <c r="D8110" s="1295">
        <v>10100</v>
      </c>
      <c r="E8110" s="1295" t="s">
        <v>200</v>
      </c>
      <c r="F8110" s="935" t="s">
        <v>219</v>
      </c>
      <c r="G8110" s="1295">
        <v>-99999</v>
      </c>
      <c r="H8110" s="935" t="s">
        <v>411</v>
      </c>
      <c r="I8110" s="935" t="s">
        <v>412</v>
      </c>
      <c r="J8110" s="935">
        <v>40.027836569999998</v>
      </c>
      <c r="K8110" s="935">
        <v>-122.11920569999999</v>
      </c>
      <c r="L8110" s="935">
        <v>39.909298579999998</v>
      </c>
      <c r="M8110" s="935">
        <v>-122.0918963</v>
      </c>
    </row>
    <row r="8111" spans="1:13" x14ac:dyDescent="0.35">
      <c r="A8111" s="1296">
        <v>41845</v>
      </c>
      <c r="B8111" s="1295" t="s">
        <v>194</v>
      </c>
      <c r="C8111" s="1295" t="s">
        <v>273</v>
      </c>
      <c r="D8111" s="1295">
        <v>10100</v>
      </c>
      <c r="E8111" s="1295" t="s">
        <v>200</v>
      </c>
      <c r="F8111" s="935" t="s">
        <v>220</v>
      </c>
      <c r="G8111" s="1295">
        <v>-99999</v>
      </c>
      <c r="H8111" s="935" t="s">
        <v>412</v>
      </c>
      <c r="I8111" s="935" t="s">
        <v>413</v>
      </c>
      <c r="J8111" s="935">
        <v>39.909298579999998</v>
      </c>
      <c r="K8111" s="935">
        <v>-122.0918963</v>
      </c>
      <c r="L8111" s="935">
        <v>39.751173979999997</v>
      </c>
      <c r="M8111" s="935">
        <v>-121.9963235</v>
      </c>
    </row>
    <row r="8112" spans="1:13" x14ac:dyDescent="0.35">
      <c r="A8112" s="1296">
        <v>41845</v>
      </c>
      <c r="B8112" s="1295" t="s">
        <v>194</v>
      </c>
      <c r="C8112" s="1295" t="s">
        <v>273</v>
      </c>
      <c r="D8112" s="1295">
        <v>10100</v>
      </c>
      <c r="E8112" s="1295" t="s">
        <v>200</v>
      </c>
      <c r="F8112" s="935" t="s">
        <v>221</v>
      </c>
      <c r="G8112" s="1295">
        <v>-99999</v>
      </c>
      <c r="H8112" s="935" t="s">
        <v>413</v>
      </c>
      <c r="I8112" s="935" t="s">
        <v>414</v>
      </c>
      <c r="J8112" s="935">
        <v>39.751173979999997</v>
      </c>
      <c r="K8112" s="935">
        <v>-121.9963235</v>
      </c>
      <c r="L8112" s="935">
        <v>39.629153240000001</v>
      </c>
      <c r="M8112" s="935">
        <v>-121.9925059</v>
      </c>
    </row>
    <row r="8113" spans="1:13" x14ac:dyDescent="0.35">
      <c r="A8113" s="1296">
        <v>41845</v>
      </c>
      <c r="B8113" s="1295" t="s">
        <v>194</v>
      </c>
      <c r="C8113" s="1295" t="s">
        <v>273</v>
      </c>
      <c r="D8113" s="1295">
        <v>10100</v>
      </c>
      <c r="E8113" s="1295" t="s">
        <v>200</v>
      </c>
      <c r="F8113" s="935" t="s">
        <v>222</v>
      </c>
      <c r="G8113" s="1295">
        <v>-99999</v>
      </c>
      <c r="H8113" s="935" t="s">
        <v>414</v>
      </c>
      <c r="I8113" s="935" t="s">
        <v>415</v>
      </c>
      <c r="J8113" s="935">
        <v>39.629153240000001</v>
      </c>
      <c r="K8113" s="935">
        <v>-121.9925059</v>
      </c>
      <c r="L8113" s="935">
        <v>39.40712284</v>
      </c>
      <c r="M8113" s="935">
        <v>-122.00758999999999</v>
      </c>
    </row>
    <row r="8114" spans="1:13" x14ac:dyDescent="0.35">
      <c r="A8114" s="1296">
        <v>41851</v>
      </c>
      <c r="B8114" s="1295" t="s">
        <v>194</v>
      </c>
      <c r="C8114" s="1295" t="s">
        <v>273</v>
      </c>
      <c r="D8114" s="1295">
        <v>9550</v>
      </c>
      <c r="E8114" s="1295" t="s">
        <v>200</v>
      </c>
      <c r="F8114" s="935" t="s">
        <v>208</v>
      </c>
      <c r="G8114" s="1295">
        <v>3</v>
      </c>
      <c r="H8114" s="935" t="s">
        <v>402</v>
      </c>
      <c r="I8114" s="935" t="s">
        <v>403</v>
      </c>
      <c r="J8114" s="935">
        <v>40.611883210000002</v>
      </c>
      <c r="K8114" s="935">
        <v>-122.446135</v>
      </c>
      <c r="L8114" s="935">
        <v>40.592799669999998</v>
      </c>
      <c r="M8114" s="935">
        <v>-122.3942059</v>
      </c>
    </row>
    <row r="8115" spans="1:13" x14ac:dyDescent="0.35">
      <c r="A8115" s="1296">
        <v>41851</v>
      </c>
      <c r="B8115" s="1295" t="s">
        <v>194</v>
      </c>
      <c r="C8115" s="1295" t="s">
        <v>273</v>
      </c>
      <c r="D8115" s="1295">
        <v>9550</v>
      </c>
      <c r="E8115" s="1295" t="s">
        <v>200</v>
      </c>
      <c r="F8115" s="935" t="s">
        <v>209</v>
      </c>
      <c r="G8115" s="1295">
        <v>3</v>
      </c>
      <c r="H8115" s="935" t="s">
        <v>403</v>
      </c>
      <c r="I8115" s="935" t="s">
        <v>404</v>
      </c>
      <c r="J8115" s="935">
        <v>40.592799669999998</v>
      </c>
      <c r="K8115" s="935">
        <v>-122.3942059</v>
      </c>
      <c r="L8115" s="935">
        <v>40.585947769999997</v>
      </c>
      <c r="M8115" s="935">
        <v>-122.3683525</v>
      </c>
    </row>
    <row r="8116" spans="1:13" x14ac:dyDescent="0.35">
      <c r="A8116" s="1296">
        <v>41851</v>
      </c>
      <c r="B8116" s="1295" t="s">
        <v>194</v>
      </c>
      <c r="C8116" s="1295" t="s">
        <v>273</v>
      </c>
      <c r="D8116" s="1295">
        <v>9550</v>
      </c>
      <c r="E8116" s="1295" t="s">
        <v>200</v>
      </c>
      <c r="F8116" s="935" t="s">
        <v>211</v>
      </c>
      <c r="G8116" s="1295">
        <v>1</v>
      </c>
      <c r="H8116" s="935" t="s">
        <v>404</v>
      </c>
      <c r="I8116" s="935" t="s">
        <v>405</v>
      </c>
      <c r="J8116" s="935">
        <v>40.585947769999997</v>
      </c>
      <c r="K8116" s="935">
        <v>-122.3683525</v>
      </c>
      <c r="L8116" s="935">
        <v>40.472049499999997</v>
      </c>
      <c r="M8116" s="935">
        <v>-122.29453460000001</v>
      </c>
    </row>
    <row r="8117" spans="1:13" x14ac:dyDescent="0.35">
      <c r="A8117" s="1296">
        <v>41851</v>
      </c>
      <c r="B8117" s="1295" t="s">
        <v>194</v>
      </c>
      <c r="C8117" s="1295" t="s">
        <v>273</v>
      </c>
      <c r="D8117" s="1295">
        <v>9550</v>
      </c>
      <c r="E8117" s="1295" t="s">
        <v>200</v>
      </c>
      <c r="F8117" s="935" t="s">
        <v>212</v>
      </c>
      <c r="G8117" s="1295">
        <v>0</v>
      </c>
      <c r="H8117" s="935" t="s">
        <v>405</v>
      </c>
      <c r="I8117" s="935" t="s">
        <v>406</v>
      </c>
      <c r="J8117" s="935">
        <v>40.472049499999997</v>
      </c>
      <c r="K8117" s="935">
        <v>-122.29453460000001</v>
      </c>
      <c r="L8117" s="935">
        <v>40.417416330000002</v>
      </c>
      <c r="M8117" s="935">
        <v>-122.19395729999999</v>
      </c>
    </row>
    <row r="8118" spans="1:13" x14ac:dyDescent="0.35">
      <c r="A8118" s="1296">
        <v>41851</v>
      </c>
      <c r="B8118" s="1295" t="s">
        <v>194</v>
      </c>
      <c r="C8118" s="1295" t="s">
        <v>273</v>
      </c>
      <c r="D8118" s="1295">
        <v>9550</v>
      </c>
      <c r="E8118" s="1295" t="s">
        <v>200</v>
      </c>
      <c r="F8118" s="935" t="s">
        <v>213</v>
      </c>
      <c r="G8118" s="1295">
        <v>0</v>
      </c>
      <c r="H8118" s="935" t="s">
        <v>406</v>
      </c>
      <c r="I8118" s="935" t="s">
        <v>407</v>
      </c>
      <c r="J8118" s="935">
        <v>40.417416330000002</v>
      </c>
      <c r="K8118" s="935">
        <v>-122.19395729999999</v>
      </c>
      <c r="L8118" s="935">
        <v>40.355137560000003</v>
      </c>
      <c r="M8118" s="935">
        <v>-122.17595660000001</v>
      </c>
    </row>
    <row r="8119" spans="1:13" x14ac:dyDescent="0.35">
      <c r="A8119" s="1296">
        <v>41851</v>
      </c>
      <c r="B8119" s="1295" t="s">
        <v>194</v>
      </c>
      <c r="C8119" s="1295" t="s">
        <v>273</v>
      </c>
      <c r="D8119" s="1295">
        <v>9550</v>
      </c>
      <c r="E8119" s="1295" t="s">
        <v>200</v>
      </c>
      <c r="F8119" s="935" t="s">
        <v>214</v>
      </c>
      <c r="G8119" s="1295">
        <v>0</v>
      </c>
      <c r="H8119" s="935" t="s">
        <v>407</v>
      </c>
      <c r="I8119" s="935" t="s">
        <v>408</v>
      </c>
      <c r="J8119" s="935">
        <v>40.355137560000003</v>
      </c>
      <c r="K8119" s="935">
        <v>-122.17595660000001</v>
      </c>
      <c r="L8119" s="935">
        <v>40.316984869999999</v>
      </c>
      <c r="M8119" s="935">
        <v>-122.1896581</v>
      </c>
    </row>
    <row r="8120" spans="1:13" x14ac:dyDescent="0.35">
      <c r="A8120" s="1296">
        <v>41851</v>
      </c>
      <c r="B8120" s="1295" t="s">
        <v>194</v>
      </c>
      <c r="C8120" s="1295" t="s">
        <v>273</v>
      </c>
      <c r="D8120" s="1295">
        <v>9550</v>
      </c>
      <c r="E8120" s="1295" t="s">
        <v>200</v>
      </c>
      <c r="F8120" s="935" t="s">
        <v>215</v>
      </c>
      <c r="G8120" s="1295">
        <v>0</v>
      </c>
      <c r="H8120" s="935" t="s">
        <v>408</v>
      </c>
      <c r="I8120" s="935" t="s">
        <v>409</v>
      </c>
      <c r="J8120" s="935">
        <v>40.316984869999999</v>
      </c>
      <c r="K8120" s="935">
        <v>-122.1896581</v>
      </c>
      <c r="L8120" s="935">
        <v>40.263968490000003</v>
      </c>
      <c r="M8120" s="935">
        <v>-122.2235306</v>
      </c>
    </row>
    <row r="8121" spans="1:13" x14ac:dyDescent="0.35">
      <c r="A8121" s="1296">
        <v>41851</v>
      </c>
      <c r="B8121" s="1295" t="s">
        <v>194</v>
      </c>
      <c r="C8121" s="1295" t="s">
        <v>273</v>
      </c>
      <c r="D8121" s="1295">
        <v>9550</v>
      </c>
      <c r="E8121" s="1295" t="s">
        <v>200</v>
      </c>
      <c r="F8121" s="935" t="s">
        <v>216</v>
      </c>
      <c r="G8121" s="1295">
        <v>0</v>
      </c>
      <c r="H8121" s="935" t="s">
        <v>409</v>
      </c>
      <c r="I8121" s="935" t="s">
        <v>410</v>
      </c>
      <c r="J8121" s="935">
        <v>40.263968490000003</v>
      </c>
      <c r="K8121" s="935">
        <v>-122.2235306</v>
      </c>
      <c r="L8121" s="935">
        <v>40.153152210000002</v>
      </c>
      <c r="M8121" s="935">
        <v>-122.20237950000001</v>
      </c>
    </row>
    <row r="8122" spans="1:13" x14ac:dyDescent="0.35">
      <c r="A8122" s="1296">
        <v>41851</v>
      </c>
      <c r="B8122" s="1295" t="s">
        <v>194</v>
      </c>
      <c r="C8122" s="1295" t="s">
        <v>273</v>
      </c>
      <c r="D8122" s="1295">
        <v>9550</v>
      </c>
      <c r="E8122" s="1295" t="s">
        <v>200</v>
      </c>
      <c r="F8122" s="935" t="s">
        <v>217</v>
      </c>
      <c r="G8122" s="1295">
        <v>-99999</v>
      </c>
      <c r="H8122" s="935" t="s">
        <v>410</v>
      </c>
      <c r="I8122" s="935" t="s">
        <v>411</v>
      </c>
      <c r="J8122" s="935">
        <v>40.153152210000002</v>
      </c>
      <c r="K8122" s="935">
        <v>-122.20237950000001</v>
      </c>
      <c r="L8122" s="935">
        <v>40.027836569999998</v>
      </c>
      <c r="M8122" s="935">
        <v>-122.11920569999999</v>
      </c>
    </row>
    <row r="8123" spans="1:13" x14ac:dyDescent="0.35">
      <c r="A8123" s="1296">
        <v>41851</v>
      </c>
      <c r="B8123" s="1295" t="s">
        <v>194</v>
      </c>
      <c r="C8123" s="1295" t="s">
        <v>273</v>
      </c>
      <c r="D8123" s="1295">
        <v>9550</v>
      </c>
      <c r="E8123" s="1295" t="s">
        <v>200</v>
      </c>
      <c r="F8123" s="935" t="s">
        <v>219</v>
      </c>
      <c r="G8123" s="1295">
        <v>-99999</v>
      </c>
      <c r="H8123" s="935" t="s">
        <v>411</v>
      </c>
      <c r="I8123" s="935" t="s">
        <v>412</v>
      </c>
      <c r="J8123" s="935">
        <v>40.027836569999998</v>
      </c>
      <c r="K8123" s="935">
        <v>-122.11920569999999</v>
      </c>
      <c r="L8123" s="935">
        <v>39.909298579999998</v>
      </c>
      <c r="M8123" s="935">
        <v>-122.0918963</v>
      </c>
    </row>
    <row r="8124" spans="1:13" x14ac:dyDescent="0.35">
      <c r="A8124" s="1296">
        <v>41851</v>
      </c>
      <c r="B8124" s="1295" t="s">
        <v>194</v>
      </c>
      <c r="C8124" s="1295" t="s">
        <v>273</v>
      </c>
      <c r="D8124" s="1295">
        <v>9550</v>
      </c>
      <c r="E8124" s="1295" t="s">
        <v>200</v>
      </c>
      <c r="F8124" s="935" t="s">
        <v>220</v>
      </c>
      <c r="G8124" s="1295">
        <v>-99999</v>
      </c>
      <c r="H8124" s="935" t="s">
        <v>412</v>
      </c>
      <c r="I8124" s="935" t="s">
        <v>413</v>
      </c>
      <c r="J8124" s="935">
        <v>39.909298579999998</v>
      </c>
      <c r="K8124" s="935">
        <v>-122.0918963</v>
      </c>
      <c r="L8124" s="935">
        <v>39.751173979999997</v>
      </c>
      <c r="M8124" s="935">
        <v>-121.9963235</v>
      </c>
    </row>
    <row r="8125" spans="1:13" x14ac:dyDescent="0.35">
      <c r="A8125" s="1296">
        <v>41851</v>
      </c>
      <c r="B8125" s="1295" t="s">
        <v>194</v>
      </c>
      <c r="C8125" s="1295" t="s">
        <v>273</v>
      </c>
      <c r="D8125" s="1295">
        <v>9550</v>
      </c>
      <c r="E8125" s="1295" t="s">
        <v>200</v>
      </c>
      <c r="F8125" s="935" t="s">
        <v>221</v>
      </c>
      <c r="G8125" s="1295">
        <v>-99999</v>
      </c>
      <c r="H8125" s="935" t="s">
        <v>413</v>
      </c>
      <c r="I8125" s="935" t="s">
        <v>414</v>
      </c>
      <c r="J8125" s="935">
        <v>39.751173979999997</v>
      </c>
      <c r="K8125" s="935">
        <v>-121.9963235</v>
      </c>
      <c r="L8125" s="935">
        <v>39.629153240000001</v>
      </c>
      <c r="M8125" s="935">
        <v>-121.9925059</v>
      </c>
    </row>
    <row r="8126" spans="1:13" x14ac:dyDescent="0.35">
      <c r="A8126" s="1296">
        <v>41851</v>
      </c>
      <c r="B8126" s="1295" t="s">
        <v>194</v>
      </c>
      <c r="C8126" s="1295" t="s">
        <v>273</v>
      </c>
      <c r="D8126" s="1295">
        <v>9550</v>
      </c>
      <c r="E8126" s="1295" t="s">
        <v>200</v>
      </c>
      <c r="F8126" s="935" t="s">
        <v>222</v>
      </c>
      <c r="G8126" s="1295">
        <v>-99999</v>
      </c>
      <c r="H8126" s="935" t="s">
        <v>414</v>
      </c>
      <c r="I8126" s="935" t="s">
        <v>415</v>
      </c>
      <c r="J8126" s="935">
        <v>39.629153240000001</v>
      </c>
      <c r="K8126" s="935">
        <v>-121.9925059</v>
      </c>
      <c r="L8126" s="935">
        <v>39.40712284</v>
      </c>
      <c r="M8126" s="935">
        <v>-122.00758999999999</v>
      </c>
    </row>
    <row r="8127" spans="1:13" x14ac:dyDescent="0.35">
      <c r="A8127" s="1296">
        <v>41858</v>
      </c>
      <c r="B8127" s="1295" t="s">
        <v>194</v>
      </c>
      <c r="C8127" s="1295" t="s">
        <v>273</v>
      </c>
      <c r="D8127" s="1295">
        <v>9450</v>
      </c>
      <c r="E8127" s="1295" t="s">
        <v>200</v>
      </c>
      <c r="F8127" s="935" t="s">
        <v>208</v>
      </c>
      <c r="G8127" s="1295">
        <v>1</v>
      </c>
      <c r="H8127" s="935" t="s">
        <v>402</v>
      </c>
      <c r="I8127" s="935" t="s">
        <v>403</v>
      </c>
      <c r="J8127" s="935">
        <v>40.611883210000002</v>
      </c>
      <c r="K8127" s="935">
        <v>-122.446135</v>
      </c>
      <c r="L8127" s="935">
        <v>40.592799669999998</v>
      </c>
      <c r="M8127" s="935">
        <v>-122.3942059</v>
      </c>
    </row>
    <row r="8128" spans="1:13" x14ac:dyDescent="0.35">
      <c r="A8128" s="1296">
        <v>41858</v>
      </c>
      <c r="B8128" s="1295" t="s">
        <v>194</v>
      </c>
      <c r="C8128" s="1295" t="s">
        <v>273</v>
      </c>
      <c r="D8128" s="1295">
        <v>9450</v>
      </c>
      <c r="E8128" s="1295" t="s">
        <v>200</v>
      </c>
      <c r="F8128" s="935" t="s">
        <v>209</v>
      </c>
      <c r="G8128" s="1295">
        <v>1</v>
      </c>
      <c r="H8128" s="935" t="s">
        <v>403</v>
      </c>
      <c r="I8128" s="935" t="s">
        <v>404</v>
      </c>
      <c r="J8128" s="935">
        <v>40.592799669999998</v>
      </c>
      <c r="K8128" s="935">
        <v>-122.3942059</v>
      </c>
      <c r="L8128" s="935">
        <v>40.585947769999997</v>
      </c>
      <c r="M8128" s="935">
        <v>-122.3683525</v>
      </c>
    </row>
    <row r="8129" spans="1:13" x14ac:dyDescent="0.35">
      <c r="A8129" s="1296">
        <v>41858</v>
      </c>
      <c r="B8129" s="1295" t="s">
        <v>194</v>
      </c>
      <c r="C8129" s="1295" t="s">
        <v>273</v>
      </c>
      <c r="D8129" s="1295">
        <v>9450</v>
      </c>
      <c r="E8129" s="1295" t="s">
        <v>200</v>
      </c>
      <c r="F8129" s="935" t="s">
        <v>211</v>
      </c>
      <c r="G8129" s="1295">
        <v>1</v>
      </c>
      <c r="H8129" s="935" t="s">
        <v>404</v>
      </c>
      <c r="I8129" s="935" t="s">
        <v>405</v>
      </c>
      <c r="J8129" s="935">
        <v>40.585947769999997</v>
      </c>
      <c r="K8129" s="935">
        <v>-122.3683525</v>
      </c>
      <c r="L8129" s="935">
        <v>40.472049499999997</v>
      </c>
      <c r="M8129" s="935">
        <v>-122.29453460000001</v>
      </c>
    </row>
    <row r="8130" spans="1:13" x14ac:dyDescent="0.35">
      <c r="A8130" s="1296">
        <v>41858</v>
      </c>
      <c r="B8130" s="1295" t="s">
        <v>194</v>
      </c>
      <c r="C8130" s="1295" t="s">
        <v>273</v>
      </c>
      <c r="D8130" s="1295">
        <v>9450</v>
      </c>
      <c r="E8130" s="1295" t="s">
        <v>200</v>
      </c>
      <c r="F8130" s="935" t="s">
        <v>212</v>
      </c>
      <c r="G8130" s="1295">
        <v>0</v>
      </c>
      <c r="H8130" s="935" t="s">
        <v>405</v>
      </c>
      <c r="I8130" s="935" t="s">
        <v>406</v>
      </c>
      <c r="J8130" s="935">
        <v>40.472049499999997</v>
      </c>
      <c r="K8130" s="935">
        <v>-122.29453460000001</v>
      </c>
      <c r="L8130" s="935">
        <v>40.417416330000002</v>
      </c>
      <c r="M8130" s="935">
        <v>-122.19395729999999</v>
      </c>
    </row>
    <row r="8131" spans="1:13" x14ac:dyDescent="0.35">
      <c r="A8131" s="1296">
        <v>41858</v>
      </c>
      <c r="B8131" s="1295" t="s">
        <v>194</v>
      </c>
      <c r="C8131" s="1295" t="s">
        <v>273</v>
      </c>
      <c r="D8131" s="1295">
        <v>9450</v>
      </c>
      <c r="E8131" s="1295" t="s">
        <v>200</v>
      </c>
      <c r="F8131" s="935" t="s">
        <v>213</v>
      </c>
      <c r="G8131" s="1295">
        <v>0</v>
      </c>
      <c r="H8131" s="935" t="s">
        <v>406</v>
      </c>
      <c r="I8131" s="935" t="s">
        <v>407</v>
      </c>
      <c r="J8131" s="935">
        <v>40.417416330000002</v>
      </c>
      <c r="K8131" s="935">
        <v>-122.19395729999999</v>
      </c>
      <c r="L8131" s="935">
        <v>40.355137560000003</v>
      </c>
      <c r="M8131" s="935">
        <v>-122.17595660000001</v>
      </c>
    </row>
    <row r="8132" spans="1:13" x14ac:dyDescent="0.35">
      <c r="A8132" s="1296">
        <v>41858</v>
      </c>
      <c r="B8132" s="1295" t="s">
        <v>194</v>
      </c>
      <c r="C8132" s="1295" t="s">
        <v>273</v>
      </c>
      <c r="D8132" s="1295">
        <v>9450</v>
      </c>
      <c r="E8132" s="1295" t="s">
        <v>200</v>
      </c>
      <c r="F8132" s="935" t="s">
        <v>214</v>
      </c>
      <c r="G8132" s="1295">
        <v>0</v>
      </c>
      <c r="H8132" s="935" t="s">
        <v>407</v>
      </c>
      <c r="I8132" s="935" t="s">
        <v>408</v>
      </c>
      <c r="J8132" s="935">
        <v>40.355137560000003</v>
      </c>
      <c r="K8132" s="935">
        <v>-122.17595660000001</v>
      </c>
      <c r="L8132" s="935">
        <v>40.316984869999999</v>
      </c>
      <c r="M8132" s="935">
        <v>-122.1896581</v>
      </c>
    </row>
    <row r="8133" spans="1:13" x14ac:dyDescent="0.35">
      <c r="A8133" s="1296">
        <v>41858</v>
      </c>
      <c r="B8133" s="1295" t="s">
        <v>194</v>
      </c>
      <c r="C8133" s="1295" t="s">
        <v>273</v>
      </c>
      <c r="D8133" s="1295">
        <v>9450</v>
      </c>
      <c r="E8133" s="1295" t="s">
        <v>200</v>
      </c>
      <c r="F8133" s="935" t="s">
        <v>215</v>
      </c>
      <c r="G8133" s="1295">
        <v>0</v>
      </c>
      <c r="H8133" s="935" t="s">
        <v>408</v>
      </c>
      <c r="I8133" s="935" t="s">
        <v>409</v>
      </c>
      <c r="J8133" s="935">
        <v>40.316984869999999</v>
      </c>
      <c r="K8133" s="935">
        <v>-122.1896581</v>
      </c>
      <c r="L8133" s="935">
        <v>40.263968490000003</v>
      </c>
      <c r="M8133" s="935">
        <v>-122.2235306</v>
      </c>
    </row>
    <row r="8134" spans="1:13" x14ac:dyDescent="0.35">
      <c r="A8134" s="1296">
        <v>41858</v>
      </c>
      <c r="B8134" s="1295" t="s">
        <v>194</v>
      </c>
      <c r="C8134" s="1295" t="s">
        <v>273</v>
      </c>
      <c r="D8134" s="1295">
        <v>9450</v>
      </c>
      <c r="E8134" s="1295" t="s">
        <v>200</v>
      </c>
      <c r="F8134" s="935" t="s">
        <v>216</v>
      </c>
      <c r="G8134" s="1295">
        <v>0</v>
      </c>
      <c r="H8134" s="935" t="s">
        <v>409</v>
      </c>
      <c r="I8134" s="935" t="s">
        <v>410</v>
      </c>
      <c r="J8134" s="935">
        <v>40.263968490000003</v>
      </c>
      <c r="K8134" s="935">
        <v>-122.2235306</v>
      </c>
      <c r="L8134" s="935">
        <v>40.153152210000002</v>
      </c>
      <c r="M8134" s="935">
        <v>-122.20237950000001</v>
      </c>
    </row>
    <row r="8135" spans="1:13" x14ac:dyDescent="0.35">
      <c r="A8135" s="1296">
        <v>41858</v>
      </c>
      <c r="B8135" s="1295" t="s">
        <v>194</v>
      </c>
      <c r="C8135" s="1295" t="s">
        <v>273</v>
      </c>
      <c r="D8135" s="1295">
        <v>9450</v>
      </c>
      <c r="E8135" s="1295" t="s">
        <v>200</v>
      </c>
      <c r="F8135" s="935" t="s">
        <v>217</v>
      </c>
      <c r="G8135" s="1295">
        <v>-99999</v>
      </c>
      <c r="H8135" s="935" t="s">
        <v>410</v>
      </c>
      <c r="I8135" s="935" t="s">
        <v>411</v>
      </c>
      <c r="J8135" s="935">
        <v>40.153152210000002</v>
      </c>
      <c r="K8135" s="935">
        <v>-122.20237950000001</v>
      </c>
      <c r="L8135" s="935">
        <v>40.027836569999998</v>
      </c>
      <c r="M8135" s="935">
        <v>-122.11920569999999</v>
      </c>
    </row>
    <row r="8136" spans="1:13" x14ac:dyDescent="0.35">
      <c r="A8136" s="1296">
        <v>41858</v>
      </c>
      <c r="B8136" s="1295" t="s">
        <v>194</v>
      </c>
      <c r="C8136" s="1295" t="s">
        <v>273</v>
      </c>
      <c r="D8136" s="1295">
        <v>9450</v>
      </c>
      <c r="E8136" s="1295" t="s">
        <v>200</v>
      </c>
      <c r="F8136" s="935" t="s">
        <v>219</v>
      </c>
      <c r="G8136" s="1295">
        <v>-99999</v>
      </c>
      <c r="H8136" s="935" t="s">
        <v>411</v>
      </c>
      <c r="I8136" s="935" t="s">
        <v>412</v>
      </c>
      <c r="J8136" s="935">
        <v>40.027836569999998</v>
      </c>
      <c r="K8136" s="935">
        <v>-122.11920569999999</v>
      </c>
      <c r="L8136" s="935">
        <v>39.909298579999998</v>
      </c>
      <c r="M8136" s="935">
        <v>-122.0918963</v>
      </c>
    </row>
    <row r="8137" spans="1:13" x14ac:dyDescent="0.35">
      <c r="A8137" s="1296">
        <v>41858</v>
      </c>
      <c r="B8137" s="1295" t="s">
        <v>194</v>
      </c>
      <c r="C8137" s="1295" t="s">
        <v>273</v>
      </c>
      <c r="D8137" s="1295">
        <v>9450</v>
      </c>
      <c r="E8137" s="1295" t="s">
        <v>200</v>
      </c>
      <c r="F8137" s="935" t="s">
        <v>220</v>
      </c>
      <c r="G8137" s="1295">
        <v>-99999</v>
      </c>
      <c r="H8137" s="935" t="s">
        <v>412</v>
      </c>
      <c r="I8137" s="935" t="s">
        <v>413</v>
      </c>
      <c r="J8137" s="935">
        <v>39.909298579999998</v>
      </c>
      <c r="K8137" s="935">
        <v>-122.0918963</v>
      </c>
      <c r="L8137" s="935">
        <v>39.751173979999997</v>
      </c>
      <c r="M8137" s="935">
        <v>-121.9963235</v>
      </c>
    </row>
    <row r="8138" spans="1:13" x14ac:dyDescent="0.35">
      <c r="A8138" s="1296">
        <v>41858</v>
      </c>
      <c r="B8138" s="1295" t="s">
        <v>194</v>
      </c>
      <c r="C8138" s="1295" t="s">
        <v>273</v>
      </c>
      <c r="D8138" s="1295">
        <v>9450</v>
      </c>
      <c r="E8138" s="1295" t="s">
        <v>200</v>
      </c>
      <c r="F8138" s="935" t="s">
        <v>221</v>
      </c>
      <c r="G8138" s="1295">
        <v>-99999</v>
      </c>
      <c r="H8138" s="935" t="s">
        <v>413</v>
      </c>
      <c r="I8138" s="935" t="s">
        <v>414</v>
      </c>
      <c r="J8138" s="935">
        <v>39.751173979999997</v>
      </c>
      <c r="K8138" s="935">
        <v>-121.9963235</v>
      </c>
      <c r="L8138" s="935">
        <v>39.629153240000001</v>
      </c>
      <c r="M8138" s="935">
        <v>-121.9925059</v>
      </c>
    </row>
    <row r="8139" spans="1:13" x14ac:dyDescent="0.35">
      <c r="A8139" s="1296">
        <v>41858</v>
      </c>
      <c r="B8139" s="1295" t="s">
        <v>194</v>
      </c>
      <c r="C8139" s="1295" t="s">
        <v>273</v>
      </c>
      <c r="D8139" s="1295">
        <v>9450</v>
      </c>
      <c r="E8139" s="1295" t="s">
        <v>200</v>
      </c>
      <c r="F8139" s="935" t="s">
        <v>222</v>
      </c>
      <c r="G8139" s="1295">
        <v>-99999</v>
      </c>
      <c r="H8139" s="935" t="s">
        <v>414</v>
      </c>
      <c r="I8139" s="935" t="s">
        <v>415</v>
      </c>
      <c r="J8139" s="935">
        <v>39.629153240000001</v>
      </c>
      <c r="K8139" s="935">
        <v>-121.9925059</v>
      </c>
      <c r="L8139" s="935">
        <v>39.40712284</v>
      </c>
      <c r="M8139" s="935">
        <v>-122.00758999999999</v>
      </c>
    </row>
    <row r="8140" spans="1:13" x14ac:dyDescent="0.35">
      <c r="A8140" s="1296">
        <v>41873</v>
      </c>
      <c r="B8140" s="1295" t="s">
        <v>194</v>
      </c>
      <c r="C8140" s="1295" t="s">
        <v>272</v>
      </c>
      <c r="D8140" s="1295">
        <v>7850</v>
      </c>
      <c r="E8140" s="1295" t="s">
        <v>200</v>
      </c>
      <c r="F8140" s="935" t="s">
        <v>208</v>
      </c>
      <c r="G8140" s="1295">
        <v>0</v>
      </c>
      <c r="H8140" s="935" t="s">
        <v>402</v>
      </c>
      <c r="I8140" s="935" t="s">
        <v>403</v>
      </c>
      <c r="J8140" s="935">
        <v>40.611883210000002</v>
      </c>
      <c r="K8140" s="935">
        <v>-122.446135</v>
      </c>
      <c r="L8140" s="935">
        <v>40.592799669999998</v>
      </c>
      <c r="M8140" s="935">
        <v>-122.3942059</v>
      </c>
    </row>
    <row r="8141" spans="1:13" x14ac:dyDescent="0.35">
      <c r="A8141" s="1296">
        <v>41873</v>
      </c>
      <c r="B8141" s="1295" t="s">
        <v>194</v>
      </c>
      <c r="C8141" s="1295" t="s">
        <v>272</v>
      </c>
      <c r="D8141" s="1295">
        <v>7850</v>
      </c>
      <c r="E8141" s="1295" t="s">
        <v>200</v>
      </c>
      <c r="F8141" s="935" t="s">
        <v>209</v>
      </c>
      <c r="G8141" s="1295">
        <v>0</v>
      </c>
      <c r="H8141" s="935" t="s">
        <v>403</v>
      </c>
      <c r="I8141" s="935" t="s">
        <v>404</v>
      </c>
      <c r="J8141" s="935">
        <v>40.592799669999998</v>
      </c>
      <c r="K8141" s="935">
        <v>-122.3942059</v>
      </c>
      <c r="L8141" s="935">
        <v>40.585947769999997</v>
      </c>
      <c r="M8141" s="935">
        <v>-122.3683525</v>
      </c>
    </row>
    <row r="8142" spans="1:13" x14ac:dyDescent="0.35">
      <c r="A8142" s="1296">
        <v>41873</v>
      </c>
      <c r="B8142" s="1295" t="s">
        <v>194</v>
      </c>
      <c r="C8142" s="1295" t="s">
        <v>272</v>
      </c>
      <c r="D8142" s="1295">
        <v>7850</v>
      </c>
      <c r="E8142" s="1295" t="s">
        <v>200</v>
      </c>
      <c r="F8142" s="935" t="s">
        <v>211</v>
      </c>
      <c r="G8142" s="1295">
        <v>0</v>
      </c>
      <c r="H8142" s="935" t="s">
        <v>404</v>
      </c>
      <c r="I8142" s="935" t="s">
        <v>405</v>
      </c>
      <c r="J8142" s="935">
        <v>40.585947769999997</v>
      </c>
      <c r="K8142" s="935">
        <v>-122.3683525</v>
      </c>
      <c r="L8142" s="935">
        <v>40.472049499999997</v>
      </c>
      <c r="M8142" s="935">
        <v>-122.29453460000001</v>
      </c>
    </row>
    <row r="8143" spans="1:13" x14ac:dyDescent="0.35">
      <c r="A8143" s="1296">
        <v>41873</v>
      </c>
      <c r="B8143" s="1295" t="s">
        <v>194</v>
      </c>
      <c r="C8143" s="1295" t="s">
        <v>272</v>
      </c>
      <c r="D8143" s="1295">
        <v>7850</v>
      </c>
      <c r="E8143" s="1295" t="s">
        <v>200</v>
      </c>
      <c r="F8143" s="935" t="s">
        <v>212</v>
      </c>
      <c r="G8143" s="1295">
        <v>0</v>
      </c>
      <c r="H8143" s="935" t="s">
        <v>405</v>
      </c>
      <c r="I8143" s="935" t="s">
        <v>406</v>
      </c>
      <c r="J8143" s="935">
        <v>40.472049499999997</v>
      </c>
      <c r="K8143" s="935">
        <v>-122.29453460000001</v>
      </c>
      <c r="L8143" s="935">
        <v>40.417416330000002</v>
      </c>
      <c r="M8143" s="935">
        <v>-122.19395729999999</v>
      </c>
    </row>
    <row r="8144" spans="1:13" x14ac:dyDescent="0.35">
      <c r="A8144" s="1296">
        <v>41873</v>
      </c>
      <c r="B8144" s="1295" t="s">
        <v>194</v>
      </c>
      <c r="C8144" s="1295" t="s">
        <v>272</v>
      </c>
      <c r="D8144" s="1295">
        <v>7850</v>
      </c>
      <c r="E8144" s="1295" t="s">
        <v>200</v>
      </c>
      <c r="F8144" s="935" t="s">
        <v>213</v>
      </c>
      <c r="G8144" s="1295">
        <v>0</v>
      </c>
      <c r="H8144" s="935" t="s">
        <v>406</v>
      </c>
      <c r="I8144" s="935" t="s">
        <v>407</v>
      </c>
      <c r="J8144" s="935">
        <v>40.417416330000002</v>
      </c>
      <c r="K8144" s="935">
        <v>-122.19395729999999</v>
      </c>
      <c r="L8144" s="935">
        <v>40.355137560000003</v>
      </c>
      <c r="M8144" s="935">
        <v>-122.17595660000001</v>
      </c>
    </row>
    <row r="8145" spans="1:13" x14ac:dyDescent="0.35">
      <c r="A8145" s="1296">
        <v>41873</v>
      </c>
      <c r="B8145" s="1295" t="s">
        <v>194</v>
      </c>
      <c r="C8145" s="1295" t="s">
        <v>272</v>
      </c>
      <c r="D8145" s="1295">
        <v>7850</v>
      </c>
      <c r="E8145" s="1295" t="s">
        <v>200</v>
      </c>
      <c r="F8145" s="935" t="s">
        <v>214</v>
      </c>
      <c r="G8145" s="1295">
        <v>0</v>
      </c>
      <c r="H8145" s="935" t="s">
        <v>407</v>
      </c>
      <c r="I8145" s="935" t="s">
        <v>408</v>
      </c>
      <c r="J8145" s="935">
        <v>40.355137560000003</v>
      </c>
      <c r="K8145" s="935">
        <v>-122.17595660000001</v>
      </c>
      <c r="L8145" s="935">
        <v>40.316984869999999</v>
      </c>
      <c r="M8145" s="935">
        <v>-122.1896581</v>
      </c>
    </row>
    <row r="8146" spans="1:13" x14ac:dyDescent="0.35">
      <c r="A8146" s="1296">
        <v>41873</v>
      </c>
      <c r="B8146" s="1295" t="s">
        <v>194</v>
      </c>
      <c r="C8146" s="1295" t="s">
        <v>272</v>
      </c>
      <c r="D8146" s="1295">
        <v>7850</v>
      </c>
      <c r="E8146" s="1295" t="s">
        <v>200</v>
      </c>
      <c r="F8146" s="935" t="s">
        <v>215</v>
      </c>
      <c r="G8146" s="1295">
        <v>0</v>
      </c>
      <c r="H8146" s="935" t="s">
        <v>408</v>
      </c>
      <c r="I8146" s="935" t="s">
        <v>409</v>
      </c>
      <c r="J8146" s="935">
        <v>40.316984869999999</v>
      </c>
      <c r="K8146" s="935">
        <v>-122.1896581</v>
      </c>
      <c r="L8146" s="935">
        <v>40.263968490000003</v>
      </c>
      <c r="M8146" s="935">
        <v>-122.2235306</v>
      </c>
    </row>
    <row r="8147" spans="1:13" x14ac:dyDescent="0.35">
      <c r="A8147" s="1296">
        <v>41873</v>
      </c>
      <c r="B8147" s="1295" t="s">
        <v>194</v>
      </c>
      <c r="C8147" s="1295" t="s">
        <v>272</v>
      </c>
      <c r="D8147" s="1295">
        <v>7850</v>
      </c>
      <c r="E8147" s="1295" t="s">
        <v>200</v>
      </c>
      <c r="F8147" s="935" t="s">
        <v>216</v>
      </c>
      <c r="G8147" s="1295">
        <v>0</v>
      </c>
      <c r="H8147" s="935" t="s">
        <v>409</v>
      </c>
      <c r="I8147" s="935" t="s">
        <v>410</v>
      </c>
      <c r="J8147" s="935">
        <v>40.263968490000003</v>
      </c>
      <c r="K8147" s="935">
        <v>-122.2235306</v>
      </c>
      <c r="L8147" s="935">
        <v>40.153152210000002</v>
      </c>
      <c r="M8147" s="935">
        <v>-122.20237950000001</v>
      </c>
    </row>
    <row r="8148" spans="1:13" x14ac:dyDescent="0.35">
      <c r="A8148" s="1296">
        <v>41873</v>
      </c>
      <c r="B8148" s="1295" t="s">
        <v>194</v>
      </c>
      <c r="C8148" s="1295" t="s">
        <v>272</v>
      </c>
      <c r="D8148" s="1295">
        <v>7850</v>
      </c>
      <c r="E8148" s="1295" t="s">
        <v>200</v>
      </c>
      <c r="F8148" s="935" t="s">
        <v>217</v>
      </c>
      <c r="G8148" s="1295">
        <v>-99999</v>
      </c>
      <c r="H8148" s="935" t="s">
        <v>410</v>
      </c>
      <c r="I8148" s="935" t="s">
        <v>411</v>
      </c>
      <c r="J8148" s="935">
        <v>40.153152210000002</v>
      </c>
      <c r="K8148" s="935">
        <v>-122.20237950000001</v>
      </c>
      <c r="L8148" s="935">
        <v>40.027836569999998</v>
      </c>
      <c r="M8148" s="935">
        <v>-122.11920569999999</v>
      </c>
    </row>
    <row r="8149" spans="1:13" x14ac:dyDescent="0.35">
      <c r="A8149" s="1296">
        <v>41873</v>
      </c>
      <c r="B8149" s="1295" t="s">
        <v>194</v>
      </c>
      <c r="C8149" s="1295" t="s">
        <v>272</v>
      </c>
      <c r="D8149" s="1295">
        <v>7850</v>
      </c>
      <c r="E8149" s="1295" t="s">
        <v>200</v>
      </c>
      <c r="F8149" s="935" t="s">
        <v>219</v>
      </c>
      <c r="G8149" s="1295">
        <v>-99999</v>
      </c>
      <c r="H8149" s="935" t="s">
        <v>411</v>
      </c>
      <c r="I8149" s="935" t="s">
        <v>412</v>
      </c>
      <c r="J8149" s="935">
        <v>40.027836569999998</v>
      </c>
      <c r="K8149" s="935">
        <v>-122.11920569999999</v>
      </c>
      <c r="L8149" s="935">
        <v>39.909298579999998</v>
      </c>
      <c r="M8149" s="935">
        <v>-122.0918963</v>
      </c>
    </row>
    <row r="8150" spans="1:13" x14ac:dyDescent="0.35">
      <c r="A8150" s="1296">
        <v>41873</v>
      </c>
      <c r="B8150" s="1295" t="s">
        <v>194</v>
      </c>
      <c r="C8150" s="1295" t="s">
        <v>272</v>
      </c>
      <c r="D8150" s="1295">
        <v>7850</v>
      </c>
      <c r="E8150" s="1295" t="s">
        <v>200</v>
      </c>
      <c r="F8150" s="935" t="s">
        <v>220</v>
      </c>
      <c r="G8150" s="1295">
        <v>-99999</v>
      </c>
      <c r="H8150" s="935" t="s">
        <v>412</v>
      </c>
      <c r="I8150" s="935" t="s">
        <v>413</v>
      </c>
      <c r="J8150" s="935">
        <v>39.909298579999998</v>
      </c>
      <c r="K8150" s="935">
        <v>-122.0918963</v>
      </c>
      <c r="L8150" s="935">
        <v>39.751173979999997</v>
      </c>
      <c r="M8150" s="935">
        <v>-121.9963235</v>
      </c>
    </row>
    <row r="8151" spans="1:13" x14ac:dyDescent="0.35">
      <c r="A8151" s="1296">
        <v>41873</v>
      </c>
      <c r="B8151" s="1295" t="s">
        <v>194</v>
      </c>
      <c r="C8151" s="1295" t="s">
        <v>272</v>
      </c>
      <c r="D8151" s="1295">
        <v>7850</v>
      </c>
      <c r="E8151" s="1295" t="s">
        <v>200</v>
      </c>
      <c r="F8151" s="935" t="s">
        <v>221</v>
      </c>
      <c r="G8151" s="1295">
        <v>-99999</v>
      </c>
      <c r="H8151" s="935" t="s">
        <v>413</v>
      </c>
      <c r="I8151" s="935" t="s">
        <v>414</v>
      </c>
      <c r="J8151" s="935">
        <v>39.751173979999997</v>
      </c>
      <c r="K8151" s="935">
        <v>-121.9963235</v>
      </c>
      <c r="L8151" s="935">
        <v>39.629153240000001</v>
      </c>
      <c r="M8151" s="935">
        <v>-121.9925059</v>
      </c>
    </row>
    <row r="8152" spans="1:13" x14ac:dyDescent="0.35">
      <c r="A8152" s="1296">
        <v>41873</v>
      </c>
      <c r="B8152" s="1295" t="s">
        <v>194</v>
      </c>
      <c r="C8152" s="1295" t="s">
        <v>272</v>
      </c>
      <c r="D8152" s="1295">
        <v>7850</v>
      </c>
      <c r="E8152" s="1295" t="s">
        <v>200</v>
      </c>
      <c r="F8152" s="935" t="s">
        <v>222</v>
      </c>
      <c r="G8152" s="1295">
        <v>-99999</v>
      </c>
      <c r="H8152" s="935" t="s">
        <v>414</v>
      </c>
      <c r="I8152" s="935" t="s">
        <v>415</v>
      </c>
      <c r="J8152" s="935">
        <v>39.629153240000001</v>
      </c>
      <c r="K8152" s="935">
        <v>-121.9925059</v>
      </c>
      <c r="L8152" s="935">
        <v>39.40712284</v>
      </c>
      <c r="M8152" s="935">
        <v>-122.00758999999999</v>
      </c>
    </row>
    <row r="8153" spans="1:13" x14ac:dyDescent="0.35">
      <c r="A8153" s="1296">
        <v>41879</v>
      </c>
      <c r="B8153" s="1295" t="s">
        <v>194</v>
      </c>
      <c r="C8153" s="1295" t="s">
        <v>246</v>
      </c>
      <c r="D8153" s="1295">
        <v>7560</v>
      </c>
      <c r="E8153" s="1295" t="s">
        <v>200</v>
      </c>
      <c r="F8153" s="935" t="s">
        <v>208</v>
      </c>
      <c r="G8153" s="1295">
        <v>0</v>
      </c>
      <c r="H8153" s="935" t="s">
        <v>402</v>
      </c>
      <c r="I8153" s="935" t="s">
        <v>403</v>
      </c>
      <c r="J8153" s="935">
        <v>40.611883210000002</v>
      </c>
      <c r="K8153" s="935">
        <v>-122.446135</v>
      </c>
      <c r="L8153" s="935">
        <v>40.592799669999998</v>
      </c>
      <c r="M8153" s="935">
        <v>-122.3942059</v>
      </c>
    </row>
    <row r="8154" spans="1:13" x14ac:dyDescent="0.35">
      <c r="A8154" s="1296">
        <v>41879</v>
      </c>
      <c r="B8154" s="1295" t="s">
        <v>194</v>
      </c>
      <c r="C8154" s="1295" t="s">
        <v>246</v>
      </c>
      <c r="D8154" s="1295">
        <v>7560</v>
      </c>
      <c r="E8154" s="1295" t="s">
        <v>200</v>
      </c>
      <c r="F8154" s="935" t="s">
        <v>209</v>
      </c>
      <c r="G8154" s="1295">
        <v>0</v>
      </c>
      <c r="H8154" s="935" t="s">
        <v>403</v>
      </c>
      <c r="I8154" s="935" t="s">
        <v>404</v>
      </c>
      <c r="J8154" s="935">
        <v>40.592799669999998</v>
      </c>
      <c r="K8154" s="935">
        <v>-122.3942059</v>
      </c>
      <c r="L8154" s="935">
        <v>40.585947769999997</v>
      </c>
      <c r="M8154" s="935">
        <v>-122.3683525</v>
      </c>
    </row>
    <row r="8155" spans="1:13" x14ac:dyDescent="0.35">
      <c r="A8155" s="1296">
        <v>41879</v>
      </c>
      <c r="B8155" s="1295" t="s">
        <v>194</v>
      </c>
      <c r="C8155" s="1295" t="s">
        <v>246</v>
      </c>
      <c r="D8155" s="1295">
        <v>7560</v>
      </c>
      <c r="E8155" s="1295" t="s">
        <v>200</v>
      </c>
      <c r="F8155" s="935" t="s">
        <v>211</v>
      </c>
      <c r="G8155" s="1295">
        <v>0</v>
      </c>
      <c r="H8155" s="935" t="s">
        <v>404</v>
      </c>
      <c r="I8155" s="935" t="s">
        <v>405</v>
      </c>
      <c r="J8155" s="935">
        <v>40.585947769999997</v>
      </c>
      <c r="K8155" s="935">
        <v>-122.3683525</v>
      </c>
      <c r="L8155" s="935">
        <v>40.472049499999997</v>
      </c>
      <c r="M8155" s="935">
        <v>-122.29453460000001</v>
      </c>
    </row>
    <row r="8156" spans="1:13" x14ac:dyDescent="0.35">
      <c r="A8156" s="1296">
        <v>41879</v>
      </c>
      <c r="B8156" s="1295" t="s">
        <v>194</v>
      </c>
      <c r="C8156" s="1295" t="s">
        <v>246</v>
      </c>
      <c r="D8156" s="1295">
        <v>7560</v>
      </c>
      <c r="E8156" s="1295" t="s">
        <v>200</v>
      </c>
      <c r="F8156" s="935" t="s">
        <v>212</v>
      </c>
      <c r="G8156" s="1295">
        <v>0</v>
      </c>
      <c r="H8156" s="935" t="s">
        <v>405</v>
      </c>
      <c r="I8156" s="935" t="s">
        <v>406</v>
      </c>
      <c r="J8156" s="935">
        <v>40.472049499999997</v>
      </c>
      <c r="K8156" s="935">
        <v>-122.29453460000001</v>
      </c>
      <c r="L8156" s="935">
        <v>40.417416330000002</v>
      </c>
      <c r="M8156" s="935">
        <v>-122.19395729999999</v>
      </c>
    </row>
    <row r="8157" spans="1:13" x14ac:dyDescent="0.35">
      <c r="A8157" s="1296">
        <v>41879</v>
      </c>
      <c r="B8157" s="1295" t="s">
        <v>194</v>
      </c>
      <c r="C8157" s="1295" t="s">
        <v>246</v>
      </c>
      <c r="D8157" s="1295">
        <v>7560</v>
      </c>
      <c r="E8157" s="1295" t="s">
        <v>200</v>
      </c>
      <c r="F8157" s="935" t="s">
        <v>213</v>
      </c>
      <c r="G8157" s="1295">
        <v>0</v>
      </c>
      <c r="H8157" s="935" t="s">
        <v>406</v>
      </c>
      <c r="I8157" s="935" t="s">
        <v>407</v>
      </c>
      <c r="J8157" s="935">
        <v>40.417416330000002</v>
      </c>
      <c r="K8157" s="935">
        <v>-122.19395729999999</v>
      </c>
      <c r="L8157" s="935">
        <v>40.355137560000003</v>
      </c>
      <c r="M8157" s="935">
        <v>-122.17595660000001</v>
      </c>
    </row>
    <row r="8158" spans="1:13" x14ac:dyDescent="0.35">
      <c r="A8158" s="1296">
        <v>41879</v>
      </c>
      <c r="B8158" s="1295" t="s">
        <v>194</v>
      </c>
      <c r="C8158" s="1295" t="s">
        <v>246</v>
      </c>
      <c r="D8158" s="1295">
        <v>7560</v>
      </c>
      <c r="E8158" s="1295" t="s">
        <v>200</v>
      </c>
      <c r="F8158" s="935" t="s">
        <v>214</v>
      </c>
      <c r="G8158" s="1295">
        <v>0</v>
      </c>
      <c r="H8158" s="935" t="s">
        <v>407</v>
      </c>
      <c r="I8158" s="935" t="s">
        <v>408</v>
      </c>
      <c r="J8158" s="935">
        <v>40.355137560000003</v>
      </c>
      <c r="K8158" s="935">
        <v>-122.17595660000001</v>
      </c>
      <c r="L8158" s="935">
        <v>40.316984869999999</v>
      </c>
      <c r="M8158" s="935">
        <v>-122.1896581</v>
      </c>
    </row>
    <row r="8159" spans="1:13" x14ac:dyDescent="0.35">
      <c r="A8159" s="1296">
        <v>41879</v>
      </c>
      <c r="B8159" s="1295" t="s">
        <v>194</v>
      </c>
      <c r="C8159" s="1295" t="s">
        <v>246</v>
      </c>
      <c r="D8159" s="1295">
        <v>7560</v>
      </c>
      <c r="E8159" s="1295" t="s">
        <v>200</v>
      </c>
      <c r="F8159" s="935" t="s">
        <v>215</v>
      </c>
      <c r="G8159" s="1295">
        <v>0</v>
      </c>
      <c r="H8159" s="935" t="s">
        <v>408</v>
      </c>
      <c r="I8159" s="935" t="s">
        <v>409</v>
      </c>
      <c r="J8159" s="935">
        <v>40.316984869999999</v>
      </c>
      <c r="K8159" s="935">
        <v>-122.1896581</v>
      </c>
      <c r="L8159" s="935">
        <v>40.263968490000003</v>
      </c>
      <c r="M8159" s="935">
        <v>-122.2235306</v>
      </c>
    </row>
    <row r="8160" spans="1:13" x14ac:dyDescent="0.35">
      <c r="A8160" s="1296">
        <v>41879</v>
      </c>
      <c r="B8160" s="1295" t="s">
        <v>194</v>
      </c>
      <c r="C8160" s="1295" t="s">
        <v>246</v>
      </c>
      <c r="D8160" s="1295">
        <v>7560</v>
      </c>
      <c r="E8160" s="1295" t="s">
        <v>200</v>
      </c>
      <c r="F8160" s="935" t="s">
        <v>216</v>
      </c>
      <c r="G8160" s="1295">
        <v>0</v>
      </c>
      <c r="H8160" s="935" t="s">
        <v>409</v>
      </c>
      <c r="I8160" s="935" t="s">
        <v>410</v>
      </c>
      <c r="J8160" s="935">
        <v>40.263968490000003</v>
      </c>
      <c r="K8160" s="935">
        <v>-122.2235306</v>
      </c>
      <c r="L8160" s="935">
        <v>40.153152210000002</v>
      </c>
      <c r="M8160" s="935">
        <v>-122.20237950000001</v>
      </c>
    </row>
    <row r="8161" spans="1:13" x14ac:dyDescent="0.35">
      <c r="A8161" s="1296">
        <v>41879</v>
      </c>
      <c r="B8161" s="1295" t="s">
        <v>194</v>
      </c>
      <c r="C8161" s="1295" t="s">
        <v>246</v>
      </c>
      <c r="D8161" s="1295">
        <v>7560</v>
      </c>
      <c r="E8161" s="1295" t="s">
        <v>200</v>
      </c>
      <c r="F8161" s="935" t="s">
        <v>217</v>
      </c>
      <c r="G8161" s="1295">
        <v>-99999</v>
      </c>
      <c r="H8161" s="935" t="s">
        <v>410</v>
      </c>
      <c r="I8161" s="935" t="s">
        <v>411</v>
      </c>
      <c r="J8161" s="935">
        <v>40.153152210000002</v>
      </c>
      <c r="K8161" s="935">
        <v>-122.20237950000001</v>
      </c>
      <c r="L8161" s="935">
        <v>40.027836569999998</v>
      </c>
      <c r="M8161" s="935">
        <v>-122.11920569999999</v>
      </c>
    </row>
    <row r="8162" spans="1:13" x14ac:dyDescent="0.35">
      <c r="A8162" s="1296">
        <v>41879</v>
      </c>
      <c r="B8162" s="1295" t="s">
        <v>194</v>
      </c>
      <c r="C8162" s="1295" t="s">
        <v>246</v>
      </c>
      <c r="D8162" s="1295">
        <v>7560</v>
      </c>
      <c r="E8162" s="1295" t="s">
        <v>200</v>
      </c>
      <c r="F8162" s="935" t="s">
        <v>219</v>
      </c>
      <c r="G8162" s="1295">
        <v>-99999</v>
      </c>
      <c r="H8162" s="935" t="s">
        <v>411</v>
      </c>
      <c r="I8162" s="935" t="s">
        <v>412</v>
      </c>
      <c r="J8162" s="935">
        <v>40.027836569999998</v>
      </c>
      <c r="K8162" s="935">
        <v>-122.11920569999999</v>
      </c>
      <c r="L8162" s="935">
        <v>39.909298579999998</v>
      </c>
      <c r="M8162" s="935">
        <v>-122.0918963</v>
      </c>
    </row>
    <row r="8163" spans="1:13" x14ac:dyDescent="0.35">
      <c r="A8163" s="1296">
        <v>41879</v>
      </c>
      <c r="B8163" s="1295" t="s">
        <v>194</v>
      </c>
      <c r="C8163" s="1295" t="s">
        <v>246</v>
      </c>
      <c r="D8163" s="1295">
        <v>7560</v>
      </c>
      <c r="E8163" s="1295" t="s">
        <v>200</v>
      </c>
      <c r="F8163" s="935" t="s">
        <v>220</v>
      </c>
      <c r="G8163" s="1295">
        <v>-99999</v>
      </c>
      <c r="H8163" s="935" t="s">
        <v>412</v>
      </c>
      <c r="I8163" s="935" t="s">
        <v>413</v>
      </c>
      <c r="J8163" s="935">
        <v>39.909298579999998</v>
      </c>
      <c r="K8163" s="935">
        <v>-122.0918963</v>
      </c>
      <c r="L8163" s="935">
        <v>39.751173979999997</v>
      </c>
      <c r="M8163" s="935">
        <v>-121.9963235</v>
      </c>
    </row>
    <row r="8164" spans="1:13" x14ac:dyDescent="0.35">
      <c r="A8164" s="1296">
        <v>41879</v>
      </c>
      <c r="B8164" s="1295" t="s">
        <v>194</v>
      </c>
      <c r="C8164" s="1295" t="s">
        <v>246</v>
      </c>
      <c r="D8164" s="1295">
        <v>7560</v>
      </c>
      <c r="E8164" s="1295" t="s">
        <v>200</v>
      </c>
      <c r="F8164" s="935" t="s">
        <v>221</v>
      </c>
      <c r="G8164" s="1295">
        <v>-99999</v>
      </c>
      <c r="H8164" s="935" t="s">
        <v>413</v>
      </c>
      <c r="I8164" s="935" t="s">
        <v>414</v>
      </c>
      <c r="J8164" s="935">
        <v>39.751173979999997</v>
      </c>
      <c r="K8164" s="935">
        <v>-121.9963235</v>
      </c>
      <c r="L8164" s="935">
        <v>39.629153240000001</v>
      </c>
      <c r="M8164" s="935">
        <v>-121.9925059</v>
      </c>
    </row>
    <row r="8165" spans="1:13" x14ac:dyDescent="0.35">
      <c r="A8165" s="1296">
        <v>41879</v>
      </c>
      <c r="B8165" s="1295" t="s">
        <v>194</v>
      </c>
      <c r="C8165" s="1295" t="s">
        <v>246</v>
      </c>
      <c r="D8165" s="1295">
        <v>7560</v>
      </c>
      <c r="E8165" s="1295" t="s">
        <v>200</v>
      </c>
      <c r="F8165" s="935" t="s">
        <v>222</v>
      </c>
      <c r="G8165" s="1295">
        <v>-99999</v>
      </c>
      <c r="H8165" s="935" t="s">
        <v>414</v>
      </c>
      <c r="I8165" s="935" t="s">
        <v>415</v>
      </c>
      <c r="J8165" s="935">
        <v>39.629153240000001</v>
      </c>
      <c r="K8165" s="935">
        <v>-121.9925059</v>
      </c>
      <c r="L8165" s="935">
        <v>39.40712284</v>
      </c>
      <c r="M8165" s="935">
        <v>-122.00758999999999</v>
      </c>
    </row>
    <row r="8166" spans="1:13" x14ac:dyDescent="0.35">
      <c r="A8166" s="1296">
        <v>41914</v>
      </c>
      <c r="B8166" s="1295" t="s">
        <v>194</v>
      </c>
      <c r="C8166" s="1295" t="s">
        <v>274</v>
      </c>
      <c r="D8166" s="1295">
        <v>4650</v>
      </c>
      <c r="E8166" s="1295" t="s">
        <v>206</v>
      </c>
      <c r="F8166" s="935" t="s">
        <v>208</v>
      </c>
      <c r="G8166" s="1295">
        <v>3</v>
      </c>
      <c r="H8166" s="935" t="s">
        <v>402</v>
      </c>
      <c r="I8166" s="935" t="s">
        <v>403</v>
      </c>
      <c r="J8166" s="935">
        <v>40.611883210000002</v>
      </c>
      <c r="K8166" s="935">
        <v>-122.446135</v>
      </c>
      <c r="L8166" s="935">
        <v>40.592799669999998</v>
      </c>
      <c r="M8166" s="935">
        <v>-122.3942059</v>
      </c>
    </row>
    <row r="8167" spans="1:13" x14ac:dyDescent="0.35">
      <c r="A8167" s="1296">
        <v>41914</v>
      </c>
      <c r="B8167" s="1295" t="s">
        <v>194</v>
      </c>
      <c r="C8167" s="1295" t="s">
        <v>274</v>
      </c>
      <c r="D8167" s="1295">
        <v>4650</v>
      </c>
      <c r="E8167" s="1295" t="s">
        <v>206</v>
      </c>
      <c r="F8167" s="935" t="s">
        <v>209</v>
      </c>
      <c r="G8167" s="1295">
        <v>1</v>
      </c>
      <c r="H8167" s="935" t="s">
        <v>403</v>
      </c>
      <c r="I8167" s="935" t="s">
        <v>404</v>
      </c>
      <c r="J8167" s="935">
        <v>40.592799669999998</v>
      </c>
      <c r="K8167" s="935">
        <v>-122.3942059</v>
      </c>
      <c r="L8167" s="935">
        <v>40.585947769999997</v>
      </c>
      <c r="M8167" s="935">
        <v>-122.3683525</v>
      </c>
    </row>
    <row r="8168" spans="1:13" x14ac:dyDescent="0.35">
      <c r="A8168" s="1296">
        <v>41914</v>
      </c>
      <c r="B8168" s="1295" t="s">
        <v>194</v>
      </c>
      <c r="C8168" s="1295" t="s">
        <v>274</v>
      </c>
      <c r="D8168" s="1295">
        <v>4650</v>
      </c>
      <c r="E8168" s="1295" t="s">
        <v>206</v>
      </c>
      <c r="F8168" s="935" t="s">
        <v>211</v>
      </c>
      <c r="G8168" s="1295">
        <v>7</v>
      </c>
      <c r="H8168" s="935" t="s">
        <v>404</v>
      </c>
      <c r="I8168" s="935" t="s">
        <v>405</v>
      </c>
      <c r="J8168" s="935">
        <v>40.585947769999997</v>
      </c>
      <c r="K8168" s="935">
        <v>-122.3683525</v>
      </c>
      <c r="L8168" s="935">
        <v>40.472049499999997</v>
      </c>
      <c r="M8168" s="935">
        <v>-122.29453460000001</v>
      </c>
    </row>
    <row r="8169" spans="1:13" x14ac:dyDescent="0.35">
      <c r="A8169" s="1296">
        <v>41914</v>
      </c>
      <c r="B8169" s="1295" t="s">
        <v>194</v>
      </c>
      <c r="C8169" s="1295" t="s">
        <v>274</v>
      </c>
      <c r="D8169" s="1295">
        <v>4650</v>
      </c>
      <c r="E8169" s="1295" t="s">
        <v>206</v>
      </c>
      <c r="F8169" s="935" t="s">
        <v>212</v>
      </c>
      <c r="G8169" s="1295">
        <v>0</v>
      </c>
      <c r="H8169" s="935" t="s">
        <v>405</v>
      </c>
      <c r="I8169" s="935" t="s">
        <v>406</v>
      </c>
      <c r="J8169" s="935">
        <v>40.472049499999997</v>
      </c>
      <c r="K8169" s="935">
        <v>-122.29453460000001</v>
      </c>
      <c r="L8169" s="935">
        <v>40.417416330000002</v>
      </c>
      <c r="M8169" s="935">
        <v>-122.19395729999999</v>
      </c>
    </row>
    <row r="8170" spans="1:13" x14ac:dyDescent="0.35">
      <c r="A8170" s="1296">
        <v>41914</v>
      </c>
      <c r="B8170" s="1295" t="s">
        <v>194</v>
      </c>
      <c r="C8170" s="1295" t="s">
        <v>274</v>
      </c>
      <c r="D8170" s="1295">
        <v>4650</v>
      </c>
      <c r="E8170" s="1295" t="s">
        <v>206</v>
      </c>
      <c r="F8170" s="935" t="s">
        <v>213</v>
      </c>
      <c r="G8170" s="1295">
        <v>1</v>
      </c>
      <c r="H8170" s="935" t="s">
        <v>406</v>
      </c>
      <c r="I8170" s="935" t="s">
        <v>407</v>
      </c>
      <c r="J8170" s="935">
        <v>40.417416330000002</v>
      </c>
      <c r="K8170" s="935">
        <v>-122.19395729999999</v>
      </c>
      <c r="L8170" s="935">
        <v>40.355137560000003</v>
      </c>
      <c r="M8170" s="935">
        <v>-122.17595660000001</v>
      </c>
    </row>
    <row r="8171" spans="1:13" x14ac:dyDescent="0.35">
      <c r="A8171" s="1296">
        <v>41914</v>
      </c>
      <c r="B8171" s="1295" t="s">
        <v>194</v>
      </c>
      <c r="C8171" s="1295" t="s">
        <v>274</v>
      </c>
      <c r="D8171" s="1295">
        <v>4650</v>
      </c>
      <c r="E8171" s="1295" t="s">
        <v>206</v>
      </c>
      <c r="F8171" s="935" t="s">
        <v>214</v>
      </c>
      <c r="G8171" s="1295">
        <v>0</v>
      </c>
      <c r="H8171" s="935" t="s">
        <v>407</v>
      </c>
      <c r="I8171" s="935" t="s">
        <v>408</v>
      </c>
      <c r="J8171" s="935">
        <v>40.355137560000003</v>
      </c>
      <c r="K8171" s="935">
        <v>-122.17595660000001</v>
      </c>
      <c r="L8171" s="935">
        <v>40.316984869999999</v>
      </c>
      <c r="M8171" s="935">
        <v>-122.1896581</v>
      </c>
    </row>
    <row r="8172" spans="1:13" x14ac:dyDescent="0.35">
      <c r="A8172" s="1296">
        <v>41914</v>
      </c>
      <c r="B8172" s="1295" t="s">
        <v>194</v>
      </c>
      <c r="C8172" s="1295" t="s">
        <v>274</v>
      </c>
      <c r="D8172" s="1295">
        <v>4650</v>
      </c>
      <c r="E8172" s="1295" t="s">
        <v>206</v>
      </c>
      <c r="F8172" s="935" t="s">
        <v>215</v>
      </c>
      <c r="G8172" s="1295">
        <v>0</v>
      </c>
      <c r="H8172" s="935" t="s">
        <v>408</v>
      </c>
      <c r="I8172" s="935" t="s">
        <v>409</v>
      </c>
      <c r="J8172" s="935">
        <v>40.316984869999999</v>
      </c>
      <c r="K8172" s="935">
        <v>-122.1896581</v>
      </c>
      <c r="L8172" s="935">
        <v>40.263968490000003</v>
      </c>
      <c r="M8172" s="935">
        <v>-122.2235306</v>
      </c>
    </row>
    <row r="8173" spans="1:13" x14ac:dyDescent="0.35">
      <c r="A8173" s="1296">
        <v>41914</v>
      </c>
      <c r="B8173" s="1295" t="s">
        <v>194</v>
      </c>
      <c r="C8173" s="1295" t="s">
        <v>274</v>
      </c>
      <c r="D8173" s="1295">
        <v>4650</v>
      </c>
      <c r="E8173" s="1295" t="s">
        <v>206</v>
      </c>
      <c r="F8173" s="935" t="s">
        <v>216</v>
      </c>
      <c r="G8173" s="1295">
        <v>0</v>
      </c>
      <c r="H8173" s="935" t="s">
        <v>409</v>
      </c>
      <c r="I8173" s="935" t="s">
        <v>410</v>
      </c>
      <c r="J8173" s="935">
        <v>40.263968490000003</v>
      </c>
      <c r="K8173" s="935">
        <v>-122.2235306</v>
      </c>
      <c r="L8173" s="935">
        <v>40.153152210000002</v>
      </c>
      <c r="M8173" s="935">
        <v>-122.20237950000001</v>
      </c>
    </row>
    <row r="8174" spans="1:13" x14ac:dyDescent="0.35">
      <c r="A8174" s="1296">
        <v>41914</v>
      </c>
      <c r="B8174" s="1295" t="s">
        <v>194</v>
      </c>
      <c r="C8174" s="1295" t="s">
        <v>274</v>
      </c>
      <c r="D8174" s="1295">
        <v>4650</v>
      </c>
      <c r="E8174" s="1295" t="s">
        <v>206</v>
      </c>
      <c r="F8174" s="935" t="s">
        <v>217</v>
      </c>
      <c r="G8174" s="1295">
        <v>0</v>
      </c>
      <c r="H8174" s="935" t="s">
        <v>410</v>
      </c>
      <c r="I8174" s="935" t="s">
        <v>411</v>
      </c>
      <c r="J8174" s="935">
        <v>40.153152210000002</v>
      </c>
      <c r="K8174" s="935">
        <v>-122.20237950000001</v>
      </c>
      <c r="L8174" s="935">
        <v>40.027836569999998</v>
      </c>
      <c r="M8174" s="935">
        <v>-122.11920569999999</v>
      </c>
    </row>
    <row r="8175" spans="1:13" x14ac:dyDescent="0.35">
      <c r="A8175" s="1296">
        <v>41914</v>
      </c>
      <c r="B8175" s="1295" t="s">
        <v>194</v>
      </c>
      <c r="C8175" s="1295" t="s">
        <v>274</v>
      </c>
      <c r="D8175" s="1295">
        <v>4650</v>
      </c>
      <c r="E8175" s="1295" t="s">
        <v>206</v>
      </c>
      <c r="F8175" s="935" t="s">
        <v>219</v>
      </c>
      <c r="G8175" s="1295">
        <v>0</v>
      </c>
      <c r="H8175" s="935" t="s">
        <v>411</v>
      </c>
      <c r="I8175" s="935" t="s">
        <v>412</v>
      </c>
      <c r="J8175" s="935">
        <v>40.027836569999998</v>
      </c>
      <c r="K8175" s="935">
        <v>-122.11920569999999</v>
      </c>
      <c r="L8175" s="935">
        <v>39.909298579999998</v>
      </c>
      <c r="M8175" s="935">
        <v>-122.0918963</v>
      </c>
    </row>
    <row r="8176" spans="1:13" x14ac:dyDescent="0.35">
      <c r="A8176" s="1296">
        <v>41914</v>
      </c>
      <c r="B8176" s="1295" t="s">
        <v>194</v>
      </c>
      <c r="C8176" s="1295" t="s">
        <v>274</v>
      </c>
      <c r="D8176" s="1295">
        <v>4650</v>
      </c>
      <c r="E8176" s="1295" t="s">
        <v>206</v>
      </c>
      <c r="F8176" s="935" t="s">
        <v>220</v>
      </c>
      <c r="G8176" s="1295">
        <v>-99999</v>
      </c>
      <c r="H8176" s="935" t="s">
        <v>412</v>
      </c>
      <c r="I8176" s="935" t="s">
        <v>413</v>
      </c>
      <c r="J8176" s="935">
        <v>39.909298579999998</v>
      </c>
      <c r="K8176" s="935">
        <v>-122.0918963</v>
      </c>
      <c r="L8176" s="935">
        <v>39.751173979999997</v>
      </c>
      <c r="M8176" s="935">
        <v>-121.9963235</v>
      </c>
    </row>
    <row r="8177" spans="1:13" x14ac:dyDescent="0.35">
      <c r="A8177" s="1296">
        <v>41914</v>
      </c>
      <c r="B8177" s="1295" t="s">
        <v>194</v>
      </c>
      <c r="C8177" s="1295" t="s">
        <v>274</v>
      </c>
      <c r="D8177" s="1295">
        <v>4650</v>
      </c>
      <c r="E8177" s="1295" t="s">
        <v>206</v>
      </c>
      <c r="F8177" s="935" t="s">
        <v>221</v>
      </c>
      <c r="G8177" s="1295">
        <v>-99999</v>
      </c>
      <c r="H8177" s="935" t="s">
        <v>413</v>
      </c>
      <c r="I8177" s="935" t="s">
        <v>414</v>
      </c>
      <c r="J8177" s="935">
        <v>39.751173979999997</v>
      </c>
      <c r="K8177" s="935">
        <v>-121.9963235</v>
      </c>
      <c r="L8177" s="935">
        <v>39.629153240000001</v>
      </c>
      <c r="M8177" s="935">
        <v>-121.9925059</v>
      </c>
    </row>
    <row r="8178" spans="1:13" x14ac:dyDescent="0.35">
      <c r="A8178" s="1296">
        <v>41914</v>
      </c>
      <c r="B8178" s="1295" t="s">
        <v>194</v>
      </c>
      <c r="C8178" s="1295" t="s">
        <v>274</v>
      </c>
      <c r="D8178" s="1295">
        <v>4650</v>
      </c>
      <c r="E8178" s="1295" t="s">
        <v>206</v>
      </c>
      <c r="F8178" s="935" t="s">
        <v>222</v>
      </c>
      <c r="G8178" s="1295">
        <v>-99999</v>
      </c>
      <c r="H8178" s="935" t="s">
        <v>414</v>
      </c>
      <c r="I8178" s="935" t="s">
        <v>415</v>
      </c>
      <c r="J8178" s="935">
        <v>39.629153240000001</v>
      </c>
      <c r="K8178" s="935">
        <v>-121.9925059</v>
      </c>
      <c r="L8178" s="935">
        <v>39.40712284</v>
      </c>
      <c r="M8178" s="935">
        <v>-122.00758999999999</v>
      </c>
    </row>
    <row r="8179" spans="1:13" x14ac:dyDescent="0.35">
      <c r="A8179" s="1296">
        <v>41922</v>
      </c>
      <c r="B8179" s="1295" t="s">
        <v>194</v>
      </c>
      <c r="C8179" s="1295" t="s">
        <v>274</v>
      </c>
      <c r="D8179" s="1295">
        <v>4950</v>
      </c>
      <c r="E8179" s="1295" t="s">
        <v>206</v>
      </c>
      <c r="F8179" s="935" t="s">
        <v>208</v>
      </c>
      <c r="G8179" s="1295">
        <v>28</v>
      </c>
      <c r="H8179" s="935" t="s">
        <v>402</v>
      </c>
      <c r="I8179" s="935" t="s">
        <v>403</v>
      </c>
      <c r="J8179" s="935">
        <v>40.611883210000002</v>
      </c>
      <c r="K8179" s="935">
        <v>-122.446135</v>
      </c>
      <c r="L8179" s="935">
        <v>40.592799669999998</v>
      </c>
      <c r="M8179" s="935">
        <v>-122.3942059</v>
      </c>
    </row>
    <row r="8180" spans="1:13" x14ac:dyDescent="0.35">
      <c r="A8180" s="1296">
        <v>41922</v>
      </c>
      <c r="B8180" s="1295" t="s">
        <v>194</v>
      </c>
      <c r="C8180" s="1295" t="s">
        <v>274</v>
      </c>
      <c r="D8180" s="1295">
        <v>4950</v>
      </c>
      <c r="E8180" s="1295" t="s">
        <v>206</v>
      </c>
      <c r="F8180" s="935" t="s">
        <v>209</v>
      </c>
      <c r="G8180" s="1295">
        <v>24</v>
      </c>
      <c r="H8180" s="935" t="s">
        <v>403</v>
      </c>
      <c r="I8180" s="935" t="s">
        <v>404</v>
      </c>
      <c r="J8180" s="935">
        <v>40.592799669999998</v>
      </c>
      <c r="K8180" s="935">
        <v>-122.3942059</v>
      </c>
      <c r="L8180" s="935">
        <v>40.585947769999997</v>
      </c>
      <c r="M8180" s="935">
        <v>-122.3683525</v>
      </c>
    </row>
    <row r="8181" spans="1:13" x14ac:dyDescent="0.35">
      <c r="A8181" s="1296">
        <v>41922</v>
      </c>
      <c r="B8181" s="1295" t="s">
        <v>194</v>
      </c>
      <c r="C8181" s="1295" t="s">
        <v>274</v>
      </c>
      <c r="D8181" s="1295">
        <v>4950</v>
      </c>
      <c r="E8181" s="1295" t="s">
        <v>206</v>
      </c>
      <c r="F8181" s="935" t="s">
        <v>211</v>
      </c>
      <c r="G8181" s="1295">
        <v>44</v>
      </c>
      <c r="H8181" s="935" t="s">
        <v>404</v>
      </c>
      <c r="I8181" s="935" t="s">
        <v>405</v>
      </c>
      <c r="J8181" s="935">
        <v>40.585947769999997</v>
      </c>
      <c r="K8181" s="935">
        <v>-122.3683525</v>
      </c>
      <c r="L8181" s="935">
        <v>40.472049499999997</v>
      </c>
      <c r="M8181" s="935">
        <v>-122.29453460000001</v>
      </c>
    </row>
    <row r="8182" spans="1:13" x14ac:dyDescent="0.35">
      <c r="A8182" s="1296">
        <v>41922</v>
      </c>
      <c r="B8182" s="1295" t="s">
        <v>194</v>
      </c>
      <c r="C8182" s="1295" t="s">
        <v>274</v>
      </c>
      <c r="D8182" s="1295">
        <v>4950</v>
      </c>
      <c r="E8182" s="1295" t="s">
        <v>206</v>
      </c>
      <c r="F8182" s="935" t="s">
        <v>212</v>
      </c>
      <c r="G8182" s="1295">
        <v>6</v>
      </c>
      <c r="H8182" s="935" t="s">
        <v>405</v>
      </c>
      <c r="I8182" s="935" t="s">
        <v>406</v>
      </c>
      <c r="J8182" s="935">
        <v>40.472049499999997</v>
      </c>
      <c r="K8182" s="935">
        <v>-122.29453460000001</v>
      </c>
      <c r="L8182" s="935">
        <v>40.417416330000002</v>
      </c>
      <c r="M8182" s="935">
        <v>-122.19395729999999</v>
      </c>
    </row>
    <row r="8183" spans="1:13" x14ac:dyDescent="0.35">
      <c r="A8183" s="1296">
        <v>41922</v>
      </c>
      <c r="B8183" s="1295" t="s">
        <v>194</v>
      </c>
      <c r="C8183" s="1295" t="s">
        <v>274</v>
      </c>
      <c r="D8183" s="1295">
        <v>4950</v>
      </c>
      <c r="E8183" s="1295" t="s">
        <v>206</v>
      </c>
      <c r="F8183" s="935" t="s">
        <v>213</v>
      </c>
      <c r="G8183" s="1295">
        <v>4</v>
      </c>
      <c r="H8183" s="935" t="s">
        <v>406</v>
      </c>
      <c r="I8183" s="935" t="s">
        <v>407</v>
      </c>
      <c r="J8183" s="935">
        <v>40.417416330000002</v>
      </c>
      <c r="K8183" s="935">
        <v>-122.19395729999999</v>
      </c>
      <c r="L8183" s="935">
        <v>40.355137560000003</v>
      </c>
      <c r="M8183" s="935">
        <v>-122.17595660000001</v>
      </c>
    </row>
    <row r="8184" spans="1:13" x14ac:dyDescent="0.35">
      <c r="A8184" s="1296">
        <v>41922</v>
      </c>
      <c r="B8184" s="1295" t="s">
        <v>194</v>
      </c>
      <c r="C8184" s="1295" t="s">
        <v>274</v>
      </c>
      <c r="D8184" s="1295">
        <v>4950</v>
      </c>
      <c r="E8184" s="1295" t="s">
        <v>206</v>
      </c>
      <c r="F8184" s="935" t="s">
        <v>214</v>
      </c>
      <c r="G8184" s="1295">
        <v>15</v>
      </c>
      <c r="H8184" s="935" t="s">
        <v>407</v>
      </c>
      <c r="I8184" s="935" t="s">
        <v>408</v>
      </c>
      <c r="J8184" s="935">
        <v>40.355137560000003</v>
      </c>
      <c r="K8184" s="935">
        <v>-122.17595660000001</v>
      </c>
      <c r="L8184" s="935">
        <v>40.316984869999999</v>
      </c>
      <c r="M8184" s="935">
        <v>-122.1896581</v>
      </c>
    </row>
    <row r="8185" spans="1:13" x14ac:dyDescent="0.35">
      <c r="A8185" s="1296">
        <v>41922</v>
      </c>
      <c r="B8185" s="1295" t="s">
        <v>194</v>
      </c>
      <c r="C8185" s="1295" t="s">
        <v>274</v>
      </c>
      <c r="D8185" s="1295">
        <v>4950</v>
      </c>
      <c r="E8185" s="1295" t="s">
        <v>206</v>
      </c>
      <c r="F8185" s="935" t="s">
        <v>215</v>
      </c>
      <c r="G8185" s="1295">
        <v>6</v>
      </c>
      <c r="H8185" s="935" t="s">
        <v>408</v>
      </c>
      <c r="I8185" s="935" t="s">
        <v>409</v>
      </c>
      <c r="J8185" s="935">
        <v>40.316984869999999</v>
      </c>
      <c r="K8185" s="935">
        <v>-122.1896581</v>
      </c>
      <c r="L8185" s="935">
        <v>40.263968490000003</v>
      </c>
      <c r="M8185" s="935">
        <v>-122.2235306</v>
      </c>
    </row>
    <row r="8186" spans="1:13" x14ac:dyDescent="0.35">
      <c r="A8186" s="1296">
        <v>41922</v>
      </c>
      <c r="B8186" s="1295" t="s">
        <v>194</v>
      </c>
      <c r="C8186" s="1295" t="s">
        <v>274</v>
      </c>
      <c r="D8186" s="1295">
        <v>4950</v>
      </c>
      <c r="E8186" s="1295" t="s">
        <v>206</v>
      </c>
      <c r="F8186" s="935" t="s">
        <v>216</v>
      </c>
      <c r="G8186" s="1295">
        <v>0</v>
      </c>
      <c r="H8186" s="935" t="s">
        <v>409</v>
      </c>
      <c r="I8186" s="935" t="s">
        <v>410</v>
      </c>
      <c r="J8186" s="935">
        <v>40.263968490000003</v>
      </c>
      <c r="K8186" s="935">
        <v>-122.2235306</v>
      </c>
      <c r="L8186" s="935">
        <v>40.153152210000002</v>
      </c>
      <c r="M8186" s="935">
        <v>-122.20237950000001</v>
      </c>
    </row>
    <row r="8187" spans="1:13" x14ac:dyDescent="0.35">
      <c r="A8187" s="1296">
        <v>41922</v>
      </c>
      <c r="B8187" s="1295" t="s">
        <v>194</v>
      </c>
      <c r="C8187" s="1295" t="s">
        <v>274</v>
      </c>
      <c r="D8187" s="1295">
        <v>4950</v>
      </c>
      <c r="E8187" s="1295" t="s">
        <v>206</v>
      </c>
      <c r="F8187" s="935" t="s">
        <v>217</v>
      </c>
      <c r="G8187" s="1295">
        <v>6</v>
      </c>
      <c r="H8187" s="935" t="s">
        <v>410</v>
      </c>
      <c r="I8187" s="935" t="s">
        <v>411</v>
      </c>
      <c r="J8187" s="935">
        <v>40.153152210000002</v>
      </c>
      <c r="K8187" s="935">
        <v>-122.20237950000001</v>
      </c>
      <c r="L8187" s="935">
        <v>40.027836569999998</v>
      </c>
      <c r="M8187" s="935">
        <v>-122.11920569999999</v>
      </c>
    </row>
    <row r="8188" spans="1:13" x14ac:dyDescent="0.35">
      <c r="A8188" s="1296">
        <v>41922</v>
      </c>
      <c r="B8188" s="1295" t="s">
        <v>194</v>
      </c>
      <c r="C8188" s="1295" t="s">
        <v>274</v>
      </c>
      <c r="D8188" s="1295">
        <v>4950</v>
      </c>
      <c r="E8188" s="1295" t="s">
        <v>206</v>
      </c>
      <c r="F8188" s="935" t="s">
        <v>219</v>
      </c>
      <c r="G8188" s="1295">
        <v>0</v>
      </c>
      <c r="H8188" s="935" t="s">
        <v>411</v>
      </c>
      <c r="I8188" s="935" t="s">
        <v>412</v>
      </c>
      <c r="J8188" s="935">
        <v>40.027836569999998</v>
      </c>
      <c r="K8188" s="935">
        <v>-122.11920569999999</v>
      </c>
      <c r="L8188" s="935">
        <v>39.909298579999998</v>
      </c>
      <c r="M8188" s="935">
        <v>-122.0918963</v>
      </c>
    </row>
    <row r="8189" spans="1:13" x14ac:dyDescent="0.35">
      <c r="A8189" s="1296">
        <v>41922</v>
      </c>
      <c r="B8189" s="1295" t="s">
        <v>194</v>
      </c>
      <c r="C8189" s="1295" t="s">
        <v>274</v>
      </c>
      <c r="D8189" s="1295">
        <v>4950</v>
      </c>
      <c r="E8189" s="1295" t="s">
        <v>206</v>
      </c>
      <c r="F8189" s="935" t="s">
        <v>220</v>
      </c>
      <c r="G8189" s="1295">
        <v>-99999</v>
      </c>
      <c r="H8189" s="935" t="s">
        <v>412</v>
      </c>
      <c r="I8189" s="935" t="s">
        <v>413</v>
      </c>
      <c r="J8189" s="935">
        <v>39.909298579999998</v>
      </c>
      <c r="K8189" s="935">
        <v>-122.0918963</v>
      </c>
      <c r="L8189" s="935">
        <v>39.751173979999997</v>
      </c>
      <c r="M8189" s="935">
        <v>-121.9963235</v>
      </c>
    </row>
    <row r="8190" spans="1:13" x14ac:dyDescent="0.35">
      <c r="A8190" s="1296">
        <v>41922</v>
      </c>
      <c r="B8190" s="1295" t="s">
        <v>194</v>
      </c>
      <c r="C8190" s="1295" t="s">
        <v>274</v>
      </c>
      <c r="D8190" s="1295">
        <v>4950</v>
      </c>
      <c r="E8190" s="1295" t="s">
        <v>206</v>
      </c>
      <c r="F8190" s="935" t="s">
        <v>221</v>
      </c>
      <c r="G8190" s="1295">
        <v>-99999</v>
      </c>
      <c r="H8190" s="935" t="s">
        <v>413</v>
      </c>
      <c r="I8190" s="935" t="s">
        <v>414</v>
      </c>
      <c r="J8190" s="935">
        <v>39.751173979999997</v>
      </c>
      <c r="K8190" s="935">
        <v>-121.9963235</v>
      </c>
      <c r="L8190" s="935">
        <v>39.629153240000001</v>
      </c>
      <c r="M8190" s="935">
        <v>-121.9925059</v>
      </c>
    </row>
    <row r="8191" spans="1:13" x14ac:dyDescent="0.35">
      <c r="A8191" s="1296">
        <v>41922</v>
      </c>
      <c r="B8191" s="1295" t="s">
        <v>194</v>
      </c>
      <c r="C8191" s="1295" t="s">
        <v>274</v>
      </c>
      <c r="D8191" s="1295">
        <v>4950</v>
      </c>
      <c r="E8191" s="1295" t="s">
        <v>206</v>
      </c>
      <c r="F8191" s="935" t="s">
        <v>222</v>
      </c>
      <c r="G8191" s="1295">
        <v>-99999</v>
      </c>
      <c r="H8191" s="935" t="s">
        <v>414</v>
      </c>
      <c r="I8191" s="935" t="s">
        <v>415</v>
      </c>
      <c r="J8191" s="935">
        <v>39.629153240000001</v>
      </c>
      <c r="K8191" s="935">
        <v>-121.9925059</v>
      </c>
      <c r="L8191" s="935">
        <v>39.40712284</v>
      </c>
      <c r="M8191" s="935">
        <v>-122.00758999999999</v>
      </c>
    </row>
    <row r="8192" spans="1:13" x14ac:dyDescent="0.35">
      <c r="A8192" s="1296">
        <v>41936</v>
      </c>
      <c r="B8192" s="1295" t="s">
        <v>194</v>
      </c>
      <c r="C8192" s="1295" t="s">
        <v>274</v>
      </c>
      <c r="D8192" s="1295">
        <v>5120</v>
      </c>
      <c r="E8192" s="1295" t="s">
        <v>206</v>
      </c>
      <c r="F8192" s="935" t="s">
        <v>208</v>
      </c>
      <c r="G8192" s="1295">
        <v>37</v>
      </c>
      <c r="H8192" s="935" t="s">
        <v>402</v>
      </c>
      <c r="I8192" s="935" t="s">
        <v>403</v>
      </c>
      <c r="J8192" s="935">
        <v>40.611883210000002</v>
      </c>
      <c r="K8192" s="935">
        <v>-122.446135</v>
      </c>
      <c r="L8192" s="935">
        <v>40.592799669999998</v>
      </c>
      <c r="M8192" s="935">
        <v>-122.3942059</v>
      </c>
    </row>
    <row r="8193" spans="1:13" x14ac:dyDescent="0.35">
      <c r="A8193" s="1296">
        <v>41936</v>
      </c>
      <c r="B8193" s="1295" t="s">
        <v>194</v>
      </c>
      <c r="C8193" s="1295" t="s">
        <v>274</v>
      </c>
      <c r="D8193" s="1295">
        <v>5120</v>
      </c>
      <c r="E8193" s="1295" t="s">
        <v>206</v>
      </c>
      <c r="F8193" s="935" t="s">
        <v>209</v>
      </c>
      <c r="G8193" s="1295">
        <v>10</v>
      </c>
      <c r="H8193" s="935" t="s">
        <v>403</v>
      </c>
      <c r="I8193" s="935" t="s">
        <v>404</v>
      </c>
      <c r="J8193" s="935">
        <v>40.592799669999998</v>
      </c>
      <c r="K8193" s="935">
        <v>-122.3942059</v>
      </c>
      <c r="L8193" s="935">
        <v>40.585947769999997</v>
      </c>
      <c r="M8193" s="935">
        <v>-122.3683525</v>
      </c>
    </row>
    <row r="8194" spans="1:13" x14ac:dyDescent="0.35">
      <c r="A8194" s="1296">
        <v>41936</v>
      </c>
      <c r="B8194" s="1295" t="s">
        <v>194</v>
      </c>
      <c r="C8194" s="1295" t="s">
        <v>274</v>
      </c>
      <c r="D8194" s="1295">
        <v>5120</v>
      </c>
      <c r="E8194" s="1295" t="s">
        <v>206</v>
      </c>
      <c r="F8194" s="935" t="s">
        <v>211</v>
      </c>
      <c r="G8194" s="1295">
        <v>32</v>
      </c>
      <c r="H8194" s="935" t="s">
        <v>404</v>
      </c>
      <c r="I8194" s="935" t="s">
        <v>405</v>
      </c>
      <c r="J8194" s="935">
        <v>40.585947769999997</v>
      </c>
      <c r="K8194" s="935">
        <v>-122.3683525</v>
      </c>
      <c r="L8194" s="935">
        <v>40.472049499999997</v>
      </c>
      <c r="M8194" s="935">
        <v>-122.29453460000001</v>
      </c>
    </row>
    <row r="8195" spans="1:13" x14ac:dyDescent="0.35">
      <c r="A8195" s="1296">
        <v>41936</v>
      </c>
      <c r="B8195" s="1295" t="s">
        <v>194</v>
      </c>
      <c r="C8195" s="1295" t="s">
        <v>274</v>
      </c>
      <c r="D8195" s="1295">
        <v>5120</v>
      </c>
      <c r="E8195" s="1295" t="s">
        <v>206</v>
      </c>
      <c r="F8195" s="935" t="s">
        <v>212</v>
      </c>
      <c r="G8195" s="1295">
        <v>6</v>
      </c>
      <c r="H8195" s="935" t="s">
        <v>405</v>
      </c>
      <c r="I8195" s="935" t="s">
        <v>406</v>
      </c>
      <c r="J8195" s="935">
        <v>40.472049499999997</v>
      </c>
      <c r="K8195" s="935">
        <v>-122.29453460000001</v>
      </c>
      <c r="L8195" s="935">
        <v>40.417416330000002</v>
      </c>
      <c r="M8195" s="935">
        <v>-122.19395729999999</v>
      </c>
    </row>
    <row r="8196" spans="1:13" x14ac:dyDescent="0.35">
      <c r="A8196" s="1296">
        <v>41936</v>
      </c>
      <c r="B8196" s="1295" t="s">
        <v>194</v>
      </c>
      <c r="C8196" s="1295" t="s">
        <v>274</v>
      </c>
      <c r="D8196" s="1295">
        <v>5120</v>
      </c>
      <c r="E8196" s="1295" t="s">
        <v>206</v>
      </c>
      <c r="F8196" s="935" t="s">
        <v>213</v>
      </c>
      <c r="G8196" s="1295">
        <v>33</v>
      </c>
      <c r="H8196" s="935" t="s">
        <v>406</v>
      </c>
      <c r="I8196" s="935" t="s">
        <v>407</v>
      </c>
      <c r="J8196" s="935">
        <v>40.417416330000002</v>
      </c>
      <c r="K8196" s="935">
        <v>-122.19395729999999</v>
      </c>
      <c r="L8196" s="935">
        <v>40.355137560000003</v>
      </c>
      <c r="M8196" s="935">
        <v>-122.17595660000001</v>
      </c>
    </row>
    <row r="8197" spans="1:13" x14ac:dyDescent="0.35">
      <c r="A8197" s="1296">
        <v>41936</v>
      </c>
      <c r="B8197" s="1295" t="s">
        <v>194</v>
      </c>
      <c r="C8197" s="1295" t="s">
        <v>274</v>
      </c>
      <c r="D8197" s="1295">
        <v>5120</v>
      </c>
      <c r="E8197" s="1295" t="s">
        <v>206</v>
      </c>
      <c r="F8197" s="935" t="s">
        <v>214</v>
      </c>
      <c r="G8197" s="1295">
        <v>72</v>
      </c>
      <c r="H8197" s="935" t="s">
        <v>407</v>
      </c>
      <c r="I8197" s="935" t="s">
        <v>408</v>
      </c>
      <c r="J8197" s="935">
        <v>40.355137560000003</v>
      </c>
      <c r="K8197" s="935">
        <v>-122.17595660000001</v>
      </c>
      <c r="L8197" s="935">
        <v>40.316984869999999</v>
      </c>
      <c r="M8197" s="935">
        <v>-122.1896581</v>
      </c>
    </row>
    <row r="8198" spans="1:13" x14ac:dyDescent="0.35">
      <c r="A8198" s="1296">
        <v>41936</v>
      </c>
      <c r="B8198" s="1295" t="s">
        <v>194</v>
      </c>
      <c r="C8198" s="1295" t="s">
        <v>274</v>
      </c>
      <c r="D8198" s="1295">
        <v>5120</v>
      </c>
      <c r="E8198" s="1295" t="s">
        <v>206</v>
      </c>
      <c r="F8198" s="935" t="s">
        <v>215</v>
      </c>
      <c r="G8198" s="1295">
        <v>63</v>
      </c>
      <c r="H8198" s="935" t="s">
        <v>408</v>
      </c>
      <c r="I8198" s="935" t="s">
        <v>409</v>
      </c>
      <c r="J8198" s="935">
        <v>40.316984869999999</v>
      </c>
      <c r="K8198" s="935">
        <v>-122.1896581</v>
      </c>
      <c r="L8198" s="935">
        <v>40.263968490000003</v>
      </c>
      <c r="M8198" s="935">
        <v>-122.2235306</v>
      </c>
    </row>
    <row r="8199" spans="1:13" x14ac:dyDescent="0.35">
      <c r="A8199" s="1296">
        <v>41936</v>
      </c>
      <c r="B8199" s="1295" t="s">
        <v>194</v>
      </c>
      <c r="C8199" s="1295" t="s">
        <v>274</v>
      </c>
      <c r="D8199" s="1295">
        <v>5120</v>
      </c>
      <c r="E8199" s="1295" t="s">
        <v>206</v>
      </c>
      <c r="F8199" s="935" t="s">
        <v>216</v>
      </c>
      <c r="G8199" s="1295">
        <v>23</v>
      </c>
      <c r="H8199" s="935" t="s">
        <v>409</v>
      </c>
      <c r="I8199" s="935" t="s">
        <v>410</v>
      </c>
      <c r="J8199" s="935">
        <v>40.263968490000003</v>
      </c>
      <c r="K8199" s="935">
        <v>-122.2235306</v>
      </c>
      <c r="L8199" s="935">
        <v>40.153152210000002</v>
      </c>
      <c r="M8199" s="935">
        <v>-122.20237950000001</v>
      </c>
    </row>
    <row r="8200" spans="1:13" x14ac:dyDescent="0.35">
      <c r="A8200" s="1296">
        <v>41936</v>
      </c>
      <c r="B8200" s="1295" t="s">
        <v>194</v>
      </c>
      <c r="C8200" s="1295" t="s">
        <v>274</v>
      </c>
      <c r="D8200" s="1295">
        <v>5120</v>
      </c>
      <c r="E8200" s="1295" t="s">
        <v>206</v>
      </c>
      <c r="F8200" s="935" t="s">
        <v>217</v>
      </c>
      <c r="G8200" s="1295">
        <v>39</v>
      </c>
      <c r="H8200" s="935" t="s">
        <v>410</v>
      </c>
      <c r="I8200" s="935" t="s">
        <v>411</v>
      </c>
      <c r="J8200" s="935">
        <v>40.153152210000002</v>
      </c>
      <c r="K8200" s="935">
        <v>-122.20237950000001</v>
      </c>
      <c r="L8200" s="935">
        <v>40.027836569999998</v>
      </c>
      <c r="M8200" s="935">
        <v>-122.11920569999999</v>
      </c>
    </row>
    <row r="8201" spans="1:13" x14ac:dyDescent="0.35">
      <c r="A8201" s="1296">
        <v>41936</v>
      </c>
      <c r="B8201" s="1295" t="s">
        <v>194</v>
      </c>
      <c r="C8201" s="1295" t="s">
        <v>274</v>
      </c>
      <c r="D8201" s="1295">
        <v>5120</v>
      </c>
      <c r="E8201" s="1295" t="s">
        <v>206</v>
      </c>
      <c r="F8201" s="935" t="s">
        <v>219</v>
      </c>
      <c r="G8201" s="1295">
        <v>12</v>
      </c>
      <c r="H8201" s="935" t="s">
        <v>411</v>
      </c>
      <c r="I8201" s="935" t="s">
        <v>412</v>
      </c>
      <c r="J8201" s="935">
        <v>40.027836569999998</v>
      </c>
      <c r="K8201" s="935">
        <v>-122.11920569999999</v>
      </c>
      <c r="L8201" s="935">
        <v>39.909298579999998</v>
      </c>
      <c r="M8201" s="935">
        <v>-122.0918963</v>
      </c>
    </row>
    <row r="8202" spans="1:13" x14ac:dyDescent="0.35">
      <c r="A8202" s="1296">
        <v>41936</v>
      </c>
      <c r="B8202" s="1295" t="s">
        <v>194</v>
      </c>
      <c r="C8202" s="1295" t="s">
        <v>274</v>
      </c>
      <c r="D8202" s="1295">
        <v>5120</v>
      </c>
      <c r="E8202" s="1295" t="s">
        <v>206</v>
      </c>
      <c r="F8202" s="935" t="s">
        <v>220</v>
      </c>
      <c r="G8202" s="1295">
        <v>7</v>
      </c>
      <c r="H8202" s="935" t="s">
        <v>412</v>
      </c>
      <c r="I8202" s="935" t="s">
        <v>413</v>
      </c>
      <c r="J8202" s="935">
        <v>39.909298579999998</v>
      </c>
      <c r="K8202" s="935">
        <v>-122.0918963</v>
      </c>
      <c r="L8202" s="935">
        <v>39.751173979999997</v>
      </c>
      <c r="M8202" s="935">
        <v>-121.9963235</v>
      </c>
    </row>
    <row r="8203" spans="1:13" x14ac:dyDescent="0.35">
      <c r="A8203" s="1296">
        <v>41936</v>
      </c>
      <c r="B8203" s="1295" t="s">
        <v>194</v>
      </c>
      <c r="C8203" s="1295" t="s">
        <v>274</v>
      </c>
      <c r="D8203" s="1295">
        <v>5120</v>
      </c>
      <c r="E8203" s="1295" t="s">
        <v>206</v>
      </c>
      <c r="F8203" s="935" t="s">
        <v>221</v>
      </c>
      <c r="G8203" s="1295">
        <v>4</v>
      </c>
      <c r="H8203" s="935" t="s">
        <v>413</v>
      </c>
      <c r="I8203" s="935" t="s">
        <v>414</v>
      </c>
      <c r="J8203" s="935">
        <v>39.751173979999997</v>
      </c>
      <c r="K8203" s="935">
        <v>-121.9963235</v>
      </c>
      <c r="L8203" s="935">
        <v>39.629153240000001</v>
      </c>
      <c r="M8203" s="935">
        <v>-121.9925059</v>
      </c>
    </row>
    <row r="8204" spans="1:13" ht="15" thickBot="1" x14ac:dyDescent="0.4">
      <c r="A8204" s="1309">
        <v>41936</v>
      </c>
      <c r="B8204" s="1313" t="s">
        <v>194</v>
      </c>
      <c r="C8204" s="1313" t="s">
        <v>274</v>
      </c>
      <c r="D8204" s="1313">
        <v>5120</v>
      </c>
      <c r="E8204" s="1313" t="s">
        <v>206</v>
      </c>
      <c r="F8204" s="1312" t="s">
        <v>222</v>
      </c>
      <c r="G8204" s="1313">
        <v>0</v>
      </c>
      <c r="H8204" s="1312" t="s">
        <v>414</v>
      </c>
      <c r="I8204" s="1312" t="s">
        <v>415</v>
      </c>
      <c r="J8204" s="1312">
        <v>39.629153240000001</v>
      </c>
      <c r="K8204" s="1312">
        <v>-121.9925059</v>
      </c>
      <c r="L8204" s="1312">
        <v>39.40712284</v>
      </c>
      <c r="M8204" s="1312">
        <v>-122.00758999999999</v>
      </c>
    </row>
    <row r="8205" spans="1:13" ht="15" thickTop="1" x14ac:dyDescent="0.35">
      <c r="A8205" s="1296">
        <v>42135</v>
      </c>
      <c r="B8205" s="1295" t="s">
        <v>194</v>
      </c>
      <c r="C8205" s="1295" t="s">
        <v>260</v>
      </c>
      <c r="D8205" s="1295">
        <v>7480</v>
      </c>
      <c r="E8205" s="1295" t="s">
        <v>200</v>
      </c>
      <c r="F8205" s="935" t="s">
        <v>208</v>
      </c>
      <c r="G8205" s="1295">
        <v>0</v>
      </c>
      <c r="H8205" s="935" t="s">
        <v>402</v>
      </c>
      <c r="I8205" s="935" t="s">
        <v>403</v>
      </c>
      <c r="J8205" s="935">
        <v>40.611883210000002</v>
      </c>
      <c r="K8205" s="935">
        <v>-122.446135</v>
      </c>
      <c r="L8205" s="935">
        <v>40.592799669999998</v>
      </c>
      <c r="M8205" s="935">
        <v>-122.3942059</v>
      </c>
    </row>
    <row r="8206" spans="1:13" x14ac:dyDescent="0.35">
      <c r="A8206" s="1296">
        <v>42135</v>
      </c>
      <c r="B8206" s="1295" t="s">
        <v>194</v>
      </c>
      <c r="C8206" s="1295" t="s">
        <v>260</v>
      </c>
      <c r="D8206" s="1295">
        <v>7480</v>
      </c>
      <c r="E8206" s="1295" t="s">
        <v>200</v>
      </c>
      <c r="F8206" s="935" t="s">
        <v>209</v>
      </c>
      <c r="G8206" s="1295">
        <v>0</v>
      </c>
      <c r="H8206" s="935" t="s">
        <v>403</v>
      </c>
      <c r="I8206" s="935" t="s">
        <v>404</v>
      </c>
      <c r="J8206" s="935">
        <v>40.592799669999998</v>
      </c>
      <c r="K8206" s="935">
        <v>-122.3942059</v>
      </c>
      <c r="L8206" s="935">
        <v>40.585947769999997</v>
      </c>
      <c r="M8206" s="935">
        <v>-122.3683525</v>
      </c>
    </row>
    <row r="8207" spans="1:13" x14ac:dyDescent="0.35">
      <c r="A8207" s="1296">
        <v>42135</v>
      </c>
      <c r="B8207" s="1295" t="s">
        <v>194</v>
      </c>
      <c r="C8207" s="1295" t="s">
        <v>260</v>
      </c>
      <c r="D8207" s="1295">
        <v>7480</v>
      </c>
      <c r="E8207" s="1295" t="s">
        <v>200</v>
      </c>
      <c r="F8207" s="935" t="s">
        <v>211</v>
      </c>
      <c r="G8207" s="1295">
        <v>0</v>
      </c>
      <c r="H8207" s="935" t="s">
        <v>404</v>
      </c>
      <c r="I8207" s="935" t="s">
        <v>405</v>
      </c>
      <c r="J8207" s="935">
        <v>40.585947769999997</v>
      </c>
      <c r="K8207" s="935">
        <v>-122.3683525</v>
      </c>
      <c r="L8207" s="935">
        <v>40.472049499999997</v>
      </c>
      <c r="M8207" s="935">
        <v>-122.29453460000001</v>
      </c>
    </row>
    <row r="8208" spans="1:13" x14ac:dyDescent="0.35">
      <c r="A8208" s="1296">
        <v>42135</v>
      </c>
      <c r="B8208" s="1295" t="s">
        <v>194</v>
      </c>
      <c r="C8208" s="1295" t="s">
        <v>260</v>
      </c>
      <c r="D8208" s="1295">
        <v>7480</v>
      </c>
      <c r="E8208" s="1295" t="s">
        <v>200</v>
      </c>
      <c r="F8208" s="935" t="s">
        <v>212</v>
      </c>
      <c r="G8208" s="1295">
        <v>0</v>
      </c>
      <c r="H8208" s="935" t="s">
        <v>405</v>
      </c>
      <c r="I8208" s="935" t="s">
        <v>406</v>
      </c>
      <c r="J8208" s="935">
        <v>40.472049499999997</v>
      </c>
      <c r="K8208" s="935">
        <v>-122.29453460000001</v>
      </c>
      <c r="L8208" s="935">
        <v>40.417416330000002</v>
      </c>
      <c r="M8208" s="935">
        <v>-122.19395729999999</v>
      </c>
    </row>
    <row r="8209" spans="1:13" x14ac:dyDescent="0.35">
      <c r="A8209" s="1296">
        <v>42135</v>
      </c>
      <c r="B8209" s="1295" t="s">
        <v>194</v>
      </c>
      <c r="C8209" s="1295" t="s">
        <v>260</v>
      </c>
      <c r="D8209" s="1295">
        <v>7480</v>
      </c>
      <c r="E8209" s="1295" t="s">
        <v>200</v>
      </c>
      <c r="F8209" s="935" t="s">
        <v>213</v>
      </c>
      <c r="G8209" s="1295">
        <v>0</v>
      </c>
      <c r="H8209" s="935" t="s">
        <v>406</v>
      </c>
      <c r="I8209" s="935" t="s">
        <v>407</v>
      </c>
      <c r="J8209" s="935">
        <v>40.417416330000002</v>
      </c>
      <c r="K8209" s="935">
        <v>-122.19395729999999</v>
      </c>
      <c r="L8209" s="935">
        <v>40.355137560000003</v>
      </c>
      <c r="M8209" s="935">
        <v>-122.17595660000001</v>
      </c>
    </row>
    <row r="8210" spans="1:13" x14ac:dyDescent="0.35">
      <c r="A8210" s="1296">
        <v>42135</v>
      </c>
      <c r="B8210" s="1295" t="s">
        <v>194</v>
      </c>
      <c r="C8210" s="1295" t="s">
        <v>260</v>
      </c>
      <c r="D8210" s="1295">
        <v>7480</v>
      </c>
      <c r="E8210" s="1295" t="s">
        <v>200</v>
      </c>
      <c r="F8210" s="935" t="s">
        <v>214</v>
      </c>
      <c r="G8210" s="1295">
        <v>0</v>
      </c>
      <c r="H8210" s="935" t="s">
        <v>407</v>
      </c>
      <c r="I8210" s="935" t="s">
        <v>408</v>
      </c>
      <c r="J8210" s="935">
        <v>40.355137560000003</v>
      </c>
      <c r="K8210" s="935">
        <v>-122.17595660000001</v>
      </c>
      <c r="L8210" s="935">
        <v>40.316984869999999</v>
      </c>
      <c r="M8210" s="935">
        <v>-122.1896581</v>
      </c>
    </row>
    <row r="8211" spans="1:13" x14ac:dyDescent="0.35">
      <c r="A8211" s="1296">
        <v>42135</v>
      </c>
      <c r="B8211" s="1295" t="s">
        <v>194</v>
      </c>
      <c r="C8211" s="1295" t="s">
        <v>260</v>
      </c>
      <c r="D8211" s="1295">
        <v>7480</v>
      </c>
      <c r="E8211" s="1295" t="s">
        <v>200</v>
      </c>
      <c r="F8211" s="935" t="s">
        <v>215</v>
      </c>
      <c r="G8211" s="1295">
        <v>0</v>
      </c>
      <c r="H8211" s="935" t="s">
        <v>408</v>
      </c>
      <c r="I8211" s="935" t="s">
        <v>409</v>
      </c>
      <c r="J8211" s="935">
        <v>40.316984869999999</v>
      </c>
      <c r="K8211" s="935">
        <v>-122.1896581</v>
      </c>
      <c r="L8211" s="935">
        <v>40.263968490000003</v>
      </c>
      <c r="M8211" s="935">
        <v>-122.2235306</v>
      </c>
    </row>
    <row r="8212" spans="1:13" x14ac:dyDescent="0.35">
      <c r="A8212" s="1296">
        <v>42135</v>
      </c>
      <c r="B8212" s="1295" t="s">
        <v>194</v>
      </c>
      <c r="C8212" s="1295" t="s">
        <v>260</v>
      </c>
      <c r="D8212" s="1295">
        <v>7480</v>
      </c>
      <c r="E8212" s="1295" t="s">
        <v>200</v>
      </c>
      <c r="F8212" s="935" t="s">
        <v>216</v>
      </c>
      <c r="G8212" s="1295">
        <v>0</v>
      </c>
      <c r="H8212" s="935" t="s">
        <v>409</v>
      </c>
      <c r="I8212" s="935" t="s">
        <v>410</v>
      </c>
      <c r="J8212" s="935">
        <v>40.263968490000003</v>
      </c>
      <c r="K8212" s="935">
        <v>-122.2235306</v>
      </c>
      <c r="L8212" s="935">
        <v>40.153152210000002</v>
      </c>
      <c r="M8212" s="935">
        <v>-122.20237950000001</v>
      </c>
    </row>
    <row r="8213" spans="1:13" x14ac:dyDescent="0.35">
      <c r="A8213" s="1296">
        <v>42135</v>
      </c>
      <c r="B8213" s="1295" t="s">
        <v>194</v>
      </c>
      <c r="C8213" s="1295" t="s">
        <v>260</v>
      </c>
      <c r="D8213" s="1295">
        <v>7480</v>
      </c>
      <c r="E8213" s="1295" t="s">
        <v>200</v>
      </c>
      <c r="F8213" s="935" t="s">
        <v>217</v>
      </c>
      <c r="G8213" s="1295">
        <v>-99999</v>
      </c>
      <c r="H8213" s="935" t="s">
        <v>410</v>
      </c>
      <c r="I8213" s="935" t="s">
        <v>411</v>
      </c>
      <c r="J8213" s="935">
        <v>40.153152210000002</v>
      </c>
      <c r="K8213" s="935">
        <v>-122.20237950000001</v>
      </c>
      <c r="L8213" s="935">
        <v>40.027836569999998</v>
      </c>
      <c r="M8213" s="935">
        <v>-122.11920569999999</v>
      </c>
    </row>
    <row r="8214" spans="1:13" x14ac:dyDescent="0.35">
      <c r="A8214" s="1296">
        <v>42135</v>
      </c>
      <c r="B8214" s="1295" t="s">
        <v>194</v>
      </c>
      <c r="C8214" s="1295" t="s">
        <v>260</v>
      </c>
      <c r="D8214" s="1295">
        <v>7480</v>
      </c>
      <c r="E8214" s="1295" t="s">
        <v>200</v>
      </c>
      <c r="F8214" s="935" t="s">
        <v>219</v>
      </c>
      <c r="G8214" s="1295">
        <v>-99999</v>
      </c>
      <c r="H8214" s="935" t="s">
        <v>411</v>
      </c>
      <c r="I8214" s="935" t="s">
        <v>412</v>
      </c>
      <c r="J8214" s="935">
        <v>40.027836569999998</v>
      </c>
      <c r="K8214" s="935">
        <v>-122.11920569999999</v>
      </c>
      <c r="L8214" s="935">
        <v>39.909298579999998</v>
      </c>
      <c r="M8214" s="935">
        <v>-122.0918963</v>
      </c>
    </row>
    <row r="8215" spans="1:13" x14ac:dyDescent="0.35">
      <c r="A8215" s="1296">
        <v>42135</v>
      </c>
      <c r="B8215" s="1295" t="s">
        <v>194</v>
      </c>
      <c r="C8215" s="1295" t="s">
        <v>260</v>
      </c>
      <c r="D8215" s="1295">
        <v>7480</v>
      </c>
      <c r="E8215" s="1295" t="s">
        <v>200</v>
      </c>
      <c r="F8215" s="935" t="s">
        <v>220</v>
      </c>
      <c r="G8215" s="1295">
        <v>-99999</v>
      </c>
      <c r="H8215" s="935" t="s">
        <v>412</v>
      </c>
      <c r="I8215" s="935" t="s">
        <v>413</v>
      </c>
      <c r="J8215" s="935">
        <v>39.909298579999998</v>
      </c>
      <c r="K8215" s="935">
        <v>-122.0918963</v>
      </c>
      <c r="L8215" s="935">
        <v>39.751173979999997</v>
      </c>
      <c r="M8215" s="935">
        <v>-121.9963235</v>
      </c>
    </row>
    <row r="8216" spans="1:13" x14ac:dyDescent="0.35">
      <c r="A8216" s="1296">
        <v>42135</v>
      </c>
      <c r="B8216" s="1295" t="s">
        <v>194</v>
      </c>
      <c r="C8216" s="1295" t="s">
        <v>260</v>
      </c>
      <c r="D8216" s="1295">
        <v>7480</v>
      </c>
      <c r="E8216" s="1295" t="s">
        <v>200</v>
      </c>
      <c r="F8216" s="935" t="s">
        <v>221</v>
      </c>
      <c r="G8216" s="1295">
        <v>-99999</v>
      </c>
      <c r="H8216" s="935" t="s">
        <v>413</v>
      </c>
      <c r="I8216" s="935" t="s">
        <v>414</v>
      </c>
      <c r="J8216" s="935">
        <v>39.751173979999997</v>
      </c>
      <c r="K8216" s="935">
        <v>-121.9963235</v>
      </c>
      <c r="L8216" s="935">
        <v>39.629153240000001</v>
      </c>
      <c r="M8216" s="935">
        <v>-121.9925059</v>
      </c>
    </row>
    <row r="8217" spans="1:13" x14ac:dyDescent="0.35">
      <c r="A8217" s="1296">
        <v>42135</v>
      </c>
      <c r="B8217" s="1295" t="s">
        <v>194</v>
      </c>
      <c r="C8217" s="1295" t="s">
        <v>260</v>
      </c>
      <c r="D8217" s="1295">
        <v>7480</v>
      </c>
      <c r="E8217" s="1295" t="s">
        <v>200</v>
      </c>
      <c r="F8217" s="935" t="s">
        <v>222</v>
      </c>
      <c r="G8217" s="1295">
        <v>-99999</v>
      </c>
      <c r="H8217" s="935" t="s">
        <v>414</v>
      </c>
      <c r="I8217" s="935" t="s">
        <v>415</v>
      </c>
      <c r="J8217" s="935">
        <v>39.629153240000001</v>
      </c>
      <c r="K8217" s="935">
        <v>-121.9925059</v>
      </c>
      <c r="L8217" s="935">
        <v>39.40712284</v>
      </c>
      <c r="M8217" s="935">
        <v>-122.00758999999999</v>
      </c>
    </row>
    <row r="8218" spans="1:13" x14ac:dyDescent="0.35">
      <c r="A8218" s="1296">
        <v>42145</v>
      </c>
      <c r="B8218" s="1295" t="s">
        <v>194</v>
      </c>
      <c r="C8218" s="1295" t="s">
        <v>196</v>
      </c>
      <c r="D8218" s="1295">
        <v>7520</v>
      </c>
      <c r="E8218" s="1295" t="s">
        <v>200</v>
      </c>
      <c r="F8218" s="935" t="s">
        <v>208</v>
      </c>
      <c r="G8218" s="1295">
        <v>0</v>
      </c>
      <c r="H8218" s="935" t="s">
        <v>402</v>
      </c>
      <c r="I8218" s="935" t="s">
        <v>403</v>
      </c>
      <c r="J8218" s="935">
        <v>40.611883210000002</v>
      </c>
      <c r="K8218" s="935">
        <v>-122.446135</v>
      </c>
      <c r="L8218" s="935">
        <v>40.592799669999998</v>
      </c>
      <c r="M8218" s="935">
        <v>-122.3942059</v>
      </c>
    </row>
    <row r="8219" spans="1:13" x14ac:dyDescent="0.35">
      <c r="A8219" s="1296">
        <v>42145</v>
      </c>
      <c r="B8219" s="1295" t="s">
        <v>194</v>
      </c>
      <c r="C8219" s="1295" t="s">
        <v>196</v>
      </c>
      <c r="D8219" s="1295">
        <v>7520</v>
      </c>
      <c r="E8219" s="1295" t="s">
        <v>200</v>
      </c>
      <c r="F8219" s="935" t="s">
        <v>209</v>
      </c>
      <c r="G8219" s="1295">
        <v>0</v>
      </c>
      <c r="H8219" s="935" t="s">
        <v>403</v>
      </c>
      <c r="I8219" s="935" t="s">
        <v>404</v>
      </c>
      <c r="J8219" s="935">
        <v>40.592799669999998</v>
      </c>
      <c r="K8219" s="935">
        <v>-122.3942059</v>
      </c>
      <c r="L8219" s="935">
        <v>40.585947769999997</v>
      </c>
      <c r="M8219" s="935">
        <v>-122.3683525</v>
      </c>
    </row>
    <row r="8220" spans="1:13" x14ac:dyDescent="0.35">
      <c r="A8220" s="1296">
        <v>42145</v>
      </c>
      <c r="B8220" s="1295" t="s">
        <v>194</v>
      </c>
      <c r="C8220" s="1295" t="s">
        <v>196</v>
      </c>
      <c r="D8220" s="1295">
        <v>7520</v>
      </c>
      <c r="E8220" s="1295" t="s">
        <v>200</v>
      </c>
      <c r="F8220" s="935" t="s">
        <v>211</v>
      </c>
      <c r="G8220" s="1295">
        <v>0</v>
      </c>
      <c r="H8220" s="935" t="s">
        <v>404</v>
      </c>
      <c r="I8220" s="935" t="s">
        <v>405</v>
      </c>
      <c r="J8220" s="935">
        <v>40.585947769999997</v>
      </c>
      <c r="K8220" s="935">
        <v>-122.3683525</v>
      </c>
      <c r="L8220" s="935">
        <v>40.472049499999997</v>
      </c>
      <c r="M8220" s="935">
        <v>-122.29453460000001</v>
      </c>
    </row>
    <row r="8221" spans="1:13" x14ac:dyDescent="0.35">
      <c r="A8221" s="1296">
        <v>42145</v>
      </c>
      <c r="B8221" s="1295" t="s">
        <v>194</v>
      </c>
      <c r="C8221" s="1295" t="s">
        <v>196</v>
      </c>
      <c r="D8221" s="1295">
        <v>7520</v>
      </c>
      <c r="E8221" s="1295" t="s">
        <v>200</v>
      </c>
      <c r="F8221" s="935" t="s">
        <v>212</v>
      </c>
      <c r="G8221" s="1295">
        <v>0</v>
      </c>
      <c r="H8221" s="935" t="s">
        <v>405</v>
      </c>
      <c r="I8221" s="935" t="s">
        <v>406</v>
      </c>
      <c r="J8221" s="935">
        <v>40.472049499999997</v>
      </c>
      <c r="K8221" s="935">
        <v>-122.29453460000001</v>
      </c>
      <c r="L8221" s="935">
        <v>40.417416330000002</v>
      </c>
      <c r="M8221" s="935">
        <v>-122.19395729999999</v>
      </c>
    </row>
    <row r="8222" spans="1:13" x14ac:dyDescent="0.35">
      <c r="A8222" s="1296">
        <v>42145</v>
      </c>
      <c r="B8222" s="1295" t="s">
        <v>194</v>
      </c>
      <c r="C8222" s="1295" t="s">
        <v>196</v>
      </c>
      <c r="D8222" s="1295">
        <v>7520</v>
      </c>
      <c r="E8222" s="1295" t="s">
        <v>200</v>
      </c>
      <c r="F8222" s="935" t="s">
        <v>213</v>
      </c>
      <c r="G8222" s="1295">
        <v>0</v>
      </c>
      <c r="H8222" s="935" t="s">
        <v>406</v>
      </c>
      <c r="I8222" s="935" t="s">
        <v>407</v>
      </c>
      <c r="J8222" s="935">
        <v>40.417416330000002</v>
      </c>
      <c r="K8222" s="935">
        <v>-122.19395729999999</v>
      </c>
      <c r="L8222" s="935">
        <v>40.355137560000003</v>
      </c>
      <c r="M8222" s="935">
        <v>-122.17595660000001</v>
      </c>
    </row>
    <row r="8223" spans="1:13" x14ac:dyDescent="0.35">
      <c r="A8223" s="1296">
        <v>42145</v>
      </c>
      <c r="B8223" s="1295" t="s">
        <v>194</v>
      </c>
      <c r="C8223" s="1295" t="s">
        <v>196</v>
      </c>
      <c r="D8223" s="1295">
        <v>7520</v>
      </c>
      <c r="E8223" s="1295" t="s">
        <v>200</v>
      </c>
      <c r="F8223" s="935" t="s">
        <v>214</v>
      </c>
      <c r="G8223" s="1295">
        <v>0</v>
      </c>
      <c r="H8223" s="935" t="s">
        <v>407</v>
      </c>
      <c r="I8223" s="935" t="s">
        <v>408</v>
      </c>
      <c r="J8223" s="935">
        <v>40.355137560000003</v>
      </c>
      <c r="K8223" s="935">
        <v>-122.17595660000001</v>
      </c>
      <c r="L8223" s="935">
        <v>40.316984869999999</v>
      </c>
      <c r="M8223" s="935">
        <v>-122.1896581</v>
      </c>
    </row>
    <row r="8224" spans="1:13" x14ac:dyDescent="0.35">
      <c r="A8224" s="1296">
        <v>42145</v>
      </c>
      <c r="B8224" s="1295" t="s">
        <v>194</v>
      </c>
      <c r="C8224" s="1295" t="s">
        <v>196</v>
      </c>
      <c r="D8224" s="1295">
        <v>7520</v>
      </c>
      <c r="E8224" s="1295" t="s">
        <v>200</v>
      </c>
      <c r="F8224" s="935" t="s">
        <v>215</v>
      </c>
      <c r="G8224" s="1295">
        <v>-99999</v>
      </c>
      <c r="H8224" s="935" t="s">
        <v>408</v>
      </c>
      <c r="I8224" s="935" t="s">
        <v>409</v>
      </c>
      <c r="J8224" s="935">
        <v>40.316984869999999</v>
      </c>
      <c r="K8224" s="935">
        <v>-122.1896581</v>
      </c>
      <c r="L8224" s="935">
        <v>40.263968490000003</v>
      </c>
      <c r="M8224" s="935">
        <v>-122.2235306</v>
      </c>
    </row>
    <row r="8225" spans="1:13" x14ac:dyDescent="0.35">
      <c r="A8225" s="1296">
        <v>42145</v>
      </c>
      <c r="B8225" s="1295" t="s">
        <v>194</v>
      </c>
      <c r="C8225" s="1295" t="s">
        <v>196</v>
      </c>
      <c r="D8225" s="1295">
        <v>7520</v>
      </c>
      <c r="E8225" s="1295" t="s">
        <v>200</v>
      </c>
      <c r="F8225" s="935" t="s">
        <v>216</v>
      </c>
      <c r="G8225" s="1295">
        <v>-99999</v>
      </c>
      <c r="H8225" s="935" t="s">
        <v>409</v>
      </c>
      <c r="I8225" s="935" t="s">
        <v>410</v>
      </c>
      <c r="J8225" s="935">
        <v>40.263968490000003</v>
      </c>
      <c r="K8225" s="935">
        <v>-122.2235306</v>
      </c>
      <c r="L8225" s="935">
        <v>40.153152210000002</v>
      </c>
      <c r="M8225" s="935">
        <v>-122.20237950000001</v>
      </c>
    </row>
    <row r="8226" spans="1:13" x14ac:dyDescent="0.35">
      <c r="A8226" s="1296">
        <v>42145</v>
      </c>
      <c r="B8226" s="1295" t="s">
        <v>194</v>
      </c>
      <c r="C8226" s="1295" t="s">
        <v>196</v>
      </c>
      <c r="D8226" s="1295">
        <v>7520</v>
      </c>
      <c r="E8226" s="1295" t="s">
        <v>200</v>
      </c>
      <c r="F8226" s="935" t="s">
        <v>217</v>
      </c>
      <c r="G8226" s="1295">
        <v>-99999</v>
      </c>
      <c r="H8226" s="935" t="s">
        <v>410</v>
      </c>
      <c r="I8226" s="935" t="s">
        <v>411</v>
      </c>
      <c r="J8226" s="935">
        <v>40.153152210000002</v>
      </c>
      <c r="K8226" s="935">
        <v>-122.20237950000001</v>
      </c>
      <c r="L8226" s="935">
        <v>40.027836569999998</v>
      </c>
      <c r="M8226" s="935">
        <v>-122.11920569999999</v>
      </c>
    </row>
    <row r="8227" spans="1:13" x14ac:dyDescent="0.35">
      <c r="A8227" s="1296">
        <v>42145</v>
      </c>
      <c r="B8227" s="1295" t="s">
        <v>194</v>
      </c>
      <c r="C8227" s="1295" t="s">
        <v>196</v>
      </c>
      <c r="D8227" s="1295">
        <v>7520</v>
      </c>
      <c r="E8227" s="1295" t="s">
        <v>200</v>
      </c>
      <c r="F8227" s="935" t="s">
        <v>219</v>
      </c>
      <c r="G8227" s="1295">
        <v>-99999</v>
      </c>
      <c r="H8227" s="935" t="s">
        <v>411</v>
      </c>
      <c r="I8227" s="935" t="s">
        <v>412</v>
      </c>
      <c r="J8227" s="935">
        <v>40.027836569999998</v>
      </c>
      <c r="K8227" s="935">
        <v>-122.11920569999999</v>
      </c>
      <c r="L8227" s="935">
        <v>39.909298579999998</v>
      </c>
      <c r="M8227" s="935">
        <v>-122.0918963</v>
      </c>
    </row>
    <row r="8228" spans="1:13" x14ac:dyDescent="0.35">
      <c r="A8228" s="1296">
        <v>42145</v>
      </c>
      <c r="B8228" s="1295" t="s">
        <v>194</v>
      </c>
      <c r="C8228" s="1295" t="s">
        <v>196</v>
      </c>
      <c r="D8228" s="1295">
        <v>7520</v>
      </c>
      <c r="E8228" s="1295" t="s">
        <v>200</v>
      </c>
      <c r="F8228" s="935" t="s">
        <v>220</v>
      </c>
      <c r="G8228" s="1295">
        <v>-99999</v>
      </c>
      <c r="H8228" s="935" t="s">
        <v>412</v>
      </c>
      <c r="I8228" s="935" t="s">
        <v>413</v>
      </c>
      <c r="J8228" s="935">
        <v>39.909298579999998</v>
      </c>
      <c r="K8228" s="935">
        <v>-122.0918963</v>
      </c>
      <c r="L8228" s="935">
        <v>39.751173979999997</v>
      </c>
      <c r="M8228" s="935">
        <v>-121.9963235</v>
      </c>
    </row>
    <row r="8229" spans="1:13" x14ac:dyDescent="0.35">
      <c r="A8229" s="1296">
        <v>42145</v>
      </c>
      <c r="B8229" s="1295" t="s">
        <v>194</v>
      </c>
      <c r="C8229" s="1295" t="s">
        <v>196</v>
      </c>
      <c r="D8229" s="1295">
        <v>7520</v>
      </c>
      <c r="E8229" s="1295" t="s">
        <v>200</v>
      </c>
      <c r="F8229" s="935" t="s">
        <v>221</v>
      </c>
      <c r="G8229" s="1295">
        <v>-99999</v>
      </c>
      <c r="H8229" s="935" t="s">
        <v>413</v>
      </c>
      <c r="I8229" s="935" t="s">
        <v>414</v>
      </c>
      <c r="J8229" s="935">
        <v>39.751173979999997</v>
      </c>
      <c r="K8229" s="935">
        <v>-121.9963235</v>
      </c>
      <c r="L8229" s="935">
        <v>39.629153240000001</v>
      </c>
      <c r="M8229" s="935">
        <v>-121.9925059</v>
      </c>
    </row>
    <row r="8230" spans="1:13" x14ac:dyDescent="0.35">
      <c r="A8230" s="1296">
        <v>42145</v>
      </c>
      <c r="B8230" s="1295" t="s">
        <v>194</v>
      </c>
      <c r="C8230" s="1295" t="s">
        <v>196</v>
      </c>
      <c r="D8230" s="1295">
        <v>7520</v>
      </c>
      <c r="E8230" s="1295" t="s">
        <v>200</v>
      </c>
      <c r="F8230" s="935" t="s">
        <v>222</v>
      </c>
      <c r="G8230" s="1295">
        <v>-99999</v>
      </c>
      <c r="H8230" s="935" t="s">
        <v>414</v>
      </c>
      <c r="I8230" s="935" t="s">
        <v>415</v>
      </c>
      <c r="J8230" s="935">
        <v>39.629153240000001</v>
      </c>
      <c r="K8230" s="935">
        <v>-121.9925059</v>
      </c>
      <c r="L8230" s="935">
        <v>39.40712284</v>
      </c>
      <c r="M8230" s="935">
        <v>-122.00758999999999</v>
      </c>
    </row>
    <row r="8231" spans="1:13" x14ac:dyDescent="0.35">
      <c r="A8231" s="1296">
        <v>42152</v>
      </c>
      <c r="B8231" s="1295" t="s">
        <v>194</v>
      </c>
      <c r="C8231" s="1295" t="s">
        <v>246</v>
      </c>
      <c r="D8231" s="1295">
        <v>7240</v>
      </c>
      <c r="E8231" s="1295" t="s">
        <v>200</v>
      </c>
      <c r="F8231" s="935" t="s">
        <v>208</v>
      </c>
      <c r="G8231" s="1295">
        <v>3</v>
      </c>
      <c r="H8231" s="935" t="s">
        <v>402</v>
      </c>
      <c r="I8231" s="935" t="s">
        <v>403</v>
      </c>
      <c r="J8231" s="935">
        <v>40.611883210000002</v>
      </c>
      <c r="K8231" s="935">
        <v>-122.446135</v>
      </c>
      <c r="L8231" s="935">
        <v>40.592799669999998</v>
      </c>
      <c r="M8231" s="935">
        <v>-122.3942059</v>
      </c>
    </row>
    <row r="8232" spans="1:13" x14ac:dyDescent="0.35">
      <c r="A8232" s="1296">
        <v>42152</v>
      </c>
      <c r="B8232" s="1295" t="s">
        <v>194</v>
      </c>
      <c r="C8232" s="1295" t="s">
        <v>246</v>
      </c>
      <c r="D8232" s="1295">
        <v>7240</v>
      </c>
      <c r="E8232" s="1295" t="s">
        <v>200</v>
      </c>
      <c r="F8232" s="935" t="s">
        <v>209</v>
      </c>
      <c r="G8232" s="1295">
        <v>2</v>
      </c>
      <c r="H8232" s="935" t="s">
        <v>403</v>
      </c>
      <c r="I8232" s="935" t="s">
        <v>404</v>
      </c>
      <c r="J8232" s="935">
        <v>40.592799669999998</v>
      </c>
      <c r="K8232" s="935">
        <v>-122.3942059</v>
      </c>
      <c r="L8232" s="935">
        <v>40.585947769999997</v>
      </c>
      <c r="M8232" s="935">
        <v>-122.3683525</v>
      </c>
    </row>
    <row r="8233" spans="1:13" x14ac:dyDescent="0.35">
      <c r="A8233" s="1296">
        <v>42152</v>
      </c>
      <c r="B8233" s="1295" t="s">
        <v>194</v>
      </c>
      <c r="C8233" s="1295" t="s">
        <v>246</v>
      </c>
      <c r="D8233" s="1295">
        <v>7240</v>
      </c>
      <c r="E8233" s="1295" t="s">
        <v>200</v>
      </c>
      <c r="F8233" s="935" t="s">
        <v>211</v>
      </c>
      <c r="G8233" s="1295">
        <v>0</v>
      </c>
      <c r="H8233" s="935" t="s">
        <v>404</v>
      </c>
      <c r="I8233" s="935" t="s">
        <v>405</v>
      </c>
      <c r="J8233" s="935">
        <v>40.585947769999997</v>
      </c>
      <c r="K8233" s="935">
        <v>-122.3683525</v>
      </c>
      <c r="L8233" s="935">
        <v>40.472049499999997</v>
      </c>
      <c r="M8233" s="935">
        <v>-122.29453460000001</v>
      </c>
    </row>
    <row r="8234" spans="1:13" x14ac:dyDescent="0.35">
      <c r="A8234" s="1296">
        <v>42152</v>
      </c>
      <c r="B8234" s="1295" t="s">
        <v>194</v>
      </c>
      <c r="C8234" s="1295" t="s">
        <v>246</v>
      </c>
      <c r="D8234" s="1295">
        <v>7240</v>
      </c>
      <c r="E8234" s="1295" t="s">
        <v>200</v>
      </c>
      <c r="F8234" s="935" t="s">
        <v>212</v>
      </c>
      <c r="G8234" s="1295">
        <v>0</v>
      </c>
      <c r="H8234" s="935" t="s">
        <v>405</v>
      </c>
      <c r="I8234" s="935" t="s">
        <v>406</v>
      </c>
      <c r="J8234" s="935">
        <v>40.472049499999997</v>
      </c>
      <c r="K8234" s="935">
        <v>-122.29453460000001</v>
      </c>
      <c r="L8234" s="935">
        <v>40.417416330000002</v>
      </c>
      <c r="M8234" s="935">
        <v>-122.19395729999999</v>
      </c>
    </row>
    <row r="8235" spans="1:13" x14ac:dyDescent="0.35">
      <c r="A8235" s="1296">
        <v>42152</v>
      </c>
      <c r="B8235" s="1295" t="s">
        <v>194</v>
      </c>
      <c r="C8235" s="1295" t="s">
        <v>246</v>
      </c>
      <c r="D8235" s="1295">
        <v>7240</v>
      </c>
      <c r="E8235" s="1295" t="s">
        <v>200</v>
      </c>
      <c r="F8235" s="935" t="s">
        <v>213</v>
      </c>
      <c r="G8235" s="1295">
        <v>0</v>
      </c>
      <c r="H8235" s="935" t="s">
        <v>406</v>
      </c>
      <c r="I8235" s="935" t="s">
        <v>407</v>
      </c>
      <c r="J8235" s="935">
        <v>40.417416330000002</v>
      </c>
      <c r="K8235" s="935">
        <v>-122.19395729999999</v>
      </c>
      <c r="L8235" s="935">
        <v>40.355137560000003</v>
      </c>
      <c r="M8235" s="935">
        <v>-122.17595660000001</v>
      </c>
    </row>
    <row r="8236" spans="1:13" x14ac:dyDescent="0.35">
      <c r="A8236" s="1296">
        <v>42152</v>
      </c>
      <c r="B8236" s="1295" t="s">
        <v>194</v>
      </c>
      <c r="C8236" s="1295" t="s">
        <v>246</v>
      </c>
      <c r="D8236" s="1295">
        <v>7240</v>
      </c>
      <c r="E8236" s="1295" t="s">
        <v>200</v>
      </c>
      <c r="F8236" s="935" t="s">
        <v>214</v>
      </c>
      <c r="G8236" s="1295">
        <v>0</v>
      </c>
      <c r="H8236" s="935" t="s">
        <v>407</v>
      </c>
      <c r="I8236" s="935" t="s">
        <v>408</v>
      </c>
      <c r="J8236" s="935">
        <v>40.355137560000003</v>
      </c>
      <c r="K8236" s="935">
        <v>-122.17595660000001</v>
      </c>
      <c r="L8236" s="935">
        <v>40.316984869999999</v>
      </c>
      <c r="M8236" s="935">
        <v>-122.1896581</v>
      </c>
    </row>
    <row r="8237" spans="1:13" x14ac:dyDescent="0.35">
      <c r="A8237" s="1296">
        <v>42152</v>
      </c>
      <c r="B8237" s="1295" t="s">
        <v>194</v>
      </c>
      <c r="C8237" s="1295" t="s">
        <v>246</v>
      </c>
      <c r="D8237" s="1295">
        <v>7240</v>
      </c>
      <c r="E8237" s="1295" t="s">
        <v>200</v>
      </c>
      <c r="F8237" s="935" t="s">
        <v>215</v>
      </c>
      <c r="G8237" s="1295">
        <v>-99999</v>
      </c>
      <c r="H8237" s="935" t="s">
        <v>408</v>
      </c>
      <c r="I8237" s="935" t="s">
        <v>409</v>
      </c>
      <c r="J8237" s="935">
        <v>40.316984869999999</v>
      </c>
      <c r="K8237" s="935">
        <v>-122.1896581</v>
      </c>
      <c r="L8237" s="935">
        <v>40.263968490000003</v>
      </c>
      <c r="M8237" s="935">
        <v>-122.2235306</v>
      </c>
    </row>
    <row r="8238" spans="1:13" x14ac:dyDescent="0.35">
      <c r="A8238" s="1296">
        <v>42152</v>
      </c>
      <c r="B8238" s="1295" t="s">
        <v>194</v>
      </c>
      <c r="C8238" s="1295" t="s">
        <v>246</v>
      </c>
      <c r="D8238" s="1295">
        <v>7240</v>
      </c>
      <c r="E8238" s="1295" t="s">
        <v>200</v>
      </c>
      <c r="F8238" s="935" t="s">
        <v>216</v>
      </c>
      <c r="G8238" s="1295">
        <v>-99999</v>
      </c>
      <c r="H8238" s="935" t="s">
        <v>409</v>
      </c>
      <c r="I8238" s="935" t="s">
        <v>410</v>
      </c>
      <c r="J8238" s="935">
        <v>40.263968490000003</v>
      </c>
      <c r="K8238" s="935">
        <v>-122.2235306</v>
      </c>
      <c r="L8238" s="935">
        <v>40.153152210000002</v>
      </c>
      <c r="M8238" s="935">
        <v>-122.20237950000001</v>
      </c>
    </row>
    <row r="8239" spans="1:13" x14ac:dyDescent="0.35">
      <c r="A8239" s="1296">
        <v>42152</v>
      </c>
      <c r="B8239" s="1295" t="s">
        <v>194</v>
      </c>
      <c r="C8239" s="1295" t="s">
        <v>246</v>
      </c>
      <c r="D8239" s="1295">
        <v>7240</v>
      </c>
      <c r="E8239" s="1295" t="s">
        <v>200</v>
      </c>
      <c r="F8239" s="935" t="s">
        <v>217</v>
      </c>
      <c r="G8239" s="1295">
        <v>-99999</v>
      </c>
      <c r="H8239" s="935" t="s">
        <v>410</v>
      </c>
      <c r="I8239" s="935" t="s">
        <v>411</v>
      </c>
      <c r="J8239" s="935">
        <v>40.153152210000002</v>
      </c>
      <c r="K8239" s="935">
        <v>-122.20237950000001</v>
      </c>
      <c r="L8239" s="935">
        <v>40.027836569999998</v>
      </c>
      <c r="M8239" s="935">
        <v>-122.11920569999999</v>
      </c>
    </row>
    <row r="8240" spans="1:13" x14ac:dyDescent="0.35">
      <c r="A8240" s="1296">
        <v>42152</v>
      </c>
      <c r="B8240" s="1295" t="s">
        <v>194</v>
      </c>
      <c r="C8240" s="1295" t="s">
        <v>246</v>
      </c>
      <c r="D8240" s="1295">
        <v>7240</v>
      </c>
      <c r="E8240" s="1295" t="s">
        <v>200</v>
      </c>
      <c r="F8240" s="935" t="s">
        <v>219</v>
      </c>
      <c r="G8240" s="1295">
        <v>-99999</v>
      </c>
      <c r="H8240" s="935" t="s">
        <v>411</v>
      </c>
      <c r="I8240" s="935" t="s">
        <v>412</v>
      </c>
      <c r="J8240" s="935">
        <v>40.027836569999998</v>
      </c>
      <c r="K8240" s="935">
        <v>-122.11920569999999</v>
      </c>
      <c r="L8240" s="935">
        <v>39.909298579999998</v>
      </c>
      <c r="M8240" s="935">
        <v>-122.0918963</v>
      </c>
    </row>
    <row r="8241" spans="1:13" x14ac:dyDescent="0.35">
      <c r="A8241" s="1296">
        <v>42152</v>
      </c>
      <c r="B8241" s="1295" t="s">
        <v>194</v>
      </c>
      <c r="C8241" s="1295" t="s">
        <v>246</v>
      </c>
      <c r="D8241" s="1295">
        <v>7240</v>
      </c>
      <c r="E8241" s="1295" t="s">
        <v>200</v>
      </c>
      <c r="F8241" s="935" t="s">
        <v>220</v>
      </c>
      <c r="G8241" s="1295">
        <v>-99999</v>
      </c>
      <c r="H8241" s="935" t="s">
        <v>412</v>
      </c>
      <c r="I8241" s="935" t="s">
        <v>413</v>
      </c>
      <c r="J8241" s="935">
        <v>39.909298579999998</v>
      </c>
      <c r="K8241" s="935">
        <v>-122.0918963</v>
      </c>
      <c r="L8241" s="935">
        <v>39.751173979999997</v>
      </c>
      <c r="M8241" s="935">
        <v>-121.9963235</v>
      </c>
    </row>
    <row r="8242" spans="1:13" x14ac:dyDescent="0.35">
      <c r="A8242" s="1296">
        <v>42152</v>
      </c>
      <c r="B8242" s="1295" t="s">
        <v>194</v>
      </c>
      <c r="C8242" s="1295" t="s">
        <v>246</v>
      </c>
      <c r="D8242" s="1295">
        <v>7240</v>
      </c>
      <c r="E8242" s="1295" t="s">
        <v>200</v>
      </c>
      <c r="F8242" s="935" t="s">
        <v>221</v>
      </c>
      <c r="G8242" s="1295">
        <v>-99999</v>
      </c>
      <c r="H8242" s="935" t="s">
        <v>413</v>
      </c>
      <c r="I8242" s="935" t="s">
        <v>414</v>
      </c>
      <c r="J8242" s="935">
        <v>39.751173979999997</v>
      </c>
      <c r="K8242" s="935">
        <v>-121.9963235</v>
      </c>
      <c r="L8242" s="935">
        <v>39.629153240000001</v>
      </c>
      <c r="M8242" s="935">
        <v>-121.9925059</v>
      </c>
    </row>
    <row r="8243" spans="1:13" x14ac:dyDescent="0.35">
      <c r="A8243" s="1296">
        <v>42152</v>
      </c>
      <c r="B8243" s="1295" t="s">
        <v>194</v>
      </c>
      <c r="C8243" s="1295" t="s">
        <v>246</v>
      </c>
      <c r="D8243" s="1295">
        <v>7240</v>
      </c>
      <c r="E8243" s="1295" t="s">
        <v>200</v>
      </c>
      <c r="F8243" s="935" t="s">
        <v>222</v>
      </c>
      <c r="G8243" s="1295">
        <v>-99999</v>
      </c>
      <c r="H8243" s="935" t="s">
        <v>414</v>
      </c>
      <c r="I8243" s="935" t="s">
        <v>415</v>
      </c>
      <c r="J8243" s="935">
        <v>39.629153240000001</v>
      </c>
      <c r="K8243" s="935">
        <v>-121.9925059</v>
      </c>
      <c r="L8243" s="935">
        <v>39.40712284</v>
      </c>
      <c r="M8243" s="935">
        <v>-122.00758999999999</v>
      </c>
    </row>
    <row r="8244" spans="1:13" x14ac:dyDescent="0.35">
      <c r="A8244" s="1296">
        <v>42160</v>
      </c>
      <c r="B8244" s="1295" t="s">
        <v>194</v>
      </c>
      <c r="C8244" s="1295" t="s">
        <v>260</v>
      </c>
      <c r="D8244" s="1295">
        <v>7240</v>
      </c>
      <c r="E8244" s="1295" t="s">
        <v>200</v>
      </c>
      <c r="F8244" s="935" t="s">
        <v>208</v>
      </c>
      <c r="G8244" s="1295">
        <v>9</v>
      </c>
      <c r="H8244" s="935" t="s">
        <v>402</v>
      </c>
      <c r="I8244" s="935" t="s">
        <v>403</v>
      </c>
      <c r="J8244" s="935">
        <v>40.611883210000002</v>
      </c>
      <c r="K8244" s="935">
        <v>-122.446135</v>
      </c>
      <c r="L8244" s="935">
        <v>40.592799669999998</v>
      </c>
      <c r="M8244" s="935">
        <v>-122.3942059</v>
      </c>
    </row>
    <row r="8245" spans="1:13" x14ac:dyDescent="0.35">
      <c r="A8245" s="1296">
        <v>42160</v>
      </c>
      <c r="B8245" s="1295" t="s">
        <v>194</v>
      </c>
      <c r="C8245" s="1295" t="s">
        <v>260</v>
      </c>
      <c r="D8245" s="1295">
        <v>7240</v>
      </c>
      <c r="E8245" s="1295" t="s">
        <v>200</v>
      </c>
      <c r="F8245" s="935" t="s">
        <v>209</v>
      </c>
      <c r="G8245" s="1295">
        <v>2</v>
      </c>
      <c r="H8245" s="935" t="s">
        <v>403</v>
      </c>
      <c r="I8245" s="935" t="s">
        <v>404</v>
      </c>
      <c r="J8245" s="935">
        <v>40.592799669999998</v>
      </c>
      <c r="K8245" s="935">
        <v>-122.3942059</v>
      </c>
      <c r="L8245" s="935">
        <v>40.585947769999997</v>
      </c>
      <c r="M8245" s="935">
        <v>-122.3683525</v>
      </c>
    </row>
    <row r="8246" spans="1:13" x14ac:dyDescent="0.35">
      <c r="A8246" s="1296">
        <v>42160</v>
      </c>
      <c r="B8246" s="1295" t="s">
        <v>194</v>
      </c>
      <c r="C8246" s="1295" t="s">
        <v>260</v>
      </c>
      <c r="D8246" s="1295">
        <v>7240</v>
      </c>
      <c r="E8246" s="1295" t="s">
        <v>200</v>
      </c>
      <c r="F8246" s="935" t="s">
        <v>211</v>
      </c>
      <c r="G8246" s="1295">
        <v>0</v>
      </c>
      <c r="H8246" s="935" t="s">
        <v>404</v>
      </c>
      <c r="I8246" s="935" t="s">
        <v>405</v>
      </c>
      <c r="J8246" s="935">
        <v>40.585947769999997</v>
      </c>
      <c r="K8246" s="935">
        <v>-122.3683525</v>
      </c>
      <c r="L8246" s="935">
        <v>40.472049499999997</v>
      </c>
      <c r="M8246" s="935">
        <v>-122.29453460000001</v>
      </c>
    </row>
    <row r="8247" spans="1:13" x14ac:dyDescent="0.35">
      <c r="A8247" s="1296">
        <v>42160</v>
      </c>
      <c r="B8247" s="1295" t="s">
        <v>194</v>
      </c>
      <c r="C8247" s="1295" t="s">
        <v>260</v>
      </c>
      <c r="D8247" s="1295">
        <v>7240</v>
      </c>
      <c r="E8247" s="1295" t="s">
        <v>200</v>
      </c>
      <c r="F8247" s="935" t="s">
        <v>212</v>
      </c>
      <c r="G8247" s="1295">
        <v>0</v>
      </c>
      <c r="H8247" s="935" t="s">
        <v>405</v>
      </c>
      <c r="I8247" s="935" t="s">
        <v>406</v>
      </c>
      <c r="J8247" s="935">
        <v>40.472049499999997</v>
      </c>
      <c r="K8247" s="935">
        <v>-122.29453460000001</v>
      </c>
      <c r="L8247" s="935">
        <v>40.417416330000002</v>
      </c>
      <c r="M8247" s="935">
        <v>-122.19395729999999</v>
      </c>
    </row>
    <row r="8248" spans="1:13" x14ac:dyDescent="0.35">
      <c r="A8248" s="1296">
        <v>42160</v>
      </c>
      <c r="B8248" s="1295" t="s">
        <v>194</v>
      </c>
      <c r="C8248" s="1295" t="s">
        <v>260</v>
      </c>
      <c r="D8248" s="1295">
        <v>7240</v>
      </c>
      <c r="E8248" s="1295" t="s">
        <v>200</v>
      </c>
      <c r="F8248" s="935" t="s">
        <v>213</v>
      </c>
      <c r="G8248" s="1295">
        <v>0</v>
      </c>
      <c r="H8248" s="935" t="s">
        <v>406</v>
      </c>
      <c r="I8248" s="935" t="s">
        <v>407</v>
      </c>
      <c r="J8248" s="935">
        <v>40.417416330000002</v>
      </c>
      <c r="K8248" s="935">
        <v>-122.19395729999999</v>
      </c>
      <c r="L8248" s="935">
        <v>40.355137560000003</v>
      </c>
      <c r="M8248" s="935">
        <v>-122.17595660000001</v>
      </c>
    </row>
    <row r="8249" spans="1:13" x14ac:dyDescent="0.35">
      <c r="A8249" s="1296">
        <v>42160</v>
      </c>
      <c r="B8249" s="1295" t="s">
        <v>194</v>
      </c>
      <c r="C8249" s="1295" t="s">
        <v>260</v>
      </c>
      <c r="D8249" s="1295">
        <v>7240</v>
      </c>
      <c r="E8249" s="1295" t="s">
        <v>200</v>
      </c>
      <c r="F8249" s="935" t="s">
        <v>214</v>
      </c>
      <c r="G8249" s="1295">
        <v>0</v>
      </c>
      <c r="H8249" s="935" t="s">
        <v>407</v>
      </c>
      <c r="I8249" s="935" t="s">
        <v>408</v>
      </c>
      <c r="J8249" s="935">
        <v>40.355137560000003</v>
      </c>
      <c r="K8249" s="935">
        <v>-122.17595660000001</v>
      </c>
      <c r="L8249" s="935">
        <v>40.316984869999999</v>
      </c>
      <c r="M8249" s="935">
        <v>-122.1896581</v>
      </c>
    </row>
    <row r="8250" spans="1:13" x14ac:dyDescent="0.35">
      <c r="A8250" s="1296">
        <v>42160</v>
      </c>
      <c r="B8250" s="1295" t="s">
        <v>194</v>
      </c>
      <c r="C8250" s="1295" t="s">
        <v>260</v>
      </c>
      <c r="D8250" s="1295">
        <v>7240</v>
      </c>
      <c r="E8250" s="1295" t="s">
        <v>200</v>
      </c>
      <c r="F8250" s="935" t="s">
        <v>215</v>
      </c>
      <c r="G8250" s="1295">
        <v>-99999</v>
      </c>
      <c r="H8250" s="935" t="s">
        <v>408</v>
      </c>
      <c r="I8250" s="935" t="s">
        <v>409</v>
      </c>
      <c r="J8250" s="935">
        <v>40.316984869999999</v>
      </c>
      <c r="K8250" s="935">
        <v>-122.1896581</v>
      </c>
      <c r="L8250" s="935">
        <v>40.263968490000003</v>
      </c>
      <c r="M8250" s="935">
        <v>-122.2235306</v>
      </c>
    </row>
    <row r="8251" spans="1:13" x14ac:dyDescent="0.35">
      <c r="A8251" s="1296">
        <v>42160</v>
      </c>
      <c r="B8251" s="1295" t="s">
        <v>194</v>
      </c>
      <c r="C8251" s="1295" t="s">
        <v>260</v>
      </c>
      <c r="D8251" s="1295">
        <v>7240</v>
      </c>
      <c r="E8251" s="1295" t="s">
        <v>200</v>
      </c>
      <c r="F8251" s="935" t="s">
        <v>216</v>
      </c>
      <c r="G8251" s="1295">
        <v>-99999</v>
      </c>
      <c r="H8251" s="935" t="s">
        <v>409</v>
      </c>
      <c r="I8251" s="935" t="s">
        <v>410</v>
      </c>
      <c r="J8251" s="935">
        <v>40.263968490000003</v>
      </c>
      <c r="K8251" s="935">
        <v>-122.2235306</v>
      </c>
      <c r="L8251" s="935">
        <v>40.153152210000002</v>
      </c>
      <c r="M8251" s="935">
        <v>-122.20237950000001</v>
      </c>
    </row>
    <row r="8252" spans="1:13" x14ac:dyDescent="0.35">
      <c r="A8252" s="1296">
        <v>42160</v>
      </c>
      <c r="B8252" s="1295" t="s">
        <v>194</v>
      </c>
      <c r="C8252" s="1295" t="s">
        <v>260</v>
      </c>
      <c r="D8252" s="1295">
        <v>7240</v>
      </c>
      <c r="E8252" s="1295" t="s">
        <v>200</v>
      </c>
      <c r="F8252" s="935" t="s">
        <v>217</v>
      </c>
      <c r="G8252" s="1295">
        <v>-99999</v>
      </c>
      <c r="H8252" s="935" t="s">
        <v>410</v>
      </c>
      <c r="I8252" s="935" t="s">
        <v>411</v>
      </c>
      <c r="J8252" s="935">
        <v>40.153152210000002</v>
      </c>
      <c r="K8252" s="935">
        <v>-122.20237950000001</v>
      </c>
      <c r="L8252" s="935">
        <v>40.027836569999998</v>
      </c>
      <c r="M8252" s="935">
        <v>-122.11920569999999</v>
      </c>
    </row>
    <row r="8253" spans="1:13" x14ac:dyDescent="0.35">
      <c r="A8253" s="1296">
        <v>42160</v>
      </c>
      <c r="B8253" s="1295" t="s">
        <v>194</v>
      </c>
      <c r="C8253" s="1295" t="s">
        <v>260</v>
      </c>
      <c r="D8253" s="1295">
        <v>7240</v>
      </c>
      <c r="E8253" s="1295" t="s">
        <v>200</v>
      </c>
      <c r="F8253" s="935" t="s">
        <v>219</v>
      </c>
      <c r="G8253" s="1295">
        <v>-99999</v>
      </c>
      <c r="H8253" s="935" t="s">
        <v>411</v>
      </c>
      <c r="I8253" s="935" t="s">
        <v>412</v>
      </c>
      <c r="J8253" s="935">
        <v>40.027836569999998</v>
      </c>
      <c r="K8253" s="935">
        <v>-122.11920569999999</v>
      </c>
      <c r="L8253" s="935">
        <v>39.909298579999998</v>
      </c>
      <c r="M8253" s="935">
        <v>-122.0918963</v>
      </c>
    </row>
    <row r="8254" spans="1:13" x14ac:dyDescent="0.35">
      <c r="A8254" s="1296">
        <v>42160</v>
      </c>
      <c r="B8254" s="1295" t="s">
        <v>194</v>
      </c>
      <c r="C8254" s="1295" t="s">
        <v>260</v>
      </c>
      <c r="D8254" s="1295">
        <v>7240</v>
      </c>
      <c r="E8254" s="1295" t="s">
        <v>200</v>
      </c>
      <c r="F8254" s="935" t="s">
        <v>220</v>
      </c>
      <c r="G8254" s="1295">
        <v>-99999</v>
      </c>
      <c r="H8254" s="935" t="s">
        <v>412</v>
      </c>
      <c r="I8254" s="935" t="s">
        <v>413</v>
      </c>
      <c r="J8254" s="935">
        <v>39.909298579999998</v>
      </c>
      <c r="K8254" s="935">
        <v>-122.0918963</v>
      </c>
      <c r="L8254" s="935">
        <v>39.751173979999997</v>
      </c>
      <c r="M8254" s="935">
        <v>-121.9963235</v>
      </c>
    </row>
    <row r="8255" spans="1:13" x14ac:dyDescent="0.35">
      <c r="A8255" s="1296">
        <v>42160</v>
      </c>
      <c r="B8255" s="1295" t="s">
        <v>194</v>
      </c>
      <c r="C8255" s="1295" t="s">
        <v>260</v>
      </c>
      <c r="D8255" s="1295">
        <v>7240</v>
      </c>
      <c r="E8255" s="1295" t="s">
        <v>200</v>
      </c>
      <c r="F8255" s="935" t="s">
        <v>221</v>
      </c>
      <c r="G8255" s="1295">
        <v>-99999</v>
      </c>
      <c r="H8255" s="935" t="s">
        <v>413</v>
      </c>
      <c r="I8255" s="935" t="s">
        <v>414</v>
      </c>
      <c r="J8255" s="935">
        <v>39.751173979999997</v>
      </c>
      <c r="K8255" s="935">
        <v>-121.9963235</v>
      </c>
      <c r="L8255" s="935">
        <v>39.629153240000001</v>
      </c>
      <c r="M8255" s="935">
        <v>-121.9925059</v>
      </c>
    </row>
    <row r="8256" spans="1:13" x14ac:dyDescent="0.35">
      <c r="A8256" s="1296">
        <v>42160</v>
      </c>
      <c r="B8256" s="1295" t="s">
        <v>194</v>
      </c>
      <c r="C8256" s="1295" t="s">
        <v>260</v>
      </c>
      <c r="D8256" s="1295">
        <v>7240</v>
      </c>
      <c r="E8256" s="1295" t="s">
        <v>200</v>
      </c>
      <c r="F8256" s="935" t="s">
        <v>222</v>
      </c>
      <c r="G8256" s="1295">
        <v>-99999</v>
      </c>
      <c r="H8256" s="935" t="s">
        <v>414</v>
      </c>
      <c r="I8256" s="935" t="s">
        <v>415</v>
      </c>
      <c r="J8256" s="935">
        <v>39.629153240000001</v>
      </c>
      <c r="K8256" s="935">
        <v>-121.9925059</v>
      </c>
      <c r="L8256" s="935">
        <v>39.40712284</v>
      </c>
      <c r="M8256" s="935">
        <v>-122.00758999999999</v>
      </c>
    </row>
    <row r="8257" spans="1:13" x14ac:dyDescent="0.35">
      <c r="A8257" s="1296">
        <v>42166</v>
      </c>
      <c r="B8257" s="1295" t="s">
        <v>194</v>
      </c>
      <c r="C8257" s="1295" t="s">
        <v>260</v>
      </c>
      <c r="D8257" s="1295">
        <v>7200</v>
      </c>
      <c r="E8257" s="1295" t="s">
        <v>200</v>
      </c>
      <c r="F8257" s="935" t="s">
        <v>208</v>
      </c>
      <c r="G8257" s="1295">
        <v>10</v>
      </c>
      <c r="H8257" s="935" t="s">
        <v>402</v>
      </c>
      <c r="I8257" s="935" t="s">
        <v>403</v>
      </c>
      <c r="J8257" s="935">
        <v>40.611883210000002</v>
      </c>
      <c r="K8257" s="935">
        <v>-122.446135</v>
      </c>
      <c r="L8257" s="935">
        <v>40.592799669999998</v>
      </c>
      <c r="M8257" s="935">
        <v>-122.3942059</v>
      </c>
    </row>
    <row r="8258" spans="1:13" x14ac:dyDescent="0.35">
      <c r="A8258" s="1296">
        <v>42166</v>
      </c>
      <c r="B8258" s="1295" t="s">
        <v>194</v>
      </c>
      <c r="C8258" s="1295" t="s">
        <v>260</v>
      </c>
      <c r="D8258" s="1295">
        <v>7200</v>
      </c>
      <c r="E8258" s="1295" t="s">
        <v>200</v>
      </c>
      <c r="F8258" s="935" t="s">
        <v>209</v>
      </c>
      <c r="G8258" s="1295">
        <v>9</v>
      </c>
      <c r="H8258" s="935" t="s">
        <v>403</v>
      </c>
      <c r="I8258" s="935" t="s">
        <v>404</v>
      </c>
      <c r="J8258" s="935">
        <v>40.592799669999998</v>
      </c>
      <c r="K8258" s="935">
        <v>-122.3942059</v>
      </c>
      <c r="L8258" s="935">
        <v>40.585947769999997</v>
      </c>
      <c r="M8258" s="935">
        <v>-122.3683525</v>
      </c>
    </row>
    <row r="8259" spans="1:13" x14ac:dyDescent="0.35">
      <c r="A8259" s="1296">
        <v>42166</v>
      </c>
      <c r="B8259" s="1295" t="s">
        <v>194</v>
      </c>
      <c r="C8259" s="1295" t="s">
        <v>260</v>
      </c>
      <c r="D8259" s="1295">
        <v>7200</v>
      </c>
      <c r="E8259" s="1295" t="s">
        <v>200</v>
      </c>
      <c r="F8259" s="935" t="s">
        <v>211</v>
      </c>
      <c r="G8259" s="1295">
        <v>0</v>
      </c>
      <c r="H8259" s="935" t="s">
        <v>404</v>
      </c>
      <c r="I8259" s="935" t="s">
        <v>405</v>
      </c>
      <c r="J8259" s="935">
        <v>40.585947769999997</v>
      </c>
      <c r="K8259" s="935">
        <v>-122.3683525</v>
      </c>
      <c r="L8259" s="935">
        <v>40.472049499999997</v>
      </c>
      <c r="M8259" s="935">
        <v>-122.29453460000001</v>
      </c>
    </row>
    <row r="8260" spans="1:13" x14ac:dyDescent="0.35">
      <c r="A8260" s="1296">
        <v>42166</v>
      </c>
      <c r="B8260" s="1295" t="s">
        <v>194</v>
      </c>
      <c r="C8260" s="1295" t="s">
        <v>260</v>
      </c>
      <c r="D8260" s="1295">
        <v>7200</v>
      </c>
      <c r="E8260" s="1295" t="s">
        <v>200</v>
      </c>
      <c r="F8260" s="935" t="s">
        <v>212</v>
      </c>
      <c r="G8260" s="1295">
        <v>0</v>
      </c>
      <c r="H8260" s="935" t="s">
        <v>405</v>
      </c>
      <c r="I8260" s="935" t="s">
        <v>406</v>
      </c>
      <c r="J8260" s="935">
        <v>40.472049499999997</v>
      </c>
      <c r="K8260" s="935">
        <v>-122.29453460000001</v>
      </c>
      <c r="L8260" s="935">
        <v>40.417416330000002</v>
      </c>
      <c r="M8260" s="935">
        <v>-122.19395729999999</v>
      </c>
    </row>
    <row r="8261" spans="1:13" x14ac:dyDescent="0.35">
      <c r="A8261" s="1296">
        <v>42166</v>
      </c>
      <c r="B8261" s="1295" t="s">
        <v>194</v>
      </c>
      <c r="C8261" s="1295" t="s">
        <v>260</v>
      </c>
      <c r="D8261" s="1295">
        <v>7200</v>
      </c>
      <c r="E8261" s="1295" t="s">
        <v>200</v>
      </c>
      <c r="F8261" s="935" t="s">
        <v>213</v>
      </c>
      <c r="G8261" s="1295">
        <v>0</v>
      </c>
      <c r="H8261" s="935" t="s">
        <v>406</v>
      </c>
      <c r="I8261" s="935" t="s">
        <v>407</v>
      </c>
      <c r="J8261" s="935">
        <v>40.417416330000002</v>
      </c>
      <c r="K8261" s="935">
        <v>-122.19395729999999</v>
      </c>
      <c r="L8261" s="935">
        <v>40.355137560000003</v>
      </c>
      <c r="M8261" s="935">
        <v>-122.17595660000001</v>
      </c>
    </row>
    <row r="8262" spans="1:13" x14ac:dyDescent="0.35">
      <c r="A8262" s="1296">
        <v>42166</v>
      </c>
      <c r="B8262" s="1295" t="s">
        <v>194</v>
      </c>
      <c r="C8262" s="1295" t="s">
        <v>260</v>
      </c>
      <c r="D8262" s="1295">
        <v>7200</v>
      </c>
      <c r="E8262" s="1295" t="s">
        <v>200</v>
      </c>
      <c r="F8262" s="935" t="s">
        <v>214</v>
      </c>
      <c r="G8262" s="1295">
        <v>0</v>
      </c>
      <c r="H8262" s="935" t="s">
        <v>407</v>
      </c>
      <c r="I8262" s="935" t="s">
        <v>408</v>
      </c>
      <c r="J8262" s="935">
        <v>40.355137560000003</v>
      </c>
      <c r="K8262" s="935">
        <v>-122.17595660000001</v>
      </c>
      <c r="L8262" s="935">
        <v>40.316984869999999</v>
      </c>
      <c r="M8262" s="935">
        <v>-122.1896581</v>
      </c>
    </row>
    <row r="8263" spans="1:13" x14ac:dyDescent="0.35">
      <c r="A8263" s="1296">
        <v>42166</v>
      </c>
      <c r="B8263" s="1295" t="s">
        <v>194</v>
      </c>
      <c r="C8263" s="1295" t="s">
        <v>260</v>
      </c>
      <c r="D8263" s="1295">
        <v>7200</v>
      </c>
      <c r="E8263" s="1295" t="s">
        <v>200</v>
      </c>
      <c r="F8263" s="935" t="s">
        <v>215</v>
      </c>
      <c r="G8263" s="1295">
        <v>-99999</v>
      </c>
      <c r="H8263" s="935" t="s">
        <v>408</v>
      </c>
      <c r="I8263" s="935" t="s">
        <v>409</v>
      </c>
      <c r="J8263" s="935">
        <v>40.316984869999999</v>
      </c>
      <c r="K8263" s="935">
        <v>-122.1896581</v>
      </c>
      <c r="L8263" s="935">
        <v>40.263968490000003</v>
      </c>
      <c r="M8263" s="935">
        <v>-122.2235306</v>
      </c>
    </row>
    <row r="8264" spans="1:13" x14ac:dyDescent="0.35">
      <c r="A8264" s="1296">
        <v>42166</v>
      </c>
      <c r="B8264" s="1295" t="s">
        <v>194</v>
      </c>
      <c r="C8264" s="1295" t="s">
        <v>260</v>
      </c>
      <c r="D8264" s="1295">
        <v>7200</v>
      </c>
      <c r="E8264" s="1295" t="s">
        <v>200</v>
      </c>
      <c r="F8264" s="935" t="s">
        <v>216</v>
      </c>
      <c r="G8264" s="1295">
        <v>-99999</v>
      </c>
      <c r="H8264" s="935" t="s">
        <v>409</v>
      </c>
      <c r="I8264" s="935" t="s">
        <v>410</v>
      </c>
      <c r="J8264" s="935">
        <v>40.263968490000003</v>
      </c>
      <c r="K8264" s="935">
        <v>-122.2235306</v>
      </c>
      <c r="L8264" s="935">
        <v>40.153152210000002</v>
      </c>
      <c r="M8264" s="935">
        <v>-122.20237950000001</v>
      </c>
    </row>
    <row r="8265" spans="1:13" x14ac:dyDescent="0.35">
      <c r="A8265" s="1296">
        <v>42166</v>
      </c>
      <c r="B8265" s="1295" t="s">
        <v>194</v>
      </c>
      <c r="C8265" s="1295" t="s">
        <v>260</v>
      </c>
      <c r="D8265" s="1295">
        <v>7200</v>
      </c>
      <c r="E8265" s="1295" t="s">
        <v>200</v>
      </c>
      <c r="F8265" s="935" t="s">
        <v>217</v>
      </c>
      <c r="G8265" s="1295">
        <v>-99999</v>
      </c>
      <c r="H8265" s="935" t="s">
        <v>410</v>
      </c>
      <c r="I8265" s="935" t="s">
        <v>411</v>
      </c>
      <c r="J8265" s="935">
        <v>40.153152210000002</v>
      </c>
      <c r="K8265" s="935">
        <v>-122.20237950000001</v>
      </c>
      <c r="L8265" s="935">
        <v>40.027836569999998</v>
      </c>
      <c r="M8265" s="935">
        <v>-122.11920569999999</v>
      </c>
    </row>
    <row r="8266" spans="1:13" x14ac:dyDescent="0.35">
      <c r="A8266" s="1296">
        <v>42166</v>
      </c>
      <c r="B8266" s="1295" t="s">
        <v>194</v>
      </c>
      <c r="C8266" s="1295" t="s">
        <v>260</v>
      </c>
      <c r="D8266" s="1295">
        <v>7200</v>
      </c>
      <c r="E8266" s="1295" t="s">
        <v>200</v>
      </c>
      <c r="F8266" s="935" t="s">
        <v>219</v>
      </c>
      <c r="G8266" s="1295">
        <v>-99999</v>
      </c>
      <c r="H8266" s="935" t="s">
        <v>411</v>
      </c>
      <c r="I8266" s="935" t="s">
        <v>412</v>
      </c>
      <c r="J8266" s="935">
        <v>40.027836569999998</v>
      </c>
      <c r="K8266" s="935">
        <v>-122.11920569999999</v>
      </c>
      <c r="L8266" s="935">
        <v>39.909298579999998</v>
      </c>
      <c r="M8266" s="935">
        <v>-122.0918963</v>
      </c>
    </row>
    <row r="8267" spans="1:13" x14ac:dyDescent="0.35">
      <c r="A8267" s="1296">
        <v>42166</v>
      </c>
      <c r="B8267" s="1295" t="s">
        <v>194</v>
      </c>
      <c r="C8267" s="1295" t="s">
        <v>260</v>
      </c>
      <c r="D8267" s="1295">
        <v>7200</v>
      </c>
      <c r="E8267" s="1295" t="s">
        <v>200</v>
      </c>
      <c r="F8267" s="935" t="s">
        <v>220</v>
      </c>
      <c r="G8267" s="1295">
        <v>-99999</v>
      </c>
      <c r="H8267" s="935" t="s">
        <v>412</v>
      </c>
      <c r="I8267" s="935" t="s">
        <v>413</v>
      </c>
      <c r="J8267" s="935">
        <v>39.909298579999998</v>
      </c>
      <c r="K8267" s="935">
        <v>-122.0918963</v>
      </c>
      <c r="L8267" s="935">
        <v>39.751173979999997</v>
      </c>
      <c r="M8267" s="935">
        <v>-121.9963235</v>
      </c>
    </row>
    <row r="8268" spans="1:13" x14ac:dyDescent="0.35">
      <c r="A8268" s="1296">
        <v>42166</v>
      </c>
      <c r="B8268" s="1295" t="s">
        <v>194</v>
      </c>
      <c r="C8268" s="1295" t="s">
        <v>260</v>
      </c>
      <c r="D8268" s="1295">
        <v>7200</v>
      </c>
      <c r="E8268" s="1295" t="s">
        <v>200</v>
      </c>
      <c r="F8268" s="935" t="s">
        <v>221</v>
      </c>
      <c r="G8268" s="1295">
        <v>-99999</v>
      </c>
      <c r="H8268" s="935" t="s">
        <v>413</v>
      </c>
      <c r="I8268" s="935" t="s">
        <v>414</v>
      </c>
      <c r="J8268" s="935">
        <v>39.751173979999997</v>
      </c>
      <c r="K8268" s="935">
        <v>-121.9963235</v>
      </c>
      <c r="L8268" s="935">
        <v>39.629153240000001</v>
      </c>
      <c r="M8268" s="935">
        <v>-121.9925059</v>
      </c>
    </row>
    <row r="8269" spans="1:13" x14ac:dyDescent="0.35">
      <c r="A8269" s="1296">
        <v>42166</v>
      </c>
      <c r="B8269" s="1295" t="s">
        <v>194</v>
      </c>
      <c r="C8269" s="1295" t="s">
        <v>260</v>
      </c>
      <c r="D8269" s="1295">
        <v>7200</v>
      </c>
      <c r="E8269" s="1295" t="s">
        <v>200</v>
      </c>
      <c r="F8269" s="935" t="s">
        <v>222</v>
      </c>
      <c r="G8269" s="1295">
        <v>-99999</v>
      </c>
      <c r="H8269" s="935" t="s">
        <v>414</v>
      </c>
      <c r="I8269" s="935" t="s">
        <v>415</v>
      </c>
      <c r="J8269" s="935">
        <v>39.629153240000001</v>
      </c>
      <c r="K8269" s="935">
        <v>-121.9925059</v>
      </c>
      <c r="L8269" s="935">
        <v>39.40712284</v>
      </c>
      <c r="M8269" s="935">
        <v>-122.00758999999999</v>
      </c>
    </row>
    <row r="8270" spans="1:13" x14ac:dyDescent="0.35">
      <c r="A8270" s="1296">
        <v>42173</v>
      </c>
      <c r="B8270" s="1295" t="s">
        <v>194</v>
      </c>
      <c r="C8270" s="1295" t="s">
        <v>260</v>
      </c>
      <c r="D8270" s="1295">
        <v>7190</v>
      </c>
      <c r="E8270" s="1295" t="s">
        <v>200</v>
      </c>
      <c r="F8270" s="935" t="s">
        <v>208</v>
      </c>
      <c r="G8270" s="1295">
        <v>11</v>
      </c>
      <c r="H8270" s="935" t="s">
        <v>402</v>
      </c>
      <c r="I8270" s="935" t="s">
        <v>403</v>
      </c>
      <c r="J8270" s="935">
        <v>40.611883210000002</v>
      </c>
      <c r="K8270" s="935">
        <v>-122.446135</v>
      </c>
      <c r="L8270" s="935">
        <v>40.592799669999998</v>
      </c>
      <c r="M8270" s="935">
        <v>-122.3942059</v>
      </c>
    </row>
    <row r="8271" spans="1:13" x14ac:dyDescent="0.35">
      <c r="A8271" s="1296">
        <v>42173</v>
      </c>
      <c r="B8271" s="1295" t="s">
        <v>194</v>
      </c>
      <c r="C8271" s="1295" t="s">
        <v>260</v>
      </c>
      <c r="D8271" s="1295">
        <v>7190</v>
      </c>
      <c r="E8271" s="1295" t="s">
        <v>200</v>
      </c>
      <c r="F8271" s="935" t="s">
        <v>209</v>
      </c>
      <c r="G8271" s="1295">
        <v>10</v>
      </c>
      <c r="H8271" s="935" t="s">
        <v>403</v>
      </c>
      <c r="I8271" s="935" t="s">
        <v>404</v>
      </c>
      <c r="J8271" s="935">
        <v>40.592799669999998</v>
      </c>
      <c r="K8271" s="935">
        <v>-122.3942059</v>
      </c>
      <c r="L8271" s="935">
        <v>40.585947769999997</v>
      </c>
      <c r="M8271" s="935">
        <v>-122.3683525</v>
      </c>
    </row>
    <row r="8272" spans="1:13" x14ac:dyDescent="0.35">
      <c r="A8272" s="1296">
        <v>42173</v>
      </c>
      <c r="B8272" s="1295" t="s">
        <v>194</v>
      </c>
      <c r="C8272" s="1295" t="s">
        <v>260</v>
      </c>
      <c r="D8272" s="1295">
        <v>7190</v>
      </c>
      <c r="E8272" s="1295" t="s">
        <v>200</v>
      </c>
      <c r="F8272" s="935" t="s">
        <v>211</v>
      </c>
      <c r="G8272" s="1295">
        <v>1</v>
      </c>
      <c r="H8272" s="935" t="s">
        <v>404</v>
      </c>
      <c r="I8272" s="935" t="s">
        <v>405</v>
      </c>
      <c r="J8272" s="935">
        <v>40.585947769999997</v>
      </c>
      <c r="K8272" s="935">
        <v>-122.3683525</v>
      </c>
      <c r="L8272" s="935">
        <v>40.472049499999997</v>
      </c>
      <c r="M8272" s="935">
        <v>-122.29453460000001</v>
      </c>
    </row>
    <row r="8273" spans="1:13" x14ac:dyDescent="0.35">
      <c r="A8273" s="1296">
        <v>42173</v>
      </c>
      <c r="B8273" s="1295" t="s">
        <v>194</v>
      </c>
      <c r="C8273" s="1295" t="s">
        <v>260</v>
      </c>
      <c r="D8273" s="1295">
        <v>7190</v>
      </c>
      <c r="E8273" s="1295" t="s">
        <v>200</v>
      </c>
      <c r="F8273" s="935" t="s">
        <v>212</v>
      </c>
      <c r="G8273" s="1295">
        <v>0</v>
      </c>
      <c r="H8273" s="935" t="s">
        <v>405</v>
      </c>
      <c r="I8273" s="935" t="s">
        <v>406</v>
      </c>
      <c r="J8273" s="935">
        <v>40.472049499999997</v>
      </c>
      <c r="K8273" s="935">
        <v>-122.29453460000001</v>
      </c>
      <c r="L8273" s="935">
        <v>40.417416330000002</v>
      </c>
      <c r="M8273" s="935">
        <v>-122.19395729999999</v>
      </c>
    </row>
    <row r="8274" spans="1:13" x14ac:dyDescent="0.35">
      <c r="A8274" s="1296">
        <v>42173</v>
      </c>
      <c r="B8274" s="1295" t="s">
        <v>194</v>
      </c>
      <c r="C8274" s="1295" t="s">
        <v>260</v>
      </c>
      <c r="D8274" s="1295">
        <v>7190</v>
      </c>
      <c r="E8274" s="1295" t="s">
        <v>200</v>
      </c>
      <c r="F8274" s="935" t="s">
        <v>213</v>
      </c>
      <c r="G8274" s="1295">
        <v>0</v>
      </c>
      <c r="H8274" s="935" t="s">
        <v>406</v>
      </c>
      <c r="I8274" s="935" t="s">
        <v>407</v>
      </c>
      <c r="J8274" s="935">
        <v>40.417416330000002</v>
      </c>
      <c r="K8274" s="935">
        <v>-122.19395729999999</v>
      </c>
      <c r="L8274" s="935">
        <v>40.355137560000003</v>
      </c>
      <c r="M8274" s="935">
        <v>-122.17595660000001</v>
      </c>
    </row>
    <row r="8275" spans="1:13" x14ac:dyDescent="0.35">
      <c r="A8275" s="1296">
        <v>42173</v>
      </c>
      <c r="B8275" s="1295" t="s">
        <v>194</v>
      </c>
      <c r="C8275" s="1295" t="s">
        <v>260</v>
      </c>
      <c r="D8275" s="1295">
        <v>7190</v>
      </c>
      <c r="E8275" s="1295" t="s">
        <v>200</v>
      </c>
      <c r="F8275" s="935" t="s">
        <v>214</v>
      </c>
      <c r="G8275" s="1295">
        <v>0</v>
      </c>
      <c r="H8275" s="935" t="s">
        <v>407</v>
      </c>
      <c r="I8275" s="935" t="s">
        <v>408</v>
      </c>
      <c r="J8275" s="935">
        <v>40.355137560000003</v>
      </c>
      <c r="K8275" s="935">
        <v>-122.17595660000001</v>
      </c>
      <c r="L8275" s="935">
        <v>40.316984869999999</v>
      </c>
      <c r="M8275" s="935">
        <v>-122.1896581</v>
      </c>
    </row>
    <row r="8276" spans="1:13" x14ac:dyDescent="0.35">
      <c r="A8276" s="1296">
        <v>42173</v>
      </c>
      <c r="B8276" s="1295" t="s">
        <v>194</v>
      </c>
      <c r="C8276" s="1295" t="s">
        <v>260</v>
      </c>
      <c r="D8276" s="1295">
        <v>7190</v>
      </c>
      <c r="E8276" s="1295" t="s">
        <v>200</v>
      </c>
      <c r="F8276" s="935" t="s">
        <v>215</v>
      </c>
      <c r="G8276" s="1295">
        <v>-99999</v>
      </c>
      <c r="H8276" s="935" t="s">
        <v>408</v>
      </c>
      <c r="I8276" s="935" t="s">
        <v>409</v>
      </c>
      <c r="J8276" s="935">
        <v>40.316984869999999</v>
      </c>
      <c r="K8276" s="935">
        <v>-122.1896581</v>
      </c>
      <c r="L8276" s="935">
        <v>40.263968490000003</v>
      </c>
      <c r="M8276" s="935">
        <v>-122.2235306</v>
      </c>
    </row>
    <row r="8277" spans="1:13" x14ac:dyDescent="0.35">
      <c r="A8277" s="1296">
        <v>42173</v>
      </c>
      <c r="B8277" s="1295" t="s">
        <v>194</v>
      </c>
      <c r="C8277" s="1295" t="s">
        <v>260</v>
      </c>
      <c r="D8277" s="1295">
        <v>7190</v>
      </c>
      <c r="E8277" s="1295" t="s">
        <v>200</v>
      </c>
      <c r="F8277" s="935" t="s">
        <v>216</v>
      </c>
      <c r="G8277" s="1295">
        <v>-99999</v>
      </c>
      <c r="H8277" s="935" t="s">
        <v>409</v>
      </c>
      <c r="I8277" s="935" t="s">
        <v>410</v>
      </c>
      <c r="J8277" s="935">
        <v>40.263968490000003</v>
      </c>
      <c r="K8277" s="935">
        <v>-122.2235306</v>
      </c>
      <c r="L8277" s="935">
        <v>40.153152210000002</v>
      </c>
      <c r="M8277" s="935">
        <v>-122.20237950000001</v>
      </c>
    </row>
    <row r="8278" spans="1:13" x14ac:dyDescent="0.35">
      <c r="A8278" s="1296">
        <v>42173</v>
      </c>
      <c r="B8278" s="1295" t="s">
        <v>194</v>
      </c>
      <c r="C8278" s="1295" t="s">
        <v>260</v>
      </c>
      <c r="D8278" s="1295">
        <v>7190</v>
      </c>
      <c r="E8278" s="1295" t="s">
        <v>200</v>
      </c>
      <c r="F8278" s="935" t="s">
        <v>217</v>
      </c>
      <c r="G8278" s="1295">
        <v>-99999</v>
      </c>
      <c r="H8278" s="935" t="s">
        <v>410</v>
      </c>
      <c r="I8278" s="935" t="s">
        <v>411</v>
      </c>
      <c r="J8278" s="935">
        <v>40.153152210000002</v>
      </c>
      <c r="K8278" s="935">
        <v>-122.20237950000001</v>
      </c>
      <c r="L8278" s="935">
        <v>40.027836569999998</v>
      </c>
      <c r="M8278" s="935">
        <v>-122.11920569999999</v>
      </c>
    </row>
    <row r="8279" spans="1:13" x14ac:dyDescent="0.35">
      <c r="A8279" s="1296">
        <v>42173</v>
      </c>
      <c r="B8279" s="1295" t="s">
        <v>194</v>
      </c>
      <c r="C8279" s="1295" t="s">
        <v>260</v>
      </c>
      <c r="D8279" s="1295">
        <v>7190</v>
      </c>
      <c r="E8279" s="1295" t="s">
        <v>200</v>
      </c>
      <c r="F8279" s="935" t="s">
        <v>219</v>
      </c>
      <c r="G8279" s="1295">
        <v>-99999</v>
      </c>
      <c r="H8279" s="935" t="s">
        <v>411</v>
      </c>
      <c r="I8279" s="935" t="s">
        <v>412</v>
      </c>
      <c r="J8279" s="935">
        <v>40.027836569999998</v>
      </c>
      <c r="K8279" s="935">
        <v>-122.11920569999999</v>
      </c>
      <c r="L8279" s="935">
        <v>39.909298579999998</v>
      </c>
      <c r="M8279" s="935">
        <v>-122.0918963</v>
      </c>
    </row>
    <row r="8280" spans="1:13" x14ac:dyDescent="0.35">
      <c r="A8280" s="1296">
        <v>42173</v>
      </c>
      <c r="B8280" s="1295" t="s">
        <v>194</v>
      </c>
      <c r="C8280" s="1295" t="s">
        <v>260</v>
      </c>
      <c r="D8280" s="1295">
        <v>7190</v>
      </c>
      <c r="E8280" s="1295" t="s">
        <v>200</v>
      </c>
      <c r="F8280" s="935" t="s">
        <v>220</v>
      </c>
      <c r="G8280" s="1295">
        <v>-99999</v>
      </c>
      <c r="H8280" s="935" t="s">
        <v>412</v>
      </c>
      <c r="I8280" s="935" t="s">
        <v>413</v>
      </c>
      <c r="J8280" s="935">
        <v>39.909298579999998</v>
      </c>
      <c r="K8280" s="935">
        <v>-122.0918963</v>
      </c>
      <c r="L8280" s="935">
        <v>39.751173979999997</v>
      </c>
      <c r="M8280" s="935">
        <v>-121.9963235</v>
      </c>
    </row>
    <row r="8281" spans="1:13" x14ac:dyDescent="0.35">
      <c r="A8281" s="1296">
        <v>42173</v>
      </c>
      <c r="B8281" s="1295" t="s">
        <v>194</v>
      </c>
      <c r="C8281" s="1295" t="s">
        <v>260</v>
      </c>
      <c r="D8281" s="1295">
        <v>7190</v>
      </c>
      <c r="E8281" s="1295" t="s">
        <v>200</v>
      </c>
      <c r="F8281" s="935" t="s">
        <v>221</v>
      </c>
      <c r="G8281" s="1295">
        <v>-99999</v>
      </c>
      <c r="H8281" s="935" t="s">
        <v>413</v>
      </c>
      <c r="I8281" s="935" t="s">
        <v>414</v>
      </c>
      <c r="J8281" s="935">
        <v>39.751173979999997</v>
      </c>
      <c r="K8281" s="935">
        <v>-121.9963235</v>
      </c>
      <c r="L8281" s="935">
        <v>39.629153240000001</v>
      </c>
      <c r="M8281" s="935">
        <v>-121.9925059</v>
      </c>
    </row>
    <row r="8282" spans="1:13" x14ac:dyDescent="0.35">
      <c r="A8282" s="1296">
        <v>42173</v>
      </c>
      <c r="B8282" s="1295" t="s">
        <v>194</v>
      </c>
      <c r="C8282" s="1295" t="s">
        <v>260</v>
      </c>
      <c r="D8282" s="1295">
        <v>7190</v>
      </c>
      <c r="E8282" s="1295" t="s">
        <v>200</v>
      </c>
      <c r="F8282" s="935" t="s">
        <v>222</v>
      </c>
      <c r="G8282" s="1295">
        <v>-99999</v>
      </c>
      <c r="H8282" s="935" t="s">
        <v>414</v>
      </c>
      <c r="I8282" s="935" t="s">
        <v>415</v>
      </c>
      <c r="J8282" s="935">
        <v>39.629153240000001</v>
      </c>
      <c r="K8282" s="935">
        <v>-121.9925059</v>
      </c>
      <c r="L8282" s="935">
        <v>39.40712284</v>
      </c>
      <c r="M8282" s="935">
        <v>-122.00758999999999</v>
      </c>
    </row>
    <row r="8283" spans="1:13" x14ac:dyDescent="0.35">
      <c r="A8283" s="1296">
        <v>42181</v>
      </c>
      <c r="B8283" s="1295" t="s">
        <v>194</v>
      </c>
      <c r="C8283" s="1295" t="s">
        <v>260</v>
      </c>
      <c r="D8283" s="1295">
        <v>7150</v>
      </c>
      <c r="E8283" s="1295" t="s">
        <v>200</v>
      </c>
      <c r="F8283" s="935" t="s">
        <v>208</v>
      </c>
      <c r="G8283" s="1295">
        <v>4</v>
      </c>
      <c r="H8283" s="935" t="s">
        <v>402</v>
      </c>
      <c r="I8283" s="935" t="s">
        <v>403</v>
      </c>
      <c r="J8283" s="935">
        <v>40.611883210000002</v>
      </c>
      <c r="K8283" s="935">
        <v>-122.446135</v>
      </c>
      <c r="L8283" s="935">
        <v>40.592799669999998</v>
      </c>
      <c r="M8283" s="935">
        <v>-122.3942059</v>
      </c>
    </row>
    <row r="8284" spans="1:13" x14ac:dyDescent="0.35">
      <c r="A8284" s="1296">
        <v>42181</v>
      </c>
      <c r="B8284" s="1295" t="s">
        <v>194</v>
      </c>
      <c r="C8284" s="1295" t="s">
        <v>260</v>
      </c>
      <c r="D8284" s="1295">
        <v>7150</v>
      </c>
      <c r="E8284" s="1295" t="s">
        <v>200</v>
      </c>
      <c r="F8284" s="935" t="s">
        <v>209</v>
      </c>
      <c r="G8284" s="1295">
        <v>16</v>
      </c>
      <c r="H8284" s="935" t="s">
        <v>403</v>
      </c>
      <c r="I8284" s="935" t="s">
        <v>404</v>
      </c>
      <c r="J8284" s="935">
        <v>40.592799669999998</v>
      </c>
      <c r="K8284" s="935">
        <v>-122.3942059</v>
      </c>
      <c r="L8284" s="935">
        <v>40.585947769999997</v>
      </c>
      <c r="M8284" s="935">
        <v>-122.3683525</v>
      </c>
    </row>
    <row r="8285" spans="1:13" x14ac:dyDescent="0.35">
      <c r="A8285" s="1296">
        <v>42181</v>
      </c>
      <c r="B8285" s="1295" t="s">
        <v>194</v>
      </c>
      <c r="C8285" s="1295" t="s">
        <v>260</v>
      </c>
      <c r="D8285" s="1295">
        <v>7150</v>
      </c>
      <c r="E8285" s="1295" t="s">
        <v>200</v>
      </c>
      <c r="F8285" s="935" t="s">
        <v>211</v>
      </c>
      <c r="G8285" s="1295">
        <v>0</v>
      </c>
      <c r="H8285" s="935" t="s">
        <v>404</v>
      </c>
      <c r="I8285" s="935" t="s">
        <v>405</v>
      </c>
      <c r="J8285" s="935">
        <v>40.585947769999997</v>
      </c>
      <c r="K8285" s="935">
        <v>-122.3683525</v>
      </c>
      <c r="L8285" s="935">
        <v>40.472049499999997</v>
      </c>
      <c r="M8285" s="935">
        <v>-122.29453460000001</v>
      </c>
    </row>
    <row r="8286" spans="1:13" x14ac:dyDescent="0.35">
      <c r="A8286" s="1296">
        <v>42181</v>
      </c>
      <c r="B8286" s="1295" t="s">
        <v>194</v>
      </c>
      <c r="C8286" s="1295" t="s">
        <v>260</v>
      </c>
      <c r="D8286" s="1295">
        <v>7150</v>
      </c>
      <c r="E8286" s="1295" t="s">
        <v>200</v>
      </c>
      <c r="F8286" s="935" t="s">
        <v>212</v>
      </c>
      <c r="G8286" s="1295">
        <v>0</v>
      </c>
      <c r="H8286" s="935" t="s">
        <v>405</v>
      </c>
      <c r="I8286" s="935" t="s">
        <v>406</v>
      </c>
      <c r="J8286" s="935">
        <v>40.472049499999997</v>
      </c>
      <c r="K8286" s="935">
        <v>-122.29453460000001</v>
      </c>
      <c r="L8286" s="935">
        <v>40.417416330000002</v>
      </c>
      <c r="M8286" s="935">
        <v>-122.19395729999999</v>
      </c>
    </row>
    <row r="8287" spans="1:13" x14ac:dyDescent="0.35">
      <c r="A8287" s="1296">
        <v>42181</v>
      </c>
      <c r="B8287" s="1295" t="s">
        <v>194</v>
      </c>
      <c r="C8287" s="1295" t="s">
        <v>260</v>
      </c>
      <c r="D8287" s="1295">
        <v>7150</v>
      </c>
      <c r="E8287" s="1295" t="s">
        <v>200</v>
      </c>
      <c r="F8287" s="935" t="s">
        <v>213</v>
      </c>
      <c r="G8287" s="1295">
        <v>0</v>
      </c>
      <c r="H8287" s="935" t="s">
        <v>406</v>
      </c>
      <c r="I8287" s="935" t="s">
        <v>407</v>
      </c>
      <c r="J8287" s="935">
        <v>40.417416330000002</v>
      </c>
      <c r="K8287" s="935">
        <v>-122.19395729999999</v>
      </c>
      <c r="L8287" s="935">
        <v>40.355137560000003</v>
      </c>
      <c r="M8287" s="935">
        <v>-122.17595660000001</v>
      </c>
    </row>
    <row r="8288" spans="1:13" x14ac:dyDescent="0.35">
      <c r="A8288" s="1296">
        <v>42181</v>
      </c>
      <c r="B8288" s="1295" t="s">
        <v>194</v>
      </c>
      <c r="C8288" s="1295" t="s">
        <v>260</v>
      </c>
      <c r="D8288" s="1295">
        <v>7150</v>
      </c>
      <c r="E8288" s="1295" t="s">
        <v>200</v>
      </c>
      <c r="F8288" s="935" t="s">
        <v>214</v>
      </c>
      <c r="G8288" s="1295">
        <v>0</v>
      </c>
      <c r="H8288" s="935" t="s">
        <v>407</v>
      </c>
      <c r="I8288" s="935" t="s">
        <v>408</v>
      </c>
      <c r="J8288" s="935">
        <v>40.355137560000003</v>
      </c>
      <c r="K8288" s="935">
        <v>-122.17595660000001</v>
      </c>
      <c r="L8288" s="935">
        <v>40.316984869999999</v>
      </c>
      <c r="M8288" s="935">
        <v>-122.1896581</v>
      </c>
    </row>
    <row r="8289" spans="1:13" x14ac:dyDescent="0.35">
      <c r="A8289" s="1296">
        <v>42181</v>
      </c>
      <c r="B8289" s="1295" t="s">
        <v>194</v>
      </c>
      <c r="C8289" s="1295" t="s">
        <v>260</v>
      </c>
      <c r="D8289" s="1295">
        <v>7150</v>
      </c>
      <c r="E8289" s="1295" t="s">
        <v>200</v>
      </c>
      <c r="F8289" s="935" t="s">
        <v>215</v>
      </c>
      <c r="G8289" s="1295">
        <v>-99999</v>
      </c>
      <c r="H8289" s="935" t="s">
        <v>408</v>
      </c>
      <c r="I8289" s="935" t="s">
        <v>409</v>
      </c>
      <c r="J8289" s="935">
        <v>40.316984869999999</v>
      </c>
      <c r="K8289" s="935">
        <v>-122.1896581</v>
      </c>
      <c r="L8289" s="935">
        <v>40.263968490000003</v>
      </c>
      <c r="M8289" s="935">
        <v>-122.2235306</v>
      </c>
    </row>
    <row r="8290" spans="1:13" x14ac:dyDescent="0.35">
      <c r="A8290" s="1296">
        <v>42181</v>
      </c>
      <c r="B8290" s="1295" t="s">
        <v>194</v>
      </c>
      <c r="C8290" s="1295" t="s">
        <v>260</v>
      </c>
      <c r="D8290" s="1295">
        <v>7150</v>
      </c>
      <c r="E8290" s="1295" t="s">
        <v>200</v>
      </c>
      <c r="F8290" s="935" t="s">
        <v>216</v>
      </c>
      <c r="G8290" s="1295">
        <v>-99999</v>
      </c>
      <c r="H8290" s="935" t="s">
        <v>409</v>
      </c>
      <c r="I8290" s="935" t="s">
        <v>410</v>
      </c>
      <c r="J8290" s="935">
        <v>40.263968490000003</v>
      </c>
      <c r="K8290" s="935">
        <v>-122.2235306</v>
      </c>
      <c r="L8290" s="935">
        <v>40.153152210000002</v>
      </c>
      <c r="M8290" s="935">
        <v>-122.20237950000001</v>
      </c>
    </row>
    <row r="8291" spans="1:13" x14ac:dyDescent="0.35">
      <c r="A8291" s="1296">
        <v>42181</v>
      </c>
      <c r="B8291" s="1295" t="s">
        <v>194</v>
      </c>
      <c r="C8291" s="1295" t="s">
        <v>260</v>
      </c>
      <c r="D8291" s="1295">
        <v>7150</v>
      </c>
      <c r="E8291" s="1295" t="s">
        <v>200</v>
      </c>
      <c r="F8291" s="935" t="s">
        <v>217</v>
      </c>
      <c r="G8291" s="1295">
        <v>-99999</v>
      </c>
      <c r="H8291" s="935" t="s">
        <v>410</v>
      </c>
      <c r="I8291" s="935" t="s">
        <v>411</v>
      </c>
      <c r="J8291" s="935">
        <v>40.153152210000002</v>
      </c>
      <c r="K8291" s="935">
        <v>-122.20237950000001</v>
      </c>
      <c r="L8291" s="935">
        <v>40.027836569999998</v>
      </c>
      <c r="M8291" s="935">
        <v>-122.11920569999999</v>
      </c>
    </row>
    <row r="8292" spans="1:13" x14ac:dyDescent="0.35">
      <c r="A8292" s="1296">
        <v>42181</v>
      </c>
      <c r="B8292" s="1295" t="s">
        <v>194</v>
      </c>
      <c r="C8292" s="1295" t="s">
        <v>260</v>
      </c>
      <c r="D8292" s="1295">
        <v>7150</v>
      </c>
      <c r="E8292" s="1295" t="s">
        <v>200</v>
      </c>
      <c r="F8292" s="935" t="s">
        <v>219</v>
      </c>
      <c r="G8292" s="1295">
        <v>-99999</v>
      </c>
      <c r="H8292" s="935" t="s">
        <v>411</v>
      </c>
      <c r="I8292" s="935" t="s">
        <v>412</v>
      </c>
      <c r="J8292" s="935">
        <v>40.027836569999998</v>
      </c>
      <c r="K8292" s="935">
        <v>-122.11920569999999</v>
      </c>
      <c r="L8292" s="935">
        <v>39.909298579999998</v>
      </c>
      <c r="M8292" s="935">
        <v>-122.0918963</v>
      </c>
    </row>
    <row r="8293" spans="1:13" x14ac:dyDescent="0.35">
      <c r="A8293" s="1296">
        <v>42181</v>
      </c>
      <c r="B8293" s="1295" t="s">
        <v>194</v>
      </c>
      <c r="C8293" s="1295" t="s">
        <v>260</v>
      </c>
      <c r="D8293" s="1295">
        <v>7150</v>
      </c>
      <c r="E8293" s="1295" t="s">
        <v>200</v>
      </c>
      <c r="F8293" s="935" t="s">
        <v>220</v>
      </c>
      <c r="G8293" s="1295">
        <v>-99999</v>
      </c>
      <c r="H8293" s="935" t="s">
        <v>412</v>
      </c>
      <c r="I8293" s="935" t="s">
        <v>413</v>
      </c>
      <c r="J8293" s="935">
        <v>39.909298579999998</v>
      </c>
      <c r="K8293" s="935">
        <v>-122.0918963</v>
      </c>
      <c r="L8293" s="935">
        <v>39.751173979999997</v>
      </c>
      <c r="M8293" s="935">
        <v>-121.9963235</v>
      </c>
    </row>
    <row r="8294" spans="1:13" x14ac:dyDescent="0.35">
      <c r="A8294" s="1296">
        <v>42181</v>
      </c>
      <c r="B8294" s="1295" t="s">
        <v>194</v>
      </c>
      <c r="C8294" s="1295" t="s">
        <v>260</v>
      </c>
      <c r="D8294" s="1295">
        <v>7150</v>
      </c>
      <c r="E8294" s="1295" t="s">
        <v>200</v>
      </c>
      <c r="F8294" s="935" t="s">
        <v>221</v>
      </c>
      <c r="G8294" s="1295">
        <v>-99999</v>
      </c>
      <c r="H8294" s="935" t="s">
        <v>413</v>
      </c>
      <c r="I8294" s="935" t="s">
        <v>414</v>
      </c>
      <c r="J8294" s="935">
        <v>39.751173979999997</v>
      </c>
      <c r="K8294" s="935">
        <v>-121.9963235</v>
      </c>
      <c r="L8294" s="935">
        <v>39.629153240000001</v>
      </c>
      <c r="M8294" s="935">
        <v>-121.9925059</v>
      </c>
    </row>
    <row r="8295" spans="1:13" x14ac:dyDescent="0.35">
      <c r="A8295" s="1296">
        <v>42181</v>
      </c>
      <c r="B8295" s="1295" t="s">
        <v>194</v>
      </c>
      <c r="C8295" s="1295" t="s">
        <v>260</v>
      </c>
      <c r="D8295" s="1295">
        <v>7150</v>
      </c>
      <c r="E8295" s="1295" t="s">
        <v>200</v>
      </c>
      <c r="F8295" s="935" t="s">
        <v>222</v>
      </c>
      <c r="G8295" s="1295">
        <v>-99999</v>
      </c>
      <c r="H8295" s="935" t="s">
        <v>414</v>
      </c>
      <c r="I8295" s="935" t="s">
        <v>415</v>
      </c>
      <c r="J8295" s="935">
        <v>39.629153240000001</v>
      </c>
      <c r="K8295" s="935">
        <v>-121.9925059</v>
      </c>
      <c r="L8295" s="935">
        <v>39.40712284</v>
      </c>
      <c r="M8295" s="935">
        <v>-122.00758999999999</v>
      </c>
    </row>
    <row r="8296" spans="1:13" x14ac:dyDescent="0.35">
      <c r="A8296" s="1296">
        <v>42187</v>
      </c>
      <c r="B8296" s="1295" t="s">
        <v>194</v>
      </c>
      <c r="C8296" s="1295" t="s">
        <v>260</v>
      </c>
      <c r="D8296" s="1295">
        <v>7190</v>
      </c>
      <c r="E8296" s="1295" t="s">
        <v>200</v>
      </c>
      <c r="F8296" s="935" t="s">
        <v>208</v>
      </c>
      <c r="G8296" s="1295">
        <v>6</v>
      </c>
      <c r="H8296" s="935" t="s">
        <v>402</v>
      </c>
      <c r="I8296" s="935" t="s">
        <v>403</v>
      </c>
      <c r="J8296" s="935">
        <v>40.611883210000002</v>
      </c>
      <c r="K8296" s="935">
        <v>-122.446135</v>
      </c>
      <c r="L8296" s="935">
        <v>40.592799669999998</v>
      </c>
      <c r="M8296" s="935">
        <v>-122.3942059</v>
      </c>
    </row>
    <row r="8297" spans="1:13" x14ac:dyDescent="0.35">
      <c r="A8297" s="1296">
        <v>42187</v>
      </c>
      <c r="B8297" s="1295" t="s">
        <v>194</v>
      </c>
      <c r="C8297" s="1295" t="s">
        <v>260</v>
      </c>
      <c r="D8297" s="1295">
        <v>7190</v>
      </c>
      <c r="E8297" s="1295" t="s">
        <v>200</v>
      </c>
      <c r="F8297" s="935" t="s">
        <v>209</v>
      </c>
      <c r="G8297" s="1295">
        <v>16</v>
      </c>
      <c r="H8297" s="935" t="s">
        <v>403</v>
      </c>
      <c r="I8297" s="935" t="s">
        <v>404</v>
      </c>
      <c r="J8297" s="935">
        <v>40.592799669999998</v>
      </c>
      <c r="K8297" s="935">
        <v>-122.3942059</v>
      </c>
      <c r="L8297" s="935">
        <v>40.585947769999997</v>
      </c>
      <c r="M8297" s="935">
        <v>-122.3683525</v>
      </c>
    </row>
    <row r="8298" spans="1:13" x14ac:dyDescent="0.35">
      <c r="A8298" s="1296">
        <v>42187</v>
      </c>
      <c r="B8298" s="1295" t="s">
        <v>194</v>
      </c>
      <c r="C8298" s="1295" t="s">
        <v>260</v>
      </c>
      <c r="D8298" s="1295">
        <v>7190</v>
      </c>
      <c r="E8298" s="1295" t="s">
        <v>200</v>
      </c>
      <c r="F8298" s="935" t="s">
        <v>211</v>
      </c>
      <c r="G8298" s="1295">
        <v>0</v>
      </c>
      <c r="H8298" s="935" t="s">
        <v>404</v>
      </c>
      <c r="I8298" s="935" t="s">
        <v>405</v>
      </c>
      <c r="J8298" s="935">
        <v>40.585947769999997</v>
      </c>
      <c r="K8298" s="935">
        <v>-122.3683525</v>
      </c>
      <c r="L8298" s="935">
        <v>40.472049499999997</v>
      </c>
      <c r="M8298" s="935">
        <v>-122.29453460000001</v>
      </c>
    </row>
    <row r="8299" spans="1:13" x14ac:dyDescent="0.35">
      <c r="A8299" s="1296">
        <v>42187</v>
      </c>
      <c r="B8299" s="1295" t="s">
        <v>194</v>
      </c>
      <c r="C8299" s="1295" t="s">
        <v>260</v>
      </c>
      <c r="D8299" s="1295">
        <v>7190</v>
      </c>
      <c r="E8299" s="1295" t="s">
        <v>200</v>
      </c>
      <c r="F8299" s="935" t="s">
        <v>212</v>
      </c>
      <c r="G8299" s="1295">
        <v>0</v>
      </c>
      <c r="H8299" s="935" t="s">
        <v>405</v>
      </c>
      <c r="I8299" s="935" t="s">
        <v>406</v>
      </c>
      <c r="J8299" s="935">
        <v>40.472049499999997</v>
      </c>
      <c r="K8299" s="935">
        <v>-122.29453460000001</v>
      </c>
      <c r="L8299" s="935">
        <v>40.417416330000002</v>
      </c>
      <c r="M8299" s="935">
        <v>-122.19395729999999</v>
      </c>
    </row>
    <row r="8300" spans="1:13" x14ac:dyDescent="0.35">
      <c r="A8300" s="1296">
        <v>42187</v>
      </c>
      <c r="B8300" s="1295" t="s">
        <v>194</v>
      </c>
      <c r="C8300" s="1295" t="s">
        <v>260</v>
      </c>
      <c r="D8300" s="1295">
        <v>7190</v>
      </c>
      <c r="E8300" s="1295" t="s">
        <v>200</v>
      </c>
      <c r="F8300" s="935" t="s">
        <v>213</v>
      </c>
      <c r="G8300" s="1295">
        <v>0</v>
      </c>
      <c r="H8300" s="935" t="s">
        <v>406</v>
      </c>
      <c r="I8300" s="935" t="s">
        <v>407</v>
      </c>
      <c r="J8300" s="935">
        <v>40.417416330000002</v>
      </c>
      <c r="K8300" s="935">
        <v>-122.19395729999999</v>
      </c>
      <c r="L8300" s="935">
        <v>40.355137560000003</v>
      </c>
      <c r="M8300" s="935">
        <v>-122.17595660000001</v>
      </c>
    </row>
    <row r="8301" spans="1:13" x14ac:dyDescent="0.35">
      <c r="A8301" s="1296">
        <v>42187</v>
      </c>
      <c r="B8301" s="1295" t="s">
        <v>194</v>
      </c>
      <c r="C8301" s="1295" t="s">
        <v>260</v>
      </c>
      <c r="D8301" s="1295">
        <v>7190</v>
      </c>
      <c r="E8301" s="1295" t="s">
        <v>200</v>
      </c>
      <c r="F8301" s="935" t="s">
        <v>214</v>
      </c>
      <c r="G8301" s="1295">
        <v>0</v>
      </c>
      <c r="H8301" s="935" t="s">
        <v>407</v>
      </c>
      <c r="I8301" s="935" t="s">
        <v>408</v>
      </c>
      <c r="J8301" s="935">
        <v>40.355137560000003</v>
      </c>
      <c r="K8301" s="935">
        <v>-122.17595660000001</v>
      </c>
      <c r="L8301" s="935">
        <v>40.316984869999999</v>
      </c>
      <c r="M8301" s="935">
        <v>-122.1896581</v>
      </c>
    </row>
    <row r="8302" spans="1:13" x14ac:dyDescent="0.35">
      <c r="A8302" s="1296">
        <v>42187</v>
      </c>
      <c r="B8302" s="1295" t="s">
        <v>194</v>
      </c>
      <c r="C8302" s="1295" t="s">
        <v>260</v>
      </c>
      <c r="D8302" s="1295">
        <v>7190</v>
      </c>
      <c r="E8302" s="1295" t="s">
        <v>200</v>
      </c>
      <c r="F8302" s="935" t="s">
        <v>215</v>
      </c>
      <c r="G8302" s="1295">
        <v>-99999</v>
      </c>
      <c r="H8302" s="935" t="s">
        <v>408</v>
      </c>
      <c r="I8302" s="935" t="s">
        <v>409</v>
      </c>
      <c r="J8302" s="935">
        <v>40.316984869999999</v>
      </c>
      <c r="K8302" s="935">
        <v>-122.1896581</v>
      </c>
      <c r="L8302" s="935">
        <v>40.263968490000003</v>
      </c>
      <c r="M8302" s="935">
        <v>-122.2235306</v>
      </c>
    </row>
    <row r="8303" spans="1:13" x14ac:dyDescent="0.35">
      <c r="A8303" s="1296">
        <v>42187</v>
      </c>
      <c r="B8303" s="1295" t="s">
        <v>194</v>
      </c>
      <c r="C8303" s="1295" t="s">
        <v>260</v>
      </c>
      <c r="D8303" s="1295">
        <v>7190</v>
      </c>
      <c r="E8303" s="1295" t="s">
        <v>200</v>
      </c>
      <c r="F8303" s="935" t="s">
        <v>216</v>
      </c>
      <c r="G8303" s="1295">
        <v>-99999</v>
      </c>
      <c r="H8303" s="935" t="s">
        <v>409</v>
      </c>
      <c r="I8303" s="935" t="s">
        <v>410</v>
      </c>
      <c r="J8303" s="935">
        <v>40.263968490000003</v>
      </c>
      <c r="K8303" s="935">
        <v>-122.2235306</v>
      </c>
      <c r="L8303" s="935">
        <v>40.153152210000002</v>
      </c>
      <c r="M8303" s="935">
        <v>-122.20237950000001</v>
      </c>
    </row>
    <row r="8304" spans="1:13" x14ac:dyDescent="0.35">
      <c r="A8304" s="1296">
        <v>42187</v>
      </c>
      <c r="B8304" s="1295" t="s">
        <v>194</v>
      </c>
      <c r="C8304" s="1295" t="s">
        <v>260</v>
      </c>
      <c r="D8304" s="1295">
        <v>7190</v>
      </c>
      <c r="E8304" s="1295" t="s">
        <v>200</v>
      </c>
      <c r="F8304" s="935" t="s">
        <v>217</v>
      </c>
      <c r="G8304" s="1295">
        <v>-99999</v>
      </c>
      <c r="H8304" s="935" t="s">
        <v>410</v>
      </c>
      <c r="I8304" s="935" t="s">
        <v>411</v>
      </c>
      <c r="J8304" s="935">
        <v>40.153152210000002</v>
      </c>
      <c r="K8304" s="935">
        <v>-122.20237950000001</v>
      </c>
      <c r="L8304" s="935">
        <v>40.027836569999998</v>
      </c>
      <c r="M8304" s="935">
        <v>-122.11920569999999</v>
      </c>
    </row>
    <row r="8305" spans="1:13" x14ac:dyDescent="0.35">
      <c r="A8305" s="1296">
        <v>42187</v>
      </c>
      <c r="B8305" s="1295" t="s">
        <v>194</v>
      </c>
      <c r="C8305" s="1295" t="s">
        <v>260</v>
      </c>
      <c r="D8305" s="1295">
        <v>7190</v>
      </c>
      <c r="E8305" s="1295" t="s">
        <v>200</v>
      </c>
      <c r="F8305" s="935" t="s">
        <v>219</v>
      </c>
      <c r="G8305" s="1295">
        <v>-99999</v>
      </c>
      <c r="H8305" s="935" t="s">
        <v>411</v>
      </c>
      <c r="I8305" s="935" t="s">
        <v>412</v>
      </c>
      <c r="J8305" s="935">
        <v>40.027836569999998</v>
      </c>
      <c r="K8305" s="935">
        <v>-122.11920569999999</v>
      </c>
      <c r="L8305" s="935">
        <v>39.909298579999998</v>
      </c>
      <c r="M8305" s="935">
        <v>-122.0918963</v>
      </c>
    </row>
    <row r="8306" spans="1:13" x14ac:dyDescent="0.35">
      <c r="A8306" s="1296">
        <v>42187</v>
      </c>
      <c r="B8306" s="1295" t="s">
        <v>194</v>
      </c>
      <c r="C8306" s="1295" t="s">
        <v>260</v>
      </c>
      <c r="D8306" s="1295">
        <v>7190</v>
      </c>
      <c r="E8306" s="1295" t="s">
        <v>200</v>
      </c>
      <c r="F8306" s="935" t="s">
        <v>220</v>
      </c>
      <c r="G8306" s="1295">
        <v>-99999</v>
      </c>
      <c r="H8306" s="935" t="s">
        <v>412</v>
      </c>
      <c r="I8306" s="935" t="s">
        <v>413</v>
      </c>
      <c r="J8306" s="935">
        <v>39.909298579999998</v>
      </c>
      <c r="K8306" s="935">
        <v>-122.0918963</v>
      </c>
      <c r="L8306" s="935">
        <v>39.751173979999997</v>
      </c>
      <c r="M8306" s="935">
        <v>-121.9963235</v>
      </c>
    </row>
    <row r="8307" spans="1:13" x14ac:dyDescent="0.35">
      <c r="A8307" s="1296">
        <v>42187</v>
      </c>
      <c r="B8307" s="1295" t="s">
        <v>194</v>
      </c>
      <c r="C8307" s="1295" t="s">
        <v>260</v>
      </c>
      <c r="D8307" s="1295">
        <v>7190</v>
      </c>
      <c r="E8307" s="1295" t="s">
        <v>200</v>
      </c>
      <c r="F8307" s="935" t="s">
        <v>221</v>
      </c>
      <c r="G8307" s="1295">
        <v>-99999</v>
      </c>
      <c r="H8307" s="935" t="s">
        <v>413</v>
      </c>
      <c r="I8307" s="935" t="s">
        <v>414</v>
      </c>
      <c r="J8307" s="935">
        <v>39.751173979999997</v>
      </c>
      <c r="K8307" s="935">
        <v>-121.9963235</v>
      </c>
      <c r="L8307" s="935">
        <v>39.629153240000001</v>
      </c>
      <c r="M8307" s="935">
        <v>-121.9925059</v>
      </c>
    </row>
    <row r="8308" spans="1:13" x14ac:dyDescent="0.35">
      <c r="A8308" s="1296">
        <v>42187</v>
      </c>
      <c r="B8308" s="1295" t="s">
        <v>194</v>
      </c>
      <c r="C8308" s="1295" t="s">
        <v>260</v>
      </c>
      <c r="D8308" s="1295">
        <v>7190</v>
      </c>
      <c r="E8308" s="1295" t="s">
        <v>200</v>
      </c>
      <c r="F8308" s="935" t="s">
        <v>222</v>
      </c>
      <c r="G8308" s="1295">
        <v>-99999</v>
      </c>
      <c r="H8308" s="935" t="s">
        <v>414</v>
      </c>
      <c r="I8308" s="935" t="s">
        <v>415</v>
      </c>
      <c r="J8308" s="935">
        <v>39.629153240000001</v>
      </c>
      <c r="K8308" s="935">
        <v>-121.9925059</v>
      </c>
      <c r="L8308" s="935">
        <v>39.40712284</v>
      </c>
      <c r="M8308" s="935">
        <v>-122.00758999999999</v>
      </c>
    </row>
    <row r="8309" spans="1:13" x14ac:dyDescent="0.35">
      <c r="A8309" s="1296">
        <v>42192</v>
      </c>
      <c r="B8309" s="1295" t="s">
        <v>194</v>
      </c>
      <c r="C8309" s="1295" t="s">
        <v>260</v>
      </c>
      <c r="D8309" s="1295">
        <v>7240</v>
      </c>
      <c r="E8309" s="1295" t="s">
        <v>200</v>
      </c>
      <c r="F8309" s="935" t="s">
        <v>208</v>
      </c>
      <c r="G8309" s="1295">
        <v>9</v>
      </c>
      <c r="H8309" s="935" t="s">
        <v>402</v>
      </c>
      <c r="I8309" s="935" t="s">
        <v>403</v>
      </c>
      <c r="J8309" s="935">
        <v>40.611883210000002</v>
      </c>
      <c r="K8309" s="935">
        <v>-122.446135</v>
      </c>
      <c r="L8309" s="935">
        <v>40.592799669999998</v>
      </c>
      <c r="M8309" s="935">
        <v>-122.3942059</v>
      </c>
    </row>
    <row r="8310" spans="1:13" x14ac:dyDescent="0.35">
      <c r="A8310" s="1296">
        <v>42192</v>
      </c>
      <c r="B8310" s="1295" t="s">
        <v>194</v>
      </c>
      <c r="C8310" s="1295" t="s">
        <v>260</v>
      </c>
      <c r="D8310" s="1295">
        <v>7240</v>
      </c>
      <c r="E8310" s="1295" t="s">
        <v>200</v>
      </c>
      <c r="F8310" s="935" t="s">
        <v>209</v>
      </c>
      <c r="G8310" s="1295">
        <v>12</v>
      </c>
      <c r="H8310" s="935" t="s">
        <v>403</v>
      </c>
      <c r="I8310" s="935" t="s">
        <v>404</v>
      </c>
      <c r="J8310" s="935">
        <v>40.592799669999998</v>
      </c>
      <c r="K8310" s="935">
        <v>-122.3942059</v>
      </c>
      <c r="L8310" s="935">
        <v>40.585947769999997</v>
      </c>
      <c r="M8310" s="935">
        <v>-122.3683525</v>
      </c>
    </row>
    <row r="8311" spans="1:13" x14ac:dyDescent="0.35">
      <c r="A8311" s="1296">
        <v>42192</v>
      </c>
      <c r="B8311" s="1295" t="s">
        <v>194</v>
      </c>
      <c r="C8311" s="1295" t="s">
        <v>260</v>
      </c>
      <c r="D8311" s="1295">
        <v>7240</v>
      </c>
      <c r="E8311" s="1295" t="s">
        <v>200</v>
      </c>
      <c r="F8311" s="935" t="s">
        <v>211</v>
      </c>
      <c r="G8311" s="1295">
        <v>1</v>
      </c>
      <c r="H8311" s="935" t="s">
        <v>404</v>
      </c>
      <c r="I8311" s="935" t="s">
        <v>405</v>
      </c>
      <c r="J8311" s="935">
        <v>40.585947769999997</v>
      </c>
      <c r="K8311" s="935">
        <v>-122.3683525</v>
      </c>
      <c r="L8311" s="935">
        <v>40.472049499999997</v>
      </c>
      <c r="M8311" s="935">
        <v>-122.29453460000001</v>
      </c>
    </row>
    <row r="8312" spans="1:13" x14ac:dyDescent="0.35">
      <c r="A8312" s="1296">
        <v>42192</v>
      </c>
      <c r="B8312" s="1295" t="s">
        <v>194</v>
      </c>
      <c r="C8312" s="1295" t="s">
        <v>260</v>
      </c>
      <c r="D8312" s="1295">
        <v>7240</v>
      </c>
      <c r="E8312" s="1295" t="s">
        <v>200</v>
      </c>
      <c r="F8312" s="935" t="s">
        <v>212</v>
      </c>
      <c r="G8312" s="1295">
        <v>0</v>
      </c>
      <c r="H8312" s="935" t="s">
        <v>405</v>
      </c>
      <c r="I8312" s="935" t="s">
        <v>406</v>
      </c>
      <c r="J8312" s="935">
        <v>40.472049499999997</v>
      </c>
      <c r="K8312" s="935">
        <v>-122.29453460000001</v>
      </c>
      <c r="L8312" s="935">
        <v>40.417416330000002</v>
      </c>
      <c r="M8312" s="935">
        <v>-122.19395729999999</v>
      </c>
    </row>
    <row r="8313" spans="1:13" x14ac:dyDescent="0.35">
      <c r="A8313" s="1296">
        <v>42192</v>
      </c>
      <c r="B8313" s="1295" t="s">
        <v>194</v>
      </c>
      <c r="C8313" s="1295" t="s">
        <v>260</v>
      </c>
      <c r="D8313" s="1295">
        <v>7240</v>
      </c>
      <c r="E8313" s="1295" t="s">
        <v>200</v>
      </c>
      <c r="F8313" s="935" t="s">
        <v>213</v>
      </c>
      <c r="G8313" s="1295">
        <v>0</v>
      </c>
      <c r="H8313" s="935" t="s">
        <v>406</v>
      </c>
      <c r="I8313" s="935" t="s">
        <v>407</v>
      </c>
      <c r="J8313" s="935">
        <v>40.417416330000002</v>
      </c>
      <c r="K8313" s="935">
        <v>-122.19395729999999</v>
      </c>
      <c r="L8313" s="935">
        <v>40.355137560000003</v>
      </c>
      <c r="M8313" s="935">
        <v>-122.17595660000001</v>
      </c>
    </row>
    <row r="8314" spans="1:13" x14ac:dyDescent="0.35">
      <c r="A8314" s="1296">
        <v>42192</v>
      </c>
      <c r="B8314" s="1295" t="s">
        <v>194</v>
      </c>
      <c r="C8314" s="1295" t="s">
        <v>260</v>
      </c>
      <c r="D8314" s="1295">
        <v>7240</v>
      </c>
      <c r="E8314" s="1295" t="s">
        <v>200</v>
      </c>
      <c r="F8314" s="935" t="s">
        <v>214</v>
      </c>
      <c r="G8314" s="1295">
        <v>0</v>
      </c>
      <c r="H8314" s="935" t="s">
        <v>407</v>
      </c>
      <c r="I8314" s="935" t="s">
        <v>408</v>
      </c>
      <c r="J8314" s="935">
        <v>40.355137560000003</v>
      </c>
      <c r="K8314" s="935">
        <v>-122.17595660000001</v>
      </c>
      <c r="L8314" s="935">
        <v>40.316984869999999</v>
      </c>
      <c r="M8314" s="935">
        <v>-122.1896581</v>
      </c>
    </row>
    <row r="8315" spans="1:13" x14ac:dyDescent="0.35">
      <c r="A8315" s="1296">
        <v>42192</v>
      </c>
      <c r="B8315" s="1295" t="s">
        <v>194</v>
      </c>
      <c r="C8315" s="1295" t="s">
        <v>260</v>
      </c>
      <c r="D8315" s="1295">
        <v>7240</v>
      </c>
      <c r="E8315" s="1295" t="s">
        <v>200</v>
      </c>
      <c r="F8315" s="935" t="s">
        <v>215</v>
      </c>
      <c r="G8315" s="1295">
        <v>-99999</v>
      </c>
      <c r="H8315" s="935" t="s">
        <v>408</v>
      </c>
      <c r="I8315" s="935" t="s">
        <v>409</v>
      </c>
      <c r="J8315" s="935">
        <v>40.316984869999999</v>
      </c>
      <c r="K8315" s="935">
        <v>-122.1896581</v>
      </c>
      <c r="L8315" s="935">
        <v>40.263968490000003</v>
      </c>
      <c r="M8315" s="935">
        <v>-122.2235306</v>
      </c>
    </row>
    <row r="8316" spans="1:13" x14ac:dyDescent="0.35">
      <c r="A8316" s="1296">
        <v>42192</v>
      </c>
      <c r="B8316" s="1295" t="s">
        <v>194</v>
      </c>
      <c r="C8316" s="1295" t="s">
        <v>260</v>
      </c>
      <c r="D8316" s="1295">
        <v>7240</v>
      </c>
      <c r="E8316" s="1295" t="s">
        <v>200</v>
      </c>
      <c r="F8316" s="935" t="s">
        <v>216</v>
      </c>
      <c r="G8316" s="1295">
        <v>-99999</v>
      </c>
      <c r="H8316" s="935" t="s">
        <v>409</v>
      </c>
      <c r="I8316" s="935" t="s">
        <v>410</v>
      </c>
      <c r="J8316" s="935">
        <v>40.263968490000003</v>
      </c>
      <c r="K8316" s="935">
        <v>-122.2235306</v>
      </c>
      <c r="L8316" s="935">
        <v>40.153152210000002</v>
      </c>
      <c r="M8316" s="935">
        <v>-122.20237950000001</v>
      </c>
    </row>
    <row r="8317" spans="1:13" x14ac:dyDescent="0.35">
      <c r="A8317" s="1296">
        <v>42192</v>
      </c>
      <c r="B8317" s="1295" t="s">
        <v>194</v>
      </c>
      <c r="C8317" s="1295" t="s">
        <v>260</v>
      </c>
      <c r="D8317" s="1295">
        <v>7240</v>
      </c>
      <c r="E8317" s="1295" t="s">
        <v>200</v>
      </c>
      <c r="F8317" s="935" t="s">
        <v>217</v>
      </c>
      <c r="G8317" s="1295">
        <v>-99999</v>
      </c>
      <c r="H8317" s="935" t="s">
        <v>410</v>
      </c>
      <c r="I8317" s="935" t="s">
        <v>411</v>
      </c>
      <c r="J8317" s="935">
        <v>40.153152210000002</v>
      </c>
      <c r="K8317" s="935">
        <v>-122.20237950000001</v>
      </c>
      <c r="L8317" s="935">
        <v>40.027836569999998</v>
      </c>
      <c r="M8317" s="935">
        <v>-122.11920569999999</v>
      </c>
    </row>
    <row r="8318" spans="1:13" x14ac:dyDescent="0.35">
      <c r="A8318" s="1296">
        <v>42192</v>
      </c>
      <c r="B8318" s="1295" t="s">
        <v>194</v>
      </c>
      <c r="C8318" s="1295" t="s">
        <v>260</v>
      </c>
      <c r="D8318" s="1295">
        <v>7240</v>
      </c>
      <c r="E8318" s="1295" t="s">
        <v>200</v>
      </c>
      <c r="F8318" s="935" t="s">
        <v>219</v>
      </c>
      <c r="G8318" s="1295">
        <v>-99999</v>
      </c>
      <c r="H8318" s="935" t="s">
        <v>411</v>
      </c>
      <c r="I8318" s="935" t="s">
        <v>412</v>
      </c>
      <c r="J8318" s="935">
        <v>40.027836569999998</v>
      </c>
      <c r="K8318" s="935">
        <v>-122.11920569999999</v>
      </c>
      <c r="L8318" s="935">
        <v>39.909298579999998</v>
      </c>
      <c r="M8318" s="935">
        <v>-122.0918963</v>
      </c>
    </row>
    <row r="8319" spans="1:13" x14ac:dyDescent="0.35">
      <c r="A8319" s="1296">
        <v>42192</v>
      </c>
      <c r="B8319" s="1295" t="s">
        <v>194</v>
      </c>
      <c r="C8319" s="1295" t="s">
        <v>260</v>
      </c>
      <c r="D8319" s="1295">
        <v>7240</v>
      </c>
      <c r="E8319" s="1295" t="s">
        <v>200</v>
      </c>
      <c r="F8319" s="935" t="s">
        <v>220</v>
      </c>
      <c r="G8319" s="1295">
        <v>-99999</v>
      </c>
      <c r="H8319" s="935" t="s">
        <v>412</v>
      </c>
      <c r="I8319" s="935" t="s">
        <v>413</v>
      </c>
      <c r="J8319" s="935">
        <v>39.909298579999998</v>
      </c>
      <c r="K8319" s="935">
        <v>-122.0918963</v>
      </c>
      <c r="L8319" s="935">
        <v>39.751173979999997</v>
      </c>
      <c r="M8319" s="935">
        <v>-121.9963235</v>
      </c>
    </row>
    <row r="8320" spans="1:13" x14ac:dyDescent="0.35">
      <c r="A8320" s="1296">
        <v>42192</v>
      </c>
      <c r="B8320" s="1295" t="s">
        <v>194</v>
      </c>
      <c r="C8320" s="1295" t="s">
        <v>260</v>
      </c>
      <c r="D8320" s="1295">
        <v>7240</v>
      </c>
      <c r="E8320" s="1295" t="s">
        <v>200</v>
      </c>
      <c r="F8320" s="935" t="s">
        <v>221</v>
      </c>
      <c r="G8320" s="1295">
        <v>-99999</v>
      </c>
      <c r="H8320" s="935" t="s">
        <v>413</v>
      </c>
      <c r="I8320" s="935" t="s">
        <v>414</v>
      </c>
      <c r="J8320" s="935">
        <v>39.751173979999997</v>
      </c>
      <c r="K8320" s="935">
        <v>-121.9963235</v>
      </c>
      <c r="L8320" s="935">
        <v>39.629153240000001</v>
      </c>
      <c r="M8320" s="935">
        <v>-121.9925059</v>
      </c>
    </row>
    <row r="8321" spans="1:13" x14ac:dyDescent="0.35">
      <c r="A8321" s="1296">
        <v>42192</v>
      </c>
      <c r="B8321" s="1295" t="s">
        <v>194</v>
      </c>
      <c r="C8321" s="1295" t="s">
        <v>260</v>
      </c>
      <c r="D8321" s="1295">
        <v>7240</v>
      </c>
      <c r="E8321" s="1295" t="s">
        <v>200</v>
      </c>
      <c r="F8321" s="935" t="s">
        <v>222</v>
      </c>
      <c r="G8321" s="1295">
        <v>-99999</v>
      </c>
      <c r="H8321" s="935" t="s">
        <v>414</v>
      </c>
      <c r="I8321" s="935" t="s">
        <v>415</v>
      </c>
      <c r="J8321" s="935">
        <v>39.629153240000001</v>
      </c>
      <c r="K8321" s="935">
        <v>-121.9925059</v>
      </c>
      <c r="L8321" s="935">
        <v>39.40712284</v>
      </c>
      <c r="M8321" s="935">
        <v>-122.00758999999999</v>
      </c>
    </row>
    <row r="8322" spans="1:13" x14ac:dyDescent="0.35">
      <c r="A8322" s="1296">
        <v>42209</v>
      </c>
      <c r="B8322" s="1295" t="s">
        <v>194</v>
      </c>
      <c r="C8322" s="1295" t="s">
        <v>260</v>
      </c>
      <c r="D8322" s="1295">
        <v>7240</v>
      </c>
      <c r="E8322" s="1295" t="s">
        <v>200</v>
      </c>
      <c r="F8322" s="935" t="s">
        <v>208</v>
      </c>
      <c r="G8322" s="1295">
        <v>12</v>
      </c>
      <c r="H8322" s="935" t="s">
        <v>402</v>
      </c>
      <c r="I8322" s="935" t="s">
        <v>403</v>
      </c>
      <c r="J8322" s="935">
        <v>40.611883210000002</v>
      </c>
      <c r="K8322" s="935">
        <v>-122.446135</v>
      </c>
      <c r="L8322" s="935">
        <v>40.592799669999998</v>
      </c>
      <c r="M8322" s="935">
        <v>-122.3942059</v>
      </c>
    </row>
    <row r="8323" spans="1:13" x14ac:dyDescent="0.35">
      <c r="A8323" s="1296">
        <v>42209</v>
      </c>
      <c r="B8323" s="1295" t="s">
        <v>194</v>
      </c>
      <c r="C8323" s="1295" t="s">
        <v>260</v>
      </c>
      <c r="D8323" s="1295">
        <v>7240</v>
      </c>
      <c r="E8323" s="1295" t="s">
        <v>200</v>
      </c>
      <c r="F8323" s="935" t="s">
        <v>209</v>
      </c>
      <c r="G8323" s="1295">
        <v>27</v>
      </c>
      <c r="H8323" s="935" t="s">
        <v>403</v>
      </c>
      <c r="I8323" s="935" t="s">
        <v>404</v>
      </c>
      <c r="J8323" s="935">
        <v>40.592799669999998</v>
      </c>
      <c r="K8323" s="935">
        <v>-122.3942059</v>
      </c>
      <c r="L8323" s="935">
        <v>40.585947769999997</v>
      </c>
      <c r="M8323" s="935">
        <v>-122.3683525</v>
      </c>
    </row>
    <row r="8324" spans="1:13" x14ac:dyDescent="0.35">
      <c r="A8324" s="1296">
        <v>42209</v>
      </c>
      <c r="B8324" s="1295" t="s">
        <v>194</v>
      </c>
      <c r="C8324" s="1295" t="s">
        <v>260</v>
      </c>
      <c r="D8324" s="1295">
        <v>7240</v>
      </c>
      <c r="E8324" s="1295" t="s">
        <v>200</v>
      </c>
      <c r="F8324" s="935" t="s">
        <v>211</v>
      </c>
      <c r="G8324" s="1295">
        <v>0</v>
      </c>
      <c r="H8324" s="935" t="s">
        <v>404</v>
      </c>
      <c r="I8324" s="935" t="s">
        <v>405</v>
      </c>
      <c r="J8324" s="935">
        <v>40.585947769999997</v>
      </c>
      <c r="K8324" s="935">
        <v>-122.3683525</v>
      </c>
      <c r="L8324" s="935">
        <v>40.472049499999997</v>
      </c>
      <c r="M8324" s="935">
        <v>-122.29453460000001</v>
      </c>
    </row>
    <row r="8325" spans="1:13" x14ac:dyDescent="0.35">
      <c r="A8325" s="1296">
        <v>42209</v>
      </c>
      <c r="B8325" s="1295" t="s">
        <v>194</v>
      </c>
      <c r="C8325" s="1295" t="s">
        <v>260</v>
      </c>
      <c r="D8325" s="1295">
        <v>7240</v>
      </c>
      <c r="E8325" s="1295" t="s">
        <v>200</v>
      </c>
      <c r="F8325" s="935" t="s">
        <v>212</v>
      </c>
      <c r="G8325" s="1295">
        <v>0</v>
      </c>
      <c r="H8325" s="935" t="s">
        <v>405</v>
      </c>
      <c r="I8325" s="935" t="s">
        <v>406</v>
      </c>
      <c r="J8325" s="935">
        <v>40.472049499999997</v>
      </c>
      <c r="K8325" s="935">
        <v>-122.29453460000001</v>
      </c>
      <c r="L8325" s="935">
        <v>40.417416330000002</v>
      </c>
      <c r="M8325" s="935">
        <v>-122.19395729999999</v>
      </c>
    </row>
    <row r="8326" spans="1:13" x14ac:dyDescent="0.35">
      <c r="A8326" s="1296">
        <v>42209</v>
      </c>
      <c r="B8326" s="1295" t="s">
        <v>194</v>
      </c>
      <c r="C8326" s="1295" t="s">
        <v>260</v>
      </c>
      <c r="D8326" s="1295">
        <v>7240</v>
      </c>
      <c r="E8326" s="1295" t="s">
        <v>200</v>
      </c>
      <c r="F8326" s="935" t="s">
        <v>213</v>
      </c>
      <c r="G8326" s="1295">
        <v>0</v>
      </c>
      <c r="H8326" s="935" t="s">
        <v>406</v>
      </c>
      <c r="I8326" s="935" t="s">
        <v>407</v>
      </c>
      <c r="J8326" s="935">
        <v>40.417416330000002</v>
      </c>
      <c r="K8326" s="935">
        <v>-122.19395729999999</v>
      </c>
      <c r="L8326" s="935">
        <v>40.355137560000003</v>
      </c>
      <c r="M8326" s="935">
        <v>-122.17595660000001</v>
      </c>
    </row>
    <row r="8327" spans="1:13" x14ac:dyDescent="0.35">
      <c r="A8327" s="1296">
        <v>42209</v>
      </c>
      <c r="B8327" s="1295" t="s">
        <v>194</v>
      </c>
      <c r="C8327" s="1295" t="s">
        <v>260</v>
      </c>
      <c r="D8327" s="1295">
        <v>7240</v>
      </c>
      <c r="E8327" s="1295" t="s">
        <v>200</v>
      </c>
      <c r="F8327" s="935" t="s">
        <v>214</v>
      </c>
      <c r="G8327" s="1295">
        <v>0</v>
      </c>
      <c r="H8327" s="935" t="s">
        <v>407</v>
      </c>
      <c r="I8327" s="935" t="s">
        <v>408</v>
      </c>
      <c r="J8327" s="935">
        <v>40.355137560000003</v>
      </c>
      <c r="K8327" s="935">
        <v>-122.17595660000001</v>
      </c>
      <c r="L8327" s="935">
        <v>40.316984869999999</v>
      </c>
      <c r="M8327" s="935">
        <v>-122.1896581</v>
      </c>
    </row>
    <row r="8328" spans="1:13" x14ac:dyDescent="0.35">
      <c r="A8328" s="1296">
        <v>42209</v>
      </c>
      <c r="B8328" s="1295" t="s">
        <v>194</v>
      </c>
      <c r="C8328" s="1295" t="s">
        <v>260</v>
      </c>
      <c r="D8328" s="1295">
        <v>7240</v>
      </c>
      <c r="E8328" s="1295" t="s">
        <v>200</v>
      </c>
      <c r="F8328" s="935" t="s">
        <v>215</v>
      </c>
      <c r="G8328" s="1295">
        <v>-99999</v>
      </c>
      <c r="H8328" s="935" t="s">
        <v>408</v>
      </c>
      <c r="I8328" s="935" t="s">
        <v>409</v>
      </c>
      <c r="J8328" s="935">
        <v>40.316984869999999</v>
      </c>
      <c r="K8328" s="935">
        <v>-122.1896581</v>
      </c>
      <c r="L8328" s="935">
        <v>40.263968490000003</v>
      </c>
      <c r="M8328" s="935">
        <v>-122.2235306</v>
      </c>
    </row>
    <row r="8329" spans="1:13" x14ac:dyDescent="0.35">
      <c r="A8329" s="1296">
        <v>42209</v>
      </c>
      <c r="B8329" s="1295" t="s">
        <v>194</v>
      </c>
      <c r="C8329" s="1295" t="s">
        <v>260</v>
      </c>
      <c r="D8329" s="1295">
        <v>7240</v>
      </c>
      <c r="E8329" s="1295" t="s">
        <v>200</v>
      </c>
      <c r="F8329" s="935" t="s">
        <v>216</v>
      </c>
      <c r="G8329" s="1295">
        <v>-99999</v>
      </c>
      <c r="H8329" s="935" t="s">
        <v>409</v>
      </c>
      <c r="I8329" s="935" t="s">
        <v>410</v>
      </c>
      <c r="J8329" s="935">
        <v>40.263968490000003</v>
      </c>
      <c r="K8329" s="935">
        <v>-122.2235306</v>
      </c>
      <c r="L8329" s="935">
        <v>40.153152210000002</v>
      </c>
      <c r="M8329" s="935">
        <v>-122.20237950000001</v>
      </c>
    </row>
    <row r="8330" spans="1:13" x14ac:dyDescent="0.35">
      <c r="A8330" s="1296">
        <v>42209</v>
      </c>
      <c r="B8330" s="1295" t="s">
        <v>194</v>
      </c>
      <c r="C8330" s="1295" t="s">
        <v>260</v>
      </c>
      <c r="D8330" s="1295">
        <v>7240</v>
      </c>
      <c r="E8330" s="1295" t="s">
        <v>200</v>
      </c>
      <c r="F8330" s="935" t="s">
        <v>217</v>
      </c>
      <c r="G8330" s="1295">
        <v>-99999</v>
      </c>
      <c r="H8330" s="935" t="s">
        <v>410</v>
      </c>
      <c r="I8330" s="935" t="s">
        <v>411</v>
      </c>
      <c r="J8330" s="935">
        <v>40.153152210000002</v>
      </c>
      <c r="K8330" s="935">
        <v>-122.20237950000001</v>
      </c>
      <c r="L8330" s="935">
        <v>40.027836569999998</v>
      </c>
      <c r="M8330" s="935">
        <v>-122.11920569999999</v>
      </c>
    </row>
    <row r="8331" spans="1:13" x14ac:dyDescent="0.35">
      <c r="A8331" s="1296">
        <v>42209</v>
      </c>
      <c r="B8331" s="1295" t="s">
        <v>194</v>
      </c>
      <c r="C8331" s="1295" t="s">
        <v>260</v>
      </c>
      <c r="D8331" s="1295">
        <v>7240</v>
      </c>
      <c r="E8331" s="1295" t="s">
        <v>200</v>
      </c>
      <c r="F8331" s="935" t="s">
        <v>219</v>
      </c>
      <c r="G8331" s="1295">
        <v>-99999</v>
      </c>
      <c r="H8331" s="935" t="s">
        <v>411</v>
      </c>
      <c r="I8331" s="935" t="s">
        <v>412</v>
      </c>
      <c r="J8331" s="935">
        <v>40.027836569999998</v>
      </c>
      <c r="K8331" s="935">
        <v>-122.11920569999999</v>
      </c>
      <c r="L8331" s="935">
        <v>39.909298579999998</v>
      </c>
      <c r="M8331" s="935">
        <v>-122.0918963</v>
      </c>
    </row>
    <row r="8332" spans="1:13" x14ac:dyDescent="0.35">
      <c r="A8332" s="1296">
        <v>42209</v>
      </c>
      <c r="B8332" s="1295" t="s">
        <v>194</v>
      </c>
      <c r="C8332" s="1295" t="s">
        <v>260</v>
      </c>
      <c r="D8332" s="1295">
        <v>7240</v>
      </c>
      <c r="E8332" s="1295" t="s">
        <v>200</v>
      </c>
      <c r="F8332" s="935" t="s">
        <v>220</v>
      </c>
      <c r="G8332" s="1295">
        <v>-99999</v>
      </c>
      <c r="H8332" s="935" t="s">
        <v>412</v>
      </c>
      <c r="I8332" s="935" t="s">
        <v>413</v>
      </c>
      <c r="J8332" s="935">
        <v>39.909298579999998</v>
      </c>
      <c r="K8332" s="935">
        <v>-122.0918963</v>
      </c>
      <c r="L8332" s="935">
        <v>39.751173979999997</v>
      </c>
      <c r="M8332" s="935">
        <v>-121.9963235</v>
      </c>
    </row>
    <row r="8333" spans="1:13" x14ac:dyDescent="0.35">
      <c r="A8333" s="1296">
        <v>42209</v>
      </c>
      <c r="B8333" s="1295" t="s">
        <v>194</v>
      </c>
      <c r="C8333" s="1295" t="s">
        <v>260</v>
      </c>
      <c r="D8333" s="1295">
        <v>7240</v>
      </c>
      <c r="E8333" s="1295" t="s">
        <v>200</v>
      </c>
      <c r="F8333" s="935" t="s">
        <v>221</v>
      </c>
      <c r="G8333" s="1295">
        <v>-99999</v>
      </c>
      <c r="H8333" s="935" t="s">
        <v>413</v>
      </c>
      <c r="I8333" s="935" t="s">
        <v>414</v>
      </c>
      <c r="J8333" s="935">
        <v>39.751173979999997</v>
      </c>
      <c r="K8333" s="935">
        <v>-121.9963235</v>
      </c>
      <c r="L8333" s="935">
        <v>39.629153240000001</v>
      </c>
      <c r="M8333" s="935">
        <v>-121.9925059</v>
      </c>
    </row>
    <row r="8334" spans="1:13" x14ac:dyDescent="0.35">
      <c r="A8334" s="1296">
        <v>42209</v>
      </c>
      <c r="B8334" s="1295" t="s">
        <v>194</v>
      </c>
      <c r="C8334" s="1295" t="s">
        <v>260</v>
      </c>
      <c r="D8334" s="1295">
        <v>7240</v>
      </c>
      <c r="E8334" s="1295" t="s">
        <v>200</v>
      </c>
      <c r="F8334" s="935" t="s">
        <v>222</v>
      </c>
      <c r="G8334" s="1295">
        <v>-99999</v>
      </c>
      <c r="H8334" s="935" t="s">
        <v>414</v>
      </c>
      <c r="I8334" s="935" t="s">
        <v>415</v>
      </c>
      <c r="J8334" s="935">
        <v>39.629153240000001</v>
      </c>
      <c r="K8334" s="935">
        <v>-121.9925059</v>
      </c>
      <c r="L8334" s="935">
        <v>39.40712284</v>
      </c>
      <c r="M8334" s="935">
        <v>-122.00758999999999</v>
      </c>
    </row>
    <row r="8335" spans="1:13" x14ac:dyDescent="0.35">
      <c r="A8335" s="1296">
        <v>42214</v>
      </c>
      <c r="B8335" s="1295" t="s">
        <v>194</v>
      </c>
      <c r="C8335" s="1295" t="s">
        <v>260</v>
      </c>
      <c r="D8335" s="1295">
        <v>7230</v>
      </c>
      <c r="E8335" s="1295" t="s">
        <v>200</v>
      </c>
      <c r="F8335" s="935" t="s">
        <v>208</v>
      </c>
      <c r="G8335" s="1295">
        <v>6</v>
      </c>
      <c r="H8335" s="935" t="s">
        <v>402</v>
      </c>
      <c r="I8335" s="935" t="s">
        <v>403</v>
      </c>
      <c r="J8335" s="935">
        <v>40.611883210000002</v>
      </c>
      <c r="K8335" s="935">
        <v>-122.446135</v>
      </c>
      <c r="L8335" s="935">
        <v>40.592799669999998</v>
      </c>
      <c r="M8335" s="935">
        <v>-122.3942059</v>
      </c>
    </row>
    <row r="8336" spans="1:13" x14ac:dyDescent="0.35">
      <c r="A8336" s="1296">
        <v>42214</v>
      </c>
      <c r="B8336" s="1295" t="s">
        <v>194</v>
      </c>
      <c r="C8336" s="1295" t="s">
        <v>260</v>
      </c>
      <c r="D8336" s="1295">
        <v>7230</v>
      </c>
      <c r="E8336" s="1295" t="s">
        <v>200</v>
      </c>
      <c r="F8336" s="935" t="s">
        <v>209</v>
      </c>
      <c r="G8336" s="1295">
        <v>11</v>
      </c>
      <c r="H8336" s="935" t="s">
        <v>403</v>
      </c>
      <c r="I8336" s="935" t="s">
        <v>404</v>
      </c>
      <c r="J8336" s="935">
        <v>40.592799669999998</v>
      </c>
      <c r="K8336" s="935">
        <v>-122.3942059</v>
      </c>
      <c r="L8336" s="935">
        <v>40.585947769999997</v>
      </c>
      <c r="M8336" s="935">
        <v>-122.3683525</v>
      </c>
    </row>
    <row r="8337" spans="1:13" x14ac:dyDescent="0.35">
      <c r="A8337" s="1296">
        <v>42214</v>
      </c>
      <c r="B8337" s="1295" t="s">
        <v>194</v>
      </c>
      <c r="C8337" s="1295" t="s">
        <v>260</v>
      </c>
      <c r="D8337" s="1295">
        <v>7230</v>
      </c>
      <c r="E8337" s="1295" t="s">
        <v>200</v>
      </c>
      <c r="F8337" s="935" t="s">
        <v>211</v>
      </c>
      <c r="G8337" s="1295">
        <v>0</v>
      </c>
      <c r="H8337" s="935" t="s">
        <v>404</v>
      </c>
      <c r="I8337" s="935" t="s">
        <v>405</v>
      </c>
      <c r="J8337" s="935">
        <v>40.585947769999997</v>
      </c>
      <c r="K8337" s="935">
        <v>-122.3683525</v>
      </c>
      <c r="L8337" s="935">
        <v>40.472049499999997</v>
      </c>
      <c r="M8337" s="935">
        <v>-122.29453460000001</v>
      </c>
    </row>
    <row r="8338" spans="1:13" x14ac:dyDescent="0.35">
      <c r="A8338" s="1296">
        <v>42214</v>
      </c>
      <c r="B8338" s="1295" t="s">
        <v>194</v>
      </c>
      <c r="C8338" s="1295" t="s">
        <v>260</v>
      </c>
      <c r="D8338" s="1295">
        <v>7230</v>
      </c>
      <c r="E8338" s="1295" t="s">
        <v>200</v>
      </c>
      <c r="F8338" s="935" t="s">
        <v>212</v>
      </c>
      <c r="G8338" s="1295">
        <v>0</v>
      </c>
      <c r="H8338" s="935" t="s">
        <v>405</v>
      </c>
      <c r="I8338" s="935" t="s">
        <v>406</v>
      </c>
      <c r="J8338" s="935">
        <v>40.472049499999997</v>
      </c>
      <c r="K8338" s="935">
        <v>-122.29453460000001</v>
      </c>
      <c r="L8338" s="935">
        <v>40.417416330000002</v>
      </c>
      <c r="M8338" s="935">
        <v>-122.19395729999999</v>
      </c>
    </row>
    <row r="8339" spans="1:13" x14ac:dyDescent="0.35">
      <c r="A8339" s="1296">
        <v>42214</v>
      </c>
      <c r="B8339" s="1295" t="s">
        <v>194</v>
      </c>
      <c r="C8339" s="1295" t="s">
        <v>260</v>
      </c>
      <c r="D8339" s="1295">
        <v>7230</v>
      </c>
      <c r="E8339" s="1295" t="s">
        <v>200</v>
      </c>
      <c r="F8339" s="935" t="s">
        <v>213</v>
      </c>
      <c r="G8339" s="1295">
        <v>0</v>
      </c>
      <c r="H8339" s="935" t="s">
        <v>406</v>
      </c>
      <c r="I8339" s="935" t="s">
        <v>407</v>
      </c>
      <c r="J8339" s="935">
        <v>40.417416330000002</v>
      </c>
      <c r="K8339" s="935">
        <v>-122.19395729999999</v>
      </c>
      <c r="L8339" s="935">
        <v>40.355137560000003</v>
      </c>
      <c r="M8339" s="935">
        <v>-122.17595660000001</v>
      </c>
    </row>
    <row r="8340" spans="1:13" x14ac:dyDescent="0.35">
      <c r="A8340" s="1296">
        <v>42214</v>
      </c>
      <c r="B8340" s="1295" t="s">
        <v>194</v>
      </c>
      <c r="C8340" s="1295" t="s">
        <v>260</v>
      </c>
      <c r="D8340" s="1295">
        <v>7230</v>
      </c>
      <c r="E8340" s="1295" t="s">
        <v>200</v>
      </c>
      <c r="F8340" s="935" t="s">
        <v>214</v>
      </c>
      <c r="G8340" s="1295">
        <v>0</v>
      </c>
      <c r="H8340" s="935" t="s">
        <v>407</v>
      </c>
      <c r="I8340" s="935" t="s">
        <v>408</v>
      </c>
      <c r="J8340" s="935">
        <v>40.355137560000003</v>
      </c>
      <c r="K8340" s="935">
        <v>-122.17595660000001</v>
      </c>
      <c r="L8340" s="935">
        <v>40.316984869999999</v>
      </c>
      <c r="M8340" s="935">
        <v>-122.1896581</v>
      </c>
    </row>
    <row r="8341" spans="1:13" x14ac:dyDescent="0.35">
      <c r="A8341" s="1296">
        <v>42214</v>
      </c>
      <c r="B8341" s="1295" t="s">
        <v>194</v>
      </c>
      <c r="C8341" s="1295" t="s">
        <v>260</v>
      </c>
      <c r="D8341" s="1295">
        <v>7230</v>
      </c>
      <c r="E8341" s="1295" t="s">
        <v>200</v>
      </c>
      <c r="F8341" s="935" t="s">
        <v>215</v>
      </c>
      <c r="G8341" s="1295">
        <v>-99999</v>
      </c>
      <c r="H8341" s="935" t="s">
        <v>408</v>
      </c>
      <c r="I8341" s="935" t="s">
        <v>409</v>
      </c>
      <c r="J8341" s="935">
        <v>40.316984869999999</v>
      </c>
      <c r="K8341" s="935">
        <v>-122.1896581</v>
      </c>
      <c r="L8341" s="935">
        <v>40.263968490000003</v>
      </c>
      <c r="M8341" s="935">
        <v>-122.2235306</v>
      </c>
    </row>
    <row r="8342" spans="1:13" x14ac:dyDescent="0.35">
      <c r="A8342" s="1296">
        <v>42214</v>
      </c>
      <c r="B8342" s="1295" t="s">
        <v>194</v>
      </c>
      <c r="C8342" s="1295" t="s">
        <v>260</v>
      </c>
      <c r="D8342" s="1295">
        <v>7230</v>
      </c>
      <c r="E8342" s="1295" t="s">
        <v>200</v>
      </c>
      <c r="F8342" s="935" t="s">
        <v>216</v>
      </c>
      <c r="G8342" s="1295">
        <v>-99999</v>
      </c>
      <c r="H8342" s="935" t="s">
        <v>409</v>
      </c>
      <c r="I8342" s="935" t="s">
        <v>410</v>
      </c>
      <c r="J8342" s="935">
        <v>40.263968490000003</v>
      </c>
      <c r="K8342" s="935">
        <v>-122.2235306</v>
      </c>
      <c r="L8342" s="935">
        <v>40.153152210000002</v>
      </c>
      <c r="M8342" s="935">
        <v>-122.20237950000001</v>
      </c>
    </row>
    <row r="8343" spans="1:13" x14ac:dyDescent="0.35">
      <c r="A8343" s="1296">
        <v>42214</v>
      </c>
      <c r="B8343" s="1295" t="s">
        <v>194</v>
      </c>
      <c r="C8343" s="1295" t="s">
        <v>260</v>
      </c>
      <c r="D8343" s="1295">
        <v>7230</v>
      </c>
      <c r="E8343" s="1295" t="s">
        <v>200</v>
      </c>
      <c r="F8343" s="935" t="s">
        <v>217</v>
      </c>
      <c r="G8343" s="1295">
        <v>-99999</v>
      </c>
      <c r="H8343" s="935" t="s">
        <v>410</v>
      </c>
      <c r="I8343" s="935" t="s">
        <v>411</v>
      </c>
      <c r="J8343" s="935">
        <v>40.153152210000002</v>
      </c>
      <c r="K8343" s="935">
        <v>-122.20237950000001</v>
      </c>
      <c r="L8343" s="935">
        <v>40.027836569999998</v>
      </c>
      <c r="M8343" s="935">
        <v>-122.11920569999999</v>
      </c>
    </row>
    <row r="8344" spans="1:13" x14ac:dyDescent="0.35">
      <c r="A8344" s="1296">
        <v>42214</v>
      </c>
      <c r="B8344" s="1295" t="s">
        <v>194</v>
      </c>
      <c r="C8344" s="1295" t="s">
        <v>260</v>
      </c>
      <c r="D8344" s="1295">
        <v>7230</v>
      </c>
      <c r="E8344" s="1295" t="s">
        <v>200</v>
      </c>
      <c r="F8344" s="935" t="s">
        <v>219</v>
      </c>
      <c r="G8344" s="1295">
        <v>-99999</v>
      </c>
      <c r="H8344" s="935" t="s">
        <v>411</v>
      </c>
      <c r="I8344" s="935" t="s">
        <v>412</v>
      </c>
      <c r="J8344" s="935">
        <v>40.027836569999998</v>
      </c>
      <c r="K8344" s="935">
        <v>-122.11920569999999</v>
      </c>
      <c r="L8344" s="935">
        <v>39.909298579999998</v>
      </c>
      <c r="M8344" s="935">
        <v>-122.0918963</v>
      </c>
    </row>
    <row r="8345" spans="1:13" x14ac:dyDescent="0.35">
      <c r="A8345" s="1296">
        <v>42214</v>
      </c>
      <c r="B8345" s="1295" t="s">
        <v>194</v>
      </c>
      <c r="C8345" s="1295" t="s">
        <v>260</v>
      </c>
      <c r="D8345" s="1295">
        <v>7230</v>
      </c>
      <c r="E8345" s="1295" t="s">
        <v>200</v>
      </c>
      <c r="F8345" s="935" t="s">
        <v>220</v>
      </c>
      <c r="G8345" s="1295">
        <v>-99999</v>
      </c>
      <c r="H8345" s="935" t="s">
        <v>412</v>
      </c>
      <c r="I8345" s="935" t="s">
        <v>413</v>
      </c>
      <c r="J8345" s="935">
        <v>39.909298579999998</v>
      </c>
      <c r="K8345" s="935">
        <v>-122.0918963</v>
      </c>
      <c r="L8345" s="935">
        <v>39.751173979999997</v>
      </c>
      <c r="M8345" s="935">
        <v>-121.9963235</v>
      </c>
    </row>
    <row r="8346" spans="1:13" x14ac:dyDescent="0.35">
      <c r="A8346" s="1296">
        <v>42214</v>
      </c>
      <c r="B8346" s="1295" t="s">
        <v>194</v>
      </c>
      <c r="C8346" s="1295" t="s">
        <v>260</v>
      </c>
      <c r="D8346" s="1295">
        <v>7230</v>
      </c>
      <c r="E8346" s="1295" t="s">
        <v>200</v>
      </c>
      <c r="F8346" s="935" t="s">
        <v>221</v>
      </c>
      <c r="G8346" s="1295">
        <v>-99999</v>
      </c>
      <c r="H8346" s="935" t="s">
        <v>413</v>
      </c>
      <c r="I8346" s="935" t="s">
        <v>414</v>
      </c>
      <c r="J8346" s="935">
        <v>39.751173979999997</v>
      </c>
      <c r="K8346" s="935">
        <v>-121.9963235</v>
      </c>
      <c r="L8346" s="935">
        <v>39.629153240000001</v>
      </c>
      <c r="M8346" s="935">
        <v>-121.9925059</v>
      </c>
    </row>
    <row r="8347" spans="1:13" x14ac:dyDescent="0.35">
      <c r="A8347" s="1296">
        <v>42214</v>
      </c>
      <c r="B8347" s="1295" t="s">
        <v>194</v>
      </c>
      <c r="C8347" s="1295" t="s">
        <v>260</v>
      </c>
      <c r="D8347" s="1295">
        <v>7230</v>
      </c>
      <c r="E8347" s="1295" t="s">
        <v>200</v>
      </c>
      <c r="F8347" s="935" t="s">
        <v>222</v>
      </c>
      <c r="G8347" s="1295">
        <v>-99999</v>
      </c>
      <c r="H8347" s="935" t="s">
        <v>414</v>
      </c>
      <c r="I8347" s="935" t="s">
        <v>415</v>
      </c>
      <c r="J8347" s="935">
        <v>39.629153240000001</v>
      </c>
      <c r="K8347" s="935">
        <v>-121.9925059</v>
      </c>
      <c r="L8347" s="935">
        <v>39.40712284</v>
      </c>
      <c r="M8347" s="935">
        <v>-122.00758999999999</v>
      </c>
    </row>
    <row r="8348" spans="1:13" x14ac:dyDescent="0.35">
      <c r="A8348" s="1296">
        <v>42221</v>
      </c>
      <c r="B8348" s="1295" t="s">
        <v>194</v>
      </c>
      <c r="C8348" s="1295" t="s">
        <v>260</v>
      </c>
      <c r="D8348" s="1295">
        <v>7190</v>
      </c>
      <c r="E8348" s="1295" t="s">
        <v>200</v>
      </c>
      <c r="F8348" s="935" t="s">
        <v>208</v>
      </c>
      <c r="G8348" s="1295">
        <v>3</v>
      </c>
      <c r="H8348" s="935" t="s">
        <v>402</v>
      </c>
      <c r="I8348" s="935" t="s">
        <v>403</v>
      </c>
      <c r="J8348" s="935">
        <v>40.611883210000002</v>
      </c>
      <c r="K8348" s="935">
        <v>-122.446135</v>
      </c>
      <c r="L8348" s="935">
        <v>40.592799669999998</v>
      </c>
      <c r="M8348" s="935">
        <v>-122.3942059</v>
      </c>
    </row>
    <row r="8349" spans="1:13" x14ac:dyDescent="0.35">
      <c r="A8349" s="1296">
        <v>42221</v>
      </c>
      <c r="B8349" s="1295" t="s">
        <v>194</v>
      </c>
      <c r="C8349" s="1295" t="s">
        <v>260</v>
      </c>
      <c r="D8349" s="1295">
        <v>7190</v>
      </c>
      <c r="E8349" s="1295" t="s">
        <v>200</v>
      </c>
      <c r="F8349" s="935" t="s">
        <v>209</v>
      </c>
      <c r="G8349" s="1295">
        <v>10</v>
      </c>
      <c r="H8349" s="935" t="s">
        <v>403</v>
      </c>
      <c r="I8349" s="935" t="s">
        <v>404</v>
      </c>
      <c r="J8349" s="935">
        <v>40.592799669999998</v>
      </c>
      <c r="K8349" s="935">
        <v>-122.3942059</v>
      </c>
      <c r="L8349" s="935">
        <v>40.585947769999997</v>
      </c>
      <c r="M8349" s="935">
        <v>-122.3683525</v>
      </c>
    </row>
    <row r="8350" spans="1:13" x14ac:dyDescent="0.35">
      <c r="A8350" s="1296">
        <v>42221</v>
      </c>
      <c r="B8350" s="1295" t="s">
        <v>194</v>
      </c>
      <c r="C8350" s="1295" t="s">
        <v>260</v>
      </c>
      <c r="D8350" s="1295">
        <v>7190</v>
      </c>
      <c r="E8350" s="1295" t="s">
        <v>200</v>
      </c>
      <c r="F8350" s="935" t="s">
        <v>211</v>
      </c>
      <c r="G8350" s="1295">
        <v>0</v>
      </c>
      <c r="H8350" s="935" t="s">
        <v>404</v>
      </c>
      <c r="I8350" s="935" t="s">
        <v>405</v>
      </c>
      <c r="J8350" s="935">
        <v>40.585947769999997</v>
      </c>
      <c r="K8350" s="935">
        <v>-122.3683525</v>
      </c>
      <c r="L8350" s="935">
        <v>40.472049499999997</v>
      </c>
      <c r="M8350" s="935">
        <v>-122.29453460000001</v>
      </c>
    </row>
    <row r="8351" spans="1:13" x14ac:dyDescent="0.35">
      <c r="A8351" s="1296">
        <v>42221</v>
      </c>
      <c r="B8351" s="1295" t="s">
        <v>194</v>
      </c>
      <c r="C8351" s="1295" t="s">
        <v>260</v>
      </c>
      <c r="D8351" s="1295">
        <v>7190</v>
      </c>
      <c r="E8351" s="1295" t="s">
        <v>200</v>
      </c>
      <c r="F8351" s="935" t="s">
        <v>212</v>
      </c>
      <c r="G8351" s="1295">
        <v>0</v>
      </c>
      <c r="H8351" s="935" t="s">
        <v>405</v>
      </c>
      <c r="I8351" s="935" t="s">
        <v>406</v>
      </c>
      <c r="J8351" s="935">
        <v>40.472049499999997</v>
      </c>
      <c r="K8351" s="935">
        <v>-122.29453460000001</v>
      </c>
      <c r="L8351" s="935">
        <v>40.417416330000002</v>
      </c>
      <c r="M8351" s="935">
        <v>-122.19395729999999</v>
      </c>
    </row>
    <row r="8352" spans="1:13" x14ac:dyDescent="0.35">
      <c r="A8352" s="1296">
        <v>42221</v>
      </c>
      <c r="B8352" s="1295" t="s">
        <v>194</v>
      </c>
      <c r="C8352" s="1295" t="s">
        <v>260</v>
      </c>
      <c r="D8352" s="1295">
        <v>7190</v>
      </c>
      <c r="E8352" s="1295" t="s">
        <v>200</v>
      </c>
      <c r="F8352" s="935" t="s">
        <v>213</v>
      </c>
      <c r="G8352" s="1295">
        <v>0</v>
      </c>
      <c r="H8352" s="935" t="s">
        <v>406</v>
      </c>
      <c r="I8352" s="935" t="s">
        <v>407</v>
      </c>
      <c r="J8352" s="935">
        <v>40.417416330000002</v>
      </c>
      <c r="K8352" s="935">
        <v>-122.19395729999999</v>
      </c>
      <c r="L8352" s="935">
        <v>40.355137560000003</v>
      </c>
      <c r="M8352" s="935">
        <v>-122.17595660000001</v>
      </c>
    </row>
    <row r="8353" spans="1:13" x14ac:dyDescent="0.35">
      <c r="A8353" s="1296">
        <v>42221</v>
      </c>
      <c r="B8353" s="1295" t="s">
        <v>194</v>
      </c>
      <c r="C8353" s="1295" t="s">
        <v>260</v>
      </c>
      <c r="D8353" s="1295">
        <v>7190</v>
      </c>
      <c r="E8353" s="1295" t="s">
        <v>200</v>
      </c>
      <c r="F8353" s="935" t="s">
        <v>214</v>
      </c>
      <c r="G8353" s="1295">
        <v>0</v>
      </c>
      <c r="H8353" s="935" t="s">
        <v>407</v>
      </c>
      <c r="I8353" s="935" t="s">
        <v>408</v>
      </c>
      <c r="J8353" s="935">
        <v>40.355137560000003</v>
      </c>
      <c r="K8353" s="935">
        <v>-122.17595660000001</v>
      </c>
      <c r="L8353" s="935">
        <v>40.316984869999999</v>
      </c>
      <c r="M8353" s="935">
        <v>-122.1896581</v>
      </c>
    </row>
    <row r="8354" spans="1:13" x14ac:dyDescent="0.35">
      <c r="A8354" s="1296">
        <v>42221</v>
      </c>
      <c r="B8354" s="1295" t="s">
        <v>194</v>
      </c>
      <c r="C8354" s="1295" t="s">
        <v>260</v>
      </c>
      <c r="D8354" s="1295">
        <v>7190</v>
      </c>
      <c r="E8354" s="1295" t="s">
        <v>200</v>
      </c>
      <c r="F8354" s="935" t="s">
        <v>215</v>
      </c>
      <c r="G8354" s="1295">
        <v>-99999</v>
      </c>
      <c r="H8354" s="935" t="s">
        <v>408</v>
      </c>
      <c r="I8354" s="935" t="s">
        <v>409</v>
      </c>
      <c r="J8354" s="935">
        <v>40.316984869999999</v>
      </c>
      <c r="K8354" s="935">
        <v>-122.1896581</v>
      </c>
      <c r="L8354" s="935">
        <v>40.263968490000003</v>
      </c>
      <c r="M8354" s="935">
        <v>-122.2235306</v>
      </c>
    </row>
    <row r="8355" spans="1:13" x14ac:dyDescent="0.35">
      <c r="A8355" s="1296">
        <v>42221</v>
      </c>
      <c r="B8355" s="1295" t="s">
        <v>194</v>
      </c>
      <c r="C8355" s="1295" t="s">
        <v>260</v>
      </c>
      <c r="D8355" s="1295">
        <v>7190</v>
      </c>
      <c r="E8355" s="1295" t="s">
        <v>200</v>
      </c>
      <c r="F8355" s="935" t="s">
        <v>216</v>
      </c>
      <c r="G8355" s="1295">
        <v>-99999</v>
      </c>
      <c r="H8355" s="935" t="s">
        <v>409</v>
      </c>
      <c r="I8355" s="935" t="s">
        <v>410</v>
      </c>
      <c r="J8355" s="935">
        <v>40.263968490000003</v>
      </c>
      <c r="K8355" s="935">
        <v>-122.2235306</v>
      </c>
      <c r="L8355" s="935">
        <v>40.153152210000002</v>
      </c>
      <c r="M8355" s="935">
        <v>-122.20237950000001</v>
      </c>
    </row>
    <row r="8356" spans="1:13" x14ac:dyDescent="0.35">
      <c r="A8356" s="1296">
        <v>42221</v>
      </c>
      <c r="B8356" s="1295" t="s">
        <v>194</v>
      </c>
      <c r="C8356" s="1295" t="s">
        <v>260</v>
      </c>
      <c r="D8356" s="1295">
        <v>7190</v>
      </c>
      <c r="E8356" s="1295" t="s">
        <v>200</v>
      </c>
      <c r="F8356" s="935" t="s">
        <v>217</v>
      </c>
      <c r="G8356" s="1295">
        <v>-99999</v>
      </c>
      <c r="H8356" s="935" t="s">
        <v>410</v>
      </c>
      <c r="I8356" s="935" t="s">
        <v>411</v>
      </c>
      <c r="J8356" s="935">
        <v>40.153152210000002</v>
      </c>
      <c r="K8356" s="935">
        <v>-122.20237950000001</v>
      </c>
      <c r="L8356" s="935">
        <v>40.027836569999998</v>
      </c>
      <c r="M8356" s="935">
        <v>-122.11920569999999</v>
      </c>
    </row>
    <row r="8357" spans="1:13" x14ac:dyDescent="0.35">
      <c r="A8357" s="1296">
        <v>42221</v>
      </c>
      <c r="B8357" s="1295" t="s">
        <v>194</v>
      </c>
      <c r="C8357" s="1295" t="s">
        <v>260</v>
      </c>
      <c r="D8357" s="1295">
        <v>7190</v>
      </c>
      <c r="E8357" s="1295" t="s">
        <v>200</v>
      </c>
      <c r="F8357" s="935" t="s">
        <v>219</v>
      </c>
      <c r="G8357" s="1295">
        <v>-99999</v>
      </c>
      <c r="H8357" s="935" t="s">
        <v>411</v>
      </c>
      <c r="I8357" s="935" t="s">
        <v>412</v>
      </c>
      <c r="J8357" s="935">
        <v>40.027836569999998</v>
      </c>
      <c r="K8357" s="935">
        <v>-122.11920569999999</v>
      </c>
      <c r="L8357" s="935">
        <v>39.909298579999998</v>
      </c>
      <c r="M8357" s="935">
        <v>-122.0918963</v>
      </c>
    </row>
    <row r="8358" spans="1:13" x14ac:dyDescent="0.35">
      <c r="A8358" s="1296">
        <v>42221</v>
      </c>
      <c r="B8358" s="1295" t="s">
        <v>194</v>
      </c>
      <c r="C8358" s="1295" t="s">
        <v>260</v>
      </c>
      <c r="D8358" s="1295">
        <v>7190</v>
      </c>
      <c r="E8358" s="1295" t="s">
        <v>200</v>
      </c>
      <c r="F8358" s="935" t="s">
        <v>220</v>
      </c>
      <c r="G8358" s="1295">
        <v>-99999</v>
      </c>
      <c r="H8358" s="935" t="s">
        <v>412</v>
      </c>
      <c r="I8358" s="935" t="s">
        <v>413</v>
      </c>
      <c r="J8358" s="935">
        <v>39.909298579999998</v>
      </c>
      <c r="K8358" s="935">
        <v>-122.0918963</v>
      </c>
      <c r="L8358" s="935">
        <v>39.751173979999997</v>
      </c>
      <c r="M8358" s="935">
        <v>-121.9963235</v>
      </c>
    </row>
    <row r="8359" spans="1:13" x14ac:dyDescent="0.35">
      <c r="A8359" s="1296">
        <v>42221</v>
      </c>
      <c r="B8359" s="1295" t="s">
        <v>194</v>
      </c>
      <c r="C8359" s="1295" t="s">
        <v>260</v>
      </c>
      <c r="D8359" s="1295">
        <v>7190</v>
      </c>
      <c r="E8359" s="1295" t="s">
        <v>200</v>
      </c>
      <c r="F8359" s="935" t="s">
        <v>221</v>
      </c>
      <c r="G8359" s="1295">
        <v>-99999</v>
      </c>
      <c r="H8359" s="935" t="s">
        <v>413</v>
      </c>
      <c r="I8359" s="935" t="s">
        <v>414</v>
      </c>
      <c r="J8359" s="935">
        <v>39.751173979999997</v>
      </c>
      <c r="K8359" s="935">
        <v>-121.9963235</v>
      </c>
      <c r="L8359" s="935">
        <v>39.629153240000001</v>
      </c>
      <c r="M8359" s="935">
        <v>-121.9925059</v>
      </c>
    </row>
    <row r="8360" spans="1:13" x14ac:dyDescent="0.35">
      <c r="A8360" s="1296">
        <v>42221</v>
      </c>
      <c r="B8360" s="1295" t="s">
        <v>194</v>
      </c>
      <c r="C8360" s="1295" t="s">
        <v>260</v>
      </c>
      <c r="D8360" s="1295">
        <v>7190</v>
      </c>
      <c r="E8360" s="1295" t="s">
        <v>200</v>
      </c>
      <c r="F8360" s="935" t="s">
        <v>222</v>
      </c>
      <c r="G8360" s="1295">
        <v>-99999</v>
      </c>
      <c r="H8360" s="935" t="s">
        <v>414</v>
      </c>
      <c r="I8360" s="935" t="s">
        <v>415</v>
      </c>
      <c r="J8360" s="935">
        <v>39.629153240000001</v>
      </c>
      <c r="K8360" s="935">
        <v>-121.9925059</v>
      </c>
      <c r="L8360" s="935">
        <v>39.40712284</v>
      </c>
      <c r="M8360" s="935">
        <v>-122.00758999999999</v>
      </c>
    </row>
    <row r="8361" spans="1:13" x14ac:dyDescent="0.35">
      <c r="A8361" s="1296">
        <v>42227</v>
      </c>
      <c r="B8361" s="1295" t="s">
        <v>194</v>
      </c>
      <c r="C8361" s="1295" t="s">
        <v>260</v>
      </c>
      <c r="D8361" s="1295">
        <v>8030</v>
      </c>
      <c r="E8361" s="1295" t="s">
        <v>200</v>
      </c>
      <c r="F8361" s="935" t="s">
        <v>208</v>
      </c>
      <c r="G8361" s="1295">
        <v>1</v>
      </c>
      <c r="H8361" s="935" t="s">
        <v>402</v>
      </c>
      <c r="I8361" s="935" t="s">
        <v>403</v>
      </c>
      <c r="J8361" s="935">
        <v>40.611883210000002</v>
      </c>
      <c r="K8361" s="935">
        <v>-122.446135</v>
      </c>
      <c r="L8361" s="935">
        <v>40.592799669999998</v>
      </c>
      <c r="M8361" s="935">
        <v>-122.3942059</v>
      </c>
    </row>
    <row r="8362" spans="1:13" x14ac:dyDescent="0.35">
      <c r="A8362" s="1296">
        <v>42227</v>
      </c>
      <c r="B8362" s="1295" t="s">
        <v>194</v>
      </c>
      <c r="C8362" s="1295" t="s">
        <v>260</v>
      </c>
      <c r="D8362" s="1295">
        <v>8030</v>
      </c>
      <c r="E8362" s="1295" t="s">
        <v>200</v>
      </c>
      <c r="F8362" s="935" t="s">
        <v>209</v>
      </c>
      <c r="G8362" s="1295">
        <v>5</v>
      </c>
      <c r="H8362" s="935" t="s">
        <v>403</v>
      </c>
      <c r="I8362" s="935" t="s">
        <v>404</v>
      </c>
      <c r="J8362" s="935">
        <v>40.592799669999998</v>
      </c>
      <c r="K8362" s="935">
        <v>-122.3942059</v>
      </c>
      <c r="L8362" s="935">
        <v>40.585947769999997</v>
      </c>
      <c r="M8362" s="935">
        <v>-122.3683525</v>
      </c>
    </row>
    <row r="8363" spans="1:13" x14ac:dyDescent="0.35">
      <c r="A8363" s="1296">
        <v>42227</v>
      </c>
      <c r="B8363" s="1295" t="s">
        <v>194</v>
      </c>
      <c r="C8363" s="1295" t="s">
        <v>260</v>
      </c>
      <c r="D8363" s="1295">
        <v>8030</v>
      </c>
      <c r="E8363" s="1295" t="s">
        <v>200</v>
      </c>
      <c r="F8363" s="935" t="s">
        <v>211</v>
      </c>
      <c r="G8363" s="1295">
        <v>0</v>
      </c>
      <c r="H8363" s="935" t="s">
        <v>404</v>
      </c>
      <c r="I8363" s="935" t="s">
        <v>405</v>
      </c>
      <c r="J8363" s="935">
        <v>40.585947769999997</v>
      </c>
      <c r="K8363" s="935">
        <v>-122.3683525</v>
      </c>
      <c r="L8363" s="935">
        <v>40.472049499999997</v>
      </c>
      <c r="M8363" s="935">
        <v>-122.29453460000001</v>
      </c>
    </row>
    <row r="8364" spans="1:13" x14ac:dyDescent="0.35">
      <c r="A8364" s="1296">
        <v>42227</v>
      </c>
      <c r="B8364" s="1295" t="s">
        <v>194</v>
      </c>
      <c r="C8364" s="1295" t="s">
        <v>260</v>
      </c>
      <c r="D8364" s="1295">
        <v>8030</v>
      </c>
      <c r="E8364" s="1295" t="s">
        <v>200</v>
      </c>
      <c r="F8364" s="935" t="s">
        <v>212</v>
      </c>
      <c r="G8364" s="1295">
        <v>0</v>
      </c>
      <c r="H8364" s="935" t="s">
        <v>405</v>
      </c>
      <c r="I8364" s="935" t="s">
        <v>406</v>
      </c>
      <c r="J8364" s="935">
        <v>40.472049499999997</v>
      </c>
      <c r="K8364" s="935">
        <v>-122.29453460000001</v>
      </c>
      <c r="L8364" s="935">
        <v>40.417416330000002</v>
      </c>
      <c r="M8364" s="935">
        <v>-122.19395729999999</v>
      </c>
    </row>
    <row r="8365" spans="1:13" x14ac:dyDescent="0.35">
      <c r="A8365" s="1296">
        <v>42227</v>
      </c>
      <c r="B8365" s="1295" t="s">
        <v>194</v>
      </c>
      <c r="C8365" s="1295" t="s">
        <v>260</v>
      </c>
      <c r="D8365" s="1295">
        <v>8030</v>
      </c>
      <c r="E8365" s="1295" t="s">
        <v>200</v>
      </c>
      <c r="F8365" s="935" t="s">
        <v>213</v>
      </c>
      <c r="G8365" s="1295">
        <v>0</v>
      </c>
      <c r="H8365" s="935" t="s">
        <v>406</v>
      </c>
      <c r="I8365" s="935" t="s">
        <v>407</v>
      </c>
      <c r="J8365" s="935">
        <v>40.417416330000002</v>
      </c>
      <c r="K8365" s="935">
        <v>-122.19395729999999</v>
      </c>
      <c r="L8365" s="935">
        <v>40.355137560000003</v>
      </c>
      <c r="M8365" s="935">
        <v>-122.17595660000001</v>
      </c>
    </row>
    <row r="8366" spans="1:13" x14ac:dyDescent="0.35">
      <c r="A8366" s="1296">
        <v>42227</v>
      </c>
      <c r="B8366" s="1295" t="s">
        <v>194</v>
      </c>
      <c r="C8366" s="1295" t="s">
        <v>260</v>
      </c>
      <c r="D8366" s="1295">
        <v>8030</v>
      </c>
      <c r="E8366" s="1295" t="s">
        <v>200</v>
      </c>
      <c r="F8366" s="935" t="s">
        <v>214</v>
      </c>
      <c r="G8366" s="1295">
        <v>0</v>
      </c>
      <c r="H8366" s="935" t="s">
        <v>407</v>
      </c>
      <c r="I8366" s="935" t="s">
        <v>408</v>
      </c>
      <c r="J8366" s="935">
        <v>40.355137560000003</v>
      </c>
      <c r="K8366" s="935">
        <v>-122.17595660000001</v>
      </c>
      <c r="L8366" s="935">
        <v>40.316984869999999</v>
      </c>
      <c r="M8366" s="935">
        <v>-122.1896581</v>
      </c>
    </row>
    <row r="8367" spans="1:13" x14ac:dyDescent="0.35">
      <c r="A8367" s="1296">
        <v>42227</v>
      </c>
      <c r="B8367" s="1295" t="s">
        <v>194</v>
      </c>
      <c r="C8367" s="1295" t="s">
        <v>260</v>
      </c>
      <c r="D8367" s="1295">
        <v>8030</v>
      </c>
      <c r="E8367" s="1295" t="s">
        <v>200</v>
      </c>
      <c r="F8367" s="935" t="s">
        <v>215</v>
      </c>
      <c r="G8367" s="1295">
        <v>-99999</v>
      </c>
      <c r="H8367" s="935" t="s">
        <v>408</v>
      </c>
      <c r="I8367" s="935" t="s">
        <v>409</v>
      </c>
      <c r="J8367" s="935">
        <v>40.316984869999999</v>
      </c>
      <c r="K8367" s="935">
        <v>-122.1896581</v>
      </c>
      <c r="L8367" s="935">
        <v>40.263968490000003</v>
      </c>
      <c r="M8367" s="935">
        <v>-122.2235306</v>
      </c>
    </row>
    <row r="8368" spans="1:13" x14ac:dyDescent="0.35">
      <c r="A8368" s="1296">
        <v>42227</v>
      </c>
      <c r="B8368" s="1295" t="s">
        <v>194</v>
      </c>
      <c r="C8368" s="1295" t="s">
        <v>260</v>
      </c>
      <c r="D8368" s="1295">
        <v>8030</v>
      </c>
      <c r="E8368" s="1295" t="s">
        <v>200</v>
      </c>
      <c r="F8368" s="935" t="s">
        <v>216</v>
      </c>
      <c r="G8368" s="1295">
        <v>-99999</v>
      </c>
      <c r="H8368" s="935" t="s">
        <v>409</v>
      </c>
      <c r="I8368" s="935" t="s">
        <v>410</v>
      </c>
      <c r="J8368" s="935">
        <v>40.263968490000003</v>
      </c>
      <c r="K8368" s="935">
        <v>-122.2235306</v>
      </c>
      <c r="L8368" s="935">
        <v>40.153152210000002</v>
      </c>
      <c r="M8368" s="935">
        <v>-122.20237950000001</v>
      </c>
    </row>
    <row r="8369" spans="1:13" x14ac:dyDescent="0.35">
      <c r="A8369" s="1296">
        <v>42227</v>
      </c>
      <c r="B8369" s="1295" t="s">
        <v>194</v>
      </c>
      <c r="C8369" s="1295" t="s">
        <v>260</v>
      </c>
      <c r="D8369" s="1295">
        <v>8030</v>
      </c>
      <c r="E8369" s="1295" t="s">
        <v>200</v>
      </c>
      <c r="F8369" s="935" t="s">
        <v>217</v>
      </c>
      <c r="G8369" s="1295">
        <v>-99999</v>
      </c>
      <c r="H8369" s="935" t="s">
        <v>410</v>
      </c>
      <c r="I8369" s="935" t="s">
        <v>411</v>
      </c>
      <c r="J8369" s="935">
        <v>40.153152210000002</v>
      </c>
      <c r="K8369" s="935">
        <v>-122.20237950000001</v>
      </c>
      <c r="L8369" s="935">
        <v>40.027836569999998</v>
      </c>
      <c r="M8369" s="935">
        <v>-122.11920569999999</v>
      </c>
    </row>
    <row r="8370" spans="1:13" x14ac:dyDescent="0.35">
      <c r="A8370" s="1296">
        <v>42227</v>
      </c>
      <c r="B8370" s="1295" t="s">
        <v>194</v>
      </c>
      <c r="C8370" s="1295" t="s">
        <v>260</v>
      </c>
      <c r="D8370" s="1295">
        <v>8030</v>
      </c>
      <c r="E8370" s="1295" t="s">
        <v>200</v>
      </c>
      <c r="F8370" s="935" t="s">
        <v>219</v>
      </c>
      <c r="G8370" s="1295">
        <v>-99999</v>
      </c>
      <c r="H8370" s="935" t="s">
        <v>411</v>
      </c>
      <c r="I8370" s="935" t="s">
        <v>412</v>
      </c>
      <c r="J8370" s="935">
        <v>40.027836569999998</v>
      </c>
      <c r="K8370" s="935">
        <v>-122.11920569999999</v>
      </c>
      <c r="L8370" s="935">
        <v>39.909298579999998</v>
      </c>
      <c r="M8370" s="935">
        <v>-122.0918963</v>
      </c>
    </row>
    <row r="8371" spans="1:13" x14ac:dyDescent="0.35">
      <c r="A8371" s="1296">
        <v>42227</v>
      </c>
      <c r="B8371" s="1295" t="s">
        <v>194</v>
      </c>
      <c r="C8371" s="1295" t="s">
        <v>260</v>
      </c>
      <c r="D8371" s="1295">
        <v>8030</v>
      </c>
      <c r="E8371" s="1295" t="s">
        <v>200</v>
      </c>
      <c r="F8371" s="935" t="s">
        <v>220</v>
      </c>
      <c r="G8371" s="1295">
        <v>-99999</v>
      </c>
      <c r="H8371" s="935" t="s">
        <v>412</v>
      </c>
      <c r="I8371" s="935" t="s">
        <v>413</v>
      </c>
      <c r="J8371" s="935">
        <v>39.909298579999998</v>
      </c>
      <c r="K8371" s="935">
        <v>-122.0918963</v>
      </c>
      <c r="L8371" s="935">
        <v>39.751173979999997</v>
      </c>
      <c r="M8371" s="935">
        <v>-121.9963235</v>
      </c>
    </row>
    <row r="8372" spans="1:13" x14ac:dyDescent="0.35">
      <c r="A8372" s="1296">
        <v>42227</v>
      </c>
      <c r="B8372" s="1295" t="s">
        <v>194</v>
      </c>
      <c r="C8372" s="1295" t="s">
        <v>260</v>
      </c>
      <c r="D8372" s="1295">
        <v>8030</v>
      </c>
      <c r="E8372" s="1295" t="s">
        <v>200</v>
      </c>
      <c r="F8372" s="935" t="s">
        <v>221</v>
      </c>
      <c r="G8372" s="1295">
        <v>-99999</v>
      </c>
      <c r="H8372" s="935" t="s">
        <v>413</v>
      </c>
      <c r="I8372" s="935" t="s">
        <v>414</v>
      </c>
      <c r="J8372" s="935">
        <v>39.751173979999997</v>
      </c>
      <c r="K8372" s="935">
        <v>-121.9963235</v>
      </c>
      <c r="L8372" s="935">
        <v>39.629153240000001</v>
      </c>
      <c r="M8372" s="935">
        <v>-121.9925059</v>
      </c>
    </row>
    <row r="8373" spans="1:13" x14ac:dyDescent="0.35">
      <c r="A8373" s="1296">
        <v>42227</v>
      </c>
      <c r="B8373" s="1295" t="s">
        <v>194</v>
      </c>
      <c r="C8373" s="1295" t="s">
        <v>260</v>
      </c>
      <c r="D8373" s="1295">
        <v>8030</v>
      </c>
      <c r="E8373" s="1295" t="s">
        <v>200</v>
      </c>
      <c r="F8373" s="935" t="s">
        <v>222</v>
      </c>
      <c r="G8373" s="1295">
        <v>-99999</v>
      </c>
      <c r="H8373" s="935" t="s">
        <v>414</v>
      </c>
      <c r="I8373" s="935" t="s">
        <v>415</v>
      </c>
      <c r="J8373" s="935">
        <v>39.629153240000001</v>
      </c>
      <c r="K8373" s="935">
        <v>-121.9925059</v>
      </c>
      <c r="L8373" s="935">
        <v>39.40712284</v>
      </c>
      <c r="M8373" s="935">
        <v>-122.00758999999999</v>
      </c>
    </row>
    <row r="8374" spans="1:13" x14ac:dyDescent="0.35">
      <c r="A8374" s="1296">
        <v>42233</v>
      </c>
      <c r="B8374" s="1295" t="s">
        <v>194</v>
      </c>
      <c r="C8374" s="1295" t="s">
        <v>260</v>
      </c>
      <c r="D8374" s="1295">
        <v>7210</v>
      </c>
      <c r="E8374" s="1295" t="s">
        <v>200</v>
      </c>
      <c r="F8374" s="935" t="s">
        <v>208</v>
      </c>
      <c r="G8374" s="1295">
        <v>0</v>
      </c>
      <c r="H8374" s="935" t="s">
        <v>402</v>
      </c>
      <c r="I8374" s="935" t="s">
        <v>403</v>
      </c>
      <c r="J8374" s="935">
        <v>40.611883210000002</v>
      </c>
      <c r="K8374" s="935">
        <v>-122.446135</v>
      </c>
      <c r="L8374" s="935">
        <v>40.592799669999998</v>
      </c>
      <c r="M8374" s="935">
        <v>-122.3942059</v>
      </c>
    </row>
    <row r="8375" spans="1:13" x14ac:dyDescent="0.35">
      <c r="A8375" s="1296">
        <v>42233</v>
      </c>
      <c r="B8375" s="1295" t="s">
        <v>194</v>
      </c>
      <c r="C8375" s="1295" t="s">
        <v>260</v>
      </c>
      <c r="D8375" s="1295">
        <v>7210</v>
      </c>
      <c r="E8375" s="1295" t="s">
        <v>200</v>
      </c>
      <c r="F8375" s="935" t="s">
        <v>209</v>
      </c>
      <c r="G8375" s="1295">
        <v>0</v>
      </c>
      <c r="H8375" s="935" t="s">
        <v>403</v>
      </c>
      <c r="I8375" s="935" t="s">
        <v>404</v>
      </c>
      <c r="J8375" s="935">
        <v>40.592799669999998</v>
      </c>
      <c r="K8375" s="935">
        <v>-122.3942059</v>
      </c>
      <c r="L8375" s="935">
        <v>40.585947769999997</v>
      </c>
      <c r="M8375" s="935">
        <v>-122.3683525</v>
      </c>
    </row>
    <row r="8376" spans="1:13" x14ac:dyDescent="0.35">
      <c r="A8376" s="1296">
        <v>42233</v>
      </c>
      <c r="B8376" s="1295" t="s">
        <v>194</v>
      </c>
      <c r="C8376" s="1295" t="s">
        <v>260</v>
      </c>
      <c r="D8376" s="1295">
        <v>7210</v>
      </c>
      <c r="E8376" s="1295" t="s">
        <v>200</v>
      </c>
      <c r="F8376" s="935" t="s">
        <v>211</v>
      </c>
      <c r="G8376" s="1295">
        <v>0</v>
      </c>
      <c r="H8376" s="935" t="s">
        <v>404</v>
      </c>
      <c r="I8376" s="935" t="s">
        <v>405</v>
      </c>
      <c r="J8376" s="935">
        <v>40.585947769999997</v>
      </c>
      <c r="K8376" s="935">
        <v>-122.3683525</v>
      </c>
      <c r="L8376" s="935">
        <v>40.472049499999997</v>
      </c>
      <c r="M8376" s="935">
        <v>-122.29453460000001</v>
      </c>
    </row>
    <row r="8377" spans="1:13" x14ac:dyDescent="0.35">
      <c r="A8377" s="1296">
        <v>42233</v>
      </c>
      <c r="B8377" s="1295" t="s">
        <v>194</v>
      </c>
      <c r="C8377" s="1295" t="s">
        <v>260</v>
      </c>
      <c r="D8377" s="1295">
        <v>7210</v>
      </c>
      <c r="E8377" s="1295" t="s">
        <v>200</v>
      </c>
      <c r="F8377" s="935" t="s">
        <v>212</v>
      </c>
      <c r="G8377" s="1295">
        <v>0</v>
      </c>
      <c r="H8377" s="935" t="s">
        <v>405</v>
      </c>
      <c r="I8377" s="935" t="s">
        <v>406</v>
      </c>
      <c r="J8377" s="935">
        <v>40.472049499999997</v>
      </c>
      <c r="K8377" s="935">
        <v>-122.29453460000001</v>
      </c>
      <c r="L8377" s="935">
        <v>40.417416330000002</v>
      </c>
      <c r="M8377" s="935">
        <v>-122.19395729999999</v>
      </c>
    </row>
    <row r="8378" spans="1:13" x14ac:dyDescent="0.35">
      <c r="A8378" s="1296">
        <v>42233</v>
      </c>
      <c r="B8378" s="1295" t="s">
        <v>194</v>
      </c>
      <c r="C8378" s="1295" t="s">
        <v>260</v>
      </c>
      <c r="D8378" s="1295">
        <v>7210</v>
      </c>
      <c r="E8378" s="1295" t="s">
        <v>200</v>
      </c>
      <c r="F8378" s="935" t="s">
        <v>213</v>
      </c>
      <c r="G8378" s="1295">
        <v>0</v>
      </c>
      <c r="H8378" s="935" t="s">
        <v>406</v>
      </c>
      <c r="I8378" s="935" t="s">
        <v>407</v>
      </c>
      <c r="J8378" s="935">
        <v>40.417416330000002</v>
      </c>
      <c r="K8378" s="935">
        <v>-122.19395729999999</v>
      </c>
      <c r="L8378" s="935">
        <v>40.355137560000003</v>
      </c>
      <c r="M8378" s="935">
        <v>-122.17595660000001</v>
      </c>
    </row>
    <row r="8379" spans="1:13" x14ac:dyDescent="0.35">
      <c r="A8379" s="1296">
        <v>42233</v>
      </c>
      <c r="B8379" s="1295" t="s">
        <v>194</v>
      </c>
      <c r="C8379" s="1295" t="s">
        <v>260</v>
      </c>
      <c r="D8379" s="1295">
        <v>7210</v>
      </c>
      <c r="E8379" s="1295" t="s">
        <v>200</v>
      </c>
      <c r="F8379" s="935" t="s">
        <v>214</v>
      </c>
      <c r="G8379" s="1295">
        <v>0</v>
      </c>
      <c r="H8379" s="935" t="s">
        <v>407</v>
      </c>
      <c r="I8379" s="935" t="s">
        <v>408</v>
      </c>
      <c r="J8379" s="935">
        <v>40.355137560000003</v>
      </c>
      <c r="K8379" s="935">
        <v>-122.17595660000001</v>
      </c>
      <c r="L8379" s="935">
        <v>40.316984869999999</v>
      </c>
      <c r="M8379" s="935">
        <v>-122.1896581</v>
      </c>
    </row>
    <row r="8380" spans="1:13" x14ac:dyDescent="0.35">
      <c r="A8380" s="1296">
        <v>42233</v>
      </c>
      <c r="B8380" s="1295" t="s">
        <v>194</v>
      </c>
      <c r="C8380" s="1295" t="s">
        <v>260</v>
      </c>
      <c r="D8380" s="1295">
        <v>7210</v>
      </c>
      <c r="E8380" s="1295" t="s">
        <v>200</v>
      </c>
      <c r="F8380" s="935" t="s">
        <v>215</v>
      </c>
      <c r="G8380" s="1295">
        <v>-99999</v>
      </c>
      <c r="H8380" s="935" t="s">
        <v>408</v>
      </c>
      <c r="I8380" s="935" t="s">
        <v>409</v>
      </c>
      <c r="J8380" s="935">
        <v>40.316984869999999</v>
      </c>
      <c r="K8380" s="935">
        <v>-122.1896581</v>
      </c>
      <c r="L8380" s="935">
        <v>40.263968490000003</v>
      </c>
      <c r="M8380" s="935">
        <v>-122.2235306</v>
      </c>
    </row>
    <row r="8381" spans="1:13" x14ac:dyDescent="0.35">
      <c r="A8381" s="1296">
        <v>42233</v>
      </c>
      <c r="B8381" s="1295" t="s">
        <v>194</v>
      </c>
      <c r="C8381" s="1295" t="s">
        <v>260</v>
      </c>
      <c r="D8381" s="1295">
        <v>7210</v>
      </c>
      <c r="E8381" s="1295" t="s">
        <v>200</v>
      </c>
      <c r="F8381" s="935" t="s">
        <v>216</v>
      </c>
      <c r="G8381" s="1295">
        <v>-99999</v>
      </c>
      <c r="H8381" s="935" t="s">
        <v>409</v>
      </c>
      <c r="I8381" s="935" t="s">
        <v>410</v>
      </c>
      <c r="J8381" s="935">
        <v>40.263968490000003</v>
      </c>
      <c r="K8381" s="935">
        <v>-122.2235306</v>
      </c>
      <c r="L8381" s="935">
        <v>40.153152210000002</v>
      </c>
      <c r="M8381" s="935">
        <v>-122.20237950000001</v>
      </c>
    </row>
    <row r="8382" spans="1:13" x14ac:dyDescent="0.35">
      <c r="A8382" s="1296">
        <v>42233</v>
      </c>
      <c r="B8382" s="1295" t="s">
        <v>194</v>
      </c>
      <c r="C8382" s="1295" t="s">
        <v>260</v>
      </c>
      <c r="D8382" s="1295">
        <v>7210</v>
      </c>
      <c r="E8382" s="1295" t="s">
        <v>200</v>
      </c>
      <c r="F8382" s="935" t="s">
        <v>217</v>
      </c>
      <c r="G8382" s="1295">
        <v>-99999</v>
      </c>
      <c r="H8382" s="935" t="s">
        <v>410</v>
      </c>
      <c r="I8382" s="935" t="s">
        <v>411</v>
      </c>
      <c r="J8382" s="935">
        <v>40.153152210000002</v>
      </c>
      <c r="K8382" s="935">
        <v>-122.20237950000001</v>
      </c>
      <c r="L8382" s="935">
        <v>40.027836569999998</v>
      </c>
      <c r="M8382" s="935">
        <v>-122.11920569999999</v>
      </c>
    </row>
    <row r="8383" spans="1:13" x14ac:dyDescent="0.35">
      <c r="A8383" s="1296">
        <v>42233</v>
      </c>
      <c r="B8383" s="1295" t="s">
        <v>194</v>
      </c>
      <c r="C8383" s="1295" t="s">
        <v>260</v>
      </c>
      <c r="D8383" s="1295">
        <v>7210</v>
      </c>
      <c r="E8383" s="1295" t="s">
        <v>200</v>
      </c>
      <c r="F8383" s="935" t="s">
        <v>219</v>
      </c>
      <c r="G8383" s="1295">
        <v>-99999</v>
      </c>
      <c r="H8383" s="935" t="s">
        <v>411</v>
      </c>
      <c r="I8383" s="935" t="s">
        <v>412</v>
      </c>
      <c r="J8383" s="935">
        <v>40.027836569999998</v>
      </c>
      <c r="K8383" s="935">
        <v>-122.11920569999999</v>
      </c>
      <c r="L8383" s="935">
        <v>39.909298579999998</v>
      </c>
      <c r="M8383" s="935">
        <v>-122.0918963</v>
      </c>
    </row>
    <row r="8384" spans="1:13" x14ac:dyDescent="0.35">
      <c r="A8384" s="1296">
        <v>42233</v>
      </c>
      <c r="B8384" s="1295" t="s">
        <v>194</v>
      </c>
      <c r="C8384" s="1295" t="s">
        <v>260</v>
      </c>
      <c r="D8384" s="1295">
        <v>7210</v>
      </c>
      <c r="E8384" s="1295" t="s">
        <v>200</v>
      </c>
      <c r="F8384" s="935" t="s">
        <v>220</v>
      </c>
      <c r="G8384" s="1295">
        <v>-99999</v>
      </c>
      <c r="H8384" s="935" t="s">
        <v>412</v>
      </c>
      <c r="I8384" s="935" t="s">
        <v>413</v>
      </c>
      <c r="J8384" s="935">
        <v>39.909298579999998</v>
      </c>
      <c r="K8384" s="935">
        <v>-122.0918963</v>
      </c>
      <c r="L8384" s="935">
        <v>39.751173979999997</v>
      </c>
      <c r="M8384" s="935">
        <v>-121.9963235</v>
      </c>
    </row>
    <row r="8385" spans="1:13" x14ac:dyDescent="0.35">
      <c r="A8385" s="1296">
        <v>42233</v>
      </c>
      <c r="B8385" s="1295" t="s">
        <v>194</v>
      </c>
      <c r="C8385" s="1295" t="s">
        <v>260</v>
      </c>
      <c r="D8385" s="1295">
        <v>7210</v>
      </c>
      <c r="E8385" s="1295" t="s">
        <v>200</v>
      </c>
      <c r="F8385" s="935" t="s">
        <v>221</v>
      </c>
      <c r="G8385" s="1295">
        <v>-99999</v>
      </c>
      <c r="H8385" s="935" t="s">
        <v>413</v>
      </c>
      <c r="I8385" s="935" t="s">
        <v>414</v>
      </c>
      <c r="J8385" s="935">
        <v>39.751173979999997</v>
      </c>
      <c r="K8385" s="935">
        <v>-121.9963235</v>
      </c>
      <c r="L8385" s="935">
        <v>39.629153240000001</v>
      </c>
      <c r="M8385" s="935">
        <v>-121.9925059</v>
      </c>
    </row>
    <row r="8386" spans="1:13" x14ac:dyDescent="0.35">
      <c r="A8386" s="1296">
        <v>42233</v>
      </c>
      <c r="B8386" s="1295" t="s">
        <v>194</v>
      </c>
      <c r="C8386" s="1295" t="s">
        <v>260</v>
      </c>
      <c r="D8386" s="1295">
        <v>7210</v>
      </c>
      <c r="E8386" s="1295" t="s">
        <v>200</v>
      </c>
      <c r="F8386" s="935" t="s">
        <v>222</v>
      </c>
      <c r="G8386" s="1295">
        <v>-99999</v>
      </c>
      <c r="H8386" s="935" t="s">
        <v>414</v>
      </c>
      <c r="I8386" s="935" t="s">
        <v>415</v>
      </c>
      <c r="J8386" s="935">
        <v>39.629153240000001</v>
      </c>
      <c r="K8386" s="935">
        <v>-121.9925059</v>
      </c>
      <c r="L8386" s="935">
        <v>39.40712284</v>
      </c>
      <c r="M8386" s="935">
        <v>-122.00758999999999</v>
      </c>
    </row>
    <row r="8387" spans="1:13" x14ac:dyDescent="0.35">
      <c r="A8387" s="1296">
        <v>42240</v>
      </c>
      <c r="B8387" s="1295" t="s">
        <v>194</v>
      </c>
      <c r="C8387" s="1295" t="s">
        <v>260</v>
      </c>
      <c r="D8387" s="1295">
        <v>7090</v>
      </c>
      <c r="E8387" s="1295" t="s">
        <v>200</v>
      </c>
      <c r="F8387" s="935" t="s">
        <v>208</v>
      </c>
      <c r="G8387" s="1295">
        <v>0</v>
      </c>
      <c r="H8387" s="935" t="s">
        <v>402</v>
      </c>
      <c r="I8387" s="935" t="s">
        <v>403</v>
      </c>
      <c r="J8387" s="935">
        <v>40.611883210000002</v>
      </c>
      <c r="K8387" s="935">
        <v>-122.446135</v>
      </c>
      <c r="L8387" s="935">
        <v>40.592799669999998</v>
      </c>
      <c r="M8387" s="935">
        <v>-122.3942059</v>
      </c>
    </row>
    <row r="8388" spans="1:13" x14ac:dyDescent="0.35">
      <c r="A8388" s="1296">
        <v>42240</v>
      </c>
      <c r="B8388" s="1295" t="s">
        <v>194</v>
      </c>
      <c r="C8388" s="1295" t="s">
        <v>260</v>
      </c>
      <c r="D8388" s="1295">
        <v>7090</v>
      </c>
      <c r="E8388" s="1295" t="s">
        <v>200</v>
      </c>
      <c r="F8388" s="935" t="s">
        <v>209</v>
      </c>
      <c r="G8388" s="1295">
        <v>0</v>
      </c>
      <c r="H8388" s="935" t="s">
        <v>403</v>
      </c>
      <c r="I8388" s="935" t="s">
        <v>404</v>
      </c>
      <c r="J8388" s="935">
        <v>40.592799669999998</v>
      </c>
      <c r="K8388" s="935">
        <v>-122.3942059</v>
      </c>
      <c r="L8388" s="935">
        <v>40.585947769999997</v>
      </c>
      <c r="M8388" s="935">
        <v>-122.3683525</v>
      </c>
    </row>
    <row r="8389" spans="1:13" x14ac:dyDescent="0.35">
      <c r="A8389" s="1296">
        <v>42240</v>
      </c>
      <c r="B8389" s="1295" t="s">
        <v>194</v>
      </c>
      <c r="C8389" s="1295" t="s">
        <v>260</v>
      </c>
      <c r="D8389" s="1295">
        <v>7090</v>
      </c>
      <c r="E8389" s="1295" t="s">
        <v>200</v>
      </c>
      <c r="F8389" s="935" t="s">
        <v>211</v>
      </c>
      <c r="G8389" s="1295">
        <v>0</v>
      </c>
      <c r="H8389" s="935" t="s">
        <v>404</v>
      </c>
      <c r="I8389" s="935" t="s">
        <v>405</v>
      </c>
      <c r="J8389" s="935">
        <v>40.585947769999997</v>
      </c>
      <c r="K8389" s="935">
        <v>-122.3683525</v>
      </c>
      <c r="L8389" s="935">
        <v>40.472049499999997</v>
      </c>
      <c r="M8389" s="935">
        <v>-122.29453460000001</v>
      </c>
    </row>
    <row r="8390" spans="1:13" x14ac:dyDescent="0.35">
      <c r="A8390" s="1296">
        <v>42240</v>
      </c>
      <c r="B8390" s="1295" t="s">
        <v>194</v>
      </c>
      <c r="C8390" s="1295" t="s">
        <v>260</v>
      </c>
      <c r="D8390" s="1295">
        <v>7090</v>
      </c>
      <c r="E8390" s="1295" t="s">
        <v>200</v>
      </c>
      <c r="F8390" s="935" t="s">
        <v>212</v>
      </c>
      <c r="G8390" s="1295">
        <v>0</v>
      </c>
      <c r="H8390" s="935" t="s">
        <v>405</v>
      </c>
      <c r="I8390" s="935" t="s">
        <v>406</v>
      </c>
      <c r="J8390" s="935">
        <v>40.472049499999997</v>
      </c>
      <c r="K8390" s="935">
        <v>-122.29453460000001</v>
      </c>
      <c r="L8390" s="935">
        <v>40.417416330000002</v>
      </c>
      <c r="M8390" s="935">
        <v>-122.19395729999999</v>
      </c>
    </row>
    <row r="8391" spans="1:13" x14ac:dyDescent="0.35">
      <c r="A8391" s="1296">
        <v>42240</v>
      </c>
      <c r="B8391" s="1295" t="s">
        <v>194</v>
      </c>
      <c r="C8391" s="1295" t="s">
        <v>260</v>
      </c>
      <c r="D8391" s="1295">
        <v>7090</v>
      </c>
      <c r="E8391" s="1295" t="s">
        <v>200</v>
      </c>
      <c r="F8391" s="935" t="s">
        <v>213</v>
      </c>
      <c r="G8391" s="1295">
        <v>0</v>
      </c>
      <c r="H8391" s="935" t="s">
        <v>406</v>
      </c>
      <c r="I8391" s="935" t="s">
        <v>407</v>
      </c>
      <c r="J8391" s="935">
        <v>40.417416330000002</v>
      </c>
      <c r="K8391" s="935">
        <v>-122.19395729999999</v>
      </c>
      <c r="L8391" s="935">
        <v>40.355137560000003</v>
      </c>
      <c r="M8391" s="935">
        <v>-122.17595660000001</v>
      </c>
    </row>
    <row r="8392" spans="1:13" x14ac:dyDescent="0.35">
      <c r="A8392" s="1296">
        <v>42240</v>
      </c>
      <c r="B8392" s="1295" t="s">
        <v>194</v>
      </c>
      <c r="C8392" s="1295" t="s">
        <v>260</v>
      </c>
      <c r="D8392" s="1295">
        <v>7090</v>
      </c>
      <c r="E8392" s="1295" t="s">
        <v>200</v>
      </c>
      <c r="F8392" s="935" t="s">
        <v>214</v>
      </c>
      <c r="G8392" s="1295">
        <v>0</v>
      </c>
      <c r="H8392" s="935" t="s">
        <v>407</v>
      </c>
      <c r="I8392" s="935" t="s">
        <v>408</v>
      </c>
      <c r="J8392" s="935">
        <v>40.355137560000003</v>
      </c>
      <c r="K8392" s="935">
        <v>-122.17595660000001</v>
      </c>
      <c r="L8392" s="935">
        <v>40.316984869999999</v>
      </c>
      <c r="M8392" s="935">
        <v>-122.1896581</v>
      </c>
    </row>
    <row r="8393" spans="1:13" x14ac:dyDescent="0.35">
      <c r="A8393" s="1296">
        <v>42240</v>
      </c>
      <c r="B8393" s="1295" t="s">
        <v>194</v>
      </c>
      <c r="C8393" s="1295" t="s">
        <v>260</v>
      </c>
      <c r="D8393" s="1295">
        <v>7090</v>
      </c>
      <c r="E8393" s="1295" t="s">
        <v>200</v>
      </c>
      <c r="F8393" s="935" t="s">
        <v>215</v>
      </c>
      <c r="G8393" s="1295">
        <v>-99999</v>
      </c>
      <c r="H8393" s="935" t="s">
        <v>408</v>
      </c>
      <c r="I8393" s="935" t="s">
        <v>409</v>
      </c>
      <c r="J8393" s="935">
        <v>40.316984869999999</v>
      </c>
      <c r="K8393" s="935">
        <v>-122.1896581</v>
      </c>
      <c r="L8393" s="935">
        <v>40.263968490000003</v>
      </c>
      <c r="M8393" s="935">
        <v>-122.2235306</v>
      </c>
    </row>
    <row r="8394" spans="1:13" x14ac:dyDescent="0.35">
      <c r="A8394" s="1296">
        <v>42240</v>
      </c>
      <c r="B8394" s="1295" t="s">
        <v>194</v>
      </c>
      <c r="C8394" s="1295" t="s">
        <v>260</v>
      </c>
      <c r="D8394" s="1295">
        <v>7090</v>
      </c>
      <c r="E8394" s="1295" t="s">
        <v>200</v>
      </c>
      <c r="F8394" s="935" t="s">
        <v>216</v>
      </c>
      <c r="G8394" s="1295">
        <v>-99999</v>
      </c>
      <c r="H8394" s="935" t="s">
        <v>409</v>
      </c>
      <c r="I8394" s="935" t="s">
        <v>410</v>
      </c>
      <c r="J8394" s="935">
        <v>40.263968490000003</v>
      </c>
      <c r="K8394" s="935">
        <v>-122.2235306</v>
      </c>
      <c r="L8394" s="935">
        <v>40.153152210000002</v>
      </c>
      <c r="M8394" s="935">
        <v>-122.20237950000001</v>
      </c>
    </row>
    <row r="8395" spans="1:13" x14ac:dyDescent="0.35">
      <c r="A8395" s="1296">
        <v>42240</v>
      </c>
      <c r="B8395" s="1295" t="s">
        <v>194</v>
      </c>
      <c r="C8395" s="1295" t="s">
        <v>260</v>
      </c>
      <c r="D8395" s="1295">
        <v>7090</v>
      </c>
      <c r="E8395" s="1295" t="s">
        <v>200</v>
      </c>
      <c r="F8395" s="935" t="s">
        <v>217</v>
      </c>
      <c r="G8395" s="1295">
        <v>-99999</v>
      </c>
      <c r="H8395" s="935" t="s">
        <v>410</v>
      </c>
      <c r="I8395" s="935" t="s">
        <v>411</v>
      </c>
      <c r="J8395" s="935">
        <v>40.153152210000002</v>
      </c>
      <c r="K8395" s="935">
        <v>-122.20237950000001</v>
      </c>
      <c r="L8395" s="935">
        <v>40.027836569999998</v>
      </c>
      <c r="M8395" s="935">
        <v>-122.11920569999999</v>
      </c>
    </row>
    <row r="8396" spans="1:13" x14ac:dyDescent="0.35">
      <c r="A8396" s="1296">
        <v>42240</v>
      </c>
      <c r="B8396" s="1295" t="s">
        <v>194</v>
      </c>
      <c r="C8396" s="1295" t="s">
        <v>260</v>
      </c>
      <c r="D8396" s="1295">
        <v>7090</v>
      </c>
      <c r="E8396" s="1295" t="s">
        <v>200</v>
      </c>
      <c r="F8396" s="935" t="s">
        <v>219</v>
      </c>
      <c r="G8396" s="1295">
        <v>-99999</v>
      </c>
      <c r="H8396" s="935" t="s">
        <v>411</v>
      </c>
      <c r="I8396" s="935" t="s">
        <v>412</v>
      </c>
      <c r="J8396" s="935">
        <v>40.027836569999998</v>
      </c>
      <c r="K8396" s="935">
        <v>-122.11920569999999</v>
      </c>
      <c r="L8396" s="935">
        <v>39.909298579999998</v>
      </c>
      <c r="M8396" s="935">
        <v>-122.0918963</v>
      </c>
    </row>
    <row r="8397" spans="1:13" x14ac:dyDescent="0.35">
      <c r="A8397" s="1296">
        <v>42240</v>
      </c>
      <c r="B8397" s="1295" t="s">
        <v>194</v>
      </c>
      <c r="C8397" s="1295" t="s">
        <v>260</v>
      </c>
      <c r="D8397" s="1295">
        <v>7090</v>
      </c>
      <c r="E8397" s="1295" t="s">
        <v>200</v>
      </c>
      <c r="F8397" s="935" t="s">
        <v>220</v>
      </c>
      <c r="G8397" s="1295">
        <v>-99999</v>
      </c>
      <c r="H8397" s="935" t="s">
        <v>412</v>
      </c>
      <c r="I8397" s="935" t="s">
        <v>413</v>
      </c>
      <c r="J8397" s="935">
        <v>39.909298579999998</v>
      </c>
      <c r="K8397" s="935">
        <v>-122.0918963</v>
      </c>
      <c r="L8397" s="935">
        <v>39.751173979999997</v>
      </c>
      <c r="M8397" s="935">
        <v>-121.9963235</v>
      </c>
    </row>
    <row r="8398" spans="1:13" x14ac:dyDescent="0.35">
      <c r="A8398" s="1296">
        <v>42240</v>
      </c>
      <c r="B8398" s="1295" t="s">
        <v>194</v>
      </c>
      <c r="C8398" s="1295" t="s">
        <v>260</v>
      </c>
      <c r="D8398" s="1295">
        <v>7090</v>
      </c>
      <c r="E8398" s="1295" t="s">
        <v>200</v>
      </c>
      <c r="F8398" s="935" t="s">
        <v>221</v>
      </c>
      <c r="G8398" s="1295">
        <v>-99999</v>
      </c>
      <c r="H8398" s="935" t="s">
        <v>413</v>
      </c>
      <c r="I8398" s="935" t="s">
        <v>414</v>
      </c>
      <c r="J8398" s="935">
        <v>39.751173979999997</v>
      </c>
      <c r="K8398" s="935">
        <v>-121.9963235</v>
      </c>
      <c r="L8398" s="935">
        <v>39.629153240000001</v>
      </c>
      <c r="M8398" s="935">
        <v>-121.9925059</v>
      </c>
    </row>
    <row r="8399" spans="1:13" x14ac:dyDescent="0.35">
      <c r="A8399" s="1296">
        <v>42240</v>
      </c>
      <c r="B8399" s="1295" t="s">
        <v>194</v>
      </c>
      <c r="C8399" s="1295" t="s">
        <v>260</v>
      </c>
      <c r="D8399" s="1295">
        <v>7090</v>
      </c>
      <c r="E8399" s="1295" t="s">
        <v>200</v>
      </c>
      <c r="F8399" s="935" t="s">
        <v>222</v>
      </c>
      <c r="G8399" s="1295">
        <v>-99999</v>
      </c>
      <c r="H8399" s="935" t="s">
        <v>414</v>
      </c>
      <c r="I8399" s="935" t="s">
        <v>415</v>
      </c>
      <c r="J8399" s="935">
        <v>39.629153240000001</v>
      </c>
      <c r="K8399" s="935">
        <v>-121.9925059</v>
      </c>
      <c r="L8399" s="935">
        <v>39.40712284</v>
      </c>
      <c r="M8399" s="935">
        <v>-122.00758999999999</v>
      </c>
    </row>
    <row r="8400" spans="1:13" x14ac:dyDescent="0.35">
      <c r="A8400" s="1296">
        <v>42256</v>
      </c>
      <c r="B8400" s="1295" t="s">
        <v>194</v>
      </c>
      <c r="C8400" s="1295" t="s">
        <v>260</v>
      </c>
      <c r="D8400" s="1295">
        <v>7290</v>
      </c>
      <c r="E8400" s="1295" t="s">
        <v>248</v>
      </c>
      <c r="F8400" s="935" t="s">
        <v>208</v>
      </c>
      <c r="G8400" s="1295">
        <v>0</v>
      </c>
      <c r="H8400" s="935" t="s">
        <v>402</v>
      </c>
      <c r="I8400" s="935" t="s">
        <v>403</v>
      </c>
      <c r="J8400" s="935">
        <v>40.611883210000002</v>
      </c>
      <c r="K8400" s="935">
        <v>-122.446135</v>
      </c>
      <c r="L8400" s="935">
        <v>40.592799669999998</v>
      </c>
      <c r="M8400" s="935">
        <v>-122.3942059</v>
      </c>
    </row>
    <row r="8401" spans="1:13" x14ac:dyDescent="0.35">
      <c r="A8401" s="1296">
        <v>42256</v>
      </c>
      <c r="B8401" s="1295" t="s">
        <v>194</v>
      </c>
      <c r="C8401" s="1295" t="s">
        <v>260</v>
      </c>
      <c r="D8401" s="1295">
        <v>7290</v>
      </c>
      <c r="E8401" s="1295" t="s">
        <v>248</v>
      </c>
      <c r="F8401" s="935" t="s">
        <v>209</v>
      </c>
      <c r="G8401" s="1295">
        <v>0</v>
      </c>
      <c r="H8401" s="935" t="s">
        <v>403</v>
      </c>
      <c r="I8401" s="935" t="s">
        <v>404</v>
      </c>
      <c r="J8401" s="935">
        <v>40.592799669999998</v>
      </c>
      <c r="K8401" s="935">
        <v>-122.3942059</v>
      </c>
      <c r="L8401" s="935">
        <v>40.585947769999997</v>
      </c>
      <c r="M8401" s="935">
        <v>-122.3683525</v>
      </c>
    </row>
    <row r="8402" spans="1:13" x14ac:dyDescent="0.35">
      <c r="A8402" s="1296">
        <v>42256</v>
      </c>
      <c r="B8402" s="1295" t="s">
        <v>194</v>
      </c>
      <c r="C8402" s="1295" t="s">
        <v>260</v>
      </c>
      <c r="D8402" s="1295">
        <v>7290</v>
      </c>
      <c r="E8402" s="1295" t="s">
        <v>248</v>
      </c>
      <c r="F8402" s="935" t="s">
        <v>211</v>
      </c>
      <c r="G8402" s="1295">
        <v>0</v>
      </c>
      <c r="H8402" s="935" t="s">
        <v>404</v>
      </c>
      <c r="I8402" s="935" t="s">
        <v>405</v>
      </c>
      <c r="J8402" s="935">
        <v>40.585947769999997</v>
      </c>
      <c r="K8402" s="935">
        <v>-122.3683525</v>
      </c>
      <c r="L8402" s="935">
        <v>40.472049499999997</v>
      </c>
      <c r="M8402" s="935">
        <v>-122.29453460000001</v>
      </c>
    </row>
    <row r="8403" spans="1:13" x14ac:dyDescent="0.35">
      <c r="A8403" s="1296">
        <v>42256</v>
      </c>
      <c r="B8403" s="1295" t="s">
        <v>194</v>
      </c>
      <c r="C8403" s="1295" t="s">
        <v>260</v>
      </c>
      <c r="D8403" s="1295">
        <v>7290</v>
      </c>
      <c r="E8403" s="1295" t="s">
        <v>248</v>
      </c>
      <c r="F8403" s="935" t="s">
        <v>212</v>
      </c>
      <c r="G8403" s="1295">
        <v>0</v>
      </c>
      <c r="H8403" s="935" t="s">
        <v>405</v>
      </c>
      <c r="I8403" s="935" t="s">
        <v>406</v>
      </c>
      <c r="J8403" s="935">
        <v>40.472049499999997</v>
      </c>
      <c r="K8403" s="935">
        <v>-122.29453460000001</v>
      </c>
      <c r="L8403" s="935">
        <v>40.417416330000002</v>
      </c>
      <c r="M8403" s="935">
        <v>-122.19395729999999</v>
      </c>
    </row>
    <row r="8404" spans="1:13" x14ac:dyDescent="0.35">
      <c r="A8404" s="1296">
        <v>42256</v>
      </c>
      <c r="B8404" s="1295" t="s">
        <v>194</v>
      </c>
      <c r="C8404" s="1295" t="s">
        <v>260</v>
      </c>
      <c r="D8404" s="1295">
        <v>7290</v>
      </c>
      <c r="E8404" s="1295" t="s">
        <v>248</v>
      </c>
      <c r="F8404" s="935" t="s">
        <v>213</v>
      </c>
      <c r="G8404" s="1295">
        <v>0</v>
      </c>
      <c r="H8404" s="935" t="s">
        <v>406</v>
      </c>
      <c r="I8404" s="935" t="s">
        <v>407</v>
      </c>
      <c r="J8404" s="935">
        <v>40.417416330000002</v>
      </c>
      <c r="K8404" s="935">
        <v>-122.19395729999999</v>
      </c>
      <c r="L8404" s="935">
        <v>40.355137560000003</v>
      </c>
      <c r="M8404" s="935">
        <v>-122.17595660000001</v>
      </c>
    </row>
    <row r="8405" spans="1:13" x14ac:dyDescent="0.35">
      <c r="A8405" s="1296">
        <v>42256</v>
      </c>
      <c r="B8405" s="1295" t="s">
        <v>194</v>
      </c>
      <c r="C8405" s="1295" t="s">
        <v>260</v>
      </c>
      <c r="D8405" s="1295">
        <v>7290</v>
      </c>
      <c r="E8405" s="1295" t="s">
        <v>248</v>
      </c>
      <c r="F8405" s="935" t="s">
        <v>214</v>
      </c>
      <c r="G8405" s="1295">
        <v>0</v>
      </c>
      <c r="H8405" s="935" t="s">
        <v>407</v>
      </c>
      <c r="I8405" s="935" t="s">
        <v>408</v>
      </c>
      <c r="J8405" s="935">
        <v>40.355137560000003</v>
      </c>
      <c r="K8405" s="935">
        <v>-122.17595660000001</v>
      </c>
      <c r="L8405" s="935">
        <v>40.316984869999999</v>
      </c>
      <c r="M8405" s="935">
        <v>-122.1896581</v>
      </c>
    </row>
    <row r="8406" spans="1:13" x14ac:dyDescent="0.35">
      <c r="A8406" s="1296">
        <v>42256</v>
      </c>
      <c r="B8406" s="1295" t="s">
        <v>194</v>
      </c>
      <c r="C8406" s="1295" t="s">
        <v>260</v>
      </c>
      <c r="D8406" s="1295">
        <v>7290</v>
      </c>
      <c r="E8406" s="1295" t="s">
        <v>248</v>
      </c>
      <c r="F8406" s="935" t="s">
        <v>215</v>
      </c>
      <c r="G8406" s="1295">
        <v>-99999</v>
      </c>
      <c r="H8406" s="935" t="s">
        <v>408</v>
      </c>
      <c r="I8406" s="935" t="s">
        <v>409</v>
      </c>
      <c r="J8406" s="935">
        <v>40.316984869999999</v>
      </c>
      <c r="K8406" s="935">
        <v>-122.1896581</v>
      </c>
      <c r="L8406" s="935">
        <v>40.263968490000003</v>
      </c>
      <c r="M8406" s="935">
        <v>-122.2235306</v>
      </c>
    </row>
    <row r="8407" spans="1:13" x14ac:dyDescent="0.35">
      <c r="A8407" s="1296">
        <v>42256</v>
      </c>
      <c r="B8407" s="1295" t="s">
        <v>194</v>
      </c>
      <c r="C8407" s="1295" t="s">
        <v>260</v>
      </c>
      <c r="D8407" s="1295">
        <v>7290</v>
      </c>
      <c r="E8407" s="1295" t="s">
        <v>248</v>
      </c>
      <c r="F8407" s="935" t="s">
        <v>216</v>
      </c>
      <c r="G8407" s="1295">
        <v>-99999</v>
      </c>
      <c r="H8407" s="935" t="s">
        <v>409</v>
      </c>
      <c r="I8407" s="935" t="s">
        <v>410</v>
      </c>
      <c r="J8407" s="935">
        <v>40.263968490000003</v>
      </c>
      <c r="K8407" s="935">
        <v>-122.2235306</v>
      </c>
      <c r="L8407" s="935">
        <v>40.153152210000002</v>
      </c>
      <c r="M8407" s="935">
        <v>-122.20237950000001</v>
      </c>
    </row>
    <row r="8408" spans="1:13" x14ac:dyDescent="0.35">
      <c r="A8408" s="1296">
        <v>42256</v>
      </c>
      <c r="B8408" s="1295" t="s">
        <v>194</v>
      </c>
      <c r="C8408" s="1295" t="s">
        <v>260</v>
      </c>
      <c r="D8408" s="1295">
        <v>7290</v>
      </c>
      <c r="E8408" s="1295" t="s">
        <v>248</v>
      </c>
      <c r="F8408" s="935" t="s">
        <v>217</v>
      </c>
      <c r="G8408" s="1295">
        <v>-99999</v>
      </c>
      <c r="H8408" s="935" t="s">
        <v>410</v>
      </c>
      <c r="I8408" s="935" t="s">
        <v>411</v>
      </c>
      <c r="J8408" s="935">
        <v>40.153152210000002</v>
      </c>
      <c r="K8408" s="935">
        <v>-122.20237950000001</v>
      </c>
      <c r="L8408" s="935">
        <v>40.027836569999998</v>
      </c>
      <c r="M8408" s="935">
        <v>-122.11920569999999</v>
      </c>
    </row>
    <row r="8409" spans="1:13" x14ac:dyDescent="0.35">
      <c r="A8409" s="1296">
        <v>42256</v>
      </c>
      <c r="B8409" s="1295" t="s">
        <v>194</v>
      </c>
      <c r="C8409" s="1295" t="s">
        <v>260</v>
      </c>
      <c r="D8409" s="1295">
        <v>7290</v>
      </c>
      <c r="E8409" s="1295" t="s">
        <v>248</v>
      </c>
      <c r="F8409" s="935" t="s">
        <v>219</v>
      </c>
      <c r="G8409" s="1295">
        <v>-99999</v>
      </c>
      <c r="H8409" s="935" t="s">
        <v>411</v>
      </c>
      <c r="I8409" s="935" t="s">
        <v>412</v>
      </c>
      <c r="J8409" s="935">
        <v>40.027836569999998</v>
      </c>
      <c r="K8409" s="935">
        <v>-122.11920569999999</v>
      </c>
      <c r="L8409" s="935">
        <v>39.909298579999998</v>
      </c>
      <c r="M8409" s="935">
        <v>-122.0918963</v>
      </c>
    </row>
    <row r="8410" spans="1:13" x14ac:dyDescent="0.35">
      <c r="A8410" s="1296">
        <v>42256</v>
      </c>
      <c r="B8410" s="1295" t="s">
        <v>194</v>
      </c>
      <c r="C8410" s="1295" t="s">
        <v>260</v>
      </c>
      <c r="D8410" s="1295">
        <v>7290</v>
      </c>
      <c r="E8410" s="1295" t="s">
        <v>248</v>
      </c>
      <c r="F8410" s="935" t="s">
        <v>220</v>
      </c>
      <c r="G8410" s="1295">
        <v>-99999</v>
      </c>
      <c r="H8410" s="935" t="s">
        <v>412</v>
      </c>
      <c r="I8410" s="935" t="s">
        <v>413</v>
      </c>
      <c r="J8410" s="935">
        <v>39.909298579999998</v>
      </c>
      <c r="K8410" s="935">
        <v>-122.0918963</v>
      </c>
      <c r="L8410" s="935">
        <v>39.751173979999997</v>
      </c>
      <c r="M8410" s="935">
        <v>-121.9963235</v>
      </c>
    </row>
    <row r="8411" spans="1:13" x14ac:dyDescent="0.35">
      <c r="A8411" s="1296">
        <v>42256</v>
      </c>
      <c r="B8411" s="1295" t="s">
        <v>194</v>
      </c>
      <c r="C8411" s="1295" t="s">
        <v>260</v>
      </c>
      <c r="D8411" s="1295">
        <v>7290</v>
      </c>
      <c r="E8411" s="1295" t="s">
        <v>248</v>
      </c>
      <c r="F8411" s="935" t="s">
        <v>221</v>
      </c>
      <c r="G8411" s="1295">
        <v>-99999</v>
      </c>
      <c r="H8411" s="935" t="s">
        <v>413</v>
      </c>
      <c r="I8411" s="935" t="s">
        <v>414</v>
      </c>
      <c r="J8411" s="935">
        <v>39.751173979999997</v>
      </c>
      <c r="K8411" s="935">
        <v>-121.9963235</v>
      </c>
      <c r="L8411" s="935">
        <v>39.629153240000001</v>
      </c>
      <c r="M8411" s="935">
        <v>-121.9925059</v>
      </c>
    </row>
    <row r="8412" spans="1:13" x14ac:dyDescent="0.35">
      <c r="A8412" s="1296">
        <v>42256</v>
      </c>
      <c r="B8412" s="1295" t="s">
        <v>194</v>
      </c>
      <c r="C8412" s="1295" t="s">
        <v>260</v>
      </c>
      <c r="D8412" s="1295">
        <v>7290</v>
      </c>
      <c r="E8412" s="1295" t="s">
        <v>248</v>
      </c>
      <c r="F8412" s="935" t="s">
        <v>222</v>
      </c>
      <c r="G8412" s="1295">
        <v>-99999</v>
      </c>
      <c r="H8412" s="935" t="s">
        <v>414</v>
      </c>
      <c r="I8412" s="935" t="s">
        <v>415</v>
      </c>
      <c r="J8412" s="935">
        <v>39.629153240000001</v>
      </c>
      <c r="K8412" s="935">
        <v>-121.9925059</v>
      </c>
      <c r="L8412" s="935">
        <v>39.40712284</v>
      </c>
      <c r="M8412" s="935">
        <v>-122.00758999999999</v>
      </c>
    </row>
    <row r="8413" spans="1:13" x14ac:dyDescent="0.35">
      <c r="A8413" s="1296">
        <v>42291</v>
      </c>
      <c r="B8413" s="1295" t="s">
        <v>242</v>
      </c>
      <c r="C8413" s="1295" t="s">
        <v>246</v>
      </c>
      <c r="D8413" s="1295">
        <v>6790</v>
      </c>
      <c r="E8413" s="1295" t="s">
        <v>206</v>
      </c>
      <c r="F8413" s="935" t="s">
        <v>208</v>
      </c>
      <c r="G8413" s="1295">
        <v>0</v>
      </c>
      <c r="H8413" s="935" t="s">
        <v>402</v>
      </c>
      <c r="I8413" s="935" t="s">
        <v>403</v>
      </c>
      <c r="J8413" s="935">
        <v>40.611883210000002</v>
      </c>
      <c r="K8413" s="935">
        <v>-122.446135</v>
      </c>
      <c r="L8413" s="935">
        <v>40.592799669999998</v>
      </c>
      <c r="M8413" s="935">
        <v>-122.3942059</v>
      </c>
    </row>
    <row r="8414" spans="1:13" x14ac:dyDescent="0.35">
      <c r="A8414" s="1296">
        <v>42291</v>
      </c>
      <c r="B8414" s="1295" t="s">
        <v>242</v>
      </c>
      <c r="C8414" s="1295" t="s">
        <v>246</v>
      </c>
      <c r="D8414" s="1295">
        <v>6790</v>
      </c>
      <c r="E8414" s="1295" t="s">
        <v>206</v>
      </c>
      <c r="F8414" s="935" t="s">
        <v>209</v>
      </c>
      <c r="G8414" s="1295">
        <v>21</v>
      </c>
      <c r="H8414" s="935" t="s">
        <v>403</v>
      </c>
      <c r="I8414" s="935" t="s">
        <v>404</v>
      </c>
      <c r="J8414" s="935">
        <v>40.592799669999998</v>
      </c>
      <c r="K8414" s="935">
        <v>-122.3942059</v>
      </c>
      <c r="L8414" s="935">
        <v>40.585947769999997</v>
      </c>
      <c r="M8414" s="935">
        <v>-122.3683525</v>
      </c>
    </row>
    <row r="8415" spans="1:13" x14ac:dyDescent="0.35">
      <c r="A8415" s="1296">
        <v>42291</v>
      </c>
      <c r="B8415" s="1295" t="s">
        <v>242</v>
      </c>
      <c r="C8415" s="1295" t="s">
        <v>246</v>
      </c>
      <c r="D8415" s="1295">
        <v>6790</v>
      </c>
      <c r="E8415" s="1295" t="s">
        <v>206</v>
      </c>
      <c r="F8415" s="935" t="s">
        <v>211</v>
      </c>
      <c r="G8415" s="1295">
        <v>41</v>
      </c>
      <c r="H8415" s="935" t="s">
        <v>404</v>
      </c>
      <c r="I8415" s="935" t="s">
        <v>405</v>
      </c>
      <c r="J8415" s="935">
        <v>40.585947769999997</v>
      </c>
      <c r="K8415" s="935">
        <v>-122.3683525</v>
      </c>
      <c r="L8415" s="935">
        <v>40.472049499999997</v>
      </c>
      <c r="M8415" s="935">
        <v>-122.29453460000001</v>
      </c>
    </row>
    <row r="8416" spans="1:13" x14ac:dyDescent="0.35">
      <c r="A8416" s="1296">
        <v>42291</v>
      </c>
      <c r="B8416" s="1295" t="s">
        <v>242</v>
      </c>
      <c r="C8416" s="1295" t="s">
        <v>246</v>
      </c>
      <c r="D8416" s="1295">
        <v>6790</v>
      </c>
      <c r="E8416" s="1295" t="s">
        <v>206</v>
      </c>
      <c r="F8416" s="935" t="s">
        <v>212</v>
      </c>
      <c r="G8416" s="1295">
        <v>29</v>
      </c>
      <c r="H8416" s="935" t="s">
        <v>405</v>
      </c>
      <c r="I8416" s="935" t="s">
        <v>406</v>
      </c>
      <c r="J8416" s="935">
        <v>40.472049499999997</v>
      </c>
      <c r="K8416" s="935">
        <v>-122.29453460000001</v>
      </c>
      <c r="L8416" s="935">
        <v>40.417416330000002</v>
      </c>
      <c r="M8416" s="935">
        <v>-122.19395729999999</v>
      </c>
    </row>
    <row r="8417" spans="1:13" x14ac:dyDescent="0.35">
      <c r="A8417" s="1296">
        <v>42291</v>
      </c>
      <c r="B8417" s="1295" t="s">
        <v>242</v>
      </c>
      <c r="C8417" s="1295" t="s">
        <v>246</v>
      </c>
      <c r="D8417" s="1295">
        <v>6790</v>
      </c>
      <c r="E8417" s="1295" t="s">
        <v>206</v>
      </c>
      <c r="F8417" s="935" t="s">
        <v>213</v>
      </c>
      <c r="G8417" s="1295">
        <v>9</v>
      </c>
      <c r="H8417" s="935" t="s">
        <v>406</v>
      </c>
      <c r="I8417" s="935" t="s">
        <v>407</v>
      </c>
      <c r="J8417" s="935">
        <v>40.417416330000002</v>
      </c>
      <c r="K8417" s="935">
        <v>-122.19395729999999</v>
      </c>
      <c r="L8417" s="935">
        <v>40.355137560000003</v>
      </c>
      <c r="M8417" s="935">
        <v>-122.17595660000001</v>
      </c>
    </row>
    <row r="8418" spans="1:13" x14ac:dyDescent="0.35">
      <c r="A8418" s="1296">
        <v>42291</v>
      </c>
      <c r="B8418" s="1295" t="s">
        <v>242</v>
      </c>
      <c r="C8418" s="1295" t="s">
        <v>246</v>
      </c>
      <c r="D8418" s="1295">
        <v>6790</v>
      </c>
      <c r="E8418" s="1295" t="s">
        <v>206</v>
      </c>
      <c r="F8418" s="935" t="s">
        <v>214</v>
      </c>
      <c r="G8418" s="1295">
        <v>37</v>
      </c>
      <c r="H8418" s="935" t="s">
        <v>407</v>
      </c>
      <c r="I8418" s="935" t="s">
        <v>408</v>
      </c>
      <c r="J8418" s="935">
        <v>40.355137560000003</v>
      </c>
      <c r="K8418" s="935">
        <v>-122.17595660000001</v>
      </c>
      <c r="L8418" s="935">
        <v>40.316984869999999</v>
      </c>
      <c r="M8418" s="935">
        <v>-122.1896581</v>
      </c>
    </row>
    <row r="8419" spans="1:13" x14ac:dyDescent="0.35">
      <c r="A8419" s="1296">
        <v>42291</v>
      </c>
      <c r="B8419" s="1295" t="s">
        <v>242</v>
      </c>
      <c r="C8419" s="1295" t="s">
        <v>246</v>
      </c>
      <c r="D8419" s="1295">
        <v>6790</v>
      </c>
      <c r="E8419" s="1295" t="s">
        <v>206</v>
      </c>
      <c r="F8419" s="935" t="s">
        <v>215</v>
      </c>
      <c r="G8419" s="1295">
        <v>10</v>
      </c>
      <c r="H8419" s="935" t="s">
        <v>408</v>
      </c>
      <c r="I8419" s="935" t="s">
        <v>409</v>
      </c>
      <c r="J8419" s="935">
        <v>40.316984869999999</v>
      </c>
      <c r="K8419" s="935">
        <v>-122.1896581</v>
      </c>
      <c r="L8419" s="935">
        <v>40.263968490000003</v>
      </c>
      <c r="M8419" s="935">
        <v>-122.2235306</v>
      </c>
    </row>
    <row r="8420" spans="1:13" x14ac:dyDescent="0.35">
      <c r="A8420" s="1296">
        <v>42291</v>
      </c>
      <c r="B8420" s="1295" t="s">
        <v>242</v>
      </c>
      <c r="C8420" s="1295" t="s">
        <v>246</v>
      </c>
      <c r="D8420" s="1295">
        <v>6790</v>
      </c>
      <c r="E8420" s="1295" t="s">
        <v>206</v>
      </c>
      <c r="F8420" s="935" t="s">
        <v>216</v>
      </c>
      <c r="G8420" s="1295">
        <v>6</v>
      </c>
      <c r="H8420" s="935" t="s">
        <v>409</v>
      </c>
      <c r="I8420" s="935" t="s">
        <v>410</v>
      </c>
      <c r="J8420" s="935">
        <v>40.263968490000003</v>
      </c>
      <c r="K8420" s="935">
        <v>-122.2235306</v>
      </c>
      <c r="L8420" s="935">
        <v>40.153152210000002</v>
      </c>
      <c r="M8420" s="935">
        <v>-122.20237950000001</v>
      </c>
    </row>
    <row r="8421" spans="1:13" x14ac:dyDescent="0.35">
      <c r="A8421" s="1296">
        <v>42291</v>
      </c>
      <c r="B8421" s="1295" t="s">
        <v>242</v>
      </c>
      <c r="C8421" s="1295" t="s">
        <v>246</v>
      </c>
      <c r="D8421" s="1295">
        <v>6790</v>
      </c>
      <c r="E8421" s="1295" t="s">
        <v>206</v>
      </c>
      <c r="F8421" s="935" t="s">
        <v>217</v>
      </c>
      <c r="G8421" s="1295">
        <v>30</v>
      </c>
      <c r="H8421" s="935" t="s">
        <v>410</v>
      </c>
      <c r="I8421" s="935" t="s">
        <v>411</v>
      </c>
      <c r="J8421" s="935">
        <v>40.153152210000002</v>
      </c>
      <c r="K8421" s="935">
        <v>-122.20237950000001</v>
      </c>
      <c r="L8421" s="935">
        <v>40.027836569999998</v>
      </c>
      <c r="M8421" s="935">
        <v>-122.11920569999999</v>
      </c>
    </row>
    <row r="8422" spans="1:13" x14ac:dyDescent="0.35">
      <c r="A8422" s="1296">
        <v>42291</v>
      </c>
      <c r="B8422" s="1295" t="s">
        <v>242</v>
      </c>
      <c r="C8422" s="1295" t="s">
        <v>246</v>
      </c>
      <c r="D8422" s="1295">
        <v>6790</v>
      </c>
      <c r="E8422" s="1295" t="s">
        <v>206</v>
      </c>
      <c r="F8422" s="935" t="s">
        <v>219</v>
      </c>
      <c r="G8422" s="1295">
        <v>1</v>
      </c>
      <c r="H8422" s="935" t="s">
        <v>411</v>
      </c>
      <c r="I8422" s="935" t="s">
        <v>412</v>
      </c>
      <c r="J8422" s="935">
        <v>40.027836569999998</v>
      </c>
      <c r="K8422" s="935">
        <v>-122.11920569999999</v>
      </c>
      <c r="L8422" s="935">
        <v>39.909298579999998</v>
      </c>
      <c r="M8422" s="935">
        <v>-122.0918963</v>
      </c>
    </row>
    <row r="8423" spans="1:13" x14ac:dyDescent="0.35">
      <c r="A8423" s="1296">
        <v>42291</v>
      </c>
      <c r="B8423" s="1295" t="s">
        <v>242</v>
      </c>
      <c r="C8423" s="1295" t="s">
        <v>246</v>
      </c>
      <c r="D8423" s="1295">
        <v>6790</v>
      </c>
      <c r="E8423" s="1295" t="s">
        <v>206</v>
      </c>
      <c r="F8423" s="935" t="s">
        <v>220</v>
      </c>
      <c r="G8423" s="1295">
        <v>0</v>
      </c>
      <c r="H8423" s="935" t="s">
        <v>412</v>
      </c>
      <c r="I8423" s="935" t="s">
        <v>413</v>
      </c>
      <c r="J8423" s="935">
        <v>39.909298579999998</v>
      </c>
      <c r="K8423" s="935">
        <v>-122.0918963</v>
      </c>
      <c r="L8423" s="935">
        <v>39.751173979999997</v>
      </c>
      <c r="M8423" s="935">
        <v>-121.9963235</v>
      </c>
    </row>
    <row r="8424" spans="1:13" x14ac:dyDescent="0.35">
      <c r="A8424" s="1296">
        <v>42291</v>
      </c>
      <c r="B8424" s="1295" t="s">
        <v>242</v>
      </c>
      <c r="C8424" s="1295" t="s">
        <v>246</v>
      </c>
      <c r="D8424" s="1295">
        <v>6790</v>
      </c>
      <c r="E8424" s="1295" t="s">
        <v>206</v>
      </c>
      <c r="F8424" s="935" t="s">
        <v>221</v>
      </c>
      <c r="G8424" s="1295">
        <v>0</v>
      </c>
      <c r="H8424" s="935" t="s">
        <v>413</v>
      </c>
      <c r="I8424" s="935" t="s">
        <v>414</v>
      </c>
      <c r="J8424" s="935">
        <v>39.751173979999997</v>
      </c>
      <c r="K8424" s="935">
        <v>-121.9963235</v>
      </c>
      <c r="L8424" s="935">
        <v>39.629153240000001</v>
      </c>
      <c r="M8424" s="935">
        <v>-121.9925059</v>
      </c>
    </row>
    <row r="8425" spans="1:13" x14ac:dyDescent="0.35">
      <c r="A8425" s="1296">
        <v>42291</v>
      </c>
      <c r="B8425" s="1295" t="s">
        <v>242</v>
      </c>
      <c r="C8425" s="1295" t="s">
        <v>246</v>
      </c>
      <c r="D8425" s="1295">
        <v>6790</v>
      </c>
      <c r="E8425" s="1295" t="s">
        <v>206</v>
      </c>
      <c r="F8425" s="935" t="s">
        <v>222</v>
      </c>
      <c r="G8425" s="1295">
        <v>0</v>
      </c>
      <c r="H8425" s="935" t="s">
        <v>414</v>
      </c>
      <c r="I8425" s="935" t="s">
        <v>415</v>
      </c>
      <c r="J8425" s="935">
        <v>39.629153240000001</v>
      </c>
      <c r="K8425" s="935">
        <v>-121.9925059</v>
      </c>
      <c r="L8425" s="935">
        <v>39.40712284</v>
      </c>
      <c r="M8425" s="935">
        <v>-122.00758999999999</v>
      </c>
    </row>
    <row r="8426" spans="1:13" x14ac:dyDescent="0.35">
      <c r="A8426" s="1296">
        <v>42306</v>
      </c>
      <c r="B8426" s="1295" t="s">
        <v>242</v>
      </c>
      <c r="C8426" s="1295" t="s">
        <v>260</v>
      </c>
      <c r="D8426" s="1295">
        <v>5010</v>
      </c>
      <c r="E8426" s="1295" t="s">
        <v>206</v>
      </c>
      <c r="F8426" s="935" t="s">
        <v>208</v>
      </c>
      <c r="G8426" s="1295">
        <v>166</v>
      </c>
      <c r="H8426" s="935" t="s">
        <v>402</v>
      </c>
      <c r="I8426" s="935" t="s">
        <v>403</v>
      </c>
      <c r="J8426" s="935">
        <v>40.611883210000002</v>
      </c>
      <c r="K8426" s="935">
        <v>-122.446135</v>
      </c>
      <c r="L8426" s="935">
        <v>40.592799669999998</v>
      </c>
      <c r="M8426" s="935">
        <v>-122.3942059</v>
      </c>
    </row>
    <row r="8427" spans="1:13" x14ac:dyDescent="0.35">
      <c r="A8427" s="1296">
        <v>42306</v>
      </c>
      <c r="B8427" s="1295" t="s">
        <v>242</v>
      </c>
      <c r="C8427" s="1295" t="s">
        <v>260</v>
      </c>
      <c r="D8427" s="1295">
        <v>5010</v>
      </c>
      <c r="E8427" s="1295" t="s">
        <v>206</v>
      </c>
      <c r="F8427" s="935" t="s">
        <v>209</v>
      </c>
      <c r="G8427" s="1295">
        <v>20</v>
      </c>
      <c r="H8427" s="935" t="s">
        <v>403</v>
      </c>
      <c r="I8427" s="935" t="s">
        <v>404</v>
      </c>
      <c r="J8427" s="935">
        <v>40.592799669999998</v>
      </c>
      <c r="K8427" s="935">
        <v>-122.3942059</v>
      </c>
      <c r="L8427" s="935">
        <v>40.585947769999997</v>
      </c>
      <c r="M8427" s="935">
        <v>-122.3683525</v>
      </c>
    </row>
    <row r="8428" spans="1:13" x14ac:dyDescent="0.35">
      <c r="A8428" s="1296">
        <v>42306</v>
      </c>
      <c r="B8428" s="1295" t="s">
        <v>242</v>
      </c>
      <c r="C8428" s="1295" t="s">
        <v>260</v>
      </c>
      <c r="D8428" s="1295">
        <v>5010</v>
      </c>
      <c r="E8428" s="1295" t="s">
        <v>206</v>
      </c>
      <c r="F8428" s="935" t="s">
        <v>211</v>
      </c>
      <c r="G8428" s="1295">
        <v>21</v>
      </c>
      <c r="H8428" s="935" t="s">
        <v>404</v>
      </c>
      <c r="I8428" s="935" t="s">
        <v>405</v>
      </c>
      <c r="J8428" s="935">
        <v>40.585947769999997</v>
      </c>
      <c r="K8428" s="935">
        <v>-122.3683525</v>
      </c>
      <c r="L8428" s="935">
        <v>40.472049499999997</v>
      </c>
      <c r="M8428" s="935">
        <v>-122.29453460000001</v>
      </c>
    </row>
    <row r="8429" spans="1:13" x14ac:dyDescent="0.35">
      <c r="A8429" s="1296">
        <v>42306</v>
      </c>
      <c r="B8429" s="1295" t="s">
        <v>242</v>
      </c>
      <c r="C8429" s="1295" t="s">
        <v>260</v>
      </c>
      <c r="D8429" s="1295">
        <v>5010</v>
      </c>
      <c r="E8429" s="1295" t="s">
        <v>206</v>
      </c>
      <c r="F8429" s="935" t="s">
        <v>212</v>
      </c>
      <c r="G8429" s="1295">
        <v>59</v>
      </c>
      <c r="H8429" s="935" t="s">
        <v>405</v>
      </c>
      <c r="I8429" s="935" t="s">
        <v>406</v>
      </c>
      <c r="J8429" s="935">
        <v>40.472049499999997</v>
      </c>
      <c r="K8429" s="935">
        <v>-122.29453460000001</v>
      </c>
      <c r="L8429" s="935">
        <v>40.417416330000002</v>
      </c>
      <c r="M8429" s="935">
        <v>-122.19395729999999</v>
      </c>
    </row>
    <row r="8430" spans="1:13" x14ac:dyDescent="0.35">
      <c r="A8430" s="1296">
        <v>42306</v>
      </c>
      <c r="B8430" s="1295" t="s">
        <v>242</v>
      </c>
      <c r="C8430" s="1295" t="s">
        <v>260</v>
      </c>
      <c r="D8430" s="1295">
        <v>5010</v>
      </c>
      <c r="E8430" s="1295" t="s">
        <v>206</v>
      </c>
      <c r="F8430" s="935" t="s">
        <v>213</v>
      </c>
      <c r="G8430" s="1295">
        <v>38</v>
      </c>
      <c r="H8430" s="935" t="s">
        <v>406</v>
      </c>
      <c r="I8430" s="935" t="s">
        <v>407</v>
      </c>
      <c r="J8430" s="935">
        <v>40.417416330000002</v>
      </c>
      <c r="K8430" s="935">
        <v>-122.19395729999999</v>
      </c>
      <c r="L8430" s="935">
        <v>40.355137560000003</v>
      </c>
      <c r="M8430" s="935">
        <v>-122.17595660000001</v>
      </c>
    </row>
    <row r="8431" spans="1:13" x14ac:dyDescent="0.35">
      <c r="A8431" s="1296">
        <v>42306</v>
      </c>
      <c r="B8431" s="1295" t="s">
        <v>242</v>
      </c>
      <c r="C8431" s="1295" t="s">
        <v>260</v>
      </c>
      <c r="D8431" s="1295">
        <v>5010</v>
      </c>
      <c r="E8431" s="1295" t="s">
        <v>206</v>
      </c>
      <c r="F8431" s="935" t="s">
        <v>214</v>
      </c>
      <c r="G8431" s="1295">
        <v>100</v>
      </c>
      <c r="H8431" s="935" t="s">
        <v>407</v>
      </c>
      <c r="I8431" s="935" t="s">
        <v>408</v>
      </c>
      <c r="J8431" s="935">
        <v>40.355137560000003</v>
      </c>
      <c r="K8431" s="935">
        <v>-122.17595660000001</v>
      </c>
      <c r="L8431" s="935">
        <v>40.316984869999999</v>
      </c>
      <c r="M8431" s="935">
        <v>-122.1896581</v>
      </c>
    </row>
    <row r="8432" spans="1:13" x14ac:dyDescent="0.35">
      <c r="A8432" s="1296">
        <v>42306</v>
      </c>
      <c r="B8432" s="1295" t="s">
        <v>242</v>
      </c>
      <c r="C8432" s="1295" t="s">
        <v>260</v>
      </c>
      <c r="D8432" s="1295">
        <v>5010</v>
      </c>
      <c r="E8432" s="1295" t="s">
        <v>206</v>
      </c>
      <c r="F8432" s="935" t="s">
        <v>215</v>
      </c>
      <c r="G8432" s="1295">
        <v>76</v>
      </c>
      <c r="H8432" s="935" t="s">
        <v>408</v>
      </c>
      <c r="I8432" s="935" t="s">
        <v>409</v>
      </c>
      <c r="J8432" s="935">
        <v>40.316984869999999</v>
      </c>
      <c r="K8432" s="935">
        <v>-122.1896581</v>
      </c>
      <c r="L8432" s="935">
        <v>40.263968490000003</v>
      </c>
      <c r="M8432" s="935">
        <v>-122.2235306</v>
      </c>
    </row>
    <row r="8433" spans="1:13" x14ac:dyDescent="0.35">
      <c r="A8433" s="1296">
        <v>42306</v>
      </c>
      <c r="B8433" s="1295" t="s">
        <v>242</v>
      </c>
      <c r="C8433" s="1295" t="s">
        <v>260</v>
      </c>
      <c r="D8433" s="1295">
        <v>5010</v>
      </c>
      <c r="E8433" s="1295" t="s">
        <v>206</v>
      </c>
      <c r="F8433" s="935" t="s">
        <v>216</v>
      </c>
      <c r="G8433" s="1295">
        <v>23</v>
      </c>
      <c r="H8433" s="935" t="s">
        <v>409</v>
      </c>
      <c r="I8433" s="935" t="s">
        <v>410</v>
      </c>
      <c r="J8433" s="935">
        <v>40.263968490000003</v>
      </c>
      <c r="K8433" s="935">
        <v>-122.2235306</v>
      </c>
      <c r="L8433" s="935">
        <v>40.153152210000002</v>
      </c>
      <c r="M8433" s="935">
        <v>-122.20237950000001</v>
      </c>
    </row>
    <row r="8434" spans="1:13" x14ac:dyDescent="0.35">
      <c r="A8434" s="1296">
        <v>42306</v>
      </c>
      <c r="B8434" s="1295" t="s">
        <v>242</v>
      </c>
      <c r="C8434" s="1295" t="s">
        <v>260</v>
      </c>
      <c r="D8434" s="1295">
        <v>5010</v>
      </c>
      <c r="E8434" s="1295" t="s">
        <v>206</v>
      </c>
      <c r="F8434" s="935" t="s">
        <v>217</v>
      </c>
      <c r="G8434" s="1295">
        <v>117</v>
      </c>
      <c r="H8434" s="935" t="s">
        <v>410</v>
      </c>
      <c r="I8434" s="935" t="s">
        <v>411</v>
      </c>
      <c r="J8434" s="935">
        <v>40.153152210000002</v>
      </c>
      <c r="K8434" s="935">
        <v>-122.20237950000001</v>
      </c>
      <c r="L8434" s="935">
        <v>40.027836569999998</v>
      </c>
      <c r="M8434" s="935">
        <v>-122.11920569999999</v>
      </c>
    </row>
    <row r="8435" spans="1:13" x14ac:dyDescent="0.35">
      <c r="A8435" s="1296">
        <v>42306</v>
      </c>
      <c r="B8435" s="1295" t="s">
        <v>242</v>
      </c>
      <c r="C8435" s="1295" t="s">
        <v>260</v>
      </c>
      <c r="D8435" s="1295">
        <v>5010</v>
      </c>
      <c r="E8435" s="1295" t="s">
        <v>206</v>
      </c>
      <c r="F8435" s="935" t="s">
        <v>219</v>
      </c>
      <c r="G8435" s="1295">
        <v>18</v>
      </c>
      <c r="H8435" s="935" t="s">
        <v>411</v>
      </c>
      <c r="I8435" s="935" t="s">
        <v>412</v>
      </c>
      <c r="J8435" s="935">
        <v>40.027836569999998</v>
      </c>
      <c r="K8435" s="935">
        <v>-122.11920569999999</v>
      </c>
      <c r="L8435" s="935">
        <v>39.909298579999998</v>
      </c>
      <c r="M8435" s="935">
        <v>-122.0918963</v>
      </c>
    </row>
    <row r="8436" spans="1:13" x14ac:dyDescent="0.35">
      <c r="A8436" s="1296">
        <v>42306</v>
      </c>
      <c r="B8436" s="1295" t="s">
        <v>242</v>
      </c>
      <c r="C8436" s="1295" t="s">
        <v>260</v>
      </c>
      <c r="D8436" s="1295">
        <v>5010</v>
      </c>
      <c r="E8436" s="1295" t="s">
        <v>206</v>
      </c>
      <c r="F8436" s="935" t="s">
        <v>220</v>
      </c>
      <c r="G8436" s="1295">
        <v>2</v>
      </c>
      <c r="H8436" s="935" t="s">
        <v>412</v>
      </c>
      <c r="I8436" s="935" t="s">
        <v>413</v>
      </c>
      <c r="J8436" s="935">
        <v>39.909298579999998</v>
      </c>
      <c r="K8436" s="935">
        <v>-122.0918963</v>
      </c>
      <c r="L8436" s="935">
        <v>39.751173979999997</v>
      </c>
      <c r="M8436" s="935">
        <v>-121.9963235</v>
      </c>
    </row>
    <row r="8437" spans="1:13" x14ac:dyDescent="0.35">
      <c r="A8437" s="1296">
        <v>42306</v>
      </c>
      <c r="B8437" s="1295" t="s">
        <v>242</v>
      </c>
      <c r="C8437" s="1295" t="s">
        <v>260</v>
      </c>
      <c r="D8437" s="1295">
        <v>5010</v>
      </c>
      <c r="E8437" s="1295" t="s">
        <v>206</v>
      </c>
      <c r="F8437" s="935" t="s">
        <v>221</v>
      </c>
      <c r="G8437" s="1295">
        <v>2</v>
      </c>
      <c r="H8437" s="935" t="s">
        <v>413</v>
      </c>
      <c r="I8437" s="935" t="s">
        <v>414</v>
      </c>
      <c r="J8437" s="935">
        <v>39.751173979999997</v>
      </c>
      <c r="K8437" s="935">
        <v>-121.9963235</v>
      </c>
      <c r="L8437" s="935">
        <v>39.629153240000001</v>
      </c>
      <c r="M8437" s="935">
        <v>-121.9925059</v>
      </c>
    </row>
    <row r="8438" spans="1:13" x14ac:dyDescent="0.35">
      <c r="A8438" s="1296">
        <v>42306</v>
      </c>
      <c r="B8438" s="1295" t="s">
        <v>242</v>
      </c>
      <c r="C8438" s="1295" t="s">
        <v>260</v>
      </c>
      <c r="D8438" s="1295">
        <v>5010</v>
      </c>
      <c r="E8438" s="1295" t="s">
        <v>206</v>
      </c>
      <c r="F8438" s="935" t="s">
        <v>222</v>
      </c>
      <c r="G8438" s="1295">
        <v>0</v>
      </c>
      <c r="H8438" s="935" t="s">
        <v>414</v>
      </c>
      <c r="I8438" s="935" t="s">
        <v>415</v>
      </c>
      <c r="J8438" s="935">
        <v>39.629153240000001</v>
      </c>
      <c r="K8438" s="935">
        <v>-121.9925059</v>
      </c>
      <c r="L8438" s="935">
        <v>39.40712284</v>
      </c>
      <c r="M8438" s="935">
        <v>-122.00758999999999</v>
      </c>
    </row>
    <row r="8439" spans="1:13" x14ac:dyDescent="0.35">
      <c r="A8439" s="1296">
        <v>42320</v>
      </c>
      <c r="B8439" s="1295" t="s">
        <v>242</v>
      </c>
      <c r="C8439" s="1295" t="s">
        <v>260</v>
      </c>
      <c r="D8439" s="1295">
        <v>4810</v>
      </c>
      <c r="E8439" s="1295" t="s">
        <v>206</v>
      </c>
      <c r="F8439" s="935" t="s">
        <v>208</v>
      </c>
      <c r="G8439" s="1295">
        <v>113</v>
      </c>
      <c r="H8439" s="935" t="s">
        <v>402</v>
      </c>
      <c r="I8439" s="935" t="s">
        <v>403</v>
      </c>
      <c r="J8439" s="935">
        <v>40.611883210000002</v>
      </c>
      <c r="K8439" s="935">
        <v>-122.446135</v>
      </c>
      <c r="L8439" s="935">
        <v>40.592799669999998</v>
      </c>
      <c r="M8439" s="935">
        <v>-122.3942059</v>
      </c>
    </row>
    <row r="8440" spans="1:13" x14ac:dyDescent="0.35">
      <c r="A8440" s="1296">
        <v>42320</v>
      </c>
      <c r="B8440" s="1295" t="s">
        <v>242</v>
      </c>
      <c r="C8440" s="1295" t="s">
        <v>260</v>
      </c>
      <c r="D8440" s="1295">
        <v>4810</v>
      </c>
      <c r="E8440" s="1295" t="s">
        <v>206</v>
      </c>
      <c r="F8440" s="935" t="s">
        <v>209</v>
      </c>
      <c r="G8440" s="1295">
        <v>18</v>
      </c>
      <c r="H8440" s="935" t="s">
        <v>403</v>
      </c>
      <c r="I8440" s="935" t="s">
        <v>404</v>
      </c>
      <c r="J8440" s="935">
        <v>40.592799669999998</v>
      </c>
      <c r="K8440" s="935">
        <v>-122.3942059</v>
      </c>
      <c r="L8440" s="935">
        <v>40.585947769999997</v>
      </c>
      <c r="M8440" s="935">
        <v>-122.3683525</v>
      </c>
    </row>
    <row r="8441" spans="1:13" x14ac:dyDescent="0.35">
      <c r="A8441" s="1296">
        <v>42320</v>
      </c>
      <c r="B8441" s="1295" t="s">
        <v>242</v>
      </c>
      <c r="C8441" s="1295" t="s">
        <v>260</v>
      </c>
      <c r="D8441" s="1295">
        <v>4810</v>
      </c>
      <c r="E8441" s="1295" t="s">
        <v>206</v>
      </c>
      <c r="F8441" s="935" t="s">
        <v>211</v>
      </c>
      <c r="G8441" s="1295">
        <v>2</v>
      </c>
      <c r="H8441" s="935" t="s">
        <v>404</v>
      </c>
      <c r="I8441" s="935" t="s">
        <v>405</v>
      </c>
      <c r="J8441" s="935">
        <v>40.585947769999997</v>
      </c>
      <c r="K8441" s="935">
        <v>-122.3683525</v>
      </c>
      <c r="L8441" s="935">
        <v>40.472049499999997</v>
      </c>
      <c r="M8441" s="935">
        <v>-122.29453460000001</v>
      </c>
    </row>
    <row r="8442" spans="1:13" x14ac:dyDescent="0.35">
      <c r="A8442" s="1296">
        <v>42320</v>
      </c>
      <c r="B8442" s="1295" t="s">
        <v>242</v>
      </c>
      <c r="C8442" s="1295" t="s">
        <v>260</v>
      </c>
      <c r="D8442" s="1295">
        <v>4810</v>
      </c>
      <c r="E8442" s="1295" t="s">
        <v>206</v>
      </c>
      <c r="F8442" s="935" t="s">
        <v>212</v>
      </c>
      <c r="G8442" s="1295">
        <v>22</v>
      </c>
      <c r="H8442" s="935" t="s">
        <v>405</v>
      </c>
      <c r="I8442" s="935" t="s">
        <v>406</v>
      </c>
      <c r="J8442" s="935">
        <v>40.472049499999997</v>
      </c>
      <c r="K8442" s="935">
        <v>-122.29453460000001</v>
      </c>
      <c r="L8442" s="935">
        <v>40.417416330000002</v>
      </c>
      <c r="M8442" s="935">
        <v>-122.19395729999999</v>
      </c>
    </row>
    <row r="8443" spans="1:13" x14ac:dyDescent="0.35">
      <c r="A8443" s="1296">
        <v>42320</v>
      </c>
      <c r="B8443" s="1295" t="s">
        <v>242</v>
      </c>
      <c r="C8443" s="1295" t="s">
        <v>260</v>
      </c>
      <c r="D8443" s="1295">
        <v>4810</v>
      </c>
      <c r="E8443" s="1295" t="s">
        <v>206</v>
      </c>
      <c r="F8443" s="935" t="s">
        <v>213</v>
      </c>
      <c r="G8443" s="1295">
        <v>34</v>
      </c>
      <c r="H8443" s="935" t="s">
        <v>406</v>
      </c>
      <c r="I8443" s="935" t="s">
        <v>407</v>
      </c>
      <c r="J8443" s="935">
        <v>40.417416330000002</v>
      </c>
      <c r="K8443" s="935">
        <v>-122.19395729999999</v>
      </c>
      <c r="L8443" s="935">
        <v>40.355137560000003</v>
      </c>
      <c r="M8443" s="935">
        <v>-122.17595660000001</v>
      </c>
    </row>
    <row r="8444" spans="1:13" x14ac:dyDescent="0.35">
      <c r="A8444" s="1296">
        <v>42320</v>
      </c>
      <c r="B8444" s="1295" t="s">
        <v>242</v>
      </c>
      <c r="C8444" s="1295" t="s">
        <v>260</v>
      </c>
      <c r="D8444" s="1295">
        <v>4810</v>
      </c>
      <c r="E8444" s="1295" t="s">
        <v>206</v>
      </c>
      <c r="F8444" s="935" t="s">
        <v>214</v>
      </c>
      <c r="G8444" s="1295">
        <v>73</v>
      </c>
      <c r="H8444" s="935" t="s">
        <v>407</v>
      </c>
      <c r="I8444" s="935" t="s">
        <v>408</v>
      </c>
      <c r="J8444" s="935">
        <v>40.355137560000003</v>
      </c>
      <c r="K8444" s="935">
        <v>-122.17595660000001</v>
      </c>
      <c r="L8444" s="935">
        <v>40.316984869999999</v>
      </c>
      <c r="M8444" s="935">
        <v>-122.1896581</v>
      </c>
    </row>
    <row r="8445" spans="1:13" x14ac:dyDescent="0.35">
      <c r="A8445" s="1296">
        <v>42320</v>
      </c>
      <c r="B8445" s="1295" t="s">
        <v>242</v>
      </c>
      <c r="C8445" s="1295" t="s">
        <v>260</v>
      </c>
      <c r="D8445" s="1295">
        <v>4810</v>
      </c>
      <c r="E8445" s="1295" t="s">
        <v>206</v>
      </c>
      <c r="F8445" s="935" t="s">
        <v>215</v>
      </c>
      <c r="G8445" s="1295">
        <v>49</v>
      </c>
      <c r="H8445" s="935" t="s">
        <v>408</v>
      </c>
      <c r="I8445" s="935" t="s">
        <v>409</v>
      </c>
      <c r="J8445" s="935">
        <v>40.316984869999999</v>
      </c>
      <c r="K8445" s="935">
        <v>-122.1896581</v>
      </c>
      <c r="L8445" s="935">
        <v>40.263968490000003</v>
      </c>
      <c r="M8445" s="935">
        <v>-122.2235306</v>
      </c>
    </row>
    <row r="8446" spans="1:13" x14ac:dyDescent="0.35">
      <c r="A8446" s="1296">
        <v>42320</v>
      </c>
      <c r="B8446" s="1295" t="s">
        <v>242</v>
      </c>
      <c r="C8446" s="1295" t="s">
        <v>260</v>
      </c>
      <c r="D8446" s="1295">
        <v>4810</v>
      </c>
      <c r="E8446" s="1295" t="s">
        <v>206</v>
      </c>
      <c r="F8446" s="935" t="s">
        <v>216</v>
      </c>
      <c r="G8446" s="1295">
        <v>23</v>
      </c>
      <c r="H8446" s="935" t="s">
        <v>409</v>
      </c>
      <c r="I8446" s="935" t="s">
        <v>410</v>
      </c>
      <c r="J8446" s="935">
        <v>40.263968490000003</v>
      </c>
      <c r="K8446" s="935">
        <v>-122.2235306</v>
      </c>
      <c r="L8446" s="935">
        <v>40.153152210000002</v>
      </c>
      <c r="M8446" s="935">
        <v>-122.20237950000001</v>
      </c>
    </row>
    <row r="8447" spans="1:13" x14ac:dyDescent="0.35">
      <c r="A8447" s="1296">
        <v>42320</v>
      </c>
      <c r="B8447" s="1295" t="s">
        <v>242</v>
      </c>
      <c r="C8447" s="1295" t="s">
        <v>260</v>
      </c>
      <c r="D8447" s="1295">
        <v>4810</v>
      </c>
      <c r="E8447" s="1295" t="s">
        <v>206</v>
      </c>
      <c r="F8447" s="935" t="s">
        <v>217</v>
      </c>
      <c r="G8447" s="1295">
        <v>104</v>
      </c>
      <c r="H8447" s="935" t="s">
        <v>410</v>
      </c>
      <c r="I8447" s="935" t="s">
        <v>411</v>
      </c>
      <c r="J8447" s="935">
        <v>40.153152210000002</v>
      </c>
      <c r="K8447" s="935">
        <v>-122.20237950000001</v>
      </c>
      <c r="L8447" s="935">
        <v>40.027836569999998</v>
      </c>
      <c r="M8447" s="935">
        <v>-122.11920569999999</v>
      </c>
    </row>
    <row r="8448" spans="1:13" x14ac:dyDescent="0.35">
      <c r="A8448" s="1296">
        <v>42320</v>
      </c>
      <c r="B8448" s="1295" t="s">
        <v>242</v>
      </c>
      <c r="C8448" s="1295" t="s">
        <v>260</v>
      </c>
      <c r="D8448" s="1295">
        <v>4810</v>
      </c>
      <c r="E8448" s="1295" t="s">
        <v>206</v>
      </c>
      <c r="F8448" s="935" t="s">
        <v>219</v>
      </c>
      <c r="G8448" s="1295">
        <v>27</v>
      </c>
      <c r="H8448" s="935" t="s">
        <v>411</v>
      </c>
      <c r="I8448" s="935" t="s">
        <v>412</v>
      </c>
      <c r="J8448" s="935">
        <v>40.027836569999998</v>
      </c>
      <c r="K8448" s="935">
        <v>-122.11920569999999</v>
      </c>
      <c r="L8448" s="935">
        <v>39.909298579999998</v>
      </c>
      <c r="M8448" s="935">
        <v>-122.0918963</v>
      </c>
    </row>
    <row r="8449" spans="1:13" x14ac:dyDescent="0.35">
      <c r="A8449" s="1296">
        <v>42320</v>
      </c>
      <c r="B8449" s="1295" t="s">
        <v>242</v>
      </c>
      <c r="C8449" s="1295" t="s">
        <v>260</v>
      </c>
      <c r="D8449" s="1295">
        <v>4810</v>
      </c>
      <c r="E8449" s="1295" t="s">
        <v>206</v>
      </c>
      <c r="F8449" s="935" t="s">
        <v>220</v>
      </c>
      <c r="G8449" s="1295">
        <v>17</v>
      </c>
      <c r="H8449" s="935" t="s">
        <v>412</v>
      </c>
      <c r="I8449" s="935" t="s">
        <v>413</v>
      </c>
      <c r="J8449" s="935">
        <v>39.909298579999998</v>
      </c>
      <c r="K8449" s="935">
        <v>-122.0918963</v>
      </c>
      <c r="L8449" s="935">
        <v>39.751173979999997</v>
      </c>
      <c r="M8449" s="935">
        <v>-121.9963235</v>
      </c>
    </row>
    <row r="8450" spans="1:13" x14ac:dyDescent="0.35">
      <c r="A8450" s="1296">
        <v>42320</v>
      </c>
      <c r="B8450" s="1295" t="s">
        <v>242</v>
      </c>
      <c r="C8450" s="1295" t="s">
        <v>260</v>
      </c>
      <c r="D8450" s="1295">
        <v>4810</v>
      </c>
      <c r="E8450" s="1295" t="s">
        <v>206</v>
      </c>
      <c r="F8450" s="935" t="s">
        <v>221</v>
      </c>
      <c r="G8450" s="1295">
        <v>1</v>
      </c>
      <c r="H8450" s="935" t="s">
        <v>413</v>
      </c>
      <c r="I8450" s="935" t="s">
        <v>414</v>
      </c>
      <c r="J8450" s="935">
        <v>39.751173979999997</v>
      </c>
      <c r="K8450" s="935">
        <v>-121.9963235</v>
      </c>
      <c r="L8450" s="935">
        <v>39.629153240000001</v>
      </c>
      <c r="M8450" s="935">
        <v>-121.9925059</v>
      </c>
    </row>
    <row r="8451" spans="1:13" x14ac:dyDescent="0.35">
      <c r="A8451" s="1296">
        <v>42320</v>
      </c>
      <c r="B8451" s="1295" t="s">
        <v>242</v>
      </c>
      <c r="C8451" s="1295" t="s">
        <v>260</v>
      </c>
      <c r="D8451" s="1295">
        <v>4810</v>
      </c>
      <c r="E8451" s="1295" t="s">
        <v>206</v>
      </c>
      <c r="F8451" s="935" t="s">
        <v>222</v>
      </c>
      <c r="G8451" s="1295">
        <v>1</v>
      </c>
      <c r="H8451" s="935" t="s">
        <v>414</v>
      </c>
      <c r="I8451" s="935" t="s">
        <v>415</v>
      </c>
      <c r="J8451" s="935">
        <v>39.629153240000001</v>
      </c>
      <c r="K8451" s="935">
        <v>-121.9925059</v>
      </c>
      <c r="L8451" s="935">
        <v>39.40712284</v>
      </c>
      <c r="M8451" s="935">
        <v>-122.00758999999999</v>
      </c>
    </row>
    <row r="8452" spans="1:13" x14ac:dyDescent="0.35">
      <c r="A8452" s="1296">
        <v>42333</v>
      </c>
      <c r="B8452" s="1295" t="s">
        <v>242</v>
      </c>
      <c r="C8452" s="1295" t="s">
        <v>260</v>
      </c>
      <c r="D8452" s="1295">
        <v>4290</v>
      </c>
      <c r="E8452" s="1295" t="s">
        <v>206</v>
      </c>
      <c r="F8452" s="935" t="s">
        <v>208</v>
      </c>
      <c r="G8452" s="1295">
        <v>78</v>
      </c>
      <c r="H8452" s="935" t="s">
        <v>402</v>
      </c>
      <c r="I8452" s="935" t="s">
        <v>403</v>
      </c>
      <c r="J8452" s="935">
        <v>40.611883210000002</v>
      </c>
      <c r="K8452" s="935">
        <v>-122.446135</v>
      </c>
      <c r="L8452" s="935">
        <v>40.592799669999998</v>
      </c>
      <c r="M8452" s="935">
        <v>-122.3942059</v>
      </c>
    </row>
    <row r="8453" spans="1:13" x14ac:dyDescent="0.35">
      <c r="A8453" s="1296">
        <v>42333</v>
      </c>
      <c r="B8453" s="1295" t="s">
        <v>242</v>
      </c>
      <c r="C8453" s="1295" t="s">
        <v>260</v>
      </c>
      <c r="D8453" s="1295">
        <v>4290</v>
      </c>
      <c r="E8453" s="1295" t="s">
        <v>206</v>
      </c>
      <c r="F8453" s="935" t="s">
        <v>209</v>
      </c>
      <c r="G8453" s="1295">
        <v>15</v>
      </c>
      <c r="H8453" s="935" t="s">
        <v>403</v>
      </c>
      <c r="I8453" s="935" t="s">
        <v>404</v>
      </c>
      <c r="J8453" s="935">
        <v>40.592799669999998</v>
      </c>
      <c r="K8453" s="935">
        <v>-122.3942059</v>
      </c>
      <c r="L8453" s="935">
        <v>40.585947769999997</v>
      </c>
      <c r="M8453" s="935">
        <v>-122.3683525</v>
      </c>
    </row>
    <row r="8454" spans="1:13" x14ac:dyDescent="0.35">
      <c r="A8454" s="1296">
        <v>42333</v>
      </c>
      <c r="B8454" s="1295" t="s">
        <v>242</v>
      </c>
      <c r="C8454" s="1295" t="s">
        <v>260</v>
      </c>
      <c r="D8454" s="1295">
        <v>4290</v>
      </c>
      <c r="E8454" s="1295" t="s">
        <v>206</v>
      </c>
      <c r="F8454" s="935" t="s">
        <v>211</v>
      </c>
      <c r="G8454" s="1295">
        <v>8</v>
      </c>
      <c r="H8454" s="935" t="s">
        <v>404</v>
      </c>
      <c r="I8454" s="935" t="s">
        <v>405</v>
      </c>
      <c r="J8454" s="935">
        <v>40.585947769999997</v>
      </c>
      <c r="K8454" s="935">
        <v>-122.3683525</v>
      </c>
      <c r="L8454" s="935">
        <v>40.472049499999997</v>
      </c>
      <c r="M8454" s="935">
        <v>-122.29453460000001</v>
      </c>
    </row>
    <row r="8455" spans="1:13" x14ac:dyDescent="0.35">
      <c r="A8455" s="1296">
        <v>42333</v>
      </c>
      <c r="B8455" s="1295" t="s">
        <v>242</v>
      </c>
      <c r="C8455" s="1295" t="s">
        <v>260</v>
      </c>
      <c r="D8455" s="1295">
        <v>4290</v>
      </c>
      <c r="E8455" s="1295" t="s">
        <v>206</v>
      </c>
      <c r="F8455" s="935" t="s">
        <v>212</v>
      </c>
      <c r="G8455" s="1295">
        <v>10</v>
      </c>
      <c r="H8455" s="935" t="s">
        <v>405</v>
      </c>
      <c r="I8455" s="935" t="s">
        <v>406</v>
      </c>
      <c r="J8455" s="935">
        <v>40.472049499999997</v>
      </c>
      <c r="K8455" s="935">
        <v>-122.29453460000001</v>
      </c>
      <c r="L8455" s="935">
        <v>40.417416330000002</v>
      </c>
      <c r="M8455" s="935">
        <v>-122.19395729999999</v>
      </c>
    </row>
    <row r="8456" spans="1:13" x14ac:dyDescent="0.35">
      <c r="A8456" s="1296">
        <v>42333</v>
      </c>
      <c r="B8456" s="1295" t="s">
        <v>242</v>
      </c>
      <c r="C8456" s="1295" t="s">
        <v>260</v>
      </c>
      <c r="D8456" s="1295">
        <v>4290</v>
      </c>
      <c r="E8456" s="1295" t="s">
        <v>206</v>
      </c>
      <c r="F8456" s="935" t="s">
        <v>213</v>
      </c>
      <c r="G8456" s="1295">
        <v>19</v>
      </c>
      <c r="H8456" s="935" t="s">
        <v>406</v>
      </c>
      <c r="I8456" s="935" t="s">
        <v>407</v>
      </c>
      <c r="J8456" s="935">
        <v>40.417416330000002</v>
      </c>
      <c r="K8456" s="935">
        <v>-122.19395729999999</v>
      </c>
      <c r="L8456" s="935">
        <v>40.355137560000003</v>
      </c>
      <c r="M8456" s="935">
        <v>-122.17595660000001</v>
      </c>
    </row>
    <row r="8457" spans="1:13" x14ac:dyDescent="0.35">
      <c r="A8457" s="1296">
        <v>42333</v>
      </c>
      <c r="B8457" s="1295" t="s">
        <v>242</v>
      </c>
      <c r="C8457" s="1295" t="s">
        <v>260</v>
      </c>
      <c r="D8457" s="1295">
        <v>4290</v>
      </c>
      <c r="E8457" s="1295" t="s">
        <v>206</v>
      </c>
      <c r="F8457" s="935" t="s">
        <v>214</v>
      </c>
      <c r="G8457" s="1295">
        <v>23</v>
      </c>
      <c r="H8457" s="935" t="s">
        <v>407</v>
      </c>
      <c r="I8457" s="935" t="s">
        <v>408</v>
      </c>
      <c r="J8457" s="935">
        <v>40.355137560000003</v>
      </c>
      <c r="K8457" s="935">
        <v>-122.17595660000001</v>
      </c>
      <c r="L8457" s="935">
        <v>40.316984869999999</v>
      </c>
      <c r="M8457" s="935">
        <v>-122.1896581</v>
      </c>
    </row>
    <row r="8458" spans="1:13" x14ac:dyDescent="0.35">
      <c r="A8458" s="1296">
        <v>42333</v>
      </c>
      <c r="B8458" s="1295" t="s">
        <v>242</v>
      </c>
      <c r="C8458" s="1295" t="s">
        <v>260</v>
      </c>
      <c r="D8458" s="1295">
        <v>4290</v>
      </c>
      <c r="E8458" s="1295" t="s">
        <v>206</v>
      </c>
      <c r="F8458" s="935" t="s">
        <v>215</v>
      </c>
      <c r="G8458" s="1295">
        <v>7</v>
      </c>
      <c r="H8458" s="935" t="s">
        <v>408</v>
      </c>
      <c r="I8458" s="935" t="s">
        <v>409</v>
      </c>
      <c r="J8458" s="935">
        <v>40.316984869999999</v>
      </c>
      <c r="K8458" s="935">
        <v>-122.1896581</v>
      </c>
      <c r="L8458" s="935">
        <v>40.263968490000003</v>
      </c>
      <c r="M8458" s="935">
        <v>-122.2235306</v>
      </c>
    </row>
    <row r="8459" spans="1:13" x14ac:dyDescent="0.35">
      <c r="A8459" s="1296">
        <v>42333</v>
      </c>
      <c r="B8459" s="1295" t="s">
        <v>242</v>
      </c>
      <c r="C8459" s="1295" t="s">
        <v>260</v>
      </c>
      <c r="D8459" s="1295">
        <v>4290</v>
      </c>
      <c r="E8459" s="1295" t="s">
        <v>206</v>
      </c>
      <c r="F8459" s="935" t="s">
        <v>216</v>
      </c>
      <c r="G8459" s="1295">
        <v>12</v>
      </c>
      <c r="H8459" s="935" t="s">
        <v>409</v>
      </c>
      <c r="I8459" s="935" t="s">
        <v>410</v>
      </c>
      <c r="J8459" s="935">
        <v>40.263968490000003</v>
      </c>
      <c r="K8459" s="935">
        <v>-122.2235306</v>
      </c>
      <c r="L8459" s="935">
        <v>40.153152210000002</v>
      </c>
      <c r="M8459" s="935">
        <v>-122.20237950000001</v>
      </c>
    </row>
    <row r="8460" spans="1:13" x14ac:dyDescent="0.35">
      <c r="A8460" s="1296">
        <v>42333</v>
      </c>
      <c r="B8460" s="1295" t="s">
        <v>242</v>
      </c>
      <c r="C8460" s="1295" t="s">
        <v>260</v>
      </c>
      <c r="D8460" s="1295">
        <v>4290</v>
      </c>
      <c r="E8460" s="1295" t="s">
        <v>206</v>
      </c>
      <c r="F8460" s="935" t="s">
        <v>217</v>
      </c>
      <c r="G8460" s="1295">
        <v>25</v>
      </c>
      <c r="H8460" s="935" t="s">
        <v>410</v>
      </c>
      <c r="I8460" s="935" t="s">
        <v>411</v>
      </c>
      <c r="J8460" s="935">
        <v>40.153152210000002</v>
      </c>
      <c r="K8460" s="935">
        <v>-122.20237950000001</v>
      </c>
      <c r="L8460" s="935">
        <v>40.027836569999998</v>
      </c>
      <c r="M8460" s="935">
        <v>-122.11920569999999</v>
      </c>
    </row>
    <row r="8461" spans="1:13" x14ac:dyDescent="0.35">
      <c r="A8461" s="1296">
        <v>42333</v>
      </c>
      <c r="B8461" s="1295" t="s">
        <v>242</v>
      </c>
      <c r="C8461" s="1295" t="s">
        <v>260</v>
      </c>
      <c r="D8461" s="1295">
        <v>4290</v>
      </c>
      <c r="E8461" s="1295" t="s">
        <v>206</v>
      </c>
      <c r="F8461" s="935" t="s">
        <v>219</v>
      </c>
      <c r="G8461" s="1295">
        <v>7</v>
      </c>
      <c r="H8461" s="935" t="s">
        <v>411</v>
      </c>
      <c r="I8461" s="935" t="s">
        <v>412</v>
      </c>
      <c r="J8461" s="935">
        <v>40.027836569999998</v>
      </c>
      <c r="K8461" s="935">
        <v>-122.11920569999999</v>
      </c>
      <c r="L8461" s="935">
        <v>39.909298579999998</v>
      </c>
      <c r="M8461" s="935">
        <v>-122.0918963</v>
      </c>
    </row>
    <row r="8462" spans="1:13" x14ac:dyDescent="0.35">
      <c r="A8462" s="1296">
        <v>42333</v>
      </c>
      <c r="B8462" s="1295" t="s">
        <v>242</v>
      </c>
      <c r="C8462" s="1295" t="s">
        <v>260</v>
      </c>
      <c r="D8462" s="1295">
        <v>4290</v>
      </c>
      <c r="E8462" s="1295" t="s">
        <v>206</v>
      </c>
      <c r="F8462" s="935" t="s">
        <v>220</v>
      </c>
      <c r="G8462" s="1295">
        <v>16</v>
      </c>
      <c r="H8462" s="935" t="s">
        <v>412</v>
      </c>
      <c r="I8462" s="935" t="s">
        <v>413</v>
      </c>
      <c r="J8462" s="935">
        <v>39.909298579999998</v>
      </c>
      <c r="K8462" s="935">
        <v>-122.0918963</v>
      </c>
      <c r="L8462" s="935">
        <v>39.751173979999997</v>
      </c>
      <c r="M8462" s="935">
        <v>-121.9963235</v>
      </c>
    </row>
    <row r="8463" spans="1:13" x14ac:dyDescent="0.35">
      <c r="A8463" s="1296">
        <v>42333</v>
      </c>
      <c r="B8463" s="1295" t="s">
        <v>242</v>
      </c>
      <c r="C8463" s="1295" t="s">
        <v>260</v>
      </c>
      <c r="D8463" s="1295">
        <v>4290</v>
      </c>
      <c r="E8463" s="1295" t="s">
        <v>206</v>
      </c>
      <c r="F8463" s="935" t="s">
        <v>221</v>
      </c>
      <c r="G8463" s="1295">
        <v>0</v>
      </c>
      <c r="H8463" s="935" t="s">
        <v>413</v>
      </c>
      <c r="I8463" s="935" t="s">
        <v>414</v>
      </c>
      <c r="J8463" s="935">
        <v>39.751173979999997</v>
      </c>
      <c r="K8463" s="935">
        <v>-121.9963235</v>
      </c>
      <c r="L8463" s="935">
        <v>39.629153240000001</v>
      </c>
      <c r="M8463" s="935">
        <v>-121.9925059</v>
      </c>
    </row>
    <row r="8464" spans="1:13" ht="15" thickBot="1" x14ac:dyDescent="0.4">
      <c r="A8464" s="1309">
        <v>42333</v>
      </c>
      <c r="B8464" s="1313" t="s">
        <v>242</v>
      </c>
      <c r="C8464" s="1313" t="s">
        <v>260</v>
      </c>
      <c r="D8464" s="1313">
        <v>4290</v>
      </c>
      <c r="E8464" s="1313" t="s">
        <v>206</v>
      </c>
      <c r="F8464" s="1312" t="s">
        <v>222</v>
      </c>
      <c r="G8464" s="1313">
        <v>0</v>
      </c>
      <c r="H8464" s="1312" t="s">
        <v>414</v>
      </c>
      <c r="I8464" s="1312" t="s">
        <v>415</v>
      </c>
      <c r="J8464" s="1312">
        <v>39.629153240000001</v>
      </c>
      <c r="K8464" s="1312">
        <v>-121.9925059</v>
      </c>
      <c r="L8464" s="1312">
        <v>39.40712284</v>
      </c>
      <c r="M8464" s="1312">
        <v>-122.00758999999999</v>
      </c>
    </row>
    <row r="8465" spans="1:13" ht="15" thickTop="1" x14ac:dyDescent="0.35">
      <c r="A8465" s="1296">
        <v>42411</v>
      </c>
      <c r="B8465" s="1295" t="s">
        <v>194</v>
      </c>
      <c r="C8465" s="1295" t="s">
        <v>243</v>
      </c>
      <c r="D8465" s="1295">
        <v>3270</v>
      </c>
      <c r="E8465" s="1295" t="s">
        <v>247</v>
      </c>
      <c r="F8465" s="935" t="s">
        <v>208</v>
      </c>
      <c r="G8465" s="1295">
        <v>31</v>
      </c>
      <c r="H8465" s="935" t="s">
        <v>402</v>
      </c>
      <c r="I8465" s="935" t="s">
        <v>403</v>
      </c>
      <c r="J8465" s="935">
        <v>40.611883210000002</v>
      </c>
      <c r="K8465" s="935">
        <v>-122.446135</v>
      </c>
      <c r="L8465" s="935">
        <v>40.592799669999998</v>
      </c>
      <c r="M8465" s="935">
        <v>-122.3942059</v>
      </c>
    </row>
    <row r="8466" spans="1:13" x14ac:dyDescent="0.35">
      <c r="A8466" s="1296">
        <v>42411</v>
      </c>
      <c r="B8466" s="1295" t="s">
        <v>194</v>
      </c>
      <c r="C8466" s="1295" t="s">
        <v>243</v>
      </c>
      <c r="D8466" s="1295">
        <v>3270</v>
      </c>
      <c r="E8466" s="1295" t="s">
        <v>247</v>
      </c>
      <c r="F8466" s="935" t="s">
        <v>209</v>
      </c>
      <c r="G8466" s="1295">
        <v>3</v>
      </c>
      <c r="H8466" s="935" t="s">
        <v>403</v>
      </c>
      <c r="I8466" s="935" t="s">
        <v>404</v>
      </c>
      <c r="J8466" s="935">
        <v>40.592799669999998</v>
      </c>
      <c r="K8466" s="935">
        <v>-122.3942059</v>
      </c>
      <c r="L8466" s="935">
        <v>40.585947769999997</v>
      </c>
      <c r="M8466" s="935">
        <v>-122.3683525</v>
      </c>
    </row>
    <row r="8467" spans="1:13" x14ac:dyDescent="0.35">
      <c r="A8467" s="1296">
        <v>42411</v>
      </c>
      <c r="B8467" s="1295" t="s">
        <v>194</v>
      </c>
      <c r="C8467" s="1295" t="s">
        <v>243</v>
      </c>
      <c r="D8467" s="1295">
        <v>3270</v>
      </c>
      <c r="E8467" s="1295" t="s">
        <v>247</v>
      </c>
      <c r="F8467" s="935" t="s">
        <v>211</v>
      </c>
      <c r="G8467" s="1295">
        <v>6</v>
      </c>
      <c r="H8467" s="935" t="s">
        <v>404</v>
      </c>
      <c r="I8467" s="935" t="s">
        <v>405</v>
      </c>
      <c r="J8467" s="935">
        <v>40.585947769999997</v>
      </c>
      <c r="K8467" s="935">
        <v>-122.3683525</v>
      </c>
      <c r="L8467" s="935">
        <v>40.472049499999997</v>
      </c>
      <c r="M8467" s="935">
        <v>-122.29453460000001</v>
      </c>
    </row>
    <row r="8468" spans="1:13" x14ac:dyDescent="0.35">
      <c r="A8468" s="1296">
        <v>42411</v>
      </c>
      <c r="B8468" s="1295" t="s">
        <v>194</v>
      </c>
      <c r="C8468" s="1295" t="s">
        <v>243</v>
      </c>
      <c r="D8468" s="1295">
        <v>3270</v>
      </c>
      <c r="E8468" s="1295" t="s">
        <v>247</v>
      </c>
      <c r="F8468" s="935" t="s">
        <v>212</v>
      </c>
      <c r="G8468" s="1295">
        <v>0</v>
      </c>
      <c r="H8468" s="935" t="s">
        <v>405</v>
      </c>
      <c r="I8468" s="935" t="s">
        <v>406</v>
      </c>
      <c r="J8468" s="935">
        <v>40.472049499999997</v>
      </c>
      <c r="K8468" s="935">
        <v>-122.29453460000001</v>
      </c>
      <c r="L8468" s="935">
        <v>40.417416330000002</v>
      </c>
      <c r="M8468" s="935">
        <v>-122.19395729999999</v>
      </c>
    </row>
    <row r="8469" spans="1:13" x14ac:dyDescent="0.35">
      <c r="A8469" s="1296">
        <v>42411</v>
      </c>
      <c r="B8469" s="1295" t="s">
        <v>194</v>
      </c>
      <c r="C8469" s="1295" t="s">
        <v>243</v>
      </c>
      <c r="D8469" s="1295">
        <v>3270</v>
      </c>
      <c r="E8469" s="1295" t="s">
        <v>247</v>
      </c>
      <c r="F8469" s="935" t="s">
        <v>213</v>
      </c>
      <c r="G8469" s="1295">
        <v>0</v>
      </c>
      <c r="H8469" s="935" t="s">
        <v>406</v>
      </c>
      <c r="I8469" s="935" t="s">
        <v>407</v>
      </c>
      <c r="J8469" s="935">
        <v>40.417416330000002</v>
      </c>
      <c r="K8469" s="935">
        <v>-122.19395729999999</v>
      </c>
      <c r="L8469" s="935">
        <v>40.355137560000003</v>
      </c>
      <c r="M8469" s="935">
        <v>-122.17595660000001</v>
      </c>
    </row>
    <row r="8470" spans="1:13" x14ac:dyDescent="0.35">
      <c r="A8470" s="1296">
        <v>42411</v>
      </c>
      <c r="B8470" s="1295" t="s">
        <v>194</v>
      </c>
      <c r="C8470" s="1295" t="s">
        <v>243</v>
      </c>
      <c r="D8470" s="1295">
        <v>3270</v>
      </c>
      <c r="E8470" s="1295" t="s">
        <v>247</v>
      </c>
      <c r="F8470" s="935" t="s">
        <v>214</v>
      </c>
      <c r="G8470" s="1295">
        <v>0</v>
      </c>
      <c r="H8470" s="935" t="s">
        <v>407</v>
      </c>
      <c r="I8470" s="935" t="s">
        <v>408</v>
      </c>
      <c r="J8470" s="935">
        <v>40.355137560000003</v>
      </c>
      <c r="K8470" s="935">
        <v>-122.17595660000001</v>
      </c>
      <c r="L8470" s="935">
        <v>40.316984869999999</v>
      </c>
      <c r="M8470" s="935">
        <v>-122.1896581</v>
      </c>
    </row>
    <row r="8471" spans="1:13" x14ac:dyDescent="0.35">
      <c r="A8471" s="1296">
        <v>42411</v>
      </c>
      <c r="B8471" s="1295" t="s">
        <v>194</v>
      </c>
      <c r="C8471" s="1295" t="s">
        <v>243</v>
      </c>
      <c r="D8471" s="1295">
        <v>3270</v>
      </c>
      <c r="E8471" s="1295" t="s">
        <v>247</v>
      </c>
      <c r="F8471" s="935" t="s">
        <v>215</v>
      </c>
      <c r="G8471" s="1295">
        <v>0</v>
      </c>
      <c r="H8471" s="935" t="s">
        <v>408</v>
      </c>
      <c r="I8471" s="935" t="s">
        <v>409</v>
      </c>
      <c r="J8471" s="935">
        <v>40.316984869999999</v>
      </c>
      <c r="K8471" s="935">
        <v>-122.1896581</v>
      </c>
      <c r="L8471" s="935">
        <v>40.263968490000003</v>
      </c>
      <c r="M8471" s="935">
        <v>-122.2235306</v>
      </c>
    </row>
    <row r="8472" spans="1:13" x14ac:dyDescent="0.35">
      <c r="A8472" s="1296">
        <v>42411</v>
      </c>
      <c r="B8472" s="1295" t="s">
        <v>194</v>
      </c>
      <c r="C8472" s="1295" t="s">
        <v>243</v>
      </c>
      <c r="D8472" s="1295">
        <v>3270</v>
      </c>
      <c r="E8472" s="1295" t="s">
        <v>247</v>
      </c>
      <c r="F8472" s="935" t="s">
        <v>216</v>
      </c>
      <c r="G8472" s="1295">
        <v>0</v>
      </c>
      <c r="H8472" s="935" t="s">
        <v>409</v>
      </c>
      <c r="I8472" s="935" t="s">
        <v>410</v>
      </c>
      <c r="J8472" s="935">
        <v>40.263968490000003</v>
      </c>
      <c r="K8472" s="935">
        <v>-122.2235306</v>
      </c>
      <c r="L8472" s="935">
        <v>40.153152210000002</v>
      </c>
      <c r="M8472" s="935">
        <v>-122.20237950000001</v>
      </c>
    </row>
    <row r="8473" spans="1:13" x14ac:dyDescent="0.35">
      <c r="A8473" s="1296">
        <v>42411</v>
      </c>
      <c r="B8473" s="1295" t="s">
        <v>194</v>
      </c>
      <c r="C8473" s="1295" t="s">
        <v>243</v>
      </c>
      <c r="D8473" s="1295">
        <v>3270</v>
      </c>
      <c r="E8473" s="1295" t="s">
        <v>247</v>
      </c>
      <c r="F8473" s="935" t="s">
        <v>217</v>
      </c>
      <c r="G8473" s="1295">
        <v>0</v>
      </c>
      <c r="H8473" s="935" t="s">
        <v>410</v>
      </c>
      <c r="I8473" s="935" t="s">
        <v>411</v>
      </c>
      <c r="J8473" s="935">
        <v>40.153152210000002</v>
      </c>
      <c r="K8473" s="935">
        <v>-122.20237950000001</v>
      </c>
      <c r="L8473" s="935">
        <v>40.027836569999998</v>
      </c>
      <c r="M8473" s="935">
        <v>-122.11920569999999</v>
      </c>
    </row>
    <row r="8474" spans="1:13" x14ac:dyDescent="0.35">
      <c r="A8474" s="1296">
        <v>42411</v>
      </c>
      <c r="B8474" s="1295" t="s">
        <v>194</v>
      </c>
      <c r="C8474" s="1295" t="s">
        <v>243</v>
      </c>
      <c r="D8474" s="1295">
        <v>3270</v>
      </c>
      <c r="E8474" s="1295" t="s">
        <v>247</v>
      </c>
      <c r="F8474" s="935" t="s">
        <v>219</v>
      </c>
      <c r="G8474" s="1295">
        <v>0</v>
      </c>
      <c r="H8474" s="935" t="s">
        <v>411</v>
      </c>
      <c r="I8474" s="935" t="s">
        <v>412</v>
      </c>
      <c r="J8474" s="935">
        <v>40.027836569999998</v>
      </c>
      <c r="K8474" s="935">
        <v>-122.11920569999999</v>
      </c>
      <c r="L8474" s="935">
        <v>39.909298579999998</v>
      </c>
      <c r="M8474" s="935">
        <v>-122.0918963</v>
      </c>
    </row>
    <row r="8475" spans="1:13" x14ac:dyDescent="0.35">
      <c r="A8475" s="1296">
        <v>42411</v>
      </c>
      <c r="B8475" s="1295" t="s">
        <v>194</v>
      </c>
      <c r="C8475" s="1295" t="s">
        <v>243</v>
      </c>
      <c r="D8475" s="1295">
        <v>3270</v>
      </c>
      <c r="E8475" s="1295" t="s">
        <v>247</v>
      </c>
      <c r="F8475" s="935" t="s">
        <v>220</v>
      </c>
      <c r="G8475" s="1295">
        <v>0</v>
      </c>
      <c r="H8475" s="935" t="s">
        <v>412</v>
      </c>
      <c r="I8475" s="935" t="s">
        <v>413</v>
      </c>
      <c r="J8475" s="935">
        <v>39.909298579999998</v>
      </c>
      <c r="K8475" s="935">
        <v>-122.0918963</v>
      </c>
      <c r="L8475" s="935">
        <v>39.751173979999997</v>
      </c>
      <c r="M8475" s="935">
        <v>-121.9963235</v>
      </c>
    </row>
    <row r="8476" spans="1:13" x14ac:dyDescent="0.35">
      <c r="A8476" s="1296">
        <v>42411</v>
      </c>
      <c r="B8476" s="1295" t="s">
        <v>194</v>
      </c>
      <c r="C8476" s="1295" t="s">
        <v>243</v>
      </c>
      <c r="D8476" s="1295">
        <v>3270</v>
      </c>
      <c r="E8476" s="1295" t="s">
        <v>247</v>
      </c>
      <c r="F8476" s="935" t="s">
        <v>221</v>
      </c>
      <c r="G8476" s="1295">
        <v>0</v>
      </c>
      <c r="H8476" s="935" t="s">
        <v>413</v>
      </c>
      <c r="I8476" s="935" t="s">
        <v>414</v>
      </c>
      <c r="J8476" s="935">
        <v>39.751173979999997</v>
      </c>
      <c r="K8476" s="935">
        <v>-121.9963235</v>
      </c>
      <c r="L8476" s="935">
        <v>39.629153240000001</v>
      </c>
      <c r="M8476" s="935">
        <v>-121.9925059</v>
      </c>
    </row>
    <row r="8477" spans="1:13" x14ac:dyDescent="0.35">
      <c r="A8477" s="1296">
        <v>42411</v>
      </c>
      <c r="B8477" s="1295" t="s">
        <v>194</v>
      </c>
      <c r="C8477" s="1295" t="s">
        <v>243</v>
      </c>
      <c r="D8477" s="1295">
        <v>3270</v>
      </c>
      <c r="E8477" s="1295" t="s">
        <v>247</v>
      </c>
      <c r="F8477" s="935" t="s">
        <v>222</v>
      </c>
      <c r="G8477" s="1295">
        <v>0</v>
      </c>
      <c r="H8477" s="935" t="s">
        <v>414</v>
      </c>
      <c r="I8477" s="935" t="s">
        <v>415</v>
      </c>
      <c r="J8477" s="935">
        <v>39.629153240000001</v>
      </c>
      <c r="K8477" s="935">
        <v>-121.9925059</v>
      </c>
      <c r="L8477" s="935">
        <v>39.40712284</v>
      </c>
      <c r="M8477" s="935">
        <v>-122.00758999999999</v>
      </c>
    </row>
    <row r="8478" spans="1:13" x14ac:dyDescent="0.35">
      <c r="A8478" s="1296">
        <v>42425</v>
      </c>
      <c r="B8478" s="1295" t="s">
        <v>194</v>
      </c>
      <c r="C8478" s="1295" t="s">
        <v>244</v>
      </c>
      <c r="D8478" s="1295">
        <v>3260</v>
      </c>
      <c r="E8478" s="1295" t="s">
        <v>247</v>
      </c>
      <c r="F8478" s="935" t="s">
        <v>208</v>
      </c>
      <c r="G8478" s="1295">
        <v>46</v>
      </c>
      <c r="H8478" s="935" t="s">
        <v>402</v>
      </c>
      <c r="I8478" s="935" t="s">
        <v>403</v>
      </c>
      <c r="J8478" s="935">
        <v>40.611883210000002</v>
      </c>
      <c r="K8478" s="935">
        <v>-122.446135</v>
      </c>
      <c r="L8478" s="935">
        <v>40.592799669999998</v>
      </c>
      <c r="M8478" s="935">
        <v>-122.3942059</v>
      </c>
    </row>
    <row r="8479" spans="1:13" x14ac:dyDescent="0.35">
      <c r="A8479" s="1296">
        <v>42425</v>
      </c>
      <c r="B8479" s="1295" t="s">
        <v>194</v>
      </c>
      <c r="C8479" s="1295" t="s">
        <v>244</v>
      </c>
      <c r="D8479" s="1295">
        <v>3260</v>
      </c>
      <c r="E8479" s="1295" t="s">
        <v>247</v>
      </c>
      <c r="F8479" s="935" t="s">
        <v>209</v>
      </c>
      <c r="G8479" s="1295">
        <v>14</v>
      </c>
      <c r="H8479" s="935" t="s">
        <v>403</v>
      </c>
      <c r="I8479" s="935" t="s">
        <v>404</v>
      </c>
      <c r="J8479" s="935">
        <v>40.592799669999998</v>
      </c>
      <c r="K8479" s="935">
        <v>-122.3942059</v>
      </c>
      <c r="L8479" s="935">
        <v>40.585947769999997</v>
      </c>
      <c r="M8479" s="935">
        <v>-122.3683525</v>
      </c>
    </row>
    <row r="8480" spans="1:13" x14ac:dyDescent="0.35">
      <c r="A8480" s="1296">
        <v>42425</v>
      </c>
      <c r="B8480" s="1295" t="s">
        <v>194</v>
      </c>
      <c r="C8480" s="1295" t="s">
        <v>244</v>
      </c>
      <c r="D8480" s="1295">
        <v>3260</v>
      </c>
      <c r="E8480" s="1295" t="s">
        <v>247</v>
      </c>
      <c r="F8480" s="935" t="s">
        <v>211</v>
      </c>
      <c r="G8480" s="1295">
        <v>16</v>
      </c>
      <c r="H8480" s="935" t="s">
        <v>404</v>
      </c>
      <c r="I8480" s="935" t="s">
        <v>405</v>
      </c>
      <c r="J8480" s="935">
        <v>40.585947769999997</v>
      </c>
      <c r="K8480" s="935">
        <v>-122.3683525</v>
      </c>
      <c r="L8480" s="935">
        <v>40.472049499999997</v>
      </c>
      <c r="M8480" s="935">
        <v>-122.29453460000001</v>
      </c>
    </row>
    <row r="8481" spans="1:13" x14ac:dyDescent="0.35">
      <c r="A8481" s="1296">
        <v>42425</v>
      </c>
      <c r="B8481" s="1295" t="s">
        <v>194</v>
      </c>
      <c r="C8481" s="1295" t="s">
        <v>244</v>
      </c>
      <c r="D8481" s="1295">
        <v>3260</v>
      </c>
      <c r="E8481" s="1295" t="s">
        <v>247</v>
      </c>
      <c r="F8481" s="935" t="s">
        <v>212</v>
      </c>
      <c r="G8481" s="1295">
        <v>0</v>
      </c>
      <c r="H8481" s="935" t="s">
        <v>405</v>
      </c>
      <c r="I8481" s="935" t="s">
        <v>406</v>
      </c>
      <c r="J8481" s="935">
        <v>40.472049499999997</v>
      </c>
      <c r="K8481" s="935">
        <v>-122.29453460000001</v>
      </c>
      <c r="L8481" s="935">
        <v>40.417416330000002</v>
      </c>
      <c r="M8481" s="935">
        <v>-122.19395729999999</v>
      </c>
    </row>
    <row r="8482" spans="1:13" x14ac:dyDescent="0.35">
      <c r="A8482" s="1296">
        <v>42425</v>
      </c>
      <c r="B8482" s="1295" t="s">
        <v>194</v>
      </c>
      <c r="C8482" s="1295" t="s">
        <v>244</v>
      </c>
      <c r="D8482" s="1295">
        <v>3260</v>
      </c>
      <c r="E8482" s="1295" t="s">
        <v>247</v>
      </c>
      <c r="F8482" s="935" t="s">
        <v>213</v>
      </c>
      <c r="G8482" s="1295">
        <v>0</v>
      </c>
      <c r="H8482" s="935" t="s">
        <v>406</v>
      </c>
      <c r="I8482" s="935" t="s">
        <v>407</v>
      </c>
      <c r="J8482" s="935">
        <v>40.417416330000002</v>
      </c>
      <c r="K8482" s="935">
        <v>-122.19395729999999</v>
      </c>
      <c r="L8482" s="935">
        <v>40.355137560000003</v>
      </c>
      <c r="M8482" s="935">
        <v>-122.17595660000001</v>
      </c>
    </row>
    <row r="8483" spans="1:13" x14ac:dyDescent="0.35">
      <c r="A8483" s="1296">
        <v>42425</v>
      </c>
      <c r="B8483" s="1295" t="s">
        <v>194</v>
      </c>
      <c r="C8483" s="1295" t="s">
        <v>244</v>
      </c>
      <c r="D8483" s="1295">
        <v>3260</v>
      </c>
      <c r="E8483" s="1295" t="s">
        <v>247</v>
      </c>
      <c r="F8483" s="935" t="s">
        <v>214</v>
      </c>
      <c r="G8483" s="1295">
        <v>0</v>
      </c>
      <c r="H8483" s="935" t="s">
        <v>407</v>
      </c>
      <c r="I8483" s="935" t="s">
        <v>408</v>
      </c>
      <c r="J8483" s="935">
        <v>40.355137560000003</v>
      </c>
      <c r="K8483" s="935">
        <v>-122.17595660000001</v>
      </c>
      <c r="L8483" s="935">
        <v>40.316984869999999</v>
      </c>
      <c r="M8483" s="935">
        <v>-122.1896581</v>
      </c>
    </row>
    <row r="8484" spans="1:13" x14ac:dyDescent="0.35">
      <c r="A8484" s="1296">
        <v>42425</v>
      </c>
      <c r="B8484" s="1295" t="s">
        <v>194</v>
      </c>
      <c r="C8484" s="1295" t="s">
        <v>244</v>
      </c>
      <c r="D8484" s="1295">
        <v>3260</v>
      </c>
      <c r="E8484" s="1295" t="s">
        <v>247</v>
      </c>
      <c r="F8484" s="935" t="s">
        <v>215</v>
      </c>
      <c r="G8484" s="1295">
        <v>0</v>
      </c>
      <c r="H8484" s="935" t="s">
        <v>408</v>
      </c>
      <c r="I8484" s="935" t="s">
        <v>409</v>
      </c>
      <c r="J8484" s="935">
        <v>40.316984869999999</v>
      </c>
      <c r="K8484" s="935">
        <v>-122.1896581</v>
      </c>
      <c r="L8484" s="935">
        <v>40.263968490000003</v>
      </c>
      <c r="M8484" s="935">
        <v>-122.2235306</v>
      </c>
    </row>
    <row r="8485" spans="1:13" x14ac:dyDescent="0.35">
      <c r="A8485" s="1296">
        <v>42425</v>
      </c>
      <c r="B8485" s="1295" t="s">
        <v>194</v>
      </c>
      <c r="C8485" s="1295" t="s">
        <v>244</v>
      </c>
      <c r="D8485" s="1295">
        <v>3260</v>
      </c>
      <c r="E8485" s="1295" t="s">
        <v>247</v>
      </c>
      <c r="F8485" s="935" t="s">
        <v>216</v>
      </c>
      <c r="G8485" s="1295">
        <v>0</v>
      </c>
      <c r="H8485" s="935" t="s">
        <v>409</v>
      </c>
      <c r="I8485" s="935" t="s">
        <v>410</v>
      </c>
      <c r="J8485" s="935">
        <v>40.263968490000003</v>
      </c>
      <c r="K8485" s="935">
        <v>-122.2235306</v>
      </c>
      <c r="L8485" s="935">
        <v>40.153152210000002</v>
      </c>
      <c r="M8485" s="935">
        <v>-122.20237950000001</v>
      </c>
    </row>
    <row r="8486" spans="1:13" x14ac:dyDescent="0.35">
      <c r="A8486" s="1296">
        <v>42425</v>
      </c>
      <c r="B8486" s="1295" t="s">
        <v>194</v>
      </c>
      <c r="C8486" s="1295" t="s">
        <v>244</v>
      </c>
      <c r="D8486" s="1295">
        <v>3260</v>
      </c>
      <c r="E8486" s="1295" t="s">
        <v>247</v>
      </c>
      <c r="F8486" s="935" t="s">
        <v>217</v>
      </c>
      <c r="G8486" s="1295">
        <v>0</v>
      </c>
      <c r="H8486" s="935" t="s">
        <v>410</v>
      </c>
      <c r="I8486" s="935" t="s">
        <v>411</v>
      </c>
      <c r="J8486" s="935">
        <v>40.153152210000002</v>
      </c>
      <c r="K8486" s="935">
        <v>-122.20237950000001</v>
      </c>
      <c r="L8486" s="935">
        <v>40.027836569999998</v>
      </c>
      <c r="M8486" s="935">
        <v>-122.11920569999999</v>
      </c>
    </row>
    <row r="8487" spans="1:13" x14ac:dyDescent="0.35">
      <c r="A8487" s="1296">
        <v>42425</v>
      </c>
      <c r="B8487" s="1295" t="s">
        <v>194</v>
      </c>
      <c r="C8487" s="1295" t="s">
        <v>244</v>
      </c>
      <c r="D8487" s="1295">
        <v>3260</v>
      </c>
      <c r="E8487" s="1295" t="s">
        <v>247</v>
      </c>
      <c r="F8487" s="935" t="s">
        <v>219</v>
      </c>
      <c r="G8487" s="1295">
        <v>0</v>
      </c>
      <c r="H8487" s="935" t="s">
        <v>411</v>
      </c>
      <c r="I8487" s="935" t="s">
        <v>412</v>
      </c>
      <c r="J8487" s="935">
        <v>40.027836569999998</v>
      </c>
      <c r="K8487" s="935">
        <v>-122.11920569999999</v>
      </c>
      <c r="L8487" s="935">
        <v>39.909298579999998</v>
      </c>
      <c r="M8487" s="935">
        <v>-122.0918963</v>
      </c>
    </row>
    <row r="8488" spans="1:13" x14ac:dyDescent="0.35">
      <c r="A8488" s="1296">
        <v>42425</v>
      </c>
      <c r="B8488" s="1295" t="s">
        <v>194</v>
      </c>
      <c r="C8488" s="1295" t="s">
        <v>244</v>
      </c>
      <c r="D8488" s="1295">
        <v>3260</v>
      </c>
      <c r="E8488" s="1295" t="s">
        <v>247</v>
      </c>
      <c r="F8488" s="935" t="s">
        <v>220</v>
      </c>
      <c r="G8488" s="1295">
        <v>0</v>
      </c>
      <c r="H8488" s="935" t="s">
        <v>412</v>
      </c>
      <c r="I8488" s="935" t="s">
        <v>413</v>
      </c>
      <c r="J8488" s="935">
        <v>39.909298579999998</v>
      </c>
      <c r="K8488" s="935">
        <v>-122.0918963</v>
      </c>
      <c r="L8488" s="935">
        <v>39.751173979999997</v>
      </c>
      <c r="M8488" s="935">
        <v>-121.9963235</v>
      </c>
    </row>
    <row r="8489" spans="1:13" x14ac:dyDescent="0.35">
      <c r="A8489" s="1296">
        <v>42425</v>
      </c>
      <c r="B8489" s="1295" t="s">
        <v>194</v>
      </c>
      <c r="C8489" s="1295" t="s">
        <v>244</v>
      </c>
      <c r="D8489" s="1295">
        <v>3260</v>
      </c>
      <c r="E8489" s="1295" t="s">
        <v>247</v>
      </c>
      <c r="F8489" s="935" t="s">
        <v>221</v>
      </c>
      <c r="G8489" s="1295">
        <v>0</v>
      </c>
      <c r="H8489" s="935" t="s">
        <v>413</v>
      </c>
      <c r="I8489" s="935" t="s">
        <v>414</v>
      </c>
      <c r="J8489" s="935">
        <v>39.751173979999997</v>
      </c>
      <c r="K8489" s="935">
        <v>-121.9963235</v>
      </c>
      <c r="L8489" s="935">
        <v>39.629153240000001</v>
      </c>
      <c r="M8489" s="935">
        <v>-121.9925059</v>
      </c>
    </row>
    <row r="8490" spans="1:13" x14ac:dyDescent="0.35">
      <c r="A8490" s="1296">
        <v>42425</v>
      </c>
      <c r="B8490" s="1295" t="s">
        <v>194</v>
      </c>
      <c r="C8490" s="1295" t="s">
        <v>244</v>
      </c>
      <c r="D8490" s="1295">
        <v>3260</v>
      </c>
      <c r="E8490" s="1295" t="s">
        <v>247</v>
      </c>
      <c r="F8490" s="935" t="s">
        <v>222</v>
      </c>
      <c r="G8490" s="1295">
        <v>0</v>
      </c>
      <c r="H8490" s="935" t="s">
        <v>414</v>
      </c>
      <c r="I8490" s="935" t="s">
        <v>415</v>
      </c>
      <c r="J8490" s="935">
        <v>39.629153240000001</v>
      </c>
      <c r="K8490" s="935">
        <v>-121.9925059</v>
      </c>
      <c r="L8490" s="935">
        <v>39.40712284</v>
      </c>
      <c r="M8490" s="935">
        <v>-122.00758999999999</v>
      </c>
    </row>
    <row r="8491" spans="1:13" x14ac:dyDescent="0.35">
      <c r="A8491" s="1296">
        <v>42475</v>
      </c>
      <c r="B8491" s="1295" t="s">
        <v>194</v>
      </c>
      <c r="C8491" s="1295" t="s">
        <v>245</v>
      </c>
      <c r="D8491" s="1295">
        <v>4990</v>
      </c>
      <c r="E8491" s="1295" t="s">
        <v>247</v>
      </c>
      <c r="F8491" s="935" t="s">
        <v>208</v>
      </c>
      <c r="G8491" s="1295">
        <v>0</v>
      </c>
      <c r="H8491" s="935" t="s">
        <v>402</v>
      </c>
      <c r="I8491" s="935" t="s">
        <v>403</v>
      </c>
      <c r="J8491" s="935">
        <v>40.611883210000002</v>
      </c>
      <c r="K8491" s="935">
        <v>-122.446135</v>
      </c>
      <c r="L8491" s="935">
        <v>40.592799669999998</v>
      </c>
      <c r="M8491" s="935">
        <v>-122.3942059</v>
      </c>
    </row>
    <row r="8492" spans="1:13" x14ac:dyDescent="0.35">
      <c r="A8492" s="1296">
        <v>42475</v>
      </c>
      <c r="B8492" s="1295" t="s">
        <v>194</v>
      </c>
      <c r="C8492" s="1295" t="s">
        <v>245</v>
      </c>
      <c r="D8492" s="1295">
        <v>4990</v>
      </c>
      <c r="E8492" s="1295" t="s">
        <v>247</v>
      </c>
      <c r="F8492" s="935" t="s">
        <v>209</v>
      </c>
      <c r="G8492" s="1295">
        <v>2</v>
      </c>
      <c r="H8492" s="935" t="s">
        <v>403</v>
      </c>
      <c r="I8492" s="935" t="s">
        <v>404</v>
      </c>
      <c r="J8492" s="935">
        <v>40.592799669999998</v>
      </c>
      <c r="K8492" s="935">
        <v>-122.3942059</v>
      </c>
      <c r="L8492" s="935">
        <v>40.585947769999997</v>
      </c>
      <c r="M8492" s="935">
        <v>-122.3683525</v>
      </c>
    </row>
    <row r="8493" spans="1:13" x14ac:dyDescent="0.35">
      <c r="A8493" s="1296">
        <v>42475</v>
      </c>
      <c r="B8493" s="1295" t="s">
        <v>194</v>
      </c>
      <c r="C8493" s="1295" t="s">
        <v>245</v>
      </c>
      <c r="D8493" s="1295">
        <v>4990</v>
      </c>
      <c r="E8493" s="1295" t="s">
        <v>247</v>
      </c>
      <c r="F8493" s="935" t="s">
        <v>211</v>
      </c>
      <c r="G8493" s="1295">
        <v>0</v>
      </c>
      <c r="H8493" s="935" t="s">
        <v>404</v>
      </c>
      <c r="I8493" s="935" t="s">
        <v>405</v>
      </c>
      <c r="J8493" s="935">
        <v>40.585947769999997</v>
      </c>
      <c r="K8493" s="935">
        <v>-122.3683525</v>
      </c>
      <c r="L8493" s="935">
        <v>40.472049499999997</v>
      </c>
      <c r="M8493" s="935">
        <v>-122.29453460000001</v>
      </c>
    </row>
    <row r="8494" spans="1:13" x14ac:dyDescent="0.35">
      <c r="A8494" s="1296">
        <v>42475</v>
      </c>
      <c r="B8494" s="1295" t="s">
        <v>194</v>
      </c>
      <c r="C8494" s="1295" t="s">
        <v>245</v>
      </c>
      <c r="D8494" s="1295">
        <v>4990</v>
      </c>
      <c r="E8494" s="1295" t="s">
        <v>247</v>
      </c>
      <c r="F8494" s="935" t="s">
        <v>212</v>
      </c>
      <c r="G8494" s="1295">
        <v>0</v>
      </c>
      <c r="H8494" s="935" t="s">
        <v>405</v>
      </c>
      <c r="I8494" s="935" t="s">
        <v>406</v>
      </c>
      <c r="J8494" s="935">
        <v>40.472049499999997</v>
      </c>
      <c r="K8494" s="935">
        <v>-122.29453460000001</v>
      </c>
      <c r="L8494" s="935">
        <v>40.417416330000002</v>
      </c>
      <c r="M8494" s="935">
        <v>-122.19395729999999</v>
      </c>
    </row>
    <row r="8495" spans="1:13" x14ac:dyDescent="0.35">
      <c r="A8495" s="1296">
        <v>42475</v>
      </c>
      <c r="B8495" s="1295" t="s">
        <v>194</v>
      </c>
      <c r="C8495" s="1295" t="s">
        <v>245</v>
      </c>
      <c r="D8495" s="1295">
        <v>4990</v>
      </c>
      <c r="E8495" s="1295" t="s">
        <v>247</v>
      </c>
      <c r="F8495" s="935" t="s">
        <v>213</v>
      </c>
      <c r="G8495" s="1295">
        <v>0</v>
      </c>
      <c r="H8495" s="935" t="s">
        <v>406</v>
      </c>
      <c r="I8495" s="935" t="s">
        <v>407</v>
      </c>
      <c r="J8495" s="935">
        <v>40.417416330000002</v>
      </c>
      <c r="K8495" s="935">
        <v>-122.19395729999999</v>
      </c>
      <c r="L8495" s="935">
        <v>40.355137560000003</v>
      </c>
      <c r="M8495" s="935">
        <v>-122.17595660000001</v>
      </c>
    </row>
    <row r="8496" spans="1:13" x14ac:dyDescent="0.35">
      <c r="A8496" s="1296">
        <v>42475</v>
      </c>
      <c r="B8496" s="1295" t="s">
        <v>194</v>
      </c>
      <c r="C8496" s="1295" t="s">
        <v>245</v>
      </c>
      <c r="D8496" s="1295">
        <v>4990</v>
      </c>
      <c r="E8496" s="1295" t="s">
        <v>247</v>
      </c>
      <c r="F8496" s="935" t="s">
        <v>214</v>
      </c>
      <c r="G8496" s="1295">
        <v>0</v>
      </c>
      <c r="H8496" s="935" t="s">
        <v>407</v>
      </c>
      <c r="I8496" s="935" t="s">
        <v>408</v>
      </c>
      <c r="J8496" s="935">
        <v>40.355137560000003</v>
      </c>
      <c r="K8496" s="935">
        <v>-122.17595660000001</v>
      </c>
      <c r="L8496" s="935">
        <v>40.316984869999999</v>
      </c>
      <c r="M8496" s="935">
        <v>-122.1896581</v>
      </c>
    </row>
    <row r="8497" spans="1:13" x14ac:dyDescent="0.35">
      <c r="A8497" s="1296">
        <v>42475</v>
      </c>
      <c r="B8497" s="1295" t="s">
        <v>194</v>
      </c>
      <c r="C8497" s="1295" t="s">
        <v>245</v>
      </c>
      <c r="D8497" s="1295">
        <v>4990</v>
      </c>
      <c r="E8497" s="1295" t="s">
        <v>247</v>
      </c>
      <c r="F8497" s="935" t="s">
        <v>215</v>
      </c>
      <c r="G8497" s="1295">
        <v>0</v>
      </c>
      <c r="H8497" s="935" t="s">
        <v>408</v>
      </c>
      <c r="I8497" s="935" t="s">
        <v>409</v>
      </c>
      <c r="J8497" s="935">
        <v>40.316984869999999</v>
      </c>
      <c r="K8497" s="935">
        <v>-122.1896581</v>
      </c>
      <c r="L8497" s="935">
        <v>40.263968490000003</v>
      </c>
      <c r="M8497" s="935">
        <v>-122.2235306</v>
      </c>
    </row>
    <row r="8498" spans="1:13" x14ac:dyDescent="0.35">
      <c r="A8498" s="1296">
        <v>42475</v>
      </c>
      <c r="B8498" s="1295" t="s">
        <v>194</v>
      </c>
      <c r="C8498" s="1295" t="s">
        <v>245</v>
      </c>
      <c r="D8498" s="1295">
        <v>4990</v>
      </c>
      <c r="E8498" s="1295" t="s">
        <v>247</v>
      </c>
      <c r="F8498" s="935" t="s">
        <v>216</v>
      </c>
      <c r="G8498" s="1295">
        <v>0</v>
      </c>
      <c r="H8498" s="935" t="s">
        <v>409</v>
      </c>
      <c r="I8498" s="935" t="s">
        <v>410</v>
      </c>
      <c r="J8498" s="935">
        <v>40.263968490000003</v>
      </c>
      <c r="K8498" s="935">
        <v>-122.2235306</v>
      </c>
      <c r="L8498" s="935">
        <v>40.153152210000002</v>
      </c>
      <c r="M8498" s="935">
        <v>-122.20237950000001</v>
      </c>
    </row>
    <row r="8499" spans="1:13" x14ac:dyDescent="0.35">
      <c r="A8499" s="1296">
        <v>42475</v>
      </c>
      <c r="B8499" s="1295" t="s">
        <v>194</v>
      </c>
      <c r="C8499" s="1295" t="s">
        <v>245</v>
      </c>
      <c r="D8499" s="1295">
        <v>4990</v>
      </c>
      <c r="E8499" s="1295" t="s">
        <v>247</v>
      </c>
      <c r="F8499" s="935" t="s">
        <v>217</v>
      </c>
      <c r="G8499" s="1295">
        <v>0</v>
      </c>
      <c r="H8499" s="935" t="s">
        <v>410</v>
      </c>
      <c r="I8499" s="935" t="s">
        <v>411</v>
      </c>
      <c r="J8499" s="935">
        <v>40.153152210000002</v>
      </c>
      <c r="K8499" s="935">
        <v>-122.20237950000001</v>
      </c>
      <c r="L8499" s="935">
        <v>40.027836569999998</v>
      </c>
      <c r="M8499" s="935">
        <v>-122.11920569999999</v>
      </c>
    </row>
    <row r="8500" spans="1:13" x14ac:dyDescent="0.35">
      <c r="A8500" s="1296">
        <v>42475</v>
      </c>
      <c r="B8500" s="1295" t="s">
        <v>194</v>
      </c>
      <c r="C8500" s="1295" t="s">
        <v>245</v>
      </c>
      <c r="D8500" s="1295">
        <v>4990</v>
      </c>
      <c r="E8500" s="1295" t="s">
        <v>247</v>
      </c>
      <c r="F8500" s="935" t="s">
        <v>219</v>
      </c>
      <c r="G8500" s="1295">
        <v>0</v>
      </c>
      <c r="H8500" s="935" t="s">
        <v>411</v>
      </c>
      <c r="I8500" s="935" t="s">
        <v>412</v>
      </c>
      <c r="J8500" s="935">
        <v>40.027836569999998</v>
      </c>
      <c r="K8500" s="935">
        <v>-122.11920569999999</v>
      </c>
      <c r="L8500" s="935">
        <v>39.909298579999998</v>
      </c>
      <c r="M8500" s="935">
        <v>-122.0918963</v>
      </c>
    </row>
    <row r="8501" spans="1:13" x14ac:dyDescent="0.35">
      <c r="A8501" s="1296">
        <v>42475</v>
      </c>
      <c r="B8501" s="1295" t="s">
        <v>194</v>
      </c>
      <c r="C8501" s="1295" t="s">
        <v>245</v>
      </c>
      <c r="D8501" s="1295">
        <v>4990</v>
      </c>
      <c r="E8501" s="1295" t="s">
        <v>247</v>
      </c>
      <c r="F8501" s="935" t="s">
        <v>220</v>
      </c>
      <c r="G8501" s="1295">
        <v>-99999</v>
      </c>
      <c r="H8501" s="935" t="s">
        <v>412</v>
      </c>
      <c r="I8501" s="935" t="s">
        <v>413</v>
      </c>
      <c r="J8501" s="935">
        <v>39.909298579999998</v>
      </c>
      <c r="K8501" s="935">
        <v>-122.0918963</v>
      </c>
      <c r="L8501" s="935">
        <v>39.751173979999997</v>
      </c>
      <c r="M8501" s="935">
        <v>-121.9963235</v>
      </c>
    </row>
    <row r="8502" spans="1:13" x14ac:dyDescent="0.35">
      <c r="A8502" s="1296">
        <v>42475</v>
      </c>
      <c r="B8502" s="1295" t="s">
        <v>194</v>
      </c>
      <c r="C8502" s="1295" t="s">
        <v>245</v>
      </c>
      <c r="D8502" s="1295">
        <v>4990</v>
      </c>
      <c r="E8502" s="1295" t="s">
        <v>247</v>
      </c>
      <c r="F8502" s="935" t="s">
        <v>221</v>
      </c>
      <c r="G8502" s="1295">
        <v>-99999</v>
      </c>
      <c r="H8502" s="935" t="s">
        <v>413</v>
      </c>
      <c r="I8502" s="935" t="s">
        <v>414</v>
      </c>
      <c r="J8502" s="935">
        <v>39.751173979999997</v>
      </c>
      <c r="K8502" s="935">
        <v>-121.9963235</v>
      </c>
      <c r="L8502" s="935">
        <v>39.629153240000001</v>
      </c>
      <c r="M8502" s="935">
        <v>-121.9925059</v>
      </c>
    </row>
    <row r="8503" spans="1:13" x14ac:dyDescent="0.35">
      <c r="A8503" s="1296">
        <v>42475</v>
      </c>
      <c r="B8503" s="1295" t="s">
        <v>194</v>
      </c>
      <c r="C8503" s="1295" t="s">
        <v>245</v>
      </c>
      <c r="D8503" s="1295">
        <v>4990</v>
      </c>
      <c r="E8503" s="1295" t="s">
        <v>247</v>
      </c>
      <c r="F8503" s="935" t="s">
        <v>222</v>
      </c>
      <c r="G8503" s="1295">
        <v>-99999</v>
      </c>
      <c r="H8503" s="935" t="s">
        <v>414</v>
      </c>
      <c r="I8503" s="935" t="s">
        <v>415</v>
      </c>
      <c r="J8503" s="935">
        <v>39.629153240000001</v>
      </c>
      <c r="K8503" s="935">
        <v>-121.9925059</v>
      </c>
      <c r="L8503" s="935">
        <v>39.40712284</v>
      </c>
      <c r="M8503" s="935">
        <v>-122.00758999999999</v>
      </c>
    </row>
    <row r="8504" spans="1:13" x14ac:dyDescent="0.35">
      <c r="A8504" s="1296">
        <v>42502</v>
      </c>
      <c r="B8504" s="1295" t="s">
        <v>194</v>
      </c>
      <c r="C8504" s="1295" t="s">
        <v>245</v>
      </c>
      <c r="D8504" s="1295">
        <v>6550</v>
      </c>
      <c r="E8504" s="1295" t="s">
        <v>200</v>
      </c>
      <c r="F8504" s="935" t="s">
        <v>208</v>
      </c>
      <c r="G8504" s="1295">
        <v>0</v>
      </c>
      <c r="H8504" s="935" t="s">
        <v>402</v>
      </c>
      <c r="I8504" s="935" t="s">
        <v>403</v>
      </c>
      <c r="J8504" s="935">
        <v>40.611883210000002</v>
      </c>
      <c r="K8504" s="935">
        <v>-122.446135</v>
      </c>
      <c r="L8504" s="935">
        <v>40.592799669999998</v>
      </c>
      <c r="M8504" s="935">
        <v>-122.3942059</v>
      </c>
    </row>
    <row r="8505" spans="1:13" x14ac:dyDescent="0.35">
      <c r="A8505" s="1296">
        <v>42502</v>
      </c>
      <c r="B8505" s="1295" t="s">
        <v>194</v>
      </c>
      <c r="C8505" s="1295" t="s">
        <v>245</v>
      </c>
      <c r="D8505" s="1295">
        <v>6550</v>
      </c>
      <c r="E8505" s="1295" t="s">
        <v>200</v>
      </c>
      <c r="F8505" s="935" t="s">
        <v>209</v>
      </c>
      <c r="G8505" s="1295">
        <v>0</v>
      </c>
      <c r="H8505" s="935" t="s">
        <v>403</v>
      </c>
      <c r="I8505" s="935" t="s">
        <v>404</v>
      </c>
      <c r="J8505" s="935">
        <v>40.592799669999998</v>
      </c>
      <c r="K8505" s="935">
        <v>-122.3942059</v>
      </c>
      <c r="L8505" s="935">
        <v>40.585947769999997</v>
      </c>
      <c r="M8505" s="935">
        <v>-122.3683525</v>
      </c>
    </row>
    <row r="8506" spans="1:13" x14ac:dyDescent="0.35">
      <c r="A8506" s="1296">
        <v>42502</v>
      </c>
      <c r="B8506" s="1295" t="s">
        <v>194</v>
      </c>
      <c r="C8506" s="1295" t="s">
        <v>245</v>
      </c>
      <c r="D8506" s="1295">
        <v>6550</v>
      </c>
      <c r="E8506" s="1295" t="s">
        <v>200</v>
      </c>
      <c r="F8506" s="935" t="s">
        <v>211</v>
      </c>
      <c r="G8506" s="1295">
        <v>1</v>
      </c>
      <c r="H8506" s="935" t="s">
        <v>404</v>
      </c>
      <c r="I8506" s="935" t="s">
        <v>405</v>
      </c>
      <c r="J8506" s="935">
        <v>40.585947769999997</v>
      </c>
      <c r="K8506" s="935">
        <v>-122.3683525</v>
      </c>
      <c r="L8506" s="935">
        <v>40.472049499999997</v>
      </c>
      <c r="M8506" s="935">
        <v>-122.29453460000001</v>
      </c>
    </row>
    <row r="8507" spans="1:13" x14ac:dyDescent="0.35">
      <c r="A8507" s="1296">
        <v>42502</v>
      </c>
      <c r="B8507" s="1295" t="s">
        <v>194</v>
      </c>
      <c r="C8507" s="1295" t="s">
        <v>245</v>
      </c>
      <c r="D8507" s="1295">
        <v>6550</v>
      </c>
      <c r="E8507" s="1295" t="s">
        <v>200</v>
      </c>
      <c r="F8507" s="935" t="s">
        <v>212</v>
      </c>
      <c r="G8507" s="1295">
        <v>0</v>
      </c>
      <c r="H8507" s="935" t="s">
        <v>405</v>
      </c>
      <c r="I8507" s="935" t="s">
        <v>406</v>
      </c>
      <c r="J8507" s="935">
        <v>40.472049499999997</v>
      </c>
      <c r="K8507" s="935">
        <v>-122.29453460000001</v>
      </c>
      <c r="L8507" s="935">
        <v>40.417416330000002</v>
      </c>
      <c r="M8507" s="935">
        <v>-122.19395729999999</v>
      </c>
    </row>
    <row r="8508" spans="1:13" x14ac:dyDescent="0.35">
      <c r="A8508" s="1296">
        <v>42502</v>
      </c>
      <c r="B8508" s="1295" t="s">
        <v>194</v>
      </c>
      <c r="C8508" s="1295" t="s">
        <v>245</v>
      </c>
      <c r="D8508" s="1295">
        <v>6550</v>
      </c>
      <c r="E8508" s="1295" t="s">
        <v>200</v>
      </c>
      <c r="F8508" s="935" t="s">
        <v>213</v>
      </c>
      <c r="G8508" s="1295">
        <v>0</v>
      </c>
      <c r="H8508" s="935" t="s">
        <v>406</v>
      </c>
      <c r="I8508" s="935" t="s">
        <v>407</v>
      </c>
      <c r="J8508" s="935">
        <v>40.417416330000002</v>
      </c>
      <c r="K8508" s="935">
        <v>-122.19395729999999</v>
      </c>
      <c r="L8508" s="935">
        <v>40.355137560000003</v>
      </c>
      <c r="M8508" s="935">
        <v>-122.17595660000001</v>
      </c>
    </row>
    <row r="8509" spans="1:13" x14ac:dyDescent="0.35">
      <c r="A8509" s="1296">
        <v>42502</v>
      </c>
      <c r="B8509" s="1295" t="s">
        <v>194</v>
      </c>
      <c r="C8509" s="1295" t="s">
        <v>245</v>
      </c>
      <c r="D8509" s="1295">
        <v>6550</v>
      </c>
      <c r="E8509" s="1295" t="s">
        <v>200</v>
      </c>
      <c r="F8509" s="935" t="s">
        <v>214</v>
      </c>
      <c r="G8509" s="1295">
        <v>0</v>
      </c>
      <c r="H8509" s="935" t="s">
        <v>407</v>
      </c>
      <c r="I8509" s="935" t="s">
        <v>408</v>
      </c>
      <c r="J8509" s="935">
        <v>40.355137560000003</v>
      </c>
      <c r="K8509" s="935">
        <v>-122.17595660000001</v>
      </c>
      <c r="L8509" s="935">
        <v>40.316984869999999</v>
      </c>
      <c r="M8509" s="935">
        <v>-122.1896581</v>
      </c>
    </row>
    <row r="8510" spans="1:13" x14ac:dyDescent="0.35">
      <c r="A8510" s="1296">
        <v>42502</v>
      </c>
      <c r="B8510" s="1295" t="s">
        <v>194</v>
      </c>
      <c r="C8510" s="1295" t="s">
        <v>245</v>
      </c>
      <c r="D8510" s="1295">
        <v>6550</v>
      </c>
      <c r="E8510" s="1295" t="s">
        <v>200</v>
      </c>
      <c r="F8510" s="935" t="s">
        <v>215</v>
      </c>
      <c r="G8510" s="1295">
        <v>0</v>
      </c>
      <c r="H8510" s="935" t="s">
        <v>408</v>
      </c>
      <c r="I8510" s="935" t="s">
        <v>409</v>
      </c>
      <c r="J8510" s="935">
        <v>40.316984869999999</v>
      </c>
      <c r="K8510" s="935">
        <v>-122.1896581</v>
      </c>
      <c r="L8510" s="935">
        <v>40.263968490000003</v>
      </c>
      <c r="M8510" s="935">
        <v>-122.2235306</v>
      </c>
    </row>
    <row r="8511" spans="1:13" x14ac:dyDescent="0.35">
      <c r="A8511" s="1296">
        <v>42502</v>
      </c>
      <c r="B8511" s="1295" t="s">
        <v>194</v>
      </c>
      <c r="C8511" s="1295" t="s">
        <v>245</v>
      </c>
      <c r="D8511" s="1295">
        <v>6550</v>
      </c>
      <c r="E8511" s="1295" t="s">
        <v>200</v>
      </c>
      <c r="F8511" s="935" t="s">
        <v>216</v>
      </c>
      <c r="G8511" s="1295">
        <v>0</v>
      </c>
      <c r="H8511" s="935" t="s">
        <v>409</v>
      </c>
      <c r="I8511" s="935" t="s">
        <v>410</v>
      </c>
      <c r="J8511" s="935">
        <v>40.263968490000003</v>
      </c>
      <c r="K8511" s="935">
        <v>-122.2235306</v>
      </c>
      <c r="L8511" s="935">
        <v>40.153152210000002</v>
      </c>
      <c r="M8511" s="935">
        <v>-122.20237950000001</v>
      </c>
    </row>
    <row r="8512" spans="1:13" x14ac:dyDescent="0.35">
      <c r="A8512" s="1296">
        <v>42502</v>
      </c>
      <c r="B8512" s="1295" t="s">
        <v>194</v>
      </c>
      <c r="C8512" s="1295" t="s">
        <v>245</v>
      </c>
      <c r="D8512" s="1295">
        <v>6550</v>
      </c>
      <c r="E8512" s="1295" t="s">
        <v>200</v>
      </c>
      <c r="F8512" s="935" t="s">
        <v>217</v>
      </c>
      <c r="G8512" s="1295">
        <v>0</v>
      </c>
      <c r="H8512" s="935" t="s">
        <v>410</v>
      </c>
      <c r="I8512" s="935" t="s">
        <v>411</v>
      </c>
      <c r="J8512" s="935">
        <v>40.153152210000002</v>
      </c>
      <c r="K8512" s="935">
        <v>-122.20237950000001</v>
      </c>
      <c r="L8512" s="935">
        <v>40.027836569999998</v>
      </c>
      <c r="M8512" s="935">
        <v>-122.11920569999999</v>
      </c>
    </row>
    <row r="8513" spans="1:13" x14ac:dyDescent="0.35">
      <c r="A8513" s="1296">
        <v>42502</v>
      </c>
      <c r="B8513" s="1295" t="s">
        <v>194</v>
      </c>
      <c r="C8513" s="1295" t="s">
        <v>245</v>
      </c>
      <c r="D8513" s="1295">
        <v>6550</v>
      </c>
      <c r="E8513" s="1295" t="s">
        <v>200</v>
      </c>
      <c r="F8513" s="935" t="s">
        <v>219</v>
      </c>
      <c r="G8513" s="1295">
        <v>0</v>
      </c>
      <c r="H8513" s="935" t="s">
        <v>411</v>
      </c>
      <c r="I8513" s="935" t="s">
        <v>412</v>
      </c>
      <c r="J8513" s="935">
        <v>40.027836569999998</v>
      </c>
      <c r="K8513" s="935">
        <v>-122.11920569999999</v>
      </c>
      <c r="L8513" s="935">
        <v>39.909298579999998</v>
      </c>
      <c r="M8513" s="935">
        <v>-122.0918963</v>
      </c>
    </row>
    <row r="8514" spans="1:13" x14ac:dyDescent="0.35">
      <c r="A8514" s="1296">
        <v>42502</v>
      </c>
      <c r="B8514" s="1295" t="s">
        <v>194</v>
      </c>
      <c r="C8514" s="1295" t="s">
        <v>245</v>
      </c>
      <c r="D8514" s="1295">
        <v>6550</v>
      </c>
      <c r="E8514" s="1295" t="s">
        <v>200</v>
      </c>
      <c r="F8514" s="935" t="s">
        <v>220</v>
      </c>
      <c r="G8514" s="1295">
        <v>-99999</v>
      </c>
      <c r="H8514" s="935" t="s">
        <v>412</v>
      </c>
      <c r="I8514" s="935" t="s">
        <v>413</v>
      </c>
      <c r="J8514" s="935">
        <v>39.909298579999998</v>
      </c>
      <c r="K8514" s="935">
        <v>-122.0918963</v>
      </c>
      <c r="L8514" s="935">
        <v>39.751173979999997</v>
      </c>
      <c r="M8514" s="935">
        <v>-121.9963235</v>
      </c>
    </row>
    <row r="8515" spans="1:13" x14ac:dyDescent="0.35">
      <c r="A8515" s="1296">
        <v>42502</v>
      </c>
      <c r="B8515" s="1295" t="s">
        <v>194</v>
      </c>
      <c r="C8515" s="1295" t="s">
        <v>245</v>
      </c>
      <c r="D8515" s="1295">
        <v>6550</v>
      </c>
      <c r="E8515" s="1295" t="s">
        <v>200</v>
      </c>
      <c r="F8515" s="935" t="s">
        <v>221</v>
      </c>
      <c r="G8515" s="1295">
        <v>-99999</v>
      </c>
      <c r="H8515" s="935" t="s">
        <v>413</v>
      </c>
      <c r="I8515" s="935" t="s">
        <v>414</v>
      </c>
      <c r="J8515" s="935">
        <v>39.751173979999997</v>
      </c>
      <c r="K8515" s="935">
        <v>-121.9963235</v>
      </c>
      <c r="L8515" s="935">
        <v>39.629153240000001</v>
      </c>
      <c r="M8515" s="935">
        <v>-121.9925059</v>
      </c>
    </row>
    <row r="8516" spans="1:13" x14ac:dyDescent="0.35">
      <c r="A8516" s="1296">
        <v>42502</v>
      </c>
      <c r="B8516" s="1295" t="s">
        <v>194</v>
      </c>
      <c r="C8516" s="1295" t="s">
        <v>245</v>
      </c>
      <c r="D8516" s="1295">
        <v>6550</v>
      </c>
      <c r="E8516" s="1295" t="s">
        <v>200</v>
      </c>
      <c r="F8516" s="935" t="s">
        <v>222</v>
      </c>
      <c r="G8516" s="1295">
        <v>-99999</v>
      </c>
      <c r="H8516" s="935" t="s">
        <v>414</v>
      </c>
      <c r="I8516" s="935" t="s">
        <v>415</v>
      </c>
      <c r="J8516" s="935">
        <v>39.629153240000001</v>
      </c>
      <c r="K8516" s="935">
        <v>-121.9925059</v>
      </c>
      <c r="L8516" s="935">
        <v>39.40712284</v>
      </c>
      <c r="M8516" s="935">
        <v>-122.00758999999999</v>
      </c>
    </row>
    <row r="8517" spans="1:13" x14ac:dyDescent="0.35">
      <c r="A8517" s="1296">
        <v>42509</v>
      </c>
      <c r="B8517" s="1295" t="s">
        <v>194</v>
      </c>
      <c r="C8517" s="1295" t="s">
        <v>246</v>
      </c>
      <c r="D8517" s="1295">
        <v>6490</v>
      </c>
      <c r="E8517" s="1295" t="s">
        <v>200</v>
      </c>
      <c r="F8517" s="935" t="s">
        <v>208</v>
      </c>
      <c r="G8517" s="1295">
        <v>0</v>
      </c>
      <c r="H8517" s="935" t="s">
        <v>402</v>
      </c>
      <c r="I8517" s="935" t="s">
        <v>403</v>
      </c>
      <c r="J8517" s="935">
        <v>40.611883210000002</v>
      </c>
      <c r="K8517" s="935">
        <v>-122.446135</v>
      </c>
      <c r="L8517" s="935">
        <v>40.592799669999998</v>
      </c>
      <c r="M8517" s="935">
        <v>-122.3942059</v>
      </c>
    </row>
    <row r="8518" spans="1:13" x14ac:dyDescent="0.35">
      <c r="A8518" s="1296">
        <v>42509</v>
      </c>
      <c r="B8518" s="1295" t="s">
        <v>194</v>
      </c>
      <c r="C8518" s="1295" t="s">
        <v>246</v>
      </c>
      <c r="D8518" s="1295">
        <v>6490</v>
      </c>
      <c r="E8518" s="1295" t="s">
        <v>200</v>
      </c>
      <c r="F8518" s="935" t="s">
        <v>209</v>
      </c>
      <c r="G8518" s="1295">
        <v>1</v>
      </c>
      <c r="H8518" s="935" t="s">
        <v>403</v>
      </c>
      <c r="I8518" s="935" t="s">
        <v>404</v>
      </c>
      <c r="J8518" s="935">
        <v>40.592799669999998</v>
      </c>
      <c r="K8518" s="935">
        <v>-122.3942059</v>
      </c>
      <c r="L8518" s="935">
        <v>40.585947769999997</v>
      </c>
      <c r="M8518" s="935">
        <v>-122.3683525</v>
      </c>
    </row>
    <row r="8519" spans="1:13" x14ac:dyDescent="0.35">
      <c r="A8519" s="1296">
        <v>42509</v>
      </c>
      <c r="B8519" s="1295" t="s">
        <v>194</v>
      </c>
      <c r="C8519" s="1295" t="s">
        <v>246</v>
      </c>
      <c r="D8519" s="1295">
        <v>6490</v>
      </c>
      <c r="E8519" s="1295" t="s">
        <v>200</v>
      </c>
      <c r="F8519" s="935" t="s">
        <v>211</v>
      </c>
      <c r="G8519" s="1295">
        <v>0</v>
      </c>
      <c r="H8519" s="935" t="s">
        <v>404</v>
      </c>
      <c r="I8519" s="935" t="s">
        <v>405</v>
      </c>
      <c r="J8519" s="935">
        <v>40.585947769999997</v>
      </c>
      <c r="K8519" s="935">
        <v>-122.3683525</v>
      </c>
      <c r="L8519" s="935">
        <v>40.472049499999997</v>
      </c>
      <c r="M8519" s="935">
        <v>-122.29453460000001</v>
      </c>
    </row>
    <row r="8520" spans="1:13" x14ac:dyDescent="0.35">
      <c r="A8520" s="1296">
        <v>42509</v>
      </c>
      <c r="B8520" s="1295" t="s">
        <v>194</v>
      </c>
      <c r="C8520" s="1295" t="s">
        <v>246</v>
      </c>
      <c r="D8520" s="1295">
        <v>6490</v>
      </c>
      <c r="E8520" s="1295" t="s">
        <v>200</v>
      </c>
      <c r="F8520" s="935" t="s">
        <v>212</v>
      </c>
      <c r="G8520" s="1295">
        <v>0</v>
      </c>
      <c r="H8520" s="935" t="s">
        <v>405</v>
      </c>
      <c r="I8520" s="935" t="s">
        <v>406</v>
      </c>
      <c r="J8520" s="935">
        <v>40.472049499999997</v>
      </c>
      <c r="K8520" s="935">
        <v>-122.29453460000001</v>
      </c>
      <c r="L8520" s="935">
        <v>40.417416330000002</v>
      </c>
      <c r="M8520" s="935">
        <v>-122.19395729999999</v>
      </c>
    </row>
    <row r="8521" spans="1:13" x14ac:dyDescent="0.35">
      <c r="A8521" s="1296">
        <v>42509</v>
      </c>
      <c r="B8521" s="1295" t="s">
        <v>194</v>
      </c>
      <c r="C8521" s="1295" t="s">
        <v>246</v>
      </c>
      <c r="D8521" s="1295">
        <v>6490</v>
      </c>
      <c r="E8521" s="1295" t="s">
        <v>200</v>
      </c>
      <c r="F8521" s="935" t="s">
        <v>213</v>
      </c>
      <c r="G8521" s="1295">
        <v>0</v>
      </c>
      <c r="H8521" s="935" t="s">
        <v>406</v>
      </c>
      <c r="I8521" s="935" t="s">
        <v>407</v>
      </c>
      <c r="J8521" s="935">
        <v>40.417416330000002</v>
      </c>
      <c r="K8521" s="935">
        <v>-122.19395729999999</v>
      </c>
      <c r="L8521" s="935">
        <v>40.355137560000003</v>
      </c>
      <c r="M8521" s="935">
        <v>-122.17595660000001</v>
      </c>
    </row>
    <row r="8522" spans="1:13" x14ac:dyDescent="0.35">
      <c r="A8522" s="1296">
        <v>42509</v>
      </c>
      <c r="B8522" s="1295" t="s">
        <v>194</v>
      </c>
      <c r="C8522" s="1295" t="s">
        <v>246</v>
      </c>
      <c r="D8522" s="1295">
        <v>6490</v>
      </c>
      <c r="E8522" s="1295" t="s">
        <v>200</v>
      </c>
      <c r="F8522" s="935" t="s">
        <v>214</v>
      </c>
      <c r="G8522" s="1295">
        <v>0</v>
      </c>
      <c r="H8522" s="935" t="s">
        <v>407</v>
      </c>
      <c r="I8522" s="935" t="s">
        <v>408</v>
      </c>
      <c r="J8522" s="935">
        <v>40.355137560000003</v>
      </c>
      <c r="K8522" s="935">
        <v>-122.17595660000001</v>
      </c>
      <c r="L8522" s="935">
        <v>40.316984869999999</v>
      </c>
      <c r="M8522" s="935">
        <v>-122.1896581</v>
      </c>
    </row>
    <row r="8523" spans="1:13" x14ac:dyDescent="0.35">
      <c r="A8523" s="1296">
        <v>42509</v>
      </c>
      <c r="B8523" s="1295" t="s">
        <v>194</v>
      </c>
      <c r="C8523" s="1295" t="s">
        <v>246</v>
      </c>
      <c r="D8523" s="1295">
        <v>6490</v>
      </c>
      <c r="E8523" s="1295" t="s">
        <v>200</v>
      </c>
      <c r="F8523" s="935" t="s">
        <v>215</v>
      </c>
      <c r="G8523" s="1295">
        <v>0</v>
      </c>
      <c r="H8523" s="935" t="s">
        <v>408</v>
      </c>
      <c r="I8523" s="935" t="s">
        <v>409</v>
      </c>
      <c r="J8523" s="935">
        <v>40.316984869999999</v>
      </c>
      <c r="K8523" s="935">
        <v>-122.1896581</v>
      </c>
      <c r="L8523" s="935">
        <v>40.263968490000003</v>
      </c>
      <c r="M8523" s="935">
        <v>-122.2235306</v>
      </c>
    </row>
    <row r="8524" spans="1:13" x14ac:dyDescent="0.35">
      <c r="A8524" s="1296">
        <v>42509</v>
      </c>
      <c r="B8524" s="1295" t="s">
        <v>194</v>
      </c>
      <c r="C8524" s="1295" t="s">
        <v>246</v>
      </c>
      <c r="D8524" s="1295">
        <v>6490</v>
      </c>
      <c r="E8524" s="1295" t="s">
        <v>200</v>
      </c>
      <c r="F8524" s="935" t="s">
        <v>216</v>
      </c>
      <c r="G8524" s="1295">
        <v>0</v>
      </c>
      <c r="H8524" s="935" t="s">
        <v>409</v>
      </c>
      <c r="I8524" s="935" t="s">
        <v>410</v>
      </c>
      <c r="J8524" s="935">
        <v>40.263968490000003</v>
      </c>
      <c r="K8524" s="935">
        <v>-122.2235306</v>
      </c>
      <c r="L8524" s="935">
        <v>40.153152210000002</v>
      </c>
      <c r="M8524" s="935">
        <v>-122.20237950000001</v>
      </c>
    </row>
    <row r="8525" spans="1:13" x14ac:dyDescent="0.35">
      <c r="A8525" s="1296">
        <v>42509</v>
      </c>
      <c r="B8525" s="1295" t="s">
        <v>194</v>
      </c>
      <c r="C8525" s="1295" t="s">
        <v>246</v>
      </c>
      <c r="D8525" s="1295">
        <v>6490</v>
      </c>
      <c r="E8525" s="1295" t="s">
        <v>200</v>
      </c>
      <c r="F8525" s="935" t="s">
        <v>217</v>
      </c>
      <c r="G8525" s="1295">
        <v>0</v>
      </c>
      <c r="H8525" s="935" t="s">
        <v>410</v>
      </c>
      <c r="I8525" s="935" t="s">
        <v>411</v>
      </c>
      <c r="J8525" s="935">
        <v>40.153152210000002</v>
      </c>
      <c r="K8525" s="935">
        <v>-122.20237950000001</v>
      </c>
      <c r="L8525" s="935">
        <v>40.027836569999998</v>
      </c>
      <c r="M8525" s="935">
        <v>-122.11920569999999</v>
      </c>
    </row>
    <row r="8526" spans="1:13" x14ac:dyDescent="0.35">
      <c r="A8526" s="1296">
        <v>42509</v>
      </c>
      <c r="B8526" s="1295" t="s">
        <v>194</v>
      </c>
      <c r="C8526" s="1295" t="s">
        <v>246</v>
      </c>
      <c r="D8526" s="1295">
        <v>6490</v>
      </c>
      <c r="E8526" s="1295" t="s">
        <v>200</v>
      </c>
      <c r="F8526" s="935" t="s">
        <v>219</v>
      </c>
      <c r="G8526" s="1295">
        <v>0</v>
      </c>
      <c r="H8526" s="935" t="s">
        <v>411</v>
      </c>
      <c r="I8526" s="935" t="s">
        <v>412</v>
      </c>
      <c r="J8526" s="935">
        <v>40.027836569999998</v>
      </c>
      <c r="K8526" s="935">
        <v>-122.11920569999999</v>
      </c>
      <c r="L8526" s="935">
        <v>39.909298579999998</v>
      </c>
      <c r="M8526" s="935">
        <v>-122.0918963</v>
      </c>
    </row>
    <row r="8527" spans="1:13" x14ac:dyDescent="0.35">
      <c r="A8527" s="1296">
        <v>42509</v>
      </c>
      <c r="B8527" s="1295" t="s">
        <v>194</v>
      </c>
      <c r="C8527" s="1295" t="s">
        <v>246</v>
      </c>
      <c r="D8527" s="1295">
        <v>6490</v>
      </c>
      <c r="E8527" s="1295" t="s">
        <v>200</v>
      </c>
      <c r="F8527" s="935" t="s">
        <v>220</v>
      </c>
      <c r="G8527" s="1295">
        <v>-99999</v>
      </c>
      <c r="H8527" s="935" t="s">
        <v>412</v>
      </c>
      <c r="I8527" s="935" t="s">
        <v>413</v>
      </c>
      <c r="J8527" s="935">
        <v>39.909298579999998</v>
      </c>
      <c r="K8527" s="935">
        <v>-122.0918963</v>
      </c>
      <c r="L8527" s="935">
        <v>39.751173979999997</v>
      </c>
      <c r="M8527" s="935">
        <v>-121.9963235</v>
      </c>
    </row>
    <row r="8528" spans="1:13" x14ac:dyDescent="0.35">
      <c r="A8528" s="1296">
        <v>42509</v>
      </c>
      <c r="B8528" s="1295" t="s">
        <v>194</v>
      </c>
      <c r="C8528" s="1295" t="s">
        <v>246</v>
      </c>
      <c r="D8528" s="1295">
        <v>6490</v>
      </c>
      <c r="E8528" s="1295" t="s">
        <v>200</v>
      </c>
      <c r="F8528" s="935" t="s">
        <v>221</v>
      </c>
      <c r="G8528" s="1295">
        <v>-99999</v>
      </c>
      <c r="H8528" s="935" t="s">
        <v>413</v>
      </c>
      <c r="I8528" s="935" t="s">
        <v>414</v>
      </c>
      <c r="J8528" s="935">
        <v>39.751173979999997</v>
      </c>
      <c r="K8528" s="935">
        <v>-121.9963235</v>
      </c>
      <c r="L8528" s="935">
        <v>39.629153240000001</v>
      </c>
      <c r="M8528" s="935">
        <v>-121.9925059</v>
      </c>
    </row>
    <row r="8529" spans="1:13" x14ac:dyDescent="0.35">
      <c r="A8529" s="1296">
        <v>42509</v>
      </c>
      <c r="B8529" s="1295" t="s">
        <v>194</v>
      </c>
      <c r="C8529" s="1295" t="s">
        <v>246</v>
      </c>
      <c r="D8529" s="1295">
        <v>6490</v>
      </c>
      <c r="E8529" s="1295" t="s">
        <v>200</v>
      </c>
      <c r="F8529" s="935" t="s">
        <v>222</v>
      </c>
      <c r="G8529" s="1295">
        <v>-99999</v>
      </c>
      <c r="H8529" s="935" t="s">
        <v>414</v>
      </c>
      <c r="I8529" s="935" t="s">
        <v>415</v>
      </c>
      <c r="J8529" s="935">
        <v>39.629153240000001</v>
      </c>
      <c r="K8529" s="935">
        <v>-121.9925059</v>
      </c>
      <c r="L8529" s="935">
        <v>39.40712284</v>
      </c>
      <c r="M8529" s="935">
        <v>-122.00758999999999</v>
      </c>
    </row>
    <row r="8530" spans="1:13" x14ac:dyDescent="0.35">
      <c r="A8530" s="1296">
        <v>42516</v>
      </c>
      <c r="B8530" s="1295" t="s">
        <v>194</v>
      </c>
      <c r="C8530" s="1295" t="s">
        <v>196</v>
      </c>
      <c r="D8530" s="1295">
        <v>6520</v>
      </c>
      <c r="E8530" s="1295" t="s">
        <v>200</v>
      </c>
      <c r="F8530" s="935" t="s">
        <v>208</v>
      </c>
      <c r="G8530" s="1295">
        <v>0</v>
      </c>
      <c r="H8530" s="935" t="s">
        <v>402</v>
      </c>
      <c r="I8530" s="935" t="s">
        <v>403</v>
      </c>
      <c r="J8530" s="935">
        <v>40.611883210000002</v>
      </c>
      <c r="K8530" s="935">
        <v>-122.446135</v>
      </c>
      <c r="L8530" s="935">
        <v>40.592799669999998</v>
      </c>
      <c r="M8530" s="935">
        <v>-122.3942059</v>
      </c>
    </row>
    <row r="8531" spans="1:13" x14ac:dyDescent="0.35">
      <c r="A8531" s="1296">
        <v>42516</v>
      </c>
      <c r="B8531" s="1295" t="s">
        <v>194</v>
      </c>
      <c r="C8531" s="1295" t="s">
        <v>196</v>
      </c>
      <c r="D8531" s="1295">
        <v>6520</v>
      </c>
      <c r="E8531" s="1295" t="s">
        <v>200</v>
      </c>
      <c r="F8531" s="935" t="s">
        <v>209</v>
      </c>
      <c r="G8531" s="1295">
        <v>2</v>
      </c>
      <c r="H8531" s="935" t="s">
        <v>403</v>
      </c>
      <c r="I8531" s="935" t="s">
        <v>404</v>
      </c>
      <c r="J8531" s="935">
        <v>40.592799669999998</v>
      </c>
      <c r="K8531" s="935">
        <v>-122.3942059</v>
      </c>
      <c r="L8531" s="935">
        <v>40.585947769999997</v>
      </c>
      <c r="M8531" s="935">
        <v>-122.3683525</v>
      </c>
    </row>
    <row r="8532" spans="1:13" x14ac:dyDescent="0.35">
      <c r="A8532" s="1296">
        <v>42516</v>
      </c>
      <c r="B8532" s="1295" t="s">
        <v>194</v>
      </c>
      <c r="C8532" s="1295" t="s">
        <v>196</v>
      </c>
      <c r="D8532" s="1295">
        <v>6520</v>
      </c>
      <c r="E8532" s="1295" t="s">
        <v>200</v>
      </c>
      <c r="F8532" s="935" t="s">
        <v>211</v>
      </c>
      <c r="G8532" s="1295">
        <v>0</v>
      </c>
      <c r="H8532" s="935" t="s">
        <v>404</v>
      </c>
      <c r="I8532" s="935" t="s">
        <v>405</v>
      </c>
      <c r="J8532" s="935">
        <v>40.585947769999997</v>
      </c>
      <c r="K8532" s="935">
        <v>-122.3683525</v>
      </c>
      <c r="L8532" s="935">
        <v>40.472049499999997</v>
      </c>
      <c r="M8532" s="935">
        <v>-122.29453460000001</v>
      </c>
    </row>
    <row r="8533" spans="1:13" x14ac:dyDescent="0.35">
      <c r="A8533" s="1296">
        <v>42516</v>
      </c>
      <c r="B8533" s="1295" t="s">
        <v>194</v>
      </c>
      <c r="C8533" s="1295" t="s">
        <v>196</v>
      </c>
      <c r="D8533" s="1295">
        <v>6520</v>
      </c>
      <c r="E8533" s="1295" t="s">
        <v>200</v>
      </c>
      <c r="F8533" s="935" t="s">
        <v>212</v>
      </c>
      <c r="G8533" s="1295">
        <v>0</v>
      </c>
      <c r="H8533" s="935" t="s">
        <v>405</v>
      </c>
      <c r="I8533" s="935" t="s">
        <v>406</v>
      </c>
      <c r="J8533" s="935">
        <v>40.472049499999997</v>
      </c>
      <c r="K8533" s="935">
        <v>-122.29453460000001</v>
      </c>
      <c r="L8533" s="935">
        <v>40.417416330000002</v>
      </c>
      <c r="M8533" s="935">
        <v>-122.19395729999999</v>
      </c>
    </row>
    <row r="8534" spans="1:13" x14ac:dyDescent="0.35">
      <c r="A8534" s="1296">
        <v>42516</v>
      </c>
      <c r="B8534" s="1295" t="s">
        <v>194</v>
      </c>
      <c r="C8534" s="1295" t="s">
        <v>196</v>
      </c>
      <c r="D8534" s="1295">
        <v>6520</v>
      </c>
      <c r="E8534" s="1295" t="s">
        <v>200</v>
      </c>
      <c r="F8534" s="935" t="s">
        <v>213</v>
      </c>
      <c r="G8534" s="1295">
        <v>0</v>
      </c>
      <c r="H8534" s="935" t="s">
        <v>406</v>
      </c>
      <c r="I8534" s="935" t="s">
        <v>407</v>
      </c>
      <c r="J8534" s="935">
        <v>40.417416330000002</v>
      </c>
      <c r="K8534" s="935">
        <v>-122.19395729999999</v>
      </c>
      <c r="L8534" s="935">
        <v>40.355137560000003</v>
      </c>
      <c r="M8534" s="935">
        <v>-122.17595660000001</v>
      </c>
    </row>
    <row r="8535" spans="1:13" x14ac:dyDescent="0.35">
      <c r="A8535" s="1296">
        <v>42516</v>
      </c>
      <c r="B8535" s="1295" t="s">
        <v>194</v>
      </c>
      <c r="C8535" s="1295" t="s">
        <v>196</v>
      </c>
      <c r="D8535" s="1295">
        <v>6520</v>
      </c>
      <c r="E8535" s="1295" t="s">
        <v>200</v>
      </c>
      <c r="F8535" s="935" t="s">
        <v>214</v>
      </c>
      <c r="G8535" s="1295">
        <v>0</v>
      </c>
      <c r="H8535" s="935" t="s">
        <v>407</v>
      </c>
      <c r="I8535" s="935" t="s">
        <v>408</v>
      </c>
      <c r="J8535" s="935">
        <v>40.355137560000003</v>
      </c>
      <c r="K8535" s="935">
        <v>-122.17595660000001</v>
      </c>
      <c r="L8535" s="935">
        <v>40.316984869999999</v>
      </c>
      <c r="M8535" s="935">
        <v>-122.1896581</v>
      </c>
    </row>
    <row r="8536" spans="1:13" x14ac:dyDescent="0.35">
      <c r="A8536" s="1296">
        <v>42516</v>
      </c>
      <c r="B8536" s="1295" t="s">
        <v>194</v>
      </c>
      <c r="C8536" s="1295" t="s">
        <v>196</v>
      </c>
      <c r="D8536" s="1295">
        <v>6520</v>
      </c>
      <c r="E8536" s="1295" t="s">
        <v>200</v>
      </c>
      <c r="F8536" s="935" t="s">
        <v>215</v>
      </c>
      <c r="G8536" s="1295">
        <v>0</v>
      </c>
      <c r="H8536" s="935" t="s">
        <v>408</v>
      </c>
      <c r="I8536" s="935" t="s">
        <v>409</v>
      </c>
      <c r="J8536" s="935">
        <v>40.316984869999999</v>
      </c>
      <c r="K8536" s="935">
        <v>-122.1896581</v>
      </c>
      <c r="L8536" s="935">
        <v>40.263968490000003</v>
      </c>
      <c r="M8536" s="935">
        <v>-122.2235306</v>
      </c>
    </row>
    <row r="8537" spans="1:13" x14ac:dyDescent="0.35">
      <c r="A8537" s="1296">
        <v>42516</v>
      </c>
      <c r="B8537" s="1295" t="s">
        <v>194</v>
      </c>
      <c r="C8537" s="1295" t="s">
        <v>196</v>
      </c>
      <c r="D8537" s="1295">
        <v>6520</v>
      </c>
      <c r="E8537" s="1295" t="s">
        <v>200</v>
      </c>
      <c r="F8537" s="935" t="s">
        <v>216</v>
      </c>
      <c r="G8537" s="1295">
        <v>0</v>
      </c>
      <c r="H8537" s="935" t="s">
        <v>409</v>
      </c>
      <c r="I8537" s="935" t="s">
        <v>410</v>
      </c>
      <c r="J8537" s="935">
        <v>40.263968490000003</v>
      </c>
      <c r="K8537" s="935">
        <v>-122.2235306</v>
      </c>
      <c r="L8537" s="935">
        <v>40.153152210000002</v>
      </c>
      <c r="M8537" s="935">
        <v>-122.20237950000001</v>
      </c>
    </row>
    <row r="8538" spans="1:13" x14ac:dyDescent="0.35">
      <c r="A8538" s="1296">
        <v>42516</v>
      </c>
      <c r="B8538" s="1295" t="s">
        <v>194</v>
      </c>
      <c r="C8538" s="1295" t="s">
        <v>196</v>
      </c>
      <c r="D8538" s="1295">
        <v>6520</v>
      </c>
      <c r="E8538" s="1295" t="s">
        <v>200</v>
      </c>
      <c r="F8538" s="935" t="s">
        <v>217</v>
      </c>
      <c r="G8538" s="1295">
        <v>0</v>
      </c>
      <c r="H8538" s="935" t="s">
        <v>410</v>
      </c>
      <c r="I8538" s="935" t="s">
        <v>411</v>
      </c>
      <c r="J8538" s="935">
        <v>40.153152210000002</v>
      </c>
      <c r="K8538" s="935">
        <v>-122.20237950000001</v>
      </c>
      <c r="L8538" s="935">
        <v>40.027836569999998</v>
      </c>
      <c r="M8538" s="935">
        <v>-122.11920569999999</v>
      </c>
    </row>
    <row r="8539" spans="1:13" x14ac:dyDescent="0.35">
      <c r="A8539" s="1296">
        <v>42516</v>
      </c>
      <c r="B8539" s="1295" t="s">
        <v>194</v>
      </c>
      <c r="C8539" s="1295" t="s">
        <v>196</v>
      </c>
      <c r="D8539" s="1295">
        <v>6520</v>
      </c>
      <c r="E8539" s="1295" t="s">
        <v>200</v>
      </c>
      <c r="F8539" s="935" t="s">
        <v>219</v>
      </c>
      <c r="G8539" s="1295">
        <v>0</v>
      </c>
      <c r="H8539" s="935" t="s">
        <v>411</v>
      </c>
      <c r="I8539" s="935" t="s">
        <v>412</v>
      </c>
      <c r="J8539" s="935">
        <v>40.027836569999998</v>
      </c>
      <c r="K8539" s="935">
        <v>-122.11920569999999</v>
      </c>
      <c r="L8539" s="935">
        <v>39.909298579999998</v>
      </c>
      <c r="M8539" s="935">
        <v>-122.0918963</v>
      </c>
    </row>
    <row r="8540" spans="1:13" x14ac:dyDescent="0.35">
      <c r="A8540" s="1296">
        <v>42516</v>
      </c>
      <c r="B8540" s="1295" t="s">
        <v>194</v>
      </c>
      <c r="C8540" s="1295" t="s">
        <v>196</v>
      </c>
      <c r="D8540" s="1295">
        <v>6520</v>
      </c>
      <c r="E8540" s="1295" t="s">
        <v>200</v>
      </c>
      <c r="F8540" s="935" t="s">
        <v>220</v>
      </c>
      <c r="G8540" s="1295">
        <v>-99999</v>
      </c>
      <c r="H8540" s="935" t="s">
        <v>412</v>
      </c>
      <c r="I8540" s="935" t="s">
        <v>413</v>
      </c>
      <c r="J8540" s="935">
        <v>39.909298579999998</v>
      </c>
      <c r="K8540" s="935">
        <v>-122.0918963</v>
      </c>
      <c r="L8540" s="935">
        <v>39.751173979999997</v>
      </c>
      <c r="M8540" s="935">
        <v>-121.9963235</v>
      </c>
    </row>
    <row r="8541" spans="1:13" x14ac:dyDescent="0.35">
      <c r="A8541" s="1296">
        <v>42516</v>
      </c>
      <c r="B8541" s="1295" t="s">
        <v>194</v>
      </c>
      <c r="C8541" s="1295" t="s">
        <v>196</v>
      </c>
      <c r="D8541" s="1295">
        <v>6520</v>
      </c>
      <c r="E8541" s="1295" t="s">
        <v>200</v>
      </c>
      <c r="F8541" s="935" t="s">
        <v>221</v>
      </c>
      <c r="G8541" s="1295">
        <v>-99999</v>
      </c>
      <c r="H8541" s="935" t="s">
        <v>413</v>
      </c>
      <c r="I8541" s="935" t="s">
        <v>414</v>
      </c>
      <c r="J8541" s="935">
        <v>39.751173979999997</v>
      </c>
      <c r="K8541" s="935">
        <v>-121.9963235</v>
      </c>
      <c r="L8541" s="935">
        <v>39.629153240000001</v>
      </c>
      <c r="M8541" s="935">
        <v>-121.9925059</v>
      </c>
    </row>
    <row r="8542" spans="1:13" x14ac:dyDescent="0.35">
      <c r="A8542" s="1296">
        <v>42516</v>
      </c>
      <c r="B8542" s="1295" t="s">
        <v>194</v>
      </c>
      <c r="C8542" s="1295" t="s">
        <v>196</v>
      </c>
      <c r="D8542" s="1295">
        <v>6520</v>
      </c>
      <c r="E8542" s="1295" t="s">
        <v>200</v>
      </c>
      <c r="F8542" s="935" t="s">
        <v>222</v>
      </c>
      <c r="G8542" s="1295">
        <v>-99999</v>
      </c>
      <c r="H8542" s="935" t="s">
        <v>414</v>
      </c>
      <c r="I8542" s="935" t="s">
        <v>415</v>
      </c>
      <c r="J8542" s="935">
        <v>39.629153240000001</v>
      </c>
      <c r="K8542" s="935">
        <v>-121.9925059</v>
      </c>
      <c r="L8542" s="935">
        <v>39.40712284</v>
      </c>
      <c r="M8542" s="935">
        <v>-122.00758999999999</v>
      </c>
    </row>
    <row r="8543" spans="1:13" x14ac:dyDescent="0.35">
      <c r="A8543" s="1296">
        <v>42523</v>
      </c>
      <c r="B8543" s="1295" t="s">
        <v>194</v>
      </c>
      <c r="C8543" s="1295" t="s">
        <v>246</v>
      </c>
      <c r="D8543" s="1295">
        <v>8080</v>
      </c>
      <c r="E8543" s="1295" t="s">
        <v>200</v>
      </c>
      <c r="F8543" s="935" t="s">
        <v>208</v>
      </c>
      <c r="G8543" s="1295">
        <v>0</v>
      </c>
      <c r="H8543" s="935" t="s">
        <v>402</v>
      </c>
      <c r="I8543" s="935" t="s">
        <v>403</v>
      </c>
      <c r="J8543" s="935">
        <v>40.611883210000002</v>
      </c>
      <c r="K8543" s="935">
        <v>-122.446135</v>
      </c>
      <c r="L8543" s="935">
        <v>40.592799669999998</v>
      </c>
      <c r="M8543" s="935">
        <v>-122.3942059</v>
      </c>
    </row>
    <row r="8544" spans="1:13" x14ac:dyDescent="0.35">
      <c r="A8544" s="1296">
        <v>42523</v>
      </c>
      <c r="B8544" s="1295" t="s">
        <v>194</v>
      </c>
      <c r="C8544" s="1295" t="s">
        <v>246</v>
      </c>
      <c r="D8544" s="1295">
        <v>8080</v>
      </c>
      <c r="E8544" s="1295" t="s">
        <v>200</v>
      </c>
      <c r="F8544" s="935" t="s">
        <v>209</v>
      </c>
      <c r="G8544" s="1295">
        <v>0</v>
      </c>
      <c r="H8544" s="935" t="s">
        <v>403</v>
      </c>
      <c r="I8544" s="935" t="s">
        <v>404</v>
      </c>
      <c r="J8544" s="935">
        <v>40.592799669999998</v>
      </c>
      <c r="K8544" s="935">
        <v>-122.3942059</v>
      </c>
      <c r="L8544" s="935">
        <v>40.585947769999997</v>
      </c>
      <c r="M8544" s="935">
        <v>-122.3683525</v>
      </c>
    </row>
    <row r="8545" spans="1:13" x14ac:dyDescent="0.35">
      <c r="A8545" s="1296">
        <v>42523</v>
      </c>
      <c r="B8545" s="1295" t="s">
        <v>194</v>
      </c>
      <c r="C8545" s="1295" t="s">
        <v>246</v>
      </c>
      <c r="D8545" s="1295">
        <v>8080</v>
      </c>
      <c r="E8545" s="1295" t="s">
        <v>200</v>
      </c>
      <c r="F8545" s="935" t="s">
        <v>211</v>
      </c>
      <c r="G8545" s="1295">
        <v>0</v>
      </c>
      <c r="H8545" s="935" t="s">
        <v>404</v>
      </c>
      <c r="I8545" s="935" t="s">
        <v>405</v>
      </c>
      <c r="J8545" s="935">
        <v>40.585947769999997</v>
      </c>
      <c r="K8545" s="935">
        <v>-122.3683525</v>
      </c>
      <c r="L8545" s="935">
        <v>40.472049499999997</v>
      </c>
      <c r="M8545" s="935">
        <v>-122.29453460000001</v>
      </c>
    </row>
    <row r="8546" spans="1:13" x14ac:dyDescent="0.35">
      <c r="A8546" s="1296">
        <v>42523</v>
      </c>
      <c r="B8546" s="1295" t="s">
        <v>194</v>
      </c>
      <c r="C8546" s="1295" t="s">
        <v>246</v>
      </c>
      <c r="D8546" s="1295">
        <v>8080</v>
      </c>
      <c r="E8546" s="1295" t="s">
        <v>200</v>
      </c>
      <c r="F8546" s="935" t="s">
        <v>212</v>
      </c>
      <c r="G8546" s="1295">
        <v>0</v>
      </c>
      <c r="H8546" s="935" t="s">
        <v>405</v>
      </c>
      <c r="I8546" s="935" t="s">
        <v>406</v>
      </c>
      <c r="J8546" s="935">
        <v>40.472049499999997</v>
      </c>
      <c r="K8546" s="935">
        <v>-122.29453460000001</v>
      </c>
      <c r="L8546" s="935">
        <v>40.417416330000002</v>
      </c>
      <c r="M8546" s="935">
        <v>-122.19395729999999</v>
      </c>
    </row>
    <row r="8547" spans="1:13" x14ac:dyDescent="0.35">
      <c r="A8547" s="1296">
        <v>42523</v>
      </c>
      <c r="B8547" s="1295" t="s">
        <v>194</v>
      </c>
      <c r="C8547" s="1295" t="s">
        <v>246</v>
      </c>
      <c r="D8547" s="1295">
        <v>8080</v>
      </c>
      <c r="E8547" s="1295" t="s">
        <v>200</v>
      </c>
      <c r="F8547" s="935" t="s">
        <v>213</v>
      </c>
      <c r="G8547" s="1295">
        <v>0</v>
      </c>
      <c r="H8547" s="935" t="s">
        <v>406</v>
      </c>
      <c r="I8547" s="935" t="s">
        <v>407</v>
      </c>
      <c r="J8547" s="935">
        <v>40.417416330000002</v>
      </c>
      <c r="K8547" s="935">
        <v>-122.19395729999999</v>
      </c>
      <c r="L8547" s="935">
        <v>40.355137560000003</v>
      </c>
      <c r="M8547" s="935">
        <v>-122.17595660000001</v>
      </c>
    </row>
    <row r="8548" spans="1:13" x14ac:dyDescent="0.35">
      <c r="A8548" s="1296">
        <v>42523</v>
      </c>
      <c r="B8548" s="1295" t="s">
        <v>194</v>
      </c>
      <c r="C8548" s="1295" t="s">
        <v>246</v>
      </c>
      <c r="D8548" s="1295">
        <v>8080</v>
      </c>
      <c r="E8548" s="1295" t="s">
        <v>200</v>
      </c>
      <c r="F8548" s="935" t="s">
        <v>214</v>
      </c>
      <c r="G8548" s="1295">
        <v>0</v>
      </c>
      <c r="H8548" s="935" t="s">
        <v>407</v>
      </c>
      <c r="I8548" s="935" t="s">
        <v>408</v>
      </c>
      <c r="J8548" s="935">
        <v>40.355137560000003</v>
      </c>
      <c r="K8548" s="935">
        <v>-122.17595660000001</v>
      </c>
      <c r="L8548" s="935">
        <v>40.316984869999999</v>
      </c>
      <c r="M8548" s="935">
        <v>-122.1896581</v>
      </c>
    </row>
    <row r="8549" spans="1:13" x14ac:dyDescent="0.35">
      <c r="A8549" s="1296">
        <v>42523</v>
      </c>
      <c r="B8549" s="1295" t="s">
        <v>194</v>
      </c>
      <c r="C8549" s="1295" t="s">
        <v>246</v>
      </c>
      <c r="D8549" s="1295">
        <v>8080</v>
      </c>
      <c r="E8549" s="1295" t="s">
        <v>200</v>
      </c>
      <c r="F8549" s="935" t="s">
        <v>215</v>
      </c>
      <c r="G8549" s="1295">
        <v>0</v>
      </c>
      <c r="H8549" s="935" t="s">
        <v>408</v>
      </c>
      <c r="I8549" s="935" t="s">
        <v>409</v>
      </c>
      <c r="J8549" s="935">
        <v>40.316984869999999</v>
      </c>
      <c r="K8549" s="935">
        <v>-122.1896581</v>
      </c>
      <c r="L8549" s="935">
        <v>40.263968490000003</v>
      </c>
      <c r="M8549" s="935">
        <v>-122.2235306</v>
      </c>
    </row>
    <row r="8550" spans="1:13" x14ac:dyDescent="0.35">
      <c r="A8550" s="1296">
        <v>42523</v>
      </c>
      <c r="B8550" s="1295" t="s">
        <v>194</v>
      </c>
      <c r="C8550" s="1295" t="s">
        <v>246</v>
      </c>
      <c r="D8550" s="1295">
        <v>8080</v>
      </c>
      <c r="E8550" s="1295" t="s">
        <v>200</v>
      </c>
      <c r="F8550" s="935" t="s">
        <v>216</v>
      </c>
      <c r="G8550" s="1295">
        <v>0</v>
      </c>
      <c r="H8550" s="935" t="s">
        <v>409</v>
      </c>
      <c r="I8550" s="935" t="s">
        <v>410</v>
      </c>
      <c r="J8550" s="935">
        <v>40.263968490000003</v>
      </c>
      <c r="K8550" s="935">
        <v>-122.2235306</v>
      </c>
      <c r="L8550" s="935">
        <v>40.153152210000002</v>
      </c>
      <c r="M8550" s="935">
        <v>-122.20237950000001</v>
      </c>
    </row>
    <row r="8551" spans="1:13" x14ac:dyDescent="0.35">
      <c r="A8551" s="1296">
        <v>42523</v>
      </c>
      <c r="B8551" s="1295" t="s">
        <v>194</v>
      </c>
      <c r="C8551" s="1295" t="s">
        <v>246</v>
      </c>
      <c r="D8551" s="1295">
        <v>8080</v>
      </c>
      <c r="E8551" s="1295" t="s">
        <v>200</v>
      </c>
      <c r="F8551" s="935" t="s">
        <v>217</v>
      </c>
      <c r="G8551" s="1295">
        <v>0</v>
      </c>
      <c r="H8551" s="935" t="s">
        <v>410</v>
      </c>
      <c r="I8551" s="935" t="s">
        <v>411</v>
      </c>
      <c r="J8551" s="935">
        <v>40.153152210000002</v>
      </c>
      <c r="K8551" s="935">
        <v>-122.20237950000001</v>
      </c>
      <c r="L8551" s="935">
        <v>40.027836569999998</v>
      </c>
      <c r="M8551" s="935">
        <v>-122.11920569999999</v>
      </c>
    </row>
    <row r="8552" spans="1:13" x14ac:dyDescent="0.35">
      <c r="A8552" s="1296">
        <v>42523</v>
      </c>
      <c r="B8552" s="1295" t="s">
        <v>194</v>
      </c>
      <c r="C8552" s="1295" t="s">
        <v>246</v>
      </c>
      <c r="D8552" s="1295">
        <v>8080</v>
      </c>
      <c r="E8552" s="1295" t="s">
        <v>200</v>
      </c>
      <c r="F8552" s="935" t="s">
        <v>219</v>
      </c>
      <c r="G8552" s="1295">
        <v>0</v>
      </c>
      <c r="H8552" s="935" t="s">
        <v>411</v>
      </c>
      <c r="I8552" s="935" t="s">
        <v>412</v>
      </c>
      <c r="J8552" s="935">
        <v>40.027836569999998</v>
      </c>
      <c r="K8552" s="935">
        <v>-122.11920569999999</v>
      </c>
      <c r="L8552" s="935">
        <v>39.909298579999998</v>
      </c>
      <c r="M8552" s="935">
        <v>-122.0918963</v>
      </c>
    </row>
    <row r="8553" spans="1:13" x14ac:dyDescent="0.35">
      <c r="A8553" s="1296">
        <v>42523</v>
      </c>
      <c r="B8553" s="1295" t="s">
        <v>194</v>
      </c>
      <c r="C8553" s="1295" t="s">
        <v>246</v>
      </c>
      <c r="D8553" s="1295">
        <v>8080</v>
      </c>
      <c r="E8553" s="1295" t="s">
        <v>200</v>
      </c>
      <c r="F8553" s="935" t="s">
        <v>220</v>
      </c>
      <c r="G8553" s="1295">
        <v>-99999</v>
      </c>
      <c r="H8553" s="935" t="s">
        <v>412</v>
      </c>
      <c r="I8553" s="935" t="s">
        <v>413</v>
      </c>
      <c r="J8553" s="935">
        <v>39.909298579999998</v>
      </c>
      <c r="K8553" s="935">
        <v>-122.0918963</v>
      </c>
      <c r="L8553" s="935">
        <v>39.751173979999997</v>
      </c>
      <c r="M8553" s="935">
        <v>-121.9963235</v>
      </c>
    </row>
    <row r="8554" spans="1:13" x14ac:dyDescent="0.35">
      <c r="A8554" s="1296">
        <v>42523</v>
      </c>
      <c r="B8554" s="1295" t="s">
        <v>194</v>
      </c>
      <c r="C8554" s="1295" t="s">
        <v>246</v>
      </c>
      <c r="D8554" s="1295">
        <v>8080</v>
      </c>
      <c r="E8554" s="1295" t="s">
        <v>200</v>
      </c>
      <c r="F8554" s="935" t="s">
        <v>221</v>
      </c>
      <c r="G8554" s="1295">
        <v>-99999</v>
      </c>
      <c r="H8554" s="935" t="s">
        <v>413</v>
      </c>
      <c r="I8554" s="935" t="s">
        <v>414</v>
      </c>
      <c r="J8554" s="935">
        <v>39.751173979999997</v>
      </c>
      <c r="K8554" s="935">
        <v>-121.9963235</v>
      </c>
      <c r="L8554" s="935">
        <v>39.629153240000001</v>
      </c>
      <c r="M8554" s="935">
        <v>-121.9925059</v>
      </c>
    </row>
    <row r="8555" spans="1:13" x14ac:dyDescent="0.35">
      <c r="A8555" s="1296">
        <v>42523</v>
      </c>
      <c r="B8555" s="1295" t="s">
        <v>194</v>
      </c>
      <c r="C8555" s="1295" t="s">
        <v>246</v>
      </c>
      <c r="D8555" s="1295">
        <v>8080</v>
      </c>
      <c r="E8555" s="1295" t="s">
        <v>200</v>
      </c>
      <c r="F8555" s="935" t="s">
        <v>222</v>
      </c>
      <c r="G8555" s="1295">
        <v>-99999</v>
      </c>
      <c r="H8555" s="935" t="s">
        <v>414</v>
      </c>
      <c r="I8555" s="935" t="s">
        <v>415</v>
      </c>
      <c r="J8555" s="935">
        <v>39.629153240000001</v>
      </c>
      <c r="K8555" s="935">
        <v>-121.9925059</v>
      </c>
      <c r="L8555" s="935">
        <v>39.40712284</v>
      </c>
      <c r="M8555" s="935">
        <v>-122.00758999999999</v>
      </c>
    </row>
    <row r="8556" spans="1:13" x14ac:dyDescent="0.35">
      <c r="A8556" s="1296">
        <v>42530</v>
      </c>
      <c r="B8556" s="1295" t="s">
        <v>194</v>
      </c>
      <c r="C8556" s="1295" t="s">
        <v>196</v>
      </c>
      <c r="D8556" s="1295">
        <v>8010</v>
      </c>
      <c r="E8556" s="1295" t="s">
        <v>200</v>
      </c>
      <c r="F8556" s="935" t="s">
        <v>208</v>
      </c>
      <c r="G8556" s="1295">
        <v>0</v>
      </c>
      <c r="H8556" s="935" t="s">
        <v>402</v>
      </c>
      <c r="I8556" s="935" t="s">
        <v>403</v>
      </c>
      <c r="J8556" s="935">
        <v>40.611883210000002</v>
      </c>
      <c r="K8556" s="935">
        <v>-122.446135</v>
      </c>
      <c r="L8556" s="935">
        <v>40.592799669999998</v>
      </c>
      <c r="M8556" s="935">
        <v>-122.3942059</v>
      </c>
    </row>
    <row r="8557" spans="1:13" x14ac:dyDescent="0.35">
      <c r="A8557" s="1296">
        <v>42530</v>
      </c>
      <c r="B8557" s="1295" t="s">
        <v>194</v>
      </c>
      <c r="C8557" s="1295" t="s">
        <v>196</v>
      </c>
      <c r="D8557" s="1295">
        <v>8010</v>
      </c>
      <c r="E8557" s="1295" t="s">
        <v>200</v>
      </c>
      <c r="F8557" s="935" t="s">
        <v>209</v>
      </c>
      <c r="G8557" s="1295">
        <v>2</v>
      </c>
      <c r="H8557" s="935" t="s">
        <v>403</v>
      </c>
      <c r="I8557" s="935" t="s">
        <v>404</v>
      </c>
      <c r="J8557" s="935">
        <v>40.592799669999998</v>
      </c>
      <c r="K8557" s="935">
        <v>-122.3942059</v>
      </c>
      <c r="L8557" s="935">
        <v>40.585947769999997</v>
      </c>
      <c r="M8557" s="935">
        <v>-122.3683525</v>
      </c>
    </row>
    <row r="8558" spans="1:13" x14ac:dyDescent="0.35">
      <c r="A8558" s="1296">
        <v>42530</v>
      </c>
      <c r="B8558" s="1295" t="s">
        <v>194</v>
      </c>
      <c r="C8558" s="1295" t="s">
        <v>196</v>
      </c>
      <c r="D8558" s="1295">
        <v>8010</v>
      </c>
      <c r="E8558" s="1295" t="s">
        <v>200</v>
      </c>
      <c r="F8558" s="935" t="s">
        <v>211</v>
      </c>
      <c r="G8558" s="1295">
        <v>1</v>
      </c>
      <c r="H8558" s="935" t="s">
        <v>404</v>
      </c>
      <c r="I8558" s="935" t="s">
        <v>405</v>
      </c>
      <c r="J8558" s="935">
        <v>40.585947769999997</v>
      </c>
      <c r="K8558" s="935">
        <v>-122.3683525</v>
      </c>
      <c r="L8558" s="935">
        <v>40.472049499999997</v>
      </c>
      <c r="M8558" s="935">
        <v>-122.29453460000001</v>
      </c>
    </row>
    <row r="8559" spans="1:13" x14ac:dyDescent="0.35">
      <c r="A8559" s="1296">
        <v>42530</v>
      </c>
      <c r="B8559" s="1295" t="s">
        <v>194</v>
      </c>
      <c r="C8559" s="1295" t="s">
        <v>196</v>
      </c>
      <c r="D8559" s="1295">
        <v>8010</v>
      </c>
      <c r="E8559" s="1295" t="s">
        <v>200</v>
      </c>
      <c r="F8559" s="935" t="s">
        <v>212</v>
      </c>
      <c r="G8559" s="1295">
        <v>0</v>
      </c>
      <c r="H8559" s="935" t="s">
        <v>405</v>
      </c>
      <c r="I8559" s="935" t="s">
        <v>406</v>
      </c>
      <c r="J8559" s="935">
        <v>40.472049499999997</v>
      </c>
      <c r="K8559" s="935">
        <v>-122.29453460000001</v>
      </c>
      <c r="L8559" s="935">
        <v>40.417416330000002</v>
      </c>
      <c r="M8559" s="935">
        <v>-122.19395729999999</v>
      </c>
    </row>
    <row r="8560" spans="1:13" x14ac:dyDescent="0.35">
      <c r="A8560" s="1296">
        <v>42530</v>
      </c>
      <c r="B8560" s="1295" t="s">
        <v>194</v>
      </c>
      <c r="C8560" s="1295" t="s">
        <v>196</v>
      </c>
      <c r="D8560" s="1295">
        <v>8010</v>
      </c>
      <c r="E8560" s="1295" t="s">
        <v>200</v>
      </c>
      <c r="F8560" s="935" t="s">
        <v>213</v>
      </c>
      <c r="G8560" s="1295">
        <v>0</v>
      </c>
      <c r="H8560" s="935" t="s">
        <v>406</v>
      </c>
      <c r="I8560" s="935" t="s">
        <v>407</v>
      </c>
      <c r="J8560" s="935">
        <v>40.417416330000002</v>
      </c>
      <c r="K8560" s="935">
        <v>-122.19395729999999</v>
      </c>
      <c r="L8560" s="935">
        <v>40.355137560000003</v>
      </c>
      <c r="M8560" s="935">
        <v>-122.17595660000001</v>
      </c>
    </row>
    <row r="8561" spans="1:13" x14ac:dyDescent="0.35">
      <c r="A8561" s="1296">
        <v>42530</v>
      </c>
      <c r="B8561" s="1295" t="s">
        <v>194</v>
      </c>
      <c r="C8561" s="1295" t="s">
        <v>196</v>
      </c>
      <c r="D8561" s="1295">
        <v>8010</v>
      </c>
      <c r="E8561" s="1295" t="s">
        <v>200</v>
      </c>
      <c r="F8561" s="935" t="s">
        <v>214</v>
      </c>
      <c r="G8561" s="1295">
        <v>0</v>
      </c>
      <c r="H8561" s="935" t="s">
        <v>407</v>
      </c>
      <c r="I8561" s="935" t="s">
        <v>408</v>
      </c>
      <c r="J8561" s="935">
        <v>40.355137560000003</v>
      </c>
      <c r="K8561" s="935">
        <v>-122.17595660000001</v>
      </c>
      <c r="L8561" s="935">
        <v>40.316984869999999</v>
      </c>
      <c r="M8561" s="935">
        <v>-122.1896581</v>
      </c>
    </row>
    <row r="8562" spans="1:13" x14ac:dyDescent="0.35">
      <c r="A8562" s="1296">
        <v>42530</v>
      </c>
      <c r="B8562" s="1295" t="s">
        <v>194</v>
      </c>
      <c r="C8562" s="1295" t="s">
        <v>196</v>
      </c>
      <c r="D8562" s="1295">
        <v>8010</v>
      </c>
      <c r="E8562" s="1295" t="s">
        <v>200</v>
      </c>
      <c r="F8562" s="935" t="s">
        <v>215</v>
      </c>
      <c r="G8562" s="1295">
        <v>0</v>
      </c>
      <c r="H8562" s="935" t="s">
        <v>408</v>
      </c>
      <c r="I8562" s="935" t="s">
        <v>409</v>
      </c>
      <c r="J8562" s="935">
        <v>40.316984869999999</v>
      </c>
      <c r="K8562" s="935">
        <v>-122.1896581</v>
      </c>
      <c r="L8562" s="935">
        <v>40.263968490000003</v>
      </c>
      <c r="M8562" s="935">
        <v>-122.2235306</v>
      </c>
    </row>
    <row r="8563" spans="1:13" x14ac:dyDescent="0.35">
      <c r="A8563" s="1296">
        <v>42530</v>
      </c>
      <c r="B8563" s="1295" t="s">
        <v>194</v>
      </c>
      <c r="C8563" s="1295" t="s">
        <v>196</v>
      </c>
      <c r="D8563" s="1295">
        <v>8010</v>
      </c>
      <c r="E8563" s="1295" t="s">
        <v>200</v>
      </c>
      <c r="F8563" s="935" t="s">
        <v>216</v>
      </c>
      <c r="G8563" s="1295">
        <v>0</v>
      </c>
      <c r="H8563" s="935" t="s">
        <v>409</v>
      </c>
      <c r="I8563" s="935" t="s">
        <v>410</v>
      </c>
      <c r="J8563" s="935">
        <v>40.263968490000003</v>
      </c>
      <c r="K8563" s="935">
        <v>-122.2235306</v>
      </c>
      <c r="L8563" s="935">
        <v>40.153152210000002</v>
      </c>
      <c r="M8563" s="935">
        <v>-122.20237950000001</v>
      </c>
    </row>
    <row r="8564" spans="1:13" x14ac:dyDescent="0.35">
      <c r="A8564" s="1296">
        <v>42530</v>
      </c>
      <c r="B8564" s="1295" t="s">
        <v>194</v>
      </c>
      <c r="C8564" s="1295" t="s">
        <v>196</v>
      </c>
      <c r="D8564" s="1295">
        <v>8010</v>
      </c>
      <c r="E8564" s="1295" t="s">
        <v>200</v>
      </c>
      <c r="F8564" s="935" t="s">
        <v>217</v>
      </c>
      <c r="G8564" s="1295">
        <v>-99999</v>
      </c>
      <c r="H8564" s="935" t="s">
        <v>410</v>
      </c>
      <c r="I8564" s="935" t="s">
        <v>411</v>
      </c>
      <c r="J8564" s="935">
        <v>40.153152210000002</v>
      </c>
      <c r="K8564" s="935">
        <v>-122.20237950000001</v>
      </c>
      <c r="L8564" s="935">
        <v>40.027836569999998</v>
      </c>
      <c r="M8564" s="935">
        <v>-122.11920569999999</v>
      </c>
    </row>
    <row r="8565" spans="1:13" x14ac:dyDescent="0.35">
      <c r="A8565" s="1296">
        <v>42530</v>
      </c>
      <c r="B8565" s="1295" t="s">
        <v>194</v>
      </c>
      <c r="C8565" s="1295" t="s">
        <v>196</v>
      </c>
      <c r="D8565" s="1295">
        <v>8010</v>
      </c>
      <c r="E8565" s="1295" t="s">
        <v>200</v>
      </c>
      <c r="F8565" s="935" t="s">
        <v>219</v>
      </c>
      <c r="G8565" s="1295">
        <v>-99999</v>
      </c>
      <c r="H8565" s="935" t="s">
        <v>411</v>
      </c>
      <c r="I8565" s="935" t="s">
        <v>412</v>
      </c>
      <c r="J8565" s="935">
        <v>40.027836569999998</v>
      </c>
      <c r="K8565" s="935">
        <v>-122.11920569999999</v>
      </c>
      <c r="L8565" s="935">
        <v>39.909298579999998</v>
      </c>
      <c r="M8565" s="935">
        <v>-122.0918963</v>
      </c>
    </row>
    <row r="8566" spans="1:13" x14ac:dyDescent="0.35">
      <c r="A8566" s="1296">
        <v>42530</v>
      </c>
      <c r="B8566" s="1295" t="s">
        <v>194</v>
      </c>
      <c r="C8566" s="1295" t="s">
        <v>196</v>
      </c>
      <c r="D8566" s="1295">
        <v>8010</v>
      </c>
      <c r="E8566" s="1295" t="s">
        <v>200</v>
      </c>
      <c r="F8566" s="935" t="s">
        <v>220</v>
      </c>
      <c r="G8566" s="1295">
        <v>-99999</v>
      </c>
      <c r="H8566" s="935" t="s">
        <v>412</v>
      </c>
      <c r="I8566" s="935" t="s">
        <v>413</v>
      </c>
      <c r="J8566" s="935">
        <v>39.909298579999998</v>
      </c>
      <c r="K8566" s="935">
        <v>-122.0918963</v>
      </c>
      <c r="L8566" s="935">
        <v>39.751173979999997</v>
      </c>
      <c r="M8566" s="935">
        <v>-121.9963235</v>
      </c>
    </row>
    <row r="8567" spans="1:13" x14ac:dyDescent="0.35">
      <c r="A8567" s="1296">
        <v>42530</v>
      </c>
      <c r="B8567" s="1295" t="s">
        <v>194</v>
      </c>
      <c r="C8567" s="1295" t="s">
        <v>196</v>
      </c>
      <c r="D8567" s="1295">
        <v>8010</v>
      </c>
      <c r="E8567" s="1295" t="s">
        <v>200</v>
      </c>
      <c r="F8567" s="935" t="s">
        <v>221</v>
      </c>
      <c r="G8567" s="1295">
        <v>-99999</v>
      </c>
      <c r="H8567" s="935" t="s">
        <v>413</v>
      </c>
      <c r="I8567" s="935" t="s">
        <v>414</v>
      </c>
      <c r="J8567" s="935">
        <v>39.751173979999997</v>
      </c>
      <c r="K8567" s="935">
        <v>-121.9963235</v>
      </c>
      <c r="L8567" s="935">
        <v>39.629153240000001</v>
      </c>
      <c r="M8567" s="935">
        <v>-121.9925059</v>
      </c>
    </row>
    <row r="8568" spans="1:13" x14ac:dyDescent="0.35">
      <c r="A8568" s="1296">
        <v>42530</v>
      </c>
      <c r="B8568" s="1295" t="s">
        <v>194</v>
      </c>
      <c r="C8568" s="1295" t="s">
        <v>196</v>
      </c>
      <c r="D8568" s="1295">
        <v>8010</v>
      </c>
      <c r="E8568" s="1295" t="s">
        <v>200</v>
      </c>
      <c r="F8568" s="935" t="s">
        <v>222</v>
      </c>
      <c r="G8568" s="1295">
        <v>-99999</v>
      </c>
      <c r="H8568" s="935" t="s">
        <v>414</v>
      </c>
      <c r="I8568" s="935" t="s">
        <v>415</v>
      </c>
      <c r="J8568" s="935">
        <v>39.629153240000001</v>
      </c>
      <c r="K8568" s="935">
        <v>-121.9925059</v>
      </c>
      <c r="L8568" s="935">
        <v>39.40712284</v>
      </c>
      <c r="M8568" s="935">
        <v>-122.00758999999999</v>
      </c>
    </row>
    <row r="8569" spans="1:13" x14ac:dyDescent="0.35">
      <c r="A8569" s="1296">
        <v>42537</v>
      </c>
      <c r="B8569" s="1295" t="s">
        <v>194</v>
      </c>
      <c r="C8569" s="1295" t="s">
        <v>245</v>
      </c>
      <c r="D8569" s="1295">
        <v>8110</v>
      </c>
      <c r="E8569" s="1295" t="s">
        <v>200</v>
      </c>
      <c r="F8569" s="935" t="s">
        <v>208</v>
      </c>
      <c r="G8569" s="1295">
        <v>0</v>
      </c>
      <c r="H8569" s="935" t="s">
        <v>402</v>
      </c>
      <c r="I8569" s="935" t="s">
        <v>403</v>
      </c>
      <c r="J8569" s="935">
        <v>40.611883210000002</v>
      </c>
      <c r="K8569" s="935">
        <v>-122.446135</v>
      </c>
      <c r="L8569" s="935">
        <v>40.592799669999998</v>
      </c>
      <c r="M8569" s="935">
        <v>-122.3942059</v>
      </c>
    </row>
    <row r="8570" spans="1:13" x14ac:dyDescent="0.35">
      <c r="A8570" s="1296">
        <v>42537</v>
      </c>
      <c r="B8570" s="1295" t="s">
        <v>194</v>
      </c>
      <c r="C8570" s="1295" t="s">
        <v>245</v>
      </c>
      <c r="D8570" s="1295">
        <v>8110</v>
      </c>
      <c r="E8570" s="1295" t="s">
        <v>200</v>
      </c>
      <c r="F8570" s="935" t="s">
        <v>209</v>
      </c>
      <c r="G8570" s="1295">
        <v>1</v>
      </c>
      <c r="H8570" s="935" t="s">
        <v>403</v>
      </c>
      <c r="I8570" s="935" t="s">
        <v>404</v>
      </c>
      <c r="J8570" s="935">
        <v>40.592799669999998</v>
      </c>
      <c r="K8570" s="935">
        <v>-122.3942059</v>
      </c>
      <c r="L8570" s="935">
        <v>40.585947769999997</v>
      </c>
      <c r="M8570" s="935">
        <v>-122.3683525</v>
      </c>
    </row>
    <row r="8571" spans="1:13" x14ac:dyDescent="0.35">
      <c r="A8571" s="1296">
        <v>42537</v>
      </c>
      <c r="B8571" s="1295" t="s">
        <v>194</v>
      </c>
      <c r="C8571" s="1295" t="s">
        <v>245</v>
      </c>
      <c r="D8571" s="1295">
        <v>8110</v>
      </c>
      <c r="E8571" s="1295" t="s">
        <v>200</v>
      </c>
      <c r="F8571" s="935" t="s">
        <v>211</v>
      </c>
      <c r="G8571" s="1295">
        <v>0</v>
      </c>
      <c r="H8571" s="935" t="s">
        <v>404</v>
      </c>
      <c r="I8571" s="935" t="s">
        <v>405</v>
      </c>
      <c r="J8571" s="935">
        <v>40.585947769999997</v>
      </c>
      <c r="K8571" s="935">
        <v>-122.3683525</v>
      </c>
      <c r="L8571" s="935">
        <v>40.472049499999997</v>
      </c>
      <c r="M8571" s="935">
        <v>-122.29453460000001</v>
      </c>
    </row>
    <row r="8572" spans="1:13" x14ac:dyDescent="0.35">
      <c r="A8572" s="1296">
        <v>42537</v>
      </c>
      <c r="B8572" s="1295" t="s">
        <v>194</v>
      </c>
      <c r="C8572" s="1295" t="s">
        <v>245</v>
      </c>
      <c r="D8572" s="1295">
        <v>8110</v>
      </c>
      <c r="E8572" s="1295" t="s">
        <v>200</v>
      </c>
      <c r="F8572" s="935" t="s">
        <v>212</v>
      </c>
      <c r="G8572" s="1295">
        <v>0</v>
      </c>
      <c r="H8572" s="935" t="s">
        <v>405</v>
      </c>
      <c r="I8572" s="935" t="s">
        <v>406</v>
      </c>
      <c r="J8572" s="935">
        <v>40.472049499999997</v>
      </c>
      <c r="K8572" s="935">
        <v>-122.29453460000001</v>
      </c>
      <c r="L8572" s="935">
        <v>40.417416330000002</v>
      </c>
      <c r="M8572" s="935">
        <v>-122.19395729999999</v>
      </c>
    </row>
    <row r="8573" spans="1:13" x14ac:dyDescent="0.35">
      <c r="A8573" s="1296">
        <v>42537</v>
      </c>
      <c r="B8573" s="1295" t="s">
        <v>194</v>
      </c>
      <c r="C8573" s="1295" t="s">
        <v>245</v>
      </c>
      <c r="D8573" s="1295">
        <v>8110</v>
      </c>
      <c r="E8573" s="1295" t="s">
        <v>200</v>
      </c>
      <c r="F8573" s="935" t="s">
        <v>213</v>
      </c>
      <c r="G8573" s="1295">
        <v>0</v>
      </c>
      <c r="H8573" s="935" t="s">
        <v>406</v>
      </c>
      <c r="I8573" s="935" t="s">
        <v>407</v>
      </c>
      <c r="J8573" s="935">
        <v>40.417416330000002</v>
      </c>
      <c r="K8573" s="935">
        <v>-122.19395729999999</v>
      </c>
      <c r="L8573" s="935">
        <v>40.355137560000003</v>
      </c>
      <c r="M8573" s="935">
        <v>-122.17595660000001</v>
      </c>
    </row>
    <row r="8574" spans="1:13" x14ac:dyDescent="0.35">
      <c r="A8574" s="1296">
        <v>42537</v>
      </c>
      <c r="B8574" s="1295" t="s">
        <v>194</v>
      </c>
      <c r="C8574" s="1295" t="s">
        <v>245</v>
      </c>
      <c r="D8574" s="1295">
        <v>8110</v>
      </c>
      <c r="E8574" s="1295" t="s">
        <v>200</v>
      </c>
      <c r="F8574" s="935" t="s">
        <v>214</v>
      </c>
      <c r="G8574" s="1295">
        <v>0</v>
      </c>
      <c r="H8574" s="935" t="s">
        <v>407</v>
      </c>
      <c r="I8574" s="935" t="s">
        <v>408</v>
      </c>
      <c r="J8574" s="935">
        <v>40.355137560000003</v>
      </c>
      <c r="K8574" s="935">
        <v>-122.17595660000001</v>
      </c>
      <c r="L8574" s="935">
        <v>40.316984869999999</v>
      </c>
      <c r="M8574" s="935">
        <v>-122.1896581</v>
      </c>
    </row>
    <row r="8575" spans="1:13" x14ac:dyDescent="0.35">
      <c r="A8575" s="1296">
        <v>42537</v>
      </c>
      <c r="B8575" s="1295" t="s">
        <v>194</v>
      </c>
      <c r="C8575" s="1295" t="s">
        <v>245</v>
      </c>
      <c r="D8575" s="1295">
        <v>8110</v>
      </c>
      <c r="E8575" s="1295" t="s">
        <v>200</v>
      </c>
      <c r="F8575" s="935" t="s">
        <v>215</v>
      </c>
      <c r="G8575" s="1295">
        <v>0</v>
      </c>
      <c r="H8575" s="935" t="s">
        <v>408</v>
      </c>
      <c r="I8575" s="935" t="s">
        <v>409</v>
      </c>
      <c r="J8575" s="935">
        <v>40.316984869999999</v>
      </c>
      <c r="K8575" s="935">
        <v>-122.1896581</v>
      </c>
      <c r="L8575" s="935">
        <v>40.263968490000003</v>
      </c>
      <c r="M8575" s="935">
        <v>-122.2235306</v>
      </c>
    </row>
    <row r="8576" spans="1:13" x14ac:dyDescent="0.35">
      <c r="A8576" s="1296">
        <v>42537</v>
      </c>
      <c r="B8576" s="1295" t="s">
        <v>194</v>
      </c>
      <c r="C8576" s="1295" t="s">
        <v>245</v>
      </c>
      <c r="D8576" s="1295">
        <v>8110</v>
      </c>
      <c r="E8576" s="1295" t="s">
        <v>200</v>
      </c>
      <c r="F8576" s="935" t="s">
        <v>216</v>
      </c>
      <c r="G8576" s="1295">
        <v>0</v>
      </c>
      <c r="H8576" s="935" t="s">
        <v>409</v>
      </c>
      <c r="I8576" s="935" t="s">
        <v>410</v>
      </c>
      <c r="J8576" s="935">
        <v>40.263968490000003</v>
      </c>
      <c r="K8576" s="935">
        <v>-122.2235306</v>
      </c>
      <c r="L8576" s="935">
        <v>40.153152210000002</v>
      </c>
      <c r="M8576" s="935">
        <v>-122.20237950000001</v>
      </c>
    </row>
    <row r="8577" spans="1:13" x14ac:dyDescent="0.35">
      <c r="A8577" s="1296">
        <v>42537</v>
      </c>
      <c r="B8577" s="1295" t="s">
        <v>194</v>
      </c>
      <c r="C8577" s="1295" t="s">
        <v>245</v>
      </c>
      <c r="D8577" s="1295">
        <v>8110</v>
      </c>
      <c r="E8577" s="1295" t="s">
        <v>200</v>
      </c>
      <c r="F8577" s="935" t="s">
        <v>217</v>
      </c>
      <c r="G8577" s="1295">
        <v>-99999</v>
      </c>
      <c r="H8577" s="935" t="s">
        <v>410</v>
      </c>
      <c r="I8577" s="935" t="s">
        <v>411</v>
      </c>
      <c r="J8577" s="935">
        <v>40.153152210000002</v>
      </c>
      <c r="K8577" s="935">
        <v>-122.20237950000001</v>
      </c>
      <c r="L8577" s="935">
        <v>40.027836569999998</v>
      </c>
      <c r="M8577" s="935">
        <v>-122.11920569999999</v>
      </c>
    </row>
    <row r="8578" spans="1:13" x14ac:dyDescent="0.35">
      <c r="A8578" s="1296">
        <v>42537</v>
      </c>
      <c r="B8578" s="1295" t="s">
        <v>194</v>
      </c>
      <c r="C8578" s="1295" t="s">
        <v>245</v>
      </c>
      <c r="D8578" s="1295">
        <v>8110</v>
      </c>
      <c r="E8578" s="1295" t="s">
        <v>200</v>
      </c>
      <c r="F8578" s="935" t="s">
        <v>219</v>
      </c>
      <c r="G8578" s="1295">
        <v>-99999</v>
      </c>
      <c r="H8578" s="935" t="s">
        <v>411</v>
      </c>
      <c r="I8578" s="935" t="s">
        <v>412</v>
      </c>
      <c r="J8578" s="935">
        <v>40.027836569999998</v>
      </c>
      <c r="K8578" s="935">
        <v>-122.11920569999999</v>
      </c>
      <c r="L8578" s="935">
        <v>39.909298579999998</v>
      </c>
      <c r="M8578" s="935">
        <v>-122.0918963</v>
      </c>
    </row>
    <row r="8579" spans="1:13" x14ac:dyDescent="0.35">
      <c r="A8579" s="1296">
        <v>42537</v>
      </c>
      <c r="B8579" s="1295" t="s">
        <v>194</v>
      </c>
      <c r="C8579" s="1295" t="s">
        <v>245</v>
      </c>
      <c r="D8579" s="1295">
        <v>8110</v>
      </c>
      <c r="E8579" s="1295" t="s">
        <v>200</v>
      </c>
      <c r="F8579" s="935" t="s">
        <v>220</v>
      </c>
      <c r="G8579" s="1295">
        <v>-99999</v>
      </c>
      <c r="H8579" s="935" t="s">
        <v>412</v>
      </c>
      <c r="I8579" s="935" t="s">
        <v>413</v>
      </c>
      <c r="J8579" s="935">
        <v>39.909298579999998</v>
      </c>
      <c r="K8579" s="935">
        <v>-122.0918963</v>
      </c>
      <c r="L8579" s="935">
        <v>39.751173979999997</v>
      </c>
      <c r="M8579" s="935">
        <v>-121.9963235</v>
      </c>
    </row>
    <row r="8580" spans="1:13" x14ac:dyDescent="0.35">
      <c r="A8580" s="1296">
        <v>42537</v>
      </c>
      <c r="B8580" s="1295" t="s">
        <v>194</v>
      </c>
      <c r="C8580" s="1295" t="s">
        <v>245</v>
      </c>
      <c r="D8580" s="1295">
        <v>8110</v>
      </c>
      <c r="E8580" s="1295" t="s">
        <v>200</v>
      </c>
      <c r="F8580" s="935" t="s">
        <v>221</v>
      </c>
      <c r="G8580" s="1295">
        <v>-99999</v>
      </c>
      <c r="H8580" s="935" t="s">
        <v>413</v>
      </c>
      <c r="I8580" s="935" t="s">
        <v>414</v>
      </c>
      <c r="J8580" s="935">
        <v>39.751173979999997</v>
      </c>
      <c r="K8580" s="935">
        <v>-121.9963235</v>
      </c>
      <c r="L8580" s="935">
        <v>39.629153240000001</v>
      </c>
      <c r="M8580" s="935">
        <v>-121.9925059</v>
      </c>
    </row>
    <row r="8581" spans="1:13" x14ac:dyDescent="0.35">
      <c r="A8581" s="1296">
        <v>42537</v>
      </c>
      <c r="B8581" s="1295" t="s">
        <v>194</v>
      </c>
      <c r="C8581" s="1295" t="s">
        <v>245</v>
      </c>
      <c r="D8581" s="1295">
        <v>8110</v>
      </c>
      <c r="E8581" s="1295" t="s">
        <v>200</v>
      </c>
      <c r="F8581" s="935" t="s">
        <v>222</v>
      </c>
      <c r="G8581" s="1295">
        <v>-99999</v>
      </c>
      <c r="H8581" s="935" t="s">
        <v>414</v>
      </c>
      <c r="I8581" s="935" t="s">
        <v>415</v>
      </c>
      <c r="J8581" s="935">
        <v>39.629153240000001</v>
      </c>
      <c r="K8581" s="935">
        <v>-121.9925059</v>
      </c>
      <c r="L8581" s="935">
        <v>39.40712284</v>
      </c>
      <c r="M8581" s="935">
        <v>-122.00758999999999</v>
      </c>
    </row>
    <row r="8582" spans="1:13" x14ac:dyDescent="0.35">
      <c r="A8582" s="1296">
        <v>42544</v>
      </c>
      <c r="B8582" s="1295" t="s">
        <v>194</v>
      </c>
      <c r="C8582" s="1295" t="s">
        <v>196</v>
      </c>
      <c r="D8582" s="1295">
        <v>9110</v>
      </c>
      <c r="E8582" s="1295" t="s">
        <v>200</v>
      </c>
      <c r="F8582" s="935" t="s">
        <v>208</v>
      </c>
      <c r="G8582" s="1295">
        <v>0</v>
      </c>
      <c r="H8582" s="935" t="s">
        <v>402</v>
      </c>
      <c r="I8582" s="935" t="s">
        <v>403</v>
      </c>
      <c r="J8582" s="935">
        <v>40.611883210000002</v>
      </c>
      <c r="K8582" s="935">
        <v>-122.446135</v>
      </c>
      <c r="L8582" s="935">
        <v>40.592799669999998</v>
      </c>
      <c r="M8582" s="935">
        <v>-122.3942059</v>
      </c>
    </row>
    <row r="8583" spans="1:13" x14ac:dyDescent="0.35">
      <c r="A8583" s="1296">
        <v>42544</v>
      </c>
      <c r="B8583" s="1295" t="s">
        <v>194</v>
      </c>
      <c r="C8583" s="1295" t="s">
        <v>196</v>
      </c>
      <c r="D8583" s="1295">
        <v>9110</v>
      </c>
      <c r="E8583" s="1295" t="s">
        <v>200</v>
      </c>
      <c r="F8583" s="935" t="s">
        <v>209</v>
      </c>
      <c r="G8583" s="1295">
        <v>1</v>
      </c>
      <c r="H8583" s="935" t="s">
        <v>403</v>
      </c>
      <c r="I8583" s="935" t="s">
        <v>404</v>
      </c>
      <c r="J8583" s="935">
        <v>40.592799669999998</v>
      </c>
      <c r="K8583" s="935">
        <v>-122.3942059</v>
      </c>
      <c r="L8583" s="935">
        <v>40.585947769999997</v>
      </c>
      <c r="M8583" s="935">
        <v>-122.3683525</v>
      </c>
    </row>
    <row r="8584" spans="1:13" x14ac:dyDescent="0.35">
      <c r="A8584" s="1296">
        <v>42544</v>
      </c>
      <c r="B8584" s="1295" t="s">
        <v>194</v>
      </c>
      <c r="C8584" s="1295" t="s">
        <v>196</v>
      </c>
      <c r="D8584" s="1295">
        <v>9110</v>
      </c>
      <c r="E8584" s="1295" t="s">
        <v>200</v>
      </c>
      <c r="F8584" s="935" t="s">
        <v>211</v>
      </c>
      <c r="G8584" s="1295">
        <v>0</v>
      </c>
      <c r="H8584" s="935" t="s">
        <v>404</v>
      </c>
      <c r="I8584" s="935" t="s">
        <v>405</v>
      </c>
      <c r="J8584" s="935">
        <v>40.585947769999997</v>
      </c>
      <c r="K8584" s="935">
        <v>-122.3683525</v>
      </c>
      <c r="L8584" s="935">
        <v>40.472049499999997</v>
      </c>
      <c r="M8584" s="935">
        <v>-122.29453460000001</v>
      </c>
    </row>
    <row r="8585" spans="1:13" x14ac:dyDescent="0.35">
      <c r="A8585" s="1296">
        <v>42544</v>
      </c>
      <c r="B8585" s="1295" t="s">
        <v>194</v>
      </c>
      <c r="C8585" s="1295" t="s">
        <v>196</v>
      </c>
      <c r="D8585" s="1295">
        <v>9110</v>
      </c>
      <c r="E8585" s="1295" t="s">
        <v>200</v>
      </c>
      <c r="F8585" s="935" t="s">
        <v>212</v>
      </c>
      <c r="G8585" s="1295">
        <v>0</v>
      </c>
      <c r="H8585" s="935" t="s">
        <v>405</v>
      </c>
      <c r="I8585" s="935" t="s">
        <v>406</v>
      </c>
      <c r="J8585" s="935">
        <v>40.472049499999997</v>
      </c>
      <c r="K8585" s="935">
        <v>-122.29453460000001</v>
      </c>
      <c r="L8585" s="935">
        <v>40.417416330000002</v>
      </c>
      <c r="M8585" s="935">
        <v>-122.19395729999999</v>
      </c>
    </row>
    <row r="8586" spans="1:13" x14ac:dyDescent="0.35">
      <c r="A8586" s="1296">
        <v>42544</v>
      </c>
      <c r="B8586" s="1295" t="s">
        <v>194</v>
      </c>
      <c r="C8586" s="1295" t="s">
        <v>196</v>
      </c>
      <c r="D8586" s="1295">
        <v>9110</v>
      </c>
      <c r="E8586" s="1295" t="s">
        <v>200</v>
      </c>
      <c r="F8586" s="935" t="s">
        <v>213</v>
      </c>
      <c r="G8586" s="1295">
        <v>0</v>
      </c>
      <c r="H8586" s="935" t="s">
        <v>406</v>
      </c>
      <c r="I8586" s="935" t="s">
        <v>407</v>
      </c>
      <c r="J8586" s="935">
        <v>40.417416330000002</v>
      </c>
      <c r="K8586" s="935">
        <v>-122.19395729999999</v>
      </c>
      <c r="L8586" s="935">
        <v>40.355137560000003</v>
      </c>
      <c r="M8586" s="935">
        <v>-122.17595660000001</v>
      </c>
    </row>
    <row r="8587" spans="1:13" x14ac:dyDescent="0.35">
      <c r="A8587" s="1296">
        <v>42544</v>
      </c>
      <c r="B8587" s="1295" t="s">
        <v>194</v>
      </c>
      <c r="C8587" s="1295" t="s">
        <v>196</v>
      </c>
      <c r="D8587" s="1295">
        <v>9110</v>
      </c>
      <c r="E8587" s="1295" t="s">
        <v>200</v>
      </c>
      <c r="F8587" s="935" t="s">
        <v>214</v>
      </c>
      <c r="G8587" s="1295">
        <v>0</v>
      </c>
      <c r="H8587" s="935" t="s">
        <v>407</v>
      </c>
      <c r="I8587" s="935" t="s">
        <v>408</v>
      </c>
      <c r="J8587" s="935">
        <v>40.355137560000003</v>
      </c>
      <c r="K8587" s="935">
        <v>-122.17595660000001</v>
      </c>
      <c r="L8587" s="935">
        <v>40.316984869999999</v>
      </c>
      <c r="M8587" s="935">
        <v>-122.1896581</v>
      </c>
    </row>
    <row r="8588" spans="1:13" x14ac:dyDescent="0.35">
      <c r="A8588" s="1296">
        <v>42544</v>
      </c>
      <c r="B8588" s="1295" t="s">
        <v>194</v>
      </c>
      <c r="C8588" s="1295" t="s">
        <v>196</v>
      </c>
      <c r="D8588" s="1295">
        <v>9110</v>
      </c>
      <c r="E8588" s="1295" t="s">
        <v>200</v>
      </c>
      <c r="F8588" s="935" t="s">
        <v>215</v>
      </c>
      <c r="G8588" s="1295">
        <v>0</v>
      </c>
      <c r="H8588" s="935" t="s">
        <v>408</v>
      </c>
      <c r="I8588" s="935" t="s">
        <v>409</v>
      </c>
      <c r="J8588" s="935">
        <v>40.316984869999999</v>
      </c>
      <c r="K8588" s="935">
        <v>-122.1896581</v>
      </c>
      <c r="L8588" s="935">
        <v>40.263968490000003</v>
      </c>
      <c r="M8588" s="935">
        <v>-122.2235306</v>
      </c>
    </row>
    <row r="8589" spans="1:13" x14ac:dyDescent="0.35">
      <c r="A8589" s="1296">
        <v>42544</v>
      </c>
      <c r="B8589" s="1295" t="s">
        <v>194</v>
      </c>
      <c r="C8589" s="1295" t="s">
        <v>196</v>
      </c>
      <c r="D8589" s="1295">
        <v>9110</v>
      </c>
      <c r="E8589" s="1295" t="s">
        <v>200</v>
      </c>
      <c r="F8589" s="935" t="s">
        <v>216</v>
      </c>
      <c r="G8589" s="1295">
        <v>0</v>
      </c>
      <c r="H8589" s="935" t="s">
        <v>409</v>
      </c>
      <c r="I8589" s="935" t="s">
        <v>410</v>
      </c>
      <c r="J8589" s="935">
        <v>40.263968490000003</v>
      </c>
      <c r="K8589" s="935">
        <v>-122.2235306</v>
      </c>
      <c r="L8589" s="935">
        <v>40.153152210000002</v>
      </c>
      <c r="M8589" s="935">
        <v>-122.20237950000001</v>
      </c>
    </row>
    <row r="8590" spans="1:13" x14ac:dyDescent="0.35">
      <c r="A8590" s="1296">
        <v>42544</v>
      </c>
      <c r="B8590" s="1295" t="s">
        <v>194</v>
      </c>
      <c r="C8590" s="1295" t="s">
        <v>196</v>
      </c>
      <c r="D8590" s="1295">
        <v>9110</v>
      </c>
      <c r="E8590" s="1295" t="s">
        <v>200</v>
      </c>
      <c r="F8590" s="935" t="s">
        <v>217</v>
      </c>
      <c r="G8590" s="1295">
        <v>-99999</v>
      </c>
      <c r="H8590" s="935" t="s">
        <v>410</v>
      </c>
      <c r="I8590" s="935" t="s">
        <v>411</v>
      </c>
      <c r="J8590" s="935">
        <v>40.153152210000002</v>
      </c>
      <c r="K8590" s="935">
        <v>-122.20237950000001</v>
      </c>
      <c r="L8590" s="935">
        <v>40.027836569999998</v>
      </c>
      <c r="M8590" s="935">
        <v>-122.11920569999999</v>
      </c>
    </row>
    <row r="8591" spans="1:13" x14ac:dyDescent="0.35">
      <c r="A8591" s="1296">
        <v>42544</v>
      </c>
      <c r="B8591" s="1295" t="s">
        <v>194</v>
      </c>
      <c r="C8591" s="1295" t="s">
        <v>196</v>
      </c>
      <c r="D8591" s="1295">
        <v>9110</v>
      </c>
      <c r="E8591" s="1295" t="s">
        <v>200</v>
      </c>
      <c r="F8591" s="935" t="s">
        <v>219</v>
      </c>
      <c r="G8591" s="1295">
        <v>-99999</v>
      </c>
      <c r="H8591" s="935" t="s">
        <v>411</v>
      </c>
      <c r="I8591" s="935" t="s">
        <v>412</v>
      </c>
      <c r="J8591" s="935">
        <v>40.027836569999998</v>
      </c>
      <c r="K8591" s="935">
        <v>-122.11920569999999</v>
      </c>
      <c r="L8591" s="935">
        <v>39.909298579999998</v>
      </c>
      <c r="M8591" s="935">
        <v>-122.0918963</v>
      </c>
    </row>
    <row r="8592" spans="1:13" x14ac:dyDescent="0.35">
      <c r="A8592" s="1296">
        <v>42544</v>
      </c>
      <c r="B8592" s="1295" t="s">
        <v>194</v>
      </c>
      <c r="C8592" s="1295" t="s">
        <v>196</v>
      </c>
      <c r="D8592" s="1295">
        <v>9110</v>
      </c>
      <c r="E8592" s="1295" t="s">
        <v>200</v>
      </c>
      <c r="F8592" s="935" t="s">
        <v>220</v>
      </c>
      <c r="G8592" s="1295">
        <v>-99999</v>
      </c>
      <c r="H8592" s="935" t="s">
        <v>412</v>
      </c>
      <c r="I8592" s="935" t="s">
        <v>413</v>
      </c>
      <c r="J8592" s="935">
        <v>39.909298579999998</v>
      </c>
      <c r="K8592" s="935">
        <v>-122.0918963</v>
      </c>
      <c r="L8592" s="935">
        <v>39.751173979999997</v>
      </c>
      <c r="M8592" s="935">
        <v>-121.9963235</v>
      </c>
    </row>
    <row r="8593" spans="1:13" x14ac:dyDescent="0.35">
      <c r="A8593" s="1296">
        <v>42544</v>
      </c>
      <c r="B8593" s="1295" t="s">
        <v>194</v>
      </c>
      <c r="C8593" s="1295" t="s">
        <v>196</v>
      </c>
      <c r="D8593" s="1295">
        <v>9110</v>
      </c>
      <c r="E8593" s="1295" t="s">
        <v>200</v>
      </c>
      <c r="F8593" s="935" t="s">
        <v>221</v>
      </c>
      <c r="G8593" s="1295">
        <v>-99999</v>
      </c>
      <c r="H8593" s="935" t="s">
        <v>413</v>
      </c>
      <c r="I8593" s="935" t="s">
        <v>414</v>
      </c>
      <c r="J8593" s="935">
        <v>39.751173979999997</v>
      </c>
      <c r="K8593" s="935">
        <v>-121.9963235</v>
      </c>
      <c r="L8593" s="935">
        <v>39.629153240000001</v>
      </c>
      <c r="M8593" s="935">
        <v>-121.9925059</v>
      </c>
    </row>
    <row r="8594" spans="1:13" x14ac:dyDescent="0.35">
      <c r="A8594" s="1296">
        <v>42544</v>
      </c>
      <c r="B8594" s="1295" t="s">
        <v>194</v>
      </c>
      <c r="C8594" s="1295" t="s">
        <v>196</v>
      </c>
      <c r="D8594" s="1295">
        <v>9110</v>
      </c>
      <c r="E8594" s="1295" t="s">
        <v>200</v>
      </c>
      <c r="F8594" s="935" t="s">
        <v>222</v>
      </c>
      <c r="G8594" s="1295">
        <v>-99999</v>
      </c>
      <c r="H8594" s="935" t="s">
        <v>414</v>
      </c>
      <c r="I8594" s="935" t="s">
        <v>415</v>
      </c>
      <c r="J8594" s="935">
        <v>39.629153240000001</v>
      </c>
      <c r="K8594" s="935">
        <v>-121.9925059</v>
      </c>
      <c r="L8594" s="935">
        <v>39.40712284</v>
      </c>
      <c r="M8594" s="935">
        <v>-122.00758999999999</v>
      </c>
    </row>
    <row r="8595" spans="1:13" x14ac:dyDescent="0.35">
      <c r="A8595" s="1296">
        <v>42551</v>
      </c>
      <c r="B8595" s="1295" t="s">
        <v>194</v>
      </c>
      <c r="C8595" s="1295" t="s">
        <v>196</v>
      </c>
      <c r="D8595" s="1295">
        <v>9040</v>
      </c>
      <c r="E8595" s="1295" t="s">
        <v>200</v>
      </c>
      <c r="F8595" s="935" t="s">
        <v>208</v>
      </c>
      <c r="G8595" s="1295">
        <v>0</v>
      </c>
      <c r="H8595" s="935" t="s">
        <v>402</v>
      </c>
      <c r="I8595" s="935" t="s">
        <v>403</v>
      </c>
      <c r="J8595" s="935">
        <v>40.611883210000002</v>
      </c>
      <c r="K8595" s="935">
        <v>-122.446135</v>
      </c>
      <c r="L8595" s="935">
        <v>40.592799669999998</v>
      </c>
      <c r="M8595" s="935">
        <v>-122.3942059</v>
      </c>
    </row>
    <row r="8596" spans="1:13" x14ac:dyDescent="0.35">
      <c r="A8596" s="1296">
        <v>42551</v>
      </c>
      <c r="B8596" s="1295" t="s">
        <v>194</v>
      </c>
      <c r="C8596" s="1295" t="s">
        <v>196</v>
      </c>
      <c r="D8596" s="1295">
        <v>9040</v>
      </c>
      <c r="E8596" s="1295" t="s">
        <v>200</v>
      </c>
      <c r="F8596" s="935" t="s">
        <v>209</v>
      </c>
      <c r="G8596" s="1295">
        <v>0</v>
      </c>
      <c r="H8596" s="935" t="s">
        <v>403</v>
      </c>
      <c r="I8596" s="935" t="s">
        <v>404</v>
      </c>
      <c r="J8596" s="935">
        <v>40.592799669999998</v>
      </c>
      <c r="K8596" s="935">
        <v>-122.3942059</v>
      </c>
      <c r="L8596" s="935">
        <v>40.585947769999997</v>
      </c>
      <c r="M8596" s="935">
        <v>-122.3683525</v>
      </c>
    </row>
    <row r="8597" spans="1:13" x14ac:dyDescent="0.35">
      <c r="A8597" s="1296">
        <v>42551</v>
      </c>
      <c r="B8597" s="1295" t="s">
        <v>194</v>
      </c>
      <c r="C8597" s="1295" t="s">
        <v>196</v>
      </c>
      <c r="D8597" s="1295">
        <v>9040</v>
      </c>
      <c r="E8597" s="1295" t="s">
        <v>200</v>
      </c>
      <c r="F8597" s="935" t="s">
        <v>211</v>
      </c>
      <c r="G8597" s="1295">
        <v>0</v>
      </c>
      <c r="H8597" s="935" t="s">
        <v>404</v>
      </c>
      <c r="I8597" s="935" t="s">
        <v>405</v>
      </c>
      <c r="J8597" s="935">
        <v>40.585947769999997</v>
      </c>
      <c r="K8597" s="935">
        <v>-122.3683525</v>
      </c>
      <c r="L8597" s="935">
        <v>40.472049499999997</v>
      </c>
      <c r="M8597" s="935">
        <v>-122.29453460000001</v>
      </c>
    </row>
    <row r="8598" spans="1:13" x14ac:dyDescent="0.35">
      <c r="A8598" s="1296">
        <v>42551</v>
      </c>
      <c r="B8598" s="1295" t="s">
        <v>194</v>
      </c>
      <c r="C8598" s="1295" t="s">
        <v>196</v>
      </c>
      <c r="D8598" s="1295">
        <v>9040</v>
      </c>
      <c r="E8598" s="1295" t="s">
        <v>200</v>
      </c>
      <c r="F8598" s="935" t="s">
        <v>212</v>
      </c>
      <c r="G8598" s="1295">
        <v>0</v>
      </c>
      <c r="H8598" s="935" t="s">
        <v>405</v>
      </c>
      <c r="I8598" s="935" t="s">
        <v>406</v>
      </c>
      <c r="J8598" s="935">
        <v>40.472049499999997</v>
      </c>
      <c r="K8598" s="935">
        <v>-122.29453460000001</v>
      </c>
      <c r="L8598" s="935">
        <v>40.417416330000002</v>
      </c>
      <c r="M8598" s="935">
        <v>-122.19395729999999</v>
      </c>
    </row>
    <row r="8599" spans="1:13" x14ac:dyDescent="0.35">
      <c r="A8599" s="1296">
        <v>42551</v>
      </c>
      <c r="B8599" s="1295" t="s">
        <v>194</v>
      </c>
      <c r="C8599" s="1295" t="s">
        <v>196</v>
      </c>
      <c r="D8599" s="1295">
        <v>9040</v>
      </c>
      <c r="E8599" s="1295" t="s">
        <v>200</v>
      </c>
      <c r="F8599" s="935" t="s">
        <v>213</v>
      </c>
      <c r="G8599" s="1295">
        <v>0</v>
      </c>
      <c r="H8599" s="935" t="s">
        <v>406</v>
      </c>
      <c r="I8599" s="935" t="s">
        <v>407</v>
      </c>
      <c r="J8599" s="935">
        <v>40.417416330000002</v>
      </c>
      <c r="K8599" s="935">
        <v>-122.19395729999999</v>
      </c>
      <c r="L8599" s="935">
        <v>40.355137560000003</v>
      </c>
      <c r="M8599" s="935">
        <v>-122.17595660000001</v>
      </c>
    </row>
    <row r="8600" spans="1:13" x14ac:dyDescent="0.35">
      <c r="A8600" s="1296">
        <v>42551</v>
      </c>
      <c r="B8600" s="1295" t="s">
        <v>194</v>
      </c>
      <c r="C8600" s="1295" t="s">
        <v>196</v>
      </c>
      <c r="D8600" s="1295">
        <v>9040</v>
      </c>
      <c r="E8600" s="1295" t="s">
        <v>200</v>
      </c>
      <c r="F8600" s="935" t="s">
        <v>214</v>
      </c>
      <c r="G8600" s="1295">
        <v>0</v>
      </c>
      <c r="H8600" s="935" t="s">
        <v>407</v>
      </c>
      <c r="I8600" s="935" t="s">
        <v>408</v>
      </c>
      <c r="J8600" s="935">
        <v>40.355137560000003</v>
      </c>
      <c r="K8600" s="935">
        <v>-122.17595660000001</v>
      </c>
      <c r="L8600" s="935">
        <v>40.316984869999999</v>
      </c>
      <c r="M8600" s="935">
        <v>-122.1896581</v>
      </c>
    </row>
    <row r="8601" spans="1:13" x14ac:dyDescent="0.35">
      <c r="A8601" s="1296">
        <v>42551</v>
      </c>
      <c r="B8601" s="1295" t="s">
        <v>194</v>
      </c>
      <c r="C8601" s="1295" t="s">
        <v>196</v>
      </c>
      <c r="D8601" s="1295">
        <v>9040</v>
      </c>
      <c r="E8601" s="1295" t="s">
        <v>200</v>
      </c>
      <c r="F8601" s="935" t="s">
        <v>215</v>
      </c>
      <c r="G8601" s="1295">
        <v>0</v>
      </c>
      <c r="H8601" s="935" t="s">
        <v>408</v>
      </c>
      <c r="I8601" s="935" t="s">
        <v>409</v>
      </c>
      <c r="J8601" s="935">
        <v>40.316984869999999</v>
      </c>
      <c r="K8601" s="935">
        <v>-122.1896581</v>
      </c>
      <c r="L8601" s="935">
        <v>40.263968490000003</v>
      </c>
      <c r="M8601" s="935">
        <v>-122.2235306</v>
      </c>
    </row>
    <row r="8602" spans="1:13" x14ac:dyDescent="0.35">
      <c r="A8602" s="1296">
        <v>42551</v>
      </c>
      <c r="B8602" s="1295" t="s">
        <v>194</v>
      </c>
      <c r="C8602" s="1295" t="s">
        <v>196</v>
      </c>
      <c r="D8602" s="1295">
        <v>9040</v>
      </c>
      <c r="E8602" s="1295" t="s">
        <v>200</v>
      </c>
      <c r="F8602" s="935" t="s">
        <v>216</v>
      </c>
      <c r="G8602" s="1295">
        <v>0</v>
      </c>
      <c r="H8602" s="935" t="s">
        <v>409</v>
      </c>
      <c r="I8602" s="935" t="s">
        <v>410</v>
      </c>
      <c r="J8602" s="935">
        <v>40.263968490000003</v>
      </c>
      <c r="K8602" s="935">
        <v>-122.2235306</v>
      </c>
      <c r="L8602" s="935">
        <v>40.153152210000002</v>
      </c>
      <c r="M8602" s="935">
        <v>-122.20237950000001</v>
      </c>
    </row>
    <row r="8603" spans="1:13" x14ac:dyDescent="0.35">
      <c r="A8603" s="1296">
        <v>42551</v>
      </c>
      <c r="B8603" s="1295" t="s">
        <v>194</v>
      </c>
      <c r="C8603" s="1295" t="s">
        <v>196</v>
      </c>
      <c r="D8603" s="1295">
        <v>9040</v>
      </c>
      <c r="E8603" s="1295" t="s">
        <v>200</v>
      </c>
      <c r="F8603" s="935" t="s">
        <v>217</v>
      </c>
      <c r="G8603" s="1295">
        <v>-99999</v>
      </c>
      <c r="H8603" s="935" t="s">
        <v>410</v>
      </c>
      <c r="I8603" s="935" t="s">
        <v>411</v>
      </c>
      <c r="J8603" s="935">
        <v>40.153152210000002</v>
      </c>
      <c r="K8603" s="935">
        <v>-122.20237950000001</v>
      </c>
      <c r="L8603" s="935">
        <v>40.027836569999998</v>
      </c>
      <c r="M8603" s="935">
        <v>-122.11920569999999</v>
      </c>
    </row>
    <row r="8604" spans="1:13" x14ac:dyDescent="0.35">
      <c r="A8604" s="1296">
        <v>42551</v>
      </c>
      <c r="B8604" s="1295" t="s">
        <v>194</v>
      </c>
      <c r="C8604" s="1295" t="s">
        <v>196</v>
      </c>
      <c r="D8604" s="1295">
        <v>9040</v>
      </c>
      <c r="E8604" s="1295" t="s">
        <v>200</v>
      </c>
      <c r="F8604" s="935" t="s">
        <v>219</v>
      </c>
      <c r="G8604" s="1295">
        <v>-99999</v>
      </c>
      <c r="H8604" s="935" t="s">
        <v>411</v>
      </c>
      <c r="I8604" s="935" t="s">
        <v>412</v>
      </c>
      <c r="J8604" s="935">
        <v>40.027836569999998</v>
      </c>
      <c r="K8604" s="935">
        <v>-122.11920569999999</v>
      </c>
      <c r="L8604" s="935">
        <v>39.909298579999998</v>
      </c>
      <c r="M8604" s="935">
        <v>-122.0918963</v>
      </c>
    </row>
    <row r="8605" spans="1:13" x14ac:dyDescent="0.35">
      <c r="A8605" s="1296">
        <v>42551</v>
      </c>
      <c r="B8605" s="1295" t="s">
        <v>194</v>
      </c>
      <c r="C8605" s="1295" t="s">
        <v>196</v>
      </c>
      <c r="D8605" s="1295">
        <v>9040</v>
      </c>
      <c r="E8605" s="1295" t="s">
        <v>200</v>
      </c>
      <c r="F8605" s="935" t="s">
        <v>220</v>
      </c>
      <c r="G8605" s="1295">
        <v>-99999</v>
      </c>
      <c r="H8605" s="935" t="s">
        <v>412</v>
      </c>
      <c r="I8605" s="935" t="s">
        <v>413</v>
      </c>
      <c r="J8605" s="935">
        <v>39.909298579999998</v>
      </c>
      <c r="K8605" s="935">
        <v>-122.0918963</v>
      </c>
      <c r="L8605" s="935">
        <v>39.751173979999997</v>
      </c>
      <c r="M8605" s="935">
        <v>-121.9963235</v>
      </c>
    </row>
    <row r="8606" spans="1:13" x14ac:dyDescent="0.35">
      <c r="A8606" s="1296">
        <v>42551</v>
      </c>
      <c r="B8606" s="1295" t="s">
        <v>194</v>
      </c>
      <c r="C8606" s="1295" t="s">
        <v>196</v>
      </c>
      <c r="D8606" s="1295">
        <v>9040</v>
      </c>
      <c r="E8606" s="1295" t="s">
        <v>200</v>
      </c>
      <c r="F8606" s="935" t="s">
        <v>221</v>
      </c>
      <c r="G8606" s="1295">
        <v>-99999</v>
      </c>
      <c r="H8606" s="935" t="s">
        <v>413</v>
      </c>
      <c r="I8606" s="935" t="s">
        <v>414</v>
      </c>
      <c r="J8606" s="935">
        <v>39.751173979999997</v>
      </c>
      <c r="K8606" s="935">
        <v>-121.9963235</v>
      </c>
      <c r="L8606" s="935">
        <v>39.629153240000001</v>
      </c>
      <c r="M8606" s="935">
        <v>-121.9925059</v>
      </c>
    </row>
    <row r="8607" spans="1:13" x14ac:dyDescent="0.35">
      <c r="A8607" s="1296">
        <v>42551</v>
      </c>
      <c r="B8607" s="1295" t="s">
        <v>194</v>
      </c>
      <c r="C8607" s="1295" t="s">
        <v>196</v>
      </c>
      <c r="D8607" s="1295">
        <v>9040</v>
      </c>
      <c r="E8607" s="1295" t="s">
        <v>200</v>
      </c>
      <c r="F8607" s="935" t="s">
        <v>222</v>
      </c>
      <c r="G8607" s="1295">
        <v>-99999</v>
      </c>
      <c r="H8607" s="935" t="s">
        <v>414</v>
      </c>
      <c r="I8607" s="935" t="s">
        <v>415</v>
      </c>
      <c r="J8607" s="935">
        <v>39.629153240000001</v>
      </c>
      <c r="K8607" s="935">
        <v>-121.9925059</v>
      </c>
      <c r="L8607" s="935">
        <v>39.40712284</v>
      </c>
      <c r="M8607" s="935">
        <v>-122.00758999999999</v>
      </c>
    </row>
    <row r="8608" spans="1:13" x14ac:dyDescent="0.35">
      <c r="A8608" s="1296">
        <v>42558</v>
      </c>
      <c r="B8608" s="1295" t="s">
        <v>194</v>
      </c>
      <c r="C8608" s="1295" t="s">
        <v>196</v>
      </c>
      <c r="D8608" s="1295">
        <v>9670</v>
      </c>
      <c r="E8608" s="1295" t="s">
        <v>200</v>
      </c>
      <c r="F8608" s="935" t="s">
        <v>208</v>
      </c>
      <c r="G8608" s="1295">
        <v>0</v>
      </c>
      <c r="H8608" s="935" t="s">
        <v>402</v>
      </c>
      <c r="I8608" s="935" t="s">
        <v>403</v>
      </c>
      <c r="J8608" s="935">
        <v>40.611883210000002</v>
      </c>
      <c r="K8608" s="935">
        <v>-122.446135</v>
      </c>
      <c r="L8608" s="935">
        <v>40.592799669999998</v>
      </c>
      <c r="M8608" s="935">
        <v>-122.3942059</v>
      </c>
    </row>
    <row r="8609" spans="1:13" x14ac:dyDescent="0.35">
      <c r="A8609" s="1296">
        <v>42558</v>
      </c>
      <c r="B8609" s="1295" t="s">
        <v>194</v>
      </c>
      <c r="C8609" s="1295" t="s">
        <v>196</v>
      </c>
      <c r="D8609" s="1295">
        <v>9670</v>
      </c>
      <c r="E8609" s="1295" t="s">
        <v>200</v>
      </c>
      <c r="F8609" s="935" t="s">
        <v>209</v>
      </c>
      <c r="G8609" s="1295">
        <v>1</v>
      </c>
      <c r="H8609" s="935" t="s">
        <v>403</v>
      </c>
      <c r="I8609" s="935" t="s">
        <v>404</v>
      </c>
      <c r="J8609" s="935">
        <v>40.592799669999998</v>
      </c>
      <c r="K8609" s="935">
        <v>-122.3942059</v>
      </c>
      <c r="L8609" s="935">
        <v>40.585947769999997</v>
      </c>
      <c r="M8609" s="935">
        <v>-122.3683525</v>
      </c>
    </row>
    <row r="8610" spans="1:13" x14ac:dyDescent="0.35">
      <c r="A8610" s="1296">
        <v>42558</v>
      </c>
      <c r="B8610" s="1295" t="s">
        <v>194</v>
      </c>
      <c r="C8610" s="1295" t="s">
        <v>196</v>
      </c>
      <c r="D8610" s="1295">
        <v>9670</v>
      </c>
      <c r="E8610" s="1295" t="s">
        <v>200</v>
      </c>
      <c r="F8610" s="935" t="s">
        <v>211</v>
      </c>
      <c r="G8610" s="1295">
        <v>0</v>
      </c>
      <c r="H8610" s="935" t="s">
        <v>404</v>
      </c>
      <c r="I8610" s="935" t="s">
        <v>405</v>
      </c>
      <c r="J8610" s="935">
        <v>40.585947769999997</v>
      </c>
      <c r="K8610" s="935">
        <v>-122.3683525</v>
      </c>
      <c r="L8610" s="935">
        <v>40.472049499999997</v>
      </c>
      <c r="M8610" s="935">
        <v>-122.29453460000001</v>
      </c>
    </row>
    <row r="8611" spans="1:13" x14ac:dyDescent="0.35">
      <c r="A8611" s="1296">
        <v>42558</v>
      </c>
      <c r="B8611" s="1295" t="s">
        <v>194</v>
      </c>
      <c r="C8611" s="1295" t="s">
        <v>196</v>
      </c>
      <c r="D8611" s="1295">
        <v>9670</v>
      </c>
      <c r="E8611" s="1295" t="s">
        <v>200</v>
      </c>
      <c r="F8611" s="935" t="s">
        <v>212</v>
      </c>
      <c r="G8611" s="1295">
        <v>0</v>
      </c>
      <c r="H8611" s="935" t="s">
        <v>405</v>
      </c>
      <c r="I8611" s="935" t="s">
        <v>406</v>
      </c>
      <c r="J8611" s="935">
        <v>40.472049499999997</v>
      </c>
      <c r="K8611" s="935">
        <v>-122.29453460000001</v>
      </c>
      <c r="L8611" s="935">
        <v>40.417416330000002</v>
      </c>
      <c r="M8611" s="935">
        <v>-122.19395729999999</v>
      </c>
    </row>
    <row r="8612" spans="1:13" x14ac:dyDescent="0.35">
      <c r="A8612" s="1296">
        <v>42558</v>
      </c>
      <c r="B8612" s="1295" t="s">
        <v>194</v>
      </c>
      <c r="C8612" s="1295" t="s">
        <v>196</v>
      </c>
      <c r="D8612" s="1295">
        <v>9670</v>
      </c>
      <c r="E8612" s="1295" t="s">
        <v>200</v>
      </c>
      <c r="F8612" s="935" t="s">
        <v>213</v>
      </c>
      <c r="G8612" s="1295">
        <v>0</v>
      </c>
      <c r="H8612" s="935" t="s">
        <v>406</v>
      </c>
      <c r="I8612" s="935" t="s">
        <v>407</v>
      </c>
      <c r="J8612" s="935">
        <v>40.417416330000002</v>
      </c>
      <c r="K8612" s="935">
        <v>-122.19395729999999</v>
      </c>
      <c r="L8612" s="935">
        <v>40.355137560000003</v>
      </c>
      <c r="M8612" s="935">
        <v>-122.17595660000001</v>
      </c>
    </row>
    <row r="8613" spans="1:13" x14ac:dyDescent="0.35">
      <c r="A8613" s="1296">
        <v>42558</v>
      </c>
      <c r="B8613" s="1295" t="s">
        <v>194</v>
      </c>
      <c r="C8613" s="1295" t="s">
        <v>196</v>
      </c>
      <c r="D8613" s="1295">
        <v>9670</v>
      </c>
      <c r="E8613" s="1295" t="s">
        <v>200</v>
      </c>
      <c r="F8613" s="935" t="s">
        <v>214</v>
      </c>
      <c r="G8613" s="1295">
        <v>0</v>
      </c>
      <c r="H8613" s="935" t="s">
        <v>407</v>
      </c>
      <c r="I8613" s="935" t="s">
        <v>408</v>
      </c>
      <c r="J8613" s="935">
        <v>40.355137560000003</v>
      </c>
      <c r="K8613" s="935">
        <v>-122.17595660000001</v>
      </c>
      <c r="L8613" s="935">
        <v>40.316984869999999</v>
      </c>
      <c r="M8613" s="935">
        <v>-122.1896581</v>
      </c>
    </row>
    <row r="8614" spans="1:13" x14ac:dyDescent="0.35">
      <c r="A8614" s="1296">
        <v>42558</v>
      </c>
      <c r="B8614" s="1295" t="s">
        <v>194</v>
      </c>
      <c r="C8614" s="1295" t="s">
        <v>196</v>
      </c>
      <c r="D8614" s="1295">
        <v>9670</v>
      </c>
      <c r="E8614" s="1295" t="s">
        <v>200</v>
      </c>
      <c r="F8614" s="935" t="s">
        <v>215</v>
      </c>
      <c r="G8614" s="1295">
        <v>0</v>
      </c>
      <c r="H8614" s="935" t="s">
        <v>408</v>
      </c>
      <c r="I8614" s="935" t="s">
        <v>409</v>
      </c>
      <c r="J8614" s="935">
        <v>40.316984869999999</v>
      </c>
      <c r="K8614" s="935">
        <v>-122.1896581</v>
      </c>
      <c r="L8614" s="935">
        <v>40.263968490000003</v>
      </c>
      <c r="M8614" s="935">
        <v>-122.2235306</v>
      </c>
    </row>
    <row r="8615" spans="1:13" x14ac:dyDescent="0.35">
      <c r="A8615" s="1296">
        <v>42558</v>
      </c>
      <c r="B8615" s="1295" t="s">
        <v>194</v>
      </c>
      <c r="C8615" s="1295" t="s">
        <v>196</v>
      </c>
      <c r="D8615" s="1295">
        <v>9670</v>
      </c>
      <c r="E8615" s="1295" t="s">
        <v>200</v>
      </c>
      <c r="F8615" s="935" t="s">
        <v>216</v>
      </c>
      <c r="G8615" s="1295">
        <v>0</v>
      </c>
      <c r="H8615" s="935" t="s">
        <v>409</v>
      </c>
      <c r="I8615" s="935" t="s">
        <v>410</v>
      </c>
      <c r="J8615" s="935">
        <v>40.263968490000003</v>
      </c>
      <c r="K8615" s="935">
        <v>-122.2235306</v>
      </c>
      <c r="L8615" s="935">
        <v>40.153152210000002</v>
      </c>
      <c r="M8615" s="935">
        <v>-122.20237950000001</v>
      </c>
    </row>
    <row r="8616" spans="1:13" x14ac:dyDescent="0.35">
      <c r="A8616" s="1296">
        <v>42558</v>
      </c>
      <c r="B8616" s="1295" t="s">
        <v>194</v>
      </c>
      <c r="C8616" s="1295" t="s">
        <v>196</v>
      </c>
      <c r="D8616" s="1295">
        <v>9670</v>
      </c>
      <c r="E8616" s="1295" t="s">
        <v>200</v>
      </c>
      <c r="F8616" s="935" t="s">
        <v>217</v>
      </c>
      <c r="G8616" s="1295">
        <v>-99999</v>
      </c>
      <c r="H8616" s="935" t="s">
        <v>410</v>
      </c>
      <c r="I8616" s="935" t="s">
        <v>411</v>
      </c>
      <c r="J8616" s="935">
        <v>40.153152210000002</v>
      </c>
      <c r="K8616" s="935">
        <v>-122.20237950000001</v>
      </c>
      <c r="L8616" s="935">
        <v>40.027836569999998</v>
      </c>
      <c r="M8616" s="935">
        <v>-122.11920569999999</v>
      </c>
    </row>
    <row r="8617" spans="1:13" x14ac:dyDescent="0.35">
      <c r="A8617" s="1296">
        <v>42558</v>
      </c>
      <c r="B8617" s="1295" t="s">
        <v>194</v>
      </c>
      <c r="C8617" s="1295" t="s">
        <v>196</v>
      </c>
      <c r="D8617" s="1295">
        <v>9670</v>
      </c>
      <c r="E8617" s="1295" t="s">
        <v>200</v>
      </c>
      <c r="F8617" s="935" t="s">
        <v>219</v>
      </c>
      <c r="G8617" s="1295">
        <v>-99999</v>
      </c>
      <c r="H8617" s="935" t="s">
        <v>411</v>
      </c>
      <c r="I8617" s="935" t="s">
        <v>412</v>
      </c>
      <c r="J8617" s="935">
        <v>40.027836569999998</v>
      </c>
      <c r="K8617" s="935">
        <v>-122.11920569999999</v>
      </c>
      <c r="L8617" s="935">
        <v>39.909298579999998</v>
      </c>
      <c r="M8617" s="935">
        <v>-122.0918963</v>
      </c>
    </row>
    <row r="8618" spans="1:13" x14ac:dyDescent="0.35">
      <c r="A8618" s="1296">
        <v>42558</v>
      </c>
      <c r="B8618" s="1295" t="s">
        <v>194</v>
      </c>
      <c r="C8618" s="1295" t="s">
        <v>196</v>
      </c>
      <c r="D8618" s="1295">
        <v>9670</v>
      </c>
      <c r="E8618" s="1295" t="s">
        <v>200</v>
      </c>
      <c r="F8618" s="935" t="s">
        <v>220</v>
      </c>
      <c r="G8618" s="1295">
        <v>-99999</v>
      </c>
      <c r="H8618" s="935" t="s">
        <v>412</v>
      </c>
      <c r="I8618" s="935" t="s">
        <v>413</v>
      </c>
      <c r="J8618" s="935">
        <v>39.909298579999998</v>
      </c>
      <c r="K8618" s="935">
        <v>-122.0918963</v>
      </c>
      <c r="L8618" s="935">
        <v>39.751173979999997</v>
      </c>
      <c r="M8618" s="935">
        <v>-121.9963235</v>
      </c>
    </row>
    <row r="8619" spans="1:13" x14ac:dyDescent="0.35">
      <c r="A8619" s="1296">
        <v>42558</v>
      </c>
      <c r="B8619" s="1295" t="s">
        <v>194</v>
      </c>
      <c r="C8619" s="1295" t="s">
        <v>196</v>
      </c>
      <c r="D8619" s="1295">
        <v>9670</v>
      </c>
      <c r="E8619" s="1295" t="s">
        <v>200</v>
      </c>
      <c r="F8619" s="935" t="s">
        <v>221</v>
      </c>
      <c r="G8619" s="1295">
        <v>-99999</v>
      </c>
      <c r="H8619" s="935" t="s">
        <v>413</v>
      </c>
      <c r="I8619" s="935" t="s">
        <v>414</v>
      </c>
      <c r="J8619" s="935">
        <v>39.751173979999997</v>
      </c>
      <c r="K8619" s="935">
        <v>-121.9963235</v>
      </c>
      <c r="L8619" s="935">
        <v>39.629153240000001</v>
      </c>
      <c r="M8619" s="935">
        <v>-121.9925059</v>
      </c>
    </row>
    <row r="8620" spans="1:13" x14ac:dyDescent="0.35">
      <c r="A8620" s="1296">
        <v>42558</v>
      </c>
      <c r="B8620" s="1295" t="s">
        <v>194</v>
      </c>
      <c r="C8620" s="1295" t="s">
        <v>196</v>
      </c>
      <c r="D8620" s="1295">
        <v>9670</v>
      </c>
      <c r="E8620" s="1295" t="s">
        <v>200</v>
      </c>
      <c r="F8620" s="935" t="s">
        <v>222</v>
      </c>
      <c r="G8620" s="1295">
        <v>-99999</v>
      </c>
      <c r="H8620" s="935" t="s">
        <v>414</v>
      </c>
      <c r="I8620" s="935" t="s">
        <v>415</v>
      </c>
      <c r="J8620" s="935">
        <v>39.629153240000001</v>
      </c>
      <c r="K8620" s="935">
        <v>-121.9925059</v>
      </c>
      <c r="L8620" s="935">
        <v>39.40712284</v>
      </c>
      <c r="M8620" s="935">
        <v>-122.00758999999999</v>
      </c>
    </row>
    <row r="8621" spans="1:13" x14ac:dyDescent="0.35">
      <c r="A8621" s="1296">
        <v>42565</v>
      </c>
      <c r="B8621" s="1295" t="s">
        <v>194</v>
      </c>
      <c r="C8621" s="1295" t="s">
        <v>246</v>
      </c>
      <c r="D8621" s="1295">
        <v>10500</v>
      </c>
      <c r="E8621" s="1295" t="s">
        <v>200</v>
      </c>
      <c r="F8621" s="935" t="s">
        <v>208</v>
      </c>
      <c r="G8621" s="1295">
        <v>0</v>
      </c>
      <c r="H8621" s="935" t="s">
        <v>402</v>
      </c>
      <c r="I8621" s="935" t="s">
        <v>403</v>
      </c>
      <c r="J8621" s="935">
        <v>40.611883210000002</v>
      </c>
      <c r="K8621" s="935">
        <v>-122.446135</v>
      </c>
      <c r="L8621" s="935">
        <v>40.592799669999998</v>
      </c>
      <c r="M8621" s="935">
        <v>-122.3942059</v>
      </c>
    </row>
    <row r="8622" spans="1:13" x14ac:dyDescent="0.35">
      <c r="A8622" s="1296">
        <v>42565</v>
      </c>
      <c r="B8622" s="1295" t="s">
        <v>194</v>
      </c>
      <c r="C8622" s="1295" t="s">
        <v>246</v>
      </c>
      <c r="D8622" s="1295">
        <v>10500</v>
      </c>
      <c r="E8622" s="1295" t="s">
        <v>200</v>
      </c>
      <c r="F8622" s="935" t="s">
        <v>209</v>
      </c>
      <c r="G8622" s="1295">
        <v>0</v>
      </c>
      <c r="H8622" s="935" t="s">
        <v>403</v>
      </c>
      <c r="I8622" s="935" t="s">
        <v>404</v>
      </c>
      <c r="J8622" s="935">
        <v>40.592799669999998</v>
      </c>
      <c r="K8622" s="935">
        <v>-122.3942059</v>
      </c>
      <c r="L8622" s="935">
        <v>40.585947769999997</v>
      </c>
      <c r="M8622" s="935">
        <v>-122.3683525</v>
      </c>
    </row>
    <row r="8623" spans="1:13" x14ac:dyDescent="0.35">
      <c r="A8623" s="1296">
        <v>42565</v>
      </c>
      <c r="B8623" s="1295" t="s">
        <v>194</v>
      </c>
      <c r="C8623" s="1295" t="s">
        <v>246</v>
      </c>
      <c r="D8623" s="1295">
        <v>10500</v>
      </c>
      <c r="E8623" s="1295" t="s">
        <v>200</v>
      </c>
      <c r="F8623" s="935" t="s">
        <v>211</v>
      </c>
      <c r="G8623" s="1295">
        <v>4</v>
      </c>
      <c r="H8623" s="935" t="s">
        <v>404</v>
      </c>
      <c r="I8623" s="935" t="s">
        <v>405</v>
      </c>
      <c r="J8623" s="935">
        <v>40.585947769999997</v>
      </c>
      <c r="K8623" s="935">
        <v>-122.3683525</v>
      </c>
      <c r="L8623" s="935">
        <v>40.472049499999997</v>
      </c>
      <c r="M8623" s="935">
        <v>-122.29453460000001</v>
      </c>
    </row>
    <row r="8624" spans="1:13" x14ac:dyDescent="0.35">
      <c r="A8624" s="1296">
        <v>42565</v>
      </c>
      <c r="B8624" s="1295" t="s">
        <v>194</v>
      </c>
      <c r="C8624" s="1295" t="s">
        <v>246</v>
      </c>
      <c r="D8624" s="1295">
        <v>10500</v>
      </c>
      <c r="E8624" s="1295" t="s">
        <v>200</v>
      </c>
      <c r="F8624" s="935" t="s">
        <v>212</v>
      </c>
      <c r="G8624" s="1295">
        <v>0</v>
      </c>
      <c r="H8624" s="935" t="s">
        <v>405</v>
      </c>
      <c r="I8624" s="935" t="s">
        <v>406</v>
      </c>
      <c r="J8624" s="935">
        <v>40.472049499999997</v>
      </c>
      <c r="K8624" s="935">
        <v>-122.29453460000001</v>
      </c>
      <c r="L8624" s="935">
        <v>40.417416330000002</v>
      </c>
      <c r="M8624" s="935">
        <v>-122.19395729999999</v>
      </c>
    </row>
    <row r="8625" spans="1:13" x14ac:dyDescent="0.35">
      <c r="A8625" s="1296">
        <v>42565</v>
      </c>
      <c r="B8625" s="1295" t="s">
        <v>194</v>
      </c>
      <c r="C8625" s="1295" t="s">
        <v>246</v>
      </c>
      <c r="D8625" s="1295">
        <v>10500</v>
      </c>
      <c r="E8625" s="1295" t="s">
        <v>200</v>
      </c>
      <c r="F8625" s="935" t="s">
        <v>213</v>
      </c>
      <c r="G8625" s="1295">
        <v>0</v>
      </c>
      <c r="H8625" s="935" t="s">
        <v>406</v>
      </c>
      <c r="I8625" s="935" t="s">
        <v>407</v>
      </c>
      <c r="J8625" s="935">
        <v>40.417416330000002</v>
      </c>
      <c r="K8625" s="935">
        <v>-122.19395729999999</v>
      </c>
      <c r="L8625" s="935">
        <v>40.355137560000003</v>
      </c>
      <c r="M8625" s="935">
        <v>-122.17595660000001</v>
      </c>
    </row>
    <row r="8626" spans="1:13" x14ac:dyDescent="0.35">
      <c r="A8626" s="1296">
        <v>42565</v>
      </c>
      <c r="B8626" s="1295" t="s">
        <v>194</v>
      </c>
      <c r="C8626" s="1295" t="s">
        <v>246</v>
      </c>
      <c r="D8626" s="1295">
        <v>10500</v>
      </c>
      <c r="E8626" s="1295" t="s">
        <v>200</v>
      </c>
      <c r="F8626" s="935" t="s">
        <v>214</v>
      </c>
      <c r="G8626" s="1295">
        <v>0</v>
      </c>
      <c r="H8626" s="935" t="s">
        <v>407</v>
      </c>
      <c r="I8626" s="935" t="s">
        <v>408</v>
      </c>
      <c r="J8626" s="935">
        <v>40.355137560000003</v>
      </c>
      <c r="K8626" s="935">
        <v>-122.17595660000001</v>
      </c>
      <c r="L8626" s="935">
        <v>40.316984869999999</v>
      </c>
      <c r="M8626" s="935">
        <v>-122.1896581</v>
      </c>
    </row>
    <row r="8627" spans="1:13" x14ac:dyDescent="0.35">
      <c r="A8627" s="1296">
        <v>42565</v>
      </c>
      <c r="B8627" s="1295" t="s">
        <v>194</v>
      </c>
      <c r="C8627" s="1295" t="s">
        <v>246</v>
      </c>
      <c r="D8627" s="1295">
        <v>10500</v>
      </c>
      <c r="E8627" s="1295" t="s">
        <v>200</v>
      </c>
      <c r="F8627" s="935" t="s">
        <v>215</v>
      </c>
      <c r="G8627" s="1295">
        <v>0</v>
      </c>
      <c r="H8627" s="935" t="s">
        <v>408</v>
      </c>
      <c r="I8627" s="935" t="s">
        <v>409</v>
      </c>
      <c r="J8627" s="935">
        <v>40.316984869999999</v>
      </c>
      <c r="K8627" s="935">
        <v>-122.1896581</v>
      </c>
      <c r="L8627" s="935">
        <v>40.263968490000003</v>
      </c>
      <c r="M8627" s="935">
        <v>-122.2235306</v>
      </c>
    </row>
    <row r="8628" spans="1:13" x14ac:dyDescent="0.35">
      <c r="A8628" s="1296">
        <v>42565</v>
      </c>
      <c r="B8628" s="1295" t="s">
        <v>194</v>
      </c>
      <c r="C8628" s="1295" t="s">
        <v>246</v>
      </c>
      <c r="D8628" s="1295">
        <v>10500</v>
      </c>
      <c r="E8628" s="1295" t="s">
        <v>200</v>
      </c>
      <c r="F8628" s="935" t="s">
        <v>216</v>
      </c>
      <c r="G8628" s="1295">
        <v>0</v>
      </c>
      <c r="H8628" s="935" t="s">
        <v>409</v>
      </c>
      <c r="I8628" s="935" t="s">
        <v>410</v>
      </c>
      <c r="J8628" s="935">
        <v>40.263968490000003</v>
      </c>
      <c r="K8628" s="935">
        <v>-122.2235306</v>
      </c>
      <c r="L8628" s="935">
        <v>40.153152210000002</v>
      </c>
      <c r="M8628" s="935">
        <v>-122.20237950000001</v>
      </c>
    </row>
    <row r="8629" spans="1:13" x14ac:dyDescent="0.35">
      <c r="A8629" s="1296">
        <v>42565</v>
      </c>
      <c r="B8629" s="1295" t="s">
        <v>194</v>
      </c>
      <c r="C8629" s="1295" t="s">
        <v>246</v>
      </c>
      <c r="D8629" s="1295">
        <v>10500</v>
      </c>
      <c r="E8629" s="1295" t="s">
        <v>200</v>
      </c>
      <c r="F8629" s="935" t="s">
        <v>217</v>
      </c>
      <c r="G8629" s="1295">
        <v>-99999</v>
      </c>
      <c r="H8629" s="935" t="s">
        <v>410</v>
      </c>
      <c r="I8629" s="935" t="s">
        <v>411</v>
      </c>
      <c r="J8629" s="935">
        <v>40.153152210000002</v>
      </c>
      <c r="K8629" s="935">
        <v>-122.20237950000001</v>
      </c>
      <c r="L8629" s="935">
        <v>40.027836569999998</v>
      </c>
      <c r="M8629" s="935">
        <v>-122.11920569999999</v>
      </c>
    </row>
    <row r="8630" spans="1:13" x14ac:dyDescent="0.35">
      <c r="A8630" s="1296">
        <v>42565</v>
      </c>
      <c r="B8630" s="1295" t="s">
        <v>194</v>
      </c>
      <c r="C8630" s="1295" t="s">
        <v>246</v>
      </c>
      <c r="D8630" s="1295">
        <v>10500</v>
      </c>
      <c r="E8630" s="1295" t="s">
        <v>200</v>
      </c>
      <c r="F8630" s="935" t="s">
        <v>219</v>
      </c>
      <c r="G8630" s="1295">
        <v>-99999</v>
      </c>
      <c r="H8630" s="935" t="s">
        <v>411</v>
      </c>
      <c r="I8630" s="935" t="s">
        <v>412</v>
      </c>
      <c r="J8630" s="935">
        <v>40.027836569999998</v>
      </c>
      <c r="K8630" s="935">
        <v>-122.11920569999999</v>
      </c>
      <c r="L8630" s="935">
        <v>39.909298579999998</v>
      </c>
      <c r="M8630" s="935">
        <v>-122.0918963</v>
      </c>
    </row>
    <row r="8631" spans="1:13" x14ac:dyDescent="0.35">
      <c r="A8631" s="1296">
        <v>42565</v>
      </c>
      <c r="B8631" s="1295" t="s">
        <v>194</v>
      </c>
      <c r="C8631" s="1295" t="s">
        <v>246</v>
      </c>
      <c r="D8631" s="1295">
        <v>10500</v>
      </c>
      <c r="E8631" s="1295" t="s">
        <v>200</v>
      </c>
      <c r="F8631" s="935" t="s">
        <v>220</v>
      </c>
      <c r="G8631" s="1295">
        <v>-99999</v>
      </c>
      <c r="H8631" s="935" t="s">
        <v>412</v>
      </c>
      <c r="I8631" s="935" t="s">
        <v>413</v>
      </c>
      <c r="J8631" s="935">
        <v>39.909298579999998</v>
      </c>
      <c r="K8631" s="935">
        <v>-122.0918963</v>
      </c>
      <c r="L8631" s="935">
        <v>39.751173979999997</v>
      </c>
      <c r="M8631" s="935">
        <v>-121.9963235</v>
      </c>
    </row>
    <row r="8632" spans="1:13" x14ac:dyDescent="0.35">
      <c r="A8632" s="1296">
        <v>42565</v>
      </c>
      <c r="B8632" s="1295" t="s">
        <v>194</v>
      </c>
      <c r="C8632" s="1295" t="s">
        <v>246</v>
      </c>
      <c r="D8632" s="1295">
        <v>10500</v>
      </c>
      <c r="E8632" s="1295" t="s">
        <v>200</v>
      </c>
      <c r="F8632" s="935" t="s">
        <v>221</v>
      </c>
      <c r="G8632" s="1295">
        <v>-99999</v>
      </c>
      <c r="H8632" s="935" t="s">
        <v>413</v>
      </c>
      <c r="I8632" s="935" t="s">
        <v>414</v>
      </c>
      <c r="J8632" s="935">
        <v>39.751173979999997</v>
      </c>
      <c r="K8632" s="935">
        <v>-121.9963235</v>
      </c>
      <c r="L8632" s="935">
        <v>39.629153240000001</v>
      </c>
      <c r="M8632" s="935">
        <v>-121.9925059</v>
      </c>
    </row>
    <row r="8633" spans="1:13" x14ac:dyDescent="0.35">
      <c r="A8633" s="1296">
        <v>42565</v>
      </c>
      <c r="B8633" s="1295" t="s">
        <v>194</v>
      </c>
      <c r="C8633" s="1295" t="s">
        <v>246</v>
      </c>
      <c r="D8633" s="1295">
        <v>10500</v>
      </c>
      <c r="E8633" s="1295" t="s">
        <v>200</v>
      </c>
      <c r="F8633" s="935" t="s">
        <v>222</v>
      </c>
      <c r="G8633" s="1295">
        <v>-99999</v>
      </c>
      <c r="H8633" s="935" t="s">
        <v>414</v>
      </c>
      <c r="I8633" s="935" t="s">
        <v>415</v>
      </c>
      <c r="J8633" s="935">
        <v>39.629153240000001</v>
      </c>
      <c r="K8633" s="935">
        <v>-121.9925059</v>
      </c>
      <c r="L8633" s="935">
        <v>39.40712284</v>
      </c>
      <c r="M8633" s="935">
        <v>-122.00758999999999</v>
      </c>
    </row>
    <row r="8634" spans="1:13" x14ac:dyDescent="0.35">
      <c r="A8634" s="1296">
        <v>42572</v>
      </c>
      <c r="B8634" s="1295" t="s">
        <v>194</v>
      </c>
      <c r="C8634" s="1295" t="s">
        <v>196</v>
      </c>
      <c r="D8634" s="1295">
        <v>10600</v>
      </c>
      <c r="E8634" s="1295" t="s">
        <v>200</v>
      </c>
      <c r="F8634" s="935" t="s">
        <v>208</v>
      </c>
      <c r="G8634" s="1295">
        <v>0</v>
      </c>
      <c r="H8634" s="935" t="s">
        <v>402</v>
      </c>
      <c r="I8634" s="935" t="s">
        <v>403</v>
      </c>
      <c r="J8634" s="935">
        <v>40.611883210000002</v>
      </c>
      <c r="K8634" s="935">
        <v>-122.446135</v>
      </c>
      <c r="L8634" s="935">
        <v>40.592799669999998</v>
      </c>
      <c r="M8634" s="935">
        <v>-122.3942059</v>
      </c>
    </row>
    <row r="8635" spans="1:13" x14ac:dyDescent="0.35">
      <c r="A8635" s="1296">
        <v>42572</v>
      </c>
      <c r="B8635" s="1295" t="s">
        <v>194</v>
      </c>
      <c r="C8635" s="1295" t="s">
        <v>196</v>
      </c>
      <c r="D8635" s="1295">
        <v>10600</v>
      </c>
      <c r="E8635" s="1295" t="s">
        <v>200</v>
      </c>
      <c r="F8635" s="935" t="s">
        <v>209</v>
      </c>
      <c r="G8635" s="1295">
        <v>1</v>
      </c>
      <c r="H8635" s="935" t="s">
        <v>403</v>
      </c>
      <c r="I8635" s="935" t="s">
        <v>404</v>
      </c>
      <c r="J8635" s="935">
        <v>40.592799669999998</v>
      </c>
      <c r="K8635" s="935">
        <v>-122.3942059</v>
      </c>
      <c r="L8635" s="935">
        <v>40.585947769999997</v>
      </c>
      <c r="M8635" s="935">
        <v>-122.3683525</v>
      </c>
    </row>
    <row r="8636" spans="1:13" x14ac:dyDescent="0.35">
      <c r="A8636" s="1296">
        <v>42572</v>
      </c>
      <c r="B8636" s="1295" t="s">
        <v>194</v>
      </c>
      <c r="C8636" s="1295" t="s">
        <v>196</v>
      </c>
      <c r="D8636" s="1295">
        <v>10600</v>
      </c>
      <c r="E8636" s="1295" t="s">
        <v>200</v>
      </c>
      <c r="F8636" s="935" t="s">
        <v>211</v>
      </c>
      <c r="G8636" s="1295">
        <v>0</v>
      </c>
      <c r="H8636" s="935" t="s">
        <v>404</v>
      </c>
      <c r="I8636" s="935" t="s">
        <v>405</v>
      </c>
      <c r="J8636" s="935">
        <v>40.585947769999997</v>
      </c>
      <c r="K8636" s="935">
        <v>-122.3683525</v>
      </c>
      <c r="L8636" s="935">
        <v>40.472049499999997</v>
      </c>
      <c r="M8636" s="935">
        <v>-122.29453460000001</v>
      </c>
    </row>
    <row r="8637" spans="1:13" x14ac:dyDescent="0.35">
      <c r="A8637" s="1296">
        <v>42572</v>
      </c>
      <c r="B8637" s="1295" t="s">
        <v>194</v>
      </c>
      <c r="C8637" s="1295" t="s">
        <v>196</v>
      </c>
      <c r="D8637" s="1295">
        <v>10600</v>
      </c>
      <c r="E8637" s="1295" t="s">
        <v>200</v>
      </c>
      <c r="F8637" s="935" t="s">
        <v>212</v>
      </c>
      <c r="G8637" s="1295">
        <v>0</v>
      </c>
      <c r="H8637" s="935" t="s">
        <v>405</v>
      </c>
      <c r="I8637" s="935" t="s">
        <v>406</v>
      </c>
      <c r="J8637" s="935">
        <v>40.472049499999997</v>
      </c>
      <c r="K8637" s="935">
        <v>-122.29453460000001</v>
      </c>
      <c r="L8637" s="935">
        <v>40.417416330000002</v>
      </c>
      <c r="M8637" s="935">
        <v>-122.19395729999999</v>
      </c>
    </row>
    <row r="8638" spans="1:13" x14ac:dyDescent="0.35">
      <c r="A8638" s="1296">
        <v>42572</v>
      </c>
      <c r="B8638" s="1295" t="s">
        <v>194</v>
      </c>
      <c r="C8638" s="1295" t="s">
        <v>196</v>
      </c>
      <c r="D8638" s="1295">
        <v>10600</v>
      </c>
      <c r="E8638" s="1295" t="s">
        <v>200</v>
      </c>
      <c r="F8638" s="935" t="s">
        <v>213</v>
      </c>
      <c r="G8638" s="1295">
        <v>0</v>
      </c>
      <c r="H8638" s="935" t="s">
        <v>406</v>
      </c>
      <c r="I8638" s="935" t="s">
        <v>407</v>
      </c>
      <c r="J8638" s="935">
        <v>40.417416330000002</v>
      </c>
      <c r="K8638" s="935">
        <v>-122.19395729999999</v>
      </c>
      <c r="L8638" s="935">
        <v>40.355137560000003</v>
      </c>
      <c r="M8638" s="935">
        <v>-122.17595660000001</v>
      </c>
    </row>
    <row r="8639" spans="1:13" x14ac:dyDescent="0.35">
      <c r="A8639" s="1296">
        <v>42572</v>
      </c>
      <c r="B8639" s="1295" t="s">
        <v>194</v>
      </c>
      <c r="C8639" s="1295" t="s">
        <v>196</v>
      </c>
      <c r="D8639" s="1295">
        <v>10600</v>
      </c>
      <c r="E8639" s="1295" t="s">
        <v>200</v>
      </c>
      <c r="F8639" s="935" t="s">
        <v>214</v>
      </c>
      <c r="G8639" s="1295">
        <v>0</v>
      </c>
      <c r="H8639" s="935" t="s">
        <v>407</v>
      </c>
      <c r="I8639" s="935" t="s">
        <v>408</v>
      </c>
      <c r="J8639" s="935">
        <v>40.355137560000003</v>
      </c>
      <c r="K8639" s="935">
        <v>-122.17595660000001</v>
      </c>
      <c r="L8639" s="935">
        <v>40.316984869999999</v>
      </c>
      <c r="M8639" s="935">
        <v>-122.1896581</v>
      </c>
    </row>
    <row r="8640" spans="1:13" x14ac:dyDescent="0.35">
      <c r="A8640" s="1296">
        <v>42572</v>
      </c>
      <c r="B8640" s="1295" t="s">
        <v>194</v>
      </c>
      <c r="C8640" s="1295" t="s">
        <v>196</v>
      </c>
      <c r="D8640" s="1295">
        <v>10600</v>
      </c>
      <c r="E8640" s="1295" t="s">
        <v>200</v>
      </c>
      <c r="F8640" s="935" t="s">
        <v>215</v>
      </c>
      <c r="G8640" s="1295">
        <v>0</v>
      </c>
      <c r="H8640" s="935" t="s">
        <v>408</v>
      </c>
      <c r="I8640" s="935" t="s">
        <v>409</v>
      </c>
      <c r="J8640" s="935">
        <v>40.316984869999999</v>
      </c>
      <c r="K8640" s="935">
        <v>-122.1896581</v>
      </c>
      <c r="L8640" s="935">
        <v>40.263968490000003</v>
      </c>
      <c r="M8640" s="935">
        <v>-122.2235306</v>
      </c>
    </row>
    <row r="8641" spans="1:13" x14ac:dyDescent="0.35">
      <c r="A8641" s="1296">
        <v>42572</v>
      </c>
      <c r="B8641" s="1295" t="s">
        <v>194</v>
      </c>
      <c r="C8641" s="1295" t="s">
        <v>196</v>
      </c>
      <c r="D8641" s="1295">
        <v>10600</v>
      </c>
      <c r="E8641" s="1295" t="s">
        <v>200</v>
      </c>
      <c r="F8641" s="935" t="s">
        <v>216</v>
      </c>
      <c r="G8641" s="1295">
        <v>0</v>
      </c>
      <c r="H8641" s="935" t="s">
        <v>409</v>
      </c>
      <c r="I8641" s="935" t="s">
        <v>410</v>
      </c>
      <c r="J8641" s="935">
        <v>40.263968490000003</v>
      </c>
      <c r="K8641" s="935">
        <v>-122.2235306</v>
      </c>
      <c r="L8641" s="935">
        <v>40.153152210000002</v>
      </c>
      <c r="M8641" s="935">
        <v>-122.20237950000001</v>
      </c>
    </row>
    <row r="8642" spans="1:13" x14ac:dyDescent="0.35">
      <c r="A8642" s="1296">
        <v>42572</v>
      </c>
      <c r="B8642" s="1295" t="s">
        <v>194</v>
      </c>
      <c r="C8642" s="1295" t="s">
        <v>196</v>
      </c>
      <c r="D8642" s="1295">
        <v>10600</v>
      </c>
      <c r="E8642" s="1295" t="s">
        <v>200</v>
      </c>
      <c r="F8642" s="935" t="s">
        <v>217</v>
      </c>
      <c r="G8642" s="1295">
        <v>-99999</v>
      </c>
      <c r="H8642" s="935" t="s">
        <v>410</v>
      </c>
      <c r="I8642" s="935" t="s">
        <v>411</v>
      </c>
      <c r="J8642" s="935">
        <v>40.153152210000002</v>
      </c>
      <c r="K8642" s="935">
        <v>-122.20237950000001</v>
      </c>
      <c r="L8642" s="935">
        <v>40.027836569999998</v>
      </c>
      <c r="M8642" s="935">
        <v>-122.11920569999999</v>
      </c>
    </row>
    <row r="8643" spans="1:13" x14ac:dyDescent="0.35">
      <c r="A8643" s="1296">
        <v>42572</v>
      </c>
      <c r="B8643" s="1295" t="s">
        <v>194</v>
      </c>
      <c r="C8643" s="1295" t="s">
        <v>196</v>
      </c>
      <c r="D8643" s="1295">
        <v>10600</v>
      </c>
      <c r="E8643" s="1295" t="s">
        <v>200</v>
      </c>
      <c r="F8643" s="935" t="s">
        <v>219</v>
      </c>
      <c r="G8643" s="1295">
        <v>-99999</v>
      </c>
      <c r="H8643" s="935" t="s">
        <v>411</v>
      </c>
      <c r="I8643" s="935" t="s">
        <v>412</v>
      </c>
      <c r="J8643" s="935">
        <v>40.027836569999998</v>
      </c>
      <c r="K8643" s="935">
        <v>-122.11920569999999</v>
      </c>
      <c r="L8643" s="935">
        <v>39.909298579999998</v>
      </c>
      <c r="M8643" s="935">
        <v>-122.0918963</v>
      </c>
    </row>
    <row r="8644" spans="1:13" x14ac:dyDescent="0.35">
      <c r="A8644" s="1296">
        <v>42572</v>
      </c>
      <c r="B8644" s="1295" t="s">
        <v>194</v>
      </c>
      <c r="C8644" s="1295" t="s">
        <v>196</v>
      </c>
      <c r="D8644" s="1295">
        <v>10600</v>
      </c>
      <c r="E8644" s="1295" t="s">
        <v>200</v>
      </c>
      <c r="F8644" s="935" t="s">
        <v>220</v>
      </c>
      <c r="G8644" s="1295">
        <v>-99999</v>
      </c>
      <c r="H8644" s="935" t="s">
        <v>412</v>
      </c>
      <c r="I8644" s="935" t="s">
        <v>413</v>
      </c>
      <c r="J8644" s="935">
        <v>39.909298579999998</v>
      </c>
      <c r="K8644" s="935">
        <v>-122.0918963</v>
      </c>
      <c r="L8644" s="935">
        <v>39.751173979999997</v>
      </c>
      <c r="M8644" s="935">
        <v>-121.9963235</v>
      </c>
    </row>
    <row r="8645" spans="1:13" x14ac:dyDescent="0.35">
      <c r="A8645" s="1296">
        <v>42572</v>
      </c>
      <c r="B8645" s="1295" t="s">
        <v>194</v>
      </c>
      <c r="C8645" s="1295" t="s">
        <v>196</v>
      </c>
      <c r="D8645" s="1295">
        <v>10600</v>
      </c>
      <c r="E8645" s="1295" t="s">
        <v>200</v>
      </c>
      <c r="F8645" s="935" t="s">
        <v>221</v>
      </c>
      <c r="G8645" s="1295">
        <v>-99999</v>
      </c>
      <c r="H8645" s="935" t="s">
        <v>413</v>
      </c>
      <c r="I8645" s="935" t="s">
        <v>414</v>
      </c>
      <c r="J8645" s="935">
        <v>39.751173979999997</v>
      </c>
      <c r="K8645" s="935">
        <v>-121.9963235</v>
      </c>
      <c r="L8645" s="935">
        <v>39.629153240000001</v>
      </c>
      <c r="M8645" s="935">
        <v>-121.9925059</v>
      </c>
    </row>
    <row r="8646" spans="1:13" x14ac:dyDescent="0.35">
      <c r="A8646" s="1296">
        <v>42572</v>
      </c>
      <c r="B8646" s="1295" t="s">
        <v>194</v>
      </c>
      <c r="C8646" s="1295" t="s">
        <v>196</v>
      </c>
      <c r="D8646" s="1295">
        <v>10600</v>
      </c>
      <c r="E8646" s="1295" t="s">
        <v>200</v>
      </c>
      <c r="F8646" s="935" t="s">
        <v>222</v>
      </c>
      <c r="G8646" s="1295">
        <v>-99999</v>
      </c>
      <c r="H8646" s="935" t="s">
        <v>414</v>
      </c>
      <c r="I8646" s="935" t="s">
        <v>415</v>
      </c>
      <c r="J8646" s="935">
        <v>39.629153240000001</v>
      </c>
      <c r="K8646" s="935">
        <v>-121.9925059</v>
      </c>
      <c r="L8646" s="935">
        <v>39.40712284</v>
      </c>
      <c r="M8646" s="935">
        <v>-122.00758999999999</v>
      </c>
    </row>
    <row r="8647" spans="1:13" x14ac:dyDescent="0.35">
      <c r="A8647" s="1296">
        <v>42580</v>
      </c>
      <c r="B8647" s="1295" t="s">
        <v>194</v>
      </c>
      <c r="C8647" s="1295" t="s">
        <v>196</v>
      </c>
      <c r="D8647" s="1295">
        <v>10700</v>
      </c>
      <c r="E8647" s="1295" t="s">
        <v>200</v>
      </c>
      <c r="F8647" s="935" t="s">
        <v>208</v>
      </c>
      <c r="G8647" s="1295">
        <v>0</v>
      </c>
      <c r="H8647" s="935" t="s">
        <v>402</v>
      </c>
      <c r="I8647" s="935" t="s">
        <v>403</v>
      </c>
      <c r="J8647" s="935">
        <v>40.611883210000002</v>
      </c>
      <c r="K8647" s="935">
        <v>-122.446135</v>
      </c>
      <c r="L8647" s="935">
        <v>40.592799669999998</v>
      </c>
      <c r="M8647" s="935">
        <v>-122.3942059</v>
      </c>
    </row>
    <row r="8648" spans="1:13" x14ac:dyDescent="0.35">
      <c r="A8648" s="1296">
        <v>42580</v>
      </c>
      <c r="B8648" s="1295" t="s">
        <v>194</v>
      </c>
      <c r="C8648" s="1295" t="s">
        <v>196</v>
      </c>
      <c r="D8648" s="1295">
        <v>10700</v>
      </c>
      <c r="E8648" s="1295" t="s">
        <v>200</v>
      </c>
      <c r="F8648" s="935" t="s">
        <v>209</v>
      </c>
      <c r="G8648" s="1295">
        <v>1</v>
      </c>
      <c r="H8648" s="935" t="s">
        <v>403</v>
      </c>
      <c r="I8648" s="935" t="s">
        <v>404</v>
      </c>
      <c r="J8648" s="935">
        <v>40.592799669999998</v>
      </c>
      <c r="K8648" s="935">
        <v>-122.3942059</v>
      </c>
      <c r="L8648" s="935">
        <v>40.585947769999997</v>
      </c>
      <c r="M8648" s="935">
        <v>-122.3683525</v>
      </c>
    </row>
    <row r="8649" spans="1:13" x14ac:dyDescent="0.35">
      <c r="A8649" s="1296">
        <v>42580</v>
      </c>
      <c r="B8649" s="1295" t="s">
        <v>194</v>
      </c>
      <c r="C8649" s="1295" t="s">
        <v>196</v>
      </c>
      <c r="D8649" s="1295">
        <v>10700</v>
      </c>
      <c r="E8649" s="1295" t="s">
        <v>200</v>
      </c>
      <c r="F8649" s="935" t="s">
        <v>211</v>
      </c>
      <c r="G8649" s="1295">
        <v>0</v>
      </c>
      <c r="H8649" s="935" t="s">
        <v>404</v>
      </c>
      <c r="I8649" s="935" t="s">
        <v>405</v>
      </c>
      <c r="J8649" s="935">
        <v>40.585947769999997</v>
      </c>
      <c r="K8649" s="935">
        <v>-122.3683525</v>
      </c>
      <c r="L8649" s="935">
        <v>40.472049499999997</v>
      </c>
      <c r="M8649" s="935">
        <v>-122.29453460000001</v>
      </c>
    </row>
    <row r="8650" spans="1:13" x14ac:dyDescent="0.35">
      <c r="A8650" s="1296">
        <v>42580</v>
      </c>
      <c r="B8650" s="1295" t="s">
        <v>194</v>
      </c>
      <c r="C8650" s="1295" t="s">
        <v>196</v>
      </c>
      <c r="D8650" s="1295">
        <v>10700</v>
      </c>
      <c r="E8650" s="1295" t="s">
        <v>200</v>
      </c>
      <c r="F8650" s="935" t="s">
        <v>212</v>
      </c>
      <c r="G8650" s="1295">
        <v>0</v>
      </c>
      <c r="H8650" s="935" t="s">
        <v>405</v>
      </c>
      <c r="I8650" s="935" t="s">
        <v>406</v>
      </c>
      <c r="J8650" s="935">
        <v>40.472049499999997</v>
      </c>
      <c r="K8650" s="935">
        <v>-122.29453460000001</v>
      </c>
      <c r="L8650" s="935">
        <v>40.417416330000002</v>
      </c>
      <c r="M8650" s="935">
        <v>-122.19395729999999</v>
      </c>
    </row>
    <row r="8651" spans="1:13" x14ac:dyDescent="0.35">
      <c r="A8651" s="1296">
        <v>42580</v>
      </c>
      <c r="B8651" s="1295" t="s">
        <v>194</v>
      </c>
      <c r="C8651" s="1295" t="s">
        <v>196</v>
      </c>
      <c r="D8651" s="1295">
        <v>10700</v>
      </c>
      <c r="E8651" s="1295" t="s">
        <v>200</v>
      </c>
      <c r="F8651" s="935" t="s">
        <v>213</v>
      </c>
      <c r="G8651" s="1295">
        <v>0</v>
      </c>
      <c r="H8651" s="935" t="s">
        <v>406</v>
      </c>
      <c r="I8651" s="935" t="s">
        <v>407</v>
      </c>
      <c r="J8651" s="935">
        <v>40.417416330000002</v>
      </c>
      <c r="K8651" s="935">
        <v>-122.19395729999999</v>
      </c>
      <c r="L8651" s="935">
        <v>40.355137560000003</v>
      </c>
      <c r="M8651" s="935">
        <v>-122.17595660000001</v>
      </c>
    </row>
    <row r="8652" spans="1:13" x14ac:dyDescent="0.35">
      <c r="A8652" s="1296">
        <v>42580</v>
      </c>
      <c r="B8652" s="1295" t="s">
        <v>194</v>
      </c>
      <c r="C8652" s="1295" t="s">
        <v>196</v>
      </c>
      <c r="D8652" s="1295">
        <v>10700</v>
      </c>
      <c r="E8652" s="1295" t="s">
        <v>200</v>
      </c>
      <c r="F8652" s="935" t="s">
        <v>214</v>
      </c>
      <c r="G8652" s="1295">
        <v>0</v>
      </c>
      <c r="H8652" s="935" t="s">
        <v>407</v>
      </c>
      <c r="I8652" s="935" t="s">
        <v>408</v>
      </c>
      <c r="J8652" s="935">
        <v>40.355137560000003</v>
      </c>
      <c r="K8652" s="935">
        <v>-122.17595660000001</v>
      </c>
      <c r="L8652" s="935">
        <v>40.316984869999999</v>
      </c>
      <c r="M8652" s="935">
        <v>-122.1896581</v>
      </c>
    </row>
    <row r="8653" spans="1:13" x14ac:dyDescent="0.35">
      <c r="A8653" s="1296">
        <v>42580</v>
      </c>
      <c r="B8653" s="1295" t="s">
        <v>194</v>
      </c>
      <c r="C8653" s="1295" t="s">
        <v>196</v>
      </c>
      <c r="D8653" s="1295">
        <v>10700</v>
      </c>
      <c r="E8653" s="1295" t="s">
        <v>200</v>
      </c>
      <c r="F8653" s="935" t="s">
        <v>215</v>
      </c>
      <c r="G8653" s="1295">
        <v>0</v>
      </c>
      <c r="H8653" s="935" t="s">
        <v>408</v>
      </c>
      <c r="I8653" s="935" t="s">
        <v>409</v>
      </c>
      <c r="J8653" s="935">
        <v>40.316984869999999</v>
      </c>
      <c r="K8653" s="935">
        <v>-122.1896581</v>
      </c>
      <c r="L8653" s="935">
        <v>40.263968490000003</v>
      </c>
      <c r="M8653" s="935">
        <v>-122.2235306</v>
      </c>
    </row>
    <row r="8654" spans="1:13" x14ac:dyDescent="0.35">
      <c r="A8654" s="1296">
        <v>42580</v>
      </c>
      <c r="B8654" s="1295" t="s">
        <v>194</v>
      </c>
      <c r="C8654" s="1295" t="s">
        <v>196</v>
      </c>
      <c r="D8654" s="1295">
        <v>10700</v>
      </c>
      <c r="E8654" s="1295" t="s">
        <v>200</v>
      </c>
      <c r="F8654" s="935" t="s">
        <v>216</v>
      </c>
      <c r="G8654" s="1295">
        <v>0</v>
      </c>
      <c r="H8654" s="935" t="s">
        <v>409</v>
      </c>
      <c r="I8654" s="935" t="s">
        <v>410</v>
      </c>
      <c r="J8654" s="935">
        <v>40.263968490000003</v>
      </c>
      <c r="K8654" s="935">
        <v>-122.2235306</v>
      </c>
      <c r="L8654" s="935">
        <v>40.153152210000002</v>
      </c>
      <c r="M8654" s="935">
        <v>-122.20237950000001</v>
      </c>
    </row>
    <row r="8655" spans="1:13" x14ac:dyDescent="0.35">
      <c r="A8655" s="1296">
        <v>42580</v>
      </c>
      <c r="B8655" s="1295" t="s">
        <v>194</v>
      </c>
      <c r="C8655" s="1295" t="s">
        <v>196</v>
      </c>
      <c r="D8655" s="1295">
        <v>10700</v>
      </c>
      <c r="E8655" s="1295" t="s">
        <v>200</v>
      </c>
      <c r="F8655" s="935" t="s">
        <v>217</v>
      </c>
      <c r="G8655" s="1295">
        <v>-99999</v>
      </c>
      <c r="H8655" s="935" t="s">
        <v>410</v>
      </c>
      <c r="I8655" s="935" t="s">
        <v>411</v>
      </c>
      <c r="J8655" s="935">
        <v>40.153152210000002</v>
      </c>
      <c r="K8655" s="935">
        <v>-122.20237950000001</v>
      </c>
      <c r="L8655" s="935">
        <v>40.027836569999998</v>
      </c>
      <c r="M8655" s="935">
        <v>-122.11920569999999</v>
      </c>
    </row>
    <row r="8656" spans="1:13" x14ac:dyDescent="0.35">
      <c r="A8656" s="1296">
        <v>42580</v>
      </c>
      <c r="B8656" s="1295" t="s">
        <v>194</v>
      </c>
      <c r="C8656" s="1295" t="s">
        <v>196</v>
      </c>
      <c r="D8656" s="1295">
        <v>10700</v>
      </c>
      <c r="E8656" s="1295" t="s">
        <v>200</v>
      </c>
      <c r="F8656" s="935" t="s">
        <v>219</v>
      </c>
      <c r="G8656" s="1295">
        <v>-99999</v>
      </c>
      <c r="H8656" s="935" t="s">
        <v>411</v>
      </c>
      <c r="I8656" s="935" t="s">
        <v>412</v>
      </c>
      <c r="J8656" s="935">
        <v>40.027836569999998</v>
      </c>
      <c r="K8656" s="935">
        <v>-122.11920569999999</v>
      </c>
      <c r="L8656" s="935">
        <v>39.909298579999998</v>
      </c>
      <c r="M8656" s="935">
        <v>-122.0918963</v>
      </c>
    </row>
    <row r="8657" spans="1:13" x14ac:dyDescent="0.35">
      <c r="A8657" s="1296">
        <v>42580</v>
      </c>
      <c r="B8657" s="1295" t="s">
        <v>194</v>
      </c>
      <c r="C8657" s="1295" t="s">
        <v>196</v>
      </c>
      <c r="D8657" s="1295">
        <v>10700</v>
      </c>
      <c r="E8657" s="1295" t="s">
        <v>200</v>
      </c>
      <c r="F8657" s="935" t="s">
        <v>220</v>
      </c>
      <c r="G8657" s="1295">
        <v>-99999</v>
      </c>
      <c r="H8657" s="935" t="s">
        <v>412</v>
      </c>
      <c r="I8657" s="935" t="s">
        <v>413</v>
      </c>
      <c r="J8657" s="935">
        <v>39.909298579999998</v>
      </c>
      <c r="K8657" s="935">
        <v>-122.0918963</v>
      </c>
      <c r="L8657" s="935">
        <v>39.751173979999997</v>
      </c>
      <c r="M8657" s="935">
        <v>-121.9963235</v>
      </c>
    </row>
    <row r="8658" spans="1:13" x14ac:dyDescent="0.35">
      <c r="A8658" s="1296">
        <v>42580</v>
      </c>
      <c r="B8658" s="1295" t="s">
        <v>194</v>
      </c>
      <c r="C8658" s="1295" t="s">
        <v>196</v>
      </c>
      <c r="D8658" s="1295">
        <v>10700</v>
      </c>
      <c r="E8658" s="1295" t="s">
        <v>200</v>
      </c>
      <c r="F8658" s="935" t="s">
        <v>221</v>
      </c>
      <c r="G8658" s="1295">
        <v>-99999</v>
      </c>
      <c r="H8658" s="935" t="s">
        <v>413</v>
      </c>
      <c r="I8658" s="935" t="s">
        <v>414</v>
      </c>
      <c r="J8658" s="935">
        <v>39.751173979999997</v>
      </c>
      <c r="K8658" s="935">
        <v>-121.9963235</v>
      </c>
      <c r="L8658" s="935">
        <v>39.629153240000001</v>
      </c>
      <c r="M8658" s="935">
        <v>-121.9925059</v>
      </c>
    </row>
    <row r="8659" spans="1:13" x14ac:dyDescent="0.35">
      <c r="A8659" s="1296">
        <v>42580</v>
      </c>
      <c r="B8659" s="1295" t="s">
        <v>194</v>
      </c>
      <c r="C8659" s="1295" t="s">
        <v>196</v>
      </c>
      <c r="D8659" s="1295">
        <v>10700</v>
      </c>
      <c r="E8659" s="1295" t="s">
        <v>200</v>
      </c>
      <c r="F8659" s="935" t="s">
        <v>222</v>
      </c>
      <c r="G8659" s="1295">
        <v>-99999</v>
      </c>
      <c r="H8659" s="935" t="s">
        <v>414</v>
      </c>
      <c r="I8659" s="935" t="s">
        <v>415</v>
      </c>
      <c r="J8659" s="935">
        <v>39.629153240000001</v>
      </c>
      <c r="K8659" s="935">
        <v>-121.9925059</v>
      </c>
      <c r="L8659" s="935">
        <v>39.40712284</v>
      </c>
      <c r="M8659" s="935">
        <v>-122.00758999999999</v>
      </c>
    </row>
    <row r="8660" spans="1:13" x14ac:dyDescent="0.35">
      <c r="A8660" s="1296">
        <v>42586</v>
      </c>
      <c r="B8660" s="1295" t="s">
        <v>194</v>
      </c>
      <c r="C8660" s="1295" t="s">
        <v>196</v>
      </c>
      <c r="D8660" s="1295">
        <v>10600</v>
      </c>
      <c r="E8660" s="1295" t="s">
        <v>200</v>
      </c>
      <c r="F8660" s="935" t="s">
        <v>208</v>
      </c>
      <c r="G8660" s="1295">
        <v>0</v>
      </c>
      <c r="H8660" s="935" t="s">
        <v>402</v>
      </c>
      <c r="I8660" s="935" t="s">
        <v>403</v>
      </c>
      <c r="J8660" s="935">
        <v>40.611883210000002</v>
      </c>
      <c r="K8660" s="935">
        <v>-122.446135</v>
      </c>
      <c r="L8660" s="935">
        <v>40.592799669999998</v>
      </c>
      <c r="M8660" s="935">
        <v>-122.3942059</v>
      </c>
    </row>
    <row r="8661" spans="1:13" x14ac:dyDescent="0.35">
      <c r="A8661" s="1296">
        <v>42586</v>
      </c>
      <c r="B8661" s="1295" t="s">
        <v>194</v>
      </c>
      <c r="C8661" s="1295" t="s">
        <v>196</v>
      </c>
      <c r="D8661" s="1295">
        <v>10600</v>
      </c>
      <c r="E8661" s="1295" t="s">
        <v>200</v>
      </c>
      <c r="F8661" s="935" t="s">
        <v>209</v>
      </c>
      <c r="G8661" s="1295">
        <v>2</v>
      </c>
      <c r="H8661" s="935" t="s">
        <v>403</v>
      </c>
      <c r="I8661" s="935" t="s">
        <v>404</v>
      </c>
      <c r="J8661" s="935">
        <v>40.592799669999998</v>
      </c>
      <c r="K8661" s="935">
        <v>-122.3942059</v>
      </c>
      <c r="L8661" s="935">
        <v>40.585947769999997</v>
      </c>
      <c r="M8661" s="935">
        <v>-122.3683525</v>
      </c>
    </row>
    <row r="8662" spans="1:13" x14ac:dyDescent="0.35">
      <c r="A8662" s="1296">
        <v>42586</v>
      </c>
      <c r="B8662" s="1295" t="s">
        <v>194</v>
      </c>
      <c r="C8662" s="1295" t="s">
        <v>196</v>
      </c>
      <c r="D8662" s="1295">
        <v>10600</v>
      </c>
      <c r="E8662" s="1295" t="s">
        <v>200</v>
      </c>
      <c r="F8662" s="935" t="s">
        <v>211</v>
      </c>
      <c r="G8662" s="1295">
        <v>0</v>
      </c>
      <c r="H8662" s="935" t="s">
        <v>404</v>
      </c>
      <c r="I8662" s="935" t="s">
        <v>405</v>
      </c>
      <c r="J8662" s="935">
        <v>40.585947769999997</v>
      </c>
      <c r="K8662" s="935">
        <v>-122.3683525</v>
      </c>
      <c r="L8662" s="935">
        <v>40.472049499999997</v>
      </c>
      <c r="M8662" s="935">
        <v>-122.29453460000001</v>
      </c>
    </row>
    <row r="8663" spans="1:13" x14ac:dyDescent="0.35">
      <c r="A8663" s="1296">
        <v>42586</v>
      </c>
      <c r="B8663" s="1295" t="s">
        <v>194</v>
      </c>
      <c r="C8663" s="1295" t="s">
        <v>196</v>
      </c>
      <c r="D8663" s="1295">
        <v>10600</v>
      </c>
      <c r="E8663" s="1295" t="s">
        <v>200</v>
      </c>
      <c r="F8663" s="935" t="s">
        <v>212</v>
      </c>
      <c r="G8663" s="1295">
        <v>0</v>
      </c>
      <c r="H8663" s="935" t="s">
        <v>405</v>
      </c>
      <c r="I8663" s="935" t="s">
        <v>406</v>
      </c>
      <c r="J8663" s="935">
        <v>40.472049499999997</v>
      </c>
      <c r="K8663" s="935">
        <v>-122.29453460000001</v>
      </c>
      <c r="L8663" s="935">
        <v>40.417416330000002</v>
      </c>
      <c r="M8663" s="935">
        <v>-122.19395729999999</v>
      </c>
    </row>
    <row r="8664" spans="1:13" x14ac:dyDescent="0.35">
      <c r="A8664" s="1296">
        <v>42586</v>
      </c>
      <c r="B8664" s="1295" t="s">
        <v>194</v>
      </c>
      <c r="C8664" s="1295" t="s">
        <v>196</v>
      </c>
      <c r="D8664" s="1295">
        <v>10600</v>
      </c>
      <c r="E8664" s="1295" t="s">
        <v>200</v>
      </c>
      <c r="F8664" s="935" t="s">
        <v>213</v>
      </c>
      <c r="G8664" s="1295">
        <v>0</v>
      </c>
      <c r="H8664" s="935" t="s">
        <v>406</v>
      </c>
      <c r="I8664" s="935" t="s">
        <v>407</v>
      </c>
      <c r="J8664" s="935">
        <v>40.417416330000002</v>
      </c>
      <c r="K8664" s="935">
        <v>-122.19395729999999</v>
      </c>
      <c r="L8664" s="935">
        <v>40.355137560000003</v>
      </c>
      <c r="M8664" s="935">
        <v>-122.17595660000001</v>
      </c>
    </row>
    <row r="8665" spans="1:13" x14ac:dyDescent="0.35">
      <c r="A8665" s="1296">
        <v>42586</v>
      </c>
      <c r="B8665" s="1295" t="s">
        <v>194</v>
      </c>
      <c r="C8665" s="1295" t="s">
        <v>196</v>
      </c>
      <c r="D8665" s="1295">
        <v>10600</v>
      </c>
      <c r="E8665" s="1295" t="s">
        <v>200</v>
      </c>
      <c r="F8665" s="935" t="s">
        <v>214</v>
      </c>
      <c r="G8665" s="1295">
        <v>0</v>
      </c>
      <c r="H8665" s="935" t="s">
        <v>407</v>
      </c>
      <c r="I8665" s="935" t="s">
        <v>408</v>
      </c>
      <c r="J8665" s="935">
        <v>40.355137560000003</v>
      </c>
      <c r="K8665" s="935">
        <v>-122.17595660000001</v>
      </c>
      <c r="L8665" s="935">
        <v>40.316984869999999</v>
      </c>
      <c r="M8665" s="935">
        <v>-122.1896581</v>
      </c>
    </row>
    <row r="8666" spans="1:13" x14ac:dyDescent="0.35">
      <c r="A8666" s="1296">
        <v>42586</v>
      </c>
      <c r="B8666" s="1295" t="s">
        <v>194</v>
      </c>
      <c r="C8666" s="1295" t="s">
        <v>196</v>
      </c>
      <c r="D8666" s="1295">
        <v>10600</v>
      </c>
      <c r="E8666" s="1295" t="s">
        <v>200</v>
      </c>
      <c r="F8666" s="935" t="s">
        <v>215</v>
      </c>
      <c r="G8666" s="1295">
        <v>0</v>
      </c>
      <c r="H8666" s="935" t="s">
        <v>408</v>
      </c>
      <c r="I8666" s="935" t="s">
        <v>409</v>
      </c>
      <c r="J8666" s="935">
        <v>40.316984869999999</v>
      </c>
      <c r="K8666" s="935">
        <v>-122.1896581</v>
      </c>
      <c r="L8666" s="935">
        <v>40.263968490000003</v>
      </c>
      <c r="M8666" s="935">
        <v>-122.2235306</v>
      </c>
    </row>
    <row r="8667" spans="1:13" x14ac:dyDescent="0.35">
      <c r="A8667" s="1296">
        <v>42586</v>
      </c>
      <c r="B8667" s="1295" t="s">
        <v>194</v>
      </c>
      <c r="C8667" s="1295" t="s">
        <v>196</v>
      </c>
      <c r="D8667" s="1295">
        <v>10600</v>
      </c>
      <c r="E8667" s="1295" t="s">
        <v>200</v>
      </c>
      <c r="F8667" s="935" t="s">
        <v>216</v>
      </c>
      <c r="G8667" s="1295">
        <v>0</v>
      </c>
      <c r="H8667" s="935" t="s">
        <v>409</v>
      </c>
      <c r="I8667" s="935" t="s">
        <v>410</v>
      </c>
      <c r="J8667" s="935">
        <v>40.263968490000003</v>
      </c>
      <c r="K8667" s="935">
        <v>-122.2235306</v>
      </c>
      <c r="L8667" s="935">
        <v>40.153152210000002</v>
      </c>
      <c r="M8667" s="935">
        <v>-122.20237950000001</v>
      </c>
    </row>
    <row r="8668" spans="1:13" x14ac:dyDescent="0.35">
      <c r="A8668" s="1296">
        <v>42586</v>
      </c>
      <c r="B8668" s="1295" t="s">
        <v>194</v>
      </c>
      <c r="C8668" s="1295" t="s">
        <v>196</v>
      </c>
      <c r="D8668" s="1295">
        <v>10600</v>
      </c>
      <c r="E8668" s="1295" t="s">
        <v>200</v>
      </c>
      <c r="F8668" s="935" t="s">
        <v>217</v>
      </c>
      <c r="G8668" s="1295">
        <v>-99999</v>
      </c>
      <c r="H8668" s="935" t="s">
        <v>410</v>
      </c>
      <c r="I8668" s="935" t="s">
        <v>411</v>
      </c>
      <c r="J8668" s="935">
        <v>40.153152210000002</v>
      </c>
      <c r="K8668" s="935">
        <v>-122.20237950000001</v>
      </c>
      <c r="L8668" s="935">
        <v>40.027836569999998</v>
      </c>
      <c r="M8668" s="935">
        <v>-122.11920569999999</v>
      </c>
    </row>
    <row r="8669" spans="1:13" x14ac:dyDescent="0.35">
      <c r="A8669" s="1296">
        <v>42586</v>
      </c>
      <c r="B8669" s="1295" t="s">
        <v>194</v>
      </c>
      <c r="C8669" s="1295" t="s">
        <v>196</v>
      </c>
      <c r="D8669" s="1295">
        <v>10600</v>
      </c>
      <c r="E8669" s="1295" t="s">
        <v>200</v>
      </c>
      <c r="F8669" s="935" t="s">
        <v>219</v>
      </c>
      <c r="G8669" s="1295">
        <v>-99999</v>
      </c>
      <c r="H8669" s="935" t="s">
        <v>411</v>
      </c>
      <c r="I8669" s="935" t="s">
        <v>412</v>
      </c>
      <c r="J8669" s="935">
        <v>40.027836569999998</v>
      </c>
      <c r="K8669" s="935">
        <v>-122.11920569999999</v>
      </c>
      <c r="L8669" s="935">
        <v>39.909298579999998</v>
      </c>
      <c r="M8669" s="935">
        <v>-122.0918963</v>
      </c>
    </row>
    <row r="8670" spans="1:13" x14ac:dyDescent="0.35">
      <c r="A8670" s="1296">
        <v>42586</v>
      </c>
      <c r="B8670" s="1295" t="s">
        <v>194</v>
      </c>
      <c r="C8670" s="1295" t="s">
        <v>196</v>
      </c>
      <c r="D8670" s="1295">
        <v>10600</v>
      </c>
      <c r="E8670" s="1295" t="s">
        <v>200</v>
      </c>
      <c r="F8670" s="935" t="s">
        <v>220</v>
      </c>
      <c r="G8670" s="1295">
        <v>-99999</v>
      </c>
      <c r="H8670" s="935" t="s">
        <v>412</v>
      </c>
      <c r="I8670" s="935" t="s">
        <v>413</v>
      </c>
      <c r="J8670" s="935">
        <v>39.909298579999998</v>
      </c>
      <c r="K8670" s="935">
        <v>-122.0918963</v>
      </c>
      <c r="L8670" s="935">
        <v>39.751173979999997</v>
      </c>
      <c r="M8670" s="935">
        <v>-121.9963235</v>
      </c>
    </row>
    <row r="8671" spans="1:13" x14ac:dyDescent="0.35">
      <c r="A8671" s="1296">
        <v>42586</v>
      </c>
      <c r="B8671" s="1295" t="s">
        <v>194</v>
      </c>
      <c r="C8671" s="1295" t="s">
        <v>196</v>
      </c>
      <c r="D8671" s="1295">
        <v>10600</v>
      </c>
      <c r="E8671" s="1295" t="s">
        <v>200</v>
      </c>
      <c r="F8671" s="935" t="s">
        <v>221</v>
      </c>
      <c r="G8671" s="1295">
        <v>-99999</v>
      </c>
      <c r="H8671" s="935" t="s">
        <v>413</v>
      </c>
      <c r="I8671" s="935" t="s">
        <v>414</v>
      </c>
      <c r="J8671" s="935">
        <v>39.751173979999997</v>
      </c>
      <c r="K8671" s="935">
        <v>-121.9963235</v>
      </c>
      <c r="L8671" s="935">
        <v>39.629153240000001</v>
      </c>
      <c r="M8671" s="935">
        <v>-121.9925059</v>
      </c>
    </row>
    <row r="8672" spans="1:13" x14ac:dyDescent="0.35">
      <c r="A8672" s="1296">
        <v>42586</v>
      </c>
      <c r="B8672" s="1295" t="s">
        <v>194</v>
      </c>
      <c r="C8672" s="1295" t="s">
        <v>196</v>
      </c>
      <c r="D8672" s="1295">
        <v>10600</v>
      </c>
      <c r="E8672" s="1295" t="s">
        <v>200</v>
      </c>
      <c r="F8672" s="935" t="s">
        <v>222</v>
      </c>
      <c r="G8672" s="1295">
        <v>-99999</v>
      </c>
      <c r="H8672" s="935" t="s">
        <v>414</v>
      </c>
      <c r="I8672" s="935" t="s">
        <v>415</v>
      </c>
      <c r="J8672" s="935">
        <v>39.629153240000001</v>
      </c>
      <c r="K8672" s="935">
        <v>-121.9925059</v>
      </c>
      <c r="L8672" s="935">
        <v>39.40712284</v>
      </c>
      <c r="M8672" s="935">
        <v>-122.00758999999999</v>
      </c>
    </row>
    <row r="8673" spans="1:13" x14ac:dyDescent="0.35">
      <c r="A8673" s="1296">
        <v>42593</v>
      </c>
      <c r="B8673" s="1295" t="s">
        <v>194</v>
      </c>
      <c r="C8673" s="1295" t="s">
        <v>196</v>
      </c>
      <c r="D8673" s="1295">
        <v>10600</v>
      </c>
      <c r="E8673" s="1295" t="s">
        <v>200</v>
      </c>
      <c r="F8673" s="935" t="s">
        <v>208</v>
      </c>
      <c r="G8673" s="1295">
        <v>0</v>
      </c>
      <c r="H8673" s="935" t="s">
        <v>402</v>
      </c>
      <c r="I8673" s="935" t="s">
        <v>403</v>
      </c>
      <c r="J8673" s="935">
        <v>40.611883210000002</v>
      </c>
      <c r="K8673" s="935">
        <v>-122.446135</v>
      </c>
      <c r="L8673" s="935">
        <v>40.592799669999998</v>
      </c>
      <c r="M8673" s="935">
        <v>-122.3942059</v>
      </c>
    </row>
    <row r="8674" spans="1:13" x14ac:dyDescent="0.35">
      <c r="A8674" s="1296">
        <v>42593</v>
      </c>
      <c r="B8674" s="1295" t="s">
        <v>194</v>
      </c>
      <c r="C8674" s="1295" t="s">
        <v>196</v>
      </c>
      <c r="D8674" s="1295">
        <v>10600</v>
      </c>
      <c r="E8674" s="1295" t="s">
        <v>200</v>
      </c>
      <c r="F8674" s="935" t="s">
        <v>209</v>
      </c>
      <c r="G8674" s="1295">
        <v>0</v>
      </c>
      <c r="H8674" s="935" t="s">
        <v>403</v>
      </c>
      <c r="I8674" s="935" t="s">
        <v>404</v>
      </c>
      <c r="J8674" s="935">
        <v>40.592799669999998</v>
      </c>
      <c r="K8674" s="935">
        <v>-122.3942059</v>
      </c>
      <c r="L8674" s="935">
        <v>40.585947769999997</v>
      </c>
      <c r="M8674" s="935">
        <v>-122.3683525</v>
      </c>
    </row>
    <row r="8675" spans="1:13" x14ac:dyDescent="0.35">
      <c r="A8675" s="1296">
        <v>42593</v>
      </c>
      <c r="B8675" s="1295" t="s">
        <v>194</v>
      </c>
      <c r="C8675" s="1295" t="s">
        <v>196</v>
      </c>
      <c r="D8675" s="1295">
        <v>10600</v>
      </c>
      <c r="E8675" s="1295" t="s">
        <v>200</v>
      </c>
      <c r="F8675" s="935" t="s">
        <v>211</v>
      </c>
      <c r="G8675" s="1295">
        <v>0</v>
      </c>
      <c r="H8675" s="935" t="s">
        <v>404</v>
      </c>
      <c r="I8675" s="935" t="s">
        <v>405</v>
      </c>
      <c r="J8675" s="935">
        <v>40.585947769999997</v>
      </c>
      <c r="K8675" s="935">
        <v>-122.3683525</v>
      </c>
      <c r="L8675" s="935">
        <v>40.472049499999997</v>
      </c>
      <c r="M8675" s="935">
        <v>-122.29453460000001</v>
      </c>
    </row>
    <row r="8676" spans="1:13" x14ac:dyDescent="0.35">
      <c r="A8676" s="1296">
        <v>42593</v>
      </c>
      <c r="B8676" s="1295" t="s">
        <v>194</v>
      </c>
      <c r="C8676" s="1295" t="s">
        <v>196</v>
      </c>
      <c r="D8676" s="1295">
        <v>10600</v>
      </c>
      <c r="E8676" s="1295" t="s">
        <v>200</v>
      </c>
      <c r="F8676" s="935" t="s">
        <v>212</v>
      </c>
      <c r="G8676" s="1295">
        <v>0</v>
      </c>
      <c r="H8676" s="935" t="s">
        <v>405</v>
      </c>
      <c r="I8676" s="935" t="s">
        <v>406</v>
      </c>
      <c r="J8676" s="935">
        <v>40.472049499999997</v>
      </c>
      <c r="K8676" s="935">
        <v>-122.29453460000001</v>
      </c>
      <c r="L8676" s="935">
        <v>40.417416330000002</v>
      </c>
      <c r="M8676" s="935">
        <v>-122.19395729999999</v>
      </c>
    </row>
    <row r="8677" spans="1:13" x14ac:dyDescent="0.35">
      <c r="A8677" s="1296">
        <v>42593</v>
      </c>
      <c r="B8677" s="1295" t="s">
        <v>194</v>
      </c>
      <c r="C8677" s="1295" t="s">
        <v>196</v>
      </c>
      <c r="D8677" s="1295">
        <v>10600</v>
      </c>
      <c r="E8677" s="1295" t="s">
        <v>200</v>
      </c>
      <c r="F8677" s="935" t="s">
        <v>213</v>
      </c>
      <c r="G8677" s="1295">
        <v>0</v>
      </c>
      <c r="H8677" s="935" t="s">
        <v>406</v>
      </c>
      <c r="I8677" s="935" t="s">
        <v>407</v>
      </c>
      <c r="J8677" s="935">
        <v>40.417416330000002</v>
      </c>
      <c r="K8677" s="935">
        <v>-122.19395729999999</v>
      </c>
      <c r="L8677" s="935">
        <v>40.355137560000003</v>
      </c>
      <c r="M8677" s="935">
        <v>-122.17595660000001</v>
      </c>
    </row>
    <row r="8678" spans="1:13" x14ac:dyDescent="0.35">
      <c r="A8678" s="1296">
        <v>42593</v>
      </c>
      <c r="B8678" s="1295" t="s">
        <v>194</v>
      </c>
      <c r="C8678" s="1295" t="s">
        <v>196</v>
      </c>
      <c r="D8678" s="1295">
        <v>10600</v>
      </c>
      <c r="E8678" s="1295" t="s">
        <v>200</v>
      </c>
      <c r="F8678" s="935" t="s">
        <v>214</v>
      </c>
      <c r="G8678" s="1295">
        <v>0</v>
      </c>
      <c r="H8678" s="935" t="s">
        <v>407</v>
      </c>
      <c r="I8678" s="935" t="s">
        <v>408</v>
      </c>
      <c r="J8678" s="935">
        <v>40.355137560000003</v>
      </c>
      <c r="K8678" s="935">
        <v>-122.17595660000001</v>
      </c>
      <c r="L8678" s="935">
        <v>40.316984869999999</v>
      </c>
      <c r="M8678" s="935">
        <v>-122.1896581</v>
      </c>
    </row>
    <row r="8679" spans="1:13" x14ac:dyDescent="0.35">
      <c r="A8679" s="1296">
        <v>42593</v>
      </c>
      <c r="B8679" s="1295" t="s">
        <v>194</v>
      </c>
      <c r="C8679" s="1295" t="s">
        <v>196</v>
      </c>
      <c r="D8679" s="1295">
        <v>10600</v>
      </c>
      <c r="E8679" s="1295" t="s">
        <v>200</v>
      </c>
      <c r="F8679" s="935" t="s">
        <v>215</v>
      </c>
      <c r="G8679" s="1295">
        <v>0</v>
      </c>
      <c r="H8679" s="935" t="s">
        <v>408</v>
      </c>
      <c r="I8679" s="935" t="s">
        <v>409</v>
      </c>
      <c r="J8679" s="935">
        <v>40.316984869999999</v>
      </c>
      <c r="K8679" s="935">
        <v>-122.1896581</v>
      </c>
      <c r="L8679" s="935">
        <v>40.263968490000003</v>
      </c>
      <c r="M8679" s="935">
        <v>-122.2235306</v>
      </c>
    </row>
    <row r="8680" spans="1:13" x14ac:dyDescent="0.35">
      <c r="A8680" s="1296">
        <v>42593</v>
      </c>
      <c r="B8680" s="1295" t="s">
        <v>194</v>
      </c>
      <c r="C8680" s="1295" t="s">
        <v>196</v>
      </c>
      <c r="D8680" s="1295">
        <v>10600</v>
      </c>
      <c r="E8680" s="1295" t="s">
        <v>200</v>
      </c>
      <c r="F8680" s="935" t="s">
        <v>216</v>
      </c>
      <c r="G8680" s="1295">
        <v>0</v>
      </c>
      <c r="H8680" s="935" t="s">
        <v>409</v>
      </c>
      <c r="I8680" s="935" t="s">
        <v>410</v>
      </c>
      <c r="J8680" s="935">
        <v>40.263968490000003</v>
      </c>
      <c r="K8680" s="935">
        <v>-122.2235306</v>
      </c>
      <c r="L8680" s="935">
        <v>40.153152210000002</v>
      </c>
      <c r="M8680" s="935">
        <v>-122.20237950000001</v>
      </c>
    </row>
    <row r="8681" spans="1:13" x14ac:dyDescent="0.35">
      <c r="A8681" s="1296">
        <v>42593</v>
      </c>
      <c r="B8681" s="1295" t="s">
        <v>194</v>
      </c>
      <c r="C8681" s="1295" t="s">
        <v>196</v>
      </c>
      <c r="D8681" s="1295">
        <v>10600</v>
      </c>
      <c r="E8681" s="1295" t="s">
        <v>200</v>
      </c>
      <c r="F8681" s="935" t="s">
        <v>217</v>
      </c>
      <c r="G8681" s="1295">
        <v>-99999</v>
      </c>
      <c r="H8681" s="935" t="s">
        <v>410</v>
      </c>
      <c r="I8681" s="935" t="s">
        <v>411</v>
      </c>
      <c r="J8681" s="935">
        <v>40.153152210000002</v>
      </c>
      <c r="K8681" s="935">
        <v>-122.20237950000001</v>
      </c>
      <c r="L8681" s="935">
        <v>40.027836569999998</v>
      </c>
      <c r="M8681" s="935">
        <v>-122.11920569999999</v>
      </c>
    </row>
    <row r="8682" spans="1:13" x14ac:dyDescent="0.35">
      <c r="A8682" s="1296">
        <v>42593</v>
      </c>
      <c r="B8682" s="1295" t="s">
        <v>194</v>
      </c>
      <c r="C8682" s="1295" t="s">
        <v>196</v>
      </c>
      <c r="D8682" s="1295">
        <v>10600</v>
      </c>
      <c r="E8682" s="1295" t="s">
        <v>200</v>
      </c>
      <c r="F8682" s="935" t="s">
        <v>219</v>
      </c>
      <c r="G8682" s="1295">
        <v>-99999</v>
      </c>
      <c r="H8682" s="935" t="s">
        <v>411</v>
      </c>
      <c r="I8682" s="935" t="s">
        <v>412</v>
      </c>
      <c r="J8682" s="935">
        <v>40.027836569999998</v>
      </c>
      <c r="K8682" s="935">
        <v>-122.11920569999999</v>
      </c>
      <c r="L8682" s="935">
        <v>39.909298579999998</v>
      </c>
      <c r="M8682" s="935">
        <v>-122.0918963</v>
      </c>
    </row>
    <row r="8683" spans="1:13" x14ac:dyDescent="0.35">
      <c r="A8683" s="1296">
        <v>42593</v>
      </c>
      <c r="B8683" s="1295" t="s">
        <v>194</v>
      </c>
      <c r="C8683" s="1295" t="s">
        <v>196</v>
      </c>
      <c r="D8683" s="1295">
        <v>10600</v>
      </c>
      <c r="E8683" s="1295" t="s">
        <v>200</v>
      </c>
      <c r="F8683" s="935" t="s">
        <v>220</v>
      </c>
      <c r="G8683" s="1295">
        <v>-99999</v>
      </c>
      <c r="H8683" s="935" t="s">
        <v>412</v>
      </c>
      <c r="I8683" s="935" t="s">
        <v>413</v>
      </c>
      <c r="J8683" s="935">
        <v>39.909298579999998</v>
      </c>
      <c r="K8683" s="935">
        <v>-122.0918963</v>
      </c>
      <c r="L8683" s="935">
        <v>39.751173979999997</v>
      </c>
      <c r="M8683" s="935">
        <v>-121.9963235</v>
      </c>
    </row>
    <row r="8684" spans="1:13" x14ac:dyDescent="0.35">
      <c r="A8684" s="1296">
        <v>42593</v>
      </c>
      <c r="B8684" s="1295" t="s">
        <v>194</v>
      </c>
      <c r="C8684" s="1295" t="s">
        <v>196</v>
      </c>
      <c r="D8684" s="1295">
        <v>10600</v>
      </c>
      <c r="E8684" s="1295" t="s">
        <v>200</v>
      </c>
      <c r="F8684" s="935" t="s">
        <v>221</v>
      </c>
      <c r="G8684" s="1295">
        <v>-99999</v>
      </c>
      <c r="H8684" s="935" t="s">
        <v>413</v>
      </c>
      <c r="I8684" s="935" t="s">
        <v>414</v>
      </c>
      <c r="J8684" s="935">
        <v>39.751173979999997</v>
      </c>
      <c r="K8684" s="935">
        <v>-121.9963235</v>
      </c>
      <c r="L8684" s="935">
        <v>39.629153240000001</v>
      </c>
      <c r="M8684" s="935">
        <v>-121.9925059</v>
      </c>
    </row>
    <row r="8685" spans="1:13" x14ac:dyDescent="0.35">
      <c r="A8685" s="1296">
        <v>42593</v>
      </c>
      <c r="B8685" s="1295" t="s">
        <v>194</v>
      </c>
      <c r="C8685" s="1295" t="s">
        <v>196</v>
      </c>
      <c r="D8685" s="1295">
        <v>10600</v>
      </c>
      <c r="E8685" s="1295" t="s">
        <v>200</v>
      </c>
      <c r="F8685" s="935" t="s">
        <v>222</v>
      </c>
      <c r="G8685" s="1295">
        <v>-99999</v>
      </c>
      <c r="H8685" s="935" t="s">
        <v>414</v>
      </c>
      <c r="I8685" s="935" t="s">
        <v>415</v>
      </c>
      <c r="J8685" s="935">
        <v>39.629153240000001</v>
      </c>
      <c r="K8685" s="935">
        <v>-121.9925059</v>
      </c>
      <c r="L8685" s="935">
        <v>39.40712284</v>
      </c>
      <c r="M8685" s="935">
        <v>-122.00758999999999</v>
      </c>
    </row>
    <row r="8686" spans="1:13" x14ac:dyDescent="0.35">
      <c r="A8686" s="1296">
        <v>42600</v>
      </c>
      <c r="B8686" s="1295" t="s">
        <v>194</v>
      </c>
      <c r="C8686" s="1295" t="s">
        <v>196</v>
      </c>
      <c r="D8686" s="1295">
        <v>10500</v>
      </c>
      <c r="E8686" s="1295" t="s">
        <v>200</v>
      </c>
      <c r="F8686" s="935" t="s">
        <v>208</v>
      </c>
      <c r="G8686" s="1295">
        <v>0</v>
      </c>
      <c r="H8686" s="935" t="s">
        <v>402</v>
      </c>
      <c r="I8686" s="935" t="s">
        <v>403</v>
      </c>
      <c r="J8686" s="935">
        <v>40.611883210000002</v>
      </c>
      <c r="K8686" s="935">
        <v>-122.446135</v>
      </c>
      <c r="L8686" s="935">
        <v>40.592799669999998</v>
      </c>
      <c r="M8686" s="935">
        <v>-122.3942059</v>
      </c>
    </row>
    <row r="8687" spans="1:13" x14ac:dyDescent="0.35">
      <c r="A8687" s="1296">
        <v>42600</v>
      </c>
      <c r="B8687" s="1295" t="s">
        <v>194</v>
      </c>
      <c r="C8687" s="1295" t="s">
        <v>196</v>
      </c>
      <c r="D8687" s="1295">
        <v>10500</v>
      </c>
      <c r="E8687" s="1295" t="s">
        <v>200</v>
      </c>
      <c r="F8687" s="935" t="s">
        <v>209</v>
      </c>
      <c r="G8687" s="1295">
        <v>0</v>
      </c>
      <c r="H8687" s="935" t="s">
        <v>403</v>
      </c>
      <c r="I8687" s="935" t="s">
        <v>404</v>
      </c>
      <c r="J8687" s="935">
        <v>40.592799669999998</v>
      </c>
      <c r="K8687" s="935">
        <v>-122.3942059</v>
      </c>
      <c r="L8687" s="935">
        <v>40.585947769999997</v>
      </c>
      <c r="M8687" s="935">
        <v>-122.3683525</v>
      </c>
    </row>
    <row r="8688" spans="1:13" x14ac:dyDescent="0.35">
      <c r="A8688" s="1296">
        <v>42600</v>
      </c>
      <c r="B8688" s="1295" t="s">
        <v>194</v>
      </c>
      <c r="C8688" s="1295" t="s">
        <v>196</v>
      </c>
      <c r="D8688" s="1295">
        <v>10500</v>
      </c>
      <c r="E8688" s="1295" t="s">
        <v>200</v>
      </c>
      <c r="F8688" s="935" t="s">
        <v>211</v>
      </c>
      <c r="G8688" s="1295">
        <v>0</v>
      </c>
      <c r="H8688" s="935" t="s">
        <v>404</v>
      </c>
      <c r="I8688" s="935" t="s">
        <v>405</v>
      </c>
      <c r="J8688" s="935">
        <v>40.585947769999997</v>
      </c>
      <c r="K8688" s="935">
        <v>-122.3683525</v>
      </c>
      <c r="L8688" s="935">
        <v>40.472049499999997</v>
      </c>
      <c r="M8688" s="935">
        <v>-122.29453460000001</v>
      </c>
    </row>
    <row r="8689" spans="1:13" x14ac:dyDescent="0.35">
      <c r="A8689" s="1296">
        <v>42600</v>
      </c>
      <c r="B8689" s="1295" t="s">
        <v>194</v>
      </c>
      <c r="C8689" s="1295" t="s">
        <v>196</v>
      </c>
      <c r="D8689" s="1295">
        <v>10500</v>
      </c>
      <c r="E8689" s="1295" t="s">
        <v>200</v>
      </c>
      <c r="F8689" s="935" t="s">
        <v>212</v>
      </c>
      <c r="G8689" s="1295">
        <v>0</v>
      </c>
      <c r="H8689" s="935" t="s">
        <v>405</v>
      </c>
      <c r="I8689" s="935" t="s">
        <v>406</v>
      </c>
      <c r="J8689" s="935">
        <v>40.472049499999997</v>
      </c>
      <c r="K8689" s="935">
        <v>-122.29453460000001</v>
      </c>
      <c r="L8689" s="935">
        <v>40.417416330000002</v>
      </c>
      <c r="M8689" s="935">
        <v>-122.19395729999999</v>
      </c>
    </row>
    <row r="8690" spans="1:13" x14ac:dyDescent="0.35">
      <c r="A8690" s="1296">
        <v>42600</v>
      </c>
      <c r="B8690" s="1295" t="s">
        <v>194</v>
      </c>
      <c r="C8690" s="1295" t="s">
        <v>196</v>
      </c>
      <c r="D8690" s="1295">
        <v>10500</v>
      </c>
      <c r="E8690" s="1295" t="s">
        <v>200</v>
      </c>
      <c r="F8690" s="935" t="s">
        <v>213</v>
      </c>
      <c r="G8690" s="1295">
        <v>0</v>
      </c>
      <c r="H8690" s="935" t="s">
        <v>406</v>
      </c>
      <c r="I8690" s="935" t="s">
        <v>407</v>
      </c>
      <c r="J8690" s="935">
        <v>40.417416330000002</v>
      </c>
      <c r="K8690" s="935">
        <v>-122.19395729999999</v>
      </c>
      <c r="L8690" s="935">
        <v>40.355137560000003</v>
      </c>
      <c r="M8690" s="935">
        <v>-122.17595660000001</v>
      </c>
    </row>
    <row r="8691" spans="1:13" x14ac:dyDescent="0.35">
      <c r="A8691" s="1296">
        <v>42600</v>
      </c>
      <c r="B8691" s="1295" t="s">
        <v>194</v>
      </c>
      <c r="C8691" s="1295" t="s">
        <v>196</v>
      </c>
      <c r="D8691" s="1295">
        <v>10500</v>
      </c>
      <c r="E8691" s="1295" t="s">
        <v>200</v>
      </c>
      <c r="F8691" s="935" t="s">
        <v>214</v>
      </c>
      <c r="G8691" s="1295">
        <v>0</v>
      </c>
      <c r="H8691" s="935" t="s">
        <v>407</v>
      </c>
      <c r="I8691" s="935" t="s">
        <v>408</v>
      </c>
      <c r="J8691" s="935">
        <v>40.355137560000003</v>
      </c>
      <c r="K8691" s="935">
        <v>-122.17595660000001</v>
      </c>
      <c r="L8691" s="935">
        <v>40.316984869999999</v>
      </c>
      <c r="M8691" s="935">
        <v>-122.1896581</v>
      </c>
    </row>
    <row r="8692" spans="1:13" x14ac:dyDescent="0.35">
      <c r="A8692" s="1296">
        <v>42600</v>
      </c>
      <c r="B8692" s="1295" t="s">
        <v>194</v>
      </c>
      <c r="C8692" s="1295" t="s">
        <v>196</v>
      </c>
      <c r="D8692" s="1295">
        <v>10500</v>
      </c>
      <c r="E8692" s="1295" t="s">
        <v>200</v>
      </c>
      <c r="F8692" s="935" t="s">
        <v>215</v>
      </c>
      <c r="G8692" s="1295">
        <v>0</v>
      </c>
      <c r="H8692" s="935" t="s">
        <v>408</v>
      </c>
      <c r="I8692" s="935" t="s">
        <v>409</v>
      </c>
      <c r="J8692" s="935">
        <v>40.316984869999999</v>
      </c>
      <c r="K8692" s="935">
        <v>-122.1896581</v>
      </c>
      <c r="L8692" s="935">
        <v>40.263968490000003</v>
      </c>
      <c r="M8692" s="935">
        <v>-122.2235306</v>
      </c>
    </row>
    <row r="8693" spans="1:13" x14ac:dyDescent="0.35">
      <c r="A8693" s="1296">
        <v>42600</v>
      </c>
      <c r="B8693" s="1295" t="s">
        <v>194</v>
      </c>
      <c r="C8693" s="1295" t="s">
        <v>196</v>
      </c>
      <c r="D8693" s="1295">
        <v>10500</v>
      </c>
      <c r="E8693" s="1295" t="s">
        <v>200</v>
      </c>
      <c r="F8693" s="935" t="s">
        <v>216</v>
      </c>
      <c r="G8693" s="1295">
        <v>0</v>
      </c>
      <c r="H8693" s="935" t="s">
        <v>409</v>
      </c>
      <c r="I8693" s="935" t="s">
        <v>410</v>
      </c>
      <c r="J8693" s="935">
        <v>40.263968490000003</v>
      </c>
      <c r="K8693" s="935">
        <v>-122.2235306</v>
      </c>
      <c r="L8693" s="935">
        <v>40.153152210000002</v>
      </c>
      <c r="M8693" s="935">
        <v>-122.20237950000001</v>
      </c>
    </row>
    <row r="8694" spans="1:13" x14ac:dyDescent="0.35">
      <c r="A8694" s="1296">
        <v>42600</v>
      </c>
      <c r="B8694" s="1295" t="s">
        <v>194</v>
      </c>
      <c r="C8694" s="1295" t="s">
        <v>196</v>
      </c>
      <c r="D8694" s="1295">
        <v>10500</v>
      </c>
      <c r="E8694" s="1295" t="s">
        <v>200</v>
      </c>
      <c r="F8694" s="935" t="s">
        <v>217</v>
      </c>
      <c r="G8694" s="1295">
        <v>-99999</v>
      </c>
      <c r="H8694" s="935" t="s">
        <v>410</v>
      </c>
      <c r="I8694" s="935" t="s">
        <v>411</v>
      </c>
      <c r="J8694" s="935">
        <v>40.153152210000002</v>
      </c>
      <c r="K8694" s="935">
        <v>-122.20237950000001</v>
      </c>
      <c r="L8694" s="935">
        <v>40.027836569999998</v>
      </c>
      <c r="M8694" s="935">
        <v>-122.11920569999999</v>
      </c>
    </row>
    <row r="8695" spans="1:13" x14ac:dyDescent="0.35">
      <c r="A8695" s="1296">
        <v>42600</v>
      </c>
      <c r="B8695" s="1295" t="s">
        <v>194</v>
      </c>
      <c r="C8695" s="1295" t="s">
        <v>196</v>
      </c>
      <c r="D8695" s="1295">
        <v>10500</v>
      </c>
      <c r="E8695" s="1295" t="s">
        <v>200</v>
      </c>
      <c r="F8695" s="935" t="s">
        <v>219</v>
      </c>
      <c r="G8695" s="1295">
        <v>-99999</v>
      </c>
      <c r="H8695" s="935" t="s">
        <v>411</v>
      </c>
      <c r="I8695" s="935" t="s">
        <v>412</v>
      </c>
      <c r="J8695" s="935">
        <v>40.027836569999998</v>
      </c>
      <c r="K8695" s="935">
        <v>-122.11920569999999</v>
      </c>
      <c r="L8695" s="935">
        <v>39.909298579999998</v>
      </c>
      <c r="M8695" s="935">
        <v>-122.0918963</v>
      </c>
    </row>
    <row r="8696" spans="1:13" x14ac:dyDescent="0.35">
      <c r="A8696" s="1296">
        <v>42600</v>
      </c>
      <c r="B8696" s="1295" t="s">
        <v>194</v>
      </c>
      <c r="C8696" s="1295" t="s">
        <v>196</v>
      </c>
      <c r="D8696" s="1295">
        <v>10500</v>
      </c>
      <c r="E8696" s="1295" t="s">
        <v>200</v>
      </c>
      <c r="F8696" s="935" t="s">
        <v>220</v>
      </c>
      <c r="G8696" s="1295">
        <v>-99999</v>
      </c>
      <c r="H8696" s="935" t="s">
        <v>412</v>
      </c>
      <c r="I8696" s="935" t="s">
        <v>413</v>
      </c>
      <c r="J8696" s="935">
        <v>39.909298579999998</v>
      </c>
      <c r="K8696" s="935">
        <v>-122.0918963</v>
      </c>
      <c r="L8696" s="935">
        <v>39.751173979999997</v>
      </c>
      <c r="M8696" s="935">
        <v>-121.9963235</v>
      </c>
    </row>
    <row r="8697" spans="1:13" x14ac:dyDescent="0.35">
      <c r="A8697" s="1296">
        <v>42600</v>
      </c>
      <c r="B8697" s="1295" t="s">
        <v>194</v>
      </c>
      <c r="C8697" s="1295" t="s">
        <v>196</v>
      </c>
      <c r="D8697" s="1295">
        <v>10500</v>
      </c>
      <c r="E8697" s="1295" t="s">
        <v>200</v>
      </c>
      <c r="F8697" s="935" t="s">
        <v>221</v>
      </c>
      <c r="G8697" s="1295">
        <v>-99999</v>
      </c>
      <c r="H8697" s="935" t="s">
        <v>413</v>
      </c>
      <c r="I8697" s="935" t="s">
        <v>414</v>
      </c>
      <c r="J8697" s="935">
        <v>39.751173979999997</v>
      </c>
      <c r="K8697" s="935">
        <v>-121.9963235</v>
      </c>
      <c r="L8697" s="935">
        <v>39.629153240000001</v>
      </c>
      <c r="M8697" s="935">
        <v>-121.9925059</v>
      </c>
    </row>
    <row r="8698" spans="1:13" x14ac:dyDescent="0.35">
      <c r="A8698" s="1296">
        <v>42600</v>
      </c>
      <c r="B8698" s="1295" t="s">
        <v>194</v>
      </c>
      <c r="C8698" s="1295" t="s">
        <v>196</v>
      </c>
      <c r="D8698" s="1295">
        <v>10500</v>
      </c>
      <c r="E8698" s="1295" t="s">
        <v>200</v>
      </c>
      <c r="F8698" s="935" t="s">
        <v>222</v>
      </c>
      <c r="G8698" s="1295">
        <v>-99999</v>
      </c>
      <c r="H8698" s="935" t="s">
        <v>414</v>
      </c>
      <c r="I8698" s="935" t="s">
        <v>415</v>
      </c>
      <c r="J8698" s="935">
        <v>39.629153240000001</v>
      </c>
      <c r="K8698" s="935">
        <v>-121.9925059</v>
      </c>
      <c r="L8698" s="935">
        <v>39.40712284</v>
      </c>
      <c r="M8698" s="935">
        <v>-122.00758999999999</v>
      </c>
    </row>
    <row r="8699" spans="1:13" x14ac:dyDescent="0.35">
      <c r="A8699" s="1296">
        <v>42607</v>
      </c>
      <c r="B8699" s="1295" t="s">
        <v>194</v>
      </c>
      <c r="C8699" s="1295" t="s">
        <v>196</v>
      </c>
      <c r="D8699" s="1295">
        <v>10500</v>
      </c>
      <c r="E8699" s="1295" t="s">
        <v>200</v>
      </c>
      <c r="F8699" s="935" t="s">
        <v>208</v>
      </c>
      <c r="G8699" s="1295">
        <v>0</v>
      </c>
      <c r="H8699" s="935" t="s">
        <v>402</v>
      </c>
      <c r="I8699" s="935" t="s">
        <v>403</v>
      </c>
      <c r="J8699" s="935">
        <v>40.611883210000002</v>
      </c>
      <c r="K8699" s="935">
        <v>-122.446135</v>
      </c>
      <c r="L8699" s="935">
        <v>40.592799669999998</v>
      </c>
      <c r="M8699" s="935">
        <v>-122.3942059</v>
      </c>
    </row>
    <row r="8700" spans="1:13" x14ac:dyDescent="0.35">
      <c r="A8700" s="1296">
        <v>42607</v>
      </c>
      <c r="B8700" s="1295" t="s">
        <v>194</v>
      </c>
      <c r="C8700" s="1295" t="s">
        <v>196</v>
      </c>
      <c r="D8700" s="1295">
        <v>10500</v>
      </c>
      <c r="E8700" s="1295" t="s">
        <v>200</v>
      </c>
      <c r="F8700" s="935" t="s">
        <v>209</v>
      </c>
      <c r="G8700" s="1295">
        <v>0</v>
      </c>
      <c r="H8700" s="935" t="s">
        <v>403</v>
      </c>
      <c r="I8700" s="935" t="s">
        <v>404</v>
      </c>
      <c r="J8700" s="935">
        <v>40.592799669999998</v>
      </c>
      <c r="K8700" s="935">
        <v>-122.3942059</v>
      </c>
      <c r="L8700" s="935">
        <v>40.585947769999997</v>
      </c>
      <c r="M8700" s="935">
        <v>-122.3683525</v>
      </c>
    </row>
    <row r="8701" spans="1:13" x14ac:dyDescent="0.35">
      <c r="A8701" s="1296">
        <v>42607</v>
      </c>
      <c r="B8701" s="1295" t="s">
        <v>194</v>
      </c>
      <c r="C8701" s="1295" t="s">
        <v>196</v>
      </c>
      <c r="D8701" s="1295">
        <v>10500</v>
      </c>
      <c r="E8701" s="1295" t="s">
        <v>200</v>
      </c>
      <c r="F8701" s="935" t="s">
        <v>211</v>
      </c>
      <c r="G8701" s="1295">
        <v>0</v>
      </c>
      <c r="H8701" s="935" t="s">
        <v>404</v>
      </c>
      <c r="I8701" s="935" t="s">
        <v>405</v>
      </c>
      <c r="J8701" s="935">
        <v>40.585947769999997</v>
      </c>
      <c r="K8701" s="935">
        <v>-122.3683525</v>
      </c>
      <c r="L8701" s="935">
        <v>40.472049499999997</v>
      </c>
      <c r="M8701" s="935">
        <v>-122.29453460000001</v>
      </c>
    </row>
    <row r="8702" spans="1:13" x14ac:dyDescent="0.35">
      <c r="A8702" s="1296">
        <v>42607</v>
      </c>
      <c r="B8702" s="1295" t="s">
        <v>194</v>
      </c>
      <c r="C8702" s="1295" t="s">
        <v>196</v>
      </c>
      <c r="D8702" s="1295">
        <v>10500</v>
      </c>
      <c r="E8702" s="1295" t="s">
        <v>200</v>
      </c>
      <c r="F8702" s="935" t="s">
        <v>212</v>
      </c>
      <c r="G8702" s="1295">
        <v>0</v>
      </c>
      <c r="H8702" s="935" t="s">
        <v>405</v>
      </c>
      <c r="I8702" s="935" t="s">
        <v>406</v>
      </c>
      <c r="J8702" s="935">
        <v>40.472049499999997</v>
      </c>
      <c r="K8702" s="935">
        <v>-122.29453460000001</v>
      </c>
      <c r="L8702" s="935">
        <v>40.417416330000002</v>
      </c>
      <c r="M8702" s="935">
        <v>-122.19395729999999</v>
      </c>
    </row>
    <row r="8703" spans="1:13" x14ac:dyDescent="0.35">
      <c r="A8703" s="1296">
        <v>42607</v>
      </c>
      <c r="B8703" s="1295" t="s">
        <v>194</v>
      </c>
      <c r="C8703" s="1295" t="s">
        <v>196</v>
      </c>
      <c r="D8703" s="1295">
        <v>10500</v>
      </c>
      <c r="E8703" s="1295" t="s">
        <v>200</v>
      </c>
      <c r="F8703" s="935" t="s">
        <v>213</v>
      </c>
      <c r="G8703" s="1295">
        <v>0</v>
      </c>
      <c r="H8703" s="935" t="s">
        <v>406</v>
      </c>
      <c r="I8703" s="935" t="s">
        <v>407</v>
      </c>
      <c r="J8703" s="935">
        <v>40.417416330000002</v>
      </c>
      <c r="K8703" s="935">
        <v>-122.19395729999999</v>
      </c>
      <c r="L8703" s="935">
        <v>40.355137560000003</v>
      </c>
      <c r="M8703" s="935">
        <v>-122.17595660000001</v>
      </c>
    </row>
    <row r="8704" spans="1:13" x14ac:dyDescent="0.35">
      <c r="A8704" s="1296">
        <v>42607</v>
      </c>
      <c r="B8704" s="1295" t="s">
        <v>194</v>
      </c>
      <c r="C8704" s="1295" t="s">
        <v>196</v>
      </c>
      <c r="D8704" s="1295">
        <v>10500</v>
      </c>
      <c r="E8704" s="1295" t="s">
        <v>200</v>
      </c>
      <c r="F8704" s="935" t="s">
        <v>214</v>
      </c>
      <c r="G8704" s="1295">
        <v>0</v>
      </c>
      <c r="H8704" s="935" t="s">
        <v>407</v>
      </c>
      <c r="I8704" s="935" t="s">
        <v>408</v>
      </c>
      <c r="J8704" s="935">
        <v>40.355137560000003</v>
      </c>
      <c r="K8704" s="935">
        <v>-122.17595660000001</v>
      </c>
      <c r="L8704" s="935">
        <v>40.316984869999999</v>
      </c>
      <c r="M8704" s="935">
        <v>-122.1896581</v>
      </c>
    </row>
    <row r="8705" spans="1:13" x14ac:dyDescent="0.35">
      <c r="A8705" s="1296">
        <v>42607</v>
      </c>
      <c r="B8705" s="1295" t="s">
        <v>194</v>
      </c>
      <c r="C8705" s="1295" t="s">
        <v>196</v>
      </c>
      <c r="D8705" s="1295">
        <v>10500</v>
      </c>
      <c r="E8705" s="1295" t="s">
        <v>200</v>
      </c>
      <c r="F8705" s="935" t="s">
        <v>215</v>
      </c>
      <c r="G8705" s="1295">
        <v>0</v>
      </c>
      <c r="H8705" s="935" t="s">
        <v>408</v>
      </c>
      <c r="I8705" s="935" t="s">
        <v>409</v>
      </c>
      <c r="J8705" s="935">
        <v>40.316984869999999</v>
      </c>
      <c r="K8705" s="935">
        <v>-122.1896581</v>
      </c>
      <c r="L8705" s="935">
        <v>40.263968490000003</v>
      </c>
      <c r="M8705" s="935">
        <v>-122.2235306</v>
      </c>
    </row>
    <row r="8706" spans="1:13" x14ac:dyDescent="0.35">
      <c r="A8706" s="1296">
        <v>42607</v>
      </c>
      <c r="B8706" s="1295" t="s">
        <v>194</v>
      </c>
      <c r="C8706" s="1295" t="s">
        <v>196</v>
      </c>
      <c r="D8706" s="1295">
        <v>10500</v>
      </c>
      <c r="E8706" s="1295" t="s">
        <v>200</v>
      </c>
      <c r="F8706" s="935" t="s">
        <v>216</v>
      </c>
      <c r="G8706" s="1295">
        <v>0</v>
      </c>
      <c r="H8706" s="935" t="s">
        <v>409</v>
      </c>
      <c r="I8706" s="935" t="s">
        <v>410</v>
      </c>
      <c r="J8706" s="935">
        <v>40.263968490000003</v>
      </c>
      <c r="K8706" s="935">
        <v>-122.2235306</v>
      </c>
      <c r="L8706" s="935">
        <v>40.153152210000002</v>
      </c>
      <c r="M8706" s="935">
        <v>-122.20237950000001</v>
      </c>
    </row>
    <row r="8707" spans="1:13" x14ac:dyDescent="0.35">
      <c r="A8707" s="1296">
        <v>42607</v>
      </c>
      <c r="B8707" s="1295" t="s">
        <v>194</v>
      </c>
      <c r="C8707" s="1295" t="s">
        <v>196</v>
      </c>
      <c r="D8707" s="1295">
        <v>10500</v>
      </c>
      <c r="E8707" s="1295" t="s">
        <v>200</v>
      </c>
      <c r="F8707" s="935" t="s">
        <v>217</v>
      </c>
      <c r="G8707" s="1295">
        <v>-99999</v>
      </c>
      <c r="H8707" s="935" t="s">
        <v>410</v>
      </c>
      <c r="I8707" s="935" t="s">
        <v>411</v>
      </c>
      <c r="J8707" s="935">
        <v>40.153152210000002</v>
      </c>
      <c r="K8707" s="935">
        <v>-122.20237950000001</v>
      </c>
      <c r="L8707" s="935">
        <v>40.027836569999998</v>
      </c>
      <c r="M8707" s="935">
        <v>-122.11920569999999</v>
      </c>
    </row>
    <row r="8708" spans="1:13" x14ac:dyDescent="0.35">
      <c r="A8708" s="1296">
        <v>42607</v>
      </c>
      <c r="B8708" s="1295" t="s">
        <v>194</v>
      </c>
      <c r="C8708" s="1295" t="s">
        <v>196</v>
      </c>
      <c r="D8708" s="1295">
        <v>10500</v>
      </c>
      <c r="E8708" s="1295" t="s">
        <v>200</v>
      </c>
      <c r="F8708" s="935" t="s">
        <v>219</v>
      </c>
      <c r="G8708" s="1295">
        <v>-99999</v>
      </c>
      <c r="H8708" s="935" t="s">
        <v>411</v>
      </c>
      <c r="I8708" s="935" t="s">
        <v>412</v>
      </c>
      <c r="J8708" s="935">
        <v>40.027836569999998</v>
      </c>
      <c r="K8708" s="935">
        <v>-122.11920569999999</v>
      </c>
      <c r="L8708" s="935">
        <v>39.909298579999998</v>
      </c>
      <c r="M8708" s="935">
        <v>-122.0918963</v>
      </c>
    </row>
    <row r="8709" spans="1:13" x14ac:dyDescent="0.35">
      <c r="A8709" s="1296">
        <v>42607</v>
      </c>
      <c r="B8709" s="1295" t="s">
        <v>194</v>
      </c>
      <c r="C8709" s="1295" t="s">
        <v>196</v>
      </c>
      <c r="D8709" s="1295">
        <v>10500</v>
      </c>
      <c r="E8709" s="1295" t="s">
        <v>200</v>
      </c>
      <c r="F8709" s="935" t="s">
        <v>220</v>
      </c>
      <c r="G8709" s="1295">
        <v>-99999</v>
      </c>
      <c r="H8709" s="935" t="s">
        <v>412</v>
      </c>
      <c r="I8709" s="935" t="s">
        <v>413</v>
      </c>
      <c r="J8709" s="935">
        <v>39.909298579999998</v>
      </c>
      <c r="K8709" s="935">
        <v>-122.0918963</v>
      </c>
      <c r="L8709" s="935">
        <v>39.751173979999997</v>
      </c>
      <c r="M8709" s="935">
        <v>-121.9963235</v>
      </c>
    </row>
    <row r="8710" spans="1:13" x14ac:dyDescent="0.35">
      <c r="A8710" s="1296">
        <v>42607</v>
      </c>
      <c r="B8710" s="1295" t="s">
        <v>194</v>
      </c>
      <c r="C8710" s="1295" t="s">
        <v>196</v>
      </c>
      <c r="D8710" s="1295">
        <v>10500</v>
      </c>
      <c r="E8710" s="1295" t="s">
        <v>200</v>
      </c>
      <c r="F8710" s="935" t="s">
        <v>221</v>
      </c>
      <c r="G8710" s="1295">
        <v>-99999</v>
      </c>
      <c r="H8710" s="935" t="s">
        <v>413</v>
      </c>
      <c r="I8710" s="935" t="s">
        <v>414</v>
      </c>
      <c r="J8710" s="935">
        <v>39.751173979999997</v>
      </c>
      <c r="K8710" s="935">
        <v>-121.9963235</v>
      </c>
      <c r="L8710" s="935">
        <v>39.629153240000001</v>
      </c>
      <c r="M8710" s="935">
        <v>-121.9925059</v>
      </c>
    </row>
    <row r="8711" spans="1:13" x14ac:dyDescent="0.35">
      <c r="A8711" s="1296">
        <v>42607</v>
      </c>
      <c r="B8711" s="1295" t="s">
        <v>194</v>
      </c>
      <c r="C8711" s="1295" t="s">
        <v>196</v>
      </c>
      <c r="D8711" s="1295">
        <v>10500</v>
      </c>
      <c r="E8711" s="1295" t="s">
        <v>200</v>
      </c>
      <c r="F8711" s="935" t="s">
        <v>222</v>
      </c>
      <c r="G8711" s="1295">
        <v>-99999</v>
      </c>
      <c r="H8711" s="935" t="s">
        <v>414</v>
      </c>
      <c r="I8711" s="935" t="s">
        <v>415</v>
      </c>
      <c r="J8711" s="935">
        <v>39.629153240000001</v>
      </c>
      <c r="K8711" s="935">
        <v>-121.9925059</v>
      </c>
      <c r="L8711" s="935">
        <v>39.40712284</v>
      </c>
      <c r="M8711" s="935">
        <v>-122.00758999999999</v>
      </c>
    </row>
    <row r="8712" spans="1:13" x14ac:dyDescent="0.35">
      <c r="A8712" s="1296">
        <v>42642</v>
      </c>
      <c r="B8712" s="1295" t="s">
        <v>242</v>
      </c>
      <c r="C8712" s="1295" t="s">
        <v>246</v>
      </c>
      <c r="D8712" s="1295">
        <v>7770</v>
      </c>
      <c r="E8712" s="1295" t="s">
        <v>248</v>
      </c>
      <c r="F8712" s="935" t="s">
        <v>208</v>
      </c>
      <c r="G8712" s="1295">
        <v>0</v>
      </c>
      <c r="H8712" s="935" t="s">
        <v>402</v>
      </c>
      <c r="I8712" s="935" t="s">
        <v>403</v>
      </c>
      <c r="J8712" s="935">
        <v>40.611883210000002</v>
      </c>
      <c r="K8712" s="935">
        <v>-122.446135</v>
      </c>
      <c r="L8712" s="935">
        <v>40.592799669999998</v>
      </c>
      <c r="M8712" s="935">
        <v>-122.3942059</v>
      </c>
    </row>
    <row r="8713" spans="1:13" x14ac:dyDescent="0.35">
      <c r="A8713" s="1296">
        <v>42642</v>
      </c>
      <c r="B8713" s="1295" t="s">
        <v>242</v>
      </c>
      <c r="C8713" s="1295" t="s">
        <v>246</v>
      </c>
      <c r="D8713" s="1295">
        <v>7770</v>
      </c>
      <c r="E8713" s="1295" t="s">
        <v>248</v>
      </c>
      <c r="F8713" s="935" t="s">
        <v>209</v>
      </c>
      <c r="G8713" s="1295">
        <v>0</v>
      </c>
      <c r="H8713" s="935" t="s">
        <v>403</v>
      </c>
      <c r="I8713" s="935" t="s">
        <v>404</v>
      </c>
      <c r="J8713" s="935">
        <v>40.592799669999998</v>
      </c>
      <c r="K8713" s="935">
        <v>-122.3942059</v>
      </c>
      <c r="L8713" s="935">
        <v>40.585947769999997</v>
      </c>
      <c r="M8713" s="935">
        <v>-122.3683525</v>
      </c>
    </row>
    <row r="8714" spans="1:13" x14ac:dyDescent="0.35">
      <c r="A8714" s="1296">
        <v>42642</v>
      </c>
      <c r="B8714" s="1295" t="s">
        <v>242</v>
      </c>
      <c r="C8714" s="1295" t="s">
        <v>246</v>
      </c>
      <c r="D8714" s="1295">
        <v>7770</v>
      </c>
      <c r="E8714" s="1295" t="s">
        <v>248</v>
      </c>
      <c r="F8714" s="935" t="s">
        <v>211</v>
      </c>
      <c r="G8714" s="1295">
        <v>1</v>
      </c>
      <c r="H8714" s="935" t="s">
        <v>404</v>
      </c>
      <c r="I8714" s="935" t="s">
        <v>405</v>
      </c>
      <c r="J8714" s="935">
        <v>40.585947769999997</v>
      </c>
      <c r="K8714" s="935">
        <v>-122.3683525</v>
      </c>
      <c r="L8714" s="935">
        <v>40.472049499999997</v>
      </c>
      <c r="M8714" s="935">
        <v>-122.29453460000001</v>
      </c>
    </row>
    <row r="8715" spans="1:13" x14ac:dyDescent="0.35">
      <c r="A8715" s="1296">
        <v>42642</v>
      </c>
      <c r="B8715" s="1295" t="s">
        <v>242</v>
      </c>
      <c r="C8715" s="1295" t="s">
        <v>246</v>
      </c>
      <c r="D8715" s="1295">
        <v>7770</v>
      </c>
      <c r="E8715" s="1295" t="s">
        <v>248</v>
      </c>
      <c r="F8715" s="935" t="s">
        <v>212</v>
      </c>
      <c r="G8715" s="1295">
        <v>0</v>
      </c>
      <c r="H8715" s="935" t="s">
        <v>405</v>
      </c>
      <c r="I8715" s="935" t="s">
        <v>406</v>
      </c>
      <c r="J8715" s="935">
        <v>40.472049499999997</v>
      </c>
      <c r="K8715" s="935">
        <v>-122.29453460000001</v>
      </c>
      <c r="L8715" s="935">
        <v>40.417416330000002</v>
      </c>
      <c r="M8715" s="935">
        <v>-122.19395729999999</v>
      </c>
    </row>
    <row r="8716" spans="1:13" x14ac:dyDescent="0.35">
      <c r="A8716" s="1296">
        <v>42642</v>
      </c>
      <c r="B8716" s="1295" t="s">
        <v>242</v>
      </c>
      <c r="C8716" s="1295" t="s">
        <v>246</v>
      </c>
      <c r="D8716" s="1295">
        <v>7770</v>
      </c>
      <c r="E8716" s="1295" t="s">
        <v>248</v>
      </c>
      <c r="F8716" s="935" t="s">
        <v>213</v>
      </c>
      <c r="G8716" s="1295">
        <v>0</v>
      </c>
      <c r="H8716" s="935" t="s">
        <v>406</v>
      </c>
      <c r="I8716" s="935" t="s">
        <v>407</v>
      </c>
      <c r="J8716" s="935">
        <v>40.417416330000002</v>
      </c>
      <c r="K8716" s="935">
        <v>-122.19395729999999</v>
      </c>
      <c r="L8716" s="935">
        <v>40.355137560000003</v>
      </c>
      <c r="M8716" s="935">
        <v>-122.17595660000001</v>
      </c>
    </row>
    <row r="8717" spans="1:13" x14ac:dyDescent="0.35">
      <c r="A8717" s="1296">
        <v>42642</v>
      </c>
      <c r="B8717" s="1295" t="s">
        <v>242</v>
      </c>
      <c r="C8717" s="1295" t="s">
        <v>246</v>
      </c>
      <c r="D8717" s="1295">
        <v>7770</v>
      </c>
      <c r="E8717" s="1295" t="s">
        <v>248</v>
      </c>
      <c r="F8717" s="935" t="s">
        <v>214</v>
      </c>
      <c r="G8717" s="1295">
        <v>0</v>
      </c>
      <c r="H8717" s="935" t="s">
        <v>407</v>
      </c>
      <c r="I8717" s="935" t="s">
        <v>408</v>
      </c>
      <c r="J8717" s="935">
        <v>40.355137560000003</v>
      </c>
      <c r="K8717" s="935">
        <v>-122.17595660000001</v>
      </c>
      <c r="L8717" s="935">
        <v>40.316984869999999</v>
      </c>
      <c r="M8717" s="935">
        <v>-122.1896581</v>
      </c>
    </row>
    <row r="8718" spans="1:13" x14ac:dyDescent="0.35">
      <c r="A8718" s="1296">
        <v>42642</v>
      </c>
      <c r="B8718" s="1295" t="s">
        <v>242</v>
      </c>
      <c r="C8718" s="1295" t="s">
        <v>246</v>
      </c>
      <c r="D8718" s="1295">
        <v>7770</v>
      </c>
      <c r="E8718" s="1295" t="s">
        <v>248</v>
      </c>
      <c r="F8718" s="935" t="s">
        <v>215</v>
      </c>
      <c r="G8718" s="1295">
        <v>0</v>
      </c>
      <c r="H8718" s="935" t="s">
        <v>408</v>
      </c>
      <c r="I8718" s="935" t="s">
        <v>409</v>
      </c>
      <c r="J8718" s="935">
        <v>40.316984869999999</v>
      </c>
      <c r="K8718" s="935">
        <v>-122.1896581</v>
      </c>
      <c r="L8718" s="935">
        <v>40.263968490000003</v>
      </c>
      <c r="M8718" s="935">
        <v>-122.2235306</v>
      </c>
    </row>
    <row r="8719" spans="1:13" x14ac:dyDescent="0.35">
      <c r="A8719" s="1296">
        <v>42642</v>
      </c>
      <c r="B8719" s="1295" t="s">
        <v>242</v>
      </c>
      <c r="C8719" s="1295" t="s">
        <v>246</v>
      </c>
      <c r="D8719" s="1295">
        <v>7770</v>
      </c>
      <c r="E8719" s="1295" t="s">
        <v>248</v>
      </c>
      <c r="F8719" s="935" t="s">
        <v>216</v>
      </c>
      <c r="G8719" s="1295">
        <v>0</v>
      </c>
      <c r="H8719" s="935" t="s">
        <v>409</v>
      </c>
      <c r="I8719" s="935" t="s">
        <v>410</v>
      </c>
      <c r="J8719" s="935">
        <v>40.263968490000003</v>
      </c>
      <c r="K8719" s="935">
        <v>-122.2235306</v>
      </c>
      <c r="L8719" s="935">
        <v>40.153152210000002</v>
      </c>
      <c r="M8719" s="935">
        <v>-122.20237950000001</v>
      </c>
    </row>
    <row r="8720" spans="1:13" x14ac:dyDescent="0.35">
      <c r="A8720" s="1296">
        <v>42642</v>
      </c>
      <c r="B8720" s="1295" t="s">
        <v>242</v>
      </c>
      <c r="C8720" s="1295" t="s">
        <v>246</v>
      </c>
      <c r="D8720" s="1295">
        <v>7770</v>
      </c>
      <c r="E8720" s="1295" t="s">
        <v>248</v>
      </c>
      <c r="F8720" s="935" t="s">
        <v>217</v>
      </c>
      <c r="G8720" s="1295">
        <v>0</v>
      </c>
      <c r="H8720" s="935" t="s">
        <v>410</v>
      </c>
      <c r="I8720" s="935" t="s">
        <v>411</v>
      </c>
      <c r="J8720" s="935">
        <v>40.153152210000002</v>
      </c>
      <c r="K8720" s="935">
        <v>-122.20237950000001</v>
      </c>
      <c r="L8720" s="935">
        <v>40.027836569999998</v>
      </c>
      <c r="M8720" s="935">
        <v>-122.11920569999999</v>
      </c>
    </row>
    <row r="8721" spans="1:13" x14ac:dyDescent="0.35">
      <c r="A8721" s="1296">
        <v>42642</v>
      </c>
      <c r="B8721" s="1295" t="s">
        <v>242</v>
      </c>
      <c r="C8721" s="1295" t="s">
        <v>246</v>
      </c>
      <c r="D8721" s="1295">
        <v>7770</v>
      </c>
      <c r="E8721" s="1295" t="s">
        <v>248</v>
      </c>
      <c r="F8721" s="935" t="s">
        <v>219</v>
      </c>
      <c r="G8721" s="1295">
        <v>0</v>
      </c>
      <c r="H8721" s="935" t="s">
        <v>411</v>
      </c>
      <c r="I8721" s="935" t="s">
        <v>412</v>
      </c>
      <c r="J8721" s="935">
        <v>40.027836569999998</v>
      </c>
      <c r="K8721" s="935">
        <v>-122.11920569999999</v>
      </c>
      <c r="L8721" s="935">
        <v>39.909298579999998</v>
      </c>
      <c r="M8721" s="935">
        <v>-122.0918963</v>
      </c>
    </row>
    <row r="8722" spans="1:13" x14ac:dyDescent="0.35">
      <c r="A8722" s="1296">
        <v>42642</v>
      </c>
      <c r="B8722" s="1295" t="s">
        <v>242</v>
      </c>
      <c r="C8722" s="1295" t="s">
        <v>246</v>
      </c>
      <c r="D8722" s="1295">
        <v>7770</v>
      </c>
      <c r="E8722" s="1295" t="s">
        <v>248</v>
      </c>
      <c r="F8722" s="935" t="s">
        <v>220</v>
      </c>
      <c r="G8722" s="1295">
        <v>0</v>
      </c>
      <c r="H8722" s="935" t="s">
        <v>412</v>
      </c>
      <c r="I8722" s="935" t="s">
        <v>413</v>
      </c>
      <c r="J8722" s="935">
        <v>39.909298579999998</v>
      </c>
      <c r="K8722" s="935">
        <v>-122.0918963</v>
      </c>
      <c r="L8722" s="935">
        <v>39.751173979999997</v>
      </c>
      <c r="M8722" s="935">
        <v>-121.9963235</v>
      </c>
    </row>
    <row r="8723" spans="1:13" x14ac:dyDescent="0.35">
      <c r="A8723" s="1296">
        <v>42642</v>
      </c>
      <c r="B8723" s="1295" t="s">
        <v>242</v>
      </c>
      <c r="C8723" s="1295" t="s">
        <v>246</v>
      </c>
      <c r="D8723" s="1295">
        <v>7770</v>
      </c>
      <c r="E8723" s="1295" t="s">
        <v>248</v>
      </c>
      <c r="F8723" s="935" t="s">
        <v>221</v>
      </c>
      <c r="G8723" s="1295">
        <v>0</v>
      </c>
      <c r="H8723" s="935" t="s">
        <v>413</v>
      </c>
      <c r="I8723" s="935" t="s">
        <v>414</v>
      </c>
      <c r="J8723" s="935">
        <v>39.751173979999997</v>
      </c>
      <c r="K8723" s="935">
        <v>-121.9963235</v>
      </c>
      <c r="L8723" s="935">
        <v>39.629153240000001</v>
      </c>
      <c r="M8723" s="935">
        <v>-121.9925059</v>
      </c>
    </row>
    <row r="8724" spans="1:13" x14ac:dyDescent="0.35">
      <c r="A8724" s="1296">
        <v>42642</v>
      </c>
      <c r="B8724" s="1295" t="s">
        <v>242</v>
      </c>
      <c r="C8724" s="1295" t="s">
        <v>246</v>
      </c>
      <c r="D8724" s="1295">
        <v>7770</v>
      </c>
      <c r="E8724" s="1295" t="s">
        <v>248</v>
      </c>
      <c r="F8724" s="935" t="s">
        <v>222</v>
      </c>
      <c r="G8724" s="1295">
        <v>0</v>
      </c>
      <c r="H8724" s="935" t="s">
        <v>414</v>
      </c>
      <c r="I8724" s="935" t="s">
        <v>415</v>
      </c>
      <c r="J8724" s="935">
        <v>39.629153240000001</v>
      </c>
      <c r="K8724" s="935">
        <v>-121.9925059</v>
      </c>
      <c r="L8724" s="935">
        <v>39.40712284</v>
      </c>
      <c r="M8724" s="935">
        <v>-122.00758999999999</v>
      </c>
    </row>
    <row r="8725" spans="1:13" x14ac:dyDescent="0.35">
      <c r="A8725" s="1296">
        <v>42656</v>
      </c>
      <c r="B8725" s="1295" t="s">
        <v>242</v>
      </c>
      <c r="C8725" s="1295" t="s">
        <v>246</v>
      </c>
      <c r="D8725" s="1295">
        <v>7110</v>
      </c>
      <c r="E8725" s="1295" t="s">
        <v>206</v>
      </c>
      <c r="F8725" s="935" t="s">
        <v>208</v>
      </c>
      <c r="G8725" s="1295">
        <v>0</v>
      </c>
      <c r="H8725" s="935" t="s">
        <v>402</v>
      </c>
      <c r="I8725" s="935" t="s">
        <v>403</v>
      </c>
      <c r="J8725" s="935">
        <v>40.611883210000002</v>
      </c>
      <c r="K8725" s="935">
        <v>-122.446135</v>
      </c>
      <c r="L8725" s="935">
        <v>40.592799669999998</v>
      </c>
      <c r="M8725" s="935">
        <v>-122.3942059</v>
      </c>
    </row>
    <row r="8726" spans="1:13" x14ac:dyDescent="0.35">
      <c r="A8726" s="1296">
        <v>42656</v>
      </c>
      <c r="B8726" s="1295" t="s">
        <v>242</v>
      </c>
      <c r="C8726" s="1295" t="s">
        <v>246</v>
      </c>
      <c r="D8726" s="1295">
        <v>7110</v>
      </c>
      <c r="E8726" s="1295" t="s">
        <v>206</v>
      </c>
      <c r="F8726" s="935" t="s">
        <v>209</v>
      </c>
      <c r="G8726" s="1295">
        <v>2</v>
      </c>
      <c r="H8726" s="935" t="s">
        <v>403</v>
      </c>
      <c r="I8726" s="935" t="s">
        <v>404</v>
      </c>
      <c r="J8726" s="935">
        <v>40.592799669999998</v>
      </c>
      <c r="K8726" s="935">
        <v>-122.3942059</v>
      </c>
      <c r="L8726" s="935">
        <v>40.585947769999997</v>
      </c>
      <c r="M8726" s="935">
        <v>-122.3683525</v>
      </c>
    </row>
    <row r="8727" spans="1:13" x14ac:dyDescent="0.35">
      <c r="A8727" s="1296">
        <v>42656</v>
      </c>
      <c r="B8727" s="1295" t="s">
        <v>242</v>
      </c>
      <c r="C8727" s="1295" t="s">
        <v>246</v>
      </c>
      <c r="D8727" s="1295">
        <v>7110</v>
      </c>
      <c r="E8727" s="1295" t="s">
        <v>206</v>
      </c>
      <c r="F8727" s="935" t="s">
        <v>211</v>
      </c>
      <c r="G8727" s="1295">
        <v>1</v>
      </c>
      <c r="H8727" s="935" t="s">
        <v>404</v>
      </c>
      <c r="I8727" s="935" t="s">
        <v>405</v>
      </c>
      <c r="J8727" s="935">
        <v>40.585947769999997</v>
      </c>
      <c r="K8727" s="935">
        <v>-122.3683525</v>
      </c>
      <c r="L8727" s="935">
        <v>40.472049499999997</v>
      </c>
      <c r="M8727" s="935">
        <v>-122.29453460000001</v>
      </c>
    </row>
    <row r="8728" spans="1:13" x14ac:dyDescent="0.35">
      <c r="A8728" s="1296">
        <v>42656</v>
      </c>
      <c r="B8728" s="1295" t="s">
        <v>242</v>
      </c>
      <c r="C8728" s="1295" t="s">
        <v>246</v>
      </c>
      <c r="D8728" s="1295">
        <v>7110</v>
      </c>
      <c r="E8728" s="1295" t="s">
        <v>206</v>
      </c>
      <c r="F8728" s="935" t="s">
        <v>212</v>
      </c>
      <c r="G8728" s="1295">
        <v>1</v>
      </c>
      <c r="H8728" s="935" t="s">
        <v>405</v>
      </c>
      <c r="I8728" s="935" t="s">
        <v>406</v>
      </c>
      <c r="J8728" s="935">
        <v>40.472049499999997</v>
      </c>
      <c r="K8728" s="935">
        <v>-122.29453460000001</v>
      </c>
      <c r="L8728" s="935">
        <v>40.417416330000002</v>
      </c>
      <c r="M8728" s="935">
        <v>-122.19395729999999</v>
      </c>
    </row>
    <row r="8729" spans="1:13" x14ac:dyDescent="0.35">
      <c r="A8729" s="1296">
        <v>42656</v>
      </c>
      <c r="B8729" s="1295" t="s">
        <v>242</v>
      </c>
      <c r="C8729" s="1295" t="s">
        <v>246</v>
      </c>
      <c r="D8729" s="1295">
        <v>7110</v>
      </c>
      <c r="E8729" s="1295" t="s">
        <v>206</v>
      </c>
      <c r="F8729" s="935" t="s">
        <v>213</v>
      </c>
      <c r="G8729" s="1295">
        <v>0</v>
      </c>
      <c r="H8729" s="935" t="s">
        <v>406</v>
      </c>
      <c r="I8729" s="935" t="s">
        <v>407</v>
      </c>
      <c r="J8729" s="935">
        <v>40.417416330000002</v>
      </c>
      <c r="K8729" s="935">
        <v>-122.19395729999999</v>
      </c>
      <c r="L8729" s="935">
        <v>40.355137560000003</v>
      </c>
      <c r="M8729" s="935">
        <v>-122.17595660000001</v>
      </c>
    </row>
    <row r="8730" spans="1:13" x14ac:dyDescent="0.35">
      <c r="A8730" s="1296">
        <v>42656</v>
      </c>
      <c r="B8730" s="1295" t="s">
        <v>242</v>
      </c>
      <c r="C8730" s="1295" t="s">
        <v>246</v>
      </c>
      <c r="D8730" s="1295">
        <v>7110</v>
      </c>
      <c r="E8730" s="1295" t="s">
        <v>206</v>
      </c>
      <c r="F8730" s="935" t="s">
        <v>214</v>
      </c>
      <c r="G8730" s="1295">
        <v>7</v>
      </c>
      <c r="H8730" s="935" t="s">
        <v>407</v>
      </c>
      <c r="I8730" s="935" t="s">
        <v>408</v>
      </c>
      <c r="J8730" s="935">
        <v>40.355137560000003</v>
      </c>
      <c r="K8730" s="935">
        <v>-122.17595660000001</v>
      </c>
      <c r="L8730" s="935">
        <v>40.316984869999999</v>
      </c>
      <c r="M8730" s="935">
        <v>-122.1896581</v>
      </c>
    </row>
    <row r="8731" spans="1:13" x14ac:dyDescent="0.35">
      <c r="A8731" s="1296">
        <v>42656</v>
      </c>
      <c r="B8731" s="1295" t="s">
        <v>242</v>
      </c>
      <c r="C8731" s="1295" t="s">
        <v>246</v>
      </c>
      <c r="D8731" s="1295">
        <v>7110</v>
      </c>
      <c r="E8731" s="1295" t="s">
        <v>206</v>
      </c>
      <c r="F8731" s="935" t="s">
        <v>215</v>
      </c>
      <c r="G8731" s="1295">
        <v>3</v>
      </c>
      <c r="H8731" s="935" t="s">
        <v>408</v>
      </c>
      <c r="I8731" s="935" t="s">
        <v>409</v>
      </c>
      <c r="J8731" s="935">
        <v>40.316984869999999</v>
      </c>
      <c r="K8731" s="935">
        <v>-122.1896581</v>
      </c>
      <c r="L8731" s="935">
        <v>40.263968490000003</v>
      </c>
      <c r="M8731" s="935">
        <v>-122.2235306</v>
      </c>
    </row>
    <row r="8732" spans="1:13" x14ac:dyDescent="0.35">
      <c r="A8732" s="1296">
        <v>42656</v>
      </c>
      <c r="B8732" s="1295" t="s">
        <v>242</v>
      </c>
      <c r="C8732" s="1295" t="s">
        <v>246</v>
      </c>
      <c r="D8732" s="1295">
        <v>7110</v>
      </c>
      <c r="E8732" s="1295" t="s">
        <v>206</v>
      </c>
      <c r="F8732" s="935" t="s">
        <v>216</v>
      </c>
      <c r="G8732" s="1295">
        <v>2</v>
      </c>
      <c r="H8732" s="935" t="s">
        <v>409</v>
      </c>
      <c r="I8732" s="935" t="s">
        <v>410</v>
      </c>
      <c r="J8732" s="935">
        <v>40.263968490000003</v>
      </c>
      <c r="K8732" s="935">
        <v>-122.2235306</v>
      </c>
      <c r="L8732" s="935">
        <v>40.153152210000002</v>
      </c>
      <c r="M8732" s="935">
        <v>-122.20237950000001</v>
      </c>
    </row>
    <row r="8733" spans="1:13" x14ac:dyDescent="0.35">
      <c r="A8733" s="1296">
        <v>42656</v>
      </c>
      <c r="B8733" s="1295" t="s">
        <v>242</v>
      </c>
      <c r="C8733" s="1295" t="s">
        <v>246</v>
      </c>
      <c r="D8733" s="1295">
        <v>7110</v>
      </c>
      <c r="E8733" s="1295" t="s">
        <v>206</v>
      </c>
      <c r="F8733" s="935" t="s">
        <v>217</v>
      </c>
      <c r="G8733" s="1295">
        <v>2</v>
      </c>
      <c r="H8733" s="935" t="s">
        <v>410</v>
      </c>
      <c r="I8733" s="935" t="s">
        <v>411</v>
      </c>
      <c r="J8733" s="935">
        <v>40.153152210000002</v>
      </c>
      <c r="K8733" s="935">
        <v>-122.20237950000001</v>
      </c>
      <c r="L8733" s="935">
        <v>40.027836569999998</v>
      </c>
      <c r="M8733" s="935">
        <v>-122.11920569999999</v>
      </c>
    </row>
    <row r="8734" spans="1:13" x14ac:dyDescent="0.35">
      <c r="A8734" s="1296">
        <v>42656</v>
      </c>
      <c r="B8734" s="1295" t="s">
        <v>242</v>
      </c>
      <c r="C8734" s="1295" t="s">
        <v>246</v>
      </c>
      <c r="D8734" s="1295">
        <v>7110</v>
      </c>
      <c r="E8734" s="1295" t="s">
        <v>206</v>
      </c>
      <c r="F8734" s="935" t="s">
        <v>219</v>
      </c>
      <c r="G8734" s="1295">
        <v>0</v>
      </c>
      <c r="H8734" s="935" t="s">
        <v>411</v>
      </c>
      <c r="I8734" s="935" t="s">
        <v>412</v>
      </c>
      <c r="J8734" s="935">
        <v>40.027836569999998</v>
      </c>
      <c r="K8734" s="935">
        <v>-122.11920569999999</v>
      </c>
      <c r="L8734" s="935">
        <v>39.909298579999998</v>
      </c>
      <c r="M8734" s="935">
        <v>-122.0918963</v>
      </c>
    </row>
    <row r="8735" spans="1:13" x14ac:dyDescent="0.35">
      <c r="A8735" s="1296">
        <v>42656</v>
      </c>
      <c r="B8735" s="1295" t="s">
        <v>242</v>
      </c>
      <c r="C8735" s="1295" t="s">
        <v>246</v>
      </c>
      <c r="D8735" s="1295">
        <v>7110</v>
      </c>
      <c r="E8735" s="1295" t="s">
        <v>206</v>
      </c>
      <c r="F8735" s="935" t="s">
        <v>220</v>
      </c>
      <c r="G8735" s="1295">
        <v>0</v>
      </c>
      <c r="H8735" s="935" t="s">
        <v>412</v>
      </c>
      <c r="I8735" s="935" t="s">
        <v>413</v>
      </c>
      <c r="J8735" s="935">
        <v>39.909298579999998</v>
      </c>
      <c r="K8735" s="935">
        <v>-122.0918963</v>
      </c>
      <c r="L8735" s="935">
        <v>39.751173979999997</v>
      </c>
      <c r="M8735" s="935">
        <v>-121.9963235</v>
      </c>
    </row>
    <row r="8736" spans="1:13" x14ac:dyDescent="0.35">
      <c r="A8736" s="1296">
        <v>42656</v>
      </c>
      <c r="B8736" s="1295" t="s">
        <v>242</v>
      </c>
      <c r="C8736" s="1295" t="s">
        <v>246</v>
      </c>
      <c r="D8736" s="1295">
        <v>7110</v>
      </c>
      <c r="E8736" s="1295" t="s">
        <v>206</v>
      </c>
      <c r="F8736" s="935" t="s">
        <v>221</v>
      </c>
      <c r="G8736" s="1295">
        <v>0</v>
      </c>
      <c r="H8736" s="935" t="s">
        <v>413</v>
      </c>
      <c r="I8736" s="935" t="s">
        <v>414</v>
      </c>
      <c r="J8736" s="935">
        <v>39.751173979999997</v>
      </c>
      <c r="K8736" s="935">
        <v>-121.9963235</v>
      </c>
      <c r="L8736" s="935">
        <v>39.629153240000001</v>
      </c>
      <c r="M8736" s="935">
        <v>-121.9925059</v>
      </c>
    </row>
    <row r="8737" spans="1:13" x14ac:dyDescent="0.35">
      <c r="A8737" s="1296">
        <v>42656</v>
      </c>
      <c r="B8737" s="1295" t="s">
        <v>242</v>
      </c>
      <c r="C8737" s="1295" t="s">
        <v>246</v>
      </c>
      <c r="D8737" s="1295">
        <v>7110</v>
      </c>
      <c r="E8737" s="1295" t="s">
        <v>206</v>
      </c>
      <c r="F8737" s="935" t="s">
        <v>222</v>
      </c>
      <c r="G8737" s="1295">
        <v>0</v>
      </c>
      <c r="H8737" s="935" t="s">
        <v>414</v>
      </c>
      <c r="I8737" s="935" t="s">
        <v>415</v>
      </c>
      <c r="J8737" s="935">
        <v>39.629153240000001</v>
      </c>
      <c r="K8737" s="935">
        <v>-121.9925059</v>
      </c>
      <c r="L8737" s="935">
        <v>39.40712284</v>
      </c>
      <c r="M8737" s="935">
        <v>-122.00758999999999</v>
      </c>
    </row>
    <row r="8738" spans="1:13" x14ac:dyDescent="0.35">
      <c r="A8738" s="1296">
        <v>42684</v>
      </c>
      <c r="B8738" s="1295" t="s">
        <v>242</v>
      </c>
      <c r="C8738" s="1295" t="s">
        <v>246</v>
      </c>
      <c r="D8738" s="1295">
        <v>5010</v>
      </c>
      <c r="E8738" s="1295" t="s">
        <v>206</v>
      </c>
      <c r="F8738" s="935" t="s">
        <v>208</v>
      </c>
      <c r="G8738" s="1295">
        <v>28</v>
      </c>
      <c r="H8738" s="935" t="s">
        <v>402</v>
      </c>
      <c r="I8738" s="935" t="s">
        <v>403</v>
      </c>
      <c r="J8738" s="935">
        <v>40.611883210000002</v>
      </c>
      <c r="K8738" s="935">
        <v>-122.446135</v>
      </c>
      <c r="L8738" s="935">
        <v>40.592799669999998</v>
      </c>
      <c r="M8738" s="935">
        <v>-122.3942059</v>
      </c>
    </row>
    <row r="8739" spans="1:13" x14ac:dyDescent="0.35">
      <c r="A8739" s="1296">
        <v>42684</v>
      </c>
      <c r="B8739" s="1295" t="s">
        <v>242</v>
      </c>
      <c r="C8739" s="1295" t="s">
        <v>246</v>
      </c>
      <c r="D8739" s="1295">
        <v>5010</v>
      </c>
      <c r="E8739" s="1295" t="s">
        <v>206</v>
      </c>
      <c r="F8739" s="935" t="s">
        <v>209</v>
      </c>
      <c r="G8739" s="1295">
        <v>7</v>
      </c>
      <c r="H8739" s="935" t="s">
        <v>403</v>
      </c>
      <c r="I8739" s="935" t="s">
        <v>404</v>
      </c>
      <c r="J8739" s="935">
        <v>40.592799669999998</v>
      </c>
      <c r="K8739" s="935">
        <v>-122.3942059</v>
      </c>
      <c r="L8739" s="935">
        <v>40.585947769999997</v>
      </c>
      <c r="M8739" s="935">
        <v>-122.3683525</v>
      </c>
    </row>
    <row r="8740" spans="1:13" x14ac:dyDescent="0.35">
      <c r="A8740" s="1296">
        <v>42684</v>
      </c>
      <c r="B8740" s="1295" t="s">
        <v>242</v>
      </c>
      <c r="C8740" s="1295" t="s">
        <v>246</v>
      </c>
      <c r="D8740" s="1295">
        <v>5010</v>
      </c>
      <c r="E8740" s="1295" t="s">
        <v>206</v>
      </c>
      <c r="F8740" s="935" t="s">
        <v>211</v>
      </c>
      <c r="G8740" s="1295">
        <v>22</v>
      </c>
      <c r="H8740" s="935" t="s">
        <v>404</v>
      </c>
      <c r="I8740" s="935" t="s">
        <v>405</v>
      </c>
      <c r="J8740" s="935">
        <v>40.585947769999997</v>
      </c>
      <c r="K8740" s="935">
        <v>-122.3683525</v>
      </c>
      <c r="L8740" s="935">
        <v>40.472049499999997</v>
      </c>
      <c r="M8740" s="935">
        <v>-122.29453460000001</v>
      </c>
    </row>
    <row r="8741" spans="1:13" x14ac:dyDescent="0.35">
      <c r="A8741" s="1296">
        <v>42684</v>
      </c>
      <c r="B8741" s="1295" t="s">
        <v>242</v>
      </c>
      <c r="C8741" s="1295" t="s">
        <v>246</v>
      </c>
      <c r="D8741" s="1295">
        <v>5010</v>
      </c>
      <c r="E8741" s="1295" t="s">
        <v>206</v>
      </c>
      <c r="F8741" s="935" t="s">
        <v>212</v>
      </c>
      <c r="G8741" s="1295">
        <v>9</v>
      </c>
      <c r="H8741" s="935" t="s">
        <v>405</v>
      </c>
      <c r="I8741" s="935" t="s">
        <v>406</v>
      </c>
      <c r="J8741" s="935">
        <v>40.472049499999997</v>
      </c>
      <c r="K8741" s="935">
        <v>-122.29453460000001</v>
      </c>
      <c r="L8741" s="935">
        <v>40.417416330000002</v>
      </c>
      <c r="M8741" s="935">
        <v>-122.19395729999999</v>
      </c>
    </row>
    <row r="8742" spans="1:13" x14ac:dyDescent="0.35">
      <c r="A8742" s="1296">
        <v>42684</v>
      </c>
      <c r="B8742" s="1295" t="s">
        <v>242</v>
      </c>
      <c r="C8742" s="1295" t="s">
        <v>246</v>
      </c>
      <c r="D8742" s="1295">
        <v>5010</v>
      </c>
      <c r="E8742" s="1295" t="s">
        <v>206</v>
      </c>
      <c r="F8742" s="935" t="s">
        <v>213</v>
      </c>
      <c r="G8742" s="1295">
        <v>2</v>
      </c>
      <c r="H8742" s="935" t="s">
        <v>406</v>
      </c>
      <c r="I8742" s="935" t="s">
        <v>407</v>
      </c>
      <c r="J8742" s="935">
        <v>40.417416330000002</v>
      </c>
      <c r="K8742" s="935">
        <v>-122.19395729999999</v>
      </c>
      <c r="L8742" s="935">
        <v>40.355137560000003</v>
      </c>
      <c r="M8742" s="935">
        <v>-122.17595660000001</v>
      </c>
    </row>
    <row r="8743" spans="1:13" x14ac:dyDescent="0.35">
      <c r="A8743" s="1296">
        <v>42684</v>
      </c>
      <c r="B8743" s="1295" t="s">
        <v>242</v>
      </c>
      <c r="C8743" s="1295" t="s">
        <v>246</v>
      </c>
      <c r="D8743" s="1295">
        <v>5010</v>
      </c>
      <c r="E8743" s="1295" t="s">
        <v>206</v>
      </c>
      <c r="F8743" s="935" t="s">
        <v>214</v>
      </c>
      <c r="G8743" s="1295">
        <v>13</v>
      </c>
      <c r="H8743" s="935" t="s">
        <v>407</v>
      </c>
      <c r="I8743" s="935" t="s">
        <v>408</v>
      </c>
      <c r="J8743" s="935">
        <v>40.355137560000003</v>
      </c>
      <c r="K8743" s="935">
        <v>-122.17595660000001</v>
      </c>
      <c r="L8743" s="935">
        <v>40.316984869999999</v>
      </c>
      <c r="M8743" s="935">
        <v>-122.1896581</v>
      </c>
    </row>
    <row r="8744" spans="1:13" x14ac:dyDescent="0.35">
      <c r="A8744" s="1296">
        <v>42684</v>
      </c>
      <c r="B8744" s="1295" t="s">
        <v>242</v>
      </c>
      <c r="C8744" s="1295" t="s">
        <v>246</v>
      </c>
      <c r="D8744" s="1295">
        <v>5010</v>
      </c>
      <c r="E8744" s="1295" t="s">
        <v>206</v>
      </c>
      <c r="F8744" s="935" t="s">
        <v>215</v>
      </c>
      <c r="G8744" s="1295">
        <v>0</v>
      </c>
      <c r="H8744" s="935" t="s">
        <v>408</v>
      </c>
      <c r="I8744" s="935" t="s">
        <v>409</v>
      </c>
      <c r="J8744" s="935">
        <v>40.316984869999999</v>
      </c>
      <c r="K8744" s="935">
        <v>-122.1896581</v>
      </c>
      <c r="L8744" s="935">
        <v>40.263968490000003</v>
      </c>
      <c r="M8744" s="935">
        <v>-122.2235306</v>
      </c>
    </row>
    <row r="8745" spans="1:13" x14ac:dyDescent="0.35">
      <c r="A8745" s="1296">
        <v>42684</v>
      </c>
      <c r="B8745" s="1295" t="s">
        <v>242</v>
      </c>
      <c r="C8745" s="1295" t="s">
        <v>246</v>
      </c>
      <c r="D8745" s="1295">
        <v>5010</v>
      </c>
      <c r="E8745" s="1295" t="s">
        <v>206</v>
      </c>
      <c r="F8745" s="935" t="s">
        <v>216</v>
      </c>
      <c r="G8745" s="1295">
        <v>3</v>
      </c>
      <c r="H8745" s="935" t="s">
        <v>409</v>
      </c>
      <c r="I8745" s="935" t="s">
        <v>410</v>
      </c>
      <c r="J8745" s="935">
        <v>40.263968490000003</v>
      </c>
      <c r="K8745" s="935">
        <v>-122.2235306</v>
      </c>
      <c r="L8745" s="935">
        <v>40.153152210000002</v>
      </c>
      <c r="M8745" s="935">
        <v>-122.20237950000001</v>
      </c>
    </row>
    <row r="8746" spans="1:13" x14ac:dyDescent="0.35">
      <c r="A8746" s="1296">
        <v>42684</v>
      </c>
      <c r="B8746" s="1295" t="s">
        <v>242</v>
      </c>
      <c r="C8746" s="1295" t="s">
        <v>246</v>
      </c>
      <c r="D8746" s="1295">
        <v>5010</v>
      </c>
      <c r="E8746" s="1295" t="s">
        <v>206</v>
      </c>
      <c r="F8746" s="935" t="s">
        <v>217</v>
      </c>
      <c r="G8746" s="1295">
        <v>3</v>
      </c>
      <c r="H8746" s="935" t="s">
        <v>410</v>
      </c>
      <c r="I8746" s="935" t="s">
        <v>411</v>
      </c>
      <c r="J8746" s="935">
        <v>40.153152210000002</v>
      </c>
      <c r="K8746" s="935">
        <v>-122.20237950000001</v>
      </c>
      <c r="L8746" s="935">
        <v>40.027836569999998</v>
      </c>
      <c r="M8746" s="935">
        <v>-122.11920569999999</v>
      </c>
    </row>
    <row r="8747" spans="1:13" x14ac:dyDescent="0.35">
      <c r="A8747" s="1296">
        <v>42684</v>
      </c>
      <c r="B8747" s="1295" t="s">
        <v>242</v>
      </c>
      <c r="C8747" s="1295" t="s">
        <v>246</v>
      </c>
      <c r="D8747" s="1295">
        <v>5010</v>
      </c>
      <c r="E8747" s="1295" t="s">
        <v>206</v>
      </c>
      <c r="F8747" s="935" t="s">
        <v>219</v>
      </c>
      <c r="G8747" s="1295">
        <v>0</v>
      </c>
      <c r="H8747" s="935" t="s">
        <v>411</v>
      </c>
      <c r="I8747" s="935" t="s">
        <v>412</v>
      </c>
      <c r="J8747" s="935">
        <v>40.027836569999998</v>
      </c>
      <c r="K8747" s="935">
        <v>-122.11920569999999</v>
      </c>
      <c r="L8747" s="935">
        <v>39.909298579999998</v>
      </c>
      <c r="M8747" s="935">
        <v>-122.0918963</v>
      </c>
    </row>
    <row r="8748" spans="1:13" x14ac:dyDescent="0.35">
      <c r="A8748" s="1296">
        <v>42684</v>
      </c>
      <c r="B8748" s="1295" t="s">
        <v>242</v>
      </c>
      <c r="C8748" s="1295" t="s">
        <v>246</v>
      </c>
      <c r="D8748" s="1295">
        <v>5010</v>
      </c>
      <c r="E8748" s="1295" t="s">
        <v>206</v>
      </c>
      <c r="F8748" s="935" t="s">
        <v>220</v>
      </c>
      <c r="G8748" s="1295">
        <v>0</v>
      </c>
      <c r="H8748" s="935" t="s">
        <v>412</v>
      </c>
      <c r="I8748" s="935" t="s">
        <v>413</v>
      </c>
      <c r="J8748" s="935">
        <v>39.909298579999998</v>
      </c>
      <c r="K8748" s="935">
        <v>-122.0918963</v>
      </c>
      <c r="L8748" s="935">
        <v>39.751173979999997</v>
      </c>
      <c r="M8748" s="935">
        <v>-121.9963235</v>
      </c>
    </row>
    <row r="8749" spans="1:13" x14ac:dyDescent="0.35">
      <c r="A8749" s="1296">
        <v>42684</v>
      </c>
      <c r="B8749" s="1295" t="s">
        <v>242</v>
      </c>
      <c r="C8749" s="1295" t="s">
        <v>246</v>
      </c>
      <c r="D8749" s="1295">
        <v>5010</v>
      </c>
      <c r="E8749" s="1295" t="s">
        <v>206</v>
      </c>
      <c r="F8749" s="935" t="s">
        <v>221</v>
      </c>
      <c r="G8749" s="1295">
        <v>0</v>
      </c>
      <c r="H8749" s="935" t="s">
        <v>413</v>
      </c>
      <c r="I8749" s="935" t="s">
        <v>414</v>
      </c>
      <c r="J8749" s="935">
        <v>39.751173979999997</v>
      </c>
      <c r="K8749" s="935">
        <v>-121.9963235</v>
      </c>
      <c r="L8749" s="935">
        <v>39.629153240000001</v>
      </c>
      <c r="M8749" s="935">
        <v>-121.9925059</v>
      </c>
    </row>
    <row r="8750" spans="1:13" x14ac:dyDescent="0.35">
      <c r="A8750" s="1296">
        <v>42684</v>
      </c>
      <c r="B8750" s="1295" t="s">
        <v>242</v>
      </c>
      <c r="C8750" s="1295" t="s">
        <v>246</v>
      </c>
      <c r="D8750" s="1295">
        <v>5010</v>
      </c>
      <c r="E8750" s="1295" t="s">
        <v>206</v>
      </c>
      <c r="F8750" s="935" t="s">
        <v>222</v>
      </c>
      <c r="G8750" s="1295">
        <v>0</v>
      </c>
      <c r="H8750" s="935" t="s">
        <v>414</v>
      </c>
      <c r="I8750" s="935" t="s">
        <v>415</v>
      </c>
      <c r="J8750" s="935">
        <v>39.629153240000001</v>
      </c>
      <c r="K8750" s="935">
        <v>-121.9925059</v>
      </c>
      <c r="L8750" s="935">
        <v>39.40712284</v>
      </c>
      <c r="M8750" s="935">
        <v>-122.00758999999999</v>
      </c>
    </row>
    <row r="8751" spans="1:13" x14ac:dyDescent="0.35">
      <c r="A8751" s="1296">
        <v>42711</v>
      </c>
      <c r="B8751" s="1295" t="s">
        <v>242</v>
      </c>
      <c r="C8751" s="1295" t="s">
        <v>246</v>
      </c>
      <c r="D8751" s="1295">
        <v>4950</v>
      </c>
      <c r="E8751" s="1295" t="s">
        <v>206</v>
      </c>
      <c r="F8751" s="935" t="s">
        <v>208</v>
      </c>
      <c r="G8751" s="1295">
        <v>23</v>
      </c>
      <c r="H8751" s="935" t="s">
        <v>402</v>
      </c>
      <c r="I8751" s="935" t="s">
        <v>403</v>
      </c>
      <c r="J8751" s="935">
        <v>40.611883210000002</v>
      </c>
      <c r="K8751" s="935">
        <v>-122.446135</v>
      </c>
      <c r="L8751" s="935">
        <v>40.592799669999998</v>
      </c>
      <c r="M8751" s="935">
        <v>-122.3942059</v>
      </c>
    </row>
    <row r="8752" spans="1:13" x14ac:dyDescent="0.35">
      <c r="A8752" s="1296">
        <v>42711</v>
      </c>
      <c r="B8752" s="1295" t="s">
        <v>242</v>
      </c>
      <c r="C8752" s="1295" t="s">
        <v>246</v>
      </c>
      <c r="D8752" s="1295">
        <v>4950</v>
      </c>
      <c r="E8752" s="1295" t="s">
        <v>206</v>
      </c>
      <c r="F8752" s="935" t="s">
        <v>209</v>
      </c>
      <c r="G8752" s="1295">
        <v>3</v>
      </c>
      <c r="H8752" s="935" t="s">
        <v>403</v>
      </c>
      <c r="I8752" s="935" t="s">
        <v>404</v>
      </c>
      <c r="J8752" s="935">
        <v>40.592799669999998</v>
      </c>
      <c r="K8752" s="935">
        <v>-122.3942059</v>
      </c>
      <c r="L8752" s="935">
        <v>40.585947769999997</v>
      </c>
      <c r="M8752" s="935">
        <v>-122.3683525</v>
      </c>
    </row>
    <row r="8753" spans="1:13" x14ac:dyDescent="0.35">
      <c r="A8753" s="1296">
        <v>42711</v>
      </c>
      <c r="B8753" s="1295" t="s">
        <v>242</v>
      </c>
      <c r="C8753" s="1295" t="s">
        <v>246</v>
      </c>
      <c r="D8753" s="1295">
        <v>4950</v>
      </c>
      <c r="E8753" s="1295" t="s">
        <v>206</v>
      </c>
      <c r="F8753" s="935" t="s">
        <v>211</v>
      </c>
      <c r="G8753" s="1295">
        <v>0</v>
      </c>
      <c r="H8753" s="935" t="s">
        <v>404</v>
      </c>
      <c r="I8753" s="935" t="s">
        <v>405</v>
      </c>
      <c r="J8753" s="935">
        <v>40.585947769999997</v>
      </c>
      <c r="K8753" s="935">
        <v>-122.3683525</v>
      </c>
      <c r="L8753" s="935">
        <v>40.472049499999997</v>
      </c>
      <c r="M8753" s="935">
        <v>-122.29453460000001</v>
      </c>
    </row>
    <row r="8754" spans="1:13" x14ac:dyDescent="0.35">
      <c r="A8754" s="1296">
        <v>42711</v>
      </c>
      <c r="B8754" s="1295" t="s">
        <v>242</v>
      </c>
      <c r="C8754" s="1295" t="s">
        <v>246</v>
      </c>
      <c r="D8754" s="1295">
        <v>4950</v>
      </c>
      <c r="E8754" s="1295" t="s">
        <v>206</v>
      </c>
      <c r="F8754" s="935" t="s">
        <v>212</v>
      </c>
      <c r="G8754" s="1295">
        <v>1</v>
      </c>
      <c r="H8754" s="935" t="s">
        <v>405</v>
      </c>
      <c r="I8754" s="935" t="s">
        <v>406</v>
      </c>
      <c r="J8754" s="935">
        <v>40.472049499999997</v>
      </c>
      <c r="K8754" s="935">
        <v>-122.29453460000001</v>
      </c>
      <c r="L8754" s="935">
        <v>40.417416330000002</v>
      </c>
      <c r="M8754" s="935">
        <v>-122.19395729999999</v>
      </c>
    </row>
    <row r="8755" spans="1:13" x14ac:dyDescent="0.35">
      <c r="A8755" s="1296">
        <v>42711</v>
      </c>
      <c r="B8755" s="1295" t="s">
        <v>242</v>
      </c>
      <c r="C8755" s="1295" t="s">
        <v>246</v>
      </c>
      <c r="D8755" s="1295">
        <v>4950</v>
      </c>
      <c r="E8755" s="1295" t="s">
        <v>206</v>
      </c>
      <c r="F8755" s="935" t="s">
        <v>213</v>
      </c>
      <c r="G8755" s="1295">
        <v>0</v>
      </c>
      <c r="H8755" s="935" t="s">
        <v>406</v>
      </c>
      <c r="I8755" s="935" t="s">
        <v>407</v>
      </c>
      <c r="J8755" s="935">
        <v>40.417416330000002</v>
      </c>
      <c r="K8755" s="935">
        <v>-122.19395729999999</v>
      </c>
      <c r="L8755" s="935">
        <v>40.355137560000003</v>
      </c>
      <c r="M8755" s="935">
        <v>-122.17595660000001</v>
      </c>
    </row>
    <row r="8756" spans="1:13" x14ac:dyDescent="0.35">
      <c r="A8756" s="1296">
        <v>42711</v>
      </c>
      <c r="B8756" s="1295" t="s">
        <v>242</v>
      </c>
      <c r="C8756" s="1295" t="s">
        <v>246</v>
      </c>
      <c r="D8756" s="1295">
        <v>4950</v>
      </c>
      <c r="E8756" s="1295" t="s">
        <v>206</v>
      </c>
      <c r="F8756" s="935" t="s">
        <v>214</v>
      </c>
      <c r="G8756" s="1295">
        <v>1</v>
      </c>
      <c r="H8756" s="935" t="s">
        <v>407</v>
      </c>
      <c r="I8756" s="935" t="s">
        <v>408</v>
      </c>
      <c r="J8756" s="935">
        <v>40.355137560000003</v>
      </c>
      <c r="K8756" s="935">
        <v>-122.17595660000001</v>
      </c>
      <c r="L8756" s="935">
        <v>40.316984869999999</v>
      </c>
      <c r="M8756" s="935">
        <v>-122.1896581</v>
      </c>
    </row>
    <row r="8757" spans="1:13" x14ac:dyDescent="0.35">
      <c r="A8757" s="1296">
        <v>42711</v>
      </c>
      <c r="B8757" s="1295" t="s">
        <v>242</v>
      </c>
      <c r="C8757" s="1295" t="s">
        <v>246</v>
      </c>
      <c r="D8757" s="1295">
        <v>4950</v>
      </c>
      <c r="E8757" s="1295" t="s">
        <v>206</v>
      </c>
      <c r="F8757" s="935" t="s">
        <v>215</v>
      </c>
      <c r="G8757" s="1295">
        <v>0</v>
      </c>
      <c r="H8757" s="935" t="s">
        <v>408</v>
      </c>
      <c r="I8757" s="935" t="s">
        <v>409</v>
      </c>
      <c r="J8757" s="935">
        <v>40.316984869999999</v>
      </c>
      <c r="K8757" s="935">
        <v>-122.1896581</v>
      </c>
      <c r="L8757" s="935">
        <v>40.263968490000003</v>
      </c>
      <c r="M8757" s="935">
        <v>-122.2235306</v>
      </c>
    </row>
    <row r="8758" spans="1:13" x14ac:dyDescent="0.35">
      <c r="A8758" s="1296">
        <v>42711</v>
      </c>
      <c r="B8758" s="1295" t="s">
        <v>242</v>
      </c>
      <c r="C8758" s="1295" t="s">
        <v>246</v>
      </c>
      <c r="D8758" s="1295">
        <v>4950</v>
      </c>
      <c r="E8758" s="1295" t="s">
        <v>206</v>
      </c>
      <c r="F8758" s="935" t="s">
        <v>216</v>
      </c>
      <c r="G8758" s="1295">
        <v>0</v>
      </c>
      <c r="H8758" s="935" t="s">
        <v>409</v>
      </c>
      <c r="I8758" s="935" t="s">
        <v>410</v>
      </c>
      <c r="J8758" s="935">
        <v>40.263968490000003</v>
      </c>
      <c r="K8758" s="935">
        <v>-122.2235306</v>
      </c>
      <c r="L8758" s="935">
        <v>40.153152210000002</v>
      </c>
      <c r="M8758" s="935">
        <v>-122.20237950000001</v>
      </c>
    </row>
    <row r="8759" spans="1:13" x14ac:dyDescent="0.35">
      <c r="A8759" s="1296">
        <v>42711</v>
      </c>
      <c r="B8759" s="1295" t="s">
        <v>242</v>
      </c>
      <c r="C8759" s="1295" t="s">
        <v>246</v>
      </c>
      <c r="D8759" s="1295">
        <v>4950</v>
      </c>
      <c r="E8759" s="1295" t="s">
        <v>206</v>
      </c>
      <c r="F8759" s="935" t="s">
        <v>217</v>
      </c>
      <c r="G8759" s="1295">
        <v>3</v>
      </c>
      <c r="H8759" s="935" t="s">
        <v>410</v>
      </c>
      <c r="I8759" s="935" t="s">
        <v>411</v>
      </c>
      <c r="J8759" s="935">
        <v>40.153152210000002</v>
      </c>
      <c r="K8759" s="935">
        <v>-122.20237950000001</v>
      </c>
      <c r="L8759" s="935">
        <v>40.027836569999998</v>
      </c>
      <c r="M8759" s="935">
        <v>-122.11920569999999</v>
      </c>
    </row>
    <row r="8760" spans="1:13" x14ac:dyDescent="0.35">
      <c r="A8760" s="1296">
        <v>42711</v>
      </c>
      <c r="B8760" s="1295" t="s">
        <v>242</v>
      </c>
      <c r="C8760" s="1295" t="s">
        <v>246</v>
      </c>
      <c r="D8760" s="1295">
        <v>4950</v>
      </c>
      <c r="E8760" s="1295" t="s">
        <v>206</v>
      </c>
      <c r="F8760" s="935" t="s">
        <v>219</v>
      </c>
      <c r="G8760" s="1295">
        <v>2</v>
      </c>
      <c r="H8760" s="935" t="s">
        <v>411</v>
      </c>
      <c r="I8760" s="935" t="s">
        <v>412</v>
      </c>
      <c r="J8760" s="935">
        <v>40.027836569999998</v>
      </c>
      <c r="K8760" s="935">
        <v>-122.11920569999999</v>
      </c>
      <c r="L8760" s="935">
        <v>39.909298579999998</v>
      </c>
      <c r="M8760" s="935">
        <v>-122.0918963</v>
      </c>
    </row>
    <row r="8761" spans="1:13" x14ac:dyDescent="0.35">
      <c r="A8761" s="1296">
        <v>42711</v>
      </c>
      <c r="B8761" s="1295" t="s">
        <v>242</v>
      </c>
      <c r="C8761" s="1295" t="s">
        <v>246</v>
      </c>
      <c r="D8761" s="1295">
        <v>4950</v>
      </c>
      <c r="E8761" s="1295" t="s">
        <v>206</v>
      </c>
      <c r="F8761" s="935" t="s">
        <v>220</v>
      </c>
      <c r="G8761" s="1295">
        <v>0</v>
      </c>
      <c r="H8761" s="935" t="s">
        <v>412</v>
      </c>
      <c r="I8761" s="935" t="s">
        <v>413</v>
      </c>
      <c r="J8761" s="935">
        <v>39.909298579999998</v>
      </c>
      <c r="K8761" s="935">
        <v>-122.0918963</v>
      </c>
      <c r="L8761" s="935">
        <v>39.751173979999997</v>
      </c>
      <c r="M8761" s="935">
        <v>-121.9963235</v>
      </c>
    </row>
    <row r="8762" spans="1:13" x14ac:dyDescent="0.35">
      <c r="A8762" s="1296">
        <v>42711</v>
      </c>
      <c r="B8762" s="1295" t="s">
        <v>242</v>
      </c>
      <c r="C8762" s="1295" t="s">
        <v>246</v>
      </c>
      <c r="D8762" s="1295">
        <v>4950</v>
      </c>
      <c r="E8762" s="1295" t="s">
        <v>206</v>
      </c>
      <c r="F8762" s="935" t="s">
        <v>221</v>
      </c>
      <c r="G8762" s="1295">
        <v>0</v>
      </c>
      <c r="H8762" s="935" t="s">
        <v>413</v>
      </c>
      <c r="I8762" s="935" t="s">
        <v>414</v>
      </c>
      <c r="J8762" s="935">
        <v>39.751173979999997</v>
      </c>
      <c r="K8762" s="935">
        <v>-121.9963235</v>
      </c>
      <c r="L8762" s="935">
        <v>39.629153240000001</v>
      </c>
      <c r="M8762" s="935">
        <v>-121.9925059</v>
      </c>
    </row>
    <row r="8763" spans="1:13" x14ac:dyDescent="0.35">
      <c r="A8763" s="1296">
        <v>42711</v>
      </c>
      <c r="B8763" s="1295" t="s">
        <v>242</v>
      </c>
      <c r="C8763" s="1295" t="s">
        <v>246</v>
      </c>
      <c r="D8763" s="1295">
        <v>4950</v>
      </c>
      <c r="E8763" s="1295" t="s">
        <v>206</v>
      </c>
      <c r="F8763" s="935" t="s">
        <v>222</v>
      </c>
      <c r="G8763" s="1295">
        <v>0</v>
      </c>
      <c r="H8763" s="935" t="s">
        <v>414</v>
      </c>
      <c r="I8763" s="935" t="s">
        <v>415</v>
      </c>
      <c r="J8763" s="935">
        <v>39.629153240000001</v>
      </c>
      <c r="K8763" s="935">
        <v>-121.9925059</v>
      </c>
      <c r="L8763" s="935">
        <v>39.40712284</v>
      </c>
      <c r="M8763" s="935">
        <v>-122.00758999999999</v>
      </c>
    </row>
    <row r="8764" spans="1:13" x14ac:dyDescent="0.35">
      <c r="A8764" s="1296">
        <v>42733</v>
      </c>
      <c r="B8764" s="1295" t="s">
        <v>242</v>
      </c>
      <c r="C8764" s="1295" t="s">
        <v>245</v>
      </c>
      <c r="D8764" s="1295">
        <v>9960</v>
      </c>
      <c r="E8764" s="1295" t="s">
        <v>201</v>
      </c>
      <c r="F8764" s="935" t="s">
        <v>208</v>
      </c>
      <c r="G8764" s="1295">
        <v>21</v>
      </c>
      <c r="H8764" s="935" t="s">
        <v>402</v>
      </c>
      <c r="I8764" s="935" t="s">
        <v>403</v>
      </c>
      <c r="J8764" s="935">
        <v>40.611883210000002</v>
      </c>
      <c r="K8764" s="935">
        <v>-122.446135</v>
      </c>
      <c r="L8764" s="935">
        <v>40.592799669999998</v>
      </c>
      <c r="M8764" s="935">
        <v>-122.3942059</v>
      </c>
    </row>
    <row r="8765" spans="1:13" x14ac:dyDescent="0.35">
      <c r="A8765" s="1296">
        <v>42733</v>
      </c>
      <c r="B8765" s="1295" t="s">
        <v>242</v>
      </c>
      <c r="C8765" s="1295" t="s">
        <v>245</v>
      </c>
      <c r="D8765" s="1295">
        <v>9960</v>
      </c>
      <c r="E8765" s="1295" t="s">
        <v>201</v>
      </c>
      <c r="F8765" s="935" t="s">
        <v>209</v>
      </c>
      <c r="G8765" s="1295">
        <v>6</v>
      </c>
      <c r="H8765" s="935" t="s">
        <v>403</v>
      </c>
      <c r="I8765" s="935" t="s">
        <v>404</v>
      </c>
      <c r="J8765" s="935">
        <v>40.592799669999998</v>
      </c>
      <c r="K8765" s="935">
        <v>-122.3942059</v>
      </c>
      <c r="L8765" s="935">
        <v>40.585947769999997</v>
      </c>
      <c r="M8765" s="935">
        <v>-122.3683525</v>
      </c>
    </row>
    <row r="8766" spans="1:13" x14ac:dyDescent="0.35">
      <c r="A8766" s="1296">
        <v>42733</v>
      </c>
      <c r="B8766" s="1295" t="s">
        <v>242</v>
      </c>
      <c r="C8766" s="1295" t="s">
        <v>245</v>
      </c>
      <c r="D8766" s="1295">
        <v>9960</v>
      </c>
      <c r="E8766" s="1295" t="s">
        <v>201</v>
      </c>
      <c r="F8766" s="935" t="s">
        <v>211</v>
      </c>
      <c r="G8766" s="1295">
        <v>8</v>
      </c>
      <c r="H8766" s="935" t="s">
        <v>404</v>
      </c>
      <c r="I8766" s="935" t="s">
        <v>405</v>
      </c>
      <c r="J8766" s="935">
        <v>40.585947769999997</v>
      </c>
      <c r="K8766" s="935">
        <v>-122.3683525</v>
      </c>
      <c r="L8766" s="935">
        <v>40.472049499999997</v>
      </c>
      <c r="M8766" s="935">
        <v>-122.29453460000001</v>
      </c>
    </row>
    <row r="8767" spans="1:13" x14ac:dyDescent="0.35">
      <c r="A8767" s="1296">
        <v>42733</v>
      </c>
      <c r="B8767" s="1295" t="s">
        <v>242</v>
      </c>
      <c r="C8767" s="1295" t="s">
        <v>245</v>
      </c>
      <c r="D8767" s="1295">
        <v>9960</v>
      </c>
      <c r="E8767" s="1295" t="s">
        <v>201</v>
      </c>
      <c r="F8767" s="935" t="s">
        <v>212</v>
      </c>
      <c r="G8767" s="1295">
        <v>4</v>
      </c>
      <c r="H8767" s="935" t="s">
        <v>405</v>
      </c>
      <c r="I8767" s="935" t="s">
        <v>406</v>
      </c>
      <c r="J8767" s="935">
        <v>40.472049499999997</v>
      </c>
      <c r="K8767" s="935">
        <v>-122.29453460000001</v>
      </c>
      <c r="L8767" s="935">
        <v>40.417416330000002</v>
      </c>
      <c r="M8767" s="935">
        <v>-122.19395729999999</v>
      </c>
    </row>
    <row r="8768" spans="1:13" x14ac:dyDescent="0.35">
      <c r="A8768" s="1296">
        <v>42733</v>
      </c>
      <c r="B8768" s="1295" t="s">
        <v>242</v>
      </c>
      <c r="C8768" s="1295" t="s">
        <v>245</v>
      </c>
      <c r="D8768" s="1295">
        <v>9960</v>
      </c>
      <c r="E8768" s="1295" t="s">
        <v>201</v>
      </c>
      <c r="F8768" s="935" t="s">
        <v>213</v>
      </c>
      <c r="G8768" s="1295">
        <v>0</v>
      </c>
      <c r="H8768" s="935" t="s">
        <v>406</v>
      </c>
      <c r="I8768" s="935" t="s">
        <v>407</v>
      </c>
      <c r="J8768" s="935">
        <v>40.417416330000002</v>
      </c>
      <c r="K8768" s="935">
        <v>-122.19395729999999</v>
      </c>
      <c r="L8768" s="935">
        <v>40.355137560000003</v>
      </c>
      <c r="M8768" s="935">
        <v>-122.17595660000001</v>
      </c>
    </row>
    <row r="8769" spans="1:13" x14ac:dyDescent="0.35">
      <c r="A8769" s="1296">
        <v>42733</v>
      </c>
      <c r="B8769" s="1295" t="s">
        <v>242</v>
      </c>
      <c r="C8769" s="1295" t="s">
        <v>245</v>
      </c>
      <c r="D8769" s="1295">
        <v>9960</v>
      </c>
      <c r="E8769" s="1295" t="s">
        <v>201</v>
      </c>
      <c r="F8769" s="935" t="s">
        <v>214</v>
      </c>
      <c r="G8769" s="1295">
        <v>0</v>
      </c>
      <c r="H8769" s="935" t="s">
        <v>407</v>
      </c>
      <c r="I8769" s="935" t="s">
        <v>408</v>
      </c>
      <c r="J8769" s="935">
        <v>40.355137560000003</v>
      </c>
      <c r="K8769" s="935">
        <v>-122.17595660000001</v>
      </c>
      <c r="L8769" s="935">
        <v>40.316984869999999</v>
      </c>
      <c r="M8769" s="935">
        <v>-122.1896581</v>
      </c>
    </row>
    <row r="8770" spans="1:13" x14ac:dyDescent="0.35">
      <c r="A8770" s="1296">
        <v>42733</v>
      </c>
      <c r="B8770" s="1295" t="s">
        <v>242</v>
      </c>
      <c r="C8770" s="1295" t="s">
        <v>245</v>
      </c>
      <c r="D8770" s="1295">
        <v>9960</v>
      </c>
      <c r="E8770" s="1295" t="s">
        <v>201</v>
      </c>
      <c r="F8770" s="935" t="s">
        <v>215</v>
      </c>
      <c r="G8770" s="1295">
        <v>0</v>
      </c>
      <c r="H8770" s="935" t="s">
        <v>408</v>
      </c>
      <c r="I8770" s="935" t="s">
        <v>409</v>
      </c>
      <c r="J8770" s="935">
        <v>40.316984869999999</v>
      </c>
      <c r="K8770" s="935">
        <v>-122.1896581</v>
      </c>
      <c r="L8770" s="935">
        <v>40.263968490000003</v>
      </c>
      <c r="M8770" s="935">
        <v>-122.2235306</v>
      </c>
    </row>
    <row r="8771" spans="1:13" x14ac:dyDescent="0.35">
      <c r="A8771" s="1296">
        <v>42733</v>
      </c>
      <c r="B8771" s="1295" t="s">
        <v>242</v>
      </c>
      <c r="C8771" s="1295" t="s">
        <v>245</v>
      </c>
      <c r="D8771" s="1295">
        <v>9960</v>
      </c>
      <c r="E8771" s="1295" t="s">
        <v>201</v>
      </c>
      <c r="F8771" s="935" t="s">
        <v>216</v>
      </c>
      <c r="G8771" s="1295">
        <v>0</v>
      </c>
      <c r="H8771" s="935" t="s">
        <v>409</v>
      </c>
      <c r="I8771" s="935" t="s">
        <v>410</v>
      </c>
      <c r="J8771" s="935">
        <v>40.263968490000003</v>
      </c>
      <c r="K8771" s="935">
        <v>-122.2235306</v>
      </c>
      <c r="L8771" s="935">
        <v>40.153152210000002</v>
      </c>
      <c r="M8771" s="935">
        <v>-122.20237950000001</v>
      </c>
    </row>
    <row r="8772" spans="1:13" x14ac:dyDescent="0.35">
      <c r="A8772" s="1296">
        <v>42733</v>
      </c>
      <c r="B8772" s="1295" t="s">
        <v>242</v>
      </c>
      <c r="C8772" s="1295" t="s">
        <v>245</v>
      </c>
      <c r="D8772" s="1295">
        <v>9960</v>
      </c>
      <c r="E8772" s="1295" t="s">
        <v>201</v>
      </c>
      <c r="F8772" s="935" t="s">
        <v>217</v>
      </c>
      <c r="G8772" s="1295">
        <v>0</v>
      </c>
      <c r="H8772" s="935" t="s">
        <v>410</v>
      </c>
      <c r="I8772" s="935" t="s">
        <v>411</v>
      </c>
      <c r="J8772" s="935">
        <v>40.153152210000002</v>
      </c>
      <c r="K8772" s="935">
        <v>-122.20237950000001</v>
      </c>
      <c r="L8772" s="935">
        <v>40.027836569999998</v>
      </c>
      <c r="M8772" s="935">
        <v>-122.11920569999999</v>
      </c>
    </row>
    <row r="8773" spans="1:13" x14ac:dyDescent="0.35">
      <c r="A8773" s="1296">
        <v>42733</v>
      </c>
      <c r="B8773" s="1295" t="s">
        <v>242</v>
      </c>
      <c r="C8773" s="1295" t="s">
        <v>245</v>
      </c>
      <c r="D8773" s="1295">
        <v>9960</v>
      </c>
      <c r="E8773" s="1295" t="s">
        <v>201</v>
      </c>
      <c r="F8773" s="935" t="s">
        <v>219</v>
      </c>
      <c r="G8773" s="1295">
        <v>0</v>
      </c>
      <c r="H8773" s="935" t="s">
        <v>411</v>
      </c>
      <c r="I8773" s="935" t="s">
        <v>412</v>
      </c>
      <c r="J8773" s="935">
        <v>40.027836569999998</v>
      </c>
      <c r="K8773" s="935">
        <v>-122.11920569999999</v>
      </c>
      <c r="L8773" s="935">
        <v>39.909298579999998</v>
      </c>
      <c r="M8773" s="935">
        <v>-122.0918963</v>
      </c>
    </row>
    <row r="8774" spans="1:13" x14ac:dyDescent="0.35">
      <c r="A8774" s="1296">
        <v>42733</v>
      </c>
      <c r="B8774" s="1295" t="s">
        <v>242</v>
      </c>
      <c r="C8774" s="1295" t="s">
        <v>245</v>
      </c>
      <c r="D8774" s="1295">
        <v>9960</v>
      </c>
      <c r="E8774" s="1295" t="s">
        <v>201</v>
      </c>
      <c r="F8774" s="935" t="s">
        <v>220</v>
      </c>
      <c r="G8774" s="1295">
        <v>0</v>
      </c>
      <c r="H8774" s="935" t="s">
        <v>412</v>
      </c>
      <c r="I8774" s="935" t="s">
        <v>413</v>
      </c>
      <c r="J8774" s="935">
        <v>39.909298579999998</v>
      </c>
      <c r="K8774" s="935">
        <v>-122.0918963</v>
      </c>
      <c r="L8774" s="935">
        <v>39.751173979999997</v>
      </c>
      <c r="M8774" s="935">
        <v>-121.9963235</v>
      </c>
    </row>
    <row r="8775" spans="1:13" x14ac:dyDescent="0.35">
      <c r="A8775" s="1296">
        <v>42733</v>
      </c>
      <c r="B8775" s="1295" t="s">
        <v>242</v>
      </c>
      <c r="C8775" s="1295" t="s">
        <v>245</v>
      </c>
      <c r="D8775" s="1295">
        <v>9960</v>
      </c>
      <c r="E8775" s="1295" t="s">
        <v>201</v>
      </c>
      <c r="F8775" s="935" t="s">
        <v>221</v>
      </c>
      <c r="G8775" s="1295">
        <v>0</v>
      </c>
      <c r="H8775" s="935" t="s">
        <v>413</v>
      </c>
      <c r="I8775" s="935" t="s">
        <v>414</v>
      </c>
      <c r="J8775" s="935">
        <v>39.751173979999997</v>
      </c>
      <c r="K8775" s="935">
        <v>-121.9963235</v>
      </c>
      <c r="L8775" s="935">
        <v>39.629153240000001</v>
      </c>
      <c r="M8775" s="935">
        <v>-121.9925059</v>
      </c>
    </row>
    <row r="8776" spans="1:13" ht="15" thickBot="1" x14ac:dyDescent="0.4">
      <c r="A8776" s="1309">
        <v>42733</v>
      </c>
      <c r="B8776" s="1313" t="s">
        <v>242</v>
      </c>
      <c r="C8776" s="1313" t="s">
        <v>245</v>
      </c>
      <c r="D8776" s="1313">
        <v>9960</v>
      </c>
      <c r="E8776" s="1313" t="s">
        <v>201</v>
      </c>
      <c r="F8776" s="1312" t="s">
        <v>222</v>
      </c>
      <c r="G8776" s="1313">
        <v>0</v>
      </c>
      <c r="H8776" s="1312" t="s">
        <v>414</v>
      </c>
      <c r="I8776" s="1312" t="s">
        <v>415</v>
      </c>
      <c r="J8776" s="1312">
        <v>39.629153240000001</v>
      </c>
      <c r="K8776" s="1312">
        <v>-121.9925059</v>
      </c>
      <c r="L8776" s="1312">
        <v>39.40712284</v>
      </c>
      <c r="M8776" s="1312">
        <v>-122.00758999999999</v>
      </c>
    </row>
    <row r="8777" spans="1:13" ht="15" thickTop="1" x14ac:dyDescent="0.35">
      <c r="A8777" s="1296">
        <v>42895</v>
      </c>
      <c r="B8777" s="1295" t="s">
        <v>242</v>
      </c>
      <c r="C8777" s="1295" t="s">
        <v>196</v>
      </c>
      <c r="D8777" s="1295">
        <v>10085</v>
      </c>
      <c r="E8777" s="1295" t="s">
        <v>200</v>
      </c>
      <c r="F8777" s="935" t="s">
        <v>208</v>
      </c>
      <c r="G8777" s="1295">
        <v>0</v>
      </c>
      <c r="H8777" s="935" t="s">
        <v>402</v>
      </c>
      <c r="I8777" s="935" t="s">
        <v>403</v>
      </c>
      <c r="J8777" s="935">
        <v>40.611883210000002</v>
      </c>
      <c r="K8777" s="935">
        <v>-122.446135</v>
      </c>
      <c r="L8777" s="935">
        <v>40.592799669999998</v>
      </c>
      <c r="M8777" s="935">
        <v>-122.3942059</v>
      </c>
    </row>
    <row r="8778" spans="1:13" x14ac:dyDescent="0.35">
      <c r="A8778" s="1296">
        <v>42895</v>
      </c>
      <c r="B8778" s="1295" t="s">
        <v>242</v>
      </c>
      <c r="C8778" s="1295" t="s">
        <v>196</v>
      </c>
      <c r="D8778" s="1295">
        <v>10085</v>
      </c>
      <c r="E8778" s="1295" t="s">
        <v>200</v>
      </c>
      <c r="F8778" s="935" t="s">
        <v>209</v>
      </c>
      <c r="G8778" s="1295">
        <v>0</v>
      </c>
      <c r="H8778" s="935" t="s">
        <v>403</v>
      </c>
      <c r="I8778" s="935" t="s">
        <v>404</v>
      </c>
      <c r="J8778" s="935">
        <v>40.592799669999998</v>
      </c>
      <c r="K8778" s="935">
        <v>-122.3942059</v>
      </c>
      <c r="L8778" s="935">
        <v>40.585947769999997</v>
      </c>
      <c r="M8778" s="935">
        <v>-122.3683525</v>
      </c>
    </row>
    <row r="8779" spans="1:13" x14ac:dyDescent="0.35">
      <c r="A8779" s="1296">
        <v>42895</v>
      </c>
      <c r="B8779" s="1295" t="s">
        <v>242</v>
      </c>
      <c r="C8779" s="1295" t="s">
        <v>196</v>
      </c>
      <c r="D8779" s="1295">
        <v>10085</v>
      </c>
      <c r="E8779" s="1295" t="s">
        <v>200</v>
      </c>
      <c r="F8779" s="935" t="s">
        <v>211</v>
      </c>
      <c r="G8779" s="1295">
        <v>0</v>
      </c>
      <c r="H8779" s="935" t="s">
        <v>404</v>
      </c>
      <c r="I8779" s="935" t="s">
        <v>405</v>
      </c>
      <c r="J8779" s="935">
        <v>40.585947769999997</v>
      </c>
      <c r="K8779" s="935">
        <v>-122.3683525</v>
      </c>
      <c r="L8779" s="935">
        <v>40.472049499999997</v>
      </c>
      <c r="M8779" s="935">
        <v>-122.29453460000001</v>
      </c>
    </row>
    <row r="8780" spans="1:13" x14ac:dyDescent="0.35">
      <c r="A8780" s="1296">
        <v>42895</v>
      </c>
      <c r="B8780" s="1295" t="s">
        <v>242</v>
      </c>
      <c r="C8780" s="1295" t="s">
        <v>196</v>
      </c>
      <c r="D8780" s="1295">
        <v>10085</v>
      </c>
      <c r="E8780" s="1295" t="s">
        <v>200</v>
      </c>
      <c r="F8780" s="935" t="s">
        <v>212</v>
      </c>
      <c r="G8780" s="1295">
        <v>0</v>
      </c>
      <c r="H8780" s="935" t="s">
        <v>405</v>
      </c>
      <c r="I8780" s="935" t="s">
        <v>406</v>
      </c>
      <c r="J8780" s="935">
        <v>40.472049499999997</v>
      </c>
      <c r="K8780" s="935">
        <v>-122.29453460000001</v>
      </c>
      <c r="L8780" s="935">
        <v>40.417416330000002</v>
      </c>
      <c r="M8780" s="935">
        <v>-122.19395729999999</v>
      </c>
    </row>
    <row r="8781" spans="1:13" x14ac:dyDescent="0.35">
      <c r="A8781" s="1296">
        <v>42895</v>
      </c>
      <c r="B8781" s="1295" t="s">
        <v>242</v>
      </c>
      <c r="C8781" s="1295" t="s">
        <v>196</v>
      </c>
      <c r="D8781" s="1295">
        <v>10085</v>
      </c>
      <c r="E8781" s="1295" t="s">
        <v>200</v>
      </c>
      <c r="F8781" s="935" t="s">
        <v>213</v>
      </c>
      <c r="G8781" s="1295">
        <v>0</v>
      </c>
      <c r="H8781" s="935" t="s">
        <v>406</v>
      </c>
      <c r="I8781" s="935" t="s">
        <v>407</v>
      </c>
      <c r="J8781" s="935">
        <v>40.417416330000002</v>
      </c>
      <c r="K8781" s="935">
        <v>-122.19395729999999</v>
      </c>
      <c r="L8781" s="935">
        <v>40.355137560000003</v>
      </c>
      <c r="M8781" s="935">
        <v>-122.17595660000001</v>
      </c>
    </row>
    <row r="8782" spans="1:13" x14ac:dyDescent="0.35">
      <c r="A8782" s="1296">
        <v>42895</v>
      </c>
      <c r="B8782" s="1295" t="s">
        <v>242</v>
      </c>
      <c r="C8782" s="1295" t="s">
        <v>196</v>
      </c>
      <c r="D8782" s="1295">
        <v>10085</v>
      </c>
      <c r="E8782" s="1295" t="s">
        <v>200</v>
      </c>
      <c r="F8782" s="935" t="s">
        <v>214</v>
      </c>
      <c r="G8782" s="1295">
        <v>0</v>
      </c>
      <c r="H8782" s="935" t="s">
        <v>407</v>
      </c>
      <c r="I8782" s="935" t="s">
        <v>408</v>
      </c>
      <c r="J8782" s="935">
        <v>40.355137560000003</v>
      </c>
      <c r="K8782" s="935">
        <v>-122.17595660000001</v>
      </c>
      <c r="L8782" s="935">
        <v>40.316984869999999</v>
      </c>
      <c r="M8782" s="935">
        <v>-122.1896581</v>
      </c>
    </row>
    <row r="8783" spans="1:13" x14ac:dyDescent="0.35">
      <c r="A8783" s="1296">
        <v>42895</v>
      </c>
      <c r="B8783" s="1295" t="s">
        <v>242</v>
      </c>
      <c r="C8783" s="1295" t="s">
        <v>196</v>
      </c>
      <c r="D8783" s="1295">
        <v>10085</v>
      </c>
      <c r="E8783" s="1295" t="s">
        <v>200</v>
      </c>
      <c r="F8783" s="935" t="s">
        <v>215</v>
      </c>
      <c r="G8783" s="1295">
        <v>0</v>
      </c>
      <c r="H8783" s="935" t="s">
        <v>408</v>
      </c>
      <c r="I8783" s="935" t="s">
        <v>409</v>
      </c>
      <c r="J8783" s="935">
        <v>40.316984869999999</v>
      </c>
      <c r="K8783" s="935">
        <v>-122.1896581</v>
      </c>
      <c r="L8783" s="935">
        <v>40.263968490000003</v>
      </c>
      <c r="M8783" s="935">
        <v>-122.2235306</v>
      </c>
    </row>
    <row r="8784" spans="1:13" x14ac:dyDescent="0.35">
      <c r="A8784" s="1296">
        <v>42895</v>
      </c>
      <c r="B8784" s="1295" t="s">
        <v>242</v>
      </c>
      <c r="C8784" s="1295" t="s">
        <v>196</v>
      </c>
      <c r="D8784" s="1295">
        <v>10085</v>
      </c>
      <c r="E8784" s="1295" t="s">
        <v>200</v>
      </c>
      <c r="F8784" s="935" t="s">
        <v>216</v>
      </c>
      <c r="G8784" s="1295">
        <v>0</v>
      </c>
      <c r="H8784" s="935" t="s">
        <v>409</v>
      </c>
      <c r="I8784" s="935" t="s">
        <v>410</v>
      </c>
      <c r="J8784" s="935">
        <v>40.263968490000003</v>
      </c>
      <c r="K8784" s="935">
        <v>-122.2235306</v>
      </c>
      <c r="L8784" s="935">
        <v>40.153152210000002</v>
      </c>
      <c r="M8784" s="935">
        <v>-122.20237950000001</v>
      </c>
    </row>
    <row r="8785" spans="1:13" x14ac:dyDescent="0.35">
      <c r="A8785" s="1296">
        <v>42895</v>
      </c>
      <c r="B8785" s="1295" t="s">
        <v>242</v>
      </c>
      <c r="C8785" s="1295" t="s">
        <v>196</v>
      </c>
      <c r="D8785" s="1295">
        <v>10085</v>
      </c>
      <c r="E8785" s="1295" t="s">
        <v>200</v>
      </c>
      <c r="F8785" s="935" t="s">
        <v>217</v>
      </c>
      <c r="G8785" s="1295">
        <v>0</v>
      </c>
      <c r="H8785" s="935" t="s">
        <v>410</v>
      </c>
      <c r="I8785" s="935" t="s">
        <v>411</v>
      </c>
      <c r="J8785" s="935">
        <v>40.153152210000002</v>
      </c>
      <c r="K8785" s="935">
        <v>-122.20237950000001</v>
      </c>
      <c r="L8785" s="935">
        <v>40.027836569999998</v>
      </c>
      <c r="M8785" s="935">
        <v>-122.11920569999999</v>
      </c>
    </row>
    <row r="8786" spans="1:13" x14ac:dyDescent="0.35">
      <c r="A8786" s="1296">
        <v>42895</v>
      </c>
      <c r="B8786" s="1295" t="s">
        <v>242</v>
      </c>
      <c r="C8786" s="1295" t="s">
        <v>196</v>
      </c>
      <c r="D8786" s="1295">
        <v>10085</v>
      </c>
      <c r="E8786" s="1295" t="s">
        <v>200</v>
      </c>
      <c r="F8786" s="935" t="s">
        <v>219</v>
      </c>
      <c r="G8786" s="1295">
        <v>-99999</v>
      </c>
      <c r="H8786" s="935" t="s">
        <v>411</v>
      </c>
      <c r="I8786" s="935" t="s">
        <v>412</v>
      </c>
      <c r="J8786" s="935">
        <v>40.027836569999998</v>
      </c>
      <c r="K8786" s="935">
        <v>-122.11920569999999</v>
      </c>
      <c r="L8786" s="935">
        <v>39.909298579999998</v>
      </c>
      <c r="M8786" s="935">
        <v>-122.0918963</v>
      </c>
    </row>
    <row r="8787" spans="1:13" x14ac:dyDescent="0.35">
      <c r="A8787" s="1296">
        <v>42895</v>
      </c>
      <c r="B8787" s="1295" t="s">
        <v>242</v>
      </c>
      <c r="C8787" s="1295" t="s">
        <v>196</v>
      </c>
      <c r="D8787" s="1295">
        <v>10085</v>
      </c>
      <c r="E8787" s="1295" t="s">
        <v>200</v>
      </c>
      <c r="F8787" s="935" t="s">
        <v>220</v>
      </c>
      <c r="G8787" s="1295">
        <v>-99999</v>
      </c>
      <c r="H8787" s="935" t="s">
        <v>412</v>
      </c>
      <c r="I8787" s="935" t="s">
        <v>413</v>
      </c>
      <c r="J8787" s="935">
        <v>39.909298579999998</v>
      </c>
      <c r="K8787" s="935">
        <v>-122.0918963</v>
      </c>
      <c r="L8787" s="935">
        <v>39.751173979999997</v>
      </c>
      <c r="M8787" s="935">
        <v>-121.9963235</v>
      </c>
    </row>
    <row r="8788" spans="1:13" x14ac:dyDescent="0.35">
      <c r="A8788" s="1296">
        <v>42895</v>
      </c>
      <c r="B8788" s="1295" t="s">
        <v>242</v>
      </c>
      <c r="C8788" s="1295" t="s">
        <v>196</v>
      </c>
      <c r="D8788" s="1295">
        <v>10085</v>
      </c>
      <c r="E8788" s="1295" t="s">
        <v>200</v>
      </c>
      <c r="F8788" s="935" t="s">
        <v>221</v>
      </c>
      <c r="G8788" s="1295">
        <v>-99999</v>
      </c>
      <c r="H8788" s="935" t="s">
        <v>413</v>
      </c>
      <c r="I8788" s="935" t="s">
        <v>414</v>
      </c>
      <c r="J8788" s="935">
        <v>39.751173979999997</v>
      </c>
      <c r="K8788" s="935">
        <v>-121.9963235</v>
      </c>
      <c r="L8788" s="935">
        <v>39.629153240000001</v>
      </c>
      <c r="M8788" s="935">
        <v>-121.9925059</v>
      </c>
    </row>
    <row r="8789" spans="1:13" x14ac:dyDescent="0.35">
      <c r="A8789" s="1296">
        <v>42895</v>
      </c>
      <c r="B8789" s="1295" t="s">
        <v>242</v>
      </c>
      <c r="C8789" s="1295" t="s">
        <v>196</v>
      </c>
      <c r="D8789" s="1295">
        <v>10085</v>
      </c>
      <c r="E8789" s="1295" t="s">
        <v>200</v>
      </c>
      <c r="F8789" s="935" t="s">
        <v>222</v>
      </c>
      <c r="G8789" s="1295">
        <v>-99999</v>
      </c>
      <c r="H8789" s="935" t="s">
        <v>414</v>
      </c>
      <c r="I8789" s="935" t="s">
        <v>415</v>
      </c>
      <c r="J8789" s="935">
        <v>39.629153240000001</v>
      </c>
      <c r="K8789" s="935">
        <v>-121.9925059</v>
      </c>
      <c r="L8789" s="935">
        <v>39.40712284</v>
      </c>
      <c r="M8789" s="935">
        <v>-122.00758999999999</v>
      </c>
    </row>
    <row r="8790" spans="1:13" x14ac:dyDescent="0.35">
      <c r="A8790" s="1296">
        <v>42912</v>
      </c>
      <c r="B8790" s="1295" t="s">
        <v>242</v>
      </c>
      <c r="C8790" s="1295" t="s">
        <v>196</v>
      </c>
      <c r="D8790" s="1295">
        <v>10644</v>
      </c>
      <c r="E8790" s="1295" t="s">
        <v>200</v>
      </c>
      <c r="F8790" s="935" t="s">
        <v>208</v>
      </c>
      <c r="G8790" s="1295">
        <v>0</v>
      </c>
      <c r="H8790" s="935" t="s">
        <v>402</v>
      </c>
      <c r="I8790" s="935" t="s">
        <v>403</v>
      </c>
      <c r="J8790" s="935">
        <v>40.611883210000002</v>
      </c>
      <c r="K8790" s="935">
        <v>-122.446135</v>
      </c>
      <c r="L8790" s="935">
        <v>40.592799669999998</v>
      </c>
      <c r="M8790" s="935">
        <v>-122.3942059</v>
      </c>
    </row>
    <row r="8791" spans="1:13" x14ac:dyDescent="0.35">
      <c r="A8791" s="1296">
        <v>42912</v>
      </c>
      <c r="B8791" s="1295" t="s">
        <v>242</v>
      </c>
      <c r="C8791" s="1295" t="s">
        <v>196</v>
      </c>
      <c r="D8791" s="1295">
        <v>10644</v>
      </c>
      <c r="E8791" s="1295" t="s">
        <v>200</v>
      </c>
      <c r="F8791" s="935" t="s">
        <v>209</v>
      </c>
      <c r="G8791" s="1295">
        <v>3</v>
      </c>
      <c r="H8791" s="935" t="s">
        <v>403</v>
      </c>
      <c r="I8791" s="935" t="s">
        <v>404</v>
      </c>
      <c r="J8791" s="935">
        <v>40.592799669999998</v>
      </c>
      <c r="K8791" s="935">
        <v>-122.3942059</v>
      </c>
      <c r="L8791" s="935">
        <v>40.585947769999997</v>
      </c>
      <c r="M8791" s="935">
        <v>-122.3683525</v>
      </c>
    </row>
    <row r="8792" spans="1:13" x14ac:dyDescent="0.35">
      <c r="A8792" s="1296">
        <v>42912</v>
      </c>
      <c r="B8792" s="1295" t="s">
        <v>242</v>
      </c>
      <c r="C8792" s="1295" t="s">
        <v>196</v>
      </c>
      <c r="D8792" s="1295">
        <v>10644</v>
      </c>
      <c r="E8792" s="1295" t="s">
        <v>200</v>
      </c>
      <c r="F8792" s="935" t="s">
        <v>211</v>
      </c>
      <c r="G8792" s="1295">
        <v>3</v>
      </c>
      <c r="H8792" s="935" t="s">
        <v>404</v>
      </c>
      <c r="I8792" s="935" t="s">
        <v>405</v>
      </c>
      <c r="J8792" s="935">
        <v>40.585947769999997</v>
      </c>
      <c r="K8792" s="935">
        <v>-122.3683525</v>
      </c>
      <c r="L8792" s="935">
        <v>40.472049499999997</v>
      </c>
      <c r="M8792" s="935">
        <v>-122.29453460000001</v>
      </c>
    </row>
    <row r="8793" spans="1:13" x14ac:dyDescent="0.35">
      <c r="A8793" s="1296">
        <v>42912</v>
      </c>
      <c r="B8793" s="1295" t="s">
        <v>242</v>
      </c>
      <c r="C8793" s="1295" t="s">
        <v>196</v>
      </c>
      <c r="D8793" s="1295">
        <v>10644</v>
      </c>
      <c r="E8793" s="1295" t="s">
        <v>200</v>
      </c>
      <c r="F8793" s="935" t="s">
        <v>212</v>
      </c>
      <c r="G8793" s="1295">
        <v>0</v>
      </c>
      <c r="H8793" s="935" t="s">
        <v>405</v>
      </c>
      <c r="I8793" s="935" t="s">
        <v>406</v>
      </c>
      <c r="J8793" s="935">
        <v>40.472049499999997</v>
      </c>
      <c r="K8793" s="935">
        <v>-122.29453460000001</v>
      </c>
      <c r="L8793" s="935">
        <v>40.417416330000002</v>
      </c>
      <c r="M8793" s="935">
        <v>-122.19395729999999</v>
      </c>
    </row>
    <row r="8794" spans="1:13" x14ac:dyDescent="0.35">
      <c r="A8794" s="1296">
        <v>42912</v>
      </c>
      <c r="B8794" s="1295" t="s">
        <v>242</v>
      </c>
      <c r="C8794" s="1295" t="s">
        <v>196</v>
      </c>
      <c r="D8794" s="1295">
        <v>10644</v>
      </c>
      <c r="E8794" s="1295" t="s">
        <v>200</v>
      </c>
      <c r="F8794" s="935" t="s">
        <v>213</v>
      </c>
      <c r="G8794" s="1295">
        <v>0</v>
      </c>
      <c r="H8794" s="935" t="s">
        <v>406</v>
      </c>
      <c r="I8794" s="935" t="s">
        <v>407</v>
      </c>
      <c r="J8794" s="935">
        <v>40.417416330000002</v>
      </c>
      <c r="K8794" s="935">
        <v>-122.19395729999999</v>
      </c>
      <c r="L8794" s="935">
        <v>40.355137560000003</v>
      </c>
      <c r="M8794" s="935">
        <v>-122.17595660000001</v>
      </c>
    </row>
    <row r="8795" spans="1:13" x14ac:dyDescent="0.35">
      <c r="A8795" s="1296">
        <v>42912</v>
      </c>
      <c r="B8795" s="1295" t="s">
        <v>242</v>
      </c>
      <c r="C8795" s="1295" t="s">
        <v>196</v>
      </c>
      <c r="D8795" s="1295">
        <v>10644</v>
      </c>
      <c r="E8795" s="1295" t="s">
        <v>200</v>
      </c>
      <c r="F8795" s="935" t="s">
        <v>214</v>
      </c>
      <c r="G8795" s="1295">
        <v>0</v>
      </c>
      <c r="H8795" s="935" t="s">
        <v>407</v>
      </c>
      <c r="I8795" s="935" t="s">
        <v>408</v>
      </c>
      <c r="J8795" s="935">
        <v>40.355137560000003</v>
      </c>
      <c r="K8795" s="935">
        <v>-122.17595660000001</v>
      </c>
      <c r="L8795" s="935">
        <v>40.316984869999999</v>
      </c>
      <c r="M8795" s="935">
        <v>-122.1896581</v>
      </c>
    </row>
    <row r="8796" spans="1:13" x14ac:dyDescent="0.35">
      <c r="A8796" s="1296">
        <v>42912</v>
      </c>
      <c r="B8796" s="1295" t="s">
        <v>242</v>
      </c>
      <c r="C8796" s="1295" t="s">
        <v>196</v>
      </c>
      <c r="D8796" s="1295">
        <v>10644</v>
      </c>
      <c r="E8796" s="1295" t="s">
        <v>200</v>
      </c>
      <c r="F8796" s="935" t="s">
        <v>215</v>
      </c>
      <c r="G8796" s="1295">
        <v>0</v>
      </c>
      <c r="H8796" s="935" t="s">
        <v>408</v>
      </c>
      <c r="I8796" s="935" t="s">
        <v>409</v>
      </c>
      <c r="J8796" s="935">
        <v>40.316984869999999</v>
      </c>
      <c r="K8796" s="935">
        <v>-122.1896581</v>
      </c>
      <c r="L8796" s="935">
        <v>40.263968490000003</v>
      </c>
      <c r="M8796" s="935">
        <v>-122.2235306</v>
      </c>
    </row>
    <row r="8797" spans="1:13" x14ac:dyDescent="0.35">
      <c r="A8797" s="1296">
        <v>42912</v>
      </c>
      <c r="B8797" s="1295" t="s">
        <v>242</v>
      </c>
      <c r="C8797" s="1295" t="s">
        <v>196</v>
      </c>
      <c r="D8797" s="1295">
        <v>10644</v>
      </c>
      <c r="E8797" s="1295" t="s">
        <v>200</v>
      </c>
      <c r="F8797" s="935" t="s">
        <v>216</v>
      </c>
      <c r="G8797" s="1295">
        <v>0</v>
      </c>
      <c r="H8797" s="935" t="s">
        <v>409</v>
      </c>
      <c r="I8797" s="935" t="s">
        <v>410</v>
      </c>
      <c r="J8797" s="935">
        <v>40.263968490000003</v>
      </c>
      <c r="K8797" s="935">
        <v>-122.2235306</v>
      </c>
      <c r="L8797" s="935">
        <v>40.153152210000002</v>
      </c>
      <c r="M8797" s="935">
        <v>-122.20237950000001</v>
      </c>
    </row>
    <row r="8798" spans="1:13" x14ac:dyDescent="0.35">
      <c r="A8798" s="1296">
        <v>42912</v>
      </c>
      <c r="B8798" s="1295" t="s">
        <v>242</v>
      </c>
      <c r="C8798" s="1295" t="s">
        <v>196</v>
      </c>
      <c r="D8798" s="1295">
        <v>10644</v>
      </c>
      <c r="E8798" s="1295" t="s">
        <v>200</v>
      </c>
      <c r="F8798" s="935" t="s">
        <v>217</v>
      </c>
      <c r="G8798" s="1295">
        <v>0</v>
      </c>
      <c r="H8798" s="935" t="s">
        <v>410</v>
      </c>
      <c r="I8798" s="935" t="s">
        <v>411</v>
      </c>
      <c r="J8798" s="935">
        <v>40.153152210000002</v>
      </c>
      <c r="K8798" s="935">
        <v>-122.20237950000001</v>
      </c>
      <c r="L8798" s="935">
        <v>40.027836569999998</v>
      </c>
      <c r="M8798" s="935">
        <v>-122.11920569999999</v>
      </c>
    </row>
    <row r="8799" spans="1:13" x14ac:dyDescent="0.35">
      <c r="A8799" s="1296">
        <v>42912</v>
      </c>
      <c r="B8799" s="1295" t="s">
        <v>242</v>
      </c>
      <c r="C8799" s="1295" t="s">
        <v>196</v>
      </c>
      <c r="D8799" s="1295">
        <v>10644</v>
      </c>
      <c r="E8799" s="1295" t="s">
        <v>200</v>
      </c>
      <c r="F8799" s="935" t="s">
        <v>219</v>
      </c>
      <c r="G8799" s="1295">
        <v>-99999</v>
      </c>
      <c r="H8799" s="935" t="s">
        <v>411</v>
      </c>
      <c r="I8799" s="935" t="s">
        <v>412</v>
      </c>
      <c r="J8799" s="935">
        <v>40.027836569999998</v>
      </c>
      <c r="K8799" s="935">
        <v>-122.11920569999999</v>
      </c>
      <c r="L8799" s="935">
        <v>39.909298579999998</v>
      </c>
      <c r="M8799" s="935">
        <v>-122.0918963</v>
      </c>
    </row>
    <row r="8800" spans="1:13" x14ac:dyDescent="0.35">
      <c r="A8800" s="1296">
        <v>42912</v>
      </c>
      <c r="B8800" s="1295" t="s">
        <v>242</v>
      </c>
      <c r="C8800" s="1295" t="s">
        <v>196</v>
      </c>
      <c r="D8800" s="1295">
        <v>10644</v>
      </c>
      <c r="E8800" s="1295" t="s">
        <v>200</v>
      </c>
      <c r="F8800" s="935" t="s">
        <v>220</v>
      </c>
      <c r="G8800" s="1295">
        <v>-99999</v>
      </c>
      <c r="H8800" s="935" t="s">
        <v>412</v>
      </c>
      <c r="I8800" s="935" t="s">
        <v>413</v>
      </c>
      <c r="J8800" s="935">
        <v>39.909298579999998</v>
      </c>
      <c r="K8800" s="935">
        <v>-122.0918963</v>
      </c>
      <c r="L8800" s="935">
        <v>39.751173979999997</v>
      </c>
      <c r="M8800" s="935">
        <v>-121.9963235</v>
      </c>
    </row>
    <row r="8801" spans="1:13" x14ac:dyDescent="0.35">
      <c r="A8801" s="1296">
        <v>42912</v>
      </c>
      <c r="B8801" s="1295" t="s">
        <v>242</v>
      </c>
      <c r="C8801" s="1295" t="s">
        <v>196</v>
      </c>
      <c r="D8801" s="1295">
        <v>10644</v>
      </c>
      <c r="E8801" s="1295" t="s">
        <v>200</v>
      </c>
      <c r="F8801" s="935" t="s">
        <v>221</v>
      </c>
      <c r="G8801" s="1295">
        <v>-99999</v>
      </c>
      <c r="H8801" s="935" t="s">
        <v>413</v>
      </c>
      <c r="I8801" s="935" t="s">
        <v>414</v>
      </c>
      <c r="J8801" s="935">
        <v>39.751173979999997</v>
      </c>
      <c r="K8801" s="935">
        <v>-121.9963235</v>
      </c>
      <c r="L8801" s="935">
        <v>39.629153240000001</v>
      </c>
      <c r="M8801" s="935">
        <v>-121.9925059</v>
      </c>
    </row>
    <row r="8802" spans="1:13" x14ac:dyDescent="0.35">
      <c r="A8802" s="1296">
        <v>42912</v>
      </c>
      <c r="B8802" s="1295" t="s">
        <v>242</v>
      </c>
      <c r="C8802" s="1295" t="s">
        <v>196</v>
      </c>
      <c r="D8802" s="1295">
        <v>10644</v>
      </c>
      <c r="E8802" s="1295" t="s">
        <v>200</v>
      </c>
      <c r="F8802" s="935" t="s">
        <v>222</v>
      </c>
      <c r="G8802" s="1295">
        <v>-99999</v>
      </c>
      <c r="H8802" s="935" t="s">
        <v>414</v>
      </c>
      <c r="I8802" s="935" t="s">
        <v>415</v>
      </c>
      <c r="J8802" s="935">
        <v>39.629153240000001</v>
      </c>
      <c r="K8802" s="935">
        <v>-121.9925059</v>
      </c>
      <c r="L8802" s="935">
        <v>39.40712284</v>
      </c>
      <c r="M8802" s="935">
        <v>-122.00758999999999</v>
      </c>
    </row>
    <row r="8803" spans="1:13" x14ac:dyDescent="0.35">
      <c r="A8803" s="1296">
        <v>42928</v>
      </c>
      <c r="B8803" s="1295" t="s">
        <v>242</v>
      </c>
      <c r="C8803" s="1295" t="s">
        <v>196</v>
      </c>
      <c r="D8803" s="1295">
        <v>10434</v>
      </c>
      <c r="E8803" s="1295" t="s">
        <v>200</v>
      </c>
      <c r="F8803" s="935" t="s">
        <v>208</v>
      </c>
      <c r="G8803" s="1295">
        <v>0</v>
      </c>
      <c r="H8803" s="935" t="s">
        <v>402</v>
      </c>
      <c r="I8803" s="935" t="s">
        <v>403</v>
      </c>
      <c r="J8803" s="935">
        <v>40.611883210000002</v>
      </c>
      <c r="K8803" s="935">
        <v>-122.446135</v>
      </c>
      <c r="L8803" s="935">
        <v>40.592799669999998</v>
      </c>
      <c r="M8803" s="935">
        <v>-122.3942059</v>
      </c>
    </row>
    <row r="8804" spans="1:13" x14ac:dyDescent="0.35">
      <c r="A8804" s="1296">
        <v>42928</v>
      </c>
      <c r="B8804" s="1295" t="s">
        <v>242</v>
      </c>
      <c r="C8804" s="1295" t="s">
        <v>196</v>
      </c>
      <c r="D8804" s="1295">
        <v>10434</v>
      </c>
      <c r="E8804" s="1295" t="s">
        <v>200</v>
      </c>
      <c r="F8804" s="935" t="s">
        <v>209</v>
      </c>
      <c r="G8804" s="1295">
        <v>4</v>
      </c>
      <c r="H8804" s="935" t="s">
        <v>403</v>
      </c>
      <c r="I8804" s="935" t="s">
        <v>404</v>
      </c>
      <c r="J8804" s="935">
        <v>40.592799669999998</v>
      </c>
      <c r="K8804" s="935">
        <v>-122.3942059</v>
      </c>
      <c r="L8804" s="935">
        <v>40.585947769999997</v>
      </c>
      <c r="M8804" s="935">
        <v>-122.3683525</v>
      </c>
    </row>
    <row r="8805" spans="1:13" x14ac:dyDescent="0.35">
      <c r="A8805" s="1296">
        <v>42928</v>
      </c>
      <c r="B8805" s="1295" t="s">
        <v>242</v>
      </c>
      <c r="C8805" s="1295" t="s">
        <v>196</v>
      </c>
      <c r="D8805" s="1295">
        <v>10434</v>
      </c>
      <c r="E8805" s="1295" t="s">
        <v>200</v>
      </c>
      <c r="F8805" s="935" t="s">
        <v>211</v>
      </c>
      <c r="G8805" s="1295">
        <v>0</v>
      </c>
      <c r="H8805" s="935" t="s">
        <v>404</v>
      </c>
      <c r="I8805" s="935" t="s">
        <v>405</v>
      </c>
      <c r="J8805" s="935">
        <v>40.585947769999997</v>
      </c>
      <c r="K8805" s="935">
        <v>-122.3683525</v>
      </c>
      <c r="L8805" s="935">
        <v>40.472049499999997</v>
      </c>
      <c r="M8805" s="935">
        <v>-122.29453460000001</v>
      </c>
    </row>
    <row r="8806" spans="1:13" x14ac:dyDescent="0.35">
      <c r="A8806" s="1296">
        <v>42928</v>
      </c>
      <c r="B8806" s="1295" t="s">
        <v>242</v>
      </c>
      <c r="C8806" s="1295" t="s">
        <v>196</v>
      </c>
      <c r="D8806" s="1295">
        <v>10434</v>
      </c>
      <c r="E8806" s="1295" t="s">
        <v>200</v>
      </c>
      <c r="F8806" s="935" t="s">
        <v>212</v>
      </c>
      <c r="G8806" s="1295">
        <v>0</v>
      </c>
      <c r="H8806" s="935" t="s">
        <v>405</v>
      </c>
      <c r="I8806" s="935" t="s">
        <v>406</v>
      </c>
      <c r="J8806" s="935">
        <v>40.472049499999997</v>
      </c>
      <c r="K8806" s="935">
        <v>-122.29453460000001</v>
      </c>
      <c r="L8806" s="935">
        <v>40.417416330000002</v>
      </c>
      <c r="M8806" s="935">
        <v>-122.19395729999999</v>
      </c>
    </row>
    <row r="8807" spans="1:13" x14ac:dyDescent="0.35">
      <c r="A8807" s="1296">
        <v>42928</v>
      </c>
      <c r="B8807" s="1295" t="s">
        <v>242</v>
      </c>
      <c r="C8807" s="1295" t="s">
        <v>196</v>
      </c>
      <c r="D8807" s="1295">
        <v>10434</v>
      </c>
      <c r="E8807" s="1295" t="s">
        <v>200</v>
      </c>
      <c r="F8807" s="935" t="s">
        <v>213</v>
      </c>
      <c r="G8807" s="1295">
        <v>0</v>
      </c>
      <c r="H8807" s="935" t="s">
        <v>406</v>
      </c>
      <c r="I8807" s="935" t="s">
        <v>407</v>
      </c>
      <c r="J8807" s="935">
        <v>40.417416330000002</v>
      </c>
      <c r="K8807" s="935">
        <v>-122.19395729999999</v>
      </c>
      <c r="L8807" s="935">
        <v>40.355137560000003</v>
      </c>
      <c r="M8807" s="935">
        <v>-122.17595660000001</v>
      </c>
    </row>
    <row r="8808" spans="1:13" x14ac:dyDescent="0.35">
      <c r="A8808" s="1296">
        <v>42928</v>
      </c>
      <c r="B8808" s="1295" t="s">
        <v>242</v>
      </c>
      <c r="C8808" s="1295" t="s">
        <v>196</v>
      </c>
      <c r="D8808" s="1295">
        <v>10434</v>
      </c>
      <c r="E8808" s="1295" t="s">
        <v>200</v>
      </c>
      <c r="F8808" s="935" t="s">
        <v>214</v>
      </c>
      <c r="G8808" s="1295">
        <v>0</v>
      </c>
      <c r="H8808" s="935" t="s">
        <v>407</v>
      </c>
      <c r="I8808" s="935" t="s">
        <v>408</v>
      </c>
      <c r="J8808" s="935">
        <v>40.355137560000003</v>
      </c>
      <c r="K8808" s="935">
        <v>-122.17595660000001</v>
      </c>
      <c r="L8808" s="935">
        <v>40.316984869999999</v>
      </c>
      <c r="M8808" s="935">
        <v>-122.1896581</v>
      </c>
    </row>
    <row r="8809" spans="1:13" x14ac:dyDescent="0.35">
      <c r="A8809" s="1296">
        <v>42928</v>
      </c>
      <c r="B8809" s="1295" t="s">
        <v>242</v>
      </c>
      <c r="C8809" s="1295" t="s">
        <v>196</v>
      </c>
      <c r="D8809" s="1295">
        <v>10434</v>
      </c>
      <c r="E8809" s="1295" t="s">
        <v>200</v>
      </c>
      <c r="F8809" s="935" t="s">
        <v>215</v>
      </c>
      <c r="G8809" s="1295">
        <v>0</v>
      </c>
      <c r="H8809" s="935" t="s">
        <v>408</v>
      </c>
      <c r="I8809" s="935" t="s">
        <v>409</v>
      </c>
      <c r="J8809" s="935">
        <v>40.316984869999999</v>
      </c>
      <c r="K8809" s="935">
        <v>-122.1896581</v>
      </c>
      <c r="L8809" s="935">
        <v>40.263968490000003</v>
      </c>
      <c r="M8809" s="935">
        <v>-122.2235306</v>
      </c>
    </row>
    <row r="8810" spans="1:13" x14ac:dyDescent="0.35">
      <c r="A8810" s="1296">
        <v>42928</v>
      </c>
      <c r="B8810" s="1295" t="s">
        <v>242</v>
      </c>
      <c r="C8810" s="1295" t="s">
        <v>196</v>
      </c>
      <c r="D8810" s="1295">
        <v>10434</v>
      </c>
      <c r="E8810" s="1295" t="s">
        <v>200</v>
      </c>
      <c r="F8810" s="935" t="s">
        <v>216</v>
      </c>
      <c r="G8810" s="1295">
        <v>0</v>
      </c>
      <c r="H8810" s="935" t="s">
        <v>409</v>
      </c>
      <c r="I8810" s="935" t="s">
        <v>410</v>
      </c>
      <c r="J8810" s="935">
        <v>40.263968490000003</v>
      </c>
      <c r="K8810" s="935">
        <v>-122.2235306</v>
      </c>
      <c r="L8810" s="935">
        <v>40.153152210000002</v>
      </c>
      <c r="M8810" s="935">
        <v>-122.20237950000001</v>
      </c>
    </row>
    <row r="8811" spans="1:13" x14ac:dyDescent="0.35">
      <c r="A8811" s="1296">
        <v>42928</v>
      </c>
      <c r="B8811" s="1295" t="s">
        <v>242</v>
      </c>
      <c r="C8811" s="1295" t="s">
        <v>196</v>
      </c>
      <c r="D8811" s="1295">
        <v>10434</v>
      </c>
      <c r="E8811" s="1295" t="s">
        <v>200</v>
      </c>
      <c r="F8811" s="935" t="s">
        <v>217</v>
      </c>
      <c r="G8811" s="1295">
        <v>0</v>
      </c>
      <c r="H8811" s="935" t="s">
        <v>410</v>
      </c>
      <c r="I8811" s="935" t="s">
        <v>411</v>
      </c>
      <c r="J8811" s="935">
        <v>40.153152210000002</v>
      </c>
      <c r="K8811" s="935">
        <v>-122.20237950000001</v>
      </c>
      <c r="L8811" s="935">
        <v>40.027836569999998</v>
      </c>
      <c r="M8811" s="935">
        <v>-122.11920569999999</v>
      </c>
    </row>
    <row r="8812" spans="1:13" x14ac:dyDescent="0.35">
      <c r="A8812" s="1296">
        <v>42928</v>
      </c>
      <c r="B8812" s="1295" t="s">
        <v>242</v>
      </c>
      <c r="C8812" s="1295" t="s">
        <v>196</v>
      </c>
      <c r="D8812" s="1295">
        <v>10434</v>
      </c>
      <c r="E8812" s="1295" t="s">
        <v>200</v>
      </c>
      <c r="F8812" s="935" t="s">
        <v>219</v>
      </c>
      <c r="G8812" s="1295">
        <v>-99999</v>
      </c>
      <c r="H8812" s="935" t="s">
        <v>411</v>
      </c>
      <c r="I8812" s="935" t="s">
        <v>412</v>
      </c>
      <c r="J8812" s="935">
        <v>40.027836569999998</v>
      </c>
      <c r="K8812" s="935">
        <v>-122.11920569999999</v>
      </c>
      <c r="L8812" s="935">
        <v>39.909298579999998</v>
      </c>
      <c r="M8812" s="935">
        <v>-122.0918963</v>
      </c>
    </row>
    <row r="8813" spans="1:13" x14ac:dyDescent="0.35">
      <c r="A8813" s="1296">
        <v>42928</v>
      </c>
      <c r="B8813" s="1295" t="s">
        <v>242</v>
      </c>
      <c r="C8813" s="1295" t="s">
        <v>196</v>
      </c>
      <c r="D8813" s="1295">
        <v>10434</v>
      </c>
      <c r="E8813" s="1295" t="s">
        <v>200</v>
      </c>
      <c r="F8813" s="935" t="s">
        <v>220</v>
      </c>
      <c r="G8813" s="1295">
        <v>-99999</v>
      </c>
      <c r="H8813" s="935" t="s">
        <v>412</v>
      </c>
      <c r="I8813" s="935" t="s">
        <v>413</v>
      </c>
      <c r="J8813" s="935">
        <v>39.909298579999998</v>
      </c>
      <c r="K8813" s="935">
        <v>-122.0918963</v>
      </c>
      <c r="L8813" s="935">
        <v>39.751173979999997</v>
      </c>
      <c r="M8813" s="935">
        <v>-121.9963235</v>
      </c>
    </row>
    <row r="8814" spans="1:13" x14ac:dyDescent="0.35">
      <c r="A8814" s="1296">
        <v>42928</v>
      </c>
      <c r="B8814" s="1295" t="s">
        <v>242</v>
      </c>
      <c r="C8814" s="1295" t="s">
        <v>196</v>
      </c>
      <c r="D8814" s="1295">
        <v>10434</v>
      </c>
      <c r="E8814" s="1295" t="s">
        <v>200</v>
      </c>
      <c r="F8814" s="935" t="s">
        <v>221</v>
      </c>
      <c r="G8814" s="1295">
        <v>-99999</v>
      </c>
      <c r="H8814" s="935" t="s">
        <v>413</v>
      </c>
      <c r="I8814" s="935" t="s">
        <v>414</v>
      </c>
      <c r="J8814" s="935">
        <v>39.751173979999997</v>
      </c>
      <c r="K8814" s="935">
        <v>-121.9963235</v>
      </c>
      <c r="L8814" s="935">
        <v>39.629153240000001</v>
      </c>
      <c r="M8814" s="935">
        <v>-121.9925059</v>
      </c>
    </row>
    <row r="8815" spans="1:13" x14ac:dyDescent="0.35">
      <c r="A8815" s="1296">
        <v>42928</v>
      </c>
      <c r="B8815" s="1295" t="s">
        <v>242</v>
      </c>
      <c r="C8815" s="1295" t="s">
        <v>196</v>
      </c>
      <c r="D8815" s="1295">
        <v>10434</v>
      </c>
      <c r="E8815" s="1295" t="s">
        <v>200</v>
      </c>
      <c r="F8815" s="935" t="s">
        <v>222</v>
      </c>
      <c r="G8815" s="1295">
        <v>-99999</v>
      </c>
      <c r="H8815" s="935" t="s">
        <v>414</v>
      </c>
      <c r="I8815" s="935" t="s">
        <v>415</v>
      </c>
      <c r="J8815" s="935">
        <v>39.629153240000001</v>
      </c>
      <c r="K8815" s="935">
        <v>-121.9925059</v>
      </c>
      <c r="L8815" s="935">
        <v>39.40712284</v>
      </c>
      <c r="M8815" s="935">
        <v>-122.00758999999999</v>
      </c>
    </row>
    <row r="8816" spans="1:13" x14ac:dyDescent="0.35">
      <c r="A8816" s="1296">
        <v>42935</v>
      </c>
      <c r="B8816" s="1295" t="s">
        <v>242</v>
      </c>
      <c r="C8816" s="1295" t="s">
        <v>196</v>
      </c>
      <c r="D8816" s="1295">
        <v>10660</v>
      </c>
      <c r="E8816" s="1295" t="s">
        <v>200</v>
      </c>
      <c r="F8816" s="935" t="s">
        <v>208</v>
      </c>
      <c r="G8816" s="1295">
        <v>0</v>
      </c>
      <c r="H8816" s="935" t="s">
        <v>402</v>
      </c>
      <c r="I8816" s="935" t="s">
        <v>403</v>
      </c>
      <c r="J8816" s="935">
        <v>40.611883210000002</v>
      </c>
      <c r="K8816" s="935">
        <v>-122.446135</v>
      </c>
      <c r="L8816" s="935">
        <v>40.592799669999998</v>
      </c>
      <c r="M8816" s="935">
        <v>-122.3942059</v>
      </c>
    </row>
    <row r="8817" spans="1:13" x14ac:dyDescent="0.35">
      <c r="A8817" s="1296">
        <v>42935</v>
      </c>
      <c r="B8817" s="1295" t="s">
        <v>242</v>
      </c>
      <c r="C8817" s="1295" t="s">
        <v>196</v>
      </c>
      <c r="D8817" s="1295">
        <v>10660</v>
      </c>
      <c r="E8817" s="1295" t="s">
        <v>200</v>
      </c>
      <c r="F8817" s="935" t="s">
        <v>209</v>
      </c>
      <c r="G8817" s="1295">
        <v>8</v>
      </c>
      <c r="H8817" s="935" t="s">
        <v>403</v>
      </c>
      <c r="I8817" s="935" t="s">
        <v>404</v>
      </c>
      <c r="J8817" s="935">
        <v>40.592799669999998</v>
      </c>
      <c r="K8817" s="935">
        <v>-122.3942059</v>
      </c>
      <c r="L8817" s="935">
        <v>40.585947769999997</v>
      </c>
      <c r="M8817" s="935">
        <v>-122.3683525</v>
      </c>
    </row>
    <row r="8818" spans="1:13" x14ac:dyDescent="0.35">
      <c r="A8818" s="1296">
        <v>42935</v>
      </c>
      <c r="B8818" s="1295" t="s">
        <v>242</v>
      </c>
      <c r="C8818" s="1295" t="s">
        <v>196</v>
      </c>
      <c r="D8818" s="1295">
        <v>10660</v>
      </c>
      <c r="E8818" s="1295" t="s">
        <v>200</v>
      </c>
      <c r="F8818" s="935" t="s">
        <v>211</v>
      </c>
      <c r="G8818" s="1295">
        <v>0</v>
      </c>
      <c r="H8818" s="935" t="s">
        <v>404</v>
      </c>
      <c r="I8818" s="935" t="s">
        <v>405</v>
      </c>
      <c r="J8818" s="935">
        <v>40.585947769999997</v>
      </c>
      <c r="K8818" s="935">
        <v>-122.3683525</v>
      </c>
      <c r="L8818" s="935">
        <v>40.472049499999997</v>
      </c>
      <c r="M8818" s="935">
        <v>-122.29453460000001</v>
      </c>
    </row>
    <row r="8819" spans="1:13" x14ac:dyDescent="0.35">
      <c r="A8819" s="1296">
        <v>42935</v>
      </c>
      <c r="B8819" s="1295" t="s">
        <v>242</v>
      </c>
      <c r="C8819" s="1295" t="s">
        <v>196</v>
      </c>
      <c r="D8819" s="1295">
        <v>10660</v>
      </c>
      <c r="E8819" s="1295" t="s">
        <v>200</v>
      </c>
      <c r="F8819" s="935" t="s">
        <v>212</v>
      </c>
      <c r="G8819" s="1295">
        <v>0</v>
      </c>
      <c r="H8819" s="935" t="s">
        <v>405</v>
      </c>
      <c r="I8819" s="935" t="s">
        <v>406</v>
      </c>
      <c r="J8819" s="935">
        <v>40.472049499999997</v>
      </c>
      <c r="K8819" s="935">
        <v>-122.29453460000001</v>
      </c>
      <c r="L8819" s="935">
        <v>40.417416330000002</v>
      </c>
      <c r="M8819" s="935">
        <v>-122.19395729999999</v>
      </c>
    </row>
    <row r="8820" spans="1:13" x14ac:dyDescent="0.35">
      <c r="A8820" s="1296">
        <v>42935</v>
      </c>
      <c r="B8820" s="1295" t="s">
        <v>242</v>
      </c>
      <c r="C8820" s="1295" t="s">
        <v>196</v>
      </c>
      <c r="D8820" s="1295">
        <v>10660</v>
      </c>
      <c r="E8820" s="1295" t="s">
        <v>200</v>
      </c>
      <c r="F8820" s="935" t="s">
        <v>213</v>
      </c>
      <c r="G8820" s="1295">
        <v>0</v>
      </c>
      <c r="H8820" s="935" t="s">
        <v>406</v>
      </c>
      <c r="I8820" s="935" t="s">
        <v>407</v>
      </c>
      <c r="J8820" s="935">
        <v>40.417416330000002</v>
      </c>
      <c r="K8820" s="935">
        <v>-122.19395729999999</v>
      </c>
      <c r="L8820" s="935">
        <v>40.355137560000003</v>
      </c>
      <c r="M8820" s="935">
        <v>-122.17595660000001</v>
      </c>
    </row>
    <row r="8821" spans="1:13" x14ac:dyDescent="0.35">
      <c r="A8821" s="1296">
        <v>42935</v>
      </c>
      <c r="B8821" s="1295" t="s">
        <v>242</v>
      </c>
      <c r="C8821" s="1295" t="s">
        <v>196</v>
      </c>
      <c r="D8821" s="1295">
        <v>10660</v>
      </c>
      <c r="E8821" s="1295" t="s">
        <v>200</v>
      </c>
      <c r="F8821" s="935" t="s">
        <v>214</v>
      </c>
      <c r="G8821" s="1295">
        <v>0</v>
      </c>
      <c r="H8821" s="935" t="s">
        <v>407</v>
      </c>
      <c r="I8821" s="935" t="s">
        <v>408</v>
      </c>
      <c r="J8821" s="935">
        <v>40.355137560000003</v>
      </c>
      <c r="K8821" s="935">
        <v>-122.17595660000001</v>
      </c>
      <c r="L8821" s="935">
        <v>40.316984869999999</v>
      </c>
      <c r="M8821" s="935">
        <v>-122.1896581</v>
      </c>
    </row>
    <row r="8822" spans="1:13" x14ac:dyDescent="0.35">
      <c r="A8822" s="1296">
        <v>42935</v>
      </c>
      <c r="B8822" s="1295" t="s">
        <v>242</v>
      </c>
      <c r="C8822" s="1295" t="s">
        <v>196</v>
      </c>
      <c r="D8822" s="1295">
        <v>10660</v>
      </c>
      <c r="E8822" s="1295" t="s">
        <v>200</v>
      </c>
      <c r="F8822" s="935" t="s">
        <v>215</v>
      </c>
      <c r="G8822" s="1295">
        <v>0</v>
      </c>
      <c r="H8822" s="935" t="s">
        <v>408</v>
      </c>
      <c r="I8822" s="935" t="s">
        <v>409</v>
      </c>
      <c r="J8822" s="935">
        <v>40.316984869999999</v>
      </c>
      <c r="K8822" s="935">
        <v>-122.1896581</v>
      </c>
      <c r="L8822" s="935">
        <v>40.263968490000003</v>
      </c>
      <c r="M8822" s="935">
        <v>-122.2235306</v>
      </c>
    </row>
    <row r="8823" spans="1:13" x14ac:dyDescent="0.35">
      <c r="A8823" s="1296">
        <v>42935</v>
      </c>
      <c r="B8823" s="1295" t="s">
        <v>242</v>
      </c>
      <c r="C8823" s="1295" t="s">
        <v>196</v>
      </c>
      <c r="D8823" s="1295">
        <v>10660</v>
      </c>
      <c r="E8823" s="1295" t="s">
        <v>200</v>
      </c>
      <c r="F8823" s="935" t="s">
        <v>216</v>
      </c>
      <c r="G8823" s="1295">
        <v>0</v>
      </c>
      <c r="H8823" s="935" t="s">
        <v>409</v>
      </c>
      <c r="I8823" s="935" t="s">
        <v>410</v>
      </c>
      <c r="J8823" s="935">
        <v>40.263968490000003</v>
      </c>
      <c r="K8823" s="935">
        <v>-122.2235306</v>
      </c>
      <c r="L8823" s="935">
        <v>40.153152210000002</v>
      </c>
      <c r="M8823" s="935">
        <v>-122.20237950000001</v>
      </c>
    </row>
    <row r="8824" spans="1:13" x14ac:dyDescent="0.35">
      <c r="A8824" s="1296">
        <v>42935</v>
      </c>
      <c r="B8824" s="1295" t="s">
        <v>242</v>
      </c>
      <c r="C8824" s="1295" t="s">
        <v>196</v>
      </c>
      <c r="D8824" s="1295">
        <v>10660</v>
      </c>
      <c r="E8824" s="1295" t="s">
        <v>200</v>
      </c>
      <c r="F8824" s="935" t="s">
        <v>217</v>
      </c>
      <c r="G8824" s="1295">
        <v>0</v>
      </c>
      <c r="H8824" s="935" t="s">
        <v>410</v>
      </c>
      <c r="I8824" s="935" t="s">
        <v>411</v>
      </c>
      <c r="J8824" s="935">
        <v>40.153152210000002</v>
      </c>
      <c r="K8824" s="935">
        <v>-122.20237950000001</v>
      </c>
      <c r="L8824" s="935">
        <v>40.027836569999998</v>
      </c>
      <c r="M8824" s="935">
        <v>-122.11920569999999</v>
      </c>
    </row>
    <row r="8825" spans="1:13" x14ac:dyDescent="0.35">
      <c r="A8825" s="1296">
        <v>42935</v>
      </c>
      <c r="B8825" s="1295" t="s">
        <v>242</v>
      </c>
      <c r="C8825" s="1295" t="s">
        <v>196</v>
      </c>
      <c r="D8825" s="1295">
        <v>10660</v>
      </c>
      <c r="E8825" s="1295" t="s">
        <v>200</v>
      </c>
      <c r="F8825" s="935" t="s">
        <v>219</v>
      </c>
      <c r="G8825" s="1295">
        <v>0</v>
      </c>
      <c r="H8825" s="935" t="s">
        <v>411</v>
      </c>
      <c r="I8825" s="935" t="s">
        <v>412</v>
      </c>
      <c r="J8825" s="935">
        <v>40.027836569999998</v>
      </c>
      <c r="K8825" s="935">
        <v>-122.11920569999999</v>
      </c>
      <c r="L8825" s="935">
        <v>39.909298579999998</v>
      </c>
      <c r="M8825" s="935">
        <v>-122.0918963</v>
      </c>
    </row>
    <row r="8826" spans="1:13" x14ac:dyDescent="0.35">
      <c r="A8826" s="1296">
        <v>42935</v>
      </c>
      <c r="B8826" s="1295" t="s">
        <v>242</v>
      </c>
      <c r="C8826" s="1295" t="s">
        <v>196</v>
      </c>
      <c r="D8826" s="1295">
        <v>10660</v>
      </c>
      <c r="E8826" s="1295" t="s">
        <v>200</v>
      </c>
      <c r="F8826" s="935" t="s">
        <v>220</v>
      </c>
      <c r="G8826" s="1295">
        <v>-99999</v>
      </c>
      <c r="H8826" s="935" t="s">
        <v>412</v>
      </c>
      <c r="I8826" s="935" t="s">
        <v>413</v>
      </c>
      <c r="J8826" s="935">
        <v>39.909298579999998</v>
      </c>
      <c r="K8826" s="935">
        <v>-122.0918963</v>
      </c>
      <c r="L8826" s="935">
        <v>39.751173979999997</v>
      </c>
      <c r="M8826" s="935">
        <v>-121.9963235</v>
      </c>
    </row>
    <row r="8827" spans="1:13" x14ac:dyDescent="0.35">
      <c r="A8827" s="1296">
        <v>42935</v>
      </c>
      <c r="B8827" s="1295" t="s">
        <v>242</v>
      </c>
      <c r="C8827" s="1295" t="s">
        <v>196</v>
      </c>
      <c r="D8827" s="1295">
        <v>10660</v>
      </c>
      <c r="E8827" s="1295" t="s">
        <v>200</v>
      </c>
      <c r="F8827" s="935" t="s">
        <v>221</v>
      </c>
      <c r="G8827" s="1295">
        <v>-99999</v>
      </c>
      <c r="H8827" s="935" t="s">
        <v>413</v>
      </c>
      <c r="I8827" s="935" t="s">
        <v>414</v>
      </c>
      <c r="J8827" s="935">
        <v>39.751173979999997</v>
      </c>
      <c r="K8827" s="935">
        <v>-121.9963235</v>
      </c>
      <c r="L8827" s="935">
        <v>39.629153240000001</v>
      </c>
      <c r="M8827" s="935">
        <v>-121.9925059</v>
      </c>
    </row>
    <row r="8828" spans="1:13" x14ac:dyDescent="0.35">
      <c r="A8828" s="1296">
        <v>42935</v>
      </c>
      <c r="B8828" s="1295" t="s">
        <v>242</v>
      </c>
      <c r="C8828" s="1295" t="s">
        <v>196</v>
      </c>
      <c r="D8828" s="1295">
        <v>10660</v>
      </c>
      <c r="E8828" s="1295" t="s">
        <v>200</v>
      </c>
      <c r="F8828" s="935" t="s">
        <v>222</v>
      </c>
      <c r="G8828" s="1295">
        <v>-99999</v>
      </c>
      <c r="H8828" s="935" t="s">
        <v>414</v>
      </c>
      <c r="I8828" s="935" t="s">
        <v>415</v>
      </c>
      <c r="J8828" s="935">
        <v>39.629153240000001</v>
      </c>
      <c r="K8828" s="935">
        <v>-121.9925059</v>
      </c>
      <c r="L8828" s="935">
        <v>39.40712284</v>
      </c>
      <c r="M8828" s="935">
        <v>-122.00758999999999</v>
      </c>
    </row>
    <row r="8829" spans="1:13" x14ac:dyDescent="0.35">
      <c r="A8829" s="1296">
        <v>42944</v>
      </c>
      <c r="B8829" s="1295" t="s">
        <v>242</v>
      </c>
      <c r="C8829" s="1295" t="s">
        <v>196</v>
      </c>
      <c r="D8829" s="1295">
        <v>10873</v>
      </c>
      <c r="E8829" s="1295" t="s">
        <v>200</v>
      </c>
      <c r="F8829" s="935" t="s">
        <v>208</v>
      </c>
      <c r="G8829" s="1295">
        <v>0</v>
      </c>
      <c r="H8829" s="935" t="s">
        <v>402</v>
      </c>
      <c r="I8829" s="935" t="s">
        <v>403</v>
      </c>
      <c r="J8829" s="935">
        <v>40.611883210000002</v>
      </c>
      <c r="K8829" s="935">
        <v>-122.446135</v>
      </c>
      <c r="L8829" s="935">
        <v>40.592799669999998</v>
      </c>
      <c r="M8829" s="935">
        <v>-122.3942059</v>
      </c>
    </row>
    <row r="8830" spans="1:13" x14ac:dyDescent="0.35">
      <c r="A8830" s="1296">
        <v>42944</v>
      </c>
      <c r="B8830" s="1295" t="s">
        <v>242</v>
      </c>
      <c r="C8830" s="1295" t="s">
        <v>196</v>
      </c>
      <c r="D8830" s="1295">
        <v>10873</v>
      </c>
      <c r="E8830" s="1295" t="s">
        <v>200</v>
      </c>
      <c r="F8830" s="935" t="s">
        <v>209</v>
      </c>
      <c r="G8830" s="1295">
        <v>6</v>
      </c>
      <c r="H8830" s="935" t="s">
        <v>403</v>
      </c>
      <c r="I8830" s="935" t="s">
        <v>404</v>
      </c>
      <c r="J8830" s="935">
        <v>40.592799669999998</v>
      </c>
      <c r="K8830" s="935">
        <v>-122.3942059</v>
      </c>
      <c r="L8830" s="935">
        <v>40.585947769999997</v>
      </c>
      <c r="M8830" s="935">
        <v>-122.3683525</v>
      </c>
    </row>
    <row r="8831" spans="1:13" x14ac:dyDescent="0.35">
      <c r="A8831" s="1296">
        <v>42944</v>
      </c>
      <c r="B8831" s="1295" t="s">
        <v>242</v>
      </c>
      <c r="C8831" s="1295" t="s">
        <v>196</v>
      </c>
      <c r="D8831" s="1295">
        <v>10873</v>
      </c>
      <c r="E8831" s="1295" t="s">
        <v>200</v>
      </c>
      <c r="F8831" s="935" t="s">
        <v>211</v>
      </c>
      <c r="G8831" s="1295">
        <v>0</v>
      </c>
      <c r="H8831" s="935" t="s">
        <v>404</v>
      </c>
      <c r="I8831" s="935" t="s">
        <v>405</v>
      </c>
      <c r="J8831" s="935">
        <v>40.585947769999997</v>
      </c>
      <c r="K8831" s="935">
        <v>-122.3683525</v>
      </c>
      <c r="L8831" s="935">
        <v>40.472049499999997</v>
      </c>
      <c r="M8831" s="935">
        <v>-122.29453460000001</v>
      </c>
    </row>
    <row r="8832" spans="1:13" x14ac:dyDescent="0.35">
      <c r="A8832" s="1296">
        <v>42944</v>
      </c>
      <c r="B8832" s="1295" t="s">
        <v>242</v>
      </c>
      <c r="C8832" s="1295" t="s">
        <v>196</v>
      </c>
      <c r="D8832" s="1295">
        <v>10873</v>
      </c>
      <c r="E8832" s="1295" t="s">
        <v>200</v>
      </c>
      <c r="F8832" s="935" t="s">
        <v>212</v>
      </c>
      <c r="G8832" s="1295">
        <v>0</v>
      </c>
      <c r="H8832" s="935" t="s">
        <v>405</v>
      </c>
      <c r="I8832" s="935" t="s">
        <v>406</v>
      </c>
      <c r="J8832" s="935">
        <v>40.472049499999997</v>
      </c>
      <c r="K8832" s="935">
        <v>-122.29453460000001</v>
      </c>
      <c r="L8832" s="935">
        <v>40.417416330000002</v>
      </c>
      <c r="M8832" s="935">
        <v>-122.19395729999999</v>
      </c>
    </row>
    <row r="8833" spans="1:13" x14ac:dyDescent="0.35">
      <c r="A8833" s="1296">
        <v>42944</v>
      </c>
      <c r="B8833" s="1295" t="s">
        <v>242</v>
      </c>
      <c r="C8833" s="1295" t="s">
        <v>196</v>
      </c>
      <c r="D8833" s="1295">
        <v>10873</v>
      </c>
      <c r="E8833" s="1295" t="s">
        <v>200</v>
      </c>
      <c r="F8833" s="935" t="s">
        <v>213</v>
      </c>
      <c r="G8833" s="1295">
        <v>0</v>
      </c>
      <c r="H8833" s="935" t="s">
        <v>406</v>
      </c>
      <c r="I8833" s="935" t="s">
        <v>407</v>
      </c>
      <c r="J8833" s="935">
        <v>40.417416330000002</v>
      </c>
      <c r="K8833" s="935">
        <v>-122.19395729999999</v>
      </c>
      <c r="L8833" s="935">
        <v>40.355137560000003</v>
      </c>
      <c r="M8833" s="935">
        <v>-122.17595660000001</v>
      </c>
    </row>
    <row r="8834" spans="1:13" x14ac:dyDescent="0.35">
      <c r="A8834" s="1296">
        <v>42944</v>
      </c>
      <c r="B8834" s="1295" t="s">
        <v>242</v>
      </c>
      <c r="C8834" s="1295" t="s">
        <v>196</v>
      </c>
      <c r="D8834" s="1295">
        <v>10873</v>
      </c>
      <c r="E8834" s="1295" t="s">
        <v>200</v>
      </c>
      <c r="F8834" s="935" t="s">
        <v>214</v>
      </c>
      <c r="G8834" s="1295">
        <v>0</v>
      </c>
      <c r="H8834" s="935" t="s">
        <v>407</v>
      </c>
      <c r="I8834" s="935" t="s">
        <v>408</v>
      </c>
      <c r="J8834" s="935">
        <v>40.355137560000003</v>
      </c>
      <c r="K8834" s="935">
        <v>-122.17595660000001</v>
      </c>
      <c r="L8834" s="935">
        <v>40.316984869999999</v>
      </c>
      <c r="M8834" s="935">
        <v>-122.1896581</v>
      </c>
    </row>
    <row r="8835" spans="1:13" x14ac:dyDescent="0.35">
      <c r="A8835" s="1296">
        <v>42944</v>
      </c>
      <c r="B8835" s="1295" t="s">
        <v>242</v>
      </c>
      <c r="C8835" s="1295" t="s">
        <v>196</v>
      </c>
      <c r="D8835" s="1295">
        <v>10873</v>
      </c>
      <c r="E8835" s="1295" t="s">
        <v>200</v>
      </c>
      <c r="F8835" s="935" t="s">
        <v>215</v>
      </c>
      <c r="G8835" s="1295">
        <v>0</v>
      </c>
      <c r="H8835" s="935" t="s">
        <v>408</v>
      </c>
      <c r="I8835" s="935" t="s">
        <v>409</v>
      </c>
      <c r="J8835" s="935">
        <v>40.316984869999999</v>
      </c>
      <c r="K8835" s="935">
        <v>-122.1896581</v>
      </c>
      <c r="L8835" s="935">
        <v>40.263968490000003</v>
      </c>
      <c r="M8835" s="935">
        <v>-122.2235306</v>
      </c>
    </row>
    <row r="8836" spans="1:13" x14ac:dyDescent="0.35">
      <c r="A8836" s="1296">
        <v>42944</v>
      </c>
      <c r="B8836" s="1295" t="s">
        <v>242</v>
      </c>
      <c r="C8836" s="1295" t="s">
        <v>196</v>
      </c>
      <c r="D8836" s="1295">
        <v>10873</v>
      </c>
      <c r="E8836" s="1295" t="s">
        <v>200</v>
      </c>
      <c r="F8836" s="935" t="s">
        <v>216</v>
      </c>
      <c r="G8836" s="1295">
        <v>0</v>
      </c>
      <c r="H8836" s="935" t="s">
        <v>409</v>
      </c>
      <c r="I8836" s="935" t="s">
        <v>410</v>
      </c>
      <c r="J8836" s="935">
        <v>40.263968490000003</v>
      </c>
      <c r="K8836" s="935">
        <v>-122.2235306</v>
      </c>
      <c r="L8836" s="935">
        <v>40.153152210000002</v>
      </c>
      <c r="M8836" s="935">
        <v>-122.20237950000001</v>
      </c>
    </row>
    <row r="8837" spans="1:13" x14ac:dyDescent="0.35">
      <c r="A8837" s="1296">
        <v>42944</v>
      </c>
      <c r="B8837" s="1295" t="s">
        <v>242</v>
      </c>
      <c r="C8837" s="1295" t="s">
        <v>196</v>
      </c>
      <c r="D8837" s="1295">
        <v>10873</v>
      </c>
      <c r="E8837" s="1295" t="s">
        <v>200</v>
      </c>
      <c r="F8837" s="935" t="s">
        <v>217</v>
      </c>
      <c r="G8837" s="1295">
        <v>0</v>
      </c>
      <c r="H8837" s="935" t="s">
        <v>410</v>
      </c>
      <c r="I8837" s="935" t="s">
        <v>411</v>
      </c>
      <c r="J8837" s="935">
        <v>40.153152210000002</v>
      </c>
      <c r="K8837" s="935">
        <v>-122.20237950000001</v>
      </c>
      <c r="L8837" s="935">
        <v>40.027836569999998</v>
      </c>
      <c r="M8837" s="935">
        <v>-122.11920569999999</v>
      </c>
    </row>
    <row r="8838" spans="1:13" x14ac:dyDescent="0.35">
      <c r="A8838" s="1296">
        <v>42944</v>
      </c>
      <c r="B8838" s="1295" t="s">
        <v>242</v>
      </c>
      <c r="C8838" s="1295" t="s">
        <v>196</v>
      </c>
      <c r="D8838" s="1295">
        <v>10873</v>
      </c>
      <c r="E8838" s="1295" t="s">
        <v>200</v>
      </c>
      <c r="F8838" s="935" t="s">
        <v>219</v>
      </c>
      <c r="G8838" s="1295">
        <v>0</v>
      </c>
      <c r="H8838" s="935" t="s">
        <v>411</v>
      </c>
      <c r="I8838" s="935" t="s">
        <v>412</v>
      </c>
      <c r="J8838" s="935">
        <v>40.027836569999998</v>
      </c>
      <c r="K8838" s="935">
        <v>-122.11920569999999</v>
      </c>
      <c r="L8838" s="935">
        <v>39.909298579999998</v>
      </c>
      <c r="M8838" s="935">
        <v>-122.0918963</v>
      </c>
    </row>
    <row r="8839" spans="1:13" x14ac:dyDescent="0.35">
      <c r="A8839" s="1296">
        <v>42944</v>
      </c>
      <c r="B8839" s="1295" t="s">
        <v>242</v>
      </c>
      <c r="C8839" s="1295" t="s">
        <v>196</v>
      </c>
      <c r="D8839" s="1295">
        <v>10873</v>
      </c>
      <c r="E8839" s="1295" t="s">
        <v>200</v>
      </c>
      <c r="F8839" s="935" t="s">
        <v>220</v>
      </c>
      <c r="G8839" s="1295">
        <v>-99999</v>
      </c>
      <c r="H8839" s="935" t="s">
        <v>412</v>
      </c>
      <c r="I8839" s="935" t="s">
        <v>413</v>
      </c>
      <c r="J8839" s="935">
        <v>39.909298579999998</v>
      </c>
      <c r="K8839" s="935">
        <v>-122.0918963</v>
      </c>
      <c r="L8839" s="935">
        <v>39.751173979999997</v>
      </c>
      <c r="M8839" s="935">
        <v>-121.9963235</v>
      </c>
    </row>
    <row r="8840" spans="1:13" x14ac:dyDescent="0.35">
      <c r="A8840" s="1296">
        <v>42944</v>
      </c>
      <c r="B8840" s="1295" t="s">
        <v>242</v>
      </c>
      <c r="C8840" s="1295" t="s">
        <v>196</v>
      </c>
      <c r="D8840" s="1295">
        <v>10873</v>
      </c>
      <c r="E8840" s="1295" t="s">
        <v>200</v>
      </c>
      <c r="F8840" s="935" t="s">
        <v>221</v>
      </c>
      <c r="G8840" s="1295">
        <v>-99999</v>
      </c>
      <c r="H8840" s="935" t="s">
        <v>413</v>
      </c>
      <c r="I8840" s="935" t="s">
        <v>414</v>
      </c>
      <c r="J8840" s="935">
        <v>39.751173979999997</v>
      </c>
      <c r="K8840" s="935">
        <v>-121.9963235</v>
      </c>
      <c r="L8840" s="935">
        <v>39.629153240000001</v>
      </c>
      <c r="M8840" s="935">
        <v>-121.9925059</v>
      </c>
    </row>
    <row r="8841" spans="1:13" x14ac:dyDescent="0.35">
      <c r="A8841" s="1296">
        <v>42944</v>
      </c>
      <c r="B8841" s="1295" t="s">
        <v>242</v>
      </c>
      <c r="C8841" s="1295" t="s">
        <v>196</v>
      </c>
      <c r="D8841" s="1295">
        <v>10873</v>
      </c>
      <c r="E8841" s="1295" t="s">
        <v>200</v>
      </c>
      <c r="F8841" s="935" t="s">
        <v>222</v>
      </c>
      <c r="G8841" s="1295">
        <v>-99999</v>
      </c>
      <c r="H8841" s="935" t="s">
        <v>414</v>
      </c>
      <c r="I8841" s="935" t="s">
        <v>415</v>
      </c>
      <c r="J8841" s="935">
        <v>39.629153240000001</v>
      </c>
      <c r="K8841" s="935">
        <v>-121.9925059</v>
      </c>
      <c r="L8841" s="935">
        <v>39.40712284</v>
      </c>
      <c r="M8841" s="935">
        <v>-122.00758999999999</v>
      </c>
    </row>
    <row r="8842" spans="1:13" x14ac:dyDescent="0.35">
      <c r="A8842" s="1296">
        <v>42950</v>
      </c>
      <c r="B8842" s="1295" t="s">
        <v>242</v>
      </c>
      <c r="C8842" s="1295" t="s">
        <v>196</v>
      </c>
      <c r="D8842" s="1295">
        <v>10922</v>
      </c>
      <c r="E8842" s="1295" t="s">
        <v>200</v>
      </c>
      <c r="F8842" s="935" t="s">
        <v>208</v>
      </c>
      <c r="G8842" s="1295">
        <v>0</v>
      </c>
      <c r="H8842" s="935" t="s">
        <v>402</v>
      </c>
      <c r="I8842" s="935" t="s">
        <v>403</v>
      </c>
      <c r="J8842" s="935">
        <v>40.611883210000002</v>
      </c>
      <c r="K8842" s="935">
        <v>-122.446135</v>
      </c>
      <c r="L8842" s="935">
        <v>40.592799669999998</v>
      </c>
      <c r="M8842" s="935">
        <v>-122.3942059</v>
      </c>
    </row>
    <row r="8843" spans="1:13" x14ac:dyDescent="0.35">
      <c r="A8843" s="1296">
        <v>42950</v>
      </c>
      <c r="B8843" s="1295" t="s">
        <v>242</v>
      </c>
      <c r="C8843" s="1295" t="s">
        <v>196</v>
      </c>
      <c r="D8843" s="1295">
        <v>10922</v>
      </c>
      <c r="E8843" s="1295" t="s">
        <v>200</v>
      </c>
      <c r="F8843" s="935" t="s">
        <v>209</v>
      </c>
      <c r="G8843" s="1295">
        <v>2</v>
      </c>
      <c r="H8843" s="935" t="s">
        <v>403</v>
      </c>
      <c r="I8843" s="935" t="s">
        <v>404</v>
      </c>
      <c r="J8843" s="935">
        <v>40.592799669999998</v>
      </c>
      <c r="K8843" s="935">
        <v>-122.3942059</v>
      </c>
      <c r="L8843" s="935">
        <v>40.585947769999997</v>
      </c>
      <c r="M8843" s="935">
        <v>-122.3683525</v>
      </c>
    </row>
    <row r="8844" spans="1:13" x14ac:dyDescent="0.35">
      <c r="A8844" s="1296">
        <v>42950</v>
      </c>
      <c r="B8844" s="1295" t="s">
        <v>242</v>
      </c>
      <c r="C8844" s="1295" t="s">
        <v>196</v>
      </c>
      <c r="D8844" s="1295">
        <v>10922</v>
      </c>
      <c r="E8844" s="1295" t="s">
        <v>200</v>
      </c>
      <c r="F8844" s="935" t="s">
        <v>211</v>
      </c>
      <c r="G8844" s="1295">
        <v>0</v>
      </c>
      <c r="H8844" s="935" t="s">
        <v>404</v>
      </c>
      <c r="I8844" s="935" t="s">
        <v>405</v>
      </c>
      <c r="J8844" s="935">
        <v>40.585947769999997</v>
      </c>
      <c r="K8844" s="935">
        <v>-122.3683525</v>
      </c>
      <c r="L8844" s="935">
        <v>40.472049499999997</v>
      </c>
      <c r="M8844" s="935">
        <v>-122.29453460000001</v>
      </c>
    </row>
    <row r="8845" spans="1:13" x14ac:dyDescent="0.35">
      <c r="A8845" s="1296">
        <v>42950</v>
      </c>
      <c r="B8845" s="1295" t="s">
        <v>242</v>
      </c>
      <c r="C8845" s="1295" t="s">
        <v>196</v>
      </c>
      <c r="D8845" s="1295">
        <v>10922</v>
      </c>
      <c r="E8845" s="1295" t="s">
        <v>200</v>
      </c>
      <c r="F8845" s="935" t="s">
        <v>212</v>
      </c>
      <c r="G8845" s="1295">
        <v>0</v>
      </c>
      <c r="H8845" s="935" t="s">
        <v>405</v>
      </c>
      <c r="I8845" s="935" t="s">
        <v>406</v>
      </c>
      <c r="J8845" s="935">
        <v>40.472049499999997</v>
      </c>
      <c r="K8845" s="935">
        <v>-122.29453460000001</v>
      </c>
      <c r="L8845" s="935">
        <v>40.417416330000002</v>
      </c>
      <c r="M8845" s="935">
        <v>-122.19395729999999</v>
      </c>
    </row>
    <row r="8846" spans="1:13" x14ac:dyDescent="0.35">
      <c r="A8846" s="1296">
        <v>42950</v>
      </c>
      <c r="B8846" s="1295" t="s">
        <v>242</v>
      </c>
      <c r="C8846" s="1295" t="s">
        <v>196</v>
      </c>
      <c r="D8846" s="1295">
        <v>10922</v>
      </c>
      <c r="E8846" s="1295" t="s">
        <v>200</v>
      </c>
      <c r="F8846" s="935" t="s">
        <v>213</v>
      </c>
      <c r="G8846" s="1295">
        <v>0</v>
      </c>
      <c r="H8846" s="935" t="s">
        <v>406</v>
      </c>
      <c r="I8846" s="935" t="s">
        <v>407</v>
      </c>
      <c r="J8846" s="935">
        <v>40.417416330000002</v>
      </c>
      <c r="K8846" s="935">
        <v>-122.19395729999999</v>
      </c>
      <c r="L8846" s="935">
        <v>40.355137560000003</v>
      </c>
      <c r="M8846" s="935">
        <v>-122.17595660000001</v>
      </c>
    </row>
    <row r="8847" spans="1:13" x14ac:dyDescent="0.35">
      <c r="A8847" s="1296">
        <v>42950</v>
      </c>
      <c r="B8847" s="1295" t="s">
        <v>242</v>
      </c>
      <c r="C8847" s="1295" t="s">
        <v>196</v>
      </c>
      <c r="D8847" s="1295">
        <v>10922</v>
      </c>
      <c r="E8847" s="1295" t="s">
        <v>200</v>
      </c>
      <c r="F8847" s="935" t="s">
        <v>214</v>
      </c>
      <c r="G8847" s="1295">
        <v>0</v>
      </c>
      <c r="H8847" s="935" t="s">
        <v>407</v>
      </c>
      <c r="I8847" s="935" t="s">
        <v>408</v>
      </c>
      <c r="J8847" s="935">
        <v>40.355137560000003</v>
      </c>
      <c r="K8847" s="935">
        <v>-122.17595660000001</v>
      </c>
      <c r="L8847" s="935">
        <v>40.316984869999999</v>
      </c>
      <c r="M8847" s="935">
        <v>-122.1896581</v>
      </c>
    </row>
    <row r="8848" spans="1:13" x14ac:dyDescent="0.35">
      <c r="A8848" s="1296">
        <v>42950</v>
      </c>
      <c r="B8848" s="1295" t="s">
        <v>242</v>
      </c>
      <c r="C8848" s="1295" t="s">
        <v>196</v>
      </c>
      <c r="D8848" s="1295">
        <v>10922</v>
      </c>
      <c r="E8848" s="1295" t="s">
        <v>200</v>
      </c>
      <c r="F8848" s="935" t="s">
        <v>215</v>
      </c>
      <c r="G8848" s="1295">
        <v>0</v>
      </c>
      <c r="H8848" s="935" t="s">
        <v>408</v>
      </c>
      <c r="I8848" s="935" t="s">
        <v>409</v>
      </c>
      <c r="J8848" s="935">
        <v>40.316984869999999</v>
      </c>
      <c r="K8848" s="935">
        <v>-122.1896581</v>
      </c>
      <c r="L8848" s="935">
        <v>40.263968490000003</v>
      </c>
      <c r="M8848" s="935">
        <v>-122.2235306</v>
      </c>
    </row>
    <row r="8849" spans="1:13" x14ac:dyDescent="0.35">
      <c r="A8849" s="1296">
        <v>42950</v>
      </c>
      <c r="B8849" s="1295" t="s">
        <v>242</v>
      </c>
      <c r="C8849" s="1295" t="s">
        <v>196</v>
      </c>
      <c r="D8849" s="1295">
        <v>10922</v>
      </c>
      <c r="E8849" s="1295" t="s">
        <v>200</v>
      </c>
      <c r="F8849" s="935" t="s">
        <v>216</v>
      </c>
      <c r="G8849" s="1295">
        <v>0</v>
      </c>
      <c r="H8849" s="935" t="s">
        <v>409</v>
      </c>
      <c r="I8849" s="935" t="s">
        <v>410</v>
      </c>
      <c r="J8849" s="935">
        <v>40.263968490000003</v>
      </c>
      <c r="K8849" s="935">
        <v>-122.2235306</v>
      </c>
      <c r="L8849" s="935">
        <v>40.153152210000002</v>
      </c>
      <c r="M8849" s="935">
        <v>-122.20237950000001</v>
      </c>
    </row>
    <row r="8850" spans="1:13" x14ac:dyDescent="0.35">
      <c r="A8850" s="1296">
        <v>42950</v>
      </c>
      <c r="B8850" s="1295" t="s">
        <v>242</v>
      </c>
      <c r="C8850" s="1295" t="s">
        <v>196</v>
      </c>
      <c r="D8850" s="1295">
        <v>10922</v>
      </c>
      <c r="E8850" s="1295" t="s">
        <v>200</v>
      </c>
      <c r="F8850" s="935" t="s">
        <v>217</v>
      </c>
      <c r="G8850" s="1295">
        <v>0</v>
      </c>
      <c r="H8850" s="935" t="s">
        <v>410</v>
      </c>
      <c r="I8850" s="935" t="s">
        <v>411</v>
      </c>
      <c r="J8850" s="935">
        <v>40.153152210000002</v>
      </c>
      <c r="K8850" s="935">
        <v>-122.20237950000001</v>
      </c>
      <c r="L8850" s="935">
        <v>40.027836569999998</v>
      </c>
      <c r="M8850" s="935">
        <v>-122.11920569999999</v>
      </c>
    </row>
    <row r="8851" spans="1:13" x14ac:dyDescent="0.35">
      <c r="A8851" s="1296">
        <v>42950</v>
      </c>
      <c r="B8851" s="1295" t="s">
        <v>242</v>
      </c>
      <c r="C8851" s="1295" t="s">
        <v>196</v>
      </c>
      <c r="D8851" s="1295">
        <v>10922</v>
      </c>
      <c r="E8851" s="1295" t="s">
        <v>200</v>
      </c>
      <c r="F8851" s="935" t="s">
        <v>219</v>
      </c>
      <c r="G8851" s="1295">
        <v>0</v>
      </c>
      <c r="H8851" s="935" t="s">
        <v>411</v>
      </c>
      <c r="I8851" s="935" t="s">
        <v>412</v>
      </c>
      <c r="J8851" s="935">
        <v>40.027836569999998</v>
      </c>
      <c r="K8851" s="935">
        <v>-122.11920569999999</v>
      </c>
      <c r="L8851" s="935">
        <v>39.909298579999998</v>
      </c>
      <c r="M8851" s="935">
        <v>-122.0918963</v>
      </c>
    </row>
    <row r="8852" spans="1:13" x14ac:dyDescent="0.35">
      <c r="A8852" s="1296">
        <v>42950</v>
      </c>
      <c r="B8852" s="1295" t="s">
        <v>242</v>
      </c>
      <c r="C8852" s="1295" t="s">
        <v>196</v>
      </c>
      <c r="D8852" s="1295">
        <v>10922</v>
      </c>
      <c r="E8852" s="1295" t="s">
        <v>200</v>
      </c>
      <c r="F8852" s="935" t="s">
        <v>220</v>
      </c>
      <c r="G8852" s="1295">
        <v>-99999</v>
      </c>
      <c r="H8852" s="935" t="s">
        <v>412</v>
      </c>
      <c r="I8852" s="935" t="s">
        <v>413</v>
      </c>
      <c r="J8852" s="935">
        <v>39.909298579999998</v>
      </c>
      <c r="K8852" s="935">
        <v>-122.0918963</v>
      </c>
      <c r="L8852" s="935">
        <v>39.751173979999997</v>
      </c>
      <c r="M8852" s="935">
        <v>-121.9963235</v>
      </c>
    </row>
    <row r="8853" spans="1:13" x14ac:dyDescent="0.35">
      <c r="A8853" s="1296">
        <v>42950</v>
      </c>
      <c r="B8853" s="1295" t="s">
        <v>242</v>
      </c>
      <c r="C8853" s="1295" t="s">
        <v>196</v>
      </c>
      <c r="D8853" s="1295">
        <v>10922</v>
      </c>
      <c r="E8853" s="1295" t="s">
        <v>200</v>
      </c>
      <c r="F8853" s="935" t="s">
        <v>221</v>
      </c>
      <c r="G8853" s="1295">
        <v>-99999</v>
      </c>
      <c r="H8853" s="935" t="s">
        <v>413</v>
      </c>
      <c r="I8853" s="935" t="s">
        <v>414</v>
      </c>
      <c r="J8853" s="935">
        <v>39.751173979999997</v>
      </c>
      <c r="K8853" s="935">
        <v>-121.9963235</v>
      </c>
      <c r="L8853" s="935">
        <v>39.629153240000001</v>
      </c>
      <c r="M8853" s="935">
        <v>-121.9925059</v>
      </c>
    </row>
    <row r="8854" spans="1:13" x14ac:dyDescent="0.35">
      <c r="A8854" s="1296">
        <v>42950</v>
      </c>
      <c r="B8854" s="1295" t="s">
        <v>242</v>
      </c>
      <c r="C8854" s="1295" t="s">
        <v>196</v>
      </c>
      <c r="D8854" s="1295">
        <v>10922</v>
      </c>
      <c r="E8854" s="1295" t="s">
        <v>200</v>
      </c>
      <c r="F8854" s="935" t="s">
        <v>222</v>
      </c>
      <c r="G8854" s="1295">
        <v>-99999</v>
      </c>
      <c r="H8854" s="935" t="s">
        <v>414</v>
      </c>
      <c r="I8854" s="935" t="s">
        <v>415</v>
      </c>
      <c r="J8854" s="935">
        <v>39.629153240000001</v>
      </c>
      <c r="K8854" s="935">
        <v>-121.9925059</v>
      </c>
      <c r="L8854" s="935">
        <v>39.40712284</v>
      </c>
      <c r="M8854" s="935">
        <v>-122.00758999999999</v>
      </c>
    </row>
    <row r="8855" spans="1:13" x14ac:dyDescent="0.35">
      <c r="A8855" s="1296">
        <v>42956</v>
      </c>
      <c r="B8855" s="1295" t="s">
        <v>242</v>
      </c>
      <c r="C8855" s="1297" t="s">
        <v>260</v>
      </c>
      <c r="D8855" s="1295">
        <v>10338</v>
      </c>
      <c r="E8855" s="1295" t="s">
        <v>200</v>
      </c>
      <c r="F8855" s="935" t="s">
        <v>208</v>
      </c>
      <c r="G8855" s="1295">
        <v>0</v>
      </c>
      <c r="H8855" s="935" t="s">
        <v>402</v>
      </c>
      <c r="I8855" s="935" t="s">
        <v>403</v>
      </c>
      <c r="J8855" s="935">
        <v>40.611883210000002</v>
      </c>
      <c r="K8855" s="935">
        <v>-122.446135</v>
      </c>
      <c r="L8855" s="935">
        <v>40.592799669999998</v>
      </c>
      <c r="M8855" s="935">
        <v>-122.3942059</v>
      </c>
    </row>
    <row r="8856" spans="1:13" x14ac:dyDescent="0.35">
      <c r="A8856" s="1296">
        <v>42956</v>
      </c>
      <c r="B8856" s="1295" t="s">
        <v>242</v>
      </c>
      <c r="C8856" s="1297" t="s">
        <v>260</v>
      </c>
      <c r="D8856" s="1295">
        <v>10338</v>
      </c>
      <c r="E8856" s="1295" t="s">
        <v>200</v>
      </c>
      <c r="F8856" s="935" t="s">
        <v>209</v>
      </c>
      <c r="G8856" s="1295">
        <v>0</v>
      </c>
      <c r="H8856" s="935" t="s">
        <v>403</v>
      </c>
      <c r="I8856" s="935" t="s">
        <v>404</v>
      </c>
      <c r="J8856" s="935">
        <v>40.592799669999998</v>
      </c>
      <c r="K8856" s="935">
        <v>-122.3942059</v>
      </c>
      <c r="L8856" s="935">
        <v>40.585947769999997</v>
      </c>
      <c r="M8856" s="935">
        <v>-122.3683525</v>
      </c>
    </row>
    <row r="8857" spans="1:13" x14ac:dyDescent="0.35">
      <c r="A8857" s="1296">
        <v>42956</v>
      </c>
      <c r="B8857" s="1295" t="s">
        <v>242</v>
      </c>
      <c r="C8857" s="1297" t="s">
        <v>260</v>
      </c>
      <c r="D8857" s="1295">
        <v>10338</v>
      </c>
      <c r="E8857" s="1295" t="s">
        <v>200</v>
      </c>
      <c r="F8857" s="935" t="s">
        <v>211</v>
      </c>
      <c r="G8857" s="1295">
        <v>0</v>
      </c>
      <c r="H8857" s="935" t="s">
        <v>404</v>
      </c>
      <c r="I8857" s="935" t="s">
        <v>405</v>
      </c>
      <c r="J8857" s="935">
        <v>40.585947769999997</v>
      </c>
      <c r="K8857" s="935">
        <v>-122.3683525</v>
      </c>
      <c r="L8857" s="935">
        <v>40.472049499999997</v>
      </c>
      <c r="M8857" s="935">
        <v>-122.29453460000001</v>
      </c>
    </row>
    <row r="8858" spans="1:13" x14ac:dyDescent="0.35">
      <c r="A8858" s="1296">
        <v>42956</v>
      </c>
      <c r="B8858" s="1295" t="s">
        <v>242</v>
      </c>
      <c r="C8858" s="1297" t="s">
        <v>260</v>
      </c>
      <c r="D8858" s="1295">
        <v>10338</v>
      </c>
      <c r="E8858" s="1295" t="s">
        <v>200</v>
      </c>
      <c r="F8858" s="935" t="s">
        <v>212</v>
      </c>
      <c r="G8858" s="1295">
        <v>0</v>
      </c>
      <c r="H8858" s="935" t="s">
        <v>405</v>
      </c>
      <c r="I8858" s="935" t="s">
        <v>406</v>
      </c>
      <c r="J8858" s="935">
        <v>40.472049499999997</v>
      </c>
      <c r="K8858" s="935">
        <v>-122.29453460000001</v>
      </c>
      <c r="L8858" s="935">
        <v>40.417416330000002</v>
      </c>
      <c r="M8858" s="935">
        <v>-122.19395729999999</v>
      </c>
    </row>
    <row r="8859" spans="1:13" x14ac:dyDescent="0.35">
      <c r="A8859" s="1296">
        <v>42956</v>
      </c>
      <c r="B8859" s="1295" t="s">
        <v>242</v>
      </c>
      <c r="C8859" s="1297" t="s">
        <v>260</v>
      </c>
      <c r="D8859" s="1295">
        <v>10338</v>
      </c>
      <c r="E8859" s="1295" t="s">
        <v>200</v>
      </c>
      <c r="F8859" s="935" t="s">
        <v>213</v>
      </c>
      <c r="G8859" s="1295">
        <v>0</v>
      </c>
      <c r="H8859" s="935" t="s">
        <v>406</v>
      </c>
      <c r="I8859" s="935" t="s">
        <v>407</v>
      </c>
      <c r="J8859" s="935">
        <v>40.417416330000002</v>
      </c>
      <c r="K8859" s="935">
        <v>-122.19395729999999</v>
      </c>
      <c r="L8859" s="935">
        <v>40.355137560000003</v>
      </c>
      <c r="M8859" s="935">
        <v>-122.17595660000001</v>
      </c>
    </row>
    <row r="8860" spans="1:13" x14ac:dyDescent="0.35">
      <c r="A8860" s="1296">
        <v>42956</v>
      </c>
      <c r="B8860" s="1295" t="s">
        <v>242</v>
      </c>
      <c r="C8860" s="1297" t="s">
        <v>260</v>
      </c>
      <c r="D8860" s="1295">
        <v>10338</v>
      </c>
      <c r="E8860" s="1295" t="s">
        <v>200</v>
      </c>
      <c r="F8860" s="935" t="s">
        <v>214</v>
      </c>
      <c r="G8860" s="1295">
        <v>0</v>
      </c>
      <c r="H8860" s="935" t="s">
        <v>407</v>
      </c>
      <c r="I8860" s="935" t="s">
        <v>408</v>
      </c>
      <c r="J8860" s="935">
        <v>40.355137560000003</v>
      </c>
      <c r="K8860" s="935">
        <v>-122.17595660000001</v>
      </c>
      <c r="L8860" s="935">
        <v>40.316984869999999</v>
      </c>
      <c r="M8860" s="935">
        <v>-122.1896581</v>
      </c>
    </row>
    <row r="8861" spans="1:13" x14ac:dyDescent="0.35">
      <c r="A8861" s="1296">
        <v>42956</v>
      </c>
      <c r="B8861" s="1295" t="s">
        <v>242</v>
      </c>
      <c r="C8861" s="1297" t="s">
        <v>260</v>
      </c>
      <c r="D8861" s="1295">
        <v>10338</v>
      </c>
      <c r="E8861" s="1295" t="s">
        <v>200</v>
      </c>
      <c r="F8861" s="935" t="s">
        <v>215</v>
      </c>
      <c r="G8861" s="1295">
        <v>0</v>
      </c>
      <c r="H8861" s="935" t="s">
        <v>408</v>
      </c>
      <c r="I8861" s="935" t="s">
        <v>409</v>
      </c>
      <c r="J8861" s="935">
        <v>40.316984869999999</v>
      </c>
      <c r="K8861" s="935">
        <v>-122.1896581</v>
      </c>
      <c r="L8861" s="935">
        <v>40.263968490000003</v>
      </c>
      <c r="M8861" s="935">
        <v>-122.2235306</v>
      </c>
    </row>
    <row r="8862" spans="1:13" x14ac:dyDescent="0.35">
      <c r="A8862" s="1296">
        <v>42956</v>
      </c>
      <c r="B8862" s="1295" t="s">
        <v>242</v>
      </c>
      <c r="C8862" s="1297" t="s">
        <v>260</v>
      </c>
      <c r="D8862" s="1295">
        <v>10338</v>
      </c>
      <c r="E8862" s="1295" t="s">
        <v>200</v>
      </c>
      <c r="F8862" s="935" t="s">
        <v>216</v>
      </c>
      <c r="G8862" s="1295">
        <v>0</v>
      </c>
      <c r="H8862" s="935" t="s">
        <v>409</v>
      </c>
      <c r="I8862" s="935" t="s">
        <v>410</v>
      </c>
      <c r="J8862" s="935">
        <v>40.263968490000003</v>
      </c>
      <c r="K8862" s="935">
        <v>-122.2235306</v>
      </c>
      <c r="L8862" s="935">
        <v>40.153152210000002</v>
      </c>
      <c r="M8862" s="935">
        <v>-122.20237950000001</v>
      </c>
    </row>
    <row r="8863" spans="1:13" x14ac:dyDescent="0.35">
      <c r="A8863" s="1296">
        <v>42956</v>
      </c>
      <c r="B8863" s="1295" t="s">
        <v>242</v>
      </c>
      <c r="C8863" s="1297" t="s">
        <v>260</v>
      </c>
      <c r="D8863" s="1295">
        <v>10338</v>
      </c>
      <c r="E8863" s="1295" t="s">
        <v>200</v>
      </c>
      <c r="F8863" s="935" t="s">
        <v>217</v>
      </c>
      <c r="G8863" s="1295">
        <v>0</v>
      </c>
      <c r="H8863" s="935" t="s">
        <v>410</v>
      </c>
      <c r="I8863" s="935" t="s">
        <v>411</v>
      </c>
      <c r="J8863" s="935">
        <v>40.153152210000002</v>
      </c>
      <c r="K8863" s="935">
        <v>-122.20237950000001</v>
      </c>
      <c r="L8863" s="935">
        <v>40.027836569999998</v>
      </c>
      <c r="M8863" s="935">
        <v>-122.11920569999999</v>
      </c>
    </row>
    <row r="8864" spans="1:13" x14ac:dyDescent="0.35">
      <c r="A8864" s="1296">
        <v>42956</v>
      </c>
      <c r="B8864" s="1295" t="s">
        <v>242</v>
      </c>
      <c r="C8864" s="1297" t="s">
        <v>260</v>
      </c>
      <c r="D8864" s="1295">
        <v>10338</v>
      </c>
      <c r="E8864" s="1295" t="s">
        <v>200</v>
      </c>
      <c r="F8864" s="935" t="s">
        <v>219</v>
      </c>
      <c r="G8864" s="1295">
        <v>0</v>
      </c>
      <c r="H8864" s="935" t="s">
        <v>411</v>
      </c>
      <c r="I8864" s="935" t="s">
        <v>412</v>
      </c>
      <c r="J8864" s="935">
        <v>40.027836569999998</v>
      </c>
      <c r="K8864" s="935">
        <v>-122.11920569999999</v>
      </c>
      <c r="L8864" s="935">
        <v>39.909298579999998</v>
      </c>
      <c r="M8864" s="935">
        <v>-122.0918963</v>
      </c>
    </row>
    <row r="8865" spans="1:13" x14ac:dyDescent="0.35">
      <c r="A8865" s="1296">
        <v>42956</v>
      </c>
      <c r="B8865" s="1295" t="s">
        <v>242</v>
      </c>
      <c r="C8865" s="1297" t="s">
        <v>260</v>
      </c>
      <c r="D8865" s="1295">
        <v>10338</v>
      </c>
      <c r="E8865" s="1295" t="s">
        <v>200</v>
      </c>
      <c r="F8865" s="935" t="s">
        <v>220</v>
      </c>
      <c r="G8865" s="1295">
        <v>-99999</v>
      </c>
      <c r="H8865" s="935" t="s">
        <v>412</v>
      </c>
      <c r="I8865" s="935" t="s">
        <v>413</v>
      </c>
      <c r="J8865" s="935">
        <v>39.909298579999998</v>
      </c>
      <c r="K8865" s="935">
        <v>-122.0918963</v>
      </c>
      <c r="L8865" s="935">
        <v>39.751173979999997</v>
      </c>
      <c r="M8865" s="935">
        <v>-121.9963235</v>
      </c>
    </row>
    <row r="8866" spans="1:13" x14ac:dyDescent="0.35">
      <c r="A8866" s="1296">
        <v>42956</v>
      </c>
      <c r="B8866" s="1295" t="s">
        <v>242</v>
      </c>
      <c r="C8866" s="1297" t="s">
        <v>260</v>
      </c>
      <c r="D8866" s="1295">
        <v>10338</v>
      </c>
      <c r="E8866" s="1295" t="s">
        <v>200</v>
      </c>
      <c r="F8866" s="935" t="s">
        <v>221</v>
      </c>
      <c r="G8866" s="1295">
        <v>-99999</v>
      </c>
      <c r="H8866" s="935" t="s">
        <v>413</v>
      </c>
      <c r="I8866" s="935" t="s">
        <v>414</v>
      </c>
      <c r="J8866" s="935">
        <v>39.751173979999997</v>
      </c>
      <c r="K8866" s="935">
        <v>-121.9963235</v>
      </c>
      <c r="L8866" s="935">
        <v>39.629153240000001</v>
      </c>
      <c r="M8866" s="935">
        <v>-121.9925059</v>
      </c>
    </row>
    <row r="8867" spans="1:13" x14ac:dyDescent="0.35">
      <c r="A8867" s="1296">
        <v>42956</v>
      </c>
      <c r="B8867" s="1295" t="s">
        <v>242</v>
      </c>
      <c r="C8867" s="1297" t="s">
        <v>260</v>
      </c>
      <c r="D8867" s="1295">
        <v>10338</v>
      </c>
      <c r="E8867" s="1295" t="s">
        <v>200</v>
      </c>
      <c r="F8867" s="935" t="s">
        <v>222</v>
      </c>
      <c r="G8867" s="1295">
        <v>-99999</v>
      </c>
      <c r="H8867" s="935" t="s">
        <v>414</v>
      </c>
      <c r="I8867" s="935" t="s">
        <v>415</v>
      </c>
      <c r="J8867" s="935">
        <v>39.629153240000001</v>
      </c>
      <c r="K8867" s="935">
        <v>-121.9925059</v>
      </c>
      <c r="L8867" s="935">
        <v>39.40712284</v>
      </c>
      <c r="M8867" s="935">
        <v>-122.00758999999999</v>
      </c>
    </row>
    <row r="8868" spans="1:13" x14ac:dyDescent="0.35">
      <c r="A8868" s="1296">
        <v>42963</v>
      </c>
      <c r="B8868" s="1295" t="s">
        <v>242</v>
      </c>
      <c r="C8868" s="1297" t="s">
        <v>260</v>
      </c>
      <c r="D8868" s="1295">
        <v>10338</v>
      </c>
      <c r="E8868" s="1295" t="s">
        <v>200</v>
      </c>
      <c r="F8868" s="935" t="s">
        <v>208</v>
      </c>
      <c r="G8868" s="1295">
        <v>0</v>
      </c>
      <c r="H8868" s="935" t="s">
        <v>402</v>
      </c>
      <c r="I8868" s="935" t="s">
        <v>403</v>
      </c>
      <c r="J8868" s="935">
        <v>40.611883210000002</v>
      </c>
      <c r="K8868" s="935">
        <v>-122.446135</v>
      </c>
      <c r="L8868" s="935">
        <v>40.592799669999998</v>
      </c>
      <c r="M8868" s="935">
        <v>-122.3942059</v>
      </c>
    </row>
    <row r="8869" spans="1:13" x14ac:dyDescent="0.35">
      <c r="A8869" s="1296">
        <v>42963</v>
      </c>
      <c r="B8869" s="1295" t="s">
        <v>242</v>
      </c>
      <c r="C8869" s="1297" t="s">
        <v>260</v>
      </c>
      <c r="D8869" s="1295">
        <v>10338</v>
      </c>
      <c r="E8869" s="1295" t="s">
        <v>200</v>
      </c>
      <c r="F8869" s="935" t="s">
        <v>209</v>
      </c>
      <c r="G8869" s="1295">
        <v>0</v>
      </c>
      <c r="H8869" s="935" t="s">
        <v>403</v>
      </c>
      <c r="I8869" s="935" t="s">
        <v>404</v>
      </c>
      <c r="J8869" s="935">
        <v>40.592799669999998</v>
      </c>
      <c r="K8869" s="935">
        <v>-122.3942059</v>
      </c>
      <c r="L8869" s="935">
        <v>40.585947769999997</v>
      </c>
      <c r="M8869" s="935">
        <v>-122.3683525</v>
      </c>
    </row>
    <row r="8870" spans="1:13" x14ac:dyDescent="0.35">
      <c r="A8870" s="1296">
        <v>42963</v>
      </c>
      <c r="B8870" s="1295" t="s">
        <v>242</v>
      </c>
      <c r="C8870" s="1297" t="s">
        <v>260</v>
      </c>
      <c r="D8870" s="1295">
        <v>10338</v>
      </c>
      <c r="E8870" s="1295" t="s">
        <v>200</v>
      </c>
      <c r="F8870" s="935" t="s">
        <v>211</v>
      </c>
      <c r="G8870" s="1295">
        <v>0</v>
      </c>
      <c r="H8870" s="935" t="s">
        <v>404</v>
      </c>
      <c r="I8870" s="935" t="s">
        <v>405</v>
      </c>
      <c r="J8870" s="935">
        <v>40.585947769999997</v>
      </c>
      <c r="K8870" s="935">
        <v>-122.3683525</v>
      </c>
      <c r="L8870" s="935">
        <v>40.472049499999997</v>
      </c>
      <c r="M8870" s="935">
        <v>-122.29453460000001</v>
      </c>
    </row>
    <row r="8871" spans="1:13" x14ac:dyDescent="0.35">
      <c r="A8871" s="1296">
        <v>42963</v>
      </c>
      <c r="B8871" s="1295" t="s">
        <v>242</v>
      </c>
      <c r="C8871" s="1297" t="s">
        <v>260</v>
      </c>
      <c r="D8871" s="1295">
        <v>10338</v>
      </c>
      <c r="E8871" s="1295" t="s">
        <v>200</v>
      </c>
      <c r="F8871" s="935" t="s">
        <v>212</v>
      </c>
      <c r="G8871" s="1295">
        <v>0</v>
      </c>
      <c r="H8871" s="935" t="s">
        <v>405</v>
      </c>
      <c r="I8871" s="935" t="s">
        <v>406</v>
      </c>
      <c r="J8871" s="935">
        <v>40.472049499999997</v>
      </c>
      <c r="K8871" s="935">
        <v>-122.29453460000001</v>
      </c>
      <c r="L8871" s="935">
        <v>40.417416330000002</v>
      </c>
      <c r="M8871" s="935">
        <v>-122.19395729999999</v>
      </c>
    </row>
    <row r="8872" spans="1:13" x14ac:dyDescent="0.35">
      <c r="A8872" s="1296">
        <v>42963</v>
      </c>
      <c r="B8872" s="1295" t="s">
        <v>242</v>
      </c>
      <c r="C8872" s="1297" t="s">
        <v>260</v>
      </c>
      <c r="D8872" s="1295">
        <v>10338</v>
      </c>
      <c r="E8872" s="1295" t="s">
        <v>200</v>
      </c>
      <c r="F8872" s="935" t="s">
        <v>213</v>
      </c>
      <c r="G8872" s="1295">
        <v>0</v>
      </c>
      <c r="H8872" s="935" t="s">
        <v>406</v>
      </c>
      <c r="I8872" s="935" t="s">
        <v>407</v>
      </c>
      <c r="J8872" s="935">
        <v>40.417416330000002</v>
      </c>
      <c r="K8872" s="935">
        <v>-122.19395729999999</v>
      </c>
      <c r="L8872" s="935">
        <v>40.355137560000003</v>
      </c>
      <c r="M8872" s="935">
        <v>-122.17595660000001</v>
      </c>
    </row>
    <row r="8873" spans="1:13" x14ac:dyDescent="0.35">
      <c r="A8873" s="1296">
        <v>42963</v>
      </c>
      <c r="B8873" s="1295" t="s">
        <v>242</v>
      </c>
      <c r="C8873" s="1297" t="s">
        <v>260</v>
      </c>
      <c r="D8873" s="1295">
        <v>10338</v>
      </c>
      <c r="E8873" s="1295" t="s">
        <v>200</v>
      </c>
      <c r="F8873" s="935" t="s">
        <v>214</v>
      </c>
      <c r="G8873" s="1295">
        <v>0</v>
      </c>
      <c r="H8873" s="935" t="s">
        <v>407</v>
      </c>
      <c r="I8873" s="935" t="s">
        <v>408</v>
      </c>
      <c r="J8873" s="935">
        <v>40.355137560000003</v>
      </c>
      <c r="K8873" s="935">
        <v>-122.17595660000001</v>
      </c>
      <c r="L8873" s="935">
        <v>40.316984869999999</v>
      </c>
      <c r="M8873" s="935">
        <v>-122.1896581</v>
      </c>
    </row>
    <row r="8874" spans="1:13" x14ac:dyDescent="0.35">
      <c r="A8874" s="1296">
        <v>42963</v>
      </c>
      <c r="B8874" s="1295" t="s">
        <v>242</v>
      </c>
      <c r="C8874" s="1297" t="s">
        <v>260</v>
      </c>
      <c r="D8874" s="1295">
        <v>10338</v>
      </c>
      <c r="E8874" s="1295" t="s">
        <v>200</v>
      </c>
      <c r="F8874" s="935" t="s">
        <v>215</v>
      </c>
      <c r="G8874" s="1295">
        <v>0</v>
      </c>
      <c r="H8874" s="935" t="s">
        <v>408</v>
      </c>
      <c r="I8874" s="935" t="s">
        <v>409</v>
      </c>
      <c r="J8874" s="935">
        <v>40.316984869999999</v>
      </c>
      <c r="K8874" s="935">
        <v>-122.1896581</v>
      </c>
      <c r="L8874" s="935">
        <v>40.263968490000003</v>
      </c>
      <c r="M8874" s="935">
        <v>-122.2235306</v>
      </c>
    </row>
    <row r="8875" spans="1:13" x14ac:dyDescent="0.35">
      <c r="A8875" s="1296">
        <v>42963</v>
      </c>
      <c r="B8875" s="1295" t="s">
        <v>242</v>
      </c>
      <c r="C8875" s="1297" t="s">
        <v>260</v>
      </c>
      <c r="D8875" s="1295">
        <v>10338</v>
      </c>
      <c r="E8875" s="1295" t="s">
        <v>200</v>
      </c>
      <c r="F8875" s="935" t="s">
        <v>216</v>
      </c>
      <c r="G8875" s="1295">
        <v>0</v>
      </c>
      <c r="H8875" s="935" t="s">
        <v>409</v>
      </c>
      <c r="I8875" s="935" t="s">
        <v>410</v>
      </c>
      <c r="J8875" s="935">
        <v>40.263968490000003</v>
      </c>
      <c r="K8875" s="935">
        <v>-122.2235306</v>
      </c>
      <c r="L8875" s="935">
        <v>40.153152210000002</v>
      </c>
      <c r="M8875" s="935">
        <v>-122.20237950000001</v>
      </c>
    </row>
    <row r="8876" spans="1:13" x14ac:dyDescent="0.35">
      <c r="A8876" s="1296">
        <v>42963</v>
      </c>
      <c r="B8876" s="1295" t="s">
        <v>242</v>
      </c>
      <c r="C8876" s="1297" t="s">
        <v>260</v>
      </c>
      <c r="D8876" s="1295">
        <v>10338</v>
      </c>
      <c r="E8876" s="1295" t="s">
        <v>200</v>
      </c>
      <c r="F8876" s="935" t="s">
        <v>217</v>
      </c>
      <c r="G8876" s="1295">
        <v>0</v>
      </c>
      <c r="H8876" s="935" t="s">
        <v>410</v>
      </c>
      <c r="I8876" s="935" t="s">
        <v>411</v>
      </c>
      <c r="J8876" s="935">
        <v>40.153152210000002</v>
      </c>
      <c r="K8876" s="935">
        <v>-122.20237950000001</v>
      </c>
      <c r="L8876" s="935">
        <v>40.027836569999998</v>
      </c>
      <c r="M8876" s="935">
        <v>-122.11920569999999</v>
      </c>
    </row>
    <row r="8877" spans="1:13" x14ac:dyDescent="0.35">
      <c r="A8877" s="1296">
        <v>42963</v>
      </c>
      <c r="B8877" s="1295" t="s">
        <v>242</v>
      </c>
      <c r="C8877" s="1297" t="s">
        <v>260</v>
      </c>
      <c r="D8877" s="1295">
        <v>10338</v>
      </c>
      <c r="E8877" s="1295" t="s">
        <v>200</v>
      </c>
      <c r="F8877" s="935" t="s">
        <v>219</v>
      </c>
      <c r="G8877" s="1295">
        <v>0</v>
      </c>
      <c r="H8877" s="935" t="s">
        <v>411</v>
      </c>
      <c r="I8877" s="935" t="s">
        <v>412</v>
      </c>
      <c r="J8877" s="935">
        <v>40.027836569999998</v>
      </c>
      <c r="K8877" s="935">
        <v>-122.11920569999999</v>
      </c>
      <c r="L8877" s="935">
        <v>39.909298579999998</v>
      </c>
      <c r="M8877" s="935">
        <v>-122.0918963</v>
      </c>
    </row>
    <row r="8878" spans="1:13" x14ac:dyDescent="0.35">
      <c r="A8878" s="1296">
        <v>42963</v>
      </c>
      <c r="B8878" s="1295" t="s">
        <v>242</v>
      </c>
      <c r="C8878" s="1297" t="s">
        <v>260</v>
      </c>
      <c r="D8878" s="1295">
        <v>10338</v>
      </c>
      <c r="E8878" s="1295" t="s">
        <v>200</v>
      </c>
      <c r="F8878" s="935" t="s">
        <v>220</v>
      </c>
      <c r="G8878" s="1295">
        <v>-99999</v>
      </c>
      <c r="H8878" s="935" t="s">
        <v>412</v>
      </c>
      <c r="I8878" s="935" t="s">
        <v>413</v>
      </c>
      <c r="J8878" s="935">
        <v>39.909298579999998</v>
      </c>
      <c r="K8878" s="935">
        <v>-122.0918963</v>
      </c>
      <c r="L8878" s="935">
        <v>39.751173979999997</v>
      </c>
      <c r="M8878" s="935">
        <v>-121.9963235</v>
      </c>
    </row>
    <row r="8879" spans="1:13" x14ac:dyDescent="0.35">
      <c r="A8879" s="1296">
        <v>42963</v>
      </c>
      <c r="B8879" s="1295" t="s">
        <v>242</v>
      </c>
      <c r="C8879" s="1297" t="s">
        <v>260</v>
      </c>
      <c r="D8879" s="1295">
        <v>10338</v>
      </c>
      <c r="E8879" s="1295" t="s">
        <v>200</v>
      </c>
      <c r="F8879" s="935" t="s">
        <v>221</v>
      </c>
      <c r="G8879" s="1295">
        <v>-99999</v>
      </c>
      <c r="H8879" s="935" t="s">
        <v>413</v>
      </c>
      <c r="I8879" s="935" t="s">
        <v>414</v>
      </c>
      <c r="J8879" s="935">
        <v>39.751173979999997</v>
      </c>
      <c r="K8879" s="935">
        <v>-121.9963235</v>
      </c>
      <c r="L8879" s="935">
        <v>39.629153240000001</v>
      </c>
      <c r="M8879" s="935">
        <v>-121.9925059</v>
      </c>
    </row>
    <row r="8880" spans="1:13" x14ac:dyDescent="0.35">
      <c r="A8880" s="1296">
        <v>42963</v>
      </c>
      <c r="B8880" s="1295" t="s">
        <v>242</v>
      </c>
      <c r="C8880" s="1297" t="s">
        <v>260</v>
      </c>
      <c r="D8880" s="1295">
        <v>10338</v>
      </c>
      <c r="E8880" s="1295" t="s">
        <v>200</v>
      </c>
      <c r="F8880" s="935" t="s">
        <v>222</v>
      </c>
      <c r="G8880" s="1295">
        <v>-99999</v>
      </c>
      <c r="H8880" s="935" t="s">
        <v>414</v>
      </c>
      <c r="I8880" s="935" t="s">
        <v>415</v>
      </c>
      <c r="J8880" s="935">
        <v>39.629153240000001</v>
      </c>
      <c r="K8880" s="935">
        <v>-121.9925059</v>
      </c>
      <c r="L8880" s="935">
        <v>39.40712284</v>
      </c>
      <c r="M8880" s="935">
        <v>-122.00758999999999</v>
      </c>
    </row>
    <row r="8881" spans="1:13" x14ac:dyDescent="0.35">
      <c r="A8881" s="1296">
        <v>43006</v>
      </c>
      <c r="B8881" s="1295" t="s">
        <v>242</v>
      </c>
      <c r="C8881" s="1297" t="s">
        <v>196</v>
      </c>
      <c r="D8881" s="1295">
        <v>9127</v>
      </c>
      <c r="E8881" s="1295" t="s">
        <v>248</v>
      </c>
      <c r="F8881" s="935" t="s">
        <v>208</v>
      </c>
      <c r="G8881" s="1295">
        <v>0</v>
      </c>
      <c r="H8881" s="935" t="s">
        <v>402</v>
      </c>
      <c r="I8881" s="935" t="s">
        <v>403</v>
      </c>
      <c r="J8881" s="935">
        <v>40.611883210000002</v>
      </c>
      <c r="K8881" s="935">
        <v>-122.446135</v>
      </c>
      <c r="L8881" s="935">
        <v>40.592799669999998</v>
      </c>
      <c r="M8881" s="935">
        <v>-122.3942059</v>
      </c>
    </row>
    <row r="8882" spans="1:13" x14ac:dyDescent="0.35">
      <c r="A8882" s="1296">
        <v>43006</v>
      </c>
      <c r="B8882" s="1295" t="s">
        <v>242</v>
      </c>
      <c r="C8882" s="1297" t="s">
        <v>196</v>
      </c>
      <c r="D8882" s="1295">
        <v>9127</v>
      </c>
      <c r="E8882" s="1295" t="s">
        <v>248</v>
      </c>
      <c r="F8882" s="935" t="s">
        <v>209</v>
      </c>
      <c r="G8882" s="1295">
        <v>1</v>
      </c>
      <c r="H8882" s="935" t="s">
        <v>403</v>
      </c>
      <c r="I8882" s="935" t="s">
        <v>404</v>
      </c>
      <c r="J8882" s="935">
        <v>40.592799669999998</v>
      </c>
      <c r="K8882" s="935">
        <v>-122.3942059</v>
      </c>
      <c r="L8882" s="935">
        <v>40.585947769999997</v>
      </c>
      <c r="M8882" s="935">
        <v>-122.3683525</v>
      </c>
    </row>
    <row r="8883" spans="1:13" x14ac:dyDescent="0.35">
      <c r="A8883" s="1296">
        <v>43006</v>
      </c>
      <c r="B8883" s="1295" t="s">
        <v>242</v>
      </c>
      <c r="C8883" s="1297" t="s">
        <v>196</v>
      </c>
      <c r="D8883" s="1295">
        <v>9127</v>
      </c>
      <c r="E8883" s="1295" t="s">
        <v>248</v>
      </c>
      <c r="F8883" s="935" t="s">
        <v>211</v>
      </c>
      <c r="G8883" s="1295">
        <v>1</v>
      </c>
      <c r="H8883" s="935" t="s">
        <v>404</v>
      </c>
      <c r="I8883" s="935" t="s">
        <v>405</v>
      </c>
      <c r="J8883" s="935">
        <v>40.585947769999997</v>
      </c>
      <c r="K8883" s="935">
        <v>-122.3683525</v>
      </c>
      <c r="L8883" s="935">
        <v>40.472049499999997</v>
      </c>
      <c r="M8883" s="935">
        <v>-122.29453460000001</v>
      </c>
    </row>
    <row r="8884" spans="1:13" x14ac:dyDescent="0.35">
      <c r="A8884" s="1296">
        <v>43006</v>
      </c>
      <c r="B8884" s="1295" t="s">
        <v>242</v>
      </c>
      <c r="C8884" s="1297" t="s">
        <v>196</v>
      </c>
      <c r="D8884" s="1295">
        <v>9127</v>
      </c>
      <c r="E8884" s="1295" t="s">
        <v>248</v>
      </c>
      <c r="F8884" s="935" t="s">
        <v>212</v>
      </c>
      <c r="G8884" s="1295">
        <v>0</v>
      </c>
      <c r="H8884" s="935" t="s">
        <v>405</v>
      </c>
      <c r="I8884" s="935" t="s">
        <v>406</v>
      </c>
      <c r="J8884" s="935">
        <v>40.472049499999997</v>
      </c>
      <c r="K8884" s="935">
        <v>-122.29453460000001</v>
      </c>
      <c r="L8884" s="935">
        <v>40.417416330000002</v>
      </c>
      <c r="M8884" s="935">
        <v>-122.19395729999999</v>
      </c>
    </row>
    <row r="8885" spans="1:13" x14ac:dyDescent="0.35">
      <c r="A8885" s="1296">
        <v>43006</v>
      </c>
      <c r="B8885" s="1295" t="s">
        <v>242</v>
      </c>
      <c r="C8885" s="1297" t="s">
        <v>196</v>
      </c>
      <c r="D8885" s="1295">
        <v>9127</v>
      </c>
      <c r="E8885" s="1295" t="s">
        <v>248</v>
      </c>
      <c r="F8885" s="935" t="s">
        <v>213</v>
      </c>
      <c r="G8885" s="1295">
        <v>0</v>
      </c>
      <c r="H8885" s="935" t="s">
        <v>406</v>
      </c>
      <c r="I8885" s="935" t="s">
        <v>407</v>
      </c>
      <c r="J8885" s="935">
        <v>40.417416330000002</v>
      </c>
      <c r="K8885" s="935">
        <v>-122.19395729999999</v>
      </c>
      <c r="L8885" s="935">
        <v>40.355137560000003</v>
      </c>
      <c r="M8885" s="935">
        <v>-122.17595660000001</v>
      </c>
    </row>
    <row r="8886" spans="1:13" x14ac:dyDescent="0.35">
      <c r="A8886" s="1296">
        <v>43006</v>
      </c>
      <c r="B8886" s="1295" t="s">
        <v>242</v>
      </c>
      <c r="C8886" s="1297" t="s">
        <v>196</v>
      </c>
      <c r="D8886" s="1295">
        <v>9127</v>
      </c>
      <c r="E8886" s="1295" t="s">
        <v>248</v>
      </c>
      <c r="F8886" s="935" t="s">
        <v>214</v>
      </c>
      <c r="G8886" s="1295">
        <v>0</v>
      </c>
      <c r="H8886" s="935" t="s">
        <v>407</v>
      </c>
      <c r="I8886" s="935" t="s">
        <v>408</v>
      </c>
      <c r="J8886" s="935">
        <v>40.355137560000003</v>
      </c>
      <c r="K8886" s="935">
        <v>-122.17595660000001</v>
      </c>
      <c r="L8886" s="935">
        <v>40.316984869999999</v>
      </c>
      <c r="M8886" s="935">
        <v>-122.1896581</v>
      </c>
    </row>
    <row r="8887" spans="1:13" x14ac:dyDescent="0.35">
      <c r="A8887" s="1296">
        <v>43006</v>
      </c>
      <c r="B8887" s="1295" t="s">
        <v>242</v>
      </c>
      <c r="C8887" s="1297" t="s">
        <v>196</v>
      </c>
      <c r="D8887" s="1295">
        <v>9127</v>
      </c>
      <c r="E8887" s="1295" t="s">
        <v>248</v>
      </c>
      <c r="F8887" s="935" t="s">
        <v>215</v>
      </c>
      <c r="G8887" s="1295">
        <v>0</v>
      </c>
      <c r="H8887" s="935" t="s">
        <v>408</v>
      </c>
      <c r="I8887" s="935" t="s">
        <v>409</v>
      </c>
      <c r="J8887" s="935">
        <v>40.316984869999999</v>
      </c>
      <c r="K8887" s="935">
        <v>-122.1896581</v>
      </c>
      <c r="L8887" s="935">
        <v>40.263968490000003</v>
      </c>
      <c r="M8887" s="935">
        <v>-122.2235306</v>
      </c>
    </row>
    <row r="8888" spans="1:13" x14ac:dyDescent="0.35">
      <c r="A8888" s="1296">
        <v>43006</v>
      </c>
      <c r="B8888" s="1295" t="s">
        <v>242</v>
      </c>
      <c r="C8888" s="1297" t="s">
        <v>196</v>
      </c>
      <c r="D8888" s="1295">
        <v>9127</v>
      </c>
      <c r="E8888" s="1295" t="s">
        <v>248</v>
      </c>
      <c r="F8888" s="935" t="s">
        <v>216</v>
      </c>
      <c r="G8888" s="1295">
        <v>0</v>
      </c>
      <c r="H8888" s="935" t="s">
        <v>409</v>
      </c>
      <c r="I8888" s="935" t="s">
        <v>410</v>
      </c>
      <c r="J8888" s="935">
        <v>40.263968490000003</v>
      </c>
      <c r="K8888" s="935">
        <v>-122.2235306</v>
      </c>
      <c r="L8888" s="935">
        <v>40.153152210000002</v>
      </c>
      <c r="M8888" s="935">
        <v>-122.20237950000001</v>
      </c>
    </row>
    <row r="8889" spans="1:13" x14ac:dyDescent="0.35">
      <c r="A8889" s="1296">
        <v>43006</v>
      </c>
      <c r="B8889" s="1295" t="s">
        <v>242</v>
      </c>
      <c r="C8889" s="1297" t="s">
        <v>196</v>
      </c>
      <c r="D8889" s="1295">
        <v>9127</v>
      </c>
      <c r="E8889" s="1295" t="s">
        <v>248</v>
      </c>
      <c r="F8889" s="935" t="s">
        <v>217</v>
      </c>
      <c r="G8889" s="1295">
        <v>0</v>
      </c>
      <c r="H8889" s="935" t="s">
        <v>410</v>
      </c>
      <c r="I8889" s="935" t="s">
        <v>411</v>
      </c>
      <c r="J8889" s="935">
        <v>40.153152210000002</v>
      </c>
      <c r="K8889" s="935">
        <v>-122.20237950000001</v>
      </c>
      <c r="L8889" s="935">
        <v>40.027836569999998</v>
      </c>
      <c r="M8889" s="935">
        <v>-122.11920569999999</v>
      </c>
    </row>
    <row r="8890" spans="1:13" x14ac:dyDescent="0.35">
      <c r="A8890" s="1296">
        <v>43006</v>
      </c>
      <c r="B8890" s="1295" t="s">
        <v>242</v>
      </c>
      <c r="C8890" s="1297" t="s">
        <v>196</v>
      </c>
      <c r="D8890" s="1295">
        <v>9127</v>
      </c>
      <c r="E8890" s="1295" t="s">
        <v>248</v>
      </c>
      <c r="F8890" s="935" t="s">
        <v>219</v>
      </c>
      <c r="G8890" s="1295">
        <v>0</v>
      </c>
      <c r="H8890" s="935" t="s">
        <v>411</v>
      </c>
      <c r="I8890" s="935" t="s">
        <v>412</v>
      </c>
      <c r="J8890" s="935">
        <v>40.027836569999998</v>
      </c>
      <c r="K8890" s="935">
        <v>-122.11920569999999</v>
      </c>
      <c r="L8890" s="935">
        <v>39.909298579999998</v>
      </c>
      <c r="M8890" s="935">
        <v>-122.0918963</v>
      </c>
    </row>
    <row r="8891" spans="1:13" x14ac:dyDescent="0.35">
      <c r="A8891" s="1296">
        <v>43006</v>
      </c>
      <c r="B8891" s="1295" t="s">
        <v>242</v>
      </c>
      <c r="C8891" s="1297" t="s">
        <v>196</v>
      </c>
      <c r="D8891" s="1295">
        <v>9127</v>
      </c>
      <c r="E8891" s="1295" t="s">
        <v>248</v>
      </c>
      <c r="F8891" s="935" t="s">
        <v>220</v>
      </c>
      <c r="G8891" s="1295">
        <v>0</v>
      </c>
      <c r="H8891" s="935" t="s">
        <v>412</v>
      </c>
      <c r="I8891" s="935" t="s">
        <v>413</v>
      </c>
      <c r="J8891" s="935">
        <v>39.909298579999998</v>
      </c>
      <c r="K8891" s="935">
        <v>-122.0918963</v>
      </c>
      <c r="L8891" s="935">
        <v>39.751173979999997</v>
      </c>
      <c r="M8891" s="935">
        <v>-121.9963235</v>
      </c>
    </row>
    <row r="8892" spans="1:13" x14ac:dyDescent="0.35">
      <c r="A8892" s="1296">
        <v>43006</v>
      </c>
      <c r="B8892" s="1295" t="s">
        <v>242</v>
      </c>
      <c r="C8892" s="1297" t="s">
        <v>196</v>
      </c>
      <c r="D8892" s="1295">
        <v>9127</v>
      </c>
      <c r="E8892" s="1295" t="s">
        <v>248</v>
      </c>
      <c r="F8892" s="935" t="s">
        <v>221</v>
      </c>
      <c r="G8892" s="1295">
        <v>0</v>
      </c>
      <c r="H8892" s="935" t="s">
        <v>413</v>
      </c>
      <c r="I8892" s="935" t="s">
        <v>414</v>
      </c>
      <c r="J8892" s="935">
        <v>39.751173979999997</v>
      </c>
      <c r="K8892" s="935">
        <v>-121.9963235</v>
      </c>
      <c r="L8892" s="935">
        <v>39.629153240000001</v>
      </c>
      <c r="M8892" s="935">
        <v>-121.9925059</v>
      </c>
    </row>
    <row r="8893" spans="1:13" x14ac:dyDescent="0.35">
      <c r="A8893" s="1296">
        <v>43006</v>
      </c>
      <c r="B8893" s="1295" t="s">
        <v>242</v>
      </c>
      <c r="C8893" s="1297" t="s">
        <v>196</v>
      </c>
      <c r="D8893" s="1295">
        <v>9127</v>
      </c>
      <c r="E8893" s="1295" t="s">
        <v>248</v>
      </c>
      <c r="F8893" s="935" t="s">
        <v>222</v>
      </c>
      <c r="G8893" s="1295">
        <v>0</v>
      </c>
      <c r="H8893" s="935" t="s">
        <v>414</v>
      </c>
      <c r="I8893" s="935" t="s">
        <v>415</v>
      </c>
      <c r="J8893" s="935">
        <v>39.629153240000001</v>
      </c>
      <c r="K8893" s="935">
        <v>-121.9925059</v>
      </c>
      <c r="L8893" s="935">
        <v>39.40712284</v>
      </c>
      <c r="M8893" s="935">
        <v>-122.00758999999999</v>
      </c>
    </row>
    <row r="8894" spans="1:13" x14ac:dyDescent="0.35">
      <c r="A8894" s="1296">
        <v>43027</v>
      </c>
      <c r="B8894" s="1295" t="s">
        <v>242</v>
      </c>
      <c r="C8894" s="1297" t="s">
        <v>260</v>
      </c>
      <c r="D8894" s="1295">
        <v>8039</v>
      </c>
      <c r="E8894" s="1295" t="s">
        <v>206</v>
      </c>
      <c r="F8894" s="935" t="s">
        <v>208</v>
      </c>
      <c r="G8894" s="1295">
        <v>0</v>
      </c>
      <c r="H8894" s="935" t="s">
        <v>402</v>
      </c>
      <c r="I8894" s="935" t="s">
        <v>403</v>
      </c>
      <c r="J8894" s="935">
        <v>40.611883210000002</v>
      </c>
      <c r="K8894" s="935">
        <v>-122.446135</v>
      </c>
      <c r="L8894" s="935">
        <v>40.592799669999998</v>
      </c>
      <c r="M8894" s="935">
        <v>-122.3942059</v>
      </c>
    </row>
    <row r="8895" spans="1:13" x14ac:dyDescent="0.35">
      <c r="A8895" s="1296">
        <v>43027</v>
      </c>
      <c r="B8895" s="1295" t="s">
        <v>242</v>
      </c>
      <c r="C8895" s="1297" t="s">
        <v>260</v>
      </c>
      <c r="D8895" s="1295">
        <v>8039</v>
      </c>
      <c r="E8895" s="1295" t="s">
        <v>206</v>
      </c>
      <c r="F8895" s="935" t="s">
        <v>209</v>
      </c>
      <c r="G8895" s="1295">
        <v>5</v>
      </c>
      <c r="H8895" s="935" t="s">
        <v>403</v>
      </c>
      <c r="I8895" s="935" t="s">
        <v>404</v>
      </c>
      <c r="J8895" s="935">
        <v>40.592799669999998</v>
      </c>
      <c r="K8895" s="935">
        <v>-122.3942059</v>
      </c>
      <c r="L8895" s="935">
        <v>40.585947769999997</v>
      </c>
      <c r="M8895" s="935">
        <v>-122.3683525</v>
      </c>
    </row>
    <row r="8896" spans="1:13" x14ac:dyDescent="0.35">
      <c r="A8896" s="1296">
        <v>43027</v>
      </c>
      <c r="B8896" s="1295" t="s">
        <v>242</v>
      </c>
      <c r="C8896" s="1297" t="s">
        <v>260</v>
      </c>
      <c r="D8896" s="1295">
        <v>8039</v>
      </c>
      <c r="E8896" s="1295" t="s">
        <v>206</v>
      </c>
      <c r="F8896" s="935" t="s">
        <v>211</v>
      </c>
      <c r="G8896" s="1295">
        <v>8</v>
      </c>
      <c r="H8896" s="935" t="s">
        <v>404</v>
      </c>
      <c r="I8896" s="935" t="s">
        <v>405</v>
      </c>
      <c r="J8896" s="935">
        <v>40.585947769999997</v>
      </c>
      <c r="K8896" s="935">
        <v>-122.3683525</v>
      </c>
      <c r="L8896" s="935">
        <v>40.472049499999997</v>
      </c>
      <c r="M8896" s="935">
        <v>-122.29453460000001</v>
      </c>
    </row>
    <row r="8897" spans="1:13" x14ac:dyDescent="0.35">
      <c r="A8897" s="1296">
        <v>43027</v>
      </c>
      <c r="B8897" s="1295" t="s">
        <v>242</v>
      </c>
      <c r="C8897" s="1297" t="s">
        <v>260</v>
      </c>
      <c r="D8897" s="1295">
        <v>8039</v>
      </c>
      <c r="E8897" s="1295" t="s">
        <v>206</v>
      </c>
      <c r="F8897" s="935" t="s">
        <v>212</v>
      </c>
      <c r="G8897" s="1295">
        <v>4</v>
      </c>
      <c r="H8897" s="935" t="s">
        <v>405</v>
      </c>
      <c r="I8897" s="935" t="s">
        <v>406</v>
      </c>
      <c r="J8897" s="935">
        <v>40.472049499999997</v>
      </c>
      <c r="K8897" s="935">
        <v>-122.29453460000001</v>
      </c>
      <c r="L8897" s="935">
        <v>40.417416330000002</v>
      </c>
      <c r="M8897" s="935">
        <v>-122.19395729999999</v>
      </c>
    </row>
    <row r="8898" spans="1:13" x14ac:dyDescent="0.35">
      <c r="A8898" s="1296">
        <v>43027</v>
      </c>
      <c r="B8898" s="1295" t="s">
        <v>242</v>
      </c>
      <c r="C8898" s="1297" t="s">
        <v>260</v>
      </c>
      <c r="D8898" s="1295">
        <v>8039</v>
      </c>
      <c r="E8898" s="1295" t="s">
        <v>206</v>
      </c>
      <c r="F8898" s="935" t="s">
        <v>213</v>
      </c>
      <c r="G8898" s="1295">
        <v>0</v>
      </c>
      <c r="H8898" s="935" t="s">
        <v>406</v>
      </c>
      <c r="I8898" s="935" t="s">
        <v>407</v>
      </c>
      <c r="J8898" s="935">
        <v>40.417416330000002</v>
      </c>
      <c r="K8898" s="935">
        <v>-122.19395729999999</v>
      </c>
      <c r="L8898" s="935">
        <v>40.355137560000003</v>
      </c>
      <c r="M8898" s="935">
        <v>-122.17595660000001</v>
      </c>
    </row>
    <row r="8899" spans="1:13" x14ac:dyDescent="0.35">
      <c r="A8899" s="1296">
        <v>43027</v>
      </c>
      <c r="B8899" s="1295" t="s">
        <v>242</v>
      </c>
      <c r="C8899" s="1297" t="s">
        <v>260</v>
      </c>
      <c r="D8899" s="1295">
        <v>8039</v>
      </c>
      <c r="E8899" s="1295" t="s">
        <v>206</v>
      </c>
      <c r="F8899" s="935" t="s">
        <v>214</v>
      </c>
      <c r="G8899" s="1295">
        <v>3</v>
      </c>
      <c r="H8899" s="935" t="s">
        <v>407</v>
      </c>
      <c r="I8899" s="935" t="s">
        <v>408</v>
      </c>
      <c r="J8899" s="935">
        <v>40.355137560000003</v>
      </c>
      <c r="K8899" s="935">
        <v>-122.17595660000001</v>
      </c>
      <c r="L8899" s="935">
        <v>40.316984869999999</v>
      </c>
      <c r="M8899" s="935">
        <v>-122.1896581</v>
      </c>
    </row>
    <row r="8900" spans="1:13" x14ac:dyDescent="0.35">
      <c r="A8900" s="1296">
        <v>43027</v>
      </c>
      <c r="B8900" s="1295" t="s">
        <v>242</v>
      </c>
      <c r="C8900" s="1297" t="s">
        <v>260</v>
      </c>
      <c r="D8900" s="1295">
        <v>8039</v>
      </c>
      <c r="E8900" s="1295" t="s">
        <v>206</v>
      </c>
      <c r="F8900" s="935" t="s">
        <v>215</v>
      </c>
      <c r="G8900" s="1295">
        <v>1</v>
      </c>
      <c r="H8900" s="935" t="s">
        <v>408</v>
      </c>
      <c r="I8900" s="935" t="s">
        <v>409</v>
      </c>
      <c r="J8900" s="935">
        <v>40.316984869999999</v>
      </c>
      <c r="K8900" s="935">
        <v>-122.1896581</v>
      </c>
      <c r="L8900" s="935">
        <v>40.263968490000003</v>
      </c>
      <c r="M8900" s="935">
        <v>-122.2235306</v>
      </c>
    </row>
    <row r="8901" spans="1:13" x14ac:dyDescent="0.35">
      <c r="A8901" s="1296">
        <v>43027</v>
      </c>
      <c r="B8901" s="1295" t="s">
        <v>242</v>
      </c>
      <c r="C8901" s="1297" t="s">
        <v>260</v>
      </c>
      <c r="D8901" s="1295">
        <v>8039</v>
      </c>
      <c r="E8901" s="1295" t="s">
        <v>206</v>
      </c>
      <c r="F8901" s="935" t="s">
        <v>216</v>
      </c>
      <c r="G8901" s="1295">
        <v>0</v>
      </c>
      <c r="H8901" s="935" t="s">
        <v>409</v>
      </c>
      <c r="I8901" s="935" t="s">
        <v>410</v>
      </c>
      <c r="J8901" s="935">
        <v>40.263968490000003</v>
      </c>
      <c r="K8901" s="935">
        <v>-122.2235306</v>
      </c>
      <c r="L8901" s="935">
        <v>40.153152210000002</v>
      </c>
      <c r="M8901" s="935">
        <v>-122.20237950000001</v>
      </c>
    </row>
    <row r="8902" spans="1:13" x14ac:dyDescent="0.35">
      <c r="A8902" s="1296">
        <v>43027</v>
      </c>
      <c r="B8902" s="1295" t="s">
        <v>242</v>
      </c>
      <c r="C8902" s="1297" t="s">
        <v>260</v>
      </c>
      <c r="D8902" s="1295">
        <v>8039</v>
      </c>
      <c r="E8902" s="1295" t="s">
        <v>206</v>
      </c>
      <c r="F8902" s="935" t="s">
        <v>217</v>
      </c>
      <c r="G8902" s="1295">
        <v>0</v>
      </c>
      <c r="H8902" s="935" t="s">
        <v>410</v>
      </c>
      <c r="I8902" s="935" t="s">
        <v>411</v>
      </c>
      <c r="J8902" s="935">
        <v>40.153152210000002</v>
      </c>
      <c r="K8902" s="935">
        <v>-122.20237950000001</v>
      </c>
      <c r="L8902" s="935">
        <v>40.027836569999998</v>
      </c>
      <c r="M8902" s="935">
        <v>-122.11920569999999</v>
      </c>
    </row>
    <row r="8903" spans="1:13" x14ac:dyDescent="0.35">
      <c r="A8903" s="1296">
        <v>43027</v>
      </c>
      <c r="B8903" s="1295" t="s">
        <v>242</v>
      </c>
      <c r="C8903" s="1297" t="s">
        <v>260</v>
      </c>
      <c r="D8903" s="1295">
        <v>8039</v>
      </c>
      <c r="E8903" s="1295" t="s">
        <v>206</v>
      </c>
      <c r="F8903" s="935" t="s">
        <v>219</v>
      </c>
      <c r="G8903" s="1295">
        <v>0</v>
      </c>
      <c r="H8903" s="935" t="s">
        <v>411</v>
      </c>
      <c r="I8903" s="935" t="s">
        <v>412</v>
      </c>
      <c r="J8903" s="935">
        <v>40.027836569999998</v>
      </c>
      <c r="K8903" s="935">
        <v>-122.11920569999999</v>
      </c>
      <c r="L8903" s="935">
        <v>39.909298579999998</v>
      </c>
      <c r="M8903" s="935">
        <v>-122.0918963</v>
      </c>
    </row>
    <row r="8904" spans="1:13" x14ac:dyDescent="0.35">
      <c r="A8904" s="1296">
        <v>43027</v>
      </c>
      <c r="B8904" s="1295" t="s">
        <v>242</v>
      </c>
      <c r="C8904" s="1297" t="s">
        <v>260</v>
      </c>
      <c r="D8904" s="1295">
        <v>8039</v>
      </c>
      <c r="E8904" s="1295" t="s">
        <v>206</v>
      </c>
      <c r="F8904" s="935" t="s">
        <v>220</v>
      </c>
      <c r="G8904" s="1295">
        <v>0</v>
      </c>
      <c r="H8904" s="935" t="s">
        <v>412</v>
      </c>
      <c r="I8904" s="935" t="s">
        <v>413</v>
      </c>
      <c r="J8904" s="935">
        <v>39.909298579999998</v>
      </c>
      <c r="K8904" s="935">
        <v>-122.0918963</v>
      </c>
      <c r="L8904" s="935">
        <v>39.751173979999997</v>
      </c>
      <c r="M8904" s="935">
        <v>-121.9963235</v>
      </c>
    </row>
    <row r="8905" spans="1:13" x14ac:dyDescent="0.35">
      <c r="A8905" s="1296">
        <v>43027</v>
      </c>
      <c r="B8905" s="1295" t="s">
        <v>242</v>
      </c>
      <c r="C8905" s="1297" t="s">
        <v>260</v>
      </c>
      <c r="D8905" s="1295">
        <v>8039</v>
      </c>
      <c r="E8905" s="1295" t="s">
        <v>206</v>
      </c>
      <c r="F8905" s="935" t="s">
        <v>221</v>
      </c>
      <c r="G8905" s="1295">
        <v>0</v>
      </c>
      <c r="H8905" s="935" t="s">
        <v>413</v>
      </c>
      <c r="I8905" s="935" t="s">
        <v>414</v>
      </c>
      <c r="J8905" s="935">
        <v>39.751173979999997</v>
      </c>
      <c r="K8905" s="935">
        <v>-121.9963235</v>
      </c>
      <c r="L8905" s="935">
        <v>39.629153240000001</v>
      </c>
      <c r="M8905" s="935">
        <v>-121.9925059</v>
      </c>
    </row>
    <row r="8906" spans="1:13" x14ac:dyDescent="0.35">
      <c r="A8906" s="1296">
        <v>43027</v>
      </c>
      <c r="B8906" s="1295" t="s">
        <v>242</v>
      </c>
      <c r="C8906" s="1297" t="s">
        <v>260</v>
      </c>
      <c r="D8906" s="1295">
        <v>8039</v>
      </c>
      <c r="E8906" s="1295" t="s">
        <v>206</v>
      </c>
      <c r="F8906" s="935" t="s">
        <v>222</v>
      </c>
      <c r="G8906" s="1295">
        <v>0</v>
      </c>
      <c r="H8906" s="935" t="s">
        <v>414</v>
      </c>
      <c r="I8906" s="935" t="s">
        <v>415</v>
      </c>
      <c r="J8906" s="935">
        <v>39.629153240000001</v>
      </c>
      <c r="K8906" s="935">
        <v>-121.9925059</v>
      </c>
      <c r="L8906" s="935">
        <v>39.40712284</v>
      </c>
      <c r="M8906" s="935">
        <v>-122.00758999999999</v>
      </c>
    </row>
    <row r="8907" spans="1:13" x14ac:dyDescent="0.35">
      <c r="A8907" s="1296">
        <v>43041</v>
      </c>
      <c r="B8907" s="1295" t="s">
        <v>242</v>
      </c>
      <c r="C8907" s="1297" t="s">
        <v>260</v>
      </c>
      <c r="D8907" s="1295">
        <v>8066</v>
      </c>
      <c r="E8907" s="1295" t="s">
        <v>206</v>
      </c>
      <c r="F8907" s="935" t="s">
        <v>208</v>
      </c>
      <c r="G8907" s="1295">
        <v>0</v>
      </c>
      <c r="H8907" s="935" t="s">
        <v>402</v>
      </c>
      <c r="I8907" s="935" t="s">
        <v>403</v>
      </c>
      <c r="J8907" s="935">
        <v>40.611883210000002</v>
      </c>
      <c r="K8907" s="935">
        <v>-122.446135</v>
      </c>
      <c r="L8907" s="935">
        <v>40.592799669999998</v>
      </c>
      <c r="M8907" s="935">
        <v>-122.3942059</v>
      </c>
    </row>
    <row r="8908" spans="1:13" x14ac:dyDescent="0.35">
      <c r="A8908" s="1296">
        <v>43041</v>
      </c>
      <c r="B8908" s="1295" t="s">
        <v>242</v>
      </c>
      <c r="C8908" s="1297" t="s">
        <v>260</v>
      </c>
      <c r="D8908" s="1295">
        <v>8066</v>
      </c>
      <c r="E8908" s="1295" t="s">
        <v>206</v>
      </c>
      <c r="F8908" s="935" t="s">
        <v>209</v>
      </c>
      <c r="G8908" s="1295">
        <v>8</v>
      </c>
      <c r="H8908" s="935" t="s">
        <v>403</v>
      </c>
      <c r="I8908" s="935" t="s">
        <v>404</v>
      </c>
      <c r="J8908" s="935">
        <v>40.592799669999998</v>
      </c>
      <c r="K8908" s="935">
        <v>-122.3942059</v>
      </c>
      <c r="L8908" s="935">
        <v>40.585947769999997</v>
      </c>
      <c r="M8908" s="935">
        <v>-122.3683525</v>
      </c>
    </row>
    <row r="8909" spans="1:13" x14ac:dyDescent="0.35">
      <c r="A8909" s="1296">
        <v>43041</v>
      </c>
      <c r="B8909" s="1295" t="s">
        <v>242</v>
      </c>
      <c r="C8909" s="1297" t="s">
        <v>260</v>
      </c>
      <c r="D8909" s="1295">
        <v>8066</v>
      </c>
      <c r="E8909" s="1295" t="s">
        <v>206</v>
      </c>
      <c r="F8909" s="935" t="s">
        <v>211</v>
      </c>
      <c r="G8909" s="1295">
        <v>15</v>
      </c>
      <c r="H8909" s="935" t="s">
        <v>404</v>
      </c>
      <c r="I8909" s="935" t="s">
        <v>405</v>
      </c>
      <c r="J8909" s="935">
        <v>40.585947769999997</v>
      </c>
      <c r="K8909" s="935">
        <v>-122.3683525</v>
      </c>
      <c r="L8909" s="935">
        <v>40.472049499999997</v>
      </c>
      <c r="M8909" s="935">
        <v>-122.29453460000001</v>
      </c>
    </row>
    <row r="8910" spans="1:13" x14ac:dyDescent="0.35">
      <c r="A8910" s="1296">
        <v>43041</v>
      </c>
      <c r="B8910" s="1295" t="s">
        <v>242</v>
      </c>
      <c r="C8910" s="1297" t="s">
        <v>260</v>
      </c>
      <c r="D8910" s="1295">
        <v>8066</v>
      </c>
      <c r="E8910" s="1295" t="s">
        <v>206</v>
      </c>
      <c r="F8910" s="935" t="s">
        <v>212</v>
      </c>
      <c r="G8910" s="1295">
        <v>8</v>
      </c>
      <c r="H8910" s="935" t="s">
        <v>405</v>
      </c>
      <c r="I8910" s="935" t="s">
        <v>406</v>
      </c>
      <c r="J8910" s="935">
        <v>40.472049499999997</v>
      </c>
      <c r="K8910" s="935">
        <v>-122.29453460000001</v>
      </c>
      <c r="L8910" s="935">
        <v>40.417416330000002</v>
      </c>
      <c r="M8910" s="935">
        <v>-122.19395729999999</v>
      </c>
    </row>
    <row r="8911" spans="1:13" x14ac:dyDescent="0.35">
      <c r="A8911" s="1296">
        <v>43041</v>
      </c>
      <c r="B8911" s="1295" t="s">
        <v>242</v>
      </c>
      <c r="C8911" s="1297" t="s">
        <v>260</v>
      </c>
      <c r="D8911" s="1295">
        <v>8066</v>
      </c>
      <c r="E8911" s="1295" t="s">
        <v>206</v>
      </c>
      <c r="F8911" s="935" t="s">
        <v>213</v>
      </c>
      <c r="G8911" s="1295">
        <v>4</v>
      </c>
      <c r="H8911" s="935" t="s">
        <v>406</v>
      </c>
      <c r="I8911" s="935" t="s">
        <v>407</v>
      </c>
      <c r="J8911" s="935">
        <v>40.417416330000002</v>
      </c>
      <c r="K8911" s="935">
        <v>-122.19395729999999</v>
      </c>
      <c r="L8911" s="935">
        <v>40.355137560000003</v>
      </c>
      <c r="M8911" s="935">
        <v>-122.17595660000001</v>
      </c>
    </row>
    <row r="8912" spans="1:13" x14ac:dyDescent="0.35">
      <c r="A8912" s="1296">
        <v>43041</v>
      </c>
      <c r="B8912" s="1295" t="s">
        <v>242</v>
      </c>
      <c r="C8912" s="1297" t="s">
        <v>260</v>
      </c>
      <c r="D8912" s="1295">
        <v>8066</v>
      </c>
      <c r="E8912" s="1295" t="s">
        <v>206</v>
      </c>
      <c r="F8912" s="935" t="s">
        <v>214</v>
      </c>
      <c r="G8912" s="1295">
        <v>3</v>
      </c>
      <c r="H8912" s="935" t="s">
        <v>407</v>
      </c>
      <c r="I8912" s="935" t="s">
        <v>408</v>
      </c>
      <c r="J8912" s="935">
        <v>40.355137560000003</v>
      </c>
      <c r="K8912" s="935">
        <v>-122.17595660000001</v>
      </c>
      <c r="L8912" s="935">
        <v>40.316984869999999</v>
      </c>
      <c r="M8912" s="935">
        <v>-122.1896581</v>
      </c>
    </row>
    <row r="8913" spans="1:13" x14ac:dyDescent="0.35">
      <c r="A8913" s="1296">
        <v>43041</v>
      </c>
      <c r="B8913" s="1295" t="s">
        <v>242</v>
      </c>
      <c r="C8913" s="1297" t="s">
        <v>260</v>
      </c>
      <c r="D8913" s="1295">
        <v>8066</v>
      </c>
      <c r="E8913" s="1295" t="s">
        <v>206</v>
      </c>
      <c r="F8913" s="935" t="s">
        <v>215</v>
      </c>
      <c r="G8913" s="1295">
        <v>4</v>
      </c>
      <c r="H8913" s="935" t="s">
        <v>408</v>
      </c>
      <c r="I8913" s="935" t="s">
        <v>409</v>
      </c>
      <c r="J8913" s="935">
        <v>40.316984869999999</v>
      </c>
      <c r="K8913" s="935">
        <v>-122.1896581</v>
      </c>
      <c r="L8913" s="935">
        <v>40.263968490000003</v>
      </c>
      <c r="M8913" s="935">
        <v>-122.2235306</v>
      </c>
    </row>
    <row r="8914" spans="1:13" x14ac:dyDescent="0.35">
      <c r="A8914" s="1296">
        <v>43041</v>
      </c>
      <c r="B8914" s="1295" t="s">
        <v>242</v>
      </c>
      <c r="C8914" s="1297" t="s">
        <v>260</v>
      </c>
      <c r="D8914" s="1295">
        <v>8066</v>
      </c>
      <c r="E8914" s="1295" t="s">
        <v>206</v>
      </c>
      <c r="F8914" s="935" t="s">
        <v>216</v>
      </c>
      <c r="G8914" s="1295">
        <v>3</v>
      </c>
      <c r="H8914" s="935" t="s">
        <v>409</v>
      </c>
      <c r="I8914" s="935" t="s">
        <v>410</v>
      </c>
      <c r="J8914" s="935">
        <v>40.263968490000003</v>
      </c>
      <c r="K8914" s="935">
        <v>-122.2235306</v>
      </c>
      <c r="L8914" s="935">
        <v>40.153152210000002</v>
      </c>
      <c r="M8914" s="935">
        <v>-122.20237950000001</v>
      </c>
    </row>
    <row r="8915" spans="1:13" x14ac:dyDescent="0.35">
      <c r="A8915" s="1296">
        <v>43041</v>
      </c>
      <c r="B8915" s="1295" t="s">
        <v>242</v>
      </c>
      <c r="C8915" s="1297" t="s">
        <v>260</v>
      </c>
      <c r="D8915" s="1295">
        <v>8066</v>
      </c>
      <c r="E8915" s="1295" t="s">
        <v>206</v>
      </c>
      <c r="F8915" s="935" t="s">
        <v>217</v>
      </c>
      <c r="G8915" s="1295">
        <v>1</v>
      </c>
      <c r="H8915" s="935" t="s">
        <v>410</v>
      </c>
      <c r="I8915" s="935" t="s">
        <v>411</v>
      </c>
      <c r="J8915" s="935">
        <v>40.153152210000002</v>
      </c>
      <c r="K8915" s="935">
        <v>-122.20237950000001</v>
      </c>
      <c r="L8915" s="935">
        <v>40.027836569999998</v>
      </c>
      <c r="M8915" s="935">
        <v>-122.11920569999999</v>
      </c>
    </row>
    <row r="8916" spans="1:13" x14ac:dyDescent="0.35">
      <c r="A8916" s="1296">
        <v>43041</v>
      </c>
      <c r="B8916" s="1295" t="s">
        <v>242</v>
      </c>
      <c r="C8916" s="1297" t="s">
        <v>260</v>
      </c>
      <c r="D8916" s="1295">
        <v>8066</v>
      </c>
      <c r="E8916" s="1295" t="s">
        <v>206</v>
      </c>
      <c r="F8916" s="935" t="s">
        <v>219</v>
      </c>
      <c r="G8916" s="1295">
        <v>0</v>
      </c>
      <c r="H8916" s="935" t="s">
        <v>411</v>
      </c>
      <c r="I8916" s="935" t="s">
        <v>412</v>
      </c>
      <c r="J8916" s="935">
        <v>40.027836569999998</v>
      </c>
      <c r="K8916" s="935">
        <v>-122.11920569999999</v>
      </c>
      <c r="L8916" s="935">
        <v>39.909298579999998</v>
      </c>
      <c r="M8916" s="935">
        <v>-122.0918963</v>
      </c>
    </row>
    <row r="8917" spans="1:13" x14ac:dyDescent="0.35">
      <c r="A8917" s="1296">
        <v>43041</v>
      </c>
      <c r="B8917" s="1295" t="s">
        <v>242</v>
      </c>
      <c r="C8917" s="1297" t="s">
        <v>260</v>
      </c>
      <c r="D8917" s="1295">
        <v>8066</v>
      </c>
      <c r="E8917" s="1295" t="s">
        <v>206</v>
      </c>
      <c r="F8917" s="935" t="s">
        <v>220</v>
      </c>
      <c r="G8917" s="1295">
        <v>0</v>
      </c>
      <c r="H8917" s="935" t="s">
        <v>412</v>
      </c>
      <c r="I8917" s="935" t="s">
        <v>413</v>
      </c>
      <c r="J8917" s="935">
        <v>39.909298579999998</v>
      </c>
      <c r="K8917" s="935">
        <v>-122.0918963</v>
      </c>
      <c r="L8917" s="935">
        <v>39.751173979999997</v>
      </c>
      <c r="M8917" s="935">
        <v>-121.9963235</v>
      </c>
    </row>
    <row r="8918" spans="1:13" x14ac:dyDescent="0.35">
      <c r="A8918" s="1296">
        <v>43041</v>
      </c>
      <c r="B8918" s="1295" t="s">
        <v>242</v>
      </c>
      <c r="C8918" s="1297" t="s">
        <v>260</v>
      </c>
      <c r="D8918" s="1295">
        <v>8066</v>
      </c>
      <c r="E8918" s="1295" t="s">
        <v>206</v>
      </c>
      <c r="F8918" s="935" t="s">
        <v>221</v>
      </c>
      <c r="G8918" s="1295">
        <v>0</v>
      </c>
      <c r="H8918" s="935" t="s">
        <v>413</v>
      </c>
      <c r="I8918" s="935" t="s">
        <v>414</v>
      </c>
      <c r="J8918" s="935">
        <v>39.751173979999997</v>
      </c>
      <c r="K8918" s="935">
        <v>-121.9963235</v>
      </c>
      <c r="L8918" s="935">
        <v>39.629153240000001</v>
      </c>
      <c r="M8918" s="935">
        <v>-121.9925059</v>
      </c>
    </row>
    <row r="8919" spans="1:13" x14ac:dyDescent="0.35">
      <c r="A8919" s="1296">
        <v>43041</v>
      </c>
      <c r="B8919" s="1295" t="s">
        <v>242</v>
      </c>
      <c r="C8919" s="1297" t="s">
        <v>260</v>
      </c>
      <c r="D8919" s="1295">
        <v>8066</v>
      </c>
      <c r="E8919" s="1295" t="s">
        <v>206</v>
      </c>
      <c r="F8919" s="935" t="s">
        <v>222</v>
      </c>
      <c r="G8919" s="1295">
        <v>2</v>
      </c>
      <c r="H8919" s="935" t="s">
        <v>414</v>
      </c>
      <c r="I8919" s="935" t="s">
        <v>415</v>
      </c>
      <c r="J8919" s="935">
        <v>39.629153240000001</v>
      </c>
      <c r="K8919" s="935">
        <v>-121.9925059</v>
      </c>
      <c r="L8919" s="935">
        <v>39.40712284</v>
      </c>
      <c r="M8919" s="935">
        <v>-122.00758999999999</v>
      </c>
    </row>
    <row r="8920" spans="1:13" x14ac:dyDescent="0.35">
      <c r="A8920" s="1296">
        <v>43068</v>
      </c>
      <c r="B8920" s="1295" t="s">
        <v>242</v>
      </c>
      <c r="C8920" s="1297" t="s">
        <v>260</v>
      </c>
      <c r="D8920" s="1295">
        <v>4990</v>
      </c>
      <c r="E8920" s="1295" t="s">
        <v>206</v>
      </c>
      <c r="F8920" s="935" t="s">
        <v>208</v>
      </c>
      <c r="G8920" s="1295">
        <v>36</v>
      </c>
      <c r="H8920" s="935" t="s">
        <v>402</v>
      </c>
      <c r="I8920" s="935" t="s">
        <v>403</v>
      </c>
      <c r="J8920" s="935">
        <v>40.611883210000002</v>
      </c>
      <c r="K8920" s="935">
        <v>-122.446135</v>
      </c>
      <c r="L8920" s="935">
        <v>40.592799669999998</v>
      </c>
      <c r="M8920" s="935">
        <v>-122.3942059</v>
      </c>
    </row>
    <row r="8921" spans="1:13" x14ac:dyDescent="0.35">
      <c r="A8921" s="1296">
        <v>43068</v>
      </c>
      <c r="B8921" s="1295" t="s">
        <v>242</v>
      </c>
      <c r="C8921" s="1297" t="s">
        <v>260</v>
      </c>
      <c r="D8921" s="1295">
        <v>4990</v>
      </c>
      <c r="E8921" s="1295" t="s">
        <v>206</v>
      </c>
      <c r="F8921" s="935" t="s">
        <v>209</v>
      </c>
      <c r="G8921" s="1295">
        <v>12</v>
      </c>
      <c r="H8921" s="935" t="s">
        <v>403</v>
      </c>
      <c r="I8921" s="935" t="s">
        <v>404</v>
      </c>
      <c r="J8921" s="935">
        <v>40.592799669999998</v>
      </c>
      <c r="K8921" s="935">
        <v>-122.3942059</v>
      </c>
      <c r="L8921" s="935">
        <v>40.585947769999997</v>
      </c>
      <c r="M8921" s="935">
        <v>-122.3683525</v>
      </c>
    </row>
    <row r="8922" spans="1:13" x14ac:dyDescent="0.35">
      <c r="A8922" s="1296">
        <v>43068</v>
      </c>
      <c r="B8922" s="1295" t="s">
        <v>242</v>
      </c>
      <c r="C8922" s="1297" t="s">
        <v>260</v>
      </c>
      <c r="D8922" s="1295">
        <v>4990</v>
      </c>
      <c r="E8922" s="1295" t="s">
        <v>206</v>
      </c>
      <c r="F8922" s="935" t="s">
        <v>211</v>
      </c>
      <c r="G8922" s="1295">
        <v>5</v>
      </c>
      <c r="H8922" s="935" t="s">
        <v>404</v>
      </c>
      <c r="I8922" s="935" t="s">
        <v>405</v>
      </c>
      <c r="J8922" s="935">
        <v>40.585947769999997</v>
      </c>
      <c r="K8922" s="935">
        <v>-122.3683525</v>
      </c>
      <c r="L8922" s="935">
        <v>40.472049499999997</v>
      </c>
      <c r="M8922" s="935">
        <v>-122.29453460000001</v>
      </c>
    </row>
    <row r="8923" spans="1:13" x14ac:dyDescent="0.35">
      <c r="A8923" s="1296">
        <v>43068</v>
      </c>
      <c r="B8923" s="1295" t="s">
        <v>242</v>
      </c>
      <c r="C8923" s="1297" t="s">
        <v>260</v>
      </c>
      <c r="D8923" s="1295">
        <v>4990</v>
      </c>
      <c r="E8923" s="1295" t="s">
        <v>206</v>
      </c>
      <c r="F8923" s="935" t="s">
        <v>212</v>
      </c>
      <c r="G8923" s="1295">
        <v>0</v>
      </c>
      <c r="H8923" s="935" t="s">
        <v>405</v>
      </c>
      <c r="I8923" s="935" t="s">
        <v>406</v>
      </c>
      <c r="J8923" s="935">
        <v>40.472049499999997</v>
      </c>
      <c r="K8923" s="935">
        <v>-122.29453460000001</v>
      </c>
      <c r="L8923" s="935">
        <v>40.417416330000002</v>
      </c>
      <c r="M8923" s="935">
        <v>-122.19395729999999</v>
      </c>
    </row>
    <row r="8924" spans="1:13" x14ac:dyDescent="0.35">
      <c r="A8924" s="1296">
        <v>43068</v>
      </c>
      <c r="B8924" s="1295" t="s">
        <v>242</v>
      </c>
      <c r="C8924" s="1297" t="s">
        <v>260</v>
      </c>
      <c r="D8924" s="1295">
        <v>4990</v>
      </c>
      <c r="E8924" s="1295" t="s">
        <v>206</v>
      </c>
      <c r="F8924" s="935" t="s">
        <v>213</v>
      </c>
      <c r="G8924" s="1295">
        <v>1</v>
      </c>
      <c r="H8924" s="935" t="s">
        <v>406</v>
      </c>
      <c r="I8924" s="935" t="s">
        <v>407</v>
      </c>
      <c r="J8924" s="935">
        <v>40.417416330000002</v>
      </c>
      <c r="K8924" s="935">
        <v>-122.19395729999999</v>
      </c>
      <c r="L8924" s="935">
        <v>40.355137560000003</v>
      </c>
      <c r="M8924" s="935">
        <v>-122.17595660000001</v>
      </c>
    </row>
    <row r="8925" spans="1:13" x14ac:dyDescent="0.35">
      <c r="A8925" s="1296">
        <v>43068</v>
      </c>
      <c r="B8925" s="1295" t="s">
        <v>242</v>
      </c>
      <c r="C8925" s="1297" t="s">
        <v>260</v>
      </c>
      <c r="D8925" s="1295">
        <v>4990</v>
      </c>
      <c r="E8925" s="1295" t="s">
        <v>206</v>
      </c>
      <c r="F8925" s="935" t="s">
        <v>214</v>
      </c>
      <c r="G8925" s="1295">
        <v>1</v>
      </c>
      <c r="H8925" s="935" t="s">
        <v>407</v>
      </c>
      <c r="I8925" s="935" t="s">
        <v>408</v>
      </c>
      <c r="J8925" s="935">
        <v>40.355137560000003</v>
      </c>
      <c r="K8925" s="935">
        <v>-122.17595660000001</v>
      </c>
      <c r="L8925" s="935">
        <v>40.316984869999999</v>
      </c>
      <c r="M8925" s="935">
        <v>-122.1896581</v>
      </c>
    </row>
    <row r="8926" spans="1:13" x14ac:dyDescent="0.35">
      <c r="A8926" s="1296">
        <v>43068</v>
      </c>
      <c r="B8926" s="1295" t="s">
        <v>242</v>
      </c>
      <c r="C8926" s="1297" t="s">
        <v>260</v>
      </c>
      <c r="D8926" s="1295">
        <v>4990</v>
      </c>
      <c r="E8926" s="1295" t="s">
        <v>206</v>
      </c>
      <c r="F8926" s="935" t="s">
        <v>215</v>
      </c>
      <c r="G8926" s="1295">
        <v>0</v>
      </c>
      <c r="H8926" s="935" t="s">
        <v>408</v>
      </c>
      <c r="I8926" s="935" t="s">
        <v>409</v>
      </c>
      <c r="J8926" s="935">
        <v>40.316984869999999</v>
      </c>
      <c r="K8926" s="935">
        <v>-122.1896581</v>
      </c>
      <c r="L8926" s="935">
        <v>40.263968490000003</v>
      </c>
      <c r="M8926" s="935">
        <v>-122.2235306</v>
      </c>
    </row>
    <row r="8927" spans="1:13" x14ac:dyDescent="0.35">
      <c r="A8927" s="1296">
        <v>43068</v>
      </c>
      <c r="B8927" s="1295" t="s">
        <v>242</v>
      </c>
      <c r="C8927" s="1297" t="s">
        <v>260</v>
      </c>
      <c r="D8927" s="1295">
        <v>4990</v>
      </c>
      <c r="E8927" s="1295" t="s">
        <v>206</v>
      </c>
      <c r="F8927" s="935" t="s">
        <v>216</v>
      </c>
      <c r="G8927" s="1295">
        <v>2</v>
      </c>
      <c r="H8927" s="935" t="s">
        <v>409</v>
      </c>
      <c r="I8927" s="935" t="s">
        <v>410</v>
      </c>
      <c r="J8927" s="935">
        <v>40.263968490000003</v>
      </c>
      <c r="K8927" s="935">
        <v>-122.2235306</v>
      </c>
      <c r="L8927" s="935">
        <v>40.153152210000002</v>
      </c>
      <c r="M8927" s="935">
        <v>-122.20237950000001</v>
      </c>
    </row>
    <row r="8928" spans="1:13" x14ac:dyDescent="0.35">
      <c r="A8928" s="1296">
        <v>43068</v>
      </c>
      <c r="B8928" s="1295" t="s">
        <v>242</v>
      </c>
      <c r="C8928" s="1297" t="s">
        <v>260</v>
      </c>
      <c r="D8928" s="1295">
        <v>4990</v>
      </c>
      <c r="E8928" s="1295" t="s">
        <v>206</v>
      </c>
      <c r="F8928" s="935" t="s">
        <v>217</v>
      </c>
      <c r="G8928" s="1295">
        <v>0</v>
      </c>
      <c r="H8928" s="935" t="s">
        <v>410</v>
      </c>
      <c r="I8928" s="935" t="s">
        <v>411</v>
      </c>
      <c r="J8928" s="935">
        <v>40.153152210000002</v>
      </c>
      <c r="K8928" s="935">
        <v>-122.20237950000001</v>
      </c>
      <c r="L8928" s="935">
        <v>40.027836569999998</v>
      </c>
      <c r="M8928" s="935">
        <v>-122.11920569999999</v>
      </c>
    </row>
    <row r="8929" spans="1:13" x14ac:dyDescent="0.35">
      <c r="A8929" s="1296">
        <v>43068</v>
      </c>
      <c r="B8929" s="1295" t="s">
        <v>242</v>
      </c>
      <c r="C8929" s="1297" t="s">
        <v>260</v>
      </c>
      <c r="D8929" s="1295">
        <v>4990</v>
      </c>
      <c r="E8929" s="1295" t="s">
        <v>206</v>
      </c>
      <c r="F8929" s="935" t="s">
        <v>219</v>
      </c>
      <c r="G8929" s="1295">
        <v>0</v>
      </c>
      <c r="H8929" s="935" t="s">
        <v>411</v>
      </c>
      <c r="I8929" s="935" t="s">
        <v>412</v>
      </c>
      <c r="J8929" s="935">
        <v>40.027836569999998</v>
      </c>
      <c r="K8929" s="935">
        <v>-122.11920569999999</v>
      </c>
      <c r="L8929" s="935">
        <v>39.909298579999998</v>
      </c>
      <c r="M8929" s="935">
        <v>-122.0918963</v>
      </c>
    </row>
    <row r="8930" spans="1:13" x14ac:dyDescent="0.35">
      <c r="A8930" s="1296">
        <v>43068</v>
      </c>
      <c r="B8930" s="1295" t="s">
        <v>242</v>
      </c>
      <c r="C8930" s="1297" t="s">
        <v>260</v>
      </c>
      <c r="D8930" s="1295">
        <v>4990</v>
      </c>
      <c r="E8930" s="1295" t="s">
        <v>206</v>
      </c>
      <c r="F8930" s="935" t="s">
        <v>220</v>
      </c>
      <c r="G8930" s="1295">
        <v>0</v>
      </c>
      <c r="H8930" s="935" t="s">
        <v>412</v>
      </c>
      <c r="I8930" s="935" t="s">
        <v>413</v>
      </c>
      <c r="J8930" s="935">
        <v>39.909298579999998</v>
      </c>
      <c r="K8930" s="935">
        <v>-122.0918963</v>
      </c>
      <c r="L8930" s="935">
        <v>39.751173979999997</v>
      </c>
      <c r="M8930" s="935">
        <v>-121.9963235</v>
      </c>
    </row>
    <row r="8931" spans="1:13" x14ac:dyDescent="0.35">
      <c r="A8931" s="1296">
        <v>43068</v>
      </c>
      <c r="B8931" s="1295" t="s">
        <v>242</v>
      </c>
      <c r="C8931" s="1297" t="s">
        <v>260</v>
      </c>
      <c r="D8931" s="1295">
        <v>4990</v>
      </c>
      <c r="E8931" s="1295" t="s">
        <v>206</v>
      </c>
      <c r="F8931" s="935" t="s">
        <v>221</v>
      </c>
      <c r="G8931" s="1295">
        <v>0</v>
      </c>
      <c r="H8931" s="935" t="s">
        <v>413</v>
      </c>
      <c r="I8931" s="935" t="s">
        <v>414</v>
      </c>
      <c r="J8931" s="935">
        <v>39.751173979999997</v>
      </c>
      <c r="K8931" s="935">
        <v>-121.9963235</v>
      </c>
      <c r="L8931" s="935">
        <v>39.629153240000001</v>
      </c>
      <c r="M8931" s="935">
        <v>-121.9925059</v>
      </c>
    </row>
    <row r="8932" spans="1:13" x14ac:dyDescent="0.35">
      <c r="A8932" s="1296">
        <v>43068</v>
      </c>
      <c r="B8932" s="1295" t="s">
        <v>242</v>
      </c>
      <c r="C8932" s="1297" t="s">
        <v>260</v>
      </c>
      <c r="D8932" s="1295">
        <v>4990</v>
      </c>
      <c r="E8932" s="1295" t="s">
        <v>206</v>
      </c>
      <c r="F8932" s="935" t="s">
        <v>222</v>
      </c>
      <c r="G8932" s="1295">
        <v>0</v>
      </c>
      <c r="H8932" s="935" t="s">
        <v>414</v>
      </c>
      <c r="I8932" s="935" t="s">
        <v>415</v>
      </c>
      <c r="J8932" s="935">
        <v>39.629153240000001</v>
      </c>
      <c r="K8932" s="935">
        <v>-121.9925059</v>
      </c>
      <c r="L8932" s="935">
        <v>39.40712284</v>
      </c>
      <c r="M8932" s="935">
        <v>-122.00758999999999</v>
      </c>
    </row>
    <row r="8933" spans="1:13" x14ac:dyDescent="0.35">
      <c r="A8933" s="1296">
        <v>43083</v>
      </c>
      <c r="B8933" s="1295" t="s">
        <v>242</v>
      </c>
      <c r="C8933" s="1297" t="s">
        <v>260</v>
      </c>
      <c r="D8933" s="1295">
        <v>5070</v>
      </c>
      <c r="E8933" s="1295" t="s">
        <v>201</v>
      </c>
      <c r="F8933" s="935" t="s">
        <v>208</v>
      </c>
      <c r="G8933" s="1295">
        <v>42</v>
      </c>
      <c r="H8933" s="935" t="s">
        <v>402</v>
      </c>
      <c r="I8933" s="935" t="s">
        <v>403</v>
      </c>
      <c r="J8933" s="935">
        <v>40.611883210000002</v>
      </c>
      <c r="K8933" s="935">
        <v>-122.446135</v>
      </c>
      <c r="L8933" s="935">
        <v>40.592799669999998</v>
      </c>
      <c r="M8933" s="935">
        <v>-122.3942059</v>
      </c>
    </row>
    <row r="8934" spans="1:13" x14ac:dyDescent="0.35">
      <c r="A8934" s="1296">
        <v>43083</v>
      </c>
      <c r="B8934" s="1295" t="s">
        <v>242</v>
      </c>
      <c r="C8934" s="1297" t="s">
        <v>260</v>
      </c>
      <c r="D8934" s="1295">
        <v>5070</v>
      </c>
      <c r="E8934" s="1295" t="s">
        <v>201</v>
      </c>
      <c r="F8934" s="935" t="s">
        <v>209</v>
      </c>
      <c r="G8934" s="1295">
        <v>4</v>
      </c>
      <c r="H8934" s="935" t="s">
        <v>403</v>
      </c>
      <c r="I8934" s="935" t="s">
        <v>404</v>
      </c>
      <c r="J8934" s="935">
        <v>40.592799669999998</v>
      </c>
      <c r="K8934" s="935">
        <v>-122.3942059</v>
      </c>
      <c r="L8934" s="935">
        <v>40.585947769999997</v>
      </c>
      <c r="M8934" s="935">
        <v>-122.3683525</v>
      </c>
    </row>
    <row r="8935" spans="1:13" x14ac:dyDescent="0.35">
      <c r="A8935" s="1296">
        <v>43083</v>
      </c>
      <c r="B8935" s="1295" t="s">
        <v>242</v>
      </c>
      <c r="C8935" s="1297" t="s">
        <v>260</v>
      </c>
      <c r="D8935" s="1295">
        <v>5070</v>
      </c>
      <c r="E8935" s="1295" t="s">
        <v>201</v>
      </c>
      <c r="F8935" s="935" t="s">
        <v>211</v>
      </c>
      <c r="G8935" s="1295">
        <v>7</v>
      </c>
      <c r="H8935" s="935" t="s">
        <v>404</v>
      </c>
      <c r="I8935" s="935" t="s">
        <v>405</v>
      </c>
      <c r="J8935" s="935">
        <v>40.585947769999997</v>
      </c>
      <c r="K8935" s="935">
        <v>-122.3683525</v>
      </c>
      <c r="L8935" s="935">
        <v>40.472049499999997</v>
      </c>
      <c r="M8935" s="935">
        <v>-122.29453460000001</v>
      </c>
    </row>
    <row r="8936" spans="1:13" x14ac:dyDescent="0.35">
      <c r="A8936" s="1296">
        <v>43083</v>
      </c>
      <c r="B8936" s="1295" t="s">
        <v>242</v>
      </c>
      <c r="C8936" s="1297" t="s">
        <v>260</v>
      </c>
      <c r="D8936" s="1295">
        <v>5070</v>
      </c>
      <c r="E8936" s="1295" t="s">
        <v>201</v>
      </c>
      <c r="F8936" s="935" t="s">
        <v>212</v>
      </c>
      <c r="G8936" s="1295">
        <v>2</v>
      </c>
      <c r="H8936" s="935" t="s">
        <v>405</v>
      </c>
      <c r="I8936" s="935" t="s">
        <v>406</v>
      </c>
      <c r="J8936" s="935">
        <v>40.472049499999997</v>
      </c>
      <c r="K8936" s="935">
        <v>-122.29453460000001</v>
      </c>
      <c r="L8936" s="935">
        <v>40.417416330000002</v>
      </c>
      <c r="M8936" s="935">
        <v>-122.19395729999999</v>
      </c>
    </row>
    <row r="8937" spans="1:13" x14ac:dyDescent="0.35">
      <c r="A8937" s="1296">
        <v>43083</v>
      </c>
      <c r="B8937" s="1295" t="s">
        <v>242</v>
      </c>
      <c r="C8937" s="1297" t="s">
        <v>260</v>
      </c>
      <c r="D8937" s="1295">
        <v>5070</v>
      </c>
      <c r="E8937" s="1295" t="s">
        <v>201</v>
      </c>
      <c r="F8937" s="935" t="s">
        <v>213</v>
      </c>
      <c r="G8937" s="1295">
        <v>4</v>
      </c>
      <c r="H8937" s="935" t="s">
        <v>406</v>
      </c>
      <c r="I8937" s="935" t="s">
        <v>407</v>
      </c>
      <c r="J8937" s="935">
        <v>40.417416330000002</v>
      </c>
      <c r="K8937" s="935">
        <v>-122.19395729999999</v>
      </c>
      <c r="L8937" s="935">
        <v>40.355137560000003</v>
      </c>
      <c r="M8937" s="935">
        <v>-122.17595660000001</v>
      </c>
    </row>
    <row r="8938" spans="1:13" x14ac:dyDescent="0.35">
      <c r="A8938" s="1296">
        <v>43083</v>
      </c>
      <c r="B8938" s="1295" t="s">
        <v>242</v>
      </c>
      <c r="C8938" s="1297" t="s">
        <v>260</v>
      </c>
      <c r="D8938" s="1295">
        <v>5070</v>
      </c>
      <c r="E8938" s="1295" t="s">
        <v>201</v>
      </c>
      <c r="F8938" s="935" t="s">
        <v>214</v>
      </c>
      <c r="G8938" s="1295">
        <v>3</v>
      </c>
      <c r="H8938" s="935" t="s">
        <v>407</v>
      </c>
      <c r="I8938" s="935" t="s">
        <v>408</v>
      </c>
      <c r="J8938" s="935">
        <v>40.355137560000003</v>
      </c>
      <c r="K8938" s="935">
        <v>-122.17595660000001</v>
      </c>
      <c r="L8938" s="935">
        <v>40.316984869999999</v>
      </c>
      <c r="M8938" s="935">
        <v>-122.1896581</v>
      </c>
    </row>
    <row r="8939" spans="1:13" x14ac:dyDescent="0.35">
      <c r="A8939" s="1296">
        <v>43083</v>
      </c>
      <c r="B8939" s="1295" t="s">
        <v>242</v>
      </c>
      <c r="C8939" s="1297" t="s">
        <v>260</v>
      </c>
      <c r="D8939" s="1295">
        <v>5070</v>
      </c>
      <c r="E8939" s="1295" t="s">
        <v>201</v>
      </c>
      <c r="F8939" s="935" t="s">
        <v>215</v>
      </c>
      <c r="G8939" s="1295">
        <v>0</v>
      </c>
      <c r="H8939" s="935" t="s">
        <v>408</v>
      </c>
      <c r="I8939" s="935" t="s">
        <v>409</v>
      </c>
      <c r="J8939" s="935">
        <v>40.316984869999999</v>
      </c>
      <c r="K8939" s="935">
        <v>-122.1896581</v>
      </c>
      <c r="L8939" s="935">
        <v>40.263968490000003</v>
      </c>
      <c r="M8939" s="935">
        <v>-122.2235306</v>
      </c>
    </row>
    <row r="8940" spans="1:13" x14ac:dyDescent="0.35">
      <c r="A8940" s="1296">
        <v>43083</v>
      </c>
      <c r="B8940" s="1295" t="s">
        <v>242</v>
      </c>
      <c r="C8940" s="1297" t="s">
        <v>260</v>
      </c>
      <c r="D8940" s="1295">
        <v>5070</v>
      </c>
      <c r="E8940" s="1295" t="s">
        <v>201</v>
      </c>
      <c r="F8940" s="935" t="s">
        <v>216</v>
      </c>
      <c r="G8940" s="1295">
        <v>2</v>
      </c>
      <c r="H8940" s="935" t="s">
        <v>409</v>
      </c>
      <c r="I8940" s="935" t="s">
        <v>410</v>
      </c>
      <c r="J8940" s="935">
        <v>40.263968490000003</v>
      </c>
      <c r="K8940" s="935">
        <v>-122.2235306</v>
      </c>
      <c r="L8940" s="935">
        <v>40.153152210000002</v>
      </c>
      <c r="M8940" s="935">
        <v>-122.20237950000001</v>
      </c>
    </row>
    <row r="8941" spans="1:13" x14ac:dyDescent="0.35">
      <c r="A8941" s="1296">
        <v>43083</v>
      </c>
      <c r="B8941" s="1295" t="s">
        <v>242</v>
      </c>
      <c r="C8941" s="1297" t="s">
        <v>260</v>
      </c>
      <c r="D8941" s="1295">
        <v>5070</v>
      </c>
      <c r="E8941" s="1295" t="s">
        <v>201</v>
      </c>
      <c r="F8941" s="935" t="s">
        <v>217</v>
      </c>
      <c r="G8941" s="1295">
        <v>4</v>
      </c>
      <c r="H8941" s="935" t="s">
        <v>410</v>
      </c>
      <c r="I8941" s="935" t="s">
        <v>411</v>
      </c>
      <c r="J8941" s="935">
        <v>40.153152210000002</v>
      </c>
      <c r="K8941" s="935">
        <v>-122.20237950000001</v>
      </c>
      <c r="L8941" s="935">
        <v>40.027836569999998</v>
      </c>
      <c r="M8941" s="935">
        <v>-122.11920569999999</v>
      </c>
    </row>
    <row r="8942" spans="1:13" x14ac:dyDescent="0.35">
      <c r="A8942" s="1296">
        <v>43083</v>
      </c>
      <c r="B8942" s="1295" t="s">
        <v>242</v>
      </c>
      <c r="C8942" s="1297" t="s">
        <v>260</v>
      </c>
      <c r="D8942" s="1295">
        <v>5070</v>
      </c>
      <c r="E8942" s="1295" t="s">
        <v>201</v>
      </c>
      <c r="F8942" s="935" t="s">
        <v>219</v>
      </c>
      <c r="G8942" s="1295">
        <v>4</v>
      </c>
      <c r="H8942" s="935" t="s">
        <v>411</v>
      </c>
      <c r="I8942" s="935" t="s">
        <v>412</v>
      </c>
      <c r="J8942" s="935">
        <v>40.027836569999998</v>
      </c>
      <c r="K8942" s="935">
        <v>-122.11920569999999</v>
      </c>
      <c r="L8942" s="935">
        <v>39.909298579999998</v>
      </c>
      <c r="M8942" s="935">
        <v>-122.0918963</v>
      </c>
    </row>
    <row r="8943" spans="1:13" x14ac:dyDescent="0.35">
      <c r="A8943" s="1296">
        <v>43083</v>
      </c>
      <c r="B8943" s="1295" t="s">
        <v>242</v>
      </c>
      <c r="C8943" s="1297" t="s">
        <v>260</v>
      </c>
      <c r="D8943" s="1295">
        <v>5070</v>
      </c>
      <c r="E8943" s="1295" t="s">
        <v>201</v>
      </c>
      <c r="F8943" s="935" t="s">
        <v>220</v>
      </c>
      <c r="G8943" s="1295">
        <v>2</v>
      </c>
      <c r="H8943" s="935" t="s">
        <v>412</v>
      </c>
      <c r="I8943" s="935" t="s">
        <v>413</v>
      </c>
      <c r="J8943" s="935">
        <v>39.909298579999998</v>
      </c>
      <c r="K8943" s="935">
        <v>-122.0918963</v>
      </c>
      <c r="L8943" s="935">
        <v>39.751173979999997</v>
      </c>
      <c r="M8943" s="935">
        <v>-121.9963235</v>
      </c>
    </row>
    <row r="8944" spans="1:13" x14ac:dyDescent="0.35">
      <c r="A8944" s="1296">
        <v>43083</v>
      </c>
      <c r="B8944" s="1295" t="s">
        <v>242</v>
      </c>
      <c r="C8944" s="1297" t="s">
        <v>260</v>
      </c>
      <c r="D8944" s="1295">
        <v>5070</v>
      </c>
      <c r="E8944" s="1295" t="s">
        <v>201</v>
      </c>
      <c r="F8944" s="935" t="s">
        <v>221</v>
      </c>
      <c r="G8944" s="1295">
        <v>0</v>
      </c>
      <c r="H8944" s="935" t="s">
        <v>413</v>
      </c>
      <c r="I8944" s="935" t="s">
        <v>414</v>
      </c>
      <c r="J8944" s="935">
        <v>39.751173979999997</v>
      </c>
      <c r="K8944" s="935">
        <v>-121.9963235</v>
      </c>
      <c r="L8944" s="935">
        <v>39.629153240000001</v>
      </c>
      <c r="M8944" s="935">
        <v>-121.9925059</v>
      </c>
    </row>
    <row r="8945" spans="1:13" ht="15" thickBot="1" x14ac:dyDescent="0.4">
      <c r="A8945" s="1309">
        <v>43083</v>
      </c>
      <c r="B8945" s="1313" t="s">
        <v>242</v>
      </c>
      <c r="C8945" s="1315" t="s">
        <v>260</v>
      </c>
      <c r="D8945" s="1313">
        <v>5070</v>
      </c>
      <c r="E8945" s="1313" t="s">
        <v>201</v>
      </c>
      <c r="F8945" s="1312" t="s">
        <v>222</v>
      </c>
      <c r="G8945" s="1313">
        <v>0</v>
      </c>
      <c r="H8945" s="1312" t="s">
        <v>414</v>
      </c>
      <c r="I8945" s="1312" t="s">
        <v>415</v>
      </c>
      <c r="J8945" s="1312">
        <v>39.629153240000001</v>
      </c>
      <c r="K8945" s="1312">
        <v>-121.9925059</v>
      </c>
      <c r="L8945" s="1312">
        <v>39.40712284</v>
      </c>
      <c r="M8945" s="1312">
        <v>-122.00758999999999</v>
      </c>
    </row>
    <row r="8946" spans="1:13" ht="15" thickTop="1" x14ac:dyDescent="0.35">
      <c r="A8946" s="1296">
        <v>43113</v>
      </c>
      <c r="B8946" s="1295" t="s">
        <v>242</v>
      </c>
      <c r="C8946" s="1297" t="s">
        <v>260</v>
      </c>
      <c r="D8946" s="1295">
        <v>4029</v>
      </c>
      <c r="E8946" s="1295" t="s">
        <v>201</v>
      </c>
      <c r="F8946" s="935" t="s">
        <v>208</v>
      </c>
      <c r="G8946" s="1295">
        <v>64</v>
      </c>
      <c r="H8946" s="935" t="s">
        <v>402</v>
      </c>
      <c r="I8946" s="935" t="s">
        <v>403</v>
      </c>
      <c r="J8946" s="935">
        <v>40.611883210000002</v>
      </c>
      <c r="K8946" s="935">
        <v>-122.446135</v>
      </c>
      <c r="L8946" s="935">
        <v>40.592799669999998</v>
      </c>
      <c r="M8946" s="935">
        <v>-122.3942059</v>
      </c>
    </row>
    <row r="8947" spans="1:13" x14ac:dyDescent="0.35">
      <c r="A8947" s="1296">
        <v>43113</v>
      </c>
      <c r="B8947" s="1295" t="s">
        <v>242</v>
      </c>
      <c r="C8947" s="1297" t="s">
        <v>260</v>
      </c>
      <c r="D8947" s="1295">
        <v>4029</v>
      </c>
      <c r="E8947" s="1295" t="s">
        <v>201</v>
      </c>
      <c r="F8947" s="935" t="s">
        <v>209</v>
      </c>
      <c r="G8947" s="1295">
        <v>16</v>
      </c>
      <c r="H8947" s="935" t="s">
        <v>403</v>
      </c>
      <c r="I8947" s="935" t="s">
        <v>404</v>
      </c>
      <c r="J8947" s="935">
        <v>40.592799669999998</v>
      </c>
      <c r="K8947" s="935">
        <v>-122.3942059</v>
      </c>
      <c r="L8947" s="935">
        <v>40.585947769999997</v>
      </c>
      <c r="M8947" s="935">
        <v>-122.3683525</v>
      </c>
    </row>
    <row r="8948" spans="1:13" x14ac:dyDescent="0.35">
      <c r="A8948" s="1296">
        <v>43113</v>
      </c>
      <c r="B8948" s="1295" t="s">
        <v>242</v>
      </c>
      <c r="C8948" s="1297" t="s">
        <v>260</v>
      </c>
      <c r="D8948" s="1295">
        <v>4029</v>
      </c>
      <c r="E8948" s="1295" t="s">
        <v>201</v>
      </c>
      <c r="F8948" s="935" t="s">
        <v>211</v>
      </c>
      <c r="G8948" s="1295">
        <v>10</v>
      </c>
      <c r="H8948" s="935" t="s">
        <v>404</v>
      </c>
      <c r="I8948" s="935" t="s">
        <v>405</v>
      </c>
      <c r="J8948" s="935">
        <v>40.585947769999997</v>
      </c>
      <c r="K8948" s="935">
        <v>-122.3683525</v>
      </c>
      <c r="L8948" s="935">
        <v>40.472049499999997</v>
      </c>
      <c r="M8948" s="935">
        <v>-122.29453460000001</v>
      </c>
    </row>
    <row r="8949" spans="1:13" x14ac:dyDescent="0.35">
      <c r="A8949" s="1296">
        <v>43113</v>
      </c>
      <c r="B8949" s="1295" t="s">
        <v>242</v>
      </c>
      <c r="C8949" s="1297" t="s">
        <v>260</v>
      </c>
      <c r="D8949" s="1295">
        <v>4029</v>
      </c>
      <c r="E8949" s="1295" t="s">
        <v>201</v>
      </c>
      <c r="F8949" s="935" t="s">
        <v>212</v>
      </c>
      <c r="G8949" s="1295">
        <v>3</v>
      </c>
      <c r="H8949" s="935" t="s">
        <v>405</v>
      </c>
      <c r="I8949" s="935" t="s">
        <v>406</v>
      </c>
      <c r="J8949" s="935">
        <v>40.472049499999997</v>
      </c>
      <c r="K8949" s="935">
        <v>-122.29453460000001</v>
      </c>
      <c r="L8949" s="935">
        <v>40.417416330000002</v>
      </c>
      <c r="M8949" s="935">
        <v>-122.19395729999999</v>
      </c>
    </row>
    <row r="8950" spans="1:13" x14ac:dyDescent="0.35">
      <c r="A8950" s="1296">
        <v>43113</v>
      </c>
      <c r="B8950" s="1295" t="s">
        <v>242</v>
      </c>
      <c r="C8950" s="1297" t="s">
        <v>260</v>
      </c>
      <c r="D8950" s="1295">
        <v>4029</v>
      </c>
      <c r="E8950" s="1295" t="s">
        <v>201</v>
      </c>
      <c r="F8950" s="935" t="s">
        <v>213</v>
      </c>
      <c r="G8950" s="1295">
        <v>0</v>
      </c>
      <c r="H8950" s="935" t="s">
        <v>406</v>
      </c>
      <c r="I8950" s="935" t="s">
        <v>407</v>
      </c>
      <c r="J8950" s="935">
        <v>40.417416330000002</v>
      </c>
      <c r="K8950" s="935">
        <v>-122.19395729999999</v>
      </c>
      <c r="L8950" s="935">
        <v>40.355137560000003</v>
      </c>
      <c r="M8950" s="935">
        <v>-122.17595660000001</v>
      </c>
    </row>
    <row r="8951" spans="1:13" x14ac:dyDescent="0.35">
      <c r="A8951" s="1296">
        <v>43113</v>
      </c>
      <c r="B8951" s="1295" t="s">
        <v>242</v>
      </c>
      <c r="C8951" s="1297" t="s">
        <v>260</v>
      </c>
      <c r="D8951" s="1295">
        <v>4029</v>
      </c>
      <c r="E8951" s="1295" t="s">
        <v>201</v>
      </c>
      <c r="F8951" s="935" t="s">
        <v>214</v>
      </c>
      <c r="G8951" s="1295">
        <v>0</v>
      </c>
      <c r="H8951" s="935" t="s">
        <v>407</v>
      </c>
      <c r="I8951" s="935" t="s">
        <v>408</v>
      </c>
      <c r="J8951" s="935">
        <v>40.355137560000003</v>
      </c>
      <c r="K8951" s="935">
        <v>-122.17595660000001</v>
      </c>
      <c r="L8951" s="935">
        <v>40.316984869999999</v>
      </c>
      <c r="M8951" s="935">
        <v>-122.1896581</v>
      </c>
    </row>
    <row r="8952" spans="1:13" x14ac:dyDescent="0.35">
      <c r="A8952" s="1296">
        <v>43113</v>
      </c>
      <c r="B8952" s="1295" t="s">
        <v>242</v>
      </c>
      <c r="C8952" s="1297" t="s">
        <v>260</v>
      </c>
      <c r="D8952" s="1295">
        <v>4029</v>
      </c>
      <c r="E8952" s="1295" t="s">
        <v>201</v>
      </c>
      <c r="F8952" s="935" t="s">
        <v>215</v>
      </c>
      <c r="G8952" s="1295">
        <v>0</v>
      </c>
      <c r="H8952" s="935" t="s">
        <v>408</v>
      </c>
      <c r="I8952" s="935" t="s">
        <v>409</v>
      </c>
      <c r="J8952" s="935">
        <v>40.316984869999999</v>
      </c>
      <c r="K8952" s="935">
        <v>-122.1896581</v>
      </c>
      <c r="L8952" s="935">
        <v>40.263968490000003</v>
      </c>
      <c r="M8952" s="935">
        <v>-122.2235306</v>
      </c>
    </row>
    <row r="8953" spans="1:13" x14ac:dyDescent="0.35">
      <c r="A8953" s="1296">
        <v>43113</v>
      </c>
      <c r="B8953" s="1295" t="s">
        <v>242</v>
      </c>
      <c r="C8953" s="1297" t="s">
        <v>260</v>
      </c>
      <c r="D8953" s="1295">
        <v>4029</v>
      </c>
      <c r="E8953" s="1295" t="s">
        <v>201</v>
      </c>
      <c r="F8953" s="935" t="s">
        <v>216</v>
      </c>
      <c r="G8953" s="1295">
        <v>0</v>
      </c>
      <c r="H8953" s="935" t="s">
        <v>409</v>
      </c>
      <c r="I8953" s="935" t="s">
        <v>410</v>
      </c>
      <c r="J8953" s="935">
        <v>40.263968490000003</v>
      </c>
      <c r="K8953" s="935">
        <v>-122.2235306</v>
      </c>
      <c r="L8953" s="935">
        <v>40.153152210000002</v>
      </c>
      <c r="M8953" s="935">
        <v>-122.20237950000001</v>
      </c>
    </row>
    <row r="8954" spans="1:13" x14ac:dyDescent="0.35">
      <c r="A8954" s="1296">
        <v>43113</v>
      </c>
      <c r="B8954" s="1295" t="s">
        <v>242</v>
      </c>
      <c r="C8954" s="1297" t="s">
        <v>260</v>
      </c>
      <c r="D8954" s="1295">
        <v>4029</v>
      </c>
      <c r="E8954" s="1295" t="s">
        <v>201</v>
      </c>
      <c r="F8954" s="935" t="s">
        <v>217</v>
      </c>
      <c r="G8954" s="1295">
        <v>0</v>
      </c>
      <c r="H8954" s="935" t="s">
        <v>410</v>
      </c>
      <c r="I8954" s="935" t="s">
        <v>411</v>
      </c>
      <c r="J8954" s="935">
        <v>40.153152210000002</v>
      </c>
      <c r="K8954" s="935">
        <v>-122.20237950000001</v>
      </c>
      <c r="L8954" s="935">
        <v>40.027836569999998</v>
      </c>
      <c r="M8954" s="935">
        <v>-122.11920569999999</v>
      </c>
    </row>
    <row r="8955" spans="1:13" x14ac:dyDescent="0.35">
      <c r="A8955" s="1296">
        <v>43113</v>
      </c>
      <c r="B8955" s="1295" t="s">
        <v>242</v>
      </c>
      <c r="C8955" s="1297" t="s">
        <v>260</v>
      </c>
      <c r="D8955" s="1295">
        <v>4029</v>
      </c>
      <c r="E8955" s="1295" t="s">
        <v>201</v>
      </c>
      <c r="F8955" s="935" t="s">
        <v>219</v>
      </c>
      <c r="G8955" s="1295">
        <v>0</v>
      </c>
      <c r="H8955" s="935" t="s">
        <v>411</v>
      </c>
      <c r="I8955" s="935" t="s">
        <v>412</v>
      </c>
      <c r="J8955" s="935">
        <v>40.027836569999998</v>
      </c>
      <c r="K8955" s="935">
        <v>-122.11920569999999</v>
      </c>
      <c r="L8955" s="935">
        <v>39.909298579999998</v>
      </c>
      <c r="M8955" s="935">
        <v>-122.0918963</v>
      </c>
    </row>
    <row r="8956" spans="1:13" x14ac:dyDescent="0.35">
      <c r="A8956" s="1296">
        <v>43113</v>
      </c>
      <c r="B8956" s="1295" t="s">
        <v>242</v>
      </c>
      <c r="C8956" s="1297" t="s">
        <v>260</v>
      </c>
      <c r="D8956" s="1295">
        <v>4029</v>
      </c>
      <c r="E8956" s="1295" t="s">
        <v>201</v>
      </c>
      <c r="F8956" s="935" t="s">
        <v>220</v>
      </c>
      <c r="G8956" s="1295">
        <v>0</v>
      </c>
      <c r="H8956" s="935" t="s">
        <v>412</v>
      </c>
      <c r="I8956" s="935" t="s">
        <v>413</v>
      </c>
      <c r="J8956" s="935">
        <v>39.909298579999998</v>
      </c>
      <c r="K8956" s="935">
        <v>-122.0918963</v>
      </c>
      <c r="L8956" s="935">
        <v>39.751173979999997</v>
      </c>
      <c r="M8956" s="935">
        <v>-121.9963235</v>
      </c>
    </row>
    <row r="8957" spans="1:13" x14ac:dyDescent="0.35">
      <c r="A8957" s="1296">
        <v>43113</v>
      </c>
      <c r="B8957" s="1295" t="s">
        <v>242</v>
      </c>
      <c r="C8957" s="1297" t="s">
        <v>260</v>
      </c>
      <c r="D8957" s="1295">
        <v>4029</v>
      </c>
      <c r="E8957" s="1295" t="s">
        <v>201</v>
      </c>
      <c r="F8957" s="935" t="s">
        <v>221</v>
      </c>
      <c r="G8957" s="1295">
        <v>0</v>
      </c>
      <c r="H8957" s="935" t="s">
        <v>413</v>
      </c>
      <c r="I8957" s="935" t="s">
        <v>414</v>
      </c>
      <c r="J8957" s="935">
        <v>39.751173979999997</v>
      </c>
      <c r="K8957" s="935">
        <v>-121.9963235</v>
      </c>
      <c r="L8957" s="935">
        <v>39.629153240000001</v>
      </c>
      <c r="M8957" s="935">
        <v>-121.9925059</v>
      </c>
    </row>
    <row r="8958" spans="1:13" x14ac:dyDescent="0.35">
      <c r="A8958" s="1296">
        <v>43113</v>
      </c>
      <c r="B8958" s="1295" t="s">
        <v>242</v>
      </c>
      <c r="C8958" s="1297" t="s">
        <v>260</v>
      </c>
      <c r="D8958" s="1295">
        <v>4029</v>
      </c>
      <c r="E8958" s="1295" t="s">
        <v>201</v>
      </c>
      <c r="F8958" s="935" t="s">
        <v>222</v>
      </c>
      <c r="G8958" s="1295">
        <v>0</v>
      </c>
      <c r="H8958" s="935" t="s">
        <v>414</v>
      </c>
      <c r="I8958" s="935" t="s">
        <v>415</v>
      </c>
      <c r="J8958" s="935">
        <v>39.629153240000001</v>
      </c>
      <c r="K8958" s="935">
        <v>-121.9925059</v>
      </c>
      <c r="L8958" s="935">
        <v>39.40712284</v>
      </c>
      <c r="M8958" s="935">
        <v>-122.00758999999999</v>
      </c>
    </row>
    <row r="8959" spans="1:13" x14ac:dyDescent="0.35">
      <c r="A8959" s="1296">
        <v>43135</v>
      </c>
      <c r="B8959" s="1295" t="s">
        <v>242</v>
      </c>
      <c r="C8959" s="1297" t="s">
        <v>260</v>
      </c>
      <c r="D8959" s="1295">
        <v>3845</v>
      </c>
      <c r="E8959" s="1295" t="s">
        <v>201</v>
      </c>
      <c r="F8959" s="935" t="s">
        <v>208</v>
      </c>
      <c r="G8959" s="1295">
        <v>63</v>
      </c>
      <c r="H8959" s="935" t="s">
        <v>402</v>
      </c>
      <c r="I8959" s="935" t="s">
        <v>403</v>
      </c>
      <c r="J8959" s="935">
        <v>40.611883210000002</v>
      </c>
      <c r="K8959" s="935">
        <v>-122.446135</v>
      </c>
      <c r="L8959" s="935">
        <v>40.592799669999998</v>
      </c>
      <c r="M8959" s="935">
        <v>-122.3942059</v>
      </c>
    </row>
    <row r="8960" spans="1:13" x14ac:dyDescent="0.35">
      <c r="A8960" s="1296">
        <v>43135</v>
      </c>
      <c r="B8960" s="1295" t="s">
        <v>242</v>
      </c>
      <c r="C8960" s="1297" t="s">
        <v>260</v>
      </c>
      <c r="D8960" s="1295">
        <v>3845</v>
      </c>
      <c r="E8960" s="1295" t="s">
        <v>201</v>
      </c>
      <c r="F8960" s="935" t="s">
        <v>209</v>
      </c>
      <c r="G8960" s="1295">
        <v>17</v>
      </c>
      <c r="H8960" s="935" t="s">
        <v>403</v>
      </c>
      <c r="I8960" s="935" t="s">
        <v>404</v>
      </c>
      <c r="J8960" s="935">
        <v>40.592799669999998</v>
      </c>
      <c r="K8960" s="935">
        <v>-122.3942059</v>
      </c>
      <c r="L8960" s="935">
        <v>40.585947769999997</v>
      </c>
      <c r="M8960" s="935">
        <v>-122.3683525</v>
      </c>
    </row>
    <row r="8961" spans="1:13" x14ac:dyDescent="0.35">
      <c r="A8961" s="1296">
        <v>43135</v>
      </c>
      <c r="B8961" s="1295" t="s">
        <v>242</v>
      </c>
      <c r="C8961" s="1297" t="s">
        <v>260</v>
      </c>
      <c r="D8961" s="1295">
        <v>3845</v>
      </c>
      <c r="E8961" s="1295" t="s">
        <v>201</v>
      </c>
      <c r="F8961" s="935" t="s">
        <v>211</v>
      </c>
      <c r="G8961" s="1295">
        <v>5</v>
      </c>
      <c r="H8961" s="935" t="s">
        <v>404</v>
      </c>
      <c r="I8961" s="935" t="s">
        <v>405</v>
      </c>
      <c r="J8961" s="935">
        <v>40.585947769999997</v>
      </c>
      <c r="K8961" s="935">
        <v>-122.3683525</v>
      </c>
      <c r="L8961" s="935">
        <v>40.472049499999997</v>
      </c>
      <c r="M8961" s="935">
        <v>-122.29453460000001</v>
      </c>
    </row>
    <row r="8962" spans="1:13" x14ac:dyDescent="0.35">
      <c r="A8962" s="1296">
        <v>43135</v>
      </c>
      <c r="B8962" s="1295" t="s">
        <v>242</v>
      </c>
      <c r="C8962" s="1297" t="s">
        <v>260</v>
      </c>
      <c r="D8962" s="1295">
        <v>3845</v>
      </c>
      <c r="E8962" s="1295" t="s">
        <v>201</v>
      </c>
      <c r="F8962" s="935" t="s">
        <v>212</v>
      </c>
      <c r="G8962" s="1295">
        <v>4</v>
      </c>
      <c r="H8962" s="935" t="s">
        <v>405</v>
      </c>
      <c r="I8962" s="935" t="s">
        <v>406</v>
      </c>
      <c r="J8962" s="935">
        <v>40.472049499999997</v>
      </c>
      <c r="K8962" s="935">
        <v>-122.29453460000001</v>
      </c>
      <c r="L8962" s="935">
        <v>40.417416330000002</v>
      </c>
      <c r="M8962" s="935">
        <v>-122.19395729999999</v>
      </c>
    </row>
    <row r="8963" spans="1:13" x14ac:dyDescent="0.35">
      <c r="A8963" s="1296">
        <v>43135</v>
      </c>
      <c r="B8963" s="1295" t="s">
        <v>242</v>
      </c>
      <c r="C8963" s="1297" t="s">
        <v>260</v>
      </c>
      <c r="D8963" s="1295">
        <v>3845</v>
      </c>
      <c r="E8963" s="1295" t="s">
        <v>201</v>
      </c>
      <c r="F8963" s="935" t="s">
        <v>213</v>
      </c>
      <c r="G8963" s="1295">
        <v>0</v>
      </c>
      <c r="H8963" s="935" t="s">
        <v>406</v>
      </c>
      <c r="I8963" s="935" t="s">
        <v>407</v>
      </c>
      <c r="J8963" s="935">
        <v>40.417416330000002</v>
      </c>
      <c r="K8963" s="935">
        <v>-122.19395729999999</v>
      </c>
      <c r="L8963" s="935">
        <v>40.355137560000003</v>
      </c>
      <c r="M8963" s="935">
        <v>-122.17595660000001</v>
      </c>
    </row>
    <row r="8964" spans="1:13" x14ac:dyDescent="0.35">
      <c r="A8964" s="1296">
        <v>43135</v>
      </c>
      <c r="B8964" s="1295" t="s">
        <v>242</v>
      </c>
      <c r="C8964" s="1297" t="s">
        <v>260</v>
      </c>
      <c r="D8964" s="1295">
        <v>3845</v>
      </c>
      <c r="E8964" s="1295" t="s">
        <v>201</v>
      </c>
      <c r="F8964" s="935" t="s">
        <v>214</v>
      </c>
      <c r="G8964" s="1295">
        <v>0</v>
      </c>
      <c r="H8964" s="935" t="s">
        <v>407</v>
      </c>
      <c r="I8964" s="935" t="s">
        <v>408</v>
      </c>
      <c r="J8964" s="935">
        <v>40.355137560000003</v>
      </c>
      <c r="K8964" s="935">
        <v>-122.17595660000001</v>
      </c>
      <c r="L8964" s="935">
        <v>40.316984869999999</v>
      </c>
      <c r="M8964" s="935">
        <v>-122.1896581</v>
      </c>
    </row>
    <row r="8965" spans="1:13" x14ac:dyDescent="0.35">
      <c r="A8965" s="1296">
        <v>43135</v>
      </c>
      <c r="B8965" s="1295" t="s">
        <v>242</v>
      </c>
      <c r="C8965" s="1297" t="s">
        <v>260</v>
      </c>
      <c r="D8965" s="1295">
        <v>3845</v>
      </c>
      <c r="E8965" s="1295" t="s">
        <v>201</v>
      </c>
      <c r="F8965" s="935" t="s">
        <v>215</v>
      </c>
      <c r="G8965" s="1295">
        <v>0</v>
      </c>
      <c r="H8965" s="935" t="s">
        <v>408</v>
      </c>
      <c r="I8965" s="935" t="s">
        <v>409</v>
      </c>
      <c r="J8965" s="935">
        <v>40.316984869999999</v>
      </c>
      <c r="K8965" s="935">
        <v>-122.1896581</v>
      </c>
      <c r="L8965" s="935">
        <v>40.263968490000003</v>
      </c>
      <c r="M8965" s="935">
        <v>-122.2235306</v>
      </c>
    </row>
    <row r="8966" spans="1:13" x14ac:dyDescent="0.35">
      <c r="A8966" s="1296">
        <v>43135</v>
      </c>
      <c r="B8966" s="1295" t="s">
        <v>242</v>
      </c>
      <c r="C8966" s="1297" t="s">
        <v>260</v>
      </c>
      <c r="D8966" s="1295">
        <v>3845</v>
      </c>
      <c r="E8966" s="1295" t="s">
        <v>201</v>
      </c>
      <c r="F8966" s="935" t="s">
        <v>216</v>
      </c>
      <c r="G8966" s="1295">
        <v>0</v>
      </c>
      <c r="H8966" s="935" t="s">
        <v>409</v>
      </c>
      <c r="I8966" s="935" t="s">
        <v>410</v>
      </c>
      <c r="J8966" s="935">
        <v>40.263968490000003</v>
      </c>
      <c r="K8966" s="935">
        <v>-122.2235306</v>
      </c>
      <c r="L8966" s="935">
        <v>40.153152210000002</v>
      </c>
      <c r="M8966" s="935">
        <v>-122.20237950000001</v>
      </c>
    </row>
    <row r="8967" spans="1:13" x14ac:dyDescent="0.35">
      <c r="A8967" s="1296">
        <v>43135</v>
      </c>
      <c r="B8967" s="1295" t="s">
        <v>242</v>
      </c>
      <c r="C8967" s="1297" t="s">
        <v>260</v>
      </c>
      <c r="D8967" s="1295">
        <v>3845</v>
      </c>
      <c r="E8967" s="1295" t="s">
        <v>201</v>
      </c>
      <c r="F8967" s="935" t="s">
        <v>217</v>
      </c>
      <c r="G8967" s="1295">
        <v>3</v>
      </c>
      <c r="H8967" s="935" t="s">
        <v>410</v>
      </c>
      <c r="I8967" s="935" t="s">
        <v>411</v>
      </c>
      <c r="J8967" s="935">
        <v>40.153152210000002</v>
      </c>
      <c r="K8967" s="935">
        <v>-122.20237950000001</v>
      </c>
      <c r="L8967" s="935">
        <v>40.027836569999998</v>
      </c>
      <c r="M8967" s="935">
        <v>-122.11920569999999</v>
      </c>
    </row>
    <row r="8968" spans="1:13" x14ac:dyDescent="0.35">
      <c r="A8968" s="1296">
        <v>43135</v>
      </c>
      <c r="B8968" s="1295" t="s">
        <v>242</v>
      </c>
      <c r="C8968" s="1297" t="s">
        <v>260</v>
      </c>
      <c r="D8968" s="1295">
        <v>3845</v>
      </c>
      <c r="E8968" s="1295" t="s">
        <v>201</v>
      </c>
      <c r="F8968" s="935" t="s">
        <v>219</v>
      </c>
      <c r="G8968" s="1295">
        <v>1</v>
      </c>
      <c r="H8968" s="935" t="s">
        <v>411</v>
      </c>
      <c r="I8968" s="935" t="s">
        <v>412</v>
      </c>
      <c r="J8968" s="935">
        <v>40.027836569999998</v>
      </c>
      <c r="K8968" s="935">
        <v>-122.11920569999999</v>
      </c>
      <c r="L8968" s="935">
        <v>39.909298579999998</v>
      </c>
      <c r="M8968" s="935">
        <v>-122.0918963</v>
      </c>
    </row>
    <row r="8969" spans="1:13" x14ac:dyDescent="0.35">
      <c r="A8969" s="1296">
        <v>43135</v>
      </c>
      <c r="B8969" s="1295" t="s">
        <v>242</v>
      </c>
      <c r="C8969" s="1297" t="s">
        <v>260</v>
      </c>
      <c r="D8969" s="1295">
        <v>3845</v>
      </c>
      <c r="E8969" s="1295" t="s">
        <v>201</v>
      </c>
      <c r="F8969" s="935" t="s">
        <v>220</v>
      </c>
      <c r="G8969" s="1295">
        <v>0</v>
      </c>
      <c r="H8969" s="935" t="s">
        <v>412</v>
      </c>
      <c r="I8969" s="935" t="s">
        <v>413</v>
      </c>
      <c r="J8969" s="935">
        <v>39.909298579999998</v>
      </c>
      <c r="K8969" s="935">
        <v>-122.0918963</v>
      </c>
      <c r="L8969" s="935">
        <v>39.751173979999997</v>
      </c>
      <c r="M8969" s="935">
        <v>-121.9963235</v>
      </c>
    </row>
    <row r="8970" spans="1:13" x14ac:dyDescent="0.35">
      <c r="A8970" s="1296">
        <v>43135</v>
      </c>
      <c r="B8970" s="1295" t="s">
        <v>242</v>
      </c>
      <c r="C8970" s="1297" t="s">
        <v>260</v>
      </c>
      <c r="D8970" s="1295">
        <v>3845</v>
      </c>
      <c r="E8970" s="1295" t="s">
        <v>201</v>
      </c>
      <c r="F8970" s="935" t="s">
        <v>221</v>
      </c>
      <c r="G8970" s="1295">
        <v>0</v>
      </c>
      <c r="H8970" s="935" t="s">
        <v>413</v>
      </c>
      <c r="I8970" s="935" t="s">
        <v>414</v>
      </c>
      <c r="J8970" s="935">
        <v>39.751173979999997</v>
      </c>
      <c r="K8970" s="935">
        <v>-121.9963235</v>
      </c>
      <c r="L8970" s="935">
        <v>39.629153240000001</v>
      </c>
      <c r="M8970" s="935">
        <v>-121.9925059</v>
      </c>
    </row>
    <row r="8971" spans="1:13" x14ac:dyDescent="0.35">
      <c r="A8971" s="1296">
        <v>43135</v>
      </c>
      <c r="B8971" s="1295" t="s">
        <v>242</v>
      </c>
      <c r="C8971" s="1297" t="s">
        <v>260</v>
      </c>
      <c r="D8971" s="1295">
        <v>3845</v>
      </c>
      <c r="E8971" s="1295" t="s">
        <v>201</v>
      </c>
      <c r="F8971" s="935" t="s">
        <v>222</v>
      </c>
      <c r="G8971" s="1295">
        <v>0</v>
      </c>
      <c r="H8971" s="935" t="s">
        <v>414</v>
      </c>
      <c r="I8971" s="935" t="s">
        <v>415</v>
      </c>
      <c r="J8971" s="935">
        <v>39.629153240000001</v>
      </c>
      <c r="K8971" s="935">
        <v>-121.9925059</v>
      </c>
      <c r="L8971" s="935">
        <v>39.40712284</v>
      </c>
      <c r="M8971" s="935">
        <v>-122.00758999999999</v>
      </c>
    </row>
    <row r="8972" spans="1:13" x14ac:dyDescent="0.35">
      <c r="A8972" s="1296">
        <v>43153</v>
      </c>
      <c r="B8972" s="1295" t="s">
        <v>242</v>
      </c>
      <c r="C8972" s="1297" t="s">
        <v>260</v>
      </c>
      <c r="D8972" s="1295">
        <v>3846</v>
      </c>
      <c r="E8972" s="1295" t="s">
        <v>201</v>
      </c>
      <c r="F8972" s="935" t="s">
        <v>208</v>
      </c>
      <c r="G8972" s="1295">
        <v>9</v>
      </c>
      <c r="H8972" s="935" t="s">
        <v>402</v>
      </c>
      <c r="I8972" s="935" t="s">
        <v>403</v>
      </c>
      <c r="J8972" s="935">
        <v>40.611883210000002</v>
      </c>
      <c r="K8972" s="935">
        <v>-122.446135</v>
      </c>
      <c r="L8972" s="935">
        <v>40.592799669999998</v>
      </c>
      <c r="M8972" s="935">
        <v>-122.3942059</v>
      </c>
    </row>
    <row r="8973" spans="1:13" x14ac:dyDescent="0.35">
      <c r="A8973" s="1296">
        <v>43153</v>
      </c>
      <c r="B8973" s="1295" t="s">
        <v>242</v>
      </c>
      <c r="C8973" s="1297" t="s">
        <v>260</v>
      </c>
      <c r="D8973" s="1295">
        <v>3846</v>
      </c>
      <c r="E8973" s="1295" t="s">
        <v>201</v>
      </c>
      <c r="F8973" s="935" t="s">
        <v>209</v>
      </c>
      <c r="G8973" s="1295">
        <v>3</v>
      </c>
      <c r="H8973" s="935" t="s">
        <v>403</v>
      </c>
      <c r="I8973" s="935" t="s">
        <v>404</v>
      </c>
      <c r="J8973" s="935">
        <v>40.592799669999998</v>
      </c>
      <c r="K8973" s="935">
        <v>-122.3942059</v>
      </c>
      <c r="L8973" s="935">
        <v>40.585947769999997</v>
      </c>
      <c r="M8973" s="935">
        <v>-122.3683525</v>
      </c>
    </row>
    <row r="8974" spans="1:13" x14ac:dyDescent="0.35">
      <c r="A8974" s="1296">
        <v>43153</v>
      </c>
      <c r="B8974" s="1295" t="s">
        <v>242</v>
      </c>
      <c r="C8974" s="1297" t="s">
        <v>260</v>
      </c>
      <c r="D8974" s="1295">
        <v>3846</v>
      </c>
      <c r="E8974" s="1295" t="s">
        <v>201</v>
      </c>
      <c r="F8974" s="935" t="s">
        <v>211</v>
      </c>
      <c r="G8974" s="1295">
        <v>2</v>
      </c>
      <c r="H8974" s="935" t="s">
        <v>404</v>
      </c>
      <c r="I8974" s="935" t="s">
        <v>405</v>
      </c>
      <c r="J8974" s="935">
        <v>40.585947769999997</v>
      </c>
      <c r="K8974" s="935">
        <v>-122.3683525</v>
      </c>
      <c r="L8974" s="935">
        <v>40.472049499999997</v>
      </c>
      <c r="M8974" s="935">
        <v>-122.29453460000001</v>
      </c>
    </row>
    <row r="8975" spans="1:13" x14ac:dyDescent="0.35">
      <c r="A8975" s="1296">
        <v>43153</v>
      </c>
      <c r="B8975" s="1295" t="s">
        <v>242</v>
      </c>
      <c r="C8975" s="1297" t="s">
        <v>260</v>
      </c>
      <c r="D8975" s="1295">
        <v>3846</v>
      </c>
      <c r="E8975" s="1295" t="s">
        <v>201</v>
      </c>
      <c r="F8975" s="935" t="s">
        <v>212</v>
      </c>
      <c r="G8975" s="1295">
        <v>0</v>
      </c>
      <c r="H8975" s="935" t="s">
        <v>405</v>
      </c>
      <c r="I8975" s="935" t="s">
        <v>406</v>
      </c>
      <c r="J8975" s="935">
        <v>40.472049499999997</v>
      </c>
      <c r="K8975" s="935">
        <v>-122.29453460000001</v>
      </c>
      <c r="L8975" s="935">
        <v>40.417416330000002</v>
      </c>
      <c r="M8975" s="935">
        <v>-122.19395729999999</v>
      </c>
    </row>
    <row r="8976" spans="1:13" x14ac:dyDescent="0.35">
      <c r="A8976" s="1296">
        <v>43153</v>
      </c>
      <c r="B8976" s="1295" t="s">
        <v>242</v>
      </c>
      <c r="C8976" s="1297" t="s">
        <v>260</v>
      </c>
      <c r="D8976" s="1295">
        <v>3846</v>
      </c>
      <c r="E8976" s="1295" t="s">
        <v>201</v>
      </c>
      <c r="F8976" s="935" t="s">
        <v>213</v>
      </c>
      <c r="G8976" s="1295">
        <v>0</v>
      </c>
      <c r="H8976" s="935" t="s">
        <v>406</v>
      </c>
      <c r="I8976" s="935" t="s">
        <v>407</v>
      </c>
      <c r="J8976" s="935">
        <v>40.417416330000002</v>
      </c>
      <c r="K8976" s="935">
        <v>-122.19395729999999</v>
      </c>
      <c r="L8976" s="935">
        <v>40.355137560000003</v>
      </c>
      <c r="M8976" s="935">
        <v>-122.17595660000001</v>
      </c>
    </row>
    <row r="8977" spans="1:13" x14ac:dyDescent="0.35">
      <c r="A8977" s="1296">
        <v>43153</v>
      </c>
      <c r="B8977" s="1295" t="s">
        <v>242</v>
      </c>
      <c r="C8977" s="1297" t="s">
        <v>260</v>
      </c>
      <c r="D8977" s="1295">
        <v>3846</v>
      </c>
      <c r="E8977" s="1295" t="s">
        <v>201</v>
      </c>
      <c r="F8977" s="935" t="s">
        <v>214</v>
      </c>
      <c r="G8977" s="1295">
        <v>0</v>
      </c>
      <c r="H8977" s="935" t="s">
        <v>407</v>
      </c>
      <c r="I8977" s="935" t="s">
        <v>408</v>
      </c>
      <c r="J8977" s="935">
        <v>40.355137560000003</v>
      </c>
      <c r="K8977" s="935">
        <v>-122.17595660000001</v>
      </c>
      <c r="L8977" s="935">
        <v>40.316984869999999</v>
      </c>
      <c r="M8977" s="935">
        <v>-122.1896581</v>
      </c>
    </row>
    <row r="8978" spans="1:13" x14ac:dyDescent="0.35">
      <c r="A8978" s="1296">
        <v>43153</v>
      </c>
      <c r="B8978" s="1295" t="s">
        <v>242</v>
      </c>
      <c r="C8978" s="1297" t="s">
        <v>260</v>
      </c>
      <c r="D8978" s="1295">
        <v>3846</v>
      </c>
      <c r="E8978" s="1295" t="s">
        <v>201</v>
      </c>
      <c r="F8978" s="935" t="s">
        <v>215</v>
      </c>
      <c r="G8978" s="1295">
        <v>0</v>
      </c>
      <c r="H8978" s="935" t="s">
        <v>408</v>
      </c>
      <c r="I8978" s="935" t="s">
        <v>409</v>
      </c>
      <c r="J8978" s="935">
        <v>40.316984869999999</v>
      </c>
      <c r="K8978" s="935">
        <v>-122.1896581</v>
      </c>
      <c r="L8978" s="935">
        <v>40.263968490000003</v>
      </c>
      <c r="M8978" s="935">
        <v>-122.2235306</v>
      </c>
    </row>
    <row r="8979" spans="1:13" x14ac:dyDescent="0.35">
      <c r="A8979" s="1296">
        <v>43153</v>
      </c>
      <c r="B8979" s="1295" t="s">
        <v>242</v>
      </c>
      <c r="C8979" s="1297" t="s">
        <v>260</v>
      </c>
      <c r="D8979" s="1295">
        <v>3846</v>
      </c>
      <c r="E8979" s="1295" t="s">
        <v>201</v>
      </c>
      <c r="F8979" s="935" t="s">
        <v>216</v>
      </c>
      <c r="G8979" s="1295">
        <v>0</v>
      </c>
      <c r="H8979" s="935" t="s">
        <v>409</v>
      </c>
      <c r="I8979" s="935" t="s">
        <v>410</v>
      </c>
      <c r="J8979" s="935">
        <v>40.263968490000003</v>
      </c>
      <c r="K8979" s="935">
        <v>-122.2235306</v>
      </c>
      <c r="L8979" s="935">
        <v>40.153152210000002</v>
      </c>
      <c r="M8979" s="935">
        <v>-122.20237950000001</v>
      </c>
    </row>
    <row r="8980" spans="1:13" x14ac:dyDescent="0.35">
      <c r="A8980" s="1296">
        <v>43153</v>
      </c>
      <c r="B8980" s="1295" t="s">
        <v>242</v>
      </c>
      <c r="C8980" s="1297" t="s">
        <v>260</v>
      </c>
      <c r="D8980" s="1295">
        <v>3846</v>
      </c>
      <c r="E8980" s="1295" t="s">
        <v>201</v>
      </c>
      <c r="F8980" s="935" t="s">
        <v>217</v>
      </c>
      <c r="G8980" s="1295">
        <v>0</v>
      </c>
      <c r="H8980" s="935" t="s">
        <v>410</v>
      </c>
      <c r="I8980" s="935" t="s">
        <v>411</v>
      </c>
      <c r="J8980" s="935">
        <v>40.153152210000002</v>
      </c>
      <c r="K8980" s="935">
        <v>-122.20237950000001</v>
      </c>
      <c r="L8980" s="935">
        <v>40.027836569999998</v>
      </c>
      <c r="M8980" s="935">
        <v>-122.11920569999999</v>
      </c>
    </row>
    <row r="8981" spans="1:13" x14ac:dyDescent="0.35">
      <c r="A8981" s="1296">
        <v>43153</v>
      </c>
      <c r="B8981" s="1295" t="s">
        <v>242</v>
      </c>
      <c r="C8981" s="1297" t="s">
        <v>260</v>
      </c>
      <c r="D8981" s="1295">
        <v>3846</v>
      </c>
      <c r="E8981" s="1295" t="s">
        <v>201</v>
      </c>
      <c r="F8981" s="935" t="s">
        <v>219</v>
      </c>
      <c r="G8981" s="1295">
        <v>0</v>
      </c>
      <c r="H8981" s="935" t="s">
        <v>411</v>
      </c>
      <c r="I8981" s="935" t="s">
        <v>412</v>
      </c>
      <c r="J8981" s="935">
        <v>40.027836569999998</v>
      </c>
      <c r="K8981" s="935">
        <v>-122.11920569999999</v>
      </c>
      <c r="L8981" s="935">
        <v>39.909298579999998</v>
      </c>
      <c r="M8981" s="935">
        <v>-122.0918963</v>
      </c>
    </row>
    <row r="8982" spans="1:13" x14ac:dyDescent="0.35">
      <c r="A8982" s="1296">
        <v>43153</v>
      </c>
      <c r="B8982" s="1295" t="s">
        <v>242</v>
      </c>
      <c r="C8982" s="1297" t="s">
        <v>260</v>
      </c>
      <c r="D8982" s="1295">
        <v>3846</v>
      </c>
      <c r="E8982" s="1295" t="s">
        <v>201</v>
      </c>
      <c r="F8982" s="935" t="s">
        <v>220</v>
      </c>
      <c r="G8982" s="1295">
        <v>-99999</v>
      </c>
      <c r="H8982" s="935" t="s">
        <v>412</v>
      </c>
      <c r="I8982" s="935" t="s">
        <v>413</v>
      </c>
      <c r="J8982" s="935">
        <v>39.909298579999998</v>
      </c>
      <c r="K8982" s="935">
        <v>-122.0918963</v>
      </c>
      <c r="L8982" s="935">
        <v>39.751173979999997</v>
      </c>
      <c r="M8982" s="935">
        <v>-121.9963235</v>
      </c>
    </row>
    <row r="8983" spans="1:13" x14ac:dyDescent="0.35">
      <c r="A8983" s="1296">
        <v>43153</v>
      </c>
      <c r="B8983" s="1295" t="s">
        <v>242</v>
      </c>
      <c r="C8983" s="1297" t="s">
        <v>260</v>
      </c>
      <c r="D8983" s="1295">
        <v>3846</v>
      </c>
      <c r="E8983" s="1295" t="s">
        <v>201</v>
      </c>
      <c r="F8983" s="935" t="s">
        <v>221</v>
      </c>
      <c r="G8983" s="1295">
        <v>-99999</v>
      </c>
      <c r="H8983" s="935" t="s">
        <v>413</v>
      </c>
      <c r="I8983" s="935" t="s">
        <v>414</v>
      </c>
      <c r="J8983" s="935">
        <v>39.751173979999997</v>
      </c>
      <c r="K8983" s="935">
        <v>-121.9963235</v>
      </c>
      <c r="L8983" s="935">
        <v>39.629153240000001</v>
      </c>
      <c r="M8983" s="935">
        <v>-121.9925059</v>
      </c>
    </row>
    <row r="8984" spans="1:13" x14ac:dyDescent="0.35">
      <c r="A8984" s="1296">
        <v>43153</v>
      </c>
      <c r="B8984" s="1295" t="s">
        <v>242</v>
      </c>
      <c r="C8984" s="1297" t="s">
        <v>260</v>
      </c>
      <c r="D8984" s="1295">
        <v>3846</v>
      </c>
      <c r="E8984" s="1295" t="s">
        <v>201</v>
      </c>
      <c r="F8984" s="935" t="s">
        <v>222</v>
      </c>
      <c r="G8984" s="1295">
        <v>-99999</v>
      </c>
      <c r="H8984" s="935" t="s">
        <v>414</v>
      </c>
      <c r="I8984" s="935" t="s">
        <v>415</v>
      </c>
      <c r="J8984" s="935">
        <v>39.629153240000001</v>
      </c>
      <c r="K8984" s="935">
        <v>-121.9925059</v>
      </c>
      <c r="L8984" s="935">
        <v>39.40712284</v>
      </c>
      <c r="M8984" s="935">
        <v>-122.00758999999999</v>
      </c>
    </row>
    <row r="8985" spans="1:13" x14ac:dyDescent="0.35">
      <c r="A8985" s="1296">
        <v>43190</v>
      </c>
      <c r="B8985" s="1295" t="s">
        <v>242</v>
      </c>
      <c r="C8985" s="1297" t="s">
        <v>260</v>
      </c>
      <c r="D8985" s="1295">
        <v>3269</v>
      </c>
      <c r="E8985" s="1295" t="s">
        <v>201</v>
      </c>
      <c r="F8985" s="935" t="s">
        <v>208</v>
      </c>
      <c r="G8985" s="1295">
        <v>0</v>
      </c>
      <c r="H8985" s="935" t="s">
        <v>402</v>
      </c>
      <c r="I8985" s="935" t="s">
        <v>403</v>
      </c>
      <c r="J8985" s="935">
        <v>40.611883210000002</v>
      </c>
      <c r="K8985" s="935">
        <v>-122.446135</v>
      </c>
      <c r="L8985" s="935">
        <v>40.592799669999998</v>
      </c>
      <c r="M8985" s="935">
        <v>-122.3942059</v>
      </c>
    </row>
    <row r="8986" spans="1:13" x14ac:dyDescent="0.35">
      <c r="A8986" s="1296">
        <v>43190</v>
      </c>
      <c r="B8986" s="1295" t="s">
        <v>242</v>
      </c>
      <c r="C8986" s="1297" t="s">
        <v>260</v>
      </c>
      <c r="D8986" s="1295">
        <v>3269</v>
      </c>
      <c r="E8986" s="1295" t="s">
        <v>201</v>
      </c>
      <c r="F8986" s="935" t="s">
        <v>209</v>
      </c>
      <c r="G8986" s="1295">
        <v>3</v>
      </c>
      <c r="H8986" s="935" t="s">
        <v>403</v>
      </c>
      <c r="I8986" s="935" t="s">
        <v>404</v>
      </c>
      <c r="J8986" s="935">
        <v>40.592799669999998</v>
      </c>
      <c r="K8986" s="935">
        <v>-122.3942059</v>
      </c>
      <c r="L8986" s="935">
        <v>40.585947769999997</v>
      </c>
      <c r="M8986" s="935">
        <v>-122.3683525</v>
      </c>
    </row>
    <row r="8987" spans="1:13" x14ac:dyDescent="0.35">
      <c r="A8987" s="1296">
        <v>43190</v>
      </c>
      <c r="B8987" s="1295" t="s">
        <v>242</v>
      </c>
      <c r="C8987" s="1297" t="s">
        <v>260</v>
      </c>
      <c r="D8987" s="1295">
        <v>3269</v>
      </c>
      <c r="E8987" s="1295" t="s">
        <v>201</v>
      </c>
      <c r="F8987" s="935" t="s">
        <v>211</v>
      </c>
      <c r="G8987" s="1295">
        <v>0</v>
      </c>
      <c r="H8987" s="935" t="s">
        <v>404</v>
      </c>
      <c r="I8987" s="935" t="s">
        <v>405</v>
      </c>
      <c r="J8987" s="935">
        <v>40.585947769999997</v>
      </c>
      <c r="K8987" s="935">
        <v>-122.3683525</v>
      </c>
      <c r="L8987" s="935">
        <v>40.472049499999997</v>
      </c>
      <c r="M8987" s="935">
        <v>-122.29453460000001</v>
      </c>
    </row>
    <row r="8988" spans="1:13" x14ac:dyDescent="0.35">
      <c r="A8988" s="1296">
        <v>43190</v>
      </c>
      <c r="B8988" s="1295" t="s">
        <v>242</v>
      </c>
      <c r="C8988" s="1297" t="s">
        <v>260</v>
      </c>
      <c r="D8988" s="1295">
        <v>3269</v>
      </c>
      <c r="E8988" s="1295" t="s">
        <v>201</v>
      </c>
      <c r="F8988" s="935" t="s">
        <v>212</v>
      </c>
      <c r="G8988" s="1295">
        <v>2</v>
      </c>
      <c r="H8988" s="935" t="s">
        <v>405</v>
      </c>
      <c r="I8988" s="935" t="s">
        <v>406</v>
      </c>
      <c r="J8988" s="935">
        <v>40.472049499999997</v>
      </c>
      <c r="K8988" s="935">
        <v>-122.29453460000001</v>
      </c>
      <c r="L8988" s="935">
        <v>40.417416330000002</v>
      </c>
      <c r="M8988" s="935">
        <v>-122.19395729999999</v>
      </c>
    </row>
    <row r="8989" spans="1:13" x14ac:dyDescent="0.35">
      <c r="A8989" s="1296">
        <v>43190</v>
      </c>
      <c r="B8989" s="1295" t="s">
        <v>242</v>
      </c>
      <c r="C8989" s="1297" t="s">
        <v>260</v>
      </c>
      <c r="D8989" s="1295">
        <v>3269</v>
      </c>
      <c r="E8989" s="1295" t="s">
        <v>201</v>
      </c>
      <c r="F8989" s="935" t="s">
        <v>213</v>
      </c>
      <c r="G8989" s="1295">
        <v>0</v>
      </c>
      <c r="H8989" s="935" t="s">
        <v>406</v>
      </c>
      <c r="I8989" s="935" t="s">
        <v>407</v>
      </c>
      <c r="J8989" s="935">
        <v>40.417416330000002</v>
      </c>
      <c r="K8989" s="935">
        <v>-122.19395729999999</v>
      </c>
      <c r="L8989" s="935">
        <v>40.355137560000003</v>
      </c>
      <c r="M8989" s="935">
        <v>-122.17595660000001</v>
      </c>
    </row>
    <row r="8990" spans="1:13" x14ac:dyDescent="0.35">
      <c r="A8990" s="1296">
        <v>43190</v>
      </c>
      <c r="B8990" s="1295" t="s">
        <v>242</v>
      </c>
      <c r="C8990" s="1297" t="s">
        <v>260</v>
      </c>
      <c r="D8990" s="1295">
        <v>3269</v>
      </c>
      <c r="E8990" s="1295" t="s">
        <v>201</v>
      </c>
      <c r="F8990" s="935" t="s">
        <v>214</v>
      </c>
      <c r="G8990" s="1295">
        <v>0</v>
      </c>
      <c r="H8990" s="935" t="s">
        <v>407</v>
      </c>
      <c r="I8990" s="935" t="s">
        <v>408</v>
      </c>
      <c r="J8990" s="935">
        <v>40.355137560000003</v>
      </c>
      <c r="K8990" s="935">
        <v>-122.17595660000001</v>
      </c>
      <c r="L8990" s="935">
        <v>40.316984869999999</v>
      </c>
      <c r="M8990" s="935">
        <v>-122.1896581</v>
      </c>
    </row>
    <row r="8991" spans="1:13" x14ac:dyDescent="0.35">
      <c r="A8991" s="1296">
        <v>43190</v>
      </c>
      <c r="B8991" s="1295" t="s">
        <v>242</v>
      </c>
      <c r="C8991" s="1297" t="s">
        <v>260</v>
      </c>
      <c r="D8991" s="1295">
        <v>3269</v>
      </c>
      <c r="E8991" s="1295" t="s">
        <v>201</v>
      </c>
      <c r="F8991" s="935" t="s">
        <v>215</v>
      </c>
      <c r="G8991" s="1295">
        <v>0</v>
      </c>
      <c r="H8991" s="935" t="s">
        <v>408</v>
      </c>
      <c r="I8991" s="935" t="s">
        <v>409</v>
      </c>
      <c r="J8991" s="935">
        <v>40.316984869999999</v>
      </c>
      <c r="K8991" s="935">
        <v>-122.1896581</v>
      </c>
      <c r="L8991" s="935">
        <v>40.263968490000003</v>
      </c>
      <c r="M8991" s="935">
        <v>-122.2235306</v>
      </c>
    </row>
    <row r="8992" spans="1:13" x14ac:dyDescent="0.35">
      <c r="A8992" s="1296">
        <v>43190</v>
      </c>
      <c r="B8992" s="1295" t="s">
        <v>242</v>
      </c>
      <c r="C8992" s="1297" t="s">
        <v>260</v>
      </c>
      <c r="D8992" s="1295">
        <v>3269</v>
      </c>
      <c r="E8992" s="1295" t="s">
        <v>201</v>
      </c>
      <c r="F8992" s="935" t="s">
        <v>216</v>
      </c>
      <c r="G8992" s="1295">
        <v>0</v>
      </c>
      <c r="H8992" s="935" t="s">
        <v>409</v>
      </c>
      <c r="I8992" s="935" t="s">
        <v>410</v>
      </c>
      <c r="J8992" s="935">
        <v>40.263968490000003</v>
      </c>
      <c r="K8992" s="935">
        <v>-122.2235306</v>
      </c>
      <c r="L8992" s="935">
        <v>40.153152210000002</v>
      </c>
      <c r="M8992" s="935">
        <v>-122.20237950000001</v>
      </c>
    </row>
    <row r="8993" spans="1:13" x14ac:dyDescent="0.35">
      <c r="A8993" s="1296">
        <v>43190</v>
      </c>
      <c r="B8993" s="1295" t="s">
        <v>242</v>
      </c>
      <c r="C8993" s="1297" t="s">
        <v>260</v>
      </c>
      <c r="D8993" s="1295">
        <v>3269</v>
      </c>
      <c r="E8993" s="1295" t="s">
        <v>201</v>
      </c>
      <c r="F8993" s="935" t="s">
        <v>217</v>
      </c>
      <c r="G8993" s="1295">
        <v>0</v>
      </c>
      <c r="H8993" s="935" t="s">
        <v>410</v>
      </c>
      <c r="I8993" s="935" t="s">
        <v>411</v>
      </c>
      <c r="J8993" s="935">
        <v>40.153152210000002</v>
      </c>
      <c r="K8993" s="935">
        <v>-122.20237950000001</v>
      </c>
      <c r="L8993" s="935">
        <v>40.027836569999998</v>
      </c>
      <c r="M8993" s="935">
        <v>-122.11920569999999</v>
      </c>
    </row>
    <row r="8994" spans="1:13" x14ac:dyDescent="0.35">
      <c r="A8994" s="1296">
        <v>43190</v>
      </c>
      <c r="B8994" s="1295" t="s">
        <v>242</v>
      </c>
      <c r="C8994" s="1297" t="s">
        <v>260</v>
      </c>
      <c r="D8994" s="1295">
        <v>3269</v>
      </c>
      <c r="E8994" s="1295" t="s">
        <v>201</v>
      </c>
      <c r="F8994" s="935" t="s">
        <v>219</v>
      </c>
      <c r="G8994" s="1295">
        <v>0</v>
      </c>
      <c r="H8994" s="935" t="s">
        <v>411</v>
      </c>
      <c r="I8994" s="935" t="s">
        <v>412</v>
      </c>
      <c r="J8994" s="935">
        <v>40.027836569999998</v>
      </c>
      <c r="K8994" s="935">
        <v>-122.11920569999999</v>
      </c>
      <c r="L8994" s="935">
        <v>39.909298579999998</v>
      </c>
      <c r="M8994" s="935">
        <v>-122.0918963</v>
      </c>
    </row>
    <row r="8995" spans="1:13" x14ac:dyDescent="0.35">
      <c r="A8995" s="1296">
        <v>43190</v>
      </c>
      <c r="B8995" s="1295" t="s">
        <v>242</v>
      </c>
      <c r="C8995" s="1297" t="s">
        <v>260</v>
      </c>
      <c r="D8995" s="1295">
        <v>3269</v>
      </c>
      <c r="E8995" s="1295" t="s">
        <v>201</v>
      </c>
      <c r="F8995" s="935" t="s">
        <v>220</v>
      </c>
      <c r="G8995" s="1295">
        <v>0</v>
      </c>
      <c r="H8995" s="935" t="s">
        <v>412</v>
      </c>
      <c r="I8995" s="935" t="s">
        <v>413</v>
      </c>
      <c r="J8995" s="935">
        <v>39.909298579999998</v>
      </c>
      <c r="K8995" s="935">
        <v>-122.0918963</v>
      </c>
      <c r="L8995" s="935">
        <v>39.751173979999997</v>
      </c>
      <c r="M8995" s="935">
        <v>-121.9963235</v>
      </c>
    </row>
    <row r="8996" spans="1:13" x14ac:dyDescent="0.35">
      <c r="A8996" s="1296">
        <v>43190</v>
      </c>
      <c r="B8996" s="1295" t="s">
        <v>242</v>
      </c>
      <c r="C8996" s="1297" t="s">
        <v>260</v>
      </c>
      <c r="D8996" s="1295">
        <v>3269</v>
      </c>
      <c r="E8996" s="1295" t="s">
        <v>201</v>
      </c>
      <c r="F8996" s="935" t="s">
        <v>221</v>
      </c>
      <c r="G8996" s="1295">
        <v>0</v>
      </c>
      <c r="H8996" s="935" t="s">
        <v>413</v>
      </c>
      <c r="I8996" s="935" t="s">
        <v>414</v>
      </c>
      <c r="J8996" s="935">
        <v>39.751173979999997</v>
      </c>
      <c r="K8996" s="935">
        <v>-121.9963235</v>
      </c>
      <c r="L8996" s="935">
        <v>39.629153240000001</v>
      </c>
      <c r="M8996" s="935">
        <v>-121.9925059</v>
      </c>
    </row>
    <row r="8997" spans="1:13" x14ac:dyDescent="0.35">
      <c r="A8997" s="1296">
        <v>43190</v>
      </c>
      <c r="B8997" s="1295" t="s">
        <v>242</v>
      </c>
      <c r="C8997" s="1297" t="s">
        <v>260</v>
      </c>
      <c r="D8997" s="1295">
        <v>3269</v>
      </c>
      <c r="E8997" s="1295" t="s">
        <v>201</v>
      </c>
      <c r="F8997" s="935" t="s">
        <v>222</v>
      </c>
      <c r="G8997" s="1295">
        <v>0</v>
      </c>
      <c r="H8997" s="935" t="s">
        <v>414</v>
      </c>
      <c r="I8997" s="935" t="s">
        <v>415</v>
      </c>
      <c r="J8997" s="935">
        <v>39.629153240000001</v>
      </c>
      <c r="K8997" s="935">
        <v>-121.9925059</v>
      </c>
      <c r="L8997" s="935">
        <v>39.40712284</v>
      </c>
      <c r="M8997" s="935">
        <v>-122.00758999999999</v>
      </c>
    </row>
    <row r="8998" spans="1:13" x14ac:dyDescent="0.35">
      <c r="A8998" s="1296">
        <v>43221</v>
      </c>
      <c r="B8998" s="1298" t="s">
        <v>194</v>
      </c>
      <c r="C8998" s="1298" t="s">
        <v>260</v>
      </c>
      <c r="D8998" s="1295">
        <v>3270</v>
      </c>
      <c r="E8998" s="1298" t="s">
        <v>200</v>
      </c>
      <c r="F8998" s="935" t="s">
        <v>208</v>
      </c>
      <c r="G8998" s="1295">
        <v>0</v>
      </c>
      <c r="H8998" s="935" t="s">
        <v>402</v>
      </c>
      <c r="I8998" s="935" t="s">
        <v>403</v>
      </c>
      <c r="J8998" s="935">
        <v>40.611883210000002</v>
      </c>
      <c r="K8998" s="935">
        <v>-122.446135</v>
      </c>
      <c r="L8998" s="935">
        <v>40.592799669999998</v>
      </c>
      <c r="M8998" s="935">
        <v>-122.3942059</v>
      </c>
    </row>
    <row r="8999" spans="1:13" x14ac:dyDescent="0.35">
      <c r="A8999" s="1296">
        <v>43221</v>
      </c>
      <c r="B8999" s="1298" t="s">
        <v>194</v>
      </c>
      <c r="C8999" s="1298" t="s">
        <v>260</v>
      </c>
      <c r="D8999" s="1295">
        <v>3270</v>
      </c>
      <c r="E8999" s="1298" t="s">
        <v>200</v>
      </c>
      <c r="F8999" s="935" t="s">
        <v>209</v>
      </c>
      <c r="G8999" s="1295">
        <v>0</v>
      </c>
      <c r="H8999" s="935" t="s">
        <v>403</v>
      </c>
      <c r="I8999" s="935" t="s">
        <v>404</v>
      </c>
      <c r="J8999" s="935">
        <v>40.592799669999998</v>
      </c>
      <c r="K8999" s="935">
        <v>-122.3942059</v>
      </c>
      <c r="L8999" s="935">
        <v>40.585947769999997</v>
      </c>
      <c r="M8999" s="935">
        <v>-122.3683525</v>
      </c>
    </row>
    <row r="9000" spans="1:13" x14ac:dyDescent="0.35">
      <c r="A9000" s="1296">
        <v>43221</v>
      </c>
      <c r="B9000" s="1298" t="s">
        <v>194</v>
      </c>
      <c r="C9000" s="1298" t="s">
        <v>260</v>
      </c>
      <c r="D9000" s="1295">
        <v>3270</v>
      </c>
      <c r="E9000" s="1298" t="s">
        <v>200</v>
      </c>
      <c r="F9000" s="935" t="s">
        <v>211</v>
      </c>
      <c r="G9000" s="1295">
        <v>0</v>
      </c>
      <c r="H9000" s="935" t="s">
        <v>404</v>
      </c>
      <c r="I9000" s="935" t="s">
        <v>405</v>
      </c>
      <c r="J9000" s="935">
        <v>40.585947769999997</v>
      </c>
      <c r="K9000" s="935">
        <v>-122.3683525</v>
      </c>
      <c r="L9000" s="935">
        <v>40.472049499999997</v>
      </c>
      <c r="M9000" s="935">
        <v>-122.29453460000001</v>
      </c>
    </row>
    <row r="9001" spans="1:13" x14ac:dyDescent="0.35">
      <c r="A9001" s="1296">
        <v>43221</v>
      </c>
      <c r="B9001" s="1298" t="s">
        <v>194</v>
      </c>
      <c r="C9001" s="1298" t="s">
        <v>260</v>
      </c>
      <c r="D9001" s="1295">
        <v>3270</v>
      </c>
      <c r="E9001" s="1298" t="s">
        <v>200</v>
      </c>
      <c r="F9001" s="935" t="s">
        <v>212</v>
      </c>
      <c r="G9001" s="1295">
        <v>0</v>
      </c>
      <c r="H9001" s="935" t="s">
        <v>405</v>
      </c>
      <c r="I9001" s="935" t="s">
        <v>406</v>
      </c>
      <c r="J9001" s="935">
        <v>40.472049499999997</v>
      </c>
      <c r="K9001" s="935">
        <v>-122.29453460000001</v>
      </c>
      <c r="L9001" s="935">
        <v>40.417416330000002</v>
      </c>
      <c r="M9001" s="935">
        <v>-122.19395729999999</v>
      </c>
    </row>
    <row r="9002" spans="1:13" x14ac:dyDescent="0.35">
      <c r="A9002" s="1296">
        <v>43221</v>
      </c>
      <c r="B9002" s="1298" t="s">
        <v>194</v>
      </c>
      <c r="C9002" s="1298" t="s">
        <v>260</v>
      </c>
      <c r="D9002" s="1295">
        <v>3270</v>
      </c>
      <c r="E9002" s="1298" t="s">
        <v>200</v>
      </c>
      <c r="F9002" s="935" t="s">
        <v>213</v>
      </c>
      <c r="G9002" s="1295">
        <v>0</v>
      </c>
      <c r="H9002" s="935" t="s">
        <v>406</v>
      </c>
      <c r="I9002" s="935" t="s">
        <v>407</v>
      </c>
      <c r="J9002" s="935">
        <v>40.417416330000002</v>
      </c>
      <c r="K9002" s="935">
        <v>-122.19395729999999</v>
      </c>
      <c r="L9002" s="935">
        <v>40.355137560000003</v>
      </c>
      <c r="M9002" s="935">
        <v>-122.17595660000001</v>
      </c>
    </row>
    <row r="9003" spans="1:13" x14ac:dyDescent="0.35">
      <c r="A9003" s="1296">
        <v>43221</v>
      </c>
      <c r="B9003" s="1298" t="s">
        <v>194</v>
      </c>
      <c r="C9003" s="1298" t="s">
        <v>260</v>
      </c>
      <c r="D9003" s="1295">
        <v>3270</v>
      </c>
      <c r="E9003" s="1298" t="s">
        <v>200</v>
      </c>
      <c r="F9003" s="935" t="s">
        <v>214</v>
      </c>
      <c r="G9003" s="1295">
        <v>0</v>
      </c>
      <c r="H9003" s="935" t="s">
        <v>407</v>
      </c>
      <c r="I9003" s="935" t="s">
        <v>408</v>
      </c>
      <c r="J9003" s="935">
        <v>40.355137560000003</v>
      </c>
      <c r="K9003" s="935">
        <v>-122.17595660000001</v>
      </c>
      <c r="L9003" s="935">
        <v>40.316984869999999</v>
      </c>
      <c r="M9003" s="935">
        <v>-122.1896581</v>
      </c>
    </row>
    <row r="9004" spans="1:13" x14ac:dyDescent="0.35">
      <c r="A9004" s="1296">
        <v>43221</v>
      </c>
      <c r="B9004" s="1298" t="s">
        <v>194</v>
      </c>
      <c r="C9004" s="1298" t="s">
        <v>260</v>
      </c>
      <c r="D9004" s="1295">
        <v>3270</v>
      </c>
      <c r="E9004" s="1298" t="s">
        <v>200</v>
      </c>
      <c r="F9004" s="935" t="s">
        <v>215</v>
      </c>
      <c r="G9004" s="1295">
        <v>0</v>
      </c>
      <c r="H9004" s="935" t="s">
        <v>408</v>
      </c>
      <c r="I9004" s="935" t="s">
        <v>409</v>
      </c>
      <c r="J9004" s="935">
        <v>40.316984869999999</v>
      </c>
      <c r="K9004" s="935">
        <v>-122.1896581</v>
      </c>
      <c r="L9004" s="935">
        <v>40.263968490000003</v>
      </c>
      <c r="M9004" s="935">
        <v>-122.2235306</v>
      </c>
    </row>
    <row r="9005" spans="1:13" x14ac:dyDescent="0.35">
      <c r="A9005" s="1296">
        <v>43221</v>
      </c>
      <c r="B9005" s="1298" t="s">
        <v>194</v>
      </c>
      <c r="C9005" s="1298" t="s">
        <v>260</v>
      </c>
      <c r="D9005" s="1295">
        <v>3270</v>
      </c>
      <c r="E9005" s="1298" t="s">
        <v>200</v>
      </c>
      <c r="F9005" s="935" t="s">
        <v>216</v>
      </c>
      <c r="G9005" s="1295">
        <v>0</v>
      </c>
      <c r="H9005" s="935" t="s">
        <v>409</v>
      </c>
      <c r="I9005" s="935" t="s">
        <v>410</v>
      </c>
      <c r="J9005" s="935">
        <v>40.263968490000003</v>
      </c>
      <c r="K9005" s="935">
        <v>-122.2235306</v>
      </c>
      <c r="L9005" s="935">
        <v>40.153152210000002</v>
      </c>
      <c r="M9005" s="935">
        <v>-122.20237950000001</v>
      </c>
    </row>
    <row r="9006" spans="1:13" x14ac:dyDescent="0.35">
      <c r="A9006" s="1296">
        <v>43221</v>
      </c>
      <c r="B9006" s="1298" t="s">
        <v>194</v>
      </c>
      <c r="C9006" s="1298" t="s">
        <v>260</v>
      </c>
      <c r="D9006" s="1295">
        <v>3270</v>
      </c>
      <c r="E9006" s="1298" t="s">
        <v>200</v>
      </c>
      <c r="F9006" s="935" t="s">
        <v>217</v>
      </c>
      <c r="G9006" s="1295">
        <v>0</v>
      </c>
      <c r="H9006" s="935" t="s">
        <v>410</v>
      </c>
      <c r="I9006" s="935" t="s">
        <v>411</v>
      </c>
      <c r="J9006" s="935">
        <v>40.153152210000002</v>
      </c>
      <c r="K9006" s="935">
        <v>-122.20237950000001</v>
      </c>
      <c r="L9006" s="935">
        <v>40.027836569999998</v>
      </c>
      <c r="M9006" s="935">
        <v>-122.11920569999999</v>
      </c>
    </row>
    <row r="9007" spans="1:13" x14ac:dyDescent="0.35">
      <c r="A9007" s="1296">
        <v>43221</v>
      </c>
      <c r="B9007" s="1298" t="s">
        <v>194</v>
      </c>
      <c r="C9007" s="1298" t="s">
        <v>260</v>
      </c>
      <c r="D9007" s="1295">
        <v>3270</v>
      </c>
      <c r="E9007" s="1298" t="s">
        <v>200</v>
      </c>
      <c r="F9007" s="935" t="s">
        <v>219</v>
      </c>
      <c r="G9007" s="1295">
        <v>0</v>
      </c>
      <c r="H9007" s="935" t="s">
        <v>411</v>
      </c>
      <c r="I9007" s="935" t="s">
        <v>412</v>
      </c>
      <c r="J9007" s="935">
        <v>40.027836569999998</v>
      </c>
      <c r="K9007" s="935">
        <v>-122.11920569999999</v>
      </c>
      <c r="L9007" s="935">
        <v>39.909298579999998</v>
      </c>
      <c r="M9007" s="935">
        <v>-122.0918963</v>
      </c>
    </row>
    <row r="9008" spans="1:13" x14ac:dyDescent="0.35">
      <c r="A9008" s="1296">
        <v>43221</v>
      </c>
      <c r="B9008" s="1298" t="s">
        <v>194</v>
      </c>
      <c r="C9008" s="1298" t="s">
        <v>260</v>
      </c>
      <c r="D9008" s="1295">
        <v>3270</v>
      </c>
      <c r="E9008" s="1298" t="s">
        <v>200</v>
      </c>
      <c r="F9008" s="935" t="s">
        <v>220</v>
      </c>
      <c r="G9008" s="1295">
        <v>-99999</v>
      </c>
      <c r="H9008" s="935" t="s">
        <v>412</v>
      </c>
      <c r="I9008" s="935" t="s">
        <v>413</v>
      </c>
      <c r="J9008" s="935">
        <v>39.909298579999998</v>
      </c>
      <c r="K9008" s="935">
        <v>-122.0918963</v>
      </c>
      <c r="L9008" s="935">
        <v>39.751173979999997</v>
      </c>
      <c r="M9008" s="935">
        <v>-121.9963235</v>
      </c>
    </row>
    <row r="9009" spans="1:13" x14ac:dyDescent="0.35">
      <c r="A9009" s="1296">
        <v>43221</v>
      </c>
      <c r="B9009" s="1298" t="s">
        <v>194</v>
      </c>
      <c r="C9009" s="1298" t="s">
        <v>260</v>
      </c>
      <c r="D9009" s="1295">
        <v>3270</v>
      </c>
      <c r="E9009" s="1298" t="s">
        <v>200</v>
      </c>
      <c r="F9009" s="935" t="s">
        <v>221</v>
      </c>
      <c r="G9009" s="1295">
        <v>-99999</v>
      </c>
      <c r="H9009" s="935" t="s">
        <v>413</v>
      </c>
      <c r="I9009" s="935" t="s">
        <v>414</v>
      </c>
      <c r="J9009" s="935">
        <v>39.751173979999997</v>
      </c>
      <c r="K9009" s="935">
        <v>-121.9963235</v>
      </c>
      <c r="L9009" s="935">
        <v>39.629153240000001</v>
      </c>
      <c r="M9009" s="935">
        <v>-121.9925059</v>
      </c>
    </row>
    <row r="9010" spans="1:13" x14ac:dyDescent="0.35">
      <c r="A9010" s="1296">
        <v>43221</v>
      </c>
      <c r="B9010" s="1298" t="s">
        <v>194</v>
      </c>
      <c r="C9010" s="1298" t="s">
        <v>260</v>
      </c>
      <c r="D9010" s="1295">
        <v>3270</v>
      </c>
      <c r="E9010" s="1298" t="s">
        <v>200</v>
      </c>
      <c r="F9010" s="935" t="s">
        <v>222</v>
      </c>
      <c r="G9010" s="1295">
        <v>-99999</v>
      </c>
      <c r="H9010" s="935" t="s">
        <v>414</v>
      </c>
      <c r="I9010" s="935" t="s">
        <v>415</v>
      </c>
      <c r="J9010" s="935">
        <v>39.629153240000001</v>
      </c>
      <c r="K9010" s="935">
        <v>-121.9925059</v>
      </c>
      <c r="L9010" s="935">
        <v>39.40712284</v>
      </c>
      <c r="M9010" s="935">
        <v>-122.00758999999999</v>
      </c>
    </row>
    <row r="9011" spans="1:13" x14ac:dyDescent="0.35">
      <c r="A9011" s="1296">
        <v>43236</v>
      </c>
      <c r="B9011" s="1298" t="s">
        <v>194</v>
      </c>
      <c r="C9011" s="1298" t="s">
        <v>260</v>
      </c>
      <c r="D9011" s="1295">
        <v>9264</v>
      </c>
      <c r="E9011" s="1298" t="s">
        <v>200</v>
      </c>
      <c r="F9011" s="935" t="s">
        <v>208</v>
      </c>
      <c r="G9011" s="1295">
        <v>2</v>
      </c>
      <c r="H9011" s="935" t="s">
        <v>402</v>
      </c>
      <c r="I9011" s="935" t="s">
        <v>403</v>
      </c>
      <c r="J9011" s="935">
        <v>40.611883210000002</v>
      </c>
      <c r="K9011" s="935">
        <v>-122.446135</v>
      </c>
      <c r="L9011" s="935">
        <v>40.592799669999998</v>
      </c>
      <c r="M9011" s="935">
        <v>-122.3942059</v>
      </c>
    </row>
    <row r="9012" spans="1:13" x14ac:dyDescent="0.35">
      <c r="A9012" s="1296">
        <v>43236</v>
      </c>
      <c r="B9012" s="1298" t="s">
        <v>194</v>
      </c>
      <c r="C9012" s="1298" t="s">
        <v>260</v>
      </c>
      <c r="D9012" s="1295">
        <v>9264</v>
      </c>
      <c r="E9012" s="1298" t="s">
        <v>200</v>
      </c>
      <c r="F9012" s="935" t="s">
        <v>209</v>
      </c>
      <c r="G9012" s="1295">
        <v>3</v>
      </c>
      <c r="H9012" s="935" t="s">
        <v>403</v>
      </c>
      <c r="I9012" s="935" t="s">
        <v>404</v>
      </c>
      <c r="J9012" s="935">
        <v>40.592799669999998</v>
      </c>
      <c r="K9012" s="935">
        <v>-122.3942059</v>
      </c>
      <c r="L9012" s="935">
        <v>40.585947769999997</v>
      </c>
      <c r="M9012" s="935">
        <v>-122.3683525</v>
      </c>
    </row>
    <row r="9013" spans="1:13" x14ac:dyDescent="0.35">
      <c r="A9013" s="1296">
        <v>43236</v>
      </c>
      <c r="B9013" s="1298" t="s">
        <v>194</v>
      </c>
      <c r="C9013" s="1298" t="s">
        <v>260</v>
      </c>
      <c r="D9013" s="1295">
        <v>9264</v>
      </c>
      <c r="E9013" s="1298" t="s">
        <v>200</v>
      </c>
      <c r="F9013" s="935" t="s">
        <v>211</v>
      </c>
      <c r="G9013" s="1295">
        <v>0</v>
      </c>
      <c r="H9013" s="935" t="s">
        <v>404</v>
      </c>
      <c r="I9013" s="935" t="s">
        <v>405</v>
      </c>
      <c r="J9013" s="935">
        <v>40.585947769999997</v>
      </c>
      <c r="K9013" s="935">
        <v>-122.3683525</v>
      </c>
      <c r="L9013" s="935">
        <v>40.472049499999997</v>
      </c>
      <c r="M9013" s="935">
        <v>-122.29453460000001</v>
      </c>
    </row>
    <row r="9014" spans="1:13" x14ac:dyDescent="0.35">
      <c r="A9014" s="1296">
        <v>43236</v>
      </c>
      <c r="B9014" s="1298" t="s">
        <v>194</v>
      </c>
      <c r="C9014" s="1298" t="s">
        <v>260</v>
      </c>
      <c r="D9014" s="1295">
        <v>9264</v>
      </c>
      <c r="E9014" s="1298" t="s">
        <v>200</v>
      </c>
      <c r="F9014" s="935" t="s">
        <v>212</v>
      </c>
      <c r="G9014" s="1295">
        <v>0</v>
      </c>
      <c r="H9014" s="935" t="s">
        <v>405</v>
      </c>
      <c r="I9014" s="935" t="s">
        <v>406</v>
      </c>
      <c r="J9014" s="935">
        <v>40.472049499999997</v>
      </c>
      <c r="K9014" s="935">
        <v>-122.29453460000001</v>
      </c>
      <c r="L9014" s="935">
        <v>40.417416330000002</v>
      </c>
      <c r="M9014" s="935">
        <v>-122.19395729999999</v>
      </c>
    </row>
    <row r="9015" spans="1:13" x14ac:dyDescent="0.35">
      <c r="A9015" s="1296">
        <v>43236</v>
      </c>
      <c r="B9015" s="1298" t="s">
        <v>194</v>
      </c>
      <c r="C9015" s="1298" t="s">
        <v>260</v>
      </c>
      <c r="D9015" s="1295">
        <v>9264</v>
      </c>
      <c r="E9015" s="1298" t="s">
        <v>200</v>
      </c>
      <c r="F9015" s="935" t="s">
        <v>213</v>
      </c>
      <c r="G9015" s="1295">
        <v>0</v>
      </c>
      <c r="H9015" s="935" t="s">
        <v>406</v>
      </c>
      <c r="I9015" s="935" t="s">
        <v>407</v>
      </c>
      <c r="J9015" s="935">
        <v>40.417416330000002</v>
      </c>
      <c r="K9015" s="935">
        <v>-122.19395729999999</v>
      </c>
      <c r="L9015" s="935">
        <v>40.355137560000003</v>
      </c>
      <c r="M9015" s="935">
        <v>-122.17595660000001</v>
      </c>
    </row>
    <row r="9016" spans="1:13" x14ac:dyDescent="0.35">
      <c r="A9016" s="1296">
        <v>43236</v>
      </c>
      <c r="B9016" s="1298" t="s">
        <v>194</v>
      </c>
      <c r="C9016" s="1298" t="s">
        <v>260</v>
      </c>
      <c r="D9016" s="1295">
        <v>9264</v>
      </c>
      <c r="E9016" s="1298" t="s">
        <v>200</v>
      </c>
      <c r="F9016" s="935" t="s">
        <v>214</v>
      </c>
      <c r="G9016" s="1295">
        <v>0</v>
      </c>
      <c r="H9016" s="935" t="s">
        <v>407</v>
      </c>
      <c r="I9016" s="935" t="s">
        <v>408</v>
      </c>
      <c r="J9016" s="935">
        <v>40.355137560000003</v>
      </c>
      <c r="K9016" s="935">
        <v>-122.17595660000001</v>
      </c>
      <c r="L9016" s="935">
        <v>40.316984869999999</v>
      </c>
      <c r="M9016" s="935">
        <v>-122.1896581</v>
      </c>
    </row>
    <row r="9017" spans="1:13" x14ac:dyDescent="0.35">
      <c r="A9017" s="1296">
        <v>43236</v>
      </c>
      <c r="B9017" s="1298" t="s">
        <v>194</v>
      </c>
      <c r="C9017" s="1298" t="s">
        <v>260</v>
      </c>
      <c r="D9017" s="1295">
        <v>9264</v>
      </c>
      <c r="E9017" s="1298" t="s">
        <v>200</v>
      </c>
      <c r="F9017" s="935" t="s">
        <v>215</v>
      </c>
      <c r="G9017" s="1295">
        <v>0</v>
      </c>
      <c r="H9017" s="935" t="s">
        <v>408</v>
      </c>
      <c r="I9017" s="935" t="s">
        <v>409</v>
      </c>
      <c r="J9017" s="935">
        <v>40.316984869999999</v>
      </c>
      <c r="K9017" s="935">
        <v>-122.1896581</v>
      </c>
      <c r="L9017" s="935">
        <v>40.263968490000003</v>
      </c>
      <c r="M9017" s="935">
        <v>-122.2235306</v>
      </c>
    </row>
    <row r="9018" spans="1:13" x14ac:dyDescent="0.35">
      <c r="A9018" s="1296">
        <v>43236</v>
      </c>
      <c r="B9018" s="1298" t="s">
        <v>194</v>
      </c>
      <c r="C9018" s="1298" t="s">
        <v>260</v>
      </c>
      <c r="D9018" s="1295">
        <v>9264</v>
      </c>
      <c r="E9018" s="1298" t="s">
        <v>200</v>
      </c>
      <c r="F9018" s="935" t="s">
        <v>216</v>
      </c>
      <c r="G9018" s="1295">
        <v>0</v>
      </c>
      <c r="H9018" s="935" t="s">
        <v>409</v>
      </c>
      <c r="I9018" s="935" t="s">
        <v>410</v>
      </c>
      <c r="J9018" s="935">
        <v>40.263968490000003</v>
      </c>
      <c r="K9018" s="935">
        <v>-122.2235306</v>
      </c>
      <c r="L9018" s="935">
        <v>40.153152210000002</v>
      </c>
      <c r="M9018" s="935">
        <v>-122.20237950000001</v>
      </c>
    </row>
    <row r="9019" spans="1:13" x14ac:dyDescent="0.35">
      <c r="A9019" s="1296">
        <v>43236</v>
      </c>
      <c r="B9019" s="1298" t="s">
        <v>194</v>
      </c>
      <c r="C9019" s="1298" t="s">
        <v>260</v>
      </c>
      <c r="D9019" s="1295">
        <v>9264</v>
      </c>
      <c r="E9019" s="1298" t="s">
        <v>200</v>
      </c>
      <c r="F9019" s="935" t="s">
        <v>217</v>
      </c>
      <c r="G9019" s="1295">
        <v>-99999</v>
      </c>
      <c r="H9019" s="935" t="s">
        <v>410</v>
      </c>
      <c r="I9019" s="935" t="s">
        <v>411</v>
      </c>
      <c r="J9019" s="935">
        <v>40.153152210000002</v>
      </c>
      <c r="K9019" s="935">
        <v>-122.20237950000001</v>
      </c>
      <c r="L9019" s="935">
        <v>40.027836569999998</v>
      </c>
      <c r="M9019" s="935">
        <v>-122.11920569999999</v>
      </c>
    </row>
    <row r="9020" spans="1:13" x14ac:dyDescent="0.35">
      <c r="A9020" s="1296">
        <v>43236</v>
      </c>
      <c r="B9020" s="1298" t="s">
        <v>194</v>
      </c>
      <c r="C9020" s="1298" t="s">
        <v>260</v>
      </c>
      <c r="D9020" s="1295">
        <v>9264</v>
      </c>
      <c r="E9020" s="1298" t="s">
        <v>200</v>
      </c>
      <c r="F9020" s="935" t="s">
        <v>219</v>
      </c>
      <c r="G9020" s="1295">
        <v>-99999</v>
      </c>
      <c r="H9020" s="935" t="s">
        <v>411</v>
      </c>
      <c r="I9020" s="935" t="s">
        <v>412</v>
      </c>
      <c r="J9020" s="935">
        <v>40.027836569999998</v>
      </c>
      <c r="K9020" s="935">
        <v>-122.11920569999999</v>
      </c>
      <c r="L9020" s="935">
        <v>39.909298579999998</v>
      </c>
      <c r="M9020" s="935">
        <v>-122.0918963</v>
      </c>
    </row>
    <row r="9021" spans="1:13" x14ac:dyDescent="0.35">
      <c r="A9021" s="1296">
        <v>43236</v>
      </c>
      <c r="B9021" s="1298" t="s">
        <v>194</v>
      </c>
      <c r="C9021" s="1298" t="s">
        <v>260</v>
      </c>
      <c r="D9021" s="1295">
        <v>9264</v>
      </c>
      <c r="E9021" s="1298" t="s">
        <v>200</v>
      </c>
      <c r="F9021" s="935" t="s">
        <v>220</v>
      </c>
      <c r="G9021" s="1295">
        <v>-99999</v>
      </c>
      <c r="H9021" s="935" t="s">
        <v>412</v>
      </c>
      <c r="I9021" s="935" t="s">
        <v>413</v>
      </c>
      <c r="J9021" s="935">
        <v>39.909298579999998</v>
      </c>
      <c r="K9021" s="935">
        <v>-122.0918963</v>
      </c>
      <c r="L9021" s="935">
        <v>39.751173979999997</v>
      </c>
      <c r="M9021" s="935">
        <v>-121.9963235</v>
      </c>
    </row>
    <row r="9022" spans="1:13" x14ac:dyDescent="0.35">
      <c r="A9022" s="1296">
        <v>43236</v>
      </c>
      <c r="B9022" s="1298" t="s">
        <v>194</v>
      </c>
      <c r="C9022" s="1298" t="s">
        <v>260</v>
      </c>
      <c r="D9022" s="1295">
        <v>9264</v>
      </c>
      <c r="E9022" s="1298" t="s">
        <v>200</v>
      </c>
      <c r="F9022" s="935" t="s">
        <v>221</v>
      </c>
      <c r="G9022" s="1295">
        <v>-99999</v>
      </c>
      <c r="H9022" s="935" t="s">
        <v>413</v>
      </c>
      <c r="I9022" s="935" t="s">
        <v>414</v>
      </c>
      <c r="J9022" s="935">
        <v>39.751173979999997</v>
      </c>
      <c r="K9022" s="935">
        <v>-121.9963235</v>
      </c>
      <c r="L9022" s="935">
        <v>39.629153240000001</v>
      </c>
      <c r="M9022" s="935">
        <v>-121.9925059</v>
      </c>
    </row>
    <row r="9023" spans="1:13" x14ac:dyDescent="0.35">
      <c r="A9023" s="1296">
        <v>43236</v>
      </c>
      <c r="B9023" s="1298" t="s">
        <v>194</v>
      </c>
      <c r="C9023" s="1298" t="s">
        <v>260</v>
      </c>
      <c r="D9023" s="1295">
        <v>9264</v>
      </c>
      <c r="E9023" s="1298" t="s">
        <v>200</v>
      </c>
      <c r="F9023" s="935" t="s">
        <v>222</v>
      </c>
      <c r="G9023" s="1295">
        <v>-99999</v>
      </c>
      <c r="H9023" s="935" t="s">
        <v>414</v>
      </c>
      <c r="I9023" s="935" t="s">
        <v>415</v>
      </c>
      <c r="J9023" s="935">
        <v>39.629153240000001</v>
      </c>
      <c r="K9023" s="935">
        <v>-121.9925059</v>
      </c>
      <c r="L9023" s="935">
        <v>39.40712284</v>
      </c>
      <c r="M9023" s="935">
        <v>-122.00758999999999</v>
      </c>
    </row>
    <row r="9024" spans="1:13" x14ac:dyDescent="0.35">
      <c r="A9024" s="1296">
        <v>43244</v>
      </c>
      <c r="B9024" s="1298" t="s">
        <v>194</v>
      </c>
      <c r="C9024" s="1298" t="s">
        <v>260</v>
      </c>
      <c r="D9024" s="1295">
        <v>9557</v>
      </c>
      <c r="E9024" s="1298" t="s">
        <v>200</v>
      </c>
      <c r="F9024" s="935" t="s">
        <v>208</v>
      </c>
      <c r="G9024" s="1295">
        <v>1</v>
      </c>
      <c r="H9024" s="935" t="s">
        <v>402</v>
      </c>
      <c r="I9024" s="935" t="s">
        <v>403</v>
      </c>
      <c r="J9024" s="935">
        <v>40.611883210000002</v>
      </c>
      <c r="K9024" s="935">
        <v>-122.446135</v>
      </c>
      <c r="L9024" s="935">
        <v>40.592799669999998</v>
      </c>
      <c r="M9024" s="935">
        <v>-122.3942059</v>
      </c>
    </row>
    <row r="9025" spans="1:13" x14ac:dyDescent="0.35">
      <c r="A9025" s="1296">
        <v>43244</v>
      </c>
      <c r="B9025" s="1298" t="s">
        <v>194</v>
      </c>
      <c r="C9025" s="1298" t="s">
        <v>260</v>
      </c>
      <c r="D9025" s="1295">
        <v>9557</v>
      </c>
      <c r="E9025" s="1298" t="s">
        <v>200</v>
      </c>
      <c r="F9025" s="935" t="s">
        <v>209</v>
      </c>
      <c r="G9025" s="1295">
        <v>10</v>
      </c>
      <c r="H9025" s="935" t="s">
        <v>403</v>
      </c>
      <c r="I9025" s="935" t="s">
        <v>404</v>
      </c>
      <c r="J9025" s="935">
        <v>40.592799669999998</v>
      </c>
      <c r="K9025" s="935">
        <v>-122.3942059</v>
      </c>
      <c r="L9025" s="935">
        <v>40.585947769999997</v>
      </c>
      <c r="M9025" s="935">
        <v>-122.3683525</v>
      </c>
    </row>
    <row r="9026" spans="1:13" x14ac:dyDescent="0.35">
      <c r="A9026" s="1296">
        <v>43244</v>
      </c>
      <c r="B9026" s="1298" t="s">
        <v>194</v>
      </c>
      <c r="C9026" s="1298" t="s">
        <v>260</v>
      </c>
      <c r="D9026" s="1295">
        <v>9557</v>
      </c>
      <c r="E9026" s="1298" t="s">
        <v>200</v>
      </c>
      <c r="F9026" s="935" t="s">
        <v>211</v>
      </c>
      <c r="G9026" s="1295">
        <v>0</v>
      </c>
      <c r="H9026" s="935" t="s">
        <v>404</v>
      </c>
      <c r="I9026" s="935" t="s">
        <v>405</v>
      </c>
      <c r="J9026" s="935">
        <v>40.585947769999997</v>
      </c>
      <c r="K9026" s="935">
        <v>-122.3683525</v>
      </c>
      <c r="L9026" s="935">
        <v>40.472049499999997</v>
      </c>
      <c r="M9026" s="935">
        <v>-122.29453460000001</v>
      </c>
    </row>
    <row r="9027" spans="1:13" x14ac:dyDescent="0.35">
      <c r="A9027" s="1296">
        <v>43244</v>
      </c>
      <c r="B9027" s="1298" t="s">
        <v>194</v>
      </c>
      <c r="C9027" s="1298" t="s">
        <v>260</v>
      </c>
      <c r="D9027" s="1295">
        <v>9557</v>
      </c>
      <c r="E9027" s="1298" t="s">
        <v>200</v>
      </c>
      <c r="F9027" s="935" t="s">
        <v>212</v>
      </c>
      <c r="G9027" s="1295">
        <v>0</v>
      </c>
      <c r="H9027" s="935" t="s">
        <v>405</v>
      </c>
      <c r="I9027" s="935" t="s">
        <v>406</v>
      </c>
      <c r="J9027" s="935">
        <v>40.472049499999997</v>
      </c>
      <c r="K9027" s="935">
        <v>-122.29453460000001</v>
      </c>
      <c r="L9027" s="935">
        <v>40.417416330000002</v>
      </c>
      <c r="M9027" s="935">
        <v>-122.19395729999999</v>
      </c>
    </row>
    <row r="9028" spans="1:13" x14ac:dyDescent="0.35">
      <c r="A9028" s="1296">
        <v>43244</v>
      </c>
      <c r="B9028" s="1298" t="s">
        <v>194</v>
      </c>
      <c r="C9028" s="1298" t="s">
        <v>260</v>
      </c>
      <c r="D9028" s="1295">
        <v>9557</v>
      </c>
      <c r="E9028" s="1298" t="s">
        <v>200</v>
      </c>
      <c r="F9028" s="935" t="s">
        <v>213</v>
      </c>
      <c r="G9028" s="1295">
        <v>0</v>
      </c>
      <c r="H9028" s="935" t="s">
        <v>406</v>
      </c>
      <c r="I9028" s="935" t="s">
        <v>407</v>
      </c>
      <c r="J9028" s="935">
        <v>40.417416330000002</v>
      </c>
      <c r="K9028" s="935">
        <v>-122.19395729999999</v>
      </c>
      <c r="L9028" s="935">
        <v>40.355137560000003</v>
      </c>
      <c r="M9028" s="935">
        <v>-122.17595660000001</v>
      </c>
    </row>
    <row r="9029" spans="1:13" x14ac:dyDescent="0.35">
      <c r="A9029" s="1296">
        <v>43244</v>
      </c>
      <c r="B9029" s="1298" t="s">
        <v>194</v>
      </c>
      <c r="C9029" s="1298" t="s">
        <v>260</v>
      </c>
      <c r="D9029" s="1295">
        <v>9557</v>
      </c>
      <c r="E9029" s="1298" t="s">
        <v>200</v>
      </c>
      <c r="F9029" s="935" t="s">
        <v>214</v>
      </c>
      <c r="G9029" s="1295">
        <v>0</v>
      </c>
      <c r="H9029" s="935" t="s">
        <v>407</v>
      </c>
      <c r="I9029" s="935" t="s">
        <v>408</v>
      </c>
      <c r="J9029" s="935">
        <v>40.355137560000003</v>
      </c>
      <c r="K9029" s="935">
        <v>-122.17595660000001</v>
      </c>
      <c r="L9029" s="935">
        <v>40.316984869999999</v>
      </c>
      <c r="M9029" s="935">
        <v>-122.1896581</v>
      </c>
    </row>
    <row r="9030" spans="1:13" x14ac:dyDescent="0.35">
      <c r="A9030" s="1296">
        <v>43244</v>
      </c>
      <c r="B9030" s="1298" t="s">
        <v>194</v>
      </c>
      <c r="C9030" s="1298" t="s">
        <v>260</v>
      </c>
      <c r="D9030" s="1295">
        <v>9557</v>
      </c>
      <c r="E9030" s="1298" t="s">
        <v>200</v>
      </c>
      <c r="F9030" s="935" t="s">
        <v>215</v>
      </c>
      <c r="G9030" s="1295">
        <v>0</v>
      </c>
      <c r="H9030" s="935" t="s">
        <v>408</v>
      </c>
      <c r="I9030" s="935" t="s">
        <v>409</v>
      </c>
      <c r="J9030" s="935">
        <v>40.316984869999999</v>
      </c>
      <c r="K9030" s="935">
        <v>-122.1896581</v>
      </c>
      <c r="L9030" s="935">
        <v>40.263968490000003</v>
      </c>
      <c r="M9030" s="935">
        <v>-122.2235306</v>
      </c>
    </row>
    <row r="9031" spans="1:13" x14ac:dyDescent="0.35">
      <c r="A9031" s="1296">
        <v>43244</v>
      </c>
      <c r="B9031" s="1298" t="s">
        <v>194</v>
      </c>
      <c r="C9031" s="1298" t="s">
        <v>260</v>
      </c>
      <c r="D9031" s="1295">
        <v>9557</v>
      </c>
      <c r="E9031" s="1298" t="s">
        <v>200</v>
      </c>
      <c r="F9031" s="935" t="s">
        <v>216</v>
      </c>
      <c r="G9031" s="1295">
        <v>0</v>
      </c>
      <c r="H9031" s="935" t="s">
        <v>409</v>
      </c>
      <c r="I9031" s="935" t="s">
        <v>410</v>
      </c>
      <c r="J9031" s="935">
        <v>40.263968490000003</v>
      </c>
      <c r="K9031" s="935">
        <v>-122.2235306</v>
      </c>
      <c r="L9031" s="935">
        <v>40.153152210000002</v>
      </c>
      <c r="M9031" s="935">
        <v>-122.20237950000001</v>
      </c>
    </row>
    <row r="9032" spans="1:13" x14ac:dyDescent="0.35">
      <c r="A9032" s="1296">
        <v>43244</v>
      </c>
      <c r="B9032" s="1298" t="s">
        <v>194</v>
      </c>
      <c r="C9032" s="1298" t="s">
        <v>260</v>
      </c>
      <c r="D9032" s="1295">
        <v>9557</v>
      </c>
      <c r="E9032" s="1298" t="s">
        <v>200</v>
      </c>
      <c r="F9032" s="935" t="s">
        <v>217</v>
      </c>
      <c r="G9032" s="1295">
        <v>-99999</v>
      </c>
      <c r="H9032" s="935" t="s">
        <v>410</v>
      </c>
      <c r="I9032" s="935" t="s">
        <v>411</v>
      </c>
      <c r="J9032" s="935">
        <v>40.153152210000002</v>
      </c>
      <c r="K9032" s="935">
        <v>-122.20237950000001</v>
      </c>
      <c r="L9032" s="935">
        <v>40.027836569999998</v>
      </c>
      <c r="M9032" s="935">
        <v>-122.11920569999999</v>
      </c>
    </row>
    <row r="9033" spans="1:13" x14ac:dyDescent="0.35">
      <c r="A9033" s="1296">
        <v>43244</v>
      </c>
      <c r="B9033" s="1298" t="s">
        <v>194</v>
      </c>
      <c r="C9033" s="1298" t="s">
        <v>260</v>
      </c>
      <c r="D9033" s="1295">
        <v>9557</v>
      </c>
      <c r="E9033" s="1298" t="s">
        <v>200</v>
      </c>
      <c r="F9033" s="935" t="s">
        <v>219</v>
      </c>
      <c r="G9033" s="1295">
        <v>-99999</v>
      </c>
      <c r="H9033" s="935" t="s">
        <v>411</v>
      </c>
      <c r="I9033" s="935" t="s">
        <v>412</v>
      </c>
      <c r="J9033" s="935">
        <v>40.027836569999998</v>
      </c>
      <c r="K9033" s="935">
        <v>-122.11920569999999</v>
      </c>
      <c r="L9033" s="935">
        <v>39.909298579999998</v>
      </c>
      <c r="M9033" s="935">
        <v>-122.0918963</v>
      </c>
    </row>
    <row r="9034" spans="1:13" x14ac:dyDescent="0.35">
      <c r="A9034" s="1296">
        <v>43244</v>
      </c>
      <c r="B9034" s="1298" t="s">
        <v>194</v>
      </c>
      <c r="C9034" s="1298" t="s">
        <v>260</v>
      </c>
      <c r="D9034" s="1295">
        <v>9557</v>
      </c>
      <c r="E9034" s="1298" t="s">
        <v>200</v>
      </c>
      <c r="F9034" s="935" t="s">
        <v>220</v>
      </c>
      <c r="G9034" s="1295">
        <v>-99999</v>
      </c>
      <c r="H9034" s="935" t="s">
        <v>412</v>
      </c>
      <c r="I9034" s="935" t="s">
        <v>413</v>
      </c>
      <c r="J9034" s="935">
        <v>39.909298579999998</v>
      </c>
      <c r="K9034" s="935">
        <v>-122.0918963</v>
      </c>
      <c r="L9034" s="935">
        <v>39.751173979999997</v>
      </c>
      <c r="M9034" s="935">
        <v>-121.9963235</v>
      </c>
    </row>
    <row r="9035" spans="1:13" x14ac:dyDescent="0.35">
      <c r="A9035" s="1296">
        <v>43244</v>
      </c>
      <c r="B9035" s="1298" t="s">
        <v>194</v>
      </c>
      <c r="C9035" s="1298" t="s">
        <v>260</v>
      </c>
      <c r="D9035" s="1295">
        <v>9557</v>
      </c>
      <c r="E9035" s="1298" t="s">
        <v>200</v>
      </c>
      <c r="F9035" s="935" t="s">
        <v>221</v>
      </c>
      <c r="G9035" s="1295">
        <v>-99999</v>
      </c>
      <c r="H9035" s="935" t="s">
        <v>413</v>
      </c>
      <c r="I9035" s="935" t="s">
        <v>414</v>
      </c>
      <c r="J9035" s="935">
        <v>39.751173979999997</v>
      </c>
      <c r="K9035" s="935">
        <v>-121.9963235</v>
      </c>
      <c r="L9035" s="935">
        <v>39.629153240000001</v>
      </c>
      <c r="M9035" s="935">
        <v>-121.9925059</v>
      </c>
    </row>
    <row r="9036" spans="1:13" x14ac:dyDescent="0.35">
      <c r="A9036" s="1296">
        <v>43244</v>
      </c>
      <c r="B9036" s="1298" t="s">
        <v>194</v>
      </c>
      <c r="C9036" s="1298" t="s">
        <v>260</v>
      </c>
      <c r="D9036" s="1295">
        <v>9557</v>
      </c>
      <c r="E9036" s="1298" t="s">
        <v>200</v>
      </c>
      <c r="F9036" s="935" t="s">
        <v>222</v>
      </c>
      <c r="G9036" s="1295">
        <v>-99999</v>
      </c>
      <c r="H9036" s="935" t="s">
        <v>414</v>
      </c>
      <c r="I9036" s="935" t="s">
        <v>415</v>
      </c>
      <c r="J9036" s="935">
        <v>39.629153240000001</v>
      </c>
      <c r="K9036" s="935">
        <v>-121.9925059</v>
      </c>
      <c r="L9036" s="935">
        <v>39.40712284</v>
      </c>
      <c r="M9036" s="935">
        <v>-122.00758999999999</v>
      </c>
    </row>
    <row r="9037" spans="1:13" x14ac:dyDescent="0.35">
      <c r="A9037" s="1296">
        <v>43259</v>
      </c>
      <c r="B9037" s="1298" t="s">
        <v>194</v>
      </c>
      <c r="C9037" s="1299" t="s">
        <v>283</v>
      </c>
      <c r="D9037" s="1295">
        <v>9475</v>
      </c>
      <c r="E9037" s="1298" t="s">
        <v>200</v>
      </c>
      <c r="F9037" s="935" t="s">
        <v>208</v>
      </c>
      <c r="G9037" s="1295">
        <v>5</v>
      </c>
      <c r="H9037" s="935" t="s">
        <v>402</v>
      </c>
      <c r="I9037" s="935" t="s">
        <v>403</v>
      </c>
      <c r="J9037" s="935">
        <v>40.611883210000002</v>
      </c>
      <c r="K9037" s="935">
        <v>-122.446135</v>
      </c>
      <c r="L9037" s="935">
        <v>40.592799669999998</v>
      </c>
      <c r="M9037" s="935">
        <v>-122.3942059</v>
      </c>
    </row>
    <row r="9038" spans="1:13" x14ac:dyDescent="0.35">
      <c r="A9038" s="1296">
        <v>43259</v>
      </c>
      <c r="B9038" s="1298" t="s">
        <v>194</v>
      </c>
      <c r="C9038" s="1299" t="s">
        <v>283</v>
      </c>
      <c r="D9038" s="1295">
        <v>9475</v>
      </c>
      <c r="E9038" s="1298" t="s">
        <v>200</v>
      </c>
      <c r="F9038" s="935" t="s">
        <v>209</v>
      </c>
      <c r="G9038" s="1295">
        <v>12</v>
      </c>
      <c r="H9038" s="935" t="s">
        <v>403</v>
      </c>
      <c r="I9038" s="935" t="s">
        <v>404</v>
      </c>
      <c r="J9038" s="935">
        <v>40.592799669999998</v>
      </c>
      <c r="K9038" s="935">
        <v>-122.3942059</v>
      </c>
      <c r="L9038" s="935">
        <v>40.585947769999997</v>
      </c>
      <c r="M9038" s="935">
        <v>-122.3683525</v>
      </c>
    </row>
    <row r="9039" spans="1:13" x14ac:dyDescent="0.35">
      <c r="A9039" s="1296">
        <v>43259</v>
      </c>
      <c r="B9039" s="1298" t="s">
        <v>194</v>
      </c>
      <c r="C9039" s="1299" t="s">
        <v>283</v>
      </c>
      <c r="D9039" s="1295">
        <v>9475</v>
      </c>
      <c r="E9039" s="1298" t="s">
        <v>200</v>
      </c>
      <c r="F9039" s="935" t="s">
        <v>211</v>
      </c>
      <c r="G9039" s="1295">
        <v>0</v>
      </c>
      <c r="H9039" s="935" t="s">
        <v>404</v>
      </c>
      <c r="I9039" s="935" t="s">
        <v>405</v>
      </c>
      <c r="J9039" s="935">
        <v>40.585947769999997</v>
      </c>
      <c r="K9039" s="935">
        <v>-122.3683525</v>
      </c>
      <c r="L9039" s="935">
        <v>40.472049499999997</v>
      </c>
      <c r="M9039" s="935">
        <v>-122.29453460000001</v>
      </c>
    </row>
    <row r="9040" spans="1:13" x14ac:dyDescent="0.35">
      <c r="A9040" s="1296">
        <v>43259</v>
      </c>
      <c r="B9040" s="1298" t="s">
        <v>194</v>
      </c>
      <c r="C9040" s="1299" t="s">
        <v>283</v>
      </c>
      <c r="D9040" s="1295">
        <v>9475</v>
      </c>
      <c r="E9040" s="1298" t="s">
        <v>200</v>
      </c>
      <c r="F9040" s="935" t="s">
        <v>212</v>
      </c>
      <c r="G9040" s="1295">
        <v>0</v>
      </c>
      <c r="H9040" s="935" t="s">
        <v>405</v>
      </c>
      <c r="I9040" s="935" t="s">
        <v>406</v>
      </c>
      <c r="J9040" s="935">
        <v>40.472049499999997</v>
      </c>
      <c r="K9040" s="935">
        <v>-122.29453460000001</v>
      </c>
      <c r="L9040" s="935">
        <v>40.417416330000002</v>
      </c>
      <c r="M9040" s="935">
        <v>-122.19395729999999</v>
      </c>
    </row>
    <row r="9041" spans="1:13" x14ac:dyDescent="0.35">
      <c r="A9041" s="1296">
        <v>43259</v>
      </c>
      <c r="B9041" s="1298" t="s">
        <v>194</v>
      </c>
      <c r="C9041" s="1299" t="s">
        <v>283</v>
      </c>
      <c r="D9041" s="1295">
        <v>9475</v>
      </c>
      <c r="E9041" s="1298" t="s">
        <v>200</v>
      </c>
      <c r="F9041" s="935" t="s">
        <v>213</v>
      </c>
      <c r="G9041" s="1295">
        <v>0</v>
      </c>
      <c r="H9041" s="935" t="s">
        <v>406</v>
      </c>
      <c r="I9041" s="935" t="s">
        <v>407</v>
      </c>
      <c r="J9041" s="935">
        <v>40.417416330000002</v>
      </c>
      <c r="K9041" s="935">
        <v>-122.19395729999999</v>
      </c>
      <c r="L9041" s="935">
        <v>40.355137560000003</v>
      </c>
      <c r="M9041" s="935">
        <v>-122.17595660000001</v>
      </c>
    </row>
    <row r="9042" spans="1:13" x14ac:dyDescent="0.35">
      <c r="A9042" s="1296">
        <v>43259</v>
      </c>
      <c r="B9042" s="1298" t="s">
        <v>194</v>
      </c>
      <c r="C9042" s="1299" t="s">
        <v>283</v>
      </c>
      <c r="D9042" s="1295">
        <v>9475</v>
      </c>
      <c r="E9042" s="1298" t="s">
        <v>200</v>
      </c>
      <c r="F9042" s="935" t="s">
        <v>214</v>
      </c>
      <c r="G9042" s="1295">
        <v>0</v>
      </c>
      <c r="H9042" s="935" t="s">
        <v>407</v>
      </c>
      <c r="I9042" s="935" t="s">
        <v>408</v>
      </c>
      <c r="J9042" s="935">
        <v>40.355137560000003</v>
      </c>
      <c r="K9042" s="935">
        <v>-122.17595660000001</v>
      </c>
      <c r="L9042" s="935">
        <v>40.316984869999999</v>
      </c>
      <c r="M9042" s="935">
        <v>-122.1896581</v>
      </c>
    </row>
    <row r="9043" spans="1:13" x14ac:dyDescent="0.35">
      <c r="A9043" s="1296">
        <v>43259</v>
      </c>
      <c r="B9043" s="1298" t="s">
        <v>194</v>
      </c>
      <c r="C9043" s="1299" t="s">
        <v>283</v>
      </c>
      <c r="D9043" s="1295">
        <v>9475</v>
      </c>
      <c r="E9043" s="1298" t="s">
        <v>200</v>
      </c>
      <c r="F9043" s="935" t="s">
        <v>215</v>
      </c>
      <c r="G9043" s="1295">
        <v>0</v>
      </c>
      <c r="H9043" s="935" t="s">
        <v>408</v>
      </c>
      <c r="I9043" s="935" t="s">
        <v>409</v>
      </c>
      <c r="J9043" s="935">
        <v>40.316984869999999</v>
      </c>
      <c r="K9043" s="935">
        <v>-122.1896581</v>
      </c>
      <c r="L9043" s="935">
        <v>40.263968490000003</v>
      </c>
      <c r="M9043" s="935">
        <v>-122.2235306</v>
      </c>
    </row>
    <row r="9044" spans="1:13" x14ac:dyDescent="0.35">
      <c r="A9044" s="1296">
        <v>43259</v>
      </c>
      <c r="B9044" s="1298" t="s">
        <v>194</v>
      </c>
      <c r="C9044" s="1299" t="s">
        <v>283</v>
      </c>
      <c r="D9044" s="1295">
        <v>9475</v>
      </c>
      <c r="E9044" s="1298" t="s">
        <v>200</v>
      </c>
      <c r="F9044" s="935" t="s">
        <v>216</v>
      </c>
      <c r="G9044" s="1295">
        <v>0</v>
      </c>
      <c r="H9044" s="935" t="s">
        <v>409</v>
      </c>
      <c r="I9044" s="935" t="s">
        <v>410</v>
      </c>
      <c r="J9044" s="935">
        <v>40.263968490000003</v>
      </c>
      <c r="K9044" s="935">
        <v>-122.2235306</v>
      </c>
      <c r="L9044" s="935">
        <v>40.153152210000002</v>
      </c>
      <c r="M9044" s="935">
        <v>-122.20237950000001</v>
      </c>
    </row>
    <row r="9045" spans="1:13" x14ac:dyDescent="0.35">
      <c r="A9045" s="1296">
        <v>43259</v>
      </c>
      <c r="B9045" s="1298" t="s">
        <v>194</v>
      </c>
      <c r="C9045" s="1299" t="s">
        <v>283</v>
      </c>
      <c r="D9045" s="1295">
        <v>9475</v>
      </c>
      <c r="E9045" s="1298" t="s">
        <v>200</v>
      </c>
      <c r="F9045" s="935" t="s">
        <v>217</v>
      </c>
      <c r="G9045" s="1295">
        <v>-99999</v>
      </c>
      <c r="H9045" s="935" t="s">
        <v>410</v>
      </c>
      <c r="I9045" s="935" t="s">
        <v>411</v>
      </c>
      <c r="J9045" s="935">
        <v>40.153152210000002</v>
      </c>
      <c r="K9045" s="935">
        <v>-122.20237950000001</v>
      </c>
      <c r="L9045" s="935">
        <v>40.027836569999998</v>
      </c>
      <c r="M9045" s="935">
        <v>-122.11920569999999</v>
      </c>
    </row>
    <row r="9046" spans="1:13" x14ac:dyDescent="0.35">
      <c r="A9046" s="1296">
        <v>43259</v>
      </c>
      <c r="B9046" s="1298" t="s">
        <v>194</v>
      </c>
      <c r="C9046" s="1299" t="s">
        <v>283</v>
      </c>
      <c r="D9046" s="1295">
        <v>9475</v>
      </c>
      <c r="E9046" s="1298" t="s">
        <v>200</v>
      </c>
      <c r="F9046" s="935" t="s">
        <v>219</v>
      </c>
      <c r="G9046" s="1295">
        <v>-99999</v>
      </c>
      <c r="H9046" s="935" t="s">
        <v>411</v>
      </c>
      <c r="I9046" s="935" t="s">
        <v>412</v>
      </c>
      <c r="J9046" s="935">
        <v>40.027836569999998</v>
      </c>
      <c r="K9046" s="935">
        <v>-122.11920569999999</v>
      </c>
      <c r="L9046" s="935">
        <v>39.909298579999998</v>
      </c>
      <c r="M9046" s="935">
        <v>-122.0918963</v>
      </c>
    </row>
    <row r="9047" spans="1:13" x14ac:dyDescent="0.35">
      <c r="A9047" s="1296">
        <v>43259</v>
      </c>
      <c r="B9047" s="1298" t="s">
        <v>194</v>
      </c>
      <c r="C9047" s="1299" t="s">
        <v>283</v>
      </c>
      <c r="D9047" s="1295">
        <v>9475</v>
      </c>
      <c r="E9047" s="1298" t="s">
        <v>200</v>
      </c>
      <c r="F9047" s="935" t="s">
        <v>220</v>
      </c>
      <c r="G9047" s="1295">
        <v>-99999</v>
      </c>
      <c r="H9047" s="935" t="s">
        <v>412</v>
      </c>
      <c r="I9047" s="935" t="s">
        <v>413</v>
      </c>
      <c r="J9047" s="935">
        <v>39.909298579999998</v>
      </c>
      <c r="K9047" s="935">
        <v>-122.0918963</v>
      </c>
      <c r="L9047" s="935">
        <v>39.751173979999997</v>
      </c>
      <c r="M9047" s="935">
        <v>-121.9963235</v>
      </c>
    </row>
    <row r="9048" spans="1:13" x14ac:dyDescent="0.35">
      <c r="A9048" s="1296">
        <v>43259</v>
      </c>
      <c r="B9048" s="1298" t="s">
        <v>194</v>
      </c>
      <c r="C9048" s="1299" t="s">
        <v>283</v>
      </c>
      <c r="D9048" s="1295">
        <v>9475</v>
      </c>
      <c r="E9048" s="1298" t="s">
        <v>200</v>
      </c>
      <c r="F9048" s="935" t="s">
        <v>221</v>
      </c>
      <c r="G9048" s="1295">
        <v>-99999</v>
      </c>
      <c r="H9048" s="935" t="s">
        <v>413</v>
      </c>
      <c r="I9048" s="935" t="s">
        <v>414</v>
      </c>
      <c r="J9048" s="935">
        <v>39.751173979999997</v>
      </c>
      <c r="K9048" s="935">
        <v>-121.9963235</v>
      </c>
      <c r="L9048" s="935">
        <v>39.629153240000001</v>
      </c>
      <c r="M9048" s="935">
        <v>-121.9925059</v>
      </c>
    </row>
    <row r="9049" spans="1:13" x14ac:dyDescent="0.35">
      <c r="A9049" s="1296">
        <v>43259</v>
      </c>
      <c r="B9049" s="1298" t="s">
        <v>194</v>
      </c>
      <c r="C9049" s="1299" t="s">
        <v>283</v>
      </c>
      <c r="D9049" s="1295">
        <v>9475</v>
      </c>
      <c r="E9049" s="1298" t="s">
        <v>200</v>
      </c>
      <c r="F9049" s="935" t="s">
        <v>222</v>
      </c>
      <c r="G9049" s="1295">
        <v>-99999</v>
      </c>
      <c r="H9049" s="935" t="s">
        <v>414</v>
      </c>
      <c r="I9049" s="935" t="s">
        <v>415</v>
      </c>
      <c r="J9049" s="935">
        <v>39.629153240000001</v>
      </c>
      <c r="K9049" s="935">
        <v>-121.9925059</v>
      </c>
      <c r="L9049" s="935">
        <v>39.40712284</v>
      </c>
      <c r="M9049" s="935">
        <v>-122.00758999999999</v>
      </c>
    </row>
    <row r="9050" spans="1:13" x14ac:dyDescent="0.35">
      <c r="A9050" s="1296">
        <v>43265</v>
      </c>
      <c r="B9050" s="1298" t="s">
        <v>194</v>
      </c>
      <c r="C9050" s="1299" t="s">
        <v>283</v>
      </c>
      <c r="D9050" s="1300">
        <v>10212</v>
      </c>
      <c r="E9050" s="1298" t="s">
        <v>200</v>
      </c>
      <c r="F9050" s="935" t="s">
        <v>208</v>
      </c>
      <c r="G9050" s="1295">
        <v>2</v>
      </c>
      <c r="H9050" s="935" t="s">
        <v>402</v>
      </c>
      <c r="I9050" s="935" t="s">
        <v>403</v>
      </c>
      <c r="J9050" s="935">
        <v>40.611883210000002</v>
      </c>
      <c r="K9050" s="935">
        <v>-122.446135</v>
      </c>
      <c r="L9050" s="935">
        <v>40.592799669999998</v>
      </c>
      <c r="M9050" s="935">
        <v>-122.3942059</v>
      </c>
    </row>
    <row r="9051" spans="1:13" x14ac:dyDescent="0.35">
      <c r="A9051" s="1296">
        <v>43265</v>
      </c>
      <c r="B9051" s="1298" t="s">
        <v>194</v>
      </c>
      <c r="C9051" s="1299" t="s">
        <v>283</v>
      </c>
      <c r="D9051" s="1300">
        <v>10212</v>
      </c>
      <c r="E9051" s="1298" t="s">
        <v>200</v>
      </c>
      <c r="F9051" s="935" t="s">
        <v>209</v>
      </c>
      <c r="G9051" s="1295">
        <v>5</v>
      </c>
      <c r="H9051" s="935" t="s">
        <v>403</v>
      </c>
      <c r="I9051" s="935" t="s">
        <v>404</v>
      </c>
      <c r="J9051" s="935">
        <v>40.592799669999998</v>
      </c>
      <c r="K9051" s="935">
        <v>-122.3942059</v>
      </c>
      <c r="L9051" s="935">
        <v>40.585947769999997</v>
      </c>
      <c r="M9051" s="935">
        <v>-122.3683525</v>
      </c>
    </row>
    <row r="9052" spans="1:13" x14ac:dyDescent="0.35">
      <c r="A9052" s="1296">
        <v>43265</v>
      </c>
      <c r="B9052" s="1298" t="s">
        <v>194</v>
      </c>
      <c r="C9052" s="1299" t="s">
        <v>283</v>
      </c>
      <c r="D9052" s="1300">
        <v>10212</v>
      </c>
      <c r="E9052" s="1298" t="s">
        <v>200</v>
      </c>
      <c r="F9052" s="935" t="s">
        <v>211</v>
      </c>
      <c r="G9052" s="1295">
        <v>2</v>
      </c>
      <c r="H9052" s="935" t="s">
        <v>404</v>
      </c>
      <c r="I9052" s="935" t="s">
        <v>405</v>
      </c>
      <c r="J9052" s="935">
        <v>40.585947769999997</v>
      </c>
      <c r="K9052" s="935">
        <v>-122.3683525</v>
      </c>
      <c r="L9052" s="935">
        <v>40.472049499999997</v>
      </c>
      <c r="M9052" s="935">
        <v>-122.29453460000001</v>
      </c>
    </row>
    <row r="9053" spans="1:13" x14ac:dyDescent="0.35">
      <c r="A9053" s="1296">
        <v>43265</v>
      </c>
      <c r="B9053" s="1298" t="s">
        <v>194</v>
      </c>
      <c r="C9053" s="1299" t="s">
        <v>283</v>
      </c>
      <c r="D9053" s="1300">
        <v>10212</v>
      </c>
      <c r="E9053" s="1298" t="s">
        <v>200</v>
      </c>
      <c r="F9053" s="935" t="s">
        <v>212</v>
      </c>
      <c r="G9053" s="1295">
        <v>0</v>
      </c>
      <c r="H9053" s="935" t="s">
        <v>405</v>
      </c>
      <c r="I9053" s="935" t="s">
        <v>406</v>
      </c>
      <c r="J9053" s="935">
        <v>40.472049499999997</v>
      </c>
      <c r="K9053" s="935">
        <v>-122.29453460000001</v>
      </c>
      <c r="L9053" s="935">
        <v>40.417416330000002</v>
      </c>
      <c r="M9053" s="935">
        <v>-122.19395729999999</v>
      </c>
    </row>
    <row r="9054" spans="1:13" x14ac:dyDescent="0.35">
      <c r="A9054" s="1296">
        <v>43265</v>
      </c>
      <c r="B9054" s="1298" t="s">
        <v>194</v>
      </c>
      <c r="C9054" s="1299" t="s">
        <v>283</v>
      </c>
      <c r="D9054" s="1300">
        <v>10212</v>
      </c>
      <c r="E9054" s="1298" t="s">
        <v>200</v>
      </c>
      <c r="F9054" s="935" t="s">
        <v>213</v>
      </c>
      <c r="G9054" s="1295">
        <v>0</v>
      </c>
      <c r="H9054" s="935" t="s">
        <v>406</v>
      </c>
      <c r="I9054" s="935" t="s">
        <v>407</v>
      </c>
      <c r="J9054" s="935">
        <v>40.417416330000002</v>
      </c>
      <c r="K9054" s="935">
        <v>-122.19395729999999</v>
      </c>
      <c r="L9054" s="935">
        <v>40.355137560000003</v>
      </c>
      <c r="M9054" s="935">
        <v>-122.17595660000001</v>
      </c>
    </row>
    <row r="9055" spans="1:13" x14ac:dyDescent="0.35">
      <c r="A9055" s="1296">
        <v>43265</v>
      </c>
      <c r="B9055" s="1298" t="s">
        <v>194</v>
      </c>
      <c r="C9055" s="1299" t="s">
        <v>283</v>
      </c>
      <c r="D9055" s="1300">
        <v>10212</v>
      </c>
      <c r="E9055" s="1298" t="s">
        <v>200</v>
      </c>
      <c r="F9055" s="935" t="s">
        <v>214</v>
      </c>
      <c r="G9055" s="1295">
        <v>0</v>
      </c>
      <c r="H9055" s="935" t="s">
        <v>407</v>
      </c>
      <c r="I9055" s="935" t="s">
        <v>408</v>
      </c>
      <c r="J9055" s="935">
        <v>40.355137560000003</v>
      </c>
      <c r="K9055" s="935">
        <v>-122.17595660000001</v>
      </c>
      <c r="L9055" s="935">
        <v>40.316984869999999</v>
      </c>
      <c r="M9055" s="935">
        <v>-122.1896581</v>
      </c>
    </row>
    <row r="9056" spans="1:13" x14ac:dyDescent="0.35">
      <c r="A9056" s="1296">
        <v>43265</v>
      </c>
      <c r="B9056" s="1298" t="s">
        <v>194</v>
      </c>
      <c r="C9056" s="1299" t="s">
        <v>283</v>
      </c>
      <c r="D9056" s="1300">
        <v>10212</v>
      </c>
      <c r="E9056" s="1298" t="s">
        <v>200</v>
      </c>
      <c r="F9056" s="935" t="s">
        <v>215</v>
      </c>
      <c r="G9056" s="1295">
        <v>0</v>
      </c>
      <c r="H9056" s="935" t="s">
        <v>408</v>
      </c>
      <c r="I9056" s="935" t="s">
        <v>409</v>
      </c>
      <c r="J9056" s="935">
        <v>40.316984869999999</v>
      </c>
      <c r="K9056" s="935">
        <v>-122.1896581</v>
      </c>
      <c r="L9056" s="935">
        <v>40.263968490000003</v>
      </c>
      <c r="M9056" s="935">
        <v>-122.2235306</v>
      </c>
    </row>
    <row r="9057" spans="1:13" x14ac:dyDescent="0.35">
      <c r="A9057" s="1296">
        <v>43265</v>
      </c>
      <c r="B9057" s="1298" t="s">
        <v>194</v>
      </c>
      <c r="C9057" s="1299" t="s">
        <v>283</v>
      </c>
      <c r="D9057" s="1300">
        <v>10212</v>
      </c>
      <c r="E9057" s="1298" t="s">
        <v>200</v>
      </c>
      <c r="F9057" s="935" t="s">
        <v>216</v>
      </c>
      <c r="G9057" s="1295">
        <v>0</v>
      </c>
      <c r="H9057" s="935" t="s">
        <v>409</v>
      </c>
      <c r="I9057" s="935" t="s">
        <v>410</v>
      </c>
      <c r="J9057" s="935">
        <v>40.263968490000003</v>
      </c>
      <c r="K9057" s="935">
        <v>-122.2235306</v>
      </c>
      <c r="L9057" s="935">
        <v>40.153152210000002</v>
      </c>
      <c r="M9057" s="935">
        <v>-122.20237950000001</v>
      </c>
    </row>
    <row r="9058" spans="1:13" x14ac:dyDescent="0.35">
      <c r="A9058" s="1296">
        <v>43265</v>
      </c>
      <c r="B9058" s="1298" t="s">
        <v>194</v>
      </c>
      <c r="C9058" s="1299" t="s">
        <v>283</v>
      </c>
      <c r="D9058" s="1300">
        <v>10212</v>
      </c>
      <c r="E9058" s="1298" t="s">
        <v>200</v>
      </c>
      <c r="F9058" s="935" t="s">
        <v>217</v>
      </c>
      <c r="G9058" s="1295">
        <v>-99999</v>
      </c>
      <c r="H9058" s="935" t="s">
        <v>410</v>
      </c>
      <c r="I9058" s="935" t="s">
        <v>411</v>
      </c>
      <c r="J9058" s="935">
        <v>40.153152210000002</v>
      </c>
      <c r="K9058" s="935">
        <v>-122.20237950000001</v>
      </c>
      <c r="L9058" s="935">
        <v>40.027836569999998</v>
      </c>
      <c r="M9058" s="935">
        <v>-122.11920569999999</v>
      </c>
    </row>
    <row r="9059" spans="1:13" x14ac:dyDescent="0.35">
      <c r="A9059" s="1296">
        <v>43265</v>
      </c>
      <c r="B9059" s="1298" t="s">
        <v>194</v>
      </c>
      <c r="C9059" s="1299" t="s">
        <v>283</v>
      </c>
      <c r="D9059" s="1300">
        <v>10212</v>
      </c>
      <c r="E9059" s="1298" t="s">
        <v>200</v>
      </c>
      <c r="F9059" s="935" t="s">
        <v>219</v>
      </c>
      <c r="G9059" s="1295">
        <v>-99999</v>
      </c>
      <c r="H9059" s="935" t="s">
        <v>411</v>
      </c>
      <c r="I9059" s="935" t="s">
        <v>412</v>
      </c>
      <c r="J9059" s="935">
        <v>40.027836569999998</v>
      </c>
      <c r="K9059" s="935">
        <v>-122.11920569999999</v>
      </c>
      <c r="L9059" s="935">
        <v>39.909298579999998</v>
      </c>
      <c r="M9059" s="935">
        <v>-122.0918963</v>
      </c>
    </row>
    <row r="9060" spans="1:13" x14ac:dyDescent="0.35">
      <c r="A9060" s="1296">
        <v>43265</v>
      </c>
      <c r="B9060" s="1298" t="s">
        <v>194</v>
      </c>
      <c r="C9060" s="1299" t="s">
        <v>283</v>
      </c>
      <c r="D9060" s="1300">
        <v>10212</v>
      </c>
      <c r="E9060" s="1298" t="s">
        <v>200</v>
      </c>
      <c r="F9060" s="935" t="s">
        <v>220</v>
      </c>
      <c r="G9060" s="1295">
        <v>-99999</v>
      </c>
      <c r="H9060" s="935" t="s">
        <v>412</v>
      </c>
      <c r="I9060" s="935" t="s">
        <v>413</v>
      </c>
      <c r="J9060" s="935">
        <v>39.909298579999998</v>
      </c>
      <c r="K9060" s="935">
        <v>-122.0918963</v>
      </c>
      <c r="L9060" s="935">
        <v>39.751173979999997</v>
      </c>
      <c r="M9060" s="935">
        <v>-121.9963235</v>
      </c>
    </row>
    <row r="9061" spans="1:13" x14ac:dyDescent="0.35">
      <c r="A9061" s="1296">
        <v>43265</v>
      </c>
      <c r="B9061" s="1298" t="s">
        <v>194</v>
      </c>
      <c r="C9061" s="1299" t="s">
        <v>283</v>
      </c>
      <c r="D9061" s="1300">
        <v>10212</v>
      </c>
      <c r="E9061" s="1298" t="s">
        <v>200</v>
      </c>
      <c r="F9061" s="935" t="s">
        <v>221</v>
      </c>
      <c r="G9061" s="1295">
        <v>-99999</v>
      </c>
      <c r="H9061" s="935" t="s">
        <v>413</v>
      </c>
      <c r="I9061" s="935" t="s">
        <v>414</v>
      </c>
      <c r="J9061" s="935">
        <v>39.751173979999997</v>
      </c>
      <c r="K9061" s="935">
        <v>-121.9963235</v>
      </c>
      <c r="L9061" s="935">
        <v>39.629153240000001</v>
      </c>
      <c r="M9061" s="935">
        <v>-121.9925059</v>
      </c>
    </row>
    <row r="9062" spans="1:13" x14ac:dyDescent="0.35">
      <c r="A9062" s="1296">
        <v>43265</v>
      </c>
      <c r="B9062" s="1298" t="s">
        <v>194</v>
      </c>
      <c r="C9062" s="1299" t="s">
        <v>283</v>
      </c>
      <c r="D9062" s="1300">
        <v>10212</v>
      </c>
      <c r="E9062" s="1298" t="s">
        <v>200</v>
      </c>
      <c r="F9062" s="935" t="s">
        <v>222</v>
      </c>
      <c r="G9062" s="1295">
        <v>-99999</v>
      </c>
      <c r="H9062" s="935" t="s">
        <v>414</v>
      </c>
      <c r="I9062" s="935" t="s">
        <v>415</v>
      </c>
      <c r="J9062" s="935">
        <v>39.629153240000001</v>
      </c>
      <c r="K9062" s="935">
        <v>-121.9925059</v>
      </c>
      <c r="L9062" s="935">
        <v>39.40712284</v>
      </c>
      <c r="M9062" s="935">
        <v>-122.00758999999999</v>
      </c>
    </row>
    <row r="9063" spans="1:13" x14ac:dyDescent="0.35">
      <c r="A9063" s="1296">
        <v>43273</v>
      </c>
      <c r="B9063" s="1298" t="s">
        <v>194</v>
      </c>
      <c r="C9063" s="1299" t="s">
        <v>283</v>
      </c>
      <c r="D9063" s="1300">
        <v>10842</v>
      </c>
      <c r="E9063" s="1298" t="s">
        <v>200</v>
      </c>
      <c r="F9063" s="935" t="s">
        <v>208</v>
      </c>
      <c r="G9063" s="1295">
        <v>2</v>
      </c>
      <c r="H9063" s="935" t="s">
        <v>402</v>
      </c>
      <c r="I9063" s="935" t="s">
        <v>403</v>
      </c>
      <c r="J9063" s="935">
        <v>40.611883210000002</v>
      </c>
      <c r="K9063" s="935">
        <v>-122.446135</v>
      </c>
      <c r="L9063" s="935">
        <v>40.592799669999998</v>
      </c>
      <c r="M9063" s="935">
        <v>-122.3942059</v>
      </c>
    </row>
    <row r="9064" spans="1:13" x14ac:dyDescent="0.35">
      <c r="A9064" s="1296">
        <v>43273</v>
      </c>
      <c r="B9064" s="1298" t="s">
        <v>194</v>
      </c>
      <c r="C9064" s="1299" t="s">
        <v>283</v>
      </c>
      <c r="D9064" s="1300">
        <v>10842</v>
      </c>
      <c r="E9064" s="1298" t="s">
        <v>200</v>
      </c>
      <c r="F9064" s="935" t="s">
        <v>209</v>
      </c>
      <c r="G9064" s="1295">
        <v>11</v>
      </c>
      <c r="H9064" s="935" t="s">
        <v>403</v>
      </c>
      <c r="I9064" s="935" t="s">
        <v>404</v>
      </c>
      <c r="J9064" s="935">
        <v>40.592799669999998</v>
      </c>
      <c r="K9064" s="935">
        <v>-122.3942059</v>
      </c>
      <c r="L9064" s="935">
        <v>40.585947769999997</v>
      </c>
      <c r="M9064" s="935">
        <v>-122.3683525</v>
      </c>
    </row>
    <row r="9065" spans="1:13" x14ac:dyDescent="0.35">
      <c r="A9065" s="1296">
        <v>43273</v>
      </c>
      <c r="B9065" s="1298" t="s">
        <v>194</v>
      </c>
      <c r="C9065" s="1299" t="s">
        <v>283</v>
      </c>
      <c r="D9065" s="1300">
        <v>10842</v>
      </c>
      <c r="E9065" s="1298" t="s">
        <v>200</v>
      </c>
      <c r="F9065" s="935" t="s">
        <v>211</v>
      </c>
      <c r="G9065" s="1295">
        <v>1</v>
      </c>
      <c r="H9065" s="935" t="s">
        <v>404</v>
      </c>
      <c r="I9065" s="935" t="s">
        <v>405</v>
      </c>
      <c r="J9065" s="935">
        <v>40.585947769999997</v>
      </c>
      <c r="K9065" s="935">
        <v>-122.3683525</v>
      </c>
      <c r="L9065" s="935">
        <v>40.472049499999997</v>
      </c>
      <c r="M9065" s="935">
        <v>-122.29453460000001</v>
      </c>
    </row>
    <row r="9066" spans="1:13" x14ac:dyDescent="0.35">
      <c r="A9066" s="1296">
        <v>43273</v>
      </c>
      <c r="B9066" s="1298" t="s">
        <v>194</v>
      </c>
      <c r="C9066" s="1299" t="s">
        <v>283</v>
      </c>
      <c r="D9066" s="1300">
        <v>10842</v>
      </c>
      <c r="E9066" s="1298" t="s">
        <v>200</v>
      </c>
      <c r="F9066" s="935" t="s">
        <v>212</v>
      </c>
      <c r="G9066" s="1295">
        <v>0</v>
      </c>
      <c r="H9066" s="935" t="s">
        <v>405</v>
      </c>
      <c r="I9066" s="935" t="s">
        <v>406</v>
      </c>
      <c r="J9066" s="935">
        <v>40.472049499999997</v>
      </c>
      <c r="K9066" s="935">
        <v>-122.29453460000001</v>
      </c>
      <c r="L9066" s="935">
        <v>40.417416330000002</v>
      </c>
      <c r="M9066" s="935">
        <v>-122.19395729999999</v>
      </c>
    </row>
    <row r="9067" spans="1:13" x14ac:dyDescent="0.35">
      <c r="A9067" s="1296">
        <v>43273</v>
      </c>
      <c r="B9067" s="1298" t="s">
        <v>194</v>
      </c>
      <c r="C9067" s="1299" t="s">
        <v>283</v>
      </c>
      <c r="D9067" s="1300">
        <v>10842</v>
      </c>
      <c r="E9067" s="1298" t="s">
        <v>200</v>
      </c>
      <c r="F9067" s="935" t="s">
        <v>213</v>
      </c>
      <c r="G9067" s="1295">
        <v>0</v>
      </c>
      <c r="H9067" s="935" t="s">
        <v>406</v>
      </c>
      <c r="I9067" s="935" t="s">
        <v>407</v>
      </c>
      <c r="J9067" s="935">
        <v>40.417416330000002</v>
      </c>
      <c r="K9067" s="935">
        <v>-122.19395729999999</v>
      </c>
      <c r="L9067" s="935">
        <v>40.355137560000003</v>
      </c>
      <c r="M9067" s="935">
        <v>-122.17595660000001</v>
      </c>
    </row>
    <row r="9068" spans="1:13" x14ac:dyDescent="0.35">
      <c r="A9068" s="1296">
        <v>43273</v>
      </c>
      <c r="B9068" s="1298" t="s">
        <v>194</v>
      </c>
      <c r="C9068" s="1299" t="s">
        <v>283</v>
      </c>
      <c r="D9068" s="1300">
        <v>10842</v>
      </c>
      <c r="E9068" s="1298" t="s">
        <v>200</v>
      </c>
      <c r="F9068" s="935" t="s">
        <v>214</v>
      </c>
      <c r="G9068" s="1295">
        <v>0</v>
      </c>
      <c r="H9068" s="935" t="s">
        <v>407</v>
      </c>
      <c r="I9068" s="935" t="s">
        <v>408</v>
      </c>
      <c r="J9068" s="935">
        <v>40.355137560000003</v>
      </c>
      <c r="K9068" s="935">
        <v>-122.17595660000001</v>
      </c>
      <c r="L9068" s="935">
        <v>40.316984869999999</v>
      </c>
      <c r="M9068" s="935">
        <v>-122.1896581</v>
      </c>
    </row>
    <row r="9069" spans="1:13" x14ac:dyDescent="0.35">
      <c r="A9069" s="1296">
        <v>43273</v>
      </c>
      <c r="B9069" s="1298" t="s">
        <v>194</v>
      </c>
      <c r="C9069" s="1299" t="s">
        <v>283</v>
      </c>
      <c r="D9069" s="1300">
        <v>10842</v>
      </c>
      <c r="E9069" s="1298" t="s">
        <v>200</v>
      </c>
      <c r="F9069" s="935" t="s">
        <v>215</v>
      </c>
      <c r="G9069" s="1295">
        <v>0</v>
      </c>
      <c r="H9069" s="935" t="s">
        <v>408</v>
      </c>
      <c r="I9069" s="935" t="s">
        <v>409</v>
      </c>
      <c r="J9069" s="935">
        <v>40.316984869999999</v>
      </c>
      <c r="K9069" s="935">
        <v>-122.1896581</v>
      </c>
      <c r="L9069" s="935">
        <v>40.263968490000003</v>
      </c>
      <c r="M9069" s="935">
        <v>-122.2235306</v>
      </c>
    </row>
    <row r="9070" spans="1:13" x14ac:dyDescent="0.35">
      <c r="A9070" s="1296">
        <v>43273</v>
      </c>
      <c r="B9070" s="1298" t="s">
        <v>194</v>
      </c>
      <c r="C9070" s="1299" t="s">
        <v>283</v>
      </c>
      <c r="D9070" s="1300">
        <v>10842</v>
      </c>
      <c r="E9070" s="1298" t="s">
        <v>200</v>
      </c>
      <c r="F9070" s="935" t="s">
        <v>216</v>
      </c>
      <c r="G9070" s="1295">
        <v>0</v>
      </c>
      <c r="H9070" s="935" t="s">
        <v>409</v>
      </c>
      <c r="I9070" s="935" t="s">
        <v>410</v>
      </c>
      <c r="J9070" s="935">
        <v>40.263968490000003</v>
      </c>
      <c r="K9070" s="935">
        <v>-122.2235306</v>
      </c>
      <c r="L9070" s="935">
        <v>40.153152210000002</v>
      </c>
      <c r="M9070" s="935">
        <v>-122.20237950000001</v>
      </c>
    </row>
    <row r="9071" spans="1:13" x14ac:dyDescent="0.35">
      <c r="A9071" s="1296">
        <v>43273</v>
      </c>
      <c r="B9071" s="1298" t="s">
        <v>194</v>
      </c>
      <c r="C9071" s="1299" t="s">
        <v>283</v>
      </c>
      <c r="D9071" s="1300">
        <v>10842</v>
      </c>
      <c r="E9071" s="1298" t="s">
        <v>200</v>
      </c>
      <c r="F9071" s="935" t="s">
        <v>217</v>
      </c>
      <c r="G9071" s="1295">
        <v>-99999</v>
      </c>
      <c r="H9071" s="935" t="s">
        <v>410</v>
      </c>
      <c r="I9071" s="935" t="s">
        <v>411</v>
      </c>
      <c r="J9071" s="935">
        <v>40.153152210000002</v>
      </c>
      <c r="K9071" s="935">
        <v>-122.20237950000001</v>
      </c>
      <c r="L9071" s="935">
        <v>40.027836569999998</v>
      </c>
      <c r="M9071" s="935">
        <v>-122.11920569999999</v>
      </c>
    </row>
    <row r="9072" spans="1:13" x14ac:dyDescent="0.35">
      <c r="A9072" s="1296">
        <v>43273</v>
      </c>
      <c r="B9072" s="1298" t="s">
        <v>194</v>
      </c>
      <c r="C9072" s="1299" t="s">
        <v>283</v>
      </c>
      <c r="D9072" s="1300">
        <v>10842</v>
      </c>
      <c r="E9072" s="1298" t="s">
        <v>200</v>
      </c>
      <c r="F9072" s="935" t="s">
        <v>219</v>
      </c>
      <c r="G9072" s="1295">
        <v>-99999</v>
      </c>
      <c r="H9072" s="935" t="s">
        <v>411</v>
      </c>
      <c r="I9072" s="935" t="s">
        <v>412</v>
      </c>
      <c r="J9072" s="935">
        <v>40.027836569999998</v>
      </c>
      <c r="K9072" s="935">
        <v>-122.11920569999999</v>
      </c>
      <c r="L9072" s="935">
        <v>39.909298579999998</v>
      </c>
      <c r="M9072" s="935">
        <v>-122.0918963</v>
      </c>
    </row>
    <row r="9073" spans="1:13" x14ac:dyDescent="0.35">
      <c r="A9073" s="1296">
        <v>43273</v>
      </c>
      <c r="B9073" s="1298" t="s">
        <v>194</v>
      </c>
      <c r="C9073" s="1299" t="s">
        <v>283</v>
      </c>
      <c r="D9073" s="1300">
        <v>10842</v>
      </c>
      <c r="E9073" s="1298" t="s">
        <v>200</v>
      </c>
      <c r="F9073" s="935" t="s">
        <v>220</v>
      </c>
      <c r="G9073" s="1295">
        <v>-99999</v>
      </c>
      <c r="H9073" s="935" t="s">
        <v>412</v>
      </c>
      <c r="I9073" s="935" t="s">
        <v>413</v>
      </c>
      <c r="J9073" s="935">
        <v>39.909298579999998</v>
      </c>
      <c r="K9073" s="935">
        <v>-122.0918963</v>
      </c>
      <c r="L9073" s="935">
        <v>39.751173979999997</v>
      </c>
      <c r="M9073" s="935">
        <v>-121.9963235</v>
      </c>
    </row>
    <row r="9074" spans="1:13" x14ac:dyDescent="0.35">
      <c r="A9074" s="1296">
        <v>43273</v>
      </c>
      <c r="B9074" s="1298" t="s">
        <v>194</v>
      </c>
      <c r="C9074" s="1299" t="s">
        <v>283</v>
      </c>
      <c r="D9074" s="1300">
        <v>10842</v>
      </c>
      <c r="E9074" s="1298" t="s">
        <v>200</v>
      </c>
      <c r="F9074" s="935" t="s">
        <v>221</v>
      </c>
      <c r="G9074" s="1295">
        <v>-99999</v>
      </c>
      <c r="H9074" s="935" t="s">
        <v>413</v>
      </c>
      <c r="I9074" s="935" t="s">
        <v>414</v>
      </c>
      <c r="J9074" s="935">
        <v>39.751173979999997</v>
      </c>
      <c r="K9074" s="935">
        <v>-121.9963235</v>
      </c>
      <c r="L9074" s="935">
        <v>39.629153240000001</v>
      </c>
      <c r="M9074" s="935">
        <v>-121.9925059</v>
      </c>
    </row>
    <row r="9075" spans="1:13" x14ac:dyDescent="0.35">
      <c r="A9075" s="1296">
        <v>43273</v>
      </c>
      <c r="B9075" s="1298" t="s">
        <v>194</v>
      </c>
      <c r="C9075" s="1299" t="s">
        <v>283</v>
      </c>
      <c r="D9075" s="1300">
        <v>10842</v>
      </c>
      <c r="E9075" s="1298" t="s">
        <v>200</v>
      </c>
      <c r="F9075" s="935" t="s">
        <v>222</v>
      </c>
      <c r="G9075" s="1295">
        <v>-99999</v>
      </c>
      <c r="H9075" s="935" t="s">
        <v>414</v>
      </c>
      <c r="I9075" s="935" t="s">
        <v>415</v>
      </c>
      <c r="J9075" s="935">
        <v>39.629153240000001</v>
      </c>
      <c r="K9075" s="935">
        <v>-121.9925059</v>
      </c>
      <c r="L9075" s="935">
        <v>39.40712284</v>
      </c>
      <c r="M9075" s="935">
        <v>-122.00758999999999</v>
      </c>
    </row>
    <row r="9076" spans="1:13" x14ac:dyDescent="0.35">
      <c r="A9076" s="1296">
        <v>43278</v>
      </c>
      <c r="B9076" s="1298" t="s">
        <v>194</v>
      </c>
      <c r="C9076" s="1299" t="s">
        <v>283</v>
      </c>
      <c r="D9076" s="1300">
        <v>12022</v>
      </c>
      <c r="E9076" s="1298" t="s">
        <v>200</v>
      </c>
      <c r="F9076" s="935" t="s">
        <v>208</v>
      </c>
      <c r="G9076" s="1295">
        <v>2</v>
      </c>
      <c r="H9076" s="935" t="s">
        <v>402</v>
      </c>
      <c r="I9076" s="935" t="s">
        <v>403</v>
      </c>
      <c r="J9076" s="935">
        <v>40.611883210000002</v>
      </c>
      <c r="K9076" s="935">
        <v>-122.446135</v>
      </c>
      <c r="L9076" s="935">
        <v>40.592799669999998</v>
      </c>
      <c r="M9076" s="935">
        <v>-122.3942059</v>
      </c>
    </row>
    <row r="9077" spans="1:13" x14ac:dyDescent="0.35">
      <c r="A9077" s="1296">
        <v>43278</v>
      </c>
      <c r="B9077" s="1298" t="s">
        <v>194</v>
      </c>
      <c r="C9077" s="1299" t="s">
        <v>283</v>
      </c>
      <c r="D9077" s="1300">
        <v>12022</v>
      </c>
      <c r="E9077" s="1298" t="s">
        <v>200</v>
      </c>
      <c r="F9077" s="935" t="s">
        <v>209</v>
      </c>
      <c r="G9077" s="1295">
        <v>16</v>
      </c>
      <c r="H9077" s="935" t="s">
        <v>403</v>
      </c>
      <c r="I9077" s="935" t="s">
        <v>404</v>
      </c>
      <c r="J9077" s="935">
        <v>40.592799669999998</v>
      </c>
      <c r="K9077" s="935">
        <v>-122.3942059</v>
      </c>
      <c r="L9077" s="935">
        <v>40.585947769999997</v>
      </c>
      <c r="M9077" s="935">
        <v>-122.3683525</v>
      </c>
    </row>
    <row r="9078" spans="1:13" x14ac:dyDescent="0.35">
      <c r="A9078" s="1296">
        <v>43278</v>
      </c>
      <c r="B9078" s="1298" t="s">
        <v>194</v>
      </c>
      <c r="C9078" s="1299" t="s">
        <v>283</v>
      </c>
      <c r="D9078" s="1300">
        <v>12022</v>
      </c>
      <c r="E9078" s="1298" t="s">
        <v>200</v>
      </c>
      <c r="F9078" s="935" t="s">
        <v>211</v>
      </c>
      <c r="G9078" s="1295">
        <v>1</v>
      </c>
      <c r="H9078" s="935" t="s">
        <v>404</v>
      </c>
      <c r="I9078" s="935" t="s">
        <v>405</v>
      </c>
      <c r="J9078" s="935">
        <v>40.585947769999997</v>
      </c>
      <c r="K9078" s="935">
        <v>-122.3683525</v>
      </c>
      <c r="L9078" s="935">
        <v>40.472049499999997</v>
      </c>
      <c r="M9078" s="935">
        <v>-122.29453460000001</v>
      </c>
    </row>
    <row r="9079" spans="1:13" x14ac:dyDescent="0.35">
      <c r="A9079" s="1296">
        <v>43278</v>
      </c>
      <c r="B9079" s="1298" t="s">
        <v>194</v>
      </c>
      <c r="C9079" s="1299" t="s">
        <v>283</v>
      </c>
      <c r="D9079" s="1300">
        <v>12022</v>
      </c>
      <c r="E9079" s="1298" t="s">
        <v>200</v>
      </c>
      <c r="F9079" s="935" t="s">
        <v>212</v>
      </c>
      <c r="G9079" s="1295">
        <v>0</v>
      </c>
      <c r="H9079" s="935" t="s">
        <v>405</v>
      </c>
      <c r="I9079" s="935" t="s">
        <v>406</v>
      </c>
      <c r="J9079" s="935">
        <v>40.472049499999997</v>
      </c>
      <c r="K9079" s="935">
        <v>-122.29453460000001</v>
      </c>
      <c r="L9079" s="935">
        <v>40.417416330000002</v>
      </c>
      <c r="M9079" s="935">
        <v>-122.19395729999999</v>
      </c>
    </row>
    <row r="9080" spans="1:13" x14ac:dyDescent="0.35">
      <c r="A9080" s="1296">
        <v>43278</v>
      </c>
      <c r="B9080" s="1298" t="s">
        <v>194</v>
      </c>
      <c r="C9080" s="1299" t="s">
        <v>283</v>
      </c>
      <c r="D9080" s="1300">
        <v>12022</v>
      </c>
      <c r="E9080" s="1298" t="s">
        <v>200</v>
      </c>
      <c r="F9080" s="935" t="s">
        <v>213</v>
      </c>
      <c r="G9080" s="1295">
        <v>0</v>
      </c>
      <c r="H9080" s="935" t="s">
        <v>406</v>
      </c>
      <c r="I9080" s="935" t="s">
        <v>407</v>
      </c>
      <c r="J9080" s="935">
        <v>40.417416330000002</v>
      </c>
      <c r="K9080" s="935">
        <v>-122.19395729999999</v>
      </c>
      <c r="L9080" s="935">
        <v>40.355137560000003</v>
      </c>
      <c r="M9080" s="935">
        <v>-122.17595660000001</v>
      </c>
    </row>
    <row r="9081" spans="1:13" x14ac:dyDescent="0.35">
      <c r="A9081" s="1296">
        <v>43278</v>
      </c>
      <c r="B9081" s="1298" t="s">
        <v>194</v>
      </c>
      <c r="C9081" s="1299" t="s">
        <v>283</v>
      </c>
      <c r="D9081" s="1300">
        <v>12022</v>
      </c>
      <c r="E9081" s="1298" t="s">
        <v>200</v>
      </c>
      <c r="F9081" s="935" t="s">
        <v>214</v>
      </c>
      <c r="G9081" s="1295">
        <v>0</v>
      </c>
      <c r="H9081" s="935" t="s">
        <v>407</v>
      </c>
      <c r="I9081" s="935" t="s">
        <v>408</v>
      </c>
      <c r="J9081" s="935">
        <v>40.355137560000003</v>
      </c>
      <c r="K9081" s="935">
        <v>-122.17595660000001</v>
      </c>
      <c r="L9081" s="935">
        <v>40.316984869999999</v>
      </c>
      <c r="M9081" s="935">
        <v>-122.1896581</v>
      </c>
    </row>
    <row r="9082" spans="1:13" x14ac:dyDescent="0.35">
      <c r="A9082" s="1296">
        <v>43278</v>
      </c>
      <c r="B9082" s="1298" t="s">
        <v>194</v>
      </c>
      <c r="C9082" s="1299" t="s">
        <v>283</v>
      </c>
      <c r="D9082" s="1300">
        <v>12022</v>
      </c>
      <c r="E9082" s="1298" t="s">
        <v>200</v>
      </c>
      <c r="F9082" s="935" t="s">
        <v>215</v>
      </c>
      <c r="G9082" s="1295">
        <v>0</v>
      </c>
      <c r="H9082" s="935" t="s">
        <v>408</v>
      </c>
      <c r="I9082" s="935" t="s">
        <v>409</v>
      </c>
      <c r="J9082" s="935">
        <v>40.316984869999999</v>
      </c>
      <c r="K9082" s="935">
        <v>-122.1896581</v>
      </c>
      <c r="L9082" s="935">
        <v>40.263968490000003</v>
      </c>
      <c r="M9082" s="935">
        <v>-122.2235306</v>
      </c>
    </row>
    <row r="9083" spans="1:13" x14ac:dyDescent="0.35">
      <c r="A9083" s="1296">
        <v>43278</v>
      </c>
      <c r="B9083" s="1298" t="s">
        <v>194</v>
      </c>
      <c r="C9083" s="1299" t="s">
        <v>283</v>
      </c>
      <c r="D9083" s="1300">
        <v>12022</v>
      </c>
      <c r="E9083" s="1298" t="s">
        <v>200</v>
      </c>
      <c r="F9083" s="935" t="s">
        <v>216</v>
      </c>
      <c r="G9083" s="1295">
        <v>0</v>
      </c>
      <c r="H9083" s="935" t="s">
        <v>409</v>
      </c>
      <c r="I9083" s="935" t="s">
        <v>410</v>
      </c>
      <c r="J9083" s="935">
        <v>40.263968490000003</v>
      </c>
      <c r="K9083" s="935">
        <v>-122.2235306</v>
      </c>
      <c r="L9083" s="935">
        <v>40.153152210000002</v>
      </c>
      <c r="M9083" s="935">
        <v>-122.20237950000001</v>
      </c>
    </row>
    <row r="9084" spans="1:13" x14ac:dyDescent="0.35">
      <c r="A9084" s="1296">
        <v>43278</v>
      </c>
      <c r="B9084" s="1298" t="s">
        <v>194</v>
      </c>
      <c r="C9084" s="1299" t="s">
        <v>283</v>
      </c>
      <c r="D9084" s="1300">
        <v>12022</v>
      </c>
      <c r="E9084" s="1298" t="s">
        <v>200</v>
      </c>
      <c r="F9084" s="935" t="s">
        <v>217</v>
      </c>
      <c r="G9084" s="1295">
        <v>-99999</v>
      </c>
      <c r="H9084" s="935" t="s">
        <v>410</v>
      </c>
      <c r="I9084" s="935" t="s">
        <v>411</v>
      </c>
      <c r="J9084" s="935">
        <v>40.153152210000002</v>
      </c>
      <c r="K9084" s="935">
        <v>-122.20237950000001</v>
      </c>
      <c r="L9084" s="935">
        <v>40.027836569999998</v>
      </c>
      <c r="M9084" s="935">
        <v>-122.11920569999999</v>
      </c>
    </row>
    <row r="9085" spans="1:13" x14ac:dyDescent="0.35">
      <c r="A9085" s="1296">
        <v>43278</v>
      </c>
      <c r="B9085" s="1298" t="s">
        <v>194</v>
      </c>
      <c r="C9085" s="1299" t="s">
        <v>283</v>
      </c>
      <c r="D9085" s="1300">
        <v>12022</v>
      </c>
      <c r="E9085" s="1298" t="s">
        <v>200</v>
      </c>
      <c r="F9085" s="935" t="s">
        <v>219</v>
      </c>
      <c r="G9085" s="1295">
        <v>-99999</v>
      </c>
      <c r="H9085" s="935" t="s">
        <v>411</v>
      </c>
      <c r="I9085" s="935" t="s">
        <v>412</v>
      </c>
      <c r="J9085" s="935">
        <v>40.027836569999998</v>
      </c>
      <c r="K9085" s="935">
        <v>-122.11920569999999</v>
      </c>
      <c r="L9085" s="935">
        <v>39.909298579999998</v>
      </c>
      <c r="M9085" s="935">
        <v>-122.0918963</v>
      </c>
    </row>
    <row r="9086" spans="1:13" x14ac:dyDescent="0.35">
      <c r="A9086" s="1296">
        <v>43278</v>
      </c>
      <c r="B9086" s="1298" t="s">
        <v>194</v>
      </c>
      <c r="C9086" s="1299" t="s">
        <v>283</v>
      </c>
      <c r="D9086" s="1300">
        <v>12022</v>
      </c>
      <c r="E9086" s="1298" t="s">
        <v>200</v>
      </c>
      <c r="F9086" s="935" t="s">
        <v>220</v>
      </c>
      <c r="G9086" s="1295">
        <v>-99999</v>
      </c>
      <c r="H9086" s="935" t="s">
        <v>412</v>
      </c>
      <c r="I9086" s="935" t="s">
        <v>413</v>
      </c>
      <c r="J9086" s="935">
        <v>39.909298579999998</v>
      </c>
      <c r="K9086" s="935">
        <v>-122.0918963</v>
      </c>
      <c r="L9086" s="935">
        <v>39.751173979999997</v>
      </c>
      <c r="M9086" s="935">
        <v>-121.9963235</v>
      </c>
    </row>
    <row r="9087" spans="1:13" x14ac:dyDescent="0.35">
      <c r="A9087" s="1296">
        <v>43278</v>
      </c>
      <c r="B9087" s="1298" t="s">
        <v>194</v>
      </c>
      <c r="C9087" s="1299" t="s">
        <v>283</v>
      </c>
      <c r="D9087" s="1300">
        <v>12022</v>
      </c>
      <c r="E9087" s="1298" t="s">
        <v>200</v>
      </c>
      <c r="F9087" s="935" t="s">
        <v>221</v>
      </c>
      <c r="G9087" s="1295">
        <v>-99999</v>
      </c>
      <c r="H9087" s="935" t="s">
        <v>413</v>
      </c>
      <c r="I9087" s="935" t="s">
        <v>414</v>
      </c>
      <c r="J9087" s="935">
        <v>39.751173979999997</v>
      </c>
      <c r="K9087" s="935">
        <v>-121.9963235</v>
      </c>
      <c r="L9087" s="935">
        <v>39.629153240000001</v>
      </c>
      <c r="M9087" s="935">
        <v>-121.9925059</v>
      </c>
    </row>
    <row r="9088" spans="1:13" x14ac:dyDescent="0.35">
      <c r="A9088" s="1296">
        <v>43278</v>
      </c>
      <c r="B9088" s="1298" t="s">
        <v>194</v>
      </c>
      <c r="C9088" s="1299" t="s">
        <v>283</v>
      </c>
      <c r="D9088" s="1300">
        <v>12022</v>
      </c>
      <c r="E9088" s="1298" t="s">
        <v>200</v>
      </c>
      <c r="F9088" s="935" t="s">
        <v>222</v>
      </c>
      <c r="G9088" s="1295">
        <v>-99999</v>
      </c>
      <c r="H9088" s="935" t="s">
        <v>414</v>
      </c>
      <c r="I9088" s="935" t="s">
        <v>415</v>
      </c>
      <c r="J9088" s="935">
        <v>39.629153240000001</v>
      </c>
      <c r="K9088" s="935">
        <v>-121.9925059</v>
      </c>
      <c r="L9088" s="935">
        <v>39.40712284</v>
      </c>
      <c r="M9088" s="935">
        <v>-122.00758999999999</v>
      </c>
    </row>
    <row r="9089" spans="1:13" x14ac:dyDescent="0.35">
      <c r="A9089" s="1296">
        <v>43286</v>
      </c>
      <c r="B9089" s="1298" t="s">
        <v>194</v>
      </c>
      <c r="C9089" s="1299" t="s">
        <v>283</v>
      </c>
      <c r="D9089" s="1300">
        <v>13200</v>
      </c>
      <c r="E9089" s="1298" t="s">
        <v>200</v>
      </c>
      <c r="F9089" s="935" t="s">
        <v>208</v>
      </c>
      <c r="G9089" s="1295">
        <v>16</v>
      </c>
      <c r="H9089" s="935" t="s">
        <v>402</v>
      </c>
      <c r="I9089" s="935" t="s">
        <v>403</v>
      </c>
      <c r="J9089" s="935">
        <v>40.611883210000002</v>
      </c>
      <c r="K9089" s="935">
        <v>-122.446135</v>
      </c>
      <c r="L9089" s="935">
        <v>40.592799669999998</v>
      </c>
      <c r="M9089" s="935">
        <v>-122.3942059</v>
      </c>
    </row>
    <row r="9090" spans="1:13" x14ac:dyDescent="0.35">
      <c r="A9090" s="1296">
        <v>43286</v>
      </c>
      <c r="B9090" s="1298" t="s">
        <v>194</v>
      </c>
      <c r="C9090" s="1299" t="s">
        <v>283</v>
      </c>
      <c r="D9090" s="1300">
        <v>13200</v>
      </c>
      <c r="E9090" s="1298" t="s">
        <v>200</v>
      </c>
      <c r="F9090" s="935" t="s">
        <v>209</v>
      </c>
      <c r="G9090" s="1295">
        <v>22</v>
      </c>
      <c r="H9090" s="935" t="s">
        <v>403</v>
      </c>
      <c r="I9090" s="935" t="s">
        <v>404</v>
      </c>
      <c r="J9090" s="935">
        <v>40.592799669999998</v>
      </c>
      <c r="K9090" s="935">
        <v>-122.3942059</v>
      </c>
      <c r="L9090" s="935">
        <v>40.585947769999997</v>
      </c>
      <c r="M9090" s="935">
        <v>-122.3683525</v>
      </c>
    </row>
    <row r="9091" spans="1:13" x14ac:dyDescent="0.35">
      <c r="A9091" s="1296">
        <v>43286</v>
      </c>
      <c r="B9091" s="1298" t="s">
        <v>194</v>
      </c>
      <c r="C9091" s="1299" t="s">
        <v>283</v>
      </c>
      <c r="D9091" s="1300">
        <v>13200</v>
      </c>
      <c r="E9091" s="1298" t="s">
        <v>200</v>
      </c>
      <c r="F9091" s="935" t="s">
        <v>211</v>
      </c>
      <c r="G9091" s="1295">
        <v>4</v>
      </c>
      <c r="H9091" s="935" t="s">
        <v>404</v>
      </c>
      <c r="I9091" s="935" t="s">
        <v>405</v>
      </c>
      <c r="J9091" s="935">
        <v>40.585947769999997</v>
      </c>
      <c r="K9091" s="935">
        <v>-122.3683525</v>
      </c>
      <c r="L9091" s="935">
        <v>40.472049499999997</v>
      </c>
      <c r="M9091" s="935">
        <v>-122.29453460000001</v>
      </c>
    </row>
    <row r="9092" spans="1:13" x14ac:dyDescent="0.35">
      <c r="A9092" s="1296">
        <v>43286</v>
      </c>
      <c r="B9092" s="1298" t="s">
        <v>194</v>
      </c>
      <c r="C9092" s="1299" t="s">
        <v>283</v>
      </c>
      <c r="D9092" s="1300">
        <v>13200</v>
      </c>
      <c r="E9092" s="1298" t="s">
        <v>200</v>
      </c>
      <c r="F9092" s="935" t="s">
        <v>212</v>
      </c>
      <c r="G9092" s="1295">
        <v>0</v>
      </c>
      <c r="H9092" s="935" t="s">
        <v>405</v>
      </c>
      <c r="I9092" s="935" t="s">
        <v>406</v>
      </c>
      <c r="J9092" s="935">
        <v>40.472049499999997</v>
      </c>
      <c r="K9092" s="935">
        <v>-122.29453460000001</v>
      </c>
      <c r="L9092" s="935">
        <v>40.417416330000002</v>
      </c>
      <c r="M9092" s="935">
        <v>-122.19395729999999</v>
      </c>
    </row>
    <row r="9093" spans="1:13" x14ac:dyDescent="0.35">
      <c r="A9093" s="1296">
        <v>43286</v>
      </c>
      <c r="B9093" s="1298" t="s">
        <v>194</v>
      </c>
      <c r="C9093" s="1299" t="s">
        <v>283</v>
      </c>
      <c r="D9093" s="1300">
        <v>13200</v>
      </c>
      <c r="E9093" s="1298" t="s">
        <v>200</v>
      </c>
      <c r="F9093" s="935" t="s">
        <v>213</v>
      </c>
      <c r="G9093" s="1295">
        <v>0</v>
      </c>
      <c r="H9093" s="935" t="s">
        <v>406</v>
      </c>
      <c r="I9093" s="935" t="s">
        <v>407</v>
      </c>
      <c r="J9093" s="935">
        <v>40.417416330000002</v>
      </c>
      <c r="K9093" s="935">
        <v>-122.19395729999999</v>
      </c>
      <c r="L9093" s="935">
        <v>40.355137560000003</v>
      </c>
      <c r="M9093" s="935">
        <v>-122.17595660000001</v>
      </c>
    </row>
    <row r="9094" spans="1:13" x14ac:dyDescent="0.35">
      <c r="A9094" s="1296">
        <v>43286</v>
      </c>
      <c r="B9094" s="1298" t="s">
        <v>194</v>
      </c>
      <c r="C9094" s="1299" t="s">
        <v>283</v>
      </c>
      <c r="D9094" s="1300">
        <v>13200</v>
      </c>
      <c r="E9094" s="1298" t="s">
        <v>200</v>
      </c>
      <c r="F9094" s="935" t="s">
        <v>214</v>
      </c>
      <c r="G9094" s="1295">
        <v>0</v>
      </c>
      <c r="H9094" s="935" t="s">
        <v>407</v>
      </c>
      <c r="I9094" s="935" t="s">
        <v>408</v>
      </c>
      <c r="J9094" s="935">
        <v>40.355137560000003</v>
      </c>
      <c r="K9094" s="935">
        <v>-122.17595660000001</v>
      </c>
      <c r="L9094" s="935">
        <v>40.316984869999999</v>
      </c>
      <c r="M9094" s="935">
        <v>-122.1896581</v>
      </c>
    </row>
    <row r="9095" spans="1:13" x14ac:dyDescent="0.35">
      <c r="A9095" s="1296">
        <v>43286</v>
      </c>
      <c r="B9095" s="1298" t="s">
        <v>194</v>
      </c>
      <c r="C9095" s="1299" t="s">
        <v>283</v>
      </c>
      <c r="D9095" s="1300">
        <v>13200</v>
      </c>
      <c r="E9095" s="1298" t="s">
        <v>200</v>
      </c>
      <c r="F9095" s="935" t="s">
        <v>215</v>
      </c>
      <c r="G9095" s="1295">
        <v>0</v>
      </c>
      <c r="H9095" s="935" t="s">
        <v>408</v>
      </c>
      <c r="I9095" s="935" t="s">
        <v>409</v>
      </c>
      <c r="J9095" s="935">
        <v>40.316984869999999</v>
      </c>
      <c r="K9095" s="935">
        <v>-122.1896581</v>
      </c>
      <c r="L9095" s="935">
        <v>40.263968490000003</v>
      </c>
      <c r="M9095" s="935">
        <v>-122.2235306</v>
      </c>
    </row>
    <row r="9096" spans="1:13" x14ac:dyDescent="0.35">
      <c r="A9096" s="1296">
        <v>43286</v>
      </c>
      <c r="B9096" s="1298" t="s">
        <v>194</v>
      </c>
      <c r="C9096" s="1299" t="s">
        <v>283</v>
      </c>
      <c r="D9096" s="1300">
        <v>13200</v>
      </c>
      <c r="E9096" s="1298" t="s">
        <v>200</v>
      </c>
      <c r="F9096" s="935" t="s">
        <v>216</v>
      </c>
      <c r="G9096" s="1295">
        <v>0</v>
      </c>
      <c r="H9096" s="935" t="s">
        <v>409</v>
      </c>
      <c r="I9096" s="935" t="s">
        <v>410</v>
      </c>
      <c r="J9096" s="935">
        <v>40.263968490000003</v>
      </c>
      <c r="K9096" s="935">
        <v>-122.2235306</v>
      </c>
      <c r="L9096" s="935">
        <v>40.153152210000002</v>
      </c>
      <c r="M9096" s="935">
        <v>-122.20237950000001</v>
      </c>
    </row>
    <row r="9097" spans="1:13" x14ac:dyDescent="0.35">
      <c r="A9097" s="1296">
        <v>43286</v>
      </c>
      <c r="B9097" s="1298" t="s">
        <v>194</v>
      </c>
      <c r="C9097" s="1299" t="s">
        <v>283</v>
      </c>
      <c r="D9097" s="1300">
        <v>13200</v>
      </c>
      <c r="E9097" s="1298" t="s">
        <v>200</v>
      </c>
      <c r="F9097" s="935" t="s">
        <v>217</v>
      </c>
      <c r="G9097" s="1295">
        <v>-99999</v>
      </c>
      <c r="H9097" s="935" t="s">
        <v>410</v>
      </c>
      <c r="I9097" s="935" t="s">
        <v>411</v>
      </c>
      <c r="J9097" s="935">
        <v>40.153152210000002</v>
      </c>
      <c r="K9097" s="935">
        <v>-122.20237950000001</v>
      </c>
      <c r="L9097" s="935">
        <v>40.027836569999998</v>
      </c>
      <c r="M9097" s="935">
        <v>-122.11920569999999</v>
      </c>
    </row>
    <row r="9098" spans="1:13" x14ac:dyDescent="0.35">
      <c r="A9098" s="1296">
        <v>43286</v>
      </c>
      <c r="B9098" s="1298" t="s">
        <v>194</v>
      </c>
      <c r="C9098" s="1299" t="s">
        <v>283</v>
      </c>
      <c r="D9098" s="1300">
        <v>13200</v>
      </c>
      <c r="E9098" s="1298" t="s">
        <v>200</v>
      </c>
      <c r="F9098" s="935" t="s">
        <v>219</v>
      </c>
      <c r="G9098" s="1295">
        <v>-99999</v>
      </c>
      <c r="H9098" s="935" t="s">
        <v>411</v>
      </c>
      <c r="I9098" s="935" t="s">
        <v>412</v>
      </c>
      <c r="J9098" s="935">
        <v>40.027836569999998</v>
      </c>
      <c r="K9098" s="935">
        <v>-122.11920569999999</v>
      </c>
      <c r="L9098" s="935">
        <v>39.909298579999998</v>
      </c>
      <c r="M9098" s="935">
        <v>-122.0918963</v>
      </c>
    </row>
    <row r="9099" spans="1:13" x14ac:dyDescent="0.35">
      <c r="A9099" s="1296">
        <v>43286</v>
      </c>
      <c r="B9099" s="1298" t="s">
        <v>194</v>
      </c>
      <c r="C9099" s="1299" t="s">
        <v>283</v>
      </c>
      <c r="D9099" s="1300">
        <v>13200</v>
      </c>
      <c r="E9099" s="1298" t="s">
        <v>200</v>
      </c>
      <c r="F9099" s="935" t="s">
        <v>220</v>
      </c>
      <c r="G9099" s="1295">
        <v>-99999</v>
      </c>
      <c r="H9099" s="935" t="s">
        <v>412</v>
      </c>
      <c r="I9099" s="935" t="s">
        <v>413</v>
      </c>
      <c r="J9099" s="935">
        <v>39.909298579999998</v>
      </c>
      <c r="K9099" s="935">
        <v>-122.0918963</v>
      </c>
      <c r="L9099" s="935">
        <v>39.751173979999997</v>
      </c>
      <c r="M9099" s="935">
        <v>-121.9963235</v>
      </c>
    </row>
    <row r="9100" spans="1:13" x14ac:dyDescent="0.35">
      <c r="A9100" s="1296">
        <v>43286</v>
      </c>
      <c r="B9100" s="1298" t="s">
        <v>194</v>
      </c>
      <c r="C9100" s="1299" t="s">
        <v>283</v>
      </c>
      <c r="D9100" s="1300">
        <v>13200</v>
      </c>
      <c r="E9100" s="1298" t="s">
        <v>200</v>
      </c>
      <c r="F9100" s="935" t="s">
        <v>221</v>
      </c>
      <c r="G9100" s="1295">
        <v>-99999</v>
      </c>
      <c r="H9100" s="935" t="s">
        <v>413</v>
      </c>
      <c r="I9100" s="935" t="s">
        <v>414</v>
      </c>
      <c r="J9100" s="935">
        <v>39.751173979999997</v>
      </c>
      <c r="K9100" s="935">
        <v>-121.9963235</v>
      </c>
      <c r="L9100" s="935">
        <v>39.629153240000001</v>
      </c>
      <c r="M9100" s="935">
        <v>-121.9925059</v>
      </c>
    </row>
    <row r="9101" spans="1:13" x14ac:dyDescent="0.35">
      <c r="A9101" s="1296">
        <v>43286</v>
      </c>
      <c r="B9101" s="1298" t="s">
        <v>194</v>
      </c>
      <c r="C9101" s="1299" t="s">
        <v>283</v>
      </c>
      <c r="D9101" s="1300">
        <v>13200</v>
      </c>
      <c r="E9101" s="1298" t="s">
        <v>200</v>
      </c>
      <c r="F9101" s="935" t="s">
        <v>222</v>
      </c>
      <c r="G9101" s="1295">
        <v>-99999</v>
      </c>
      <c r="H9101" s="935" t="s">
        <v>414</v>
      </c>
      <c r="I9101" s="935" t="s">
        <v>415</v>
      </c>
      <c r="J9101" s="935">
        <v>39.629153240000001</v>
      </c>
      <c r="K9101" s="935">
        <v>-121.9925059</v>
      </c>
      <c r="L9101" s="935">
        <v>39.40712284</v>
      </c>
      <c r="M9101" s="935">
        <v>-122.00758999999999</v>
      </c>
    </row>
    <row r="9102" spans="1:13" x14ac:dyDescent="0.35">
      <c r="A9102" s="1296">
        <v>43293</v>
      </c>
      <c r="B9102" s="1298" t="s">
        <v>194</v>
      </c>
      <c r="C9102" s="1299" t="s">
        <v>283</v>
      </c>
      <c r="D9102" s="1300">
        <v>13039</v>
      </c>
      <c r="E9102" s="1298" t="s">
        <v>200</v>
      </c>
      <c r="F9102" s="935" t="s">
        <v>208</v>
      </c>
      <c r="G9102" s="1295">
        <v>11</v>
      </c>
      <c r="H9102" s="935" t="s">
        <v>402</v>
      </c>
      <c r="I9102" s="935" t="s">
        <v>403</v>
      </c>
      <c r="J9102" s="935">
        <v>40.611883210000002</v>
      </c>
      <c r="K9102" s="935">
        <v>-122.446135</v>
      </c>
      <c r="L9102" s="935">
        <v>40.592799669999998</v>
      </c>
      <c r="M9102" s="935">
        <v>-122.3942059</v>
      </c>
    </row>
    <row r="9103" spans="1:13" x14ac:dyDescent="0.35">
      <c r="A9103" s="1296">
        <v>43293</v>
      </c>
      <c r="B9103" s="1298" t="s">
        <v>194</v>
      </c>
      <c r="C9103" s="1299" t="s">
        <v>283</v>
      </c>
      <c r="D9103" s="1300">
        <v>13039</v>
      </c>
      <c r="E9103" s="1298" t="s">
        <v>200</v>
      </c>
      <c r="F9103" s="935" t="s">
        <v>209</v>
      </c>
      <c r="G9103" s="1295">
        <v>23</v>
      </c>
      <c r="H9103" s="935" t="s">
        <v>403</v>
      </c>
      <c r="I9103" s="935" t="s">
        <v>404</v>
      </c>
      <c r="J9103" s="935">
        <v>40.592799669999998</v>
      </c>
      <c r="K9103" s="935">
        <v>-122.3942059</v>
      </c>
      <c r="L9103" s="935">
        <v>40.585947769999997</v>
      </c>
      <c r="M9103" s="935">
        <v>-122.3683525</v>
      </c>
    </row>
    <row r="9104" spans="1:13" x14ac:dyDescent="0.35">
      <c r="A9104" s="1296">
        <v>43293</v>
      </c>
      <c r="B9104" s="1298" t="s">
        <v>194</v>
      </c>
      <c r="C9104" s="1299" t="s">
        <v>283</v>
      </c>
      <c r="D9104" s="1300">
        <v>13039</v>
      </c>
      <c r="E9104" s="1298" t="s">
        <v>200</v>
      </c>
      <c r="F9104" s="935" t="s">
        <v>211</v>
      </c>
      <c r="G9104" s="1295">
        <v>4</v>
      </c>
      <c r="H9104" s="935" t="s">
        <v>404</v>
      </c>
      <c r="I9104" s="935" t="s">
        <v>405</v>
      </c>
      <c r="J9104" s="935">
        <v>40.585947769999997</v>
      </c>
      <c r="K9104" s="935">
        <v>-122.3683525</v>
      </c>
      <c r="L9104" s="935">
        <v>40.472049499999997</v>
      </c>
      <c r="M9104" s="935">
        <v>-122.29453460000001</v>
      </c>
    </row>
    <row r="9105" spans="1:13" x14ac:dyDescent="0.35">
      <c r="A9105" s="1296">
        <v>43293</v>
      </c>
      <c r="B9105" s="1298" t="s">
        <v>194</v>
      </c>
      <c r="C9105" s="1299" t="s">
        <v>283</v>
      </c>
      <c r="D9105" s="1300">
        <v>13039</v>
      </c>
      <c r="E9105" s="1298" t="s">
        <v>200</v>
      </c>
      <c r="F9105" s="935" t="s">
        <v>212</v>
      </c>
      <c r="G9105" s="1295">
        <v>0</v>
      </c>
      <c r="H9105" s="935" t="s">
        <v>405</v>
      </c>
      <c r="I9105" s="935" t="s">
        <v>406</v>
      </c>
      <c r="J9105" s="935">
        <v>40.472049499999997</v>
      </c>
      <c r="K9105" s="935">
        <v>-122.29453460000001</v>
      </c>
      <c r="L9105" s="935">
        <v>40.417416330000002</v>
      </c>
      <c r="M9105" s="935">
        <v>-122.19395729999999</v>
      </c>
    </row>
    <row r="9106" spans="1:13" x14ac:dyDescent="0.35">
      <c r="A9106" s="1296">
        <v>43293</v>
      </c>
      <c r="B9106" s="1298" t="s">
        <v>194</v>
      </c>
      <c r="C9106" s="1299" t="s">
        <v>283</v>
      </c>
      <c r="D9106" s="1300">
        <v>13039</v>
      </c>
      <c r="E9106" s="1298" t="s">
        <v>200</v>
      </c>
      <c r="F9106" s="935" t="s">
        <v>213</v>
      </c>
      <c r="G9106" s="1295">
        <v>0</v>
      </c>
      <c r="H9106" s="935" t="s">
        <v>406</v>
      </c>
      <c r="I9106" s="935" t="s">
        <v>407</v>
      </c>
      <c r="J9106" s="935">
        <v>40.417416330000002</v>
      </c>
      <c r="K9106" s="935">
        <v>-122.19395729999999</v>
      </c>
      <c r="L9106" s="935">
        <v>40.355137560000003</v>
      </c>
      <c r="M9106" s="935">
        <v>-122.17595660000001</v>
      </c>
    </row>
    <row r="9107" spans="1:13" x14ac:dyDescent="0.35">
      <c r="A9107" s="1296">
        <v>43293</v>
      </c>
      <c r="B9107" s="1298" t="s">
        <v>194</v>
      </c>
      <c r="C9107" s="1299" t="s">
        <v>283</v>
      </c>
      <c r="D9107" s="1300">
        <v>13039</v>
      </c>
      <c r="E9107" s="1298" t="s">
        <v>200</v>
      </c>
      <c r="F9107" s="935" t="s">
        <v>214</v>
      </c>
      <c r="G9107" s="1295">
        <v>0</v>
      </c>
      <c r="H9107" s="935" t="s">
        <v>407</v>
      </c>
      <c r="I9107" s="935" t="s">
        <v>408</v>
      </c>
      <c r="J9107" s="935">
        <v>40.355137560000003</v>
      </c>
      <c r="K9107" s="935">
        <v>-122.17595660000001</v>
      </c>
      <c r="L9107" s="935">
        <v>40.316984869999999</v>
      </c>
      <c r="M9107" s="935">
        <v>-122.1896581</v>
      </c>
    </row>
    <row r="9108" spans="1:13" x14ac:dyDescent="0.35">
      <c r="A9108" s="1296">
        <v>43293</v>
      </c>
      <c r="B9108" s="1298" t="s">
        <v>194</v>
      </c>
      <c r="C9108" s="1299" t="s">
        <v>283</v>
      </c>
      <c r="D9108" s="1300">
        <v>13039</v>
      </c>
      <c r="E9108" s="1298" t="s">
        <v>200</v>
      </c>
      <c r="F9108" s="935" t="s">
        <v>215</v>
      </c>
      <c r="G9108" s="1295">
        <v>0</v>
      </c>
      <c r="H9108" s="935" t="s">
        <v>408</v>
      </c>
      <c r="I9108" s="935" t="s">
        <v>409</v>
      </c>
      <c r="J9108" s="935">
        <v>40.316984869999999</v>
      </c>
      <c r="K9108" s="935">
        <v>-122.1896581</v>
      </c>
      <c r="L9108" s="935">
        <v>40.263968490000003</v>
      </c>
      <c r="M9108" s="935">
        <v>-122.2235306</v>
      </c>
    </row>
    <row r="9109" spans="1:13" x14ac:dyDescent="0.35">
      <c r="A9109" s="1296">
        <v>43293</v>
      </c>
      <c r="B9109" s="1298" t="s">
        <v>194</v>
      </c>
      <c r="C9109" s="1299" t="s">
        <v>283</v>
      </c>
      <c r="D9109" s="1300">
        <v>13039</v>
      </c>
      <c r="E9109" s="1298" t="s">
        <v>200</v>
      </c>
      <c r="F9109" s="935" t="s">
        <v>216</v>
      </c>
      <c r="G9109" s="1295">
        <v>0</v>
      </c>
      <c r="H9109" s="935" t="s">
        <v>409</v>
      </c>
      <c r="I9109" s="935" t="s">
        <v>410</v>
      </c>
      <c r="J9109" s="935">
        <v>40.263968490000003</v>
      </c>
      <c r="K9109" s="935">
        <v>-122.2235306</v>
      </c>
      <c r="L9109" s="935">
        <v>40.153152210000002</v>
      </c>
      <c r="M9109" s="935">
        <v>-122.20237950000001</v>
      </c>
    </row>
    <row r="9110" spans="1:13" x14ac:dyDescent="0.35">
      <c r="A9110" s="1296">
        <v>43293</v>
      </c>
      <c r="B9110" s="1298" t="s">
        <v>194</v>
      </c>
      <c r="C9110" s="1299" t="s">
        <v>283</v>
      </c>
      <c r="D9110" s="1300">
        <v>13039</v>
      </c>
      <c r="E9110" s="1298" t="s">
        <v>200</v>
      </c>
      <c r="F9110" s="935" t="s">
        <v>217</v>
      </c>
      <c r="G9110" s="1295">
        <v>-99999</v>
      </c>
      <c r="H9110" s="935" t="s">
        <v>410</v>
      </c>
      <c r="I9110" s="935" t="s">
        <v>411</v>
      </c>
      <c r="J9110" s="935">
        <v>40.153152210000002</v>
      </c>
      <c r="K9110" s="935">
        <v>-122.20237950000001</v>
      </c>
      <c r="L9110" s="935">
        <v>40.027836569999998</v>
      </c>
      <c r="M9110" s="935">
        <v>-122.11920569999999</v>
      </c>
    </row>
    <row r="9111" spans="1:13" x14ac:dyDescent="0.35">
      <c r="A9111" s="1296">
        <v>43293</v>
      </c>
      <c r="B9111" s="1298" t="s">
        <v>194</v>
      </c>
      <c r="C9111" s="1299" t="s">
        <v>283</v>
      </c>
      <c r="D9111" s="1300">
        <v>13039</v>
      </c>
      <c r="E9111" s="1298" t="s">
        <v>200</v>
      </c>
      <c r="F9111" s="935" t="s">
        <v>219</v>
      </c>
      <c r="G9111" s="1295">
        <v>-99999</v>
      </c>
      <c r="H9111" s="935" t="s">
        <v>411</v>
      </c>
      <c r="I9111" s="935" t="s">
        <v>412</v>
      </c>
      <c r="J9111" s="935">
        <v>40.027836569999998</v>
      </c>
      <c r="K9111" s="935">
        <v>-122.11920569999999</v>
      </c>
      <c r="L9111" s="935">
        <v>39.909298579999998</v>
      </c>
      <c r="M9111" s="935">
        <v>-122.0918963</v>
      </c>
    </row>
    <row r="9112" spans="1:13" x14ac:dyDescent="0.35">
      <c r="A9112" s="1296">
        <v>43293</v>
      </c>
      <c r="B9112" s="1298" t="s">
        <v>194</v>
      </c>
      <c r="C9112" s="1299" t="s">
        <v>283</v>
      </c>
      <c r="D9112" s="1300">
        <v>13039</v>
      </c>
      <c r="E9112" s="1298" t="s">
        <v>200</v>
      </c>
      <c r="F9112" s="935" t="s">
        <v>220</v>
      </c>
      <c r="G9112" s="1295">
        <v>-99999</v>
      </c>
      <c r="H9112" s="935" t="s">
        <v>412</v>
      </c>
      <c r="I9112" s="935" t="s">
        <v>413</v>
      </c>
      <c r="J9112" s="935">
        <v>39.909298579999998</v>
      </c>
      <c r="K9112" s="935">
        <v>-122.0918963</v>
      </c>
      <c r="L9112" s="935">
        <v>39.751173979999997</v>
      </c>
      <c r="M9112" s="935">
        <v>-121.9963235</v>
      </c>
    </row>
    <row r="9113" spans="1:13" x14ac:dyDescent="0.35">
      <c r="A9113" s="1296">
        <v>43293</v>
      </c>
      <c r="B9113" s="1298" t="s">
        <v>194</v>
      </c>
      <c r="C9113" s="1299" t="s">
        <v>283</v>
      </c>
      <c r="D9113" s="1300">
        <v>13039</v>
      </c>
      <c r="E9113" s="1298" t="s">
        <v>200</v>
      </c>
      <c r="F9113" s="935" t="s">
        <v>221</v>
      </c>
      <c r="G9113" s="1295">
        <v>-99999</v>
      </c>
      <c r="H9113" s="935" t="s">
        <v>413</v>
      </c>
      <c r="I9113" s="935" t="s">
        <v>414</v>
      </c>
      <c r="J9113" s="935">
        <v>39.751173979999997</v>
      </c>
      <c r="K9113" s="935">
        <v>-121.9963235</v>
      </c>
      <c r="L9113" s="935">
        <v>39.629153240000001</v>
      </c>
      <c r="M9113" s="935">
        <v>-121.9925059</v>
      </c>
    </row>
    <row r="9114" spans="1:13" x14ac:dyDescent="0.35">
      <c r="A9114" s="1296">
        <v>43293</v>
      </c>
      <c r="B9114" s="1298" t="s">
        <v>194</v>
      </c>
      <c r="C9114" s="1299" t="s">
        <v>283</v>
      </c>
      <c r="D9114" s="1300">
        <v>13039</v>
      </c>
      <c r="E9114" s="1298" t="s">
        <v>200</v>
      </c>
      <c r="F9114" s="935" t="s">
        <v>222</v>
      </c>
      <c r="G9114" s="1295">
        <v>-99999</v>
      </c>
      <c r="H9114" s="935" t="s">
        <v>414</v>
      </c>
      <c r="I9114" s="935" t="s">
        <v>415</v>
      </c>
      <c r="J9114" s="935">
        <v>39.629153240000001</v>
      </c>
      <c r="K9114" s="935">
        <v>-121.9925059</v>
      </c>
      <c r="L9114" s="935">
        <v>39.40712284</v>
      </c>
      <c r="M9114" s="935">
        <v>-122.00758999999999</v>
      </c>
    </row>
    <row r="9115" spans="1:13" x14ac:dyDescent="0.35">
      <c r="A9115" s="1296">
        <v>43301</v>
      </c>
      <c r="B9115" s="1298" t="s">
        <v>194</v>
      </c>
      <c r="C9115" s="1299" t="s">
        <v>283</v>
      </c>
      <c r="D9115" s="1300">
        <v>13039</v>
      </c>
      <c r="E9115" s="1298" t="s">
        <v>200</v>
      </c>
      <c r="F9115" s="935" t="s">
        <v>208</v>
      </c>
      <c r="G9115" s="1295">
        <v>4</v>
      </c>
      <c r="H9115" s="935" t="s">
        <v>402</v>
      </c>
      <c r="I9115" s="935" t="s">
        <v>403</v>
      </c>
      <c r="J9115" s="935">
        <v>40.611883210000002</v>
      </c>
      <c r="K9115" s="935">
        <v>-122.446135</v>
      </c>
      <c r="L9115" s="935">
        <v>40.592799669999998</v>
      </c>
      <c r="M9115" s="935">
        <v>-122.3942059</v>
      </c>
    </row>
    <row r="9116" spans="1:13" x14ac:dyDescent="0.35">
      <c r="A9116" s="1296">
        <v>43301</v>
      </c>
      <c r="B9116" s="1298" t="s">
        <v>194</v>
      </c>
      <c r="C9116" s="1299" t="s">
        <v>283</v>
      </c>
      <c r="D9116" s="1300">
        <v>13039</v>
      </c>
      <c r="E9116" s="1298" t="s">
        <v>200</v>
      </c>
      <c r="F9116" s="935" t="s">
        <v>209</v>
      </c>
      <c r="G9116" s="1295">
        <v>16</v>
      </c>
      <c r="H9116" s="935" t="s">
        <v>403</v>
      </c>
      <c r="I9116" s="935" t="s">
        <v>404</v>
      </c>
      <c r="J9116" s="935">
        <v>40.592799669999998</v>
      </c>
      <c r="K9116" s="935">
        <v>-122.3942059</v>
      </c>
      <c r="L9116" s="935">
        <v>40.585947769999997</v>
      </c>
      <c r="M9116" s="935">
        <v>-122.3683525</v>
      </c>
    </row>
    <row r="9117" spans="1:13" x14ac:dyDescent="0.35">
      <c r="A9117" s="1296">
        <v>43301</v>
      </c>
      <c r="B9117" s="1298" t="s">
        <v>194</v>
      </c>
      <c r="C9117" s="1299" t="s">
        <v>283</v>
      </c>
      <c r="D9117" s="1300">
        <v>13039</v>
      </c>
      <c r="E9117" s="1298" t="s">
        <v>200</v>
      </c>
      <c r="F9117" s="935" t="s">
        <v>211</v>
      </c>
      <c r="G9117" s="1295">
        <v>0</v>
      </c>
      <c r="H9117" s="935" t="s">
        <v>404</v>
      </c>
      <c r="I9117" s="935" t="s">
        <v>405</v>
      </c>
      <c r="J9117" s="935">
        <v>40.585947769999997</v>
      </c>
      <c r="K9117" s="935">
        <v>-122.3683525</v>
      </c>
      <c r="L9117" s="935">
        <v>40.472049499999997</v>
      </c>
      <c r="M9117" s="935">
        <v>-122.29453460000001</v>
      </c>
    </row>
    <row r="9118" spans="1:13" x14ac:dyDescent="0.35">
      <c r="A9118" s="1296">
        <v>43301</v>
      </c>
      <c r="B9118" s="1298" t="s">
        <v>194</v>
      </c>
      <c r="C9118" s="1299" t="s">
        <v>283</v>
      </c>
      <c r="D9118" s="1300">
        <v>13039</v>
      </c>
      <c r="E9118" s="1298" t="s">
        <v>200</v>
      </c>
      <c r="F9118" s="935" t="s">
        <v>212</v>
      </c>
      <c r="G9118" s="1295">
        <v>0</v>
      </c>
      <c r="H9118" s="935" t="s">
        <v>405</v>
      </c>
      <c r="I9118" s="935" t="s">
        <v>406</v>
      </c>
      <c r="J9118" s="935">
        <v>40.472049499999997</v>
      </c>
      <c r="K9118" s="935">
        <v>-122.29453460000001</v>
      </c>
      <c r="L9118" s="935">
        <v>40.417416330000002</v>
      </c>
      <c r="M9118" s="935">
        <v>-122.19395729999999</v>
      </c>
    </row>
    <row r="9119" spans="1:13" x14ac:dyDescent="0.35">
      <c r="A9119" s="1296">
        <v>43301</v>
      </c>
      <c r="B9119" s="1298" t="s">
        <v>194</v>
      </c>
      <c r="C9119" s="1299" t="s">
        <v>283</v>
      </c>
      <c r="D9119" s="1300">
        <v>13039</v>
      </c>
      <c r="E9119" s="1298" t="s">
        <v>200</v>
      </c>
      <c r="F9119" s="935" t="s">
        <v>213</v>
      </c>
      <c r="G9119" s="1295">
        <v>0</v>
      </c>
      <c r="H9119" s="935" t="s">
        <v>406</v>
      </c>
      <c r="I9119" s="935" t="s">
        <v>407</v>
      </c>
      <c r="J9119" s="935">
        <v>40.417416330000002</v>
      </c>
      <c r="K9119" s="935">
        <v>-122.19395729999999</v>
      </c>
      <c r="L9119" s="935">
        <v>40.355137560000003</v>
      </c>
      <c r="M9119" s="935">
        <v>-122.17595660000001</v>
      </c>
    </row>
    <row r="9120" spans="1:13" x14ac:dyDescent="0.35">
      <c r="A9120" s="1296">
        <v>43301</v>
      </c>
      <c r="B9120" s="1298" t="s">
        <v>194</v>
      </c>
      <c r="C9120" s="1299" t="s">
        <v>283</v>
      </c>
      <c r="D9120" s="1300">
        <v>13039</v>
      </c>
      <c r="E9120" s="1298" t="s">
        <v>200</v>
      </c>
      <c r="F9120" s="935" t="s">
        <v>214</v>
      </c>
      <c r="G9120" s="1295">
        <v>0</v>
      </c>
      <c r="H9120" s="935" t="s">
        <v>407</v>
      </c>
      <c r="I9120" s="935" t="s">
        <v>408</v>
      </c>
      <c r="J9120" s="935">
        <v>40.355137560000003</v>
      </c>
      <c r="K9120" s="935">
        <v>-122.17595660000001</v>
      </c>
      <c r="L9120" s="935">
        <v>40.316984869999999</v>
      </c>
      <c r="M9120" s="935">
        <v>-122.1896581</v>
      </c>
    </row>
    <row r="9121" spans="1:13" x14ac:dyDescent="0.35">
      <c r="A9121" s="1296">
        <v>43301</v>
      </c>
      <c r="B9121" s="1298" t="s">
        <v>194</v>
      </c>
      <c r="C9121" s="1299" t="s">
        <v>283</v>
      </c>
      <c r="D9121" s="1300">
        <v>13039</v>
      </c>
      <c r="E9121" s="1298" t="s">
        <v>200</v>
      </c>
      <c r="F9121" s="935" t="s">
        <v>215</v>
      </c>
      <c r="G9121" s="1295">
        <v>0</v>
      </c>
      <c r="H9121" s="935" t="s">
        <v>408</v>
      </c>
      <c r="I9121" s="935" t="s">
        <v>409</v>
      </c>
      <c r="J9121" s="935">
        <v>40.316984869999999</v>
      </c>
      <c r="K9121" s="935">
        <v>-122.1896581</v>
      </c>
      <c r="L9121" s="935">
        <v>40.263968490000003</v>
      </c>
      <c r="M9121" s="935">
        <v>-122.2235306</v>
      </c>
    </row>
    <row r="9122" spans="1:13" x14ac:dyDescent="0.35">
      <c r="A9122" s="1296">
        <v>43301</v>
      </c>
      <c r="B9122" s="1298" t="s">
        <v>194</v>
      </c>
      <c r="C9122" s="1299" t="s">
        <v>283</v>
      </c>
      <c r="D9122" s="1300">
        <v>13039</v>
      </c>
      <c r="E9122" s="1298" t="s">
        <v>200</v>
      </c>
      <c r="F9122" s="935" t="s">
        <v>216</v>
      </c>
      <c r="G9122" s="1295">
        <v>0</v>
      </c>
      <c r="H9122" s="935" t="s">
        <v>409</v>
      </c>
      <c r="I9122" s="935" t="s">
        <v>410</v>
      </c>
      <c r="J9122" s="935">
        <v>40.263968490000003</v>
      </c>
      <c r="K9122" s="935">
        <v>-122.2235306</v>
      </c>
      <c r="L9122" s="935">
        <v>40.153152210000002</v>
      </c>
      <c r="M9122" s="935">
        <v>-122.20237950000001</v>
      </c>
    </row>
    <row r="9123" spans="1:13" x14ac:dyDescent="0.35">
      <c r="A9123" s="1296">
        <v>43301</v>
      </c>
      <c r="B9123" s="1298" t="s">
        <v>194</v>
      </c>
      <c r="C9123" s="1299" t="s">
        <v>283</v>
      </c>
      <c r="D9123" s="1300">
        <v>13039</v>
      </c>
      <c r="E9123" s="1298" t="s">
        <v>200</v>
      </c>
      <c r="F9123" s="935" t="s">
        <v>217</v>
      </c>
      <c r="G9123" s="1295">
        <v>-99999</v>
      </c>
      <c r="H9123" s="935" t="s">
        <v>410</v>
      </c>
      <c r="I9123" s="935" t="s">
        <v>411</v>
      </c>
      <c r="J9123" s="935">
        <v>40.153152210000002</v>
      </c>
      <c r="K9123" s="935">
        <v>-122.20237950000001</v>
      </c>
      <c r="L9123" s="935">
        <v>40.027836569999998</v>
      </c>
      <c r="M9123" s="935">
        <v>-122.11920569999999</v>
      </c>
    </row>
    <row r="9124" spans="1:13" x14ac:dyDescent="0.35">
      <c r="A9124" s="1296">
        <v>43301</v>
      </c>
      <c r="B9124" s="1298" t="s">
        <v>194</v>
      </c>
      <c r="C9124" s="1299" t="s">
        <v>283</v>
      </c>
      <c r="D9124" s="1300">
        <v>13039</v>
      </c>
      <c r="E9124" s="1298" t="s">
        <v>200</v>
      </c>
      <c r="F9124" s="935" t="s">
        <v>219</v>
      </c>
      <c r="G9124" s="1295">
        <v>-99999</v>
      </c>
      <c r="H9124" s="935" t="s">
        <v>411</v>
      </c>
      <c r="I9124" s="935" t="s">
        <v>412</v>
      </c>
      <c r="J9124" s="935">
        <v>40.027836569999998</v>
      </c>
      <c r="K9124" s="935">
        <v>-122.11920569999999</v>
      </c>
      <c r="L9124" s="935">
        <v>39.909298579999998</v>
      </c>
      <c r="M9124" s="935">
        <v>-122.0918963</v>
      </c>
    </row>
    <row r="9125" spans="1:13" x14ac:dyDescent="0.35">
      <c r="A9125" s="1296">
        <v>43301</v>
      </c>
      <c r="B9125" s="1298" t="s">
        <v>194</v>
      </c>
      <c r="C9125" s="1299" t="s">
        <v>283</v>
      </c>
      <c r="D9125" s="1300">
        <v>13039</v>
      </c>
      <c r="E9125" s="1298" t="s">
        <v>200</v>
      </c>
      <c r="F9125" s="935" t="s">
        <v>220</v>
      </c>
      <c r="G9125" s="1295">
        <v>-99999</v>
      </c>
      <c r="H9125" s="935" t="s">
        <v>412</v>
      </c>
      <c r="I9125" s="935" t="s">
        <v>413</v>
      </c>
      <c r="J9125" s="935">
        <v>39.909298579999998</v>
      </c>
      <c r="K9125" s="935">
        <v>-122.0918963</v>
      </c>
      <c r="L9125" s="935">
        <v>39.751173979999997</v>
      </c>
      <c r="M9125" s="935">
        <v>-121.9963235</v>
      </c>
    </row>
    <row r="9126" spans="1:13" x14ac:dyDescent="0.35">
      <c r="A9126" s="1296">
        <v>43301</v>
      </c>
      <c r="B9126" s="1298" t="s">
        <v>194</v>
      </c>
      <c r="C9126" s="1299" t="s">
        <v>283</v>
      </c>
      <c r="D9126" s="1300">
        <v>13039</v>
      </c>
      <c r="E9126" s="1298" t="s">
        <v>200</v>
      </c>
      <c r="F9126" s="935" t="s">
        <v>221</v>
      </c>
      <c r="G9126" s="1295">
        <v>-99999</v>
      </c>
      <c r="H9126" s="935" t="s">
        <v>413</v>
      </c>
      <c r="I9126" s="935" t="s">
        <v>414</v>
      </c>
      <c r="J9126" s="935">
        <v>39.751173979999997</v>
      </c>
      <c r="K9126" s="935">
        <v>-121.9963235</v>
      </c>
      <c r="L9126" s="935">
        <v>39.629153240000001</v>
      </c>
      <c r="M9126" s="935">
        <v>-121.9925059</v>
      </c>
    </row>
    <row r="9127" spans="1:13" x14ac:dyDescent="0.35">
      <c r="A9127" s="1296">
        <v>43301</v>
      </c>
      <c r="B9127" s="1298" t="s">
        <v>194</v>
      </c>
      <c r="C9127" s="1299" t="s">
        <v>283</v>
      </c>
      <c r="D9127" s="1300">
        <v>13039</v>
      </c>
      <c r="E9127" s="1298" t="s">
        <v>200</v>
      </c>
      <c r="F9127" s="935" t="s">
        <v>222</v>
      </c>
      <c r="G9127" s="1295">
        <v>-99999</v>
      </c>
      <c r="H9127" s="935" t="s">
        <v>414</v>
      </c>
      <c r="I9127" s="935" t="s">
        <v>415</v>
      </c>
      <c r="J9127" s="935">
        <v>39.629153240000001</v>
      </c>
      <c r="K9127" s="935">
        <v>-121.9925059</v>
      </c>
      <c r="L9127" s="935">
        <v>39.40712284</v>
      </c>
      <c r="M9127" s="935">
        <v>-122.00758999999999</v>
      </c>
    </row>
    <row r="9128" spans="1:13" x14ac:dyDescent="0.35">
      <c r="A9128" s="1296">
        <v>43306</v>
      </c>
      <c r="B9128" s="1298" t="s">
        <v>194</v>
      </c>
      <c r="C9128" s="1299" t="s">
        <v>283</v>
      </c>
      <c r="D9128" s="1300">
        <v>13039</v>
      </c>
      <c r="E9128" s="1298" t="s">
        <v>200</v>
      </c>
      <c r="F9128" s="935" t="s">
        <v>208</v>
      </c>
      <c r="G9128" s="1295">
        <v>9</v>
      </c>
      <c r="H9128" s="935" t="s">
        <v>402</v>
      </c>
      <c r="I9128" s="935" t="s">
        <v>403</v>
      </c>
      <c r="J9128" s="935">
        <v>40.611883210000002</v>
      </c>
      <c r="K9128" s="935">
        <v>-122.446135</v>
      </c>
      <c r="L9128" s="935">
        <v>40.592799669999998</v>
      </c>
      <c r="M9128" s="935">
        <v>-122.3942059</v>
      </c>
    </row>
    <row r="9129" spans="1:13" x14ac:dyDescent="0.35">
      <c r="A9129" s="1296">
        <v>43306</v>
      </c>
      <c r="B9129" s="1298" t="s">
        <v>194</v>
      </c>
      <c r="C9129" s="1299" t="s">
        <v>283</v>
      </c>
      <c r="D9129" s="1300">
        <v>13039</v>
      </c>
      <c r="E9129" s="1298" t="s">
        <v>200</v>
      </c>
      <c r="F9129" s="935" t="s">
        <v>209</v>
      </c>
      <c r="G9129" s="1295">
        <v>12</v>
      </c>
      <c r="H9129" s="935" t="s">
        <v>403</v>
      </c>
      <c r="I9129" s="935" t="s">
        <v>404</v>
      </c>
      <c r="J9129" s="935">
        <v>40.592799669999998</v>
      </c>
      <c r="K9129" s="935">
        <v>-122.3942059</v>
      </c>
      <c r="L9129" s="935">
        <v>40.585947769999997</v>
      </c>
      <c r="M9129" s="935">
        <v>-122.3683525</v>
      </c>
    </row>
    <row r="9130" spans="1:13" x14ac:dyDescent="0.35">
      <c r="A9130" s="1296">
        <v>43306</v>
      </c>
      <c r="B9130" s="1298" t="s">
        <v>194</v>
      </c>
      <c r="C9130" s="1299" t="s">
        <v>283</v>
      </c>
      <c r="D9130" s="1300">
        <v>13039</v>
      </c>
      <c r="E9130" s="1298" t="s">
        <v>200</v>
      </c>
      <c r="F9130" s="935" t="s">
        <v>211</v>
      </c>
      <c r="G9130" s="1295">
        <v>1</v>
      </c>
      <c r="H9130" s="935" t="s">
        <v>404</v>
      </c>
      <c r="I9130" s="935" t="s">
        <v>405</v>
      </c>
      <c r="J9130" s="935">
        <v>40.585947769999997</v>
      </c>
      <c r="K9130" s="935">
        <v>-122.3683525</v>
      </c>
      <c r="L9130" s="935">
        <v>40.472049499999997</v>
      </c>
      <c r="M9130" s="935">
        <v>-122.29453460000001</v>
      </c>
    </row>
    <row r="9131" spans="1:13" x14ac:dyDescent="0.35">
      <c r="A9131" s="1296">
        <v>43306</v>
      </c>
      <c r="B9131" s="1298" t="s">
        <v>194</v>
      </c>
      <c r="C9131" s="1299" t="s">
        <v>283</v>
      </c>
      <c r="D9131" s="1300">
        <v>13039</v>
      </c>
      <c r="E9131" s="1298" t="s">
        <v>200</v>
      </c>
      <c r="F9131" s="935" t="s">
        <v>212</v>
      </c>
      <c r="G9131" s="1295">
        <v>0</v>
      </c>
      <c r="H9131" s="935" t="s">
        <v>405</v>
      </c>
      <c r="I9131" s="935" t="s">
        <v>406</v>
      </c>
      <c r="J9131" s="935">
        <v>40.472049499999997</v>
      </c>
      <c r="K9131" s="935">
        <v>-122.29453460000001</v>
      </c>
      <c r="L9131" s="935">
        <v>40.417416330000002</v>
      </c>
      <c r="M9131" s="935">
        <v>-122.19395729999999</v>
      </c>
    </row>
    <row r="9132" spans="1:13" x14ac:dyDescent="0.35">
      <c r="A9132" s="1296">
        <v>43306</v>
      </c>
      <c r="B9132" s="1298" t="s">
        <v>194</v>
      </c>
      <c r="C9132" s="1299" t="s">
        <v>283</v>
      </c>
      <c r="D9132" s="1300">
        <v>13039</v>
      </c>
      <c r="E9132" s="1298" t="s">
        <v>200</v>
      </c>
      <c r="F9132" s="935" t="s">
        <v>213</v>
      </c>
      <c r="G9132" s="1295">
        <v>0</v>
      </c>
      <c r="H9132" s="935" t="s">
        <v>406</v>
      </c>
      <c r="I9132" s="935" t="s">
        <v>407</v>
      </c>
      <c r="J9132" s="935">
        <v>40.417416330000002</v>
      </c>
      <c r="K9132" s="935">
        <v>-122.19395729999999</v>
      </c>
      <c r="L9132" s="935">
        <v>40.355137560000003</v>
      </c>
      <c r="M9132" s="935">
        <v>-122.17595660000001</v>
      </c>
    </row>
    <row r="9133" spans="1:13" x14ac:dyDescent="0.35">
      <c r="A9133" s="1296">
        <v>43306</v>
      </c>
      <c r="B9133" s="1298" t="s">
        <v>194</v>
      </c>
      <c r="C9133" s="1299" t="s">
        <v>283</v>
      </c>
      <c r="D9133" s="1300">
        <v>13039</v>
      </c>
      <c r="E9133" s="1298" t="s">
        <v>200</v>
      </c>
      <c r="F9133" s="935" t="s">
        <v>214</v>
      </c>
      <c r="G9133" s="1295">
        <v>0</v>
      </c>
      <c r="H9133" s="935" t="s">
        <v>407</v>
      </c>
      <c r="I9133" s="935" t="s">
        <v>408</v>
      </c>
      <c r="J9133" s="935">
        <v>40.355137560000003</v>
      </c>
      <c r="K9133" s="935">
        <v>-122.17595660000001</v>
      </c>
      <c r="L9133" s="935">
        <v>40.316984869999999</v>
      </c>
      <c r="M9133" s="935">
        <v>-122.1896581</v>
      </c>
    </row>
    <row r="9134" spans="1:13" x14ac:dyDescent="0.35">
      <c r="A9134" s="1296">
        <v>43306</v>
      </c>
      <c r="B9134" s="1298" t="s">
        <v>194</v>
      </c>
      <c r="C9134" s="1299" t="s">
        <v>283</v>
      </c>
      <c r="D9134" s="1300">
        <v>13039</v>
      </c>
      <c r="E9134" s="1298" t="s">
        <v>200</v>
      </c>
      <c r="F9134" s="935" t="s">
        <v>215</v>
      </c>
      <c r="G9134" s="1295">
        <v>0</v>
      </c>
      <c r="H9134" s="935" t="s">
        <v>408</v>
      </c>
      <c r="I9134" s="935" t="s">
        <v>409</v>
      </c>
      <c r="J9134" s="935">
        <v>40.316984869999999</v>
      </c>
      <c r="K9134" s="935">
        <v>-122.1896581</v>
      </c>
      <c r="L9134" s="935">
        <v>40.263968490000003</v>
      </c>
      <c r="M9134" s="935">
        <v>-122.2235306</v>
      </c>
    </row>
    <row r="9135" spans="1:13" x14ac:dyDescent="0.35">
      <c r="A9135" s="1296">
        <v>43306</v>
      </c>
      <c r="B9135" s="1298" t="s">
        <v>194</v>
      </c>
      <c r="C9135" s="1299" t="s">
        <v>283</v>
      </c>
      <c r="D9135" s="1300">
        <v>13039</v>
      </c>
      <c r="E9135" s="1298" t="s">
        <v>200</v>
      </c>
      <c r="F9135" s="935" t="s">
        <v>216</v>
      </c>
      <c r="G9135" s="1295">
        <v>0</v>
      </c>
      <c r="H9135" s="935" t="s">
        <v>409</v>
      </c>
      <c r="I9135" s="935" t="s">
        <v>410</v>
      </c>
      <c r="J9135" s="935">
        <v>40.263968490000003</v>
      </c>
      <c r="K9135" s="935">
        <v>-122.2235306</v>
      </c>
      <c r="L9135" s="935">
        <v>40.153152210000002</v>
      </c>
      <c r="M9135" s="935">
        <v>-122.20237950000001</v>
      </c>
    </row>
    <row r="9136" spans="1:13" x14ac:dyDescent="0.35">
      <c r="A9136" s="1296">
        <v>43306</v>
      </c>
      <c r="B9136" s="1298" t="s">
        <v>194</v>
      </c>
      <c r="C9136" s="1299" t="s">
        <v>283</v>
      </c>
      <c r="D9136" s="1300">
        <v>13039</v>
      </c>
      <c r="E9136" s="1298" t="s">
        <v>200</v>
      </c>
      <c r="F9136" s="935" t="s">
        <v>217</v>
      </c>
      <c r="G9136" s="1295">
        <v>-99999</v>
      </c>
      <c r="H9136" s="935" t="s">
        <v>410</v>
      </c>
      <c r="I9136" s="935" t="s">
        <v>411</v>
      </c>
      <c r="J9136" s="935">
        <v>40.153152210000002</v>
      </c>
      <c r="K9136" s="935">
        <v>-122.20237950000001</v>
      </c>
      <c r="L9136" s="935">
        <v>40.027836569999998</v>
      </c>
      <c r="M9136" s="935">
        <v>-122.11920569999999</v>
      </c>
    </row>
    <row r="9137" spans="1:13" x14ac:dyDescent="0.35">
      <c r="A9137" s="1296">
        <v>43306</v>
      </c>
      <c r="B9137" s="1298" t="s">
        <v>194</v>
      </c>
      <c r="C9137" s="1299" t="s">
        <v>283</v>
      </c>
      <c r="D9137" s="1300">
        <v>13039</v>
      </c>
      <c r="E9137" s="1298" t="s">
        <v>200</v>
      </c>
      <c r="F9137" s="935" t="s">
        <v>219</v>
      </c>
      <c r="G9137" s="1295">
        <v>-99999</v>
      </c>
      <c r="H9137" s="935" t="s">
        <v>411</v>
      </c>
      <c r="I9137" s="935" t="s">
        <v>412</v>
      </c>
      <c r="J9137" s="935">
        <v>40.027836569999998</v>
      </c>
      <c r="K9137" s="935">
        <v>-122.11920569999999</v>
      </c>
      <c r="L9137" s="935">
        <v>39.909298579999998</v>
      </c>
      <c r="M9137" s="935">
        <v>-122.0918963</v>
      </c>
    </row>
    <row r="9138" spans="1:13" x14ac:dyDescent="0.35">
      <c r="A9138" s="1296">
        <v>43306</v>
      </c>
      <c r="B9138" s="1298" t="s">
        <v>194</v>
      </c>
      <c r="C9138" s="1299" t="s">
        <v>283</v>
      </c>
      <c r="D9138" s="1300">
        <v>13039</v>
      </c>
      <c r="E9138" s="1298" t="s">
        <v>200</v>
      </c>
      <c r="F9138" s="935" t="s">
        <v>220</v>
      </c>
      <c r="G9138" s="1295">
        <v>-99999</v>
      </c>
      <c r="H9138" s="935" t="s">
        <v>412</v>
      </c>
      <c r="I9138" s="935" t="s">
        <v>413</v>
      </c>
      <c r="J9138" s="935">
        <v>39.909298579999998</v>
      </c>
      <c r="K9138" s="935">
        <v>-122.0918963</v>
      </c>
      <c r="L9138" s="935">
        <v>39.751173979999997</v>
      </c>
      <c r="M9138" s="935">
        <v>-121.9963235</v>
      </c>
    </row>
    <row r="9139" spans="1:13" x14ac:dyDescent="0.35">
      <c r="A9139" s="1296">
        <v>43306</v>
      </c>
      <c r="B9139" s="1298" t="s">
        <v>194</v>
      </c>
      <c r="C9139" s="1299" t="s">
        <v>283</v>
      </c>
      <c r="D9139" s="1300">
        <v>13039</v>
      </c>
      <c r="E9139" s="1298" t="s">
        <v>200</v>
      </c>
      <c r="F9139" s="935" t="s">
        <v>221</v>
      </c>
      <c r="G9139" s="1295">
        <v>-99999</v>
      </c>
      <c r="H9139" s="935" t="s">
        <v>413</v>
      </c>
      <c r="I9139" s="935" t="s">
        <v>414</v>
      </c>
      <c r="J9139" s="935">
        <v>39.751173979999997</v>
      </c>
      <c r="K9139" s="935">
        <v>-121.9963235</v>
      </c>
      <c r="L9139" s="935">
        <v>39.629153240000001</v>
      </c>
      <c r="M9139" s="935">
        <v>-121.9925059</v>
      </c>
    </row>
    <row r="9140" spans="1:13" x14ac:dyDescent="0.35">
      <c r="A9140" s="1296">
        <v>43306</v>
      </c>
      <c r="B9140" s="1298" t="s">
        <v>194</v>
      </c>
      <c r="C9140" s="1299" t="s">
        <v>283</v>
      </c>
      <c r="D9140" s="1300">
        <v>13039</v>
      </c>
      <c r="E9140" s="1298" t="s">
        <v>200</v>
      </c>
      <c r="F9140" s="935" t="s">
        <v>222</v>
      </c>
      <c r="G9140" s="1295">
        <v>-99999</v>
      </c>
      <c r="H9140" s="935" t="s">
        <v>414</v>
      </c>
      <c r="I9140" s="935" t="s">
        <v>415</v>
      </c>
      <c r="J9140" s="935">
        <v>39.629153240000001</v>
      </c>
      <c r="K9140" s="935">
        <v>-121.9925059</v>
      </c>
      <c r="L9140" s="935">
        <v>39.40712284</v>
      </c>
      <c r="M9140" s="935">
        <v>-122.00758999999999</v>
      </c>
    </row>
    <row r="9141" spans="1:13" x14ac:dyDescent="0.35">
      <c r="A9141" s="1296">
        <v>43341</v>
      </c>
      <c r="B9141" s="1298" t="s">
        <v>194</v>
      </c>
      <c r="C9141" s="1299" t="s">
        <v>444</v>
      </c>
      <c r="D9141" s="1300">
        <v>9281</v>
      </c>
      <c r="E9141" s="1298" t="s">
        <v>200</v>
      </c>
      <c r="F9141" s="935" t="s">
        <v>208</v>
      </c>
      <c r="G9141" s="1295">
        <v>0</v>
      </c>
      <c r="H9141" s="935" t="s">
        <v>402</v>
      </c>
      <c r="I9141" s="935" t="s">
        <v>403</v>
      </c>
      <c r="J9141" s="935">
        <v>40.611883210000002</v>
      </c>
      <c r="K9141" s="935">
        <v>-122.446135</v>
      </c>
      <c r="L9141" s="935">
        <v>40.592799669999998</v>
      </c>
      <c r="M9141" s="935">
        <v>-122.3942059</v>
      </c>
    </row>
    <row r="9142" spans="1:13" x14ac:dyDescent="0.35">
      <c r="A9142" s="1296">
        <v>43341</v>
      </c>
      <c r="B9142" s="1298" t="s">
        <v>194</v>
      </c>
      <c r="C9142" s="1299" t="s">
        <v>444</v>
      </c>
      <c r="D9142" s="1300">
        <v>9281</v>
      </c>
      <c r="E9142" s="1298" t="s">
        <v>200</v>
      </c>
      <c r="F9142" s="935" t="s">
        <v>209</v>
      </c>
      <c r="G9142" s="1295">
        <v>0</v>
      </c>
      <c r="H9142" s="935" t="s">
        <v>403</v>
      </c>
      <c r="I9142" s="935" t="s">
        <v>404</v>
      </c>
      <c r="J9142" s="935">
        <v>40.592799669999998</v>
      </c>
      <c r="K9142" s="935">
        <v>-122.3942059</v>
      </c>
      <c r="L9142" s="935">
        <v>40.585947769999997</v>
      </c>
      <c r="M9142" s="935">
        <v>-122.3683525</v>
      </c>
    </row>
    <row r="9143" spans="1:13" x14ac:dyDescent="0.35">
      <c r="A9143" s="1296">
        <v>43341</v>
      </c>
      <c r="B9143" s="1298" t="s">
        <v>194</v>
      </c>
      <c r="C9143" s="1299" t="s">
        <v>444</v>
      </c>
      <c r="D9143" s="1300">
        <v>9281</v>
      </c>
      <c r="E9143" s="1298" t="s">
        <v>200</v>
      </c>
      <c r="F9143" s="935" t="s">
        <v>211</v>
      </c>
      <c r="G9143" s="1295">
        <v>0</v>
      </c>
      <c r="H9143" s="935" t="s">
        <v>404</v>
      </c>
      <c r="I9143" s="935" t="s">
        <v>405</v>
      </c>
      <c r="J9143" s="935">
        <v>40.585947769999997</v>
      </c>
      <c r="K9143" s="935">
        <v>-122.3683525</v>
      </c>
      <c r="L9143" s="935">
        <v>40.472049499999997</v>
      </c>
      <c r="M9143" s="935">
        <v>-122.29453460000001</v>
      </c>
    </row>
    <row r="9144" spans="1:13" x14ac:dyDescent="0.35">
      <c r="A9144" s="1296">
        <v>43341</v>
      </c>
      <c r="B9144" s="1298" t="s">
        <v>194</v>
      </c>
      <c r="C9144" s="1299" t="s">
        <v>444</v>
      </c>
      <c r="D9144" s="1300">
        <v>9281</v>
      </c>
      <c r="E9144" s="1298" t="s">
        <v>200</v>
      </c>
      <c r="F9144" s="935" t="s">
        <v>212</v>
      </c>
      <c r="G9144" s="1295">
        <v>0</v>
      </c>
      <c r="H9144" s="935" t="s">
        <v>405</v>
      </c>
      <c r="I9144" s="935" t="s">
        <v>406</v>
      </c>
      <c r="J9144" s="935">
        <v>40.472049499999997</v>
      </c>
      <c r="K9144" s="935">
        <v>-122.29453460000001</v>
      </c>
      <c r="L9144" s="935">
        <v>40.417416330000002</v>
      </c>
      <c r="M9144" s="935">
        <v>-122.19395729999999</v>
      </c>
    </row>
    <row r="9145" spans="1:13" x14ac:dyDescent="0.35">
      <c r="A9145" s="1296">
        <v>43341</v>
      </c>
      <c r="B9145" s="1298" t="s">
        <v>194</v>
      </c>
      <c r="C9145" s="1299" t="s">
        <v>444</v>
      </c>
      <c r="D9145" s="1300">
        <v>9281</v>
      </c>
      <c r="E9145" s="1298" t="s">
        <v>200</v>
      </c>
      <c r="F9145" s="935" t="s">
        <v>213</v>
      </c>
      <c r="G9145" s="1295">
        <v>0</v>
      </c>
      <c r="H9145" s="935" t="s">
        <v>406</v>
      </c>
      <c r="I9145" s="935" t="s">
        <v>407</v>
      </c>
      <c r="J9145" s="935">
        <v>40.417416330000002</v>
      </c>
      <c r="K9145" s="935">
        <v>-122.19395729999999</v>
      </c>
      <c r="L9145" s="935">
        <v>40.355137560000003</v>
      </c>
      <c r="M9145" s="935">
        <v>-122.17595660000001</v>
      </c>
    </row>
    <row r="9146" spans="1:13" x14ac:dyDescent="0.35">
      <c r="A9146" s="1296">
        <v>43341</v>
      </c>
      <c r="B9146" s="1298" t="s">
        <v>194</v>
      </c>
      <c r="C9146" s="1299" t="s">
        <v>444</v>
      </c>
      <c r="D9146" s="1300">
        <v>9281</v>
      </c>
      <c r="E9146" s="1298" t="s">
        <v>200</v>
      </c>
      <c r="F9146" s="935" t="s">
        <v>214</v>
      </c>
      <c r="G9146" s="1295">
        <v>0</v>
      </c>
      <c r="H9146" s="935" t="s">
        <v>407</v>
      </c>
      <c r="I9146" s="935" t="s">
        <v>408</v>
      </c>
      <c r="J9146" s="935">
        <v>40.355137560000003</v>
      </c>
      <c r="K9146" s="935">
        <v>-122.17595660000001</v>
      </c>
      <c r="L9146" s="935">
        <v>40.316984869999999</v>
      </c>
      <c r="M9146" s="935">
        <v>-122.1896581</v>
      </c>
    </row>
    <row r="9147" spans="1:13" x14ac:dyDescent="0.35">
      <c r="A9147" s="1296">
        <v>43341</v>
      </c>
      <c r="B9147" s="1298" t="s">
        <v>194</v>
      </c>
      <c r="C9147" s="1299" t="s">
        <v>444</v>
      </c>
      <c r="D9147" s="1300">
        <v>9281</v>
      </c>
      <c r="E9147" s="1298" t="s">
        <v>200</v>
      </c>
      <c r="F9147" s="935" t="s">
        <v>215</v>
      </c>
      <c r="G9147" s="1295">
        <v>0</v>
      </c>
      <c r="H9147" s="935" t="s">
        <v>408</v>
      </c>
      <c r="I9147" s="935" t="s">
        <v>409</v>
      </c>
      <c r="J9147" s="935">
        <v>40.316984869999999</v>
      </c>
      <c r="K9147" s="935">
        <v>-122.1896581</v>
      </c>
      <c r="L9147" s="935">
        <v>40.263968490000003</v>
      </c>
      <c r="M9147" s="935">
        <v>-122.2235306</v>
      </c>
    </row>
    <row r="9148" spans="1:13" x14ac:dyDescent="0.35">
      <c r="A9148" s="1296">
        <v>43341</v>
      </c>
      <c r="B9148" s="1298" t="s">
        <v>194</v>
      </c>
      <c r="C9148" s="1299" t="s">
        <v>444</v>
      </c>
      <c r="D9148" s="1300">
        <v>9281</v>
      </c>
      <c r="E9148" s="1298" t="s">
        <v>200</v>
      </c>
      <c r="F9148" s="935" t="s">
        <v>216</v>
      </c>
      <c r="G9148" s="1295">
        <v>0</v>
      </c>
      <c r="H9148" s="935" t="s">
        <v>409</v>
      </c>
      <c r="I9148" s="935" t="s">
        <v>410</v>
      </c>
      <c r="J9148" s="935">
        <v>40.263968490000003</v>
      </c>
      <c r="K9148" s="935">
        <v>-122.2235306</v>
      </c>
      <c r="L9148" s="935">
        <v>40.153152210000002</v>
      </c>
      <c r="M9148" s="935">
        <v>-122.20237950000001</v>
      </c>
    </row>
    <row r="9149" spans="1:13" x14ac:dyDescent="0.35">
      <c r="A9149" s="1296">
        <v>43341</v>
      </c>
      <c r="B9149" s="1298" t="s">
        <v>194</v>
      </c>
      <c r="C9149" s="1299" t="s">
        <v>444</v>
      </c>
      <c r="D9149" s="1300">
        <v>9281</v>
      </c>
      <c r="E9149" s="1298" t="s">
        <v>200</v>
      </c>
      <c r="F9149" s="935" t="s">
        <v>217</v>
      </c>
      <c r="G9149" s="1295">
        <v>-99999</v>
      </c>
      <c r="H9149" s="935" t="s">
        <v>410</v>
      </c>
      <c r="I9149" s="935" t="s">
        <v>411</v>
      </c>
      <c r="J9149" s="935">
        <v>40.153152210000002</v>
      </c>
      <c r="K9149" s="935">
        <v>-122.20237950000001</v>
      </c>
      <c r="L9149" s="935">
        <v>40.027836569999998</v>
      </c>
      <c r="M9149" s="935">
        <v>-122.11920569999999</v>
      </c>
    </row>
    <row r="9150" spans="1:13" x14ac:dyDescent="0.35">
      <c r="A9150" s="1296">
        <v>43341</v>
      </c>
      <c r="B9150" s="1298" t="s">
        <v>194</v>
      </c>
      <c r="C9150" s="1299" t="s">
        <v>444</v>
      </c>
      <c r="D9150" s="1300">
        <v>9281</v>
      </c>
      <c r="E9150" s="1298" t="s">
        <v>200</v>
      </c>
      <c r="F9150" s="935" t="s">
        <v>219</v>
      </c>
      <c r="G9150" s="1295">
        <v>-99999</v>
      </c>
      <c r="H9150" s="935" t="s">
        <v>411</v>
      </c>
      <c r="I9150" s="935" t="s">
        <v>412</v>
      </c>
      <c r="J9150" s="935">
        <v>40.027836569999998</v>
      </c>
      <c r="K9150" s="935">
        <v>-122.11920569999999</v>
      </c>
      <c r="L9150" s="935">
        <v>39.909298579999998</v>
      </c>
      <c r="M9150" s="935">
        <v>-122.0918963</v>
      </c>
    </row>
    <row r="9151" spans="1:13" x14ac:dyDescent="0.35">
      <c r="A9151" s="1296">
        <v>43341</v>
      </c>
      <c r="B9151" s="1298" t="s">
        <v>194</v>
      </c>
      <c r="C9151" s="1299" t="s">
        <v>444</v>
      </c>
      <c r="D9151" s="1300">
        <v>9281</v>
      </c>
      <c r="E9151" s="1298" t="s">
        <v>200</v>
      </c>
      <c r="F9151" s="935" t="s">
        <v>220</v>
      </c>
      <c r="G9151" s="1295">
        <v>-99999</v>
      </c>
      <c r="H9151" s="935" t="s">
        <v>412</v>
      </c>
      <c r="I9151" s="935" t="s">
        <v>413</v>
      </c>
      <c r="J9151" s="935">
        <v>39.909298579999998</v>
      </c>
      <c r="K9151" s="935">
        <v>-122.0918963</v>
      </c>
      <c r="L9151" s="935">
        <v>39.751173979999997</v>
      </c>
      <c r="M9151" s="935">
        <v>-121.9963235</v>
      </c>
    </row>
    <row r="9152" spans="1:13" x14ac:dyDescent="0.35">
      <c r="A9152" s="1296">
        <v>43341</v>
      </c>
      <c r="B9152" s="1298" t="s">
        <v>194</v>
      </c>
      <c r="C9152" s="1299" t="s">
        <v>444</v>
      </c>
      <c r="D9152" s="1300">
        <v>9281</v>
      </c>
      <c r="E9152" s="1298" t="s">
        <v>200</v>
      </c>
      <c r="F9152" s="935" t="s">
        <v>221</v>
      </c>
      <c r="G9152" s="1295">
        <v>-99999</v>
      </c>
      <c r="H9152" s="935" t="s">
        <v>413</v>
      </c>
      <c r="I9152" s="935" t="s">
        <v>414</v>
      </c>
      <c r="J9152" s="935">
        <v>39.751173979999997</v>
      </c>
      <c r="K9152" s="935">
        <v>-121.9963235</v>
      </c>
      <c r="L9152" s="935">
        <v>39.629153240000001</v>
      </c>
      <c r="M9152" s="935">
        <v>-121.9925059</v>
      </c>
    </row>
    <row r="9153" spans="1:13" x14ac:dyDescent="0.35">
      <c r="A9153" s="1296">
        <v>43341</v>
      </c>
      <c r="B9153" s="1298" t="s">
        <v>194</v>
      </c>
      <c r="C9153" s="1299" t="s">
        <v>444</v>
      </c>
      <c r="D9153" s="1300">
        <v>9281</v>
      </c>
      <c r="E9153" s="1298" t="s">
        <v>200</v>
      </c>
      <c r="F9153" s="935" t="s">
        <v>222</v>
      </c>
      <c r="G9153" s="1295">
        <v>-99999</v>
      </c>
      <c r="H9153" s="935" t="s">
        <v>414</v>
      </c>
      <c r="I9153" s="935" t="s">
        <v>415</v>
      </c>
      <c r="J9153" s="935">
        <v>39.629153240000001</v>
      </c>
      <c r="K9153" s="935">
        <v>-121.9925059</v>
      </c>
      <c r="L9153" s="935">
        <v>39.40712284</v>
      </c>
      <c r="M9153" s="935">
        <v>-122.00758999999999</v>
      </c>
    </row>
    <row r="9154" spans="1:13" x14ac:dyDescent="0.35">
      <c r="A9154" s="1296">
        <v>43384</v>
      </c>
      <c r="B9154" s="1298" t="s">
        <v>242</v>
      </c>
      <c r="C9154" s="1299" t="s">
        <v>260</v>
      </c>
      <c r="D9154" s="1300">
        <v>7141</v>
      </c>
      <c r="E9154" s="1298" t="s">
        <v>206</v>
      </c>
      <c r="F9154" s="935" t="s">
        <v>208</v>
      </c>
      <c r="G9154" s="1295">
        <v>17</v>
      </c>
      <c r="H9154" s="935" t="s">
        <v>402</v>
      </c>
      <c r="I9154" s="935" t="s">
        <v>403</v>
      </c>
      <c r="J9154" s="935">
        <v>40.611883210000002</v>
      </c>
      <c r="K9154" s="935">
        <v>-122.446135</v>
      </c>
      <c r="L9154" s="935">
        <v>40.592799669999998</v>
      </c>
      <c r="M9154" s="935">
        <v>-122.3942059</v>
      </c>
    </row>
    <row r="9155" spans="1:13" x14ac:dyDescent="0.35">
      <c r="A9155" s="1296">
        <v>43384</v>
      </c>
      <c r="B9155" s="1298" t="s">
        <v>242</v>
      </c>
      <c r="C9155" s="1299" t="s">
        <v>260</v>
      </c>
      <c r="D9155" s="1300">
        <v>7141</v>
      </c>
      <c r="E9155" s="1298" t="s">
        <v>206</v>
      </c>
      <c r="F9155" s="935" t="s">
        <v>209</v>
      </c>
      <c r="G9155" s="1295">
        <v>32</v>
      </c>
      <c r="H9155" s="935" t="s">
        <v>403</v>
      </c>
      <c r="I9155" s="935" t="s">
        <v>404</v>
      </c>
      <c r="J9155" s="935">
        <v>40.592799669999998</v>
      </c>
      <c r="K9155" s="935">
        <v>-122.3942059</v>
      </c>
      <c r="L9155" s="935">
        <v>40.585947769999997</v>
      </c>
      <c r="M9155" s="935">
        <v>-122.3683525</v>
      </c>
    </row>
    <row r="9156" spans="1:13" x14ac:dyDescent="0.35">
      <c r="A9156" s="1296">
        <v>43384</v>
      </c>
      <c r="B9156" s="1298" t="s">
        <v>242</v>
      </c>
      <c r="C9156" s="1299" t="s">
        <v>260</v>
      </c>
      <c r="D9156" s="1300">
        <v>7141</v>
      </c>
      <c r="E9156" s="1298" t="s">
        <v>206</v>
      </c>
      <c r="F9156" s="935" t="s">
        <v>211</v>
      </c>
      <c r="G9156" s="1295">
        <v>109</v>
      </c>
      <c r="H9156" s="935" t="s">
        <v>404</v>
      </c>
      <c r="I9156" s="935" t="s">
        <v>405</v>
      </c>
      <c r="J9156" s="935">
        <v>40.585947769999997</v>
      </c>
      <c r="K9156" s="935">
        <v>-122.3683525</v>
      </c>
      <c r="L9156" s="935">
        <v>40.472049499999997</v>
      </c>
      <c r="M9156" s="935">
        <v>-122.29453460000001</v>
      </c>
    </row>
    <row r="9157" spans="1:13" x14ac:dyDescent="0.35">
      <c r="A9157" s="1296">
        <v>43384</v>
      </c>
      <c r="B9157" s="1298" t="s">
        <v>242</v>
      </c>
      <c r="C9157" s="1299" t="s">
        <v>260</v>
      </c>
      <c r="D9157" s="1300">
        <v>7141</v>
      </c>
      <c r="E9157" s="1298" t="s">
        <v>206</v>
      </c>
      <c r="F9157" s="935" t="s">
        <v>212</v>
      </c>
      <c r="G9157" s="1295">
        <v>25</v>
      </c>
      <c r="H9157" s="935" t="s">
        <v>405</v>
      </c>
      <c r="I9157" s="935" t="s">
        <v>406</v>
      </c>
      <c r="J9157" s="935">
        <v>40.472049499999997</v>
      </c>
      <c r="K9157" s="935">
        <v>-122.29453460000001</v>
      </c>
      <c r="L9157" s="935">
        <v>40.417416330000002</v>
      </c>
      <c r="M9157" s="935">
        <v>-122.19395729999999</v>
      </c>
    </row>
    <row r="9158" spans="1:13" x14ac:dyDescent="0.35">
      <c r="A9158" s="1296">
        <v>43384</v>
      </c>
      <c r="B9158" s="1298" t="s">
        <v>242</v>
      </c>
      <c r="C9158" s="1299" t="s">
        <v>260</v>
      </c>
      <c r="D9158" s="1300">
        <v>7141</v>
      </c>
      <c r="E9158" s="1298" t="s">
        <v>206</v>
      </c>
      <c r="F9158" s="935" t="s">
        <v>213</v>
      </c>
      <c r="G9158" s="1295">
        <v>2</v>
      </c>
      <c r="H9158" s="935" t="s">
        <v>406</v>
      </c>
      <c r="I9158" s="935" t="s">
        <v>407</v>
      </c>
      <c r="J9158" s="935">
        <v>40.417416330000002</v>
      </c>
      <c r="K9158" s="935">
        <v>-122.19395729999999</v>
      </c>
      <c r="L9158" s="935">
        <v>40.355137560000003</v>
      </c>
      <c r="M9158" s="935">
        <v>-122.17595660000001</v>
      </c>
    </row>
    <row r="9159" spans="1:13" x14ac:dyDescent="0.35">
      <c r="A9159" s="1296">
        <v>43384</v>
      </c>
      <c r="B9159" s="1298" t="s">
        <v>242</v>
      </c>
      <c r="C9159" s="1299" t="s">
        <v>260</v>
      </c>
      <c r="D9159" s="1300">
        <v>7141</v>
      </c>
      <c r="E9159" s="1298" t="s">
        <v>206</v>
      </c>
      <c r="F9159" s="935" t="s">
        <v>214</v>
      </c>
      <c r="G9159" s="1295">
        <v>1</v>
      </c>
      <c r="H9159" s="935" t="s">
        <v>407</v>
      </c>
      <c r="I9159" s="935" t="s">
        <v>408</v>
      </c>
      <c r="J9159" s="935">
        <v>40.355137560000003</v>
      </c>
      <c r="K9159" s="935">
        <v>-122.17595660000001</v>
      </c>
      <c r="L9159" s="935">
        <v>40.316984869999999</v>
      </c>
      <c r="M9159" s="935">
        <v>-122.1896581</v>
      </c>
    </row>
    <row r="9160" spans="1:13" x14ac:dyDescent="0.35">
      <c r="A9160" s="1296">
        <v>43384</v>
      </c>
      <c r="B9160" s="1298" t="s">
        <v>242</v>
      </c>
      <c r="C9160" s="1299" t="s">
        <v>260</v>
      </c>
      <c r="D9160" s="1300">
        <v>7141</v>
      </c>
      <c r="E9160" s="1298" t="s">
        <v>206</v>
      </c>
      <c r="F9160" s="935" t="s">
        <v>215</v>
      </c>
      <c r="G9160" s="1295">
        <v>1</v>
      </c>
      <c r="H9160" s="935" t="s">
        <v>408</v>
      </c>
      <c r="I9160" s="935" t="s">
        <v>409</v>
      </c>
      <c r="J9160" s="935">
        <v>40.316984869999999</v>
      </c>
      <c r="K9160" s="935">
        <v>-122.1896581</v>
      </c>
      <c r="L9160" s="935">
        <v>40.263968490000003</v>
      </c>
      <c r="M9160" s="935">
        <v>-122.2235306</v>
      </c>
    </row>
    <row r="9161" spans="1:13" x14ac:dyDescent="0.35">
      <c r="A9161" s="1296">
        <v>43384</v>
      </c>
      <c r="B9161" s="1298" t="s">
        <v>242</v>
      </c>
      <c r="C9161" s="1299" t="s">
        <v>260</v>
      </c>
      <c r="D9161" s="1300">
        <v>7141</v>
      </c>
      <c r="E9161" s="1298" t="s">
        <v>206</v>
      </c>
      <c r="F9161" s="935" t="s">
        <v>216</v>
      </c>
      <c r="G9161" s="1295">
        <v>0</v>
      </c>
      <c r="H9161" s="935" t="s">
        <v>409</v>
      </c>
      <c r="I9161" s="935" t="s">
        <v>410</v>
      </c>
      <c r="J9161" s="935">
        <v>40.263968490000003</v>
      </c>
      <c r="K9161" s="935">
        <v>-122.2235306</v>
      </c>
      <c r="L9161" s="935">
        <v>40.153152210000002</v>
      </c>
      <c r="M9161" s="935">
        <v>-122.20237950000001</v>
      </c>
    </row>
    <row r="9162" spans="1:13" x14ac:dyDescent="0.35">
      <c r="A9162" s="1296">
        <v>43384</v>
      </c>
      <c r="B9162" s="1298" t="s">
        <v>242</v>
      </c>
      <c r="C9162" s="1299" t="s">
        <v>260</v>
      </c>
      <c r="D9162" s="1300">
        <v>7141</v>
      </c>
      <c r="E9162" s="1298" t="s">
        <v>206</v>
      </c>
      <c r="F9162" s="935" t="s">
        <v>217</v>
      </c>
      <c r="G9162" s="1295">
        <v>1</v>
      </c>
      <c r="H9162" s="935" t="s">
        <v>410</v>
      </c>
      <c r="I9162" s="935" t="s">
        <v>411</v>
      </c>
      <c r="J9162" s="935">
        <v>40.153152210000002</v>
      </c>
      <c r="K9162" s="935">
        <v>-122.20237950000001</v>
      </c>
      <c r="L9162" s="935">
        <v>40.027836569999998</v>
      </c>
      <c r="M9162" s="935">
        <v>-122.11920569999999</v>
      </c>
    </row>
    <row r="9163" spans="1:13" x14ac:dyDescent="0.35">
      <c r="A9163" s="1296">
        <v>43384</v>
      </c>
      <c r="B9163" s="1298" t="s">
        <v>242</v>
      </c>
      <c r="C9163" s="1299" t="s">
        <v>260</v>
      </c>
      <c r="D9163" s="1300">
        <v>7141</v>
      </c>
      <c r="E9163" s="1298" t="s">
        <v>206</v>
      </c>
      <c r="F9163" s="935" t="s">
        <v>219</v>
      </c>
      <c r="G9163" s="1295">
        <v>0</v>
      </c>
      <c r="H9163" s="935" t="s">
        <v>411</v>
      </c>
      <c r="I9163" s="935" t="s">
        <v>412</v>
      </c>
      <c r="J9163" s="935">
        <v>40.027836569999998</v>
      </c>
      <c r="K9163" s="935">
        <v>-122.11920569999999</v>
      </c>
      <c r="L9163" s="935">
        <v>39.909298579999998</v>
      </c>
      <c r="M9163" s="935">
        <v>-122.0918963</v>
      </c>
    </row>
    <row r="9164" spans="1:13" x14ac:dyDescent="0.35">
      <c r="A9164" s="1296">
        <v>43384</v>
      </c>
      <c r="B9164" s="1298" t="s">
        <v>242</v>
      </c>
      <c r="C9164" s="1299" t="s">
        <v>260</v>
      </c>
      <c r="D9164" s="1300">
        <v>7141</v>
      </c>
      <c r="E9164" s="1298" t="s">
        <v>206</v>
      </c>
      <c r="F9164" s="935" t="s">
        <v>220</v>
      </c>
      <c r="G9164" s="1295">
        <v>0</v>
      </c>
      <c r="H9164" s="935" t="s">
        <v>412</v>
      </c>
      <c r="I9164" s="935" t="s">
        <v>413</v>
      </c>
      <c r="J9164" s="935">
        <v>39.909298579999998</v>
      </c>
      <c r="K9164" s="935">
        <v>-122.0918963</v>
      </c>
      <c r="L9164" s="935">
        <v>39.751173979999997</v>
      </c>
      <c r="M9164" s="935">
        <v>-121.9963235</v>
      </c>
    </row>
    <row r="9165" spans="1:13" x14ac:dyDescent="0.35">
      <c r="A9165" s="1296">
        <v>43384</v>
      </c>
      <c r="B9165" s="1298" t="s">
        <v>242</v>
      </c>
      <c r="C9165" s="1299" t="s">
        <v>260</v>
      </c>
      <c r="D9165" s="1300">
        <v>7141</v>
      </c>
      <c r="E9165" s="1298" t="s">
        <v>206</v>
      </c>
      <c r="F9165" s="935" t="s">
        <v>221</v>
      </c>
      <c r="G9165" s="1295">
        <v>0</v>
      </c>
      <c r="H9165" s="935" t="s">
        <v>413</v>
      </c>
      <c r="I9165" s="935" t="s">
        <v>414</v>
      </c>
      <c r="J9165" s="935">
        <v>39.751173979999997</v>
      </c>
      <c r="K9165" s="935">
        <v>-121.9963235</v>
      </c>
      <c r="L9165" s="935">
        <v>39.629153240000001</v>
      </c>
      <c r="M9165" s="935">
        <v>-121.9925059</v>
      </c>
    </row>
    <row r="9166" spans="1:13" x14ac:dyDescent="0.35">
      <c r="A9166" s="1296">
        <v>43384</v>
      </c>
      <c r="B9166" s="1298" t="s">
        <v>242</v>
      </c>
      <c r="C9166" s="1299" t="s">
        <v>260</v>
      </c>
      <c r="D9166" s="1300">
        <v>7141</v>
      </c>
      <c r="E9166" s="1298" t="s">
        <v>206</v>
      </c>
      <c r="F9166" s="935" t="s">
        <v>222</v>
      </c>
      <c r="G9166" s="1295">
        <v>0</v>
      </c>
      <c r="H9166" s="935" t="s">
        <v>414</v>
      </c>
      <c r="I9166" s="935" t="s">
        <v>415</v>
      </c>
      <c r="J9166" s="935">
        <v>39.629153240000001</v>
      </c>
      <c r="K9166" s="935">
        <v>-121.9925059</v>
      </c>
      <c r="L9166" s="935">
        <v>39.40712284</v>
      </c>
      <c r="M9166" s="935">
        <v>-122.00758999999999</v>
      </c>
    </row>
    <row r="9167" spans="1:13" x14ac:dyDescent="0.35">
      <c r="A9167" s="1296">
        <v>43396</v>
      </c>
      <c r="B9167" s="1298" t="s">
        <v>242</v>
      </c>
      <c r="C9167" s="1299" t="s">
        <v>260</v>
      </c>
      <c r="D9167" s="1300">
        <v>6205</v>
      </c>
      <c r="E9167" s="1298" t="s">
        <v>206</v>
      </c>
      <c r="F9167" s="935" t="s">
        <v>208</v>
      </c>
      <c r="G9167" s="1295">
        <v>12</v>
      </c>
      <c r="H9167" s="935" t="s">
        <v>402</v>
      </c>
      <c r="I9167" s="935" t="s">
        <v>403</v>
      </c>
      <c r="J9167" s="935">
        <v>40.611883210000002</v>
      </c>
      <c r="K9167" s="935">
        <v>-122.446135</v>
      </c>
      <c r="L9167" s="935">
        <v>40.592799669999998</v>
      </c>
      <c r="M9167" s="935">
        <v>-122.3942059</v>
      </c>
    </row>
    <row r="9168" spans="1:13" x14ac:dyDescent="0.35">
      <c r="A9168" s="1296">
        <v>43396</v>
      </c>
      <c r="B9168" s="1298" t="s">
        <v>242</v>
      </c>
      <c r="C9168" s="1299" t="s">
        <v>260</v>
      </c>
      <c r="D9168" s="1300">
        <v>6205</v>
      </c>
      <c r="E9168" s="1298" t="s">
        <v>206</v>
      </c>
      <c r="F9168" s="935" t="s">
        <v>209</v>
      </c>
      <c r="G9168" s="1295">
        <v>54</v>
      </c>
      <c r="H9168" s="935" t="s">
        <v>403</v>
      </c>
      <c r="I9168" s="935" t="s">
        <v>404</v>
      </c>
      <c r="J9168" s="935">
        <v>40.592799669999998</v>
      </c>
      <c r="K9168" s="935">
        <v>-122.3942059</v>
      </c>
      <c r="L9168" s="935">
        <v>40.585947769999997</v>
      </c>
      <c r="M9168" s="935">
        <v>-122.3683525</v>
      </c>
    </row>
    <row r="9169" spans="1:13" x14ac:dyDescent="0.35">
      <c r="A9169" s="1296">
        <v>43396</v>
      </c>
      <c r="B9169" s="1298" t="s">
        <v>242</v>
      </c>
      <c r="C9169" s="1299" t="s">
        <v>260</v>
      </c>
      <c r="D9169" s="1300">
        <v>6205</v>
      </c>
      <c r="E9169" s="1298" t="s">
        <v>206</v>
      </c>
      <c r="F9169" s="935" t="s">
        <v>211</v>
      </c>
      <c r="G9169" s="1295">
        <v>124</v>
      </c>
      <c r="H9169" s="935" t="s">
        <v>404</v>
      </c>
      <c r="I9169" s="935" t="s">
        <v>405</v>
      </c>
      <c r="J9169" s="935">
        <v>40.585947769999997</v>
      </c>
      <c r="K9169" s="935">
        <v>-122.3683525</v>
      </c>
      <c r="L9169" s="935">
        <v>40.472049499999997</v>
      </c>
      <c r="M9169" s="935">
        <v>-122.29453460000001</v>
      </c>
    </row>
    <row r="9170" spans="1:13" x14ac:dyDescent="0.35">
      <c r="A9170" s="1296">
        <v>43396</v>
      </c>
      <c r="B9170" s="1298" t="s">
        <v>242</v>
      </c>
      <c r="C9170" s="1299" t="s">
        <v>260</v>
      </c>
      <c r="D9170" s="1300">
        <v>6205</v>
      </c>
      <c r="E9170" s="1298" t="s">
        <v>206</v>
      </c>
      <c r="F9170" s="935" t="s">
        <v>212</v>
      </c>
      <c r="G9170" s="1295">
        <v>24</v>
      </c>
      <c r="H9170" s="935" t="s">
        <v>405</v>
      </c>
      <c r="I9170" s="935" t="s">
        <v>406</v>
      </c>
      <c r="J9170" s="935">
        <v>40.472049499999997</v>
      </c>
      <c r="K9170" s="935">
        <v>-122.29453460000001</v>
      </c>
      <c r="L9170" s="935">
        <v>40.417416330000002</v>
      </c>
      <c r="M9170" s="935">
        <v>-122.19395729999999</v>
      </c>
    </row>
    <row r="9171" spans="1:13" x14ac:dyDescent="0.35">
      <c r="A9171" s="1296">
        <v>43396</v>
      </c>
      <c r="B9171" s="1298" t="s">
        <v>242</v>
      </c>
      <c r="C9171" s="1299" t="s">
        <v>260</v>
      </c>
      <c r="D9171" s="1300">
        <v>6205</v>
      </c>
      <c r="E9171" s="1298" t="s">
        <v>206</v>
      </c>
      <c r="F9171" s="935" t="s">
        <v>213</v>
      </c>
      <c r="G9171" s="1295">
        <v>6</v>
      </c>
      <c r="H9171" s="935" t="s">
        <v>406</v>
      </c>
      <c r="I9171" s="935" t="s">
        <v>407</v>
      </c>
      <c r="J9171" s="935">
        <v>40.417416330000002</v>
      </c>
      <c r="K9171" s="935">
        <v>-122.19395729999999</v>
      </c>
      <c r="L9171" s="935">
        <v>40.355137560000003</v>
      </c>
      <c r="M9171" s="935">
        <v>-122.17595660000001</v>
      </c>
    </row>
    <row r="9172" spans="1:13" x14ac:dyDescent="0.35">
      <c r="A9172" s="1296">
        <v>43396</v>
      </c>
      <c r="B9172" s="1298" t="s">
        <v>242</v>
      </c>
      <c r="C9172" s="1299" t="s">
        <v>260</v>
      </c>
      <c r="D9172" s="1300">
        <v>6205</v>
      </c>
      <c r="E9172" s="1298" t="s">
        <v>206</v>
      </c>
      <c r="F9172" s="935" t="s">
        <v>214</v>
      </c>
      <c r="G9172" s="1295">
        <v>4</v>
      </c>
      <c r="H9172" s="935" t="s">
        <v>407</v>
      </c>
      <c r="I9172" s="935" t="s">
        <v>408</v>
      </c>
      <c r="J9172" s="935">
        <v>40.355137560000003</v>
      </c>
      <c r="K9172" s="935">
        <v>-122.17595660000001</v>
      </c>
      <c r="L9172" s="935">
        <v>40.316984869999999</v>
      </c>
      <c r="M9172" s="935">
        <v>-122.1896581</v>
      </c>
    </row>
    <row r="9173" spans="1:13" x14ac:dyDescent="0.35">
      <c r="A9173" s="1296">
        <v>43396</v>
      </c>
      <c r="B9173" s="1298" t="s">
        <v>242</v>
      </c>
      <c r="C9173" s="1299" t="s">
        <v>260</v>
      </c>
      <c r="D9173" s="1300">
        <v>6205</v>
      </c>
      <c r="E9173" s="1298" t="s">
        <v>206</v>
      </c>
      <c r="F9173" s="935" t="s">
        <v>215</v>
      </c>
      <c r="G9173" s="1295">
        <v>2</v>
      </c>
      <c r="H9173" s="935" t="s">
        <v>408</v>
      </c>
      <c r="I9173" s="935" t="s">
        <v>409</v>
      </c>
      <c r="J9173" s="935">
        <v>40.316984869999999</v>
      </c>
      <c r="K9173" s="935">
        <v>-122.1896581</v>
      </c>
      <c r="L9173" s="935">
        <v>40.263968490000003</v>
      </c>
      <c r="M9173" s="935">
        <v>-122.2235306</v>
      </c>
    </row>
    <row r="9174" spans="1:13" x14ac:dyDescent="0.35">
      <c r="A9174" s="1296">
        <v>43396</v>
      </c>
      <c r="B9174" s="1298" t="s">
        <v>242</v>
      </c>
      <c r="C9174" s="1299" t="s">
        <v>260</v>
      </c>
      <c r="D9174" s="1300">
        <v>6205</v>
      </c>
      <c r="E9174" s="1298" t="s">
        <v>206</v>
      </c>
      <c r="F9174" s="935" t="s">
        <v>216</v>
      </c>
      <c r="G9174" s="1295">
        <v>4</v>
      </c>
      <c r="H9174" s="935" t="s">
        <v>409</v>
      </c>
      <c r="I9174" s="935" t="s">
        <v>410</v>
      </c>
      <c r="J9174" s="935">
        <v>40.263968490000003</v>
      </c>
      <c r="K9174" s="935">
        <v>-122.2235306</v>
      </c>
      <c r="L9174" s="935">
        <v>40.153152210000002</v>
      </c>
      <c r="M9174" s="935">
        <v>-122.20237950000001</v>
      </c>
    </row>
    <row r="9175" spans="1:13" x14ac:dyDescent="0.35">
      <c r="A9175" s="1296">
        <v>43396</v>
      </c>
      <c r="B9175" s="1298" t="s">
        <v>242</v>
      </c>
      <c r="C9175" s="1299" t="s">
        <v>260</v>
      </c>
      <c r="D9175" s="1300">
        <v>6205</v>
      </c>
      <c r="E9175" s="1298" t="s">
        <v>206</v>
      </c>
      <c r="F9175" s="935" t="s">
        <v>217</v>
      </c>
      <c r="G9175" s="1295">
        <v>11</v>
      </c>
      <c r="H9175" s="935" t="s">
        <v>410</v>
      </c>
      <c r="I9175" s="935" t="s">
        <v>411</v>
      </c>
      <c r="J9175" s="935">
        <v>40.153152210000002</v>
      </c>
      <c r="K9175" s="935">
        <v>-122.20237950000001</v>
      </c>
      <c r="L9175" s="935">
        <v>40.027836569999998</v>
      </c>
      <c r="M9175" s="935">
        <v>-122.11920569999999</v>
      </c>
    </row>
    <row r="9176" spans="1:13" x14ac:dyDescent="0.35">
      <c r="A9176" s="1296">
        <v>43396</v>
      </c>
      <c r="B9176" s="1298" t="s">
        <v>242</v>
      </c>
      <c r="C9176" s="1299" t="s">
        <v>260</v>
      </c>
      <c r="D9176" s="1300">
        <v>6205</v>
      </c>
      <c r="E9176" s="1298" t="s">
        <v>206</v>
      </c>
      <c r="F9176" s="935" t="s">
        <v>219</v>
      </c>
      <c r="G9176" s="1295">
        <v>0</v>
      </c>
      <c r="H9176" s="935" t="s">
        <v>411</v>
      </c>
      <c r="I9176" s="935" t="s">
        <v>412</v>
      </c>
      <c r="J9176" s="935">
        <v>40.027836569999998</v>
      </c>
      <c r="K9176" s="935">
        <v>-122.11920569999999</v>
      </c>
      <c r="L9176" s="935">
        <v>39.909298579999998</v>
      </c>
      <c r="M9176" s="935">
        <v>-122.0918963</v>
      </c>
    </row>
    <row r="9177" spans="1:13" x14ac:dyDescent="0.35">
      <c r="A9177" s="1296">
        <v>43396</v>
      </c>
      <c r="B9177" s="1298" t="s">
        <v>242</v>
      </c>
      <c r="C9177" s="1299" t="s">
        <v>260</v>
      </c>
      <c r="D9177" s="1300">
        <v>6205</v>
      </c>
      <c r="E9177" s="1298" t="s">
        <v>206</v>
      </c>
      <c r="F9177" s="935" t="s">
        <v>220</v>
      </c>
      <c r="G9177" s="1295">
        <v>0</v>
      </c>
      <c r="H9177" s="935" t="s">
        <v>412</v>
      </c>
      <c r="I9177" s="935" t="s">
        <v>413</v>
      </c>
      <c r="J9177" s="935">
        <v>39.909298579999998</v>
      </c>
      <c r="K9177" s="935">
        <v>-122.0918963</v>
      </c>
      <c r="L9177" s="935">
        <v>39.751173979999997</v>
      </c>
      <c r="M9177" s="935">
        <v>-121.9963235</v>
      </c>
    </row>
    <row r="9178" spans="1:13" x14ac:dyDescent="0.35">
      <c r="A9178" s="1296">
        <v>43396</v>
      </c>
      <c r="B9178" s="1298" t="s">
        <v>242</v>
      </c>
      <c r="C9178" s="1299" t="s">
        <v>260</v>
      </c>
      <c r="D9178" s="1300">
        <v>6205</v>
      </c>
      <c r="E9178" s="1298" t="s">
        <v>206</v>
      </c>
      <c r="F9178" s="935" t="s">
        <v>221</v>
      </c>
      <c r="G9178" s="1295">
        <v>0</v>
      </c>
      <c r="H9178" s="935" t="s">
        <v>413</v>
      </c>
      <c r="I9178" s="935" t="s">
        <v>414</v>
      </c>
      <c r="J9178" s="935">
        <v>39.751173979999997</v>
      </c>
      <c r="K9178" s="935">
        <v>-121.9963235</v>
      </c>
      <c r="L9178" s="935">
        <v>39.629153240000001</v>
      </c>
      <c r="M9178" s="935">
        <v>-121.9925059</v>
      </c>
    </row>
    <row r="9179" spans="1:13" x14ac:dyDescent="0.35">
      <c r="A9179" s="1296">
        <v>43396</v>
      </c>
      <c r="B9179" s="1298" t="s">
        <v>242</v>
      </c>
      <c r="C9179" s="1299" t="s">
        <v>260</v>
      </c>
      <c r="D9179" s="1300">
        <v>6205</v>
      </c>
      <c r="E9179" s="1298" t="s">
        <v>206</v>
      </c>
      <c r="F9179" s="935" t="s">
        <v>222</v>
      </c>
      <c r="G9179" s="1295">
        <v>0</v>
      </c>
      <c r="H9179" s="935" t="s">
        <v>414</v>
      </c>
      <c r="I9179" s="935" t="s">
        <v>415</v>
      </c>
      <c r="J9179" s="935">
        <v>39.629153240000001</v>
      </c>
      <c r="K9179" s="935">
        <v>-121.9925059</v>
      </c>
      <c r="L9179" s="935">
        <v>39.40712284</v>
      </c>
      <c r="M9179" s="935">
        <v>-122.00758999999999</v>
      </c>
    </row>
    <row r="9180" spans="1:13" x14ac:dyDescent="0.35">
      <c r="A9180" s="1296">
        <v>43411</v>
      </c>
      <c r="B9180" s="1298" t="s">
        <v>242</v>
      </c>
      <c r="C9180" s="1299" t="s">
        <v>260</v>
      </c>
      <c r="D9180" s="1300">
        <v>4572</v>
      </c>
      <c r="E9180" s="1298" t="s">
        <v>206</v>
      </c>
      <c r="F9180" s="935" t="s">
        <v>208</v>
      </c>
      <c r="G9180" s="1295">
        <v>65</v>
      </c>
      <c r="H9180" s="935" t="s">
        <v>402</v>
      </c>
      <c r="I9180" s="935" t="s">
        <v>403</v>
      </c>
      <c r="J9180" s="935">
        <v>40.611883210000002</v>
      </c>
      <c r="K9180" s="935">
        <v>-122.446135</v>
      </c>
      <c r="L9180" s="935">
        <v>40.592799669999998</v>
      </c>
      <c r="M9180" s="935">
        <v>-122.3942059</v>
      </c>
    </row>
    <row r="9181" spans="1:13" x14ac:dyDescent="0.35">
      <c r="A9181" s="1296">
        <v>43411</v>
      </c>
      <c r="B9181" s="1298" t="s">
        <v>242</v>
      </c>
      <c r="C9181" s="1299" t="s">
        <v>260</v>
      </c>
      <c r="D9181" s="1300">
        <v>4572</v>
      </c>
      <c r="E9181" s="1298" t="s">
        <v>206</v>
      </c>
      <c r="F9181" s="935" t="s">
        <v>209</v>
      </c>
      <c r="G9181" s="1295">
        <v>11</v>
      </c>
      <c r="H9181" s="935" t="s">
        <v>403</v>
      </c>
      <c r="I9181" s="935" t="s">
        <v>404</v>
      </c>
      <c r="J9181" s="935">
        <v>40.592799669999998</v>
      </c>
      <c r="K9181" s="935">
        <v>-122.3942059</v>
      </c>
      <c r="L9181" s="935">
        <v>40.585947769999997</v>
      </c>
      <c r="M9181" s="935">
        <v>-122.3683525</v>
      </c>
    </row>
    <row r="9182" spans="1:13" x14ac:dyDescent="0.35">
      <c r="A9182" s="1296">
        <v>43411</v>
      </c>
      <c r="B9182" s="1298" t="s">
        <v>242</v>
      </c>
      <c r="C9182" s="1299" t="s">
        <v>260</v>
      </c>
      <c r="D9182" s="1300">
        <v>4572</v>
      </c>
      <c r="E9182" s="1298" t="s">
        <v>206</v>
      </c>
      <c r="F9182" s="935" t="s">
        <v>211</v>
      </c>
      <c r="G9182" s="1295">
        <v>68</v>
      </c>
      <c r="H9182" s="935" t="s">
        <v>404</v>
      </c>
      <c r="I9182" s="935" t="s">
        <v>405</v>
      </c>
      <c r="J9182" s="935">
        <v>40.585947769999997</v>
      </c>
      <c r="K9182" s="935">
        <v>-122.3683525</v>
      </c>
      <c r="L9182" s="935">
        <v>40.472049499999997</v>
      </c>
      <c r="M9182" s="935">
        <v>-122.29453460000001</v>
      </c>
    </row>
    <row r="9183" spans="1:13" x14ac:dyDescent="0.35">
      <c r="A9183" s="1296">
        <v>43411</v>
      </c>
      <c r="B9183" s="1298" t="s">
        <v>242</v>
      </c>
      <c r="C9183" s="1299" t="s">
        <v>260</v>
      </c>
      <c r="D9183" s="1300">
        <v>4572</v>
      </c>
      <c r="E9183" s="1298" t="s">
        <v>206</v>
      </c>
      <c r="F9183" s="935" t="s">
        <v>212</v>
      </c>
      <c r="G9183" s="1295">
        <v>14</v>
      </c>
      <c r="H9183" s="935" t="s">
        <v>405</v>
      </c>
      <c r="I9183" s="935" t="s">
        <v>406</v>
      </c>
      <c r="J9183" s="935">
        <v>40.472049499999997</v>
      </c>
      <c r="K9183" s="935">
        <v>-122.29453460000001</v>
      </c>
      <c r="L9183" s="935">
        <v>40.417416330000002</v>
      </c>
      <c r="M9183" s="935">
        <v>-122.19395729999999</v>
      </c>
    </row>
    <row r="9184" spans="1:13" x14ac:dyDescent="0.35">
      <c r="A9184" s="1296">
        <v>43411</v>
      </c>
      <c r="B9184" s="1298" t="s">
        <v>242</v>
      </c>
      <c r="C9184" s="1299" t="s">
        <v>260</v>
      </c>
      <c r="D9184" s="1300">
        <v>4572</v>
      </c>
      <c r="E9184" s="1298" t="s">
        <v>206</v>
      </c>
      <c r="F9184" s="935" t="s">
        <v>213</v>
      </c>
      <c r="G9184" s="1295">
        <v>5</v>
      </c>
      <c r="H9184" s="935" t="s">
        <v>406</v>
      </c>
      <c r="I9184" s="935" t="s">
        <v>407</v>
      </c>
      <c r="J9184" s="935">
        <v>40.417416330000002</v>
      </c>
      <c r="K9184" s="935">
        <v>-122.19395729999999</v>
      </c>
      <c r="L9184" s="935">
        <v>40.355137560000003</v>
      </c>
      <c r="M9184" s="935">
        <v>-122.17595660000001</v>
      </c>
    </row>
    <row r="9185" spans="1:13" x14ac:dyDescent="0.35">
      <c r="A9185" s="1296">
        <v>43411</v>
      </c>
      <c r="B9185" s="1298" t="s">
        <v>242</v>
      </c>
      <c r="C9185" s="1299" t="s">
        <v>260</v>
      </c>
      <c r="D9185" s="1300">
        <v>4572</v>
      </c>
      <c r="E9185" s="1298" t="s">
        <v>206</v>
      </c>
      <c r="F9185" s="935" t="s">
        <v>214</v>
      </c>
      <c r="G9185" s="1295">
        <v>3</v>
      </c>
      <c r="H9185" s="935" t="s">
        <v>407</v>
      </c>
      <c r="I9185" s="935" t="s">
        <v>408</v>
      </c>
      <c r="J9185" s="935">
        <v>40.355137560000003</v>
      </c>
      <c r="K9185" s="935">
        <v>-122.17595660000001</v>
      </c>
      <c r="L9185" s="935">
        <v>40.316984869999999</v>
      </c>
      <c r="M9185" s="935">
        <v>-122.1896581</v>
      </c>
    </row>
    <row r="9186" spans="1:13" x14ac:dyDescent="0.35">
      <c r="A9186" s="1296">
        <v>43411</v>
      </c>
      <c r="B9186" s="1298" t="s">
        <v>242</v>
      </c>
      <c r="C9186" s="1299" t="s">
        <v>260</v>
      </c>
      <c r="D9186" s="1300">
        <v>4572</v>
      </c>
      <c r="E9186" s="1298" t="s">
        <v>206</v>
      </c>
      <c r="F9186" s="935" t="s">
        <v>215</v>
      </c>
      <c r="G9186" s="1295">
        <v>3</v>
      </c>
      <c r="H9186" s="935" t="s">
        <v>408</v>
      </c>
      <c r="I9186" s="935" t="s">
        <v>409</v>
      </c>
      <c r="J9186" s="935">
        <v>40.316984869999999</v>
      </c>
      <c r="K9186" s="935">
        <v>-122.1896581</v>
      </c>
      <c r="L9186" s="935">
        <v>40.263968490000003</v>
      </c>
      <c r="M9186" s="935">
        <v>-122.2235306</v>
      </c>
    </row>
    <row r="9187" spans="1:13" x14ac:dyDescent="0.35">
      <c r="A9187" s="1296">
        <v>43411</v>
      </c>
      <c r="B9187" s="1298" t="s">
        <v>242</v>
      </c>
      <c r="C9187" s="1299" t="s">
        <v>260</v>
      </c>
      <c r="D9187" s="1300">
        <v>4572</v>
      </c>
      <c r="E9187" s="1298" t="s">
        <v>206</v>
      </c>
      <c r="F9187" s="935" t="s">
        <v>216</v>
      </c>
      <c r="G9187" s="1295">
        <v>6</v>
      </c>
      <c r="H9187" s="935" t="s">
        <v>409</v>
      </c>
      <c r="I9187" s="935" t="s">
        <v>410</v>
      </c>
      <c r="J9187" s="935">
        <v>40.263968490000003</v>
      </c>
      <c r="K9187" s="935">
        <v>-122.2235306</v>
      </c>
      <c r="L9187" s="935">
        <v>40.153152210000002</v>
      </c>
      <c r="M9187" s="935">
        <v>-122.20237950000001</v>
      </c>
    </row>
    <row r="9188" spans="1:13" x14ac:dyDescent="0.35">
      <c r="A9188" s="1296">
        <v>43411</v>
      </c>
      <c r="B9188" s="1298" t="s">
        <v>242</v>
      </c>
      <c r="C9188" s="1299" t="s">
        <v>260</v>
      </c>
      <c r="D9188" s="1300">
        <v>4572</v>
      </c>
      <c r="E9188" s="1298" t="s">
        <v>206</v>
      </c>
      <c r="F9188" s="935" t="s">
        <v>217</v>
      </c>
      <c r="G9188" s="1295">
        <v>15</v>
      </c>
      <c r="H9188" s="935" t="s">
        <v>410</v>
      </c>
      <c r="I9188" s="935" t="s">
        <v>411</v>
      </c>
      <c r="J9188" s="935">
        <v>40.153152210000002</v>
      </c>
      <c r="K9188" s="935">
        <v>-122.20237950000001</v>
      </c>
      <c r="L9188" s="935">
        <v>40.027836569999998</v>
      </c>
      <c r="M9188" s="935">
        <v>-122.11920569999999</v>
      </c>
    </row>
    <row r="9189" spans="1:13" x14ac:dyDescent="0.35">
      <c r="A9189" s="1296">
        <v>43411</v>
      </c>
      <c r="B9189" s="1298" t="s">
        <v>242</v>
      </c>
      <c r="C9189" s="1299" t="s">
        <v>260</v>
      </c>
      <c r="D9189" s="1300">
        <v>4572</v>
      </c>
      <c r="E9189" s="1298" t="s">
        <v>206</v>
      </c>
      <c r="F9189" s="935" t="s">
        <v>219</v>
      </c>
      <c r="G9189" s="1295">
        <v>1</v>
      </c>
      <c r="H9189" s="935" t="s">
        <v>411</v>
      </c>
      <c r="I9189" s="935" t="s">
        <v>412</v>
      </c>
      <c r="J9189" s="935">
        <v>40.027836569999998</v>
      </c>
      <c r="K9189" s="935">
        <v>-122.11920569999999</v>
      </c>
      <c r="L9189" s="935">
        <v>39.909298579999998</v>
      </c>
      <c r="M9189" s="935">
        <v>-122.0918963</v>
      </c>
    </row>
    <row r="9190" spans="1:13" x14ac:dyDescent="0.35">
      <c r="A9190" s="1296">
        <v>43411</v>
      </c>
      <c r="B9190" s="1298" t="s">
        <v>242</v>
      </c>
      <c r="C9190" s="1299" t="s">
        <v>260</v>
      </c>
      <c r="D9190" s="1300">
        <v>4572</v>
      </c>
      <c r="E9190" s="1298" t="s">
        <v>206</v>
      </c>
      <c r="F9190" s="935" t="s">
        <v>220</v>
      </c>
      <c r="G9190" s="1295">
        <v>1</v>
      </c>
      <c r="H9190" s="935" t="s">
        <v>412</v>
      </c>
      <c r="I9190" s="935" t="s">
        <v>413</v>
      </c>
      <c r="J9190" s="935">
        <v>39.909298579999998</v>
      </c>
      <c r="K9190" s="935">
        <v>-122.0918963</v>
      </c>
      <c r="L9190" s="935">
        <v>39.751173979999997</v>
      </c>
      <c r="M9190" s="935">
        <v>-121.9963235</v>
      </c>
    </row>
    <row r="9191" spans="1:13" x14ac:dyDescent="0.35">
      <c r="A9191" s="1296">
        <v>43411</v>
      </c>
      <c r="B9191" s="1298" t="s">
        <v>242</v>
      </c>
      <c r="C9191" s="1299" t="s">
        <v>260</v>
      </c>
      <c r="D9191" s="1300">
        <v>4572</v>
      </c>
      <c r="E9191" s="1298" t="s">
        <v>206</v>
      </c>
      <c r="F9191" s="935" t="s">
        <v>221</v>
      </c>
      <c r="G9191" s="1295">
        <v>1</v>
      </c>
      <c r="H9191" s="935" t="s">
        <v>413</v>
      </c>
      <c r="I9191" s="935" t="s">
        <v>414</v>
      </c>
      <c r="J9191" s="935">
        <v>39.751173979999997</v>
      </c>
      <c r="K9191" s="935">
        <v>-121.9963235</v>
      </c>
      <c r="L9191" s="935">
        <v>39.629153240000001</v>
      </c>
      <c r="M9191" s="935">
        <v>-121.9925059</v>
      </c>
    </row>
    <row r="9192" spans="1:13" ht="15" thickBot="1" x14ac:dyDescent="0.4">
      <c r="A9192" s="1309">
        <v>43411</v>
      </c>
      <c r="B9192" s="1310" t="s">
        <v>242</v>
      </c>
      <c r="C9192" s="1314" t="s">
        <v>260</v>
      </c>
      <c r="D9192" s="1311">
        <v>4572</v>
      </c>
      <c r="E9192" s="1310" t="s">
        <v>206</v>
      </c>
      <c r="F9192" s="1312" t="s">
        <v>222</v>
      </c>
      <c r="G9192" s="1313">
        <v>0</v>
      </c>
      <c r="H9192" s="1312" t="s">
        <v>414</v>
      </c>
      <c r="I9192" s="1312" t="s">
        <v>415</v>
      </c>
      <c r="J9192" s="1312">
        <v>39.629153240000001</v>
      </c>
      <c r="K9192" s="1312">
        <v>-121.9925059</v>
      </c>
      <c r="L9192" s="1312">
        <v>39.40712284</v>
      </c>
      <c r="M9192" s="1312">
        <v>-122.00758999999999</v>
      </c>
    </row>
    <row r="9193" spans="1:13" ht="15" thickTop="1" x14ac:dyDescent="0.35">
      <c r="A9193" s="1296">
        <v>43593</v>
      </c>
      <c r="B9193" s="1308" t="s">
        <v>194</v>
      </c>
      <c r="C9193" s="1308" t="s">
        <v>246</v>
      </c>
      <c r="D9193" s="1300">
        <v>7837</v>
      </c>
      <c r="E9193" s="1308" t="s">
        <v>200</v>
      </c>
      <c r="F9193" s="935" t="s">
        <v>208</v>
      </c>
      <c r="G9193" s="1295">
        <v>0</v>
      </c>
      <c r="H9193" s="935" t="s">
        <v>402</v>
      </c>
      <c r="I9193" s="935" t="s">
        <v>403</v>
      </c>
      <c r="J9193" s="935">
        <v>40.611883210000002</v>
      </c>
      <c r="K9193" s="935">
        <v>-122.446135</v>
      </c>
      <c r="L9193" s="935">
        <v>40.592799669999998</v>
      </c>
      <c r="M9193" s="935">
        <v>-122.3942059</v>
      </c>
    </row>
    <row r="9194" spans="1:13" x14ac:dyDescent="0.35">
      <c r="A9194" s="1296">
        <v>43593</v>
      </c>
      <c r="B9194" s="1308" t="s">
        <v>194</v>
      </c>
      <c r="C9194" s="1308" t="s">
        <v>246</v>
      </c>
      <c r="D9194" s="1300">
        <v>7837</v>
      </c>
      <c r="E9194" s="1308" t="s">
        <v>200</v>
      </c>
      <c r="F9194" s="935" t="s">
        <v>209</v>
      </c>
      <c r="G9194" s="1295">
        <v>1</v>
      </c>
      <c r="H9194" s="935" t="s">
        <v>403</v>
      </c>
      <c r="I9194" s="935" t="s">
        <v>404</v>
      </c>
      <c r="J9194" s="935">
        <v>40.592799669999998</v>
      </c>
      <c r="K9194" s="935">
        <v>-122.3942059</v>
      </c>
      <c r="L9194" s="935">
        <v>40.585947769999997</v>
      </c>
      <c r="M9194" s="935">
        <v>-122.3683525</v>
      </c>
    </row>
    <row r="9195" spans="1:13" x14ac:dyDescent="0.35">
      <c r="A9195" s="1296">
        <v>43593</v>
      </c>
      <c r="B9195" s="1308" t="s">
        <v>194</v>
      </c>
      <c r="C9195" s="1308" t="s">
        <v>246</v>
      </c>
      <c r="D9195" s="1300">
        <v>7837</v>
      </c>
      <c r="E9195" s="1308" t="s">
        <v>200</v>
      </c>
      <c r="F9195" s="935" t="s">
        <v>211</v>
      </c>
      <c r="G9195" s="1295">
        <v>3</v>
      </c>
      <c r="H9195" s="935" t="s">
        <v>404</v>
      </c>
      <c r="I9195" s="935" t="s">
        <v>405</v>
      </c>
      <c r="J9195" s="935">
        <v>40.585947769999997</v>
      </c>
      <c r="K9195" s="935">
        <v>-122.3683525</v>
      </c>
      <c r="L9195" s="935">
        <v>40.472049499999997</v>
      </c>
      <c r="M9195" s="935">
        <v>-122.29453460000001</v>
      </c>
    </row>
    <row r="9196" spans="1:13" x14ac:dyDescent="0.35">
      <c r="A9196" s="1296">
        <v>43593</v>
      </c>
      <c r="B9196" s="1308" t="s">
        <v>194</v>
      </c>
      <c r="C9196" s="1308" t="s">
        <v>246</v>
      </c>
      <c r="D9196" s="1300">
        <v>7837</v>
      </c>
      <c r="E9196" s="1308" t="s">
        <v>200</v>
      </c>
      <c r="F9196" s="935" t="s">
        <v>212</v>
      </c>
      <c r="G9196" s="1295">
        <v>0</v>
      </c>
      <c r="H9196" s="935" t="s">
        <v>405</v>
      </c>
      <c r="I9196" s="935" t="s">
        <v>406</v>
      </c>
      <c r="J9196" s="935">
        <v>40.472049499999997</v>
      </c>
      <c r="K9196" s="935">
        <v>-122.29453460000001</v>
      </c>
      <c r="L9196" s="935">
        <v>40.417416330000002</v>
      </c>
      <c r="M9196" s="935">
        <v>-122.19395729999999</v>
      </c>
    </row>
    <row r="9197" spans="1:13" x14ac:dyDescent="0.35">
      <c r="A9197" s="1296">
        <v>43593</v>
      </c>
      <c r="B9197" s="1308" t="s">
        <v>194</v>
      </c>
      <c r="C9197" s="1308" t="s">
        <v>246</v>
      </c>
      <c r="D9197" s="1300">
        <v>7837</v>
      </c>
      <c r="E9197" s="1308" t="s">
        <v>200</v>
      </c>
      <c r="F9197" s="935" t="s">
        <v>213</v>
      </c>
      <c r="G9197" s="1295">
        <v>0</v>
      </c>
      <c r="H9197" s="935" t="s">
        <v>406</v>
      </c>
      <c r="I9197" s="935" t="s">
        <v>407</v>
      </c>
      <c r="J9197" s="935">
        <v>40.417416330000002</v>
      </c>
      <c r="K9197" s="935">
        <v>-122.19395729999999</v>
      </c>
      <c r="L9197" s="935">
        <v>40.355137560000003</v>
      </c>
      <c r="M9197" s="935">
        <v>-122.17595660000001</v>
      </c>
    </row>
    <row r="9198" spans="1:13" x14ac:dyDescent="0.35">
      <c r="A9198" s="1296">
        <v>43593</v>
      </c>
      <c r="B9198" s="1308" t="s">
        <v>194</v>
      </c>
      <c r="C9198" s="1308" t="s">
        <v>246</v>
      </c>
      <c r="D9198" s="1300">
        <v>7837</v>
      </c>
      <c r="E9198" s="1308" t="s">
        <v>200</v>
      </c>
      <c r="F9198" s="935" t="s">
        <v>214</v>
      </c>
      <c r="G9198" s="1295">
        <v>0</v>
      </c>
      <c r="H9198" s="935" t="s">
        <v>407</v>
      </c>
      <c r="I9198" s="935" t="s">
        <v>408</v>
      </c>
      <c r="J9198" s="935">
        <v>40.355137560000003</v>
      </c>
      <c r="K9198" s="935">
        <v>-122.17595660000001</v>
      </c>
      <c r="L9198" s="935">
        <v>40.316984869999999</v>
      </c>
      <c r="M9198" s="935">
        <v>-122.1896581</v>
      </c>
    </row>
    <row r="9199" spans="1:13" x14ac:dyDescent="0.35">
      <c r="A9199" s="1296">
        <v>43593</v>
      </c>
      <c r="B9199" s="1308" t="s">
        <v>194</v>
      </c>
      <c r="C9199" s="1308" t="s">
        <v>246</v>
      </c>
      <c r="D9199" s="1300">
        <v>7837</v>
      </c>
      <c r="E9199" s="1308" t="s">
        <v>200</v>
      </c>
      <c r="F9199" s="935" t="s">
        <v>215</v>
      </c>
      <c r="G9199" s="1295">
        <v>0</v>
      </c>
      <c r="H9199" s="935" t="s">
        <v>408</v>
      </c>
      <c r="I9199" s="935" t="s">
        <v>409</v>
      </c>
      <c r="J9199" s="935">
        <v>40.316984869999999</v>
      </c>
      <c r="K9199" s="935">
        <v>-122.1896581</v>
      </c>
      <c r="L9199" s="935">
        <v>40.263968490000003</v>
      </c>
      <c r="M9199" s="935">
        <v>-122.2235306</v>
      </c>
    </row>
    <row r="9200" spans="1:13" x14ac:dyDescent="0.35">
      <c r="A9200" s="1296">
        <v>43593</v>
      </c>
      <c r="B9200" s="1308" t="s">
        <v>194</v>
      </c>
      <c r="C9200" s="1308" t="s">
        <v>246</v>
      </c>
      <c r="D9200" s="1300">
        <v>7837</v>
      </c>
      <c r="E9200" s="1308" t="s">
        <v>200</v>
      </c>
      <c r="F9200" s="935" t="s">
        <v>216</v>
      </c>
      <c r="G9200" s="1295">
        <v>0</v>
      </c>
      <c r="H9200" s="935" t="s">
        <v>409</v>
      </c>
      <c r="I9200" s="935" t="s">
        <v>410</v>
      </c>
      <c r="J9200" s="935">
        <v>40.263968490000003</v>
      </c>
      <c r="K9200" s="935">
        <v>-122.2235306</v>
      </c>
      <c r="L9200" s="935">
        <v>40.153152210000002</v>
      </c>
      <c r="M9200" s="935">
        <v>-122.20237950000001</v>
      </c>
    </row>
    <row r="9201" spans="1:13" x14ac:dyDescent="0.35">
      <c r="A9201" s="1296">
        <v>43593</v>
      </c>
      <c r="B9201" s="1308" t="s">
        <v>194</v>
      </c>
      <c r="C9201" s="1308" t="s">
        <v>246</v>
      </c>
      <c r="D9201" s="1300">
        <v>7837</v>
      </c>
      <c r="E9201" s="1308" t="s">
        <v>200</v>
      </c>
      <c r="F9201" s="935" t="s">
        <v>217</v>
      </c>
      <c r="G9201" s="1295">
        <v>-99999</v>
      </c>
      <c r="H9201" s="935" t="s">
        <v>410</v>
      </c>
      <c r="I9201" s="935" t="s">
        <v>411</v>
      </c>
      <c r="J9201" s="935">
        <v>40.153152210000002</v>
      </c>
      <c r="K9201" s="935">
        <v>-122.20237950000001</v>
      </c>
      <c r="L9201" s="935">
        <v>40.027836569999998</v>
      </c>
      <c r="M9201" s="935">
        <v>-122.11920569999999</v>
      </c>
    </row>
    <row r="9202" spans="1:13" x14ac:dyDescent="0.35">
      <c r="A9202" s="1296">
        <v>43593</v>
      </c>
      <c r="B9202" s="1308" t="s">
        <v>194</v>
      </c>
      <c r="C9202" s="1308" t="s">
        <v>246</v>
      </c>
      <c r="D9202" s="1300">
        <v>7837</v>
      </c>
      <c r="E9202" s="1308" t="s">
        <v>200</v>
      </c>
      <c r="F9202" s="935" t="s">
        <v>219</v>
      </c>
      <c r="G9202" s="1295">
        <v>-99999</v>
      </c>
      <c r="H9202" s="935" t="s">
        <v>411</v>
      </c>
      <c r="I9202" s="935" t="s">
        <v>412</v>
      </c>
      <c r="J9202" s="935">
        <v>40.027836569999998</v>
      </c>
      <c r="K9202" s="935">
        <v>-122.11920569999999</v>
      </c>
      <c r="L9202" s="935">
        <v>39.909298579999998</v>
      </c>
      <c r="M9202" s="935">
        <v>-122.0918963</v>
      </c>
    </row>
    <row r="9203" spans="1:13" x14ac:dyDescent="0.35">
      <c r="A9203" s="1296">
        <v>43593</v>
      </c>
      <c r="B9203" s="1308" t="s">
        <v>194</v>
      </c>
      <c r="C9203" s="1308" t="s">
        <v>246</v>
      </c>
      <c r="D9203" s="1300">
        <v>7837</v>
      </c>
      <c r="E9203" s="1308" t="s">
        <v>200</v>
      </c>
      <c r="F9203" s="935" t="s">
        <v>220</v>
      </c>
      <c r="G9203" s="1295">
        <v>-99999</v>
      </c>
      <c r="H9203" s="935" t="s">
        <v>412</v>
      </c>
      <c r="I9203" s="935" t="s">
        <v>413</v>
      </c>
      <c r="J9203" s="935">
        <v>39.909298579999998</v>
      </c>
      <c r="K9203" s="935">
        <v>-122.0918963</v>
      </c>
      <c r="L9203" s="935">
        <v>39.751173979999997</v>
      </c>
      <c r="M9203" s="935">
        <v>-121.9963235</v>
      </c>
    </row>
    <row r="9204" spans="1:13" x14ac:dyDescent="0.35">
      <c r="A9204" s="1296">
        <v>43593</v>
      </c>
      <c r="B9204" s="1308" t="s">
        <v>194</v>
      </c>
      <c r="C9204" s="1308" t="s">
        <v>246</v>
      </c>
      <c r="D9204" s="1300">
        <v>7837</v>
      </c>
      <c r="E9204" s="1308" t="s">
        <v>200</v>
      </c>
      <c r="F9204" s="935" t="s">
        <v>221</v>
      </c>
      <c r="G9204" s="1295">
        <v>-99999</v>
      </c>
      <c r="H9204" s="935" t="s">
        <v>413</v>
      </c>
      <c r="I9204" s="935" t="s">
        <v>414</v>
      </c>
      <c r="J9204" s="935">
        <v>39.751173979999997</v>
      </c>
      <c r="K9204" s="935">
        <v>-121.9963235</v>
      </c>
      <c r="L9204" s="935">
        <v>39.629153240000001</v>
      </c>
      <c r="M9204" s="935">
        <v>-121.9925059</v>
      </c>
    </row>
    <row r="9205" spans="1:13" x14ac:dyDescent="0.35">
      <c r="A9205" s="1296">
        <v>43593</v>
      </c>
      <c r="B9205" s="1308" t="s">
        <v>194</v>
      </c>
      <c r="C9205" s="1308" t="s">
        <v>246</v>
      </c>
      <c r="D9205" s="1300">
        <v>7837</v>
      </c>
      <c r="E9205" s="1308" t="s">
        <v>200</v>
      </c>
      <c r="F9205" s="935" t="s">
        <v>222</v>
      </c>
      <c r="G9205" s="1295">
        <v>-99999</v>
      </c>
      <c r="H9205" s="935" t="s">
        <v>414</v>
      </c>
      <c r="I9205" s="935" t="s">
        <v>415</v>
      </c>
      <c r="J9205" s="935">
        <v>39.629153240000001</v>
      </c>
      <c r="K9205" s="935">
        <v>-121.9925059</v>
      </c>
      <c r="L9205" s="935">
        <v>39.40712284</v>
      </c>
      <c r="M9205" s="935">
        <v>-122.00758999999999</v>
      </c>
    </row>
    <row r="9206" spans="1:13" x14ac:dyDescent="0.35">
      <c r="A9206" s="1296">
        <v>43609</v>
      </c>
      <c r="B9206" s="1308" t="s">
        <v>194</v>
      </c>
      <c r="C9206" s="1308" t="s">
        <v>246</v>
      </c>
      <c r="D9206" s="1300">
        <v>8604</v>
      </c>
      <c r="E9206" s="1308" t="s">
        <v>200</v>
      </c>
      <c r="F9206" s="935" t="s">
        <v>208</v>
      </c>
      <c r="G9206" s="1295">
        <v>0</v>
      </c>
      <c r="H9206" s="935" t="s">
        <v>402</v>
      </c>
      <c r="I9206" s="935" t="s">
        <v>403</v>
      </c>
      <c r="J9206" s="935">
        <v>40.611883210000002</v>
      </c>
      <c r="K9206" s="935">
        <v>-122.446135</v>
      </c>
      <c r="L9206" s="935">
        <v>40.592799669999998</v>
      </c>
      <c r="M9206" s="935">
        <v>-122.3942059</v>
      </c>
    </row>
    <row r="9207" spans="1:13" x14ac:dyDescent="0.35">
      <c r="A9207" s="1296">
        <v>43609</v>
      </c>
      <c r="B9207" s="1308" t="s">
        <v>194</v>
      </c>
      <c r="C9207" s="1308" t="s">
        <v>246</v>
      </c>
      <c r="D9207" s="1300">
        <v>8604</v>
      </c>
      <c r="E9207" s="1308" t="s">
        <v>200</v>
      </c>
      <c r="F9207" s="935" t="s">
        <v>209</v>
      </c>
      <c r="G9207" s="1295">
        <v>0</v>
      </c>
      <c r="H9207" s="935" t="s">
        <v>403</v>
      </c>
      <c r="I9207" s="935" t="s">
        <v>404</v>
      </c>
      <c r="J9207" s="935">
        <v>40.592799669999998</v>
      </c>
      <c r="K9207" s="935">
        <v>-122.3942059</v>
      </c>
      <c r="L9207" s="935">
        <v>40.585947769999997</v>
      </c>
      <c r="M9207" s="935">
        <v>-122.3683525</v>
      </c>
    </row>
    <row r="9208" spans="1:13" x14ac:dyDescent="0.35">
      <c r="A9208" s="1296">
        <v>43609</v>
      </c>
      <c r="B9208" s="1308" t="s">
        <v>194</v>
      </c>
      <c r="C9208" s="1308" t="s">
        <v>246</v>
      </c>
      <c r="D9208" s="1300">
        <v>8604</v>
      </c>
      <c r="E9208" s="1308" t="s">
        <v>200</v>
      </c>
      <c r="F9208" s="935" t="s">
        <v>211</v>
      </c>
      <c r="G9208" s="1295">
        <v>2</v>
      </c>
      <c r="H9208" s="935" t="s">
        <v>404</v>
      </c>
      <c r="I9208" s="935" t="s">
        <v>405</v>
      </c>
      <c r="J9208" s="935">
        <v>40.585947769999997</v>
      </c>
      <c r="K9208" s="935">
        <v>-122.3683525</v>
      </c>
      <c r="L9208" s="935">
        <v>40.472049499999997</v>
      </c>
      <c r="M9208" s="935">
        <v>-122.29453460000001</v>
      </c>
    </row>
    <row r="9209" spans="1:13" x14ac:dyDescent="0.35">
      <c r="A9209" s="1296">
        <v>43609</v>
      </c>
      <c r="B9209" s="1308" t="s">
        <v>194</v>
      </c>
      <c r="C9209" s="1308" t="s">
        <v>246</v>
      </c>
      <c r="D9209" s="1300">
        <v>8604</v>
      </c>
      <c r="E9209" s="1308" t="s">
        <v>200</v>
      </c>
      <c r="F9209" s="935" t="s">
        <v>212</v>
      </c>
      <c r="G9209" s="1295">
        <v>0</v>
      </c>
      <c r="H9209" s="935" t="s">
        <v>405</v>
      </c>
      <c r="I9209" s="935" t="s">
        <v>406</v>
      </c>
      <c r="J9209" s="935">
        <v>40.472049499999997</v>
      </c>
      <c r="K9209" s="935">
        <v>-122.29453460000001</v>
      </c>
      <c r="L9209" s="935">
        <v>40.417416330000002</v>
      </c>
      <c r="M9209" s="935">
        <v>-122.19395729999999</v>
      </c>
    </row>
    <row r="9210" spans="1:13" x14ac:dyDescent="0.35">
      <c r="A9210" s="1296">
        <v>43609</v>
      </c>
      <c r="B9210" s="1308" t="s">
        <v>194</v>
      </c>
      <c r="C9210" s="1308" t="s">
        <v>246</v>
      </c>
      <c r="D9210" s="1300">
        <v>8604</v>
      </c>
      <c r="E9210" s="1308" t="s">
        <v>200</v>
      </c>
      <c r="F9210" s="935" t="s">
        <v>213</v>
      </c>
      <c r="G9210" s="1295">
        <v>0</v>
      </c>
      <c r="H9210" s="935" t="s">
        <v>406</v>
      </c>
      <c r="I9210" s="935" t="s">
        <v>407</v>
      </c>
      <c r="J9210" s="935">
        <v>40.417416330000002</v>
      </c>
      <c r="K9210" s="935">
        <v>-122.19395729999999</v>
      </c>
      <c r="L9210" s="935">
        <v>40.355137560000003</v>
      </c>
      <c r="M9210" s="935">
        <v>-122.17595660000001</v>
      </c>
    </row>
    <row r="9211" spans="1:13" x14ac:dyDescent="0.35">
      <c r="A9211" s="1296">
        <v>43609</v>
      </c>
      <c r="B9211" s="1308" t="s">
        <v>194</v>
      </c>
      <c r="C9211" s="1308" t="s">
        <v>246</v>
      </c>
      <c r="D9211" s="1300">
        <v>8604</v>
      </c>
      <c r="E9211" s="1308" t="s">
        <v>200</v>
      </c>
      <c r="F9211" s="935" t="s">
        <v>214</v>
      </c>
      <c r="G9211" s="1295">
        <v>0</v>
      </c>
      <c r="H9211" s="935" t="s">
        <v>407</v>
      </c>
      <c r="I9211" s="935" t="s">
        <v>408</v>
      </c>
      <c r="J9211" s="935">
        <v>40.355137560000003</v>
      </c>
      <c r="K9211" s="935">
        <v>-122.17595660000001</v>
      </c>
      <c r="L9211" s="935">
        <v>40.316984869999999</v>
      </c>
      <c r="M9211" s="935">
        <v>-122.1896581</v>
      </c>
    </row>
    <row r="9212" spans="1:13" x14ac:dyDescent="0.35">
      <c r="A9212" s="1296">
        <v>43609</v>
      </c>
      <c r="B9212" s="1308" t="s">
        <v>194</v>
      </c>
      <c r="C9212" s="1308" t="s">
        <v>246</v>
      </c>
      <c r="D9212" s="1300">
        <v>8604</v>
      </c>
      <c r="E9212" s="1308" t="s">
        <v>200</v>
      </c>
      <c r="F9212" s="935" t="s">
        <v>215</v>
      </c>
      <c r="G9212" s="1295">
        <v>0</v>
      </c>
      <c r="H9212" s="935" t="s">
        <v>408</v>
      </c>
      <c r="I9212" s="935" t="s">
        <v>409</v>
      </c>
      <c r="J9212" s="935">
        <v>40.316984869999999</v>
      </c>
      <c r="K9212" s="935">
        <v>-122.1896581</v>
      </c>
      <c r="L9212" s="935">
        <v>40.263968490000003</v>
      </c>
      <c r="M9212" s="935">
        <v>-122.2235306</v>
      </c>
    </row>
    <row r="9213" spans="1:13" x14ac:dyDescent="0.35">
      <c r="A9213" s="1296">
        <v>43609</v>
      </c>
      <c r="B9213" s="1308" t="s">
        <v>194</v>
      </c>
      <c r="C9213" s="1308" t="s">
        <v>246</v>
      </c>
      <c r="D9213" s="1300">
        <v>8604</v>
      </c>
      <c r="E9213" s="1308" t="s">
        <v>200</v>
      </c>
      <c r="F9213" s="935" t="s">
        <v>216</v>
      </c>
      <c r="G9213" s="1295">
        <v>-99999</v>
      </c>
      <c r="H9213" s="935" t="s">
        <v>409</v>
      </c>
      <c r="I9213" s="935" t="s">
        <v>410</v>
      </c>
      <c r="J9213" s="935">
        <v>40.263968490000003</v>
      </c>
      <c r="K9213" s="935">
        <v>-122.2235306</v>
      </c>
      <c r="L9213" s="935">
        <v>40.153152210000002</v>
      </c>
      <c r="M9213" s="935">
        <v>-122.20237950000001</v>
      </c>
    </row>
    <row r="9214" spans="1:13" x14ac:dyDescent="0.35">
      <c r="A9214" s="1296">
        <v>43609</v>
      </c>
      <c r="B9214" s="1308" t="s">
        <v>194</v>
      </c>
      <c r="C9214" s="1308" t="s">
        <v>246</v>
      </c>
      <c r="D9214" s="1300">
        <v>8604</v>
      </c>
      <c r="E9214" s="1308" t="s">
        <v>200</v>
      </c>
      <c r="F9214" s="935" t="s">
        <v>217</v>
      </c>
      <c r="G9214" s="1295">
        <v>-99999</v>
      </c>
      <c r="H9214" s="935" t="s">
        <v>410</v>
      </c>
      <c r="I9214" s="935" t="s">
        <v>411</v>
      </c>
      <c r="J9214" s="935">
        <v>40.153152210000002</v>
      </c>
      <c r="K9214" s="935">
        <v>-122.20237950000001</v>
      </c>
      <c r="L9214" s="935">
        <v>40.027836569999998</v>
      </c>
      <c r="M9214" s="935">
        <v>-122.11920569999999</v>
      </c>
    </row>
    <row r="9215" spans="1:13" x14ac:dyDescent="0.35">
      <c r="A9215" s="1296">
        <v>43609</v>
      </c>
      <c r="B9215" s="1308" t="s">
        <v>194</v>
      </c>
      <c r="C9215" s="1308" t="s">
        <v>246</v>
      </c>
      <c r="D9215" s="1300">
        <v>8604</v>
      </c>
      <c r="E9215" s="1308" t="s">
        <v>200</v>
      </c>
      <c r="F9215" s="935" t="s">
        <v>219</v>
      </c>
      <c r="G9215" s="1295">
        <v>-99999</v>
      </c>
      <c r="H9215" s="935" t="s">
        <v>411</v>
      </c>
      <c r="I9215" s="935" t="s">
        <v>412</v>
      </c>
      <c r="J9215" s="935">
        <v>40.027836569999998</v>
      </c>
      <c r="K9215" s="935">
        <v>-122.11920569999999</v>
      </c>
      <c r="L9215" s="935">
        <v>39.909298579999998</v>
      </c>
      <c r="M9215" s="935">
        <v>-122.0918963</v>
      </c>
    </row>
    <row r="9216" spans="1:13" x14ac:dyDescent="0.35">
      <c r="A9216" s="1296">
        <v>43609</v>
      </c>
      <c r="B9216" s="1308" t="s">
        <v>194</v>
      </c>
      <c r="C9216" s="1308" t="s">
        <v>246</v>
      </c>
      <c r="D9216" s="1300">
        <v>8604</v>
      </c>
      <c r="E9216" s="1308" t="s">
        <v>200</v>
      </c>
      <c r="F9216" s="935" t="s">
        <v>220</v>
      </c>
      <c r="G9216" s="1295">
        <v>-99999</v>
      </c>
      <c r="H9216" s="935" t="s">
        <v>412</v>
      </c>
      <c r="I9216" s="935" t="s">
        <v>413</v>
      </c>
      <c r="J9216" s="935">
        <v>39.909298579999998</v>
      </c>
      <c r="K9216" s="935">
        <v>-122.0918963</v>
      </c>
      <c r="L9216" s="935">
        <v>39.751173979999997</v>
      </c>
      <c r="M9216" s="935">
        <v>-121.9963235</v>
      </c>
    </row>
    <row r="9217" spans="1:13" x14ac:dyDescent="0.35">
      <c r="A9217" s="1296">
        <v>43609</v>
      </c>
      <c r="B9217" s="1308" t="s">
        <v>194</v>
      </c>
      <c r="C9217" s="1308" t="s">
        <v>246</v>
      </c>
      <c r="D9217" s="1300">
        <v>8604</v>
      </c>
      <c r="E9217" s="1308" t="s">
        <v>200</v>
      </c>
      <c r="F9217" s="935" t="s">
        <v>221</v>
      </c>
      <c r="G9217" s="1295">
        <v>-99999</v>
      </c>
      <c r="H9217" s="935" t="s">
        <v>413</v>
      </c>
      <c r="I9217" s="935" t="s">
        <v>414</v>
      </c>
      <c r="J9217" s="935">
        <v>39.751173979999997</v>
      </c>
      <c r="K9217" s="935">
        <v>-121.9963235</v>
      </c>
      <c r="L9217" s="935">
        <v>39.629153240000001</v>
      </c>
      <c r="M9217" s="935">
        <v>-121.9925059</v>
      </c>
    </row>
    <row r="9218" spans="1:13" x14ac:dyDescent="0.35">
      <c r="A9218" s="1296">
        <v>43609</v>
      </c>
      <c r="B9218" s="1308" t="s">
        <v>194</v>
      </c>
      <c r="C9218" s="1308" t="s">
        <v>246</v>
      </c>
      <c r="D9218" s="1300">
        <v>8604</v>
      </c>
      <c r="E9218" s="1308" t="s">
        <v>200</v>
      </c>
      <c r="F9218" s="935" t="s">
        <v>222</v>
      </c>
      <c r="G9218" s="1295">
        <v>-99999</v>
      </c>
      <c r="H9218" s="935" t="s">
        <v>414</v>
      </c>
      <c r="I9218" s="935" t="s">
        <v>415</v>
      </c>
      <c r="J9218" s="935">
        <v>39.629153240000001</v>
      </c>
      <c r="K9218" s="935">
        <v>-121.9925059</v>
      </c>
      <c r="L9218" s="935">
        <v>39.40712284</v>
      </c>
      <c r="M9218" s="935">
        <v>-122.00758999999999</v>
      </c>
    </row>
    <row r="9219" spans="1:13" x14ac:dyDescent="0.35">
      <c r="A9219" s="1296">
        <v>43615</v>
      </c>
      <c r="B9219" s="1308" t="s">
        <v>194</v>
      </c>
      <c r="C9219" s="1308" t="s">
        <v>246</v>
      </c>
      <c r="D9219" s="1300">
        <v>13607</v>
      </c>
      <c r="E9219" s="1308" t="s">
        <v>200</v>
      </c>
      <c r="F9219" s="935" t="s">
        <v>208</v>
      </c>
      <c r="G9219" s="1295">
        <v>0</v>
      </c>
      <c r="H9219" s="935" t="s">
        <v>402</v>
      </c>
      <c r="I9219" s="935" t="s">
        <v>403</v>
      </c>
      <c r="J9219" s="935">
        <v>40.611883210000002</v>
      </c>
      <c r="K9219" s="935">
        <v>-122.446135</v>
      </c>
      <c r="L9219" s="935">
        <v>40.592799669999998</v>
      </c>
      <c r="M9219" s="935">
        <v>-122.3942059</v>
      </c>
    </row>
    <row r="9220" spans="1:13" x14ac:dyDescent="0.35">
      <c r="A9220" s="1296">
        <v>43615</v>
      </c>
      <c r="B9220" s="1308" t="s">
        <v>194</v>
      </c>
      <c r="C9220" s="1308" t="s">
        <v>246</v>
      </c>
      <c r="D9220" s="1300">
        <v>13607</v>
      </c>
      <c r="E9220" s="1308" t="s">
        <v>200</v>
      </c>
      <c r="F9220" s="935" t="s">
        <v>209</v>
      </c>
      <c r="G9220" s="1295">
        <v>4</v>
      </c>
      <c r="H9220" s="935" t="s">
        <v>403</v>
      </c>
      <c r="I9220" s="935" t="s">
        <v>404</v>
      </c>
      <c r="J9220" s="935">
        <v>40.592799669999998</v>
      </c>
      <c r="K9220" s="935">
        <v>-122.3942059</v>
      </c>
      <c r="L9220" s="935">
        <v>40.585947769999997</v>
      </c>
      <c r="M9220" s="935">
        <v>-122.3683525</v>
      </c>
    </row>
    <row r="9221" spans="1:13" x14ac:dyDescent="0.35">
      <c r="A9221" s="1296">
        <v>43615</v>
      </c>
      <c r="B9221" s="1308" t="s">
        <v>194</v>
      </c>
      <c r="C9221" s="1308" t="s">
        <v>246</v>
      </c>
      <c r="D9221" s="1300">
        <v>13607</v>
      </c>
      <c r="E9221" s="1308" t="s">
        <v>200</v>
      </c>
      <c r="F9221" s="935" t="s">
        <v>211</v>
      </c>
      <c r="G9221" s="1295">
        <v>2</v>
      </c>
      <c r="H9221" s="935" t="s">
        <v>404</v>
      </c>
      <c r="I9221" s="935" t="s">
        <v>405</v>
      </c>
      <c r="J9221" s="935">
        <v>40.585947769999997</v>
      </c>
      <c r="K9221" s="935">
        <v>-122.3683525</v>
      </c>
      <c r="L9221" s="935">
        <v>40.472049499999997</v>
      </c>
      <c r="M9221" s="935">
        <v>-122.29453460000001</v>
      </c>
    </row>
    <row r="9222" spans="1:13" x14ac:dyDescent="0.35">
      <c r="A9222" s="1296">
        <v>43615</v>
      </c>
      <c r="B9222" s="1308" t="s">
        <v>194</v>
      </c>
      <c r="C9222" s="1308" t="s">
        <v>246</v>
      </c>
      <c r="D9222" s="1300">
        <v>13607</v>
      </c>
      <c r="E9222" s="1308" t="s">
        <v>200</v>
      </c>
      <c r="F9222" s="935" t="s">
        <v>212</v>
      </c>
      <c r="G9222" s="1295">
        <v>0</v>
      </c>
      <c r="H9222" s="935" t="s">
        <v>405</v>
      </c>
      <c r="I9222" s="935" t="s">
        <v>406</v>
      </c>
      <c r="J9222" s="935">
        <v>40.472049499999997</v>
      </c>
      <c r="K9222" s="935">
        <v>-122.29453460000001</v>
      </c>
      <c r="L9222" s="935">
        <v>40.417416330000002</v>
      </c>
      <c r="M9222" s="935">
        <v>-122.19395729999999</v>
      </c>
    </row>
    <row r="9223" spans="1:13" x14ac:dyDescent="0.35">
      <c r="A9223" s="1296">
        <v>43615</v>
      </c>
      <c r="B9223" s="1308" t="s">
        <v>194</v>
      </c>
      <c r="C9223" s="1308" t="s">
        <v>246</v>
      </c>
      <c r="D9223" s="1300">
        <v>13607</v>
      </c>
      <c r="E9223" s="1308" t="s">
        <v>200</v>
      </c>
      <c r="F9223" s="935" t="s">
        <v>213</v>
      </c>
      <c r="G9223" s="1295">
        <v>0</v>
      </c>
      <c r="H9223" s="935" t="s">
        <v>406</v>
      </c>
      <c r="I9223" s="935" t="s">
        <v>407</v>
      </c>
      <c r="J9223" s="935">
        <v>40.417416330000002</v>
      </c>
      <c r="K9223" s="935">
        <v>-122.19395729999999</v>
      </c>
      <c r="L9223" s="935">
        <v>40.355137560000003</v>
      </c>
      <c r="M9223" s="935">
        <v>-122.17595660000001</v>
      </c>
    </row>
    <row r="9224" spans="1:13" x14ac:dyDescent="0.35">
      <c r="A9224" s="1296">
        <v>43615</v>
      </c>
      <c r="B9224" s="1308" t="s">
        <v>194</v>
      </c>
      <c r="C9224" s="1308" t="s">
        <v>246</v>
      </c>
      <c r="D9224" s="1300">
        <v>13607</v>
      </c>
      <c r="E9224" s="1308" t="s">
        <v>200</v>
      </c>
      <c r="F9224" s="935" t="s">
        <v>214</v>
      </c>
      <c r="G9224" s="1295">
        <v>0</v>
      </c>
      <c r="H9224" s="935" t="s">
        <v>407</v>
      </c>
      <c r="I9224" s="935" t="s">
        <v>408</v>
      </c>
      <c r="J9224" s="935">
        <v>40.355137560000003</v>
      </c>
      <c r="K9224" s="935">
        <v>-122.17595660000001</v>
      </c>
      <c r="L9224" s="935">
        <v>40.316984869999999</v>
      </c>
      <c r="M9224" s="935">
        <v>-122.1896581</v>
      </c>
    </row>
    <row r="9225" spans="1:13" x14ac:dyDescent="0.35">
      <c r="A9225" s="1296">
        <v>43615</v>
      </c>
      <c r="B9225" s="1308" t="s">
        <v>194</v>
      </c>
      <c r="C9225" s="1308" t="s">
        <v>246</v>
      </c>
      <c r="D9225" s="1300">
        <v>13607</v>
      </c>
      <c r="E9225" s="1308" t="s">
        <v>200</v>
      </c>
      <c r="F9225" s="935" t="s">
        <v>215</v>
      </c>
      <c r="G9225" s="1295">
        <v>0</v>
      </c>
      <c r="H9225" s="935" t="s">
        <v>408</v>
      </c>
      <c r="I9225" s="935" t="s">
        <v>409</v>
      </c>
      <c r="J9225" s="935">
        <v>40.316984869999999</v>
      </c>
      <c r="K9225" s="935">
        <v>-122.1896581</v>
      </c>
      <c r="L9225" s="935">
        <v>40.263968490000003</v>
      </c>
      <c r="M9225" s="935">
        <v>-122.2235306</v>
      </c>
    </row>
    <row r="9226" spans="1:13" x14ac:dyDescent="0.35">
      <c r="A9226" s="1296">
        <v>43615</v>
      </c>
      <c r="B9226" s="1308" t="s">
        <v>194</v>
      </c>
      <c r="C9226" s="1308" t="s">
        <v>246</v>
      </c>
      <c r="D9226" s="1300">
        <v>13607</v>
      </c>
      <c r="E9226" s="1308" t="s">
        <v>200</v>
      </c>
      <c r="F9226" s="935" t="s">
        <v>216</v>
      </c>
      <c r="G9226" s="1295">
        <v>-99999</v>
      </c>
      <c r="H9226" s="935" t="s">
        <v>409</v>
      </c>
      <c r="I9226" s="935" t="s">
        <v>410</v>
      </c>
      <c r="J9226" s="935">
        <v>40.263968490000003</v>
      </c>
      <c r="K9226" s="935">
        <v>-122.2235306</v>
      </c>
      <c r="L9226" s="935">
        <v>40.153152210000002</v>
      </c>
      <c r="M9226" s="935">
        <v>-122.20237950000001</v>
      </c>
    </row>
    <row r="9227" spans="1:13" x14ac:dyDescent="0.35">
      <c r="A9227" s="1296">
        <v>43615</v>
      </c>
      <c r="B9227" s="1308" t="s">
        <v>194</v>
      </c>
      <c r="C9227" s="1308" t="s">
        <v>246</v>
      </c>
      <c r="D9227" s="1300">
        <v>13607</v>
      </c>
      <c r="E9227" s="1308" t="s">
        <v>200</v>
      </c>
      <c r="F9227" s="935" t="s">
        <v>217</v>
      </c>
      <c r="G9227" s="1295">
        <v>-99999</v>
      </c>
      <c r="H9227" s="935" t="s">
        <v>410</v>
      </c>
      <c r="I9227" s="935" t="s">
        <v>411</v>
      </c>
      <c r="J9227" s="935">
        <v>40.153152210000002</v>
      </c>
      <c r="K9227" s="935">
        <v>-122.20237950000001</v>
      </c>
      <c r="L9227" s="935">
        <v>40.027836569999998</v>
      </c>
      <c r="M9227" s="935">
        <v>-122.11920569999999</v>
      </c>
    </row>
    <row r="9228" spans="1:13" x14ac:dyDescent="0.35">
      <c r="A9228" s="1296">
        <v>43615</v>
      </c>
      <c r="B9228" s="1308" t="s">
        <v>194</v>
      </c>
      <c r="C9228" s="1308" t="s">
        <v>246</v>
      </c>
      <c r="D9228" s="1300">
        <v>13607</v>
      </c>
      <c r="E9228" s="1308" t="s">
        <v>200</v>
      </c>
      <c r="F9228" s="935" t="s">
        <v>219</v>
      </c>
      <c r="G9228" s="1295">
        <v>-99999</v>
      </c>
      <c r="H9228" s="935" t="s">
        <v>411</v>
      </c>
      <c r="I9228" s="935" t="s">
        <v>412</v>
      </c>
      <c r="J9228" s="935">
        <v>40.027836569999998</v>
      </c>
      <c r="K9228" s="935">
        <v>-122.11920569999999</v>
      </c>
      <c r="L9228" s="935">
        <v>39.909298579999998</v>
      </c>
      <c r="M9228" s="935">
        <v>-122.0918963</v>
      </c>
    </row>
    <row r="9229" spans="1:13" x14ac:dyDescent="0.35">
      <c r="A9229" s="1296">
        <v>43615</v>
      </c>
      <c r="B9229" s="1308" t="s">
        <v>194</v>
      </c>
      <c r="C9229" s="1308" t="s">
        <v>246</v>
      </c>
      <c r="D9229" s="1300">
        <v>13607</v>
      </c>
      <c r="E9229" s="1308" t="s">
        <v>200</v>
      </c>
      <c r="F9229" s="935" t="s">
        <v>220</v>
      </c>
      <c r="G9229" s="1295">
        <v>-99999</v>
      </c>
      <c r="H9229" s="935" t="s">
        <v>412</v>
      </c>
      <c r="I9229" s="935" t="s">
        <v>413</v>
      </c>
      <c r="J9229" s="935">
        <v>39.909298579999998</v>
      </c>
      <c r="K9229" s="935">
        <v>-122.0918963</v>
      </c>
      <c r="L9229" s="935">
        <v>39.751173979999997</v>
      </c>
      <c r="M9229" s="935">
        <v>-121.9963235</v>
      </c>
    </row>
    <row r="9230" spans="1:13" x14ac:dyDescent="0.35">
      <c r="A9230" s="1296">
        <v>43615</v>
      </c>
      <c r="B9230" s="1308" t="s">
        <v>194</v>
      </c>
      <c r="C9230" s="1308" t="s">
        <v>246</v>
      </c>
      <c r="D9230" s="1300">
        <v>13607</v>
      </c>
      <c r="E9230" s="1308" t="s">
        <v>200</v>
      </c>
      <c r="F9230" s="935" t="s">
        <v>221</v>
      </c>
      <c r="G9230" s="1295">
        <v>-99999</v>
      </c>
      <c r="H9230" s="935" t="s">
        <v>413</v>
      </c>
      <c r="I9230" s="935" t="s">
        <v>414</v>
      </c>
      <c r="J9230" s="935">
        <v>39.751173979999997</v>
      </c>
      <c r="K9230" s="935">
        <v>-121.9963235</v>
      </c>
      <c r="L9230" s="935">
        <v>39.629153240000001</v>
      </c>
      <c r="M9230" s="935">
        <v>-121.9925059</v>
      </c>
    </row>
    <row r="9231" spans="1:13" x14ac:dyDescent="0.35">
      <c r="A9231" s="1296">
        <v>43615</v>
      </c>
      <c r="B9231" s="1308" t="s">
        <v>194</v>
      </c>
      <c r="C9231" s="1308" t="s">
        <v>246</v>
      </c>
      <c r="D9231" s="1300">
        <v>13607</v>
      </c>
      <c r="E9231" s="1308" t="s">
        <v>200</v>
      </c>
      <c r="F9231" s="935" t="s">
        <v>222</v>
      </c>
      <c r="G9231" s="1295">
        <v>-99999</v>
      </c>
      <c r="H9231" s="935" t="s">
        <v>414</v>
      </c>
      <c r="I9231" s="935" t="s">
        <v>415</v>
      </c>
      <c r="J9231" s="935">
        <v>39.629153240000001</v>
      </c>
      <c r="K9231" s="935">
        <v>-121.9925059</v>
      </c>
      <c r="L9231" s="935">
        <v>39.40712284</v>
      </c>
      <c r="M9231" s="935">
        <v>-122.00758999999999</v>
      </c>
    </row>
    <row r="9232" spans="1:13" x14ac:dyDescent="0.35">
      <c r="A9232" s="1296">
        <v>43629</v>
      </c>
      <c r="B9232" s="1308" t="s">
        <v>194</v>
      </c>
      <c r="C9232" s="1308" t="s">
        <v>246</v>
      </c>
      <c r="D9232" s="1300">
        <v>10363</v>
      </c>
      <c r="E9232" s="1308" t="s">
        <v>200</v>
      </c>
      <c r="F9232" s="935" t="s">
        <v>208</v>
      </c>
      <c r="G9232" s="1295">
        <v>0</v>
      </c>
      <c r="H9232" s="935" t="s">
        <v>402</v>
      </c>
      <c r="I9232" s="935" t="s">
        <v>403</v>
      </c>
      <c r="J9232" s="935">
        <v>40.611883210000002</v>
      </c>
      <c r="K9232" s="935">
        <v>-122.446135</v>
      </c>
      <c r="L9232" s="935">
        <v>40.592799669999998</v>
      </c>
      <c r="M9232" s="935">
        <v>-122.3942059</v>
      </c>
    </row>
    <row r="9233" spans="1:15" x14ac:dyDescent="0.35">
      <c r="A9233" s="1296">
        <v>43629</v>
      </c>
      <c r="B9233" s="1308" t="s">
        <v>194</v>
      </c>
      <c r="C9233" s="1308" t="s">
        <v>246</v>
      </c>
      <c r="D9233" s="1300">
        <v>10363</v>
      </c>
      <c r="E9233" s="1308" t="s">
        <v>200</v>
      </c>
      <c r="F9233" s="935" t="s">
        <v>209</v>
      </c>
      <c r="G9233" s="1362">
        <v>28</v>
      </c>
      <c r="H9233" s="935" t="s">
        <v>403</v>
      </c>
      <c r="I9233" s="935" t="s">
        <v>404</v>
      </c>
      <c r="J9233" s="935">
        <v>40.592799669999998</v>
      </c>
      <c r="K9233" s="935">
        <v>-122.3942059</v>
      </c>
      <c r="L9233" s="935">
        <v>40.585947769999997</v>
      </c>
      <c r="M9233" s="935">
        <v>-122.3683525</v>
      </c>
      <c r="O9233" s="1364" t="s">
        <v>492</v>
      </c>
    </row>
    <row r="9234" spans="1:15" x14ac:dyDescent="0.35">
      <c r="A9234" s="1296">
        <v>43629</v>
      </c>
      <c r="B9234" s="1308" t="s">
        <v>194</v>
      </c>
      <c r="C9234" s="1308" t="s">
        <v>246</v>
      </c>
      <c r="D9234" s="1300">
        <v>10363</v>
      </c>
      <c r="E9234" s="1308" t="s">
        <v>200</v>
      </c>
      <c r="F9234" s="935" t="s">
        <v>211</v>
      </c>
      <c r="G9234" s="1295">
        <v>32</v>
      </c>
      <c r="H9234" s="935" t="s">
        <v>404</v>
      </c>
      <c r="I9234" s="935" t="s">
        <v>405</v>
      </c>
      <c r="J9234" s="935">
        <v>40.585947769999997</v>
      </c>
      <c r="K9234" s="935">
        <v>-122.3683525</v>
      </c>
      <c r="L9234" s="935">
        <v>40.472049499999997</v>
      </c>
      <c r="M9234" s="935">
        <v>-122.29453460000001</v>
      </c>
    </row>
    <row r="9235" spans="1:15" x14ac:dyDescent="0.35">
      <c r="A9235" s="1296">
        <v>43629</v>
      </c>
      <c r="B9235" s="1308" t="s">
        <v>194</v>
      </c>
      <c r="C9235" s="1308" t="s">
        <v>246</v>
      </c>
      <c r="D9235" s="1300">
        <v>10363</v>
      </c>
      <c r="E9235" s="1308" t="s">
        <v>200</v>
      </c>
      <c r="F9235" s="935" t="s">
        <v>212</v>
      </c>
      <c r="G9235" s="1295">
        <v>11</v>
      </c>
      <c r="H9235" s="935" t="s">
        <v>405</v>
      </c>
      <c r="I9235" s="935" t="s">
        <v>406</v>
      </c>
      <c r="J9235" s="935">
        <v>40.472049499999997</v>
      </c>
      <c r="K9235" s="935">
        <v>-122.29453460000001</v>
      </c>
      <c r="L9235" s="935">
        <v>40.417416330000002</v>
      </c>
      <c r="M9235" s="935">
        <v>-122.19395729999999</v>
      </c>
    </row>
    <row r="9236" spans="1:15" x14ac:dyDescent="0.35">
      <c r="A9236" s="1296">
        <v>43629</v>
      </c>
      <c r="B9236" s="1308" t="s">
        <v>194</v>
      </c>
      <c r="C9236" s="1308" t="s">
        <v>246</v>
      </c>
      <c r="D9236" s="1300">
        <v>10363</v>
      </c>
      <c r="E9236" s="1308" t="s">
        <v>200</v>
      </c>
      <c r="F9236" s="935" t="s">
        <v>213</v>
      </c>
      <c r="G9236" s="1295">
        <v>0</v>
      </c>
      <c r="H9236" s="935" t="s">
        <v>406</v>
      </c>
      <c r="I9236" s="935" t="s">
        <v>407</v>
      </c>
      <c r="J9236" s="935">
        <v>40.417416330000002</v>
      </c>
      <c r="K9236" s="935">
        <v>-122.19395729999999</v>
      </c>
      <c r="L9236" s="935">
        <v>40.355137560000003</v>
      </c>
      <c r="M9236" s="935">
        <v>-122.17595660000001</v>
      </c>
    </row>
    <row r="9237" spans="1:15" x14ac:dyDescent="0.35">
      <c r="A9237" s="1296">
        <v>43629</v>
      </c>
      <c r="B9237" s="1308" t="s">
        <v>194</v>
      </c>
      <c r="C9237" s="1308" t="s">
        <v>246</v>
      </c>
      <c r="D9237" s="1300">
        <v>10363</v>
      </c>
      <c r="E9237" s="1308" t="s">
        <v>200</v>
      </c>
      <c r="F9237" s="935" t="s">
        <v>214</v>
      </c>
      <c r="G9237" s="1295">
        <v>0</v>
      </c>
      <c r="H9237" s="935" t="s">
        <v>407</v>
      </c>
      <c r="I9237" s="935" t="s">
        <v>408</v>
      </c>
      <c r="J9237" s="935">
        <v>40.355137560000003</v>
      </c>
      <c r="K9237" s="935">
        <v>-122.17595660000001</v>
      </c>
      <c r="L9237" s="935">
        <v>40.316984869999999</v>
      </c>
      <c r="M9237" s="935">
        <v>-122.1896581</v>
      </c>
    </row>
    <row r="9238" spans="1:15" x14ac:dyDescent="0.35">
      <c r="A9238" s="1296">
        <v>43629</v>
      </c>
      <c r="B9238" s="1308" t="s">
        <v>194</v>
      </c>
      <c r="C9238" s="1308" t="s">
        <v>246</v>
      </c>
      <c r="D9238" s="1300">
        <v>10363</v>
      </c>
      <c r="E9238" s="1308" t="s">
        <v>200</v>
      </c>
      <c r="F9238" s="935" t="s">
        <v>215</v>
      </c>
      <c r="G9238" s="1295">
        <v>0</v>
      </c>
      <c r="H9238" s="935" t="s">
        <v>408</v>
      </c>
      <c r="I9238" s="935" t="s">
        <v>409</v>
      </c>
      <c r="J9238" s="935">
        <v>40.316984869999999</v>
      </c>
      <c r="K9238" s="935">
        <v>-122.1896581</v>
      </c>
      <c r="L9238" s="935">
        <v>40.263968490000003</v>
      </c>
      <c r="M9238" s="935">
        <v>-122.2235306</v>
      </c>
    </row>
    <row r="9239" spans="1:15" x14ac:dyDescent="0.35">
      <c r="A9239" s="1296">
        <v>43629</v>
      </c>
      <c r="B9239" s="1308" t="s">
        <v>194</v>
      </c>
      <c r="C9239" s="1308" t="s">
        <v>246</v>
      </c>
      <c r="D9239" s="1300">
        <v>10363</v>
      </c>
      <c r="E9239" s="1308" t="s">
        <v>200</v>
      </c>
      <c r="F9239" s="935" t="s">
        <v>216</v>
      </c>
      <c r="G9239" s="1295">
        <v>0</v>
      </c>
      <c r="H9239" s="935" t="s">
        <v>409</v>
      </c>
      <c r="I9239" s="935" t="s">
        <v>410</v>
      </c>
      <c r="J9239" s="935">
        <v>40.263968490000003</v>
      </c>
      <c r="K9239" s="935">
        <v>-122.2235306</v>
      </c>
      <c r="L9239" s="935">
        <v>40.153152210000002</v>
      </c>
      <c r="M9239" s="935">
        <v>-122.20237950000001</v>
      </c>
    </row>
    <row r="9240" spans="1:15" x14ac:dyDescent="0.35">
      <c r="A9240" s="1296">
        <v>43629</v>
      </c>
      <c r="B9240" s="1308" t="s">
        <v>194</v>
      </c>
      <c r="C9240" s="1308" t="s">
        <v>246</v>
      </c>
      <c r="D9240" s="1300">
        <v>10363</v>
      </c>
      <c r="E9240" s="1308" t="s">
        <v>200</v>
      </c>
      <c r="F9240" s="935" t="s">
        <v>217</v>
      </c>
      <c r="G9240" s="1295">
        <v>-99999</v>
      </c>
      <c r="H9240" s="935" t="s">
        <v>410</v>
      </c>
      <c r="I9240" s="935" t="s">
        <v>411</v>
      </c>
      <c r="J9240" s="935">
        <v>40.153152210000002</v>
      </c>
      <c r="K9240" s="935">
        <v>-122.20237950000001</v>
      </c>
      <c r="L9240" s="935">
        <v>40.027836569999998</v>
      </c>
      <c r="M9240" s="935">
        <v>-122.11920569999999</v>
      </c>
    </row>
    <row r="9241" spans="1:15" x14ac:dyDescent="0.35">
      <c r="A9241" s="1296">
        <v>43629</v>
      </c>
      <c r="B9241" s="1308" t="s">
        <v>194</v>
      </c>
      <c r="C9241" s="1308" t="s">
        <v>246</v>
      </c>
      <c r="D9241" s="1300">
        <v>10363</v>
      </c>
      <c r="E9241" s="1308" t="s">
        <v>200</v>
      </c>
      <c r="F9241" s="935" t="s">
        <v>219</v>
      </c>
      <c r="G9241" s="1295">
        <v>-99999</v>
      </c>
      <c r="H9241" s="935" t="s">
        <v>411</v>
      </c>
      <c r="I9241" s="935" t="s">
        <v>412</v>
      </c>
      <c r="J9241" s="935">
        <v>40.027836569999998</v>
      </c>
      <c r="K9241" s="935">
        <v>-122.11920569999999</v>
      </c>
      <c r="L9241" s="935">
        <v>39.909298579999998</v>
      </c>
      <c r="M9241" s="935">
        <v>-122.0918963</v>
      </c>
    </row>
    <row r="9242" spans="1:15" x14ac:dyDescent="0.35">
      <c r="A9242" s="1296">
        <v>43629</v>
      </c>
      <c r="B9242" s="1308" t="s">
        <v>194</v>
      </c>
      <c r="C9242" s="1308" t="s">
        <v>246</v>
      </c>
      <c r="D9242" s="1300">
        <v>10363</v>
      </c>
      <c r="E9242" s="1308" t="s">
        <v>200</v>
      </c>
      <c r="F9242" s="935" t="s">
        <v>220</v>
      </c>
      <c r="G9242" s="1295">
        <v>-99999</v>
      </c>
      <c r="H9242" s="935" t="s">
        <v>412</v>
      </c>
      <c r="I9242" s="935" t="s">
        <v>413</v>
      </c>
      <c r="J9242" s="935">
        <v>39.909298579999998</v>
      </c>
      <c r="K9242" s="935">
        <v>-122.0918963</v>
      </c>
      <c r="L9242" s="935">
        <v>39.751173979999997</v>
      </c>
      <c r="M9242" s="935">
        <v>-121.9963235</v>
      </c>
    </row>
    <row r="9243" spans="1:15" x14ac:dyDescent="0.35">
      <c r="A9243" s="1296">
        <v>43629</v>
      </c>
      <c r="B9243" s="1308" t="s">
        <v>194</v>
      </c>
      <c r="C9243" s="1308" t="s">
        <v>246</v>
      </c>
      <c r="D9243" s="1300">
        <v>10363</v>
      </c>
      <c r="E9243" s="1308" t="s">
        <v>200</v>
      </c>
      <c r="F9243" s="935" t="s">
        <v>221</v>
      </c>
      <c r="G9243" s="1295">
        <v>-99999</v>
      </c>
      <c r="H9243" s="935" t="s">
        <v>413</v>
      </c>
      <c r="I9243" s="935" t="s">
        <v>414</v>
      </c>
      <c r="J9243" s="935">
        <v>39.751173979999997</v>
      </c>
      <c r="K9243" s="935">
        <v>-121.9963235</v>
      </c>
      <c r="L9243" s="935">
        <v>39.629153240000001</v>
      </c>
      <c r="M9243" s="935">
        <v>-121.9925059</v>
      </c>
    </row>
    <row r="9244" spans="1:15" x14ac:dyDescent="0.35">
      <c r="A9244" s="1296">
        <v>43629</v>
      </c>
      <c r="B9244" s="1308" t="s">
        <v>194</v>
      </c>
      <c r="C9244" s="1308" t="s">
        <v>246</v>
      </c>
      <c r="D9244" s="1300">
        <v>10363</v>
      </c>
      <c r="E9244" s="1308" t="s">
        <v>200</v>
      </c>
      <c r="F9244" s="935" t="s">
        <v>222</v>
      </c>
      <c r="G9244" s="1295">
        <v>-99999</v>
      </c>
      <c r="H9244" s="935" t="s">
        <v>414</v>
      </c>
      <c r="I9244" s="935" t="s">
        <v>415</v>
      </c>
      <c r="J9244" s="935">
        <v>39.629153240000001</v>
      </c>
      <c r="K9244" s="935">
        <v>-121.9925059</v>
      </c>
      <c r="L9244" s="935">
        <v>39.40712284</v>
      </c>
      <c r="M9244" s="935">
        <v>-122.00758999999999</v>
      </c>
    </row>
    <row r="9245" spans="1:15" x14ac:dyDescent="0.35">
      <c r="A9245" s="1296">
        <v>43635</v>
      </c>
      <c r="B9245" s="1308" t="s">
        <v>194</v>
      </c>
      <c r="C9245" s="1308" t="s">
        <v>246</v>
      </c>
      <c r="D9245" s="1300">
        <v>10497</v>
      </c>
      <c r="E9245" s="1308" t="s">
        <v>200</v>
      </c>
      <c r="F9245" s="935" t="s">
        <v>208</v>
      </c>
      <c r="G9245" s="1295">
        <v>2</v>
      </c>
      <c r="H9245" s="935" t="s">
        <v>402</v>
      </c>
      <c r="I9245" s="935" t="s">
        <v>403</v>
      </c>
      <c r="J9245" s="935">
        <v>40.611883210000002</v>
      </c>
      <c r="K9245" s="935">
        <v>-122.446135</v>
      </c>
      <c r="L9245" s="935">
        <v>40.592799669999998</v>
      </c>
      <c r="M9245" s="935">
        <v>-122.3942059</v>
      </c>
    </row>
    <row r="9246" spans="1:15" x14ac:dyDescent="0.35">
      <c r="A9246" s="1296">
        <v>43635</v>
      </c>
      <c r="B9246" s="1308" t="s">
        <v>194</v>
      </c>
      <c r="C9246" s="1308" t="s">
        <v>246</v>
      </c>
      <c r="D9246" s="1300">
        <v>10497</v>
      </c>
      <c r="E9246" s="1308" t="s">
        <v>200</v>
      </c>
      <c r="F9246" s="935" t="s">
        <v>209</v>
      </c>
      <c r="G9246" s="1295">
        <v>43</v>
      </c>
      <c r="H9246" s="935" t="s">
        <v>403</v>
      </c>
      <c r="I9246" s="935" t="s">
        <v>404</v>
      </c>
      <c r="J9246" s="935">
        <v>40.592799669999998</v>
      </c>
      <c r="K9246" s="935">
        <v>-122.3942059</v>
      </c>
      <c r="L9246" s="935">
        <v>40.585947769999997</v>
      </c>
      <c r="M9246" s="935">
        <v>-122.3683525</v>
      </c>
    </row>
    <row r="9247" spans="1:15" x14ac:dyDescent="0.35">
      <c r="A9247" s="1296">
        <v>43635</v>
      </c>
      <c r="B9247" s="1308" t="s">
        <v>194</v>
      </c>
      <c r="C9247" s="1308" t="s">
        <v>246</v>
      </c>
      <c r="D9247" s="1300">
        <v>10497</v>
      </c>
      <c r="E9247" s="1308" t="s">
        <v>200</v>
      </c>
      <c r="F9247" s="935" t="s">
        <v>211</v>
      </c>
      <c r="G9247" s="1295">
        <v>42</v>
      </c>
      <c r="H9247" s="935" t="s">
        <v>404</v>
      </c>
      <c r="I9247" s="935" t="s">
        <v>405</v>
      </c>
      <c r="J9247" s="935">
        <v>40.585947769999997</v>
      </c>
      <c r="K9247" s="935">
        <v>-122.3683525</v>
      </c>
      <c r="L9247" s="935">
        <v>40.472049499999997</v>
      </c>
      <c r="M9247" s="935">
        <v>-122.29453460000001</v>
      </c>
    </row>
    <row r="9248" spans="1:15" x14ac:dyDescent="0.35">
      <c r="A9248" s="1296">
        <v>43635</v>
      </c>
      <c r="B9248" s="1308" t="s">
        <v>194</v>
      </c>
      <c r="C9248" s="1308" t="s">
        <v>246</v>
      </c>
      <c r="D9248" s="1300">
        <v>10497</v>
      </c>
      <c r="E9248" s="1308" t="s">
        <v>200</v>
      </c>
      <c r="F9248" s="935" t="s">
        <v>212</v>
      </c>
      <c r="G9248" s="1295">
        <v>9</v>
      </c>
      <c r="H9248" s="935" t="s">
        <v>405</v>
      </c>
      <c r="I9248" s="935" t="s">
        <v>406</v>
      </c>
      <c r="J9248" s="935">
        <v>40.472049499999997</v>
      </c>
      <c r="K9248" s="935">
        <v>-122.29453460000001</v>
      </c>
      <c r="L9248" s="935">
        <v>40.417416330000002</v>
      </c>
      <c r="M9248" s="935">
        <v>-122.19395729999999</v>
      </c>
    </row>
    <row r="9249" spans="1:13" x14ac:dyDescent="0.35">
      <c r="A9249" s="1296">
        <v>43635</v>
      </c>
      <c r="B9249" s="1308" t="s">
        <v>194</v>
      </c>
      <c r="C9249" s="1308" t="s">
        <v>246</v>
      </c>
      <c r="D9249" s="1300">
        <v>10497</v>
      </c>
      <c r="E9249" s="1308" t="s">
        <v>200</v>
      </c>
      <c r="F9249" s="935" t="s">
        <v>213</v>
      </c>
      <c r="G9249" s="1295">
        <v>0</v>
      </c>
      <c r="H9249" s="935" t="s">
        <v>406</v>
      </c>
      <c r="I9249" s="935" t="s">
        <v>407</v>
      </c>
      <c r="J9249" s="935">
        <v>40.417416330000002</v>
      </c>
      <c r="K9249" s="935">
        <v>-122.19395729999999</v>
      </c>
      <c r="L9249" s="935">
        <v>40.355137560000003</v>
      </c>
      <c r="M9249" s="935">
        <v>-122.17595660000001</v>
      </c>
    </row>
    <row r="9250" spans="1:13" x14ac:dyDescent="0.35">
      <c r="A9250" s="1296">
        <v>43635</v>
      </c>
      <c r="B9250" s="1308" t="s">
        <v>194</v>
      </c>
      <c r="C9250" s="1308" t="s">
        <v>246</v>
      </c>
      <c r="D9250" s="1300">
        <v>10497</v>
      </c>
      <c r="E9250" s="1308" t="s">
        <v>200</v>
      </c>
      <c r="F9250" s="935" t="s">
        <v>214</v>
      </c>
      <c r="G9250" s="1295">
        <v>0</v>
      </c>
      <c r="H9250" s="935" t="s">
        <v>407</v>
      </c>
      <c r="I9250" s="935" t="s">
        <v>408</v>
      </c>
      <c r="J9250" s="935">
        <v>40.355137560000003</v>
      </c>
      <c r="K9250" s="935">
        <v>-122.17595660000001</v>
      </c>
      <c r="L9250" s="935">
        <v>40.316984869999999</v>
      </c>
      <c r="M9250" s="935">
        <v>-122.1896581</v>
      </c>
    </row>
    <row r="9251" spans="1:13" x14ac:dyDescent="0.35">
      <c r="A9251" s="1296">
        <v>43635</v>
      </c>
      <c r="B9251" s="1308" t="s">
        <v>194</v>
      </c>
      <c r="C9251" s="1308" t="s">
        <v>246</v>
      </c>
      <c r="D9251" s="1300">
        <v>10497</v>
      </c>
      <c r="E9251" s="1308" t="s">
        <v>200</v>
      </c>
      <c r="F9251" s="935" t="s">
        <v>215</v>
      </c>
      <c r="G9251" s="1295">
        <v>0</v>
      </c>
      <c r="H9251" s="935" t="s">
        <v>408</v>
      </c>
      <c r="I9251" s="935" t="s">
        <v>409</v>
      </c>
      <c r="J9251" s="935">
        <v>40.316984869999999</v>
      </c>
      <c r="K9251" s="935">
        <v>-122.1896581</v>
      </c>
      <c r="L9251" s="935">
        <v>40.263968490000003</v>
      </c>
      <c r="M9251" s="935">
        <v>-122.2235306</v>
      </c>
    </row>
    <row r="9252" spans="1:13" x14ac:dyDescent="0.35">
      <c r="A9252" s="1296">
        <v>43635</v>
      </c>
      <c r="B9252" s="1308" t="s">
        <v>194</v>
      </c>
      <c r="C9252" s="1308" t="s">
        <v>246</v>
      </c>
      <c r="D9252" s="1300">
        <v>10497</v>
      </c>
      <c r="E9252" s="1308" t="s">
        <v>200</v>
      </c>
      <c r="F9252" s="935" t="s">
        <v>216</v>
      </c>
      <c r="G9252" s="1295">
        <v>0</v>
      </c>
      <c r="H9252" s="935" t="s">
        <v>409</v>
      </c>
      <c r="I9252" s="935" t="s">
        <v>410</v>
      </c>
      <c r="J9252" s="935">
        <v>40.263968490000003</v>
      </c>
      <c r="K9252" s="935">
        <v>-122.2235306</v>
      </c>
      <c r="L9252" s="935">
        <v>40.153152210000002</v>
      </c>
      <c r="M9252" s="935">
        <v>-122.20237950000001</v>
      </c>
    </row>
    <row r="9253" spans="1:13" x14ac:dyDescent="0.35">
      <c r="A9253" s="1296">
        <v>43635</v>
      </c>
      <c r="B9253" s="1308" t="s">
        <v>194</v>
      </c>
      <c r="C9253" s="1308" t="s">
        <v>246</v>
      </c>
      <c r="D9253" s="1300">
        <v>10497</v>
      </c>
      <c r="E9253" s="1308" t="s">
        <v>200</v>
      </c>
      <c r="F9253" s="935" t="s">
        <v>217</v>
      </c>
      <c r="G9253" s="1295">
        <v>-99999</v>
      </c>
      <c r="H9253" s="935" t="s">
        <v>410</v>
      </c>
      <c r="I9253" s="935" t="s">
        <v>411</v>
      </c>
      <c r="J9253" s="935">
        <v>40.153152210000002</v>
      </c>
      <c r="K9253" s="935">
        <v>-122.20237950000001</v>
      </c>
      <c r="L9253" s="935">
        <v>40.027836569999998</v>
      </c>
      <c r="M9253" s="935">
        <v>-122.11920569999999</v>
      </c>
    </row>
    <row r="9254" spans="1:13" x14ac:dyDescent="0.35">
      <c r="A9254" s="1296">
        <v>43635</v>
      </c>
      <c r="B9254" s="1308" t="s">
        <v>194</v>
      </c>
      <c r="C9254" s="1308" t="s">
        <v>246</v>
      </c>
      <c r="D9254" s="1300">
        <v>10497</v>
      </c>
      <c r="E9254" s="1308" t="s">
        <v>200</v>
      </c>
      <c r="F9254" s="935" t="s">
        <v>219</v>
      </c>
      <c r="G9254" s="1295">
        <v>-99999</v>
      </c>
      <c r="H9254" s="935" t="s">
        <v>411</v>
      </c>
      <c r="I9254" s="935" t="s">
        <v>412</v>
      </c>
      <c r="J9254" s="935">
        <v>40.027836569999998</v>
      </c>
      <c r="K9254" s="935">
        <v>-122.11920569999999</v>
      </c>
      <c r="L9254" s="935">
        <v>39.909298579999998</v>
      </c>
      <c r="M9254" s="935">
        <v>-122.0918963</v>
      </c>
    </row>
    <row r="9255" spans="1:13" x14ac:dyDescent="0.35">
      <c r="A9255" s="1296">
        <v>43635</v>
      </c>
      <c r="B9255" s="1308" t="s">
        <v>194</v>
      </c>
      <c r="C9255" s="1308" t="s">
        <v>246</v>
      </c>
      <c r="D9255" s="1300">
        <v>10497</v>
      </c>
      <c r="E9255" s="1308" t="s">
        <v>200</v>
      </c>
      <c r="F9255" s="935" t="s">
        <v>220</v>
      </c>
      <c r="G9255" s="1295">
        <v>-99999</v>
      </c>
      <c r="H9255" s="935" t="s">
        <v>412</v>
      </c>
      <c r="I9255" s="935" t="s">
        <v>413</v>
      </c>
      <c r="J9255" s="935">
        <v>39.909298579999998</v>
      </c>
      <c r="K9255" s="935">
        <v>-122.0918963</v>
      </c>
      <c r="L9255" s="935">
        <v>39.751173979999997</v>
      </c>
      <c r="M9255" s="935">
        <v>-121.9963235</v>
      </c>
    </row>
    <row r="9256" spans="1:13" x14ac:dyDescent="0.35">
      <c r="A9256" s="1296">
        <v>43635</v>
      </c>
      <c r="B9256" s="1308" t="s">
        <v>194</v>
      </c>
      <c r="C9256" s="1308" t="s">
        <v>246</v>
      </c>
      <c r="D9256" s="1300">
        <v>10497</v>
      </c>
      <c r="E9256" s="1308" t="s">
        <v>200</v>
      </c>
      <c r="F9256" s="935" t="s">
        <v>221</v>
      </c>
      <c r="G9256" s="1295">
        <v>-99999</v>
      </c>
      <c r="H9256" s="935" t="s">
        <v>413</v>
      </c>
      <c r="I9256" s="935" t="s">
        <v>414</v>
      </c>
      <c r="J9256" s="935">
        <v>39.751173979999997</v>
      </c>
      <c r="K9256" s="935">
        <v>-121.9963235</v>
      </c>
      <c r="L9256" s="935">
        <v>39.629153240000001</v>
      </c>
      <c r="M9256" s="935">
        <v>-121.9925059</v>
      </c>
    </row>
    <row r="9257" spans="1:13" x14ac:dyDescent="0.35">
      <c r="A9257" s="1296">
        <v>43635</v>
      </c>
      <c r="B9257" s="1308" t="s">
        <v>194</v>
      </c>
      <c r="C9257" s="1308" t="s">
        <v>246</v>
      </c>
      <c r="D9257" s="1300">
        <v>10497</v>
      </c>
      <c r="E9257" s="1308" t="s">
        <v>200</v>
      </c>
      <c r="F9257" s="935" t="s">
        <v>222</v>
      </c>
      <c r="G9257" s="1295">
        <v>-99999</v>
      </c>
      <c r="H9257" s="935" t="s">
        <v>414</v>
      </c>
      <c r="I9257" s="935" t="s">
        <v>415</v>
      </c>
      <c r="J9257" s="935">
        <v>39.629153240000001</v>
      </c>
      <c r="K9257" s="935">
        <v>-121.9925059</v>
      </c>
      <c r="L9257" s="935">
        <v>39.40712284</v>
      </c>
      <c r="M9257" s="935">
        <v>-122.00758999999999</v>
      </c>
    </row>
    <row r="9258" spans="1:13" x14ac:dyDescent="0.35">
      <c r="A9258" s="1296">
        <v>43643</v>
      </c>
      <c r="B9258" s="1308" t="s">
        <v>194</v>
      </c>
      <c r="C9258" s="1308" t="s">
        <v>246</v>
      </c>
      <c r="D9258" s="1300">
        <v>10616</v>
      </c>
      <c r="E9258" s="1308" t="s">
        <v>200</v>
      </c>
      <c r="F9258" s="935" t="s">
        <v>208</v>
      </c>
      <c r="G9258" s="1295">
        <v>1</v>
      </c>
      <c r="H9258" s="935" t="s">
        <v>402</v>
      </c>
      <c r="I9258" s="935" t="s">
        <v>403</v>
      </c>
      <c r="J9258" s="935">
        <v>40.611883210000002</v>
      </c>
      <c r="K9258" s="935">
        <v>-122.446135</v>
      </c>
      <c r="L9258" s="935">
        <v>40.592799669999998</v>
      </c>
      <c r="M9258" s="935">
        <v>-122.3942059</v>
      </c>
    </row>
    <row r="9259" spans="1:13" x14ac:dyDescent="0.35">
      <c r="A9259" s="1296">
        <v>43643</v>
      </c>
      <c r="B9259" s="1308" t="s">
        <v>194</v>
      </c>
      <c r="C9259" s="1308" t="s">
        <v>246</v>
      </c>
      <c r="D9259" s="1300">
        <v>10616</v>
      </c>
      <c r="E9259" s="1308" t="s">
        <v>200</v>
      </c>
      <c r="F9259" s="935" t="s">
        <v>209</v>
      </c>
      <c r="G9259" s="1295">
        <v>49</v>
      </c>
      <c r="H9259" s="935" t="s">
        <v>403</v>
      </c>
      <c r="I9259" s="935" t="s">
        <v>404</v>
      </c>
      <c r="J9259" s="935">
        <v>40.592799669999998</v>
      </c>
      <c r="K9259" s="935">
        <v>-122.3942059</v>
      </c>
      <c r="L9259" s="935">
        <v>40.585947769999997</v>
      </c>
      <c r="M9259" s="935">
        <v>-122.3683525</v>
      </c>
    </row>
    <row r="9260" spans="1:13" x14ac:dyDescent="0.35">
      <c r="A9260" s="1296">
        <v>43643</v>
      </c>
      <c r="B9260" s="1308" t="s">
        <v>194</v>
      </c>
      <c r="C9260" s="1308" t="s">
        <v>246</v>
      </c>
      <c r="D9260" s="1300">
        <v>10616</v>
      </c>
      <c r="E9260" s="1308" t="s">
        <v>200</v>
      </c>
      <c r="F9260" s="935" t="s">
        <v>211</v>
      </c>
      <c r="G9260" s="1295">
        <v>52</v>
      </c>
      <c r="H9260" s="935" t="s">
        <v>404</v>
      </c>
      <c r="I9260" s="935" t="s">
        <v>405</v>
      </c>
      <c r="J9260" s="935">
        <v>40.585947769999997</v>
      </c>
      <c r="K9260" s="935">
        <v>-122.3683525</v>
      </c>
      <c r="L9260" s="935">
        <v>40.472049499999997</v>
      </c>
      <c r="M9260" s="935">
        <v>-122.29453460000001</v>
      </c>
    </row>
    <row r="9261" spans="1:13" x14ac:dyDescent="0.35">
      <c r="A9261" s="1296">
        <v>43643</v>
      </c>
      <c r="B9261" s="1308" t="s">
        <v>194</v>
      </c>
      <c r="C9261" s="1308" t="s">
        <v>246</v>
      </c>
      <c r="D9261" s="1300">
        <v>10616</v>
      </c>
      <c r="E9261" s="1308" t="s">
        <v>200</v>
      </c>
      <c r="F9261" s="935" t="s">
        <v>212</v>
      </c>
      <c r="G9261" s="1295">
        <v>7</v>
      </c>
      <c r="H9261" s="935" t="s">
        <v>405</v>
      </c>
      <c r="I9261" s="935" t="s">
        <v>406</v>
      </c>
      <c r="J9261" s="935">
        <v>40.472049499999997</v>
      </c>
      <c r="K9261" s="935">
        <v>-122.29453460000001</v>
      </c>
      <c r="L9261" s="935">
        <v>40.417416330000002</v>
      </c>
      <c r="M9261" s="935">
        <v>-122.19395729999999</v>
      </c>
    </row>
    <row r="9262" spans="1:13" x14ac:dyDescent="0.35">
      <c r="A9262" s="1296">
        <v>43643</v>
      </c>
      <c r="B9262" s="1308" t="s">
        <v>194</v>
      </c>
      <c r="C9262" s="1308" t="s">
        <v>246</v>
      </c>
      <c r="D9262" s="1300">
        <v>10616</v>
      </c>
      <c r="E9262" s="1308" t="s">
        <v>200</v>
      </c>
      <c r="F9262" s="935" t="s">
        <v>213</v>
      </c>
      <c r="G9262" s="1295">
        <v>0</v>
      </c>
      <c r="H9262" s="935" t="s">
        <v>406</v>
      </c>
      <c r="I9262" s="935" t="s">
        <v>407</v>
      </c>
      <c r="J9262" s="935">
        <v>40.417416330000002</v>
      </c>
      <c r="K9262" s="935">
        <v>-122.19395729999999</v>
      </c>
      <c r="L9262" s="935">
        <v>40.355137560000003</v>
      </c>
      <c r="M9262" s="935">
        <v>-122.17595660000001</v>
      </c>
    </row>
    <row r="9263" spans="1:13" x14ac:dyDescent="0.35">
      <c r="A9263" s="1296">
        <v>43643</v>
      </c>
      <c r="B9263" s="1308" t="s">
        <v>194</v>
      </c>
      <c r="C9263" s="1308" t="s">
        <v>246</v>
      </c>
      <c r="D9263" s="1300">
        <v>10616</v>
      </c>
      <c r="E9263" s="1308" t="s">
        <v>200</v>
      </c>
      <c r="F9263" s="935" t="s">
        <v>214</v>
      </c>
      <c r="G9263" s="1295">
        <v>0</v>
      </c>
      <c r="H9263" s="935" t="s">
        <v>407</v>
      </c>
      <c r="I9263" s="935" t="s">
        <v>408</v>
      </c>
      <c r="J9263" s="935">
        <v>40.355137560000003</v>
      </c>
      <c r="K9263" s="935">
        <v>-122.17595660000001</v>
      </c>
      <c r="L9263" s="935">
        <v>40.316984869999999</v>
      </c>
      <c r="M9263" s="935">
        <v>-122.1896581</v>
      </c>
    </row>
    <row r="9264" spans="1:13" x14ac:dyDescent="0.35">
      <c r="A9264" s="1296">
        <v>43643</v>
      </c>
      <c r="B9264" s="1308" t="s">
        <v>194</v>
      </c>
      <c r="C9264" s="1308" t="s">
        <v>246</v>
      </c>
      <c r="D9264" s="1300">
        <v>10616</v>
      </c>
      <c r="E9264" s="1308" t="s">
        <v>200</v>
      </c>
      <c r="F9264" s="935" t="s">
        <v>215</v>
      </c>
      <c r="G9264" s="1295">
        <v>1</v>
      </c>
      <c r="H9264" s="935" t="s">
        <v>408</v>
      </c>
      <c r="I9264" s="935" t="s">
        <v>409</v>
      </c>
      <c r="J9264" s="935">
        <v>40.316984869999999</v>
      </c>
      <c r="K9264" s="935">
        <v>-122.1896581</v>
      </c>
      <c r="L9264" s="935">
        <v>40.263968490000003</v>
      </c>
      <c r="M9264" s="935">
        <v>-122.2235306</v>
      </c>
    </row>
    <row r="9265" spans="1:13" x14ac:dyDescent="0.35">
      <c r="A9265" s="1296">
        <v>43643</v>
      </c>
      <c r="B9265" s="1308" t="s">
        <v>194</v>
      </c>
      <c r="C9265" s="1308" t="s">
        <v>246</v>
      </c>
      <c r="D9265" s="1300">
        <v>10616</v>
      </c>
      <c r="E9265" s="1308" t="s">
        <v>200</v>
      </c>
      <c r="F9265" s="935" t="s">
        <v>216</v>
      </c>
      <c r="G9265" s="1295">
        <v>0</v>
      </c>
      <c r="H9265" s="935" t="s">
        <v>409</v>
      </c>
      <c r="I9265" s="935" t="s">
        <v>410</v>
      </c>
      <c r="J9265" s="935">
        <v>40.263968490000003</v>
      </c>
      <c r="K9265" s="935">
        <v>-122.2235306</v>
      </c>
      <c r="L9265" s="935">
        <v>40.153152210000002</v>
      </c>
      <c r="M9265" s="935">
        <v>-122.20237950000001</v>
      </c>
    </row>
    <row r="9266" spans="1:13" x14ac:dyDescent="0.35">
      <c r="A9266" s="1296">
        <v>43643</v>
      </c>
      <c r="B9266" s="1308" t="s">
        <v>194</v>
      </c>
      <c r="C9266" s="1308" t="s">
        <v>246</v>
      </c>
      <c r="D9266" s="1300">
        <v>10616</v>
      </c>
      <c r="E9266" s="1308" t="s">
        <v>200</v>
      </c>
      <c r="F9266" s="935" t="s">
        <v>217</v>
      </c>
      <c r="G9266" s="1295">
        <v>-99999</v>
      </c>
      <c r="H9266" s="935" t="s">
        <v>410</v>
      </c>
      <c r="I9266" s="935" t="s">
        <v>411</v>
      </c>
      <c r="J9266" s="935">
        <v>40.153152210000002</v>
      </c>
      <c r="K9266" s="935">
        <v>-122.20237950000001</v>
      </c>
      <c r="L9266" s="935">
        <v>40.027836569999998</v>
      </c>
      <c r="M9266" s="935">
        <v>-122.11920569999999</v>
      </c>
    </row>
    <row r="9267" spans="1:13" x14ac:dyDescent="0.35">
      <c r="A9267" s="1296">
        <v>43643</v>
      </c>
      <c r="B9267" s="1308" t="s">
        <v>194</v>
      </c>
      <c r="C9267" s="1308" t="s">
        <v>246</v>
      </c>
      <c r="D9267" s="1300">
        <v>10616</v>
      </c>
      <c r="E9267" s="1308" t="s">
        <v>200</v>
      </c>
      <c r="F9267" s="935" t="s">
        <v>219</v>
      </c>
      <c r="G9267" s="1295">
        <v>-99999</v>
      </c>
      <c r="H9267" s="935" t="s">
        <v>411</v>
      </c>
      <c r="I9267" s="935" t="s">
        <v>412</v>
      </c>
      <c r="J9267" s="935">
        <v>40.027836569999998</v>
      </c>
      <c r="K9267" s="935">
        <v>-122.11920569999999</v>
      </c>
      <c r="L9267" s="935">
        <v>39.909298579999998</v>
      </c>
      <c r="M9267" s="935">
        <v>-122.0918963</v>
      </c>
    </row>
    <row r="9268" spans="1:13" x14ac:dyDescent="0.35">
      <c r="A9268" s="1296">
        <v>43643</v>
      </c>
      <c r="B9268" s="1308" t="s">
        <v>194</v>
      </c>
      <c r="C9268" s="1308" t="s">
        <v>246</v>
      </c>
      <c r="D9268" s="1300">
        <v>10616</v>
      </c>
      <c r="E9268" s="1308" t="s">
        <v>200</v>
      </c>
      <c r="F9268" s="935" t="s">
        <v>220</v>
      </c>
      <c r="G9268" s="1295">
        <v>-99999</v>
      </c>
      <c r="H9268" s="935" t="s">
        <v>412</v>
      </c>
      <c r="I9268" s="935" t="s">
        <v>413</v>
      </c>
      <c r="J9268" s="935">
        <v>39.909298579999998</v>
      </c>
      <c r="K9268" s="935">
        <v>-122.0918963</v>
      </c>
      <c r="L9268" s="935">
        <v>39.751173979999997</v>
      </c>
      <c r="M9268" s="935">
        <v>-121.9963235</v>
      </c>
    </row>
    <row r="9269" spans="1:13" x14ac:dyDescent="0.35">
      <c r="A9269" s="1296">
        <v>43643</v>
      </c>
      <c r="B9269" s="1308" t="s">
        <v>194</v>
      </c>
      <c r="C9269" s="1308" t="s">
        <v>246</v>
      </c>
      <c r="D9269" s="1300">
        <v>10616</v>
      </c>
      <c r="E9269" s="1308" t="s">
        <v>200</v>
      </c>
      <c r="F9269" s="935" t="s">
        <v>221</v>
      </c>
      <c r="G9269" s="1295">
        <v>-99999</v>
      </c>
      <c r="H9269" s="935" t="s">
        <v>413</v>
      </c>
      <c r="I9269" s="935" t="s">
        <v>414</v>
      </c>
      <c r="J9269" s="935">
        <v>39.751173979999997</v>
      </c>
      <c r="K9269" s="935">
        <v>-121.9963235</v>
      </c>
      <c r="L9269" s="935">
        <v>39.629153240000001</v>
      </c>
      <c r="M9269" s="935">
        <v>-121.9925059</v>
      </c>
    </row>
    <row r="9270" spans="1:13" x14ac:dyDescent="0.35">
      <c r="A9270" s="1296">
        <v>43643</v>
      </c>
      <c r="B9270" s="1308" t="s">
        <v>194</v>
      </c>
      <c r="C9270" s="1308" t="s">
        <v>246</v>
      </c>
      <c r="D9270" s="1300">
        <v>10616</v>
      </c>
      <c r="E9270" s="1308" t="s">
        <v>200</v>
      </c>
      <c r="F9270" s="935" t="s">
        <v>222</v>
      </c>
      <c r="G9270" s="1295">
        <v>-99999</v>
      </c>
      <c r="H9270" s="935" t="s">
        <v>414</v>
      </c>
      <c r="I9270" s="935" t="s">
        <v>415</v>
      </c>
      <c r="J9270" s="935">
        <v>39.629153240000001</v>
      </c>
      <c r="K9270" s="935">
        <v>-121.9925059</v>
      </c>
      <c r="L9270" s="935">
        <v>39.40712284</v>
      </c>
      <c r="M9270" s="935">
        <v>-122.00758999999999</v>
      </c>
    </row>
    <row r="9271" spans="1:13" x14ac:dyDescent="0.35">
      <c r="A9271" s="1296">
        <v>43649</v>
      </c>
      <c r="B9271" s="1308" t="s">
        <v>194</v>
      </c>
      <c r="C9271" s="1308" t="s">
        <v>246</v>
      </c>
      <c r="D9271" s="1300">
        <v>11484</v>
      </c>
      <c r="E9271" s="1308" t="s">
        <v>200</v>
      </c>
      <c r="F9271" s="935" t="s">
        <v>208</v>
      </c>
      <c r="G9271" s="1295">
        <v>2</v>
      </c>
      <c r="H9271" s="935" t="s">
        <v>402</v>
      </c>
      <c r="I9271" s="935" t="s">
        <v>403</v>
      </c>
      <c r="J9271" s="935">
        <v>40.611883210000002</v>
      </c>
      <c r="K9271" s="935">
        <v>-122.446135</v>
      </c>
      <c r="L9271" s="935">
        <v>40.592799669999998</v>
      </c>
      <c r="M9271" s="935">
        <v>-122.3942059</v>
      </c>
    </row>
    <row r="9272" spans="1:13" x14ac:dyDescent="0.35">
      <c r="A9272" s="1296">
        <v>43649</v>
      </c>
      <c r="B9272" s="1308" t="s">
        <v>194</v>
      </c>
      <c r="C9272" s="1308" t="s">
        <v>246</v>
      </c>
      <c r="D9272" s="1300">
        <v>11484</v>
      </c>
      <c r="E9272" s="1308" t="s">
        <v>200</v>
      </c>
      <c r="F9272" s="935" t="s">
        <v>209</v>
      </c>
      <c r="G9272" s="1295">
        <v>53</v>
      </c>
      <c r="H9272" s="935" t="s">
        <v>403</v>
      </c>
      <c r="I9272" s="935" t="s">
        <v>404</v>
      </c>
      <c r="J9272" s="935">
        <v>40.592799669999998</v>
      </c>
      <c r="K9272" s="935">
        <v>-122.3942059</v>
      </c>
      <c r="L9272" s="935">
        <v>40.585947769999997</v>
      </c>
      <c r="M9272" s="935">
        <v>-122.3683525</v>
      </c>
    </row>
    <row r="9273" spans="1:13" x14ac:dyDescent="0.35">
      <c r="A9273" s="1296">
        <v>43649</v>
      </c>
      <c r="B9273" s="1308" t="s">
        <v>194</v>
      </c>
      <c r="C9273" s="1308" t="s">
        <v>246</v>
      </c>
      <c r="D9273" s="1300">
        <v>11484</v>
      </c>
      <c r="E9273" s="1308" t="s">
        <v>200</v>
      </c>
      <c r="F9273" s="935" t="s">
        <v>211</v>
      </c>
      <c r="G9273" s="1295">
        <v>29</v>
      </c>
      <c r="H9273" s="935" t="s">
        <v>404</v>
      </c>
      <c r="I9273" s="935" t="s">
        <v>405</v>
      </c>
      <c r="J9273" s="935">
        <v>40.585947769999997</v>
      </c>
      <c r="K9273" s="935">
        <v>-122.3683525</v>
      </c>
      <c r="L9273" s="935">
        <v>40.472049499999997</v>
      </c>
      <c r="M9273" s="935">
        <v>-122.29453460000001</v>
      </c>
    </row>
    <row r="9274" spans="1:13" x14ac:dyDescent="0.35">
      <c r="A9274" s="1296">
        <v>43649</v>
      </c>
      <c r="B9274" s="1308" t="s">
        <v>194</v>
      </c>
      <c r="C9274" s="1308" t="s">
        <v>246</v>
      </c>
      <c r="D9274" s="1300">
        <v>11484</v>
      </c>
      <c r="E9274" s="1308" t="s">
        <v>200</v>
      </c>
      <c r="F9274" s="935" t="s">
        <v>212</v>
      </c>
      <c r="G9274" s="1295">
        <v>6</v>
      </c>
      <c r="H9274" s="935" t="s">
        <v>405</v>
      </c>
      <c r="I9274" s="935" t="s">
        <v>406</v>
      </c>
      <c r="J9274" s="935">
        <v>40.472049499999997</v>
      </c>
      <c r="K9274" s="935">
        <v>-122.29453460000001</v>
      </c>
      <c r="L9274" s="935">
        <v>40.417416330000002</v>
      </c>
      <c r="M9274" s="935">
        <v>-122.19395729999999</v>
      </c>
    </row>
    <row r="9275" spans="1:13" x14ac:dyDescent="0.35">
      <c r="A9275" s="1296">
        <v>43649</v>
      </c>
      <c r="B9275" s="1308" t="s">
        <v>194</v>
      </c>
      <c r="C9275" s="1308" t="s">
        <v>246</v>
      </c>
      <c r="D9275" s="1300">
        <v>11484</v>
      </c>
      <c r="E9275" s="1308" t="s">
        <v>200</v>
      </c>
      <c r="F9275" s="935" t="s">
        <v>213</v>
      </c>
      <c r="G9275" s="1295">
        <v>0</v>
      </c>
      <c r="H9275" s="935" t="s">
        <v>406</v>
      </c>
      <c r="I9275" s="935" t="s">
        <v>407</v>
      </c>
      <c r="J9275" s="935">
        <v>40.417416330000002</v>
      </c>
      <c r="K9275" s="935">
        <v>-122.19395729999999</v>
      </c>
      <c r="L9275" s="935">
        <v>40.355137560000003</v>
      </c>
      <c r="M9275" s="935">
        <v>-122.17595660000001</v>
      </c>
    </row>
    <row r="9276" spans="1:13" x14ac:dyDescent="0.35">
      <c r="A9276" s="1296">
        <v>43649</v>
      </c>
      <c r="B9276" s="1308" t="s">
        <v>194</v>
      </c>
      <c r="C9276" s="1308" t="s">
        <v>246</v>
      </c>
      <c r="D9276" s="1300">
        <v>11484</v>
      </c>
      <c r="E9276" s="1308" t="s">
        <v>200</v>
      </c>
      <c r="F9276" s="935" t="s">
        <v>214</v>
      </c>
      <c r="G9276" s="1295">
        <v>0</v>
      </c>
      <c r="H9276" s="935" t="s">
        <v>407</v>
      </c>
      <c r="I9276" s="935" t="s">
        <v>408</v>
      </c>
      <c r="J9276" s="935">
        <v>40.355137560000003</v>
      </c>
      <c r="K9276" s="935">
        <v>-122.17595660000001</v>
      </c>
      <c r="L9276" s="935">
        <v>40.316984869999999</v>
      </c>
      <c r="M9276" s="935">
        <v>-122.1896581</v>
      </c>
    </row>
    <row r="9277" spans="1:13" x14ac:dyDescent="0.35">
      <c r="A9277" s="1296">
        <v>43649</v>
      </c>
      <c r="B9277" s="1308" t="s">
        <v>194</v>
      </c>
      <c r="C9277" s="1308" t="s">
        <v>246</v>
      </c>
      <c r="D9277" s="1300">
        <v>11484</v>
      </c>
      <c r="E9277" s="1308" t="s">
        <v>200</v>
      </c>
      <c r="F9277" s="935" t="s">
        <v>215</v>
      </c>
      <c r="G9277" s="1295">
        <v>0</v>
      </c>
      <c r="H9277" s="935" t="s">
        <v>408</v>
      </c>
      <c r="I9277" s="935" t="s">
        <v>409</v>
      </c>
      <c r="J9277" s="935">
        <v>40.316984869999999</v>
      </c>
      <c r="K9277" s="935">
        <v>-122.1896581</v>
      </c>
      <c r="L9277" s="935">
        <v>40.263968490000003</v>
      </c>
      <c r="M9277" s="935">
        <v>-122.2235306</v>
      </c>
    </row>
    <row r="9278" spans="1:13" x14ac:dyDescent="0.35">
      <c r="A9278" s="1296">
        <v>43649</v>
      </c>
      <c r="B9278" s="1308" t="s">
        <v>194</v>
      </c>
      <c r="C9278" s="1308" t="s">
        <v>246</v>
      </c>
      <c r="D9278" s="1300">
        <v>11484</v>
      </c>
      <c r="E9278" s="1308" t="s">
        <v>200</v>
      </c>
      <c r="F9278" s="935" t="s">
        <v>216</v>
      </c>
      <c r="G9278" s="1295">
        <v>0</v>
      </c>
      <c r="H9278" s="935" t="s">
        <v>409</v>
      </c>
      <c r="I9278" s="935" t="s">
        <v>410</v>
      </c>
      <c r="J9278" s="935">
        <v>40.263968490000003</v>
      </c>
      <c r="K9278" s="935">
        <v>-122.2235306</v>
      </c>
      <c r="L9278" s="935">
        <v>40.153152210000002</v>
      </c>
      <c r="M9278" s="935">
        <v>-122.20237950000001</v>
      </c>
    </row>
    <row r="9279" spans="1:13" x14ac:dyDescent="0.35">
      <c r="A9279" s="1296">
        <v>43649</v>
      </c>
      <c r="B9279" s="1308" t="s">
        <v>194</v>
      </c>
      <c r="C9279" s="1308" t="s">
        <v>246</v>
      </c>
      <c r="D9279" s="1300">
        <v>11484</v>
      </c>
      <c r="E9279" s="1308" t="s">
        <v>200</v>
      </c>
      <c r="F9279" s="935" t="s">
        <v>217</v>
      </c>
      <c r="G9279" s="1295">
        <v>-99999</v>
      </c>
      <c r="H9279" s="935" t="s">
        <v>410</v>
      </c>
      <c r="I9279" s="935" t="s">
        <v>411</v>
      </c>
      <c r="J9279" s="935">
        <v>40.153152210000002</v>
      </c>
      <c r="K9279" s="935">
        <v>-122.20237950000001</v>
      </c>
      <c r="L9279" s="935">
        <v>40.027836569999998</v>
      </c>
      <c r="M9279" s="935">
        <v>-122.11920569999999</v>
      </c>
    </row>
    <row r="9280" spans="1:13" x14ac:dyDescent="0.35">
      <c r="A9280" s="1296">
        <v>43649</v>
      </c>
      <c r="B9280" s="1308" t="s">
        <v>194</v>
      </c>
      <c r="C9280" s="1308" t="s">
        <v>246</v>
      </c>
      <c r="D9280" s="1300">
        <v>11484</v>
      </c>
      <c r="E9280" s="1308" t="s">
        <v>200</v>
      </c>
      <c r="F9280" s="935" t="s">
        <v>219</v>
      </c>
      <c r="G9280" s="1295">
        <v>-99999</v>
      </c>
      <c r="H9280" s="935" t="s">
        <v>411</v>
      </c>
      <c r="I9280" s="935" t="s">
        <v>412</v>
      </c>
      <c r="J9280" s="935">
        <v>40.027836569999998</v>
      </c>
      <c r="K9280" s="935">
        <v>-122.11920569999999</v>
      </c>
      <c r="L9280" s="935">
        <v>39.909298579999998</v>
      </c>
      <c r="M9280" s="935">
        <v>-122.0918963</v>
      </c>
    </row>
    <row r="9281" spans="1:13" x14ac:dyDescent="0.35">
      <c r="A9281" s="1296">
        <v>43649</v>
      </c>
      <c r="B9281" s="1308" t="s">
        <v>194</v>
      </c>
      <c r="C9281" s="1308" t="s">
        <v>246</v>
      </c>
      <c r="D9281" s="1300">
        <v>11484</v>
      </c>
      <c r="E9281" s="1308" t="s">
        <v>200</v>
      </c>
      <c r="F9281" s="935" t="s">
        <v>220</v>
      </c>
      <c r="G9281" s="1295">
        <v>-99999</v>
      </c>
      <c r="H9281" s="935" t="s">
        <v>412</v>
      </c>
      <c r="I9281" s="935" t="s">
        <v>413</v>
      </c>
      <c r="J9281" s="935">
        <v>39.909298579999998</v>
      </c>
      <c r="K9281" s="935">
        <v>-122.0918963</v>
      </c>
      <c r="L9281" s="935">
        <v>39.751173979999997</v>
      </c>
      <c r="M9281" s="935">
        <v>-121.9963235</v>
      </c>
    </row>
    <row r="9282" spans="1:13" x14ac:dyDescent="0.35">
      <c r="A9282" s="1296">
        <v>43649</v>
      </c>
      <c r="B9282" s="1308" t="s">
        <v>194</v>
      </c>
      <c r="C9282" s="1308" t="s">
        <v>246</v>
      </c>
      <c r="D9282" s="1300">
        <v>11484</v>
      </c>
      <c r="E9282" s="1308" t="s">
        <v>200</v>
      </c>
      <c r="F9282" s="935" t="s">
        <v>221</v>
      </c>
      <c r="G9282" s="1295">
        <v>-99999</v>
      </c>
      <c r="H9282" s="935" t="s">
        <v>413</v>
      </c>
      <c r="I9282" s="935" t="s">
        <v>414</v>
      </c>
      <c r="J9282" s="935">
        <v>39.751173979999997</v>
      </c>
      <c r="K9282" s="935">
        <v>-121.9963235</v>
      </c>
      <c r="L9282" s="935">
        <v>39.629153240000001</v>
      </c>
      <c r="M9282" s="935">
        <v>-121.9925059</v>
      </c>
    </row>
    <row r="9283" spans="1:13" x14ac:dyDescent="0.35">
      <c r="A9283" s="1296">
        <v>43649</v>
      </c>
      <c r="B9283" s="1308" t="s">
        <v>194</v>
      </c>
      <c r="C9283" s="1308" t="s">
        <v>246</v>
      </c>
      <c r="D9283" s="1300">
        <v>11484</v>
      </c>
      <c r="E9283" s="1308" t="s">
        <v>200</v>
      </c>
      <c r="F9283" s="935" t="s">
        <v>222</v>
      </c>
      <c r="G9283" s="1295">
        <v>-99999</v>
      </c>
      <c r="H9283" s="935" t="s">
        <v>414</v>
      </c>
      <c r="I9283" s="935" t="s">
        <v>415</v>
      </c>
      <c r="J9283" s="935">
        <v>39.629153240000001</v>
      </c>
      <c r="K9283" s="935">
        <v>-121.9925059</v>
      </c>
      <c r="L9283" s="935">
        <v>39.40712284</v>
      </c>
      <c r="M9283" s="935">
        <v>-122.00758999999999</v>
      </c>
    </row>
    <row r="9284" spans="1:13" x14ac:dyDescent="0.35">
      <c r="A9284" s="1296">
        <v>43656</v>
      </c>
      <c r="B9284" s="1308" t="s">
        <v>194</v>
      </c>
      <c r="C9284" s="1308" t="s">
        <v>246</v>
      </c>
      <c r="D9284" s="1300">
        <v>11400</v>
      </c>
      <c r="E9284" s="1308" t="s">
        <v>200</v>
      </c>
      <c r="F9284" s="935" t="s">
        <v>208</v>
      </c>
      <c r="G9284" s="1295">
        <v>1</v>
      </c>
      <c r="H9284" s="935" t="s">
        <v>402</v>
      </c>
      <c r="I9284" s="935" t="s">
        <v>403</v>
      </c>
      <c r="J9284" s="935">
        <v>40.611883210000002</v>
      </c>
      <c r="K9284" s="935">
        <v>-122.446135</v>
      </c>
      <c r="L9284" s="935">
        <v>40.592799669999998</v>
      </c>
      <c r="M9284" s="935">
        <v>-122.3942059</v>
      </c>
    </row>
    <row r="9285" spans="1:13" x14ac:dyDescent="0.35">
      <c r="A9285" s="1296">
        <v>43656</v>
      </c>
      <c r="B9285" s="1308" t="s">
        <v>194</v>
      </c>
      <c r="C9285" s="1308" t="s">
        <v>246</v>
      </c>
      <c r="D9285" s="1300">
        <v>11400</v>
      </c>
      <c r="E9285" s="1308" t="s">
        <v>200</v>
      </c>
      <c r="F9285" s="935" t="s">
        <v>209</v>
      </c>
      <c r="G9285" s="1295">
        <v>33</v>
      </c>
      <c r="H9285" s="935" t="s">
        <v>403</v>
      </c>
      <c r="I9285" s="935" t="s">
        <v>404</v>
      </c>
      <c r="J9285" s="935">
        <v>40.592799669999998</v>
      </c>
      <c r="K9285" s="935">
        <v>-122.3942059</v>
      </c>
      <c r="L9285" s="935">
        <v>40.585947769999997</v>
      </c>
      <c r="M9285" s="935">
        <v>-122.3683525</v>
      </c>
    </row>
    <row r="9286" spans="1:13" x14ac:dyDescent="0.35">
      <c r="A9286" s="1296">
        <v>43656</v>
      </c>
      <c r="B9286" s="1308" t="s">
        <v>194</v>
      </c>
      <c r="C9286" s="1308" t="s">
        <v>246</v>
      </c>
      <c r="D9286" s="1300">
        <v>11400</v>
      </c>
      <c r="E9286" s="1308" t="s">
        <v>200</v>
      </c>
      <c r="F9286" s="935" t="s">
        <v>211</v>
      </c>
      <c r="G9286" s="1295">
        <v>22</v>
      </c>
      <c r="H9286" s="935" t="s">
        <v>404</v>
      </c>
      <c r="I9286" s="935" t="s">
        <v>405</v>
      </c>
      <c r="J9286" s="935">
        <v>40.585947769999997</v>
      </c>
      <c r="K9286" s="935">
        <v>-122.3683525</v>
      </c>
      <c r="L9286" s="935">
        <v>40.472049499999997</v>
      </c>
      <c r="M9286" s="935">
        <v>-122.29453460000001</v>
      </c>
    </row>
    <row r="9287" spans="1:13" x14ac:dyDescent="0.35">
      <c r="A9287" s="1296">
        <v>43656</v>
      </c>
      <c r="B9287" s="1308" t="s">
        <v>194</v>
      </c>
      <c r="C9287" s="1308" t="s">
        <v>246</v>
      </c>
      <c r="D9287" s="1300">
        <v>11400</v>
      </c>
      <c r="E9287" s="1308" t="s">
        <v>200</v>
      </c>
      <c r="F9287" s="935" t="s">
        <v>212</v>
      </c>
      <c r="G9287" s="1295">
        <v>3</v>
      </c>
      <c r="H9287" s="935" t="s">
        <v>405</v>
      </c>
      <c r="I9287" s="935" t="s">
        <v>406</v>
      </c>
      <c r="J9287" s="935">
        <v>40.472049499999997</v>
      </c>
      <c r="K9287" s="935">
        <v>-122.29453460000001</v>
      </c>
      <c r="L9287" s="935">
        <v>40.417416330000002</v>
      </c>
      <c r="M9287" s="935">
        <v>-122.19395729999999</v>
      </c>
    </row>
    <row r="9288" spans="1:13" x14ac:dyDescent="0.35">
      <c r="A9288" s="1296">
        <v>43656</v>
      </c>
      <c r="B9288" s="1308" t="s">
        <v>194</v>
      </c>
      <c r="C9288" s="1308" t="s">
        <v>246</v>
      </c>
      <c r="D9288" s="1300">
        <v>11400</v>
      </c>
      <c r="E9288" s="1308" t="s">
        <v>200</v>
      </c>
      <c r="F9288" s="935" t="s">
        <v>213</v>
      </c>
      <c r="G9288" s="1295">
        <v>0</v>
      </c>
      <c r="H9288" s="935" t="s">
        <v>406</v>
      </c>
      <c r="I9288" s="935" t="s">
        <v>407</v>
      </c>
      <c r="J9288" s="935">
        <v>40.417416330000002</v>
      </c>
      <c r="K9288" s="935">
        <v>-122.19395729999999</v>
      </c>
      <c r="L9288" s="935">
        <v>40.355137560000003</v>
      </c>
      <c r="M9288" s="935">
        <v>-122.17595660000001</v>
      </c>
    </row>
    <row r="9289" spans="1:13" x14ac:dyDescent="0.35">
      <c r="A9289" s="1296">
        <v>43656</v>
      </c>
      <c r="B9289" s="1308" t="s">
        <v>194</v>
      </c>
      <c r="C9289" s="1308" t="s">
        <v>246</v>
      </c>
      <c r="D9289" s="1300">
        <v>11400</v>
      </c>
      <c r="E9289" s="1308" t="s">
        <v>200</v>
      </c>
      <c r="F9289" s="935" t="s">
        <v>214</v>
      </c>
      <c r="G9289" s="1295">
        <v>0</v>
      </c>
      <c r="H9289" s="935" t="s">
        <v>407</v>
      </c>
      <c r="I9289" s="935" t="s">
        <v>408</v>
      </c>
      <c r="J9289" s="935">
        <v>40.355137560000003</v>
      </c>
      <c r="K9289" s="935">
        <v>-122.17595660000001</v>
      </c>
      <c r="L9289" s="935">
        <v>40.316984869999999</v>
      </c>
      <c r="M9289" s="935">
        <v>-122.1896581</v>
      </c>
    </row>
    <row r="9290" spans="1:13" x14ac:dyDescent="0.35">
      <c r="A9290" s="1296">
        <v>43656</v>
      </c>
      <c r="B9290" s="1308" t="s">
        <v>194</v>
      </c>
      <c r="C9290" s="1308" t="s">
        <v>246</v>
      </c>
      <c r="D9290" s="1300">
        <v>11400</v>
      </c>
      <c r="E9290" s="1308" t="s">
        <v>200</v>
      </c>
      <c r="F9290" s="935" t="s">
        <v>215</v>
      </c>
      <c r="G9290" s="1295">
        <v>0</v>
      </c>
      <c r="H9290" s="935" t="s">
        <v>408</v>
      </c>
      <c r="I9290" s="935" t="s">
        <v>409</v>
      </c>
      <c r="J9290" s="935">
        <v>40.316984869999999</v>
      </c>
      <c r="K9290" s="935">
        <v>-122.1896581</v>
      </c>
      <c r="L9290" s="935">
        <v>40.263968490000003</v>
      </c>
      <c r="M9290" s="935">
        <v>-122.2235306</v>
      </c>
    </row>
    <row r="9291" spans="1:13" x14ac:dyDescent="0.35">
      <c r="A9291" s="1296">
        <v>43656</v>
      </c>
      <c r="B9291" s="1308" t="s">
        <v>194</v>
      </c>
      <c r="C9291" s="1308" t="s">
        <v>246</v>
      </c>
      <c r="D9291" s="1300">
        <v>11400</v>
      </c>
      <c r="E9291" s="1308" t="s">
        <v>200</v>
      </c>
      <c r="F9291" s="935" t="s">
        <v>216</v>
      </c>
      <c r="G9291" s="1295">
        <v>0</v>
      </c>
      <c r="H9291" s="935" t="s">
        <v>409</v>
      </c>
      <c r="I9291" s="935" t="s">
        <v>410</v>
      </c>
      <c r="J9291" s="935">
        <v>40.263968490000003</v>
      </c>
      <c r="K9291" s="935">
        <v>-122.2235306</v>
      </c>
      <c r="L9291" s="935">
        <v>40.153152210000002</v>
      </c>
      <c r="M9291" s="935">
        <v>-122.20237950000001</v>
      </c>
    </row>
    <row r="9292" spans="1:13" x14ac:dyDescent="0.35">
      <c r="A9292" s="1296">
        <v>43656</v>
      </c>
      <c r="B9292" s="1308" t="s">
        <v>194</v>
      </c>
      <c r="C9292" s="1308" t="s">
        <v>246</v>
      </c>
      <c r="D9292" s="1300">
        <v>11400</v>
      </c>
      <c r="E9292" s="1308" t="s">
        <v>200</v>
      </c>
      <c r="F9292" s="935" t="s">
        <v>217</v>
      </c>
      <c r="G9292" s="1295">
        <v>-99999</v>
      </c>
      <c r="H9292" s="935" t="s">
        <v>410</v>
      </c>
      <c r="I9292" s="935" t="s">
        <v>411</v>
      </c>
      <c r="J9292" s="935">
        <v>40.153152210000002</v>
      </c>
      <c r="K9292" s="935">
        <v>-122.20237950000001</v>
      </c>
      <c r="L9292" s="935">
        <v>40.027836569999998</v>
      </c>
      <c r="M9292" s="935">
        <v>-122.11920569999999</v>
      </c>
    </row>
    <row r="9293" spans="1:13" x14ac:dyDescent="0.35">
      <c r="A9293" s="1296">
        <v>43656</v>
      </c>
      <c r="B9293" s="1308" t="s">
        <v>194</v>
      </c>
      <c r="C9293" s="1308" t="s">
        <v>246</v>
      </c>
      <c r="D9293" s="1300">
        <v>11400</v>
      </c>
      <c r="E9293" s="1308" t="s">
        <v>200</v>
      </c>
      <c r="F9293" s="935" t="s">
        <v>219</v>
      </c>
      <c r="G9293" s="1295">
        <v>-99999</v>
      </c>
      <c r="H9293" s="935" t="s">
        <v>411</v>
      </c>
      <c r="I9293" s="935" t="s">
        <v>412</v>
      </c>
      <c r="J9293" s="935">
        <v>40.027836569999998</v>
      </c>
      <c r="K9293" s="935">
        <v>-122.11920569999999</v>
      </c>
      <c r="L9293" s="935">
        <v>39.909298579999998</v>
      </c>
      <c r="M9293" s="935">
        <v>-122.0918963</v>
      </c>
    </row>
    <row r="9294" spans="1:13" x14ac:dyDescent="0.35">
      <c r="A9294" s="1296">
        <v>43656</v>
      </c>
      <c r="B9294" s="1308" t="s">
        <v>194</v>
      </c>
      <c r="C9294" s="1308" t="s">
        <v>246</v>
      </c>
      <c r="D9294" s="1300">
        <v>11400</v>
      </c>
      <c r="E9294" s="1308" t="s">
        <v>200</v>
      </c>
      <c r="F9294" s="935" t="s">
        <v>220</v>
      </c>
      <c r="G9294" s="1295">
        <v>-99999</v>
      </c>
      <c r="H9294" s="935" t="s">
        <v>412</v>
      </c>
      <c r="I9294" s="935" t="s">
        <v>413</v>
      </c>
      <c r="J9294" s="935">
        <v>39.909298579999998</v>
      </c>
      <c r="K9294" s="935">
        <v>-122.0918963</v>
      </c>
      <c r="L9294" s="935">
        <v>39.751173979999997</v>
      </c>
      <c r="M9294" s="935">
        <v>-121.9963235</v>
      </c>
    </row>
    <row r="9295" spans="1:13" x14ac:dyDescent="0.35">
      <c r="A9295" s="1296">
        <v>43656</v>
      </c>
      <c r="B9295" s="1308" t="s">
        <v>194</v>
      </c>
      <c r="C9295" s="1308" t="s">
        <v>246</v>
      </c>
      <c r="D9295" s="1300">
        <v>11400</v>
      </c>
      <c r="E9295" s="1308" t="s">
        <v>200</v>
      </c>
      <c r="F9295" s="935" t="s">
        <v>221</v>
      </c>
      <c r="G9295" s="1295">
        <v>-99999</v>
      </c>
      <c r="H9295" s="935" t="s">
        <v>413</v>
      </c>
      <c r="I9295" s="935" t="s">
        <v>414</v>
      </c>
      <c r="J9295" s="935">
        <v>39.751173979999997</v>
      </c>
      <c r="K9295" s="935">
        <v>-121.9963235</v>
      </c>
      <c r="L9295" s="935">
        <v>39.629153240000001</v>
      </c>
      <c r="M9295" s="935">
        <v>-121.9925059</v>
      </c>
    </row>
    <row r="9296" spans="1:13" x14ac:dyDescent="0.35">
      <c r="A9296" s="1296">
        <v>43656</v>
      </c>
      <c r="B9296" s="1308" t="s">
        <v>194</v>
      </c>
      <c r="C9296" s="1308" t="s">
        <v>246</v>
      </c>
      <c r="D9296" s="1300">
        <v>11400</v>
      </c>
      <c r="E9296" s="1308" t="s">
        <v>200</v>
      </c>
      <c r="F9296" s="935" t="s">
        <v>222</v>
      </c>
      <c r="G9296" s="1295">
        <v>-99999</v>
      </c>
      <c r="H9296" s="935" t="s">
        <v>414</v>
      </c>
      <c r="I9296" s="935" t="s">
        <v>415</v>
      </c>
      <c r="J9296" s="935">
        <v>39.629153240000001</v>
      </c>
      <c r="K9296" s="935">
        <v>-121.9925059</v>
      </c>
      <c r="L9296" s="935">
        <v>39.40712284</v>
      </c>
      <c r="M9296" s="935">
        <v>-122.00758999999999</v>
      </c>
    </row>
    <row r="9297" spans="1:13" x14ac:dyDescent="0.35">
      <c r="A9297" s="1296">
        <v>43663</v>
      </c>
      <c r="B9297" s="1323" t="s">
        <v>194</v>
      </c>
      <c r="C9297" s="1308" t="s">
        <v>246</v>
      </c>
      <c r="D9297" s="1300">
        <v>11231</v>
      </c>
      <c r="E9297" s="1308" t="s">
        <v>200</v>
      </c>
      <c r="F9297" s="935" t="s">
        <v>208</v>
      </c>
      <c r="G9297" s="1295">
        <v>2</v>
      </c>
      <c r="H9297" s="935" t="s">
        <v>402</v>
      </c>
      <c r="I9297" s="935" t="s">
        <v>403</v>
      </c>
      <c r="J9297" s="935">
        <v>40.611883210000002</v>
      </c>
      <c r="K9297" s="935">
        <v>-122.446135</v>
      </c>
      <c r="L9297" s="935">
        <v>40.592799669999998</v>
      </c>
      <c r="M9297" s="935">
        <v>-122.3942059</v>
      </c>
    </row>
    <row r="9298" spans="1:13" x14ac:dyDescent="0.35">
      <c r="A9298" s="1296">
        <v>43663</v>
      </c>
      <c r="B9298" s="1323" t="s">
        <v>194</v>
      </c>
      <c r="C9298" s="1308" t="s">
        <v>246</v>
      </c>
      <c r="D9298" s="1300">
        <v>11231</v>
      </c>
      <c r="E9298" s="1308" t="s">
        <v>200</v>
      </c>
      <c r="F9298" s="935" t="s">
        <v>209</v>
      </c>
      <c r="G9298" s="1295">
        <v>24</v>
      </c>
      <c r="H9298" s="935" t="s">
        <v>403</v>
      </c>
      <c r="I9298" s="935" t="s">
        <v>404</v>
      </c>
      <c r="J9298" s="935">
        <v>40.592799669999998</v>
      </c>
      <c r="K9298" s="935">
        <v>-122.3942059</v>
      </c>
      <c r="L9298" s="935">
        <v>40.585947769999997</v>
      </c>
      <c r="M9298" s="935">
        <v>-122.3683525</v>
      </c>
    </row>
    <row r="9299" spans="1:13" x14ac:dyDescent="0.35">
      <c r="A9299" s="1296">
        <v>43663</v>
      </c>
      <c r="B9299" s="1323" t="s">
        <v>194</v>
      </c>
      <c r="C9299" s="1308" t="s">
        <v>246</v>
      </c>
      <c r="D9299" s="1300">
        <v>11233</v>
      </c>
      <c r="E9299" s="1308" t="s">
        <v>200</v>
      </c>
      <c r="F9299" s="935" t="s">
        <v>211</v>
      </c>
      <c r="G9299" s="1295">
        <v>9</v>
      </c>
      <c r="H9299" s="935" t="s">
        <v>404</v>
      </c>
      <c r="I9299" s="935" t="s">
        <v>405</v>
      </c>
      <c r="J9299" s="935">
        <v>40.585947769999997</v>
      </c>
      <c r="K9299" s="935">
        <v>-122.3683525</v>
      </c>
      <c r="L9299" s="935">
        <v>40.472049499999997</v>
      </c>
      <c r="M9299" s="935">
        <v>-122.29453460000001</v>
      </c>
    </row>
    <row r="9300" spans="1:13" x14ac:dyDescent="0.35">
      <c r="A9300" s="1296">
        <v>43663</v>
      </c>
      <c r="B9300" s="1323" t="s">
        <v>194</v>
      </c>
      <c r="C9300" s="1308" t="s">
        <v>246</v>
      </c>
      <c r="D9300" s="1300">
        <v>11234</v>
      </c>
      <c r="E9300" s="1308" t="s">
        <v>200</v>
      </c>
      <c r="F9300" s="935" t="s">
        <v>212</v>
      </c>
      <c r="G9300" s="1295">
        <v>0</v>
      </c>
      <c r="H9300" s="935" t="s">
        <v>405</v>
      </c>
      <c r="I9300" s="935" t="s">
        <v>406</v>
      </c>
      <c r="J9300" s="935">
        <v>40.472049499999997</v>
      </c>
      <c r="K9300" s="935">
        <v>-122.29453460000001</v>
      </c>
      <c r="L9300" s="935">
        <v>40.417416330000002</v>
      </c>
      <c r="M9300" s="935">
        <v>-122.19395729999999</v>
      </c>
    </row>
    <row r="9301" spans="1:13" x14ac:dyDescent="0.35">
      <c r="A9301" s="1296">
        <v>43663</v>
      </c>
      <c r="B9301" s="1323" t="s">
        <v>194</v>
      </c>
      <c r="C9301" s="1308" t="s">
        <v>246</v>
      </c>
      <c r="D9301" s="1300">
        <v>11235</v>
      </c>
      <c r="E9301" s="1308" t="s">
        <v>200</v>
      </c>
      <c r="F9301" s="935" t="s">
        <v>213</v>
      </c>
      <c r="G9301" s="1295">
        <v>0</v>
      </c>
      <c r="H9301" s="935" t="s">
        <v>406</v>
      </c>
      <c r="I9301" s="935" t="s">
        <v>407</v>
      </c>
      <c r="J9301" s="935">
        <v>40.417416330000002</v>
      </c>
      <c r="K9301" s="935">
        <v>-122.19395729999999</v>
      </c>
      <c r="L9301" s="935">
        <v>40.355137560000003</v>
      </c>
      <c r="M9301" s="935">
        <v>-122.17595660000001</v>
      </c>
    </row>
    <row r="9302" spans="1:13" x14ac:dyDescent="0.35">
      <c r="A9302" s="1296">
        <v>43663</v>
      </c>
      <c r="B9302" s="1323" t="s">
        <v>194</v>
      </c>
      <c r="C9302" s="1308" t="s">
        <v>246</v>
      </c>
      <c r="D9302" s="1300">
        <v>11236</v>
      </c>
      <c r="E9302" s="1308" t="s">
        <v>200</v>
      </c>
      <c r="F9302" s="935" t="s">
        <v>214</v>
      </c>
      <c r="G9302" s="1295">
        <v>0</v>
      </c>
      <c r="H9302" s="935" t="s">
        <v>407</v>
      </c>
      <c r="I9302" s="935" t="s">
        <v>408</v>
      </c>
      <c r="J9302" s="935">
        <v>40.355137560000003</v>
      </c>
      <c r="K9302" s="935">
        <v>-122.17595660000001</v>
      </c>
      <c r="L9302" s="935">
        <v>40.316984869999999</v>
      </c>
      <c r="M9302" s="935">
        <v>-122.1896581</v>
      </c>
    </row>
    <row r="9303" spans="1:13" x14ac:dyDescent="0.35">
      <c r="A9303" s="1296">
        <v>43663</v>
      </c>
      <c r="B9303" s="1323" t="s">
        <v>194</v>
      </c>
      <c r="C9303" s="1308" t="s">
        <v>246</v>
      </c>
      <c r="D9303" s="1300">
        <v>11237</v>
      </c>
      <c r="E9303" s="1308" t="s">
        <v>200</v>
      </c>
      <c r="F9303" s="935" t="s">
        <v>215</v>
      </c>
      <c r="G9303" s="1295">
        <v>0</v>
      </c>
      <c r="H9303" s="935" t="s">
        <v>408</v>
      </c>
      <c r="I9303" s="935" t="s">
        <v>409</v>
      </c>
      <c r="J9303" s="935">
        <v>40.316984869999999</v>
      </c>
      <c r="K9303" s="935">
        <v>-122.1896581</v>
      </c>
      <c r="L9303" s="935">
        <v>40.263968490000003</v>
      </c>
      <c r="M9303" s="935">
        <v>-122.2235306</v>
      </c>
    </row>
    <row r="9304" spans="1:13" x14ac:dyDescent="0.35">
      <c r="A9304" s="1296">
        <v>43663</v>
      </c>
      <c r="B9304" s="1323" t="s">
        <v>194</v>
      </c>
      <c r="C9304" s="1308" t="s">
        <v>246</v>
      </c>
      <c r="D9304" s="1300">
        <v>11238</v>
      </c>
      <c r="E9304" s="1308" t="s">
        <v>200</v>
      </c>
      <c r="F9304" s="935" t="s">
        <v>216</v>
      </c>
      <c r="G9304" s="1295">
        <v>0</v>
      </c>
      <c r="H9304" s="935" t="s">
        <v>409</v>
      </c>
      <c r="I9304" s="935" t="s">
        <v>410</v>
      </c>
      <c r="J9304" s="935">
        <v>40.263968490000003</v>
      </c>
      <c r="K9304" s="935">
        <v>-122.2235306</v>
      </c>
      <c r="L9304" s="935">
        <v>40.153152210000002</v>
      </c>
      <c r="M9304" s="935">
        <v>-122.20237950000001</v>
      </c>
    </row>
    <row r="9305" spans="1:13" x14ac:dyDescent="0.35">
      <c r="A9305" s="1296">
        <v>43663</v>
      </c>
      <c r="B9305" s="1323" t="s">
        <v>194</v>
      </c>
      <c r="C9305" s="1308" t="s">
        <v>246</v>
      </c>
      <c r="D9305" s="1300">
        <v>11239</v>
      </c>
      <c r="E9305" s="1308" t="s">
        <v>200</v>
      </c>
      <c r="F9305" s="935" t="s">
        <v>217</v>
      </c>
      <c r="G9305" s="1295">
        <v>-99999</v>
      </c>
      <c r="H9305" s="935" t="s">
        <v>410</v>
      </c>
      <c r="I9305" s="935" t="s">
        <v>411</v>
      </c>
      <c r="J9305" s="935">
        <v>40.153152210000002</v>
      </c>
      <c r="K9305" s="935">
        <v>-122.20237950000001</v>
      </c>
      <c r="L9305" s="935">
        <v>40.027836569999998</v>
      </c>
      <c r="M9305" s="935">
        <v>-122.11920569999999</v>
      </c>
    </row>
    <row r="9306" spans="1:13" x14ac:dyDescent="0.35">
      <c r="A9306" s="1296">
        <v>43663</v>
      </c>
      <c r="B9306" s="1323" t="s">
        <v>194</v>
      </c>
      <c r="C9306" s="1308" t="s">
        <v>246</v>
      </c>
      <c r="D9306" s="1300">
        <v>11240</v>
      </c>
      <c r="E9306" s="1308" t="s">
        <v>200</v>
      </c>
      <c r="F9306" s="935" t="s">
        <v>219</v>
      </c>
      <c r="G9306" s="1295">
        <v>-99999</v>
      </c>
      <c r="H9306" s="935" t="s">
        <v>411</v>
      </c>
      <c r="I9306" s="935" t="s">
        <v>412</v>
      </c>
      <c r="J9306" s="935">
        <v>40.027836569999998</v>
      </c>
      <c r="K9306" s="935">
        <v>-122.11920569999999</v>
      </c>
      <c r="L9306" s="935">
        <v>39.909298579999998</v>
      </c>
      <c r="M9306" s="935">
        <v>-122.0918963</v>
      </c>
    </row>
    <row r="9307" spans="1:13" x14ac:dyDescent="0.35">
      <c r="A9307" s="1296">
        <v>43663</v>
      </c>
      <c r="B9307" s="1323" t="s">
        <v>194</v>
      </c>
      <c r="C9307" s="1308" t="s">
        <v>246</v>
      </c>
      <c r="D9307" s="1300">
        <v>11241</v>
      </c>
      <c r="E9307" s="1308" t="s">
        <v>200</v>
      </c>
      <c r="F9307" s="935" t="s">
        <v>220</v>
      </c>
      <c r="G9307" s="1295">
        <v>-99999</v>
      </c>
      <c r="H9307" s="935" t="s">
        <v>412</v>
      </c>
      <c r="I9307" s="935" t="s">
        <v>413</v>
      </c>
      <c r="J9307" s="935">
        <v>39.909298579999998</v>
      </c>
      <c r="K9307" s="935">
        <v>-122.0918963</v>
      </c>
      <c r="L9307" s="935">
        <v>39.751173979999997</v>
      </c>
      <c r="M9307" s="935">
        <v>-121.9963235</v>
      </c>
    </row>
    <row r="9308" spans="1:13" x14ac:dyDescent="0.35">
      <c r="A9308" s="1296">
        <v>43663</v>
      </c>
      <c r="B9308" s="1323" t="s">
        <v>194</v>
      </c>
      <c r="C9308" s="1308" t="s">
        <v>246</v>
      </c>
      <c r="D9308" s="1300">
        <v>11242</v>
      </c>
      <c r="E9308" s="1308" t="s">
        <v>200</v>
      </c>
      <c r="F9308" s="935" t="s">
        <v>221</v>
      </c>
      <c r="G9308" s="1295">
        <v>-99999</v>
      </c>
      <c r="H9308" s="935" t="s">
        <v>413</v>
      </c>
      <c r="I9308" s="935" t="s">
        <v>414</v>
      </c>
      <c r="J9308" s="935">
        <v>39.751173979999997</v>
      </c>
      <c r="K9308" s="935">
        <v>-121.9963235</v>
      </c>
      <c r="L9308" s="935">
        <v>39.629153240000001</v>
      </c>
      <c r="M9308" s="935">
        <v>-121.9925059</v>
      </c>
    </row>
    <row r="9309" spans="1:13" x14ac:dyDescent="0.35">
      <c r="A9309" s="1296">
        <v>43663</v>
      </c>
      <c r="B9309" s="1323" t="s">
        <v>194</v>
      </c>
      <c r="C9309" s="1308" t="s">
        <v>246</v>
      </c>
      <c r="D9309" s="1300">
        <v>11243</v>
      </c>
      <c r="E9309" s="1308" t="s">
        <v>200</v>
      </c>
      <c r="F9309" s="935" t="s">
        <v>222</v>
      </c>
      <c r="G9309" s="1295">
        <v>-99999</v>
      </c>
      <c r="H9309" s="935" t="s">
        <v>414</v>
      </c>
      <c r="I9309" s="935" t="s">
        <v>415</v>
      </c>
      <c r="J9309" s="935">
        <v>39.629153240000001</v>
      </c>
      <c r="K9309" s="935">
        <v>-121.9925059</v>
      </c>
      <c r="L9309" s="935">
        <v>39.40712284</v>
      </c>
      <c r="M9309" s="935">
        <v>-122.00758999999999</v>
      </c>
    </row>
    <row r="9310" spans="1:13" x14ac:dyDescent="0.35">
      <c r="A9310" s="1296">
        <v>43670</v>
      </c>
      <c r="B9310" s="1323" t="s">
        <v>194</v>
      </c>
      <c r="C9310" s="1308" t="s">
        <v>246</v>
      </c>
      <c r="D9310" s="1300">
        <v>11200</v>
      </c>
      <c r="E9310" s="1308" t="s">
        <v>200</v>
      </c>
      <c r="F9310" s="935" t="s">
        <v>208</v>
      </c>
      <c r="G9310" s="1295">
        <v>0</v>
      </c>
      <c r="H9310" s="935" t="s">
        <v>402</v>
      </c>
      <c r="I9310" s="935" t="s">
        <v>403</v>
      </c>
      <c r="J9310" s="935">
        <v>40.611883210000002</v>
      </c>
      <c r="K9310" s="935">
        <v>-122.446135</v>
      </c>
      <c r="L9310" s="935">
        <v>40.592799669999998</v>
      </c>
      <c r="M9310" s="935">
        <v>-122.3942059</v>
      </c>
    </row>
    <row r="9311" spans="1:13" x14ac:dyDescent="0.35">
      <c r="A9311" s="1296">
        <v>43670</v>
      </c>
      <c r="B9311" s="1323" t="s">
        <v>194</v>
      </c>
      <c r="C9311" s="1308" t="s">
        <v>246</v>
      </c>
      <c r="D9311" s="1300">
        <v>11200</v>
      </c>
      <c r="E9311" s="1308" t="s">
        <v>200</v>
      </c>
      <c r="F9311" s="935" t="s">
        <v>209</v>
      </c>
      <c r="G9311" s="1295">
        <v>8</v>
      </c>
      <c r="H9311" s="935" t="s">
        <v>403</v>
      </c>
      <c r="I9311" s="935" t="s">
        <v>404</v>
      </c>
      <c r="J9311" s="935">
        <v>40.592799669999998</v>
      </c>
      <c r="K9311" s="935">
        <v>-122.3942059</v>
      </c>
      <c r="L9311" s="935">
        <v>40.585947769999997</v>
      </c>
      <c r="M9311" s="935">
        <v>-122.3683525</v>
      </c>
    </row>
    <row r="9312" spans="1:13" x14ac:dyDescent="0.35">
      <c r="A9312" s="1296">
        <v>43670</v>
      </c>
      <c r="B9312" s="1323" t="s">
        <v>194</v>
      </c>
      <c r="C9312" s="1308" t="s">
        <v>246</v>
      </c>
      <c r="D9312" s="1300">
        <v>11200</v>
      </c>
      <c r="E9312" s="1308" t="s">
        <v>200</v>
      </c>
      <c r="F9312" s="935" t="s">
        <v>211</v>
      </c>
      <c r="G9312" s="1295">
        <v>12</v>
      </c>
      <c r="H9312" s="935" t="s">
        <v>404</v>
      </c>
      <c r="I9312" s="935" t="s">
        <v>405</v>
      </c>
      <c r="J9312" s="935">
        <v>40.585947769999997</v>
      </c>
      <c r="K9312" s="935">
        <v>-122.3683525</v>
      </c>
      <c r="L9312" s="935">
        <v>40.472049499999997</v>
      </c>
      <c r="M9312" s="935">
        <v>-122.29453460000001</v>
      </c>
    </row>
    <row r="9313" spans="1:13" x14ac:dyDescent="0.35">
      <c r="A9313" s="1296">
        <v>43670</v>
      </c>
      <c r="B9313" s="1323" t="s">
        <v>194</v>
      </c>
      <c r="C9313" s="1308" t="s">
        <v>246</v>
      </c>
      <c r="D9313" s="1300">
        <v>11200</v>
      </c>
      <c r="E9313" s="1308" t="s">
        <v>200</v>
      </c>
      <c r="F9313" s="935" t="s">
        <v>212</v>
      </c>
      <c r="G9313" s="1295">
        <v>0</v>
      </c>
      <c r="H9313" s="935" t="s">
        <v>405</v>
      </c>
      <c r="I9313" s="935" t="s">
        <v>406</v>
      </c>
      <c r="J9313" s="935">
        <v>40.472049499999997</v>
      </c>
      <c r="K9313" s="935">
        <v>-122.29453460000001</v>
      </c>
      <c r="L9313" s="935">
        <v>40.417416330000002</v>
      </c>
      <c r="M9313" s="935">
        <v>-122.19395729999999</v>
      </c>
    </row>
    <row r="9314" spans="1:13" x14ac:dyDescent="0.35">
      <c r="A9314" s="1296">
        <v>43670</v>
      </c>
      <c r="B9314" s="1323" t="s">
        <v>194</v>
      </c>
      <c r="C9314" s="1308" t="s">
        <v>246</v>
      </c>
      <c r="D9314" s="1300">
        <v>11200</v>
      </c>
      <c r="E9314" s="1308" t="s">
        <v>200</v>
      </c>
      <c r="F9314" s="935" t="s">
        <v>213</v>
      </c>
      <c r="G9314" s="1295">
        <v>0</v>
      </c>
      <c r="H9314" s="935" t="s">
        <v>406</v>
      </c>
      <c r="I9314" s="935" t="s">
        <v>407</v>
      </c>
      <c r="J9314" s="935">
        <v>40.417416330000002</v>
      </c>
      <c r="K9314" s="935">
        <v>-122.19395729999999</v>
      </c>
      <c r="L9314" s="935">
        <v>40.355137560000003</v>
      </c>
      <c r="M9314" s="935">
        <v>-122.17595660000001</v>
      </c>
    </row>
    <row r="9315" spans="1:13" x14ac:dyDescent="0.35">
      <c r="A9315" s="1296">
        <v>43670</v>
      </c>
      <c r="B9315" s="1323" t="s">
        <v>194</v>
      </c>
      <c r="C9315" s="1308" t="s">
        <v>246</v>
      </c>
      <c r="D9315" s="1300">
        <v>11200</v>
      </c>
      <c r="E9315" s="1308" t="s">
        <v>200</v>
      </c>
      <c r="F9315" s="935" t="s">
        <v>214</v>
      </c>
      <c r="G9315" s="1295">
        <v>0</v>
      </c>
      <c r="H9315" s="935" t="s">
        <v>407</v>
      </c>
      <c r="I9315" s="935" t="s">
        <v>408</v>
      </c>
      <c r="J9315" s="935">
        <v>40.355137560000003</v>
      </c>
      <c r="K9315" s="935">
        <v>-122.17595660000001</v>
      </c>
      <c r="L9315" s="935">
        <v>40.316984869999999</v>
      </c>
      <c r="M9315" s="935">
        <v>-122.1896581</v>
      </c>
    </row>
    <row r="9316" spans="1:13" x14ac:dyDescent="0.35">
      <c r="A9316" s="1296">
        <v>43670</v>
      </c>
      <c r="B9316" s="1323" t="s">
        <v>194</v>
      </c>
      <c r="C9316" s="1308" t="s">
        <v>246</v>
      </c>
      <c r="D9316" s="1300">
        <v>11200</v>
      </c>
      <c r="E9316" s="1308" t="s">
        <v>200</v>
      </c>
      <c r="F9316" s="935" t="s">
        <v>215</v>
      </c>
      <c r="G9316" s="1295">
        <v>0</v>
      </c>
      <c r="H9316" s="935" t="s">
        <v>408</v>
      </c>
      <c r="I9316" s="935" t="s">
        <v>409</v>
      </c>
      <c r="J9316" s="935">
        <v>40.316984869999999</v>
      </c>
      <c r="K9316" s="935">
        <v>-122.1896581</v>
      </c>
      <c r="L9316" s="935">
        <v>40.263968490000003</v>
      </c>
      <c r="M9316" s="935">
        <v>-122.2235306</v>
      </c>
    </row>
    <row r="9317" spans="1:13" x14ac:dyDescent="0.35">
      <c r="A9317" s="1296">
        <v>43670</v>
      </c>
      <c r="B9317" s="1323" t="s">
        <v>194</v>
      </c>
      <c r="C9317" s="1308" t="s">
        <v>246</v>
      </c>
      <c r="D9317" s="1300">
        <v>11200</v>
      </c>
      <c r="E9317" s="1308" t="s">
        <v>200</v>
      </c>
      <c r="F9317" s="935" t="s">
        <v>216</v>
      </c>
      <c r="G9317" s="1295">
        <v>0</v>
      </c>
      <c r="H9317" s="935" t="s">
        <v>409</v>
      </c>
      <c r="I9317" s="935" t="s">
        <v>410</v>
      </c>
      <c r="J9317" s="935">
        <v>40.263968490000003</v>
      </c>
      <c r="K9317" s="935">
        <v>-122.2235306</v>
      </c>
      <c r="L9317" s="935">
        <v>40.153152210000002</v>
      </c>
      <c r="M9317" s="935">
        <v>-122.20237950000001</v>
      </c>
    </row>
    <row r="9318" spans="1:13" x14ac:dyDescent="0.35">
      <c r="A9318" s="1296">
        <v>43670</v>
      </c>
      <c r="B9318" s="1323" t="s">
        <v>194</v>
      </c>
      <c r="C9318" s="1308" t="s">
        <v>246</v>
      </c>
      <c r="D9318" s="1300">
        <v>11200</v>
      </c>
      <c r="E9318" s="1308" t="s">
        <v>200</v>
      </c>
      <c r="F9318" s="935" t="s">
        <v>217</v>
      </c>
      <c r="G9318" s="1295">
        <v>-99999</v>
      </c>
      <c r="H9318" s="935" t="s">
        <v>410</v>
      </c>
      <c r="I9318" s="935" t="s">
        <v>411</v>
      </c>
      <c r="J9318" s="935">
        <v>40.153152210000002</v>
      </c>
      <c r="K9318" s="935">
        <v>-122.20237950000001</v>
      </c>
      <c r="L9318" s="935">
        <v>40.027836569999998</v>
      </c>
      <c r="M9318" s="935">
        <v>-122.11920569999999</v>
      </c>
    </row>
    <row r="9319" spans="1:13" x14ac:dyDescent="0.35">
      <c r="A9319" s="1296">
        <v>43670</v>
      </c>
      <c r="B9319" s="1323" t="s">
        <v>194</v>
      </c>
      <c r="C9319" s="1308" t="s">
        <v>246</v>
      </c>
      <c r="D9319" s="1300">
        <v>11200</v>
      </c>
      <c r="E9319" s="1308" t="s">
        <v>200</v>
      </c>
      <c r="F9319" s="935" t="s">
        <v>219</v>
      </c>
      <c r="G9319" s="1295">
        <v>-99999</v>
      </c>
      <c r="H9319" s="935" t="s">
        <v>411</v>
      </c>
      <c r="I9319" s="935" t="s">
        <v>412</v>
      </c>
      <c r="J9319" s="935">
        <v>40.027836569999998</v>
      </c>
      <c r="K9319" s="935">
        <v>-122.11920569999999</v>
      </c>
      <c r="L9319" s="935">
        <v>39.909298579999998</v>
      </c>
      <c r="M9319" s="935">
        <v>-122.0918963</v>
      </c>
    </row>
    <row r="9320" spans="1:13" x14ac:dyDescent="0.35">
      <c r="A9320" s="1296">
        <v>43670</v>
      </c>
      <c r="B9320" s="1323" t="s">
        <v>194</v>
      </c>
      <c r="C9320" s="1308" t="s">
        <v>246</v>
      </c>
      <c r="D9320" s="1300">
        <v>11200</v>
      </c>
      <c r="E9320" s="1308" t="s">
        <v>200</v>
      </c>
      <c r="F9320" s="935" t="s">
        <v>220</v>
      </c>
      <c r="G9320" s="1295">
        <v>-99999</v>
      </c>
      <c r="H9320" s="935" t="s">
        <v>412</v>
      </c>
      <c r="I9320" s="935" t="s">
        <v>413</v>
      </c>
      <c r="J9320" s="935">
        <v>39.909298579999998</v>
      </c>
      <c r="K9320" s="935">
        <v>-122.0918963</v>
      </c>
      <c r="L9320" s="935">
        <v>39.751173979999997</v>
      </c>
      <c r="M9320" s="935">
        <v>-121.9963235</v>
      </c>
    </row>
    <row r="9321" spans="1:13" x14ac:dyDescent="0.35">
      <c r="A9321" s="1296">
        <v>43670</v>
      </c>
      <c r="B9321" s="1323" t="s">
        <v>194</v>
      </c>
      <c r="C9321" s="1308" t="s">
        <v>246</v>
      </c>
      <c r="D9321" s="1300">
        <v>11200</v>
      </c>
      <c r="E9321" s="1308" t="s">
        <v>200</v>
      </c>
      <c r="F9321" s="935" t="s">
        <v>221</v>
      </c>
      <c r="G9321" s="1295">
        <v>-99999</v>
      </c>
      <c r="H9321" s="935" t="s">
        <v>413</v>
      </c>
      <c r="I9321" s="935" t="s">
        <v>414</v>
      </c>
      <c r="J9321" s="935">
        <v>39.751173979999997</v>
      </c>
      <c r="K9321" s="935">
        <v>-121.9963235</v>
      </c>
      <c r="L9321" s="935">
        <v>39.629153240000001</v>
      </c>
      <c r="M9321" s="935">
        <v>-121.9925059</v>
      </c>
    </row>
    <row r="9322" spans="1:13" x14ac:dyDescent="0.35">
      <c r="A9322" s="1296">
        <v>43670</v>
      </c>
      <c r="B9322" s="1323" t="s">
        <v>194</v>
      </c>
      <c r="C9322" s="1308" t="s">
        <v>246</v>
      </c>
      <c r="D9322" s="1300">
        <v>11200</v>
      </c>
      <c r="E9322" s="1308" t="s">
        <v>200</v>
      </c>
      <c r="F9322" s="935" t="s">
        <v>222</v>
      </c>
      <c r="G9322" s="1295">
        <v>-99999</v>
      </c>
      <c r="H9322" s="935" t="s">
        <v>414</v>
      </c>
      <c r="I9322" s="935" t="s">
        <v>415</v>
      </c>
      <c r="J9322" s="935">
        <v>39.629153240000001</v>
      </c>
      <c r="K9322" s="935">
        <v>-121.9925059</v>
      </c>
      <c r="L9322" s="935">
        <v>39.40712284</v>
      </c>
      <c r="M9322" s="935">
        <v>-122.00758999999999</v>
      </c>
    </row>
    <row r="9323" spans="1:13" x14ac:dyDescent="0.35">
      <c r="A9323" s="1296">
        <v>43675</v>
      </c>
      <c r="B9323" s="1323" t="s">
        <v>194</v>
      </c>
      <c r="C9323" s="1308" t="s">
        <v>246</v>
      </c>
      <c r="D9323" s="1300">
        <v>11278</v>
      </c>
      <c r="E9323" s="1308" t="s">
        <v>200</v>
      </c>
      <c r="F9323" s="935" t="s">
        <v>208</v>
      </c>
      <c r="G9323" s="1295">
        <v>1</v>
      </c>
      <c r="H9323" s="935" t="s">
        <v>402</v>
      </c>
      <c r="I9323" s="935" t="s">
        <v>403</v>
      </c>
      <c r="J9323" s="935">
        <v>40.611883210000002</v>
      </c>
      <c r="K9323" s="935">
        <v>-122.446135</v>
      </c>
      <c r="L9323" s="935">
        <v>40.592799669999998</v>
      </c>
      <c r="M9323" s="935">
        <v>-122.3942059</v>
      </c>
    </row>
    <row r="9324" spans="1:13" x14ac:dyDescent="0.35">
      <c r="A9324" s="1296">
        <v>43675</v>
      </c>
      <c r="B9324" s="1323" t="s">
        <v>194</v>
      </c>
      <c r="C9324" s="1308" t="s">
        <v>246</v>
      </c>
      <c r="D9324" s="1300">
        <v>11278</v>
      </c>
      <c r="E9324" s="1308" t="s">
        <v>200</v>
      </c>
      <c r="F9324" s="935" t="s">
        <v>209</v>
      </c>
      <c r="G9324" s="1295">
        <v>8</v>
      </c>
      <c r="H9324" s="935" t="s">
        <v>403</v>
      </c>
      <c r="I9324" s="935" t="s">
        <v>404</v>
      </c>
      <c r="J9324" s="935">
        <v>40.592799669999998</v>
      </c>
      <c r="K9324" s="935">
        <v>-122.3942059</v>
      </c>
      <c r="L9324" s="935">
        <v>40.585947769999997</v>
      </c>
      <c r="M9324" s="935">
        <v>-122.3683525</v>
      </c>
    </row>
    <row r="9325" spans="1:13" x14ac:dyDescent="0.35">
      <c r="A9325" s="1296">
        <v>43675</v>
      </c>
      <c r="B9325" s="1323" t="s">
        <v>194</v>
      </c>
      <c r="C9325" s="1308" t="s">
        <v>246</v>
      </c>
      <c r="D9325" s="1300">
        <v>11278</v>
      </c>
      <c r="E9325" s="1308" t="s">
        <v>200</v>
      </c>
      <c r="F9325" s="935" t="s">
        <v>211</v>
      </c>
      <c r="G9325" s="1295">
        <v>7</v>
      </c>
      <c r="H9325" s="935" t="s">
        <v>404</v>
      </c>
      <c r="I9325" s="935" t="s">
        <v>405</v>
      </c>
      <c r="J9325" s="935">
        <v>40.585947769999997</v>
      </c>
      <c r="K9325" s="935">
        <v>-122.3683525</v>
      </c>
      <c r="L9325" s="935">
        <v>40.472049499999997</v>
      </c>
      <c r="M9325" s="935">
        <v>-122.29453460000001</v>
      </c>
    </row>
    <row r="9326" spans="1:13" x14ac:dyDescent="0.35">
      <c r="A9326" s="1296">
        <v>43675</v>
      </c>
      <c r="B9326" s="1323" t="s">
        <v>194</v>
      </c>
      <c r="C9326" s="1308" t="s">
        <v>246</v>
      </c>
      <c r="D9326" s="1300">
        <v>11278</v>
      </c>
      <c r="E9326" s="1308" t="s">
        <v>200</v>
      </c>
      <c r="F9326" s="935" t="s">
        <v>212</v>
      </c>
      <c r="G9326" s="1295">
        <v>0</v>
      </c>
      <c r="H9326" s="935" t="s">
        <v>405</v>
      </c>
      <c r="I9326" s="935" t="s">
        <v>406</v>
      </c>
      <c r="J9326" s="935">
        <v>40.472049499999997</v>
      </c>
      <c r="K9326" s="935">
        <v>-122.29453460000001</v>
      </c>
      <c r="L9326" s="935">
        <v>40.417416330000002</v>
      </c>
      <c r="M9326" s="935">
        <v>-122.19395729999999</v>
      </c>
    </row>
    <row r="9327" spans="1:13" x14ac:dyDescent="0.35">
      <c r="A9327" s="1296">
        <v>43675</v>
      </c>
      <c r="B9327" s="1323" t="s">
        <v>194</v>
      </c>
      <c r="C9327" s="1308" t="s">
        <v>246</v>
      </c>
      <c r="D9327" s="1300">
        <v>11278</v>
      </c>
      <c r="E9327" s="1308" t="s">
        <v>200</v>
      </c>
      <c r="F9327" s="935" t="s">
        <v>213</v>
      </c>
      <c r="G9327" s="1295">
        <v>0</v>
      </c>
      <c r="H9327" s="935" t="s">
        <v>406</v>
      </c>
      <c r="I9327" s="935" t="s">
        <v>407</v>
      </c>
      <c r="J9327" s="935">
        <v>40.417416330000002</v>
      </c>
      <c r="K9327" s="935">
        <v>-122.19395729999999</v>
      </c>
      <c r="L9327" s="935">
        <v>40.355137560000003</v>
      </c>
      <c r="M9327" s="935">
        <v>-122.17595660000001</v>
      </c>
    </row>
    <row r="9328" spans="1:13" x14ac:dyDescent="0.35">
      <c r="A9328" s="1296">
        <v>43675</v>
      </c>
      <c r="B9328" s="1323" t="s">
        <v>194</v>
      </c>
      <c r="C9328" s="1308" t="s">
        <v>246</v>
      </c>
      <c r="D9328" s="1300">
        <v>11278</v>
      </c>
      <c r="E9328" s="1308" t="s">
        <v>200</v>
      </c>
      <c r="F9328" s="935" t="s">
        <v>214</v>
      </c>
      <c r="G9328" s="1295">
        <v>0</v>
      </c>
      <c r="H9328" s="935" t="s">
        <v>407</v>
      </c>
      <c r="I9328" s="935" t="s">
        <v>408</v>
      </c>
      <c r="J9328" s="935">
        <v>40.355137560000003</v>
      </c>
      <c r="K9328" s="935">
        <v>-122.17595660000001</v>
      </c>
      <c r="L9328" s="935">
        <v>40.316984869999999</v>
      </c>
      <c r="M9328" s="935">
        <v>-122.1896581</v>
      </c>
    </row>
    <row r="9329" spans="1:13" x14ac:dyDescent="0.35">
      <c r="A9329" s="1296">
        <v>43675</v>
      </c>
      <c r="B9329" s="1323" t="s">
        <v>194</v>
      </c>
      <c r="C9329" s="1308" t="s">
        <v>246</v>
      </c>
      <c r="D9329" s="1300">
        <v>11278</v>
      </c>
      <c r="E9329" s="1308" t="s">
        <v>200</v>
      </c>
      <c r="F9329" s="935" t="s">
        <v>215</v>
      </c>
      <c r="G9329" s="1295">
        <v>0</v>
      </c>
      <c r="H9329" s="935" t="s">
        <v>408</v>
      </c>
      <c r="I9329" s="935" t="s">
        <v>409</v>
      </c>
      <c r="J9329" s="935">
        <v>40.316984869999999</v>
      </c>
      <c r="K9329" s="935">
        <v>-122.1896581</v>
      </c>
      <c r="L9329" s="935">
        <v>40.263968490000003</v>
      </c>
      <c r="M9329" s="935">
        <v>-122.2235306</v>
      </c>
    </row>
    <row r="9330" spans="1:13" x14ac:dyDescent="0.35">
      <c r="A9330" s="1296">
        <v>43675</v>
      </c>
      <c r="B9330" s="1323" t="s">
        <v>194</v>
      </c>
      <c r="C9330" s="1308" t="s">
        <v>246</v>
      </c>
      <c r="D9330" s="1300">
        <v>11278</v>
      </c>
      <c r="E9330" s="1308" t="s">
        <v>200</v>
      </c>
      <c r="F9330" s="935" t="s">
        <v>216</v>
      </c>
      <c r="G9330" s="1295">
        <v>0</v>
      </c>
      <c r="H9330" s="935" t="s">
        <v>409</v>
      </c>
      <c r="I9330" s="935" t="s">
        <v>410</v>
      </c>
      <c r="J9330" s="935">
        <v>40.263968490000003</v>
      </c>
      <c r="K9330" s="935">
        <v>-122.2235306</v>
      </c>
      <c r="L9330" s="935">
        <v>40.153152210000002</v>
      </c>
      <c r="M9330" s="935">
        <v>-122.20237950000001</v>
      </c>
    </row>
    <row r="9331" spans="1:13" x14ac:dyDescent="0.35">
      <c r="A9331" s="1296">
        <v>43675</v>
      </c>
      <c r="B9331" s="1323" t="s">
        <v>194</v>
      </c>
      <c r="C9331" s="1308" t="s">
        <v>246</v>
      </c>
      <c r="D9331" s="1300">
        <v>11278</v>
      </c>
      <c r="E9331" s="1308" t="s">
        <v>200</v>
      </c>
      <c r="F9331" s="935" t="s">
        <v>217</v>
      </c>
      <c r="G9331" s="1295">
        <v>-99999</v>
      </c>
      <c r="H9331" s="935" t="s">
        <v>410</v>
      </c>
      <c r="I9331" s="935" t="s">
        <v>411</v>
      </c>
      <c r="J9331" s="935">
        <v>40.153152210000002</v>
      </c>
      <c r="K9331" s="935">
        <v>-122.20237950000001</v>
      </c>
      <c r="L9331" s="935">
        <v>40.027836569999998</v>
      </c>
      <c r="M9331" s="935">
        <v>-122.11920569999999</v>
      </c>
    </row>
    <row r="9332" spans="1:13" x14ac:dyDescent="0.35">
      <c r="A9332" s="1296">
        <v>43675</v>
      </c>
      <c r="B9332" s="1323" t="s">
        <v>194</v>
      </c>
      <c r="C9332" s="1308" t="s">
        <v>246</v>
      </c>
      <c r="D9332" s="1300">
        <v>11278</v>
      </c>
      <c r="E9332" s="1308" t="s">
        <v>200</v>
      </c>
      <c r="F9332" s="935" t="s">
        <v>219</v>
      </c>
      <c r="G9332" s="1295">
        <v>-99999</v>
      </c>
      <c r="H9332" s="935" t="s">
        <v>411</v>
      </c>
      <c r="I9332" s="935" t="s">
        <v>412</v>
      </c>
      <c r="J9332" s="935">
        <v>40.027836569999998</v>
      </c>
      <c r="K9332" s="935">
        <v>-122.11920569999999</v>
      </c>
      <c r="L9332" s="935">
        <v>39.909298579999998</v>
      </c>
      <c r="M9332" s="935">
        <v>-122.0918963</v>
      </c>
    </row>
    <row r="9333" spans="1:13" x14ac:dyDescent="0.35">
      <c r="A9333" s="1296">
        <v>43675</v>
      </c>
      <c r="B9333" s="1323" t="s">
        <v>194</v>
      </c>
      <c r="C9333" s="1308" t="s">
        <v>246</v>
      </c>
      <c r="D9333" s="1300">
        <v>11278</v>
      </c>
      <c r="E9333" s="1308" t="s">
        <v>200</v>
      </c>
      <c r="F9333" s="935" t="s">
        <v>220</v>
      </c>
      <c r="G9333" s="1295">
        <v>-99999</v>
      </c>
      <c r="H9333" s="935" t="s">
        <v>412</v>
      </c>
      <c r="I9333" s="935" t="s">
        <v>413</v>
      </c>
      <c r="J9333" s="935">
        <v>39.909298579999998</v>
      </c>
      <c r="K9333" s="935">
        <v>-122.0918963</v>
      </c>
      <c r="L9333" s="935">
        <v>39.751173979999997</v>
      </c>
      <c r="M9333" s="935">
        <v>-121.9963235</v>
      </c>
    </row>
    <row r="9334" spans="1:13" x14ac:dyDescent="0.35">
      <c r="A9334" s="1296">
        <v>43675</v>
      </c>
      <c r="B9334" s="1323" t="s">
        <v>194</v>
      </c>
      <c r="C9334" s="1308" t="s">
        <v>246</v>
      </c>
      <c r="D9334" s="1300">
        <v>11278</v>
      </c>
      <c r="E9334" s="1308" t="s">
        <v>200</v>
      </c>
      <c r="F9334" s="935" t="s">
        <v>221</v>
      </c>
      <c r="G9334" s="1295">
        <v>-99999</v>
      </c>
      <c r="H9334" s="935" t="s">
        <v>413</v>
      </c>
      <c r="I9334" s="935" t="s">
        <v>414</v>
      </c>
      <c r="J9334" s="935">
        <v>39.751173979999997</v>
      </c>
      <c r="K9334" s="935">
        <v>-121.9963235</v>
      </c>
      <c r="L9334" s="935">
        <v>39.629153240000001</v>
      </c>
      <c r="M9334" s="935">
        <v>-121.9925059</v>
      </c>
    </row>
    <row r="9335" spans="1:13" x14ac:dyDescent="0.35">
      <c r="A9335" s="1296">
        <v>43675</v>
      </c>
      <c r="B9335" s="1323" t="s">
        <v>194</v>
      </c>
      <c r="C9335" s="1308" t="s">
        <v>246</v>
      </c>
      <c r="D9335" s="1300">
        <v>11278</v>
      </c>
      <c r="E9335" s="1308" t="s">
        <v>200</v>
      </c>
      <c r="F9335" s="935" t="s">
        <v>222</v>
      </c>
      <c r="G9335" s="1295">
        <v>-99999</v>
      </c>
      <c r="H9335" s="935" t="s">
        <v>414</v>
      </c>
      <c r="I9335" s="935" t="s">
        <v>415</v>
      </c>
      <c r="J9335" s="935">
        <v>39.629153240000001</v>
      </c>
      <c r="K9335" s="935">
        <v>-121.9925059</v>
      </c>
      <c r="L9335" s="935">
        <v>39.40712284</v>
      </c>
      <c r="M9335" s="935">
        <v>-122.00758999999999</v>
      </c>
    </row>
    <row r="9336" spans="1:13" x14ac:dyDescent="0.35">
      <c r="A9336" s="1296">
        <v>43691</v>
      </c>
      <c r="B9336" s="1323" t="s">
        <v>194</v>
      </c>
      <c r="C9336" s="1308" t="s">
        <v>246</v>
      </c>
      <c r="D9336" s="1300">
        <v>11341</v>
      </c>
      <c r="E9336" s="1308" t="s">
        <v>200</v>
      </c>
      <c r="F9336" s="935" t="s">
        <v>208</v>
      </c>
      <c r="G9336" s="1295">
        <v>0</v>
      </c>
      <c r="H9336" s="935" t="s">
        <v>402</v>
      </c>
      <c r="I9336" s="935" t="s">
        <v>403</v>
      </c>
      <c r="J9336" s="935">
        <v>40.611883210000002</v>
      </c>
      <c r="K9336" s="935">
        <v>-122.446135</v>
      </c>
      <c r="L9336" s="935">
        <v>40.592799669999998</v>
      </c>
      <c r="M9336" s="935">
        <v>-122.3942059</v>
      </c>
    </row>
    <row r="9337" spans="1:13" x14ac:dyDescent="0.35">
      <c r="A9337" s="1296">
        <v>43691</v>
      </c>
      <c r="B9337" s="1323" t="s">
        <v>194</v>
      </c>
      <c r="C9337" s="1308" t="s">
        <v>246</v>
      </c>
      <c r="D9337" s="1300">
        <v>11341</v>
      </c>
      <c r="E9337" s="1308" t="s">
        <v>200</v>
      </c>
      <c r="F9337" s="935" t="s">
        <v>209</v>
      </c>
      <c r="G9337" s="1295">
        <v>5</v>
      </c>
      <c r="H9337" s="935" t="s">
        <v>403</v>
      </c>
      <c r="I9337" s="935" t="s">
        <v>404</v>
      </c>
      <c r="J9337" s="935">
        <v>40.592799669999998</v>
      </c>
      <c r="K9337" s="935">
        <v>-122.3942059</v>
      </c>
      <c r="L9337" s="935">
        <v>40.585947769999997</v>
      </c>
      <c r="M9337" s="935">
        <v>-122.3683525</v>
      </c>
    </row>
    <row r="9338" spans="1:13" x14ac:dyDescent="0.35">
      <c r="A9338" s="1296">
        <v>43691</v>
      </c>
      <c r="B9338" s="1323" t="s">
        <v>194</v>
      </c>
      <c r="C9338" s="1308" t="s">
        <v>246</v>
      </c>
      <c r="D9338" s="1300">
        <v>11341</v>
      </c>
      <c r="E9338" s="1308" t="s">
        <v>200</v>
      </c>
      <c r="F9338" s="935" t="s">
        <v>211</v>
      </c>
      <c r="G9338" s="1295">
        <v>1</v>
      </c>
      <c r="H9338" s="935" t="s">
        <v>404</v>
      </c>
      <c r="I9338" s="935" t="s">
        <v>405</v>
      </c>
      <c r="J9338" s="935">
        <v>40.585947769999997</v>
      </c>
      <c r="K9338" s="935">
        <v>-122.3683525</v>
      </c>
      <c r="L9338" s="935">
        <v>40.472049499999997</v>
      </c>
      <c r="M9338" s="935">
        <v>-122.29453460000001</v>
      </c>
    </row>
    <row r="9339" spans="1:13" x14ac:dyDescent="0.35">
      <c r="A9339" s="1296">
        <v>43691</v>
      </c>
      <c r="B9339" s="1323" t="s">
        <v>194</v>
      </c>
      <c r="C9339" s="1308" t="s">
        <v>246</v>
      </c>
      <c r="D9339" s="1300">
        <v>11341</v>
      </c>
      <c r="E9339" s="1308" t="s">
        <v>200</v>
      </c>
      <c r="F9339" s="935" t="s">
        <v>212</v>
      </c>
      <c r="G9339" s="1295">
        <v>0</v>
      </c>
      <c r="H9339" s="935" t="s">
        <v>405</v>
      </c>
      <c r="I9339" s="935" t="s">
        <v>406</v>
      </c>
      <c r="J9339" s="935">
        <v>40.472049499999997</v>
      </c>
      <c r="K9339" s="935">
        <v>-122.29453460000001</v>
      </c>
      <c r="L9339" s="935">
        <v>40.417416330000002</v>
      </c>
      <c r="M9339" s="935">
        <v>-122.19395729999999</v>
      </c>
    </row>
    <row r="9340" spans="1:13" x14ac:dyDescent="0.35">
      <c r="A9340" s="1296">
        <v>43691</v>
      </c>
      <c r="B9340" s="1323" t="s">
        <v>194</v>
      </c>
      <c r="C9340" s="1308" t="s">
        <v>246</v>
      </c>
      <c r="D9340" s="1300">
        <v>11341</v>
      </c>
      <c r="E9340" s="1308" t="s">
        <v>200</v>
      </c>
      <c r="F9340" s="935" t="s">
        <v>213</v>
      </c>
      <c r="G9340" s="1295">
        <v>0</v>
      </c>
      <c r="H9340" s="935" t="s">
        <v>406</v>
      </c>
      <c r="I9340" s="935" t="s">
        <v>407</v>
      </c>
      <c r="J9340" s="935">
        <v>40.417416330000002</v>
      </c>
      <c r="K9340" s="935">
        <v>-122.19395729999999</v>
      </c>
      <c r="L9340" s="935">
        <v>40.355137560000003</v>
      </c>
      <c r="M9340" s="935">
        <v>-122.17595660000001</v>
      </c>
    </row>
    <row r="9341" spans="1:13" x14ac:dyDescent="0.35">
      <c r="A9341" s="1296">
        <v>43691</v>
      </c>
      <c r="B9341" s="1323" t="s">
        <v>194</v>
      </c>
      <c r="C9341" s="1308" t="s">
        <v>246</v>
      </c>
      <c r="D9341" s="1300">
        <v>11341</v>
      </c>
      <c r="E9341" s="1308" t="s">
        <v>200</v>
      </c>
      <c r="F9341" s="935" t="s">
        <v>214</v>
      </c>
      <c r="G9341" s="1295">
        <v>0</v>
      </c>
      <c r="H9341" s="935" t="s">
        <v>407</v>
      </c>
      <c r="I9341" s="935" t="s">
        <v>408</v>
      </c>
      <c r="J9341" s="935">
        <v>40.355137560000003</v>
      </c>
      <c r="K9341" s="935">
        <v>-122.17595660000001</v>
      </c>
      <c r="L9341" s="935">
        <v>40.316984869999999</v>
      </c>
      <c r="M9341" s="935">
        <v>-122.1896581</v>
      </c>
    </row>
    <row r="9342" spans="1:13" x14ac:dyDescent="0.35">
      <c r="A9342" s="1296">
        <v>43691</v>
      </c>
      <c r="B9342" s="1323" t="s">
        <v>194</v>
      </c>
      <c r="C9342" s="1308" t="s">
        <v>246</v>
      </c>
      <c r="D9342" s="1300">
        <v>11341</v>
      </c>
      <c r="E9342" s="1308" t="s">
        <v>200</v>
      </c>
      <c r="F9342" s="935" t="s">
        <v>215</v>
      </c>
      <c r="G9342" s="1295">
        <v>0</v>
      </c>
      <c r="H9342" s="935" t="s">
        <v>408</v>
      </c>
      <c r="I9342" s="935" t="s">
        <v>409</v>
      </c>
      <c r="J9342" s="935">
        <v>40.316984869999999</v>
      </c>
      <c r="K9342" s="935">
        <v>-122.1896581</v>
      </c>
      <c r="L9342" s="935">
        <v>40.263968490000003</v>
      </c>
      <c r="M9342" s="935">
        <v>-122.2235306</v>
      </c>
    </row>
    <row r="9343" spans="1:13" x14ac:dyDescent="0.35">
      <c r="A9343" s="1296">
        <v>43691</v>
      </c>
      <c r="B9343" s="1323" t="s">
        <v>194</v>
      </c>
      <c r="C9343" s="1308" t="s">
        <v>246</v>
      </c>
      <c r="D9343" s="1300">
        <v>11341</v>
      </c>
      <c r="E9343" s="1308" t="s">
        <v>200</v>
      </c>
      <c r="F9343" s="935" t="s">
        <v>216</v>
      </c>
      <c r="G9343" s="1295">
        <v>0</v>
      </c>
      <c r="H9343" s="935" t="s">
        <v>409</v>
      </c>
      <c r="I9343" s="935" t="s">
        <v>410</v>
      </c>
      <c r="J9343" s="935">
        <v>40.263968490000003</v>
      </c>
      <c r="K9343" s="935">
        <v>-122.2235306</v>
      </c>
      <c r="L9343" s="935">
        <v>40.153152210000002</v>
      </c>
      <c r="M9343" s="935">
        <v>-122.20237950000001</v>
      </c>
    </row>
    <row r="9344" spans="1:13" x14ac:dyDescent="0.35">
      <c r="A9344" s="1296">
        <v>43691</v>
      </c>
      <c r="B9344" s="1323" t="s">
        <v>194</v>
      </c>
      <c r="C9344" s="1308" t="s">
        <v>246</v>
      </c>
      <c r="D9344" s="1300">
        <v>11341</v>
      </c>
      <c r="E9344" s="1308" t="s">
        <v>200</v>
      </c>
      <c r="F9344" s="935" t="s">
        <v>217</v>
      </c>
      <c r="G9344" s="1295">
        <v>-99999</v>
      </c>
      <c r="H9344" s="935" t="s">
        <v>410</v>
      </c>
      <c r="I9344" s="935" t="s">
        <v>411</v>
      </c>
      <c r="J9344" s="935">
        <v>40.153152210000002</v>
      </c>
      <c r="K9344" s="935">
        <v>-122.20237950000001</v>
      </c>
      <c r="L9344" s="935">
        <v>40.027836569999998</v>
      </c>
      <c r="M9344" s="935">
        <v>-122.11920569999999</v>
      </c>
    </row>
    <row r="9345" spans="1:13" x14ac:dyDescent="0.35">
      <c r="A9345" s="1296">
        <v>43691</v>
      </c>
      <c r="B9345" s="1323" t="s">
        <v>194</v>
      </c>
      <c r="C9345" s="1308" t="s">
        <v>246</v>
      </c>
      <c r="D9345" s="1300">
        <v>11341</v>
      </c>
      <c r="E9345" s="1308" t="s">
        <v>200</v>
      </c>
      <c r="F9345" s="935" t="s">
        <v>219</v>
      </c>
      <c r="G9345" s="1295">
        <v>-99999</v>
      </c>
      <c r="H9345" s="935" t="s">
        <v>411</v>
      </c>
      <c r="I9345" s="935" t="s">
        <v>412</v>
      </c>
      <c r="J9345" s="935">
        <v>40.027836569999998</v>
      </c>
      <c r="K9345" s="935">
        <v>-122.11920569999999</v>
      </c>
      <c r="L9345" s="935">
        <v>39.909298579999998</v>
      </c>
      <c r="M9345" s="935">
        <v>-122.0918963</v>
      </c>
    </row>
    <row r="9346" spans="1:13" x14ac:dyDescent="0.35">
      <c r="A9346" s="1296">
        <v>43691</v>
      </c>
      <c r="B9346" s="1323" t="s">
        <v>194</v>
      </c>
      <c r="C9346" s="1308" t="s">
        <v>246</v>
      </c>
      <c r="D9346" s="1300">
        <v>11341</v>
      </c>
      <c r="E9346" s="1308" t="s">
        <v>200</v>
      </c>
      <c r="F9346" s="935" t="s">
        <v>220</v>
      </c>
      <c r="G9346" s="1295">
        <v>-99999</v>
      </c>
      <c r="H9346" s="935" t="s">
        <v>412</v>
      </c>
      <c r="I9346" s="935" t="s">
        <v>413</v>
      </c>
      <c r="J9346" s="935">
        <v>39.909298579999998</v>
      </c>
      <c r="K9346" s="935">
        <v>-122.0918963</v>
      </c>
      <c r="L9346" s="935">
        <v>39.751173979999997</v>
      </c>
      <c r="M9346" s="935">
        <v>-121.9963235</v>
      </c>
    </row>
    <row r="9347" spans="1:13" x14ac:dyDescent="0.35">
      <c r="A9347" s="1296">
        <v>43691</v>
      </c>
      <c r="B9347" s="1323" t="s">
        <v>194</v>
      </c>
      <c r="C9347" s="1308" t="s">
        <v>246</v>
      </c>
      <c r="D9347" s="1300">
        <v>11341</v>
      </c>
      <c r="E9347" s="1308" t="s">
        <v>200</v>
      </c>
      <c r="F9347" s="935" t="s">
        <v>221</v>
      </c>
      <c r="G9347" s="1295">
        <v>-99999</v>
      </c>
      <c r="H9347" s="935" t="s">
        <v>413</v>
      </c>
      <c r="I9347" s="935" t="s">
        <v>414</v>
      </c>
      <c r="J9347" s="935">
        <v>39.751173979999997</v>
      </c>
      <c r="K9347" s="935">
        <v>-121.9963235</v>
      </c>
      <c r="L9347" s="935">
        <v>39.629153240000001</v>
      </c>
      <c r="M9347" s="935">
        <v>-121.9925059</v>
      </c>
    </row>
    <row r="9348" spans="1:13" x14ac:dyDescent="0.35">
      <c r="A9348" s="1296">
        <v>43691</v>
      </c>
      <c r="B9348" s="1323" t="s">
        <v>194</v>
      </c>
      <c r="C9348" s="1308" t="s">
        <v>246</v>
      </c>
      <c r="D9348" s="1300">
        <v>11341</v>
      </c>
      <c r="E9348" s="1308" t="s">
        <v>200</v>
      </c>
      <c r="F9348" s="935" t="s">
        <v>222</v>
      </c>
      <c r="G9348" s="1295">
        <v>-99999</v>
      </c>
      <c r="H9348" s="935" t="s">
        <v>414</v>
      </c>
      <c r="I9348" s="935" t="s">
        <v>415</v>
      </c>
      <c r="J9348" s="935">
        <v>39.629153240000001</v>
      </c>
      <c r="K9348" s="935">
        <v>-121.9925059</v>
      </c>
      <c r="L9348" s="935">
        <v>39.40712284</v>
      </c>
      <c r="M9348" s="935">
        <v>-122.00758999999999</v>
      </c>
    </row>
    <row r="9349" spans="1:13" x14ac:dyDescent="0.35">
      <c r="A9349" s="1296">
        <v>43698</v>
      </c>
      <c r="B9349" s="1323" t="s">
        <v>194</v>
      </c>
      <c r="C9349" s="1308" t="s">
        <v>246</v>
      </c>
      <c r="D9349" s="1300">
        <v>11263</v>
      </c>
      <c r="E9349" s="1308" t="s">
        <v>200</v>
      </c>
      <c r="F9349" s="935" t="s">
        <v>208</v>
      </c>
      <c r="G9349" s="1295">
        <v>0</v>
      </c>
      <c r="H9349" s="935" t="s">
        <v>402</v>
      </c>
      <c r="I9349" s="935" t="s">
        <v>403</v>
      </c>
      <c r="J9349" s="935">
        <v>40.611883210000002</v>
      </c>
      <c r="K9349" s="935">
        <v>-122.446135</v>
      </c>
      <c r="L9349" s="935">
        <v>40.592799669999998</v>
      </c>
      <c r="M9349" s="935">
        <v>-122.3942059</v>
      </c>
    </row>
    <row r="9350" spans="1:13" x14ac:dyDescent="0.35">
      <c r="A9350" s="1296">
        <v>43698</v>
      </c>
      <c r="B9350" s="1323" t="s">
        <v>194</v>
      </c>
      <c r="C9350" s="1308" t="s">
        <v>246</v>
      </c>
      <c r="D9350" s="1300">
        <v>11263</v>
      </c>
      <c r="E9350" s="1308" t="s">
        <v>200</v>
      </c>
      <c r="F9350" s="935" t="s">
        <v>209</v>
      </c>
      <c r="G9350" s="1295">
        <v>0</v>
      </c>
      <c r="H9350" s="935" t="s">
        <v>403</v>
      </c>
      <c r="I9350" s="935" t="s">
        <v>404</v>
      </c>
      <c r="J9350" s="935">
        <v>40.592799669999998</v>
      </c>
      <c r="K9350" s="935">
        <v>-122.3942059</v>
      </c>
      <c r="L9350" s="935">
        <v>40.585947769999997</v>
      </c>
      <c r="M9350" s="935">
        <v>-122.3683525</v>
      </c>
    </row>
    <row r="9351" spans="1:13" x14ac:dyDescent="0.35">
      <c r="A9351" s="1296">
        <v>43698</v>
      </c>
      <c r="B9351" s="1323" t="s">
        <v>194</v>
      </c>
      <c r="C9351" s="1308" t="s">
        <v>246</v>
      </c>
      <c r="D9351" s="1300">
        <v>11263</v>
      </c>
      <c r="E9351" s="1308" t="s">
        <v>200</v>
      </c>
      <c r="F9351" s="935" t="s">
        <v>211</v>
      </c>
      <c r="G9351" s="1295">
        <v>0</v>
      </c>
      <c r="H9351" s="935" t="s">
        <v>404</v>
      </c>
      <c r="I9351" s="935" t="s">
        <v>405</v>
      </c>
      <c r="J9351" s="935">
        <v>40.585947769999997</v>
      </c>
      <c r="K9351" s="935">
        <v>-122.3683525</v>
      </c>
      <c r="L9351" s="935">
        <v>40.472049499999997</v>
      </c>
      <c r="M9351" s="935">
        <v>-122.29453460000001</v>
      </c>
    </row>
    <row r="9352" spans="1:13" x14ac:dyDescent="0.35">
      <c r="A9352" s="1296">
        <v>43698</v>
      </c>
      <c r="B9352" s="1323" t="s">
        <v>194</v>
      </c>
      <c r="C9352" s="1308" t="s">
        <v>246</v>
      </c>
      <c r="D9352" s="1300">
        <v>11263</v>
      </c>
      <c r="E9352" s="1308" t="s">
        <v>200</v>
      </c>
      <c r="F9352" s="935" t="s">
        <v>212</v>
      </c>
      <c r="G9352" s="1295">
        <v>0</v>
      </c>
      <c r="H9352" s="935" t="s">
        <v>405</v>
      </c>
      <c r="I9352" s="935" t="s">
        <v>406</v>
      </c>
      <c r="J9352" s="935">
        <v>40.472049499999997</v>
      </c>
      <c r="K9352" s="935">
        <v>-122.29453460000001</v>
      </c>
      <c r="L9352" s="935">
        <v>40.417416330000002</v>
      </c>
      <c r="M9352" s="935">
        <v>-122.19395729999999</v>
      </c>
    </row>
    <row r="9353" spans="1:13" x14ac:dyDescent="0.35">
      <c r="A9353" s="1296">
        <v>43698</v>
      </c>
      <c r="B9353" s="1323" t="s">
        <v>194</v>
      </c>
      <c r="C9353" s="1308" t="s">
        <v>246</v>
      </c>
      <c r="D9353" s="1300">
        <v>11263</v>
      </c>
      <c r="E9353" s="1308" t="s">
        <v>200</v>
      </c>
      <c r="F9353" s="935" t="s">
        <v>213</v>
      </c>
      <c r="G9353" s="1295">
        <v>0</v>
      </c>
      <c r="H9353" s="935" t="s">
        <v>406</v>
      </c>
      <c r="I9353" s="935" t="s">
        <v>407</v>
      </c>
      <c r="J9353" s="935">
        <v>40.417416330000002</v>
      </c>
      <c r="K9353" s="935">
        <v>-122.19395729999999</v>
      </c>
      <c r="L9353" s="935">
        <v>40.355137560000003</v>
      </c>
      <c r="M9353" s="935">
        <v>-122.17595660000001</v>
      </c>
    </row>
    <row r="9354" spans="1:13" x14ac:dyDescent="0.35">
      <c r="A9354" s="1296">
        <v>43698</v>
      </c>
      <c r="B9354" s="1323" t="s">
        <v>194</v>
      </c>
      <c r="C9354" s="1308" t="s">
        <v>246</v>
      </c>
      <c r="D9354" s="1300">
        <v>11263</v>
      </c>
      <c r="E9354" s="1308" t="s">
        <v>200</v>
      </c>
      <c r="F9354" s="935" t="s">
        <v>214</v>
      </c>
      <c r="G9354" s="1295">
        <v>0</v>
      </c>
      <c r="H9354" s="935" t="s">
        <v>407</v>
      </c>
      <c r="I9354" s="935" t="s">
        <v>408</v>
      </c>
      <c r="J9354" s="935">
        <v>40.355137560000003</v>
      </c>
      <c r="K9354" s="935">
        <v>-122.17595660000001</v>
      </c>
      <c r="L9354" s="935">
        <v>40.316984869999999</v>
      </c>
      <c r="M9354" s="935">
        <v>-122.1896581</v>
      </c>
    </row>
    <row r="9355" spans="1:13" x14ac:dyDescent="0.35">
      <c r="A9355" s="1296">
        <v>43698</v>
      </c>
      <c r="B9355" s="1323" t="s">
        <v>194</v>
      </c>
      <c r="C9355" s="1308" t="s">
        <v>246</v>
      </c>
      <c r="D9355" s="1300">
        <v>11263</v>
      </c>
      <c r="E9355" s="1308" t="s">
        <v>200</v>
      </c>
      <c r="F9355" s="935" t="s">
        <v>215</v>
      </c>
      <c r="G9355" s="1295">
        <v>0</v>
      </c>
      <c r="H9355" s="935" t="s">
        <v>408</v>
      </c>
      <c r="I9355" s="935" t="s">
        <v>409</v>
      </c>
      <c r="J9355" s="935">
        <v>40.316984869999999</v>
      </c>
      <c r="K9355" s="935">
        <v>-122.1896581</v>
      </c>
      <c r="L9355" s="935">
        <v>40.263968490000003</v>
      </c>
      <c r="M9355" s="935">
        <v>-122.2235306</v>
      </c>
    </row>
    <row r="9356" spans="1:13" x14ac:dyDescent="0.35">
      <c r="A9356" s="1296">
        <v>43698</v>
      </c>
      <c r="B9356" s="1323" t="s">
        <v>194</v>
      </c>
      <c r="C9356" s="1308" t="s">
        <v>246</v>
      </c>
      <c r="D9356" s="1300">
        <v>11263</v>
      </c>
      <c r="E9356" s="1308" t="s">
        <v>200</v>
      </c>
      <c r="F9356" s="935" t="s">
        <v>216</v>
      </c>
      <c r="G9356" s="1295">
        <v>0</v>
      </c>
      <c r="H9356" s="935" t="s">
        <v>409</v>
      </c>
      <c r="I9356" s="935" t="s">
        <v>410</v>
      </c>
      <c r="J9356" s="935">
        <v>40.263968490000003</v>
      </c>
      <c r="K9356" s="935">
        <v>-122.2235306</v>
      </c>
      <c r="L9356" s="935">
        <v>40.153152210000002</v>
      </c>
      <c r="M9356" s="935">
        <v>-122.20237950000001</v>
      </c>
    </row>
    <row r="9357" spans="1:13" x14ac:dyDescent="0.35">
      <c r="A9357" s="1296">
        <v>43698</v>
      </c>
      <c r="B9357" s="1323" t="s">
        <v>194</v>
      </c>
      <c r="C9357" s="1308" t="s">
        <v>246</v>
      </c>
      <c r="D9357" s="1300">
        <v>11263</v>
      </c>
      <c r="E9357" s="1308" t="s">
        <v>200</v>
      </c>
      <c r="F9357" s="935" t="s">
        <v>217</v>
      </c>
      <c r="G9357" s="1295">
        <v>-99999</v>
      </c>
      <c r="H9357" s="935" t="s">
        <v>410</v>
      </c>
      <c r="I9357" s="935" t="s">
        <v>411</v>
      </c>
      <c r="J9357" s="935">
        <v>40.153152210000002</v>
      </c>
      <c r="K9357" s="935">
        <v>-122.20237950000001</v>
      </c>
      <c r="L9357" s="935">
        <v>40.027836569999998</v>
      </c>
      <c r="M9357" s="935">
        <v>-122.11920569999999</v>
      </c>
    </row>
    <row r="9358" spans="1:13" x14ac:dyDescent="0.35">
      <c r="A9358" s="1296">
        <v>43698</v>
      </c>
      <c r="B9358" s="1323" t="s">
        <v>194</v>
      </c>
      <c r="C9358" s="1308" t="s">
        <v>246</v>
      </c>
      <c r="D9358" s="1300">
        <v>11263</v>
      </c>
      <c r="E9358" s="1308" t="s">
        <v>200</v>
      </c>
      <c r="F9358" s="935" t="s">
        <v>219</v>
      </c>
      <c r="G9358" s="1295">
        <v>-99999</v>
      </c>
      <c r="H9358" s="935" t="s">
        <v>411</v>
      </c>
      <c r="I9358" s="935" t="s">
        <v>412</v>
      </c>
      <c r="J9358" s="935">
        <v>40.027836569999998</v>
      </c>
      <c r="K9358" s="935">
        <v>-122.11920569999999</v>
      </c>
      <c r="L9358" s="935">
        <v>39.909298579999998</v>
      </c>
      <c r="M9358" s="935">
        <v>-122.0918963</v>
      </c>
    </row>
    <row r="9359" spans="1:13" x14ac:dyDescent="0.35">
      <c r="A9359" s="1296">
        <v>43698</v>
      </c>
      <c r="B9359" s="1323" t="s">
        <v>194</v>
      </c>
      <c r="C9359" s="1308" t="s">
        <v>246</v>
      </c>
      <c r="D9359" s="1300">
        <v>11263</v>
      </c>
      <c r="E9359" s="1308" t="s">
        <v>200</v>
      </c>
      <c r="F9359" s="935" t="s">
        <v>220</v>
      </c>
      <c r="G9359" s="1295">
        <v>-99999</v>
      </c>
      <c r="H9359" s="935" t="s">
        <v>412</v>
      </c>
      <c r="I9359" s="935" t="s">
        <v>413</v>
      </c>
      <c r="J9359" s="935">
        <v>39.909298579999998</v>
      </c>
      <c r="K9359" s="935">
        <v>-122.0918963</v>
      </c>
      <c r="L9359" s="935">
        <v>39.751173979999997</v>
      </c>
      <c r="M9359" s="935">
        <v>-121.9963235</v>
      </c>
    </row>
    <row r="9360" spans="1:13" x14ac:dyDescent="0.35">
      <c r="A9360" s="1296">
        <v>43698</v>
      </c>
      <c r="B9360" s="1323" t="s">
        <v>194</v>
      </c>
      <c r="C9360" s="1308" t="s">
        <v>246</v>
      </c>
      <c r="D9360" s="1300">
        <v>11263</v>
      </c>
      <c r="E9360" s="1308" t="s">
        <v>200</v>
      </c>
      <c r="F9360" s="935" t="s">
        <v>221</v>
      </c>
      <c r="G9360" s="1295">
        <v>-99999</v>
      </c>
      <c r="H9360" s="935" t="s">
        <v>413</v>
      </c>
      <c r="I9360" s="935" t="s">
        <v>414</v>
      </c>
      <c r="J9360" s="935">
        <v>39.751173979999997</v>
      </c>
      <c r="K9360" s="935">
        <v>-121.9963235</v>
      </c>
      <c r="L9360" s="935">
        <v>39.629153240000001</v>
      </c>
      <c r="M9360" s="935">
        <v>-121.9925059</v>
      </c>
    </row>
    <row r="9361" spans="1:13" x14ac:dyDescent="0.35">
      <c r="A9361" s="1296">
        <v>43698</v>
      </c>
      <c r="B9361" s="1323" t="s">
        <v>194</v>
      </c>
      <c r="C9361" s="1308" t="s">
        <v>246</v>
      </c>
      <c r="D9361" s="1300">
        <v>11263</v>
      </c>
      <c r="E9361" s="1308" t="s">
        <v>200</v>
      </c>
      <c r="F9361" s="935" t="s">
        <v>222</v>
      </c>
      <c r="G9361" s="1295">
        <v>-99999</v>
      </c>
      <c r="H9361" s="935" t="s">
        <v>414</v>
      </c>
      <c r="I9361" s="935" t="s">
        <v>415</v>
      </c>
      <c r="J9361" s="935">
        <v>39.629153240000001</v>
      </c>
      <c r="K9361" s="935">
        <v>-121.9925059</v>
      </c>
      <c r="L9361" s="935">
        <v>39.40712284</v>
      </c>
      <c r="M9361" s="935">
        <v>-122.00758999999999</v>
      </c>
    </row>
    <row r="9362" spans="1:13" x14ac:dyDescent="0.35">
      <c r="A9362" s="1296">
        <v>43734</v>
      </c>
      <c r="B9362" s="1323" t="s">
        <v>194</v>
      </c>
      <c r="C9362" s="1308" t="s">
        <v>246</v>
      </c>
      <c r="D9362" s="1300">
        <v>7662</v>
      </c>
      <c r="E9362" s="1361" t="s">
        <v>248</v>
      </c>
      <c r="F9362" s="935" t="s">
        <v>208</v>
      </c>
      <c r="G9362" s="1295">
        <v>0</v>
      </c>
      <c r="H9362" s="935" t="s">
        <v>402</v>
      </c>
      <c r="I9362" s="935" t="s">
        <v>403</v>
      </c>
      <c r="J9362" s="935">
        <v>40.611883210000002</v>
      </c>
      <c r="K9362" s="935">
        <v>-122.446135</v>
      </c>
      <c r="L9362" s="935">
        <v>40.592799669999998</v>
      </c>
      <c r="M9362" s="935">
        <v>-122.3942059</v>
      </c>
    </row>
    <row r="9363" spans="1:13" x14ac:dyDescent="0.35">
      <c r="A9363" s="1296">
        <v>43734</v>
      </c>
      <c r="B9363" s="1323" t="s">
        <v>194</v>
      </c>
      <c r="C9363" s="1308" t="s">
        <v>246</v>
      </c>
      <c r="D9363" s="1300">
        <v>7662</v>
      </c>
      <c r="E9363" s="1361" t="s">
        <v>248</v>
      </c>
      <c r="F9363" s="935" t="s">
        <v>209</v>
      </c>
      <c r="G9363" s="1295">
        <v>7</v>
      </c>
      <c r="H9363" s="935" t="s">
        <v>403</v>
      </c>
      <c r="I9363" s="935" t="s">
        <v>404</v>
      </c>
      <c r="J9363" s="935">
        <v>40.592799669999998</v>
      </c>
      <c r="K9363" s="935">
        <v>-122.3942059</v>
      </c>
      <c r="L9363" s="935">
        <v>40.585947769999997</v>
      </c>
      <c r="M9363" s="935">
        <v>-122.3683525</v>
      </c>
    </row>
    <row r="9364" spans="1:13" x14ac:dyDescent="0.35">
      <c r="A9364" s="1296">
        <v>43734</v>
      </c>
      <c r="B9364" s="1323" t="s">
        <v>194</v>
      </c>
      <c r="C9364" s="1308" t="s">
        <v>246</v>
      </c>
      <c r="D9364" s="1300">
        <v>7662</v>
      </c>
      <c r="E9364" s="1361" t="s">
        <v>248</v>
      </c>
      <c r="F9364" s="935" t="s">
        <v>211</v>
      </c>
      <c r="G9364" s="1295">
        <v>7</v>
      </c>
      <c r="H9364" s="935" t="s">
        <v>404</v>
      </c>
      <c r="I9364" s="935" t="s">
        <v>405</v>
      </c>
      <c r="J9364" s="935">
        <v>40.585947769999997</v>
      </c>
      <c r="K9364" s="935">
        <v>-122.3683525</v>
      </c>
      <c r="L9364" s="935">
        <v>40.472049499999997</v>
      </c>
      <c r="M9364" s="935">
        <v>-122.29453460000001</v>
      </c>
    </row>
    <row r="9365" spans="1:13" x14ac:dyDescent="0.35">
      <c r="A9365" s="1296">
        <v>43734</v>
      </c>
      <c r="B9365" s="1323" t="s">
        <v>194</v>
      </c>
      <c r="C9365" s="1308" t="s">
        <v>246</v>
      </c>
      <c r="D9365" s="1300">
        <v>7662</v>
      </c>
      <c r="E9365" s="1361" t="s">
        <v>248</v>
      </c>
      <c r="F9365" s="935" t="s">
        <v>212</v>
      </c>
      <c r="G9365" s="1295">
        <v>0</v>
      </c>
      <c r="H9365" s="935" t="s">
        <v>405</v>
      </c>
      <c r="I9365" s="935" t="s">
        <v>406</v>
      </c>
      <c r="J9365" s="935">
        <v>40.472049499999997</v>
      </c>
      <c r="K9365" s="935">
        <v>-122.29453460000001</v>
      </c>
      <c r="L9365" s="935">
        <v>40.417416330000002</v>
      </c>
      <c r="M9365" s="935">
        <v>-122.19395729999999</v>
      </c>
    </row>
    <row r="9366" spans="1:13" x14ac:dyDescent="0.35">
      <c r="A9366" s="1296">
        <v>43734</v>
      </c>
      <c r="B9366" s="1323" t="s">
        <v>194</v>
      </c>
      <c r="C9366" s="1308" t="s">
        <v>246</v>
      </c>
      <c r="D9366" s="1300">
        <v>7662</v>
      </c>
      <c r="E9366" s="1361" t="s">
        <v>248</v>
      </c>
      <c r="F9366" s="935" t="s">
        <v>213</v>
      </c>
      <c r="G9366" s="1295">
        <v>0</v>
      </c>
      <c r="H9366" s="935" t="s">
        <v>406</v>
      </c>
      <c r="I9366" s="935" t="s">
        <v>407</v>
      </c>
      <c r="J9366" s="935">
        <v>40.417416330000002</v>
      </c>
      <c r="K9366" s="935">
        <v>-122.19395729999999</v>
      </c>
      <c r="L9366" s="935">
        <v>40.355137560000003</v>
      </c>
      <c r="M9366" s="935">
        <v>-122.17595660000001</v>
      </c>
    </row>
    <row r="9367" spans="1:13" x14ac:dyDescent="0.35">
      <c r="A9367" s="1296">
        <v>43734</v>
      </c>
      <c r="B9367" s="1323" t="s">
        <v>194</v>
      </c>
      <c r="C9367" s="1308" t="s">
        <v>246</v>
      </c>
      <c r="D9367" s="1300">
        <v>7662</v>
      </c>
      <c r="E9367" s="1361" t="s">
        <v>248</v>
      </c>
      <c r="F9367" s="935" t="s">
        <v>214</v>
      </c>
      <c r="G9367" s="1295">
        <v>0</v>
      </c>
      <c r="H9367" s="935" t="s">
        <v>407</v>
      </c>
      <c r="I9367" s="935" t="s">
        <v>408</v>
      </c>
      <c r="J9367" s="935">
        <v>40.355137560000003</v>
      </c>
      <c r="K9367" s="935">
        <v>-122.17595660000001</v>
      </c>
      <c r="L9367" s="935">
        <v>40.316984869999999</v>
      </c>
      <c r="M9367" s="935">
        <v>-122.1896581</v>
      </c>
    </row>
    <row r="9368" spans="1:13" x14ac:dyDescent="0.35">
      <c r="A9368" s="1296">
        <v>43734</v>
      </c>
      <c r="B9368" s="1323" t="s">
        <v>194</v>
      </c>
      <c r="C9368" s="1308" t="s">
        <v>246</v>
      </c>
      <c r="D9368" s="1300">
        <v>7662</v>
      </c>
      <c r="E9368" s="1361" t="s">
        <v>248</v>
      </c>
      <c r="F9368" s="935" t="s">
        <v>215</v>
      </c>
      <c r="G9368" s="1295">
        <v>0</v>
      </c>
      <c r="H9368" s="935" t="s">
        <v>408</v>
      </c>
      <c r="I9368" s="935" t="s">
        <v>409</v>
      </c>
      <c r="J9368" s="935">
        <v>40.316984869999999</v>
      </c>
      <c r="K9368" s="935">
        <v>-122.1896581</v>
      </c>
      <c r="L9368" s="935">
        <v>40.263968490000003</v>
      </c>
      <c r="M9368" s="935">
        <v>-122.2235306</v>
      </c>
    </row>
    <row r="9369" spans="1:13" x14ac:dyDescent="0.35">
      <c r="A9369" s="1296">
        <v>43734</v>
      </c>
      <c r="B9369" s="1323" t="s">
        <v>194</v>
      </c>
      <c r="C9369" s="1308" t="s">
        <v>246</v>
      </c>
      <c r="D9369" s="1300">
        <v>7662</v>
      </c>
      <c r="E9369" s="1361" t="s">
        <v>248</v>
      </c>
      <c r="F9369" s="935" t="s">
        <v>216</v>
      </c>
      <c r="G9369" s="1295">
        <v>0</v>
      </c>
      <c r="H9369" s="935" t="s">
        <v>409</v>
      </c>
      <c r="I9369" s="935" t="s">
        <v>410</v>
      </c>
      <c r="J9369" s="935">
        <v>40.263968490000003</v>
      </c>
      <c r="K9369" s="935">
        <v>-122.2235306</v>
      </c>
      <c r="L9369" s="935">
        <v>40.153152210000002</v>
      </c>
      <c r="M9369" s="935">
        <v>-122.20237950000001</v>
      </c>
    </row>
    <row r="9370" spans="1:13" x14ac:dyDescent="0.35">
      <c r="A9370" s="1296">
        <v>43734</v>
      </c>
      <c r="B9370" s="1323" t="s">
        <v>194</v>
      </c>
      <c r="C9370" s="1308" t="s">
        <v>246</v>
      </c>
      <c r="D9370" s="1300">
        <v>7662</v>
      </c>
      <c r="E9370" s="1361" t="s">
        <v>248</v>
      </c>
      <c r="F9370" s="935" t="s">
        <v>217</v>
      </c>
      <c r="G9370" s="1295">
        <v>-99999</v>
      </c>
      <c r="H9370" s="935" t="s">
        <v>410</v>
      </c>
      <c r="I9370" s="935" t="s">
        <v>411</v>
      </c>
      <c r="J9370" s="935">
        <v>40.153152210000002</v>
      </c>
      <c r="K9370" s="935">
        <v>-122.20237950000001</v>
      </c>
      <c r="L9370" s="935">
        <v>40.027836569999998</v>
      </c>
      <c r="M9370" s="935">
        <v>-122.11920569999999</v>
      </c>
    </row>
    <row r="9371" spans="1:13" x14ac:dyDescent="0.35">
      <c r="A9371" s="1296">
        <v>43734</v>
      </c>
      <c r="B9371" s="1323" t="s">
        <v>194</v>
      </c>
      <c r="C9371" s="1308" t="s">
        <v>246</v>
      </c>
      <c r="D9371" s="1300">
        <v>7662</v>
      </c>
      <c r="E9371" s="1361" t="s">
        <v>248</v>
      </c>
      <c r="F9371" s="935" t="s">
        <v>219</v>
      </c>
      <c r="G9371" s="1295">
        <v>-99999</v>
      </c>
      <c r="H9371" s="935" t="s">
        <v>411</v>
      </c>
      <c r="I9371" s="935" t="s">
        <v>412</v>
      </c>
      <c r="J9371" s="935">
        <v>40.027836569999998</v>
      </c>
      <c r="K9371" s="935">
        <v>-122.11920569999999</v>
      </c>
      <c r="L9371" s="935">
        <v>39.909298579999998</v>
      </c>
      <c r="M9371" s="935">
        <v>-122.0918963</v>
      </c>
    </row>
    <row r="9372" spans="1:13" x14ac:dyDescent="0.35">
      <c r="A9372" s="1296">
        <v>43734</v>
      </c>
      <c r="B9372" s="1323" t="s">
        <v>194</v>
      </c>
      <c r="C9372" s="1308" t="s">
        <v>246</v>
      </c>
      <c r="D9372" s="1300">
        <v>7662</v>
      </c>
      <c r="E9372" s="1361" t="s">
        <v>248</v>
      </c>
      <c r="F9372" s="935" t="s">
        <v>220</v>
      </c>
      <c r="G9372" s="1295">
        <v>-99999</v>
      </c>
      <c r="H9372" s="935" t="s">
        <v>412</v>
      </c>
      <c r="I9372" s="935" t="s">
        <v>413</v>
      </c>
      <c r="J9372" s="935">
        <v>39.909298579999998</v>
      </c>
      <c r="K9372" s="935">
        <v>-122.0918963</v>
      </c>
      <c r="L9372" s="935">
        <v>39.751173979999997</v>
      </c>
      <c r="M9372" s="935">
        <v>-121.9963235</v>
      </c>
    </row>
    <row r="9373" spans="1:13" x14ac:dyDescent="0.35">
      <c r="A9373" s="1296">
        <v>43734</v>
      </c>
      <c r="B9373" s="1323" t="s">
        <v>194</v>
      </c>
      <c r="C9373" s="1308" t="s">
        <v>246</v>
      </c>
      <c r="D9373" s="1300">
        <v>7662</v>
      </c>
      <c r="E9373" s="1361" t="s">
        <v>248</v>
      </c>
      <c r="F9373" s="935" t="s">
        <v>221</v>
      </c>
      <c r="G9373" s="1295">
        <v>-99999</v>
      </c>
      <c r="H9373" s="935" t="s">
        <v>413</v>
      </c>
      <c r="I9373" s="935" t="s">
        <v>414</v>
      </c>
      <c r="J9373" s="935">
        <v>39.751173979999997</v>
      </c>
      <c r="K9373" s="935">
        <v>-121.9963235</v>
      </c>
      <c r="L9373" s="935">
        <v>39.629153240000001</v>
      </c>
      <c r="M9373" s="935">
        <v>-121.9925059</v>
      </c>
    </row>
    <row r="9374" spans="1:13" x14ac:dyDescent="0.35">
      <c r="A9374" s="1296">
        <v>43734</v>
      </c>
      <c r="B9374" s="1323" t="s">
        <v>194</v>
      </c>
      <c r="C9374" s="1308" t="s">
        <v>246</v>
      </c>
      <c r="D9374" s="1300">
        <v>7662</v>
      </c>
      <c r="E9374" s="1361" t="s">
        <v>248</v>
      </c>
      <c r="F9374" s="935" t="s">
        <v>222</v>
      </c>
      <c r="G9374" s="1295">
        <v>-99999</v>
      </c>
      <c r="H9374" s="935" t="s">
        <v>414</v>
      </c>
      <c r="I9374" s="935" t="s">
        <v>415</v>
      </c>
      <c r="J9374" s="935">
        <v>39.629153240000001</v>
      </c>
      <c r="K9374" s="935">
        <v>-121.9925059</v>
      </c>
      <c r="L9374" s="935">
        <v>39.40712284</v>
      </c>
      <c r="M9374" s="935">
        <v>-122.00758999999999</v>
      </c>
    </row>
    <row r="9375" spans="1:13" x14ac:dyDescent="0.35">
      <c r="A9375" s="1296">
        <v>43763</v>
      </c>
      <c r="B9375" s="1408" t="s">
        <v>242</v>
      </c>
      <c r="C9375" s="1408" t="s">
        <v>196</v>
      </c>
      <c r="D9375" s="1300">
        <v>6560</v>
      </c>
      <c r="E9375" s="1408" t="s">
        <v>206</v>
      </c>
      <c r="F9375" s="935" t="s">
        <v>208</v>
      </c>
      <c r="G9375" s="1295">
        <v>53</v>
      </c>
      <c r="H9375" s="935" t="s">
        <v>402</v>
      </c>
      <c r="I9375" s="935" t="s">
        <v>403</v>
      </c>
      <c r="J9375" s="935">
        <v>40.611883210000002</v>
      </c>
      <c r="K9375" s="935">
        <v>-122.446135</v>
      </c>
      <c r="L9375" s="935">
        <v>40.592799669999998</v>
      </c>
      <c r="M9375" s="935">
        <v>-122.3942059</v>
      </c>
    </row>
    <row r="9376" spans="1:13" x14ac:dyDescent="0.35">
      <c r="A9376" s="1296">
        <v>43763</v>
      </c>
      <c r="B9376" s="1408" t="s">
        <v>242</v>
      </c>
      <c r="C9376" s="1408" t="s">
        <v>196</v>
      </c>
      <c r="D9376" s="1300">
        <v>6560</v>
      </c>
      <c r="E9376" s="1408" t="s">
        <v>206</v>
      </c>
      <c r="F9376" s="935" t="s">
        <v>209</v>
      </c>
      <c r="G9376" s="1295">
        <v>64</v>
      </c>
      <c r="H9376" s="935" t="s">
        <v>403</v>
      </c>
      <c r="I9376" s="935" t="s">
        <v>404</v>
      </c>
      <c r="J9376" s="935">
        <v>40.592799669999998</v>
      </c>
      <c r="K9376" s="935">
        <v>-122.3942059</v>
      </c>
      <c r="L9376" s="935">
        <v>40.585947769999997</v>
      </c>
      <c r="M9376" s="935">
        <v>-122.3683525</v>
      </c>
    </row>
    <row r="9377" spans="1:13" x14ac:dyDescent="0.35">
      <c r="A9377" s="1296">
        <v>43763</v>
      </c>
      <c r="B9377" s="1408" t="s">
        <v>242</v>
      </c>
      <c r="C9377" s="1408" t="s">
        <v>196</v>
      </c>
      <c r="D9377" s="1300">
        <v>6560</v>
      </c>
      <c r="E9377" s="1408" t="s">
        <v>206</v>
      </c>
      <c r="F9377" s="935" t="s">
        <v>211</v>
      </c>
      <c r="G9377" s="1295">
        <v>242</v>
      </c>
      <c r="H9377" s="935" t="s">
        <v>404</v>
      </c>
      <c r="I9377" s="935" t="s">
        <v>405</v>
      </c>
      <c r="J9377" s="935">
        <v>40.585947769999997</v>
      </c>
      <c r="K9377" s="935">
        <v>-122.3683525</v>
      </c>
      <c r="L9377" s="935">
        <v>40.472049499999997</v>
      </c>
      <c r="M9377" s="935">
        <v>-122.29453460000001</v>
      </c>
    </row>
    <row r="9378" spans="1:13" x14ac:dyDescent="0.35">
      <c r="A9378" s="1296">
        <v>43763</v>
      </c>
      <c r="B9378" s="1408" t="s">
        <v>242</v>
      </c>
      <c r="C9378" s="1408" t="s">
        <v>196</v>
      </c>
      <c r="D9378" s="1300">
        <v>6560</v>
      </c>
      <c r="E9378" s="1408" t="s">
        <v>206</v>
      </c>
      <c r="F9378" s="935" t="s">
        <v>212</v>
      </c>
      <c r="G9378" s="1295">
        <v>121</v>
      </c>
      <c r="H9378" s="935" t="s">
        <v>405</v>
      </c>
      <c r="I9378" s="935" t="s">
        <v>406</v>
      </c>
      <c r="J9378" s="935">
        <v>40.472049499999997</v>
      </c>
      <c r="K9378" s="935">
        <v>-122.29453460000001</v>
      </c>
      <c r="L9378" s="935">
        <v>40.417416330000002</v>
      </c>
      <c r="M9378" s="935">
        <v>-122.19395729999999</v>
      </c>
    </row>
    <row r="9379" spans="1:13" x14ac:dyDescent="0.35">
      <c r="A9379" s="1296">
        <v>43763</v>
      </c>
      <c r="B9379" s="1408" t="s">
        <v>242</v>
      </c>
      <c r="C9379" s="1408" t="s">
        <v>196</v>
      </c>
      <c r="D9379" s="1300">
        <v>6560</v>
      </c>
      <c r="E9379" s="1408" t="s">
        <v>206</v>
      </c>
      <c r="F9379" s="935" t="s">
        <v>213</v>
      </c>
      <c r="G9379" s="1295">
        <v>36</v>
      </c>
      <c r="H9379" s="935" t="s">
        <v>406</v>
      </c>
      <c r="I9379" s="935" t="s">
        <v>407</v>
      </c>
      <c r="J9379" s="935">
        <v>40.417416330000002</v>
      </c>
      <c r="K9379" s="935">
        <v>-122.19395729999999</v>
      </c>
      <c r="L9379" s="935">
        <v>40.355137560000003</v>
      </c>
      <c r="M9379" s="935">
        <v>-122.17595660000001</v>
      </c>
    </row>
    <row r="9380" spans="1:13" x14ac:dyDescent="0.35">
      <c r="A9380" s="1296">
        <v>43763</v>
      </c>
      <c r="B9380" s="1408" t="s">
        <v>242</v>
      </c>
      <c r="C9380" s="1408" t="s">
        <v>196</v>
      </c>
      <c r="D9380" s="1300">
        <v>6560</v>
      </c>
      <c r="E9380" s="1408" t="s">
        <v>206</v>
      </c>
      <c r="F9380" s="935" t="s">
        <v>214</v>
      </c>
      <c r="G9380" s="1295">
        <v>22</v>
      </c>
      <c r="H9380" s="935" t="s">
        <v>407</v>
      </c>
      <c r="I9380" s="935" t="s">
        <v>408</v>
      </c>
      <c r="J9380" s="935">
        <v>40.355137560000003</v>
      </c>
      <c r="K9380" s="935">
        <v>-122.17595660000001</v>
      </c>
      <c r="L9380" s="935">
        <v>40.316984869999999</v>
      </c>
      <c r="M9380" s="935">
        <v>-122.1896581</v>
      </c>
    </row>
    <row r="9381" spans="1:13" x14ac:dyDescent="0.35">
      <c r="A9381" s="1296">
        <v>43763</v>
      </c>
      <c r="B9381" s="1408" t="s">
        <v>242</v>
      </c>
      <c r="C9381" s="1408" t="s">
        <v>196</v>
      </c>
      <c r="D9381" s="1300">
        <v>6560</v>
      </c>
      <c r="E9381" s="1408" t="s">
        <v>206</v>
      </c>
      <c r="F9381" s="935" t="s">
        <v>215</v>
      </c>
      <c r="G9381" s="1295">
        <v>18</v>
      </c>
      <c r="H9381" s="935" t="s">
        <v>408</v>
      </c>
      <c r="I9381" s="935" t="s">
        <v>409</v>
      </c>
      <c r="J9381" s="935">
        <v>40.316984869999999</v>
      </c>
      <c r="K9381" s="935">
        <v>-122.1896581</v>
      </c>
      <c r="L9381" s="935">
        <v>40.263968490000003</v>
      </c>
      <c r="M9381" s="935">
        <v>-122.2235306</v>
      </c>
    </row>
    <row r="9382" spans="1:13" x14ac:dyDescent="0.35">
      <c r="A9382" s="1296">
        <v>43763</v>
      </c>
      <c r="B9382" s="1408" t="s">
        <v>242</v>
      </c>
      <c r="C9382" s="1408" t="s">
        <v>196</v>
      </c>
      <c r="D9382" s="1300">
        <v>6560</v>
      </c>
      <c r="E9382" s="1408" t="s">
        <v>206</v>
      </c>
      <c r="F9382" s="935" t="s">
        <v>216</v>
      </c>
      <c r="G9382" s="1295">
        <v>10</v>
      </c>
      <c r="H9382" s="935" t="s">
        <v>409</v>
      </c>
      <c r="I9382" s="935" t="s">
        <v>410</v>
      </c>
      <c r="J9382" s="935">
        <v>40.263968490000003</v>
      </c>
      <c r="K9382" s="935">
        <v>-122.2235306</v>
      </c>
      <c r="L9382" s="935">
        <v>40.153152210000002</v>
      </c>
      <c r="M9382" s="935">
        <v>-122.20237950000001</v>
      </c>
    </row>
    <row r="9383" spans="1:13" x14ac:dyDescent="0.35">
      <c r="A9383" s="1296">
        <v>43763</v>
      </c>
      <c r="B9383" s="1408" t="s">
        <v>242</v>
      </c>
      <c r="C9383" s="1408" t="s">
        <v>196</v>
      </c>
      <c r="D9383" s="1300">
        <v>6560</v>
      </c>
      <c r="E9383" s="1408" t="s">
        <v>206</v>
      </c>
      <c r="F9383" s="935" t="s">
        <v>217</v>
      </c>
      <c r="G9383" s="1295">
        <v>12</v>
      </c>
      <c r="H9383" s="935" t="s">
        <v>410</v>
      </c>
      <c r="I9383" s="935" t="s">
        <v>411</v>
      </c>
      <c r="J9383" s="935">
        <v>40.153152210000002</v>
      </c>
      <c r="K9383" s="935">
        <v>-122.20237950000001</v>
      </c>
      <c r="L9383" s="935">
        <v>40.027836569999998</v>
      </c>
      <c r="M9383" s="935">
        <v>-122.11920569999999</v>
      </c>
    </row>
    <row r="9384" spans="1:13" x14ac:dyDescent="0.35">
      <c r="A9384" s="1296">
        <v>43763</v>
      </c>
      <c r="B9384" s="1408" t="s">
        <v>242</v>
      </c>
      <c r="C9384" s="1408" t="s">
        <v>196</v>
      </c>
      <c r="D9384" s="1300">
        <v>6560</v>
      </c>
      <c r="E9384" s="1408" t="s">
        <v>206</v>
      </c>
      <c r="F9384" s="935" t="s">
        <v>219</v>
      </c>
      <c r="G9384" s="1295">
        <v>0</v>
      </c>
      <c r="H9384" s="935" t="s">
        <v>411</v>
      </c>
      <c r="I9384" s="935" t="s">
        <v>412</v>
      </c>
      <c r="J9384" s="935">
        <v>40.027836569999998</v>
      </c>
      <c r="K9384" s="935">
        <v>-122.11920569999999</v>
      </c>
      <c r="L9384" s="935">
        <v>39.909298579999998</v>
      </c>
      <c r="M9384" s="935">
        <v>-122.0918963</v>
      </c>
    </row>
    <row r="9385" spans="1:13" x14ac:dyDescent="0.35">
      <c r="A9385" s="1296">
        <v>43763</v>
      </c>
      <c r="B9385" s="1408" t="s">
        <v>242</v>
      </c>
      <c r="C9385" s="1408" t="s">
        <v>196</v>
      </c>
      <c r="D9385" s="1300">
        <v>6560</v>
      </c>
      <c r="E9385" s="1408" t="s">
        <v>206</v>
      </c>
      <c r="F9385" s="935" t="s">
        <v>220</v>
      </c>
      <c r="G9385" s="1295">
        <v>1</v>
      </c>
      <c r="H9385" s="935" t="s">
        <v>412</v>
      </c>
      <c r="I9385" s="935" t="s">
        <v>413</v>
      </c>
      <c r="J9385" s="935">
        <v>39.909298579999998</v>
      </c>
      <c r="K9385" s="935">
        <v>-122.0918963</v>
      </c>
      <c r="L9385" s="935">
        <v>39.751173979999997</v>
      </c>
      <c r="M9385" s="935">
        <v>-121.9963235</v>
      </c>
    </row>
    <row r="9386" spans="1:13" x14ac:dyDescent="0.35">
      <c r="A9386" s="1296">
        <v>43763</v>
      </c>
      <c r="B9386" s="1408" t="s">
        <v>242</v>
      </c>
      <c r="C9386" s="1408" t="s">
        <v>196</v>
      </c>
      <c r="D9386" s="1300">
        <v>6560</v>
      </c>
      <c r="E9386" s="1408" t="s">
        <v>206</v>
      </c>
      <c r="F9386" s="935" t="s">
        <v>221</v>
      </c>
      <c r="G9386" s="1295">
        <v>0</v>
      </c>
      <c r="H9386" s="935" t="s">
        <v>413</v>
      </c>
      <c r="I9386" s="935" t="s">
        <v>414</v>
      </c>
      <c r="J9386" s="935">
        <v>39.751173979999997</v>
      </c>
      <c r="K9386" s="935">
        <v>-121.9963235</v>
      </c>
      <c r="L9386" s="935">
        <v>39.629153240000001</v>
      </c>
      <c r="M9386" s="935">
        <v>-121.9925059</v>
      </c>
    </row>
    <row r="9387" spans="1:13" x14ac:dyDescent="0.35">
      <c r="A9387" s="1296">
        <v>43763</v>
      </c>
      <c r="B9387" s="1408" t="s">
        <v>242</v>
      </c>
      <c r="C9387" s="1408" t="s">
        <v>196</v>
      </c>
      <c r="D9387" s="1300">
        <v>6560</v>
      </c>
      <c r="E9387" s="1408" t="s">
        <v>206</v>
      </c>
      <c r="F9387" s="935" t="s">
        <v>222</v>
      </c>
      <c r="G9387" s="1295">
        <v>0</v>
      </c>
      <c r="H9387" s="935" t="s">
        <v>414</v>
      </c>
      <c r="I9387" s="935" t="s">
        <v>415</v>
      </c>
      <c r="J9387" s="935">
        <v>39.629153240000001</v>
      </c>
      <c r="K9387" s="935">
        <v>-121.9925059</v>
      </c>
      <c r="L9387" s="935">
        <v>39.40712284</v>
      </c>
      <c r="M9387" s="935">
        <v>-122.00758999999999</v>
      </c>
    </row>
    <row r="9388" spans="1:13" x14ac:dyDescent="0.35">
      <c r="A9388" s="1296">
        <v>43775</v>
      </c>
      <c r="B9388" s="1408" t="s">
        <v>242</v>
      </c>
      <c r="C9388" s="1408" t="s">
        <v>196</v>
      </c>
      <c r="D9388" s="1300">
        <v>4991</v>
      </c>
      <c r="E9388" s="1408" t="s">
        <v>206</v>
      </c>
      <c r="F9388" s="935" t="s">
        <v>208</v>
      </c>
      <c r="G9388" s="1295">
        <v>14</v>
      </c>
      <c r="H9388" s="935" t="s">
        <v>402</v>
      </c>
      <c r="I9388" s="935" t="s">
        <v>403</v>
      </c>
      <c r="J9388" s="935">
        <v>40.611883210000002</v>
      </c>
      <c r="K9388" s="935">
        <v>-122.446135</v>
      </c>
      <c r="L9388" s="935">
        <v>40.592799669999998</v>
      </c>
      <c r="M9388" s="935">
        <v>-122.3942059</v>
      </c>
    </row>
    <row r="9389" spans="1:13" x14ac:dyDescent="0.35">
      <c r="A9389" s="1296">
        <v>43775</v>
      </c>
      <c r="B9389" s="1408" t="s">
        <v>242</v>
      </c>
      <c r="C9389" s="1408" t="s">
        <v>196</v>
      </c>
      <c r="D9389" s="1300">
        <v>4991</v>
      </c>
      <c r="E9389" s="1408" t="s">
        <v>206</v>
      </c>
      <c r="F9389" s="935" t="s">
        <v>209</v>
      </c>
      <c r="G9389" s="1295">
        <v>35</v>
      </c>
      <c r="H9389" s="935" t="s">
        <v>403</v>
      </c>
      <c r="I9389" s="935" t="s">
        <v>404</v>
      </c>
      <c r="J9389" s="935">
        <v>40.592799669999998</v>
      </c>
      <c r="K9389" s="935">
        <v>-122.3942059</v>
      </c>
      <c r="L9389" s="935">
        <v>40.585947769999997</v>
      </c>
      <c r="M9389" s="935">
        <v>-122.3683525</v>
      </c>
    </row>
    <row r="9390" spans="1:13" x14ac:dyDescent="0.35">
      <c r="A9390" s="1296">
        <v>43775</v>
      </c>
      <c r="B9390" s="1408" t="s">
        <v>242</v>
      </c>
      <c r="C9390" s="1408" t="s">
        <v>196</v>
      </c>
      <c r="D9390" s="1300">
        <v>4991</v>
      </c>
      <c r="E9390" s="1408" t="s">
        <v>206</v>
      </c>
      <c r="F9390" s="935" t="s">
        <v>211</v>
      </c>
      <c r="G9390" s="1295">
        <v>104</v>
      </c>
      <c r="H9390" s="935" t="s">
        <v>404</v>
      </c>
      <c r="I9390" s="935" t="s">
        <v>405</v>
      </c>
      <c r="J9390" s="935">
        <v>40.585947769999997</v>
      </c>
      <c r="K9390" s="935">
        <v>-122.3683525</v>
      </c>
      <c r="L9390" s="935">
        <v>40.472049499999997</v>
      </c>
      <c r="M9390" s="935">
        <v>-122.29453460000001</v>
      </c>
    </row>
    <row r="9391" spans="1:13" x14ac:dyDescent="0.35">
      <c r="A9391" s="1296">
        <v>43775</v>
      </c>
      <c r="B9391" s="1408" t="s">
        <v>242</v>
      </c>
      <c r="C9391" s="1408" t="s">
        <v>196</v>
      </c>
      <c r="D9391" s="1300">
        <v>4991</v>
      </c>
      <c r="E9391" s="1408" t="s">
        <v>206</v>
      </c>
      <c r="F9391" s="935" t="s">
        <v>212</v>
      </c>
      <c r="G9391" s="1295">
        <v>99</v>
      </c>
      <c r="H9391" s="935" t="s">
        <v>405</v>
      </c>
      <c r="I9391" s="935" t="s">
        <v>406</v>
      </c>
      <c r="J9391" s="935">
        <v>40.472049499999997</v>
      </c>
      <c r="K9391" s="935">
        <v>-122.29453460000001</v>
      </c>
      <c r="L9391" s="935">
        <v>40.417416330000002</v>
      </c>
      <c r="M9391" s="935">
        <v>-122.19395729999999</v>
      </c>
    </row>
    <row r="9392" spans="1:13" x14ac:dyDescent="0.35">
      <c r="A9392" s="1296">
        <v>43775</v>
      </c>
      <c r="B9392" s="1408" t="s">
        <v>242</v>
      </c>
      <c r="C9392" s="1408" t="s">
        <v>196</v>
      </c>
      <c r="D9392" s="1300">
        <v>4991</v>
      </c>
      <c r="E9392" s="1408" t="s">
        <v>206</v>
      </c>
      <c r="F9392" s="935" t="s">
        <v>213</v>
      </c>
      <c r="G9392" s="1295">
        <v>49</v>
      </c>
      <c r="H9392" s="935" t="s">
        <v>406</v>
      </c>
      <c r="I9392" s="935" t="s">
        <v>407</v>
      </c>
      <c r="J9392" s="935">
        <v>40.417416330000002</v>
      </c>
      <c r="K9392" s="935">
        <v>-122.19395729999999</v>
      </c>
      <c r="L9392" s="935">
        <v>40.355137560000003</v>
      </c>
      <c r="M9392" s="935">
        <v>-122.17595660000001</v>
      </c>
    </row>
    <row r="9393" spans="1:13" x14ac:dyDescent="0.35">
      <c r="A9393" s="1296">
        <v>43775</v>
      </c>
      <c r="B9393" s="1408" t="s">
        <v>242</v>
      </c>
      <c r="C9393" s="1408" t="s">
        <v>196</v>
      </c>
      <c r="D9393" s="1300">
        <v>4991</v>
      </c>
      <c r="E9393" s="1408" t="s">
        <v>206</v>
      </c>
      <c r="F9393" s="935" t="s">
        <v>214</v>
      </c>
      <c r="G9393" s="1295">
        <v>44</v>
      </c>
      <c r="H9393" s="935" t="s">
        <v>407</v>
      </c>
      <c r="I9393" s="935" t="s">
        <v>408</v>
      </c>
      <c r="J9393" s="935">
        <v>40.355137560000003</v>
      </c>
      <c r="K9393" s="935">
        <v>-122.17595660000001</v>
      </c>
      <c r="L9393" s="935">
        <v>40.316984869999999</v>
      </c>
      <c r="M9393" s="935">
        <v>-122.1896581</v>
      </c>
    </row>
    <row r="9394" spans="1:13" x14ac:dyDescent="0.35">
      <c r="A9394" s="1296">
        <v>43775</v>
      </c>
      <c r="B9394" s="1408" t="s">
        <v>242</v>
      </c>
      <c r="C9394" s="1408" t="s">
        <v>196</v>
      </c>
      <c r="D9394" s="1300">
        <v>4991</v>
      </c>
      <c r="E9394" s="1408" t="s">
        <v>206</v>
      </c>
      <c r="F9394" s="935" t="s">
        <v>215</v>
      </c>
      <c r="G9394" s="1295">
        <v>19</v>
      </c>
      <c r="H9394" s="935" t="s">
        <v>408</v>
      </c>
      <c r="I9394" s="935" t="s">
        <v>409</v>
      </c>
      <c r="J9394" s="935">
        <v>40.316984869999999</v>
      </c>
      <c r="K9394" s="935">
        <v>-122.1896581</v>
      </c>
      <c r="L9394" s="935">
        <v>40.263968490000003</v>
      </c>
      <c r="M9394" s="935">
        <v>-122.2235306</v>
      </c>
    </row>
    <row r="9395" spans="1:13" x14ac:dyDescent="0.35">
      <c r="A9395" s="1296">
        <v>43775</v>
      </c>
      <c r="B9395" s="1408" t="s">
        <v>242</v>
      </c>
      <c r="C9395" s="1408" t="s">
        <v>196</v>
      </c>
      <c r="D9395" s="1300">
        <v>4991</v>
      </c>
      <c r="E9395" s="1408" t="s">
        <v>206</v>
      </c>
      <c r="F9395" s="935" t="s">
        <v>216</v>
      </c>
      <c r="G9395" s="1295">
        <v>22</v>
      </c>
      <c r="H9395" s="935" t="s">
        <v>409</v>
      </c>
      <c r="I9395" s="935" t="s">
        <v>410</v>
      </c>
      <c r="J9395" s="935">
        <v>40.263968490000003</v>
      </c>
      <c r="K9395" s="935">
        <v>-122.2235306</v>
      </c>
      <c r="L9395" s="935">
        <v>40.153152210000002</v>
      </c>
      <c r="M9395" s="935">
        <v>-122.20237950000001</v>
      </c>
    </row>
    <row r="9396" spans="1:13" x14ac:dyDescent="0.35">
      <c r="A9396" s="1296">
        <v>43775</v>
      </c>
      <c r="B9396" s="1408" t="s">
        <v>242</v>
      </c>
      <c r="C9396" s="1408" t="s">
        <v>196</v>
      </c>
      <c r="D9396" s="1300">
        <v>4991</v>
      </c>
      <c r="E9396" s="1408" t="s">
        <v>206</v>
      </c>
      <c r="F9396" s="935" t="s">
        <v>217</v>
      </c>
      <c r="G9396" s="1295">
        <v>21</v>
      </c>
      <c r="H9396" s="935" t="s">
        <v>410</v>
      </c>
      <c r="I9396" s="935" t="s">
        <v>411</v>
      </c>
      <c r="J9396" s="935">
        <v>40.153152210000002</v>
      </c>
      <c r="K9396" s="935">
        <v>-122.20237950000001</v>
      </c>
      <c r="L9396" s="935">
        <v>40.027836569999998</v>
      </c>
      <c r="M9396" s="935">
        <v>-122.11920569999999</v>
      </c>
    </row>
    <row r="9397" spans="1:13" x14ac:dyDescent="0.35">
      <c r="A9397" s="1296">
        <v>43775</v>
      </c>
      <c r="B9397" s="1408" t="s">
        <v>242</v>
      </c>
      <c r="C9397" s="1408" t="s">
        <v>196</v>
      </c>
      <c r="D9397" s="1300">
        <v>4991</v>
      </c>
      <c r="E9397" s="1408" t="s">
        <v>206</v>
      </c>
      <c r="F9397" s="935" t="s">
        <v>219</v>
      </c>
      <c r="G9397" s="1295">
        <v>4</v>
      </c>
      <c r="H9397" s="935" t="s">
        <v>411</v>
      </c>
      <c r="I9397" s="935" t="s">
        <v>412</v>
      </c>
      <c r="J9397" s="935">
        <v>40.027836569999998</v>
      </c>
      <c r="K9397" s="935">
        <v>-122.11920569999999</v>
      </c>
      <c r="L9397" s="935">
        <v>39.909298579999998</v>
      </c>
      <c r="M9397" s="935">
        <v>-122.0918963</v>
      </c>
    </row>
    <row r="9398" spans="1:13" x14ac:dyDescent="0.35">
      <c r="A9398" s="1296">
        <v>43775</v>
      </c>
      <c r="B9398" s="1408" t="s">
        <v>242</v>
      </c>
      <c r="C9398" s="1408" t="s">
        <v>196</v>
      </c>
      <c r="D9398" s="1300">
        <v>4991</v>
      </c>
      <c r="E9398" s="1408" t="s">
        <v>206</v>
      </c>
      <c r="F9398" s="935" t="s">
        <v>220</v>
      </c>
      <c r="G9398" s="1295">
        <v>1</v>
      </c>
      <c r="H9398" s="935" t="s">
        <v>412</v>
      </c>
      <c r="I9398" s="935" t="s">
        <v>413</v>
      </c>
      <c r="J9398" s="935">
        <v>39.909298579999998</v>
      </c>
      <c r="K9398" s="935">
        <v>-122.0918963</v>
      </c>
      <c r="L9398" s="935">
        <v>39.751173979999997</v>
      </c>
      <c r="M9398" s="935">
        <v>-121.9963235</v>
      </c>
    </row>
    <row r="9399" spans="1:13" x14ac:dyDescent="0.35">
      <c r="A9399" s="1296">
        <v>43775</v>
      </c>
      <c r="B9399" s="1408" t="s">
        <v>242</v>
      </c>
      <c r="C9399" s="1408" t="s">
        <v>196</v>
      </c>
      <c r="D9399" s="1300">
        <v>4991</v>
      </c>
      <c r="E9399" s="1408" t="s">
        <v>206</v>
      </c>
      <c r="F9399" s="935" t="s">
        <v>221</v>
      </c>
      <c r="G9399" s="1295">
        <v>0</v>
      </c>
      <c r="H9399" s="935" t="s">
        <v>413</v>
      </c>
      <c r="I9399" s="935" t="s">
        <v>414</v>
      </c>
      <c r="J9399" s="935">
        <v>39.751173979999997</v>
      </c>
      <c r="K9399" s="935">
        <v>-121.9963235</v>
      </c>
      <c r="L9399" s="935">
        <v>39.629153240000001</v>
      </c>
      <c r="M9399" s="935">
        <v>-121.9925059</v>
      </c>
    </row>
    <row r="9400" spans="1:13" x14ac:dyDescent="0.35">
      <c r="A9400" s="1296">
        <v>43775</v>
      </c>
      <c r="B9400" s="1408" t="s">
        <v>242</v>
      </c>
      <c r="C9400" s="1408" t="s">
        <v>196</v>
      </c>
      <c r="D9400" s="1300">
        <v>4991</v>
      </c>
      <c r="E9400" s="1408" t="s">
        <v>206</v>
      </c>
      <c r="F9400" s="935" t="s">
        <v>222</v>
      </c>
      <c r="G9400" s="1295">
        <v>0</v>
      </c>
      <c r="H9400" s="935" t="s">
        <v>414</v>
      </c>
      <c r="I9400" s="935" t="s">
        <v>415</v>
      </c>
      <c r="J9400" s="935">
        <v>39.629153240000001</v>
      </c>
      <c r="K9400" s="935">
        <v>-121.9925059</v>
      </c>
      <c r="L9400" s="935">
        <v>39.40712284</v>
      </c>
      <c r="M9400" s="935">
        <v>-122.00758999999999</v>
      </c>
    </row>
    <row r="9401" spans="1:13" ht="15" thickBot="1" x14ac:dyDescent="0.4">
      <c r="A9401" s="1462">
        <v>43775</v>
      </c>
      <c r="B9401" s="1463" t="s">
        <v>242</v>
      </c>
      <c r="C9401" s="1463" t="s">
        <v>196</v>
      </c>
      <c r="D9401" s="1464">
        <v>4991</v>
      </c>
      <c r="E9401" s="1463" t="s">
        <v>206</v>
      </c>
      <c r="F9401" s="1465" t="s">
        <v>208</v>
      </c>
      <c r="G9401" s="1466">
        <v>61</v>
      </c>
      <c r="H9401" s="1465" t="s">
        <v>402</v>
      </c>
      <c r="I9401" s="1465" t="s">
        <v>403</v>
      </c>
      <c r="J9401" s="1465">
        <v>40.611883210000002</v>
      </c>
      <c r="K9401" s="1465">
        <v>-122.446135</v>
      </c>
      <c r="L9401" s="1465">
        <v>40.592799669999998</v>
      </c>
      <c r="M9401" s="1465">
        <v>-122.3942059</v>
      </c>
    </row>
    <row r="9402" spans="1:13" x14ac:dyDescent="0.35">
      <c r="A9402" s="1296">
        <v>43867</v>
      </c>
      <c r="B9402" s="1408" t="s">
        <v>242</v>
      </c>
      <c r="C9402" s="1408" t="s">
        <v>260</v>
      </c>
      <c r="D9402" s="1300">
        <v>3973</v>
      </c>
      <c r="E9402" s="1408" t="s">
        <v>247</v>
      </c>
      <c r="F9402" s="935" t="s">
        <v>209</v>
      </c>
      <c r="G9402" s="1295">
        <v>3</v>
      </c>
      <c r="H9402" s="935" t="s">
        <v>403</v>
      </c>
      <c r="I9402" s="935" t="s">
        <v>404</v>
      </c>
      <c r="J9402" s="935">
        <v>40.592799669999998</v>
      </c>
      <c r="K9402" s="935">
        <v>-122.3942059</v>
      </c>
      <c r="L9402" s="935">
        <v>40.585947769999997</v>
      </c>
      <c r="M9402" s="935">
        <v>-122.3683525</v>
      </c>
    </row>
    <row r="9403" spans="1:13" x14ac:dyDescent="0.35">
      <c r="A9403" s="1296">
        <v>43867</v>
      </c>
      <c r="B9403" s="1408" t="s">
        <v>242</v>
      </c>
      <c r="C9403" s="1408" t="s">
        <v>260</v>
      </c>
      <c r="D9403" s="1300">
        <v>3973</v>
      </c>
      <c r="E9403" s="1408" t="s">
        <v>247</v>
      </c>
      <c r="F9403" s="935" t="s">
        <v>211</v>
      </c>
      <c r="G9403" s="1295">
        <v>3</v>
      </c>
      <c r="H9403" s="935" t="s">
        <v>404</v>
      </c>
      <c r="I9403" s="935" t="s">
        <v>405</v>
      </c>
      <c r="J9403" s="935">
        <v>40.585947769999997</v>
      </c>
      <c r="K9403" s="935">
        <v>-122.3683525</v>
      </c>
      <c r="L9403" s="935">
        <v>40.472049499999997</v>
      </c>
      <c r="M9403" s="935">
        <v>-122.29453460000001</v>
      </c>
    </row>
    <row r="9404" spans="1:13" x14ac:dyDescent="0.35">
      <c r="A9404" s="1296">
        <v>43867</v>
      </c>
      <c r="B9404" s="1408" t="s">
        <v>242</v>
      </c>
      <c r="C9404" s="1408" t="s">
        <v>260</v>
      </c>
      <c r="D9404" s="1300">
        <v>3973</v>
      </c>
      <c r="E9404" s="1408" t="s">
        <v>247</v>
      </c>
      <c r="F9404" s="935" t="s">
        <v>212</v>
      </c>
      <c r="G9404" s="1295">
        <v>3</v>
      </c>
      <c r="H9404" s="935" t="s">
        <v>405</v>
      </c>
      <c r="I9404" s="935" t="s">
        <v>406</v>
      </c>
      <c r="J9404" s="935">
        <v>40.472049499999997</v>
      </c>
      <c r="K9404" s="935">
        <v>-122.29453460000001</v>
      </c>
      <c r="L9404" s="935">
        <v>40.417416330000002</v>
      </c>
      <c r="M9404" s="935">
        <v>-122.19395729999999</v>
      </c>
    </row>
    <row r="9405" spans="1:13" x14ac:dyDescent="0.35">
      <c r="A9405" s="1296">
        <v>43867</v>
      </c>
      <c r="B9405" s="1408" t="s">
        <v>242</v>
      </c>
      <c r="C9405" s="1408" t="s">
        <v>260</v>
      </c>
      <c r="D9405" s="1300">
        <v>3973</v>
      </c>
      <c r="E9405" s="1408" t="s">
        <v>247</v>
      </c>
      <c r="F9405" s="935" t="s">
        <v>213</v>
      </c>
      <c r="G9405" s="1295">
        <v>3</v>
      </c>
      <c r="H9405" s="935" t="s">
        <v>406</v>
      </c>
      <c r="I9405" s="935" t="s">
        <v>407</v>
      </c>
      <c r="J9405" s="935">
        <v>40.417416330000002</v>
      </c>
      <c r="K9405" s="935">
        <v>-122.19395729999999</v>
      </c>
      <c r="L9405" s="935">
        <v>40.355137560000003</v>
      </c>
      <c r="M9405" s="935">
        <v>-122.17595660000001</v>
      </c>
    </row>
    <row r="9406" spans="1:13" x14ac:dyDescent="0.35">
      <c r="A9406" s="1296">
        <v>43867</v>
      </c>
      <c r="B9406" s="1408" t="s">
        <v>242</v>
      </c>
      <c r="C9406" s="1408" t="s">
        <v>260</v>
      </c>
      <c r="D9406" s="1300">
        <v>3973</v>
      </c>
      <c r="E9406" s="1408" t="s">
        <v>247</v>
      </c>
      <c r="F9406" s="935" t="s">
        <v>214</v>
      </c>
      <c r="G9406" s="1295">
        <v>0</v>
      </c>
      <c r="H9406" s="935" t="s">
        <v>407</v>
      </c>
      <c r="I9406" s="935" t="s">
        <v>408</v>
      </c>
      <c r="J9406" s="935">
        <v>40.355137560000003</v>
      </c>
      <c r="K9406" s="935">
        <v>-122.17595660000001</v>
      </c>
      <c r="L9406" s="935">
        <v>40.316984869999999</v>
      </c>
      <c r="M9406" s="935">
        <v>-122.1896581</v>
      </c>
    </row>
    <row r="9407" spans="1:13" x14ac:dyDescent="0.35">
      <c r="A9407" s="1296">
        <v>43867</v>
      </c>
      <c r="B9407" s="1408" t="s">
        <v>242</v>
      </c>
      <c r="C9407" s="1408" t="s">
        <v>260</v>
      </c>
      <c r="D9407" s="1300">
        <v>3973</v>
      </c>
      <c r="E9407" s="1408" t="s">
        <v>247</v>
      </c>
      <c r="F9407" s="935" t="s">
        <v>215</v>
      </c>
      <c r="G9407" s="1295">
        <v>0</v>
      </c>
      <c r="H9407" s="935" t="s">
        <v>408</v>
      </c>
      <c r="I9407" s="935" t="s">
        <v>409</v>
      </c>
      <c r="J9407" s="935">
        <v>40.316984869999999</v>
      </c>
      <c r="K9407" s="935">
        <v>-122.1896581</v>
      </c>
      <c r="L9407" s="935">
        <v>40.263968490000003</v>
      </c>
      <c r="M9407" s="935">
        <v>-122.2235306</v>
      </c>
    </row>
    <row r="9408" spans="1:13" x14ac:dyDescent="0.35">
      <c r="A9408" s="1296">
        <v>43867</v>
      </c>
      <c r="B9408" s="1408" t="s">
        <v>242</v>
      </c>
      <c r="C9408" s="1408" t="s">
        <v>260</v>
      </c>
      <c r="D9408" s="1300">
        <v>3973</v>
      </c>
      <c r="E9408" s="1408" t="s">
        <v>247</v>
      </c>
      <c r="F9408" s="935" t="s">
        <v>216</v>
      </c>
      <c r="G9408" s="1295">
        <v>0</v>
      </c>
      <c r="H9408" s="935" t="s">
        <v>409</v>
      </c>
      <c r="I9408" s="935" t="s">
        <v>410</v>
      </c>
      <c r="J9408" s="935">
        <v>40.263968490000003</v>
      </c>
      <c r="K9408" s="935">
        <v>-122.2235306</v>
      </c>
      <c r="L9408" s="935">
        <v>40.153152210000002</v>
      </c>
      <c r="M9408" s="935">
        <v>-122.20237950000001</v>
      </c>
    </row>
    <row r="9409" spans="1:13" x14ac:dyDescent="0.35">
      <c r="A9409" s="1296">
        <v>43867</v>
      </c>
      <c r="B9409" s="1408" t="s">
        <v>242</v>
      </c>
      <c r="C9409" s="1408" t="s">
        <v>260</v>
      </c>
      <c r="D9409" s="1300">
        <v>3973</v>
      </c>
      <c r="E9409" s="1408" t="s">
        <v>247</v>
      </c>
      <c r="F9409" s="935" t="s">
        <v>217</v>
      </c>
      <c r="G9409" s="1295">
        <v>0</v>
      </c>
      <c r="H9409" s="935" t="s">
        <v>410</v>
      </c>
      <c r="I9409" s="935" t="s">
        <v>411</v>
      </c>
      <c r="J9409" s="935">
        <v>40.153152210000002</v>
      </c>
      <c r="K9409" s="935">
        <v>-122.20237950000001</v>
      </c>
      <c r="L9409" s="935">
        <v>40.027836569999998</v>
      </c>
      <c r="M9409" s="935">
        <v>-122.11920569999999</v>
      </c>
    </row>
    <row r="9410" spans="1:13" x14ac:dyDescent="0.35">
      <c r="A9410" s="1296">
        <v>43867</v>
      </c>
      <c r="B9410" s="1408" t="s">
        <v>242</v>
      </c>
      <c r="C9410" s="1408" t="s">
        <v>260</v>
      </c>
      <c r="D9410" s="1300">
        <v>3973</v>
      </c>
      <c r="E9410" s="1408" t="s">
        <v>247</v>
      </c>
      <c r="F9410" s="935" t="s">
        <v>219</v>
      </c>
      <c r="G9410" s="1295">
        <v>0</v>
      </c>
      <c r="H9410" s="935" t="s">
        <v>411</v>
      </c>
      <c r="I9410" s="935" t="s">
        <v>412</v>
      </c>
      <c r="J9410" s="935">
        <v>40.027836569999998</v>
      </c>
      <c r="K9410" s="935">
        <v>-122.11920569999999</v>
      </c>
      <c r="L9410" s="935">
        <v>39.909298579999998</v>
      </c>
      <c r="M9410" s="935">
        <v>-122.0918963</v>
      </c>
    </row>
    <row r="9411" spans="1:13" x14ac:dyDescent="0.35">
      <c r="A9411" s="1296">
        <v>43867</v>
      </c>
      <c r="B9411" s="1408" t="s">
        <v>242</v>
      </c>
      <c r="C9411" s="1408" t="s">
        <v>260</v>
      </c>
      <c r="D9411" s="1300">
        <v>3973</v>
      </c>
      <c r="E9411" s="1408" t="s">
        <v>247</v>
      </c>
      <c r="F9411" s="935" t="s">
        <v>220</v>
      </c>
      <c r="G9411" s="1295">
        <v>0</v>
      </c>
      <c r="H9411" s="935" t="s">
        <v>412</v>
      </c>
      <c r="I9411" s="935" t="s">
        <v>413</v>
      </c>
      <c r="J9411" s="935">
        <v>39.909298579999998</v>
      </c>
      <c r="K9411" s="935">
        <v>-122.0918963</v>
      </c>
      <c r="L9411" s="935">
        <v>39.751173979999997</v>
      </c>
      <c r="M9411" s="935">
        <v>-121.9963235</v>
      </c>
    </row>
    <row r="9412" spans="1:13" x14ac:dyDescent="0.35">
      <c r="A9412" s="1296">
        <v>43867</v>
      </c>
      <c r="B9412" s="1408" t="s">
        <v>242</v>
      </c>
      <c r="C9412" s="1408" t="s">
        <v>260</v>
      </c>
      <c r="D9412" s="1300">
        <v>3973</v>
      </c>
      <c r="E9412" s="1408" t="s">
        <v>247</v>
      </c>
      <c r="F9412" s="935" t="s">
        <v>221</v>
      </c>
      <c r="G9412" s="1295">
        <v>0</v>
      </c>
      <c r="H9412" s="935" t="s">
        <v>413</v>
      </c>
      <c r="I9412" s="935" t="s">
        <v>414</v>
      </c>
      <c r="J9412" s="935">
        <v>39.751173979999997</v>
      </c>
      <c r="K9412" s="935">
        <v>-121.9963235</v>
      </c>
      <c r="L9412" s="935">
        <v>39.629153240000001</v>
      </c>
      <c r="M9412" s="935">
        <v>-121.9925059</v>
      </c>
    </row>
    <row r="9413" spans="1:13" x14ac:dyDescent="0.35">
      <c r="A9413" s="1296">
        <v>43867</v>
      </c>
      <c r="B9413" s="1408" t="s">
        <v>242</v>
      </c>
      <c r="C9413" s="1408" t="s">
        <v>260</v>
      </c>
      <c r="D9413" s="1300">
        <v>3973</v>
      </c>
      <c r="E9413" s="1408" t="s">
        <v>247</v>
      </c>
      <c r="F9413" s="935" t="s">
        <v>222</v>
      </c>
      <c r="G9413" s="1295">
        <v>0</v>
      </c>
      <c r="H9413" s="935" t="s">
        <v>414</v>
      </c>
      <c r="I9413" s="935" t="s">
        <v>415</v>
      </c>
      <c r="J9413" s="935">
        <v>39.629153240000001</v>
      </c>
      <c r="K9413" s="935">
        <v>-121.9925059</v>
      </c>
      <c r="L9413" s="935">
        <v>39.40712284</v>
      </c>
      <c r="M9413" s="935">
        <v>-122.00758999999999</v>
      </c>
    </row>
    <row r="9414" spans="1:13" x14ac:dyDescent="0.35">
      <c r="A9414" s="1296">
        <v>43894</v>
      </c>
      <c r="B9414" s="1408" t="s">
        <v>242</v>
      </c>
      <c r="C9414" s="1299" t="s">
        <v>283</v>
      </c>
      <c r="D9414" s="1300">
        <v>3973</v>
      </c>
      <c r="E9414" s="1408" t="s">
        <v>247</v>
      </c>
      <c r="F9414" s="935" t="s">
        <v>208</v>
      </c>
      <c r="G9414" s="1295">
        <v>15</v>
      </c>
      <c r="H9414" s="935" t="s">
        <v>402</v>
      </c>
      <c r="I9414" s="935" t="s">
        <v>403</v>
      </c>
      <c r="J9414" s="935">
        <v>40.611883210000002</v>
      </c>
      <c r="K9414" s="935">
        <v>-122.446135</v>
      </c>
      <c r="L9414" s="935">
        <v>40.592799669999998</v>
      </c>
      <c r="M9414" s="935">
        <v>-122.3942059</v>
      </c>
    </row>
    <row r="9415" spans="1:13" x14ac:dyDescent="0.35">
      <c r="A9415" s="1296">
        <v>43894</v>
      </c>
      <c r="B9415" s="1408" t="s">
        <v>242</v>
      </c>
      <c r="C9415" s="1299" t="s">
        <v>283</v>
      </c>
      <c r="D9415" s="1300">
        <v>5585</v>
      </c>
      <c r="E9415" s="1408" t="s">
        <v>247</v>
      </c>
      <c r="F9415" s="935" t="s">
        <v>209</v>
      </c>
      <c r="G9415" s="1295">
        <v>2</v>
      </c>
      <c r="H9415" s="935" t="s">
        <v>403</v>
      </c>
      <c r="I9415" s="935" t="s">
        <v>404</v>
      </c>
      <c r="J9415" s="935">
        <v>40.592799669999998</v>
      </c>
      <c r="K9415" s="935">
        <v>-122.3942059</v>
      </c>
      <c r="L9415" s="935">
        <v>40.585947769999997</v>
      </c>
      <c r="M9415" s="935">
        <v>-122.3683525</v>
      </c>
    </row>
    <row r="9416" spans="1:13" x14ac:dyDescent="0.35">
      <c r="A9416" s="1296">
        <v>43894</v>
      </c>
      <c r="B9416" s="1408" t="s">
        <v>242</v>
      </c>
      <c r="C9416" s="1299" t="s">
        <v>283</v>
      </c>
      <c r="D9416" s="1300">
        <v>5585</v>
      </c>
      <c r="E9416" s="1408" t="s">
        <v>247</v>
      </c>
      <c r="F9416" s="935" t="s">
        <v>211</v>
      </c>
      <c r="G9416" s="1295">
        <v>1</v>
      </c>
      <c r="H9416" s="935" t="s">
        <v>404</v>
      </c>
      <c r="I9416" s="935" t="s">
        <v>405</v>
      </c>
      <c r="J9416" s="935">
        <v>40.585947769999997</v>
      </c>
      <c r="K9416" s="935">
        <v>-122.3683525</v>
      </c>
      <c r="L9416" s="935">
        <v>40.472049499999997</v>
      </c>
      <c r="M9416" s="935">
        <v>-122.29453460000001</v>
      </c>
    </row>
    <row r="9417" spans="1:13" x14ac:dyDescent="0.35">
      <c r="A9417" s="1296">
        <v>43894</v>
      </c>
      <c r="B9417" s="1408" t="s">
        <v>242</v>
      </c>
      <c r="C9417" s="1299" t="s">
        <v>283</v>
      </c>
      <c r="D9417" s="1300">
        <v>5585</v>
      </c>
      <c r="E9417" s="1408" t="s">
        <v>247</v>
      </c>
      <c r="F9417" s="935" t="s">
        <v>212</v>
      </c>
      <c r="G9417" s="1295">
        <v>0</v>
      </c>
      <c r="H9417" s="935" t="s">
        <v>405</v>
      </c>
      <c r="I9417" s="935" t="s">
        <v>406</v>
      </c>
      <c r="J9417" s="935">
        <v>40.472049499999997</v>
      </c>
      <c r="K9417" s="935">
        <v>-122.29453460000001</v>
      </c>
      <c r="L9417" s="935">
        <v>40.417416330000002</v>
      </c>
      <c r="M9417" s="935">
        <v>-122.19395729999999</v>
      </c>
    </row>
    <row r="9418" spans="1:13" x14ac:dyDescent="0.35">
      <c r="A9418" s="1296">
        <v>43894</v>
      </c>
      <c r="B9418" s="1408" t="s">
        <v>242</v>
      </c>
      <c r="C9418" s="1299" t="s">
        <v>283</v>
      </c>
      <c r="D9418" s="1300">
        <v>5585</v>
      </c>
      <c r="E9418" s="1408" t="s">
        <v>247</v>
      </c>
      <c r="F9418" s="935" t="s">
        <v>213</v>
      </c>
      <c r="G9418" s="1295">
        <v>0</v>
      </c>
      <c r="H9418" s="935" t="s">
        <v>406</v>
      </c>
      <c r="I9418" s="935" t="s">
        <v>407</v>
      </c>
      <c r="J9418" s="935">
        <v>40.417416330000002</v>
      </c>
      <c r="K9418" s="935">
        <v>-122.19395729999999</v>
      </c>
      <c r="L9418" s="935">
        <v>40.355137560000003</v>
      </c>
      <c r="M9418" s="935">
        <v>-122.17595660000001</v>
      </c>
    </row>
    <row r="9419" spans="1:13" x14ac:dyDescent="0.35">
      <c r="A9419" s="1296">
        <v>43894</v>
      </c>
      <c r="B9419" s="1408" t="s">
        <v>242</v>
      </c>
      <c r="C9419" s="1299" t="s">
        <v>283</v>
      </c>
      <c r="D9419" s="1300">
        <v>5585</v>
      </c>
      <c r="E9419" s="1408" t="s">
        <v>247</v>
      </c>
      <c r="F9419" s="935" t="s">
        <v>214</v>
      </c>
      <c r="G9419" s="1295">
        <v>0</v>
      </c>
      <c r="H9419" s="935" t="s">
        <v>407</v>
      </c>
      <c r="I9419" s="935" t="s">
        <v>408</v>
      </c>
      <c r="J9419" s="935">
        <v>40.355137560000003</v>
      </c>
      <c r="K9419" s="935">
        <v>-122.17595660000001</v>
      </c>
      <c r="L9419" s="935">
        <v>40.316984869999999</v>
      </c>
      <c r="M9419" s="935">
        <v>-122.1896581</v>
      </c>
    </row>
    <row r="9420" spans="1:13" x14ac:dyDescent="0.35">
      <c r="A9420" s="1296">
        <v>43894</v>
      </c>
      <c r="B9420" s="1408" t="s">
        <v>242</v>
      </c>
      <c r="C9420" s="1299" t="s">
        <v>283</v>
      </c>
      <c r="D9420" s="1300">
        <v>5585</v>
      </c>
      <c r="E9420" s="1408" t="s">
        <v>247</v>
      </c>
      <c r="F9420" s="935" t="s">
        <v>215</v>
      </c>
      <c r="G9420" s="1295">
        <v>0</v>
      </c>
      <c r="H9420" s="935" t="s">
        <v>408</v>
      </c>
      <c r="I9420" s="935" t="s">
        <v>409</v>
      </c>
      <c r="J9420" s="935">
        <v>40.316984869999999</v>
      </c>
      <c r="K9420" s="935">
        <v>-122.1896581</v>
      </c>
      <c r="L9420" s="935">
        <v>40.263968490000003</v>
      </c>
      <c r="M9420" s="935">
        <v>-122.2235306</v>
      </c>
    </row>
    <row r="9421" spans="1:13" x14ac:dyDescent="0.35">
      <c r="A9421" s="1296">
        <v>43894</v>
      </c>
      <c r="B9421" s="1408" t="s">
        <v>242</v>
      </c>
      <c r="C9421" s="1299" t="s">
        <v>283</v>
      </c>
      <c r="D9421" s="1300">
        <v>5585</v>
      </c>
      <c r="E9421" s="1408" t="s">
        <v>247</v>
      </c>
      <c r="F9421" s="935" t="s">
        <v>216</v>
      </c>
      <c r="G9421" s="1295">
        <v>0</v>
      </c>
      <c r="H9421" s="935" t="s">
        <v>409</v>
      </c>
      <c r="I9421" s="935" t="s">
        <v>410</v>
      </c>
      <c r="J9421" s="935">
        <v>40.263968490000003</v>
      </c>
      <c r="K9421" s="935">
        <v>-122.2235306</v>
      </c>
      <c r="L9421" s="935">
        <v>40.153152210000002</v>
      </c>
      <c r="M9421" s="935">
        <v>-122.20237950000001</v>
      </c>
    </row>
    <row r="9422" spans="1:13" x14ac:dyDescent="0.35">
      <c r="A9422" s="1296">
        <v>43894</v>
      </c>
      <c r="B9422" s="1408" t="s">
        <v>242</v>
      </c>
      <c r="C9422" s="1299" t="s">
        <v>283</v>
      </c>
      <c r="D9422" s="1300">
        <v>5585</v>
      </c>
      <c r="E9422" s="1408" t="s">
        <v>247</v>
      </c>
      <c r="F9422" s="935" t="s">
        <v>217</v>
      </c>
      <c r="G9422" s="1295">
        <v>0</v>
      </c>
      <c r="H9422" s="935" t="s">
        <v>410</v>
      </c>
      <c r="I9422" s="935" t="s">
        <v>411</v>
      </c>
      <c r="J9422" s="935">
        <v>40.153152210000002</v>
      </c>
      <c r="K9422" s="935">
        <v>-122.20237950000001</v>
      </c>
      <c r="L9422" s="935">
        <v>40.027836569999998</v>
      </c>
      <c r="M9422" s="935">
        <v>-122.11920569999999</v>
      </c>
    </row>
    <row r="9423" spans="1:13" x14ac:dyDescent="0.35">
      <c r="A9423" s="1296">
        <v>43894</v>
      </c>
      <c r="B9423" s="1408" t="s">
        <v>242</v>
      </c>
      <c r="C9423" s="1299" t="s">
        <v>283</v>
      </c>
      <c r="D9423" s="1300">
        <v>5585</v>
      </c>
      <c r="E9423" s="1408" t="s">
        <v>247</v>
      </c>
      <c r="F9423" s="935" t="s">
        <v>219</v>
      </c>
      <c r="G9423" s="1295">
        <v>0</v>
      </c>
      <c r="H9423" s="935" t="s">
        <v>411</v>
      </c>
      <c r="I9423" s="935" t="s">
        <v>412</v>
      </c>
      <c r="J9423" s="935">
        <v>40.027836569999998</v>
      </c>
      <c r="K9423" s="935">
        <v>-122.11920569999999</v>
      </c>
      <c r="L9423" s="935">
        <v>39.909298579999998</v>
      </c>
      <c r="M9423" s="935">
        <v>-122.0918963</v>
      </c>
    </row>
    <row r="9424" spans="1:13" x14ac:dyDescent="0.35">
      <c r="A9424" s="1296">
        <v>43894</v>
      </c>
      <c r="B9424" s="1408" t="s">
        <v>242</v>
      </c>
      <c r="C9424" s="1299" t="s">
        <v>283</v>
      </c>
      <c r="D9424" s="1300">
        <v>5585</v>
      </c>
      <c r="E9424" s="1408" t="s">
        <v>247</v>
      </c>
      <c r="F9424" s="935" t="s">
        <v>220</v>
      </c>
      <c r="G9424" s="1295">
        <v>0</v>
      </c>
      <c r="H9424" s="935" t="s">
        <v>412</v>
      </c>
      <c r="I9424" s="935" t="s">
        <v>413</v>
      </c>
      <c r="J9424" s="935">
        <v>39.909298579999998</v>
      </c>
      <c r="K9424" s="935">
        <v>-122.0918963</v>
      </c>
      <c r="L9424" s="935">
        <v>39.751173979999997</v>
      </c>
      <c r="M9424" s="935">
        <v>-121.9963235</v>
      </c>
    </row>
    <row r="9425" spans="1:13" x14ac:dyDescent="0.35">
      <c r="A9425" s="1296">
        <v>43894</v>
      </c>
      <c r="B9425" s="1408" t="s">
        <v>242</v>
      </c>
      <c r="C9425" s="1299" t="s">
        <v>283</v>
      </c>
      <c r="D9425" s="1300">
        <v>5585</v>
      </c>
      <c r="E9425" s="1408" t="s">
        <v>247</v>
      </c>
      <c r="F9425" s="935" t="s">
        <v>221</v>
      </c>
      <c r="G9425" s="1295">
        <v>0</v>
      </c>
      <c r="H9425" s="935" t="s">
        <v>413</v>
      </c>
      <c r="I9425" s="935" t="s">
        <v>414</v>
      </c>
      <c r="J9425" s="935">
        <v>39.751173979999997</v>
      </c>
      <c r="K9425" s="935">
        <v>-121.9963235</v>
      </c>
      <c r="L9425" s="935">
        <v>39.629153240000001</v>
      </c>
      <c r="M9425" s="935">
        <v>-121.9925059</v>
      </c>
    </row>
    <row r="9426" spans="1:13" x14ac:dyDescent="0.35">
      <c r="A9426" s="1296">
        <v>43894</v>
      </c>
      <c r="B9426" s="1408" t="s">
        <v>242</v>
      </c>
      <c r="C9426" s="1299" t="s">
        <v>283</v>
      </c>
      <c r="D9426" s="1300">
        <v>5585</v>
      </c>
      <c r="E9426" s="1408" t="s">
        <v>247</v>
      </c>
      <c r="F9426" s="935" t="s">
        <v>222</v>
      </c>
      <c r="G9426" s="1295">
        <v>0</v>
      </c>
      <c r="H9426" s="935" t="s">
        <v>414</v>
      </c>
      <c r="I9426" s="935" t="s">
        <v>415</v>
      </c>
      <c r="J9426" s="935">
        <v>39.629153240000001</v>
      </c>
      <c r="K9426" s="935">
        <v>-121.9925059</v>
      </c>
      <c r="L9426" s="935">
        <v>39.40712284</v>
      </c>
      <c r="M9426" s="935">
        <v>-122.00758999999999</v>
      </c>
    </row>
    <row r="9427" spans="1:13" x14ac:dyDescent="0.35">
      <c r="A9427" s="1296">
        <v>43978</v>
      </c>
      <c r="B9427" s="1467" t="s">
        <v>194</v>
      </c>
      <c r="C9427" s="1468" t="s">
        <v>283</v>
      </c>
      <c r="D9427" s="1469">
        <v>9021</v>
      </c>
      <c r="E9427" s="1408" t="s">
        <v>200</v>
      </c>
      <c r="F9427" s="935" t="s">
        <v>208</v>
      </c>
      <c r="G9427" s="1295">
        <v>8</v>
      </c>
      <c r="H9427" s="935" t="s">
        <v>402</v>
      </c>
      <c r="I9427" s="935" t="s">
        <v>403</v>
      </c>
      <c r="J9427" s="935">
        <v>40.611883210000002</v>
      </c>
      <c r="K9427" s="935">
        <v>-122.446135</v>
      </c>
      <c r="L9427" s="935">
        <v>40.592799669999998</v>
      </c>
      <c r="M9427" s="935">
        <v>-122.3942059</v>
      </c>
    </row>
    <row r="9428" spans="1:13" x14ac:dyDescent="0.35">
      <c r="A9428" s="1296">
        <v>43978</v>
      </c>
      <c r="B9428" s="1467" t="s">
        <v>194</v>
      </c>
      <c r="C9428" s="1468" t="s">
        <v>283</v>
      </c>
      <c r="D9428" s="1469">
        <v>9021</v>
      </c>
      <c r="E9428" s="1408" t="s">
        <v>200</v>
      </c>
      <c r="F9428" s="935" t="s">
        <v>209</v>
      </c>
      <c r="G9428" s="1295">
        <v>0</v>
      </c>
      <c r="H9428" s="935" t="s">
        <v>403</v>
      </c>
      <c r="I9428" s="935" t="s">
        <v>404</v>
      </c>
      <c r="J9428" s="935">
        <v>40.592799669999998</v>
      </c>
      <c r="K9428" s="935">
        <v>-122.3942059</v>
      </c>
      <c r="L9428" s="935">
        <v>40.585947769999997</v>
      </c>
      <c r="M9428" s="935">
        <v>-122.3683525</v>
      </c>
    </row>
    <row r="9429" spans="1:13" x14ac:dyDescent="0.35">
      <c r="A9429" s="1296">
        <v>43978</v>
      </c>
      <c r="B9429" s="1467" t="s">
        <v>194</v>
      </c>
      <c r="C9429" s="1468" t="s">
        <v>283</v>
      </c>
      <c r="D9429" s="1469">
        <v>9021</v>
      </c>
      <c r="E9429" s="1408" t="s">
        <v>200</v>
      </c>
      <c r="F9429" s="935" t="s">
        <v>211</v>
      </c>
      <c r="G9429" s="1295">
        <v>0</v>
      </c>
      <c r="H9429" s="935" t="s">
        <v>404</v>
      </c>
      <c r="I9429" s="935" t="s">
        <v>405</v>
      </c>
      <c r="J9429" s="935">
        <v>40.585947769999997</v>
      </c>
      <c r="K9429" s="935">
        <v>-122.3683525</v>
      </c>
      <c r="L9429" s="935">
        <v>40.472049499999997</v>
      </c>
      <c r="M9429" s="935">
        <v>-122.29453460000001</v>
      </c>
    </row>
    <row r="9430" spans="1:13" x14ac:dyDescent="0.35">
      <c r="A9430" s="1296">
        <v>43978</v>
      </c>
      <c r="B9430" s="1467" t="s">
        <v>194</v>
      </c>
      <c r="C9430" s="1468" t="s">
        <v>283</v>
      </c>
      <c r="D9430" s="1469">
        <v>9021</v>
      </c>
      <c r="E9430" s="1408" t="s">
        <v>200</v>
      </c>
      <c r="F9430" s="935" t="s">
        <v>212</v>
      </c>
      <c r="G9430" s="1295">
        <v>0</v>
      </c>
      <c r="H9430" s="935" t="s">
        <v>405</v>
      </c>
      <c r="I9430" s="935" t="s">
        <v>406</v>
      </c>
      <c r="J9430" s="935">
        <v>40.472049499999997</v>
      </c>
      <c r="K9430" s="935">
        <v>-122.29453460000001</v>
      </c>
      <c r="L9430" s="935">
        <v>40.417416330000002</v>
      </c>
      <c r="M9430" s="935">
        <v>-122.19395729999999</v>
      </c>
    </row>
    <row r="9431" spans="1:13" x14ac:dyDescent="0.35">
      <c r="A9431" s="1296">
        <v>43978</v>
      </c>
      <c r="B9431" s="1467" t="s">
        <v>194</v>
      </c>
      <c r="C9431" s="1468" t="s">
        <v>283</v>
      </c>
      <c r="D9431" s="1469">
        <v>9021</v>
      </c>
      <c r="E9431" s="1408" t="s">
        <v>200</v>
      </c>
      <c r="F9431" s="935" t="s">
        <v>213</v>
      </c>
      <c r="G9431" s="1295">
        <v>0</v>
      </c>
      <c r="H9431" s="935" t="s">
        <v>406</v>
      </c>
      <c r="I9431" s="935" t="s">
        <v>407</v>
      </c>
      <c r="J9431" s="935">
        <v>40.417416330000002</v>
      </c>
      <c r="K9431" s="935">
        <v>-122.19395729999999</v>
      </c>
      <c r="L9431" s="935">
        <v>40.355137560000003</v>
      </c>
      <c r="M9431" s="935">
        <v>-122.17595660000001</v>
      </c>
    </row>
    <row r="9432" spans="1:13" x14ac:dyDescent="0.35">
      <c r="A9432" s="1296">
        <v>43978</v>
      </c>
      <c r="B9432" s="1467" t="s">
        <v>194</v>
      </c>
      <c r="C9432" s="1468" t="s">
        <v>283</v>
      </c>
      <c r="D9432" s="1469">
        <v>9021</v>
      </c>
      <c r="E9432" s="1408" t="s">
        <v>200</v>
      </c>
      <c r="F9432" s="935" t="s">
        <v>214</v>
      </c>
      <c r="G9432" s="1295">
        <v>0</v>
      </c>
      <c r="H9432" s="935" t="s">
        <v>407</v>
      </c>
      <c r="I9432" s="935" t="s">
        <v>408</v>
      </c>
      <c r="J9432" s="935">
        <v>40.355137560000003</v>
      </c>
      <c r="K9432" s="935">
        <v>-122.17595660000001</v>
      </c>
      <c r="L9432" s="935">
        <v>40.316984869999999</v>
      </c>
      <c r="M9432" s="935">
        <v>-122.1896581</v>
      </c>
    </row>
    <row r="9433" spans="1:13" x14ac:dyDescent="0.35">
      <c r="A9433" s="1296">
        <v>43978</v>
      </c>
      <c r="B9433" s="1467" t="s">
        <v>194</v>
      </c>
      <c r="C9433" s="1468" t="s">
        <v>283</v>
      </c>
      <c r="D9433" s="1469">
        <v>9021</v>
      </c>
      <c r="E9433" s="1408" t="s">
        <v>200</v>
      </c>
      <c r="F9433" s="935" t="s">
        <v>215</v>
      </c>
      <c r="G9433" s="1295">
        <v>0</v>
      </c>
      <c r="H9433" s="935" t="s">
        <v>408</v>
      </c>
      <c r="I9433" s="935" t="s">
        <v>409</v>
      </c>
      <c r="J9433" s="935">
        <v>40.316984869999999</v>
      </c>
      <c r="K9433" s="935">
        <v>-122.1896581</v>
      </c>
      <c r="L9433" s="935">
        <v>40.263968490000003</v>
      </c>
      <c r="M9433" s="935">
        <v>-122.2235306</v>
      </c>
    </row>
    <row r="9434" spans="1:13" x14ac:dyDescent="0.35">
      <c r="A9434" s="1296">
        <v>43978</v>
      </c>
      <c r="B9434" s="1467" t="s">
        <v>194</v>
      </c>
      <c r="C9434" s="1468" t="s">
        <v>283</v>
      </c>
      <c r="D9434" s="1469">
        <v>9021</v>
      </c>
      <c r="E9434" s="1408" t="s">
        <v>200</v>
      </c>
      <c r="F9434" s="935" t="s">
        <v>216</v>
      </c>
      <c r="G9434" s="1295">
        <v>0</v>
      </c>
      <c r="H9434" s="935" t="s">
        <v>409</v>
      </c>
      <c r="I9434" s="935" t="s">
        <v>410</v>
      </c>
      <c r="J9434" s="935">
        <v>40.263968490000003</v>
      </c>
      <c r="K9434" s="935">
        <v>-122.2235306</v>
      </c>
      <c r="L9434" s="935">
        <v>40.153152210000002</v>
      </c>
      <c r="M9434" s="935">
        <v>-122.20237950000001</v>
      </c>
    </row>
    <row r="9435" spans="1:13" x14ac:dyDescent="0.35">
      <c r="A9435" s="1296">
        <v>43978</v>
      </c>
      <c r="B9435" s="1467" t="s">
        <v>194</v>
      </c>
      <c r="C9435" s="1468" t="s">
        <v>283</v>
      </c>
      <c r="D9435" s="1469">
        <v>9021</v>
      </c>
      <c r="E9435" s="1408" t="s">
        <v>200</v>
      </c>
      <c r="F9435" s="935" t="s">
        <v>217</v>
      </c>
      <c r="G9435" s="1295">
        <v>-99999</v>
      </c>
      <c r="H9435" s="935" t="s">
        <v>410</v>
      </c>
      <c r="I9435" s="935" t="s">
        <v>411</v>
      </c>
      <c r="J9435" s="935">
        <v>40.153152210000002</v>
      </c>
      <c r="K9435" s="935">
        <v>-122.20237950000001</v>
      </c>
      <c r="L9435" s="935">
        <v>40.027836569999998</v>
      </c>
      <c r="M9435" s="935">
        <v>-122.11920569999999</v>
      </c>
    </row>
    <row r="9436" spans="1:13" x14ac:dyDescent="0.35">
      <c r="A9436" s="1296">
        <v>43978</v>
      </c>
      <c r="B9436" s="1467" t="s">
        <v>194</v>
      </c>
      <c r="C9436" s="1468" t="s">
        <v>283</v>
      </c>
      <c r="D9436" s="1469">
        <v>9021</v>
      </c>
      <c r="E9436" s="1408" t="s">
        <v>200</v>
      </c>
      <c r="F9436" s="935" t="s">
        <v>219</v>
      </c>
      <c r="G9436" s="1295">
        <v>-99999</v>
      </c>
      <c r="H9436" s="935" t="s">
        <v>411</v>
      </c>
      <c r="I9436" s="935" t="s">
        <v>412</v>
      </c>
      <c r="J9436" s="935">
        <v>40.027836569999998</v>
      </c>
      <c r="K9436" s="935">
        <v>-122.11920569999999</v>
      </c>
      <c r="L9436" s="935">
        <v>39.909298579999998</v>
      </c>
      <c r="M9436" s="935">
        <v>-122.0918963</v>
      </c>
    </row>
    <row r="9437" spans="1:13" x14ac:dyDescent="0.35">
      <c r="A9437" s="1296">
        <v>43978</v>
      </c>
      <c r="B9437" s="1467" t="s">
        <v>194</v>
      </c>
      <c r="C9437" s="1468" t="s">
        <v>283</v>
      </c>
      <c r="D9437" s="1469">
        <v>9021</v>
      </c>
      <c r="E9437" s="1408" t="s">
        <v>200</v>
      </c>
      <c r="F9437" s="935" t="s">
        <v>220</v>
      </c>
      <c r="G9437" s="1295">
        <v>-99999</v>
      </c>
      <c r="H9437" s="935" t="s">
        <v>412</v>
      </c>
      <c r="I9437" s="935" t="s">
        <v>413</v>
      </c>
      <c r="J9437" s="935">
        <v>39.909298579999998</v>
      </c>
      <c r="K9437" s="935">
        <v>-122.0918963</v>
      </c>
      <c r="L9437" s="935">
        <v>39.751173979999997</v>
      </c>
      <c r="M9437" s="935">
        <v>-121.9963235</v>
      </c>
    </row>
    <row r="9438" spans="1:13" x14ac:dyDescent="0.35">
      <c r="A9438" s="1296">
        <v>43978</v>
      </c>
      <c r="B9438" s="1467" t="s">
        <v>194</v>
      </c>
      <c r="C9438" s="1468" t="s">
        <v>283</v>
      </c>
      <c r="D9438" s="1469">
        <v>9021</v>
      </c>
      <c r="E9438" s="1408" t="s">
        <v>200</v>
      </c>
      <c r="F9438" s="935" t="s">
        <v>221</v>
      </c>
      <c r="G9438" s="1295">
        <v>-99999</v>
      </c>
      <c r="H9438" s="935" t="s">
        <v>413</v>
      </c>
      <c r="I9438" s="935" t="s">
        <v>414</v>
      </c>
      <c r="J9438" s="935">
        <v>39.751173979999997</v>
      </c>
      <c r="K9438" s="935">
        <v>-121.9963235</v>
      </c>
      <c r="L9438" s="935">
        <v>39.629153240000001</v>
      </c>
      <c r="M9438" s="935">
        <v>-121.9925059</v>
      </c>
    </row>
    <row r="9439" spans="1:13" x14ac:dyDescent="0.35">
      <c r="A9439" s="1296">
        <v>43978</v>
      </c>
      <c r="B9439" s="1467" t="s">
        <v>194</v>
      </c>
      <c r="C9439" s="1468" t="s">
        <v>283</v>
      </c>
      <c r="D9439" s="1469">
        <v>9021</v>
      </c>
      <c r="E9439" s="1408" t="s">
        <v>200</v>
      </c>
      <c r="F9439" s="935" t="s">
        <v>222</v>
      </c>
      <c r="G9439" s="1295">
        <v>-99999</v>
      </c>
      <c r="H9439" s="935" t="s">
        <v>414</v>
      </c>
      <c r="I9439" s="935" t="s">
        <v>415</v>
      </c>
      <c r="J9439" s="935">
        <v>39.629153240000001</v>
      </c>
      <c r="K9439" s="935">
        <v>-121.9925059</v>
      </c>
      <c r="L9439" s="935">
        <v>39.40712284</v>
      </c>
      <c r="M9439" s="935">
        <v>-122.00758999999999</v>
      </c>
    </row>
    <row r="9440" spans="1:13" x14ac:dyDescent="0.35">
      <c r="A9440" s="1296">
        <v>43985</v>
      </c>
      <c r="B9440" s="1467" t="s">
        <v>194</v>
      </c>
      <c r="C9440" s="1468" t="s">
        <v>283</v>
      </c>
      <c r="D9440" s="1300">
        <v>10727</v>
      </c>
      <c r="E9440" s="1408" t="s">
        <v>200</v>
      </c>
      <c r="F9440" s="935" t="s">
        <v>208</v>
      </c>
      <c r="G9440" s="1295">
        <v>11</v>
      </c>
      <c r="H9440" s="935" t="s">
        <v>402</v>
      </c>
      <c r="I9440" s="935" t="s">
        <v>403</v>
      </c>
      <c r="J9440" s="935">
        <v>40.611883210000002</v>
      </c>
      <c r="K9440" s="935">
        <v>-122.446135</v>
      </c>
      <c r="L9440" s="935">
        <v>40.592799669999998</v>
      </c>
      <c r="M9440" s="935">
        <v>-122.3942059</v>
      </c>
    </row>
    <row r="9441" spans="1:13" x14ac:dyDescent="0.35">
      <c r="A9441" s="1296">
        <v>43985</v>
      </c>
      <c r="B9441" s="1467" t="s">
        <v>194</v>
      </c>
      <c r="C9441" s="1468" t="s">
        <v>283</v>
      </c>
      <c r="D9441" s="1300">
        <v>10727</v>
      </c>
      <c r="E9441" s="1408" t="s">
        <v>200</v>
      </c>
      <c r="F9441" s="935" t="s">
        <v>209</v>
      </c>
      <c r="G9441" s="1295">
        <v>1</v>
      </c>
      <c r="H9441" s="935" t="s">
        <v>403</v>
      </c>
      <c r="I9441" s="935" t="s">
        <v>404</v>
      </c>
      <c r="J9441" s="935">
        <v>40.592799669999998</v>
      </c>
      <c r="K9441" s="935">
        <v>-122.3942059</v>
      </c>
      <c r="L9441" s="935">
        <v>40.585947769999997</v>
      </c>
      <c r="M9441" s="935">
        <v>-122.3683525</v>
      </c>
    </row>
    <row r="9442" spans="1:13" x14ac:dyDescent="0.35">
      <c r="A9442" s="1296">
        <v>43985</v>
      </c>
      <c r="B9442" s="1467" t="s">
        <v>194</v>
      </c>
      <c r="C9442" s="1468" t="s">
        <v>283</v>
      </c>
      <c r="D9442" s="1300">
        <v>10727</v>
      </c>
      <c r="E9442" s="1408" t="s">
        <v>200</v>
      </c>
      <c r="F9442" s="935" t="s">
        <v>211</v>
      </c>
      <c r="G9442" s="1295">
        <v>2</v>
      </c>
      <c r="H9442" s="935" t="s">
        <v>404</v>
      </c>
      <c r="I9442" s="935" t="s">
        <v>405</v>
      </c>
      <c r="J9442" s="935">
        <v>40.585947769999997</v>
      </c>
      <c r="K9442" s="935">
        <v>-122.3683525</v>
      </c>
      <c r="L9442" s="935">
        <v>40.472049499999997</v>
      </c>
      <c r="M9442" s="935">
        <v>-122.29453460000001</v>
      </c>
    </row>
    <row r="9443" spans="1:13" x14ac:dyDescent="0.35">
      <c r="A9443" s="1296">
        <v>43985</v>
      </c>
      <c r="B9443" s="1467" t="s">
        <v>194</v>
      </c>
      <c r="C9443" s="1468" t="s">
        <v>283</v>
      </c>
      <c r="D9443" s="1300">
        <v>10727</v>
      </c>
      <c r="E9443" s="1408" t="s">
        <v>200</v>
      </c>
      <c r="F9443" s="935" t="s">
        <v>212</v>
      </c>
      <c r="G9443" s="1295">
        <v>0</v>
      </c>
      <c r="H9443" s="935" t="s">
        <v>405</v>
      </c>
      <c r="I9443" s="935" t="s">
        <v>406</v>
      </c>
      <c r="J9443" s="935">
        <v>40.472049499999997</v>
      </c>
      <c r="K9443" s="935">
        <v>-122.29453460000001</v>
      </c>
      <c r="L9443" s="935">
        <v>40.417416330000002</v>
      </c>
      <c r="M9443" s="935">
        <v>-122.19395729999999</v>
      </c>
    </row>
    <row r="9444" spans="1:13" x14ac:dyDescent="0.35">
      <c r="A9444" s="1296">
        <v>43985</v>
      </c>
      <c r="B9444" s="1467" t="s">
        <v>194</v>
      </c>
      <c r="C9444" s="1468" t="s">
        <v>283</v>
      </c>
      <c r="D9444" s="1300">
        <v>10727</v>
      </c>
      <c r="E9444" s="1408" t="s">
        <v>200</v>
      </c>
      <c r="F9444" s="935" t="s">
        <v>213</v>
      </c>
      <c r="G9444" s="1295">
        <v>0</v>
      </c>
      <c r="H9444" s="935" t="s">
        <v>406</v>
      </c>
      <c r="I9444" s="935" t="s">
        <v>407</v>
      </c>
      <c r="J9444" s="935">
        <v>40.417416330000002</v>
      </c>
      <c r="K9444" s="935">
        <v>-122.19395729999999</v>
      </c>
      <c r="L9444" s="935">
        <v>40.355137560000003</v>
      </c>
      <c r="M9444" s="935">
        <v>-122.17595660000001</v>
      </c>
    </row>
    <row r="9445" spans="1:13" x14ac:dyDescent="0.35">
      <c r="A9445" s="1296">
        <v>43985</v>
      </c>
      <c r="B9445" s="1467" t="s">
        <v>194</v>
      </c>
      <c r="C9445" s="1468" t="s">
        <v>283</v>
      </c>
      <c r="D9445" s="1300">
        <v>10727</v>
      </c>
      <c r="E9445" s="1408" t="s">
        <v>200</v>
      </c>
      <c r="F9445" s="935" t="s">
        <v>214</v>
      </c>
      <c r="G9445" s="1295">
        <v>0</v>
      </c>
      <c r="H9445" s="935" t="s">
        <v>407</v>
      </c>
      <c r="I9445" s="935" t="s">
        <v>408</v>
      </c>
      <c r="J9445" s="935">
        <v>40.355137560000003</v>
      </c>
      <c r="K9445" s="935">
        <v>-122.17595660000001</v>
      </c>
      <c r="L9445" s="935">
        <v>40.316984869999999</v>
      </c>
      <c r="M9445" s="935">
        <v>-122.1896581</v>
      </c>
    </row>
    <row r="9446" spans="1:13" x14ac:dyDescent="0.35">
      <c r="A9446" s="1296">
        <v>43985</v>
      </c>
      <c r="B9446" s="1467" t="s">
        <v>194</v>
      </c>
      <c r="C9446" s="1468" t="s">
        <v>283</v>
      </c>
      <c r="D9446" s="1300">
        <v>10727</v>
      </c>
      <c r="E9446" s="1408" t="s">
        <v>200</v>
      </c>
      <c r="F9446" s="935" t="s">
        <v>215</v>
      </c>
      <c r="G9446" s="1295">
        <v>0</v>
      </c>
      <c r="H9446" s="935" t="s">
        <v>408</v>
      </c>
      <c r="I9446" s="935" t="s">
        <v>409</v>
      </c>
      <c r="J9446" s="935">
        <v>40.316984869999999</v>
      </c>
      <c r="K9446" s="935">
        <v>-122.1896581</v>
      </c>
      <c r="L9446" s="935">
        <v>40.263968490000003</v>
      </c>
      <c r="M9446" s="935">
        <v>-122.2235306</v>
      </c>
    </row>
    <row r="9447" spans="1:13" x14ac:dyDescent="0.35">
      <c r="A9447" s="1296">
        <v>43985</v>
      </c>
      <c r="B9447" s="1467" t="s">
        <v>194</v>
      </c>
      <c r="C9447" s="1468" t="s">
        <v>283</v>
      </c>
      <c r="D9447" s="1300">
        <v>10727</v>
      </c>
      <c r="E9447" s="1408" t="s">
        <v>200</v>
      </c>
      <c r="F9447" s="935" t="s">
        <v>216</v>
      </c>
      <c r="G9447" s="1295">
        <v>0</v>
      </c>
      <c r="H9447" s="935" t="s">
        <v>409</v>
      </c>
      <c r="I9447" s="935" t="s">
        <v>410</v>
      </c>
      <c r="J9447" s="935">
        <v>40.263968490000003</v>
      </c>
      <c r="K9447" s="935">
        <v>-122.2235306</v>
      </c>
      <c r="L9447" s="935">
        <v>40.153152210000002</v>
      </c>
      <c r="M9447" s="935">
        <v>-122.20237950000001</v>
      </c>
    </row>
    <row r="9448" spans="1:13" x14ac:dyDescent="0.35">
      <c r="A9448" s="1296">
        <v>43985</v>
      </c>
      <c r="B9448" s="1467" t="s">
        <v>194</v>
      </c>
      <c r="C9448" s="1468" t="s">
        <v>283</v>
      </c>
      <c r="D9448" s="1300">
        <v>10727</v>
      </c>
      <c r="E9448" s="1408" t="s">
        <v>200</v>
      </c>
      <c r="F9448" s="935" t="s">
        <v>217</v>
      </c>
      <c r="G9448" s="1295">
        <v>-99999</v>
      </c>
      <c r="H9448" s="935" t="s">
        <v>410</v>
      </c>
      <c r="I9448" s="935" t="s">
        <v>411</v>
      </c>
      <c r="J9448" s="935">
        <v>40.153152210000002</v>
      </c>
      <c r="K9448" s="935">
        <v>-122.20237950000001</v>
      </c>
      <c r="L9448" s="935">
        <v>40.027836569999998</v>
      </c>
      <c r="M9448" s="935">
        <v>-122.11920569999999</v>
      </c>
    </row>
    <row r="9449" spans="1:13" x14ac:dyDescent="0.35">
      <c r="A9449" s="1296">
        <v>43985</v>
      </c>
      <c r="B9449" s="1467" t="s">
        <v>194</v>
      </c>
      <c r="C9449" s="1468" t="s">
        <v>283</v>
      </c>
      <c r="D9449" s="1300">
        <v>10727</v>
      </c>
      <c r="E9449" s="1408" t="s">
        <v>200</v>
      </c>
      <c r="F9449" s="935" t="s">
        <v>219</v>
      </c>
      <c r="G9449" s="1295">
        <v>-99999</v>
      </c>
      <c r="H9449" s="935" t="s">
        <v>411</v>
      </c>
      <c r="I9449" s="935" t="s">
        <v>412</v>
      </c>
      <c r="J9449" s="935">
        <v>40.027836569999998</v>
      </c>
      <c r="K9449" s="935">
        <v>-122.11920569999999</v>
      </c>
      <c r="L9449" s="935">
        <v>39.909298579999998</v>
      </c>
      <c r="M9449" s="935">
        <v>-122.0918963</v>
      </c>
    </row>
    <row r="9450" spans="1:13" x14ac:dyDescent="0.35">
      <c r="A9450" s="1296">
        <v>43985</v>
      </c>
      <c r="B9450" s="1467" t="s">
        <v>194</v>
      </c>
      <c r="C9450" s="1468" t="s">
        <v>283</v>
      </c>
      <c r="D9450" s="1300">
        <v>10727</v>
      </c>
      <c r="E9450" s="1408" t="s">
        <v>200</v>
      </c>
      <c r="F9450" s="935" t="s">
        <v>220</v>
      </c>
      <c r="G9450" s="1295">
        <v>-99999</v>
      </c>
      <c r="H9450" s="935" t="s">
        <v>412</v>
      </c>
      <c r="I9450" s="935" t="s">
        <v>413</v>
      </c>
      <c r="J9450" s="935">
        <v>39.909298579999998</v>
      </c>
      <c r="K9450" s="935">
        <v>-122.0918963</v>
      </c>
      <c r="L9450" s="935">
        <v>39.751173979999997</v>
      </c>
      <c r="M9450" s="935">
        <v>-121.9963235</v>
      </c>
    </row>
    <row r="9451" spans="1:13" x14ac:dyDescent="0.35">
      <c r="A9451" s="1296">
        <v>43985</v>
      </c>
      <c r="B9451" s="1467" t="s">
        <v>194</v>
      </c>
      <c r="C9451" s="1468" t="s">
        <v>283</v>
      </c>
      <c r="D9451" s="1300">
        <v>10727</v>
      </c>
      <c r="E9451" s="1408" t="s">
        <v>200</v>
      </c>
      <c r="F9451" s="935" t="s">
        <v>221</v>
      </c>
      <c r="G9451" s="1295">
        <v>-99999</v>
      </c>
      <c r="H9451" s="935" t="s">
        <v>413</v>
      </c>
      <c r="I9451" s="935" t="s">
        <v>414</v>
      </c>
      <c r="J9451" s="935">
        <v>39.751173979999997</v>
      </c>
      <c r="K9451" s="935">
        <v>-121.9963235</v>
      </c>
      <c r="L9451" s="935">
        <v>39.629153240000001</v>
      </c>
      <c r="M9451" s="935">
        <v>-121.9925059</v>
      </c>
    </row>
    <row r="9452" spans="1:13" x14ac:dyDescent="0.35">
      <c r="A9452" s="1296">
        <v>43985</v>
      </c>
      <c r="B9452" s="1467" t="s">
        <v>194</v>
      </c>
      <c r="C9452" s="1468" t="s">
        <v>283</v>
      </c>
      <c r="D9452" s="1300">
        <v>10727</v>
      </c>
      <c r="E9452" s="1408" t="s">
        <v>200</v>
      </c>
      <c r="F9452" s="935" t="s">
        <v>222</v>
      </c>
      <c r="G9452" s="1295">
        <v>-99999</v>
      </c>
      <c r="H9452" s="935" t="s">
        <v>414</v>
      </c>
      <c r="I9452" s="935" t="s">
        <v>415</v>
      </c>
      <c r="J9452" s="935">
        <v>39.629153240000001</v>
      </c>
      <c r="K9452" s="935">
        <v>-121.9925059</v>
      </c>
      <c r="L9452" s="935">
        <v>39.40712284</v>
      </c>
      <c r="M9452" s="935">
        <v>-122.00758999999999</v>
      </c>
    </row>
    <row r="9453" spans="1:13" x14ac:dyDescent="0.35">
      <c r="A9453" s="1296">
        <v>43991</v>
      </c>
      <c r="B9453" s="1467" t="s">
        <v>194</v>
      </c>
      <c r="C9453" s="1468" t="s">
        <v>283</v>
      </c>
      <c r="D9453" s="1300">
        <v>10550</v>
      </c>
      <c r="E9453" s="1408" t="s">
        <v>200</v>
      </c>
      <c r="F9453" s="935" t="s">
        <v>208</v>
      </c>
      <c r="G9453" s="1295">
        <v>10</v>
      </c>
      <c r="H9453" s="935" t="s">
        <v>402</v>
      </c>
      <c r="I9453" s="935" t="s">
        <v>403</v>
      </c>
      <c r="J9453" s="935">
        <v>40.611883210000002</v>
      </c>
      <c r="K9453" s="935">
        <v>-122.446135</v>
      </c>
      <c r="L9453" s="935">
        <v>40.592799669999998</v>
      </c>
      <c r="M9453" s="935">
        <v>-122.3942059</v>
      </c>
    </row>
    <row r="9454" spans="1:13" x14ac:dyDescent="0.35">
      <c r="A9454" s="1296">
        <v>43991</v>
      </c>
      <c r="B9454" s="1467" t="s">
        <v>194</v>
      </c>
      <c r="C9454" s="1468" t="s">
        <v>283</v>
      </c>
      <c r="D9454" s="1300">
        <v>10550</v>
      </c>
      <c r="E9454" s="1408" t="s">
        <v>200</v>
      </c>
      <c r="F9454" s="935" t="s">
        <v>209</v>
      </c>
      <c r="G9454" s="1295">
        <v>3</v>
      </c>
      <c r="H9454" s="935" t="s">
        <v>403</v>
      </c>
      <c r="I9454" s="935" t="s">
        <v>404</v>
      </c>
      <c r="J9454" s="935">
        <v>40.592799669999998</v>
      </c>
      <c r="K9454" s="935">
        <v>-122.3942059</v>
      </c>
      <c r="L9454" s="935">
        <v>40.585947769999997</v>
      </c>
      <c r="M9454" s="935">
        <v>-122.3683525</v>
      </c>
    </row>
    <row r="9455" spans="1:13" x14ac:dyDescent="0.35">
      <c r="A9455" s="1296">
        <v>43991</v>
      </c>
      <c r="B9455" s="1467" t="s">
        <v>194</v>
      </c>
      <c r="C9455" s="1468" t="s">
        <v>283</v>
      </c>
      <c r="D9455" s="1300">
        <v>10550</v>
      </c>
      <c r="E9455" s="1408" t="s">
        <v>200</v>
      </c>
      <c r="F9455" s="935" t="s">
        <v>211</v>
      </c>
      <c r="G9455" s="1295">
        <v>2</v>
      </c>
      <c r="H9455" s="935" t="s">
        <v>404</v>
      </c>
      <c r="I9455" s="935" t="s">
        <v>405</v>
      </c>
      <c r="J9455" s="935">
        <v>40.585947769999997</v>
      </c>
      <c r="K9455" s="935">
        <v>-122.3683525</v>
      </c>
      <c r="L9455" s="935">
        <v>40.472049499999997</v>
      </c>
      <c r="M9455" s="935">
        <v>-122.29453460000001</v>
      </c>
    </row>
    <row r="9456" spans="1:13" x14ac:dyDescent="0.35">
      <c r="A9456" s="1296">
        <v>43991</v>
      </c>
      <c r="B9456" s="1467" t="s">
        <v>194</v>
      </c>
      <c r="C9456" s="1468" t="s">
        <v>283</v>
      </c>
      <c r="D9456" s="1300">
        <v>10550</v>
      </c>
      <c r="E9456" s="1408" t="s">
        <v>200</v>
      </c>
      <c r="F9456" s="935" t="s">
        <v>212</v>
      </c>
      <c r="G9456" s="1295">
        <v>0</v>
      </c>
      <c r="H9456" s="935" t="s">
        <v>405</v>
      </c>
      <c r="I9456" s="935" t="s">
        <v>406</v>
      </c>
      <c r="J9456" s="935">
        <v>40.472049499999997</v>
      </c>
      <c r="K9456" s="935">
        <v>-122.29453460000001</v>
      </c>
      <c r="L9456" s="935">
        <v>40.417416330000002</v>
      </c>
      <c r="M9456" s="935">
        <v>-122.19395729999999</v>
      </c>
    </row>
    <row r="9457" spans="1:13" x14ac:dyDescent="0.35">
      <c r="A9457" s="1296">
        <v>43991</v>
      </c>
      <c r="B9457" s="1467" t="s">
        <v>194</v>
      </c>
      <c r="C9457" s="1468" t="s">
        <v>283</v>
      </c>
      <c r="D9457" s="1300">
        <v>10550</v>
      </c>
      <c r="E9457" s="1408" t="s">
        <v>200</v>
      </c>
      <c r="F9457" s="935" t="s">
        <v>213</v>
      </c>
      <c r="G9457" s="1295">
        <v>0</v>
      </c>
      <c r="H9457" s="935" t="s">
        <v>406</v>
      </c>
      <c r="I9457" s="935" t="s">
        <v>407</v>
      </c>
      <c r="J9457" s="935">
        <v>40.417416330000002</v>
      </c>
      <c r="K9457" s="935">
        <v>-122.19395729999999</v>
      </c>
      <c r="L9457" s="935">
        <v>40.355137560000003</v>
      </c>
      <c r="M9457" s="935">
        <v>-122.17595660000001</v>
      </c>
    </row>
    <row r="9458" spans="1:13" x14ac:dyDescent="0.35">
      <c r="A9458" s="1296">
        <v>43991</v>
      </c>
      <c r="B9458" s="1467" t="s">
        <v>194</v>
      </c>
      <c r="C9458" s="1468" t="s">
        <v>283</v>
      </c>
      <c r="D9458" s="1300">
        <v>10550</v>
      </c>
      <c r="E9458" s="1408" t="s">
        <v>200</v>
      </c>
      <c r="F9458" s="935" t="s">
        <v>214</v>
      </c>
      <c r="G9458" s="1295">
        <v>0</v>
      </c>
      <c r="H9458" s="935" t="s">
        <v>407</v>
      </c>
      <c r="I9458" s="935" t="s">
        <v>408</v>
      </c>
      <c r="J9458" s="935">
        <v>40.355137560000003</v>
      </c>
      <c r="K9458" s="935">
        <v>-122.17595660000001</v>
      </c>
      <c r="L9458" s="935">
        <v>40.316984869999999</v>
      </c>
      <c r="M9458" s="935">
        <v>-122.1896581</v>
      </c>
    </row>
    <row r="9459" spans="1:13" x14ac:dyDescent="0.35">
      <c r="A9459" s="1296">
        <v>43991</v>
      </c>
      <c r="B9459" s="1467" t="s">
        <v>194</v>
      </c>
      <c r="C9459" s="1468" t="s">
        <v>283</v>
      </c>
      <c r="D9459" s="1300">
        <v>10550</v>
      </c>
      <c r="E9459" s="1408" t="s">
        <v>200</v>
      </c>
      <c r="F9459" s="935" t="s">
        <v>215</v>
      </c>
      <c r="G9459" s="1295">
        <v>0</v>
      </c>
      <c r="H9459" s="935" t="s">
        <v>408</v>
      </c>
      <c r="I9459" s="935" t="s">
        <v>409</v>
      </c>
      <c r="J9459" s="935">
        <v>40.316984869999999</v>
      </c>
      <c r="K9459" s="935">
        <v>-122.1896581</v>
      </c>
      <c r="L9459" s="935">
        <v>40.263968490000003</v>
      </c>
      <c r="M9459" s="935">
        <v>-122.2235306</v>
      </c>
    </row>
    <row r="9460" spans="1:13" x14ac:dyDescent="0.35">
      <c r="A9460" s="1296">
        <v>43991</v>
      </c>
      <c r="B9460" s="1467" t="s">
        <v>194</v>
      </c>
      <c r="C9460" s="1468" t="s">
        <v>283</v>
      </c>
      <c r="D9460" s="1300">
        <v>10550</v>
      </c>
      <c r="E9460" s="1408" t="s">
        <v>200</v>
      </c>
      <c r="F9460" s="935" t="s">
        <v>216</v>
      </c>
      <c r="G9460" s="1295">
        <v>-99999</v>
      </c>
      <c r="H9460" s="935" t="s">
        <v>409</v>
      </c>
      <c r="I9460" s="935" t="s">
        <v>410</v>
      </c>
      <c r="J9460" s="935">
        <v>40.263968490000003</v>
      </c>
      <c r="K9460" s="935">
        <v>-122.2235306</v>
      </c>
      <c r="L9460" s="935">
        <v>40.153152210000002</v>
      </c>
      <c r="M9460" s="935">
        <v>-122.20237950000001</v>
      </c>
    </row>
    <row r="9461" spans="1:13" x14ac:dyDescent="0.35">
      <c r="A9461" s="1296">
        <v>43991</v>
      </c>
      <c r="B9461" s="1467" t="s">
        <v>194</v>
      </c>
      <c r="C9461" s="1468" t="s">
        <v>283</v>
      </c>
      <c r="D9461" s="1300">
        <v>10550</v>
      </c>
      <c r="E9461" s="1408" t="s">
        <v>200</v>
      </c>
      <c r="F9461" s="935" t="s">
        <v>217</v>
      </c>
      <c r="G9461" s="1295">
        <v>-99999</v>
      </c>
      <c r="H9461" s="935" t="s">
        <v>410</v>
      </c>
      <c r="I9461" s="935" t="s">
        <v>411</v>
      </c>
      <c r="J9461" s="935">
        <v>40.153152210000002</v>
      </c>
      <c r="K9461" s="935">
        <v>-122.20237950000001</v>
      </c>
      <c r="L9461" s="935">
        <v>40.027836569999998</v>
      </c>
      <c r="M9461" s="935">
        <v>-122.11920569999999</v>
      </c>
    </row>
    <row r="9462" spans="1:13" x14ac:dyDescent="0.35">
      <c r="A9462" s="1296">
        <v>43991</v>
      </c>
      <c r="B9462" s="1467" t="s">
        <v>194</v>
      </c>
      <c r="C9462" s="1468" t="s">
        <v>283</v>
      </c>
      <c r="D9462" s="1300">
        <v>10550</v>
      </c>
      <c r="E9462" s="1408" t="s">
        <v>200</v>
      </c>
      <c r="F9462" s="935" t="s">
        <v>219</v>
      </c>
      <c r="G9462" s="1295">
        <v>-99999</v>
      </c>
      <c r="H9462" s="935" t="s">
        <v>411</v>
      </c>
      <c r="I9462" s="935" t="s">
        <v>412</v>
      </c>
      <c r="J9462" s="935">
        <v>40.027836569999998</v>
      </c>
      <c r="K9462" s="935">
        <v>-122.11920569999999</v>
      </c>
      <c r="L9462" s="935">
        <v>39.909298579999998</v>
      </c>
      <c r="M9462" s="935">
        <v>-122.0918963</v>
      </c>
    </row>
    <row r="9463" spans="1:13" x14ac:dyDescent="0.35">
      <c r="A9463" s="1296">
        <v>43991</v>
      </c>
      <c r="B9463" s="1467" t="s">
        <v>194</v>
      </c>
      <c r="C9463" s="1468" t="s">
        <v>283</v>
      </c>
      <c r="D9463" s="1300">
        <v>10550</v>
      </c>
      <c r="E9463" s="1408" t="s">
        <v>200</v>
      </c>
      <c r="F9463" s="935" t="s">
        <v>220</v>
      </c>
      <c r="G9463" s="1295">
        <v>-99999</v>
      </c>
      <c r="H9463" s="935" t="s">
        <v>412</v>
      </c>
      <c r="I9463" s="935" t="s">
        <v>413</v>
      </c>
      <c r="J9463" s="935">
        <v>39.909298579999998</v>
      </c>
      <c r="K9463" s="935">
        <v>-122.0918963</v>
      </c>
      <c r="L9463" s="935">
        <v>39.751173979999997</v>
      </c>
      <c r="M9463" s="935">
        <v>-121.9963235</v>
      </c>
    </row>
    <row r="9464" spans="1:13" x14ac:dyDescent="0.35">
      <c r="A9464" s="1296">
        <v>43991</v>
      </c>
      <c r="B9464" s="1467" t="s">
        <v>194</v>
      </c>
      <c r="C9464" s="1468" t="s">
        <v>283</v>
      </c>
      <c r="D9464" s="1300">
        <v>10550</v>
      </c>
      <c r="E9464" s="1408" t="s">
        <v>200</v>
      </c>
      <c r="F9464" s="935" t="s">
        <v>221</v>
      </c>
      <c r="G9464" s="1295">
        <v>-99999</v>
      </c>
      <c r="H9464" s="935" t="s">
        <v>413</v>
      </c>
      <c r="I9464" s="935" t="s">
        <v>414</v>
      </c>
      <c r="J9464" s="935">
        <v>39.751173979999997</v>
      </c>
      <c r="K9464" s="935">
        <v>-121.9963235</v>
      </c>
      <c r="L9464" s="935">
        <v>39.629153240000001</v>
      </c>
      <c r="M9464" s="935">
        <v>-121.9925059</v>
      </c>
    </row>
    <row r="9465" spans="1:13" x14ac:dyDescent="0.35">
      <c r="A9465" s="1296">
        <v>43991</v>
      </c>
      <c r="B9465" s="1467" t="s">
        <v>194</v>
      </c>
      <c r="C9465" s="1468" t="s">
        <v>283</v>
      </c>
      <c r="D9465" s="1300">
        <v>10550</v>
      </c>
      <c r="E9465" s="1408" t="s">
        <v>200</v>
      </c>
      <c r="F9465" s="935" t="s">
        <v>222</v>
      </c>
      <c r="G9465" s="1295">
        <v>3</v>
      </c>
      <c r="H9465" s="935" t="s">
        <v>414</v>
      </c>
      <c r="I9465" s="935" t="s">
        <v>415</v>
      </c>
      <c r="J9465" s="935">
        <v>39.629153240000001</v>
      </c>
      <c r="K9465" s="935">
        <v>-121.9925059</v>
      </c>
      <c r="L9465" s="935">
        <v>39.40712284</v>
      </c>
      <c r="M9465" s="935">
        <v>-122.00758999999999</v>
      </c>
    </row>
    <row r="9466" spans="1:13" x14ac:dyDescent="0.35">
      <c r="A9466" s="1296">
        <v>43998</v>
      </c>
      <c r="B9466" s="1467" t="s">
        <v>194</v>
      </c>
      <c r="C9466" s="1468" t="s">
        <v>283</v>
      </c>
      <c r="D9466" s="1300">
        <v>12265</v>
      </c>
      <c r="E9466" s="1408" t="s">
        <v>200</v>
      </c>
      <c r="F9466" s="935" t="s">
        <v>208</v>
      </c>
      <c r="G9466" s="1295">
        <v>11</v>
      </c>
      <c r="H9466" s="935" t="s">
        <v>402</v>
      </c>
      <c r="I9466" s="935" t="s">
        <v>403</v>
      </c>
      <c r="J9466" s="935">
        <v>40.611883210000002</v>
      </c>
      <c r="K9466" s="935">
        <v>-122.446135</v>
      </c>
      <c r="L9466" s="935">
        <v>40.592799669999998</v>
      </c>
      <c r="M9466" s="935">
        <v>-122.3942059</v>
      </c>
    </row>
    <row r="9467" spans="1:13" x14ac:dyDescent="0.35">
      <c r="A9467" s="1296">
        <v>43998</v>
      </c>
      <c r="B9467" s="1467" t="s">
        <v>194</v>
      </c>
      <c r="C9467" s="1468" t="s">
        <v>283</v>
      </c>
      <c r="D9467" s="1300">
        <v>12265</v>
      </c>
      <c r="E9467" s="1408" t="s">
        <v>200</v>
      </c>
      <c r="F9467" s="935" t="s">
        <v>209</v>
      </c>
      <c r="G9467" s="1295">
        <v>0</v>
      </c>
      <c r="H9467" s="935" t="s">
        <v>403</v>
      </c>
      <c r="I9467" s="935" t="s">
        <v>404</v>
      </c>
      <c r="J9467" s="935">
        <v>40.592799669999998</v>
      </c>
      <c r="K9467" s="935">
        <v>-122.3942059</v>
      </c>
      <c r="L9467" s="935">
        <v>40.585947769999997</v>
      </c>
      <c r="M9467" s="935">
        <v>-122.3683525</v>
      </c>
    </row>
    <row r="9468" spans="1:13" x14ac:dyDescent="0.35">
      <c r="A9468" s="1296">
        <v>43998</v>
      </c>
      <c r="B9468" s="1467" t="s">
        <v>194</v>
      </c>
      <c r="C9468" s="1468" t="s">
        <v>283</v>
      </c>
      <c r="D9468" s="1300">
        <v>12265</v>
      </c>
      <c r="E9468" s="1408" t="s">
        <v>200</v>
      </c>
      <c r="F9468" s="935" t="s">
        <v>211</v>
      </c>
      <c r="G9468" s="1295">
        <v>0</v>
      </c>
      <c r="H9468" s="935" t="s">
        <v>404</v>
      </c>
      <c r="I9468" s="935" t="s">
        <v>405</v>
      </c>
      <c r="J9468" s="935">
        <v>40.585947769999997</v>
      </c>
      <c r="K9468" s="935">
        <v>-122.3683525</v>
      </c>
      <c r="L9468" s="935">
        <v>40.472049499999997</v>
      </c>
      <c r="M9468" s="935">
        <v>-122.29453460000001</v>
      </c>
    </row>
    <row r="9469" spans="1:13" x14ac:dyDescent="0.35">
      <c r="A9469" s="1296">
        <v>43998</v>
      </c>
      <c r="B9469" s="1467" t="s">
        <v>194</v>
      </c>
      <c r="C9469" s="1468" t="s">
        <v>283</v>
      </c>
      <c r="D9469" s="1300">
        <v>12265</v>
      </c>
      <c r="E9469" s="1408" t="s">
        <v>200</v>
      </c>
      <c r="F9469" s="935" t="s">
        <v>212</v>
      </c>
      <c r="G9469" s="1295">
        <v>0</v>
      </c>
      <c r="H9469" s="935" t="s">
        <v>405</v>
      </c>
      <c r="I9469" s="935" t="s">
        <v>406</v>
      </c>
      <c r="J9469" s="935">
        <v>40.472049499999997</v>
      </c>
      <c r="K9469" s="935">
        <v>-122.29453460000001</v>
      </c>
      <c r="L9469" s="935">
        <v>40.417416330000002</v>
      </c>
      <c r="M9469" s="935">
        <v>-122.19395729999999</v>
      </c>
    </row>
    <row r="9470" spans="1:13" x14ac:dyDescent="0.35">
      <c r="A9470" s="1296">
        <v>43998</v>
      </c>
      <c r="B9470" s="1467" t="s">
        <v>194</v>
      </c>
      <c r="C9470" s="1468" t="s">
        <v>283</v>
      </c>
      <c r="D9470" s="1300">
        <v>12265</v>
      </c>
      <c r="E9470" s="1408" t="s">
        <v>200</v>
      </c>
      <c r="F9470" s="935" t="s">
        <v>213</v>
      </c>
      <c r="G9470" s="1295">
        <v>0</v>
      </c>
      <c r="H9470" s="935" t="s">
        <v>406</v>
      </c>
      <c r="I9470" s="935" t="s">
        <v>407</v>
      </c>
      <c r="J9470" s="935">
        <v>40.417416330000002</v>
      </c>
      <c r="K9470" s="935">
        <v>-122.19395729999999</v>
      </c>
      <c r="L9470" s="935">
        <v>40.355137560000003</v>
      </c>
      <c r="M9470" s="935">
        <v>-122.17595660000001</v>
      </c>
    </row>
    <row r="9471" spans="1:13" x14ac:dyDescent="0.35">
      <c r="A9471" s="1296">
        <v>43998</v>
      </c>
      <c r="B9471" s="1467" t="s">
        <v>194</v>
      </c>
      <c r="C9471" s="1468" t="s">
        <v>283</v>
      </c>
      <c r="D9471" s="1300">
        <v>12265</v>
      </c>
      <c r="E9471" s="1408" t="s">
        <v>200</v>
      </c>
      <c r="F9471" s="935" t="s">
        <v>214</v>
      </c>
      <c r="G9471" s="1295">
        <v>0</v>
      </c>
      <c r="H9471" s="935" t="s">
        <v>407</v>
      </c>
      <c r="I9471" s="935" t="s">
        <v>408</v>
      </c>
      <c r="J9471" s="935">
        <v>40.355137560000003</v>
      </c>
      <c r="K9471" s="935">
        <v>-122.17595660000001</v>
      </c>
      <c r="L9471" s="935">
        <v>40.316984869999999</v>
      </c>
      <c r="M9471" s="935">
        <v>-122.1896581</v>
      </c>
    </row>
    <row r="9472" spans="1:13" x14ac:dyDescent="0.35">
      <c r="A9472" s="1296">
        <v>43998</v>
      </c>
      <c r="B9472" s="1467" t="s">
        <v>194</v>
      </c>
      <c r="C9472" s="1468" t="s">
        <v>283</v>
      </c>
      <c r="D9472" s="1300">
        <v>12265</v>
      </c>
      <c r="E9472" s="1408" t="s">
        <v>200</v>
      </c>
      <c r="F9472" s="935" t="s">
        <v>215</v>
      </c>
      <c r="G9472" s="1295">
        <v>0</v>
      </c>
      <c r="H9472" s="935" t="s">
        <v>408</v>
      </c>
      <c r="I9472" s="935" t="s">
        <v>409</v>
      </c>
      <c r="J9472" s="935">
        <v>40.316984869999999</v>
      </c>
      <c r="K9472" s="935">
        <v>-122.1896581</v>
      </c>
      <c r="L9472" s="935">
        <v>40.263968490000003</v>
      </c>
      <c r="M9472" s="935">
        <v>-122.2235306</v>
      </c>
    </row>
    <row r="9473" spans="1:13" x14ac:dyDescent="0.35">
      <c r="A9473" s="1296">
        <v>43998</v>
      </c>
      <c r="B9473" s="1467" t="s">
        <v>194</v>
      </c>
      <c r="C9473" s="1468" t="s">
        <v>283</v>
      </c>
      <c r="D9473" s="1300">
        <v>12265</v>
      </c>
      <c r="E9473" s="1408" t="s">
        <v>200</v>
      </c>
      <c r="F9473" s="935" t="s">
        <v>216</v>
      </c>
      <c r="G9473" s="1295">
        <v>0</v>
      </c>
      <c r="H9473" s="935" t="s">
        <v>409</v>
      </c>
      <c r="I9473" s="935" t="s">
        <v>410</v>
      </c>
      <c r="J9473" s="935">
        <v>40.263968490000003</v>
      </c>
      <c r="K9473" s="935">
        <v>-122.2235306</v>
      </c>
      <c r="L9473" s="935">
        <v>40.153152210000002</v>
      </c>
      <c r="M9473" s="935">
        <v>-122.20237950000001</v>
      </c>
    </row>
    <row r="9474" spans="1:13" x14ac:dyDescent="0.35">
      <c r="A9474" s="1296">
        <v>43998</v>
      </c>
      <c r="B9474" s="1467" t="s">
        <v>194</v>
      </c>
      <c r="C9474" s="1468" t="s">
        <v>283</v>
      </c>
      <c r="D9474" s="1300">
        <v>12265</v>
      </c>
      <c r="E9474" s="1408" t="s">
        <v>200</v>
      </c>
      <c r="F9474" s="935" t="s">
        <v>217</v>
      </c>
      <c r="G9474" s="1295">
        <v>-99999</v>
      </c>
      <c r="H9474" s="935" t="s">
        <v>410</v>
      </c>
      <c r="I9474" s="935" t="s">
        <v>411</v>
      </c>
      <c r="J9474" s="935">
        <v>40.153152210000002</v>
      </c>
      <c r="K9474" s="935">
        <v>-122.20237950000001</v>
      </c>
      <c r="L9474" s="935">
        <v>40.027836569999998</v>
      </c>
      <c r="M9474" s="935">
        <v>-122.11920569999999</v>
      </c>
    </row>
    <row r="9475" spans="1:13" x14ac:dyDescent="0.35">
      <c r="A9475" s="1296">
        <v>43998</v>
      </c>
      <c r="B9475" s="1467" t="s">
        <v>194</v>
      </c>
      <c r="C9475" s="1468" t="s">
        <v>283</v>
      </c>
      <c r="D9475" s="1300">
        <v>12265</v>
      </c>
      <c r="E9475" s="1408" t="s">
        <v>200</v>
      </c>
      <c r="F9475" s="935" t="s">
        <v>219</v>
      </c>
      <c r="G9475" s="1295">
        <v>-99999</v>
      </c>
      <c r="H9475" s="935" t="s">
        <v>411</v>
      </c>
      <c r="I9475" s="935" t="s">
        <v>412</v>
      </c>
      <c r="J9475" s="935">
        <v>40.027836569999998</v>
      </c>
      <c r="K9475" s="935">
        <v>-122.11920569999999</v>
      </c>
      <c r="L9475" s="935">
        <v>39.909298579999998</v>
      </c>
      <c r="M9475" s="935">
        <v>-122.0918963</v>
      </c>
    </row>
    <row r="9476" spans="1:13" x14ac:dyDescent="0.35">
      <c r="A9476" s="1296">
        <v>43998</v>
      </c>
      <c r="B9476" s="1467" t="s">
        <v>194</v>
      </c>
      <c r="C9476" s="1468" t="s">
        <v>283</v>
      </c>
      <c r="D9476" s="1300">
        <v>12265</v>
      </c>
      <c r="E9476" s="1408" t="s">
        <v>200</v>
      </c>
      <c r="F9476" s="935" t="s">
        <v>220</v>
      </c>
      <c r="G9476" s="1295">
        <v>-99999</v>
      </c>
      <c r="H9476" s="935" t="s">
        <v>412</v>
      </c>
      <c r="I9476" s="935" t="s">
        <v>413</v>
      </c>
      <c r="J9476" s="935">
        <v>39.909298579999998</v>
      </c>
      <c r="K9476" s="935">
        <v>-122.0918963</v>
      </c>
      <c r="L9476" s="935">
        <v>39.751173979999997</v>
      </c>
      <c r="M9476" s="935">
        <v>-121.9963235</v>
      </c>
    </row>
    <row r="9477" spans="1:13" x14ac:dyDescent="0.35">
      <c r="A9477" s="1296">
        <v>43998</v>
      </c>
      <c r="B9477" s="1467" t="s">
        <v>194</v>
      </c>
      <c r="C9477" s="1468" t="s">
        <v>283</v>
      </c>
      <c r="D9477" s="1300">
        <v>12265</v>
      </c>
      <c r="E9477" s="1408" t="s">
        <v>200</v>
      </c>
      <c r="F9477" s="935" t="s">
        <v>221</v>
      </c>
      <c r="G9477" s="1295">
        <v>-99999</v>
      </c>
      <c r="H9477" s="935" t="s">
        <v>413</v>
      </c>
      <c r="I9477" s="935" t="s">
        <v>414</v>
      </c>
      <c r="J9477" s="935">
        <v>39.751173979999997</v>
      </c>
      <c r="K9477" s="935">
        <v>-121.9963235</v>
      </c>
      <c r="L9477" s="935">
        <v>39.629153240000001</v>
      </c>
      <c r="M9477" s="935">
        <v>-121.9925059</v>
      </c>
    </row>
    <row r="9478" spans="1:13" x14ac:dyDescent="0.35">
      <c r="A9478" s="1296">
        <v>43998</v>
      </c>
      <c r="B9478" s="1467" t="s">
        <v>194</v>
      </c>
      <c r="C9478" s="1468" t="s">
        <v>283</v>
      </c>
      <c r="D9478" s="1300">
        <v>12265</v>
      </c>
      <c r="E9478" s="1408" t="s">
        <v>200</v>
      </c>
      <c r="F9478" s="935" t="s">
        <v>222</v>
      </c>
      <c r="G9478" s="1295">
        <v>-99999</v>
      </c>
      <c r="H9478" s="935" t="s">
        <v>414</v>
      </c>
      <c r="I9478" s="935" t="s">
        <v>415</v>
      </c>
      <c r="J9478" s="935">
        <v>39.629153240000001</v>
      </c>
      <c r="K9478" s="935">
        <v>-121.9925059</v>
      </c>
      <c r="L9478" s="935">
        <v>39.40712284</v>
      </c>
      <c r="M9478" s="935">
        <v>-122.00758999999999</v>
      </c>
    </row>
    <row r="9479" spans="1:13" x14ac:dyDescent="0.35">
      <c r="A9479" s="1296">
        <v>44005</v>
      </c>
      <c r="B9479" s="1467" t="s">
        <v>194</v>
      </c>
      <c r="C9479" s="1468" t="s">
        <v>283</v>
      </c>
      <c r="D9479" s="1300">
        <v>12373</v>
      </c>
      <c r="E9479" s="1408" t="s">
        <v>200</v>
      </c>
      <c r="F9479" s="935" t="s">
        <v>208</v>
      </c>
      <c r="G9479" s="1295">
        <v>66</v>
      </c>
      <c r="H9479" s="935" t="s">
        <v>402</v>
      </c>
      <c r="I9479" s="935" t="s">
        <v>403</v>
      </c>
      <c r="J9479" s="935">
        <v>40.611883210000002</v>
      </c>
      <c r="K9479" s="935">
        <v>-122.446135</v>
      </c>
      <c r="L9479" s="935">
        <v>40.592799669999998</v>
      </c>
      <c r="M9479" s="935">
        <v>-122.3942059</v>
      </c>
    </row>
    <row r="9480" spans="1:13" x14ac:dyDescent="0.35">
      <c r="A9480" s="1296">
        <v>44005</v>
      </c>
      <c r="B9480" s="1467" t="s">
        <v>194</v>
      </c>
      <c r="C9480" s="1468" t="s">
        <v>283</v>
      </c>
      <c r="D9480" s="1300">
        <v>12373</v>
      </c>
      <c r="E9480" s="1408" t="s">
        <v>200</v>
      </c>
      <c r="F9480" s="935" t="s">
        <v>209</v>
      </c>
      <c r="G9480" s="1295">
        <v>92</v>
      </c>
      <c r="H9480" s="935" t="s">
        <v>403</v>
      </c>
      <c r="I9480" s="935" t="s">
        <v>404</v>
      </c>
      <c r="J9480" s="935">
        <v>40.592799669999998</v>
      </c>
      <c r="K9480" s="935">
        <v>-122.3942059</v>
      </c>
      <c r="L9480" s="935">
        <v>40.585947769999997</v>
      </c>
      <c r="M9480" s="935">
        <v>-122.3683525</v>
      </c>
    </row>
    <row r="9481" spans="1:13" x14ac:dyDescent="0.35">
      <c r="A9481" s="1296">
        <v>44005</v>
      </c>
      <c r="B9481" s="1467" t="s">
        <v>194</v>
      </c>
      <c r="C9481" s="1468" t="s">
        <v>283</v>
      </c>
      <c r="D9481" s="1300">
        <v>12373</v>
      </c>
      <c r="E9481" s="1408" t="s">
        <v>200</v>
      </c>
      <c r="F9481" s="935" t="s">
        <v>211</v>
      </c>
      <c r="G9481" s="1295">
        <v>8</v>
      </c>
      <c r="H9481" s="935" t="s">
        <v>404</v>
      </c>
      <c r="I9481" s="935" t="s">
        <v>405</v>
      </c>
      <c r="J9481" s="935">
        <v>40.585947769999997</v>
      </c>
      <c r="K9481" s="935">
        <v>-122.3683525</v>
      </c>
      <c r="L9481" s="935">
        <v>40.472049499999997</v>
      </c>
      <c r="M9481" s="935">
        <v>-122.29453460000001</v>
      </c>
    </row>
    <row r="9482" spans="1:13" x14ac:dyDescent="0.35">
      <c r="A9482" s="1296">
        <v>44005</v>
      </c>
      <c r="B9482" s="1467" t="s">
        <v>194</v>
      </c>
      <c r="C9482" s="1468" t="s">
        <v>283</v>
      </c>
      <c r="D9482" s="1300">
        <v>12373</v>
      </c>
      <c r="E9482" s="1408" t="s">
        <v>200</v>
      </c>
      <c r="F9482" s="935" t="s">
        <v>212</v>
      </c>
      <c r="G9482" s="1295">
        <v>0</v>
      </c>
      <c r="H9482" s="935" t="s">
        <v>405</v>
      </c>
      <c r="I9482" s="935" t="s">
        <v>406</v>
      </c>
      <c r="J9482" s="935">
        <v>40.472049499999997</v>
      </c>
      <c r="K9482" s="935">
        <v>-122.29453460000001</v>
      </c>
      <c r="L9482" s="935">
        <v>40.417416330000002</v>
      </c>
      <c r="M9482" s="935">
        <v>-122.19395729999999</v>
      </c>
    </row>
    <row r="9483" spans="1:13" x14ac:dyDescent="0.35">
      <c r="A9483" s="1296">
        <v>44005</v>
      </c>
      <c r="B9483" s="1467" t="s">
        <v>194</v>
      </c>
      <c r="C9483" s="1468" t="s">
        <v>283</v>
      </c>
      <c r="D9483" s="1300">
        <v>12373</v>
      </c>
      <c r="E9483" s="1408" t="s">
        <v>200</v>
      </c>
      <c r="F9483" s="935" t="s">
        <v>213</v>
      </c>
      <c r="G9483" s="1295">
        <v>0</v>
      </c>
      <c r="H9483" s="935" t="s">
        <v>406</v>
      </c>
      <c r="I9483" s="935" t="s">
        <v>407</v>
      </c>
      <c r="J9483" s="935">
        <v>40.417416330000002</v>
      </c>
      <c r="K9483" s="935">
        <v>-122.19395729999999</v>
      </c>
      <c r="L9483" s="935">
        <v>40.355137560000003</v>
      </c>
      <c r="M9483" s="935">
        <v>-122.17595660000001</v>
      </c>
    </row>
    <row r="9484" spans="1:13" x14ac:dyDescent="0.35">
      <c r="A9484" s="1296">
        <v>44005</v>
      </c>
      <c r="B9484" s="1467" t="s">
        <v>194</v>
      </c>
      <c r="C9484" s="1468" t="s">
        <v>283</v>
      </c>
      <c r="D9484" s="1300">
        <v>12373</v>
      </c>
      <c r="E9484" s="1408" t="s">
        <v>200</v>
      </c>
      <c r="F9484" s="935" t="s">
        <v>214</v>
      </c>
      <c r="G9484" s="1295">
        <v>0</v>
      </c>
      <c r="H9484" s="935" t="s">
        <v>407</v>
      </c>
      <c r="I9484" s="935" t="s">
        <v>408</v>
      </c>
      <c r="J9484" s="935">
        <v>40.355137560000003</v>
      </c>
      <c r="K9484" s="935">
        <v>-122.17595660000001</v>
      </c>
      <c r="L9484" s="935">
        <v>40.316984869999999</v>
      </c>
      <c r="M9484" s="935">
        <v>-122.1896581</v>
      </c>
    </row>
    <row r="9485" spans="1:13" x14ac:dyDescent="0.35">
      <c r="A9485" s="1296">
        <v>44005</v>
      </c>
      <c r="B9485" s="1467" t="s">
        <v>194</v>
      </c>
      <c r="C9485" s="1468" t="s">
        <v>283</v>
      </c>
      <c r="D9485" s="1300">
        <v>12373</v>
      </c>
      <c r="E9485" s="1408" t="s">
        <v>200</v>
      </c>
      <c r="F9485" s="935" t="s">
        <v>215</v>
      </c>
      <c r="G9485" s="1295">
        <v>0</v>
      </c>
      <c r="H9485" s="935" t="s">
        <v>408</v>
      </c>
      <c r="I9485" s="935" t="s">
        <v>409</v>
      </c>
      <c r="J9485" s="935">
        <v>40.316984869999999</v>
      </c>
      <c r="K9485" s="935">
        <v>-122.1896581</v>
      </c>
      <c r="L9485" s="935">
        <v>40.263968490000003</v>
      </c>
      <c r="M9485" s="935">
        <v>-122.2235306</v>
      </c>
    </row>
    <row r="9486" spans="1:13" x14ac:dyDescent="0.35">
      <c r="A9486" s="1296">
        <v>44005</v>
      </c>
      <c r="B9486" s="1467" t="s">
        <v>194</v>
      </c>
      <c r="C9486" s="1468" t="s">
        <v>283</v>
      </c>
      <c r="D9486" s="1300">
        <v>12373</v>
      </c>
      <c r="E9486" s="1408" t="s">
        <v>200</v>
      </c>
      <c r="F9486" s="935" t="s">
        <v>216</v>
      </c>
      <c r="G9486" s="1295">
        <v>0</v>
      </c>
      <c r="H9486" s="935" t="s">
        <v>409</v>
      </c>
      <c r="I9486" s="935" t="s">
        <v>410</v>
      </c>
      <c r="J9486" s="935">
        <v>40.263968490000003</v>
      </c>
      <c r="K9486" s="935">
        <v>-122.2235306</v>
      </c>
      <c r="L9486" s="935">
        <v>40.153152210000002</v>
      </c>
      <c r="M9486" s="935">
        <v>-122.20237950000001</v>
      </c>
    </row>
    <row r="9487" spans="1:13" x14ac:dyDescent="0.35">
      <c r="A9487" s="1296">
        <v>44005</v>
      </c>
      <c r="B9487" s="1467" t="s">
        <v>194</v>
      </c>
      <c r="C9487" s="1468" t="s">
        <v>283</v>
      </c>
      <c r="D9487" s="1300">
        <v>12373</v>
      </c>
      <c r="E9487" s="1408" t="s">
        <v>200</v>
      </c>
      <c r="F9487" s="935" t="s">
        <v>217</v>
      </c>
      <c r="G9487" s="1295">
        <v>-99999</v>
      </c>
      <c r="H9487" s="935" t="s">
        <v>410</v>
      </c>
      <c r="I9487" s="935" t="s">
        <v>411</v>
      </c>
      <c r="J9487" s="935">
        <v>40.153152210000002</v>
      </c>
      <c r="K9487" s="935">
        <v>-122.20237950000001</v>
      </c>
      <c r="L9487" s="935">
        <v>40.027836569999998</v>
      </c>
      <c r="M9487" s="935">
        <v>-122.11920569999999</v>
      </c>
    </row>
    <row r="9488" spans="1:13" x14ac:dyDescent="0.35">
      <c r="A9488" s="1296">
        <v>44005</v>
      </c>
      <c r="B9488" s="1467" t="s">
        <v>194</v>
      </c>
      <c r="C9488" s="1468" t="s">
        <v>283</v>
      </c>
      <c r="D9488" s="1300">
        <v>12373</v>
      </c>
      <c r="E9488" s="1408" t="s">
        <v>200</v>
      </c>
      <c r="F9488" s="935" t="s">
        <v>219</v>
      </c>
      <c r="G9488" s="1295">
        <v>-99999</v>
      </c>
      <c r="H9488" s="935" t="s">
        <v>411</v>
      </c>
      <c r="I9488" s="935" t="s">
        <v>412</v>
      </c>
      <c r="J9488" s="935">
        <v>40.027836569999998</v>
      </c>
      <c r="K9488" s="935">
        <v>-122.11920569999999</v>
      </c>
      <c r="L9488" s="935">
        <v>39.909298579999998</v>
      </c>
      <c r="M9488" s="935">
        <v>-122.0918963</v>
      </c>
    </row>
    <row r="9489" spans="1:13" x14ac:dyDescent="0.35">
      <c r="A9489" s="1296">
        <v>44005</v>
      </c>
      <c r="B9489" s="1467" t="s">
        <v>194</v>
      </c>
      <c r="C9489" s="1468" t="s">
        <v>283</v>
      </c>
      <c r="D9489" s="1300">
        <v>12373</v>
      </c>
      <c r="E9489" s="1408" t="s">
        <v>200</v>
      </c>
      <c r="F9489" s="935" t="s">
        <v>220</v>
      </c>
      <c r="G9489" s="1295">
        <v>-99999</v>
      </c>
      <c r="H9489" s="935" t="s">
        <v>412</v>
      </c>
      <c r="I9489" s="935" t="s">
        <v>413</v>
      </c>
      <c r="J9489" s="935">
        <v>39.909298579999998</v>
      </c>
      <c r="K9489" s="935">
        <v>-122.0918963</v>
      </c>
      <c r="L9489" s="935">
        <v>39.751173979999997</v>
      </c>
      <c r="M9489" s="935">
        <v>-121.9963235</v>
      </c>
    </row>
    <row r="9490" spans="1:13" x14ac:dyDescent="0.35">
      <c r="A9490" s="1296">
        <v>44005</v>
      </c>
      <c r="B9490" s="1467" t="s">
        <v>194</v>
      </c>
      <c r="C9490" s="1468" t="s">
        <v>283</v>
      </c>
      <c r="D9490" s="1300">
        <v>12373</v>
      </c>
      <c r="E9490" s="1408" t="s">
        <v>200</v>
      </c>
      <c r="F9490" s="935" t="s">
        <v>221</v>
      </c>
      <c r="G9490" s="1295">
        <v>-99999</v>
      </c>
      <c r="H9490" s="935" t="s">
        <v>413</v>
      </c>
      <c r="I9490" s="935" t="s">
        <v>414</v>
      </c>
      <c r="J9490" s="935">
        <v>39.751173979999997</v>
      </c>
      <c r="K9490" s="935">
        <v>-121.9963235</v>
      </c>
      <c r="L9490" s="935">
        <v>39.629153240000001</v>
      </c>
      <c r="M9490" s="935">
        <v>-121.9925059</v>
      </c>
    </row>
    <row r="9491" spans="1:13" x14ac:dyDescent="0.35">
      <c r="A9491" s="1296">
        <v>44005</v>
      </c>
      <c r="B9491" s="1467" t="s">
        <v>194</v>
      </c>
      <c r="C9491" s="1468" t="s">
        <v>283</v>
      </c>
      <c r="D9491" s="1300">
        <v>12373</v>
      </c>
      <c r="E9491" s="1408" t="s">
        <v>200</v>
      </c>
      <c r="F9491" s="935" t="s">
        <v>222</v>
      </c>
      <c r="G9491" s="1295">
        <v>-99999</v>
      </c>
      <c r="H9491" s="935" t="s">
        <v>414</v>
      </c>
      <c r="I9491" s="935" t="s">
        <v>415</v>
      </c>
      <c r="J9491" s="935">
        <v>39.629153240000001</v>
      </c>
      <c r="K9491" s="935">
        <v>-121.9925059</v>
      </c>
      <c r="L9491" s="935">
        <v>39.40712284</v>
      </c>
      <c r="M9491" s="935">
        <v>-122.00758999999999</v>
      </c>
    </row>
    <row r="9492" spans="1:13" x14ac:dyDescent="0.35">
      <c r="A9492" s="1296">
        <v>44013</v>
      </c>
      <c r="B9492" s="1467" t="s">
        <v>194</v>
      </c>
      <c r="C9492" s="1468" t="s">
        <v>283</v>
      </c>
      <c r="D9492" s="1300">
        <v>12671</v>
      </c>
      <c r="E9492" s="1408" t="s">
        <v>200</v>
      </c>
      <c r="F9492" s="935" t="s">
        <v>208</v>
      </c>
      <c r="G9492" s="1295">
        <v>47</v>
      </c>
      <c r="H9492" s="935" t="s">
        <v>402</v>
      </c>
      <c r="I9492" s="935" t="s">
        <v>403</v>
      </c>
      <c r="J9492" s="935">
        <v>40.611883210000002</v>
      </c>
      <c r="K9492" s="935">
        <v>-122.446135</v>
      </c>
      <c r="L9492" s="935">
        <v>40.592799669999998</v>
      </c>
      <c r="M9492" s="935">
        <v>-122.3942059</v>
      </c>
    </row>
    <row r="9493" spans="1:13" x14ac:dyDescent="0.35">
      <c r="A9493" s="1296">
        <v>44013</v>
      </c>
      <c r="B9493" s="1467" t="s">
        <v>194</v>
      </c>
      <c r="C9493" s="1468" t="s">
        <v>283</v>
      </c>
      <c r="D9493" s="1300">
        <v>12671</v>
      </c>
      <c r="E9493" s="1408" t="s">
        <v>200</v>
      </c>
      <c r="F9493" s="935" t="s">
        <v>209</v>
      </c>
      <c r="G9493" s="1295">
        <v>40</v>
      </c>
      <c r="H9493" s="935" t="s">
        <v>403</v>
      </c>
      <c r="I9493" s="935" t="s">
        <v>404</v>
      </c>
      <c r="J9493" s="935">
        <v>40.592799669999998</v>
      </c>
      <c r="K9493" s="935">
        <v>-122.3942059</v>
      </c>
      <c r="L9493" s="935">
        <v>40.585947769999997</v>
      </c>
      <c r="M9493" s="935">
        <v>-122.3683525</v>
      </c>
    </row>
    <row r="9494" spans="1:13" x14ac:dyDescent="0.35">
      <c r="A9494" s="1296">
        <v>44013</v>
      </c>
      <c r="B9494" s="1467" t="s">
        <v>194</v>
      </c>
      <c r="C9494" s="1468" t="s">
        <v>283</v>
      </c>
      <c r="D9494" s="1300">
        <v>12671</v>
      </c>
      <c r="E9494" s="1408" t="s">
        <v>200</v>
      </c>
      <c r="F9494" s="935" t="s">
        <v>211</v>
      </c>
      <c r="G9494" s="1295">
        <v>10</v>
      </c>
      <c r="H9494" s="935" t="s">
        <v>404</v>
      </c>
      <c r="I9494" s="935" t="s">
        <v>405</v>
      </c>
      <c r="J9494" s="935">
        <v>40.585947769999997</v>
      </c>
      <c r="K9494" s="935">
        <v>-122.3683525</v>
      </c>
      <c r="L9494" s="935">
        <v>40.472049499999997</v>
      </c>
      <c r="M9494" s="935">
        <v>-122.29453460000001</v>
      </c>
    </row>
    <row r="9495" spans="1:13" x14ac:dyDescent="0.35">
      <c r="A9495" s="1296">
        <v>44013</v>
      </c>
      <c r="B9495" s="1467" t="s">
        <v>194</v>
      </c>
      <c r="C9495" s="1468" t="s">
        <v>283</v>
      </c>
      <c r="D9495" s="1300">
        <v>12671</v>
      </c>
      <c r="E9495" s="1408" t="s">
        <v>200</v>
      </c>
      <c r="F9495" s="935" t="s">
        <v>212</v>
      </c>
      <c r="G9495" s="1295">
        <v>0</v>
      </c>
      <c r="H9495" s="935" t="s">
        <v>405</v>
      </c>
      <c r="I9495" s="935" t="s">
        <v>406</v>
      </c>
      <c r="J9495" s="935">
        <v>40.472049499999997</v>
      </c>
      <c r="K9495" s="935">
        <v>-122.29453460000001</v>
      </c>
      <c r="L9495" s="935">
        <v>40.417416330000002</v>
      </c>
      <c r="M9495" s="935">
        <v>-122.19395729999999</v>
      </c>
    </row>
    <row r="9496" spans="1:13" x14ac:dyDescent="0.35">
      <c r="A9496" s="1296">
        <v>44013</v>
      </c>
      <c r="B9496" s="1467" t="s">
        <v>194</v>
      </c>
      <c r="C9496" s="1468" t="s">
        <v>283</v>
      </c>
      <c r="D9496" s="1300">
        <v>12671</v>
      </c>
      <c r="E9496" s="1408" t="s">
        <v>200</v>
      </c>
      <c r="F9496" s="935" t="s">
        <v>213</v>
      </c>
      <c r="G9496" s="1295">
        <v>0</v>
      </c>
      <c r="H9496" s="935" t="s">
        <v>406</v>
      </c>
      <c r="I9496" s="935" t="s">
        <v>407</v>
      </c>
      <c r="J9496" s="935">
        <v>40.417416330000002</v>
      </c>
      <c r="K9496" s="935">
        <v>-122.19395729999999</v>
      </c>
      <c r="L9496" s="935">
        <v>40.355137560000003</v>
      </c>
      <c r="M9496" s="935">
        <v>-122.17595660000001</v>
      </c>
    </row>
    <row r="9497" spans="1:13" x14ac:dyDescent="0.35">
      <c r="A9497" s="1296">
        <v>44013</v>
      </c>
      <c r="B9497" s="1467" t="s">
        <v>194</v>
      </c>
      <c r="C9497" s="1468" t="s">
        <v>283</v>
      </c>
      <c r="D9497" s="1300">
        <v>12671</v>
      </c>
      <c r="E9497" s="1408" t="s">
        <v>200</v>
      </c>
      <c r="F9497" s="935" t="s">
        <v>214</v>
      </c>
      <c r="G9497" s="1295">
        <v>0</v>
      </c>
      <c r="H9497" s="935" t="s">
        <v>407</v>
      </c>
      <c r="I9497" s="935" t="s">
        <v>408</v>
      </c>
      <c r="J9497" s="935">
        <v>40.355137560000003</v>
      </c>
      <c r="K9497" s="935">
        <v>-122.17595660000001</v>
      </c>
      <c r="L9497" s="935">
        <v>40.316984869999999</v>
      </c>
      <c r="M9497" s="935">
        <v>-122.1896581</v>
      </c>
    </row>
    <row r="9498" spans="1:13" x14ac:dyDescent="0.35">
      <c r="A9498" s="1296">
        <v>44013</v>
      </c>
      <c r="B9498" s="1467" t="s">
        <v>194</v>
      </c>
      <c r="C9498" s="1468" t="s">
        <v>283</v>
      </c>
      <c r="D9498" s="1300">
        <v>12671</v>
      </c>
      <c r="E9498" s="1408" t="s">
        <v>200</v>
      </c>
      <c r="F9498" s="935" t="s">
        <v>215</v>
      </c>
      <c r="G9498" s="1295">
        <v>0</v>
      </c>
      <c r="H9498" s="935" t="s">
        <v>408</v>
      </c>
      <c r="I9498" s="935" t="s">
        <v>409</v>
      </c>
      <c r="J9498" s="935">
        <v>40.316984869999999</v>
      </c>
      <c r="K9498" s="935">
        <v>-122.1896581</v>
      </c>
      <c r="L9498" s="935">
        <v>40.263968490000003</v>
      </c>
      <c r="M9498" s="935">
        <v>-122.2235306</v>
      </c>
    </row>
    <row r="9499" spans="1:13" x14ac:dyDescent="0.35">
      <c r="A9499" s="1296">
        <v>44013</v>
      </c>
      <c r="B9499" s="1467" t="s">
        <v>194</v>
      </c>
      <c r="C9499" s="1468" t="s">
        <v>283</v>
      </c>
      <c r="D9499" s="1300">
        <v>12671</v>
      </c>
      <c r="E9499" s="1408" t="s">
        <v>200</v>
      </c>
      <c r="F9499" s="935" t="s">
        <v>216</v>
      </c>
      <c r="G9499" s="1295">
        <v>0</v>
      </c>
      <c r="H9499" s="935" t="s">
        <v>409</v>
      </c>
      <c r="I9499" s="935" t="s">
        <v>410</v>
      </c>
      <c r="J9499" s="935">
        <v>40.263968490000003</v>
      </c>
      <c r="K9499" s="935">
        <v>-122.2235306</v>
      </c>
      <c r="L9499" s="935">
        <v>40.153152210000002</v>
      </c>
      <c r="M9499" s="935">
        <v>-122.20237950000001</v>
      </c>
    </row>
    <row r="9500" spans="1:13" x14ac:dyDescent="0.35">
      <c r="A9500" s="1296">
        <v>44013</v>
      </c>
      <c r="B9500" s="1467" t="s">
        <v>194</v>
      </c>
      <c r="C9500" s="1468" t="s">
        <v>283</v>
      </c>
      <c r="D9500" s="1300">
        <v>12671</v>
      </c>
      <c r="E9500" s="1408" t="s">
        <v>200</v>
      </c>
      <c r="F9500" s="935" t="s">
        <v>217</v>
      </c>
      <c r="G9500" s="1295">
        <v>-99999</v>
      </c>
      <c r="H9500" s="935" t="s">
        <v>410</v>
      </c>
      <c r="I9500" s="935" t="s">
        <v>411</v>
      </c>
      <c r="J9500" s="935">
        <v>40.153152210000002</v>
      </c>
      <c r="K9500" s="935">
        <v>-122.20237950000001</v>
      </c>
      <c r="L9500" s="935">
        <v>40.027836569999998</v>
      </c>
      <c r="M9500" s="935">
        <v>-122.11920569999999</v>
      </c>
    </row>
    <row r="9501" spans="1:13" x14ac:dyDescent="0.35">
      <c r="A9501" s="1296">
        <v>44013</v>
      </c>
      <c r="B9501" s="1467" t="s">
        <v>194</v>
      </c>
      <c r="C9501" s="1468" t="s">
        <v>283</v>
      </c>
      <c r="D9501" s="1300">
        <v>12671</v>
      </c>
      <c r="E9501" s="1408" t="s">
        <v>200</v>
      </c>
      <c r="F9501" s="935" t="s">
        <v>219</v>
      </c>
      <c r="G9501" s="1295">
        <v>-99999</v>
      </c>
      <c r="H9501" s="935" t="s">
        <v>411</v>
      </c>
      <c r="I9501" s="935" t="s">
        <v>412</v>
      </c>
      <c r="J9501" s="935">
        <v>40.027836569999998</v>
      </c>
      <c r="K9501" s="935">
        <v>-122.11920569999999</v>
      </c>
      <c r="L9501" s="935">
        <v>39.909298579999998</v>
      </c>
      <c r="M9501" s="935">
        <v>-122.0918963</v>
      </c>
    </row>
    <row r="9502" spans="1:13" x14ac:dyDescent="0.35">
      <c r="A9502" s="1296">
        <v>44013</v>
      </c>
      <c r="B9502" s="1467" t="s">
        <v>194</v>
      </c>
      <c r="C9502" s="1468" t="s">
        <v>283</v>
      </c>
      <c r="D9502" s="1300">
        <v>12671</v>
      </c>
      <c r="E9502" s="1408" t="s">
        <v>200</v>
      </c>
      <c r="F9502" s="935" t="s">
        <v>220</v>
      </c>
      <c r="G9502" s="1295">
        <v>-99999</v>
      </c>
      <c r="H9502" s="935" t="s">
        <v>412</v>
      </c>
      <c r="I9502" s="935" t="s">
        <v>413</v>
      </c>
      <c r="J9502" s="935">
        <v>39.909298579999998</v>
      </c>
      <c r="K9502" s="935">
        <v>-122.0918963</v>
      </c>
      <c r="L9502" s="935">
        <v>39.751173979999997</v>
      </c>
      <c r="M9502" s="935">
        <v>-121.9963235</v>
      </c>
    </row>
    <row r="9503" spans="1:13" x14ac:dyDescent="0.35">
      <c r="A9503" s="1296">
        <v>44013</v>
      </c>
      <c r="B9503" s="1467" t="s">
        <v>194</v>
      </c>
      <c r="C9503" s="1468" t="s">
        <v>283</v>
      </c>
      <c r="D9503" s="1300">
        <v>12671</v>
      </c>
      <c r="E9503" s="1408" t="s">
        <v>200</v>
      </c>
      <c r="F9503" s="935" t="s">
        <v>221</v>
      </c>
      <c r="G9503" s="1295">
        <v>-99999</v>
      </c>
      <c r="H9503" s="935" t="s">
        <v>413</v>
      </c>
      <c r="I9503" s="935" t="s">
        <v>414</v>
      </c>
      <c r="J9503" s="935">
        <v>39.751173979999997</v>
      </c>
      <c r="K9503" s="935">
        <v>-121.9963235</v>
      </c>
      <c r="L9503" s="935">
        <v>39.629153240000001</v>
      </c>
      <c r="M9503" s="935">
        <v>-121.9925059</v>
      </c>
    </row>
    <row r="9504" spans="1:13" x14ac:dyDescent="0.35">
      <c r="A9504" s="1296">
        <v>44013</v>
      </c>
      <c r="B9504" s="1467" t="s">
        <v>194</v>
      </c>
      <c r="C9504" s="1468" t="s">
        <v>283</v>
      </c>
      <c r="D9504" s="1300">
        <v>12671</v>
      </c>
      <c r="E9504" s="1408" t="s">
        <v>200</v>
      </c>
      <c r="F9504" s="935" t="s">
        <v>222</v>
      </c>
      <c r="G9504" s="1295">
        <v>-99999</v>
      </c>
      <c r="H9504" s="935" t="s">
        <v>414</v>
      </c>
      <c r="I9504" s="935" t="s">
        <v>415</v>
      </c>
      <c r="J9504" s="935">
        <v>39.629153240000001</v>
      </c>
      <c r="K9504" s="935">
        <v>-121.9925059</v>
      </c>
      <c r="L9504" s="935">
        <v>39.40712284</v>
      </c>
      <c r="M9504" s="935">
        <v>-122.00758999999999</v>
      </c>
    </row>
    <row r="9505" spans="1:13" x14ac:dyDescent="0.35">
      <c r="A9505" s="1296">
        <v>44019</v>
      </c>
      <c r="B9505" s="1467" t="s">
        <v>194</v>
      </c>
      <c r="C9505" s="1468" t="s">
        <v>283</v>
      </c>
      <c r="D9505" s="1300">
        <v>12615</v>
      </c>
      <c r="E9505" s="1408" t="s">
        <v>200</v>
      </c>
      <c r="F9505" s="935" t="s">
        <v>208</v>
      </c>
      <c r="G9505" s="1295">
        <v>33</v>
      </c>
      <c r="H9505" s="935" t="s">
        <v>402</v>
      </c>
      <c r="I9505" s="935" t="s">
        <v>403</v>
      </c>
      <c r="J9505" s="935">
        <v>40.611883210000002</v>
      </c>
      <c r="K9505" s="935">
        <v>-122.446135</v>
      </c>
      <c r="L9505" s="935">
        <v>40.592799669999998</v>
      </c>
      <c r="M9505" s="935">
        <v>-122.3942059</v>
      </c>
    </row>
    <row r="9506" spans="1:13" x14ac:dyDescent="0.35">
      <c r="A9506" s="1296">
        <v>44019</v>
      </c>
      <c r="B9506" s="1467" t="s">
        <v>194</v>
      </c>
      <c r="C9506" s="1468" t="s">
        <v>283</v>
      </c>
      <c r="D9506" s="1300">
        <v>12615</v>
      </c>
      <c r="E9506" s="1408" t="s">
        <v>200</v>
      </c>
      <c r="F9506" s="935" t="s">
        <v>209</v>
      </c>
      <c r="G9506" s="1295">
        <v>23</v>
      </c>
      <c r="H9506" s="935" t="s">
        <v>403</v>
      </c>
      <c r="I9506" s="935" t="s">
        <v>404</v>
      </c>
      <c r="J9506" s="935">
        <v>40.592799669999998</v>
      </c>
      <c r="K9506" s="935">
        <v>-122.3942059</v>
      </c>
      <c r="L9506" s="935">
        <v>40.585947769999997</v>
      </c>
      <c r="M9506" s="935">
        <v>-122.3683525</v>
      </c>
    </row>
    <row r="9507" spans="1:13" x14ac:dyDescent="0.35">
      <c r="A9507" s="1296">
        <v>44019</v>
      </c>
      <c r="B9507" s="1467" t="s">
        <v>194</v>
      </c>
      <c r="C9507" s="1468" t="s">
        <v>283</v>
      </c>
      <c r="D9507" s="1300">
        <v>12615</v>
      </c>
      <c r="E9507" s="1408" t="s">
        <v>200</v>
      </c>
      <c r="F9507" s="935" t="s">
        <v>211</v>
      </c>
      <c r="G9507" s="1295">
        <v>6</v>
      </c>
      <c r="H9507" s="935" t="s">
        <v>404</v>
      </c>
      <c r="I9507" s="935" t="s">
        <v>405</v>
      </c>
      <c r="J9507" s="935">
        <v>40.585947769999997</v>
      </c>
      <c r="K9507" s="935">
        <v>-122.3683525</v>
      </c>
      <c r="L9507" s="935">
        <v>40.472049499999997</v>
      </c>
      <c r="M9507" s="935">
        <v>-122.29453460000001</v>
      </c>
    </row>
    <row r="9508" spans="1:13" x14ac:dyDescent="0.35">
      <c r="A9508" s="1296">
        <v>44019</v>
      </c>
      <c r="B9508" s="1467" t="s">
        <v>194</v>
      </c>
      <c r="C9508" s="1468" t="s">
        <v>283</v>
      </c>
      <c r="D9508" s="1300">
        <v>12615</v>
      </c>
      <c r="E9508" s="1408" t="s">
        <v>200</v>
      </c>
      <c r="F9508" s="935" t="s">
        <v>212</v>
      </c>
      <c r="G9508" s="1295">
        <v>0</v>
      </c>
      <c r="H9508" s="935" t="s">
        <v>405</v>
      </c>
      <c r="I9508" s="935" t="s">
        <v>406</v>
      </c>
      <c r="J9508" s="935">
        <v>40.472049499999997</v>
      </c>
      <c r="K9508" s="935">
        <v>-122.29453460000001</v>
      </c>
      <c r="L9508" s="935">
        <v>40.417416330000002</v>
      </c>
      <c r="M9508" s="935">
        <v>-122.19395729999999</v>
      </c>
    </row>
    <row r="9509" spans="1:13" x14ac:dyDescent="0.35">
      <c r="A9509" s="1296">
        <v>44019</v>
      </c>
      <c r="B9509" s="1467" t="s">
        <v>194</v>
      </c>
      <c r="C9509" s="1468" t="s">
        <v>283</v>
      </c>
      <c r="D9509" s="1300">
        <v>12615</v>
      </c>
      <c r="E9509" s="1408" t="s">
        <v>200</v>
      </c>
      <c r="F9509" s="935" t="s">
        <v>213</v>
      </c>
      <c r="G9509" s="1295">
        <v>0</v>
      </c>
      <c r="H9509" s="935" t="s">
        <v>406</v>
      </c>
      <c r="I9509" s="935" t="s">
        <v>407</v>
      </c>
      <c r="J9509" s="935">
        <v>40.417416330000002</v>
      </c>
      <c r="K9509" s="935">
        <v>-122.19395729999999</v>
      </c>
      <c r="L9509" s="935">
        <v>40.355137560000003</v>
      </c>
      <c r="M9509" s="935">
        <v>-122.17595660000001</v>
      </c>
    </row>
    <row r="9510" spans="1:13" x14ac:dyDescent="0.35">
      <c r="A9510" s="1296">
        <v>44019</v>
      </c>
      <c r="B9510" s="1467" t="s">
        <v>194</v>
      </c>
      <c r="C9510" s="1468" t="s">
        <v>283</v>
      </c>
      <c r="D9510" s="1300">
        <v>12615</v>
      </c>
      <c r="E9510" s="1408" t="s">
        <v>200</v>
      </c>
      <c r="F9510" s="935" t="s">
        <v>214</v>
      </c>
      <c r="G9510" s="1295">
        <v>0</v>
      </c>
      <c r="H9510" s="935" t="s">
        <v>407</v>
      </c>
      <c r="I9510" s="935" t="s">
        <v>408</v>
      </c>
      <c r="J9510" s="935">
        <v>40.355137560000003</v>
      </c>
      <c r="K9510" s="935">
        <v>-122.17595660000001</v>
      </c>
      <c r="L9510" s="935">
        <v>40.316984869999999</v>
      </c>
      <c r="M9510" s="935">
        <v>-122.1896581</v>
      </c>
    </row>
    <row r="9511" spans="1:13" x14ac:dyDescent="0.35">
      <c r="A9511" s="1296">
        <v>44019</v>
      </c>
      <c r="B9511" s="1467" t="s">
        <v>194</v>
      </c>
      <c r="C9511" s="1468" t="s">
        <v>283</v>
      </c>
      <c r="D9511" s="1300">
        <v>12615</v>
      </c>
      <c r="E9511" s="1408" t="s">
        <v>200</v>
      </c>
      <c r="F9511" s="935" t="s">
        <v>215</v>
      </c>
      <c r="G9511" s="1295">
        <v>0</v>
      </c>
      <c r="H9511" s="935" t="s">
        <v>408</v>
      </c>
      <c r="I9511" s="935" t="s">
        <v>409</v>
      </c>
      <c r="J9511" s="935">
        <v>40.316984869999999</v>
      </c>
      <c r="K9511" s="935">
        <v>-122.1896581</v>
      </c>
      <c r="L9511" s="935">
        <v>40.263968490000003</v>
      </c>
      <c r="M9511" s="935">
        <v>-122.2235306</v>
      </c>
    </row>
    <row r="9512" spans="1:13" x14ac:dyDescent="0.35">
      <c r="A9512" s="1296">
        <v>44019</v>
      </c>
      <c r="B9512" s="1467" t="s">
        <v>194</v>
      </c>
      <c r="C9512" s="1468" t="s">
        <v>283</v>
      </c>
      <c r="D9512" s="1300">
        <v>12615</v>
      </c>
      <c r="E9512" s="1408" t="s">
        <v>200</v>
      </c>
      <c r="F9512" s="935" t="s">
        <v>216</v>
      </c>
      <c r="G9512" s="1295">
        <v>0</v>
      </c>
      <c r="H9512" s="935" t="s">
        <v>409</v>
      </c>
      <c r="I9512" s="935" t="s">
        <v>410</v>
      </c>
      <c r="J9512" s="935">
        <v>40.263968490000003</v>
      </c>
      <c r="K9512" s="935">
        <v>-122.2235306</v>
      </c>
      <c r="L9512" s="935">
        <v>40.153152210000002</v>
      </c>
      <c r="M9512" s="935">
        <v>-122.20237950000001</v>
      </c>
    </row>
    <row r="9513" spans="1:13" x14ac:dyDescent="0.35">
      <c r="A9513" s="1296">
        <v>44019</v>
      </c>
      <c r="B9513" s="1467" t="s">
        <v>194</v>
      </c>
      <c r="C9513" s="1468" t="s">
        <v>283</v>
      </c>
      <c r="D9513" s="1300">
        <v>12615</v>
      </c>
      <c r="E9513" s="1408" t="s">
        <v>200</v>
      </c>
      <c r="F9513" s="935" t="s">
        <v>217</v>
      </c>
      <c r="G9513" s="1295">
        <v>-99999</v>
      </c>
      <c r="H9513" s="935" t="s">
        <v>410</v>
      </c>
      <c r="I9513" s="935" t="s">
        <v>411</v>
      </c>
      <c r="J9513" s="935">
        <v>40.153152210000002</v>
      </c>
      <c r="K9513" s="935">
        <v>-122.20237950000001</v>
      </c>
      <c r="L9513" s="935">
        <v>40.027836569999998</v>
      </c>
      <c r="M9513" s="935">
        <v>-122.11920569999999</v>
      </c>
    </row>
    <row r="9514" spans="1:13" x14ac:dyDescent="0.35">
      <c r="A9514" s="1296">
        <v>44019</v>
      </c>
      <c r="B9514" s="1467" t="s">
        <v>194</v>
      </c>
      <c r="C9514" s="1468" t="s">
        <v>283</v>
      </c>
      <c r="D9514" s="1300">
        <v>12615</v>
      </c>
      <c r="E9514" s="1408" t="s">
        <v>200</v>
      </c>
      <c r="F9514" s="935" t="s">
        <v>219</v>
      </c>
      <c r="G9514" s="1295">
        <v>-99999</v>
      </c>
      <c r="H9514" s="935" t="s">
        <v>411</v>
      </c>
      <c r="I9514" s="935" t="s">
        <v>412</v>
      </c>
      <c r="J9514" s="935">
        <v>40.027836569999998</v>
      </c>
      <c r="K9514" s="935">
        <v>-122.11920569999999</v>
      </c>
      <c r="L9514" s="935">
        <v>39.909298579999998</v>
      </c>
      <c r="M9514" s="935">
        <v>-122.0918963</v>
      </c>
    </row>
    <row r="9515" spans="1:13" x14ac:dyDescent="0.35">
      <c r="A9515" s="1296">
        <v>44019</v>
      </c>
      <c r="B9515" s="1467" t="s">
        <v>194</v>
      </c>
      <c r="C9515" s="1468" t="s">
        <v>283</v>
      </c>
      <c r="D9515" s="1300">
        <v>12615</v>
      </c>
      <c r="E9515" s="1408" t="s">
        <v>200</v>
      </c>
      <c r="F9515" s="935" t="s">
        <v>220</v>
      </c>
      <c r="G9515" s="1295">
        <v>-99999</v>
      </c>
      <c r="H9515" s="935" t="s">
        <v>412</v>
      </c>
      <c r="I9515" s="935" t="s">
        <v>413</v>
      </c>
      <c r="J9515" s="935">
        <v>39.909298579999998</v>
      </c>
      <c r="K9515" s="935">
        <v>-122.0918963</v>
      </c>
      <c r="L9515" s="935">
        <v>39.751173979999997</v>
      </c>
      <c r="M9515" s="935">
        <v>-121.9963235</v>
      </c>
    </row>
    <row r="9516" spans="1:13" x14ac:dyDescent="0.35">
      <c r="A9516" s="1296">
        <v>44019</v>
      </c>
      <c r="B9516" s="1467" t="s">
        <v>194</v>
      </c>
      <c r="C9516" s="1468" t="s">
        <v>283</v>
      </c>
      <c r="D9516" s="1300">
        <v>12615</v>
      </c>
      <c r="E9516" s="1408" t="s">
        <v>200</v>
      </c>
      <c r="F9516" s="935" t="s">
        <v>221</v>
      </c>
      <c r="G9516" s="1295">
        <v>-99999</v>
      </c>
      <c r="H9516" s="935" t="s">
        <v>413</v>
      </c>
      <c r="I9516" s="935" t="s">
        <v>414</v>
      </c>
      <c r="J9516" s="935">
        <v>39.751173979999997</v>
      </c>
      <c r="K9516" s="935">
        <v>-121.9963235</v>
      </c>
      <c r="L9516" s="935">
        <v>39.629153240000001</v>
      </c>
      <c r="M9516" s="935">
        <v>-121.9925059</v>
      </c>
    </row>
    <row r="9517" spans="1:13" x14ac:dyDescent="0.35">
      <c r="A9517" s="1296">
        <v>44019</v>
      </c>
      <c r="B9517" s="1467" t="s">
        <v>194</v>
      </c>
      <c r="C9517" s="1468" t="s">
        <v>283</v>
      </c>
      <c r="D9517" s="1300">
        <v>12615</v>
      </c>
      <c r="E9517" s="1408" t="s">
        <v>200</v>
      </c>
      <c r="F9517" s="935" t="s">
        <v>222</v>
      </c>
      <c r="G9517" s="1295">
        <v>-99999</v>
      </c>
      <c r="H9517" s="935" t="s">
        <v>414</v>
      </c>
      <c r="I9517" s="935" t="s">
        <v>415</v>
      </c>
      <c r="J9517" s="935">
        <v>39.629153240000001</v>
      </c>
      <c r="K9517" s="935">
        <v>-121.9925059</v>
      </c>
      <c r="L9517" s="935">
        <v>39.40712284</v>
      </c>
      <c r="M9517" s="935">
        <v>-122.00758999999999</v>
      </c>
    </row>
    <row r="9518" spans="1:13" x14ac:dyDescent="0.35">
      <c r="A9518" s="1296">
        <v>44026</v>
      </c>
      <c r="B9518" s="1467" t="s">
        <v>194</v>
      </c>
      <c r="C9518" s="1468" t="s">
        <v>283</v>
      </c>
      <c r="D9518" s="1469">
        <v>12708</v>
      </c>
      <c r="E9518" s="1408" t="s">
        <v>200</v>
      </c>
      <c r="F9518" s="935" t="s">
        <v>208</v>
      </c>
      <c r="G9518" s="1295">
        <v>8</v>
      </c>
      <c r="H9518" s="935" t="s">
        <v>402</v>
      </c>
      <c r="I9518" s="935" t="s">
        <v>403</v>
      </c>
      <c r="J9518" s="935">
        <v>40.611883210000002</v>
      </c>
      <c r="K9518" s="935">
        <v>-122.446135</v>
      </c>
      <c r="L9518" s="935">
        <v>40.592799669999998</v>
      </c>
      <c r="M9518" s="935">
        <v>-122.3942059</v>
      </c>
    </row>
    <row r="9519" spans="1:13" x14ac:dyDescent="0.35">
      <c r="A9519" s="1296">
        <v>44026</v>
      </c>
      <c r="B9519" s="1467" t="s">
        <v>194</v>
      </c>
      <c r="C9519" s="1468" t="s">
        <v>283</v>
      </c>
      <c r="D9519" s="1469">
        <v>12708</v>
      </c>
      <c r="E9519" s="1408" t="s">
        <v>200</v>
      </c>
      <c r="F9519" s="935" t="s">
        <v>209</v>
      </c>
      <c r="G9519" s="1295">
        <v>21</v>
      </c>
      <c r="H9519" s="935" t="s">
        <v>403</v>
      </c>
      <c r="I9519" s="935" t="s">
        <v>404</v>
      </c>
      <c r="J9519" s="935">
        <v>40.592799669999998</v>
      </c>
      <c r="K9519" s="935">
        <v>-122.3942059</v>
      </c>
      <c r="L9519" s="935">
        <v>40.585947769999997</v>
      </c>
      <c r="M9519" s="935">
        <v>-122.3683525</v>
      </c>
    </row>
    <row r="9520" spans="1:13" x14ac:dyDescent="0.35">
      <c r="A9520" s="1296">
        <v>44026</v>
      </c>
      <c r="B9520" s="1467" t="s">
        <v>194</v>
      </c>
      <c r="C9520" s="1468" t="s">
        <v>283</v>
      </c>
      <c r="D9520" s="1469">
        <v>12708</v>
      </c>
      <c r="E9520" s="1408" t="s">
        <v>200</v>
      </c>
      <c r="F9520" s="935" t="s">
        <v>211</v>
      </c>
      <c r="G9520" s="1295">
        <v>6</v>
      </c>
      <c r="H9520" s="935" t="s">
        <v>404</v>
      </c>
      <c r="I9520" s="935" t="s">
        <v>405</v>
      </c>
      <c r="J9520" s="935">
        <v>40.585947769999997</v>
      </c>
      <c r="K9520" s="935">
        <v>-122.3683525</v>
      </c>
      <c r="L9520" s="935">
        <v>40.472049499999997</v>
      </c>
      <c r="M9520" s="935">
        <v>-122.29453460000001</v>
      </c>
    </row>
    <row r="9521" spans="1:13" x14ac:dyDescent="0.35">
      <c r="A9521" s="1296">
        <v>44026</v>
      </c>
      <c r="B9521" s="1467" t="s">
        <v>194</v>
      </c>
      <c r="C9521" s="1468" t="s">
        <v>283</v>
      </c>
      <c r="D9521" s="1469">
        <v>12708</v>
      </c>
      <c r="E9521" s="1408" t="s">
        <v>200</v>
      </c>
      <c r="F9521" s="935" t="s">
        <v>212</v>
      </c>
      <c r="G9521" s="1295">
        <v>0</v>
      </c>
      <c r="H9521" s="935" t="s">
        <v>405</v>
      </c>
      <c r="I9521" s="935" t="s">
        <v>406</v>
      </c>
      <c r="J9521" s="935">
        <v>40.472049499999997</v>
      </c>
      <c r="K9521" s="935">
        <v>-122.29453460000001</v>
      </c>
      <c r="L9521" s="935">
        <v>40.417416330000002</v>
      </c>
      <c r="M9521" s="935">
        <v>-122.19395729999999</v>
      </c>
    </row>
    <row r="9522" spans="1:13" x14ac:dyDescent="0.35">
      <c r="A9522" s="1296">
        <v>44026</v>
      </c>
      <c r="B9522" s="1467" t="s">
        <v>194</v>
      </c>
      <c r="C9522" s="1468" t="s">
        <v>283</v>
      </c>
      <c r="D9522" s="1469">
        <v>12708</v>
      </c>
      <c r="E9522" s="1408" t="s">
        <v>200</v>
      </c>
      <c r="F9522" s="935" t="s">
        <v>213</v>
      </c>
      <c r="G9522" s="1295">
        <v>0</v>
      </c>
      <c r="H9522" s="935" t="s">
        <v>406</v>
      </c>
      <c r="I9522" s="935" t="s">
        <v>407</v>
      </c>
      <c r="J9522" s="935">
        <v>40.417416330000002</v>
      </c>
      <c r="K9522" s="935">
        <v>-122.19395729999999</v>
      </c>
      <c r="L9522" s="935">
        <v>40.355137560000003</v>
      </c>
      <c r="M9522" s="935">
        <v>-122.17595660000001</v>
      </c>
    </row>
    <row r="9523" spans="1:13" x14ac:dyDescent="0.35">
      <c r="A9523" s="1296">
        <v>44026</v>
      </c>
      <c r="B9523" s="1467" t="s">
        <v>194</v>
      </c>
      <c r="C9523" s="1468" t="s">
        <v>283</v>
      </c>
      <c r="D9523" s="1469">
        <v>12708</v>
      </c>
      <c r="E9523" s="1408" t="s">
        <v>200</v>
      </c>
      <c r="F9523" s="935" t="s">
        <v>214</v>
      </c>
      <c r="G9523" s="1295">
        <v>0</v>
      </c>
      <c r="H9523" s="935" t="s">
        <v>407</v>
      </c>
      <c r="I9523" s="935" t="s">
        <v>408</v>
      </c>
      <c r="J9523" s="935">
        <v>40.355137560000003</v>
      </c>
      <c r="K9523" s="935">
        <v>-122.17595660000001</v>
      </c>
      <c r="L9523" s="935">
        <v>40.316984869999999</v>
      </c>
      <c r="M9523" s="935">
        <v>-122.1896581</v>
      </c>
    </row>
    <row r="9524" spans="1:13" x14ac:dyDescent="0.35">
      <c r="A9524" s="1296">
        <v>44026</v>
      </c>
      <c r="B9524" s="1467" t="s">
        <v>194</v>
      </c>
      <c r="C9524" s="1468" t="s">
        <v>283</v>
      </c>
      <c r="D9524" s="1469">
        <v>12708</v>
      </c>
      <c r="E9524" s="1408" t="s">
        <v>200</v>
      </c>
      <c r="F9524" s="935" t="s">
        <v>215</v>
      </c>
      <c r="G9524" s="1295">
        <v>0</v>
      </c>
      <c r="H9524" s="935" t="s">
        <v>408</v>
      </c>
      <c r="I9524" s="935" t="s">
        <v>409</v>
      </c>
      <c r="J9524" s="935">
        <v>40.316984869999999</v>
      </c>
      <c r="K9524" s="935">
        <v>-122.1896581</v>
      </c>
      <c r="L9524" s="935">
        <v>40.263968490000003</v>
      </c>
      <c r="M9524" s="935">
        <v>-122.2235306</v>
      </c>
    </row>
    <row r="9525" spans="1:13" x14ac:dyDescent="0.35">
      <c r="A9525" s="1296">
        <v>44026</v>
      </c>
      <c r="B9525" s="1467" t="s">
        <v>194</v>
      </c>
      <c r="C9525" s="1468" t="s">
        <v>283</v>
      </c>
      <c r="D9525" s="1469">
        <v>12708</v>
      </c>
      <c r="E9525" s="1408" t="s">
        <v>200</v>
      </c>
      <c r="F9525" s="935" t="s">
        <v>216</v>
      </c>
      <c r="G9525" s="1295">
        <v>0</v>
      </c>
      <c r="H9525" s="935" t="s">
        <v>409</v>
      </c>
      <c r="I9525" s="935" t="s">
        <v>410</v>
      </c>
      <c r="J9525" s="935">
        <v>40.263968490000003</v>
      </c>
      <c r="K9525" s="935">
        <v>-122.2235306</v>
      </c>
      <c r="L9525" s="935">
        <v>40.153152210000002</v>
      </c>
      <c r="M9525" s="935">
        <v>-122.20237950000001</v>
      </c>
    </row>
    <row r="9526" spans="1:13" x14ac:dyDescent="0.35">
      <c r="A9526" s="1296">
        <v>44026</v>
      </c>
      <c r="B9526" s="1467" t="s">
        <v>194</v>
      </c>
      <c r="C9526" s="1468" t="s">
        <v>283</v>
      </c>
      <c r="D9526" s="1469">
        <v>12708</v>
      </c>
      <c r="E9526" s="1408" t="s">
        <v>200</v>
      </c>
      <c r="F9526" s="935" t="s">
        <v>217</v>
      </c>
      <c r="G9526" s="1295">
        <v>-99999</v>
      </c>
      <c r="H9526" s="935" t="s">
        <v>410</v>
      </c>
      <c r="I9526" s="935" t="s">
        <v>411</v>
      </c>
      <c r="J9526" s="935">
        <v>40.153152210000002</v>
      </c>
      <c r="K9526" s="935">
        <v>-122.20237950000001</v>
      </c>
      <c r="L9526" s="935">
        <v>40.027836569999998</v>
      </c>
      <c r="M9526" s="935">
        <v>-122.11920569999999</v>
      </c>
    </row>
    <row r="9527" spans="1:13" x14ac:dyDescent="0.35">
      <c r="A9527" s="1296">
        <v>44026</v>
      </c>
      <c r="B9527" s="1467" t="s">
        <v>194</v>
      </c>
      <c r="C9527" s="1468" t="s">
        <v>283</v>
      </c>
      <c r="D9527" s="1469">
        <v>12708</v>
      </c>
      <c r="E9527" s="1408" t="s">
        <v>200</v>
      </c>
      <c r="F9527" s="935" t="s">
        <v>219</v>
      </c>
      <c r="G9527" s="1295">
        <v>-99999</v>
      </c>
      <c r="H9527" s="935" t="s">
        <v>411</v>
      </c>
      <c r="I9527" s="935" t="s">
        <v>412</v>
      </c>
      <c r="J9527" s="935">
        <v>40.027836569999998</v>
      </c>
      <c r="K9527" s="935">
        <v>-122.11920569999999</v>
      </c>
      <c r="L9527" s="935">
        <v>39.909298579999998</v>
      </c>
      <c r="M9527" s="935">
        <v>-122.0918963</v>
      </c>
    </row>
    <row r="9528" spans="1:13" x14ac:dyDescent="0.35">
      <c r="A9528" s="1296">
        <v>44026</v>
      </c>
      <c r="B9528" s="1467" t="s">
        <v>194</v>
      </c>
      <c r="C9528" s="1468" t="s">
        <v>283</v>
      </c>
      <c r="D9528" s="1469">
        <v>12708</v>
      </c>
      <c r="E9528" s="1408" t="s">
        <v>200</v>
      </c>
      <c r="F9528" s="935" t="s">
        <v>220</v>
      </c>
      <c r="G9528" s="1295">
        <v>-99999</v>
      </c>
      <c r="H9528" s="935" t="s">
        <v>412</v>
      </c>
      <c r="I9528" s="935" t="s">
        <v>413</v>
      </c>
      <c r="J9528" s="935">
        <v>39.909298579999998</v>
      </c>
      <c r="K9528" s="935">
        <v>-122.0918963</v>
      </c>
      <c r="L9528" s="935">
        <v>39.751173979999997</v>
      </c>
      <c r="M9528" s="935">
        <v>-121.9963235</v>
      </c>
    </row>
    <row r="9529" spans="1:13" x14ac:dyDescent="0.35">
      <c r="A9529" s="1296">
        <v>44026</v>
      </c>
      <c r="B9529" s="1467" t="s">
        <v>194</v>
      </c>
      <c r="C9529" s="1468" t="s">
        <v>283</v>
      </c>
      <c r="D9529" s="1469">
        <v>12708</v>
      </c>
      <c r="E9529" s="1408" t="s">
        <v>200</v>
      </c>
      <c r="F9529" s="935" t="s">
        <v>221</v>
      </c>
      <c r="G9529" s="1295">
        <v>-99999</v>
      </c>
      <c r="H9529" s="935" t="s">
        <v>413</v>
      </c>
      <c r="I9529" s="935" t="s">
        <v>414</v>
      </c>
      <c r="J9529" s="935">
        <v>39.751173979999997</v>
      </c>
      <c r="K9529" s="935">
        <v>-121.9963235</v>
      </c>
      <c r="L9529" s="935">
        <v>39.629153240000001</v>
      </c>
      <c r="M9529" s="935">
        <v>-121.9925059</v>
      </c>
    </row>
    <row r="9530" spans="1:13" x14ac:dyDescent="0.35">
      <c r="A9530" s="1296">
        <v>44026</v>
      </c>
      <c r="B9530" s="1467" t="s">
        <v>194</v>
      </c>
      <c r="C9530" s="1468" t="s">
        <v>283</v>
      </c>
      <c r="D9530" s="1469">
        <v>12708</v>
      </c>
      <c r="E9530" s="1408" t="s">
        <v>200</v>
      </c>
      <c r="F9530" s="935" t="s">
        <v>222</v>
      </c>
      <c r="G9530" s="1295">
        <v>-99999</v>
      </c>
      <c r="H9530" s="935" t="s">
        <v>414</v>
      </c>
      <c r="I9530" s="935" t="s">
        <v>415</v>
      </c>
      <c r="J9530" s="935">
        <v>39.629153240000001</v>
      </c>
      <c r="K9530" s="935">
        <v>-121.9925059</v>
      </c>
      <c r="L9530" s="935">
        <v>39.40712284</v>
      </c>
      <c r="M9530" s="935">
        <v>-122.00758999999999</v>
      </c>
    </row>
    <row r="9531" spans="1:13" x14ac:dyDescent="0.35">
      <c r="A9531" s="1296">
        <v>44042</v>
      </c>
      <c r="B9531" s="1467" t="s">
        <v>194</v>
      </c>
      <c r="C9531" s="1468" t="s">
        <v>283</v>
      </c>
      <c r="D9531" s="1469">
        <v>11157</v>
      </c>
      <c r="E9531" s="1408" t="s">
        <v>200</v>
      </c>
      <c r="F9531" s="935" t="s">
        <v>208</v>
      </c>
      <c r="G9531" s="1295">
        <v>31</v>
      </c>
      <c r="H9531" s="935" t="s">
        <v>402</v>
      </c>
      <c r="I9531" s="935" t="s">
        <v>403</v>
      </c>
      <c r="J9531" s="935">
        <v>40.611883210000002</v>
      </c>
      <c r="K9531" s="935">
        <v>-122.446135</v>
      </c>
      <c r="L9531" s="935">
        <v>40.592799669999998</v>
      </c>
      <c r="M9531" s="935">
        <v>-122.3942059</v>
      </c>
    </row>
    <row r="9532" spans="1:13" x14ac:dyDescent="0.35">
      <c r="A9532" s="1296">
        <v>44042</v>
      </c>
      <c r="B9532" s="1467" t="s">
        <v>194</v>
      </c>
      <c r="C9532" s="1468" t="s">
        <v>283</v>
      </c>
      <c r="D9532" s="1469">
        <v>11157</v>
      </c>
      <c r="E9532" s="1408" t="s">
        <v>200</v>
      </c>
      <c r="F9532" s="935" t="s">
        <v>209</v>
      </c>
      <c r="G9532" s="1295">
        <v>25</v>
      </c>
      <c r="H9532" s="935" t="s">
        <v>403</v>
      </c>
      <c r="I9532" s="935" t="s">
        <v>404</v>
      </c>
      <c r="J9532" s="935">
        <v>40.592799669999998</v>
      </c>
      <c r="K9532" s="935">
        <v>-122.3942059</v>
      </c>
      <c r="L9532" s="935">
        <v>40.585947769999997</v>
      </c>
      <c r="M9532" s="935">
        <v>-122.3683525</v>
      </c>
    </row>
    <row r="9533" spans="1:13" x14ac:dyDescent="0.35">
      <c r="A9533" s="1296">
        <v>44042</v>
      </c>
      <c r="B9533" s="1467" t="s">
        <v>194</v>
      </c>
      <c r="C9533" s="1468" t="s">
        <v>283</v>
      </c>
      <c r="D9533" s="1469">
        <v>11157</v>
      </c>
      <c r="E9533" s="1408" t="s">
        <v>200</v>
      </c>
      <c r="F9533" s="935" t="s">
        <v>211</v>
      </c>
      <c r="G9533" s="1295">
        <v>1</v>
      </c>
      <c r="H9533" s="935" t="s">
        <v>404</v>
      </c>
      <c r="I9533" s="935" t="s">
        <v>405</v>
      </c>
      <c r="J9533" s="935">
        <v>40.585947769999997</v>
      </c>
      <c r="K9533" s="935">
        <v>-122.3683525</v>
      </c>
      <c r="L9533" s="935">
        <v>40.472049499999997</v>
      </c>
      <c r="M9533" s="935">
        <v>-122.29453460000001</v>
      </c>
    </row>
    <row r="9534" spans="1:13" x14ac:dyDescent="0.35">
      <c r="A9534" s="1296">
        <v>44042</v>
      </c>
      <c r="B9534" s="1467" t="s">
        <v>194</v>
      </c>
      <c r="C9534" s="1468" t="s">
        <v>283</v>
      </c>
      <c r="D9534" s="1469">
        <v>11157</v>
      </c>
      <c r="E9534" s="1408" t="s">
        <v>200</v>
      </c>
      <c r="F9534" s="935" t="s">
        <v>212</v>
      </c>
      <c r="G9534" s="1295">
        <v>0</v>
      </c>
      <c r="H9534" s="935" t="s">
        <v>405</v>
      </c>
      <c r="I9534" s="935" t="s">
        <v>406</v>
      </c>
      <c r="J9534" s="935">
        <v>40.472049499999997</v>
      </c>
      <c r="K9534" s="935">
        <v>-122.29453460000001</v>
      </c>
      <c r="L9534" s="935">
        <v>40.417416330000002</v>
      </c>
      <c r="M9534" s="935">
        <v>-122.19395729999999</v>
      </c>
    </row>
    <row r="9535" spans="1:13" x14ac:dyDescent="0.35">
      <c r="A9535" s="1296">
        <v>44042</v>
      </c>
      <c r="B9535" s="1467" t="s">
        <v>194</v>
      </c>
      <c r="C9535" s="1468" t="s">
        <v>283</v>
      </c>
      <c r="D9535" s="1469">
        <v>11157</v>
      </c>
      <c r="E9535" s="1408" t="s">
        <v>200</v>
      </c>
      <c r="F9535" s="935" t="s">
        <v>213</v>
      </c>
      <c r="G9535" s="1295">
        <v>0</v>
      </c>
      <c r="H9535" s="935" t="s">
        <v>406</v>
      </c>
      <c r="I9535" s="935" t="s">
        <v>407</v>
      </c>
      <c r="J9535" s="935">
        <v>40.417416330000002</v>
      </c>
      <c r="K9535" s="935">
        <v>-122.19395729999999</v>
      </c>
      <c r="L9535" s="935">
        <v>40.355137560000003</v>
      </c>
      <c r="M9535" s="935">
        <v>-122.17595660000001</v>
      </c>
    </row>
    <row r="9536" spans="1:13" x14ac:dyDescent="0.35">
      <c r="A9536" s="1296">
        <v>44042</v>
      </c>
      <c r="B9536" s="1467" t="s">
        <v>194</v>
      </c>
      <c r="C9536" s="1468" t="s">
        <v>283</v>
      </c>
      <c r="D9536" s="1469">
        <v>11157</v>
      </c>
      <c r="E9536" s="1408" t="s">
        <v>200</v>
      </c>
      <c r="F9536" s="935" t="s">
        <v>214</v>
      </c>
      <c r="G9536" s="1295">
        <v>0</v>
      </c>
      <c r="H9536" s="935" t="s">
        <v>407</v>
      </c>
      <c r="I9536" s="935" t="s">
        <v>408</v>
      </c>
      <c r="J9536" s="935">
        <v>40.355137560000003</v>
      </c>
      <c r="K9536" s="935">
        <v>-122.17595660000001</v>
      </c>
      <c r="L9536" s="935">
        <v>40.316984869999999</v>
      </c>
      <c r="M9536" s="935">
        <v>-122.1896581</v>
      </c>
    </row>
    <row r="9537" spans="1:13" x14ac:dyDescent="0.35">
      <c r="A9537" s="1296">
        <v>44042</v>
      </c>
      <c r="B9537" s="1467" t="s">
        <v>194</v>
      </c>
      <c r="C9537" s="1468" t="s">
        <v>283</v>
      </c>
      <c r="D9537" s="1469">
        <v>11157</v>
      </c>
      <c r="E9537" s="1408" t="s">
        <v>200</v>
      </c>
      <c r="F9537" s="935" t="s">
        <v>215</v>
      </c>
      <c r="G9537" s="1295">
        <v>0</v>
      </c>
      <c r="H9537" s="935" t="s">
        <v>408</v>
      </c>
      <c r="I9537" s="935" t="s">
        <v>409</v>
      </c>
      <c r="J9537" s="935">
        <v>40.316984869999999</v>
      </c>
      <c r="K9537" s="935">
        <v>-122.1896581</v>
      </c>
      <c r="L9537" s="935">
        <v>40.263968490000003</v>
      </c>
      <c r="M9537" s="935">
        <v>-122.2235306</v>
      </c>
    </row>
    <row r="9538" spans="1:13" x14ac:dyDescent="0.35">
      <c r="A9538" s="1296">
        <v>44042</v>
      </c>
      <c r="B9538" s="1467" t="s">
        <v>194</v>
      </c>
      <c r="C9538" s="1468" t="s">
        <v>283</v>
      </c>
      <c r="D9538" s="1469">
        <v>11157</v>
      </c>
      <c r="E9538" s="1408" t="s">
        <v>200</v>
      </c>
      <c r="F9538" s="935" t="s">
        <v>216</v>
      </c>
      <c r="G9538" s="1295">
        <v>0</v>
      </c>
      <c r="H9538" s="935" t="s">
        <v>409</v>
      </c>
      <c r="I9538" s="935" t="s">
        <v>410</v>
      </c>
      <c r="J9538" s="935">
        <v>40.263968490000003</v>
      </c>
      <c r="K9538" s="935">
        <v>-122.2235306</v>
      </c>
      <c r="L9538" s="935">
        <v>40.153152210000002</v>
      </c>
      <c r="M9538" s="935">
        <v>-122.20237950000001</v>
      </c>
    </row>
    <row r="9539" spans="1:13" x14ac:dyDescent="0.35">
      <c r="A9539" s="1296">
        <v>44042</v>
      </c>
      <c r="B9539" s="1467" t="s">
        <v>194</v>
      </c>
      <c r="C9539" s="1468" t="s">
        <v>283</v>
      </c>
      <c r="D9539" s="1469">
        <v>11157</v>
      </c>
      <c r="E9539" s="1408" t="s">
        <v>200</v>
      </c>
      <c r="F9539" s="935" t="s">
        <v>217</v>
      </c>
      <c r="G9539" s="1295">
        <v>-99999</v>
      </c>
      <c r="H9539" s="935" t="s">
        <v>410</v>
      </c>
      <c r="I9539" s="935" t="s">
        <v>411</v>
      </c>
      <c r="J9539" s="935">
        <v>40.153152210000002</v>
      </c>
      <c r="K9539" s="935">
        <v>-122.20237950000001</v>
      </c>
      <c r="L9539" s="935">
        <v>40.027836569999998</v>
      </c>
      <c r="M9539" s="935">
        <v>-122.11920569999999</v>
      </c>
    </row>
    <row r="9540" spans="1:13" x14ac:dyDescent="0.35">
      <c r="A9540" s="1296">
        <v>44042</v>
      </c>
      <c r="B9540" s="1467" t="s">
        <v>194</v>
      </c>
      <c r="C9540" s="1468" t="s">
        <v>283</v>
      </c>
      <c r="D9540" s="1469">
        <v>11157</v>
      </c>
      <c r="E9540" s="1408" t="s">
        <v>200</v>
      </c>
      <c r="F9540" s="935" t="s">
        <v>219</v>
      </c>
      <c r="G9540" s="1295">
        <v>-99999</v>
      </c>
      <c r="H9540" s="935" t="s">
        <v>411</v>
      </c>
      <c r="I9540" s="935" t="s">
        <v>412</v>
      </c>
      <c r="J9540" s="935">
        <v>40.027836569999998</v>
      </c>
      <c r="K9540" s="935">
        <v>-122.11920569999999</v>
      </c>
      <c r="L9540" s="935">
        <v>39.909298579999998</v>
      </c>
      <c r="M9540" s="935">
        <v>-122.0918963</v>
      </c>
    </row>
    <row r="9541" spans="1:13" x14ac:dyDescent="0.35">
      <c r="A9541" s="1296">
        <v>44042</v>
      </c>
      <c r="B9541" s="1467" t="s">
        <v>194</v>
      </c>
      <c r="C9541" s="1468" t="s">
        <v>283</v>
      </c>
      <c r="D9541" s="1469">
        <v>11157</v>
      </c>
      <c r="E9541" s="1408" t="s">
        <v>200</v>
      </c>
      <c r="F9541" s="935" t="s">
        <v>220</v>
      </c>
      <c r="G9541" s="1295">
        <v>-99999</v>
      </c>
      <c r="H9541" s="935" t="s">
        <v>412</v>
      </c>
      <c r="I9541" s="935" t="s">
        <v>413</v>
      </c>
      <c r="J9541" s="935">
        <v>39.909298579999998</v>
      </c>
      <c r="K9541" s="935">
        <v>-122.0918963</v>
      </c>
      <c r="L9541" s="935">
        <v>39.751173979999997</v>
      </c>
      <c r="M9541" s="935">
        <v>-121.9963235</v>
      </c>
    </row>
    <row r="9542" spans="1:13" x14ac:dyDescent="0.35">
      <c r="A9542" s="1296">
        <v>44042</v>
      </c>
      <c r="B9542" s="1467" t="s">
        <v>194</v>
      </c>
      <c r="C9542" s="1468" t="s">
        <v>283</v>
      </c>
      <c r="D9542" s="1469">
        <v>11157</v>
      </c>
      <c r="E9542" s="1408" t="s">
        <v>200</v>
      </c>
      <c r="F9542" s="935" t="s">
        <v>221</v>
      </c>
      <c r="G9542" s="1295">
        <v>-99999</v>
      </c>
      <c r="H9542" s="935" t="s">
        <v>413</v>
      </c>
      <c r="I9542" s="935" t="s">
        <v>414</v>
      </c>
      <c r="J9542" s="935">
        <v>39.751173979999997</v>
      </c>
      <c r="K9542" s="935">
        <v>-121.9963235</v>
      </c>
      <c r="L9542" s="935">
        <v>39.629153240000001</v>
      </c>
      <c r="M9542" s="935">
        <v>-121.9925059</v>
      </c>
    </row>
    <row r="9543" spans="1:13" x14ac:dyDescent="0.35">
      <c r="A9543" s="1296">
        <v>44042</v>
      </c>
      <c r="B9543" s="1467" t="s">
        <v>194</v>
      </c>
      <c r="C9543" s="1468" t="s">
        <v>283</v>
      </c>
      <c r="D9543" s="1469">
        <v>11157</v>
      </c>
      <c r="E9543" s="1408" t="s">
        <v>200</v>
      </c>
      <c r="F9543" s="935" t="s">
        <v>222</v>
      </c>
      <c r="G9543" s="1295">
        <v>-99999</v>
      </c>
      <c r="H9543" s="935" t="s">
        <v>414</v>
      </c>
      <c r="I9543" s="935" t="s">
        <v>415</v>
      </c>
      <c r="J9543" s="935">
        <v>39.629153240000001</v>
      </c>
      <c r="K9543" s="935">
        <v>-121.9925059</v>
      </c>
      <c r="L9543" s="935">
        <v>39.40712284</v>
      </c>
      <c r="M9543" s="935">
        <v>-122.00758999999999</v>
      </c>
    </row>
    <row r="9544" spans="1:13" x14ac:dyDescent="0.35">
      <c r="A9544" s="1296">
        <v>44055</v>
      </c>
      <c r="B9544" s="1467" t="s">
        <v>194</v>
      </c>
      <c r="C9544" s="1468" t="s">
        <v>283</v>
      </c>
      <c r="D9544" s="1300">
        <v>10578</v>
      </c>
      <c r="E9544" s="1408" t="s">
        <v>200</v>
      </c>
      <c r="F9544" s="935" t="s">
        <v>208</v>
      </c>
      <c r="G9544" s="1295">
        <v>11</v>
      </c>
      <c r="H9544" s="935" t="s">
        <v>402</v>
      </c>
      <c r="I9544" s="935" t="s">
        <v>403</v>
      </c>
      <c r="J9544" s="935">
        <v>40.611883210000002</v>
      </c>
      <c r="K9544" s="935">
        <v>-122.446135</v>
      </c>
      <c r="L9544" s="935">
        <v>40.592799669999998</v>
      </c>
      <c r="M9544" s="935">
        <v>-122.3942059</v>
      </c>
    </row>
    <row r="9545" spans="1:13" x14ac:dyDescent="0.35">
      <c r="A9545" s="1296">
        <v>44055</v>
      </c>
      <c r="B9545" s="1467" t="s">
        <v>194</v>
      </c>
      <c r="C9545" s="1468" t="s">
        <v>283</v>
      </c>
      <c r="D9545" s="1300">
        <v>10578</v>
      </c>
      <c r="E9545" s="1408" t="s">
        <v>200</v>
      </c>
      <c r="F9545" s="935" t="s">
        <v>209</v>
      </c>
      <c r="G9545" s="1295">
        <v>8</v>
      </c>
      <c r="H9545" s="935" t="s">
        <v>403</v>
      </c>
      <c r="I9545" s="935" t="s">
        <v>404</v>
      </c>
      <c r="J9545" s="935">
        <v>40.592799669999998</v>
      </c>
      <c r="K9545" s="935">
        <v>-122.3942059</v>
      </c>
      <c r="L9545" s="935">
        <v>40.585947769999997</v>
      </c>
      <c r="M9545" s="935">
        <v>-122.3683525</v>
      </c>
    </row>
    <row r="9546" spans="1:13" x14ac:dyDescent="0.35">
      <c r="A9546" s="1296">
        <v>44055</v>
      </c>
      <c r="B9546" s="1467" t="s">
        <v>194</v>
      </c>
      <c r="C9546" s="1468" t="s">
        <v>283</v>
      </c>
      <c r="D9546" s="1300">
        <v>10578</v>
      </c>
      <c r="E9546" s="1408" t="s">
        <v>200</v>
      </c>
      <c r="F9546" s="935" t="s">
        <v>211</v>
      </c>
      <c r="G9546" s="1295">
        <v>1</v>
      </c>
      <c r="H9546" s="935" t="s">
        <v>404</v>
      </c>
      <c r="I9546" s="935" t="s">
        <v>405</v>
      </c>
      <c r="J9546" s="935">
        <v>40.585947769999997</v>
      </c>
      <c r="K9546" s="935">
        <v>-122.3683525</v>
      </c>
      <c r="L9546" s="935">
        <v>40.472049499999997</v>
      </c>
      <c r="M9546" s="935">
        <v>-122.29453460000001</v>
      </c>
    </row>
    <row r="9547" spans="1:13" x14ac:dyDescent="0.35">
      <c r="A9547" s="1296">
        <v>44055</v>
      </c>
      <c r="B9547" s="1467" t="s">
        <v>194</v>
      </c>
      <c r="C9547" s="1468" t="s">
        <v>283</v>
      </c>
      <c r="D9547" s="1300">
        <v>10578</v>
      </c>
      <c r="E9547" s="1408" t="s">
        <v>200</v>
      </c>
      <c r="F9547" s="935" t="s">
        <v>212</v>
      </c>
      <c r="G9547" s="1295">
        <v>0</v>
      </c>
      <c r="H9547" s="935" t="s">
        <v>405</v>
      </c>
      <c r="I9547" s="935" t="s">
        <v>406</v>
      </c>
      <c r="J9547" s="935">
        <v>40.472049499999997</v>
      </c>
      <c r="K9547" s="935">
        <v>-122.29453460000001</v>
      </c>
      <c r="L9547" s="935">
        <v>40.417416330000002</v>
      </c>
      <c r="M9547" s="935">
        <v>-122.19395729999999</v>
      </c>
    </row>
    <row r="9548" spans="1:13" x14ac:dyDescent="0.35">
      <c r="A9548" s="1296">
        <v>44055</v>
      </c>
      <c r="B9548" s="1467" t="s">
        <v>194</v>
      </c>
      <c r="C9548" s="1468" t="s">
        <v>283</v>
      </c>
      <c r="D9548" s="1300">
        <v>10578</v>
      </c>
      <c r="E9548" s="1408" t="s">
        <v>200</v>
      </c>
      <c r="F9548" s="935" t="s">
        <v>213</v>
      </c>
      <c r="G9548" s="1295">
        <v>0</v>
      </c>
      <c r="H9548" s="935" t="s">
        <v>406</v>
      </c>
      <c r="I9548" s="935" t="s">
        <v>407</v>
      </c>
      <c r="J9548" s="935">
        <v>40.417416330000002</v>
      </c>
      <c r="K9548" s="935">
        <v>-122.19395729999999</v>
      </c>
      <c r="L9548" s="935">
        <v>40.355137560000003</v>
      </c>
      <c r="M9548" s="935">
        <v>-122.17595660000001</v>
      </c>
    </row>
    <row r="9549" spans="1:13" x14ac:dyDescent="0.35">
      <c r="A9549" s="1296">
        <v>44055</v>
      </c>
      <c r="B9549" s="1467" t="s">
        <v>194</v>
      </c>
      <c r="C9549" s="1468" t="s">
        <v>283</v>
      </c>
      <c r="D9549" s="1300">
        <v>10578</v>
      </c>
      <c r="E9549" s="1408" t="s">
        <v>200</v>
      </c>
      <c r="F9549" s="935" t="s">
        <v>214</v>
      </c>
      <c r="G9549" s="1295">
        <v>0</v>
      </c>
      <c r="H9549" s="935" t="s">
        <v>407</v>
      </c>
      <c r="I9549" s="935" t="s">
        <v>408</v>
      </c>
      <c r="J9549" s="935">
        <v>40.355137560000003</v>
      </c>
      <c r="K9549" s="935">
        <v>-122.17595660000001</v>
      </c>
      <c r="L9549" s="935">
        <v>40.316984869999999</v>
      </c>
      <c r="M9549" s="935">
        <v>-122.1896581</v>
      </c>
    </row>
    <row r="9550" spans="1:13" x14ac:dyDescent="0.35">
      <c r="A9550" s="1296">
        <v>44055</v>
      </c>
      <c r="B9550" s="1467" t="s">
        <v>194</v>
      </c>
      <c r="C9550" s="1468" t="s">
        <v>283</v>
      </c>
      <c r="D9550" s="1300">
        <v>10578</v>
      </c>
      <c r="E9550" s="1408" t="s">
        <v>200</v>
      </c>
      <c r="F9550" s="935" t="s">
        <v>215</v>
      </c>
      <c r="G9550" s="1295">
        <v>0</v>
      </c>
      <c r="H9550" s="935" t="s">
        <v>408</v>
      </c>
      <c r="I9550" s="935" t="s">
        <v>409</v>
      </c>
      <c r="J9550" s="935">
        <v>40.316984869999999</v>
      </c>
      <c r="K9550" s="935">
        <v>-122.1896581</v>
      </c>
      <c r="L9550" s="935">
        <v>40.263968490000003</v>
      </c>
      <c r="M9550" s="935">
        <v>-122.2235306</v>
      </c>
    </row>
    <row r="9551" spans="1:13" x14ac:dyDescent="0.35">
      <c r="A9551" s="1296">
        <v>44055</v>
      </c>
      <c r="B9551" s="1467" t="s">
        <v>194</v>
      </c>
      <c r="C9551" s="1468" t="s">
        <v>283</v>
      </c>
      <c r="D9551" s="1300">
        <v>10578</v>
      </c>
      <c r="E9551" s="1408" t="s">
        <v>200</v>
      </c>
      <c r="F9551" s="935" t="s">
        <v>216</v>
      </c>
      <c r="G9551" s="1295">
        <v>0</v>
      </c>
      <c r="H9551" s="935" t="s">
        <v>409</v>
      </c>
      <c r="I9551" s="935" t="s">
        <v>410</v>
      </c>
      <c r="J9551" s="935">
        <v>40.263968490000003</v>
      </c>
      <c r="K9551" s="935">
        <v>-122.2235306</v>
      </c>
      <c r="L9551" s="935">
        <v>40.153152210000002</v>
      </c>
      <c r="M9551" s="935">
        <v>-122.20237950000001</v>
      </c>
    </row>
    <row r="9552" spans="1:13" x14ac:dyDescent="0.35">
      <c r="A9552" s="1296">
        <v>44055</v>
      </c>
      <c r="B9552" s="1467" t="s">
        <v>194</v>
      </c>
      <c r="C9552" s="1468" t="s">
        <v>283</v>
      </c>
      <c r="D9552" s="1300">
        <v>10578</v>
      </c>
      <c r="E9552" s="1408" t="s">
        <v>200</v>
      </c>
      <c r="F9552" s="935" t="s">
        <v>217</v>
      </c>
      <c r="G9552" s="1295">
        <v>-99999</v>
      </c>
      <c r="H9552" s="935" t="s">
        <v>410</v>
      </c>
      <c r="I9552" s="935" t="s">
        <v>411</v>
      </c>
      <c r="J9552" s="935">
        <v>40.153152210000002</v>
      </c>
      <c r="K9552" s="935">
        <v>-122.20237950000001</v>
      </c>
      <c r="L9552" s="935">
        <v>40.027836569999998</v>
      </c>
      <c r="M9552" s="935">
        <v>-122.11920569999999</v>
      </c>
    </row>
    <row r="9553" spans="1:13" x14ac:dyDescent="0.35">
      <c r="A9553" s="1296">
        <v>44055</v>
      </c>
      <c r="B9553" s="1467" t="s">
        <v>194</v>
      </c>
      <c r="C9553" s="1468" t="s">
        <v>283</v>
      </c>
      <c r="D9553" s="1300">
        <v>10578</v>
      </c>
      <c r="E9553" s="1408" t="s">
        <v>200</v>
      </c>
      <c r="F9553" s="935" t="s">
        <v>219</v>
      </c>
      <c r="G9553" s="1295">
        <v>-99999</v>
      </c>
      <c r="H9553" s="935" t="s">
        <v>411</v>
      </c>
      <c r="I9553" s="935" t="s">
        <v>412</v>
      </c>
      <c r="J9553" s="935">
        <v>40.027836569999998</v>
      </c>
      <c r="K9553" s="935">
        <v>-122.11920569999999</v>
      </c>
      <c r="L9553" s="935">
        <v>39.909298579999998</v>
      </c>
      <c r="M9553" s="935">
        <v>-122.0918963</v>
      </c>
    </row>
    <row r="9554" spans="1:13" x14ac:dyDescent="0.35">
      <c r="A9554" s="1296">
        <v>44055</v>
      </c>
      <c r="B9554" s="1467" t="s">
        <v>194</v>
      </c>
      <c r="C9554" s="1468" t="s">
        <v>283</v>
      </c>
      <c r="D9554" s="1300">
        <v>10578</v>
      </c>
      <c r="E9554" s="1408" t="s">
        <v>200</v>
      </c>
      <c r="F9554" s="935" t="s">
        <v>220</v>
      </c>
      <c r="G9554" s="1295">
        <v>-99999</v>
      </c>
      <c r="H9554" s="935" t="s">
        <v>412</v>
      </c>
      <c r="I9554" s="935" t="s">
        <v>413</v>
      </c>
      <c r="J9554" s="935">
        <v>39.909298579999998</v>
      </c>
      <c r="K9554" s="935">
        <v>-122.0918963</v>
      </c>
      <c r="L9554" s="935">
        <v>39.751173979999997</v>
      </c>
      <c r="M9554" s="935">
        <v>-121.9963235</v>
      </c>
    </row>
    <row r="9555" spans="1:13" x14ac:dyDescent="0.35">
      <c r="A9555" s="1296">
        <v>44055</v>
      </c>
      <c r="B9555" s="1467" t="s">
        <v>194</v>
      </c>
      <c r="C9555" s="1468" t="s">
        <v>283</v>
      </c>
      <c r="D9555" s="1300">
        <v>10578</v>
      </c>
      <c r="E9555" s="1408" t="s">
        <v>200</v>
      </c>
      <c r="F9555" s="935" t="s">
        <v>221</v>
      </c>
      <c r="G9555" s="1295">
        <v>-99999</v>
      </c>
      <c r="H9555" s="935" t="s">
        <v>413</v>
      </c>
      <c r="I9555" s="935" t="s">
        <v>414</v>
      </c>
      <c r="J9555" s="935">
        <v>39.751173979999997</v>
      </c>
      <c r="K9555" s="935">
        <v>-121.9963235</v>
      </c>
      <c r="L9555" s="935">
        <v>39.629153240000001</v>
      </c>
      <c r="M9555" s="935">
        <v>-121.9925059</v>
      </c>
    </row>
    <row r="9556" spans="1:13" x14ac:dyDescent="0.35">
      <c r="A9556" s="1296">
        <v>44055</v>
      </c>
      <c r="B9556" s="1467" t="s">
        <v>194</v>
      </c>
      <c r="C9556" s="1468" t="s">
        <v>283</v>
      </c>
      <c r="D9556" s="1300">
        <v>10578</v>
      </c>
      <c r="E9556" s="1408" t="s">
        <v>200</v>
      </c>
      <c r="F9556" s="935" t="s">
        <v>222</v>
      </c>
      <c r="G9556" s="1295">
        <v>-99999</v>
      </c>
      <c r="H9556" s="935" t="s">
        <v>414</v>
      </c>
      <c r="I9556" s="935" t="s">
        <v>415</v>
      </c>
      <c r="J9556" s="935">
        <v>39.629153240000001</v>
      </c>
      <c r="K9556" s="935">
        <v>-121.9925059</v>
      </c>
      <c r="L9556" s="935">
        <v>39.40712284</v>
      </c>
      <c r="M9556" s="935">
        <v>-122.00758999999999</v>
      </c>
    </row>
    <row r="9557" spans="1:13" x14ac:dyDescent="0.35">
      <c r="A9557" s="1296">
        <v>44061</v>
      </c>
      <c r="B9557" s="1467" t="s">
        <v>194</v>
      </c>
      <c r="C9557" s="1468" t="s">
        <v>283</v>
      </c>
      <c r="D9557" s="1300">
        <v>10175</v>
      </c>
      <c r="E9557" s="1408" t="s">
        <v>200</v>
      </c>
      <c r="F9557" s="935" t="s">
        <v>208</v>
      </c>
      <c r="G9557" s="1295">
        <v>1</v>
      </c>
      <c r="H9557" s="935" t="s">
        <v>402</v>
      </c>
      <c r="I9557" s="935" t="s">
        <v>403</v>
      </c>
      <c r="J9557" s="935">
        <v>40.611883210000002</v>
      </c>
      <c r="K9557" s="935">
        <v>-122.446135</v>
      </c>
      <c r="L9557" s="935">
        <v>40.592799669999998</v>
      </c>
      <c r="M9557" s="935">
        <v>-122.3942059</v>
      </c>
    </row>
    <row r="9558" spans="1:13" x14ac:dyDescent="0.35">
      <c r="A9558" s="1296">
        <v>44061</v>
      </c>
      <c r="B9558" s="1467" t="s">
        <v>194</v>
      </c>
      <c r="C9558" s="1468" t="s">
        <v>283</v>
      </c>
      <c r="D9558" s="1300">
        <v>10175</v>
      </c>
      <c r="E9558" s="1408" t="s">
        <v>200</v>
      </c>
      <c r="F9558" s="935" t="s">
        <v>209</v>
      </c>
      <c r="G9558" s="1295">
        <v>2</v>
      </c>
      <c r="H9558" s="935" t="s">
        <v>403</v>
      </c>
      <c r="I9558" s="935" t="s">
        <v>404</v>
      </c>
      <c r="J9558" s="935">
        <v>40.592799669999998</v>
      </c>
      <c r="K9558" s="935">
        <v>-122.3942059</v>
      </c>
      <c r="L9558" s="935">
        <v>40.585947769999997</v>
      </c>
      <c r="M9558" s="935">
        <v>-122.3683525</v>
      </c>
    </row>
    <row r="9559" spans="1:13" x14ac:dyDescent="0.35">
      <c r="A9559" s="1296">
        <v>44061</v>
      </c>
      <c r="B9559" s="1467" t="s">
        <v>194</v>
      </c>
      <c r="C9559" s="1468" t="s">
        <v>283</v>
      </c>
      <c r="D9559" s="1300">
        <v>10175</v>
      </c>
      <c r="E9559" s="1408" t="s">
        <v>200</v>
      </c>
      <c r="F9559" s="935" t="s">
        <v>211</v>
      </c>
      <c r="G9559" s="1295">
        <v>0</v>
      </c>
      <c r="H9559" s="935" t="s">
        <v>404</v>
      </c>
      <c r="I9559" s="935" t="s">
        <v>405</v>
      </c>
      <c r="J9559" s="935">
        <v>40.585947769999997</v>
      </c>
      <c r="K9559" s="935">
        <v>-122.3683525</v>
      </c>
      <c r="L9559" s="935">
        <v>40.472049499999997</v>
      </c>
      <c r="M9559" s="935">
        <v>-122.29453460000001</v>
      </c>
    </row>
    <row r="9560" spans="1:13" x14ac:dyDescent="0.35">
      <c r="A9560" s="1296">
        <v>44061</v>
      </c>
      <c r="B9560" s="1467" t="s">
        <v>194</v>
      </c>
      <c r="C9560" s="1468" t="s">
        <v>283</v>
      </c>
      <c r="D9560" s="1300">
        <v>10175</v>
      </c>
      <c r="E9560" s="1408" t="s">
        <v>200</v>
      </c>
      <c r="F9560" s="935" t="s">
        <v>212</v>
      </c>
      <c r="G9560" s="1295">
        <v>0</v>
      </c>
      <c r="H9560" s="935" t="s">
        <v>405</v>
      </c>
      <c r="I9560" s="935" t="s">
        <v>406</v>
      </c>
      <c r="J9560" s="935">
        <v>40.472049499999997</v>
      </c>
      <c r="K9560" s="935">
        <v>-122.29453460000001</v>
      </c>
      <c r="L9560" s="935">
        <v>40.417416330000002</v>
      </c>
      <c r="M9560" s="935">
        <v>-122.19395729999999</v>
      </c>
    </row>
    <row r="9561" spans="1:13" x14ac:dyDescent="0.35">
      <c r="A9561" s="1296">
        <v>44061</v>
      </c>
      <c r="B9561" s="1467" t="s">
        <v>194</v>
      </c>
      <c r="C9561" s="1468" t="s">
        <v>283</v>
      </c>
      <c r="D9561" s="1300">
        <v>10175</v>
      </c>
      <c r="E9561" s="1408" t="s">
        <v>200</v>
      </c>
      <c r="F9561" s="935" t="s">
        <v>213</v>
      </c>
      <c r="G9561" s="1295">
        <v>0</v>
      </c>
      <c r="H9561" s="935" t="s">
        <v>406</v>
      </c>
      <c r="I9561" s="935" t="s">
        <v>407</v>
      </c>
      <c r="J9561" s="935">
        <v>40.417416330000002</v>
      </c>
      <c r="K9561" s="935">
        <v>-122.19395729999999</v>
      </c>
      <c r="L9561" s="935">
        <v>40.355137560000003</v>
      </c>
      <c r="M9561" s="935">
        <v>-122.17595660000001</v>
      </c>
    </row>
    <row r="9562" spans="1:13" x14ac:dyDescent="0.35">
      <c r="A9562" s="1296">
        <v>44061</v>
      </c>
      <c r="B9562" s="1467" t="s">
        <v>194</v>
      </c>
      <c r="C9562" s="1468" t="s">
        <v>283</v>
      </c>
      <c r="D9562" s="1300">
        <v>10175</v>
      </c>
      <c r="E9562" s="1408" t="s">
        <v>200</v>
      </c>
      <c r="F9562" s="935" t="s">
        <v>214</v>
      </c>
      <c r="G9562" s="1295">
        <v>0</v>
      </c>
      <c r="H9562" s="935" t="s">
        <v>407</v>
      </c>
      <c r="I9562" s="935" t="s">
        <v>408</v>
      </c>
      <c r="J9562" s="935">
        <v>40.355137560000003</v>
      </c>
      <c r="K9562" s="935">
        <v>-122.17595660000001</v>
      </c>
      <c r="L9562" s="935">
        <v>40.316984869999999</v>
      </c>
      <c r="M9562" s="935">
        <v>-122.1896581</v>
      </c>
    </row>
    <row r="9563" spans="1:13" x14ac:dyDescent="0.35">
      <c r="A9563" s="1296">
        <v>44061</v>
      </c>
      <c r="B9563" s="1467" t="s">
        <v>194</v>
      </c>
      <c r="C9563" s="1468" t="s">
        <v>283</v>
      </c>
      <c r="D9563" s="1300">
        <v>10175</v>
      </c>
      <c r="E9563" s="1408" t="s">
        <v>200</v>
      </c>
      <c r="F9563" s="935" t="s">
        <v>215</v>
      </c>
      <c r="G9563" s="1295">
        <v>0</v>
      </c>
      <c r="H9563" s="935" t="s">
        <v>408</v>
      </c>
      <c r="I9563" s="935" t="s">
        <v>409</v>
      </c>
      <c r="J9563" s="935">
        <v>40.316984869999999</v>
      </c>
      <c r="K9563" s="935">
        <v>-122.1896581</v>
      </c>
      <c r="L9563" s="935">
        <v>40.263968490000003</v>
      </c>
      <c r="M9563" s="935">
        <v>-122.2235306</v>
      </c>
    </row>
    <row r="9564" spans="1:13" x14ac:dyDescent="0.35">
      <c r="A9564" s="1296">
        <v>44061</v>
      </c>
      <c r="B9564" s="1467" t="s">
        <v>194</v>
      </c>
      <c r="C9564" s="1468" t="s">
        <v>283</v>
      </c>
      <c r="D9564" s="1300">
        <v>10175</v>
      </c>
      <c r="E9564" s="1408" t="s">
        <v>200</v>
      </c>
      <c r="F9564" s="935" t="s">
        <v>216</v>
      </c>
      <c r="G9564" s="1295">
        <v>0</v>
      </c>
      <c r="H9564" s="935" t="s">
        <v>409</v>
      </c>
      <c r="I9564" s="935" t="s">
        <v>410</v>
      </c>
      <c r="J9564" s="935">
        <v>40.263968490000003</v>
      </c>
      <c r="K9564" s="935">
        <v>-122.2235306</v>
      </c>
      <c r="L9564" s="935">
        <v>40.153152210000002</v>
      </c>
      <c r="M9564" s="935">
        <v>-122.20237950000001</v>
      </c>
    </row>
    <row r="9565" spans="1:13" x14ac:dyDescent="0.35">
      <c r="A9565" s="1296">
        <v>44061</v>
      </c>
      <c r="B9565" s="1467" t="s">
        <v>194</v>
      </c>
      <c r="C9565" s="1468" t="s">
        <v>283</v>
      </c>
      <c r="D9565" s="1300">
        <v>10175</v>
      </c>
      <c r="E9565" s="1408" t="s">
        <v>200</v>
      </c>
      <c r="F9565" s="935" t="s">
        <v>217</v>
      </c>
      <c r="G9565" s="1295">
        <v>-99999</v>
      </c>
      <c r="H9565" s="935" t="s">
        <v>410</v>
      </c>
      <c r="I9565" s="935" t="s">
        <v>411</v>
      </c>
      <c r="J9565" s="935">
        <v>40.153152210000002</v>
      </c>
      <c r="K9565" s="935">
        <v>-122.20237950000001</v>
      </c>
      <c r="L9565" s="935">
        <v>40.027836569999998</v>
      </c>
      <c r="M9565" s="935">
        <v>-122.11920569999999</v>
      </c>
    </row>
    <row r="9566" spans="1:13" x14ac:dyDescent="0.35">
      <c r="A9566" s="1296">
        <v>44061</v>
      </c>
      <c r="B9566" s="1467" t="s">
        <v>194</v>
      </c>
      <c r="C9566" s="1468" t="s">
        <v>283</v>
      </c>
      <c r="D9566" s="1300">
        <v>10175</v>
      </c>
      <c r="E9566" s="1408" t="s">
        <v>200</v>
      </c>
      <c r="F9566" s="935" t="s">
        <v>219</v>
      </c>
      <c r="G9566" s="1295">
        <v>-99999</v>
      </c>
      <c r="H9566" s="935" t="s">
        <v>411</v>
      </c>
      <c r="I9566" s="935" t="s">
        <v>412</v>
      </c>
      <c r="J9566" s="935">
        <v>40.027836569999998</v>
      </c>
      <c r="K9566" s="935">
        <v>-122.11920569999999</v>
      </c>
      <c r="L9566" s="935">
        <v>39.909298579999998</v>
      </c>
      <c r="M9566" s="935">
        <v>-122.0918963</v>
      </c>
    </row>
    <row r="9567" spans="1:13" x14ac:dyDescent="0.35">
      <c r="A9567" s="1296">
        <v>44061</v>
      </c>
      <c r="B9567" s="1467" t="s">
        <v>194</v>
      </c>
      <c r="C9567" s="1468" t="s">
        <v>283</v>
      </c>
      <c r="D9567" s="1300">
        <v>10175</v>
      </c>
      <c r="E9567" s="1408" t="s">
        <v>200</v>
      </c>
      <c r="F9567" s="935" t="s">
        <v>220</v>
      </c>
      <c r="G9567" s="1295">
        <v>-99999</v>
      </c>
      <c r="H9567" s="935" t="s">
        <v>412</v>
      </c>
      <c r="I9567" s="935" t="s">
        <v>413</v>
      </c>
      <c r="J9567" s="935">
        <v>39.909298579999998</v>
      </c>
      <c r="K9567" s="935">
        <v>-122.0918963</v>
      </c>
      <c r="L9567" s="935">
        <v>39.751173979999997</v>
      </c>
      <c r="M9567" s="935">
        <v>-121.9963235</v>
      </c>
    </row>
    <row r="9568" spans="1:13" x14ac:dyDescent="0.35">
      <c r="A9568" s="1296">
        <v>44061</v>
      </c>
      <c r="B9568" s="1467" t="s">
        <v>194</v>
      </c>
      <c r="C9568" s="1468" t="s">
        <v>283</v>
      </c>
      <c r="D9568" s="1300">
        <v>10175</v>
      </c>
      <c r="E9568" s="1408" t="s">
        <v>200</v>
      </c>
      <c r="F9568" s="935" t="s">
        <v>221</v>
      </c>
      <c r="G9568" s="1295">
        <v>-99999</v>
      </c>
      <c r="H9568" s="935" t="s">
        <v>413</v>
      </c>
      <c r="I9568" s="935" t="s">
        <v>414</v>
      </c>
      <c r="J9568" s="935">
        <v>39.751173979999997</v>
      </c>
      <c r="K9568" s="935">
        <v>-121.9963235</v>
      </c>
      <c r="L9568" s="935">
        <v>39.629153240000001</v>
      </c>
      <c r="M9568" s="935">
        <v>-121.9925059</v>
      </c>
    </row>
    <row r="9569" spans="1:13" x14ac:dyDescent="0.35">
      <c r="A9569" s="1296">
        <v>44061</v>
      </c>
      <c r="B9569" s="1467" t="s">
        <v>194</v>
      </c>
      <c r="C9569" s="1468" t="s">
        <v>283</v>
      </c>
      <c r="D9569" s="1300">
        <v>10175</v>
      </c>
      <c r="E9569" s="1408" t="s">
        <v>200</v>
      </c>
      <c r="F9569" s="935" t="s">
        <v>222</v>
      </c>
      <c r="G9569" s="1295">
        <v>-99999</v>
      </c>
      <c r="H9569" s="935" t="s">
        <v>414</v>
      </c>
      <c r="I9569" s="935" t="s">
        <v>415</v>
      </c>
      <c r="J9569" s="935">
        <v>39.629153240000001</v>
      </c>
      <c r="K9569" s="935">
        <v>-121.9925059</v>
      </c>
      <c r="L9569" s="935">
        <v>39.40712284</v>
      </c>
      <c r="M9569" s="935">
        <v>-122.00758999999999</v>
      </c>
    </row>
    <row r="9570" spans="1:13" x14ac:dyDescent="0.35">
      <c r="A9570" s="1296">
        <v>44125</v>
      </c>
      <c r="B9570" s="1467" t="s">
        <v>242</v>
      </c>
      <c r="C9570" s="1468" t="s">
        <v>260</v>
      </c>
      <c r="D9570" s="1300">
        <v>5208</v>
      </c>
      <c r="E9570" s="1408" t="s">
        <v>206</v>
      </c>
      <c r="F9570" s="935" t="s">
        <v>208</v>
      </c>
      <c r="G9570" s="1295">
        <v>89</v>
      </c>
      <c r="H9570" s="935" t="s">
        <v>402</v>
      </c>
      <c r="I9570" s="935" t="s">
        <v>403</v>
      </c>
      <c r="J9570" s="935">
        <v>40.611883210000002</v>
      </c>
      <c r="K9570" s="935">
        <v>-122.446135</v>
      </c>
      <c r="L9570" s="935">
        <v>40.592799669999998</v>
      </c>
      <c r="M9570" s="935">
        <v>-122.3942059</v>
      </c>
    </row>
    <row r="9571" spans="1:13" x14ac:dyDescent="0.35">
      <c r="A9571" s="1296">
        <v>44125</v>
      </c>
      <c r="B9571" s="1467" t="s">
        <v>242</v>
      </c>
      <c r="C9571" s="1468" t="s">
        <v>260</v>
      </c>
      <c r="D9571" s="1300">
        <v>5208</v>
      </c>
      <c r="E9571" s="1408" t="s">
        <v>206</v>
      </c>
      <c r="F9571" s="935" t="s">
        <v>209</v>
      </c>
      <c r="G9571" s="1295">
        <v>148</v>
      </c>
      <c r="H9571" s="935" t="s">
        <v>403</v>
      </c>
      <c r="I9571" s="935" t="s">
        <v>404</v>
      </c>
      <c r="J9571" s="935">
        <v>40.592799669999998</v>
      </c>
      <c r="K9571" s="935">
        <v>-122.3942059</v>
      </c>
      <c r="L9571" s="935">
        <v>40.585947769999997</v>
      </c>
      <c r="M9571" s="935">
        <v>-122.3683525</v>
      </c>
    </row>
    <row r="9572" spans="1:13" x14ac:dyDescent="0.35">
      <c r="A9572" s="1296">
        <v>44125</v>
      </c>
      <c r="B9572" s="1467" t="s">
        <v>242</v>
      </c>
      <c r="C9572" s="1468" t="s">
        <v>260</v>
      </c>
      <c r="D9572" s="1300">
        <v>5208</v>
      </c>
      <c r="E9572" s="1408" t="s">
        <v>206</v>
      </c>
      <c r="F9572" s="935" t="s">
        <v>211</v>
      </c>
      <c r="G9572" s="1295">
        <v>248</v>
      </c>
      <c r="H9572" s="935" t="s">
        <v>404</v>
      </c>
      <c r="I9572" s="935" t="s">
        <v>405</v>
      </c>
      <c r="J9572" s="935">
        <v>40.585947769999997</v>
      </c>
      <c r="K9572" s="935">
        <v>-122.3683525</v>
      </c>
      <c r="L9572" s="935">
        <v>40.472049499999997</v>
      </c>
      <c r="M9572" s="935">
        <v>-122.29453460000001</v>
      </c>
    </row>
    <row r="9573" spans="1:13" x14ac:dyDescent="0.35">
      <c r="A9573" s="1296">
        <v>44125</v>
      </c>
      <c r="B9573" s="1467" t="s">
        <v>242</v>
      </c>
      <c r="C9573" s="1468" t="s">
        <v>260</v>
      </c>
      <c r="D9573" s="1300">
        <v>5208</v>
      </c>
      <c r="E9573" s="1408" t="s">
        <v>206</v>
      </c>
      <c r="F9573" s="935" t="s">
        <v>212</v>
      </c>
      <c r="G9573" s="1295">
        <v>71</v>
      </c>
      <c r="H9573" s="935" t="s">
        <v>405</v>
      </c>
      <c r="I9573" s="935" t="s">
        <v>406</v>
      </c>
      <c r="J9573" s="935">
        <v>40.472049499999997</v>
      </c>
      <c r="K9573" s="935">
        <v>-122.29453460000001</v>
      </c>
      <c r="L9573" s="935">
        <v>40.417416330000002</v>
      </c>
      <c r="M9573" s="935">
        <v>-122.19395729999999</v>
      </c>
    </row>
    <row r="9574" spans="1:13" x14ac:dyDescent="0.35">
      <c r="A9574" s="1296">
        <v>44125</v>
      </c>
      <c r="B9574" s="1467" t="s">
        <v>242</v>
      </c>
      <c r="C9574" s="1468" t="s">
        <v>260</v>
      </c>
      <c r="D9574" s="1300">
        <v>5208</v>
      </c>
      <c r="E9574" s="1408" t="s">
        <v>206</v>
      </c>
      <c r="F9574" s="935" t="s">
        <v>213</v>
      </c>
      <c r="G9574" s="1295">
        <v>33</v>
      </c>
      <c r="H9574" s="935" t="s">
        <v>406</v>
      </c>
      <c r="I9574" s="935" t="s">
        <v>407</v>
      </c>
      <c r="J9574" s="935">
        <v>40.417416330000002</v>
      </c>
      <c r="K9574" s="935">
        <v>-122.19395729999999</v>
      </c>
      <c r="L9574" s="935">
        <v>40.355137560000003</v>
      </c>
      <c r="M9574" s="935">
        <v>-122.17595660000001</v>
      </c>
    </row>
    <row r="9575" spans="1:13" x14ac:dyDescent="0.35">
      <c r="A9575" s="1296">
        <v>44125</v>
      </c>
      <c r="B9575" s="1467" t="s">
        <v>242</v>
      </c>
      <c r="C9575" s="1468" t="s">
        <v>260</v>
      </c>
      <c r="D9575" s="1300">
        <v>5208</v>
      </c>
      <c r="E9575" s="1408" t="s">
        <v>206</v>
      </c>
      <c r="F9575" s="935" t="s">
        <v>214</v>
      </c>
      <c r="G9575" s="1295">
        <v>11</v>
      </c>
      <c r="H9575" s="935" t="s">
        <v>407</v>
      </c>
      <c r="I9575" s="935" t="s">
        <v>408</v>
      </c>
      <c r="J9575" s="935">
        <v>40.355137560000003</v>
      </c>
      <c r="K9575" s="935">
        <v>-122.17595660000001</v>
      </c>
      <c r="L9575" s="935">
        <v>40.316984869999999</v>
      </c>
      <c r="M9575" s="935">
        <v>-122.1896581</v>
      </c>
    </row>
    <row r="9576" spans="1:13" x14ac:dyDescent="0.35">
      <c r="A9576" s="1296">
        <v>44125</v>
      </c>
      <c r="B9576" s="1467" t="s">
        <v>242</v>
      </c>
      <c r="C9576" s="1468" t="s">
        <v>260</v>
      </c>
      <c r="D9576" s="1300">
        <v>5208</v>
      </c>
      <c r="E9576" s="1408" t="s">
        <v>206</v>
      </c>
      <c r="F9576" s="935" t="s">
        <v>215</v>
      </c>
      <c r="G9576" s="1295">
        <v>19</v>
      </c>
      <c r="H9576" s="935" t="s">
        <v>408</v>
      </c>
      <c r="I9576" s="935" t="s">
        <v>409</v>
      </c>
      <c r="J9576" s="935">
        <v>40.316984869999999</v>
      </c>
      <c r="K9576" s="935">
        <v>-122.1896581</v>
      </c>
      <c r="L9576" s="935">
        <v>40.263968490000003</v>
      </c>
      <c r="M9576" s="935">
        <v>-122.2235306</v>
      </c>
    </row>
    <row r="9577" spans="1:13" x14ac:dyDescent="0.35">
      <c r="A9577" s="1296">
        <v>44125</v>
      </c>
      <c r="B9577" s="1467" t="s">
        <v>242</v>
      </c>
      <c r="C9577" s="1468" t="s">
        <v>260</v>
      </c>
      <c r="D9577" s="1300">
        <v>5208</v>
      </c>
      <c r="E9577" s="1408" t="s">
        <v>206</v>
      </c>
      <c r="F9577" s="935" t="s">
        <v>216</v>
      </c>
      <c r="G9577" s="1295">
        <v>7</v>
      </c>
      <c r="H9577" s="935" t="s">
        <v>409</v>
      </c>
      <c r="I9577" s="935" t="s">
        <v>410</v>
      </c>
      <c r="J9577" s="935">
        <v>40.263968490000003</v>
      </c>
      <c r="K9577" s="935">
        <v>-122.2235306</v>
      </c>
      <c r="L9577" s="935">
        <v>40.153152210000002</v>
      </c>
      <c r="M9577" s="935">
        <v>-122.20237950000001</v>
      </c>
    </row>
    <row r="9578" spans="1:13" x14ac:dyDescent="0.35">
      <c r="A9578" s="1296">
        <v>44125</v>
      </c>
      <c r="B9578" s="1467" t="s">
        <v>242</v>
      </c>
      <c r="C9578" s="1468" t="s">
        <v>260</v>
      </c>
      <c r="D9578" s="1300">
        <v>5208</v>
      </c>
      <c r="E9578" s="1408" t="s">
        <v>206</v>
      </c>
      <c r="F9578" s="935" t="s">
        <v>217</v>
      </c>
      <c r="G9578" s="1295">
        <v>25</v>
      </c>
      <c r="H9578" s="935" t="s">
        <v>410</v>
      </c>
      <c r="I9578" s="935" t="s">
        <v>411</v>
      </c>
      <c r="J9578" s="935">
        <v>40.153152210000002</v>
      </c>
      <c r="K9578" s="935">
        <v>-122.20237950000001</v>
      </c>
      <c r="L9578" s="935">
        <v>40.027836569999998</v>
      </c>
      <c r="M9578" s="935">
        <v>-122.11920569999999</v>
      </c>
    </row>
    <row r="9579" spans="1:13" x14ac:dyDescent="0.35">
      <c r="A9579" s="1296">
        <v>44125</v>
      </c>
      <c r="B9579" s="1467" t="s">
        <v>242</v>
      </c>
      <c r="C9579" s="1468" t="s">
        <v>260</v>
      </c>
      <c r="D9579" s="1300">
        <v>5208</v>
      </c>
      <c r="E9579" s="1408" t="s">
        <v>206</v>
      </c>
      <c r="F9579" s="935" t="s">
        <v>219</v>
      </c>
      <c r="G9579" s="1295">
        <v>4</v>
      </c>
      <c r="H9579" s="935" t="s">
        <v>411</v>
      </c>
      <c r="I9579" s="935" t="s">
        <v>412</v>
      </c>
      <c r="J9579" s="935">
        <v>40.027836569999998</v>
      </c>
      <c r="K9579" s="935">
        <v>-122.11920569999999</v>
      </c>
      <c r="L9579" s="935">
        <v>39.909298579999998</v>
      </c>
      <c r="M9579" s="935">
        <v>-122.0918963</v>
      </c>
    </row>
    <row r="9580" spans="1:13" x14ac:dyDescent="0.35">
      <c r="A9580" s="1296">
        <v>44125</v>
      </c>
      <c r="B9580" s="1467" t="s">
        <v>242</v>
      </c>
      <c r="C9580" s="1468" t="s">
        <v>260</v>
      </c>
      <c r="D9580" s="1300">
        <v>5208</v>
      </c>
      <c r="E9580" s="1408" t="s">
        <v>206</v>
      </c>
      <c r="F9580" s="935" t="s">
        <v>220</v>
      </c>
      <c r="G9580" s="1295">
        <v>1</v>
      </c>
      <c r="H9580" s="935" t="s">
        <v>412</v>
      </c>
      <c r="I9580" s="935" t="s">
        <v>413</v>
      </c>
      <c r="J9580" s="935">
        <v>39.909298579999998</v>
      </c>
      <c r="K9580" s="935">
        <v>-122.0918963</v>
      </c>
      <c r="L9580" s="935">
        <v>39.751173979999997</v>
      </c>
      <c r="M9580" s="935">
        <v>-121.9963235</v>
      </c>
    </row>
    <row r="9581" spans="1:13" x14ac:dyDescent="0.35">
      <c r="A9581" s="1296">
        <v>44125</v>
      </c>
      <c r="B9581" s="1467" t="s">
        <v>242</v>
      </c>
      <c r="C9581" s="1468" t="s">
        <v>260</v>
      </c>
      <c r="D9581" s="1300">
        <v>5208</v>
      </c>
      <c r="E9581" s="1408" t="s">
        <v>206</v>
      </c>
      <c r="F9581" s="935" t="s">
        <v>221</v>
      </c>
      <c r="G9581" s="1295">
        <v>1</v>
      </c>
      <c r="H9581" s="935" t="s">
        <v>413</v>
      </c>
      <c r="I9581" s="935" t="s">
        <v>414</v>
      </c>
      <c r="J9581" s="935">
        <v>39.751173979999997</v>
      </c>
      <c r="K9581" s="935">
        <v>-121.9963235</v>
      </c>
      <c r="L9581" s="935">
        <v>39.629153240000001</v>
      </c>
      <c r="M9581" s="935">
        <v>-121.9925059</v>
      </c>
    </row>
    <row r="9582" spans="1:13" x14ac:dyDescent="0.35">
      <c r="A9582" s="1296">
        <v>44125</v>
      </c>
      <c r="B9582" s="1467" t="s">
        <v>242</v>
      </c>
      <c r="C9582" s="1468" t="s">
        <v>260</v>
      </c>
      <c r="D9582" s="1300">
        <v>5208</v>
      </c>
      <c r="E9582" s="1408" t="s">
        <v>206</v>
      </c>
      <c r="F9582" s="935" t="s">
        <v>222</v>
      </c>
      <c r="G9582" s="1295">
        <v>0</v>
      </c>
      <c r="H9582" s="935" t="s">
        <v>414</v>
      </c>
      <c r="I9582" s="935" t="s">
        <v>415</v>
      </c>
      <c r="J9582" s="935">
        <v>39.629153240000001</v>
      </c>
      <c r="K9582" s="935">
        <v>-121.9925059</v>
      </c>
      <c r="L9582" s="935">
        <v>39.40712284</v>
      </c>
      <c r="M9582" s="935">
        <v>-122.00758999999999</v>
      </c>
    </row>
    <row r="9583" spans="1:13" x14ac:dyDescent="0.35">
      <c r="A9583" s="1296">
        <v>44144</v>
      </c>
      <c r="B9583" s="1467" t="s">
        <v>242</v>
      </c>
      <c r="C9583" s="1468" t="s">
        <v>260</v>
      </c>
      <c r="D9583" s="1300">
        <v>5109</v>
      </c>
      <c r="E9583" s="1408" t="s">
        <v>206</v>
      </c>
      <c r="F9583" s="935" t="s">
        <v>208</v>
      </c>
      <c r="G9583" s="1295">
        <v>183</v>
      </c>
      <c r="H9583" s="935" t="s">
        <v>402</v>
      </c>
      <c r="I9583" s="935" t="s">
        <v>403</v>
      </c>
      <c r="J9583" s="935">
        <v>40.611883210000002</v>
      </c>
      <c r="K9583" s="935">
        <v>-122.446135</v>
      </c>
      <c r="L9583" s="935">
        <v>40.592799669999998</v>
      </c>
      <c r="M9583" s="935">
        <v>-122.3942059</v>
      </c>
    </row>
    <row r="9584" spans="1:13" x14ac:dyDescent="0.35">
      <c r="A9584" s="1296">
        <v>44144</v>
      </c>
      <c r="B9584" s="1467" t="s">
        <v>242</v>
      </c>
      <c r="C9584" s="1468" t="s">
        <v>260</v>
      </c>
      <c r="D9584" s="1300">
        <v>5109</v>
      </c>
      <c r="E9584" s="1408" t="s">
        <v>206</v>
      </c>
      <c r="F9584" s="935" t="s">
        <v>209</v>
      </c>
      <c r="G9584" s="1295">
        <v>256</v>
      </c>
      <c r="H9584" s="935" t="s">
        <v>403</v>
      </c>
      <c r="I9584" s="935" t="s">
        <v>404</v>
      </c>
      <c r="J9584" s="935">
        <v>40.592799669999998</v>
      </c>
      <c r="K9584" s="935">
        <v>-122.3942059</v>
      </c>
      <c r="L9584" s="935">
        <v>40.585947769999997</v>
      </c>
      <c r="M9584" s="935">
        <v>-122.3683525</v>
      </c>
    </row>
    <row r="9585" spans="1:13" x14ac:dyDescent="0.35">
      <c r="A9585" s="1296">
        <v>44144</v>
      </c>
      <c r="B9585" s="1467" t="s">
        <v>242</v>
      </c>
      <c r="C9585" s="1468" t="s">
        <v>260</v>
      </c>
      <c r="D9585" s="1300">
        <v>5109</v>
      </c>
      <c r="E9585" s="1408" t="s">
        <v>206</v>
      </c>
      <c r="F9585" s="935" t="s">
        <v>211</v>
      </c>
      <c r="G9585" s="1295">
        <v>570</v>
      </c>
      <c r="H9585" s="935" t="s">
        <v>404</v>
      </c>
      <c r="I9585" s="935" t="s">
        <v>405</v>
      </c>
      <c r="J9585" s="935">
        <v>40.585947769999997</v>
      </c>
      <c r="K9585" s="935">
        <v>-122.3683525</v>
      </c>
      <c r="L9585" s="935">
        <v>40.472049499999997</v>
      </c>
      <c r="M9585" s="935">
        <v>-122.29453460000001</v>
      </c>
    </row>
    <row r="9586" spans="1:13" x14ac:dyDescent="0.35">
      <c r="A9586" s="1296">
        <v>44144</v>
      </c>
      <c r="B9586" s="1467" t="s">
        <v>242</v>
      </c>
      <c r="C9586" s="1468" t="s">
        <v>260</v>
      </c>
      <c r="D9586" s="1300">
        <v>5109</v>
      </c>
      <c r="E9586" s="1408" t="s">
        <v>206</v>
      </c>
      <c r="F9586" s="935" t="s">
        <v>212</v>
      </c>
      <c r="G9586" s="1295">
        <v>70</v>
      </c>
      <c r="H9586" s="935" t="s">
        <v>405</v>
      </c>
      <c r="I9586" s="935" t="s">
        <v>406</v>
      </c>
      <c r="J9586" s="935">
        <v>40.472049499999997</v>
      </c>
      <c r="K9586" s="935">
        <v>-122.29453460000001</v>
      </c>
      <c r="L9586" s="935">
        <v>40.417416330000002</v>
      </c>
      <c r="M9586" s="935">
        <v>-122.19395729999999</v>
      </c>
    </row>
    <row r="9587" spans="1:13" x14ac:dyDescent="0.35">
      <c r="A9587" s="1296">
        <v>44144</v>
      </c>
      <c r="B9587" s="1467" t="s">
        <v>242</v>
      </c>
      <c r="C9587" s="1468" t="s">
        <v>260</v>
      </c>
      <c r="D9587" s="1300">
        <v>5109</v>
      </c>
      <c r="E9587" s="1408" t="s">
        <v>206</v>
      </c>
      <c r="F9587" s="935" t="s">
        <v>213</v>
      </c>
      <c r="G9587" s="1295">
        <v>11</v>
      </c>
      <c r="H9587" s="935" t="s">
        <v>406</v>
      </c>
      <c r="I9587" s="935" t="s">
        <v>407</v>
      </c>
      <c r="J9587" s="935">
        <v>40.417416330000002</v>
      </c>
      <c r="K9587" s="935">
        <v>-122.19395729999999</v>
      </c>
      <c r="L9587" s="935">
        <v>40.355137560000003</v>
      </c>
      <c r="M9587" s="935">
        <v>-122.17595660000001</v>
      </c>
    </row>
    <row r="9588" spans="1:13" x14ac:dyDescent="0.35">
      <c r="A9588" s="1296">
        <v>44144</v>
      </c>
      <c r="B9588" s="1467" t="s">
        <v>242</v>
      </c>
      <c r="C9588" s="1468" t="s">
        <v>260</v>
      </c>
      <c r="D9588" s="1300">
        <v>5109</v>
      </c>
      <c r="E9588" s="1408" t="s">
        <v>206</v>
      </c>
      <c r="F9588" s="935" t="s">
        <v>214</v>
      </c>
      <c r="G9588" s="1295">
        <v>3</v>
      </c>
      <c r="H9588" s="935" t="s">
        <v>407</v>
      </c>
      <c r="I9588" s="935" t="s">
        <v>408</v>
      </c>
      <c r="J9588" s="935">
        <v>40.355137560000003</v>
      </c>
      <c r="K9588" s="935">
        <v>-122.17595660000001</v>
      </c>
      <c r="L9588" s="935">
        <v>40.316984869999999</v>
      </c>
      <c r="M9588" s="935">
        <v>-122.1896581</v>
      </c>
    </row>
    <row r="9589" spans="1:13" x14ac:dyDescent="0.35">
      <c r="A9589" s="1296">
        <v>44144</v>
      </c>
      <c r="B9589" s="1467" t="s">
        <v>242</v>
      </c>
      <c r="C9589" s="1468" t="s">
        <v>260</v>
      </c>
      <c r="D9589" s="1300">
        <v>5109</v>
      </c>
      <c r="E9589" s="1408" t="s">
        <v>206</v>
      </c>
      <c r="F9589" s="935" t="s">
        <v>215</v>
      </c>
      <c r="G9589" s="1295">
        <v>11</v>
      </c>
      <c r="H9589" s="935" t="s">
        <v>408</v>
      </c>
      <c r="I9589" s="935" t="s">
        <v>409</v>
      </c>
      <c r="J9589" s="935">
        <v>40.316984869999999</v>
      </c>
      <c r="K9589" s="935">
        <v>-122.1896581</v>
      </c>
      <c r="L9589" s="935">
        <v>40.263968490000003</v>
      </c>
      <c r="M9589" s="935">
        <v>-122.2235306</v>
      </c>
    </row>
    <row r="9590" spans="1:13" x14ac:dyDescent="0.35">
      <c r="A9590" s="1296">
        <v>44144</v>
      </c>
      <c r="B9590" s="1467" t="s">
        <v>242</v>
      </c>
      <c r="C9590" s="1468" t="s">
        <v>260</v>
      </c>
      <c r="D9590" s="1300">
        <v>5109</v>
      </c>
      <c r="E9590" s="1408" t="s">
        <v>206</v>
      </c>
      <c r="F9590" s="935" t="s">
        <v>216</v>
      </c>
      <c r="G9590" s="1295">
        <v>7</v>
      </c>
      <c r="H9590" s="935" t="s">
        <v>409</v>
      </c>
      <c r="I9590" s="935" t="s">
        <v>410</v>
      </c>
      <c r="J9590" s="935">
        <v>40.263968490000003</v>
      </c>
      <c r="K9590" s="935">
        <v>-122.2235306</v>
      </c>
      <c r="L9590" s="935">
        <v>40.153152210000002</v>
      </c>
      <c r="M9590" s="935">
        <v>-122.20237950000001</v>
      </c>
    </row>
    <row r="9591" spans="1:13" x14ac:dyDescent="0.35">
      <c r="A9591" s="1296">
        <v>44144</v>
      </c>
      <c r="B9591" s="1467" t="s">
        <v>242</v>
      </c>
      <c r="C9591" s="1468" t="s">
        <v>260</v>
      </c>
      <c r="D9591" s="1300">
        <v>5109</v>
      </c>
      <c r="E9591" s="1408" t="s">
        <v>206</v>
      </c>
      <c r="F9591" s="935" t="s">
        <v>217</v>
      </c>
      <c r="G9591" s="1295">
        <v>33</v>
      </c>
      <c r="H9591" s="935" t="s">
        <v>410</v>
      </c>
      <c r="I9591" s="935" t="s">
        <v>411</v>
      </c>
      <c r="J9591" s="935">
        <v>40.153152210000002</v>
      </c>
      <c r="K9591" s="935">
        <v>-122.20237950000001</v>
      </c>
      <c r="L9591" s="935">
        <v>40.027836569999998</v>
      </c>
      <c r="M9591" s="935">
        <v>-122.11920569999999</v>
      </c>
    </row>
    <row r="9592" spans="1:13" x14ac:dyDescent="0.35">
      <c r="A9592" s="1296">
        <v>44144</v>
      </c>
      <c r="B9592" s="1467" t="s">
        <v>242</v>
      </c>
      <c r="C9592" s="1468" t="s">
        <v>260</v>
      </c>
      <c r="D9592" s="1300">
        <v>5109</v>
      </c>
      <c r="E9592" s="1408" t="s">
        <v>206</v>
      </c>
      <c r="F9592" s="935" t="s">
        <v>219</v>
      </c>
      <c r="G9592" s="1295">
        <v>6</v>
      </c>
      <c r="H9592" s="935" t="s">
        <v>411</v>
      </c>
      <c r="I9592" s="935" t="s">
        <v>412</v>
      </c>
      <c r="J9592" s="935">
        <v>40.027836569999998</v>
      </c>
      <c r="K9592" s="935">
        <v>-122.11920569999999</v>
      </c>
      <c r="L9592" s="935">
        <v>39.909298579999998</v>
      </c>
      <c r="M9592" s="935">
        <v>-122.0918963</v>
      </c>
    </row>
    <row r="9593" spans="1:13" x14ac:dyDescent="0.35">
      <c r="A9593" s="1296">
        <v>44144</v>
      </c>
      <c r="B9593" s="1467" t="s">
        <v>242</v>
      </c>
      <c r="C9593" s="1468" t="s">
        <v>260</v>
      </c>
      <c r="D9593" s="1300">
        <v>5109</v>
      </c>
      <c r="E9593" s="1408" t="s">
        <v>206</v>
      </c>
      <c r="F9593" s="935" t="s">
        <v>220</v>
      </c>
      <c r="G9593" s="1295">
        <v>3</v>
      </c>
      <c r="H9593" s="935" t="s">
        <v>412</v>
      </c>
      <c r="I9593" s="935" t="s">
        <v>413</v>
      </c>
      <c r="J9593" s="935">
        <v>39.909298579999998</v>
      </c>
      <c r="K9593" s="935">
        <v>-122.0918963</v>
      </c>
      <c r="L9593" s="935">
        <v>39.751173979999997</v>
      </c>
      <c r="M9593" s="935">
        <v>-121.9963235</v>
      </c>
    </row>
    <row r="9594" spans="1:13" x14ac:dyDescent="0.35">
      <c r="A9594" s="1296">
        <v>44144</v>
      </c>
      <c r="B9594" s="1467" t="s">
        <v>242</v>
      </c>
      <c r="C9594" s="1468" t="s">
        <v>260</v>
      </c>
      <c r="D9594" s="1300">
        <v>5109</v>
      </c>
      <c r="E9594" s="1408" t="s">
        <v>206</v>
      </c>
      <c r="F9594" s="935" t="s">
        <v>221</v>
      </c>
      <c r="G9594" s="1295">
        <v>3</v>
      </c>
      <c r="H9594" s="935" t="s">
        <v>413</v>
      </c>
      <c r="I9594" s="935" t="s">
        <v>414</v>
      </c>
      <c r="J9594" s="935">
        <v>39.751173979999997</v>
      </c>
      <c r="K9594" s="935">
        <v>-121.9963235</v>
      </c>
      <c r="L9594" s="935">
        <v>39.629153240000001</v>
      </c>
      <c r="M9594" s="935">
        <v>-121.9925059</v>
      </c>
    </row>
    <row r="9595" spans="1:13" x14ac:dyDescent="0.35">
      <c r="A9595" s="1296">
        <v>44144</v>
      </c>
      <c r="B9595" s="1467" t="s">
        <v>242</v>
      </c>
      <c r="C9595" s="1468" t="s">
        <v>260</v>
      </c>
      <c r="D9595" s="1300">
        <v>5109</v>
      </c>
      <c r="E9595" s="1408" t="s">
        <v>206</v>
      </c>
      <c r="F9595" s="935" t="s">
        <v>222</v>
      </c>
      <c r="G9595" s="1295">
        <v>1</v>
      </c>
      <c r="H9595" s="935" t="s">
        <v>414</v>
      </c>
      <c r="I9595" s="935" t="s">
        <v>415</v>
      </c>
      <c r="J9595" s="935">
        <v>39.629153240000001</v>
      </c>
      <c r="K9595" s="935">
        <v>-121.9925059</v>
      </c>
      <c r="L9595" s="935">
        <v>39.40712284</v>
      </c>
      <c r="M9595" s="935">
        <v>-122.00758999999999</v>
      </c>
    </row>
    <row r="9596" spans="1:13" x14ac:dyDescent="0.35">
      <c r="A9596" s="1296">
        <v>44181</v>
      </c>
      <c r="B9596" s="1467" t="s">
        <v>242</v>
      </c>
      <c r="C9596" s="1468" t="s">
        <v>260</v>
      </c>
      <c r="D9596" s="1300">
        <v>3536</v>
      </c>
      <c r="E9596" s="1408" t="s">
        <v>638</v>
      </c>
      <c r="F9596" s="935" t="s">
        <v>208</v>
      </c>
      <c r="G9596" s="1295">
        <v>177</v>
      </c>
      <c r="H9596" s="935" t="s">
        <v>402</v>
      </c>
      <c r="I9596" s="935" t="s">
        <v>403</v>
      </c>
      <c r="J9596" s="935">
        <v>40.611883210000002</v>
      </c>
      <c r="K9596" s="935">
        <v>-122.446135</v>
      </c>
      <c r="L9596" s="935">
        <v>40.592799669999998</v>
      </c>
      <c r="M9596" s="935">
        <v>-122.3942059</v>
      </c>
    </row>
    <row r="9597" spans="1:13" x14ac:dyDescent="0.35">
      <c r="A9597" s="1296">
        <v>44181</v>
      </c>
      <c r="B9597" s="1467" t="s">
        <v>242</v>
      </c>
      <c r="C9597" s="1468" t="s">
        <v>260</v>
      </c>
      <c r="D9597" s="1300">
        <v>3536</v>
      </c>
      <c r="E9597" s="1408" t="s">
        <v>638</v>
      </c>
      <c r="F9597" s="935" t="s">
        <v>209</v>
      </c>
      <c r="G9597" s="1295">
        <v>35</v>
      </c>
      <c r="H9597" s="935" t="s">
        <v>403</v>
      </c>
      <c r="I9597" s="935" t="s">
        <v>404</v>
      </c>
      <c r="J9597" s="935">
        <v>40.592799669999998</v>
      </c>
      <c r="K9597" s="935">
        <v>-122.3942059</v>
      </c>
      <c r="L9597" s="935">
        <v>40.585947769999997</v>
      </c>
      <c r="M9597" s="935">
        <v>-122.3683525</v>
      </c>
    </row>
    <row r="9598" spans="1:13" x14ac:dyDescent="0.35">
      <c r="A9598" s="1296">
        <v>44181</v>
      </c>
      <c r="B9598" s="1467" t="s">
        <v>242</v>
      </c>
      <c r="C9598" s="1468" t="s">
        <v>260</v>
      </c>
      <c r="D9598" s="1300">
        <v>3536</v>
      </c>
      <c r="E9598" s="1408" t="s">
        <v>638</v>
      </c>
      <c r="F9598" s="935" t="s">
        <v>211</v>
      </c>
      <c r="G9598" s="1295">
        <v>140</v>
      </c>
      <c r="H9598" s="935" t="s">
        <v>404</v>
      </c>
      <c r="I9598" s="935" t="s">
        <v>405</v>
      </c>
      <c r="J9598" s="935">
        <v>40.585947769999997</v>
      </c>
      <c r="K9598" s="935">
        <v>-122.3683525</v>
      </c>
      <c r="L9598" s="935">
        <v>40.472049499999997</v>
      </c>
      <c r="M9598" s="935">
        <v>-122.29453460000001</v>
      </c>
    </row>
    <row r="9599" spans="1:13" x14ac:dyDescent="0.35">
      <c r="A9599" s="1296">
        <v>44181</v>
      </c>
      <c r="B9599" s="1467" t="s">
        <v>242</v>
      </c>
      <c r="C9599" s="1468" t="s">
        <v>260</v>
      </c>
      <c r="D9599" s="1300">
        <v>3536</v>
      </c>
      <c r="E9599" s="1408" t="s">
        <v>638</v>
      </c>
      <c r="F9599" s="935" t="s">
        <v>212</v>
      </c>
      <c r="G9599" s="1295">
        <v>50</v>
      </c>
      <c r="H9599" s="935" t="s">
        <v>405</v>
      </c>
      <c r="I9599" s="935" t="s">
        <v>406</v>
      </c>
      <c r="J9599" s="935">
        <v>40.472049499999997</v>
      </c>
      <c r="K9599" s="935">
        <v>-122.29453460000001</v>
      </c>
      <c r="L9599" s="935">
        <v>40.417416330000002</v>
      </c>
      <c r="M9599" s="935">
        <v>-122.19395729999999</v>
      </c>
    </row>
    <row r="9600" spans="1:13" x14ac:dyDescent="0.35">
      <c r="A9600" s="1296">
        <v>44181</v>
      </c>
      <c r="B9600" s="1467" t="s">
        <v>242</v>
      </c>
      <c r="C9600" s="1468" t="s">
        <v>260</v>
      </c>
      <c r="D9600" s="1300">
        <v>3536</v>
      </c>
      <c r="E9600" s="1408" t="s">
        <v>638</v>
      </c>
      <c r="F9600" s="935" t="s">
        <v>213</v>
      </c>
      <c r="G9600" s="1295">
        <v>24</v>
      </c>
      <c r="H9600" s="935" t="s">
        <v>406</v>
      </c>
      <c r="I9600" s="935" t="s">
        <v>407</v>
      </c>
      <c r="J9600" s="935">
        <v>40.417416330000002</v>
      </c>
      <c r="K9600" s="935">
        <v>-122.19395729999999</v>
      </c>
      <c r="L9600" s="935">
        <v>40.355137560000003</v>
      </c>
      <c r="M9600" s="935">
        <v>-122.17595660000001</v>
      </c>
    </row>
    <row r="9601" spans="1:13" x14ac:dyDescent="0.35">
      <c r="A9601" s="1296">
        <v>44181</v>
      </c>
      <c r="B9601" s="1467" t="s">
        <v>242</v>
      </c>
      <c r="C9601" s="1468" t="s">
        <v>260</v>
      </c>
      <c r="D9601" s="1300">
        <v>3536</v>
      </c>
      <c r="E9601" s="1408" t="s">
        <v>638</v>
      </c>
      <c r="F9601" s="935" t="s">
        <v>214</v>
      </c>
      <c r="G9601" s="1295">
        <v>10</v>
      </c>
      <c r="H9601" s="935" t="s">
        <v>407</v>
      </c>
      <c r="I9601" s="935" t="s">
        <v>408</v>
      </c>
      <c r="J9601" s="935">
        <v>40.355137560000003</v>
      </c>
      <c r="K9601" s="935">
        <v>-122.17595660000001</v>
      </c>
      <c r="L9601" s="935">
        <v>40.316984869999999</v>
      </c>
      <c r="M9601" s="935">
        <v>-122.1896581</v>
      </c>
    </row>
    <row r="9602" spans="1:13" x14ac:dyDescent="0.35">
      <c r="A9602" s="1296">
        <v>44181</v>
      </c>
      <c r="B9602" s="1467" t="s">
        <v>242</v>
      </c>
      <c r="C9602" s="1468" t="s">
        <v>260</v>
      </c>
      <c r="D9602" s="1300">
        <v>3536</v>
      </c>
      <c r="E9602" s="1408" t="s">
        <v>638</v>
      </c>
      <c r="F9602" s="935" t="s">
        <v>215</v>
      </c>
      <c r="G9602" s="1295">
        <v>26</v>
      </c>
      <c r="H9602" s="935" t="s">
        <v>408</v>
      </c>
      <c r="I9602" s="935" t="s">
        <v>409</v>
      </c>
      <c r="J9602" s="935">
        <v>40.316984869999999</v>
      </c>
      <c r="K9602" s="935">
        <v>-122.1896581</v>
      </c>
      <c r="L9602" s="935">
        <v>40.263968490000003</v>
      </c>
      <c r="M9602" s="935">
        <v>-122.2235306</v>
      </c>
    </row>
    <row r="9603" spans="1:13" x14ac:dyDescent="0.35">
      <c r="A9603" s="1296">
        <v>44181</v>
      </c>
      <c r="B9603" s="1467" t="s">
        <v>242</v>
      </c>
      <c r="C9603" s="1468" t="s">
        <v>260</v>
      </c>
      <c r="D9603" s="1300">
        <v>3536</v>
      </c>
      <c r="E9603" s="1408" t="s">
        <v>638</v>
      </c>
      <c r="F9603" s="935" t="s">
        <v>216</v>
      </c>
      <c r="G9603" s="1295">
        <v>11</v>
      </c>
      <c r="H9603" s="935" t="s">
        <v>409</v>
      </c>
      <c r="I9603" s="935" t="s">
        <v>410</v>
      </c>
      <c r="J9603" s="935">
        <v>40.263968490000003</v>
      </c>
      <c r="K9603" s="935">
        <v>-122.2235306</v>
      </c>
      <c r="L9603" s="935">
        <v>40.153152210000002</v>
      </c>
      <c r="M9603" s="935">
        <v>-122.20237950000001</v>
      </c>
    </row>
    <row r="9604" spans="1:13" x14ac:dyDescent="0.35">
      <c r="A9604" s="1296">
        <v>44181</v>
      </c>
      <c r="B9604" s="1467" t="s">
        <v>242</v>
      </c>
      <c r="C9604" s="1468" t="s">
        <v>260</v>
      </c>
      <c r="D9604" s="1300">
        <v>3536</v>
      </c>
      <c r="E9604" s="1408" t="s">
        <v>638</v>
      </c>
      <c r="F9604" s="935" t="s">
        <v>217</v>
      </c>
      <c r="G9604" s="1295">
        <v>22</v>
      </c>
      <c r="H9604" s="935" t="s">
        <v>410</v>
      </c>
      <c r="I9604" s="935" t="s">
        <v>411</v>
      </c>
      <c r="J9604" s="935">
        <v>40.153152210000002</v>
      </c>
      <c r="K9604" s="935">
        <v>-122.20237950000001</v>
      </c>
      <c r="L9604" s="935">
        <v>40.027836569999998</v>
      </c>
      <c r="M9604" s="935">
        <v>-122.11920569999999</v>
      </c>
    </row>
    <row r="9605" spans="1:13" x14ac:dyDescent="0.35">
      <c r="A9605" s="1296">
        <v>44181</v>
      </c>
      <c r="B9605" s="1467" t="s">
        <v>242</v>
      </c>
      <c r="C9605" s="1468" t="s">
        <v>260</v>
      </c>
      <c r="D9605" s="1300">
        <v>3536</v>
      </c>
      <c r="E9605" s="1408" t="s">
        <v>638</v>
      </c>
      <c r="F9605" s="935" t="s">
        <v>219</v>
      </c>
      <c r="G9605" s="1295">
        <v>2</v>
      </c>
      <c r="H9605" s="935" t="s">
        <v>411</v>
      </c>
      <c r="I9605" s="935" t="s">
        <v>412</v>
      </c>
      <c r="J9605" s="935">
        <v>40.027836569999998</v>
      </c>
      <c r="K9605" s="935">
        <v>-122.11920569999999</v>
      </c>
      <c r="L9605" s="935">
        <v>39.909298579999998</v>
      </c>
      <c r="M9605" s="935">
        <v>-122.0918963</v>
      </c>
    </row>
    <row r="9606" spans="1:13" x14ac:dyDescent="0.35">
      <c r="A9606" s="1296">
        <v>44181</v>
      </c>
      <c r="B9606" s="1467" t="s">
        <v>242</v>
      </c>
      <c r="C9606" s="1468" t="s">
        <v>260</v>
      </c>
      <c r="D9606" s="1300">
        <v>3536</v>
      </c>
      <c r="E9606" s="1408" t="s">
        <v>638</v>
      </c>
      <c r="F9606" s="935" t="s">
        <v>220</v>
      </c>
      <c r="G9606" s="1295">
        <v>3</v>
      </c>
      <c r="H9606" s="935" t="s">
        <v>412</v>
      </c>
      <c r="I9606" s="935" t="s">
        <v>413</v>
      </c>
      <c r="J9606" s="935">
        <v>39.909298579999998</v>
      </c>
      <c r="K9606" s="935">
        <v>-122.0918963</v>
      </c>
      <c r="L9606" s="935">
        <v>39.751173979999997</v>
      </c>
      <c r="M9606" s="935">
        <v>-121.9963235</v>
      </c>
    </row>
    <row r="9607" spans="1:13" x14ac:dyDescent="0.35">
      <c r="A9607" s="1296">
        <v>44181</v>
      </c>
      <c r="B9607" s="1467" t="s">
        <v>242</v>
      </c>
      <c r="C9607" s="1468" t="s">
        <v>260</v>
      </c>
      <c r="D9607" s="1300">
        <v>3536</v>
      </c>
      <c r="E9607" s="1408" t="s">
        <v>638</v>
      </c>
      <c r="F9607" s="935" t="s">
        <v>221</v>
      </c>
      <c r="G9607" s="1295">
        <v>1</v>
      </c>
      <c r="H9607" s="935" t="s">
        <v>413</v>
      </c>
      <c r="I9607" s="935" t="s">
        <v>414</v>
      </c>
      <c r="J9607" s="935">
        <v>39.751173979999997</v>
      </c>
      <c r="K9607" s="935">
        <v>-121.9963235</v>
      </c>
      <c r="L9607" s="935">
        <v>39.629153240000001</v>
      </c>
      <c r="M9607" s="935">
        <v>-121.9925059</v>
      </c>
    </row>
    <row r="9608" spans="1:13" x14ac:dyDescent="0.35">
      <c r="A9608" s="1296">
        <v>44181</v>
      </c>
      <c r="B9608" s="1467" t="s">
        <v>242</v>
      </c>
      <c r="C9608" s="1468" t="s">
        <v>260</v>
      </c>
      <c r="D9608" s="1300">
        <v>3536</v>
      </c>
      <c r="E9608" s="1408" t="s">
        <v>638</v>
      </c>
      <c r="F9608" s="935" t="s">
        <v>222</v>
      </c>
      <c r="G9608" s="1295">
        <v>0</v>
      </c>
      <c r="H9608" s="935" t="s">
        <v>414</v>
      </c>
      <c r="I9608" s="935" t="s">
        <v>415</v>
      </c>
      <c r="J9608" s="935">
        <v>39.629153240000001</v>
      </c>
      <c r="K9608" s="935">
        <v>-121.9925059</v>
      </c>
      <c r="L9608" s="935">
        <v>39.40712284</v>
      </c>
      <c r="M9608" s="935">
        <v>-122.00758999999999</v>
      </c>
    </row>
    <row r="9609" spans="1:13" x14ac:dyDescent="0.35">
      <c r="A9609" s="1296">
        <v>44218</v>
      </c>
      <c r="B9609" s="1467" t="s">
        <v>242</v>
      </c>
      <c r="C9609" s="1468" t="s">
        <v>260</v>
      </c>
      <c r="D9609" s="1300">
        <v>3202</v>
      </c>
      <c r="E9609" s="1408" t="s">
        <v>201</v>
      </c>
      <c r="F9609" s="935" t="s">
        <v>208</v>
      </c>
      <c r="G9609" s="1295">
        <v>148</v>
      </c>
      <c r="H9609" s="935" t="s">
        <v>402</v>
      </c>
      <c r="I9609" s="935" t="s">
        <v>403</v>
      </c>
      <c r="J9609" s="935">
        <v>40.611883210000002</v>
      </c>
      <c r="K9609" s="935">
        <v>-122.446135</v>
      </c>
      <c r="L9609" s="935">
        <v>40.592799669999998</v>
      </c>
      <c r="M9609" s="935">
        <v>-122.3942059</v>
      </c>
    </row>
    <row r="9610" spans="1:13" x14ac:dyDescent="0.35">
      <c r="A9610" s="1296">
        <v>44218</v>
      </c>
      <c r="B9610" s="1467" t="s">
        <v>242</v>
      </c>
      <c r="C9610" s="1468" t="s">
        <v>260</v>
      </c>
      <c r="D9610" s="1300">
        <v>3202</v>
      </c>
      <c r="E9610" s="1408" t="s">
        <v>201</v>
      </c>
      <c r="F9610" s="935" t="s">
        <v>209</v>
      </c>
      <c r="G9610" s="1295">
        <v>57</v>
      </c>
      <c r="H9610" s="935" t="s">
        <v>403</v>
      </c>
      <c r="I9610" s="935" t="s">
        <v>404</v>
      </c>
      <c r="J9610" s="935">
        <v>40.592799669999998</v>
      </c>
      <c r="K9610" s="935">
        <v>-122.3942059</v>
      </c>
      <c r="L9610" s="935">
        <v>40.585947769999997</v>
      </c>
      <c r="M9610" s="935">
        <v>-122.3683525</v>
      </c>
    </row>
    <row r="9611" spans="1:13" x14ac:dyDescent="0.35">
      <c r="A9611" s="1296">
        <v>44218</v>
      </c>
      <c r="B9611" s="1467" t="s">
        <v>242</v>
      </c>
      <c r="C9611" s="1468" t="s">
        <v>260</v>
      </c>
      <c r="D9611" s="1300">
        <v>3202</v>
      </c>
      <c r="E9611" s="1408" t="s">
        <v>201</v>
      </c>
      <c r="F9611" s="935" t="s">
        <v>211</v>
      </c>
      <c r="G9611" s="1295">
        <v>68</v>
      </c>
      <c r="H9611" s="935" t="s">
        <v>404</v>
      </c>
      <c r="I9611" s="935" t="s">
        <v>405</v>
      </c>
      <c r="J9611" s="935">
        <v>40.585947769999997</v>
      </c>
      <c r="K9611" s="935">
        <v>-122.3683525</v>
      </c>
      <c r="L9611" s="935">
        <v>40.472049499999997</v>
      </c>
      <c r="M9611" s="935">
        <v>-122.29453460000001</v>
      </c>
    </row>
    <row r="9612" spans="1:13" x14ac:dyDescent="0.35">
      <c r="A9612" s="1296">
        <v>44218</v>
      </c>
      <c r="B9612" s="1467" t="s">
        <v>242</v>
      </c>
      <c r="C9612" s="1468" t="s">
        <v>260</v>
      </c>
      <c r="D9612" s="1300">
        <v>3202</v>
      </c>
      <c r="E9612" s="1408" t="s">
        <v>201</v>
      </c>
      <c r="F9612" s="935" t="s">
        <v>212</v>
      </c>
      <c r="G9612" s="1295">
        <v>22</v>
      </c>
      <c r="H9612" s="935" t="s">
        <v>405</v>
      </c>
      <c r="I9612" s="935" t="s">
        <v>406</v>
      </c>
      <c r="J9612" s="935">
        <v>40.472049499999997</v>
      </c>
      <c r="K9612" s="935">
        <v>-122.29453460000001</v>
      </c>
      <c r="L9612" s="935">
        <v>40.417416330000002</v>
      </c>
      <c r="M9612" s="935">
        <v>-122.19395729999999</v>
      </c>
    </row>
    <row r="9613" spans="1:13" x14ac:dyDescent="0.35">
      <c r="A9613" s="1296">
        <v>44218</v>
      </c>
      <c r="B9613" s="1467" t="s">
        <v>242</v>
      </c>
      <c r="C9613" s="1468" t="s">
        <v>260</v>
      </c>
      <c r="D9613" s="1300">
        <v>3202</v>
      </c>
      <c r="E9613" s="1408" t="s">
        <v>201</v>
      </c>
      <c r="F9613" s="935" t="s">
        <v>213</v>
      </c>
      <c r="G9613" s="1295">
        <v>9</v>
      </c>
      <c r="H9613" s="935" t="s">
        <v>406</v>
      </c>
      <c r="I9613" s="935" t="s">
        <v>407</v>
      </c>
      <c r="J9613" s="935">
        <v>40.417416330000002</v>
      </c>
      <c r="K9613" s="935">
        <v>-122.19395729999999</v>
      </c>
      <c r="L9613" s="935">
        <v>40.355137560000003</v>
      </c>
      <c r="M9613" s="935">
        <v>-122.17595660000001</v>
      </c>
    </row>
    <row r="9614" spans="1:13" x14ac:dyDescent="0.35">
      <c r="A9614" s="1296">
        <v>44218</v>
      </c>
      <c r="B9614" s="1467" t="s">
        <v>242</v>
      </c>
      <c r="C9614" s="1468" t="s">
        <v>260</v>
      </c>
      <c r="D9614" s="1300">
        <v>3202</v>
      </c>
      <c r="E9614" s="1408" t="s">
        <v>201</v>
      </c>
      <c r="F9614" s="935" t="s">
        <v>214</v>
      </c>
      <c r="G9614" s="1295">
        <v>8</v>
      </c>
      <c r="H9614" s="935" t="s">
        <v>407</v>
      </c>
      <c r="I9614" s="935" t="s">
        <v>408</v>
      </c>
      <c r="J9614" s="935">
        <v>40.355137560000003</v>
      </c>
      <c r="K9614" s="935">
        <v>-122.17595660000001</v>
      </c>
      <c r="L9614" s="935">
        <v>40.316984869999999</v>
      </c>
      <c r="M9614" s="935">
        <v>-122.1896581</v>
      </c>
    </row>
    <row r="9615" spans="1:13" x14ac:dyDescent="0.35">
      <c r="A9615" s="1296">
        <v>44218</v>
      </c>
      <c r="B9615" s="1467" t="s">
        <v>242</v>
      </c>
      <c r="C9615" s="1468" t="s">
        <v>260</v>
      </c>
      <c r="D9615" s="1300">
        <v>3202</v>
      </c>
      <c r="E9615" s="1408" t="s">
        <v>201</v>
      </c>
      <c r="F9615" s="935" t="s">
        <v>215</v>
      </c>
      <c r="G9615" s="1295">
        <v>5</v>
      </c>
      <c r="H9615" s="935" t="s">
        <v>408</v>
      </c>
      <c r="I9615" s="935" t="s">
        <v>409</v>
      </c>
      <c r="J9615" s="935">
        <v>40.316984869999999</v>
      </c>
      <c r="K9615" s="935">
        <v>-122.1896581</v>
      </c>
      <c r="L9615" s="935">
        <v>40.263968490000003</v>
      </c>
      <c r="M9615" s="935">
        <v>-122.2235306</v>
      </c>
    </row>
    <row r="9616" spans="1:13" x14ac:dyDescent="0.35">
      <c r="A9616" s="1296">
        <v>44218</v>
      </c>
      <c r="B9616" s="1467" t="s">
        <v>242</v>
      </c>
      <c r="C9616" s="1468" t="s">
        <v>260</v>
      </c>
      <c r="D9616" s="1300">
        <v>3202</v>
      </c>
      <c r="E9616" s="1408" t="s">
        <v>201</v>
      </c>
      <c r="F9616" s="935" t="s">
        <v>216</v>
      </c>
      <c r="G9616" s="1295">
        <v>6</v>
      </c>
      <c r="H9616" s="935" t="s">
        <v>409</v>
      </c>
      <c r="I9616" s="935" t="s">
        <v>410</v>
      </c>
      <c r="J9616" s="935">
        <v>40.263968490000003</v>
      </c>
      <c r="K9616" s="935">
        <v>-122.2235306</v>
      </c>
      <c r="L9616" s="935">
        <v>40.153152210000002</v>
      </c>
      <c r="M9616" s="935">
        <v>-122.20237950000001</v>
      </c>
    </row>
    <row r="9617" spans="1:13" x14ac:dyDescent="0.35">
      <c r="A9617" s="1296">
        <v>44218</v>
      </c>
      <c r="B9617" s="1467" t="s">
        <v>242</v>
      </c>
      <c r="C9617" s="1468" t="s">
        <v>260</v>
      </c>
      <c r="D9617" s="1300">
        <v>3202</v>
      </c>
      <c r="E9617" s="1408" t="s">
        <v>201</v>
      </c>
      <c r="F9617" s="935" t="s">
        <v>217</v>
      </c>
      <c r="G9617" s="1295">
        <v>32</v>
      </c>
      <c r="H9617" s="935" t="s">
        <v>410</v>
      </c>
      <c r="I9617" s="935" t="s">
        <v>411</v>
      </c>
      <c r="J9617" s="935">
        <v>40.153152210000002</v>
      </c>
      <c r="K9617" s="935">
        <v>-122.20237950000001</v>
      </c>
      <c r="L9617" s="935">
        <v>40.027836569999998</v>
      </c>
      <c r="M9617" s="935">
        <v>-122.11920569999999</v>
      </c>
    </row>
    <row r="9618" spans="1:13" x14ac:dyDescent="0.35">
      <c r="A9618" s="1296">
        <v>44218</v>
      </c>
      <c r="B9618" s="1467" t="s">
        <v>242</v>
      </c>
      <c r="C9618" s="1468" t="s">
        <v>260</v>
      </c>
      <c r="D9618" s="1300">
        <v>3202</v>
      </c>
      <c r="E9618" s="1408" t="s">
        <v>201</v>
      </c>
      <c r="F9618" s="935" t="s">
        <v>219</v>
      </c>
      <c r="G9618" s="1295">
        <v>1</v>
      </c>
      <c r="H9618" s="935" t="s">
        <v>411</v>
      </c>
      <c r="I9618" s="935" t="s">
        <v>412</v>
      </c>
      <c r="J9618" s="935">
        <v>40.027836569999998</v>
      </c>
      <c r="K9618" s="935">
        <v>-122.11920569999999</v>
      </c>
      <c r="L9618" s="935">
        <v>39.909298579999998</v>
      </c>
      <c r="M9618" s="935">
        <v>-122.0918963</v>
      </c>
    </row>
    <row r="9619" spans="1:13" x14ac:dyDescent="0.35">
      <c r="A9619" s="1296">
        <v>44218</v>
      </c>
      <c r="B9619" s="1467" t="s">
        <v>242</v>
      </c>
      <c r="C9619" s="1468" t="s">
        <v>260</v>
      </c>
      <c r="D9619" s="1300">
        <v>3202</v>
      </c>
      <c r="E9619" s="1408" t="s">
        <v>201</v>
      </c>
      <c r="F9619" s="935" t="s">
        <v>220</v>
      </c>
      <c r="G9619" s="1295">
        <v>1</v>
      </c>
      <c r="H9619" s="935" t="s">
        <v>412</v>
      </c>
      <c r="I9619" s="935" t="s">
        <v>413</v>
      </c>
      <c r="J9619" s="935">
        <v>39.909298579999998</v>
      </c>
      <c r="K9619" s="935">
        <v>-122.0918963</v>
      </c>
      <c r="L9619" s="935">
        <v>39.751173979999997</v>
      </c>
      <c r="M9619" s="935">
        <v>-121.9963235</v>
      </c>
    </row>
    <row r="9620" spans="1:13" x14ac:dyDescent="0.35">
      <c r="A9620" s="1296">
        <v>44218</v>
      </c>
      <c r="B9620" s="1467" t="s">
        <v>242</v>
      </c>
      <c r="C9620" s="1468" t="s">
        <v>260</v>
      </c>
      <c r="D9620" s="1300">
        <v>3202</v>
      </c>
      <c r="E9620" s="1408" t="s">
        <v>201</v>
      </c>
      <c r="F9620" s="935" t="s">
        <v>221</v>
      </c>
      <c r="G9620" s="1295">
        <v>2</v>
      </c>
      <c r="H9620" s="935" t="s">
        <v>413</v>
      </c>
      <c r="I9620" s="935" t="s">
        <v>414</v>
      </c>
      <c r="J9620" s="935">
        <v>39.751173979999997</v>
      </c>
      <c r="K9620" s="935">
        <v>-121.9963235</v>
      </c>
      <c r="L9620" s="935">
        <v>39.629153240000001</v>
      </c>
      <c r="M9620" s="935">
        <v>-121.9925059</v>
      </c>
    </row>
    <row r="9621" spans="1:13" x14ac:dyDescent="0.35">
      <c r="A9621" s="1296">
        <v>44218</v>
      </c>
      <c r="B9621" s="1467" t="s">
        <v>242</v>
      </c>
      <c r="C9621" s="1468" t="s">
        <v>260</v>
      </c>
      <c r="D9621" s="1300">
        <v>3202</v>
      </c>
      <c r="E9621" s="1408" t="s">
        <v>201</v>
      </c>
      <c r="F9621" s="935" t="s">
        <v>222</v>
      </c>
      <c r="G9621" s="1295">
        <v>0</v>
      </c>
      <c r="H9621" s="935" t="s">
        <v>414</v>
      </c>
      <c r="I9621" s="935" t="s">
        <v>415</v>
      </c>
      <c r="J9621" s="935">
        <v>39.629153240000001</v>
      </c>
      <c r="K9621" s="935">
        <v>-121.9925059</v>
      </c>
      <c r="L9621" s="935">
        <v>39.40712284</v>
      </c>
      <c r="M9621" s="935">
        <v>-122.00758999999999</v>
      </c>
    </row>
    <row r="9622" spans="1:13" x14ac:dyDescent="0.35">
      <c r="A9622" s="1296">
        <v>44322</v>
      </c>
      <c r="B9622" s="2193" t="s">
        <v>194</v>
      </c>
      <c r="C9622" s="2193" t="s">
        <v>246</v>
      </c>
      <c r="D9622" s="1300">
        <v>8895</v>
      </c>
      <c r="E9622" s="2194" t="s">
        <v>200</v>
      </c>
      <c r="F9622" s="935" t="s">
        <v>208</v>
      </c>
      <c r="G9622" s="2195">
        <v>0</v>
      </c>
      <c r="H9622" s="935" t="s">
        <v>402</v>
      </c>
      <c r="I9622" s="935" t="s">
        <v>403</v>
      </c>
      <c r="J9622" s="935">
        <v>40.611883210000002</v>
      </c>
      <c r="K9622" s="935">
        <v>-122.446135</v>
      </c>
      <c r="L9622" s="935">
        <v>40.592799669999998</v>
      </c>
      <c r="M9622" s="935">
        <v>-122.3942059</v>
      </c>
    </row>
    <row r="9623" spans="1:13" x14ac:dyDescent="0.35">
      <c r="A9623" s="1296">
        <v>44322</v>
      </c>
      <c r="B9623" s="2193" t="s">
        <v>194</v>
      </c>
      <c r="C9623" s="2193" t="s">
        <v>246</v>
      </c>
      <c r="D9623" s="1300">
        <v>8895</v>
      </c>
      <c r="E9623" s="2194" t="s">
        <v>200</v>
      </c>
      <c r="F9623" s="935" t="s">
        <v>209</v>
      </c>
      <c r="G9623" s="1295">
        <v>0</v>
      </c>
      <c r="H9623" s="935" t="s">
        <v>403</v>
      </c>
      <c r="I9623" s="935" t="s">
        <v>404</v>
      </c>
      <c r="J9623" s="935">
        <v>40.592799669999998</v>
      </c>
      <c r="K9623" s="935">
        <v>-122.3942059</v>
      </c>
      <c r="L9623" s="935">
        <v>40.585947769999997</v>
      </c>
      <c r="M9623" s="935">
        <v>-122.3683525</v>
      </c>
    </row>
    <row r="9624" spans="1:13" x14ac:dyDescent="0.35">
      <c r="A9624" s="1296">
        <v>44322</v>
      </c>
      <c r="B9624" s="2193" t="s">
        <v>194</v>
      </c>
      <c r="C9624" s="2193" t="s">
        <v>246</v>
      </c>
      <c r="D9624" s="1300">
        <v>8895</v>
      </c>
      <c r="E9624" s="2194" t="s">
        <v>200</v>
      </c>
      <c r="F9624" s="935" t="s">
        <v>211</v>
      </c>
      <c r="G9624" s="1295">
        <v>0</v>
      </c>
      <c r="H9624" s="935" t="s">
        <v>404</v>
      </c>
      <c r="I9624" s="935" t="s">
        <v>405</v>
      </c>
      <c r="J9624" s="935">
        <v>40.585947769999997</v>
      </c>
      <c r="K9624" s="935">
        <v>-122.3683525</v>
      </c>
      <c r="L9624" s="935">
        <v>40.472049499999997</v>
      </c>
      <c r="M9624" s="935">
        <v>-122.29453460000001</v>
      </c>
    </row>
    <row r="9625" spans="1:13" x14ac:dyDescent="0.35">
      <c r="A9625" s="1296">
        <v>44322</v>
      </c>
      <c r="B9625" s="2193" t="s">
        <v>194</v>
      </c>
      <c r="C9625" s="2193" t="s">
        <v>246</v>
      </c>
      <c r="D9625" s="1300">
        <v>8895</v>
      </c>
      <c r="E9625" s="2194" t="s">
        <v>200</v>
      </c>
      <c r="F9625" s="935" t="s">
        <v>212</v>
      </c>
      <c r="G9625" s="1295">
        <v>0</v>
      </c>
      <c r="H9625" s="935" t="s">
        <v>405</v>
      </c>
      <c r="I9625" s="935" t="s">
        <v>406</v>
      </c>
      <c r="J9625" s="935">
        <v>40.472049499999997</v>
      </c>
      <c r="K9625" s="935">
        <v>-122.29453460000001</v>
      </c>
      <c r="L9625" s="935">
        <v>40.417416330000002</v>
      </c>
      <c r="M9625" s="935">
        <v>-122.19395729999999</v>
      </c>
    </row>
    <row r="9626" spans="1:13" x14ac:dyDescent="0.35">
      <c r="A9626" s="1296">
        <v>44322</v>
      </c>
      <c r="B9626" s="2193" t="s">
        <v>194</v>
      </c>
      <c r="C9626" s="2193" t="s">
        <v>246</v>
      </c>
      <c r="D9626" s="1300">
        <v>8895</v>
      </c>
      <c r="E9626" s="2194" t="s">
        <v>200</v>
      </c>
      <c r="F9626" s="935" t="s">
        <v>213</v>
      </c>
      <c r="G9626" s="1295">
        <v>0</v>
      </c>
      <c r="H9626" s="935" t="s">
        <v>406</v>
      </c>
      <c r="I9626" s="935" t="s">
        <v>407</v>
      </c>
      <c r="J9626" s="935">
        <v>40.417416330000002</v>
      </c>
      <c r="K9626" s="935">
        <v>-122.19395729999999</v>
      </c>
      <c r="L9626" s="935">
        <v>40.355137560000003</v>
      </c>
      <c r="M9626" s="935">
        <v>-122.17595660000001</v>
      </c>
    </row>
    <row r="9627" spans="1:13" x14ac:dyDescent="0.35">
      <c r="A9627" s="1296">
        <v>44322</v>
      </c>
      <c r="B9627" s="2193" t="s">
        <v>194</v>
      </c>
      <c r="C9627" s="2193" t="s">
        <v>246</v>
      </c>
      <c r="D9627" s="1300">
        <v>8895</v>
      </c>
      <c r="E9627" s="2194" t="s">
        <v>200</v>
      </c>
      <c r="F9627" s="935" t="s">
        <v>214</v>
      </c>
      <c r="G9627" s="1295">
        <v>0</v>
      </c>
      <c r="H9627" s="935" t="s">
        <v>407</v>
      </c>
      <c r="I9627" s="935" t="s">
        <v>408</v>
      </c>
      <c r="J9627" s="935">
        <v>40.355137560000003</v>
      </c>
      <c r="K9627" s="935">
        <v>-122.17595660000001</v>
      </c>
      <c r="L9627" s="935">
        <v>40.316984869999999</v>
      </c>
      <c r="M9627" s="935">
        <v>-122.1896581</v>
      </c>
    </row>
    <row r="9628" spans="1:13" x14ac:dyDescent="0.35">
      <c r="A9628" s="1296">
        <v>44322</v>
      </c>
      <c r="B9628" s="2193" t="s">
        <v>194</v>
      </c>
      <c r="C9628" s="2193" t="s">
        <v>246</v>
      </c>
      <c r="D9628" s="1300">
        <v>8895</v>
      </c>
      <c r="E9628" s="2194" t="s">
        <v>200</v>
      </c>
      <c r="F9628" s="935" t="s">
        <v>215</v>
      </c>
      <c r="G9628" s="1295">
        <v>0</v>
      </c>
      <c r="H9628" s="935" t="s">
        <v>408</v>
      </c>
      <c r="I9628" s="935" t="s">
        <v>409</v>
      </c>
      <c r="J9628" s="935">
        <v>40.316984869999999</v>
      </c>
      <c r="K9628" s="935">
        <v>-122.1896581</v>
      </c>
      <c r="L9628" s="935">
        <v>40.263968490000003</v>
      </c>
      <c r="M9628" s="935">
        <v>-122.2235306</v>
      </c>
    </row>
    <row r="9629" spans="1:13" x14ac:dyDescent="0.35">
      <c r="A9629" s="1296">
        <v>44322</v>
      </c>
      <c r="B9629" s="2193" t="s">
        <v>194</v>
      </c>
      <c r="C9629" s="2193" t="s">
        <v>246</v>
      </c>
      <c r="D9629" s="1300">
        <v>8895</v>
      </c>
      <c r="E9629" s="2194" t="s">
        <v>200</v>
      </c>
      <c r="F9629" s="935" t="s">
        <v>216</v>
      </c>
      <c r="G9629" s="1295">
        <v>0</v>
      </c>
      <c r="H9629" s="935" t="s">
        <v>409</v>
      </c>
      <c r="I9629" s="935" t="s">
        <v>410</v>
      </c>
      <c r="J9629" s="935">
        <v>40.263968490000003</v>
      </c>
      <c r="K9629" s="935">
        <v>-122.2235306</v>
      </c>
      <c r="L9629" s="935">
        <v>40.153152210000002</v>
      </c>
      <c r="M9629" s="935">
        <v>-122.20237950000001</v>
      </c>
    </row>
    <row r="9630" spans="1:13" x14ac:dyDescent="0.35">
      <c r="A9630" s="1296">
        <v>44322</v>
      </c>
      <c r="B9630" s="2193" t="s">
        <v>194</v>
      </c>
      <c r="C9630" s="2193" t="s">
        <v>246</v>
      </c>
      <c r="D9630" s="1300">
        <v>8895</v>
      </c>
      <c r="E9630" s="2194" t="s">
        <v>200</v>
      </c>
      <c r="F9630" s="935" t="s">
        <v>217</v>
      </c>
      <c r="G9630" s="1295">
        <v>-99999</v>
      </c>
      <c r="H9630" s="935" t="s">
        <v>410</v>
      </c>
      <c r="I9630" s="935" t="s">
        <v>411</v>
      </c>
      <c r="J9630" s="935">
        <v>40.153152210000002</v>
      </c>
      <c r="K9630" s="935">
        <v>-122.20237950000001</v>
      </c>
      <c r="L9630" s="935">
        <v>40.027836569999998</v>
      </c>
      <c r="M9630" s="935">
        <v>-122.11920569999999</v>
      </c>
    </row>
    <row r="9631" spans="1:13" x14ac:dyDescent="0.35">
      <c r="A9631" s="1296">
        <v>44322</v>
      </c>
      <c r="B9631" s="2193" t="s">
        <v>194</v>
      </c>
      <c r="C9631" s="2193" t="s">
        <v>246</v>
      </c>
      <c r="D9631" s="1300">
        <v>8895</v>
      </c>
      <c r="E9631" s="2194" t="s">
        <v>200</v>
      </c>
      <c r="F9631" s="935" t="s">
        <v>219</v>
      </c>
      <c r="G9631" s="1295">
        <v>-99999</v>
      </c>
      <c r="H9631" s="935" t="s">
        <v>411</v>
      </c>
      <c r="I9631" s="935" t="s">
        <v>412</v>
      </c>
      <c r="J9631" s="935">
        <v>40.027836569999998</v>
      </c>
      <c r="K9631" s="935">
        <v>-122.11920569999999</v>
      </c>
      <c r="L9631" s="935">
        <v>39.909298579999998</v>
      </c>
      <c r="M9631" s="935">
        <v>-122.0918963</v>
      </c>
    </row>
    <row r="9632" spans="1:13" x14ac:dyDescent="0.35">
      <c r="A9632" s="1296">
        <v>44322</v>
      </c>
      <c r="B9632" s="2193" t="s">
        <v>194</v>
      </c>
      <c r="C9632" s="2193" t="s">
        <v>246</v>
      </c>
      <c r="D9632" s="1300">
        <v>8895</v>
      </c>
      <c r="E9632" s="2194" t="s">
        <v>200</v>
      </c>
      <c r="F9632" s="935" t="s">
        <v>220</v>
      </c>
      <c r="G9632" s="1295">
        <v>-99999</v>
      </c>
      <c r="H9632" s="935" t="s">
        <v>412</v>
      </c>
      <c r="I9632" s="935" t="s">
        <v>413</v>
      </c>
      <c r="J9632" s="935">
        <v>39.909298579999998</v>
      </c>
      <c r="K9632" s="935">
        <v>-122.0918963</v>
      </c>
      <c r="L9632" s="935">
        <v>39.751173979999997</v>
      </c>
      <c r="M9632" s="935">
        <v>-121.9963235</v>
      </c>
    </row>
    <row r="9633" spans="1:13" x14ac:dyDescent="0.35">
      <c r="A9633" s="1296">
        <v>44322</v>
      </c>
      <c r="B9633" s="2193" t="s">
        <v>194</v>
      </c>
      <c r="C9633" s="2193" t="s">
        <v>246</v>
      </c>
      <c r="D9633" s="1300">
        <v>8895</v>
      </c>
      <c r="E9633" s="2194" t="s">
        <v>200</v>
      </c>
      <c r="F9633" s="935" t="s">
        <v>221</v>
      </c>
      <c r="G9633" s="1295">
        <v>-99999</v>
      </c>
      <c r="H9633" s="935" t="s">
        <v>413</v>
      </c>
      <c r="I9633" s="935" t="s">
        <v>414</v>
      </c>
      <c r="J9633" s="935">
        <v>39.751173979999997</v>
      </c>
      <c r="K9633" s="935">
        <v>-121.9963235</v>
      </c>
      <c r="L9633" s="935">
        <v>39.629153240000001</v>
      </c>
      <c r="M9633" s="935">
        <v>-121.9925059</v>
      </c>
    </row>
    <row r="9634" spans="1:13" x14ac:dyDescent="0.35">
      <c r="A9634" s="1296">
        <v>44322</v>
      </c>
      <c r="B9634" s="2193" t="s">
        <v>194</v>
      </c>
      <c r="C9634" s="2193" t="s">
        <v>246</v>
      </c>
      <c r="D9634" s="1300">
        <v>8895</v>
      </c>
      <c r="E9634" s="2194" t="s">
        <v>200</v>
      </c>
      <c r="F9634" s="935" t="s">
        <v>222</v>
      </c>
      <c r="G9634" s="1295">
        <v>-99999</v>
      </c>
      <c r="H9634" s="935" t="s">
        <v>414</v>
      </c>
      <c r="I9634" s="935" t="s">
        <v>415</v>
      </c>
      <c r="J9634" s="935">
        <v>39.629153240000001</v>
      </c>
      <c r="K9634" s="935">
        <v>-121.9925059</v>
      </c>
      <c r="L9634" s="935">
        <v>39.40712284</v>
      </c>
      <c r="M9634" s="935">
        <v>-122.00758999999999</v>
      </c>
    </row>
    <row r="9635" spans="1:13" x14ac:dyDescent="0.35">
      <c r="A9635" s="1296">
        <v>44329</v>
      </c>
      <c r="B9635" s="2193" t="s">
        <v>194</v>
      </c>
      <c r="C9635" s="2193" t="s">
        <v>246</v>
      </c>
      <c r="D9635" s="1300">
        <v>9161</v>
      </c>
      <c r="E9635" s="2194" t="s">
        <v>200</v>
      </c>
      <c r="F9635" s="935" t="s">
        <v>208</v>
      </c>
      <c r="G9635" s="1295">
        <v>0</v>
      </c>
      <c r="H9635" s="935" t="s">
        <v>402</v>
      </c>
      <c r="I9635" s="935" t="s">
        <v>403</v>
      </c>
      <c r="J9635" s="935">
        <v>40.611883210000002</v>
      </c>
      <c r="K9635" s="935">
        <v>-122.446135</v>
      </c>
      <c r="L9635" s="935">
        <v>40.592799669999998</v>
      </c>
      <c r="M9635" s="935">
        <v>-122.3942059</v>
      </c>
    </row>
    <row r="9636" spans="1:13" x14ac:dyDescent="0.35">
      <c r="A9636" s="1296">
        <v>44329</v>
      </c>
      <c r="B9636" s="2193" t="s">
        <v>194</v>
      </c>
      <c r="C9636" s="2193" t="s">
        <v>246</v>
      </c>
      <c r="D9636" s="1300">
        <v>9161</v>
      </c>
      <c r="E9636" s="2194" t="s">
        <v>200</v>
      </c>
      <c r="F9636" s="935" t="s">
        <v>209</v>
      </c>
      <c r="G9636" s="1295">
        <v>0</v>
      </c>
      <c r="H9636" s="935" t="s">
        <v>403</v>
      </c>
      <c r="I9636" s="935" t="s">
        <v>404</v>
      </c>
      <c r="J9636" s="935">
        <v>40.592799669999998</v>
      </c>
      <c r="K9636" s="935">
        <v>-122.3942059</v>
      </c>
      <c r="L9636" s="935">
        <v>40.585947769999997</v>
      </c>
      <c r="M9636" s="935">
        <v>-122.3683525</v>
      </c>
    </row>
    <row r="9637" spans="1:13" x14ac:dyDescent="0.35">
      <c r="A9637" s="1296">
        <v>44329</v>
      </c>
      <c r="B9637" s="2193" t="s">
        <v>194</v>
      </c>
      <c r="C9637" s="2193" t="s">
        <v>246</v>
      </c>
      <c r="D9637" s="1300">
        <v>9161</v>
      </c>
      <c r="E9637" s="2194" t="s">
        <v>200</v>
      </c>
      <c r="F9637" s="935" t="s">
        <v>211</v>
      </c>
      <c r="G9637" s="1295">
        <v>0</v>
      </c>
      <c r="H9637" s="935" t="s">
        <v>404</v>
      </c>
      <c r="I9637" s="935" t="s">
        <v>405</v>
      </c>
      <c r="J9637" s="935">
        <v>40.585947769999997</v>
      </c>
      <c r="K9637" s="935">
        <v>-122.3683525</v>
      </c>
      <c r="L9637" s="935">
        <v>40.472049499999997</v>
      </c>
      <c r="M9637" s="935">
        <v>-122.29453460000001</v>
      </c>
    </row>
    <row r="9638" spans="1:13" x14ac:dyDescent="0.35">
      <c r="A9638" s="1296">
        <v>44329</v>
      </c>
      <c r="B9638" s="2193" t="s">
        <v>194</v>
      </c>
      <c r="C9638" s="2193" t="s">
        <v>246</v>
      </c>
      <c r="D9638" s="1300">
        <v>9161</v>
      </c>
      <c r="E9638" s="2194" t="s">
        <v>200</v>
      </c>
      <c r="F9638" s="935" t="s">
        <v>212</v>
      </c>
      <c r="G9638" s="1295">
        <v>0</v>
      </c>
      <c r="H9638" s="935" t="s">
        <v>405</v>
      </c>
      <c r="I9638" s="935" t="s">
        <v>406</v>
      </c>
      <c r="J9638" s="935">
        <v>40.472049499999997</v>
      </c>
      <c r="K9638" s="935">
        <v>-122.29453460000001</v>
      </c>
      <c r="L9638" s="935">
        <v>40.417416330000002</v>
      </c>
      <c r="M9638" s="935">
        <v>-122.19395729999999</v>
      </c>
    </row>
    <row r="9639" spans="1:13" x14ac:dyDescent="0.35">
      <c r="A9639" s="1296">
        <v>44329</v>
      </c>
      <c r="B9639" s="2193" t="s">
        <v>194</v>
      </c>
      <c r="C9639" s="2193" t="s">
        <v>246</v>
      </c>
      <c r="D9639" s="1300">
        <v>9161</v>
      </c>
      <c r="E9639" s="2194" t="s">
        <v>200</v>
      </c>
      <c r="F9639" s="935" t="s">
        <v>213</v>
      </c>
      <c r="G9639" s="1295">
        <v>0</v>
      </c>
      <c r="H9639" s="935" t="s">
        <v>406</v>
      </c>
      <c r="I9639" s="935" t="s">
        <v>407</v>
      </c>
      <c r="J9639" s="935">
        <v>40.417416330000002</v>
      </c>
      <c r="K9639" s="935">
        <v>-122.19395729999999</v>
      </c>
      <c r="L9639" s="935">
        <v>40.355137560000003</v>
      </c>
      <c r="M9639" s="935">
        <v>-122.17595660000001</v>
      </c>
    </row>
    <row r="9640" spans="1:13" x14ac:dyDescent="0.35">
      <c r="A9640" s="1296">
        <v>44329</v>
      </c>
      <c r="B9640" s="2193" t="s">
        <v>194</v>
      </c>
      <c r="C9640" s="2193" t="s">
        <v>246</v>
      </c>
      <c r="D9640" s="1300">
        <v>9161</v>
      </c>
      <c r="E9640" s="2194" t="s">
        <v>200</v>
      </c>
      <c r="F9640" s="935" t="s">
        <v>214</v>
      </c>
      <c r="G9640" s="1295">
        <v>0</v>
      </c>
      <c r="H9640" s="935" t="s">
        <v>407</v>
      </c>
      <c r="I9640" s="935" t="s">
        <v>408</v>
      </c>
      <c r="J9640" s="935">
        <v>40.355137560000003</v>
      </c>
      <c r="K9640" s="935">
        <v>-122.17595660000001</v>
      </c>
      <c r="L9640" s="935">
        <v>40.316984869999999</v>
      </c>
      <c r="M9640" s="935">
        <v>-122.1896581</v>
      </c>
    </row>
    <row r="9641" spans="1:13" x14ac:dyDescent="0.35">
      <c r="A9641" s="1296">
        <v>44329</v>
      </c>
      <c r="B9641" s="2193" t="s">
        <v>194</v>
      </c>
      <c r="C9641" s="2193" t="s">
        <v>246</v>
      </c>
      <c r="D9641" s="1300">
        <v>9161</v>
      </c>
      <c r="E9641" s="2194" t="s">
        <v>200</v>
      </c>
      <c r="F9641" s="935" t="s">
        <v>215</v>
      </c>
      <c r="G9641" s="1295">
        <v>0</v>
      </c>
      <c r="H9641" s="935" t="s">
        <v>408</v>
      </c>
      <c r="I9641" s="935" t="s">
        <v>409</v>
      </c>
      <c r="J9641" s="935">
        <v>40.316984869999999</v>
      </c>
      <c r="K9641" s="935">
        <v>-122.1896581</v>
      </c>
      <c r="L9641" s="935">
        <v>40.263968490000003</v>
      </c>
      <c r="M9641" s="935">
        <v>-122.2235306</v>
      </c>
    </row>
    <row r="9642" spans="1:13" x14ac:dyDescent="0.35">
      <c r="A9642" s="1296">
        <v>44329</v>
      </c>
      <c r="B9642" s="2193" t="s">
        <v>194</v>
      </c>
      <c r="C9642" s="2193" t="s">
        <v>246</v>
      </c>
      <c r="D9642" s="1300">
        <v>9161</v>
      </c>
      <c r="E9642" s="2194" t="s">
        <v>200</v>
      </c>
      <c r="F9642" s="935" t="s">
        <v>216</v>
      </c>
      <c r="G9642" s="1295">
        <v>0</v>
      </c>
      <c r="H9642" s="935" t="s">
        <v>409</v>
      </c>
      <c r="I9642" s="935" t="s">
        <v>410</v>
      </c>
      <c r="J9642" s="935">
        <v>40.263968490000003</v>
      </c>
      <c r="K9642" s="935">
        <v>-122.2235306</v>
      </c>
      <c r="L9642" s="935">
        <v>40.153152210000002</v>
      </c>
      <c r="M9642" s="935">
        <v>-122.20237950000001</v>
      </c>
    </row>
    <row r="9643" spans="1:13" x14ac:dyDescent="0.35">
      <c r="A9643" s="1296">
        <v>44329</v>
      </c>
      <c r="B9643" s="2193" t="s">
        <v>194</v>
      </c>
      <c r="C9643" s="2193" t="s">
        <v>246</v>
      </c>
      <c r="D9643" s="1300">
        <v>9161</v>
      </c>
      <c r="E9643" s="2194" t="s">
        <v>200</v>
      </c>
      <c r="F9643" s="935" t="s">
        <v>217</v>
      </c>
      <c r="G9643" s="1295">
        <v>-99999</v>
      </c>
      <c r="H9643" s="935" t="s">
        <v>410</v>
      </c>
      <c r="I9643" s="935" t="s">
        <v>411</v>
      </c>
      <c r="J9643" s="935">
        <v>40.153152210000002</v>
      </c>
      <c r="K9643" s="935">
        <v>-122.20237950000001</v>
      </c>
      <c r="L9643" s="935">
        <v>40.027836569999998</v>
      </c>
      <c r="M9643" s="935">
        <v>-122.11920569999999</v>
      </c>
    </row>
    <row r="9644" spans="1:13" x14ac:dyDescent="0.35">
      <c r="A9644" s="1296">
        <v>44329</v>
      </c>
      <c r="B9644" s="2193" t="s">
        <v>194</v>
      </c>
      <c r="C9644" s="2193" t="s">
        <v>246</v>
      </c>
      <c r="D9644" s="1300">
        <v>9161</v>
      </c>
      <c r="E9644" s="2194" t="s">
        <v>200</v>
      </c>
      <c r="F9644" s="935" t="s">
        <v>219</v>
      </c>
      <c r="G9644" s="1295">
        <v>-99999</v>
      </c>
      <c r="H9644" s="935" t="s">
        <v>411</v>
      </c>
      <c r="I9644" s="935" t="s">
        <v>412</v>
      </c>
      <c r="J9644" s="935">
        <v>40.027836569999998</v>
      </c>
      <c r="K9644" s="935">
        <v>-122.11920569999999</v>
      </c>
      <c r="L9644" s="935">
        <v>39.909298579999998</v>
      </c>
      <c r="M9644" s="935">
        <v>-122.0918963</v>
      </c>
    </row>
    <row r="9645" spans="1:13" x14ac:dyDescent="0.35">
      <c r="A9645" s="1296">
        <v>44329</v>
      </c>
      <c r="B9645" s="2193" t="s">
        <v>194</v>
      </c>
      <c r="C9645" s="2193" t="s">
        <v>246</v>
      </c>
      <c r="D9645" s="1300">
        <v>9161</v>
      </c>
      <c r="E9645" s="2194" t="s">
        <v>200</v>
      </c>
      <c r="F9645" s="935" t="s">
        <v>220</v>
      </c>
      <c r="G9645" s="1295">
        <v>-99999</v>
      </c>
      <c r="H9645" s="935" t="s">
        <v>412</v>
      </c>
      <c r="I9645" s="935" t="s">
        <v>413</v>
      </c>
      <c r="J9645" s="935">
        <v>39.909298579999998</v>
      </c>
      <c r="K9645" s="935">
        <v>-122.0918963</v>
      </c>
      <c r="L9645" s="935">
        <v>39.751173979999997</v>
      </c>
      <c r="M9645" s="935">
        <v>-121.9963235</v>
      </c>
    </row>
    <row r="9646" spans="1:13" x14ac:dyDescent="0.35">
      <c r="A9646" s="1296">
        <v>44329</v>
      </c>
      <c r="B9646" s="2193" t="s">
        <v>194</v>
      </c>
      <c r="C9646" s="2193" t="s">
        <v>246</v>
      </c>
      <c r="D9646" s="1300">
        <v>9161</v>
      </c>
      <c r="E9646" s="2194" t="s">
        <v>200</v>
      </c>
      <c r="F9646" s="935" t="s">
        <v>221</v>
      </c>
      <c r="G9646" s="1295">
        <v>-99999</v>
      </c>
      <c r="H9646" s="935" t="s">
        <v>413</v>
      </c>
      <c r="I9646" s="935" t="s">
        <v>414</v>
      </c>
      <c r="J9646" s="935">
        <v>39.751173979999997</v>
      </c>
      <c r="K9646" s="935">
        <v>-121.9963235</v>
      </c>
      <c r="L9646" s="935">
        <v>39.629153240000001</v>
      </c>
      <c r="M9646" s="935">
        <v>-121.9925059</v>
      </c>
    </row>
    <row r="9647" spans="1:13" x14ac:dyDescent="0.35">
      <c r="A9647" s="1296">
        <v>44329</v>
      </c>
      <c r="B9647" s="2193" t="s">
        <v>194</v>
      </c>
      <c r="C9647" s="2193" t="s">
        <v>246</v>
      </c>
      <c r="D9647" s="1300">
        <v>9161</v>
      </c>
      <c r="E9647" s="2194" t="s">
        <v>200</v>
      </c>
      <c r="F9647" s="935" t="s">
        <v>222</v>
      </c>
      <c r="G9647" s="1295">
        <v>-99999</v>
      </c>
      <c r="H9647" s="935" t="s">
        <v>414</v>
      </c>
      <c r="I9647" s="935" t="s">
        <v>415</v>
      </c>
      <c r="J9647" s="935">
        <v>39.629153240000001</v>
      </c>
      <c r="K9647" s="935">
        <v>-121.9925059</v>
      </c>
      <c r="L9647" s="935">
        <v>39.40712284</v>
      </c>
      <c r="M9647" s="935">
        <v>-122.00758999999999</v>
      </c>
    </row>
    <row r="9648" spans="1:13" x14ac:dyDescent="0.35">
      <c r="A9648" s="1296">
        <v>44333</v>
      </c>
      <c r="B9648" s="2193" t="s">
        <v>194</v>
      </c>
      <c r="C9648" s="2193" t="s">
        <v>246</v>
      </c>
      <c r="D9648" s="1300">
        <v>9236</v>
      </c>
      <c r="E9648" s="2194" t="s">
        <v>200</v>
      </c>
      <c r="F9648" s="935" t="s">
        <v>208</v>
      </c>
      <c r="G9648" s="1295">
        <v>6</v>
      </c>
      <c r="H9648" s="935" t="s">
        <v>402</v>
      </c>
      <c r="I9648" s="935" t="s">
        <v>403</v>
      </c>
      <c r="J9648" s="935">
        <v>40.611883210000002</v>
      </c>
      <c r="K9648" s="935">
        <v>-122.446135</v>
      </c>
      <c r="L9648" s="935">
        <v>40.592799669999998</v>
      </c>
      <c r="M9648" s="935">
        <v>-122.3942059</v>
      </c>
    </row>
    <row r="9649" spans="1:13" x14ac:dyDescent="0.35">
      <c r="A9649" s="1296">
        <v>44333</v>
      </c>
      <c r="B9649" s="2193" t="s">
        <v>194</v>
      </c>
      <c r="C9649" s="2193" t="s">
        <v>246</v>
      </c>
      <c r="D9649" s="1300">
        <v>9236</v>
      </c>
      <c r="E9649" s="2194" t="s">
        <v>200</v>
      </c>
      <c r="F9649" s="935" t="s">
        <v>209</v>
      </c>
      <c r="G9649" s="1295">
        <v>2</v>
      </c>
      <c r="H9649" s="935" t="s">
        <v>403</v>
      </c>
      <c r="I9649" s="935" t="s">
        <v>404</v>
      </c>
      <c r="J9649" s="935">
        <v>40.592799669999998</v>
      </c>
      <c r="K9649" s="935">
        <v>-122.3942059</v>
      </c>
      <c r="L9649" s="935">
        <v>40.585947769999997</v>
      </c>
      <c r="M9649" s="935">
        <v>-122.3683525</v>
      </c>
    </row>
    <row r="9650" spans="1:13" x14ac:dyDescent="0.35">
      <c r="A9650" s="1296">
        <v>44333</v>
      </c>
      <c r="B9650" s="2193" t="s">
        <v>194</v>
      </c>
      <c r="C9650" s="2193" t="s">
        <v>246</v>
      </c>
      <c r="D9650" s="1300">
        <v>9236</v>
      </c>
      <c r="E9650" s="2194" t="s">
        <v>200</v>
      </c>
      <c r="F9650" s="935" t="s">
        <v>211</v>
      </c>
      <c r="G9650" s="1295">
        <v>0</v>
      </c>
      <c r="H9650" s="935" t="s">
        <v>404</v>
      </c>
      <c r="I9650" s="935" t="s">
        <v>405</v>
      </c>
      <c r="J9650" s="935">
        <v>40.585947769999997</v>
      </c>
      <c r="K9650" s="935">
        <v>-122.3683525</v>
      </c>
      <c r="L9650" s="935">
        <v>40.472049499999997</v>
      </c>
      <c r="M9650" s="935">
        <v>-122.29453460000001</v>
      </c>
    </row>
    <row r="9651" spans="1:13" x14ac:dyDescent="0.35">
      <c r="A9651" s="1296">
        <v>44333</v>
      </c>
      <c r="B9651" s="2193" t="s">
        <v>194</v>
      </c>
      <c r="C9651" s="2193" t="s">
        <v>246</v>
      </c>
      <c r="D9651" s="1300">
        <v>9236</v>
      </c>
      <c r="E9651" s="2194" t="s">
        <v>200</v>
      </c>
      <c r="F9651" s="935" t="s">
        <v>212</v>
      </c>
      <c r="G9651" s="1295">
        <v>0</v>
      </c>
      <c r="H9651" s="935" t="s">
        <v>405</v>
      </c>
      <c r="I9651" s="935" t="s">
        <v>406</v>
      </c>
      <c r="J9651" s="935">
        <v>40.472049499999997</v>
      </c>
      <c r="K9651" s="935">
        <v>-122.29453460000001</v>
      </c>
      <c r="L9651" s="935">
        <v>40.417416330000002</v>
      </c>
      <c r="M9651" s="935">
        <v>-122.19395729999999</v>
      </c>
    </row>
    <row r="9652" spans="1:13" x14ac:dyDescent="0.35">
      <c r="A9652" s="1296">
        <v>44333</v>
      </c>
      <c r="B9652" s="2193" t="s">
        <v>194</v>
      </c>
      <c r="C9652" s="2193" t="s">
        <v>246</v>
      </c>
      <c r="D9652" s="1300">
        <v>9236</v>
      </c>
      <c r="E9652" s="2194" t="s">
        <v>200</v>
      </c>
      <c r="F9652" s="935" t="s">
        <v>213</v>
      </c>
      <c r="G9652" s="1295">
        <v>0</v>
      </c>
      <c r="H9652" s="935" t="s">
        <v>406</v>
      </c>
      <c r="I9652" s="935" t="s">
        <v>407</v>
      </c>
      <c r="J9652" s="935">
        <v>40.417416330000002</v>
      </c>
      <c r="K9652" s="935">
        <v>-122.19395729999999</v>
      </c>
      <c r="L9652" s="935">
        <v>40.355137560000003</v>
      </c>
      <c r="M9652" s="935">
        <v>-122.17595660000001</v>
      </c>
    </row>
    <row r="9653" spans="1:13" x14ac:dyDescent="0.35">
      <c r="A9653" s="1296">
        <v>44333</v>
      </c>
      <c r="B9653" s="2193" t="s">
        <v>194</v>
      </c>
      <c r="C9653" s="2193" t="s">
        <v>246</v>
      </c>
      <c r="D9653" s="1300">
        <v>9236</v>
      </c>
      <c r="E9653" s="2194" t="s">
        <v>200</v>
      </c>
      <c r="F9653" s="935" t="s">
        <v>214</v>
      </c>
      <c r="G9653" s="1295">
        <v>0</v>
      </c>
      <c r="H9653" s="935" t="s">
        <v>407</v>
      </c>
      <c r="I9653" s="935" t="s">
        <v>408</v>
      </c>
      <c r="J9653" s="935">
        <v>40.355137560000003</v>
      </c>
      <c r="K9653" s="935">
        <v>-122.17595660000001</v>
      </c>
      <c r="L9653" s="935">
        <v>40.316984869999999</v>
      </c>
      <c r="M9653" s="935">
        <v>-122.1896581</v>
      </c>
    </row>
    <row r="9654" spans="1:13" x14ac:dyDescent="0.35">
      <c r="A9654" s="1296">
        <v>44333</v>
      </c>
      <c r="B9654" s="2193" t="s">
        <v>194</v>
      </c>
      <c r="C9654" s="2193" t="s">
        <v>246</v>
      </c>
      <c r="D9654" s="1300">
        <v>9236</v>
      </c>
      <c r="E9654" s="2194" t="s">
        <v>200</v>
      </c>
      <c r="F9654" s="935" t="s">
        <v>215</v>
      </c>
      <c r="G9654" s="1295">
        <v>0</v>
      </c>
      <c r="H9654" s="935" t="s">
        <v>408</v>
      </c>
      <c r="I9654" s="935" t="s">
        <v>409</v>
      </c>
      <c r="J9654" s="935">
        <v>40.316984869999999</v>
      </c>
      <c r="K9654" s="935">
        <v>-122.1896581</v>
      </c>
      <c r="L9654" s="935">
        <v>40.263968490000003</v>
      </c>
      <c r="M9654" s="935">
        <v>-122.2235306</v>
      </c>
    </row>
    <row r="9655" spans="1:13" x14ac:dyDescent="0.35">
      <c r="A9655" s="1296">
        <v>44333</v>
      </c>
      <c r="B9655" s="2193" t="s">
        <v>194</v>
      </c>
      <c r="C9655" s="2193" t="s">
        <v>246</v>
      </c>
      <c r="D9655" s="1300">
        <v>9236</v>
      </c>
      <c r="E9655" s="2194" t="s">
        <v>200</v>
      </c>
      <c r="F9655" s="935" t="s">
        <v>216</v>
      </c>
      <c r="G9655" s="1295">
        <v>0</v>
      </c>
      <c r="H9655" s="935" t="s">
        <v>409</v>
      </c>
      <c r="I9655" s="935" t="s">
        <v>410</v>
      </c>
      <c r="J9655" s="935">
        <v>40.263968490000003</v>
      </c>
      <c r="K9655" s="935">
        <v>-122.2235306</v>
      </c>
      <c r="L9655" s="935">
        <v>40.153152210000002</v>
      </c>
      <c r="M9655" s="935">
        <v>-122.20237950000001</v>
      </c>
    </row>
    <row r="9656" spans="1:13" x14ac:dyDescent="0.35">
      <c r="A9656" s="1296">
        <v>44333</v>
      </c>
      <c r="B9656" s="2193" t="s">
        <v>194</v>
      </c>
      <c r="C9656" s="2193" t="s">
        <v>246</v>
      </c>
      <c r="D9656" s="1300">
        <v>9236</v>
      </c>
      <c r="E9656" s="2194" t="s">
        <v>200</v>
      </c>
      <c r="F9656" s="935" t="s">
        <v>217</v>
      </c>
      <c r="G9656" s="1295">
        <v>-99999</v>
      </c>
      <c r="H9656" s="935" t="s">
        <v>410</v>
      </c>
      <c r="I9656" s="935" t="s">
        <v>411</v>
      </c>
      <c r="J9656" s="935">
        <v>40.153152210000002</v>
      </c>
      <c r="K9656" s="935">
        <v>-122.20237950000001</v>
      </c>
      <c r="L9656" s="935">
        <v>40.027836569999998</v>
      </c>
      <c r="M9656" s="935">
        <v>-122.11920569999999</v>
      </c>
    </row>
    <row r="9657" spans="1:13" x14ac:dyDescent="0.35">
      <c r="A9657" s="1296">
        <v>44333</v>
      </c>
      <c r="B9657" s="2193" t="s">
        <v>194</v>
      </c>
      <c r="C9657" s="2193" t="s">
        <v>246</v>
      </c>
      <c r="D9657" s="1300">
        <v>9236</v>
      </c>
      <c r="E9657" s="2194" t="s">
        <v>200</v>
      </c>
      <c r="F9657" s="935" t="s">
        <v>219</v>
      </c>
      <c r="G9657" s="1295">
        <v>-99999</v>
      </c>
      <c r="H9657" s="935" t="s">
        <v>411</v>
      </c>
      <c r="I9657" s="935" t="s">
        <v>412</v>
      </c>
      <c r="J9657" s="935">
        <v>40.027836569999998</v>
      </c>
      <c r="K9657" s="935">
        <v>-122.11920569999999</v>
      </c>
      <c r="L9657" s="935">
        <v>39.909298579999998</v>
      </c>
      <c r="M9657" s="935">
        <v>-122.0918963</v>
      </c>
    </row>
    <row r="9658" spans="1:13" x14ac:dyDescent="0.35">
      <c r="A9658" s="1296">
        <v>44333</v>
      </c>
      <c r="B9658" s="2193" t="s">
        <v>194</v>
      </c>
      <c r="C9658" s="2193" t="s">
        <v>246</v>
      </c>
      <c r="D9658" s="1300">
        <v>9236</v>
      </c>
      <c r="E9658" s="2194" t="s">
        <v>200</v>
      </c>
      <c r="F9658" s="935" t="s">
        <v>220</v>
      </c>
      <c r="G9658" s="1295">
        <v>-99999</v>
      </c>
      <c r="H9658" s="935" t="s">
        <v>412</v>
      </c>
      <c r="I9658" s="935" t="s">
        <v>413</v>
      </c>
      <c r="J9658" s="935">
        <v>39.909298579999998</v>
      </c>
      <c r="K9658" s="935">
        <v>-122.0918963</v>
      </c>
      <c r="L9658" s="935">
        <v>39.751173979999997</v>
      </c>
      <c r="M9658" s="935">
        <v>-121.9963235</v>
      </c>
    </row>
    <row r="9659" spans="1:13" x14ac:dyDescent="0.35">
      <c r="A9659" s="1296">
        <v>44333</v>
      </c>
      <c r="B9659" s="2193" t="s">
        <v>194</v>
      </c>
      <c r="C9659" s="2193" t="s">
        <v>246</v>
      </c>
      <c r="D9659" s="1300">
        <v>9236</v>
      </c>
      <c r="E9659" s="2194" t="s">
        <v>200</v>
      </c>
      <c r="F9659" s="935" t="s">
        <v>221</v>
      </c>
      <c r="G9659" s="1295">
        <v>-99999</v>
      </c>
      <c r="H9659" s="935" t="s">
        <v>413</v>
      </c>
      <c r="I9659" s="935" t="s">
        <v>414</v>
      </c>
      <c r="J9659" s="935">
        <v>39.751173979999997</v>
      </c>
      <c r="K9659" s="935">
        <v>-121.9963235</v>
      </c>
      <c r="L9659" s="935">
        <v>39.629153240000001</v>
      </c>
      <c r="M9659" s="935">
        <v>-121.9925059</v>
      </c>
    </row>
    <row r="9660" spans="1:13" x14ac:dyDescent="0.35">
      <c r="A9660" s="1296">
        <v>44333</v>
      </c>
      <c r="B9660" s="2193" t="s">
        <v>194</v>
      </c>
      <c r="C9660" s="2193" t="s">
        <v>246</v>
      </c>
      <c r="D9660" s="1300">
        <v>9236</v>
      </c>
      <c r="E9660" s="2194" t="s">
        <v>200</v>
      </c>
      <c r="F9660" s="935" t="s">
        <v>222</v>
      </c>
      <c r="G9660" s="1295">
        <v>-99999</v>
      </c>
      <c r="H9660" s="935" t="s">
        <v>414</v>
      </c>
      <c r="I9660" s="935" t="s">
        <v>415</v>
      </c>
      <c r="J9660" s="935">
        <v>39.629153240000001</v>
      </c>
      <c r="K9660" s="935">
        <v>-121.9925059</v>
      </c>
      <c r="L9660" s="935">
        <v>39.40712284</v>
      </c>
      <c r="M9660" s="935">
        <v>-122.00758999999999</v>
      </c>
    </row>
    <row r="9661" spans="1:13" x14ac:dyDescent="0.35">
      <c r="A9661" s="1296">
        <v>44341</v>
      </c>
      <c r="B9661" s="2193" t="s">
        <v>194</v>
      </c>
      <c r="C9661" s="2232" t="s">
        <v>260</v>
      </c>
      <c r="D9661" s="1300">
        <v>8792</v>
      </c>
      <c r="E9661" s="2194" t="s">
        <v>200</v>
      </c>
      <c r="F9661" s="935" t="s">
        <v>208</v>
      </c>
      <c r="G9661" s="1295">
        <v>0</v>
      </c>
      <c r="H9661" s="935" t="s">
        <v>402</v>
      </c>
      <c r="I9661" s="935" t="s">
        <v>403</v>
      </c>
      <c r="J9661" s="935">
        <v>40.611883210000002</v>
      </c>
      <c r="K9661" s="935">
        <v>-122.446135</v>
      </c>
      <c r="L9661" s="935">
        <v>40.592799669999998</v>
      </c>
      <c r="M9661" s="935">
        <v>-122.3942059</v>
      </c>
    </row>
    <row r="9662" spans="1:13" x14ac:dyDescent="0.35">
      <c r="A9662" s="1296">
        <v>44341</v>
      </c>
      <c r="B9662" s="2193" t="s">
        <v>194</v>
      </c>
      <c r="C9662" s="2232" t="s">
        <v>260</v>
      </c>
      <c r="D9662" s="1300">
        <v>8792</v>
      </c>
      <c r="E9662" s="2194" t="s">
        <v>200</v>
      </c>
      <c r="F9662" s="935" t="s">
        <v>209</v>
      </c>
      <c r="G9662" s="1295">
        <v>0</v>
      </c>
      <c r="H9662" s="935" t="s">
        <v>403</v>
      </c>
      <c r="I9662" s="935" t="s">
        <v>404</v>
      </c>
      <c r="J9662" s="935">
        <v>40.592799669999998</v>
      </c>
      <c r="K9662" s="935">
        <v>-122.3942059</v>
      </c>
      <c r="L9662" s="935">
        <v>40.585947769999997</v>
      </c>
      <c r="M9662" s="935">
        <v>-122.3683525</v>
      </c>
    </row>
    <row r="9663" spans="1:13" x14ac:dyDescent="0.35">
      <c r="A9663" s="1296">
        <v>44341</v>
      </c>
      <c r="B9663" s="2193" t="s">
        <v>194</v>
      </c>
      <c r="C9663" s="2232" t="s">
        <v>260</v>
      </c>
      <c r="D9663" s="1300">
        <v>8792</v>
      </c>
      <c r="E9663" s="2194" t="s">
        <v>200</v>
      </c>
      <c r="F9663" s="935" t="s">
        <v>211</v>
      </c>
      <c r="G9663" s="1295">
        <v>0</v>
      </c>
      <c r="H9663" s="935" t="s">
        <v>404</v>
      </c>
      <c r="I9663" s="935" t="s">
        <v>405</v>
      </c>
      <c r="J9663" s="935">
        <v>40.585947769999997</v>
      </c>
      <c r="K9663" s="935">
        <v>-122.3683525</v>
      </c>
      <c r="L9663" s="935">
        <v>40.472049499999997</v>
      </c>
      <c r="M9663" s="935">
        <v>-122.29453460000001</v>
      </c>
    </row>
    <row r="9664" spans="1:13" x14ac:dyDescent="0.35">
      <c r="A9664" s="1296">
        <v>44341</v>
      </c>
      <c r="B9664" s="2193" t="s">
        <v>194</v>
      </c>
      <c r="C9664" s="2232" t="s">
        <v>260</v>
      </c>
      <c r="D9664" s="1300">
        <v>8792</v>
      </c>
      <c r="E9664" s="2194" t="s">
        <v>200</v>
      </c>
      <c r="F9664" s="935" t="s">
        <v>212</v>
      </c>
      <c r="G9664" s="1295">
        <v>0</v>
      </c>
      <c r="H9664" s="935" t="s">
        <v>405</v>
      </c>
      <c r="I9664" s="935" t="s">
        <v>406</v>
      </c>
      <c r="J9664" s="935">
        <v>40.472049499999997</v>
      </c>
      <c r="K9664" s="935">
        <v>-122.29453460000001</v>
      </c>
      <c r="L9664" s="935">
        <v>40.417416330000002</v>
      </c>
      <c r="M9664" s="935">
        <v>-122.19395729999999</v>
      </c>
    </row>
    <row r="9665" spans="1:13" x14ac:dyDescent="0.35">
      <c r="A9665" s="1296">
        <v>44341</v>
      </c>
      <c r="B9665" s="2193" t="s">
        <v>194</v>
      </c>
      <c r="C9665" s="2232" t="s">
        <v>260</v>
      </c>
      <c r="D9665" s="1300">
        <v>8792</v>
      </c>
      <c r="E9665" s="2194" t="s">
        <v>200</v>
      </c>
      <c r="F9665" s="935" t="s">
        <v>213</v>
      </c>
      <c r="G9665" s="1295">
        <v>0</v>
      </c>
      <c r="H9665" s="935" t="s">
        <v>406</v>
      </c>
      <c r="I9665" s="935" t="s">
        <v>407</v>
      </c>
      <c r="J9665" s="935">
        <v>40.417416330000002</v>
      </c>
      <c r="K9665" s="935">
        <v>-122.19395729999999</v>
      </c>
      <c r="L9665" s="935">
        <v>40.355137560000003</v>
      </c>
      <c r="M9665" s="935">
        <v>-122.17595660000001</v>
      </c>
    </row>
    <row r="9666" spans="1:13" x14ac:dyDescent="0.35">
      <c r="A9666" s="1296">
        <v>44341</v>
      </c>
      <c r="B9666" s="2193" t="s">
        <v>194</v>
      </c>
      <c r="C9666" s="2232" t="s">
        <v>260</v>
      </c>
      <c r="D9666" s="1300">
        <v>8792</v>
      </c>
      <c r="E9666" s="2194" t="s">
        <v>200</v>
      </c>
      <c r="F9666" s="935" t="s">
        <v>214</v>
      </c>
      <c r="G9666" s="1295">
        <v>0</v>
      </c>
      <c r="H9666" s="935" t="s">
        <v>407</v>
      </c>
      <c r="I9666" s="935" t="s">
        <v>408</v>
      </c>
      <c r="J9666" s="935">
        <v>40.355137560000003</v>
      </c>
      <c r="K9666" s="935">
        <v>-122.17595660000001</v>
      </c>
      <c r="L9666" s="935">
        <v>40.316984869999999</v>
      </c>
      <c r="M9666" s="935">
        <v>-122.1896581</v>
      </c>
    </row>
    <row r="9667" spans="1:13" x14ac:dyDescent="0.35">
      <c r="A9667" s="1296">
        <v>44341</v>
      </c>
      <c r="B9667" s="2193" t="s">
        <v>194</v>
      </c>
      <c r="C9667" s="2232" t="s">
        <v>260</v>
      </c>
      <c r="D9667" s="1300">
        <v>8792</v>
      </c>
      <c r="E9667" s="2194" t="s">
        <v>200</v>
      </c>
      <c r="F9667" s="935" t="s">
        <v>215</v>
      </c>
      <c r="G9667" s="1295">
        <v>0</v>
      </c>
      <c r="H9667" s="935" t="s">
        <v>408</v>
      </c>
      <c r="I9667" s="935" t="s">
        <v>409</v>
      </c>
      <c r="J9667" s="935">
        <v>40.316984869999999</v>
      </c>
      <c r="K9667" s="935">
        <v>-122.1896581</v>
      </c>
      <c r="L9667" s="935">
        <v>40.263968490000003</v>
      </c>
      <c r="M9667" s="935">
        <v>-122.2235306</v>
      </c>
    </row>
    <row r="9668" spans="1:13" x14ac:dyDescent="0.35">
      <c r="A9668" s="1296">
        <v>44341</v>
      </c>
      <c r="B9668" s="2193" t="s">
        <v>194</v>
      </c>
      <c r="C9668" s="2232" t="s">
        <v>260</v>
      </c>
      <c r="D9668" s="1300">
        <v>8792</v>
      </c>
      <c r="E9668" s="2194" t="s">
        <v>200</v>
      </c>
      <c r="F9668" s="935" t="s">
        <v>216</v>
      </c>
      <c r="G9668" s="1295">
        <v>0</v>
      </c>
      <c r="H9668" s="935" t="s">
        <v>409</v>
      </c>
      <c r="I9668" s="935" t="s">
        <v>410</v>
      </c>
      <c r="J9668" s="935">
        <v>40.263968490000003</v>
      </c>
      <c r="K9668" s="935">
        <v>-122.2235306</v>
      </c>
      <c r="L9668" s="935">
        <v>40.153152210000002</v>
      </c>
      <c r="M9668" s="935">
        <v>-122.20237950000001</v>
      </c>
    </row>
    <row r="9669" spans="1:13" x14ac:dyDescent="0.35">
      <c r="A9669" s="1296">
        <v>44341</v>
      </c>
      <c r="B9669" s="2193" t="s">
        <v>194</v>
      </c>
      <c r="C9669" s="2232" t="s">
        <v>260</v>
      </c>
      <c r="D9669" s="1300">
        <v>8792</v>
      </c>
      <c r="E9669" s="2194" t="s">
        <v>200</v>
      </c>
      <c r="F9669" s="935" t="s">
        <v>217</v>
      </c>
      <c r="G9669" s="1295">
        <v>-99999</v>
      </c>
      <c r="H9669" s="935" t="s">
        <v>410</v>
      </c>
      <c r="I9669" s="935" t="s">
        <v>411</v>
      </c>
      <c r="J9669" s="935">
        <v>40.153152210000002</v>
      </c>
      <c r="K9669" s="935">
        <v>-122.20237950000001</v>
      </c>
      <c r="L9669" s="935">
        <v>40.027836569999998</v>
      </c>
      <c r="M9669" s="935">
        <v>-122.11920569999999</v>
      </c>
    </row>
    <row r="9670" spans="1:13" x14ac:dyDescent="0.35">
      <c r="A9670" s="1296">
        <v>44341</v>
      </c>
      <c r="B9670" s="2193" t="s">
        <v>194</v>
      </c>
      <c r="C9670" s="2232" t="s">
        <v>260</v>
      </c>
      <c r="D9670" s="1300">
        <v>8792</v>
      </c>
      <c r="E9670" s="2194" t="s">
        <v>200</v>
      </c>
      <c r="F9670" s="935" t="s">
        <v>219</v>
      </c>
      <c r="G9670" s="1295">
        <v>-99999</v>
      </c>
      <c r="H9670" s="935" t="s">
        <v>411</v>
      </c>
      <c r="I9670" s="935" t="s">
        <v>412</v>
      </c>
      <c r="J9670" s="935">
        <v>40.027836569999998</v>
      </c>
      <c r="K9670" s="935">
        <v>-122.11920569999999</v>
      </c>
      <c r="L9670" s="935">
        <v>39.909298579999998</v>
      </c>
      <c r="M9670" s="935">
        <v>-122.0918963</v>
      </c>
    </row>
    <row r="9671" spans="1:13" x14ac:dyDescent="0.35">
      <c r="A9671" s="1296">
        <v>44341</v>
      </c>
      <c r="B9671" s="2193" t="s">
        <v>194</v>
      </c>
      <c r="C9671" s="2232" t="s">
        <v>260</v>
      </c>
      <c r="D9671" s="1300">
        <v>8792</v>
      </c>
      <c r="E9671" s="2194" t="s">
        <v>200</v>
      </c>
      <c r="F9671" s="935" t="s">
        <v>220</v>
      </c>
      <c r="G9671" s="1295">
        <v>-99999</v>
      </c>
      <c r="H9671" s="935" t="s">
        <v>412</v>
      </c>
      <c r="I9671" s="935" t="s">
        <v>413</v>
      </c>
      <c r="J9671" s="935">
        <v>39.909298579999998</v>
      </c>
      <c r="K9671" s="935">
        <v>-122.0918963</v>
      </c>
      <c r="L9671" s="935">
        <v>39.751173979999997</v>
      </c>
      <c r="M9671" s="935">
        <v>-121.9963235</v>
      </c>
    </row>
    <row r="9672" spans="1:13" x14ac:dyDescent="0.35">
      <c r="A9672" s="1296">
        <v>44341</v>
      </c>
      <c r="B9672" s="2193" t="s">
        <v>194</v>
      </c>
      <c r="C9672" s="2232" t="s">
        <v>260</v>
      </c>
      <c r="D9672" s="1300">
        <v>8792</v>
      </c>
      <c r="E9672" s="2194" t="s">
        <v>200</v>
      </c>
      <c r="F9672" s="935" t="s">
        <v>221</v>
      </c>
      <c r="G9672" s="1295">
        <v>-99999</v>
      </c>
      <c r="H9672" s="935" t="s">
        <v>413</v>
      </c>
      <c r="I9672" s="935" t="s">
        <v>414</v>
      </c>
      <c r="J9672" s="935">
        <v>39.751173979999997</v>
      </c>
      <c r="K9672" s="935">
        <v>-121.9963235</v>
      </c>
      <c r="L9672" s="935">
        <v>39.629153240000001</v>
      </c>
      <c r="M9672" s="935">
        <v>-121.9925059</v>
      </c>
    </row>
    <row r="9673" spans="1:13" x14ac:dyDescent="0.35">
      <c r="A9673" s="1296">
        <v>44341</v>
      </c>
      <c r="B9673" s="2193" t="s">
        <v>194</v>
      </c>
      <c r="C9673" s="2232" t="s">
        <v>260</v>
      </c>
      <c r="D9673" s="1300">
        <v>8792</v>
      </c>
      <c r="E9673" s="2194" t="s">
        <v>200</v>
      </c>
      <c r="F9673" s="935" t="s">
        <v>222</v>
      </c>
      <c r="G9673" s="1295">
        <v>-99999</v>
      </c>
      <c r="H9673" s="935" t="s">
        <v>414</v>
      </c>
      <c r="I9673" s="935" t="s">
        <v>415</v>
      </c>
      <c r="J9673" s="935">
        <v>39.629153240000001</v>
      </c>
      <c r="K9673" s="935">
        <v>-121.9925059</v>
      </c>
      <c r="L9673" s="935">
        <v>39.40712284</v>
      </c>
      <c r="M9673" s="935">
        <v>-122.00758999999999</v>
      </c>
    </row>
    <row r="9674" spans="1:13" x14ac:dyDescent="0.35">
      <c r="F9674" s="935" t="s">
        <v>208</v>
      </c>
      <c r="H9674" s="935" t="s">
        <v>402</v>
      </c>
      <c r="I9674" s="935" t="s">
        <v>403</v>
      </c>
      <c r="J9674" s="935">
        <v>40.611883210000002</v>
      </c>
      <c r="K9674" s="935">
        <v>-122.446135</v>
      </c>
      <c r="L9674" s="935">
        <v>40.592799669999998</v>
      </c>
      <c r="M9674" s="935">
        <v>-122.3942059</v>
      </c>
    </row>
    <row r="9675" spans="1:13" x14ac:dyDescent="0.35">
      <c r="F9675" s="935" t="s">
        <v>209</v>
      </c>
      <c r="H9675" s="935" t="s">
        <v>403</v>
      </c>
      <c r="I9675" s="935" t="s">
        <v>404</v>
      </c>
      <c r="J9675" s="935">
        <v>40.592799669999998</v>
      </c>
      <c r="K9675" s="935">
        <v>-122.3942059</v>
      </c>
      <c r="L9675" s="935">
        <v>40.585947769999997</v>
      </c>
      <c r="M9675" s="935">
        <v>-122.3683525</v>
      </c>
    </row>
    <row r="9676" spans="1:13" x14ac:dyDescent="0.35">
      <c r="F9676" s="935" t="s">
        <v>211</v>
      </c>
      <c r="H9676" s="935" t="s">
        <v>404</v>
      </c>
      <c r="I9676" s="935" t="s">
        <v>405</v>
      </c>
      <c r="J9676" s="935">
        <v>40.585947769999997</v>
      </c>
      <c r="K9676" s="935">
        <v>-122.3683525</v>
      </c>
      <c r="L9676" s="935">
        <v>40.472049499999997</v>
      </c>
      <c r="M9676" s="935">
        <v>-122.29453460000001</v>
      </c>
    </row>
    <row r="9677" spans="1:13" x14ac:dyDescent="0.35">
      <c r="F9677" s="935" t="s">
        <v>212</v>
      </c>
      <c r="H9677" s="935" t="s">
        <v>405</v>
      </c>
      <c r="I9677" s="935" t="s">
        <v>406</v>
      </c>
      <c r="J9677" s="935">
        <v>40.472049499999997</v>
      </c>
      <c r="K9677" s="935">
        <v>-122.29453460000001</v>
      </c>
      <c r="L9677" s="935">
        <v>40.417416330000002</v>
      </c>
      <c r="M9677" s="935">
        <v>-122.19395729999999</v>
      </c>
    </row>
    <row r="9678" spans="1:13" x14ac:dyDescent="0.35">
      <c r="F9678" s="935" t="s">
        <v>213</v>
      </c>
      <c r="H9678" s="935" t="s">
        <v>406</v>
      </c>
      <c r="I9678" s="935" t="s">
        <v>407</v>
      </c>
      <c r="J9678" s="935">
        <v>40.417416330000002</v>
      </c>
      <c r="K9678" s="935">
        <v>-122.19395729999999</v>
      </c>
      <c r="L9678" s="935">
        <v>40.355137560000003</v>
      </c>
      <c r="M9678" s="935">
        <v>-122.17595660000001</v>
      </c>
    </row>
    <row r="9679" spans="1:13" x14ac:dyDescent="0.35">
      <c r="F9679" s="935" t="s">
        <v>214</v>
      </c>
      <c r="H9679" s="935" t="s">
        <v>407</v>
      </c>
      <c r="I9679" s="935" t="s">
        <v>408</v>
      </c>
      <c r="J9679" s="935">
        <v>40.355137560000003</v>
      </c>
      <c r="K9679" s="935">
        <v>-122.17595660000001</v>
      </c>
      <c r="L9679" s="935">
        <v>40.316984869999999</v>
      </c>
      <c r="M9679" s="935">
        <v>-122.1896581</v>
      </c>
    </row>
    <row r="9680" spans="1:13" x14ac:dyDescent="0.35">
      <c r="F9680" s="935" t="s">
        <v>215</v>
      </c>
      <c r="H9680" s="935" t="s">
        <v>408</v>
      </c>
      <c r="I9680" s="935" t="s">
        <v>409</v>
      </c>
      <c r="J9680" s="935">
        <v>40.316984869999999</v>
      </c>
      <c r="K9680" s="935">
        <v>-122.1896581</v>
      </c>
      <c r="L9680" s="935">
        <v>40.263968490000003</v>
      </c>
      <c r="M9680" s="935">
        <v>-122.2235306</v>
      </c>
    </row>
    <row r="9681" spans="6:13" x14ac:dyDescent="0.35">
      <c r="F9681" s="935" t="s">
        <v>216</v>
      </c>
      <c r="H9681" s="935" t="s">
        <v>409</v>
      </c>
      <c r="I9681" s="935" t="s">
        <v>410</v>
      </c>
      <c r="J9681" s="935">
        <v>40.263968490000003</v>
      </c>
      <c r="K9681" s="935">
        <v>-122.2235306</v>
      </c>
      <c r="L9681" s="935">
        <v>40.153152210000002</v>
      </c>
      <c r="M9681" s="935">
        <v>-122.20237950000001</v>
      </c>
    </row>
    <row r="9682" spans="6:13" x14ac:dyDescent="0.35">
      <c r="F9682" s="935" t="s">
        <v>217</v>
      </c>
      <c r="H9682" s="935" t="s">
        <v>410</v>
      </c>
      <c r="I9682" s="935" t="s">
        <v>411</v>
      </c>
      <c r="J9682" s="935">
        <v>40.153152210000002</v>
      </c>
      <c r="K9682" s="935">
        <v>-122.20237950000001</v>
      </c>
      <c r="L9682" s="935">
        <v>40.027836569999998</v>
      </c>
      <c r="M9682" s="935">
        <v>-122.11920569999999</v>
      </c>
    </row>
    <row r="9683" spans="6:13" x14ac:dyDescent="0.35">
      <c r="F9683" s="935" t="s">
        <v>219</v>
      </c>
      <c r="H9683" s="935" t="s">
        <v>411</v>
      </c>
      <c r="I9683" s="935" t="s">
        <v>412</v>
      </c>
      <c r="J9683" s="935">
        <v>40.027836569999998</v>
      </c>
      <c r="K9683" s="935">
        <v>-122.11920569999999</v>
      </c>
      <c r="L9683" s="935">
        <v>39.909298579999998</v>
      </c>
      <c r="M9683" s="935">
        <v>-122.0918963</v>
      </c>
    </row>
    <row r="9684" spans="6:13" x14ac:dyDescent="0.35">
      <c r="F9684" s="935" t="s">
        <v>220</v>
      </c>
      <c r="H9684" s="935" t="s">
        <v>412</v>
      </c>
      <c r="I9684" s="935" t="s">
        <v>413</v>
      </c>
      <c r="J9684" s="935">
        <v>39.909298579999998</v>
      </c>
      <c r="K9684" s="935">
        <v>-122.0918963</v>
      </c>
      <c r="L9684" s="935">
        <v>39.751173979999997</v>
      </c>
      <c r="M9684" s="935">
        <v>-121.9963235</v>
      </c>
    </row>
    <row r="9685" spans="6:13" x14ac:dyDescent="0.35">
      <c r="F9685" s="935" t="s">
        <v>221</v>
      </c>
      <c r="H9685" s="935" t="s">
        <v>413</v>
      </c>
      <c r="I9685" s="935" t="s">
        <v>414</v>
      </c>
      <c r="J9685" s="935">
        <v>39.751173979999997</v>
      </c>
      <c r="K9685" s="935">
        <v>-121.9963235</v>
      </c>
      <c r="L9685" s="935">
        <v>39.629153240000001</v>
      </c>
      <c r="M9685" s="935">
        <v>-121.9925059</v>
      </c>
    </row>
    <row r="9686" spans="6:13" x14ac:dyDescent="0.35">
      <c r="F9686" s="935" t="s">
        <v>222</v>
      </c>
      <c r="H9686" s="935" t="s">
        <v>414</v>
      </c>
      <c r="I9686" s="935" t="s">
        <v>415</v>
      </c>
      <c r="J9686" s="935">
        <v>39.629153240000001</v>
      </c>
      <c r="K9686" s="935">
        <v>-121.9925059</v>
      </c>
      <c r="L9686" s="935">
        <v>39.40712284</v>
      </c>
      <c r="M9686" s="935">
        <v>-122.00758999999999</v>
      </c>
    </row>
    <row r="9687" spans="6:13" x14ac:dyDescent="0.35">
      <c r="F9687" s="935" t="s">
        <v>208</v>
      </c>
      <c r="H9687" s="935" t="s">
        <v>402</v>
      </c>
      <c r="I9687" s="935" t="s">
        <v>403</v>
      </c>
      <c r="J9687" s="935">
        <v>40.611883210000002</v>
      </c>
      <c r="K9687" s="935">
        <v>-122.446135</v>
      </c>
      <c r="L9687" s="935">
        <v>40.592799669999998</v>
      </c>
      <c r="M9687" s="935">
        <v>-122.3942059</v>
      </c>
    </row>
    <row r="9688" spans="6:13" x14ac:dyDescent="0.35">
      <c r="F9688" s="935" t="s">
        <v>209</v>
      </c>
      <c r="H9688" s="935" t="s">
        <v>403</v>
      </c>
      <c r="I9688" s="935" t="s">
        <v>404</v>
      </c>
      <c r="J9688" s="935">
        <v>40.592799669999998</v>
      </c>
      <c r="K9688" s="935">
        <v>-122.3942059</v>
      </c>
      <c r="L9688" s="935">
        <v>40.585947769999997</v>
      </c>
      <c r="M9688" s="935">
        <v>-122.3683525</v>
      </c>
    </row>
    <row r="9689" spans="6:13" x14ac:dyDescent="0.35">
      <c r="F9689" s="935" t="s">
        <v>211</v>
      </c>
      <c r="H9689" s="935" t="s">
        <v>404</v>
      </c>
      <c r="I9689" s="935" t="s">
        <v>405</v>
      </c>
      <c r="J9689" s="935">
        <v>40.585947769999997</v>
      </c>
      <c r="K9689" s="935">
        <v>-122.3683525</v>
      </c>
      <c r="L9689" s="935">
        <v>40.472049499999997</v>
      </c>
      <c r="M9689" s="935">
        <v>-122.29453460000001</v>
      </c>
    </row>
    <row r="9690" spans="6:13" x14ac:dyDescent="0.35">
      <c r="F9690" s="935" t="s">
        <v>212</v>
      </c>
      <c r="H9690" s="935" t="s">
        <v>405</v>
      </c>
      <c r="I9690" s="935" t="s">
        <v>406</v>
      </c>
      <c r="J9690" s="935">
        <v>40.472049499999997</v>
      </c>
      <c r="K9690" s="935">
        <v>-122.29453460000001</v>
      </c>
      <c r="L9690" s="935">
        <v>40.417416330000002</v>
      </c>
      <c r="M9690" s="935">
        <v>-122.19395729999999</v>
      </c>
    </row>
    <row r="9691" spans="6:13" x14ac:dyDescent="0.35">
      <c r="F9691" s="935" t="s">
        <v>213</v>
      </c>
      <c r="H9691" s="935" t="s">
        <v>406</v>
      </c>
      <c r="I9691" s="935" t="s">
        <v>407</v>
      </c>
      <c r="J9691" s="935">
        <v>40.417416330000002</v>
      </c>
      <c r="K9691" s="935">
        <v>-122.19395729999999</v>
      </c>
      <c r="L9691" s="935">
        <v>40.355137560000003</v>
      </c>
      <c r="M9691" s="935">
        <v>-122.17595660000001</v>
      </c>
    </row>
    <row r="9692" spans="6:13" x14ac:dyDescent="0.35">
      <c r="F9692" s="935" t="s">
        <v>214</v>
      </c>
      <c r="H9692" s="935" t="s">
        <v>407</v>
      </c>
      <c r="I9692" s="935" t="s">
        <v>408</v>
      </c>
      <c r="J9692" s="935">
        <v>40.355137560000003</v>
      </c>
      <c r="K9692" s="935">
        <v>-122.17595660000001</v>
      </c>
      <c r="L9692" s="935">
        <v>40.316984869999999</v>
      </c>
      <c r="M9692" s="935">
        <v>-122.1896581</v>
      </c>
    </row>
    <row r="9693" spans="6:13" x14ac:dyDescent="0.35">
      <c r="F9693" s="935" t="s">
        <v>215</v>
      </c>
      <c r="H9693" s="935" t="s">
        <v>408</v>
      </c>
      <c r="I9693" s="935" t="s">
        <v>409</v>
      </c>
      <c r="J9693" s="935">
        <v>40.316984869999999</v>
      </c>
      <c r="K9693" s="935">
        <v>-122.1896581</v>
      </c>
      <c r="L9693" s="935">
        <v>40.263968490000003</v>
      </c>
      <c r="M9693" s="935">
        <v>-122.2235306</v>
      </c>
    </row>
    <row r="9694" spans="6:13" x14ac:dyDescent="0.35">
      <c r="F9694" s="935" t="s">
        <v>216</v>
      </c>
      <c r="H9694" s="935" t="s">
        <v>409</v>
      </c>
      <c r="I9694" s="935" t="s">
        <v>410</v>
      </c>
      <c r="J9694" s="935">
        <v>40.263968490000003</v>
      </c>
      <c r="K9694" s="935">
        <v>-122.2235306</v>
      </c>
      <c r="L9694" s="935">
        <v>40.153152210000002</v>
      </c>
      <c r="M9694" s="935">
        <v>-122.20237950000001</v>
      </c>
    </row>
    <row r="9695" spans="6:13" x14ac:dyDescent="0.35">
      <c r="F9695" s="935" t="s">
        <v>217</v>
      </c>
      <c r="H9695" s="935" t="s">
        <v>410</v>
      </c>
      <c r="I9695" s="935" t="s">
        <v>411</v>
      </c>
      <c r="J9695" s="935">
        <v>40.153152210000002</v>
      </c>
      <c r="K9695" s="935">
        <v>-122.20237950000001</v>
      </c>
      <c r="L9695" s="935">
        <v>40.027836569999998</v>
      </c>
      <c r="M9695" s="935">
        <v>-122.11920569999999</v>
      </c>
    </row>
    <row r="9696" spans="6:13" x14ac:dyDescent="0.35">
      <c r="F9696" s="935" t="s">
        <v>219</v>
      </c>
      <c r="H9696" s="935" t="s">
        <v>411</v>
      </c>
      <c r="I9696" s="935" t="s">
        <v>412</v>
      </c>
      <c r="J9696" s="935">
        <v>40.027836569999998</v>
      </c>
      <c r="K9696" s="935">
        <v>-122.11920569999999</v>
      </c>
      <c r="L9696" s="935">
        <v>39.909298579999998</v>
      </c>
      <c r="M9696" s="935">
        <v>-122.0918963</v>
      </c>
    </row>
    <row r="9697" spans="6:13" x14ac:dyDescent="0.35">
      <c r="F9697" s="935" t="s">
        <v>220</v>
      </c>
      <c r="H9697" s="935" t="s">
        <v>412</v>
      </c>
      <c r="I9697" s="935" t="s">
        <v>413</v>
      </c>
      <c r="J9697" s="935">
        <v>39.909298579999998</v>
      </c>
      <c r="K9697" s="935">
        <v>-122.0918963</v>
      </c>
      <c r="L9697" s="935">
        <v>39.751173979999997</v>
      </c>
      <c r="M9697" s="935">
        <v>-121.9963235</v>
      </c>
    </row>
    <row r="9698" spans="6:13" x14ac:dyDescent="0.35">
      <c r="F9698" s="935" t="s">
        <v>221</v>
      </c>
      <c r="H9698" s="935" t="s">
        <v>413</v>
      </c>
      <c r="I9698" s="935" t="s">
        <v>414</v>
      </c>
      <c r="J9698" s="935">
        <v>39.751173979999997</v>
      </c>
      <c r="K9698" s="935">
        <v>-121.9963235</v>
      </c>
      <c r="L9698" s="935">
        <v>39.629153240000001</v>
      </c>
      <c r="M9698" s="935">
        <v>-121.9925059</v>
      </c>
    </row>
    <row r="9699" spans="6:13" x14ac:dyDescent="0.35">
      <c r="F9699" s="935" t="s">
        <v>222</v>
      </c>
      <c r="H9699" s="935" t="s">
        <v>414</v>
      </c>
      <c r="I9699" s="935" t="s">
        <v>415</v>
      </c>
      <c r="J9699" s="935">
        <v>39.629153240000001</v>
      </c>
      <c r="K9699" s="935">
        <v>-121.9925059</v>
      </c>
      <c r="L9699" s="935">
        <v>39.40712284</v>
      </c>
      <c r="M9699" s="935">
        <v>-122.00758999999999</v>
      </c>
    </row>
    <row r="9700" spans="6:13" x14ac:dyDescent="0.35">
      <c r="F9700" s="935" t="s">
        <v>208</v>
      </c>
      <c r="H9700" s="935" t="s">
        <v>402</v>
      </c>
      <c r="I9700" s="935" t="s">
        <v>403</v>
      </c>
      <c r="J9700" s="935">
        <v>40.611883210000002</v>
      </c>
      <c r="K9700" s="935">
        <v>-122.446135</v>
      </c>
      <c r="L9700" s="935">
        <v>40.592799669999998</v>
      </c>
      <c r="M9700" s="935">
        <v>-122.3942059</v>
      </c>
    </row>
    <row r="9701" spans="6:13" x14ac:dyDescent="0.35">
      <c r="F9701" s="935" t="s">
        <v>209</v>
      </c>
      <c r="H9701" s="935" t="s">
        <v>403</v>
      </c>
      <c r="I9701" s="935" t="s">
        <v>404</v>
      </c>
      <c r="J9701" s="935">
        <v>40.592799669999998</v>
      </c>
      <c r="K9701" s="935">
        <v>-122.3942059</v>
      </c>
      <c r="L9701" s="935">
        <v>40.585947769999997</v>
      </c>
      <c r="M9701" s="935">
        <v>-122.3683525</v>
      </c>
    </row>
    <row r="9702" spans="6:13" x14ac:dyDescent="0.35">
      <c r="F9702" s="935" t="s">
        <v>211</v>
      </c>
      <c r="H9702" s="935" t="s">
        <v>404</v>
      </c>
      <c r="I9702" s="935" t="s">
        <v>405</v>
      </c>
      <c r="J9702" s="935">
        <v>40.585947769999997</v>
      </c>
      <c r="K9702" s="935">
        <v>-122.3683525</v>
      </c>
      <c r="L9702" s="935">
        <v>40.472049499999997</v>
      </c>
      <c r="M9702" s="935">
        <v>-122.29453460000001</v>
      </c>
    </row>
    <row r="9703" spans="6:13" x14ac:dyDescent="0.35">
      <c r="F9703" s="935" t="s">
        <v>212</v>
      </c>
      <c r="H9703" s="935" t="s">
        <v>405</v>
      </c>
      <c r="I9703" s="935" t="s">
        <v>406</v>
      </c>
      <c r="J9703" s="935">
        <v>40.472049499999997</v>
      </c>
      <c r="K9703" s="935">
        <v>-122.29453460000001</v>
      </c>
      <c r="L9703" s="935">
        <v>40.417416330000002</v>
      </c>
      <c r="M9703" s="935">
        <v>-122.19395729999999</v>
      </c>
    </row>
    <row r="9704" spans="6:13" x14ac:dyDescent="0.35">
      <c r="F9704" s="935" t="s">
        <v>213</v>
      </c>
      <c r="H9704" s="935" t="s">
        <v>406</v>
      </c>
      <c r="I9704" s="935" t="s">
        <v>407</v>
      </c>
      <c r="J9704" s="935">
        <v>40.417416330000002</v>
      </c>
      <c r="K9704" s="935">
        <v>-122.19395729999999</v>
      </c>
      <c r="L9704" s="935">
        <v>40.355137560000003</v>
      </c>
      <c r="M9704" s="935">
        <v>-122.17595660000001</v>
      </c>
    </row>
    <row r="9705" spans="6:13" x14ac:dyDescent="0.35">
      <c r="F9705" s="935" t="s">
        <v>214</v>
      </c>
      <c r="H9705" s="935" t="s">
        <v>407</v>
      </c>
      <c r="I9705" s="935" t="s">
        <v>408</v>
      </c>
      <c r="J9705" s="935">
        <v>40.355137560000003</v>
      </c>
      <c r="K9705" s="935">
        <v>-122.17595660000001</v>
      </c>
      <c r="L9705" s="935">
        <v>40.316984869999999</v>
      </c>
      <c r="M9705" s="935">
        <v>-122.1896581</v>
      </c>
    </row>
    <row r="9706" spans="6:13" x14ac:dyDescent="0.35">
      <c r="F9706" s="935" t="s">
        <v>215</v>
      </c>
      <c r="H9706" s="935" t="s">
        <v>408</v>
      </c>
      <c r="I9706" s="935" t="s">
        <v>409</v>
      </c>
      <c r="J9706" s="935">
        <v>40.316984869999999</v>
      </c>
      <c r="K9706" s="935">
        <v>-122.1896581</v>
      </c>
      <c r="L9706" s="935">
        <v>40.263968490000003</v>
      </c>
      <c r="M9706" s="935">
        <v>-122.2235306</v>
      </c>
    </row>
    <row r="9707" spans="6:13" x14ac:dyDescent="0.35">
      <c r="F9707" s="935" t="s">
        <v>216</v>
      </c>
      <c r="H9707" s="935" t="s">
        <v>409</v>
      </c>
      <c r="I9707" s="935" t="s">
        <v>410</v>
      </c>
      <c r="J9707" s="935">
        <v>40.263968490000003</v>
      </c>
      <c r="K9707" s="935">
        <v>-122.2235306</v>
      </c>
      <c r="L9707" s="935">
        <v>40.153152210000002</v>
      </c>
      <c r="M9707" s="935">
        <v>-122.20237950000001</v>
      </c>
    </row>
    <row r="9708" spans="6:13" x14ac:dyDescent="0.35">
      <c r="F9708" s="935" t="s">
        <v>217</v>
      </c>
      <c r="H9708" s="935" t="s">
        <v>410</v>
      </c>
      <c r="I9708" s="935" t="s">
        <v>411</v>
      </c>
      <c r="J9708" s="935">
        <v>40.153152210000002</v>
      </c>
      <c r="K9708" s="935">
        <v>-122.20237950000001</v>
      </c>
      <c r="L9708" s="935">
        <v>40.027836569999998</v>
      </c>
      <c r="M9708" s="935">
        <v>-122.11920569999999</v>
      </c>
    </row>
    <row r="9709" spans="6:13" x14ac:dyDescent="0.35">
      <c r="F9709" s="935" t="s">
        <v>219</v>
      </c>
      <c r="H9709" s="935" t="s">
        <v>411</v>
      </c>
      <c r="I9709" s="935" t="s">
        <v>412</v>
      </c>
      <c r="J9709" s="935">
        <v>40.027836569999998</v>
      </c>
      <c r="K9709" s="935">
        <v>-122.11920569999999</v>
      </c>
      <c r="L9709" s="935">
        <v>39.909298579999998</v>
      </c>
      <c r="M9709" s="935">
        <v>-122.0918963</v>
      </c>
    </row>
    <row r="9710" spans="6:13" x14ac:dyDescent="0.35">
      <c r="F9710" s="935" t="s">
        <v>220</v>
      </c>
      <c r="H9710" s="935" t="s">
        <v>412</v>
      </c>
      <c r="I9710" s="935" t="s">
        <v>413</v>
      </c>
      <c r="J9710" s="935">
        <v>39.909298579999998</v>
      </c>
      <c r="K9710" s="935">
        <v>-122.0918963</v>
      </c>
      <c r="L9710" s="935">
        <v>39.751173979999997</v>
      </c>
      <c r="M9710" s="935">
        <v>-121.9963235</v>
      </c>
    </row>
    <row r="9711" spans="6:13" x14ac:dyDescent="0.35">
      <c r="F9711" s="935" t="s">
        <v>221</v>
      </c>
      <c r="H9711" s="935" t="s">
        <v>413</v>
      </c>
      <c r="I9711" s="935" t="s">
        <v>414</v>
      </c>
      <c r="J9711" s="935">
        <v>39.751173979999997</v>
      </c>
      <c r="K9711" s="935">
        <v>-121.9963235</v>
      </c>
      <c r="L9711" s="935">
        <v>39.629153240000001</v>
      </c>
      <c r="M9711" s="935">
        <v>-121.9925059</v>
      </c>
    </row>
    <row r="9712" spans="6:13" x14ac:dyDescent="0.35">
      <c r="F9712" s="935" t="s">
        <v>222</v>
      </c>
      <c r="H9712" s="935" t="s">
        <v>414</v>
      </c>
      <c r="I9712" s="935" t="s">
        <v>415</v>
      </c>
      <c r="J9712" s="935">
        <v>39.629153240000001</v>
      </c>
      <c r="K9712" s="935">
        <v>-121.9925059</v>
      </c>
      <c r="L9712" s="935">
        <v>39.40712284</v>
      </c>
      <c r="M9712" s="935">
        <v>-122.00758999999999</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19"/>
  <sheetViews>
    <sheetView workbookViewId="0">
      <selection activeCell="H8" sqref="H8"/>
    </sheetView>
  </sheetViews>
  <sheetFormatPr defaultRowHeight="12.5" x14ac:dyDescent="0.25"/>
  <sheetData>
    <row r="1" spans="1:2" ht="14.5" x14ac:dyDescent="0.35">
      <c r="A1" s="936"/>
      <c r="B1" s="936"/>
    </row>
    <row r="2" spans="1:2" ht="14.5" x14ac:dyDescent="0.35">
      <c r="A2" s="937"/>
      <c r="B2" s="937"/>
    </row>
    <row r="6" spans="1:2" ht="14.5" x14ac:dyDescent="0.35">
      <c r="A6" s="937"/>
      <c r="B6" s="937"/>
    </row>
    <row r="7" spans="1:2" ht="14.5" x14ac:dyDescent="0.35">
      <c r="A7" s="937"/>
      <c r="B7" s="937"/>
    </row>
    <row r="8" spans="1:2" ht="14.5" x14ac:dyDescent="0.35">
      <c r="A8" s="937"/>
      <c r="B8" s="937"/>
    </row>
    <row r="10" spans="1:2" ht="14.5" x14ac:dyDescent="0.35">
      <c r="A10" s="937"/>
      <c r="B10" s="937"/>
    </row>
    <row r="11" spans="1:2" ht="14.5" x14ac:dyDescent="0.35">
      <c r="A11" s="937"/>
      <c r="B11" s="937"/>
    </row>
    <row r="12" spans="1:2" ht="14.5" x14ac:dyDescent="0.35">
      <c r="A12" s="937"/>
      <c r="B12" s="937"/>
    </row>
    <row r="13" spans="1:2" ht="14.5" x14ac:dyDescent="0.35">
      <c r="A13" s="937"/>
      <c r="B13" s="937"/>
    </row>
    <row r="14" spans="1:2" ht="14.5" x14ac:dyDescent="0.35">
      <c r="A14" s="937"/>
      <c r="B14" s="937"/>
    </row>
    <row r="15" spans="1:2" ht="14.5" x14ac:dyDescent="0.35">
      <c r="A15" s="937"/>
      <c r="B15" s="937"/>
    </row>
    <row r="16" spans="1:2" ht="14.5" x14ac:dyDescent="0.35">
      <c r="A16" s="937"/>
      <c r="B16" s="937"/>
    </row>
    <row r="17" spans="1:2" ht="14.5" x14ac:dyDescent="0.35">
      <c r="A17" s="937"/>
      <c r="B17" s="937"/>
    </row>
    <row r="18" spans="1:2" ht="14.5" x14ac:dyDescent="0.35">
      <c r="A18" s="937"/>
      <c r="B18" s="937"/>
    </row>
    <row r="19" spans="1:2" ht="14.5" x14ac:dyDescent="0.35">
      <c r="A19" s="937"/>
      <c r="B19" s="93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026"/>
  <sheetViews>
    <sheetView zoomScale="85" zoomScaleNormal="85" workbookViewId="0">
      <selection activeCell="A7" sqref="A7"/>
    </sheetView>
  </sheetViews>
  <sheetFormatPr defaultRowHeight="12.5" x14ac:dyDescent="0.25"/>
  <cols>
    <col min="1" max="1" width="151.453125" customWidth="1"/>
  </cols>
  <sheetData>
    <row r="1" spans="1:1" ht="13" x14ac:dyDescent="0.3">
      <c r="A1" s="25" t="s">
        <v>644</v>
      </c>
    </row>
    <row r="2" spans="1:1" ht="13" x14ac:dyDescent="0.3">
      <c r="A2" s="25"/>
    </row>
    <row r="3" spans="1:1" ht="87.5" x14ac:dyDescent="0.25">
      <c r="A3" s="2185" t="s">
        <v>757</v>
      </c>
    </row>
    <row r="4" spans="1:1" ht="13" x14ac:dyDescent="0.3">
      <c r="A4" s="25"/>
    </row>
    <row r="5" spans="1:1" ht="50" x14ac:dyDescent="0.25">
      <c r="A5" s="2185" t="s">
        <v>756</v>
      </c>
    </row>
    <row r="6" spans="1:1" ht="13" x14ac:dyDescent="0.3">
      <c r="A6" s="25"/>
    </row>
    <row r="7" spans="1:1" ht="37.5" x14ac:dyDescent="0.25">
      <c r="A7" s="2185" t="s">
        <v>916</v>
      </c>
    </row>
    <row r="8" spans="1:1" ht="13" x14ac:dyDescent="0.3">
      <c r="A8" s="25"/>
    </row>
    <row r="9" spans="1:1" ht="13" x14ac:dyDescent="0.3">
      <c r="A9" s="25"/>
    </row>
    <row r="10" spans="1:1" ht="13" x14ac:dyDescent="0.3">
      <c r="A10" s="25"/>
    </row>
    <row r="11" spans="1:1" ht="13" x14ac:dyDescent="0.3">
      <c r="A11" s="25"/>
    </row>
    <row r="12" spans="1:1" ht="13" x14ac:dyDescent="0.3">
      <c r="A12" s="25"/>
    </row>
    <row r="13" spans="1:1" ht="13" x14ac:dyDescent="0.3">
      <c r="A13" s="25"/>
    </row>
    <row r="14" spans="1:1" ht="13" x14ac:dyDescent="0.3">
      <c r="A14" s="25"/>
    </row>
    <row r="15" spans="1:1" ht="13" x14ac:dyDescent="0.3">
      <c r="A15" s="25"/>
    </row>
    <row r="16" spans="1:1" ht="13" x14ac:dyDescent="0.3">
      <c r="A16" s="25"/>
    </row>
    <row r="17" spans="1:1" ht="13" x14ac:dyDescent="0.3">
      <c r="A17" s="25"/>
    </row>
    <row r="18" spans="1:1" ht="13" x14ac:dyDescent="0.3">
      <c r="A18" s="25"/>
    </row>
    <row r="19" spans="1:1" ht="13" x14ac:dyDescent="0.3">
      <c r="A19" s="25"/>
    </row>
    <row r="20" spans="1:1" ht="13" x14ac:dyDescent="0.3">
      <c r="A20" s="25"/>
    </row>
    <row r="21" spans="1:1" ht="13" x14ac:dyDescent="0.3">
      <c r="A21" s="25"/>
    </row>
    <row r="22" spans="1:1" ht="13" x14ac:dyDescent="0.3">
      <c r="A22" s="25"/>
    </row>
    <row r="23" spans="1:1" ht="150" x14ac:dyDescent="0.25">
      <c r="A23" s="2144" t="s">
        <v>614</v>
      </c>
    </row>
    <row r="24" spans="1:1" ht="13" x14ac:dyDescent="0.3">
      <c r="A24" s="2145"/>
    </row>
    <row r="25" spans="1:1" ht="112.5" x14ac:dyDescent="0.25">
      <c r="A25" s="2144" t="s">
        <v>613</v>
      </c>
    </row>
    <row r="26" spans="1:1" ht="13" x14ac:dyDescent="0.3">
      <c r="A26" s="2145"/>
    </row>
    <row r="27" spans="1:1" ht="75" x14ac:dyDescent="0.25">
      <c r="A27" s="2144" t="s">
        <v>604</v>
      </c>
    </row>
    <row r="28" spans="1:1" ht="13" x14ac:dyDescent="0.3">
      <c r="A28" s="2145"/>
    </row>
    <row r="29" spans="1:1" ht="37.5" x14ac:dyDescent="0.25">
      <c r="A29" s="2146" t="s">
        <v>601</v>
      </c>
    </row>
    <row r="30" spans="1:1" ht="13" x14ac:dyDescent="0.3">
      <c r="A30" s="2145"/>
    </row>
    <row r="31" spans="1:1" ht="75" x14ac:dyDescent="0.25">
      <c r="A31" s="2147" t="s">
        <v>600</v>
      </c>
    </row>
    <row r="32" spans="1:1" ht="13" x14ac:dyDescent="0.3">
      <c r="A32" s="2145"/>
    </row>
    <row r="33" spans="1:1" ht="87.5" x14ac:dyDescent="0.25">
      <c r="A33" s="2148" t="s">
        <v>598</v>
      </c>
    </row>
    <row r="34" spans="1:1" ht="13" x14ac:dyDescent="0.3">
      <c r="A34" s="2145"/>
    </row>
    <row r="35" spans="1:1" ht="75" x14ac:dyDescent="0.25">
      <c r="A35" s="2148" t="s">
        <v>599</v>
      </c>
    </row>
    <row r="36" spans="1:1" ht="13" x14ac:dyDescent="0.3">
      <c r="A36" s="2145"/>
    </row>
    <row r="37" spans="1:1" ht="62.5" x14ac:dyDescent="0.25">
      <c r="A37" s="2148" t="s">
        <v>597</v>
      </c>
    </row>
    <row r="38" spans="1:1" ht="13" x14ac:dyDescent="0.3">
      <c r="A38" s="2145"/>
    </row>
    <row r="39" spans="1:1" ht="37.5" x14ac:dyDescent="0.25">
      <c r="A39" s="2148" t="s">
        <v>527</v>
      </c>
    </row>
    <row r="40" spans="1:1" ht="13" x14ac:dyDescent="0.3">
      <c r="A40" s="2145"/>
    </row>
    <row r="41" spans="1:1" ht="25" x14ac:dyDescent="0.25">
      <c r="A41" s="2148" t="s">
        <v>603</v>
      </c>
    </row>
    <row r="42" spans="1:1" ht="13" x14ac:dyDescent="0.3">
      <c r="A42" s="2145"/>
    </row>
    <row r="43" spans="1:1" ht="37.5" x14ac:dyDescent="0.25">
      <c r="A43" s="2148" t="s">
        <v>602</v>
      </c>
    </row>
    <row r="44" spans="1:1" x14ac:dyDescent="0.25">
      <c r="A44" s="179"/>
    </row>
    <row r="45" spans="1:1" x14ac:dyDescent="0.25">
      <c r="A45" s="179"/>
    </row>
    <row r="46" spans="1:1" ht="13" x14ac:dyDescent="0.3">
      <c r="A46" s="2145" t="s">
        <v>459</v>
      </c>
    </row>
    <row r="47" spans="1:1" ht="37.5" x14ac:dyDescent="0.25">
      <c r="A47" s="2146" t="s">
        <v>461</v>
      </c>
    </row>
    <row r="48" spans="1:1" x14ac:dyDescent="0.25">
      <c r="A48" s="179"/>
    </row>
    <row r="49" spans="1:1" ht="25" x14ac:dyDescent="0.25">
      <c r="A49" s="2148" t="s">
        <v>472</v>
      </c>
    </row>
    <row r="50" spans="1:1" x14ac:dyDescent="0.25">
      <c r="A50" s="179"/>
    </row>
    <row r="51" spans="1:1" ht="75" x14ac:dyDescent="0.25">
      <c r="A51" s="2148" t="s">
        <v>473</v>
      </c>
    </row>
    <row r="52" spans="1:1" x14ac:dyDescent="0.25">
      <c r="A52" s="179"/>
    </row>
    <row r="53" spans="1:1" x14ac:dyDescent="0.25">
      <c r="A53" s="179" t="s">
        <v>474</v>
      </c>
    </row>
    <row r="54" spans="1:1" x14ac:dyDescent="0.25">
      <c r="A54" s="179"/>
    </row>
    <row r="55" spans="1:1" x14ac:dyDescent="0.25">
      <c r="A55" s="2149" t="s">
        <v>475</v>
      </c>
    </row>
    <row r="56" spans="1:1" x14ac:dyDescent="0.25">
      <c r="A56" s="179"/>
    </row>
    <row r="57" spans="1:1" x14ac:dyDescent="0.25">
      <c r="A57" s="179" t="s">
        <v>476</v>
      </c>
    </row>
    <row r="58" spans="1:1" x14ac:dyDescent="0.25">
      <c r="A58" s="179"/>
    </row>
    <row r="59" spans="1:1" x14ac:dyDescent="0.25">
      <c r="A59" s="179"/>
    </row>
    <row r="60" spans="1:1" ht="13" x14ac:dyDescent="0.3">
      <c r="A60" s="2145" t="s">
        <v>460</v>
      </c>
    </row>
    <row r="61" spans="1:1" ht="40.5" customHeight="1" x14ac:dyDescent="0.25">
      <c r="A61" s="2148" t="s">
        <v>436</v>
      </c>
    </row>
    <row r="62" spans="1:1" x14ac:dyDescent="0.25">
      <c r="A62" s="2149"/>
    </row>
    <row r="63" spans="1:1" x14ac:dyDescent="0.25">
      <c r="A63" s="2148" t="s">
        <v>437</v>
      </c>
    </row>
    <row r="64" spans="1:1" x14ac:dyDescent="0.25">
      <c r="A64" s="2149"/>
    </row>
    <row r="65" spans="1:1" ht="62.5" x14ac:dyDescent="0.25">
      <c r="A65" s="2148" t="s">
        <v>439</v>
      </c>
    </row>
    <row r="66" spans="1:1" x14ac:dyDescent="0.25">
      <c r="A66" s="2149"/>
    </row>
    <row r="67" spans="1:1" ht="25" x14ac:dyDescent="0.25">
      <c r="A67" s="2148" t="s">
        <v>438</v>
      </c>
    </row>
    <row r="68" spans="1:1" x14ac:dyDescent="0.25">
      <c r="A68" s="2149"/>
    </row>
    <row r="69" spans="1:1" x14ac:dyDescent="0.25">
      <c r="A69" s="2149" t="s">
        <v>440</v>
      </c>
    </row>
    <row r="70" spans="1:1" x14ac:dyDescent="0.25">
      <c r="A70" s="2149"/>
    </row>
    <row r="71" spans="1:1" x14ac:dyDescent="0.25">
      <c r="A71" s="2149" t="s">
        <v>441</v>
      </c>
    </row>
    <row r="72" spans="1:1" x14ac:dyDescent="0.25">
      <c r="A72" s="2149"/>
    </row>
    <row r="73" spans="1:1" x14ac:dyDescent="0.25">
      <c r="A73" s="2149" t="s">
        <v>442</v>
      </c>
    </row>
    <row r="74" spans="1:1" x14ac:dyDescent="0.25">
      <c r="A74" s="2149"/>
    </row>
    <row r="75" spans="1:1" ht="24" customHeight="1" x14ac:dyDescent="0.25">
      <c r="A75" s="2148" t="s">
        <v>443</v>
      </c>
    </row>
    <row r="76" spans="1:1" ht="56.25" customHeight="1" x14ac:dyDescent="0.25">
      <c r="A76" s="2148" t="s">
        <v>452</v>
      </c>
    </row>
    <row r="77" spans="1:1" ht="18.75" customHeight="1" x14ac:dyDescent="0.25">
      <c r="A77" s="2148"/>
    </row>
    <row r="78" spans="1:1" ht="18.75" customHeight="1" x14ac:dyDescent="0.25">
      <c r="A78" s="2148"/>
    </row>
    <row r="79" spans="1:1" ht="12" customHeight="1" x14ac:dyDescent="0.25">
      <c r="A79" s="2148"/>
    </row>
    <row r="80" spans="1:1" x14ac:dyDescent="0.25">
      <c r="A80" s="2149" t="s">
        <v>430</v>
      </c>
    </row>
    <row r="81" spans="1:1" ht="137.5" x14ac:dyDescent="0.25">
      <c r="A81" s="2148" t="s">
        <v>176</v>
      </c>
    </row>
    <row r="82" spans="1:1" x14ac:dyDescent="0.25">
      <c r="A82" s="179"/>
    </row>
    <row r="83" spans="1:1" x14ac:dyDescent="0.25">
      <c r="A83" s="2148" t="s">
        <v>383</v>
      </c>
    </row>
    <row r="84" spans="1:1" x14ac:dyDescent="0.25">
      <c r="A84" s="179"/>
    </row>
    <row r="85" spans="1:1" ht="125" x14ac:dyDescent="0.25">
      <c r="A85" s="2148" t="s">
        <v>384</v>
      </c>
    </row>
    <row r="86" spans="1:1" x14ac:dyDescent="0.25">
      <c r="A86" s="179"/>
    </row>
    <row r="87" spans="1:1" s="1182" customFormat="1" ht="11.5" x14ac:dyDescent="0.25">
      <c r="A87" s="2150" t="s">
        <v>386</v>
      </c>
    </row>
    <row r="88" spans="1:1" s="1182" customFormat="1" ht="11.5" x14ac:dyDescent="0.25">
      <c r="A88" s="2150"/>
    </row>
    <row r="89" spans="1:1" s="1182" customFormat="1" ht="11.5" x14ac:dyDescent="0.25">
      <c r="A89" s="2151" t="s">
        <v>387</v>
      </c>
    </row>
    <row r="90" spans="1:1" s="1182" customFormat="1" ht="11.5" x14ac:dyDescent="0.25">
      <c r="A90" s="2150"/>
    </row>
    <row r="91" spans="1:1" s="1182" customFormat="1" ht="11.5" x14ac:dyDescent="0.25">
      <c r="A91" s="2150" t="s">
        <v>388</v>
      </c>
    </row>
    <row r="92" spans="1:1" s="1182" customFormat="1" ht="11.5" x14ac:dyDescent="0.25">
      <c r="A92" s="2150"/>
    </row>
    <row r="93" spans="1:1" s="1182" customFormat="1" ht="11.5" x14ac:dyDescent="0.25">
      <c r="A93" s="2151" t="s">
        <v>420</v>
      </c>
    </row>
    <row r="94" spans="1:1" s="1182" customFormat="1" ht="11.5" x14ac:dyDescent="0.25">
      <c r="A94" s="2150"/>
    </row>
    <row r="95" spans="1:1" s="1182" customFormat="1" ht="11.5" x14ac:dyDescent="0.25">
      <c r="A95" s="2151" t="s">
        <v>421</v>
      </c>
    </row>
    <row r="96" spans="1:1" s="1182" customFormat="1" ht="11.5" x14ac:dyDescent="0.25">
      <c r="A96" s="2150"/>
    </row>
    <row r="97" spans="1:1" ht="25" x14ac:dyDescent="0.25">
      <c r="A97" s="2148" t="s">
        <v>422</v>
      </c>
    </row>
    <row r="98" spans="1:1" x14ac:dyDescent="0.25">
      <c r="A98" s="179"/>
    </row>
    <row r="99" spans="1:1" ht="25" x14ac:dyDescent="0.25">
      <c r="A99" s="2148" t="s">
        <v>423</v>
      </c>
    </row>
    <row r="100" spans="1:1" x14ac:dyDescent="0.25">
      <c r="A100" s="179"/>
    </row>
    <row r="101" spans="1:1" x14ac:dyDescent="0.25">
      <c r="A101" s="2152" t="s">
        <v>425</v>
      </c>
    </row>
    <row r="7026" spans="15:15" x14ac:dyDescent="0.25">
      <c r="O7026" t="s">
        <v>174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7049"/>
  <sheetViews>
    <sheetView tabSelected="1" zoomScale="70" zoomScaleNormal="70" zoomScaleSheetLayoutView="75" workbookViewId="0">
      <selection activeCell="G11" sqref="G11"/>
    </sheetView>
  </sheetViews>
  <sheetFormatPr defaultColWidth="9.1796875" defaultRowHeight="12.5" x14ac:dyDescent="0.25"/>
  <cols>
    <col min="1" max="1" width="42.1796875" style="424" customWidth="1"/>
    <col min="2" max="2" width="10.1796875" style="424" customWidth="1"/>
    <col min="3" max="3" width="9.54296875" style="424" customWidth="1"/>
    <col min="4" max="4" width="9.26953125" style="424" bestFit="1" customWidth="1"/>
    <col min="5" max="5" width="10.1796875" style="424" customWidth="1"/>
    <col min="6" max="6" width="9.7265625" style="424" customWidth="1"/>
    <col min="7" max="9" width="9.26953125" style="424" bestFit="1" customWidth="1"/>
    <col min="10" max="10" width="9.7265625" style="424" customWidth="1"/>
    <col min="11" max="11" width="10.7265625" style="424" customWidth="1"/>
    <col min="12" max="12" width="10.26953125" style="499" bestFit="1" customWidth="1"/>
    <col min="13" max="13" width="10.453125" style="499" bestFit="1" customWidth="1"/>
    <col min="14" max="14" width="10.7265625" style="499" bestFit="1" customWidth="1"/>
    <col min="15" max="17" width="11" style="499" bestFit="1" customWidth="1"/>
    <col min="18" max="18" width="10.453125" style="499" bestFit="1" customWidth="1"/>
    <col min="19" max="19" width="11" style="499" bestFit="1" customWidth="1"/>
    <col min="20" max="20" width="11.54296875" style="499" bestFit="1" customWidth="1"/>
    <col min="21" max="21" width="12.1796875" style="499" customWidth="1"/>
    <col min="22" max="22" width="10.453125" style="499" bestFit="1" customWidth="1"/>
    <col min="23" max="23" width="11.54296875" style="499" bestFit="1" customWidth="1"/>
    <col min="24" max="24" width="11.54296875" style="499" customWidth="1"/>
    <col min="25" max="25" width="10.453125" style="499" bestFit="1" customWidth="1"/>
    <col min="26" max="26" width="11.1796875" style="499" customWidth="1"/>
    <col min="27" max="27" width="10.7265625" style="499" customWidth="1"/>
    <col min="28" max="28" width="11.81640625" style="499" customWidth="1"/>
    <col min="29" max="29" width="10.54296875" style="424" customWidth="1"/>
    <col min="30" max="30" width="9.26953125" style="424" bestFit="1" customWidth="1"/>
    <col min="31" max="31" width="10.81640625" style="424" customWidth="1"/>
    <col min="32" max="32" width="11.26953125" style="424" customWidth="1"/>
    <col min="33" max="33" width="11.1796875" style="424" customWidth="1"/>
    <col min="34" max="35" width="10.453125" style="424" bestFit="1" customWidth="1"/>
    <col min="36" max="36" width="9.26953125" style="424" bestFit="1" customWidth="1"/>
    <col min="37" max="37" width="10.453125" style="424" bestFit="1" customWidth="1"/>
    <col min="38" max="38" width="12.54296875" style="424" customWidth="1"/>
    <col min="39" max="39" width="9.1796875" style="424"/>
    <col min="40" max="40" width="13" style="424" customWidth="1"/>
    <col min="41" max="16384" width="9.1796875" style="424"/>
  </cols>
  <sheetData>
    <row r="1" spans="1:40" ht="25.5" thickBot="1" x14ac:dyDescent="0.55000000000000004">
      <c r="A1" s="1011" t="s">
        <v>639</v>
      </c>
      <c r="B1" s="1011"/>
      <c r="C1" s="1012"/>
      <c r="D1" s="1012"/>
      <c r="E1" s="4"/>
      <c r="F1" s="4"/>
      <c r="G1" s="4"/>
      <c r="H1" s="4"/>
      <c r="I1" s="413" t="s">
        <v>73</v>
      </c>
      <c r="J1" s="4"/>
      <c r="K1" s="4"/>
      <c r="L1" s="4"/>
      <c r="M1" s="4"/>
      <c r="N1" s="4"/>
      <c r="O1" s="4"/>
      <c r="P1" s="4"/>
      <c r="Q1" s="4"/>
      <c r="R1" s="4"/>
      <c r="S1" s="1013"/>
      <c r="T1" s="4"/>
      <c r="U1" s="4"/>
      <c r="V1" s="4"/>
      <c r="W1" s="4"/>
      <c r="X1" s="4"/>
      <c r="Y1" s="4"/>
      <c r="Z1" s="4"/>
      <c r="AA1" s="4"/>
      <c r="AB1" s="4"/>
      <c r="AC1" s="4"/>
      <c r="AD1" s="4"/>
      <c r="AE1"/>
    </row>
    <row r="2" spans="1:40" ht="13.5" thickBot="1" x14ac:dyDescent="0.35">
      <c r="A2" s="1414" t="s">
        <v>191</v>
      </c>
      <c r="B2" s="1414"/>
      <c r="C2" s="4"/>
      <c r="D2" s="4"/>
      <c r="E2" s="4"/>
      <c r="F2" s="4"/>
      <c r="G2" s="4"/>
      <c r="H2" s="4"/>
      <c r="I2" s="4"/>
      <c r="J2" s="4"/>
      <c r="K2" s="4"/>
      <c r="L2" s="4"/>
      <c r="M2" s="4"/>
      <c r="N2" s="4"/>
      <c r="O2" s="4"/>
      <c r="P2" s="4"/>
      <c r="Q2" s="4"/>
      <c r="R2" s="4"/>
      <c r="S2" s="4"/>
      <c r="T2" s="4"/>
      <c r="U2" s="4"/>
      <c r="V2" s="4"/>
      <c r="W2" s="4"/>
      <c r="X2" s="4"/>
      <c r="Y2" s="231"/>
      <c r="Z2" s="4"/>
      <c r="AA2" s="4"/>
      <c r="AB2" s="4"/>
      <c r="AC2" s="4"/>
      <c r="AD2" s="4"/>
      <c r="AE2"/>
      <c r="AF2"/>
      <c r="AG2"/>
      <c r="AH2"/>
      <c r="AI2"/>
      <c r="AJ2"/>
      <c r="AK2"/>
      <c r="AL2"/>
      <c r="AM2"/>
      <c r="AN2"/>
    </row>
    <row r="3" spans="1:40" ht="13.5" thickTop="1" x14ac:dyDescent="0.3">
      <c r="A3" s="1017" t="s">
        <v>192</v>
      </c>
      <c r="B3" s="2073">
        <v>44218</v>
      </c>
      <c r="C3" s="2073">
        <v>44322</v>
      </c>
      <c r="D3" s="931">
        <v>44329</v>
      </c>
      <c r="E3" s="931">
        <v>44333</v>
      </c>
      <c r="F3" s="931">
        <v>44341</v>
      </c>
      <c r="G3" s="931"/>
      <c r="H3" s="2073"/>
      <c r="I3" s="931"/>
      <c r="J3" s="931"/>
      <c r="K3" s="931"/>
      <c r="L3" s="931"/>
      <c r="M3" s="931"/>
      <c r="N3" s="931"/>
      <c r="O3" s="931"/>
      <c r="P3" s="931"/>
      <c r="Q3" s="931"/>
      <c r="R3" s="1018">
        <v>2021</v>
      </c>
      <c r="S3" s="1019"/>
      <c r="T3" s="1019"/>
      <c r="U3" s="1020"/>
      <c r="V3" s="1020"/>
      <c r="W3" s="1020"/>
      <c r="X3" s="1020"/>
      <c r="Y3" s="1021"/>
      <c r="Z3" s="1022"/>
      <c r="AA3" s="1022"/>
      <c r="AB3" s="1022"/>
      <c r="AC3" s="1023"/>
      <c r="AD3" s="1023"/>
      <c r="AE3" s="1024"/>
      <c r="AF3"/>
      <c r="AG3"/>
      <c r="AH3"/>
      <c r="AI3"/>
      <c r="AJ3"/>
      <c r="AK3"/>
      <c r="AL3"/>
      <c r="AM3"/>
      <c r="AN3"/>
    </row>
    <row r="4" spans="1:40" ht="13" x14ac:dyDescent="0.3">
      <c r="A4" s="1025" t="s">
        <v>193</v>
      </c>
      <c r="B4" s="2074" t="s">
        <v>242</v>
      </c>
      <c r="C4" s="1415" t="s">
        <v>194</v>
      </c>
      <c r="D4" s="1415" t="s">
        <v>194</v>
      </c>
      <c r="E4" s="1415" t="s">
        <v>194</v>
      </c>
      <c r="F4" s="2074" t="s">
        <v>194</v>
      </c>
      <c r="G4" s="2074"/>
      <c r="H4" s="2074"/>
      <c r="I4" s="2074"/>
      <c r="J4" s="2074"/>
      <c r="K4" s="2074"/>
      <c r="L4" s="2074"/>
      <c r="M4" s="2074"/>
      <c r="N4" s="2074"/>
      <c r="O4" s="1173"/>
      <c r="P4" s="1173"/>
      <c r="Q4" s="1173"/>
      <c r="R4" s="1027"/>
      <c r="S4" s="2095"/>
      <c r="T4" s="2095"/>
      <c r="U4" s="2096"/>
      <c r="V4" s="2096"/>
      <c r="W4" s="2096"/>
      <c r="X4" s="2096"/>
      <c r="Y4" s="2097"/>
      <c r="Z4" s="1173"/>
      <c r="AA4" s="1173"/>
      <c r="AB4" s="1173"/>
      <c r="AC4" s="1503"/>
      <c r="AD4" s="1503"/>
      <c r="AE4" s="1032"/>
      <c r="AF4"/>
      <c r="AK4"/>
      <c r="AL4"/>
      <c r="AM4"/>
      <c r="AN4"/>
    </row>
    <row r="5" spans="1:40" ht="13" x14ac:dyDescent="0.3">
      <c r="A5" s="1025" t="s">
        <v>195</v>
      </c>
      <c r="B5" s="2074" t="s">
        <v>260</v>
      </c>
      <c r="C5" s="1415" t="s">
        <v>246</v>
      </c>
      <c r="D5" s="1415" t="s">
        <v>246</v>
      </c>
      <c r="E5" s="1415" t="s">
        <v>246</v>
      </c>
      <c r="F5" s="2074" t="s">
        <v>260</v>
      </c>
      <c r="G5" s="2074"/>
      <c r="H5" s="2074"/>
      <c r="I5" s="2074"/>
      <c r="J5" s="2074"/>
      <c r="K5" s="2074"/>
      <c r="L5" s="2074"/>
      <c r="M5" s="2074"/>
      <c r="N5" s="2074"/>
      <c r="O5" s="2074"/>
      <c r="P5" s="2074"/>
      <c r="Q5" s="2074"/>
      <c r="R5" s="1033" t="s">
        <v>46</v>
      </c>
      <c r="S5" s="2098"/>
      <c r="T5" s="2099"/>
      <c r="U5" s="2099"/>
      <c r="V5" s="2099"/>
      <c r="W5" s="2099"/>
      <c r="X5" s="2099"/>
      <c r="Y5" s="2100"/>
      <c r="Z5" s="2101"/>
      <c r="AA5" s="2101"/>
      <c r="AB5" s="2102"/>
      <c r="AC5" s="2102"/>
      <c r="AD5" s="2102"/>
      <c r="AE5" s="1039"/>
      <c r="AF5"/>
      <c r="AK5"/>
      <c r="AL5"/>
      <c r="AM5"/>
      <c r="AN5"/>
    </row>
    <row r="6" spans="1:40" ht="13.5" thickBot="1" x14ac:dyDescent="0.35">
      <c r="A6" s="2103" t="s">
        <v>197</v>
      </c>
      <c r="B6" s="2075">
        <v>3274</v>
      </c>
      <c r="C6" s="1420">
        <v>8895</v>
      </c>
      <c r="D6" s="1420">
        <v>9136</v>
      </c>
      <c r="E6" s="1420">
        <v>9236</v>
      </c>
      <c r="F6" s="2075">
        <v>8792</v>
      </c>
      <c r="G6" s="2075"/>
      <c r="H6" s="2075"/>
      <c r="I6" s="2075"/>
      <c r="J6" s="2075"/>
      <c r="K6" s="2081"/>
      <c r="L6" s="2081"/>
      <c r="M6" s="2081"/>
      <c r="N6" s="2081"/>
      <c r="O6" s="2075"/>
      <c r="P6" s="2075"/>
      <c r="Q6" s="2075"/>
      <c r="R6" s="1042" t="s">
        <v>198</v>
      </c>
      <c r="S6" s="2104"/>
      <c r="T6" s="2105"/>
      <c r="U6" s="2105"/>
      <c r="V6" s="2105"/>
      <c r="W6" s="2105"/>
      <c r="X6" s="1045"/>
      <c r="Y6" s="2106"/>
      <c r="Z6" s="2107"/>
      <c r="AA6" s="2107"/>
      <c r="AB6" s="2108"/>
      <c r="AC6" s="2102"/>
      <c r="AD6" s="2102"/>
      <c r="AE6" s="1039"/>
      <c r="AF6"/>
      <c r="AK6"/>
      <c r="AL6"/>
      <c r="AM6"/>
      <c r="AN6"/>
    </row>
    <row r="7" spans="1:40" ht="13.5" thickBot="1" x14ac:dyDescent="0.35">
      <c r="A7" s="1049" t="s">
        <v>199</v>
      </c>
      <c r="B7" s="2076" t="s">
        <v>201</v>
      </c>
      <c r="C7" s="2076" t="s">
        <v>200</v>
      </c>
      <c r="D7" s="2076" t="s">
        <v>200</v>
      </c>
      <c r="E7" s="2076" t="s">
        <v>200</v>
      </c>
      <c r="F7" s="2076" t="s">
        <v>200</v>
      </c>
      <c r="G7" s="2076"/>
      <c r="H7" s="2076"/>
      <c r="I7" s="2076"/>
      <c r="J7" s="2076"/>
      <c r="K7" s="2076"/>
      <c r="L7" s="2076"/>
      <c r="M7" s="2076"/>
      <c r="N7" s="2076"/>
      <c r="O7" s="2076"/>
      <c r="P7" s="2076"/>
      <c r="Q7" s="2076"/>
      <c r="R7" s="2109" t="s">
        <v>201</v>
      </c>
      <c r="S7" s="2110" t="s">
        <v>202</v>
      </c>
      <c r="T7" s="2196" t="s">
        <v>203</v>
      </c>
      <c r="U7" s="2196" t="s">
        <v>204</v>
      </c>
      <c r="V7" s="2111" t="s">
        <v>205</v>
      </c>
      <c r="W7" s="2111" t="s">
        <v>204</v>
      </c>
      <c r="X7" s="2111" t="s">
        <v>206</v>
      </c>
      <c r="Y7" s="2111" t="s">
        <v>202</v>
      </c>
      <c r="Z7" s="2111" t="s">
        <v>207</v>
      </c>
      <c r="AA7" s="2112" t="s">
        <v>204</v>
      </c>
      <c r="AB7" s="2113"/>
      <c r="AC7" s="2102"/>
      <c r="AD7" s="2102"/>
      <c r="AE7" s="1039"/>
      <c r="AF7"/>
      <c r="AK7"/>
      <c r="AL7"/>
      <c r="AM7"/>
      <c r="AN7"/>
    </row>
    <row r="8" spans="1:40" ht="13" x14ac:dyDescent="0.3">
      <c r="A8" s="1053" t="s">
        <v>208</v>
      </c>
      <c r="B8" s="2077">
        <v>148</v>
      </c>
      <c r="C8" s="2077">
        <v>0</v>
      </c>
      <c r="D8" s="1273">
        <v>0</v>
      </c>
      <c r="E8" s="1273">
        <v>6</v>
      </c>
      <c r="F8" s="1273">
        <v>0</v>
      </c>
      <c r="G8" s="1273"/>
      <c r="H8" s="2077"/>
      <c r="I8" s="1273"/>
      <c r="J8" s="1273"/>
      <c r="K8" s="1273"/>
      <c r="L8" s="1273"/>
      <c r="M8" s="1273"/>
      <c r="N8" s="1273"/>
      <c r="O8" s="1274"/>
      <c r="P8" s="1273"/>
      <c r="Q8" s="1273"/>
      <c r="R8" s="1285">
        <f>SUM(B8+Q35)</f>
        <v>325</v>
      </c>
      <c r="S8" s="2114">
        <f>R8/R$21</f>
        <v>0.37790697674418605</v>
      </c>
      <c r="T8" s="2197">
        <f>SUM(C8:O8)</f>
        <v>6</v>
      </c>
      <c r="U8" s="2198">
        <f t="shared" ref="U8:U20" si="0">T8/T$48</f>
        <v>1.2219959266802444E-2</v>
      </c>
      <c r="V8" s="2141"/>
      <c r="W8" s="2141" t="s">
        <v>17</v>
      </c>
      <c r="X8" s="2115"/>
      <c r="Y8" s="2116">
        <f t="shared" ref="Y8:Y20" si="1">X8/X$48</f>
        <v>0</v>
      </c>
      <c r="Z8" s="2117"/>
      <c r="AA8" s="2116"/>
      <c r="AB8" s="2118" t="s">
        <v>208</v>
      </c>
      <c r="AC8" s="2119"/>
      <c r="AD8" s="2119"/>
      <c r="AE8" s="1064"/>
      <c r="AF8"/>
      <c r="AK8"/>
      <c r="AL8"/>
      <c r="AM8"/>
      <c r="AN8"/>
    </row>
    <row r="9" spans="1:40" ht="13" x14ac:dyDescent="0.3">
      <c r="A9" s="1065" t="s">
        <v>209</v>
      </c>
      <c r="B9" s="2078">
        <v>57</v>
      </c>
      <c r="C9" s="1423">
        <v>0</v>
      </c>
      <c r="D9" s="1274">
        <v>0</v>
      </c>
      <c r="E9" s="1274">
        <v>2</v>
      </c>
      <c r="F9" s="1274">
        <v>0</v>
      </c>
      <c r="G9" s="1274"/>
      <c r="H9" s="2078"/>
      <c r="I9" s="1274"/>
      <c r="J9" s="1274"/>
      <c r="K9" s="1274"/>
      <c r="L9" s="1274"/>
      <c r="M9" s="1274"/>
      <c r="N9" s="1274"/>
      <c r="O9" s="1274"/>
      <c r="P9" s="1274"/>
      <c r="Q9" s="1274"/>
      <c r="R9" s="1285">
        <f t="shared" ref="R9:R20" si="2">SUM(B9+Q36)</f>
        <v>92</v>
      </c>
      <c r="S9" s="2114">
        <f t="shared" ref="S9:S20" si="3">R9/R$21</f>
        <v>0.10697674418604651</v>
      </c>
      <c r="T9" s="2197">
        <f t="shared" ref="T9:T20" si="4">SUM(C9:O9)</f>
        <v>2</v>
      </c>
      <c r="U9" s="2198">
        <f t="shared" si="0"/>
        <v>4.0733197556008143E-3</v>
      </c>
      <c r="V9" s="2141"/>
      <c r="W9" s="2141" t="s">
        <v>17</v>
      </c>
      <c r="X9" s="2115"/>
      <c r="Y9" s="2116">
        <f t="shared" si="1"/>
        <v>0</v>
      </c>
      <c r="Z9" s="2117"/>
      <c r="AA9" s="2116"/>
      <c r="AB9" s="2118" t="s">
        <v>209</v>
      </c>
      <c r="AC9" s="2119"/>
      <c r="AD9" s="2119"/>
      <c r="AE9" s="1064"/>
      <c r="AF9"/>
      <c r="AK9"/>
      <c r="AL9"/>
      <c r="AM9"/>
      <c r="AN9"/>
    </row>
    <row r="10" spans="1:40" ht="13" x14ac:dyDescent="0.3">
      <c r="A10" s="1065" t="s">
        <v>211</v>
      </c>
      <c r="B10" s="2078">
        <v>68</v>
      </c>
      <c r="C10" s="1423">
        <v>0</v>
      </c>
      <c r="D10" s="1274">
        <v>0</v>
      </c>
      <c r="E10" s="1274">
        <v>0</v>
      </c>
      <c r="F10" s="1274">
        <v>0</v>
      </c>
      <c r="G10" s="1274"/>
      <c r="H10" s="2078"/>
      <c r="I10" s="1274"/>
      <c r="J10" s="1274"/>
      <c r="K10" s="1274"/>
      <c r="L10" s="1274"/>
      <c r="M10" s="1274"/>
      <c r="N10" s="1274"/>
      <c r="O10" s="1274"/>
      <c r="P10" s="1274"/>
      <c r="Q10" s="1274"/>
      <c r="R10" s="1285">
        <f t="shared" si="2"/>
        <v>208</v>
      </c>
      <c r="S10" s="2114">
        <f t="shared" si="3"/>
        <v>0.24186046511627907</v>
      </c>
      <c r="T10" s="2197">
        <f t="shared" si="4"/>
        <v>0</v>
      </c>
      <c r="U10" s="2198">
        <f t="shared" si="0"/>
        <v>0</v>
      </c>
      <c r="V10" s="2141"/>
      <c r="W10" s="2141" t="s">
        <v>17</v>
      </c>
      <c r="X10" s="2115"/>
      <c r="Y10" s="2116">
        <f t="shared" si="1"/>
        <v>0</v>
      </c>
      <c r="Z10" s="2117"/>
      <c r="AA10" s="2116"/>
      <c r="AB10" s="1067" t="s">
        <v>211</v>
      </c>
      <c r="AC10" s="2119"/>
      <c r="AD10" s="2119"/>
      <c r="AE10" s="1064"/>
      <c r="AF10" t="s">
        <v>210</v>
      </c>
      <c r="AK10"/>
      <c r="AL10"/>
      <c r="AM10"/>
      <c r="AN10"/>
    </row>
    <row r="11" spans="1:40" ht="13" x14ac:dyDescent="0.3">
      <c r="A11" s="1065" t="s">
        <v>212</v>
      </c>
      <c r="B11" s="2078">
        <v>22</v>
      </c>
      <c r="C11" s="1423">
        <v>0</v>
      </c>
      <c r="D11" s="1274">
        <v>0</v>
      </c>
      <c r="E11" s="1274">
        <v>0</v>
      </c>
      <c r="F11" s="1274">
        <v>0</v>
      </c>
      <c r="G11" s="1274"/>
      <c r="H11" s="2078"/>
      <c r="I11" s="1274"/>
      <c r="J11" s="1274"/>
      <c r="K11" s="1274"/>
      <c r="L11" s="1274"/>
      <c r="M11" s="1274"/>
      <c r="N11" s="1274"/>
      <c r="O11" s="1274"/>
      <c r="P11" s="1274"/>
      <c r="Q11" s="1274"/>
      <c r="R11" s="1285">
        <f t="shared" si="2"/>
        <v>72</v>
      </c>
      <c r="S11" s="2114">
        <f t="shared" si="3"/>
        <v>8.3720930232558138E-2</v>
      </c>
      <c r="T11" s="2197">
        <f t="shared" si="4"/>
        <v>0</v>
      </c>
      <c r="U11" s="2198">
        <f t="shared" si="0"/>
        <v>0</v>
      </c>
      <c r="V11" s="2141"/>
      <c r="W11" s="2141" t="s">
        <v>17</v>
      </c>
      <c r="X11" s="2115"/>
      <c r="Y11" s="2116">
        <f t="shared" si="1"/>
        <v>0</v>
      </c>
      <c r="Z11" s="2117"/>
      <c r="AA11" s="2116"/>
      <c r="AB11" s="1067" t="s">
        <v>212</v>
      </c>
      <c r="AC11" s="2119"/>
      <c r="AD11" s="2119"/>
      <c r="AE11" s="1064"/>
      <c r="AF11"/>
      <c r="AK11"/>
      <c r="AL11"/>
      <c r="AM11"/>
      <c r="AN11"/>
    </row>
    <row r="12" spans="1:40" ht="13" x14ac:dyDescent="0.3">
      <c r="A12" s="1065" t="s">
        <v>213</v>
      </c>
      <c r="B12" s="2079">
        <v>9</v>
      </c>
      <c r="C12" s="2079">
        <v>0</v>
      </c>
      <c r="D12" s="1274">
        <v>0</v>
      </c>
      <c r="E12" s="1274">
        <v>0</v>
      </c>
      <c r="F12" s="1274">
        <v>0</v>
      </c>
      <c r="G12" s="1274"/>
      <c r="H12" s="2078"/>
      <c r="I12" s="1274"/>
      <c r="J12" s="1274"/>
      <c r="K12" s="1274"/>
      <c r="L12" s="1274"/>
      <c r="M12" s="1274"/>
      <c r="N12" s="1274"/>
      <c r="O12" s="1274"/>
      <c r="P12" s="1274"/>
      <c r="Q12" s="1274"/>
      <c r="R12" s="1285">
        <f t="shared" si="2"/>
        <v>33</v>
      </c>
      <c r="S12" s="2114">
        <f t="shared" si="3"/>
        <v>3.8372093023255817E-2</v>
      </c>
      <c r="T12" s="2197">
        <f t="shared" si="4"/>
        <v>0</v>
      </c>
      <c r="U12" s="2198">
        <f t="shared" si="0"/>
        <v>0</v>
      </c>
      <c r="V12" s="2141"/>
      <c r="W12" s="2141" t="s">
        <v>17</v>
      </c>
      <c r="X12" s="2115"/>
      <c r="Y12" s="2116">
        <f t="shared" si="1"/>
        <v>0</v>
      </c>
      <c r="Z12" s="2117"/>
      <c r="AA12" s="2116"/>
      <c r="AB12" s="1067" t="s">
        <v>213</v>
      </c>
      <c r="AC12" s="2119"/>
      <c r="AD12" s="2119"/>
      <c r="AE12" s="1064"/>
      <c r="AF12"/>
      <c r="AK12"/>
      <c r="AL12"/>
      <c r="AM12"/>
      <c r="AN12"/>
    </row>
    <row r="13" spans="1:40" ht="13" x14ac:dyDescent="0.3">
      <c r="A13" s="1065" t="s">
        <v>214</v>
      </c>
      <c r="B13" s="2079">
        <v>8</v>
      </c>
      <c r="C13" s="2079">
        <v>0</v>
      </c>
      <c r="D13" s="1274">
        <v>0</v>
      </c>
      <c r="E13" s="1274">
        <v>0</v>
      </c>
      <c r="F13" s="1274">
        <v>0</v>
      </c>
      <c r="G13" s="1274"/>
      <c r="H13" s="2078"/>
      <c r="I13" s="1274"/>
      <c r="J13" s="1274"/>
      <c r="K13" s="1274"/>
      <c r="L13" s="1274"/>
      <c r="M13" s="1274"/>
      <c r="N13" s="1274"/>
      <c r="O13" s="1274"/>
      <c r="P13" s="1274"/>
      <c r="Q13" s="1274"/>
      <c r="R13" s="1285">
        <f t="shared" si="2"/>
        <v>18</v>
      </c>
      <c r="S13" s="2114">
        <f t="shared" si="3"/>
        <v>2.0930232558139535E-2</v>
      </c>
      <c r="T13" s="2197">
        <f t="shared" si="4"/>
        <v>0</v>
      </c>
      <c r="U13" s="2198">
        <f t="shared" si="0"/>
        <v>0</v>
      </c>
      <c r="V13" s="2141"/>
      <c r="W13" s="2141" t="s">
        <v>17</v>
      </c>
      <c r="X13" s="2115"/>
      <c r="Y13" s="2116">
        <f t="shared" si="1"/>
        <v>0</v>
      </c>
      <c r="Z13" s="2117"/>
      <c r="AA13" s="2116"/>
      <c r="AB13" s="1067" t="s">
        <v>214</v>
      </c>
      <c r="AC13" s="2119"/>
      <c r="AD13" s="2119"/>
      <c r="AE13" s="1064"/>
      <c r="AF13"/>
      <c r="AK13"/>
      <c r="AL13"/>
      <c r="AM13"/>
      <c r="AN13"/>
    </row>
    <row r="14" spans="1:40" ht="13" x14ac:dyDescent="0.3">
      <c r="A14" s="1065" t="s">
        <v>215</v>
      </c>
      <c r="B14" s="2079">
        <v>5</v>
      </c>
      <c r="C14" s="1423">
        <v>0</v>
      </c>
      <c r="D14" s="1274">
        <v>0</v>
      </c>
      <c r="E14" s="1274">
        <v>0</v>
      </c>
      <c r="F14" s="1274">
        <v>0</v>
      </c>
      <c r="G14" s="1274"/>
      <c r="H14" s="2078"/>
      <c r="I14" s="1274"/>
      <c r="J14" s="1274"/>
      <c r="K14" s="1274"/>
      <c r="L14" s="1274"/>
      <c r="M14" s="1274"/>
      <c r="N14" s="1274"/>
      <c r="O14" s="1274"/>
      <c r="P14" s="1274"/>
      <c r="Q14" s="1274"/>
      <c r="R14" s="1285">
        <f t="shared" si="2"/>
        <v>31</v>
      </c>
      <c r="S14" s="2114">
        <f t="shared" si="3"/>
        <v>3.604651162790698E-2</v>
      </c>
      <c r="T14" s="2197">
        <f t="shared" si="4"/>
        <v>0</v>
      </c>
      <c r="U14" s="2198">
        <f t="shared" si="0"/>
        <v>0</v>
      </c>
      <c r="V14" s="2141"/>
      <c r="W14" s="2141" t="s">
        <v>17</v>
      </c>
      <c r="X14" s="2115"/>
      <c r="Y14" s="2116">
        <f t="shared" si="1"/>
        <v>0</v>
      </c>
      <c r="Z14" s="2117"/>
      <c r="AA14" s="2116"/>
      <c r="AB14" s="1067" t="s">
        <v>215</v>
      </c>
      <c r="AC14" s="2119"/>
      <c r="AD14" s="2119"/>
      <c r="AE14" s="1064"/>
      <c r="AF14"/>
      <c r="AK14"/>
      <c r="AL14"/>
      <c r="AM14"/>
      <c r="AN14"/>
    </row>
    <row r="15" spans="1:40" ht="13.5" thickBot="1" x14ac:dyDescent="0.35">
      <c r="A15" s="1069" t="s">
        <v>216</v>
      </c>
      <c r="B15" s="2080">
        <v>6</v>
      </c>
      <c r="C15" s="2080">
        <v>0</v>
      </c>
      <c r="D15" s="1279">
        <v>0</v>
      </c>
      <c r="E15" s="1279">
        <v>0</v>
      </c>
      <c r="F15" s="1279">
        <v>0</v>
      </c>
      <c r="G15" s="1279"/>
      <c r="H15" s="2080"/>
      <c r="I15" s="1279"/>
      <c r="J15" s="1279"/>
      <c r="K15" s="1279"/>
      <c r="L15" s="1279"/>
      <c r="M15" s="1279"/>
      <c r="N15" s="1279"/>
      <c r="O15" s="1279"/>
      <c r="P15" s="1279"/>
      <c r="Q15" s="1279"/>
      <c r="R15" s="1288">
        <f t="shared" si="2"/>
        <v>17</v>
      </c>
      <c r="S15" s="2120">
        <f t="shared" si="3"/>
        <v>1.9767441860465116E-2</v>
      </c>
      <c r="T15" s="2197">
        <f t="shared" si="4"/>
        <v>0</v>
      </c>
      <c r="U15" s="2199">
        <f t="shared" si="0"/>
        <v>0</v>
      </c>
      <c r="V15" s="2142"/>
      <c r="W15" s="2143" t="s">
        <v>17</v>
      </c>
      <c r="X15" s="2115"/>
      <c r="Y15" s="2121">
        <f t="shared" si="1"/>
        <v>0</v>
      </c>
      <c r="Z15" s="2122"/>
      <c r="AA15" s="2121"/>
      <c r="AB15" s="1075" t="s">
        <v>216</v>
      </c>
      <c r="AC15" s="1076"/>
      <c r="AD15" s="1076"/>
      <c r="AE15" s="1077"/>
      <c r="AF15"/>
      <c r="AK15"/>
      <c r="AL15"/>
      <c r="AM15"/>
      <c r="AN15"/>
    </row>
    <row r="16" spans="1:40" ht="13" x14ac:dyDescent="0.3">
      <c r="A16" s="1053" t="s">
        <v>217</v>
      </c>
      <c r="B16" s="2077">
        <v>32</v>
      </c>
      <c r="C16" s="2077" t="s">
        <v>218</v>
      </c>
      <c r="D16" s="2077" t="s">
        <v>218</v>
      </c>
      <c r="E16" s="2077" t="s">
        <v>218</v>
      </c>
      <c r="F16" s="2077" t="s">
        <v>218</v>
      </c>
      <c r="G16" s="1273"/>
      <c r="H16" s="1273"/>
      <c r="I16" s="1273"/>
      <c r="J16" s="1273"/>
      <c r="K16" s="1273"/>
      <c r="L16" s="1273"/>
      <c r="M16" s="1273"/>
      <c r="N16" s="1273"/>
      <c r="O16" s="1273"/>
      <c r="P16" s="1273"/>
      <c r="Q16" s="1273"/>
      <c r="R16" s="1286">
        <f t="shared" si="2"/>
        <v>54</v>
      </c>
      <c r="S16" s="2123">
        <f t="shared" si="3"/>
        <v>6.2790697674418611E-2</v>
      </c>
      <c r="T16" s="2197">
        <f t="shared" si="4"/>
        <v>0</v>
      </c>
      <c r="U16" s="2200">
        <f t="shared" si="0"/>
        <v>0</v>
      </c>
      <c r="V16" s="2141"/>
      <c r="W16" s="2141" t="s">
        <v>17</v>
      </c>
      <c r="X16" s="2115"/>
      <c r="Y16" s="2124">
        <f t="shared" si="1"/>
        <v>0</v>
      </c>
      <c r="Z16" s="2125"/>
      <c r="AA16" s="2124"/>
      <c r="AB16" s="2126" t="s">
        <v>217</v>
      </c>
      <c r="AC16" s="1084"/>
      <c r="AD16" s="1084"/>
      <c r="AE16" s="1085"/>
      <c r="AF16"/>
      <c r="AK16"/>
      <c r="AL16"/>
      <c r="AM16"/>
      <c r="AN16"/>
    </row>
    <row r="17" spans="1:44" ht="13" x14ac:dyDescent="0.3">
      <c r="A17" s="1065" t="s">
        <v>219</v>
      </c>
      <c r="B17" s="2077">
        <v>1</v>
      </c>
      <c r="C17" s="2077" t="s">
        <v>218</v>
      </c>
      <c r="D17" s="2077" t="s">
        <v>218</v>
      </c>
      <c r="E17" s="2077" t="s">
        <v>218</v>
      </c>
      <c r="F17" s="2077" t="s">
        <v>218</v>
      </c>
      <c r="G17" s="1274"/>
      <c r="H17" s="1274"/>
      <c r="I17" s="1274"/>
      <c r="J17" s="1274"/>
      <c r="K17" s="1274"/>
      <c r="L17" s="1274"/>
      <c r="M17" s="1274"/>
      <c r="N17" s="1274"/>
      <c r="O17" s="1274"/>
      <c r="P17" s="1273"/>
      <c r="Q17" s="1273"/>
      <c r="R17" s="1285">
        <f t="shared" si="2"/>
        <v>3</v>
      </c>
      <c r="S17" s="2114">
        <f t="shared" si="3"/>
        <v>3.4883720930232558E-3</v>
      </c>
      <c r="T17" s="2197">
        <f t="shared" si="4"/>
        <v>0</v>
      </c>
      <c r="U17" s="2198">
        <f t="shared" si="0"/>
        <v>0</v>
      </c>
      <c r="V17" s="2141"/>
      <c r="W17" s="2141" t="s">
        <v>17</v>
      </c>
      <c r="X17" s="2115"/>
      <c r="Y17" s="2116">
        <f t="shared" si="1"/>
        <v>0</v>
      </c>
      <c r="Z17" s="2117"/>
      <c r="AA17" s="2116"/>
      <c r="AB17" s="2118" t="s">
        <v>219</v>
      </c>
      <c r="AC17" s="2119"/>
      <c r="AD17" s="2119"/>
      <c r="AE17" s="1064"/>
      <c r="AF17"/>
      <c r="AK17"/>
      <c r="AL17"/>
      <c r="AM17"/>
      <c r="AN17"/>
    </row>
    <row r="18" spans="1:44" ht="13" x14ac:dyDescent="0.3">
      <c r="A18" s="1065" t="s">
        <v>220</v>
      </c>
      <c r="B18" s="2077">
        <v>1</v>
      </c>
      <c r="C18" s="2077" t="s">
        <v>218</v>
      </c>
      <c r="D18" s="2077" t="s">
        <v>218</v>
      </c>
      <c r="E18" s="2077" t="s">
        <v>218</v>
      </c>
      <c r="F18" s="2077" t="s">
        <v>218</v>
      </c>
      <c r="G18" s="1273"/>
      <c r="H18" s="1273"/>
      <c r="I18" s="1273"/>
      <c r="J18" s="1273"/>
      <c r="K18" s="1273"/>
      <c r="L18" s="1273"/>
      <c r="M18" s="1273"/>
      <c r="N18" s="1273"/>
      <c r="O18" s="1274"/>
      <c r="P18" s="1273"/>
      <c r="Q18" s="1273"/>
      <c r="R18" s="1285">
        <f t="shared" si="2"/>
        <v>4</v>
      </c>
      <c r="S18" s="2114">
        <f t="shared" si="3"/>
        <v>4.6511627906976744E-3</v>
      </c>
      <c r="T18" s="2197">
        <f t="shared" si="4"/>
        <v>0</v>
      </c>
      <c r="U18" s="2198">
        <f t="shared" si="0"/>
        <v>0</v>
      </c>
      <c r="V18" s="2141"/>
      <c r="W18" s="2141" t="s">
        <v>17</v>
      </c>
      <c r="X18" s="2115"/>
      <c r="Y18" s="2116">
        <f t="shared" si="1"/>
        <v>0</v>
      </c>
      <c r="Z18" s="2117"/>
      <c r="AA18" s="2116"/>
      <c r="AB18" s="2118" t="s">
        <v>220</v>
      </c>
      <c r="AC18" s="2119"/>
      <c r="AD18" s="2119"/>
      <c r="AE18" s="1064"/>
      <c r="AF18"/>
      <c r="AK18"/>
      <c r="AL18"/>
      <c r="AM18"/>
      <c r="AN18"/>
    </row>
    <row r="19" spans="1:44" ht="13" x14ac:dyDescent="0.3">
      <c r="A19" s="1065" t="s">
        <v>221</v>
      </c>
      <c r="B19" s="2077">
        <v>2</v>
      </c>
      <c r="C19" s="2077" t="s">
        <v>218</v>
      </c>
      <c r="D19" s="2077" t="s">
        <v>218</v>
      </c>
      <c r="E19" s="2077" t="s">
        <v>218</v>
      </c>
      <c r="F19" s="2077" t="s">
        <v>218</v>
      </c>
      <c r="G19" s="1274"/>
      <c r="H19" s="1274"/>
      <c r="I19" s="1274"/>
      <c r="J19" s="1274"/>
      <c r="K19" s="1274"/>
      <c r="L19" s="1274"/>
      <c r="M19" s="1274"/>
      <c r="N19" s="1274"/>
      <c r="O19" s="1274"/>
      <c r="P19" s="1273"/>
      <c r="Q19" s="1273"/>
      <c r="R19" s="1285">
        <f t="shared" si="2"/>
        <v>3</v>
      </c>
      <c r="S19" s="2114">
        <f t="shared" si="3"/>
        <v>3.4883720930232558E-3</v>
      </c>
      <c r="T19" s="2197">
        <f t="shared" si="4"/>
        <v>0</v>
      </c>
      <c r="U19" s="2198">
        <f t="shared" si="0"/>
        <v>0</v>
      </c>
      <c r="V19" s="2141"/>
      <c r="W19" s="2141" t="s">
        <v>17</v>
      </c>
      <c r="X19" s="2115"/>
      <c r="Y19" s="2116">
        <f t="shared" si="1"/>
        <v>0</v>
      </c>
      <c r="Z19" s="2117"/>
      <c r="AA19" s="2116"/>
      <c r="AB19" s="2118" t="s">
        <v>221</v>
      </c>
      <c r="AC19" s="2119"/>
      <c r="AD19" s="2119"/>
      <c r="AE19" s="1064"/>
      <c r="AF19"/>
      <c r="AK19"/>
      <c r="AL19"/>
      <c r="AM19"/>
      <c r="AN19"/>
    </row>
    <row r="20" spans="1:44" ht="13.5" thickBot="1" x14ac:dyDescent="0.35">
      <c r="A20" s="2127" t="s">
        <v>222</v>
      </c>
      <c r="B20" s="2077">
        <v>0</v>
      </c>
      <c r="C20" s="2077" t="s">
        <v>218</v>
      </c>
      <c r="D20" s="2077" t="s">
        <v>218</v>
      </c>
      <c r="E20" s="2077" t="s">
        <v>218</v>
      </c>
      <c r="F20" s="2077" t="s">
        <v>218</v>
      </c>
      <c r="G20" s="1273"/>
      <c r="H20" s="1273"/>
      <c r="I20" s="1273"/>
      <c r="J20" s="1273"/>
      <c r="K20" s="1273"/>
      <c r="L20" s="1273"/>
      <c r="M20" s="1273"/>
      <c r="N20" s="1273"/>
      <c r="O20" s="1274"/>
      <c r="P20" s="1273"/>
      <c r="Q20" s="1273"/>
      <c r="R20" s="1285">
        <f t="shared" si="2"/>
        <v>0</v>
      </c>
      <c r="S20" s="2114">
        <f t="shared" si="3"/>
        <v>0</v>
      </c>
      <c r="T20" s="2197">
        <f t="shared" si="4"/>
        <v>0</v>
      </c>
      <c r="U20" s="2198">
        <f t="shared" si="0"/>
        <v>0</v>
      </c>
      <c r="V20" s="2141"/>
      <c r="W20" s="2141" t="s">
        <v>17</v>
      </c>
      <c r="X20" s="2115"/>
      <c r="Y20" s="2116">
        <f t="shared" si="1"/>
        <v>0</v>
      </c>
      <c r="Z20" s="2117"/>
      <c r="AA20" s="2116"/>
      <c r="AB20" s="2128" t="s">
        <v>222</v>
      </c>
      <c r="AC20" s="2129"/>
      <c r="AD20" s="2129"/>
      <c r="AE20" s="2130"/>
      <c r="AF20"/>
      <c r="AK20"/>
      <c r="AL20"/>
      <c r="AM20"/>
      <c r="AN20"/>
    </row>
    <row r="21" spans="1:44" ht="13.5" thickBot="1" x14ac:dyDescent="0.35">
      <c r="A21" s="1090" t="s">
        <v>46</v>
      </c>
      <c r="B21" s="1427">
        <f t="shared" ref="B21:E21" si="5">SUM(B8:B20)</f>
        <v>359</v>
      </c>
      <c r="C21" s="1427">
        <f t="shared" si="5"/>
        <v>0</v>
      </c>
      <c r="D21" s="1427">
        <f t="shared" si="5"/>
        <v>0</v>
      </c>
      <c r="E21" s="1427">
        <f t="shared" si="5"/>
        <v>8</v>
      </c>
      <c r="F21" s="1427">
        <f>SUM(F8:F20)</f>
        <v>0</v>
      </c>
      <c r="G21" s="1427">
        <f t="shared" ref="G21:M21" si="6">SUM(G8:G20)</f>
        <v>0</v>
      </c>
      <c r="H21" s="1427">
        <f t="shared" si="6"/>
        <v>0</v>
      </c>
      <c r="I21" s="1427">
        <f t="shared" si="6"/>
        <v>0</v>
      </c>
      <c r="J21" s="1427">
        <f t="shared" si="6"/>
        <v>0</v>
      </c>
      <c r="K21" s="1427">
        <f t="shared" si="6"/>
        <v>0</v>
      </c>
      <c r="L21" s="1427">
        <f t="shared" si="6"/>
        <v>0</v>
      </c>
      <c r="M21" s="1427">
        <f t="shared" si="6"/>
        <v>0</v>
      </c>
      <c r="N21" s="1427">
        <f>SUM(N8:N20)</f>
        <v>0</v>
      </c>
      <c r="O21" s="1427">
        <f t="shared" ref="O21:AA21" si="7">SUM(O8:O20)</f>
        <v>0</v>
      </c>
      <c r="P21" s="2131">
        <f t="shared" si="7"/>
        <v>0</v>
      </c>
      <c r="Q21" s="2131">
        <f t="shared" si="7"/>
        <v>0</v>
      </c>
      <c r="R21" s="1428">
        <f t="shared" si="7"/>
        <v>860</v>
      </c>
      <c r="S21" s="1429">
        <f t="shared" si="7"/>
        <v>0.99999999999999978</v>
      </c>
      <c r="T21" s="1428">
        <f t="shared" si="7"/>
        <v>8</v>
      </c>
      <c r="U21" s="1429">
        <f t="shared" si="7"/>
        <v>1.6293279022403257E-2</v>
      </c>
      <c r="V21" s="1428">
        <f t="shared" si="7"/>
        <v>0</v>
      </c>
      <c r="W21" s="1429">
        <f t="shared" si="7"/>
        <v>0</v>
      </c>
      <c r="X21" s="1428">
        <f t="shared" si="7"/>
        <v>0</v>
      </c>
      <c r="Y21" s="1429">
        <f t="shared" si="7"/>
        <v>0</v>
      </c>
      <c r="Z21" s="1428">
        <f t="shared" si="7"/>
        <v>0</v>
      </c>
      <c r="AA21" s="1429">
        <f t="shared" si="7"/>
        <v>0</v>
      </c>
      <c r="AB21" s="1430"/>
      <c r="AC21" s="1097"/>
      <c r="AD21" s="1097"/>
      <c r="AE21" s="1097"/>
      <c r="AF21"/>
      <c r="AK21"/>
      <c r="AL21"/>
      <c r="AM21"/>
      <c r="AN21"/>
    </row>
    <row r="22" spans="1:44" x14ac:dyDescent="0.25">
      <c r="A22" s="1098" t="s">
        <v>223</v>
      </c>
      <c r="B22" s="1431"/>
      <c r="C22" s="1281">
        <v>1.4</v>
      </c>
      <c r="D22" s="1281">
        <v>1.4</v>
      </c>
      <c r="E22" s="1281">
        <v>1.4</v>
      </c>
      <c r="F22" s="1281">
        <v>1.2</v>
      </c>
      <c r="G22" s="1281"/>
      <c r="H22" s="1281"/>
      <c r="I22" s="50"/>
      <c r="J22" s="50"/>
      <c r="K22" s="50"/>
      <c r="L22" s="50"/>
      <c r="M22" s="50"/>
      <c r="N22" s="50"/>
      <c r="O22" s="4"/>
      <c r="P22" s="21"/>
      <c r="Q22" s="4"/>
      <c r="R22" s="1105"/>
      <c r="S22" s="1106"/>
      <c r="T22" s="1106"/>
      <c r="U22" s="1106"/>
      <c r="V22" s="1106"/>
      <c r="W22" s="1106"/>
      <c r="X22" s="1107" t="s">
        <v>224</v>
      </c>
      <c r="Y22" s="1107" t="s">
        <v>225</v>
      </c>
      <c r="Z22" s="1108" t="s">
        <v>226</v>
      </c>
      <c r="AA22" s="1109" t="s">
        <v>226</v>
      </c>
      <c r="AB22" s="1110" t="s">
        <v>227</v>
      </c>
      <c r="AC22" s="1110"/>
      <c r="AD22" s="1110"/>
      <c r="AE22" s="1111"/>
      <c r="AF22"/>
      <c r="AK22"/>
      <c r="AL22"/>
      <c r="AM22"/>
      <c r="AN22"/>
    </row>
    <row r="23" spans="1:44" ht="13" x14ac:dyDescent="0.3">
      <c r="A23" s="1433">
        <f>SUM(C22:N22)</f>
        <v>5.3999999999999995</v>
      </c>
      <c r="B23" s="1434"/>
      <c r="C23" s="1434"/>
      <c r="D23" s="1434"/>
      <c r="E23" s="1434"/>
      <c r="F23" s="1434"/>
      <c r="G23" s="1434"/>
      <c r="H23" s="1434"/>
      <c r="I23" s="1435"/>
      <c r="J23" s="1434"/>
      <c r="K23" s="231"/>
      <c r="L23" s="231"/>
      <c r="M23" s="231"/>
      <c r="N23" s="231"/>
      <c r="O23" s="21"/>
      <c r="P23"/>
      <c r="Q23"/>
      <c r="R23" s="2132">
        <v>2021</v>
      </c>
      <c r="S23" s="2133" t="s">
        <v>229</v>
      </c>
      <c r="T23" s="2134"/>
      <c r="U23" s="2134"/>
      <c r="V23" s="2134" t="s">
        <v>230</v>
      </c>
      <c r="W23" s="2133" t="s">
        <v>231</v>
      </c>
      <c r="X23" s="2135" t="s">
        <v>232</v>
      </c>
      <c r="Y23" s="2135" t="s">
        <v>233</v>
      </c>
      <c r="Z23" s="1124" t="s">
        <v>232</v>
      </c>
      <c r="AA23" s="2136" t="s">
        <v>233</v>
      </c>
      <c r="AB23" s="1436" t="s">
        <v>234</v>
      </c>
      <c r="AC23" s="1437"/>
      <c r="AD23" s="1437"/>
      <c r="AE23" s="1128"/>
      <c r="AF23"/>
      <c r="AK23"/>
      <c r="AL23"/>
      <c r="AM23"/>
      <c r="AN23"/>
    </row>
    <row r="24" spans="1:44" ht="13" x14ac:dyDescent="0.3">
      <c r="A24"/>
      <c r="B24"/>
      <c r="C24"/>
      <c r="D24"/>
      <c r="E24"/>
      <c r="F24"/>
      <c r="G24"/>
      <c r="H24"/>
      <c r="I24"/>
      <c r="J24"/>
      <c r="K24"/>
      <c r="L24" s="4"/>
      <c r="M24" s="4"/>
      <c r="N24" s="4"/>
      <c r="O24"/>
      <c r="P24"/>
      <c r="Q24"/>
      <c r="R24" s="1129" t="s">
        <v>235</v>
      </c>
      <c r="S24" s="1438"/>
      <c r="T24" s="1438"/>
      <c r="U24" s="1438"/>
      <c r="V24" s="2137">
        <f>SUM(X24,Z24)/SUM(X24:AA24)</f>
        <v>0.81046511627906981</v>
      </c>
      <c r="W24" s="2137">
        <f>SUM(Y24,AA24)/SUM(X24:AA24)</f>
        <v>0.18953488372093022</v>
      </c>
      <c r="X24" s="2138">
        <f>SUM(R8:R11)</f>
        <v>697</v>
      </c>
      <c r="Y24" s="2139">
        <f>SUM(R12:R20)</f>
        <v>163</v>
      </c>
      <c r="Z24" s="2140">
        <v>0</v>
      </c>
      <c r="AA24" s="1439">
        <v>0</v>
      </c>
      <c r="AB24" s="1440" t="s">
        <v>236</v>
      </c>
      <c r="AC24" s="1441"/>
      <c r="AD24" s="1441"/>
      <c r="AE24" s="1138"/>
      <c r="AF24"/>
      <c r="AK24"/>
      <c r="AL24"/>
      <c r="AM24"/>
      <c r="AN24"/>
    </row>
    <row r="25" spans="1:44" ht="13" x14ac:dyDescent="0.3">
      <c r="A25"/>
      <c r="B25"/>
      <c r="C25"/>
      <c r="D25"/>
      <c r="E25"/>
      <c r="F25"/>
      <c r="G25"/>
      <c r="H25"/>
      <c r="I25"/>
      <c r="J25"/>
      <c r="K25"/>
      <c r="L25"/>
      <c r="M25" s="4"/>
      <c r="N25" s="4"/>
      <c r="O25"/>
      <c r="P25"/>
      <c r="Q25"/>
      <c r="R25" s="1139" t="s">
        <v>237</v>
      </c>
      <c r="S25" s="1442"/>
      <c r="T25" s="1442"/>
      <c r="U25" s="1442"/>
      <c r="V25" s="2137"/>
      <c r="W25" s="2137"/>
      <c r="X25" s="1439">
        <f>SUM(T8:T11)</f>
        <v>8</v>
      </c>
      <c r="Y25" s="1439">
        <f>SUM(T12:T20)</f>
        <v>0</v>
      </c>
      <c r="Z25" s="1141">
        <v>0</v>
      </c>
      <c r="AA25" s="1142">
        <v>0</v>
      </c>
      <c r="AB25" s="1440" t="s">
        <v>238</v>
      </c>
      <c r="AC25" s="1441"/>
      <c r="AD25" s="1441"/>
      <c r="AE25" s="1138"/>
      <c r="AF25"/>
      <c r="AK25"/>
      <c r="AL25"/>
      <c r="AM25"/>
      <c r="AN25"/>
    </row>
    <row r="26" spans="1:44" ht="13.5" thickBot="1" x14ac:dyDescent="0.35">
      <c r="A26"/>
      <c r="B26"/>
      <c r="C26"/>
      <c r="D26"/>
      <c r="E26"/>
      <c r="F26"/>
      <c r="G26"/>
      <c r="H26"/>
      <c r="I26"/>
      <c r="J26"/>
      <c r="K26"/>
      <c r="L26"/>
      <c r="M26" s="4"/>
      <c r="N26" s="4"/>
      <c r="O26"/>
      <c r="P26"/>
      <c r="Q26"/>
      <c r="R26" s="1143" t="s">
        <v>428</v>
      </c>
      <c r="S26" s="1144"/>
      <c r="T26" s="1144"/>
      <c r="U26" s="1144"/>
      <c r="V26" s="1145"/>
      <c r="W26" s="1145"/>
      <c r="X26" s="1146">
        <f>SUM(X8:X11)</f>
        <v>0</v>
      </c>
      <c r="Y26" s="1147">
        <f>SUM(X12:X20)</f>
        <v>0</v>
      </c>
      <c r="Z26" s="1148">
        <v>0</v>
      </c>
      <c r="AA26" s="1149">
        <v>0</v>
      </c>
      <c r="AB26" s="1150" t="s">
        <v>240</v>
      </c>
      <c r="AC26" s="1151"/>
      <c r="AD26" s="1151"/>
      <c r="AE26" s="1152"/>
      <c r="AF26"/>
      <c r="AK26"/>
      <c r="AL26"/>
      <c r="AM26"/>
      <c r="AN26"/>
    </row>
    <row r="27" spans="1:44" x14ac:dyDescent="0.25">
      <c r="AF27" s="198"/>
      <c r="AK27"/>
      <c r="AL27"/>
      <c r="AM27"/>
      <c r="AN27"/>
    </row>
    <row r="28" spans="1:44" ht="25.5" thickBot="1" x14ac:dyDescent="0.55000000000000004">
      <c r="A28" s="1011" t="s">
        <v>523</v>
      </c>
      <c r="B28" s="1011"/>
      <c r="C28" s="1012"/>
      <c r="D28" s="1012"/>
      <c r="E28" s="4"/>
      <c r="F28" s="4"/>
      <c r="G28" s="4"/>
      <c r="H28" s="4"/>
      <c r="I28" s="413"/>
      <c r="J28" s="4"/>
      <c r="K28" s="4"/>
      <c r="L28" s="4"/>
      <c r="M28" s="4"/>
      <c r="N28" s="4"/>
      <c r="O28" s="4"/>
      <c r="P28" s="4"/>
      <c r="Q28" s="4"/>
      <c r="R28" s="4"/>
      <c r="S28" s="1013"/>
      <c r="T28" s="4"/>
      <c r="U28" s="4"/>
      <c r="V28" s="4"/>
      <c r="W28" s="4"/>
      <c r="X28" s="4"/>
      <c r="Y28" s="4"/>
      <c r="Z28" s="4"/>
      <c r="AA28" s="4"/>
      <c r="AB28" s="4"/>
      <c r="AC28" s="4"/>
      <c r="AD28" s="4"/>
      <c r="AE28"/>
    </row>
    <row r="29" spans="1:44" s="1014" customFormat="1" ht="16" thickBot="1" x14ac:dyDescent="0.35">
      <c r="A29" s="1414" t="s">
        <v>191</v>
      </c>
      <c r="B29" s="1414"/>
      <c r="C29" s="4"/>
      <c r="D29" s="4"/>
      <c r="E29" s="4"/>
      <c r="F29" s="4"/>
      <c r="G29" s="4"/>
      <c r="H29" s="4"/>
      <c r="I29" s="4"/>
      <c r="J29" s="4"/>
      <c r="K29" s="4"/>
      <c r="L29" s="4"/>
      <c r="M29" s="4"/>
      <c r="N29" s="4"/>
      <c r="O29" s="4"/>
      <c r="P29" s="4"/>
      <c r="Q29" s="4"/>
      <c r="R29" s="4"/>
      <c r="S29" s="4"/>
      <c r="T29" s="4"/>
      <c r="U29" s="4"/>
      <c r="V29" s="4"/>
      <c r="W29" s="4"/>
      <c r="X29" s="4"/>
      <c r="Y29" s="231"/>
      <c r="Z29" s="4"/>
      <c r="AA29" s="4"/>
      <c r="AB29" s="4"/>
      <c r="AC29" s="4"/>
      <c r="AD29" s="4"/>
      <c r="AE29"/>
      <c r="AR29" s="1320" t="s">
        <v>466</v>
      </c>
    </row>
    <row r="30" spans="1:44" s="1014" customFormat="1" ht="16" thickTop="1" x14ac:dyDescent="0.3">
      <c r="A30" s="1017" t="s">
        <v>192</v>
      </c>
      <c r="B30" s="1261">
        <v>43867</v>
      </c>
      <c r="C30" s="1261">
        <v>43894</v>
      </c>
      <c r="D30" s="931">
        <v>43978</v>
      </c>
      <c r="E30" s="931">
        <v>43985</v>
      </c>
      <c r="F30" s="931">
        <v>43991</v>
      </c>
      <c r="G30" s="931">
        <v>43998</v>
      </c>
      <c r="H30" s="1261">
        <v>44005</v>
      </c>
      <c r="I30" s="931">
        <v>44013</v>
      </c>
      <c r="J30" s="931">
        <v>44019</v>
      </c>
      <c r="K30" s="931">
        <v>44026</v>
      </c>
      <c r="L30" s="931">
        <v>44042</v>
      </c>
      <c r="M30" s="931">
        <v>44055</v>
      </c>
      <c r="N30" s="931">
        <v>44061</v>
      </c>
      <c r="O30" s="2060">
        <v>44125</v>
      </c>
      <c r="P30" s="2060">
        <v>44144</v>
      </c>
      <c r="Q30" s="2060">
        <v>44181</v>
      </c>
      <c r="R30" s="1018">
        <v>2020</v>
      </c>
      <c r="S30" s="1019"/>
      <c r="T30" s="1019"/>
      <c r="U30" s="1020"/>
      <c r="V30" s="1020"/>
      <c r="W30" s="1020"/>
      <c r="X30" s="1020"/>
      <c r="Y30" s="1021"/>
      <c r="Z30" s="1022"/>
      <c r="AA30" s="1022"/>
      <c r="AB30" s="1022"/>
      <c r="AC30" s="1023"/>
      <c r="AD30" s="1023"/>
      <c r="AE30" s="1024"/>
      <c r="AR30" s="1320" t="s">
        <v>467</v>
      </c>
    </row>
    <row r="31" spans="1:44" s="1014" customFormat="1" ht="15.5" x14ac:dyDescent="0.3">
      <c r="A31" s="1025" t="s">
        <v>193</v>
      </c>
      <c r="B31" s="1415" t="s">
        <v>242</v>
      </c>
      <c r="C31" s="1415" t="s">
        <v>242</v>
      </c>
      <c r="D31" s="1415" t="s">
        <v>194</v>
      </c>
      <c r="E31" s="1415" t="s">
        <v>194</v>
      </c>
      <c r="F31" s="1415" t="s">
        <v>194</v>
      </c>
      <c r="G31" s="1415" t="s">
        <v>194</v>
      </c>
      <c r="H31" s="1415" t="s">
        <v>194</v>
      </c>
      <c r="I31" s="1415" t="s">
        <v>194</v>
      </c>
      <c r="J31" s="1415" t="s">
        <v>194</v>
      </c>
      <c r="K31" s="1415" t="s">
        <v>194</v>
      </c>
      <c r="L31" s="1415" t="s">
        <v>194</v>
      </c>
      <c r="M31" s="1415" t="s">
        <v>194</v>
      </c>
      <c r="N31" s="1415" t="s">
        <v>194</v>
      </c>
      <c r="O31" s="2061" t="s">
        <v>242</v>
      </c>
      <c r="P31" s="2061" t="s">
        <v>242</v>
      </c>
      <c r="Q31" s="2061" t="s">
        <v>242</v>
      </c>
      <c r="R31" s="1027"/>
      <c r="S31" s="1416"/>
      <c r="T31" s="1416"/>
      <c r="U31" s="1417"/>
      <c r="V31" s="1417"/>
      <c r="W31" s="1417"/>
      <c r="X31" s="1417"/>
      <c r="Y31" s="1030"/>
      <c r="Z31" s="1006"/>
      <c r="AA31" s="1006"/>
      <c r="AB31" s="1006"/>
      <c r="AC31" s="1031"/>
      <c r="AD31" s="1031"/>
      <c r="AE31" s="1032"/>
      <c r="AR31" s="1320" t="s">
        <v>468</v>
      </c>
    </row>
    <row r="32" spans="1:44" s="1014" customFormat="1" ht="15.5" x14ac:dyDescent="0.3">
      <c r="A32" s="1025" t="s">
        <v>195</v>
      </c>
      <c r="B32" s="1415" t="s">
        <v>260</v>
      </c>
      <c r="C32" s="1415" t="s">
        <v>524</v>
      </c>
      <c r="D32" s="1415" t="s">
        <v>524</v>
      </c>
      <c r="E32" s="1415" t="s">
        <v>524</v>
      </c>
      <c r="F32" s="1415" t="s">
        <v>524</v>
      </c>
      <c r="G32" s="1415" t="s">
        <v>260</v>
      </c>
      <c r="H32" s="1415" t="s">
        <v>524</v>
      </c>
      <c r="I32" s="1415" t="s">
        <v>524</v>
      </c>
      <c r="J32" s="1415" t="s">
        <v>524</v>
      </c>
      <c r="K32" s="1415" t="s">
        <v>524</v>
      </c>
      <c r="L32" s="1415" t="s">
        <v>524</v>
      </c>
      <c r="M32" s="1415" t="s">
        <v>524</v>
      </c>
      <c r="N32" s="1415" t="s">
        <v>524</v>
      </c>
      <c r="O32" s="2067" t="s">
        <v>260</v>
      </c>
      <c r="P32" s="2067" t="s">
        <v>260</v>
      </c>
      <c r="Q32" s="2067" t="s">
        <v>260</v>
      </c>
      <c r="R32" s="1033" t="s">
        <v>46</v>
      </c>
      <c r="S32" s="1418"/>
      <c r="T32" s="1419"/>
      <c r="U32" s="1419"/>
      <c r="V32" s="1419"/>
      <c r="W32" s="1419"/>
      <c r="X32" s="1419"/>
      <c r="Y32" s="1036"/>
      <c r="Z32" s="1037"/>
      <c r="AA32" s="1037"/>
      <c r="AB32" s="1038"/>
      <c r="AC32" s="1038"/>
      <c r="AD32" s="1038"/>
      <c r="AE32" s="1039"/>
      <c r="AR32" s="1320" t="s">
        <v>469</v>
      </c>
    </row>
    <row r="33" spans="1:44" s="1014" customFormat="1" ht="16" thickBot="1" x14ac:dyDescent="0.35">
      <c r="A33" s="1040" t="s">
        <v>197</v>
      </c>
      <c r="B33" s="1420">
        <v>3973</v>
      </c>
      <c r="C33" s="1420">
        <v>5585</v>
      </c>
      <c r="D33" s="1420">
        <v>9021</v>
      </c>
      <c r="E33" s="1420">
        <v>10727</v>
      </c>
      <c r="F33" s="1420">
        <v>10550</v>
      </c>
      <c r="G33" s="1420">
        <v>12265</v>
      </c>
      <c r="H33" s="1420">
        <v>12373</v>
      </c>
      <c r="I33" s="1420">
        <v>12671</v>
      </c>
      <c r="J33" s="1420">
        <v>12615</v>
      </c>
      <c r="K33" s="1827">
        <v>12708</v>
      </c>
      <c r="L33" s="1827">
        <v>11157</v>
      </c>
      <c r="M33" s="1827">
        <v>10578</v>
      </c>
      <c r="N33" s="1827">
        <v>10175</v>
      </c>
      <c r="O33" s="2068">
        <v>5208</v>
      </c>
      <c r="P33" s="2068">
        <v>5109</v>
      </c>
      <c r="Q33" s="2068">
        <v>3536</v>
      </c>
      <c r="R33" s="1042" t="s">
        <v>198</v>
      </c>
      <c r="S33" s="1043"/>
      <c r="T33" s="1044"/>
      <c r="U33" s="1044"/>
      <c r="V33" s="1044"/>
      <c r="W33" s="1044"/>
      <c r="X33" s="1045"/>
      <c r="Y33" s="1421"/>
      <c r="Z33" s="1422"/>
      <c r="AA33" s="1422"/>
      <c r="AB33" s="1048"/>
      <c r="AC33" s="1038"/>
      <c r="AD33" s="1038"/>
      <c r="AE33" s="1039"/>
      <c r="AR33" s="1320" t="s">
        <v>470</v>
      </c>
    </row>
    <row r="34" spans="1:44" s="1014" customFormat="1" ht="16" thickBot="1" x14ac:dyDescent="0.35">
      <c r="A34" s="1049" t="s">
        <v>199</v>
      </c>
      <c r="B34" s="1270" t="s">
        <v>201</v>
      </c>
      <c r="C34" s="1270" t="s">
        <v>201</v>
      </c>
      <c r="D34" s="1270" t="s">
        <v>200</v>
      </c>
      <c r="E34" s="1270" t="s">
        <v>200</v>
      </c>
      <c r="F34" s="1270" t="s">
        <v>200</v>
      </c>
      <c r="G34" s="1270" t="s">
        <v>200</v>
      </c>
      <c r="H34" s="1270" t="s">
        <v>200</v>
      </c>
      <c r="I34" s="1270" t="s">
        <v>200</v>
      </c>
      <c r="J34" s="1270" t="s">
        <v>200</v>
      </c>
      <c r="K34" s="1270" t="s">
        <v>200</v>
      </c>
      <c r="L34" s="1270" t="s">
        <v>200</v>
      </c>
      <c r="M34" s="1270" t="s">
        <v>200</v>
      </c>
      <c r="N34" s="1270" t="s">
        <v>200</v>
      </c>
      <c r="O34" s="2069" t="s">
        <v>206</v>
      </c>
      <c r="P34" s="2069" t="s">
        <v>206</v>
      </c>
      <c r="Q34" s="2069" t="s">
        <v>638</v>
      </c>
      <c r="R34" s="1443" t="s">
        <v>201</v>
      </c>
      <c r="S34" s="1444" t="s">
        <v>202</v>
      </c>
      <c r="T34" s="1050" t="s">
        <v>203</v>
      </c>
      <c r="U34" s="1050" t="s">
        <v>204</v>
      </c>
      <c r="V34" s="1443" t="s">
        <v>205</v>
      </c>
      <c r="W34" s="1443" t="s">
        <v>204</v>
      </c>
      <c r="X34" s="2072" t="s">
        <v>206</v>
      </c>
      <c r="Y34" s="2072" t="s">
        <v>202</v>
      </c>
      <c r="Z34" s="2072" t="s">
        <v>207</v>
      </c>
      <c r="AA34" s="2085" t="s">
        <v>204</v>
      </c>
      <c r="AB34" s="1052"/>
      <c r="AC34" s="1038"/>
      <c r="AD34" s="1038"/>
      <c r="AE34" s="1039"/>
      <c r="AR34" s="1320" t="s">
        <v>471</v>
      </c>
    </row>
    <row r="35" spans="1:44" s="1014" customFormat="1" ht="13" x14ac:dyDescent="0.3">
      <c r="A35" s="1053" t="s">
        <v>208</v>
      </c>
      <c r="B35" s="1272">
        <v>61</v>
      </c>
      <c r="C35" s="1272">
        <v>15</v>
      </c>
      <c r="D35" s="1273">
        <v>8</v>
      </c>
      <c r="E35" s="1273">
        <v>11</v>
      </c>
      <c r="F35" s="1273">
        <v>10</v>
      </c>
      <c r="G35" s="1273">
        <v>3</v>
      </c>
      <c r="H35" s="1272">
        <v>66</v>
      </c>
      <c r="I35" s="1273">
        <v>47</v>
      </c>
      <c r="J35" s="1273">
        <v>33</v>
      </c>
      <c r="K35" s="1273">
        <v>8</v>
      </c>
      <c r="L35" s="1273">
        <v>31</v>
      </c>
      <c r="M35" s="1273">
        <v>11</v>
      </c>
      <c r="N35" s="1273">
        <v>1</v>
      </c>
      <c r="O35" s="2059">
        <v>89</v>
      </c>
      <c r="P35" s="2062">
        <v>183</v>
      </c>
      <c r="Q35" s="2064">
        <v>177</v>
      </c>
      <c r="R35" s="1454">
        <f t="shared" ref="R35:R47" si="8">SUM(B35:C35)</f>
        <v>76</v>
      </c>
      <c r="S35" s="1455">
        <f t="shared" ref="S35:S47" si="9">R35/R$48</f>
        <v>0.8351648351648352</v>
      </c>
      <c r="T35" s="1454">
        <f t="shared" ref="T35:T47" si="10">SUM(D35:N35)</f>
        <v>229</v>
      </c>
      <c r="U35" s="1455">
        <f t="shared" ref="U35:U47" si="11">T35/T$48</f>
        <v>0.4663951120162933</v>
      </c>
      <c r="V35" s="2082" t="s">
        <v>17</v>
      </c>
      <c r="W35" s="2082" t="s">
        <v>17</v>
      </c>
      <c r="X35" s="2086">
        <f>SUM(O35:P35)</f>
        <v>272</v>
      </c>
      <c r="Y35" s="2087">
        <f>X35/X$48</f>
        <v>0.14994487320837926</v>
      </c>
      <c r="Z35" s="2088">
        <f>SUM(B35:P35)</f>
        <v>577</v>
      </c>
      <c r="AA35" s="2087">
        <f>Z35/Z$48</f>
        <v>0.24081803005008348</v>
      </c>
      <c r="AB35" s="1062" t="s">
        <v>208</v>
      </c>
      <c r="AC35" s="1063"/>
      <c r="AD35" s="1063"/>
      <c r="AE35" s="1064"/>
    </row>
    <row r="36" spans="1:44" s="1014" customFormat="1" ht="13" x14ac:dyDescent="0.3">
      <c r="A36" s="1065" t="s">
        <v>209</v>
      </c>
      <c r="B36" s="1423">
        <v>3</v>
      </c>
      <c r="C36" s="1423">
        <v>2</v>
      </c>
      <c r="D36" s="1235">
        <v>0</v>
      </c>
      <c r="E36" s="1235">
        <v>1</v>
      </c>
      <c r="F36" s="1235">
        <v>3</v>
      </c>
      <c r="G36" s="1235">
        <v>11</v>
      </c>
      <c r="H36" s="1423">
        <v>92</v>
      </c>
      <c r="I36" s="1235">
        <v>40</v>
      </c>
      <c r="J36" s="1235">
        <v>23</v>
      </c>
      <c r="K36" s="1235">
        <v>21</v>
      </c>
      <c r="L36" s="1235">
        <v>25</v>
      </c>
      <c r="M36" s="1235">
        <v>8</v>
      </c>
      <c r="N36" s="1235">
        <v>2</v>
      </c>
      <c r="O36" s="2059">
        <v>148</v>
      </c>
      <c r="P36" s="2059">
        <v>256</v>
      </c>
      <c r="Q36" s="2065">
        <v>35</v>
      </c>
      <c r="R36" s="1454">
        <f t="shared" si="8"/>
        <v>5</v>
      </c>
      <c r="S36" s="1455">
        <f t="shared" si="9"/>
        <v>5.4945054945054944E-2</v>
      </c>
      <c r="T36" s="1454">
        <f t="shared" si="10"/>
        <v>226</v>
      </c>
      <c r="U36" s="1455">
        <f t="shared" si="11"/>
        <v>0.46028513238289204</v>
      </c>
      <c r="V36" s="2082" t="s">
        <v>17</v>
      </c>
      <c r="W36" s="2082" t="s">
        <v>17</v>
      </c>
      <c r="X36" s="2086">
        <f t="shared" ref="X36:X47" si="12">SUM(O36:P36)</f>
        <v>404</v>
      </c>
      <c r="Y36" s="2087">
        <f t="shared" ref="Y36:Y47" si="13">X36/X$48</f>
        <v>0.2227122381477398</v>
      </c>
      <c r="Z36" s="2088">
        <f t="shared" ref="Z36:Z47" si="14">SUM(B36:P36)</f>
        <v>635</v>
      </c>
      <c r="AA36" s="2087">
        <f t="shared" ref="AA36:AA47" si="15">Z36/Z$48</f>
        <v>0.26502504173622704</v>
      </c>
      <c r="AB36" s="1062" t="s">
        <v>209</v>
      </c>
      <c r="AC36" s="1063"/>
      <c r="AD36" s="1063"/>
      <c r="AE36" s="1064"/>
    </row>
    <row r="37" spans="1:44" s="1014" customFormat="1" ht="13" x14ac:dyDescent="0.3">
      <c r="A37" s="1065" t="s">
        <v>211</v>
      </c>
      <c r="B37" s="1423">
        <v>3</v>
      </c>
      <c r="C37" s="1423">
        <v>1</v>
      </c>
      <c r="D37" s="1235">
        <v>0</v>
      </c>
      <c r="E37" s="1235">
        <v>2</v>
      </c>
      <c r="F37" s="1235">
        <v>2</v>
      </c>
      <c r="G37" s="1235">
        <v>0</v>
      </c>
      <c r="H37" s="1423">
        <v>8</v>
      </c>
      <c r="I37" s="1235">
        <v>10</v>
      </c>
      <c r="J37" s="1235">
        <v>6</v>
      </c>
      <c r="K37" s="1235">
        <v>6</v>
      </c>
      <c r="L37" s="1235">
        <v>1</v>
      </c>
      <c r="M37" s="1235">
        <v>1</v>
      </c>
      <c r="N37" s="1235">
        <v>0</v>
      </c>
      <c r="O37" s="2059">
        <v>248</v>
      </c>
      <c r="P37" s="2059">
        <v>570</v>
      </c>
      <c r="Q37" s="2065">
        <v>140</v>
      </c>
      <c r="R37" s="1454">
        <f t="shared" si="8"/>
        <v>4</v>
      </c>
      <c r="S37" s="1455">
        <f t="shared" si="9"/>
        <v>4.3956043956043959E-2</v>
      </c>
      <c r="T37" s="1454">
        <f t="shared" si="10"/>
        <v>36</v>
      </c>
      <c r="U37" s="1455">
        <f t="shared" si="11"/>
        <v>7.3319755600814662E-2</v>
      </c>
      <c r="V37" s="2082" t="s">
        <v>17</v>
      </c>
      <c r="W37" s="2082" t="s">
        <v>17</v>
      </c>
      <c r="X37" s="2086">
        <f t="shared" si="12"/>
        <v>818</v>
      </c>
      <c r="Y37" s="2087">
        <f t="shared" si="13"/>
        <v>0.45093715545755236</v>
      </c>
      <c r="Z37" s="2088">
        <f t="shared" si="14"/>
        <v>858</v>
      </c>
      <c r="AA37" s="2087">
        <f t="shared" si="15"/>
        <v>0.35809682804674459</v>
      </c>
      <c r="AB37" s="1067" t="s">
        <v>211</v>
      </c>
      <c r="AC37" s="1063"/>
      <c r="AD37" s="1063"/>
      <c r="AE37" s="1064"/>
      <c r="AF37" s="1014" t="s">
        <v>210</v>
      </c>
    </row>
    <row r="38" spans="1:44" s="1014" customFormat="1" ht="13" x14ac:dyDescent="0.3">
      <c r="A38" s="1065" t="s">
        <v>212</v>
      </c>
      <c r="B38" s="1423">
        <v>3</v>
      </c>
      <c r="C38" s="1423">
        <v>0</v>
      </c>
      <c r="D38" s="1235">
        <v>0</v>
      </c>
      <c r="E38" s="1235">
        <v>0</v>
      </c>
      <c r="F38" s="1235">
        <v>0</v>
      </c>
      <c r="G38" s="1235">
        <v>0</v>
      </c>
      <c r="H38" s="1423">
        <v>0</v>
      </c>
      <c r="I38" s="1235">
        <v>0</v>
      </c>
      <c r="J38" s="1235">
        <v>0</v>
      </c>
      <c r="K38" s="1235">
        <v>0</v>
      </c>
      <c r="L38" s="1235">
        <v>0</v>
      </c>
      <c r="M38" s="1235">
        <v>0</v>
      </c>
      <c r="N38" s="1235">
        <v>0</v>
      </c>
      <c r="O38" s="2059">
        <v>71</v>
      </c>
      <c r="P38" s="2059">
        <v>70</v>
      </c>
      <c r="Q38" s="2065">
        <v>50</v>
      </c>
      <c r="R38" s="1454">
        <f t="shared" si="8"/>
        <v>3</v>
      </c>
      <c r="S38" s="1455">
        <f t="shared" si="9"/>
        <v>3.2967032967032968E-2</v>
      </c>
      <c r="T38" s="1454">
        <f t="shared" si="10"/>
        <v>0</v>
      </c>
      <c r="U38" s="1455">
        <f t="shared" si="11"/>
        <v>0</v>
      </c>
      <c r="V38" s="2082" t="s">
        <v>17</v>
      </c>
      <c r="W38" s="2082" t="s">
        <v>17</v>
      </c>
      <c r="X38" s="2086">
        <f t="shared" si="12"/>
        <v>141</v>
      </c>
      <c r="Y38" s="2087">
        <f t="shared" si="13"/>
        <v>7.7728776185226015E-2</v>
      </c>
      <c r="Z38" s="2088">
        <f t="shared" si="14"/>
        <v>144</v>
      </c>
      <c r="AA38" s="2087">
        <f t="shared" si="15"/>
        <v>6.0100166944908183E-2</v>
      </c>
      <c r="AB38" s="1067" t="s">
        <v>212</v>
      </c>
      <c r="AC38" s="1063"/>
      <c r="AD38" s="1063"/>
      <c r="AE38" s="1064"/>
    </row>
    <row r="39" spans="1:44" s="1014" customFormat="1" ht="13" x14ac:dyDescent="0.3">
      <c r="A39" s="1065" t="s">
        <v>213</v>
      </c>
      <c r="B39" s="1424">
        <v>3</v>
      </c>
      <c r="C39" s="1424">
        <v>0</v>
      </c>
      <c r="D39" s="1235">
        <v>0</v>
      </c>
      <c r="E39" s="1235">
        <v>0</v>
      </c>
      <c r="F39" s="1235">
        <v>0</v>
      </c>
      <c r="G39" s="1235">
        <v>0</v>
      </c>
      <c r="H39" s="1423">
        <v>0</v>
      </c>
      <c r="I39" s="1235">
        <v>0</v>
      </c>
      <c r="J39" s="1235">
        <v>0</v>
      </c>
      <c r="K39" s="1235">
        <v>0</v>
      </c>
      <c r="L39" s="1235">
        <v>0</v>
      </c>
      <c r="M39" s="1235">
        <v>0</v>
      </c>
      <c r="N39" s="1235">
        <v>0</v>
      </c>
      <c r="O39" s="2059">
        <v>33</v>
      </c>
      <c r="P39" s="2059">
        <v>11</v>
      </c>
      <c r="Q39" s="2065">
        <v>24</v>
      </c>
      <c r="R39" s="1454">
        <f t="shared" si="8"/>
        <v>3</v>
      </c>
      <c r="S39" s="1455">
        <f t="shared" si="9"/>
        <v>3.2967032967032968E-2</v>
      </c>
      <c r="T39" s="1454">
        <f t="shared" si="10"/>
        <v>0</v>
      </c>
      <c r="U39" s="1455">
        <f t="shared" si="11"/>
        <v>0</v>
      </c>
      <c r="V39" s="2082" t="s">
        <v>17</v>
      </c>
      <c r="W39" s="2082" t="s">
        <v>17</v>
      </c>
      <c r="X39" s="2086">
        <f t="shared" si="12"/>
        <v>44</v>
      </c>
      <c r="Y39" s="2087">
        <f t="shared" si="13"/>
        <v>2.4255788313120176E-2</v>
      </c>
      <c r="Z39" s="2088">
        <f t="shared" si="14"/>
        <v>47</v>
      </c>
      <c r="AA39" s="2087">
        <f t="shared" si="15"/>
        <v>1.961602671118531E-2</v>
      </c>
      <c r="AB39" s="1067" t="s">
        <v>213</v>
      </c>
      <c r="AC39" s="1063"/>
      <c r="AD39" s="1063"/>
      <c r="AE39" s="1064"/>
    </row>
    <row r="40" spans="1:44" s="1014" customFormat="1" ht="13" x14ac:dyDescent="0.3">
      <c r="A40" s="1065" t="s">
        <v>214</v>
      </c>
      <c r="B40" s="1424">
        <v>0</v>
      </c>
      <c r="C40" s="1424">
        <v>0</v>
      </c>
      <c r="D40" s="1235">
        <v>0</v>
      </c>
      <c r="E40" s="1235">
        <v>0</v>
      </c>
      <c r="F40" s="1235">
        <v>0</v>
      </c>
      <c r="G40" s="1235">
        <v>0</v>
      </c>
      <c r="H40" s="1423">
        <v>0</v>
      </c>
      <c r="I40" s="1235">
        <v>0</v>
      </c>
      <c r="J40" s="1235">
        <v>0</v>
      </c>
      <c r="K40" s="1235">
        <v>0</v>
      </c>
      <c r="L40" s="1235">
        <v>0</v>
      </c>
      <c r="M40" s="1235">
        <v>0</v>
      </c>
      <c r="N40" s="1235">
        <v>0</v>
      </c>
      <c r="O40" s="2059">
        <v>11</v>
      </c>
      <c r="P40" s="2059">
        <v>3</v>
      </c>
      <c r="Q40" s="2065">
        <v>10</v>
      </c>
      <c r="R40" s="1454">
        <f t="shared" si="8"/>
        <v>0</v>
      </c>
      <c r="S40" s="1455">
        <f t="shared" si="9"/>
        <v>0</v>
      </c>
      <c r="T40" s="1454">
        <f t="shared" si="10"/>
        <v>0</v>
      </c>
      <c r="U40" s="1455">
        <f t="shared" si="11"/>
        <v>0</v>
      </c>
      <c r="V40" s="2082" t="s">
        <v>17</v>
      </c>
      <c r="W40" s="2082" t="s">
        <v>17</v>
      </c>
      <c r="X40" s="2086">
        <f t="shared" si="12"/>
        <v>14</v>
      </c>
      <c r="Y40" s="2087">
        <f t="shared" si="13"/>
        <v>7.717750826901874E-3</v>
      </c>
      <c r="Z40" s="2088">
        <f t="shared" si="14"/>
        <v>14</v>
      </c>
      <c r="AA40" s="2087">
        <f t="shared" si="15"/>
        <v>5.8430717863105176E-3</v>
      </c>
      <c r="AB40" s="1067" t="s">
        <v>214</v>
      </c>
      <c r="AC40" s="1063"/>
      <c r="AD40" s="1063"/>
      <c r="AE40" s="1064"/>
    </row>
    <row r="41" spans="1:44" s="1014" customFormat="1" ht="13" x14ac:dyDescent="0.3">
      <c r="A41" s="1065" t="s">
        <v>215</v>
      </c>
      <c r="B41" s="1424">
        <v>0</v>
      </c>
      <c r="C41" s="1423">
        <v>0</v>
      </c>
      <c r="D41" s="1235">
        <v>0</v>
      </c>
      <c r="E41" s="1235">
        <v>0</v>
      </c>
      <c r="F41" s="1235">
        <v>0</v>
      </c>
      <c r="G41" s="1235">
        <v>0</v>
      </c>
      <c r="H41" s="1423">
        <v>0</v>
      </c>
      <c r="I41" s="1235">
        <v>0</v>
      </c>
      <c r="J41" s="1235">
        <v>0</v>
      </c>
      <c r="K41" s="1235">
        <v>0</v>
      </c>
      <c r="L41" s="1235">
        <v>0</v>
      </c>
      <c r="M41" s="1235">
        <v>0</v>
      </c>
      <c r="N41" s="1235">
        <v>0</v>
      </c>
      <c r="O41" s="2059">
        <v>19</v>
      </c>
      <c r="P41" s="2059">
        <v>11</v>
      </c>
      <c r="Q41" s="2065">
        <v>26</v>
      </c>
      <c r="R41" s="1454">
        <f t="shared" si="8"/>
        <v>0</v>
      </c>
      <c r="S41" s="1455">
        <f t="shared" si="9"/>
        <v>0</v>
      </c>
      <c r="T41" s="1454">
        <f t="shared" si="10"/>
        <v>0</v>
      </c>
      <c r="U41" s="1455">
        <f t="shared" si="11"/>
        <v>0</v>
      </c>
      <c r="V41" s="2082" t="s">
        <v>17</v>
      </c>
      <c r="W41" s="2082" t="s">
        <v>17</v>
      </c>
      <c r="X41" s="2086">
        <f t="shared" si="12"/>
        <v>30</v>
      </c>
      <c r="Y41" s="2087">
        <f t="shared" si="13"/>
        <v>1.6538037486218304E-2</v>
      </c>
      <c r="Z41" s="2088">
        <f t="shared" si="14"/>
        <v>30</v>
      </c>
      <c r="AA41" s="2087">
        <f t="shared" si="15"/>
        <v>1.2520868113522538E-2</v>
      </c>
      <c r="AB41" s="1067" t="s">
        <v>215</v>
      </c>
      <c r="AC41" s="1063"/>
      <c r="AD41" s="1063"/>
      <c r="AE41" s="1064"/>
    </row>
    <row r="42" spans="1:44" s="1014" customFormat="1" ht="13.5" thickBot="1" x14ac:dyDescent="0.35">
      <c r="A42" s="1069" t="s">
        <v>216</v>
      </c>
      <c r="B42" s="1278">
        <v>0</v>
      </c>
      <c r="C42" s="1278">
        <v>0</v>
      </c>
      <c r="D42" s="1279">
        <v>0</v>
      </c>
      <c r="E42" s="1279">
        <v>0</v>
      </c>
      <c r="F42" s="1279">
        <v>0</v>
      </c>
      <c r="G42" s="1279">
        <v>0</v>
      </c>
      <c r="H42" s="1278">
        <v>0</v>
      </c>
      <c r="I42" s="1279">
        <v>0</v>
      </c>
      <c r="J42" s="1279">
        <v>0</v>
      </c>
      <c r="K42" s="1279">
        <v>0</v>
      </c>
      <c r="L42" s="1279">
        <v>0</v>
      </c>
      <c r="M42" s="1279">
        <v>0</v>
      </c>
      <c r="N42" s="1279">
        <v>0</v>
      </c>
      <c r="O42" s="2063">
        <v>7</v>
      </c>
      <c r="P42" s="2063">
        <v>7</v>
      </c>
      <c r="Q42" s="2066">
        <v>11</v>
      </c>
      <c r="R42" s="2070">
        <f t="shared" si="8"/>
        <v>0</v>
      </c>
      <c r="S42" s="2071">
        <f t="shared" si="9"/>
        <v>0</v>
      </c>
      <c r="T42" s="1828">
        <f t="shared" si="10"/>
        <v>0</v>
      </c>
      <c r="U42" s="1829">
        <f t="shared" si="11"/>
        <v>0</v>
      </c>
      <c r="V42" s="2083" t="s">
        <v>17</v>
      </c>
      <c r="W42" s="2084" t="s">
        <v>17</v>
      </c>
      <c r="X42" s="2089">
        <f t="shared" si="12"/>
        <v>14</v>
      </c>
      <c r="Y42" s="2090">
        <f t="shared" si="13"/>
        <v>7.717750826901874E-3</v>
      </c>
      <c r="Z42" s="2091">
        <f t="shared" si="14"/>
        <v>14</v>
      </c>
      <c r="AA42" s="2087">
        <f t="shared" si="15"/>
        <v>5.8430717863105176E-3</v>
      </c>
      <c r="AB42" s="1075" t="s">
        <v>216</v>
      </c>
      <c r="AC42" s="1076"/>
      <c r="AD42" s="1076"/>
      <c r="AE42" s="1077"/>
    </row>
    <row r="43" spans="1:44" s="1014" customFormat="1" ht="13" x14ac:dyDescent="0.3">
      <c r="A43" s="1053" t="s">
        <v>217</v>
      </c>
      <c r="B43" s="1272">
        <v>0</v>
      </c>
      <c r="C43" s="1272">
        <v>0</v>
      </c>
      <c r="D43" s="1273" t="s">
        <v>218</v>
      </c>
      <c r="E43" s="1273" t="s">
        <v>218</v>
      </c>
      <c r="F43" s="1273" t="s">
        <v>218</v>
      </c>
      <c r="G43" s="1273" t="s">
        <v>218</v>
      </c>
      <c r="H43" s="1273" t="s">
        <v>218</v>
      </c>
      <c r="I43" s="1273" t="s">
        <v>218</v>
      </c>
      <c r="J43" s="1273" t="s">
        <v>218</v>
      </c>
      <c r="K43" s="1273" t="s">
        <v>218</v>
      </c>
      <c r="L43" s="1273" t="s">
        <v>218</v>
      </c>
      <c r="M43" s="1273" t="s">
        <v>218</v>
      </c>
      <c r="N43" s="1273" t="s">
        <v>218</v>
      </c>
      <c r="O43" s="2062">
        <v>25</v>
      </c>
      <c r="P43" s="2062">
        <v>33</v>
      </c>
      <c r="Q43" s="2064">
        <v>22</v>
      </c>
      <c r="R43" s="1456">
        <f t="shared" si="8"/>
        <v>0</v>
      </c>
      <c r="S43" s="1459">
        <f t="shared" si="9"/>
        <v>0</v>
      </c>
      <c r="T43" s="1456">
        <f t="shared" si="10"/>
        <v>0</v>
      </c>
      <c r="U43" s="1459">
        <f t="shared" si="11"/>
        <v>0</v>
      </c>
      <c r="V43" s="2082" t="s">
        <v>17</v>
      </c>
      <c r="W43" s="2082" t="s">
        <v>17</v>
      </c>
      <c r="X43" s="2092">
        <f t="shared" si="12"/>
        <v>58</v>
      </c>
      <c r="Y43" s="2093">
        <f t="shared" si="13"/>
        <v>3.1973539140022052E-2</v>
      </c>
      <c r="Z43" s="2094">
        <f t="shared" si="14"/>
        <v>58</v>
      </c>
      <c r="AA43" s="2087">
        <f t="shared" si="15"/>
        <v>2.4207011686143573E-2</v>
      </c>
      <c r="AB43" s="1083" t="s">
        <v>217</v>
      </c>
      <c r="AC43" s="1084"/>
      <c r="AD43" s="1084"/>
      <c r="AE43" s="1085"/>
    </row>
    <row r="44" spans="1:44" s="1014" customFormat="1" ht="13" x14ac:dyDescent="0.3">
      <c r="A44" s="1065" t="s">
        <v>219</v>
      </c>
      <c r="B44" s="1272">
        <v>0</v>
      </c>
      <c r="C44" s="1272">
        <v>0</v>
      </c>
      <c r="D44" s="1235" t="s">
        <v>218</v>
      </c>
      <c r="E44" s="1235" t="s">
        <v>218</v>
      </c>
      <c r="F44" s="1235" t="s">
        <v>218</v>
      </c>
      <c r="G44" s="1235" t="s">
        <v>218</v>
      </c>
      <c r="H44" s="1235" t="s">
        <v>218</v>
      </c>
      <c r="I44" s="1235" t="s">
        <v>218</v>
      </c>
      <c r="J44" s="1235" t="s">
        <v>218</v>
      </c>
      <c r="K44" s="1235" t="s">
        <v>218</v>
      </c>
      <c r="L44" s="1235" t="s">
        <v>218</v>
      </c>
      <c r="M44" s="1235" t="s">
        <v>218</v>
      </c>
      <c r="N44" s="1235" t="s">
        <v>218</v>
      </c>
      <c r="O44" s="2059">
        <v>4</v>
      </c>
      <c r="P44" s="2062">
        <v>6</v>
      </c>
      <c r="Q44" s="2064">
        <v>2</v>
      </c>
      <c r="R44" s="1454">
        <f t="shared" si="8"/>
        <v>0</v>
      </c>
      <c r="S44" s="1455">
        <f t="shared" si="9"/>
        <v>0</v>
      </c>
      <c r="T44" s="1454">
        <f t="shared" si="10"/>
        <v>0</v>
      </c>
      <c r="U44" s="1455">
        <f t="shared" si="11"/>
        <v>0</v>
      </c>
      <c r="V44" s="2082" t="s">
        <v>17</v>
      </c>
      <c r="W44" s="2082" t="s">
        <v>17</v>
      </c>
      <c r="X44" s="2086">
        <f t="shared" si="12"/>
        <v>10</v>
      </c>
      <c r="Y44" s="2087">
        <f t="shared" si="13"/>
        <v>5.512679162072767E-3</v>
      </c>
      <c r="Z44" s="2088">
        <f t="shared" si="14"/>
        <v>10</v>
      </c>
      <c r="AA44" s="2087">
        <f t="shared" si="15"/>
        <v>4.1736227045075123E-3</v>
      </c>
      <c r="AB44" s="1062" t="s">
        <v>219</v>
      </c>
      <c r="AC44" s="1063"/>
      <c r="AD44" s="1063"/>
      <c r="AE44" s="1064"/>
    </row>
    <row r="45" spans="1:44" s="1014" customFormat="1" ht="13" x14ac:dyDescent="0.3">
      <c r="A45" s="1065" t="s">
        <v>220</v>
      </c>
      <c r="B45" s="1272">
        <v>0</v>
      </c>
      <c r="C45" s="1272">
        <v>0</v>
      </c>
      <c r="D45" s="1273" t="s">
        <v>218</v>
      </c>
      <c r="E45" s="1273" t="s">
        <v>218</v>
      </c>
      <c r="F45" s="1273" t="s">
        <v>218</v>
      </c>
      <c r="G45" s="1273" t="s">
        <v>218</v>
      </c>
      <c r="H45" s="1273" t="s">
        <v>218</v>
      </c>
      <c r="I45" s="1273" t="s">
        <v>218</v>
      </c>
      <c r="J45" s="1273" t="s">
        <v>218</v>
      </c>
      <c r="K45" s="1273" t="s">
        <v>218</v>
      </c>
      <c r="L45" s="1273" t="s">
        <v>218</v>
      </c>
      <c r="M45" s="1273" t="s">
        <v>218</v>
      </c>
      <c r="N45" s="1273" t="s">
        <v>218</v>
      </c>
      <c r="O45" s="2059">
        <v>1</v>
      </c>
      <c r="P45" s="2062">
        <v>3</v>
      </c>
      <c r="Q45" s="2064">
        <v>3</v>
      </c>
      <c r="R45" s="1454">
        <f t="shared" si="8"/>
        <v>0</v>
      </c>
      <c r="S45" s="1455">
        <f t="shared" si="9"/>
        <v>0</v>
      </c>
      <c r="T45" s="1454">
        <f t="shared" si="10"/>
        <v>0</v>
      </c>
      <c r="U45" s="1455">
        <f t="shared" si="11"/>
        <v>0</v>
      </c>
      <c r="V45" s="2082" t="s">
        <v>17</v>
      </c>
      <c r="W45" s="2082" t="s">
        <v>17</v>
      </c>
      <c r="X45" s="2086">
        <f t="shared" si="12"/>
        <v>4</v>
      </c>
      <c r="Y45" s="2087">
        <f t="shared" si="13"/>
        <v>2.205071664829107E-3</v>
      </c>
      <c r="Z45" s="2088">
        <f t="shared" si="14"/>
        <v>4</v>
      </c>
      <c r="AA45" s="2087">
        <f t="shared" si="15"/>
        <v>1.6694490818030051E-3</v>
      </c>
      <c r="AB45" s="1062" t="s">
        <v>220</v>
      </c>
      <c r="AC45" s="1063"/>
      <c r="AD45" s="1063"/>
      <c r="AE45" s="1064"/>
    </row>
    <row r="46" spans="1:44" s="1014" customFormat="1" ht="13" x14ac:dyDescent="0.3">
      <c r="A46" s="1065" t="s">
        <v>221</v>
      </c>
      <c r="B46" s="1272">
        <v>0</v>
      </c>
      <c r="C46" s="1272">
        <v>0</v>
      </c>
      <c r="D46" s="1235" t="s">
        <v>218</v>
      </c>
      <c r="E46" s="1235" t="s">
        <v>218</v>
      </c>
      <c r="F46" s="1235" t="s">
        <v>218</v>
      </c>
      <c r="G46" s="1235" t="s">
        <v>218</v>
      </c>
      <c r="H46" s="1235" t="s">
        <v>218</v>
      </c>
      <c r="I46" s="1235" t="s">
        <v>218</v>
      </c>
      <c r="J46" s="1235" t="s">
        <v>218</v>
      </c>
      <c r="K46" s="1235" t="s">
        <v>218</v>
      </c>
      <c r="L46" s="1235" t="s">
        <v>218</v>
      </c>
      <c r="M46" s="1235" t="s">
        <v>218</v>
      </c>
      <c r="N46" s="1235" t="s">
        <v>218</v>
      </c>
      <c r="O46" s="2059">
        <v>1</v>
      </c>
      <c r="P46" s="2062">
        <v>3</v>
      </c>
      <c r="Q46" s="2064">
        <v>1</v>
      </c>
      <c r="R46" s="1454">
        <f t="shared" si="8"/>
        <v>0</v>
      </c>
      <c r="S46" s="1455">
        <f t="shared" si="9"/>
        <v>0</v>
      </c>
      <c r="T46" s="1454">
        <f t="shared" si="10"/>
        <v>0</v>
      </c>
      <c r="U46" s="1455">
        <f t="shared" si="11"/>
        <v>0</v>
      </c>
      <c r="V46" s="2082" t="s">
        <v>17</v>
      </c>
      <c r="W46" s="2082" t="s">
        <v>17</v>
      </c>
      <c r="X46" s="2086">
        <f t="shared" si="12"/>
        <v>4</v>
      </c>
      <c r="Y46" s="2087">
        <f t="shared" si="13"/>
        <v>2.205071664829107E-3</v>
      </c>
      <c r="Z46" s="2088">
        <f t="shared" si="14"/>
        <v>4</v>
      </c>
      <c r="AA46" s="2087">
        <f t="shared" si="15"/>
        <v>1.6694490818030051E-3</v>
      </c>
      <c r="AB46" s="1062" t="s">
        <v>221</v>
      </c>
      <c r="AC46" s="1063"/>
      <c r="AD46" s="1063"/>
      <c r="AE46" s="1064"/>
    </row>
    <row r="47" spans="1:44" s="1014" customFormat="1" ht="13.5" thickBot="1" x14ac:dyDescent="0.35">
      <c r="A47" s="1086" t="s">
        <v>222</v>
      </c>
      <c r="B47" s="1272">
        <v>0</v>
      </c>
      <c r="C47" s="1272">
        <v>0</v>
      </c>
      <c r="D47" s="1273" t="s">
        <v>218</v>
      </c>
      <c r="E47" s="1273" t="s">
        <v>218</v>
      </c>
      <c r="F47" s="1273" t="s">
        <v>218</v>
      </c>
      <c r="G47" s="1273" t="s">
        <v>218</v>
      </c>
      <c r="H47" s="1273" t="s">
        <v>218</v>
      </c>
      <c r="I47" s="1273" t="s">
        <v>218</v>
      </c>
      <c r="J47" s="1273" t="s">
        <v>218</v>
      </c>
      <c r="K47" s="1273" t="s">
        <v>218</v>
      </c>
      <c r="L47" s="1273" t="s">
        <v>218</v>
      </c>
      <c r="M47" s="1273" t="s">
        <v>218</v>
      </c>
      <c r="N47" s="1273" t="s">
        <v>218</v>
      </c>
      <c r="O47" s="2059">
        <v>0</v>
      </c>
      <c r="P47" s="2062">
        <v>1</v>
      </c>
      <c r="Q47" s="2064">
        <v>0</v>
      </c>
      <c r="R47" s="1454">
        <f t="shared" si="8"/>
        <v>0</v>
      </c>
      <c r="S47" s="1455">
        <f t="shared" si="9"/>
        <v>0</v>
      </c>
      <c r="T47" s="1454">
        <f t="shared" si="10"/>
        <v>0</v>
      </c>
      <c r="U47" s="1455">
        <f t="shared" si="11"/>
        <v>0</v>
      </c>
      <c r="V47" s="2082" t="s">
        <v>17</v>
      </c>
      <c r="W47" s="2082" t="s">
        <v>17</v>
      </c>
      <c r="X47" s="2086">
        <f t="shared" si="12"/>
        <v>1</v>
      </c>
      <c r="Y47" s="2087">
        <f t="shared" si="13"/>
        <v>5.5126791620727675E-4</v>
      </c>
      <c r="Z47" s="2088">
        <f t="shared" si="14"/>
        <v>1</v>
      </c>
      <c r="AA47" s="2087">
        <f t="shared" si="15"/>
        <v>4.1736227045075126E-4</v>
      </c>
      <c r="AB47" s="1425" t="s">
        <v>222</v>
      </c>
      <c r="AC47" s="1426"/>
      <c r="AD47" s="1426"/>
      <c r="AE47" s="1089"/>
    </row>
    <row r="48" spans="1:44" s="1014" customFormat="1" ht="13.5" thickBot="1" x14ac:dyDescent="0.35">
      <c r="A48" s="1090" t="s">
        <v>46</v>
      </c>
      <c r="B48" s="1427">
        <f t="shared" ref="B48:E48" si="16">SUM(B35:B47)</f>
        <v>73</v>
      </c>
      <c r="C48" s="1427">
        <f t="shared" si="16"/>
        <v>18</v>
      </c>
      <c r="D48" s="1427">
        <f t="shared" si="16"/>
        <v>8</v>
      </c>
      <c r="E48" s="1427">
        <f t="shared" si="16"/>
        <v>14</v>
      </c>
      <c r="F48" s="1427">
        <f>SUM(F35:F47)</f>
        <v>15</v>
      </c>
      <c r="G48" s="1427">
        <f t="shared" ref="G48:M48" si="17">SUM(G35:G47)</f>
        <v>14</v>
      </c>
      <c r="H48" s="1427">
        <f t="shared" si="17"/>
        <v>166</v>
      </c>
      <c r="I48" s="1427">
        <f t="shared" si="17"/>
        <v>97</v>
      </c>
      <c r="J48" s="1427">
        <f t="shared" si="17"/>
        <v>62</v>
      </c>
      <c r="K48" s="1427">
        <f t="shared" si="17"/>
        <v>35</v>
      </c>
      <c r="L48" s="1427">
        <f t="shared" si="17"/>
        <v>57</v>
      </c>
      <c r="M48" s="1427">
        <f t="shared" si="17"/>
        <v>20</v>
      </c>
      <c r="N48" s="1427">
        <f t="shared" ref="N48:Q48" si="18">SUM(N35:N47)</f>
        <v>3</v>
      </c>
      <c r="O48" s="1427">
        <f t="shared" si="18"/>
        <v>657</v>
      </c>
      <c r="P48" s="1427">
        <f t="shared" si="18"/>
        <v>1157</v>
      </c>
      <c r="Q48" s="1427">
        <f t="shared" si="18"/>
        <v>501</v>
      </c>
      <c r="R48" s="1457">
        <f>SUM(R35:R47)</f>
        <v>91</v>
      </c>
      <c r="S48" s="1458">
        <f>SUM(S35:S47)</f>
        <v>1</v>
      </c>
      <c r="T48" s="1428">
        <f>SUM(T35:T47)</f>
        <v>491</v>
      </c>
      <c r="U48" s="1429">
        <f>SUM(U35:U47)</f>
        <v>1</v>
      </c>
      <c r="V48" s="1428">
        <f>SUM(V35:V47)</f>
        <v>0</v>
      </c>
      <c r="W48" s="1429">
        <f t="shared" ref="W48:AA48" si="19">SUM(W35:W47)</f>
        <v>0</v>
      </c>
      <c r="X48" s="1428">
        <f t="shared" si="19"/>
        <v>1814</v>
      </c>
      <c r="Y48" s="1429">
        <f t="shared" si="19"/>
        <v>0.99999999999999989</v>
      </c>
      <c r="Z48" s="1428">
        <f t="shared" si="19"/>
        <v>2396</v>
      </c>
      <c r="AA48" s="1429">
        <f t="shared" si="19"/>
        <v>0.99999999999999989</v>
      </c>
      <c r="AB48" s="1430"/>
      <c r="AC48" s="1097"/>
      <c r="AD48" s="1097"/>
      <c r="AE48" s="1097"/>
    </row>
    <row r="49" spans="1:36" s="1014" customFormat="1" x14ac:dyDescent="0.25">
      <c r="A49" s="1098" t="s">
        <v>223</v>
      </c>
      <c r="B49" s="1431" t="s">
        <v>525</v>
      </c>
      <c r="C49" s="1432"/>
      <c r="D49" s="1281">
        <v>1.5</v>
      </c>
      <c r="E49" s="1281">
        <v>1.3</v>
      </c>
      <c r="F49" s="1281">
        <v>1.3</v>
      </c>
      <c r="G49" s="1281">
        <v>1.5</v>
      </c>
      <c r="H49" s="1281">
        <v>1.4</v>
      </c>
      <c r="I49" s="50">
        <v>1.3</v>
      </c>
      <c r="J49" s="50">
        <v>1.5</v>
      </c>
      <c r="K49" s="50">
        <v>1.3</v>
      </c>
      <c r="L49" s="50">
        <v>1.4</v>
      </c>
      <c r="M49" s="50">
        <v>1.4</v>
      </c>
      <c r="N49" s="50">
        <v>1.4</v>
      </c>
      <c r="O49" s="499"/>
      <c r="P49" s="499"/>
      <c r="Q49" s="499"/>
      <c r="R49" s="1105"/>
      <c r="S49" s="1106"/>
      <c r="T49" s="1106"/>
      <c r="U49" s="1106"/>
      <c r="V49" s="1106"/>
      <c r="W49" s="1106"/>
      <c r="X49" s="1107" t="s">
        <v>224</v>
      </c>
      <c r="Y49" s="1107" t="s">
        <v>225</v>
      </c>
      <c r="Z49" s="1108" t="s">
        <v>226</v>
      </c>
      <c r="AA49" s="1109" t="s">
        <v>226</v>
      </c>
      <c r="AB49" s="1110" t="s">
        <v>227</v>
      </c>
      <c r="AC49" s="1110"/>
      <c r="AD49" s="1110"/>
      <c r="AE49" s="1111"/>
    </row>
    <row r="50" spans="1:36" s="1014" customFormat="1" ht="13" x14ac:dyDescent="0.3">
      <c r="A50" s="1433">
        <f>SUM(D49:N49)</f>
        <v>15.300000000000002</v>
      </c>
      <c r="B50" s="1434"/>
      <c r="C50" s="1434"/>
      <c r="D50" s="1434"/>
      <c r="E50" s="1434"/>
      <c r="F50" s="1434"/>
      <c r="G50" s="1434"/>
      <c r="H50" s="1434"/>
      <c r="I50" s="1435"/>
      <c r="J50" s="1434"/>
      <c r="K50" s="231"/>
      <c r="L50" s="231"/>
      <c r="M50" s="231"/>
      <c r="N50" s="231"/>
      <c r="O50" s="499"/>
      <c r="P50" s="499"/>
      <c r="Q50" s="499"/>
      <c r="R50" s="1120">
        <v>2020</v>
      </c>
      <c r="S50" s="1121" t="s">
        <v>229</v>
      </c>
      <c r="T50" s="1122"/>
      <c r="U50" s="1122"/>
      <c r="V50" s="1122" t="s">
        <v>230</v>
      </c>
      <c r="W50" s="1121" t="s">
        <v>231</v>
      </c>
      <c r="X50" s="1123" t="s">
        <v>232</v>
      </c>
      <c r="Y50" s="1123" t="s">
        <v>233</v>
      </c>
      <c r="Z50" s="1124" t="s">
        <v>232</v>
      </c>
      <c r="AA50" s="1125" t="s">
        <v>233</v>
      </c>
      <c r="AB50" s="1436" t="s">
        <v>234</v>
      </c>
      <c r="AC50" s="1437"/>
      <c r="AD50" s="1437"/>
      <c r="AE50" s="1128"/>
    </row>
    <row r="51" spans="1:36" s="1014" customFormat="1" ht="13" x14ac:dyDescent="0.3">
      <c r="A51" s="1445" t="s">
        <v>528</v>
      </c>
      <c r="B51"/>
      <c r="C51"/>
      <c r="D51" s="1453">
        <v>0</v>
      </c>
      <c r="E51" s="1452">
        <v>0</v>
      </c>
      <c r="F51" s="1452">
        <v>0</v>
      </c>
      <c r="G51" s="1452">
        <v>0</v>
      </c>
      <c r="H51" s="1452">
        <v>0</v>
      </c>
      <c r="I51" s="1452">
        <v>0</v>
      </c>
      <c r="J51" s="1452">
        <v>0</v>
      </c>
      <c r="K51" s="1452">
        <v>1</v>
      </c>
      <c r="L51" s="1452">
        <v>0</v>
      </c>
      <c r="M51" s="1452">
        <v>0</v>
      </c>
      <c r="N51" s="1452">
        <v>0</v>
      </c>
      <c r="O51" s="499"/>
      <c r="P51" s="499"/>
      <c r="Q51" s="499"/>
      <c r="R51" s="1129" t="s">
        <v>235</v>
      </c>
      <c r="S51" s="1438"/>
      <c r="T51" s="1438"/>
      <c r="U51" s="1438"/>
      <c r="V51" s="1830">
        <f>SUM(X51,Z51)/SUM(X51:AA51)</f>
        <v>0.96703296703296704</v>
      </c>
      <c r="W51" s="1830">
        <f>SUM(Y51,AA51)/SUM(X51:AA51)</f>
        <v>3.2967032967032968E-2</v>
      </c>
      <c r="X51" s="1836">
        <f>SUM(R35:R38)</f>
        <v>88</v>
      </c>
      <c r="Y51" s="1837">
        <f>SUM(R39:R47)</f>
        <v>3</v>
      </c>
      <c r="Z51" s="1838">
        <v>0</v>
      </c>
      <c r="AA51" s="1839">
        <v>0</v>
      </c>
      <c r="AB51" s="1440" t="s">
        <v>236</v>
      </c>
      <c r="AC51" s="1441"/>
      <c r="AD51" s="1441"/>
      <c r="AE51" s="1138"/>
    </row>
    <row r="52" spans="1:36" s="1014" customFormat="1" ht="13" x14ac:dyDescent="0.3">
      <c r="A52" s="1322" t="s">
        <v>529</v>
      </c>
      <c r="B52" s="2039">
        <f>SUM(D51:N51)/T48</f>
        <v>2.0366598778004071E-3</v>
      </c>
      <c r="C52"/>
      <c r="D52"/>
      <c r="E52"/>
      <c r="F52"/>
      <c r="G52"/>
      <c r="H52"/>
      <c r="I52"/>
      <c r="J52"/>
      <c r="K52"/>
      <c r="L52"/>
      <c r="M52" s="4"/>
      <c r="N52" s="4"/>
      <c r="O52" s="499"/>
      <c r="P52" s="499"/>
      <c r="Q52" s="499"/>
      <c r="R52" s="1139" t="s">
        <v>237</v>
      </c>
      <c r="S52" s="1442"/>
      <c r="T52" s="1442"/>
      <c r="U52" s="1442"/>
      <c r="V52" s="1131">
        <f>SUM(X52,Z52)/SUM(X52:AA52)</f>
        <v>1</v>
      </c>
      <c r="W52" s="1131">
        <f>SUM(Y52,AA52)/SUM(X52:AA52)</f>
        <v>0</v>
      </c>
      <c r="X52" s="1439">
        <f>SUM(T35:T38)</f>
        <v>491</v>
      </c>
      <c r="Y52" s="1439">
        <f>SUM(T39:T47)</f>
        <v>0</v>
      </c>
      <c r="Z52" s="1141">
        <v>0</v>
      </c>
      <c r="AA52" s="1142">
        <v>0</v>
      </c>
      <c r="AB52" s="1440" t="s">
        <v>238</v>
      </c>
      <c r="AC52" s="1441"/>
      <c r="AD52" s="1441"/>
      <c r="AE52" s="1138"/>
    </row>
    <row r="53" spans="1:36" s="1014" customFormat="1" ht="13.5" thickBot="1" x14ac:dyDescent="0.35">
      <c r="A53"/>
      <c r="B53"/>
      <c r="C53"/>
      <c r="D53"/>
      <c r="E53"/>
      <c r="F53"/>
      <c r="G53"/>
      <c r="H53"/>
      <c r="I53"/>
      <c r="J53"/>
      <c r="K53"/>
      <c r="L53"/>
      <c r="M53" s="4"/>
      <c r="N53" s="4"/>
      <c r="O53" s="499"/>
      <c r="P53" s="499"/>
      <c r="Q53" s="499"/>
      <c r="R53" s="1143" t="s">
        <v>428</v>
      </c>
      <c r="S53" s="1144"/>
      <c r="T53" s="1144"/>
      <c r="U53" s="1144"/>
      <c r="V53" s="1831"/>
      <c r="W53" s="1831"/>
      <c r="X53" s="1832">
        <f>SUM(X35:X38)</f>
        <v>1635</v>
      </c>
      <c r="Y53" s="1833">
        <f>SUM(X39:X47)</f>
        <v>179</v>
      </c>
      <c r="Z53" s="1834">
        <v>0</v>
      </c>
      <c r="AA53" s="1835">
        <v>0</v>
      </c>
      <c r="AB53" s="1150" t="s">
        <v>240</v>
      </c>
      <c r="AC53" s="1151"/>
      <c r="AD53" s="1151"/>
      <c r="AE53" s="1152"/>
    </row>
    <row r="54" spans="1:36" s="1014" customFormat="1" x14ac:dyDescent="0.25">
      <c r="A54" s="424"/>
      <c r="B54" s="424"/>
      <c r="C54" s="424"/>
      <c r="D54" s="424"/>
      <c r="E54" s="424"/>
      <c r="F54" s="424"/>
      <c r="G54" s="424"/>
      <c r="H54" s="424"/>
      <c r="I54" s="424"/>
      <c r="J54" s="424"/>
      <c r="K54" s="424"/>
      <c r="L54" s="499"/>
      <c r="M54" s="499"/>
      <c r="N54" s="499"/>
      <c r="O54" s="499"/>
      <c r="P54" s="499"/>
      <c r="Q54" s="499"/>
      <c r="R54" s="499"/>
      <c r="S54" s="499"/>
      <c r="T54" s="499"/>
      <c r="U54" s="499"/>
      <c r="V54" s="499"/>
      <c r="W54" s="499"/>
      <c r="X54" s="499"/>
      <c r="Y54" s="499"/>
      <c r="Z54" s="499"/>
      <c r="AA54" s="499"/>
      <c r="AB54" s="499"/>
      <c r="AC54" s="424"/>
      <c r="AD54" s="424"/>
      <c r="AE54" s="424"/>
      <c r="AF54" s="1113"/>
    </row>
    <row r="55" spans="1:36" ht="25.5" thickBot="1" x14ac:dyDescent="0.55000000000000004">
      <c r="A55" s="1011" t="s">
        <v>457</v>
      </c>
      <c r="B55" s="1011"/>
      <c r="C55" s="1012"/>
      <c r="D55" s="1012"/>
      <c r="E55" s="4"/>
      <c r="F55" s="4"/>
      <c r="G55" s="4"/>
      <c r="H55" s="4"/>
      <c r="I55" s="413"/>
      <c r="J55" s="4"/>
      <c r="K55" s="4"/>
      <c r="L55" s="4"/>
      <c r="M55" s="4"/>
      <c r="N55" s="4"/>
      <c r="O55" s="4"/>
      <c r="P55" s="4"/>
      <c r="Q55" s="4"/>
      <c r="R55" s="4"/>
      <c r="S55" s="1013"/>
      <c r="T55" s="4"/>
      <c r="U55" s="4"/>
      <c r="V55" s="4"/>
      <c r="W55" s="4"/>
      <c r="X55" s="4"/>
      <c r="Y55" s="4"/>
      <c r="Z55" s="4"/>
      <c r="AA55" s="4"/>
      <c r="AB55" s="4"/>
      <c r="AC55" s="4"/>
      <c r="AD55" s="4"/>
      <c r="AE55" s="1014"/>
    </row>
    <row r="56" spans="1:36" s="1014" customFormat="1" ht="13.5" thickBot="1" x14ac:dyDescent="0.35">
      <c r="A56" s="1015" t="s">
        <v>191</v>
      </c>
      <c r="B56" s="1015"/>
      <c r="C56" s="4"/>
      <c r="D56" s="4"/>
      <c r="E56" s="4"/>
      <c r="F56" s="4"/>
      <c r="G56" s="4"/>
      <c r="H56" s="4"/>
      <c r="I56" s="4"/>
      <c r="J56" s="4"/>
      <c r="K56" s="4"/>
      <c r="L56" s="4"/>
      <c r="M56" s="4"/>
      <c r="N56" s="4"/>
      <c r="O56" s="4"/>
      <c r="P56" s="4"/>
      <c r="Q56" s="4"/>
      <c r="R56" s="4"/>
      <c r="S56" s="4"/>
      <c r="T56" s="4"/>
      <c r="U56" s="4"/>
      <c r="V56" s="4"/>
      <c r="W56" s="4"/>
      <c r="X56" s="4"/>
      <c r="Y56" s="1016"/>
      <c r="Z56" s="4"/>
      <c r="AA56" s="4"/>
      <c r="AB56" s="4"/>
      <c r="AC56" s="4"/>
      <c r="AD56" s="4"/>
    </row>
    <row r="57" spans="1:36" s="1014" customFormat="1" ht="14" thickTop="1" thickBot="1" x14ac:dyDescent="0.35">
      <c r="A57" s="1017" t="s">
        <v>192</v>
      </c>
      <c r="B57" s="428">
        <v>43593</v>
      </c>
      <c r="C57" s="428">
        <v>43609</v>
      </c>
      <c r="D57" s="931">
        <v>43615</v>
      </c>
      <c r="E57" s="931">
        <v>43629</v>
      </c>
      <c r="F57" s="931">
        <v>43635</v>
      </c>
      <c r="G57" s="931">
        <v>43643</v>
      </c>
      <c r="H57" s="1261">
        <v>43649</v>
      </c>
      <c r="I57" s="931">
        <v>43656</v>
      </c>
      <c r="J57" s="931">
        <v>43663</v>
      </c>
      <c r="K57" s="931">
        <v>43670</v>
      </c>
      <c r="L57" s="931">
        <v>43675</v>
      </c>
      <c r="M57" s="931">
        <v>43691</v>
      </c>
      <c r="N57" s="931">
        <v>43698</v>
      </c>
      <c r="O57" s="931">
        <v>43734</v>
      </c>
      <c r="P57" s="931">
        <v>43763</v>
      </c>
      <c r="Q57" s="931">
        <v>43775</v>
      </c>
      <c r="R57" s="1018">
        <v>2019</v>
      </c>
      <c r="S57" s="1019"/>
      <c r="T57" s="1019"/>
      <c r="U57" s="1020"/>
      <c r="V57" s="1020"/>
      <c r="W57" s="1020"/>
      <c r="X57" s="1020"/>
      <c r="Y57" s="1021"/>
      <c r="Z57" s="1022"/>
      <c r="AA57" s="1022"/>
      <c r="AB57" s="1022"/>
      <c r="AC57" s="1023"/>
      <c r="AD57" s="1023"/>
      <c r="AE57" s="1024"/>
    </row>
    <row r="58" spans="1:36" s="1014" customFormat="1" ht="13.5" thickTop="1" x14ac:dyDescent="0.3">
      <c r="A58" s="1025" t="s">
        <v>193</v>
      </c>
      <c r="B58" s="1174" t="s">
        <v>194</v>
      </c>
      <c r="C58" s="1174" t="s">
        <v>194</v>
      </c>
      <c r="D58" s="1263" t="s">
        <v>194</v>
      </c>
      <c r="E58" s="1263" t="s">
        <v>194</v>
      </c>
      <c r="F58" s="1263" t="s">
        <v>194</v>
      </c>
      <c r="G58" s="1263" t="s">
        <v>194</v>
      </c>
      <c r="H58" s="1263" t="s">
        <v>194</v>
      </c>
      <c r="I58" s="1263" t="s">
        <v>194</v>
      </c>
      <c r="J58" s="1263" t="s">
        <v>194</v>
      </c>
      <c r="K58" s="1263" t="s">
        <v>194</v>
      </c>
      <c r="L58" s="1263" t="s">
        <v>194</v>
      </c>
      <c r="M58" s="1263" t="s">
        <v>194</v>
      </c>
      <c r="N58" s="1263" t="s">
        <v>194</v>
      </c>
      <c r="O58" s="1006" t="s">
        <v>194</v>
      </c>
      <c r="P58" s="1006" t="s">
        <v>242</v>
      </c>
      <c r="Q58" s="1006" t="s">
        <v>242</v>
      </c>
      <c r="R58" s="1027"/>
      <c r="S58" s="1028"/>
      <c r="T58" s="1028"/>
      <c r="U58" s="1029"/>
      <c r="V58" s="1029"/>
      <c r="W58" s="1029"/>
      <c r="X58" s="1029"/>
      <c r="Y58" s="1030"/>
      <c r="Z58" s="1006"/>
      <c r="AA58" s="1006"/>
      <c r="AB58" s="1006"/>
      <c r="AC58" s="1031"/>
      <c r="AD58" s="1031"/>
      <c r="AE58" s="1032"/>
      <c r="AF58" s="1022"/>
      <c r="AG58" s="1023"/>
      <c r="AH58" s="1023"/>
      <c r="AI58" s="1024"/>
    </row>
    <row r="59" spans="1:36" s="1014" customFormat="1" ht="13" x14ac:dyDescent="0.3">
      <c r="A59" s="1025" t="s">
        <v>195</v>
      </c>
      <c r="B59" s="1174" t="s">
        <v>246</v>
      </c>
      <c r="C59" s="1174" t="s">
        <v>246</v>
      </c>
      <c r="D59" s="1263" t="s">
        <v>196</v>
      </c>
      <c r="E59" s="1263" t="s">
        <v>246</v>
      </c>
      <c r="F59" s="1263" t="s">
        <v>246</v>
      </c>
      <c r="G59" s="1263" t="s">
        <v>246</v>
      </c>
      <c r="H59" s="1263" t="s">
        <v>246</v>
      </c>
      <c r="I59" s="1263" t="s">
        <v>246</v>
      </c>
      <c r="J59" s="1263" t="s">
        <v>246</v>
      </c>
      <c r="K59" s="1263" t="s">
        <v>246</v>
      </c>
      <c r="L59" s="1263" t="s">
        <v>246</v>
      </c>
      <c r="M59" s="1263" t="s">
        <v>246</v>
      </c>
      <c r="N59" s="1263" t="s">
        <v>246</v>
      </c>
      <c r="O59" s="1415" t="s">
        <v>246</v>
      </c>
      <c r="P59" s="1415" t="s">
        <v>196</v>
      </c>
      <c r="Q59" s="1415" t="s">
        <v>246</v>
      </c>
      <c r="R59" s="1033" t="s">
        <v>46</v>
      </c>
      <c r="S59" s="1034"/>
      <c r="T59" s="1035"/>
      <c r="U59" s="1035"/>
      <c r="V59" s="1035"/>
      <c r="W59" s="1035"/>
      <c r="X59" s="1035"/>
      <c r="Y59" s="1036"/>
      <c r="Z59" s="1037"/>
      <c r="AA59" s="1037"/>
      <c r="AB59" s="1038"/>
      <c r="AC59" s="1038"/>
      <c r="AD59" s="1038"/>
      <c r="AE59" s="1039"/>
      <c r="AF59" s="1006"/>
      <c r="AG59" s="1031"/>
      <c r="AH59" s="1031"/>
      <c r="AI59" s="1032"/>
    </row>
    <row r="60" spans="1:36" s="1014" customFormat="1" ht="13.5" thickBot="1" x14ac:dyDescent="0.35">
      <c r="A60" s="1040" t="s">
        <v>197</v>
      </c>
      <c r="B60" s="1175">
        <v>7837</v>
      </c>
      <c r="C60" s="1041">
        <v>8604</v>
      </c>
      <c r="D60" s="1266">
        <v>13607</v>
      </c>
      <c r="E60" s="1266">
        <v>10363</v>
      </c>
      <c r="F60" s="1266">
        <v>10497</v>
      </c>
      <c r="G60" s="1266">
        <v>10616</v>
      </c>
      <c r="H60" s="1266">
        <v>11484</v>
      </c>
      <c r="I60" s="1175">
        <v>11400</v>
      </c>
      <c r="J60" s="1175">
        <v>11231</v>
      </c>
      <c r="K60" s="1175">
        <v>11200</v>
      </c>
      <c r="L60" s="1175">
        <v>11278</v>
      </c>
      <c r="M60" s="1175">
        <v>11341</v>
      </c>
      <c r="N60" s="1007">
        <v>11263</v>
      </c>
      <c r="O60" s="1420">
        <v>7662</v>
      </c>
      <c r="P60" s="1420">
        <v>6560</v>
      </c>
      <c r="Q60" s="1420">
        <v>4991</v>
      </c>
      <c r="R60" s="1042" t="s">
        <v>198</v>
      </c>
      <c r="S60" s="1043"/>
      <c r="T60" s="1044"/>
      <c r="U60" s="1044"/>
      <c r="V60" s="1044"/>
      <c r="W60" s="1044"/>
      <c r="X60" s="1045"/>
      <c r="Y60" s="1046"/>
      <c r="Z60" s="1047"/>
      <c r="AA60" s="1047"/>
      <c r="AB60" s="1048"/>
      <c r="AC60" s="1038"/>
      <c r="AD60" s="1038"/>
      <c r="AE60" s="1039"/>
      <c r="AF60" s="1038"/>
      <c r="AG60" s="1038"/>
      <c r="AH60" s="1038"/>
      <c r="AI60" s="1039"/>
    </row>
    <row r="61" spans="1:36" s="1014" customFormat="1" ht="13.5" thickBot="1" x14ac:dyDescent="0.35">
      <c r="A61" s="1049" t="s">
        <v>199</v>
      </c>
      <c r="B61" s="461" t="s">
        <v>200</v>
      </c>
      <c r="C61" s="461" t="s">
        <v>200</v>
      </c>
      <c r="D61" s="1270" t="s">
        <v>200</v>
      </c>
      <c r="E61" s="1270" t="s">
        <v>200</v>
      </c>
      <c r="F61" s="1270" t="s">
        <v>200</v>
      </c>
      <c r="G61" s="1270" t="s">
        <v>200</v>
      </c>
      <c r="H61" s="1270" t="s">
        <v>200</v>
      </c>
      <c r="I61" s="1270" t="s">
        <v>200</v>
      </c>
      <c r="J61" s="1270" t="s">
        <v>200</v>
      </c>
      <c r="K61" s="1270" t="s">
        <v>200</v>
      </c>
      <c r="L61" s="1270" t="s">
        <v>200</v>
      </c>
      <c r="M61" s="1270" t="s">
        <v>200</v>
      </c>
      <c r="N61" s="1270" t="s">
        <v>200</v>
      </c>
      <c r="O61" s="1270" t="s">
        <v>248</v>
      </c>
      <c r="P61" s="1270" t="s">
        <v>206</v>
      </c>
      <c r="Q61" s="1270" t="s">
        <v>206</v>
      </c>
      <c r="R61" s="1050" t="s">
        <v>201</v>
      </c>
      <c r="S61" s="1051" t="s">
        <v>202</v>
      </c>
      <c r="T61" s="1050" t="s">
        <v>203</v>
      </c>
      <c r="U61" s="1050" t="s">
        <v>204</v>
      </c>
      <c r="V61" s="1443" t="s">
        <v>205</v>
      </c>
      <c r="W61" s="1443" t="s">
        <v>204</v>
      </c>
      <c r="X61" s="1443" t="s">
        <v>206</v>
      </c>
      <c r="Y61" s="1443" t="s">
        <v>202</v>
      </c>
      <c r="Z61" s="1443" t="s">
        <v>207</v>
      </c>
      <c r="AA61" s="1444" t="s">
        <v>204</v>
      </c>
      <c r="AB61" s="1052"/>
      <c r="AC61" s="1038"/>
      <c r="AD61" s="1038"/>
      <c r="AE61" s="1039"/>
      <c r="AF61" s="1048"/>
      <c r="AG61" s="1038"/>
      <c r="AH61" s="1038"/>
      <c r="AI61" s="1039"/>
    </row>
    <row r="62" spans="1:36" s="1014" customFormat="1" ht="13" x14ac:dyDescent="0.3">
      <c r="A62" s="1053" t="s">
        <v>208</v>
      </c>
      <c r="B62" s="1054">
        <v>0</v>
      </c>
      <c r="C62" s="1054">
        <v>0</v>
      </c>
      <c r="D62" s="1273">
        <v>0</v>
      </c>
      <c r="E62" s="1273">
        <v>0</v>
      </c>
      <c r="F62" s="1273">
        <v>2</v>
      </c>
      <c r="G62" s="1273">
        <v>1</v>
      </c>
      <c r="H62" s="1272">
        <v>2</v>
      </c>
      <c r="I62" s="1008">
        <v>1</v>
      </c>
      <c r="J62" s="1008">
        <v>2</v>
      </c>
      <c r="K62" s="1008">
        <v>0</v>
      </c>
      <c r="L62" s="1008">
        <v>1</v>
      </c>
      <c r="M62" s="1008">
        <v>0</v>
      </c>
      <c r="N62" s="1008">
        <v>0</v>
      </c>
      <c r="O62" s="1235">
        <v>0</v>
      </c>
      <c r="P62" s="1273">
        <v>53</v>
      </c>
      <c r="Q62" s="1273">
        <v>14</v>
      </c>
      <c r="R62" s="1285" t="s">
        <v>17</v>
      </c>
      <c r="S62" s="1285" t="s">
        <v>17</v>
      </c>
      <c r="T62" s="1057">
        <f>SUM(B62:N62)</f>
        <v>9</v>
      </c>
      <c r="U62" s="1056">
        <f t="shared" ref="U62:U74" si="20">T62/T$75</f>
        <v>1.7475728155339806E-2</v>
      </c>
      <c r="V62" s="1058">
        <f>O62</f>
        <v>0</v>
      </c>
      <c r="W62" s="1059">
        <f t="shared" ref="W62:W69" si="21">V62/V$75</f>
        <v>0</v>
      </c>
      <c r="X62" s="1058">
        <f>SUM(P62:Q62)</f>
        <v>67</v>
      </c>
      <c r="Y62" s="1060">
        <f t="shared" ref="Y62:Y74" si="22">X62/X$75</f>
        <v>6.7608476286579219E-2</v>
      </c>
      <c r="Z62" s="1061">
        <f>SUM(B62:Q62)</f>
        <v>76</v>
      </c>
      <c r="AA62" s="1060">
        <f t="shared" ref="AA62:AA74" si="23">Z62/Z$75</f>
        <v>0.05</v>
      </c>
      <c r="AB62" s="1062" t="s">
        <v>208</v>
      </c>
      <c r="AC62" s="1063"/>
      <c r="AD62" s="1063"/>
      <c r="AE62" s="1064"/>
      <c r="AF62" s="1052"/>
      <c r="AG62" s="1038"/>
      <c r="AH62" s="1038"/>
      <c r="AI62" s="1039"/>
    </row>
    <row r="63" spans="1:36" s="1014" customFormat="1" ht="13" x14ac:dyDescent="0.3">
      <c r="A63" s="1065" t="s">
        <v>209</v>
      </c>
      <c r="B63" s="1177">
        <v>1</v>
      </c>
      <c r="C63" s="1066">
        <v>0</v>
      </c>
      <c r="D63" s="1274">
        <v>4</v>
      </c>
      <c r="E63" s="1274">
        <v>28</v>
      </c>
      <c r="F63" s="1274">
        <v>43</v>
      </c>
      <c r="G63" s="1274">
        <v>49</v>
      </c>
      <c r="H63" s="1276">
        <v>53</v>
      </c>
      <c r="I63" s="1176">
        <v>33</v>
      </c>
      <c r="J63" s="1176">
        <v>24</v>
      </c>
      <c r="K63" s="1176">
        <v>8</v>
      </c>
      <c r="L63" s="1176">
        <v>8</v>
      </c>
      <c r="M63" s="1176">
        <v>5</v>
      </c>
      <c r="N63" s="1009">
        <v>0</v>
      </c>
      <c r="O63" s="1235">
        <v>7</v>
      </c>
      <c r="P63" s="1235">
        <v>64</v>
      </c>
      <c r="Q63" s="1235">
        <v>35</v>
      </c>
      <c r="R63" s="1285" t="s">
        <v>17</v>
      </c>
      <c r="S63" s="1285" t="s">
        <v>17</v>
      </c>
      <c r="T63" s="1057">
        <f t="shared" ref="T63:T74" si="24">SUM(B63:N63)</f>
        <v>256</v>
      </c>
      <c r="U63" s="1056">
        <f t="shared" si="20"/>
        <v>0.49708737864077668</v>
      </c>
      <c r="V63" s="1058">
        <f t="shared" ref="V63:V74" si="25">O63</f>
        <v>7</v>
      </c>
      <c r="W63" s="1059">
        <f t="shared" si="21"/>
        <v>0.5</v>
      </c>
      <c r="X63" s="1058">
        <f t="shared" ref="X63:X74" si="26">SUM(P63:Q63)</f>
        <v>99</v>
      </c>
      <c r="Y63" s="1060">
        <f t="shared" si="22"/>
        <v>9.9899091826437941E-2</v>
      </c>
      <c r="Z63" s="1061">
        <f t="shared" ref="Z63:Z74" si="27">SUM(B63:Q63)</f>
        <v>362</v>
      </c>
      <c r="AA63" s="1060">
        <f t="shared" si="23"/>
        <v>0.2381578947368421</v>
      </c>
      <c r="AB63" s="1062" t="s">
        <v>209</v>
      </c>
      <c r="AC63" s="1063"/>
      <c r="AD63" s="1063"/>
      <c r="AE63" s="1064"/>
      <c r="AF63" s="1062" t="s">
        <v>208</v>
      </c>
      <c r="AG63" s="1063"/>
      <c r="AH63" s="1063"/>
      <c r="AI63" s="1064"/>
    </row>
    <row r="64" spans="1:36" s="1014" customFormat="1" ht="13" x14ac:dyDescent="0.3">
      <c r="A64" s="1065" t="s">
        <v>211</v>
      </c>
      <c r="B64" s="1177">
        <v>3</v>
      </c>
      <c r="C64" s="1066">
        <v>2</v>
      </c>
      <c r="D64" s="1274">
        <v>2</v>
      </c>
      <c r="E64" s="1274">
        <v>32</v>
      </c>
      <c r="F64" s="1274">
        <v>42</v>
      </c>
      <c r="G64" s="1274">
        <v>52</v>
      </c>
      <c r="H64" s="1276">
        <v>29</v>
      </c>
      <c r="I64" s="1176">
        <v>22</v>
      </c>
      <c r="J64" s="1176">
        <v>9</v>
      </c>
      <c r="K64" s="1176">
        <v>12</v>
      </c>
      <c r="L64" s="1176">
        <v>7</v>
      </c>
      <c r="M64" s="1176">
        <v>1</v>
      </c>
      <c r="N64" s="1009">
        <v>0</v>
      </c>
      <c r="O64" s="1235">
        <v>7</v>
      </c>
      <c r="P64" s="1235">
        <v>242</v>
      </c>
      <c r="Q64" s="1235">
        <v>104</v>
      </c>
      <c r="R64" s="1285" t="s">
        <v>17</v>
      </c>
      <c r="S64" s="1285" t="s">
        <v>17</v>
      </c>
      <c r="T64" s="1057">
        <f t="shared" si="24"/>
        <v>213</v>
      </c>
      <c r="U64" s="1056">
        <f t="shared" si="20"/>
        <v>0.41359223300970877</v>
      </c>
      <c r="V64" s="1058">
        <f t="shared" si="25"/>
        <v>7</v>
      </c>
      <c r="W64" s="1059">
        <f t="shared" si="21"/>
        <v>0.5</v>
      </c>
      <c r="X64" s="1058">
        <f t="shared" si="26"/>
        <v>346</v>
      </c>
      <c r="Y64" s="1060">
        <f t="shared" si="22"/>
        <v>0.34914228052472251</v>
      </c>
      <c r="Z64" s="1061">
        <f t="shared" si="27"/>
        <v>566</v>
      </c>
      <c r="AA64" s="1060">
        <f t="shared" si="23"/>
        <v>0.37236842105263157</v>
      </c>
      <c r="AB64" s="1067" t="s">
        <v>211</v>
      </c>
      <c r="AC64" s="1063"/>
      <c r="AD64" s="1063"/>
      <c r="AE64" s="1064"/>
      <c r="AF64" s="1062" t="s">
        <v>209</v>
      </c>
      <c r="AG64" s="1063"/>
      <c r="AH64" s="1063"/>
      <c r="AI64" s="1064"/>
      <c r="AJ64" s="1014" t="s">
        <v>210</v>
      </c>
    </row>
    <row r="65" spans="1:35" s="1014" customFormat="1" ht="13" x14ac:dyDescent="0.3">
      <c r="A65" s="1065" t="s">
        <v>212</v>
      </c>
      <c r="B65" s="1177">
        <v>0</v>
      </c>
      <c r="C65" s="1066">
        <v>0</v>
      </c>
      <c r="D65" s="1274">
        <v>0</v>
      </c>
      <c r="E65" s="1274">
        <v>11</v>
      </c>
      <c r="F65" s="1274">
        <v>9</v>
      </c>
      <c r="G65" s="1274">
        <v>7</v>
      </c>
      <c r="H65" s="1276">
        <v>6</v>
      </c>
      <c r="I65" s="1176">
        <v>3</v>
      </c>
      <c r="J65" s="1176">
        <v>0</v>
      </c>
      <c r="K65" s="1176">
        <v>0</v>
      </c>
      <c r="L65" s="1176">
        <v>0</v>
      </c>
      <c r="M65" s="1176">
        <v>0</v>
      </c>
      <c r="N65" s="1009">
        <v>0</v>
      </c>
      <c r="O65" s="1235">
        <v>0</v>
      </c>
      <c r="P65" s="1235">
        <v>121</v>
      </c>
      <c r="Q65" s="1235">
        <v>99</v>
      </c>
      <c r="R65" s="1285" t="s">
        <v>17</v>
      </c>
      <c r="S65" s="1285" t="s">
        <v>17</v>
      </c>
      <c r="T65" s="1057">
        <f t="shared" si="24"/>
        <v>36</v>
      </c>
      <c r="U65" s="1056">
        <f t="shared" si="20"/>
        <v>6.9902912621359226E-2</v>
      </c>
      <c r="V65" s="1058">
        <f t="shared" si="25"/>
        <v>0</v>
      </c>
      <c r="W65" s="1059">
        <f t="shared" si="21"/>
        <v>0</v>
      </c>
      <c r="X65" s="1058">
        <f t="shared" si="26"/>
        <v>220</v>
      </c>
      <c r="Y65" s="1060">
        <f t="shared" si="22"/>
        <v>0.22199798183652875</v>
      </c>
      <c r="Z65" s="1061">
        <f t="shared" si="27"/>
        <v>256</v>
      </c>
      <c r="AA65" s="1060">
        <f t="shared" si="23"/>
        <v>0.16842105263157894</v>
      </c>
      <c r="AB65" s="1067" t="s">
        <v>212</v>
      </c>
      <c r="AC65" s="1063"/>
      <c r="AD65" s="1063"/>
      <c r="AE65" s="1064"/>
      <c r="AF65" s="1067" t="s">
        <v>211</v>
      </c>
      <c r="AG65" s="1063"/>
      <c r="AH65" s="1063"/>
      <c r="AI65" s="1064"/>
    </row>
    <row r="66" spans="1:35" s="1014" customFormat="1" ht="13" x14ac:dyDescent="0.3">
      <c r="A66" s="1065" t="s">
        <v>213</v>
      </c>
      <c r="B66" s="1302">
        <v>0</v>
      </c>
      <c r="C66" s="1068">
        <v>0</v>
      </c>
      <c r="D66" s="1274">
        <v>0</v>
      </c>
      <c r="E66" s="1274">
        <v>0</v>
      </c>
      <c r="F66" s="1274">
        <v>0</v>
      </c>
      <c r="G66" s="1274">
        <v>0</v>
      </c>
      <c r="H66" s="1276">
        <v>0</v>
      </c>
      <c r="I66" s="1176">
        <v>0</v>
      </c>
      <c r="J66" s="1176">
        <v>0</v>
      </c>
      <c r="K66" s="1176">
        <v>0</v>
      </c>
      <c r="L66" s="1176">
        <v>0</v>
      </c>
      <c r="M66" s="1176">
        <v>0</v>
      </c>
      <c r="N66" s="1009">
        <v>0</v>
      </c>
      <c r="O66" s="1235">
        <v>0</v>
      </c>
      <c r="P66" s="1235">
        <v>36</v>
      </c>
      <c r="Q66" s="1235">
        <v>49</v>
      </c>
      <c r="R66" s="1285" t="s">
        <v>17</v>
      </c>
      <c r="S66" s="1285" t="s">
        <v>17</v>
      </c>
      <c r="T66" s="1057">
        <f t="shared" si="24"/>
        <v>0</v>
      </c>
      <c r="U66" s="1056">
        <f t="shared" si="20"/>
        <v>0</v>
      </c>
      <c r="V66" s="1058">
        <f t="shared" si="25"/>
        <v>0</v>
      </c>
      <c r="W66" s="1059">
        <f t="shared" si="21"/>
        <v>0</v>
      </c>
      <c r="X66" s="1058">
        <f t="shared" si="26"/>
        <v>85</v>
      </c>
      <c r="Y66" s="1060">
        <f t="shared" si="22"/>
        <v>8.5771947527749748E-2</v>
      </c>
      <c r="Z66" s="1061">
        <f t="shared" si="27"/>
        <v>85</v>
      </c>
      <c r="AA66" s="1060">
        <f t="shared" si="23"/>
        <v>5.5921052631578948E-2</v>
      </c>
      <c r="AB66" s="1067" t="s">
        <v>213</v>
      </c>
      <c r="AC66" s="1063"/>
      <c r="AD66" s="1063"/>
      <c r="AE66" s="1064"/>
      <c r="AF66" s="1067" t="s">
        <v>212</v>
      </c>
      <c r="AG66" s="1063"/>
      <c r="AH66" s="1063"/>
      <c r="AI66" s="1064"/>
    </row>
    <row r="67" spans="1:35" s="1014" customFormat="1" ht="13" x14ac:dyDescent="0.3">
      <c r="A67" s="1065" t="s">
        <v>214</v>
      </c>
      <c r="B67" s="1302">
        <v>0</v>
      </c>
      <c r="C67" s="1068">
        <v>0</v>
      </c>
      <c r="D67" s="1274" t="s">
        <v>218</v>
      </c>
      <c r="E67" s="1274">
        <v>0</v>
      </c>
      <c r="F67" s="1274">
        <v>0</v>
      </c>
      <c r="G67" s="1274">
        <v>0</v>
      </c>
      <c r="H67" s="1276">
        <v>0</v>
      </c>
      <c r="I67" s="1176">
        <v>0</v>
      </c>
      <c r="J67" s="1176">
        <v>0</v>
      </c>
      <c r="K67" s="1176">
        <v>0</v>
      </c>
      <c r="L67" s="1176">
        <v>0</v>
      </c>
      <c r="M67" s="1176">
        <v>0</v>
      </c>
      <c r="N67" s="1009">
        <v>0</v>
      </c>
      <c r="O67" s="1235">
        <v>0</v>
      </c>
      <c r="P67" s="1235">
        <v>22</v>
      </c>
      <c r="Q67" s="1235">
        <v>44</v>
      </c>
      <c r="R67" s="1285" t="s">
        <v>17</v>
      </c>
      <c r="S67" s="1285" t="s">
        <v>17</v>
      </c>
      <c r="T67" s="1057">
        <f t="shared" si="24"/>
        <v>0</v>
      </c>
      <c r="U67" s="1056">
        <f t="shared" si="20"/>
        <v>0</v>
      </c>
      <c r="V67" s="1058">
        <f t="shared" si="25"/>
        <v>0</v>
      </c>
      <c r="W67" s="1059">
        <f t="shared" si="21"/>
        <v>0</v>
      </c>
      <c r="X67" s="1058">
        <f t="shared" si="26"/>
        <v>66</v>
      </c>
      <c r="Y67" s="1060">
        <f t="shared" si="22"/>
        <v>6.6599394550958632E-2</v>
      </c>
      <c r="Z67" s="1061">
        <f t="shared" si="27"/>
        <v>66</v>
      </c>
      <c r="AA67" s="1060">
        <f t="shared" si="23"/>
        <v>4.3421052631578951E-2</v>
      </c>
      <c r="AB67" s="1067" t="s">
        <v>214</v>
      </c>
      <c r="AC67" s="1063"/>
      <c r="AD67" s="1063"/>
      <c r="AE67" s="1064"/>
      <c r="AF67" s="1067" t="s">
        <v>213</v>
      </c>
      <c r="AG67" s="1063"/>
      <c r="AH67" s="1063"/>
      <c r="AI67" s="1064"/>
    </row>
    <row r="68" spans="1:35" s="1014" customFormat="1" ht="13" x14ac:dyDescent="0.3">
      <c r="A68" s="1065" t="s">
        <v>215</v>
      </c>
      <c r="B68" s="1302">
        <v>0</v>
      </c>
      <c r="C68" s="1066">
        <v>0</v>
      </c>
      <c r="D68" s="1274" t="s">
        <v>218</v>
      </c>
      <c r="E68" s="1274">
        <v>0</v>
      </c>
      <c r="F68" s="1274">
        <v>0</v>
      </c>
      <c r="G68" s="1274">
        <v>1</v>
      </c>
      <c r="H68" s="1276">
        <v>0</v>
      </c>
      <c r="I68" s="1176">
        <v>0</v>
      </c>
      <c r="J68" s="1176">
        <v>0</v>
      </c>
      <c r="K68" s="1176">
        <v>0</v>
      </c>
      <c r="L68" s="1176">
        <v>0</v>
      </c>
      <c r="M68" s="1176">
        <v>0</v>
      </c>
      <c r="N68" s="1009">
        <v>0</v>
      </c>
      <c r="O68" s="1235">
        <v>0</v>
      </c>
      <c r="P68" s="1235">
        <v>18</v>
      </c>
      <c r="Q68" s="1235">
        <v>19</v>
      </c>
      <c r="R68" s="1285" t="s">
        <v>17</v>
      </c>
      <c r="S68" s="1285" t="s">
        <v>17</v>
      </c>
      <c r="T68" s="1057">
        <f t="shared" si="24"/>
        <v>1</v>
      </c>
      <c r="U68" s="1056">
        <f t="shared" si="20"/>
        <v>1.9417475728155339E-3</v>
      </c>
      <c r="V68" s="1058">
        <f t="shared" si="25"/>
        <v>0</v>
      </c>
      <c r="W68" s="1059">
        <f t="shared" si="21"/>
        <v>0</v>
      </c>
      <c r="X68" s="1058">
        <f t="shared" si="26"/>
        <v>37</v>
      </c>
      <c r="Y68" s="1060">
        <f t="shared" si="22"/>
        <v>3.7336024217961658E-2</v>
      </c>
      <c r="Z68" s="1061">
        <f t="shared" si="27"/>
        <v>38</v>
      </c>
      <c r="AA68" s="1060">
        <f t="shared" si="23"/>
        <v>2.5000000000000001E-2</v>
      </c>
      <c r="AB68" s="1067" t="s">
        <v>215</v>
      </c>
      <c r="AC68" s="1063"/>
      <c r="AD68" s="1063"/>
      <c r="AE68" s="1064"/>
      <c r="AF68" s="1067" t="s">
        <v>214</v>
      </c>
      <c r="AG68" s="1063"/>
      <c r="AH68" s="1063"/>
      <c r="AI68" s="1064"/>
    </row>
    <row r="69" spans="1:35" s="1014" customFormat="1" ht="13.5" thickBot="1" x14ac:dyDescent="0.35">
      <c r="A69" s="1069" t="s">
        <v>216</v>
      </c>
      <c r="B69" s="475">
        <v>0</v>
      </c>
      <c r="C69" s="475">
        <v>0</v>
      </c>
      <c r="D69" s="1279" t="s">
        <v>218</v>
      </c>
      <c r="E69" s="1279">
        <v>0</v>
      </c>
      <c r="F69" s="1279">
        <v>0</v>
      </c>
      <c r="G69" s="1279">
        <v>0</v>
      </c>
      <c r="H69" s="1278">
        <v>0</v>
      </c>
      <c r="I69" s="61">
        <v>0</v>
      </c>
      <c r="J69" s="61">
        <v>0</v>
      </c>
      <c r="K69" s="61">
        <v>0</v>
      </c>
      <c r="L69" s="61">
        <v>0</v>
      </c>
      <c r="M69" s="61">
        <v>0</v>
      </c>
      <c r="N69" s="61">
        <v>0</v>
      </c>
      <c r="O69" s="1279">
        <v>0</v>
      </c>
      <c r="P69" s="1279">
        <v>10</v>
      </c>
      <c r="Q69" s="1279">
        <v>22</v>
      </c>
      <c r="R69" s="1287" t="s">
        <v>17</v>
      </c>
      <c r="S69" s="1288" t="s">
        <v>17</v>
      </c>
      <c r="T69" s="1057">
        <f t="shared" si="24"/>
        <v>0</v>
      </c>
      <c r="U69" s="1071">
        <f t="shared" si="20"/>
        <v>0</v>
      </c>
      <c r="V69" s="1058">
        <f t="shared" si="25"/>
        <v>0</v>
      </c>
      <c r="W69" s="1059">
        <f t="shared" si="21"/>
        <v>0</v>
      </c>
      <c r="X69" s="1058">
        <f t="shared" si="26"/>
        <v>32</v>
      </c>
      <c r="Y69" s="1060">
        <f t="shared" si="22"/>
        <v>3.2290615539858729E-2</v>
      </c>
      <c r="Z69" s="1061">
        <f t="shared" si="27"/>
        <v>32</v>
      </c>
      <c r="AA69" s="1060">
        <f t="shared" si="23"/>
        <v>2.1052631578947368E-2</v>
      </c>
      <c r="AB69" s="1075" t="s">
        <v>216</v>
      </c>
      <c r="AC69" s="1076"/>
      <c r="AD69" s="1076"/>
      <c r="AE69" s="1077"/>
      <c r="AF69" s="1067" t="s">
        <v>215</v>
      </c>
      <c r="AG69" s="1063"/>
      <c r="AH69" s="1063"/>
      <c r="AI69" s="1064"/>
    </row>
    <row r="70" spans="1:35" s="1014" customFormat="1" ht="13.5" thickBot="1" x14ac:dyDescent="0.35">
      <c r="A70" s="1053" t="s">
        <v>217</v>
      </c>
      <c r="B70" s="1054" t="s">
        <v>218</v>
      </c>
      <c r="C70" s="1054" t="s">
        <v>218</v>
      </c>
      <c r="D70" s="1273" t="s">
        <v>218</v>
      </c>
      <c r="E70" s="1273" t="s">
        <v>218</v>
      </c>
      <c r="F70" s="1273" t="s">
        <v>218</v>
      </c>
      <c r="G70" s="1273" t="s">
        <v>218</v>
      </c>
      <c r="H70" s="1273" t="s">
        <v>218</v>
      </c>
      <c r="I70" s="1273" t="s">
        <v>218</v>
      </c>
      <c r="J70" s="1273" t="s">
        <v>218</v>
      </c>
      <c r="K70" s="1273" t="s">
        <v>218</v>
      </c>
      <c r="L70" s="1273" t="s">
        <v>218</v>
      </c>
      <c r="M70" s="1273" t="s">
        <v>218</v>
      </c>
      <c r="N70" s="1273" t="s">
        <v>218</v>
      </c>
      <c r="O70" s="1273" t="s">
        <v>218</v>
      </c>
      <c r="P70" s="1273">
        <v>12</v>
      </c>
      <c r="Q70" s="1273">
        <v>21</v>
      </c>
      <c r="R70" s="1286" t="s">
        <v>17</v>
      </c>
      <c r="S70" s="1286" t="s">
        <v>17</v>
      </c>
      <c r="T70" s="1057">
        <f t="shared" si="24"/>
        <v>0</v>
      </c>
      <c r="U70" s="1079">
        <f t="shared" si="20"/>
        <v>0</v>
      </c>
      <c r="V70" s="1058" t="str">
        <f t="shared" si="25"/>
        <v>n/s</v>
      </c>
      <c r="W70" s="1059" t="s">
        <v>17</v>
      </c>
      <c r="X70" s="1058">
        <f t="shared" si="26"/>
        <v>33</v>
      </c>
      <c r="Y70" s="1060">
        <f t="shared" si="22"/>
        <v>3.3299697275479316E-2</v>
      </c>
      <c r="Z70" s="1061">
        <f t="shared" si="27"/>
        <v>33</v>
      </c>
      <c r="AA70" s="1060">
        <f t="shared" si="23"/>
        <v>2.1710526315789475E-2</v>
      </c>
      <c r="AB70" s="1083" t="s">
        <v>217</v>
      </c>
      <c r="AC70" s="1084"/>
      <c r="AD70" s="1084"/>
      <c r="AE70" s="1085"/>
      <c r="AF70" s="1075" t="s">
        <v>216</v>
      </c>
      <c r="AG70" s="1076"/>
      <c r="AH70" s="1076"/>
      <c r="AI70" s="1077"/>
    </row>
    <row r="71" spans="1:35" s="1014" customFormat="1" ht="13" x14ac:dyDescent="0.3">
      <c r="A71" s="1065" t="s">
        <v>219</v>
      </c>
      <c r="B71" s="1054" t="s">
        <v>218</v>
      </c>
      <c r="C71" s="1054" t="s">
        <v>218</v>
      </c>
      <c r="D71" s="1274" t="s">
        <v>218</v>
      </c>
      <c r="E71" s="1274" t="s">
        <v>218</v>
      </c>
      <c r="F71" s="1274" t="s">
        <v>218</v>
      </c>
      <c r="G71" s="1274" t="s">
        <v>218</v>
      </c>
      <c r="H71" s="1274" t="s">
        <v>218</v>
      </c>
      <c r="I71" s="1274" t="s">
        <v>218</v>
      </c>
      <c r="J71" s="1273" t="s">
        <v>218</v>
      </c>
      <c r="K71" s="1273" t="s">
        <v>218</v>
      </c>
      <c r="L71" s="1273" t="s">
        <v>218</v>
      </c>
      <c r="M71" s="1273" t="s">
        <v>218</v>
      </c>
      <c r="N71" s="1273" t="s">
        <v>218</v>
      </c>
      <c r="O71" s="1235" t="s">
        <v>218</v>
      </c>
      <c r="P71" s="1273">
        <v>0</v>
      </c>
      <c r="Q71" s="1273">
        <v>4</v>
      </c>
      <c r="R71" s="1285" t="s">
        <v>17</v>
      </c>
      <c r="S71" s="1285" t="s">
        <v>17</v>
      </c>
      <c r="T71" s="1057">
        <f t="shared" si="24"/>
        <v>0</v>
      </c>
      <c r="U71" s="1056">
        <f t="shared" si="20"/>
        <v>0</v>
      </c>
      <c r="V71" s="1058" t="str">
        <f t="shared" si="25"/>
        <v>n/s</v>
      </c>
      <c r="W71" s="1059" t="s">
        <v>17</v>
      </c>
      <c r="X71" s="1058">
        <f t="shared" si="26"/>
        <v>4</v>
      </c>
      <c r="Y71" s="1060">
        <f t="shared" si="22"/>
        <v>4.0363269424823411E-3</v>
      </c>
      <c r="Z71" s="1061">
        <f t="shared" si="27"/>
        <v>4</v>
      </c>
      <c r="AA71" s="1060">
        <f t="shared" si="23"/>
        <v>2.631578947368421E-3</v>
      </c>
      <c r="AB71" s="1062" t="s">
        <v>219</v>
      </c>
      <c r="AC71" s="1063"/>
      <c r="AD71" s="1063"/>
      <c r="AE71" s="1064"/>
      <c r="AF71" s="1083" t="s">
        <v>217</v>
      </c>
      <c r="AG71" s="1084"/>
      <c r="AH71" s="1084"/>
      <c r="AI71" s="1085"/>
    </row>
    <row r="72" spans="1:35" s="1014" customFormat="1" ht="13" x14ac:dyDescent="0.3">
      <c r="A72" s="1065" t="s">
        <v>220</v>
      </c>
      <c r="B72" s="1054" t="s">
        <v>218</v>
      </c>
      <c r="C72" s="1054" t="s">
        <v>218</v>
      </c>
      <c r="D72" s="1274" t="s">
        <v>218</v>
      </c>
      <c r="E72" s="1274" t="s">
        <v>218</v>
      </c>
      <c r="F72" s="1274" t="s">
        <v>218</v>
      </c>
      <c r="G72" s="1274" t="s">
        <v>218</v>
      </c>
      <c r="H72" s="1274" t="s">
        <v>218</v>
      </c>
      <c r="I72" s="1274" t="s">
        <v>218</v>
      </c>
      <c r="J72" s="1273" t="s">
        <v>218</v>
      </c>
      <c r="K72" s="1273" t="s">
        <v>218</v>
      </c>
      <c r="L72" s="1273" t="s">
        <v>218</v>
      </c>
      <c r="M72" s="1273" t="s">
        <v>218</v>
      </c>
      <c r="N72" s="1273" t="s">
        <v>218</v>
      </c>
      <c r="O72" s="1235" t="s">
        <v>218</v>
      </c>
      <c r="P72" s="1273">
        <v>1</v>
      </c>
      <c r="Q72" s="1273">
        <v>1</v>
      </c>
      <c r="R72" s="1285" t="s">
        <v>17</v>
      </c>
      <c r="S72" s="1285" t="s">
        <v>17</v>
      </c>
      <c r="T72" s="1057">
        <f t="shared" si="24"/>
        <v>0</v>
      </c>
      <c r="U72" s="1056">
        <f t="shared" si="20"/>
        <v>0</v>
      </c>
      <c r="V72" s="1058" t="str">
        <f t="shared" si="25"/>
        <v>n/s</v>
      </c>
      <c r="W72" s="1059" t="s">
        <v>17</v>
      </c>
      <c r="X72" s="1058">
        <f t="shared" si="26"/>
        <v>2</v>
      </c>
      <c r="Y72" s="1060">
        <f t="shared" si="22"/>
        <v>2.0181634712411706E-3</v>
      </c>
      <c r="Z72" s="1061">
        <f t="shared" si="27"/>
        <v>2</v>
      </c>
      <c r="AA72" s="1060">
        <f t="shared" si="23"/>
        <v>1.3157894736842105E-3</v>
      </c>
      <c r="AB72" s="1062" t="s">
        <v>220</v>
      </c>
      <c r="AC72" s="1063"/>
      <c r="AD72" s="1063"/>
      <c r="AE72" s="1064"/>
      <c r="AF72" s="1062" t="s">
        <v>219</v>
      </c>
      <c r="AG72" s="1063"/>
      <c r="AH72" s="1063"/>
      <c r="AI72" s="1064"/>
    </row>
    <row r="73" spans="1:35" s="1014" customFormat="1" ht="13" x14ac:dyDescent="0.3">
      <c r="A73" s="1065" t="s">
        <v>221</v>
      </c>
      <c r="B73" s="1054" t="s">
        <v>218</v>
      </c>
      <c r="C73" s="1054" t="s">
        <v>218</v>
      </c>
      <c r="D73" s="1274" t="s">
        <v>218</v>
      </c>
      <c r="E73" s="1274" t="s">
        <v>218</v>
      </c>
      <c r="F73" s="1274" t="s">
        <v>218</v>
      </c>
      <c r="G73" s="1274" t="s">
        <v>218</v>
      </c>
      <c r="H73" s="1274" t="s">
        <v>218</v>
      </c>
      <c r="I73" s="1274" t="s">
        <v>218</v>
      </c>
      <c r="J73" s="1273" t="s">
        <v>218</v>
      </c>
      <c r="K73" s="1273" t="s">
        <v>218</v>
      </c>
      <c r="L73" s="1273" t="s">
        <v>218</v>
      </c>
      <c r="M73" s="1273" t="s">
        <v>218</v>
      </c>
      <c r="N73" s="1273" t="s">
        <v>218</v>
      </c>
      <c r="O73" s="1235" t="s">
        <v>218</v>
      </c>
      <c r="P73" s="1273">
        <v>0</v>
      </c>
      <c r="Q73" s="1273">
        <v>0</v>
      </c>
      <c r="R73" s="1285" t="s">
        <v>17</v>
      </c>
      <c r="S73" s="1285" t="s">
        <v>17</v>
      </c>
      <c r="T73" s="1057">
        <f t="shared" si="24"/>
        <v>0</v>
      </c>
      <c r="U73" s="1056">
        <f t="shared" si="20"/>
        <v>0</v>
      </c>
      <c r="V73" s="1058" t="str">
        <f t="shared" si="25"/>
        <v>n/s</v>
      </c>
      <c r="W73" s="1059" t="s">
        <v>17</v>
      </c>
      <c r="X73" s="1058">
        <f t="shared" si="26"/>
        <v>0</v>
      </c>
      <c r="Y73" s="1060">
        <f t="shared" si="22"/>
        <v>0</v>
      </c>
      <c r="Z73" s="1061">
        <f t="shared" si="27"/>
        <v>0</v>
      </c>
      <c r="AA73" s="1060">
        <f t="shared" si="23"/>
        <v>0</v>
      </c>
      <c r="AB73" s="1062" t="s">
        <v>221</v>
      </c>
      <c r="AC73" s="1063"/>
      <c r="AD73" s="1063"/>
      <c r="AE73" s="1064"/>
      <c r="AF73" s="1062" t="s">
        <v>220</v>
      </c>
      <c r="AG73" s="1063"/>
      <c r="AH73" s="1063"/>
      <c r="AI73" s="1064"/>
    </row>
    <row r="74" spans="1:35" s="1014" customFormat="1" ht="13.5" thickBot="1" x14ac:dyDescent="0.35">
      <c r="A74" s="1086" t="s">
        <v>222</v>
      </c>
      <c r="B74" s="1054" t="s">
        <v>218</v>
      </c>
      <c r="C74" s="1054" t="s">
        <v>218</v>
      </c>
      <c r="D74" s="1274" t="s">
        <v>218</v>
      </c>
      <c r="E74" s="1274" t="s">
        <v>218</v>
      </c>
      <c r="F74" s="1274" t="s">
        <v>218</v>
      </c>
      <c r="G74" s="1274" t="s">
        <v>218</v>
      </c>
      <c r="H74" s="1274" t="s">
        <v>218</v>
      </c>
      <c r="I74" s="1274" t="s">
        <v>218</v>
      </c>
      <c r="J74" s="1273" t="s">
        <v>218</v>
      </c>
      <c r="K74" s="1273" t="s">
        <v>218</v>
      </c>
      <c r="L74" s="1273" t="s">
        <v>218</v>
      </c>
      <c r="M74" s="1273" t="s">
        <v>218</v>
      </c>
      <c r="N74" s="1273" t="s">
        <v>218</v>
      </c>
      <c r="O74" s="1235" t="s">
        <v>218</v>
      </c>
      <c r="P74" s="1273">
        <v>0</v>
      </c>
      <c r="Q74" s="1273">
        <v>0</v>
      </c>
      <c r="R74" s="1285" t="s">
        <v>17</v>
      </c>
      <c r="S74" s="1285" t="s">
        <v>17</v>
      </c>
      <c r="T74" s="1057">
        <f t="shared" si="24"/>
        <v>0</v>
      </c>
      <c r="U74" s="1056">
        <f t="shared" si="20"/>
        <v>0</v>
      </c>
      <c r="V74" s="1058" t="str">
        <f t="shared" si="25"/>
        <v>n/s</v>
      </c>
      <c r="W74" s="1059" t="s">
        <v>17</v>
      </c>
      <c r="X74" s="1058">
        <f t="shared" si="26"/>
        <v>0</v>
      </c>
      <c r="Y74" s="1060">
        <f t="shared" si="22"/>
        <v>0</v>
      </c>
      <c r="Z74" s="1061">
        <f t="shared" si="27"/>
        <v>0</v>
      </c>
      <c r="AA74" s="1060">
        <f t="shared" si="23"/>
        <v>0</v>
      </c>
      <c r="AB74" s="1087" t="s">
        <v>222</v>
      </c>
      <c r="AC74" s="1088"/>
      <c r="AD74" s="1088"/>
      <c r="AE74" s="1089"/>
      <c r="AF74" s="1062" t="s">
        <v>221</v>
      </c>
      <c r="AG74" s="1063"/>
      <c r="AH74" s="1063"/>
      <c r="AI74" s="1064"/>
    </row>
    <row r="75" spans="1:35" s="1014" customFormat="1" ht="13.5" thickBot="1" x14ac:dyDescent="0.35">
      <c r="A75" s="1090" t="s">
        <v>46</v>
      </c>
      <c r="B75" s="1091">
        <f t="shared" ref="B75:E75" si="28">SUM(B62:B74)</f>
        <v>4</v>
      </c>
      <c r="C75" s="1091">
        <f t="shared" si="28"/>
        <v>2</v>
      </c>
      <c r="D75" s="1091">
        <f t="shared" si="28"/>
        <v>6</v>
      </c>
      <c r="E75" s="1091">
        <f t="shared" si="28"/>
        <v>71</v>
      </c>
      <c r="F75" s="1091">
        <f>SUM(F62:F74)</f>
        <v>96</v>
      </c>
      <c r="G75" s="1091">
        <f t="shared" ref="G75:N75" si="29">SUM(G62:G74)</f>
        <v>110</v>
      </c>
      <c r="H75" s="1091">
        <f t="shared" si="29"/>
        <v>90</v>
      </c>
      <c r="I75" s="1091">
        <f t="shared" si="29"/>
        <v>59</v>
      </c>
      <c r="J75" s="1091">
        <f t="shared" si="29"/>
        <v>35</v>
      </c>
      <c r="K75" s="1091">
        <f t="shared" si="29"/>
        <v>20</v>
      </c>
      <c r="L75" s="1091">
        <f t="shared" si="29"/>
        <v>16</v>
      </c>
      <c r="M75" s="1091">
        <f t="shared" si="29"/>
        <v>6</v>
      </c>
      <c r="N75" s="1091">
        <f t="shared" si="29"/>
        <v>0</v>
      </c>
      <c r="O75" s="1091">
        <f t="shared" ref="O75:AA75" si="30">SUM(O62:O74)</f>
        <v>14</v>
      </c>
      <c r="P75" s="1091">
        <f t="shared" si="30"/>
        <v>579</v>
      </c>
      <c r="Q75" s="1091">
        <f t="shared" si="30"/>
        <v>412</v>
      </c>
      <c r="R75" s="1092">
        <f t="shared" si="30"/>
        <v>0</v>
      </c>
      <c r="S75" s="1093">
        <f t="shared" si="30"/>
        <v>0</v>
      </c>
      <c r="T75" s="1092">
        <f t="shared" si="30"/>
        <v>515</v>
      </c>
      <c r="U75" s="1093">
        <f t="shared" si="30"/>
        <v>1.0000000000000002</v>
      </c>
      <c r="V75" s="1092">
        <f t="shared" si="30"/>
        <v>14</v>
      </c>
      <c r="W75" s="1093">
        <f t="shared" si="30"/>
        <v>1</v>
      </c>
      <c r="X75" s="1092">
        <f t="shared" si="30"/>
        <v>991</v>
      </c>
      <c r="Y75" s="1093">
        <f t="shared" si="30"/>
        <v>1</v>
      </c>
      <c r="Z75" s="1092">
        <f t="shared" si="30"/>
        <v>1520</v>
      </c>
      <c r="AA75" s="1093">
        <f t="shared" si="30"/>
        <v>0.99999999999999989</v>
      </c>
      <c r="AB75" s="1096"/>
      <c r="AC75" s="1097"/>
      <c r="AD75" s="1097"/>
      <c r="AE75" s="1097"/>
      <c r="AF75" s="1087" t="s">
        <v>222</v>
      </c>
      <c r="AG75" s="1088"/>
      <c r="AH75" s="1088"/>
      <c r="AI75" s="1089"/>
    </row>
    <row r="76" spans="1:35" s="1014" customFormat="1" ht="13.5" thickBot="1" x14ac:dyDescent="0.35">
      <c r="A76" s="1098" t="s">
        <v>223</v>
      </c>
      <c r="B76" s="497">
        <v>1.5</v>
      </c>
      <c r="C76" s="497">
        <v>1.3</v>
      </c>
      <c r="D76" s="497">
        <v>1</v>
      </c>
      <c r="E76" s="497">
        <v>1.7</v>
      </c>
      <c r="F76" s="497">
        <v>1.4</v>
      </c>
      <c r="G76" s="497">
        <v>1.3</v>
      </c>
      <c r="H76" s="497">
        <v>1.9</v>
      </c>
      <c r="I76" s="50">
        <v>1.8</v>
      </c>
      <c r="J76" s="50">
        <v>1.4</v>
      </c>
      <c r="K76" s="50">
        <v>1.4</v>
      </c>
      <c r="L76" s="50">
        <v>1.5</v>
      </c>
      <c r="M76" s="50">
        <v>1.3</v>
      </c>
      <c r="N76" s="50">
        <v>1.4</v>
      </c>
      <c r="O76" s="1102"/>
      <c r="P76" s="1102"/>
      <c r="Q76" s="1102"/>
      <c r="R76" s="1105"/>
      <c r="S76" s="1106"/>
      <c r="T76" s="1106"/>
      <c r="U76" s="1106"/>
      <c r="V76" s="1106"/>
      <c r="W76" s="1106"/>
      <c r="X76" s="1107" t="s">
        <v>224</v>
      </c>
      <c r="Y76" s="1107" t="s">
        <v>225</v>
      </c>
      <c r="Z76" s="1108" t="s">
        <v>226</v>
      </c>
      <c r="AA76" s="1109" t="s">
        <v>226</v>
      </c>
      <c r="AB76" s="1110" t="s">
        <v>227</v>
      </c>
      <c r="AC76" s="1110"/>
      <c r="AD76" s="1110"/>
      <c r="AE76" s="1111"/>
      <c r="AF76" s="1096"/>
      <c r="AG76" s="1097"/>
      <c r="AH76" s="1097"/>
      <c r="AI76" s="1097"/>
    </row>
    <row r="77" spans="1:35" s="1014" customFormat="1" ht="13" x14ac:dyDescent="0.3">
      <c r="A77" s="1112">
        <f>SUM(B76:N76)</f>
        <v>18.900000000000002</v>
      </c>
      <c r="G77" s="1113"/>
      <c r="H77" s="1118"/>
      <c r="I77" s="1119"/>
      <c r="J77" s="1118"/>
      <c r="K77" s="1117"/>
      <c r="L77" s="1117"/>
      <c r="M77" s="1117"/>
      <c r="N77" s="1117"/>
      <c r="R77" s="1120">
        <v>2019</v>
      </c>
      <c r="S77" s="1121" t="s">
        <v>229</v>
      </c>
      <c r="T77" s="1122"/>
      <c r="U77" s="1122"/>
      <c r="V77" s="1122" t="s">
        <v>230</v>
      </c>
      <c r="W77" s="1121" t="s">
        <v>231</v>
      </c>
      <c r="X77" s="1123" t="s">
        <v>232</v>
      </c>
      <c r="Y77" s="1123" t="s">
        <v>233</v>
      </c>
      <c r="Z77" s="1124" t="s">
        <v>232</v>
      </c>
      <c r="AA77" s="1125" t="s">
        <v>233</v>
      </c>
      <c r="AB77" s="1126" t="s">
        <v>234</v>
      </c>
      <c r="AC77" s="1127"/>
      <c r="AD77" s="1127"/>
      <c r="AE77" s="1128"/>
      <c r="AF77" s="1110" t="s">
        <v>227</v>
      </c>
      <c r="AG77" s="1110"/>
      <c r="AH77" s="1110"/>
      <c r="AI77" s="1111"/>
    </row>
    <row r="78" spans="1:35" s="1014" customFormat="1" ht="13" x14ac:dyDescent="0.3">
      <c r="A78" s="1445" t="s">
        <v>528</v>
      </c>
      <c r="B78" s="1321">
        <v>0</v>
      </c>
      <c r="C78" s="1321">
        <v>0</v>
      </c>
      <c r="D78" s="1321">
        <v>2</v>
      </c>
      <c r="E78" s="1321">
        <v>21</v>
      </c>
      <c r="F78" s="1321">
        <v>30</v>
      </c>
      <c r="G78" s="1321">
        <v>27</v>
      </c>
      <c r="H78" s="1321">
        <v>16</v>
      </c>
      <c r="I78" s="1321">
        <v>7</v>
      </c>
      <c r="J78" s="1321">
        <v>3</v>
      </c>
      <c r="K78" s="1321">
        <v>2</v>
      </c>
      <c r="L78" s="1321">
        <v>0</v>
      </c>
      <c r="M78" s="1321">
        <v>0</v>
      </c>
      <c r="N78" s="1321">
        <v>0</v>
      </c>
      <c r="R78" s="1129" t="s">
        <v>235</v>
      </c>
      <c r="S78" s="1130"/>
      <c r="T78" s="1130"/>
      <c r="U78" s="1130"/>
      <c r="V78" s="1131"/>
      <c r="W78" s="1131"/>
      <c r="X78" s="1132"/>
      <c r="Y78" s="1133"/>
      <c r="Z78" s="1134"/>
      <c r="AA78" s="1135"/>
      <c r="AB78" s="1136" t="s">
        <v>236</v>
      </c>
      <c r="AC78" s="1137"/>
      <c r="AD78" s="1137"/>
      <c r="AE78" s="1138"/>
      <c r="AF78" s="1126" t="s">
        <v>234</v>
      </c>
      <c r="AG78" s="1127"/>
      <c r="AH78" s="1127"/>
      <c r="AI78" s="1128"/>
    </row>
    <row r="79" spans="1:35" s="1014" customFormat="1" ht="13" x14ac:dyDescent="0.3">
      <c r="A79" s="1322" t="s">
        <v>529</v>
      </c>
      <c r="B79" s="1451">
        <f>SUM(B78:N78)/T75</f>
        <v>0.20970873786407768</v>
      </c>
      <c r="M79" s="952"/>
      <c r="N79" s="952"/>
      <c r="R79" s="1139" t="s">
        <v>237</v>
      </c>
      <c r="S79" s="1140"/>
      <c r="T79" s="1140"/>
      <c r="U79" s="1140"/>
      <c r="V79" s="1131">
        <f>SUM(X79,Z79)/SUM(X79:AA79)</f>
        <v>0.99805825242718449</v>
      </c>
      <c r="W79" s="1131">
        <f>SUM(Y79,AA79)/SUM(X79:AA79)</f>
        <v>1.9417475728155339E-3</v>
      </c>
      <c r="X79" s="1135">
        <f>SUM(T62:T65)</f>
        <v>514</v>
      </c>
      <c r="Y79" s="1135">
        <f>SUM(T66:T74)</f>
        <v>1</v>
      </c>
      <c r="Z79" s="1141">
        <v>0</v>
      </c>
      <c r="AA79" s="1142">
        <v>0</v>
      </c>
      <c r="AB79" s="1136" t="s">
        <v>238</v>
      </c>
      <c r="AC79" s="1137"/>
      <c r="AD79" s="1137"/>
      <c r="AE79" s="1138"/>
      <c r="AF79" s="1136" t="s">
        <v>236</v>
      </c>
      <c r="AG79" s="1137"/>
      <c r="AH79" s="1137"/>
      <c r="AI79" s="1138"/>
    </row>
    <row r="80" spans="1:35" s="1014" customFormat="1" ht="13.5" thickBot="1" x14ac:dyDescent="0.35">
      <c r="M80" s="952"/>
      <c r="N80" s="952"/>
      <c r="R80" s="1143" t="s">
        <v>428</v>
      </c>
      <c r="S80" s="1144"/>
      <c r="T80" s="1144"/>
      <c r="U80" s="1144"/>
      <c r="V80" s="1145"/>
      <c r="W80" s="1145"/>
      <c r="X80" s="1146"/>
      <c r="Y80" s="1147"/>
      <c r="Z80" s="1148"/>
      <c r="AA80" s="1149"/>
      <c r="AB80" s="1150" t="s">
        <v>240</v>
      </c>
      <c r="AC80" s="1151"/>
      <c r="AD80" s="1151"/>
      <c r="AE80" s="1152"/>
      <c r="AF80" s="1136" t="s">
        <v>238</v>
      </c>
      <c r="AG80" s="1137"/>
      <c r="AH80" s="1137"/>
      <c r="AI80" s="1138"/>
    </row>
    <row r="81" spans="1:36" s="1014" customFormat="1" ht="13" thickBot="1" x14ac:dyDescent="0.3">
      <c r="A81" s="424"/>
      <c r="B81" s="424"/>
      <c r="C81" s="424"/>
      <c r="D81" s="424"/>
      <c r="E81" s="424"/>
      <c r="F81" s="424"/>
      <c r="G81" s="424"/>
      <c r="H81" s="424"/>
      <c r="I81" s="424"/>
      <c r="J81" s="424"/>
      <c r="K81" s="424"/>
      <c r="L81" s="499"/>
      <c r="M81" s="499"/>
      <c r="N81" s="499"/>
      <c r="O81" s="499"/>
      <c r="P81" s="499"/>
      <c r="Q81" s="499"/>
      <c r="R81" s="499"/>
      <c r="S81" s="499"/>
      <c r="T81" s="499"/>
      <c r="U81" s="499"/>
      <c r="V81" s="499"/>
      <c r="W81" s="499"/>
      <c r="X81" s="499"/>
      <c r="Y81" s="499"/>
      <c r="Z81" s="499"/>
      <c r="AA81" s="499"/>
      <c r="AB81" s="499"/>
      <c r="AC81" s="424"/>
      <c r="AD81" s="424"/>
      <c r="AE81" s="424"/>
      <c r="AF81" s="1150" t="s">
        <v>240</v>
      </c>
      <c r="AG81" s="1151"/>
      <c r="AH81" s="1151"/>
      <c r="AI81" s="1152"/>
      <c r="AJ81" s="1113"/>
    </row>
    <row r="82" spans="1:36" ht="25.5" thickBot="1" x14ac:dyDescent="0.55000000000000004">
      <c r="A82" s="1011" t="s">
        <v>427</v>
      </c>
      <c r="B82" s="1011"/>
      <c r="C82" s="1012"/>
      <c r="D82" s="1012"/>
      <c r="E82" s="4"/>
      <c r="F82" s="4"/>
      <c r="G82" s="4"/>
      <c r="H82" s="4"/>
      <c r="I82" s="413"/>
      <c r="J82" s="4"/>
      <c r="K82" s="4"/>
      <c r="L82" s="4"/>
      <c r="M82" s="4"/>
      <c r="N82" s="4"/>
      <c r="O82" s="4"/>
      <c r="P82" s="4"/>
      <c r="Q82" s="4"/>
      <c r="R82" s="4"/>
      <c r="S82" s="1013"/>
      <c r="T82" s="4"/>
      <c r="U82" s="4"/>
      <c r="V82" s="4"/>
      <c r="W82" s="4"/>
      <c r="X82" s="4"/>
      <c r="Y82" s="4"/>
      <c r="Z82" s="4"/>
      <c r="AA82" s="4"/>
      <c r="AB82" s="4"/>
      <c r="AC82" s="4"/>
      <c r="AD82" s="4"/>
      <c r="AE82" s="1014"/>
    </row>
    <row r="83" spans="1:36" ht="13.5" thickBot="1" x14ac:dyDescent="0.35">
      <c r="A83" s="1015" t="s">
        <v>191</v>
      </c>
      <c r="B83" s="1015"/>
      <c r="C83" s="4"/>
      <c r="D83" s="4"/>
      <c r="E83" s="4"/>
      <c r="F83" s="4"/>
      <c r="G83" s="4"/>
      <c r="H83" s="4"/>
      <c r="I83" s="4"/>
      <c r="J83" s="4"/>
      <c r="K83" s="4"/>
      <c r="L83" s="4"/>
      <c r="M83" s="4"/>
      <c r="N83" s="4"/>
      <c r="O83" s="4"/>
      <c r="P83" s="4"/>
      <c r="Q83" s="4"/>
      <c r="R83" s="4"/>
      <c r="S83" s="4"/>
      <c r="T83" s="4"/>
      <c r="U83" s="4"/>
      <c r="V83" s="4"/>
      <c r="W83" s="4"/>
      <c r="X83" s="4"/>
      <c r="Y83" s="1016"/>
      <c r="Z83" s="4"/>
      <c r="AA83" s="4"/>
      <c r="AB83" s="4"/>
      <c r="AC83" s="4"/>
      <c r="AD83" s="4"/>
      <c r="AE83" s="1014"/>
    </row>
    <row r="84" spans="1:36" ht="13.5" thickTop="1" x14ac:dyDescent="0.3">
      <c r="A84" s="1017" t="s">
        <v>192</v>
      </c>
      <c r="B84" s="1261">
        <v>43113</v>
      </c>
      <c r="C84" s="1261">
        <v>43135</v>
      </c>
      <c r="D84" s="931">
        <v>43153</v>
      </c>
      <c r="E84" s="931">
        <v>43190</v>
      </c>
      <c r="F84" s="931">
        <v>43221</v>
      </c>
      <c r="G84" s="931">
        <v>43236</v>
      </c>
      <c r="H84" s="1261">
        <v>43244</v>
      </c>
      <c r="I84" s="931">
        <v>43259</v>
      </c>
      <c r="J84" s="931">
        <v>43265</v>
      </c>
      <c r="K84" s="931">
        <v>43273</v>
      </c>
      <c r="L84" s="931">
        <v>43278</v>
      </c>
      <c r="M84" s="931">
        <v>43286</v>
      </c>
      <c r="N84" s="931">
        <v>43293</v>
      </c>
      <c r="O84" s="931">
        <v>43301</v>
      </c>
      <c r="P84" s="931">
        <v>43306</v>
      </c>
      <c r="Q84" s="1262">
        <v>43328</v>
      </c>
      <c r="R84" s="931">
        <v>43341</v>
      </c>
      <c r="S84" s="931">
        <v>43384</v>
      </c>
      <c r="T84" s="931">
        <v>43396</v>
      </c>
      <c r="U84" s="931">
        <v>43411</v>
      </c>
      <c r="V84" s="1018">
        <v>2018</v>
      </c>
      <c r="W84" s="1019"/>
      <c r="X84" s="1019"/>
      <c r="Y84" s="1020"/>
      <c r="Z84" s="1020"/>
      <c r="AA84" s="1020"/>
      <c r="AB84" s="1020"/>
      <c r="AC84" s="1021"/>
      <c r="AD84" s="1022"/>
      <c r="AE84" s="1022"/>
    </row>
    <row r="85" spans="1:36" ht="13" x14ac:dyDescent="0.3">
      <c r="A85" s="1025" t="s">
        <v>193</v>
      </c>
      <c r="B85" s="1263" t="s">
        <v>242</v>
      </c>
      <c r="C85" s="1263" t="s">
        <v>242</v>
      </c>
      <c r="D85" s="1263" t="s">
        <v>242</v>
      </c>
      <c r="E85" s="1263" t="s">
        <v>242</v>
      </c>
      <c r="F85" s="1173" t="s">
        <v>194</v>
      </c>
      <c r="G85" s="1173" t="s">
        <v>194</v>
      </c>
      <c r="H85" s="1173" t="s">
        <v>194</v>
      </c>
      <c r="I85" s="1173" t="s">
        <v>194</v>
      </c>
      <c r="J85" s="1173" t="s">
        <v>194</v>
      </c>
      <c r="K85" s="1173" t="s">
        <v>194</v>
      </c>
      <c r="L85" s="1173" t="s">
        <v>194</v>
      </c>
      <c r="M85" s="1173" t="s">
        <v>194</v>
      </c>
      <c r="N85" s="1173" t="s">
        <v>194</v>
      </c>
      <c r="O85" s="1173" t="s">
        <v>194</v>
      </c>
      <c r="P85" s="1173" t="s">
        <v>194</v>
      </c>
      <c r="Q85" s="1264" t="s">
        <v>194</v>
      </c>
      <c r="R85" s="1173" t="s">
        <v>194</v>
      </c>
      <c r="S85" s="1173" t="s">
        <v>242</v>
      </c>
      <c r="T85" s="1173" t="s">
        <v>242</v>
      </c>
      <c r="U85" s="1173" t="s">
        <v>242</v>
      </c>
      <c r="V85" s="1027"/>
      <c r="W85" s="1028"/>
      <c r="X85" s="1028"/>
      <c r="Y85" s="1029"/>
      <c r="Z85" s="1029"/>
      <c r="AA85" s="1029"/>
      <c r="AB85" s="1029"/>
      <c r="AC85" s="1030"/>
      <c r="AD85" s="1006"/>
      <c r="AE85" s="1006"/>
    </row>
    <row r="86" spans="1:36" ht="13" x14ac:dyDescent="0.3">
      <c r="A86" s="1025" t="s">
        <v>195</v>
      </c>
      <c r="B86" s="1263" t="s">
        <v>260</v>
      </c>
      <c r="C86" s="1263" t="s">
        <v>260</v>
      </c>
      <c r="D86" s="1263" t="s">
        <v>260</v>
      </c>
      <c r="E86" s="1263" t="s">
        <v>260</v>
      </c>
      <c r="F86" s="1263" t="s">
        <v>260</v>
      </c>
      <c r="G86" s="1263" t="s">
        <v>260</v>
      </c>
      <c r="H86" s="1263" t="s">
        <v>260</v>
      </c>
      <c r="I86" s="1263" t="s">
        <v>283</v>
      </c>
      <c r="J86" s="1263" t="s">
        <v>283</v>
      </c>
      <c r="K86" s="1263" t="s">
        <v>283</v>
      </c>
      <c r="L86" s="1263" t="s">
        <v>283</v>
      </c>
      <c r="M86" s="1263" t="s">
        <v>283</v>
      </c>
      <c r="N86" s="1263" t="s">
        <v>283</v>
      </c>
      <c r="O86" s="1263" t="s">
        <v>283</v>
      </c>
      <c r="P86" s="1263" t="s">
        <v>283</v>
      </c>
      <c r="Q86" s="1265" t="s">
        <v>260</v>
      </c>
      <c r="R86" s="1173" t="s">
        <v>283</v>
      </c>
      <c r="S86" s="1173" t="s">
        <v>260</v>
      </c>
      <c r="T86" s="1173" t="s">
        <v>260</v>
      </c>
      <c r="U86" s="1173" t="s">
        <v>260</v>
      </c>
      <c r="V86" s="1033" t="s">
        <v>46</v>
      </c>
      <c r="W86" s="1034"/>
      <c r="X86" s="1035"/>
      <c r="Y86" s="1035"/>
      <c r="Z86" s="1035"/>
      <c r="AA86" s="1035"/>
      <c r="AB86" s="1035"/>
      <c r="AC86" s="1036"/>
      <c r="AD86" s="1037"/>
      <c r="AE86" s="1037"/>
    </row>
    <row r="87" spans="1:36" ht="13.5" thickBot="1" x14ac:dyDescent="0.35">
      <c r="A87" s="1040" t="s">
        <v>197</v>
      </c>
      <c r="B87" s="1266">
        <v>4029</v>
      </c>
      <c r="C87" s="1266">
        <v>3845</v>
      </c>
      <c r="D87" s="1266">
        <v>3846</v>
      </c>
      <c r="E87" s="1266">
        <v>3269</v>
      </c>
      <c r="F87" s="1266">
        <v>3270</v>
      </c>
      <c r="G87" s="1266">
        <v>9264</v>
      </c>
      <c r="H87" s="1266">
        <v>9557</v>
      </c>
      <c r="I87" s="1266">
        <v>9558</v>
      </c>
      <c r="J87" s="1266">
        <v>10212</v>
      </c>
      <c r="K87" s="1266">
        <v>10842</v>
      </c>
      <c r="L87" s="1266">
        <v>12022</v>
      </c>
      <c r="M87" s="1266">
        <v>13200</v>
      </c>
      <c r="N87" s="1266">
        <v>13039</v>
      </c>
      <c r="O87" s="1266">
        <v>13039</v>
      </c>
      <c r="P87" s="1266">
        <v>13039</v>
      </c>
      <c r="Q87" s="1267">
        <v>9974</v>
      </c>
      <c r="R87" s="1268">
        <v>9248</v>
      </c>
      <c r="S87" s="1268">
        <v>7141</v>
      </c>
      <c r="T87" s="1269">
        <v>6205</v>
      </c>
      <c r="U87" s="1268">
        <v>4572</v>
      </c>
      <c r="V87" s="1042" t="s">
        <v>198</v>
      </c>
      <c r="W87" s="1043"/>
      <c r="X87" s="1044"/>
      <c r="Y87" s="1044"/>
      <c r="Z87" s="1044"/>
      <c r="AA87" s="1044"/>
      <c r="AB87" s="1045"/>
      <c r="AC87" s="1046"/>
      <c r="AD87" s="1047"/>
      <c r="AE87" s="1047"/>
    </row>
    <row r="88" spans="1:36" ht="13.5" thickBot="1" x14ac:dyDescent="0.35">
      <c r="A88" s="1049" t="s">
        <v>199</v>
      </c>
      <c r="B88" s="1270" t="s">
        <v>201</v>
      </c>
      <c r="C88" s="1270" t="s">
        <v>201</v>
      </c>
      <c r="D88" s="1270" t="s">
        <v>201</v>
      </c>
      <c r="E88" s="1270" t="s">
        <v>201</v>
      </c>
      <c r="F88" s="1270" t="s">
        <v>200</v>
      </c>
      <c r="G88" s="1270" t="s">
        <v>200</v>
      </c>
      <c r="H88" s="1270" t="s">
        <v>200</v>
      </c>
      <c r="I88" s="1270" t="s">
        <v>200</v>
      </c>
      <c r="J88" s="1270" t="s">
        <v>200</v>
      </c>
      <c r="K88" s="1270" t="s">
        <v>200</v>
      </c>
      <c r="L88" s="1270" t="s">
        <v>200</v>
      </c>
      <c r="M88" s="1270" t="s">
        <v>200</v>
      </c>
      <c r="N88" s="1270" t="s">
        <v>200</v>
      </c>
      <c r="O88" s="1270" t="s">
        <v>200</v>
      </c>
      <c r="P88" s="1270" t="s">
        <v>200</v>
      </c>
      <c r="Q88" s="1271" t="s">
        <v>200</v>
      </c>
      <c r="R88" s="1270" t="s">
        <v>200</v>
      </c>
      <c r="S88" s="932" t="s">
        <v>206</v>
      </c>
      <c r="T88" s="932" t="s">
        <v>206</v>
      </c>
      <c r="U88" s="932" t="s">
        <v>206</v>
      </c>
      <c r="V88" s="1050" t="s">
        <v>201</v>
      </c>
      <c r="W88" s="1051" t="s">
        <v>202</v>
      </c>
      <c r="X88" s="1050" t="s">
        <v>203</v>
      </c>
      <c r="Y88" s="1050" t="s">
        <v>204</v>
      </c>
      <c r="Z88" s="1050" t="s">
        <v>205</v>
      </c>
      <c r="AA88" s="1050" t="s">
        <v>204</v>
      </c>
      <c r="AB88" s="1050" t="s">
        <v>206</v>
      </c>
      <c r="AC88" s="1050" t="s">
        <v>202</v>
      </c>
      <c r="AD88" s="1050" t="s">
        <v>207</v>
      </c>
      <c r="AE88" s="1051" t="s">
        <v>204</v>
      </c>
    </row>
    <row r="89" spans="1:36" ht="13" x14ac:dyDescent="0.3">
      <c r="A89" s="1053" t="s">
        <v>208</v>
      </c>
      <c r="B89" s="1272">
        <v>64</v>
      </c>
      <c r="C89" s="1272">
        <v>63</v>
      </c>
      <c r="D89" s="1273">
        <v>9</v>
      </c>
      <c r="E89" s="1273">
        <v>0</v>
      </c>
      <c r="F89" s="1273">
        <v>0</v>
      </c>
      <c r="G89" s="1273">
        <v>2</v>
      </c>
      <c r="H89" s="1272">
        <v>1</v>
      </c>
      <c r="I89" s="1273">
        <v>5</v>
      </c>
      <c r="J89" s="1273">
        <v>2</v>
      </c>
      <c r="K89" s="1273">
        <v>2</v>
      </c>
      <c r="L89" s="1273">
        <v>2</v>
      </c>
      <c r="M89" s="1273">
        <v>16</v>
      </c>
      <c r="N89" s="1273">
        <v>11</v>
      </c>
      <c r="O89" s="1274">
        <v>4</v>
      </c>
      <c r="P89" s="1273">
        <v>9</v>
      </c>
      <c r="Q89" s="1275" t="s">
        <v>218</v>
      </c>
      <c r="R89" s="1273">
        <v>0</v>
      </c>
      <c r="S89" s="1273">
        <v>17</v>
      </c>
      <c r="T89" s="1273">
        <v>12</v>
      </c>
      <c r="U89" s="1273">
        <v>65</v>
      </c>
      <c r="V89" s="1055">
        <f t="shared" ref="V89:V101" si="31">SUM(N116,B89:E89)</f>
        <v>178</v>
      </c>
      <c r="W89" s="1056">
        <f t="shared" ref="W89:W101" si="32">V89/V$102</f>
        <v>0.63799283154121866</v>
      </c>
      <c r="X89" s="1057">
        <f>SUM(F89:R89)</f>
        <v>54</v>
      </c>
      <c r="Y89" s="1056">
        <f t="shared" ref="Y89:Y101" si="33">X89/X$102</f>
        <v>0.27272727272727271</v>
      </c>
      <c r="Z89" s="1058" t="s">
        <v>17</v>
      </c>
      <c r="AA89" s="1058" t="s">
        <v>17</v>
      </c>
      <c r="AB89" s="1058">
        <f>SUM(S89:U89)</f>
        <v>94</v>
      </c>
      <c r="AC89" s="1060">
        <f t="shared" ref="AC89:AC101" si="34">AB89/AB$102</f>
        <v>0.15112540192926044</v>
      </c>
      <c r="AD89" s="1061">
        <f>SUM(B89:U89)+N116</f>
        <v>326</v>
      </c>
      <c r="AE89" s="1060">
        <f t="shared" ref="AE89:AE101" si="35">AD89/AD$102</f>
        <v>0.29663330300272978</v>
      </c>
    </row>
    <row r="90" spans="1:36" ht="13" x14ac:dyDescent="0.3">
      <c r="A90" s="1065" t="s">
        <v>209</v>
      </c>
      <c r="B90" s="1276">
        <v>16</v>
      </c>
      <c r="C90" s="1276">
        <v>17</v>
      </c>
      <c r="D90" s="1274">
        <v>3</v>
      </c>
      <c r="E90" s="1274">
        <v>3</v>
      </c>
      <c r="F90" s="1274">
        <v>0</v>
      </c>
      <c r="G90" s="1274">
        <v>3</v>
      </c>
      <c r="H90" s="1276">
        <v>10</v>
      </c>
      <c r="I90" s="1274">
        <v>12</v>
      </c>
      <c r="J90" s="1274">
        <v>5</v>
      </c>
      <c r="K90" s="1274">
        <v>11</v>
      </c>
      <c r="L90" s="1274">
        <v>16</v>
      </c>
      <c r="M90" s="1274">
        <v>22</v>
      </c>
      <c r="N90" s="1274">
        <v>23</v>
      </c>
      <c r="O90" s="1274">
        <v>16</v>
      </c>
      <c r="P90" s="1274">
        <v>12</v>
      </c>
      <c r="Q90" s="1275" t="s">
        <v>218</v>
      </c>
      <c r="R90" s="1274">
        <v>0</v>
      </c>
      <c r="S90" s="1274">
        <v>32</v>
      </c>
      <c r="T90" s="1274">
        <v>54</v>
      </c>
      <c r="U90" s="1274">
        <v>11</v>
      </c>
      <c r="V90" s="1055">
        <f t="shared" si="31"/>
        <v>43</v>
      </c>
      <c r="W90" s="1056">
        <f t="shared" si="32"/>
        <v>0.15412186379928317</v>
      </c>
      <c r="X90" s="1057">
        <f t="shared" ref="X90:X101" si="36">SUM(F90:R90)</f>
        <v>130</v>
      </c>
      <c r="Y90" s="1056">
        <f t="shared" si="33"/>
        <v>0.65656565656565657</v>
      </c>
      <c r="Z90" s="1058" t="s">
        <v>17</v>
      </c>
      <c r="AA90" s="1058" t="s">
        <v>17</v>
      </c>
      <c r="AB90" s="1058">
        <f t="shared" ref="AB90:AB101" si="37">SUM(S90:U90)</f>
        <v>97</v>
      </c>
      <c r="AC90" s="1060">
        <f t="shared" si="34"/>
        <v>0.15594855305466238</v>
      </c>
      <c r="AD90" s="1061">
        <f t="shared" ref="AD90:AD101" si="38">SUM(B90:U90)+N117</f>
        <v>270</v>
      </c>
      <c r="AE90" s="1060">
        <f t="shared" si="35"/>
        <v>0.24567788898999091</v>
      </c>
    </row>
    <row r="91" spans="1:36" ht="13" x14ac:dyDescent="0.3">
      <c r="A91" s="1065" t="s">
        <v>211</v>
      </c>
      <c r="B91" s="1276">
        <v>10</v>
      </c>
      <c r="C91" s="1276">
        <v>5</v>
      </c>
      <c r="D91" s="1274">
        <v>2</v>
      </c>
      <c r="E91" s="1274">
        <v>0</v>
      </c>
      <c r="F91" s="1274">
        <v>0</v>
      </c>
      <c r="G91" s="1274">
        <v>0</v>
      </c>
      <c r="H91" s="1276">
        <v>0</v>
      </c>
      <c r="I91" s="1274">
        <v>0</v>
      </c>
      <c r="J91" s="1274">
        <v>2</v>
      </c>
      <c r="K91" s="1274">
        <v>1</v>
      </c>
      <c r="L91" s="1274">
        <v>1</v>
      </c>
      <c r="M91" s="1274">
        <v>4</v>
      </c>
      <c r="N91" s="1274">
        <v>4</v>
      </c>
      <c r="O91" s="1274">
        <v>0</v>
      </c>
      <c r="P91" s="1274">
        <v>2</v>
      </c>
      <c r="Q91" s="1275" t="s">
        <v>218</v>
      </c>
      <c r="R91" s="1274">
        <v>0</v>
      </c>
      <c r="S91" s="1274">
        <v>109</v>
      </c>
      <c r="T91" s="1274">
        <v>124</v>
      </c>
      <c r="U91" s="1274">
        <v>68</v>
      </c>
      <c r="V91" s="1055">
        <f t="shared" si="31"/>
        <v>24</v>
      </c>
      <c r="W91" s="1056">
        <f t="shared" si="32"/>
        <v>8.6021505376344093E-2</v>
      </c>
      <c r="X91" s="1057">
        <f t="shared" si="36"/>
        <v>14</v>
      </c>
      <c r="Y91" s="1056">
        <f t="shared" si="33"/>
        <v>7.0707070707070704E-2</v>
      </c>
      <c r="Z91" s="1058" t="s">
        <v>17</v>
      </c>
      <c r="AA91" s="1058" t="s">
        <v>17</v>
      </c>
      <c r="AB91" s="1058">
        <f t="shared" si="37"/>
        <v>301</v>
      </c>
      <c r="AC91" s="1060">
        <f t="shared" si="34"/>
        <v>0.48392282958199356</v>
      </c>
      <c r="AD91" s="1061">
        <f t="shared" si="38"/>
        <v>339</v>
      </c>
      <c r="AE91" s="1060">
        <f t="shared" si="35"/>
        <v>0.30846223839854414</v>
      </c>
    </row>
    <row r="92" spans="1:36" ht="13" x14ac:dyDescent="0.3">
      <c r="A92" s="1065" t="s">
        <v>212</v>
      </c>
      <c r="B92" s="1276">
        <v>3</v>
      </c>
      <c r="C92" s="1276">
        <v>4</v>
      </c>
      <c r="D92" s="1274">
        <v>0</v>
      </c>
      <c r="E92" s="1274">
        <v>2</v>
      </c>
      <c r="F92" s="1274">
        <v>0</v>
      </c>
      <c r="G92" s="1274">
        <v>0</v>
      </c>
      <c r="H92" s="1276">
        <v>0</v>
      </c>
      <c r="I92" s="1274">
        <v>0</v>
      </c>
      <c r="J92" s="1274">
        <v>0</v>
      </c>
      <c r="K92" s="1274">
        <v>0</v>
      </c>
      <c r="L92" s="1274">
        <v>0</v>
      </c>
      <c r="M92" s="1274">
        <v>0</v>
      </c>
      <c r="N92" s="1274">
        <v>0</v>
      </c>
      <c r="O92" s="1274">
        <v>0</v>
      </c>
      <c r="P92" s="1274">
        <v>0</v>
      </c>
      <c r="Q92" s="1275" t="s">
        <v>218</v>
      </c>
      <c r="R92" s="1274">
        <v>0</v>
      </c>
      <c r="S92" s="1274">
        <v>25</v>
      </c>
      <c r="T92" s="1274">
        <v>24</v>
      </c>
      <c r="U92" s="1274">
        <v>14</v>
      </c>
      <c r="V92" s="1055">
        <f t="shared" si="31"/>
        <v>11</v>
      </c>
      <c r="W92" s="1056">
        <f t="shared" si="32"/>
        <v>3.9426523297491037E-2</v>
      </c>
      <c r="X92" s="1057">
        <f t="shared" si="36"/>
        <v>0</v>
      </c>
      <c r="Y92" s="1056">
        <f t="shared" si="33"/>
        <v>0</v>
      </c>
      <c r="Z92" s="1058" t="s">
        <v>17</v>
      </c>
      <c r="AA92" s="1058" t="s">
        <v>17</v>
      </c>
      <c r="AB92" s="1058">
        <f t="shared" si="37"/>
        <v>63</v>
      </c>
      <c r="AC92" s="1060">
        <f t="shared" si="34"/>
        <v>0.10128617363344052</v>
      </c>
      <c r="AD92" s="1061">
        <f t="shared" si="38"/>
        <v>74</v>
      </c>
      <c r="AE92" s="1060">
        <f t="shared" si="35"/>
        <v>6.7333939945404916E-2</v>
      </c>
    </row>
    <row r="93" spans="1:36" ht="13" x14ac:dyDescent="0.3">
      <c r="A93" s="1065" t="s">
        <v>213</v>
      </c>
      <c r="B93" s="1277">
        <v>0</v>
      </c>
      <c r="C93" s="1277">
        <v>0</v>
      </c>
      <c r="D93" s="1274">
        <v>0</v>
      </c>
      <c r="E93" s="1274">
        <v>0</v>
      </c>
      <c r="F93" s="1274">
        <v>0</v>
      </c>
      <c r="G93" s="1274">
        <v>0</v>
      </c>
      <c r="H93" s="1276">
        <v>0</v>
      </c>
      <c r="I93" s="1274">
        <v>0</v>
      </c>
      <c r="J93" s="1274">
        <v>0</v>
      </c>
      <c r="K93" s="1274">
        <v>0</v>
      </c>
      <c r="L93" s="1274">
        <v>0</v>
      </c>
      <c r="M93" s="1274">
        <v>0</v>
      </c>
      <c r="N93" s="1274">
        <v>0</v>
      </c>
      <c r="O93" s="1274">
        <v>0</v>
      </c>
      <c r="P93" s="1274">
        <v>0</v>
      </c>
      <c r="Q93" s="1275">
        <v>0</v>
      </c>
      <c r="R93" s="1274">
        <v>0</v>
      </c>
      <c r="S93" s="1274">
        <v>2</v>
      </c>
      <c r="T93" s="1274">
        <v>6</v>
      </c>
      <c r="U93" s="1274">
        <v>5</v>
      </c>
      <c r="V93" s="1055">
        <f t="shared" si="31"/>
        <v>4</v>
      </c>
      <c r="W93" s="1056">
        <f t="shared" si="32"/>
        <v>1.4336917562724014E-2</v>
      </c>
      <c r="X93" s="1057">
        <f t="shared" si="36"/>
        <v>0</v>
      </c>
      <c r="Y93" s="1056">
        <f t="shared" si="33"/>
        <v>0</v>
      </c>
      <c r="Z93" s="1058" t="s">
        <v>17</v>
      </c>
      <c r="AA93" s="1058" t="s">
        <v>17</v>
      </c>
      <c r="AB93" s="1058">
        <f t="shared" si="37"/>
        <v>13</v>
      </c>
      <c r="AC93" s="1060">
        <f t="shared" si="34"/>
        <v>2.0900321543408359E-2</v>
      </c>
      <c r="AD93" s="1061">
        <f t="shared" si="38"/>
        <v>17</v>
      </c>
      <c r="AE93" s="1060">
        <f t="shared" si="35"/>
        <v>1.5468607825295723E-2</v>
      </c>
    </row>
    <row r="94" spans="1:36" ht="13" x14ac:dyDescent="0.3">
      <c r="A94" s="1065" t="s">
        <v>214</v>
      </c>
      <c r="B94" s="1277">
        <v>0</v>
      </c>
      <c r="C94" s="1277">
        <v>0</v>
      </c>
      <c r="D94" s="1274">
        <v>0</v>
      </c>
      <c r="E94" s="1274">
        <v>0</v>
      </c>
      <c r="F94" s="1274">
        <v>0</v>
      </c>
      <c r="G94" s="1274">
        <v>0</v>
      </c>
      <c r="H94" s="1276">
        <v>0</v>
      </c>
      <c r="I94" s="1274">
        <v>0</v>
      </c>
      <c r="J94" s="1274">
        <v>0</v>
      </c>
      <c r="K94" s="1274">
        <v>0</v>
      </c>
      <c r="L94" s="1274">
        <v>0</v>
      </c>
      <c r="M94" s="1274">
        <v>0</v>
      </c>
      <c r="N94" s="1274">
        <v>0</v>
      </c>
      <c r="O94" s="1274">
        <v>0</v>
      </c>
      <c r="P94" s="1274">
        <v>0</v>
      </c>
      <c r="Q94" s="1264">
        <v>0</v>
      </c>
      <c r="R94" s="1274">
        <v>0</v>
      </c>
      <c r="S94" s="1274">
        <v>1</v>
      </c>
      <c r="T94" s="1274">
        <v>4</v>
      </c>
      <c r="U94" s="1274">
        <v>3</v>
      </c>
      <c r="V94" s="1055">
        <f t="shared" si="31"/>
        <v>3</v>
      </c>
      <c r="W94" s="1056">
        <f t="shared" si="32"/>
        <v>1.0752688172043012E-2</v>
      </c>
      <c r="X94" s="1057">
        <f t="shared" si="36"/>
        <v>0</v>
      </c>
      <c r="Y94" s="1056">
        <f t="shared" si="33"/>
        <v>0</v>
      </c>
      <c r="Z94" s="1058" t="s">
        <v>17</v>
      </c>
      <c r="AA94" s="1058" t="s">
        <v>17</v>
      </c>
      <c r="AB94" s="1058">
        <f t="shared" si="37"/>
        <v>8</v>
      </c>
      <c r="AC94" s="1060">
        <f t="shared" si="34"/>
        <v>1.2861736334405145E-2</v>
      </c>
      <c r="AD94" s="1061">
        <f t="shared" si="38"/>
        <v>11</v>
      </c>
      <c r="AE94" s="1060">
        <f t="shared" si="35"/>
        <v>1.0009099181073703E-2</v>
      </c>
    </row>
    <row r="95" spans="1:36" ht="13" x14ac:dyDescent="0.3">
      <c r="A95" s="1065" t="s">
        <v>215</v>
      </c>
      <c r="B95" s="1277">
        <v>0</v>
      </c>
      <c r="C95" s="1276">
        <v>0</v>
      </c>
      <c r="D95" s="1274">
        <v>0</v>
      </c>
      <c r="E95" s="1274">
        <v>0</v>
      </c>
      <c r="F95" s="1274">
        <v>0</v>
      </c>
      <c r="G95" s="1274">
        <v>0</v>
      </c>
      <c r="H95" s="1276">
        <v>0</v>
      </c>
      <c r="I95" s="1274">
        <v>0</v>
      </c>
      <c r="J95" s="1274">
        <v>0</v>
      </c>
      <c r="K95" s="1274">
        <v>0</v>
      </c>
      <c r="L95" s="1274">
        <v>0</v>
      </c>
      <c r="M95" s="1274">
        <v>0</v>
      </c>
      <c r="N95" s="1274">
        <v>0</v>
      </c>
      <c r="O95" s="1274">
        <v>0</v>
      </c>
      <c r="P95" s="1274">
        <v>0</v>
      </c>
      <c r="Q95" s="1264">
        <v>0</v>
      </c>
      <c r="R95" s="1274">
        <v>0</v>
      </c>
      <c r="S95" s="1274">
        <v>1</v>
      </c>
      <c r="T95" s="1274">
        <v>2</v>
      </c>
      <c r="U95" s="1274">
        <v>3</v>
      </c>
      <c r="V95" s="1055">
        <f t="shared" si="31"/>
        <v>0</v>
      </c>
      <c r="W95" s="1056">
        <f t="shared" si="32"/>
        <v>0</v>
      </c>
      <c r="X95" s="1057">
        <f t="shared" si="36"/>
        <v>0</v>
      </c>
      <c r="Y95" s="1056">
        <f t="shared" si="33"/>
        <v>0</v>
      </c>
      <c r="Z95" s="1058" t="s">
        <v>17</v>
      </c>
      <c r="AA95" s="1058" t="s">
        <v>17</v>
      </c>
      <c r="AB95" s="1058">
        <f t="shared" si="37"/>
        <v>6</v>
      </c>
      <c r="AC95" s="1060">
        <f t="shared" si="34"/>
        <v>9.6463022508038593E-3</v>
      </c>
      <c r="AD95" s="1061">
        <f t="shared" si="38"/>
        <v>6</v>
      </c>
      <c r="AE95" s="1060">
        <f t="shared" si="35"/>
        <v>5.4595086442220204E-3</v>
      </c>
    </row>
    <row r="96" spans="1:36" ht="13.5" thickBot="1" x14ac:dyDescent="0.35">
      <c r="A96" s="1069" t="s">
        <v>216</v>
      </c>
      <c r="B96" s="1278">
        <v>0</v>
      </c>
      <c r="C96" s="1278">
        <v>0</v>
      </c>
      <c r="D96" s="1279">
        <v>0</v>
      </c>
      <c r="E96" s="1279">
        <v>0</v>
      </c>
      <c r="F96" s="1279">
        <v>0</v>
      </c>
      <c r="G96" s="1279">
        <v>0</v>
      </c>
      <c r="H96" s="1278">
        <v>0</v>
      </c>
      <c r="I96" s="1279">
        <v>0</v>
      </c>
      <c r="J96" s="1279">
        <v>0</v>
      </c>
      <c r="K96" s="1279">
        <v>0</v>
      </c>
      <c r="L96" s="1279">
        <v>0</v>
      </c>
      <c r="M96" s="1279">
        <v>0</v>
      </c>
      <c r="N96" s="1279">
        <v>0</v>
      </c>
      <c r="O96" s="1279">
        <v>0</v>
      </c>
      <c r="P96" s="1279">
        <v>0</v>
      </c>
      <c r="Q96" s="1280">
        <v>0</v>
      </c>
      <c r="R96" s="1279">
        <v>0</v>
      </c>
      <c r="S96" s="1279">
        <v>0</v>
      </c>
      <c r="T96" s="1279">
        <v>4</v>
      </c>
      <c r="U96" s="1279">
        <v>6</v>
      </c>
      <c r="V96" s="1070">
        <f t="shared" si="31"/>
        <v>2</v>
      </c>
      <c r="W96" s="1071">
        <f t="shared" si="32"/>
        <v>7.1684587813620072E-3</v>
      </c>
      <c r="X96" s="1284">
        <f t="shared" si="36"/>
        <v>0</v>
      </c>
      <c r="Y96" s="1071">
        <f t="shared" si="33"/>
        <v>0</v>
      </c>
      <c r="Z96" s="1073" t="s">
        <v>17</v>
      </c>
      <c r="AA96" s="1260" t="s">
        <v>17</v>
      </c>
      <c r="AB96" s="1073">
        <f t="shared" si="37"/>
        <v>10</v>
      </c>
      <c r="AC96" s="1160">
        <f t="shared" si="34"/>
        <v>1.607717041800643E-2</v>
      </c>
      <c r="AD96" s="1074">
        <f t="shared" si="38"/>
        <v>12</v>
      </c>
      <c r="AE96" s="1160">
        <f t="shared" si="35"/>
        <v>1.0919017288444041E-2</v>
      </c>
    </row>
    <row r="97" spans="1:40" ht="13" x14ac:dyDescent="0.3">
      <c r="A97" s="1053" t="s">
        <v>217</v>
      </c>
      <c r="B97" s="1272">
        <v>0</v>
      </c>
      <c r="C97" s="1272">
        <v>3</v>
      </c>
      <c r="D97" s="1273">
        <v>0</v>
      </c>
      <c r="E97" s="1273">
        <v>0</v>
      </c>
      <c r="F97" s="1273">
        <v>0</v>
      </c>
      <c r="G97" s="1273" t="s">
        <v>218</v>
      </c>
      <c r="H97" s="1273" t="s">
        <v>218</v>
      </c>
      <c r="I97" s="1273" t="s">
        <v>218</v>
      </c>
      <c r="J97" s="1273" t="s">
        <v>218</v>
      </c>
      <c r="K97" s="1273" t="s">
        <v>218</v>
      </c>
      <c r="L97" s="1273" t="s">
        <v>218</v>
      </c>
      <c r="M97" s="1273" t="s">
        <v>218</v>
      </c>
      <c r="N97" s="1273" t="s">
        <v>218</v>
      </c>
      <c r="O97" s="1273" t="s">
        <v>218</v>
      </c>
      <c r="P97" s="1273" t="s">
        <v>218</v>
      </c>
      <c r="Q97" s="1275" t="s">
        <v>218</v>
      </c>
      <c r="R97" s="1273" t="s">
        <v>218</v>
      </c>
      <c r="S97" s="1273">
        <v>1</v>
      </c>
      <c r="T97" s="1273">
        <v>11</v>
      </c>
      <c r="U97" s="1273">
        <v>15</v>
      </c>
      <c r="V97" s="1078">
        <f t="shared" si="31"/>
        <v>7</v>
      </c>
      <c r="W97" s="1079">
        <f t="shared" si="32"/>
        <v>2.5089605734767026E-2</v>
      </c>
      <c r="X97" s="1080">
        <f t="shared" si="36"/>
        <v>0</v>
      </c>
      <c r="Y97" s="1079">
        <f t="shared" si="33"/>
        <v>0</v>
      </c>
      <c r="Z97" s="1081" t="s">
        <v>17</v>
      </c>
      <c r="AA97" s="1081" t="s">
        <v>17</v>
      </c>
      <c r="AB97" s="1081">
        <f t="shared" si="37"/>
        <v>27</v>
      </c>
      <c r="AC97" s="1163">
        <f t="shared" si="34"/>
        <v>4.3408360128617367E-2</v>
      </c>
      <c r="AD97" s="1082">
        <f t="shared" si="38"/>
        <v>34</v>
      </c>
      <c r="AE97" s="1163">
        <f t="shared" si="35"/>
        <v>3.0937215650591446E-2</v>
      </c>
    </row>
    <row r="98" spans="1:40" ht="13" x14ac:dyDescent="0.3">
      <c r="A98" s="1065" t="s">
        <v>219</v>
      </c>
      <c r="B98" s="1272">
        <v>0</v>
      </c>
      <c r="C98" s="1272">
        <v>1</v>
      </c>
      <c r="D98" s="1273">
        <v>0</v>
      </c>
      <c r="E98" s="1273">
        <v>0</v>
      </c>
      <c r="F98" s="1274">
        <v>0</v>
      </c>
      <c r="G98" s="1273" t="s">
        <v>218</v>
      </c>
      <c r="H98" s="1273" t="s">
        <v>218</v>
      </c>
      <c r="I98" s="1273" t="s">
        <v>218</v>
      </c>
      <c r="J98" s="1273" t="s">
        <v>218</v>
      </c>
      <c r="K98" s="1273" t="s">
        <v>218</v>
      </c>
      <c r="L98" s="1273" t="s">
        <v>218</v>
      </c>
      <c r="M98" s="1273" t="s">
        <v>218</v>
      </c>
      <c r="N98" s="1273" t="s">
        <v>218</v>
      </c>
      <c r="O98" s="1273" t="s">
        <v>218</v>
      </c>
      <c r="P98" s="1273" t="s">
        <v>218</v>
      </c>
      <c r="Q98" s="1275" t="s">
        <v>218</v>
      </c>
      <c r="R98" s="1273" t="s">
        <v>218</v>
      </c>
      <c r="S98" s="1273">
        <v>0</v>
      </c>
      <c r="T98" s="1273">
        <v>0</v>
      </c>
      <c r="U98" s="1273">
        <v>1</v>
      </c>
      <c r="V98" s="1055">
        <f t="shared" si="31"/>
        <v>5</v>
      </c>
      <c r="W98" s="1056">
        <f t="shared" si="32"/>
        <v>1.7921146953405017E-2</v>
      </c>
      <c r="X98" s="1057">
        <f t="shared" si="36"/>
        <v>0</v>
      </c>
      <c r="Y98" s="1056">
        <f t="shared" si="33"/>
        <v>0</v>
      </c>
      <c r="Z98" s="1058" t="s">
        <v>17</v>
      </c>
      <c r="AA98" s="1058" t="s">
        <v>17</v>
      </c>
      <c r="AB98" s="1058">
        <f t="shared" si="37"/>
        <v>1</v>
      </c>
      <c r="AC98" s="1060">
        <f t="shared" si="34"/>
        <v>1.6077170418006431E-3</v>
      </c>
      <c r="AD98" s="1061">
        <f t="shared" si="38"/>
        <v>6</v>
      </c>
      <c r="AE98" s="1060">
        <f t="shared" si="35"/>
        <v>5.4595086442220204E-3</v>
      </c>
    </row>
    <row r="99" spans="1:40" ht="13" x14ac:dyDescent="0.3">
      <c r="A99" s="1065" t="s">
        <v>220</v>
      </c>
      <c r="B99" s="1272">
        <v>0</v>
      </c>
      <c r="C99" s="1272">
        <v>0</v>
      </c>
      <c r="D99" s="1273" t="s">
        <v>218</v>
      </c>
      <c r="E99" s="1273">
        <v>0</v>
      </c>
      <c r="F99" s="1273" t="s">
        <v>218</v>
      </c>
      <c r="G99" s="1273" t="s">
        <v>218</v>
      </c>
      <c r="H99" s="1273" t="s">
        <v>218</v>
      </c>
      <c r="I99" s="1273" t="s">
        <v>218</v>
      </c>
      <c r="J99" s="1273" t="s">
        <v>218</v>
      </c>
      <c r="K99" s="1273" t="s">
        <v>218</v>
      </c>
      <c r="L99" s="1273" t="s">
        <v>218</v>
      </c>
      <c r="M99" s="1273" t="s">
        <v>218</v>
      </c>
      <c r="N99" s="1273" t="s">
        <v>218</v>
      </c>
      <c r="O99" s="1273" t="s">
        <v>218</v>
      </c>
      <c r="P99" s="1273" t="s">
        <v>218</v>
      </c>
      <c r="Q99" s="1275" t="s">
        <v>218</v>
      </c>
      <c r="R99" s="1273" t="s">
        <v>218</v>
      </c>
      <c r="S99" s="1273">
        <v>0</v>
      </c>
      <c r="T99" s="1273">
        <v>0</v>
      </c>
      <c r="U99" s="1273">
        <v>1</v>
      </c>
      <c r="V99" s="1055">
        <f t="shared" si="31"/>
        <v>2</v>
      </c>
      <c r="W99" s="1056">
        <f t="shared" si="32"/>
        <v>7.1684587813620072E-3</v>
      </c>
      <c r="X99" s="1057">
        <f t="shared" si="36"/>
        <v>0</v>
      </c>
      <c r="Y99" s="1056">
        <f t="shared" si="33"/>
        <v>0</v>
      </c>
      <c r="Z99" s="1058" t="s">
        <v>17</v>
      </c>
      <c r="AA99" s="1058" t="s">
        <v>17</v>
      </c>
      <c r="AB99" s="1058">
        <f t="shared" si="37"/>
        <v>1</v>
      </c>
      <c r="AC99" s="1060">
        <f t="shared" si="34"/>
        <v>1.6077170418006431E-3</v>
      </c>
      <c r="AD99" s="1061">
        <f t="shared" si="38"/>
        <v>3</v>
      </c>
      <c r="AE99" s="1060">
        <f t="shared" si="35"/>
        <v>2.7297543221110102E-3</v>
      </c>
    </row>
    <row r="100" spans="1:40" ht="13" x14ac:dyDescent="0.3">
      <c r="A100" s="1065" t="s">
        <v>221</v>
      </c>
      <c r="B100" s="1272">
        <v>0</v>
      </c>
      <c r="C100" s="1272">
        <v>0</v>
      </c>
      <c r="D100" s="1273" t="s">
        <v>218</v>
      </c>
      <c r="E100" s="1273">
        <v>0</v>
      </c>
      <c r="F100" s="1273" t="s">
        <v>218</v>
      </c>
      <c r="G100" s="1273" t="s">
        <v>218</v>
      </c>
      <c r="H100" s="1273" t="s">
        <v>218</v>
      </c>
      <c r="I100" s="1273" t="s">
        <v>218</v>
      </c>
      <c r="J100" s="1273" t="s">
        <v>218</v>
      </c>
      <c r="K100" s="1273" t="s">
        <v>218</v>
      </c>
      <c r="L100" s="1273" t="s">
        <v>218</v>
      </c>
      <c r="M100" s="1273" t="s">
        <v>218</v>
      </c>
      <c r="N100" s="1273" t="s">
        <v>218</v>
      </c>
      <c r="O100" s="1273" t="s">
        <v>218</v>
      </c>
      <c r="P100" s="1273" t="s">
        <v>218</v>
      </c>
      <c r="Q100" s="1275" t="s">
        <v>218</v>
      </c>
      <c r="R100" s="1273" t="s">
        <v>218</v>
      </c>
      <c r="S100" s="1273">
        <v>0</v>
      </c>
      <c r="T100" s="1273">
        <v>0</v>
      </c>
      <c r="U100" s="1273">
        <v>1</v>
      </c>
      <c r="V100" s="1055">
        <f t="shared" si="31"/>
        <v>0</v>
      </c>
      <c r="W100" s="1056">
        <f t="shared" si="32"/>
        <v>0</v>
      </c>
      <c r="X100" s="1057">
        <f t="shared" si="36"/>
        <v>0</v>
      </c>
      <c r="Y100" s="1056">
        <f t="shared" si="33"/>
        <v>0</v>
      </c>
      <c r="Z100" s="1058" t="s">
        <v>17</v>
      </c>
      <c r="AA100" s="1058" t="s">
        <v>17</v>
      </c>
      <c r="AB100" s="1058">
        <f t="shared" si="37"/>
        <v>1</v>
      </c>
      <c r="AC100" s="1060">
        <f t="shared" si="34"/>
        <v>1.6077170418006431E-3</v>
      </c>
      <c r="AD100" s="1061">
        <f t="shared" si="38"/>
        <v>1</v>
      </c>
      <c r="AE100" s="1060">
        <f t="shared" si="35"/>
        <v>9.099181073703367E-4</v>
      </c>
    </row>
    <row r="101" spans="1:40" ht="13.5" thickBot="1" x14ac:dyDescent="0.35">
      <c r="A101" s="1086" t="s">
        <v>222</v>
      </c>
      <c r="B101" s="1272">
        <v>0</v>
      </c>
      <c r="C101" s="1272">
        <v>0</v>
      </c>
      <c r="D101" s="1273" t="s">
        <v>218</v>
      </c>
      <c r="E101" s="1273">
        <v>0</v>
      </c>
      <c r="F101" s="1273" t="s">
        <v>218</v>
      </c>
      <c r="G101" s="1273" t="s">
        <v>218</v>
      </c>
      <c r="H101" s="1273" t="s">
        <v>218</v>
      </c>
      <c r="I101" s="1273" t="s">
        <v>218</v>
      </c>
      <c r="J101" s="1273" t="s">
        <v>218</v>
      </c>
      <c r="K101" s="1273" t="s">
        <v>218</v>
      </c>
      <c r="L101" s="1273" t="s">
        <v>218</v>
      </c>
      <c r="M101" s="1273" t="s">
        <v>218</v>
      </c>
      <c r="N101" s="1273" t="s">
        <v>218</v>
      </c>
      <c r="O101" s="1273" t="s">
        <v>218</v>
      </c>
      <c r="P101" s="1273" t="s">
        <v>218</v>
      </c>
      <c r="Q101" s="1275" t="s">
        <v>218</v>
      </c>
      <c r="R101" s="1273" t="s">
        <v>218</v>
      </c>
      <c r="S101" s="1273">
        <v>0</v>
      </c>
      <c r="T101" s="1273">
        <v>0</v>
      </c>
      <c r="U101" s="1273">
        <v>0</v>
      </c>
      <c r="V101" s="1055">
        <f t="shared" si="31"/>
        <v>0</v>
      </c>
      <c r="W101" s="1056">
        <f t="shared" si="32"/>
        <v>0</v>
      </c>
      <c r="X101" s="1057">
        <f t="shared" si="36"/>
        <v>0</v>
      </c>
      <c r="Y101" s="1056">
        <f t="shared" si="33"/>
        <v>0</v>
      </c>
      <c r="Z101" s="1058" t="s">
        <v>17</v>
      </c>
      <c r="AA101" s="1058" t="s">
        <v>17</v>
      </c>
      <c r="AB101" s="1058">
        <f t="shared" si="37"/>
        <v>0</v>
      </c>
      <c r="AC101" s="1060">
        <f t="shared" si="34"/>
        <v>0</v>
      </c>
      <c r="AD101" s="1061">
        <f t="shared" si="38"/>
        <v>0</v>
      </c>
      <c r="AE101" s="1060">
        <f t="shared" si="35"/>
        <v>0</v>
      </c>
    </row>
    <row r="102" spans="1:40" ht="13.5" thickBot="1" x14ac:dyDescent="0.35">
      <c r="A102" s="1090" t="s">
        <v>46</v>
      </c>
      <c r="B102" s="1091">
        <f t="shared" ref="B102:E102" si="39">SUM(B89:B101)</f>
        <v>93</v>
      </c>
      <c r="C102" s="1091">
        <f t="shared" si="39"/>
        <v>93</v>
      </c>
      <c r="D102" s="1091">
        <f t="shared" si="39"/>
        <v>14</v>
      </c>
      <c r="E102" s="1091">
        <f t="shared" si="39"/>
        <v>5</v>
      </c>
      <c r="F102" s="1091">
        <f>SUM(F89:F101)</f>
        <v>0</v>
      </c>
      <c r="G102" s="1091">
        <f t="shared" ref="G102:U102" si="40">SUM(G89:G101)</f>
        <v>5</v>
      </c>
      <c r="H102" s="1091">
        <f t="shared" si="40"/>
        <v>11</v>
      </c>
      <c r="I102" s="1091">
        <f t="shared" si="40"/>
        <v>17</v>
      </c>
      <c r="J102" s="1091">
        <f t="shared" ref="J102" si="41">SUM(J89:J101)</f>
        <v>9</v>
      </c>
      <c r="K102" s="1091">
        <f t="shared" si="40"/>
        <v>14</v>
      </c>
      <c r="L102" s="1091">
        <f t="shared" si="40"/>
        <v>19</v>
      </c>
      <c r="M102" s="1091">
        <f t="shared" si="40"/>
        <v>42</v>
      </c>
      <c r="N102" s="1091">
        <f t="shared" si="40"/>
        <v>38</v>
      </c>
      <c r="O102" s="1091">
        <f t="shared" si="40"/>
        <v>20</v>
      </c>
      <c r="P102" s="1091">
        <f t="shared" si="40"/>
        <v>23</v>
      </c>
      <c r="Q102" s="1091">
        <f t="shared" si="40"/>
        <v>0</v>
      </c>
      <c r="R102" s="1091">
        <f t="shared" si="40"/>
        <v>0</v>
      </c>
      <c r="S102" s="1091">
        <f t="shared" si="40"/>
        <v>188</v>
      </c>
      <c r="T102" s="1091">
        <f t="shared" si="40"/>
        <v>241</v>
      </c>
      <c r="U102" s="1091">
        <f t="shared" si="40"/>
        <v>193</v>
      </c>
      <c r="V102" s="1092">
        <f t="shared" ref="V102:AE102" si="42">SUM(V89:V101)</f>
        <v>279</v>
      </c>
      <c r="W102" s="1093">
        <f t="shared" si="42"/>
        <v>1</v>
      </c>
      <c r="X102" s="1092">
        <f t="shared" si="42"/>
        <v>198</v>
      </c>
      <c r="Y102" s="1093">
        <f t="shared" si="42"/>
        <v>1</v>
      </c>
      <c r="Z102" s="1094">
        <f t="shared" si="42"/>
        <v>0</v>
      </c>
      <c r="AA102" s="1095">
        <f t="shared" si="42"/>
        <v>0</v>
      </c>
      <c r="AB102" s="1092">
        <f t="shared" si="42"/>
        <v>622</v>
      </c>
      <c r="AC102" s="1093">
        <f t="shared" si="42"/>
        <v>0.99999999999999989</v>
      </c>
      <c r="AD102" s="1092">
        <f t="shared" si="42"/>
        <v>1099</v>
      </c>
      <c r="AE102" s="1093">
        <f t="shared" si="42"/>
        <v>1.0000000000000002</v>
      </c>
    </row>
    <row r="103" spans="1:40" ht="13" thickBot="1" x14ac:dyDescent="0.3">
      <c r="A103" s="1098" t="s">
        <v>223</v>
      </c>
      <c r="B103" s="1099"/>
      <c r="C103" s="1099"/>
      <c r="D103" s="1100"/>
      <c r="E103" s="1101"/>
      <c r="F103" s="1281">
        <v>1.5</v>
      </c>
      <c r="G103" s="1281">
        <v>1.4</v>
      </c>
      <c r="H103" s="1281">
        <v>1.6</v>
      </c>
      <c r="I103" s="50">
        <v>1.4</v>
      </c>
      <c r="J103" s="50">
        <v>1.2</v>
      </c>
      <c r="K103" s="50">
        <v>1.1000000000000001</v>
      </c>
      <c r="L103" s="50">
        <v>1.5</v>
      </c>
      <c r="M103" s="50">
        <v>1.7</v>
      </c>
      <c r="N103" s="50">
        <v>1.6</v>
      </c>
      <c r="O103" s="50">
        <v>1.5</v>
      </c>
      <c r="P103" s="50">
        <v>1.4</v>
      </c>
      <c r="Q103" s="1282">
        <v>1.1000000000000001</v>
      </c>
      <c r="R103" s="50">
        <v>1.6</v>
      </c>
      <c r="S103" s="1014"/>
      <c r="T103" s="1283" t="s">
        <v>458</v>
      </c>
      <c r="U103" s="1014"/>
      <c r="V103" s="1105"/>
      <c r="W103" s="1106"/>
      <c r="X103" s="1106"/>
      <c r="Y103" s="1106"/>
      <c r="Z103" s="1106"/>
      <c r="AA103" s="1106"/>
      <c r="AB103" s="1107" t="s">
        <v>224</v>
      </c>
      <c r="AC103" s="1107" t="s">
        <v>225</v>
      </c>
      <c r="AD103" s="1108" t="s">
        <v>226</v>
      </c>
      <c r="AE103" s="1109" t="s">
        <v>226</v>
      </c>
    </row>
    <row r="104" spans="1:40" ht="13.5" thickBot="1" x14ac:dyDescent="0.35">
      <c r="A104" s="1112">
        <f>SUM(B103:N103)</f>
        <v>13</v>
      </c>
      <c r="B104" s="1113"/>
      <c r="C104" s="1114" t="s">
        <v>228</v>
      </c>
      <c r="D104" s="1115"/>
      <c r="E104" s="1116"/>
      <c r="F104" s="1117"/>
      <c r="G104" s="1113"/>
      <c r="H104" s="1118"/>
      <c r="I104" s="1119"/>
      <c r="J104" s="1118"/>
      <c r="K104" s="1117"/>
      <c r="L104" s="1117"/>
      <c r="M104" s="1117"/>
      <c r="N104" s="1117"/>
      <c r="O104" s="1014"/>
      <c r="P104" s="1014"/>
      <c r="Q104" s="1014"/>
      <c r="R104" s="1014"/>
      <c r="S104" s="1014"/>
      <c r="T104" s="1014"/>
      <c r="U104" s="1014"/>
      <c r="V104" s="1120">
        <v>2018</v>
      </c>
      <c r="W104" s="1121" t="s">
        <v>229</v>
      </c>
      <c r="X104" s="1122"/>
      <c r="Y104" s="1122"/>
      <c r="Z104" s="1122" t="s">
        <v>230</v>
      </c>
      <c r="AA104" s="1121" t="s">
        <v>231</v>
      </c>
      <c r="AB104" s="1123" t="s">
        <v>232</v>
      </c>
      <c r="AC104" s="1123" t="s">
        <v>233</v>
      </c>
      <c r="AD104" s="1124" t="s">
        <v>232</v>
      </c>
      <c r="AE104" s="1125" t="s">
        <v>233</v>
      </c>
    </row>
    <row r="105" spans="1:40" ht="13" x14ac:dyDescent="0.3">
      <c r="A105" s="1445" t="s">
        <v>528</v>
      </c>
      <c r="B105" s="1014"/>
      <c r="C105" s="1014"/>
      <c r="D105" s="1014"/>
      <c r="E105" s="1014"/>
      <c r="F105" s="1321">
        <v>0</v>
      </c>
      <c r="G105" s="1321">
        <v>0</v>
      </c>
      <c r="H105" s="1321">
        <v>0</v>
      </c>
      <c r="I105" s="1321">
        <v>0</v>
      </c>
      <c r="J105" s="1321">
        <v>0</v>
      </c>
      <c r="K105" s="1321">
        <v>0</v>
      </c>
      <c r="L105" s="1321">
        <v>0</v>
      </c>
      <c r="M105" s="1321">
        <v>0</v>
      </c>
      <c r="N105" s="1321">
        <v>0</v>
      </c>
      <c r="O105" s="1321">
        <v>0</v>
      </c>
      <c r="P105" s="1321">
        <v>1</v>
      </c>
      <c r="Q105" s="1321"/>
      <c r="R105" s="1321">
        <v>0</v>
      </c>
      <c r="S105" s="1014"/>
      <c r="T105" s="1014"/>
      <c r="U105" s="1014"/>
      <c r="V105" s="1129" t="s">
        <v>235</v>
      </c>
      <c r="W105" s="1130"/>
      <c r="X105" s="1130"/>
      <c r="Y105" s="1130"/>
      <c r="Z105" s="1131">
        <f>SUM(AB105,AD105)/SUM(AB105:AE105)</f>
        <v>0.91756272401433692</v>
      </c>
      <c r="AA105" s="1131">
        <f>SUM(AC105,AE105)/SUM(AB105:AE105)</f>
        <v>8.2437275985663083E-2</v>
      </c>
      <c r="AB105" s="1132">
        <f>SUM(V89:V92)</f>
        <v>256</v>
      </c>
      <c r="AC105" s="1133">
        <f>SUM(V93:V101)</f>
        <v>23</v>
      </c>
      <c r="AD105" s="1134">
        <v>0</v>
      </c>
      <c r="AE105" s="1135">
        <v>0</v>
      </c>
    </row>
    <row r="106" spans="1:40" ht="13" x14ac:dyDescent="0.3">
      <c r="A106" s="1322" t="s">
        <v>529</v>
      </c>
      <c r="B106" s="1481">
        <f>SUM(F105:R105)/X102</f>
        <v>5.0505050505050509E-3</v>
      </c>
      <c r="C106" s="1014"/>
      <c r="D106" s="1014"/>
      <c r="E106" s="1014"/>
      <c r="F106" s="1014"/>
      <c r="G106" s="1014"/>
      <c r="H106" s="1014"/>
      <c r="I106" s="1014"/>
      <c r="J106" s="1014"/>
      <c r="K106" s="1014"/>
      <c r="L106" s="1014"/>
      <c r="M106" s="952"/>
      <c r="N106" s="952"/>
      <c r="O106" s="1014"/>
      <c r="P106" s="1014"/>
      <c r="Q106" s="1014"/>
      <c r="R106" s="1014"/>
      <c r="S106" s="1014"/>
      <c r="T106" s="1014"/>
      <c r="U106" s="1014"/>
      <c r="V106" s="1139" t="s">
        <v>237</v>
      </c>
      <c r="W106" s="1140"/>
      <c r="X106" s="1140"/>
      <c r="Y106" s="1140"/>
      <c r="Z106" s="1131">
        <f>SUM(AB106,AD106)/SUM(AB106:AE106)</f>
        <v>1</v>
      </c>
      <c r="AA106" s="1131">
        <f>SUM(AC106,AE106)/SUM(AB106:AE106)</f>
        <v>0</v>
      </c>
      <c r="AB106" s="1135">
        <f>SUM(X89:X92)</f>
        <v>198</v>
      </c>
      <c r="AC106" s="1135">
        <f>SUM(X93:X101)</f>
        <v>0</v>
      </c>
      <c r="AD106" s="1141">
        <v>0</v>
      </c>
      <c r="AE106" s="1142">
        <v>0</v>
      </c>
    </row>
    <row r="107" spans="1:40" ht="13.5" thickBot="1" x14ac:dyDescent="0.35">
      <c r="A107" s="1014"/>
      <c r="B107" s="1014"/>
      <c r="C107" s="1014"/>
      <c r="D107" s="1014"/>
      <c r="E107" s="1014"/>
      <c r="F107" s="1014"/>
      <c r="G107" s="1014"/>
      <c r="H107" s="1014"/>
      <c r="I107" s="1014"/>
      <c r="J107" s="1014"/>
      <c r="K107" s="1014"/>
      <c r="L107" s="1014"/>
      <c r="M107" s="952"/>
      <c r="N107" s="952"/>
      <c r="O107" s="1014"/>
      <c r="P107" s="1014"/>
      <c r="Q107" s="1014"/>
      <c r="R107" s="1014"/>
      <c r="S107" s="1014"/>
      <c r="T107" s="1014"/>
      <c r="U107" s="1014"/>
      <c r="V107" s="1143" t="s">
        <v>428</v>
      </c>
      <c r="W107" s="1144"/>
      <c r="X107" s="1144"/>
      <c r="Y107" s="1144"/>
      <c r="Z107" s="1145">
        <f>SUM(AB107,AD107)/SUM(AB107:AE107)</f>
        <v>0.89228295819935688</v>
      </c>
      <c r="AA107" s="1145">
        <f>SUM(AC107,AE107)/SUM(AB107:AE107)</f>
        <v>0.10771704180064309</v>
      </c>
      <c r="AB107" s="1146">
        <f>SUM(AB89:AB92)</f>
        <v>555</v>
      </c>
      <c r="AC107" s="1147">
        <f>SUM(AB93:AB101)</f>
        <v>67</v>
      </c>
      <c r="AD107" s="1148">
        <v>0</v>
      </c>
      <c r="AE107" s="1149">
        <v>0</v>
      </c>
    </row>
    <row r="109" spans="1:40" ht="25.5" thickBot="1" x14ac:dyDescent="0.55000000000000004">
      <c r="A109" s="1011" t="s">
        <v>190</v>
      </c>
      <c r="B109" s="1011"/>
      <c r="C109" s="1012"/>
      <c r="D109" s="1012"/>
      <c r="E109" s="4"/>
      <c r="F109" s="4"/>
      <c r="G109" s="4"/>
      <c r="H109" s="4"/>
      <c r="I109" s="413"/>
      <c r="J109" s="4"/>
      <c r="K109" s="4"/>
      <c r="L109" s="4"/>
      <c r="M109" s="4"/>
      <c r="N109" s="4"/>
      <c r="O109" s="4"/>
      <c r="P109" s="4"/>
      <c r="Q109" s="4"/>
      <c r="R109" s="4"/>
      <c r="S109" s="1013"/>
      <c r="T109" s="4"/>
      <c r="U109" s="4"/>
      <c r="V109" s="4"/>
      <c r="W109" s="4"/>
      <c r="X109" s="4"/>
      <c r="Y109" s="4"/>
      <c r="Z109" s="4"/>
      <c r="AA109" s="4"/>
      <c r="AB109" s="4"/>
      <c r="AC109" s="4"/>
      <c r="AD109" s="4"/>
      <c r="AF109" s="550"/>
      <c r="AG109" s="551"/>
      <c r="AH109" s="552"/>
      <c r="AI109" s="551"/>
      <c r="AJ109" s="551"/>
      <c r="AK109" s="553"/>
      <c r="AL109" s="554"/>
      <c r="AM109" s="554"/>
      <c r="AN109" s="554"/>
    </row>
    <row r="110" spans="1:40" ht="13.5" thickBot="1" x14ac:dyDescent="0.35">
      <c r="A110" s="1015" t="s">
        <v>191</v>
      </c>
      <c r="B110" s="1015"/>
      <c r="C110" s="4"/>
      <c r="D110" s="4"/>
      <c r="E110" s="4"/>
      <c r="F110" s="4"/>
      <c r="G110" s="4"/>
      <c r="H110" s="4"/>
      <c r="I110" s="4"/>
      <c r="J110" s="4"/>
      <c r="K110" s="4"/>
      <c r="L110" s="4"/>
      <c r="M110" s="4"/>
      <c r="N110" s="4"/>
      <c r="O110" s="4"/>
      <c r="P110" s="4"/>
      <c r="Q110" s="4"/>
      <c r="R110" s="4"/>
      <c r="S110" s="4"/>
      <c r="T110" s="4"/>
      <c r="U110" s="4"/>
      <c r="V110" s="4"/>
      <c r="W110" s="4"/>
      <c r="X110" s="4"/>
      <c r="Y110" s="1016"/>
      <c r="Z110" s="4"/>
      <c r="AA110" s="4"/>
      <c r="AB110" s="4"/>
      <c r="AC110" s="4"/>
      <c r="AD110" s="4"/>
    </row>
    <row r="111" spans="1:40" ht="14" thickTop="1" thickBot="1" x14ac:dyDescent="0.35">
      <c r="A111" s="1017" t="s">
        <v>192</v>
      </c>
      <c r="B111" s="428">
        <v>42895</v>
      </c>
      <c r="C111" s="428">
        <v>42912</v>
      </c>
      <c r="D111" s="931">
        <v>42928</v>
      </c>
      <c r="E111" s="931">
        <v>42935</v>
      </c>
      <c r="F111" s="931">
        <v>42944</v>
      </c>
      <c r="G111" s="931">
        <v>42950</v>
      </c>
      <c r="H111" s="428">
        <v>42956</v>
      </c>
      <c r="I111" s="931">
        <v>42963</v>
      </c>
      <c r="J111" s="931">
        <v>43006</v>
      </c>
      <c r="K111" s="931">
        <v>43027</v>
      </c>
      <c r="L111" s="931">
        <v>43041</v>
      </c>
      <c r="M111" s="931">
        <v>43068</v>
      </c>
      <c r="N111" s="931">
        <v>43083</v>
      </c>
      <c r="O111" s="1018">
        <v>2017</v>
      </c>
      <c r="P111" s="1019"/>
      <c r="Q111" s="1019"/>
      <c r="R111" s="1020"/>
      <c r="S111" s="1020"/>
      <c r="T111" s="1020"/>
      <c r="U111" s="1020"/>
      <c r="V111" s="1021"/>
      <c r="W111" s="1022"/>
      <c r="X111" s="1022"/>
      <c r="Y111" s="1022"/>
      <c r="Z111" s="1023"/>
      <c r="AA111" s="1023"/>
      <c r="AB111" s="1024"/>
      <c r="AC111" s="1014"/>
      <c r="AD111" s="1014"/>
    </row>
    <row r="112" spans="1:40" ht="13.5" thickTop="1" x14ac:dyDescent="0.3">
      <c r="A112" s="1025" t="s">
        <v>193</v>
      </c>
      <c r="B112" s="1026" t="s">
        <v>194</v>
      </c>
      <c r="C112" s="1026" t="s">
        <v>194</v>
      </c>
      <c r="D112" s="1006" t="s">
        <v>194</v>
      </c>
      <c r="E112" s="1006" t="s">
        <v>194</v>
      </c>
      <c r="F112" s="1006" t="s">
        <v>194</v>
      </c>
      <c r="G112" s="1006" t="s">
        <v>194</v>
      </c>
      <c r="H112" s="1006" t="s">
        <v>194</v>
      </c>
      <c r="I112" s="1006" t="s">
        <v>194</v>
      </c>
      <c r="J112" s="1006" t="s">
        <v>242</v>
      </c>
      <c r="K112" s="1006" t="s">
        <v>242</v>
      </c>
      <c r="L112" s="1006" t="s">
        <v>242</v>
      </c>
      <c r="M112" s="1006" t="s">
        <v>242</v>
      </c>
      <c r="N112" s="1006" t="s">
        <v>242</v>
      </c>
      <c r="O112" s="1027"/>
      <c r="P112" s="1028"/>
      <c r="Q112" s="1028"/>
      <c r="R112" s="1029"/>
      <c r="S112" s="1029"/>
      <c r="T112" s="1029"/>
      <c r="U112" s="1029"/>
      <c r="V112" s="1030"/>
      <c r="W112" s="1006"/>
      <c r="X112" s="1006"/>
      <c r="Y112" s="1006"/>
      <c r="Z112" s="1031"/>
      <c r="AA112" s="1031"/>
      <c r="AB112" s="1032"/>
      <c r="AC112" s="1014"/>
      <c r="AD112" s="1014"/>
      <c r="AF112" s="431"/>
      <c r="AG112" s="432"/>
      <c r="AH112" s="433"/>
      <c r="AI112" s="433"/>
      <c r="AJ112" s="433"/>
      <c r="AK112" s="434"/>
      <c r="AL112" s="434"/>
      <c r="AM112" s="435"/>
    </row>
    <row r="113" spans="1:40" ht="13" x14ac:dyDescent="0.3">
      <c r="A113" s="1025" t="s">
        <v>195</v>
      </c>
      <c r="B113" s="1026" t="s">
        <v>196</v>
      </c>
      <c r="C113" s="1026" t="s">
        <v>196</v>
      </c>
      <c r="D113" s="1006" t="s">
        <v>196</v>
      </c>
      <c r="E113" s="1006" t="s">
        <v>260</v>
      </c>
      <c r="F113" s="1006" t="s">
        <v>196</v>
      </c>
      <c r="G113" s="1006" t="s">
        <v>196</v>
      </c>
      <c r="H113" s="1006" t="s">
        <v>260</v>
      </c>
      <c r="I113" s="1006" t="s">
        <v>260</v>
      </c>
      <c r="J113" s="1006" t="s">
        <v>196</v>
      </c>
      <c r="K113" s="1006" t="s">
        <v>260</v>
      </c>
      <c r="L113" s="1006" t="s">
        <v>260</v>
      </c>
      <c r="M113" s="1006" t="s">
        <v>260</v>
      </c>
      <c r="N113" s="1006" t="s">
        <v>260</v>
      </c>
      <c r="O113" s="1033" t="s">
        <v>46</v>
      </c>
      <c r="P113" s="1034"/>
      <c r="Q113" s="1035"/>
      <c r="R113" s="1035"/>
      <c r="S113" s="1035"/>
      <c r="T113" s="1035"/>
      <c r="U113" s="1035"/>
      <c r="V113" s="1036"/>
      <c r="W113" s="1037"/>
      <c r="X113" s="1037"/>
      <c r="Y113" s="1038"/>
      <c r="Z113" s="1038"/>
      <c r="AA113" s="1038"/>
      <c r="AB113" s="1039"/>
      <c r="AC113" s="1014"/>
      <c r="AD113" s="1014"/>
      <c r="AF113" s="440"/>
      <c r="AG113" s="441"/>
      <c r="AH113" s="437"/>
      <c r="AI113" s="437"/>
      <c r="AJ113" s="437"/>
      <c r="AK113" s="442"/>
      <c r="AL113" s="442"/>
      <c r="AM113" s="443"/>
    </row>
    <row r="114" spans="1:40" ht="13.5" thickBot="1" x14ac:dyDescent="0.35">
      <c r="A114" s="1040" t="s">
        <v>197</v>
      </c>
      <c r="B114" s="1041">
        <v>10085</v>
      </c>
      <c r="C114" s="1041">
        <v>10644</v>
      </c>
      <c r="D114" s="1007">
        <v>10434</v>
      </c>
      <c r="E114" s="1007">
        <v>10660</v>
      </c>
      <c r="F114" s="1007">
        <v>10873</v>
      </c>
      <c r="G114" s="1007">
        <v>10922</v>
      </c>
      <c r="H114" s="1007">
        <v>10338</v>
      </c>
      <c r="I114" s="1007">
        <v>10856</v>
      </c>
      <c r="J114" s="1007">
        <v>9127</v>
      </c>
      <c r="K114" s="1007">
        <v>8039</v>
      </c>
      <c r="L114" s="1007">
        <v>8066</v>
      </c>
      <c r="M114" s="1007">
        <v>4990</v>
      </c>
      <c r="N114" s="1007">
        <v>5070</v>
      </c>
      <c r="O114" s="1042" t="s">
        <v>198</v>
      </c>
      <c r="P114" s="1043"/>
      <c r="Q114" s="1044"/>
      <c r="R114" s="1044"/>
      <c r="S114" s="1044"/>
      <c r="T114" s="1044"/>
      <c r="U114" s="1045"/>
      <c r="V114" s="1046"/>
      <c r="W114" s="1047"/>
      <c r="X114" s="1047"/>
      <c r="Y114" s="1048"/>
      <c r="Z114" s="1038"/>
      <c r="AA114" s="1038"/>
      <c r="AB114" s="1039"/>
      <c r="AC114" s="1014"/>
      <c r="AD114" s="1014"/>
      <c r="AF114" s="446"/>
      <c r="AG114" s="447"/>
      <c r="AH114" s="448"/>
      <c r="AI114" s="448"/>
      <c r="AJ114" s="449"/>
      <c r="AK114" s="449"/>
      <c r="AL114" s="449"/>
      <c r="AM114" s="450"/>
    </row>
    <row r="115" spans="1:40" ht="13.5" thickBot="1" x14ac:dyDescent="0.35">
      <c r="A115" s="1049" t="s">
        <v>199</v>
      </c>
      <c r="B115" s="461" t="s">
        <v>200</v>
      </c>
      <c r="C115" s="461" t="s">
        <v>200</v>
      </c>
      <c r="D115" s="932" t="s">
        <v>200</v>
      </c>
      <c r="E115" s="932" t="s">
        <v>200</v>
      </c>
      <c r="F115" s="932" t="s">
        <v>200</v>
      </c>
      <c r="G115" s="932" t="s">
        <v>200</v>
      </c>
      <c r="H115" s="932" t="s">
        <v>200</v>
      </c>
      <c r="I115" s="932" t="s">
        <v>200</v>
      </c>
      <c r="J115" s="932" t="s">
        <v>248</v>
      </c>
      <c r="K115" s="932" t="s">
        <v>206</v>
      </c>
      <c r="L115" s="932" t="s">
        <v>206</v>
      </c>
      <c r="M115" s="932" t="s">
        <v>206</v>
      </c>
      <c r="N115" s="932" t="s">
        <v>201</v>
      </c>
      <c r="O115" s="1050" t="s">
        <v>201</v>
      </c>
      <c r="P115" s="1051" t="s">
        <v>202</v>
      </c>
      <c r="Q115" s="1050" t="s">
        <v>203</v>
      </c>
      <c r="R115" s="1050" t="s">
        <v>204</v>
      </c>
      <c r="S115" s="1050" t="s">
        <v>205</v>
      </c>
      <c r="T115" s="1050" t="s">
        <v>204</v>
      </c>
      <c r="U115" s="1050" t="s">
        <v>206</v>
      </c>
      <c r="V115" s="1050" t="s">
        <v>202</v>
      </c>
      <c r="W115" s="1050" t="s">
        <v>207</v>
      </c>
      <c r="X115" s="1051" t="s">
        <v>204</v>
      </c>
      <c r="Y115" s="1052"/>
      <c r="Z115" s="1038"/>
      <c r="AA115" s="1038"/>
      <c r="AB115" s="1039"/>
      <c r="AC115" s="1014"/>
      <c r="AD115" s="1014"/>
      <c r="AF115" s="456"/>
      <c r="AG115" s="457"/>
      <c r="AH115" s="458"/>
      <c r="AI115" s="458"/>
      <c r="AJ115" s="459"/>
      <c r="AK115" s="449"/>
      <c r="AL115" s="449"/>
      <c r="AM115" s="450"/>
    </row>
    <row r="116" spans="1:40" ht="13" x14ac:dyDescent="0.3">
      <c r="A116" s="1053" t="s">
        <v>208</v>
      </c>
      <c r="B116" s="1054">
        <v>0</v>
      </c>
      <c r="C116" s="1054">
        <v>0</v>
      </c>
      <c r="D116" s="1008">
        <v>0</v>
      </c>
      <c r="E116" s="1008">
        <v>0</v>
      </c>
      <c r="F116" s="1008">
        <v>0</v>
      </c>
      <c r="G116" s="1008">
        <v>0</v>
      </c>
      <c r="H116" s="1054">
        <v>0</v>
      </c>
      <c r="I116" s="1008">
        <v>0</v>
      </c>
      <c r="J116" s="1008">
        <v>0</v>
      </c>
      <c r="K116" s="1008">
        <v>0</v>
      </c>
      <c r="L116" s="1008">
        <v>0</v>
      </c>
      <c r="M116" s="1008">
        <v>36</v>
      </c>
      <c r="N116" s="1153">
        <v>42</v>
      </c>
      <c r="O116" s="1156">
        <f t="shared" ref="O116:O128" si="43">Y143</f>
        <v>21</v>
      </c>
      <c r="P116" s="1056">
        <f t="shared" ref="P116:P128" si="44">O116/O$129</f>
        <v>0.53846153846153844</v>
      </c>
      <c r="Q116" s="1057">
        <f t="shared" ref="Q116:Q128" si="45">SUM(B116:I116)</f>
        <v>0</v>
      </c>
      <c r="R116" s="1056">
        <f t="shared" ref="R116:R128" si="46">Q116/Q$129</f>
        <v>0</v>
      </c>
      <c r="S116" s="1058">
        <f t="shared" ref="S116:S128" si="47">J116</f>
        <v>0</v>
      </c>
      <c r="T116" s="1059">
        <f t="shared" ref="T116:T128" si="48">S116/S$129</f>
        <v>0</v>
      </c>
      <c r="U116" s="1058">
        <f>SUM(K116:M116)</f>
        <v>36</v>
      </c>
      <c r="V116" s="1060">
        <f t="shared" ref="V116:V128" si="49">U116/U$129</f>
        <v>0.2857142857142857</v>
      </c>
      <c r="W116" s="1061">
        <f>SUM(B116:M116)+Y143</f>
        <v>57</v>
      </c>
      <c r="X116" s="1060">
        <f t="shared" ref="X116:X128" si="50">W116/W$129</f>
        <v>0.29533678756476683</v>
      </c>
      <c r="Y116" s="1062" t="s">
        <v>208</v>
      </c>
      <c r="Z116" s="1063"/>
      <c r="AA116" s="1063"/>
      <c r="AB116" s="1064"/>
      <c r="AC116" s="1014"/>
      <c r="AD116" s="1014"/>
      <c r="AF116" s="462" t="s">
        <v>206</v>
      </c>
      <c r="AG116" s="462" t="s">
        <v>202</v>
      </c>
      <c r="AH116" s="462" t="s">
        <v>207</v>
      </c>
      <c r="AI116" s="463" t="s">
        <v>204</v>
      </c>
      <c r="AJ116" s="464"/>
      <c r="AK116" s="449"/>
      <c r="AL116" s="449"/>
      <c r="AM116" s="450"/>
    </row>
    <row r="117" spans="1:40" ht="13" x14ac:dyDescent="0.3">
      <c r="A117" s="1065" t="s">
        <v>209</v>
      </c>
      <c r="B117" s="1066">
        <v>0</v>
      </c>
      <c r="C117" s="1066">
        <v>3</v>
      </c>
      <c r="D117" s="1009">
        <v>4</v>
      </c>
      <c r="E117" s="1009">
        <v>8</v>
      </c>
      <c r="F117" s="1009">
        <v>6</v>
      </c>
      <c r="G117" s="1009">
        <v>2</v>
      </c>
      <c r="H117" s="1066">
        <v>0</v>
      </c>
      <c r="I117" s="1009">
        <v>0</v>
      </c>
      <c r="J117" s="1009">
        <v>1</v>
      </c>
      <c r="K117" s="1009">
        <v>5</v>
      </c>
      <c r="L117" s="1009">
        <v>8</v>
      </c>
      <c r="M117" s="1009">
        <v>12</v>
      </c>
      <c r="N117" s="1154">
        <v>4</v>
      </c>
      <c r="O117" s="1156">
        <f t="shared" si="43"/>
        <v>6</v>
      </c>
      <c r="P117" s="1056">
        <f t="shared" si="44"/>
        <v>0.15384615384615385</v>
      </c>
      <c r="Q117" s="1057">
        <f t="shared" si="45"/>
        <v>23</v>
      </c>
      <c r="R117" s="1056">
        <f t="shared" si="46"/>
        <v>0.88461538461538458</v>
      </c>
      <c r="S117" s="1058">
        <f t="shared" si="47"/>
        <v>1</v>
      </c>
      <c r="T117" s="1059">
        <f t="shared" si="48"/>
        <v>0.5</v>
      </c>
      <c r="U117" s="1058">
        <f t="shared" ref="U117:U128" si="51">SUM(K117:M117)</f>
        <v>25</v>
      </c>
      <c r="V117" s="1060">
        <f t="shared" si="49"/>
        <v>0.1984126984126984</v>
      </c>
      <c r="W117" s="1061">
        <f t="shared" ref="W117:W128" si="52">SUM(B117:M117)+Y144</f>
        <v>55</v>
      </c>
      <c r="X117" s="1060">
        <f t="shared" si="50"/>
        <v>0.28497409326424872</v>
      </c>
      <c r="Y117" s="1062" t="s">
        <v>209</v>
      </c>
      <c r="Z117" s="1063"/>
      <c r="AA117" s="1063"/>
      <c r="AB117" s="1064"/>
      <c r="AC117" s="1014" t="s">
        <v>210</v>
      </c>
      <c r="AD117" s="1014"/>
      <c r="AF117" s="558">
        <f t="shared" ref="AF117:AF129" si="53">SUM(V143:X143)</f>
        <v>51</v>
      </c>
      <c r="AG117" s="560">
        <f t="shared" ref="AG117:AG129" si="54">AF117/AF$130</f>
        <v>0.36956521739130432</v>
      </c>
      <c r="AH117" s="561">
        <f t="shared" ref="AH117:AH129" si="55">SUM(B143:X143)</f>
        <v>128</v>
      </c>
      <c r="AI117" s="560">
        <f t="shared" ref="AI117:AI129" si="56">AH117/AH$130</f>
        <v>0.46545454545454545</v>
      </c>
      <c r="AJ117" s="467" t="s">
        <v>208</v>
      </c>
      <c r="AK117" s="468"/>
      <c r="AL117" s="468"/>
      <c r="AM117" s="469"/>
    </row>
    <row r="118" spans="1:40" ht="13" x14ac:dyDescent="0.3">
      <c r="A118" s="1065" t="s">
        <v>211</v>
      </c>
      <c r="B118" s="1066">
        <v>0</v>
      </c>
      <c r="C118" s="1066">
        <v>3</v>
      </c>
      <c r="D118" s="1009">
        <v>0</v>
      </c>
      <c r="E118" s="1009">
        <v>0</v>
      </c>
      <c r="F118" s="1009">
        <v>0</v>
      </c>
      <c r="G118" s="1009">
        <v>0</v>
      </c>
      <c r="H118" s="1066">
        <v>0</v>
      </c>
      <c r="I118" s="1009">
        <v>0</v>
      </c>
      <c r="J118" s="1009">
        <v>1</v>
      </c>
      <c r="K118" s="1009">
        <v>8</v>
      </c>
      <c r="L118" s="1009">
        <v>15</v>
      </c>
      <c r="M118" s="1009">
        <v>5</v>
      </c>
      <c r="N118" s="1154">
        <v>7</v>
      </c>
      <c r="O118" s="1156">
        <f t="shared" si="43"/>
        <v>8</v>
      </c>
      <c r="P118" s="1056">
        <f t="shared" si="44"/>
        <v>0.20512820512820512</v>
      </c>
      <c r="Q118" s="1057">
        <f t="shared" si="45"/>
        <v>3</v>
      </c>
      <c r="R118" s="1056">
        <f t="shared" si="46"/>
        <v>0.11538461538461539</v>
      </c>
      <c r="S118" s="1058">
        <f t="shared" si="47"/>
        <v>1</v>
      </c>
      <c r="T118" s="1059">
        <f t="shared" si="48"/>
        <v>0.5</v>
      </c>
      <c r="U118" s="1058">
        <f t="shared" si="51"/>
        <v>28</v>
      </c>
      <c r="V118" s="1060">
        <f t="shared" si="49"/>
        <v>0.22222222222222221</v>
      </c>
      <c r="W118" s="1061">
        <f t="shared" si="52"/>
        <v>40</v>
      </c>
      <c r="X118" s="1060">
        <f t="shared" si="50"/>
        <v>0.20725388601036268</v>
      </c>
      <c r="Y118" s="1067" t="s">
        <v>211</v>
      </c>
      <c r="Z118" s="1063"/>
      <c r="AA118" s="1063"/>
      <c r="AB118" s="1064"/>
      <c r="AC118" s="1014"/>
      <c r="AD118" s="1014"/>
      <c r="AF118" s="558">
        <f t="shared" si="53"/>
        <v>12</v>
      </c>
      <c r="AG118" s="560">
        <f t="shared" si="54"/>
        <v>8.6956521739130432E-2</v>
      </c>
      <c r="AH118" s="561">
        <f t="shared" si="55"/>
        <v>43</v>
      </c>
      <c r="AI118" s="560">
        <f t="shared" si="56"/>
        <v>0.15636363636363637</v>
      </c>
      <c r="AJ118" s="467" t="s">
        <v>209</v>
      </c>
      <c r="AK118" s="468"/>
      <c r="AL118" s="468"/>
      <c r="AM118" s="469"/>
      <c r="AN118" s="424" t="s">
        <v>210</v>
      </c>
    </row>
    <row r="119" spans="1:40" ht="13" x14ac:dyDescent="0.3">
      <c r="A119" s="1065" t="s">
        <v>212</v>
      </c>
      <c r="B119" s="1066">
        <v>0</v>
      </c>
      <c r="C119" s="1066">
        <v>0</v>
      </c>
      <c r="D119" s="1009">
        <v>0</v>
      </c>
      <c r="E119" s="1009">
        <v>0</v>
      </c>
      <c r="F119" s="1009">
        <v>0</v>
      </c>
      <c r="G119" s="1009">
        <v>0</v>
      </c>
      <c r="H119" s="1066">
        <v>0</v>
      </c>
      <c r="I119" s="1009">
        <v>0</v>
      </c>
      <c r="J119" s="1009">
        <v>0</v>
      </c>
      <c r="K119" s="1009">
        <v>4</v>
      </c>
      <c r="L119" s="1009">
        <v>8</v>
      </c>
      <c r="M119" s="1009">
        <v>0</v>
      </c>
      <c r="N119" s="1154">
        <v>2</v>
      </c>
      <c r="O119" s="1156">
        <f t="shared" si="43"/>
        <v>4</v>
      </c>
      <c r="P119" s="1056">
        <f t="shared" si="44"/>
        <v>0.10256410256410256</v>
      </c>
      <c r="Q119" s="1057">
        <f t="shared" si="45"/>
        <v>0</v>
      </c>
      <c r="R119" s="1056">
        <f t="shared" si="46"/>
        <v>0</v>
      </c>
      <c r="S119" s="1058">
        <f t="shared" si="47"/>
        <v>0</v>
      </c>
      <c r="T119" s="1059">
        <f t="shared" si="48"/>
        <v>0</v>
      </c>
      <c r="U119" s="1058">
        <f t="shared" si="51"/>
        <v>12</v>
      </c>
      <c r="V119" s="1060">
        <f t="shared" si="49"/>
        <v>9.5238095238095233E-2</v>
      </c>
      <c r="W119" s="1061">
        <f t="shared" si="52"/>
        <v>16</v>
      </c>
      <c r="X119" s="1060">
        <f t="shared" si="50"/>
        <v>8.2901554404145081E-2</v>
      </c>
      <c r="Y119" s="1067" t="s">
        <v>212</v>
      </c>
      <c r="Z119" s="1063"/>
      <c r="AA119" s="1063"/>
      <c r="AB119" s="1064"/>
      <c r="AC119" s="1014"/>
      <c r="AD119" s="1014"/>
      <c r="AF119" s="558">
        <f t="shared" si="53"/>
        <v>23</v>
      </c>
      <c r="AG119" s="560">
        <f t="shared" si="54"/>
        <v>0.16666666666666666</v>
      </c>
      <c r="AH119" s="561">
        <f t="shared" si="55"/>
        <v>52</v>
      </c>
      <c r="AI119" s="560">
        <f t="shared" si="56"/>
        <v>0.18909090909090909</v>
      </c>
      <c r="AJ119" s="472" t="s">
        <v>211</v>
      </c>
      <c r="AK119" s="468"/>
      <c r="AL119" s="468"/>
      <c r="AM119" s="469"/>
      <c r="AN119" s="424">
        <f>AB145</f>
        <v>6</v>
      </c>
    </row>
    <row r="120" spans="1:40" ht="13" x14ac:dyDescent="0.3">
      <c r="A120" s="1065" t="s">
        <v>213</v>
      </c>
      <c r="B120" s="1068">
        <v>0</v>
      </c>
      <c r="C120" s="1068">
        <v>0</v>
      </c>
      <c r="D120" s="1009">
        <v>0</v>
      </c>
      <c r="E120" s="1009">
        <v>0</v>
      </c>
      <c r="F120" s="1009">
        <v>0</v>
      </c>
      <c r="G120" s="1009">
        <v>0</v>
      </c>
      <c r="H120" s="1066">
        <v>0</v>
      </c>
      <c r="I120" s="1009">
        <v>0</v>
      </c>
      <c r="J120" s="1009">
        <v>0</v>
      </c>
      <c r="K120" s="1009">
        <v>0</v>
      </c>
      <c r="L120" s="1009">
        <v>4</v>
      </c>
      <c r="M120" s="1009">
        <v>1</v>
      </c>
      <c r="N120" s="1154">
        <v>4</v>
      </c>
      <c r="O120" s="1156">
        <f t="shared" si="43"/>
        <v>0</v>
      </c>
      <c r="P120" s="1056">
        <f t="shared" si="44"/>
        <v>0</v>
      </c>
      <c r="Q120" s="1057">
        <f t="shared" si="45"/>
        <v>0</v>
      </c>
      <c r="R120" s="1056">
        <f t="shared" si="46"/>
        <v>0</v>
      </c>
      <c r="S120" s="1058">
        <f t="shared" si="47"/>
        <v>0</v>
      </c>
      <c r="T120" s="1059">
        <f t="shared" si="48"/>
        <v>0</v>
      </c>
      <c r="U120" s="1058">
        <f t="shared" si="51"/>
        <v>5</v>
      </c>
      <c r="V120" s="1060">
        <f t="shared" si="49"/>
        <v>3.968253968253968E-2</v>
      </c>
      <c r="W120" s="1061">
        <f t="shared" si="52"/>
        <v>5</v>
      </c>
      <c r="X120" s="1060">
        <f t="shared" si="50"/>
        <v>2.5906735751295335E-2</v>
      </c>
      <c r="Y120" s="1067" t="s">
        <v>213</v>
      </c>
      <c r="Z120" s="1063"/>
      <c r="AA120" s="1063"/>
      <c r="AB120" s="1064"/>
      <c r="AC120" s="1014"/>
      <c r="AD120" s="1014"/>
      <c r="AF120" s="558">
        <f t="shared" si="53"/>
        <v>11</v>
      </c>
      <c r="AG120" s="560">
        <f t="shared" si="54"/>
        <v>7.9710144927536225E-2</v>
      </c>
      <c r="AH120" s="561">
        <f t="shared" si="55"/>
        <v>11</v>
      </c>
      <c r="AI120" s="560">
        <f t="shared" si="56"/>
        <v>0.04</v>
      </c>
      <c r="AJ120" s="472" t="s">
        <v>212</v>
      </c>
      <c r="AK120" s="468"/>
      <c r="AL120" s="468"/>
      <c r="AM120" s="469"/>
    </row>
    <row r="121" spans="1:40" ht="13" x14ac:dyDescent="0.3">
      <c r="A121" s="1065" t="s">
        <v>214</v>
      </c>
      <c r="B121" s="1068">
        <v>0</v>
      </c>
      <c r="C121" s="1068">
        <v>0</v>
      </c>
      <c r="D121" s="1009">
        <v>0</v>
      </c>
      <c r="E121" s="1009">
        <v>0</v>
      </c>
      <c r="F121" s="1009">
        <v>0</v>
      </c>
      <c r="G121" s="1009">
        <v>0</v>
      </c>
      <c r="H121" s="1066">
        <v>0</v>
      </c>
      <c r="I121" s="1009">
        <v>0</v>
      </c>
      <c r="J121" s="1009">
        <v>0</v>
      </c>
      <c r="K121" s="1009">
        <v>3</v>
      </c>
      <c r="L121" s="1009">
        <v>3</v>
      </c>
      <c r="M121" s="1009">
        <v>1</v>
      </c>
      <c r="N121" s="1154">
        <v>3</v>
      </c>
      <c r="O121" s="1156">
        <f t="shared" si="43"/>
        <v>0</v>
      </c>
      <c r="P121" s="1056">
        <f t="shared" si="44"/>
        <v>0</v>
      </c>
      <c r="Q121" s="1057">
        <f t="shared" si="45"/>
        <v>0</v>
      </c>
      <c r="R121" s="1056">
        <f t="shared" si="46"/>
        <v>0</v>
      </c>
      <c r="S121" s="1058">
        <f t="shared" si="47"/>
        <v>0</v>
      </c>
      <c r="T121" s="1059">
        <f t="shared" si="48"/>
        <v>0</v>
      </c>
      <c r="U121" s="1058">
        <f t="shared" si="51"/>
        <v>7</v>
      </c>
      <c r="V121" s="1060">
        <f t="shared" si="49"/>
        <v>5.5555555555555552E-2</v>
      </c>
      <c r="W121" s="1061">
        <f t="shared" si="52"/>
        <v>7</v>
      </c>
      <c r="X121" s="1060">
        <f t="shared" si="50"/>
        <v>3.6269430051813469E-2</v>
      </c>
      <c r="Y121" s="1067" t="s">
        <v>214</v>
      </c>
      <c r="Z121" s="1063"/>
      <c r="AA121" s="1063"/>
      <c r="AB121" s="1064"/>
      <c r="AC121" s="1014"/>
      <c r="AD121" s="1014"/>
      <c r="AF121" s="558">
        <f t="shared" si="53"/>
        <v>2</v>
      </c>
      <c r="AG121" s="560">
        <f t="shared" si="54"/>
        <v>1.4492753623188406E-2</v>
      </c>
      <c r="AH121" s="561">
        <f t="shared" si="55"/>
        <v>2</v>
      </c>
      <c r="AI121" s="560">
        <f t="shared" si="56"/>
        <v>7.2727272727272727E-3</v>
      </c>
      <c r="AJ121" s="472" t="s">
        <v>213</v>
      </c>
      <c r="AK121" s="468"/>
      <c r="AL121" s="468"/>
      <c r="AM121" s="469"/>
    </row>
    <row r="122" spans="1:40" ht="13" x14ac:dyDescent="0.3">
      <c r="A122" s="1065" t="s">
        <v>215</v>
      </c>
      <c r="B122" s="1068">
        <v>0</v>
      </c>
      <c r="C122" s="1066">
        <v>0</v>
      </c>
      <c r="D122" s="1009">
        <v>0</v>
      </c>
      <c r="E122" s="1009">
        <v>0</v>
      </c>
      <c r="F122" s="1009">
        <v>0</v>
      </c>
      <c r="G122" s="1009">
        <v>0</v>
      </c>
      <c r="H122" s="1066">
        <v>0</v>
      </c>
      <c r="I122" s="1009">
        <v>0</v>
      </c>
      <c r="J122" s="1009">
        <v>0</v>
      </c>
      <c r="K122" s="1009">
        <v>1</v>
      </c>
      <c r="L122" s="1009">
        <v>4</v>
      </c>
      <c r="M122" s="1009">
        <v>0</v>
      </c>
      <c r="N122" s="1154">
        <v>0</v>
      </c>
      <c r="O122" s="1156">
        <f t="shared" si="43"/>
        <v>0</v>
      </c>
      <c r="P122" s="1056">
        <f t="shared" si="44"/>
        <v>0</v>
      </c>
      <c r="Q122" s="1057">
        <f t="shared" si="45"/>
        <v>0</v>
      </c>
      <c r="R122" s="1056">
        <f t="shared" si="46"/>
        <v>0</v>
      </c>
      <c r="S122" s="1058">
        <f t="shared" si="47"/>
        <v>0</v>
      </c>
      <c r="T122" s="1059">
        <f t="shared" si="48"/>
        <v>0</v>
      </c>
      <c r="U122" s="1058">
        <f t="shared" si="51"/>
        <v>5</v>
      </c>
      <c r="V122" s="1060">
        <f t="shared" si="49"/>
        <v>3.968253968253968E-2</v>
      </c>
      <c r="W122" s="1061">
        <f t="shared" si="52"/>
        <v>5</v>
      </c>
      <c r="X122" s="1060">
        <f t="shared" si="50"/>
        <v>2.5906735751295335E-2</v>
      </c>
      <c r="Y122" s="1067" t="s">
        <v>215</v>
      </c>
      <c r="Z122" s="1063"/>
      <c r="AA122" s="1063"/>
      <c r="AB122" s="1064"/>
      <c r="AC122" s="1014"/>
      <c r="AD122" s="1014"/>
      <c r="AF122" s="558">
        <f t="shared" si="53"/>
        <v>21</v>
      </c>
      <c r="AG122" s="560">
        <f t="shared" si="54"/>
        <v>0.15217391304347827</v>
      </c>
      <c r="AH122" s="561">
        <f t="shared" si="55"/>
        <v>21</v>
      </c>
      <c r="AI122" s="560">
        <f t="shared" si="56"/>
        <v>7.636363636363637E-2</v>
      </c>
      <c r="AJ122" s="472" t="s">
        <v>214</v>
      </c>
      <c r="AK122" s="468"/>
      <c r="AL122" s="468"/>
      <c r="AM122" s="469"/>
    </row>
    <row r="123" spans="1:40" ht="13.5" thickBot="1" x14ac:dyDescent="0.35">
      <c r="A123" s="1069" t="s">
        <v>216</v>
      </c>
      <c r="B123" s="475">
        <v>0</v>
      </c>
      <c r="C123" s="475">
        <v>0</v>
      </c>
      <c r="D123" s="61">
        <v>0</v>
      </c>
      <c r="E123" s="61">
        <v>0</v>
      </c>
      <c r="F123" s="61">
        <v>0</v>
      </c>
      <c r="G123" s="61">
        <v>0</v>
      </c>
      <c r="H123" s="475">
        <v>0</v>
      </c>
      <c r="I123" s="61">
        <v>0</v>
      </c>
      <c r="J123" s="61">
        <v>0</v>
      </c>
      <c r="K123" s="61">
        <v>0</v>
      </c>
      <c r="L123" s="61">
        <v>3</v>
      </c>
      <c r="M123" s="61">
        <v>2</v>
      </c>
      <c r="N123" s="1155">
        <v>2</v>
      </c>
      <c r="O123" s="1157">
        <f t="shared" si="43"/>
        <v>0</v>
      </c>
      <c r="P123" s="1158">
        <f t="shared" si="44"/>
        <v>0</v>
      </c>
      <c r="Q123" s="1072">
        <f t="shared" si="45"/>
        <v>0</v>
      </c>
      <c r="R123" s="1158">
        <f t="shared" si="46"/>
        <v>0</v>
      </c>
      <c r="S123" s="1073">
        <f t="shared" si="47"/>
        <v>0</v>
      </c>
      <c r="T123" s="1159">
        <f t="shared" si="48"/>
        <v>0</v>
      </c>
      <c r="U123" s="1073">
        <f t="shared" si="51"/>
        <v>5</v>
      </c>
      <c r="V123" s="1160">
        <f t="shared" si="49"/>
        <v>3.968253968253968E-2</v>
      </c>
      <c r="W123" s="1074">
        <f t="shared" si="52"/>
        <v>5</v>
      </c>
      <c r="X123" s="1160">
        <f t="shared" si="50"/>
        <v>2.5906735751295335E-2</v>
      </c>
      <c r="Y123" s="1075" t="s">
        <v>216</v>
      </c>
      <c r="Z123" s="1076"/>
      <c r="AA123" s="1076"/>
      <c r="AB123" s="1077"/>
      <c r="AC123" s="1014"/>
      <c r="AD123" s="1014"/>
      <c r="AF123" s="558">
        <f t="shared" si="53"/>
        <v>3</v>
      </c>
      <c r="AG123" s="560">
        <f t="shared" si="54"/>
        <v>2.1739130434782608E-2</v>
      </c>
      <c r="AH123" s="561">
        <f t="shared" si="55"/>
        <v>3</v>
      </c>
      <c r="AI123" s="560">
        <f t="shared" si="56"/>
        <v>1.090909090909091E-2</v>
      </c>
      <c r="AJ123" s="472" t="s">
        <v>215</v>
      </c>
      <c r="AK123" s="468"/>
      <c r="AL123" s="468"/>
      <c r="AM123" s="469"/>
    </row>
    <row r="124" spans="1:40" ht="13.5" thickBot="1" x14ac:dyDescent="0.35">
      <c r="A124" s="1053" t="s">
        <v>217</v>
      </c>
      <c r="B124" s="1054" t="s">
        <v>218</v>
      </c>
      <c r="C124" s="1054" t="s">
        <v>218</v>
      </c>
      <c r="D124" s="1008" t="s">
        <v>218</v>
      </c>
      <c r="E124" s="1008">
        <v>0</v>
      </c>
      <c r="F124" s="1008">
        <v>0</v>
      </c>
      <c r="G124" s="1008">
        <v>0</v>
      </c>
      <c r="H124" s="1054">
        <v>0</v>
      </c>
      <c r="I124" s="1009">
        <v>0</v>
      </c>
      <c r="J124" s="1009">
        <v>0</v>
      </c>
      <c r="K124" s="1009">
        <v>0</v>
      </c>
      <c r="L124" s="1009">
        <v>1</v>
      </c>
      <c r="M124" s="1008">
        <v>0</v>
      </c>
      <c r="N124" s="1153">
        <v>4</v>
      </c>
      <c r="O124" s="1161">
        <f t="shared" si="43"/>
        <v>0</v>
      </c>
      <c r="P124" s="1079">
        <f t="shared" si="44"/>
        <v>0</v>
      </c>
      <c r="Q124" s="1080">
        <f t="shared" si="45"/>
        <v>0</v>
      </c>
      <c r="R124" s="1079">
        <f t="shared" si="46"/>
        <v>0</v>
      </c>
      <c r="S124" s="1081">
        <f t="shared" si="47"/>
        <v>0</v>
      </c>
      <c r="T124" s="1162">
        <f t="shared" si="48"/>
        <v>0</v>
      </c>
      <c r="U124" s="1081">
        <f t="shared" si="51"/>
        <v>1</v>
      </c>
      <c r="V124" s="1163">
        <f t="shared" si="49"/>
        <v>7.9365079365079361E-3</v>
      </c>
      <c r="W124" s="1082">
        <f t="shared" si="52"/>
        <v>1</v>
      </c>
      <c r="X124" s="1163">
        <f t="shared" si="50"/>
        <v>5.1813471502590676E-3</v>
      </c>
      <c r="Y124" s="1083" t="s">
        <v>217</v>
      </c>
      <c r="Z124" s="1084"/>
      <c r="AA124" s="1084"/>
      <c r="AB124" s="1085"/>
      <c r="AC124" s="1014"/>
      <c r="AD124" s="1014"/>
      <c r="AF124" s="570">
        <f t="shared" si="53"/>
        <v>5</v>
      </c>
      <c r="AG124" s="571">
        <f t="shared" si="54"/>
        <v>3.6231884057971016E-2</v>
      </c>
      <c r="AH124" s="572">
        <f t="shared" si="55"/>
        <v>5</v>
      </c>
      <c r="AI124" s="571">
        <f t="shared" si="56"/>
        <v>1.8181818181818181E-2</v>
      </c>
      <c r="AJ124" s="476" t="s">
        <v>216</v>
      </c>
      <c r="AK124" s="477"/>
      <c r="AL124" s="477"/>
      <c r="AM124" s="478"/>
    </row>
    <row r="125" spans="1:40" ht="13" x14ac:dyDescent="0.3">
      <c r="A125" s="1065" t="s">
        <v>219</v>
      </c>
      <c r="B125" s="1054" t="s">
        <v>218</v>
      </c>
      <c r="C125" s="1054" t="s">
        <v>218</v>
      </c>
      <c r="D125" s="1008" t="s">
        <v>218</v>
      </c>
      <c r="E125" s="1008">
        <v>0</v>
      </c>
      <c r="F125" s="1009">
        <v>0</v>
      </c>
      <c r="G125" s="1009">
        <v>0</v>
      </c>
      <c r="H125" s="1066">
        <v>0</v>
      </c>
      <c r="I125" s="1009">
        <v>0</v>
      </c>
      <c r="J125" s="1009">
        <v>0</v>
      </c>
      <c r="K125" s="1009">
        <v>0</v>
      </c>
      <c r="L125" s="1009">
        <v>0</v>
      </c>
      <c r="M125" s="1008">
        <v>0</v>
      </c>
      <c r="N125" s="1153">
        <v>4</v>
      </c>
      <c r="O125" s="1156">
        <f t="shared" si="43"/>
        <v>0</v>
      </c>
      <c r="P125" s="1056">
        <f t="shared" si="44"/>
        <v>0</v>
      </c>
      <c r="Q125" s="1057">
        <f t="shared" si="45"/>
        <v>0</v>
      </c>
      <c r="R125" s="1056">
        <f t="shared" si="46"/>
        <v>0</v>
      </c>
      <c r="S125" s="1058">
        <f t="shared" si="47"/>
        <v>0</v>
      </c>
      <c r="T125" s="1059">
        <f t="shared" si="48"/>
        <v>0</v>
      </c>
      <c r="U125" s="1058">
        <f t="shared" si="51"/>
        <v>0</v>
      </c>
      <c r="V125" s="1060">
        <f t="shared" si="49"/>
        <v>0</v>
      </c>
      <c r="W125" s="1061">
        <f t="shared" si="52"/>
        <v>0</v>
      </c>
      <c r="X125" s="1060">
        <f t="shared" si="50"/>
        <v>0</v>
      </c>
      <c r="Y125" s="1062" t="s">
        <v>219</v>
      </c>
      <c r="Z125" s="1063"/>
      <c r="AA125" s="1063"/>
      <c r="AB125" s="1064"/>
      <c r="AC125" s="1014"/>
      <c r="AD125" s="1014"/>
      <c r="AF125" s="575">
        <f t="shared" si="53"/>
        <v>8</v>
      </c>
      <c r="AG125" s="577">
        <f t="shared" si="54"/>
        <v>5.7971014492753624E-2</v>
      </c>
      <c r="AH125" s="578">
        <f t="shared" si="55"/>
        <v>8</v>
      </c>
      <c r="AI125" s="577">
        <f t="shared" si="56"/>
        <v>2.9090909090909091E-2</v>
      </c>
      <c r="AJ125" s="479" t="s">
        <v>217</v>
      </c>
      <c r="AK125" s="480"/>
      <c r="AL125" s="480"/>
      <c r="AM125" s="481"/>
    </row>
    <row r="126" spans="1:40" ht="13" x14ac:dyDescent="0.3">
      <c r="A126" s="1065" t="s">
        <v>220</v>
      </c>
      <c r="B126" s="1054" t="s">
        <v>218</v>
      </c>
      <c r="C126" s="1054" t="s">
        <v>218</v>
      </c>
      <c r="D126" s="1008" t="s">
        <v>218</v>
      </c>
      <c r="E126" s="1008" t="s">
        <v>218</v>
      </c>
      <c r="F126" s="1009" t="s">
        <v>218</v>
      </c>
      <c r="G126" s="1009" t="s">
        <v>218</v>
      </c>
      <c r="H126" s="1066" t="s">
        <v>218</v>
      </c>
      <c r="I126" s="1066" t="s">
        <v>218</v>
      </c>
      <c r="J126" s="1009">
        <v>0</v>
      </c>
      <c r="K126" s="1009">
        <v>0</v>
      </c>
      <c r="L126" s="1009">
        <v>0</v>
      </c>
      <c r="M126" s="1008">
        <v>0</v>
      </c>
      <c r="N126" s="1153">
        <v>2</v>
      </c>
      <c r="O126" s="1156">
        <f t="shared" si="43"/>
        <v>0</v>
      </c>
      <c r="P126" s="1056">
        <f t="shared" si="44"/>
        <v>0</v>
      </c>
      <c r="Q126" s="1057">
        <f t="shared" si="45"/>
        <v>0</v>
      </c>
      <c r="R126" s="1056">
        <f t="shared" si="46"/>
        <v>0</v>
      </c>
      <c r="S126" s="1058">
        <f t="shared" si="47"/>
        <v>0</v>
      </c>
      <c r="T126" s="1059">
        <f t="shared" si="48"/>
        <v>0</v>
      </c>
      <c r="U126" s="1058">
        <f t="shared" si="51"/>
        <v>0</v>
      </c>
      <c r="V126" s="1060">
        <f t="shared" si="49"/>
        <v>0</v>
      </c>
      <c r="W126" s="1061">
        <f t="shared" si="52"/>
        <v>0</v>
      </c>
      <c r="X126" s="1060">
        <f t="shared" si="50"/>
        <v>0</v>
      </c>
      <c r="Y126" s="1062" t="s">
        <v>220</v>
      </c>
      <c r="Z126" s="1063"/>
      <c r="AA126" s="1063"/>
      <c r="AB126" s="1064"/>
      <c r="AC126" s="1014"/>
      <c r="AD126" s="1014"/>
      <c r="AF126" s="558">
        <f t="shared" si="53"/>
        <v>2</v>
      </c>
      <c r="AG126" s="560">
        <f t="shared" si="54"/>
        <v>1.4492753623188406E-2</v>
      </c>
      <c r="AH126" s="561">
        <f t="shared" si="55"/>
        <v>2</v>
      </c>
      <c r="AI126" s="560">
        <f t="shared" si="56"/>
        <v>7.2727272727272727E-3</v>
      </c>
      <c r="AJ126" s="467" t="s">
        <v>219</v>
      </c>
      <c r="AK126" s="468"/>
      <c r="AL126" s="468"/>
      <c r="AM126" s="469"/>
    </row>
    <row r="127" spans="1:40" ht="13" x14ac:dyDescent="0.3">
      <c r="A127" s="1065" t="s">
        <v>221</v>
      </c>
      <c r="B127" s="1054" t="s">
        <v>218</v>
      </c>
      <c r="C127" s="1054" t="s">
        <v>218</v>
      </c>
      <c r="D127" s="1008" t="s">
        <v>218</v>
      </c>
      <c r="E127" s="1008" t="s">
        <v>218</v>
      </c>
      <c r="F127" s="1009" t="s">
        <v>218</v>
      </c>
      <c r="G127" s="1009" t="s">
        <v>218</v>
      </c>
      <c r="H127" s="1066" t="s">
        <v>218</v>
      </c>
      <c r="I127" s="1066" t="s">
        <v>218</v>
      </c>
      <c r="J127" s="1009">
        <v>0</v>
      </c>
      <c r="K127" s="1009">
        <v>0</v>
      </c>
      <c r="L127" s="1009">
        <v>0</v>
      </c>
      <c r="M127" s="1008">
        <v>0</v>
      </c>
      <c r="N127" s="1153">
        <v>0</v>
      </c>
      <c r="O127" s="1156">
        <f t="shared" si="43"/>
        <v>0</v>
      </c>
      <c r="P127" s="1056">
        <f t="shared" si="44"/>
        <v>0</v>
      </c>
      <c r="Q127" s="1057">
        <f t="shared" si="45"/>
        <v>0</v>
      </c>
      <c r="R127" s="1056">
        <f t="shared" si="46"/>
        <v>0</v>
      </c>
      <c r="S127" s="1058">
        <f t="shared" si="47"/>
        <v>0</v>
      </c>
      <c r="T127" s="1059">
        <f t="shared" si="48"/>
        <v>0</v>
      </c>
      <c r="U127" s="1058">
        <f t="shared" si="51"/>
        <v>0</v>
      </c>
      <c r="V127" s="1060">
        <f t="shared" si="49"/>
        <v>0</v>
      </c>
      <c r="W127" s="1061">
        <f t="shared" si="52"/>
        <v>0</v>
      </c>
      <c r="X127" s="1060">
        <f t="shared" si="50"/>
        <v>0</v>
      </c>
      <c r="Y127" s="1062" t="s">
        <v>221</v>
      </c>
      <c r="Z127" s="1063"/>
      <c r="AA127" s="1063"/>
      <c r="AB127" s="1064"/>
      <c r="AC127" s="1014"/>
      <c r="AD127" s="1014"/>
      <c r="AF127" s="558">
        <f t="shared" si="53"/>
        <v>0</v>
      </c>
      <c r="AG127" s="560">
        <f t="shared" si="54"/>
        <v>0</v>
      </c>
      <c r="AH127" s="561">
        <f t="shared" si="55"/>
        <v>0</v>
      </c>
      <c r="AI127" s="560">
        <f t="shared" si="56"/>
        <v>0</v>
      </c>
      <c r="AJ127" s="467" t="s">
        <v>220</v>
      </c>
      <c r="AK127" s="468"/>
      <c r="AL127" s="468"/>
      <c r="AM127" s="469"/>
    </row>
    <row r="128" spans="1:40" ht="13.5" thickBot="1" x14ac:dyDescent="0.35">
      <c r="A128" s="1086" t="s">
        <v>222</v>
      </c>
      <c r="B128" s="1054" t="s">
        <v>218</v>
      </c>
      <c r="C128" s="1054" t="s">
        <v>218</v>
      </c>
      <c r="D128" s="1008" t="s">
        <v>218</v>
      </c>
      <c r="E128" s="1008" t="s">
        <v>218</v>
      </c>
      <c r="F128" s="1009" t="s">
        <v>218</v>
      </c>
      <c r="G128" s="1009" t="s">
        <v>218</v>
      </c>
      <c r="H128" s="1066" t="s">
        <v>218</v>
      </c>
      <c r="I128" s="1066" t="s">
        <v>218</v>
      </c>
      <c r="J128" s="1009">
        <v>0</v>
      </c>
      <c r="K128" s="1009">
        <v>0</v>
      </c>
      <c r="L128" s="1009">
        <v>2</v>
      </c>
      <c r="M128" s="1008">
        <v>0</v>
      </c>
      <c r="N128" s="1153">
        <v>0</v>
      </c>
      <c r="O128" s="1156">
        <f t="shared" si="43"/>
        <v>0</v>
      </c>
      <c r="P128" s="1056">
        <f t="shared" si="44"/>
        <v>0</v>
      </c>
      <c r="Q128" s="1057">
        <f t="shared" si="45"/>
        <v>0</v>
      </c>
      <c r="R128" s="1056">
        <f t="shared" si="46"/>
        <v>0</v>
      </c>
      <c r="S128" s="1058">
        <f t="shared" si="47"/>
        <v>0</v>
      </c>
      <c r="T128" s="1059">
        <f t="shared" si="48"/>
        <v>0</v>
      </c>
      <c r="U128" s="1058">
        <f t="shared" si="51"/>
        <v>2</v>
      </c>
      <c r="V128" s="1060">
        <f t="shared" si="49"/>
        <v>1.5873015873015872E-2</v>
      </c>
      <c r="W128" s="1061">
        <f t="shared" si="52"/>
        <v>2</v>
      </c>
      <c r="X128" s="1060">
        <f t="shared" si="50"/>
        <v>1.0362694300518135E-2</v>
      </c>
      <c r="Y128" s="1087" t="s">
        <v>222</v>
      </c>
      <c r="Z128" s="1088"/>
      <c r="AA128" s="1088"/>
      <c r="AB128" s="1089"/>
      <c r="AC128" s="1014"/>
      <c r="AD128" s="1014"/>
      <c r="AF128" s="558">
        <f t="shared" si="53"/>
        <v>0</v>
      </c>
      <c r="AG128" s="560">
        <f t="shared" si="54"/>
        <v>0</v>
      </c>
      <c r="AH128" s="561">
        <f t="shared" si="55"/>
        <v>0</v>
      </c>
      <c r="AI128" s="560">
        <f t="shared" si="56"/>
        <v>0</v>
      </c>
      <c r="AJ128" s="467" t="s">
        <v>221</v>
      </c>
      <c r="AK128" s="468"/>
      <c r="AL128" s="468"/>
      <c r="AM128" s="469"/>
    </row>
    <row r="129" spans="1:40" ht="13.5" thickBot="1" x14ac:dyDescent="0.35">
      <c r="A129" s="1090" t="s">
        <v>46</v>
      </c>
      <c r="B129" s="1091">
        <f t="shared" ref="B129:E129" si="57">SUM(B116:B128)</f>
        <v>0</v>
      </c>
      <c r="C129" s="1091">
        <f t="shared" si="57"/>
        <v>6</v>
      </c>
      <c r="D129" s="1091">
        <f t="shared" si="57"/>
        <v>4</v>
      </c>
      <c r="E129" s="1091">
        <f t="shared" si="57"/>
        <v>8</v>
      </c>
      <c r="F129" s="1091">
        <f>SUM(F116:F128)</f>
        <v>6</v>
      </c>
      <c r="G129" s="1091">
        <f t="shared" ref="G129:X129" si="58">SUM(G116:G128)</f>
        <v>2</v>
      </c>
      <c r="H129" s="1091">
        <f t="shared" si="58"/>
        <v>0</v>
      </c>
      <c r="I129" s="1091">
        <f t="shared" si="58"/>
        <v>0</v>
      </c>
      <c r="J129" s="1091">
        <f t="shared" si="58"/>
        <v>2</v>
      </c>
      <c r="K129" s="1091">
        <f t="shared" si="58"/>
        <v>21</v>
      </c>
      <c r="L129" s="1091">
        <f t="shared" si="58"/>
        <v>48</v>
      </c>
      <c r="M129" s="1091">
        <f t="shared" si="58"/>
        <v>57</v>
      </c>
      <c r="N129" s="1091">
        <f t="shared" si="58"/>
        <v>74</v>
      </c>
      <c r="O129" s="1092">
        <f t="shared" si="58"/>
        <v>39</v>
      </c>
      <c r="P129" s="1093">
        <f t="shared" si="58"/>
        <v>0.99999999999999989</v>
      </c>
      <c r="Q129" s="1092">
        <f t="shared" si="58"/>
        <v>26</v>
      </c>
      <c r="R129" s="1093">
        <f t="shared" si="58"/>
        <v>1</v>
      </c>
      <c r="S129" s="1094">
        <f t="shared" si="58"/>
        <v>2</v>
      </c>
      <c r="T129" s="1095">
        <f t="shared" si="58"/>
        <v>1</v>
      </c>
      <c r="U129" s="1092">
        <f t="shared" si="58"/>
        <v>126</v>
      </c>
      <c r="V129" s="1093">
        <f t="shared" si="58"/>
        <v>0.99999999999999978</v>
      </c>
      <c r="W129" s="1092">
        <f t="shared" si="58"/>
        <v>193</v>
      </c>
      <c r="X129" s="1093">
        <f t="shared" si="58"/>
        <v>1</v>
      </c>
      <c r="Y129" s="1096"/>
      <c r="Z129" s="1097"/>
      <c r="AA129" s="1097"/>
      <c r="AB129" s="1097"/>
      <c r="AC129" s="1014"/>
      <c r="AD129" s="1014"/>
      <c r="AF129" s="558">
        <f t="shared" si="53"/>
        <v>0</v>
      </c>
      <c r="AG129" s="560">
        <f t="shared" si="54"/>
        <v>0</v>
      </c>
      <c r="AH129" s="561">
        <f t="shared" si="55"/>
        <v>0</v>
      </c>
      <c r="AI129" s="560">
        <f t="shared" si="56"/>
        <v>0</v>
      </c>
      <c r="AJ129" s="483" t="s">
        <v>222</v>
      </c>
      <c r="AK129" s="484"/>
      <c r="AL129" s="484"/>
      <c r="AM129" s="485"/>
    </row>
    <row r="130" spans="1:40" ht="13.5" thickBot="1" x14ac:dyDescent="0.35">
      <c r="A130" s="1098" t="s">
        <v>223</v>
      </c>
      <c r="B130" s="1164">
        <v>1.5</v>
      </c>
      <c r="C130" s="1164">
        <v>1.39</v>
      </c>
      <c r="D130" s="497">
        <v>1.4</v>
      </c>
      <c r="E130" s="497">
        <v>2</v>
      </c>
      <c r="F130" s="497">
        <v>2</v>
      </c>
      <c r="G130" s="497">
        <v>1.84</v>
      </c>
      <c r="H130" s="497">
        <v>1.72</v>
      </c>
      <c r="I130" s="1102">
        <v>1.7</v>
      </c>
      <c r="J130" s="350"/>
      <c r="K130" s="350"/>
      <c r="L130" s="1103"/>
      <c r="M130" s="1104" t="s">
        <v>429</v>
      </c>
      <c r="N130" s="350"/>
      <c r="O130" s="1105"/>
      <c r="P130" s="1106"/>
      <c r="Q130" s="1106"/>
      <c r="R130" s="1106"/>
      <c r="S130" s="1106"/>
      <c r="T130" s="1106"/>
      <c r="U130" s="1107" t="s">
        <v>224</v>
      </c>
      <c r="V130" s="1107" t="s">
        <v>225</v>
      </c>
      <c r="W130" s="1108" t="s">
        <v>226</v>
      </c>
      <c r="X130" s="1109" t="s">
        <v>226</v>
      </c>
      <c r="Y130" s="1110" t="s">
        <v>227</v>
      </c>
      <c r="Z130" s="1110"/>
      <c r="AA130" s="1110"/>
      <c r="AB130" s="1111"/>
      <c r="AC130" s="1014"/>
      <c r="AD130" s="1014"/>
      <c r="AF130" s="491">
        <f>SUM(AF117:AF129)</f>
        <v>138</v>
      </c>
      <c r="AG130" s="492">
        <f t="shared" ref="U130:AI156" si="59">SUM(AG117:AG129)</f>
        <v>1</v>
      </c>
      <c r="AH130" s="491">
        <f t="shared" si="59"/>
        <v>275</v>
      </c>
      <c r="AI130" s="492">
        <f t="shared" si="59"/>
        <v>1</v>
      </c>
      <c r="AJ130" s="493"/>
      <c r="AK130" s="494"/>
      <c r="AL130" s="494"/>
      <c r="AM130" s="494"/>
    </row>
    <row r="131" spans="1:40" ht="13" x14ac:dyDescent="0.3">
      <c r="A131" s="1112">
        <f>SUM(B130:N130)</f>
        <v>13.549999999999999</v>
      </c>
      <c r="B131" s="1113"/>
      <c r="C131" s="1448" t="s">
        <v>228</v>
      </c>
      <c r="D131" s="1449"/>
      <c r="E131" s="1450"/>
      <c r="F131" s="1117"/>
      <c r="G131" s="1113"/>
      <c r="H131" s="1118"/>
      <c r="I131" s="1119"/>
      <c r="J131" s="1118"/>
      <c r="K131" s="1117"/>
      <c r="L131" s="1117"/>
      <c r="M131" s="1117"/>
      <c r="N131" s="1117"/>
      <c r="O131" s="1120">
        <v>2017</v>
      </c>
      <c r="P131" s="1121" t="s">
        <v>229</v>
      </c>
      <c r="Q131" s="1122"/>
      <c r="R131" s="1122"/>
      <c r="S131" s="1122" t="s">
        <v>230</v>
      </c>
      <c r="T131" s="1121" t="s">
        <v>231</v>
      </c>
      <c r="U131" s="1123" t="s">
        <v>232</v>
      </c>
      <c r="V131" s="1123" t="s">
        <v>233</v>
      </c>
      <c r="W131" s="1124" t="s">
        <v>232</v>
      </c>
      <c r="X131" s="1125" t="s">
        <v>233</v>
      </c>
      <c r="Y131" s="1126" t="s">
        <v>234</v>
      </c>
      <c r="Z131" s="1127"/>
      <c r="AA131" s="1127"/>
      <c r="AB131" s="1128"/>
      <c r="AC131" s="1014"/>
      <c r="AD131" s="1014"/>
      <c r="AF131" s="502" t="s">
        <v>224</v>
      </c>
      <c r="AG131" s="502" t="s">
        <v>225</v>
      </c>
      <c r="AH131" s="503" t="s">
        <v>226</v>
      </c>
      <c r="AI131" s="504" t="s">
        <v>226</v>
      </c>
      <c r="AJ131" s="505" t="s">
        <v>227</v>
      </c>
      <c r="AK131" s="505"/>
      <c r="AL131" s="505"/>
      <c r="AM131" s="506"/>
    </row>
    <row r="132" spans="1:40" ht="13" x14ac:dyDescent="0.3">
      <c r="A132" s="1445" t="s">
        <v>528</v>
      </c>
      <c r="B132" s="1321">
        <v>0</v>
      </c>
      <c r="C132" s="1321">
        <v>0</v>
      </c>
      <c r="D132" s="1321">
        <v>0</v>
      </c>
      <c r="E132" s="1321">
        <v>0</v>
      </c>
      <c r="F132" s="1321">
        <v>0</v>
      </c>
      <c r="G132" s="1321">
        <v>0</v>
      </c>
      <c r="H132" s="1321">
        <v>0</v>
      </c>
      <c r="I132" s="1321">
        <v>0</v>
      </c>
      <c r="J132" s="1014"/>
      <c r="K132" s="1014"/>
      <c r="L132" s="952"/>
      <c r="M132" s="952"/>
      <c r="N132" s="952"/>
      <c r="O132" s="1129" t="s">
        <v>235</v>
      </c>
      <c r="P132" s="1130"/>
      <c r="Q132" s="1130"/>
      <c r="R132" s="1130"/>
      <c r="S132" s="1131" t="s">
        <v>17</v>
      </c>
      <c r="T132" s="1131" t="s">
        <v>17</v>
      </c>
      <c r="U132" s="1135" t="s">
        <v>17</v>
      </c>
      <c r="V132" s="1133" t="s">
        <v>17</v>
      </c>
      <c r="W132" s="1134" t="s">
        <v>17</v>
      </c>
      <c r="X132" s="1135" t="s">
        <v>17</v>
      </c>
      <c r="Y132" s="1136" t="s">
        <v>236</v>
      </c>
      <c r="Z132" s="1137"/>
      <c r="AA132" s="1137"/>
      <c r="AB132" s="1138"/>
      <c r="AC132" s="1014"/>
      <c r="AD132" s="1014"/>
      <c r="AF132" s="519" t="s">
        <v>232</v>
      </c>
      <c r="AG132" s="519" t="s">
        <v>233</v>
      </c>
      <c r="AH132" s="520" t="s">
        <v>232</v>
      </c>
      <c r="AI132" s="521" t="s">
        <v>233</v>
      </c>
      <c r="AJ132" s="522" t="s">
        <v>234</v>
      </c>
      <c r="AK132" s="523"/>
      <c r="AL132" s="523"/>
      <c r="AM132" s="524"/>
    </row>
    <row r="133" spans="1:40" ht="13" x14ac:dyDescent="0.3">
      <c r="A133" s="1322" t="s">
        <v>529</v>
      </c>
      <c r="B133" s="1447">
        <v>0</v>
      </c>
      <c r="C133" s="1014"/>
      <c r="D133" s="1014"/>
      <c r="E133" s="1014"/>
      <c r="F133" s="1014"/>
      <c r="G133" s="1014"/>
      <c r="H133" s="1014"/>
      <c r="I133" s="1014"/>
      <c r="J133" s="1014"/>
      <c r="K133" s="1014"/>
      <c r="L133" s="1014"/>
      <c r="M133" s="952"/>
      <c r="N133" s="952"/>
      <c r="O133" s="1139" t="s">
        <v>237</v>
      </c>
      <c r="P133" s="1140"/>
      <c r="Q133" s="1140"/>
      <c r="R133" s="1140"/>
      <c r="S133" s="1131">
        <f>SUM(U133,W133)/SUM(U133:X133)</f>
        <v>1</v>
      </c>
      <c r="T133" s="1131">
        <f>SUM(V133,X133)/SUM(U133:X133)</f>
        <v>0</v>
      </c>
      <c r="U133" s="1135">
        <f>SUM(Q116:Q119)</f>
        <v>26</v>
      </c>
      <c r="V133" s="1135">
        <f>SUM(Q120:Q128)</f>
        <v>0</v>
      </c>
      <c r="W133" s="1141">
        <v>0</v>
      </c>
      <c r="X133" s="1142">
        <v>0</v>
      </c>
      <c r="Y133" s="1136" t="s">
        <v>238</v>
      </c>
      <c r="Z133" s="1137"/>
      <c r="AA133" s="1137"/>
      <c r="AB133" s="1138"/>
      <c r="AC133" s="1014"/>
      <c r="AD133" s="1014"/>
      <c r="AF133" s="528" t="s">
        <v>17</v>
      </c>
      <c r="AG133" s="529" t="s">
        <v>17</v>
      </c>
      <c r="AH133" s="530" t="s">
        <v>17</v>
      </c>
      <c r="AI133" s="528" t="s">
        <v>17</v>
      </c>
      <c r="AJ133" s="531" t="s">
        <v>236</v>
      </c>
      <c r="AK133" s="532"/>
      <c r="AL133" s="532"/>
      <c r="AM133" s="533"/>
    </row>
    <row r="134" spans="1:40" ht="13.5" thickBot="1" x14ac:dyDescent="0.35">
      <c r="A134" s="1014"/>
      <c r="B134" s="1014"/>
      <c r="C134" s="1014"/>
      <c r="D134" s="1014"/>
      <c r="E134" s="1014"/>
      <c r="F134" s="1014"/>
      <c r="G134" s="1014"/>
      <c r="H134" s="1014"/>
      <c r="I134" s="1014"/>
      <c r="J134" s="1014"/>
      <c r="K134" s="1014"/>
      <c r="L134" s="1014"/>
      <c r="M134" s="952"/>
      <c r="N134" s="952"/>
      <c r="O134" s="1143" t="s">
        <v>428</v>
      </c>
      <c r="P134" s="1144"/>
      <c r="Q134" s="1144"/>
      <c r="R134" s="1144"/>
      <c r="S134" s="1145">
        <f>SUM(U134,W134)/SUM(U134:X134)</f>
        <v>0.80158730158730163</v>
      </c>
      <c r="T134" s="1145">
        <f>SUM(V134,X134)/SUM(U134:X134)</f>
        <v>0.1984126984126984</v>
      </c>
      <c r="U134" s="1146">
        <f>SUM(U116:U119)</f>
        <v>101</v>
      </c>
      <c r="V134" s="1147">
        <f>SUM(U120:U128)</f>
        <v>25</v>
      </c>
      <c r="W134" s="1148">
        <v>0</v>
      </c>
      <c r="X134" s="1149">
        <v>0</v>
      </c>
      <c r="Y134" s="1150" t="s">
        <v>240</v>
      </c>
      <c r="Z134" s="1151"/>
      <c r="AA134" s="1151"/>
      <c r="AB134" s="1152"/>
      <c r="AC134" s="1113"/>
      <c r="AD134" s="1014"/>
      <c r="AF134" s="528">
        <f>SUM(AB143:AB146)</f>
        <v>18</v>
      </c>
      <c r="AG134" s="528">
        <f>SUM(AB147:AB155)</f>
        <v>0</v>
      </c>
      <c r="AH134" s="536">
        <v>0</v>
      </c>
      <c r="AI134" s="537">
        <v>0</v>
      </c>
      <c r="AJ134" s="531" t="s">
        <v>238</v>
      </c>
      <c r="AK134" s="532"/>
      <c r="AL134" s="532"/>
      <c r="AM134" s="533"/>
    </row>
    <row r="135" spans="1:40" ht="13.5" thickBot="1" x14ac:dyDescent="0.35">
      <c r="L135" s="424"/>
      <c r="AA135" s="548"/>
      <c r="AB135" s="549"/>
      <c r="AC135" s="549"/>
      <c r="AD135" s="549"/>
      <c r="AE135" s="550"/>
      <c r="AF135" s="541">
        <f>SUM(AF117:AF118)</f>
        <v>63</v>
      </c>
      <c r="AG135" s="542">
        <f>SUM(AF120:AF129)</f>
        <v>52</v>
      </c>
      <c r="AH135" s="543">
        <v>21</v>
      </c>
      <c r="AI135" s="544">
        <v>2</v>
      </c>
      <c r="AJ135" s="545" t="s">
        <v>240</v>
      </c>
      <c r="AK135" s="546"/>
      <c r="AL135" s="546"/>
      <c r="AM135" s="547"/>
      <c r="AN135" s="508" t="s">
        <v>258</v>
      </c>
    </row>
    <row r="136" spans="1:40" ht="25.5" thickBot="1" x14ac:dyDescent="0.55000000000000004">
      <c r="A136" s="419" t="s">
        <v>241</v>
      </c>
      <c r="B136" s="419"/>
      <c r="C136" s="420"/>
      <c r="D136" s="420"/>
      <c r="E136" s="421"/>
      <c r="F136" s="421"/>
      <c r="G136" s="421"/>
      <c r="H136" s="421"/>
      <c r="I136" s="422"/>
      <c r="J136" s="421"/>
      <c r="K136" s="421"/>
      <c r="L136" s="421"/>
      <c r="M136" s="421"/>
      <c r="N136" s="421"/>
      <c r="O136" s="421"/>
      <c r="P136" s="421"/>
      <c r="Q136" s="421"/>
      <c r="R136" s="421"/>
      <c r="S136" s="423"/>
      <c r="T136" s="421"/>
      <c r="U136" s="421"/>
      <c r="V136" s="421"/>
      <c r="W136" s="421"/>
      <c r="X136" s="421"/>
      <c r="Y136" s="421"/>
      <c r="Z136" s="421"/>
      <c r="AA136" s="421"/>
      <c r="AB136" s="421"/>
      <c r="AC136" s="421"/>
      <c r="AD136" s="421"/>
      <c r="AF136" s="550"/>
      <c r="AG136" s="551"/>
      <c r="AH136" s="552"/>
      <c r="AI136" s="551"/>
      <c r="AJ136" s="551"/>
      <c r="AK136" s="553"/>
      <c r="AL136" s="554"/>
      <c r="AM136" s="554"/>
      <c r="AN136" s="554"/>
    </row>
    <row r="137" spans="1:40" ht="13.5" thickBot="1" x14ac:dyDescent="0.35">
      <c r="A137" s="425" t="s">
        <v>191</v>
      </c>
      <c r="B137" s="425"/>
      <c r="C137" s="421"/>
      <c r="D137" s="421"/>
      <c r="E137" s="421"/>
      <c r="F137" s="421"/>
      <c r="G137" s="421"/>
      <c r="H137" s="421"/>
      <c r="I137" s="421"/>
      <c r="J137" s="421"/>
      <c r="K137" s="421"/>
      <c r="L137" s="421"/>
      <c r="M137" s="421"/>
      <c r="N137" s="421"/>
      <c r="O137" s="421"/>
      <c r="P137" s="421"/>
      <c r="Q137" s="421"/>
      <c r="R137" s="421"/>
      <c r="S137" s="421"/>
      <c r="T137" s="421"/>
      <c r="U137" s="421"/>
      <c r="V137" s="421"/>
      <c r="W137" s="421"/>
      <c r="X137" s="421"/>
      <c r="Y137" s="426"/>
      <c r="Z137" s="421"/>
      <c r="AA137" s="421"/>
      <c r="AB137" s="421"/>
      <c r="AC137" s="421"/>
      <c r="AD137" s="421"/>
    </row>
    <row r="138" spans="1:40" ht="14" thickTop="1" thickBot="1" x14ac:dyDescent="0.35">
      <c r="A138" s="427" t="s">
        <v>192</v>
      </c>
      <c r="B138" s="428">
        <v>42411</v>
      </c>
      <c r="C138" s="428">
        <v>42425</v>
      </c>
      <c r="D138" s="428">
        <v>42475</v>
      </c>
      <c r="E138" s="428">
        <v>42502</v>
      </c>
      <c r="F138" s="428">
        <v>42509</v>
      </c>
      <c r="G138" s="428">
        <v>42516</v>
      </c>
      <c r="H138" s="428">
        <v>42523</v>
      </c>
      <c r="I138" s="428">
        <v>42530</v>
      </c>
      <c r="J138" s="428">
        <v>42537</v>
      </c>
      <c r="K138" s="428">
        <v>42544</v>
      </c>
      <c r="L138" s="428">
        <v>42551</v>
      </c>
      <c r="M138" s="428">
        <v>42558</v>
      </c>
      <c r="N138" s="428">
        <v>42565</v>
      </c>
      <c r="O138" s="428">
        <v>42572</v>
      </c>
      <c r="P138" s="428">
        <v>42580</v>
      </c>
      <c r="Q138" s="428">
        <v>42586</v>
      </c>
      <c r="R138" s="428">
        <v>42593</v>
      </c>
      <c r="S138" s="428">
        <v>42600</v>
      </c>
      <c r="T138" s="428">
        <v>42607</v>
      </c>
      <c r="U138" s="428">
        <v>42642</v>
      </c>
      <c r="V138" s="428">
        <v>42656</v>
      </c>
      <c r="W138" s="428">
        <v>42684</v>
      </c>
      <c r="X138" s="428">
        <v>42711</v>
      </c>
      <c r="Y138" s="428">
        <v>42733</v>
      </c>
      <c r="Z138" s="429">
        <v>2016</v>
      </c>
      <c r="AA138" s="430"/>
      <c r="AB138" s="430"/>
      <c r="AC138" s="431"/>
      <c r="AD138" s="431"/>
      <c r="AE138" s="431"/>
    </row>
    <row r="139" spans="1:40" ht="13.5" thickTop="1" x14ac:dyDescent="0.3">
      <c r="A139" s="436" t="s">
        <v>193</v>
      </c>
      <c r="B139" s="437" t="s">
        <v>194</v>
      </c>
      <c r="C139" s="437" t="s">
        <v>194</v>
      </c>
      <c r="D139" s="437" t="s">
        <v>194</v>
      </c>
      <c r="E139" s="437" t="s">
        <v>194</v>
      </c>
      <c r="F139" s="437" t="s">
        <v>194</v>
      </c>
      <c r="G139" s="437" t="s">
        <v>194</v>
      </c>
      <c r="H139" s="437" t="s">
        <v>194</v>
      </c>
      <c r="I139" s="437" t="s">
        <v>194</v>
      </c>
      <c r="J139" s="437" t="s">
        <v>194</v>
      </c>
      <c r="K139" s="437" t="s">
        <v>194</v>
      </c>
      <c r="L139" s="437" t="s">
        <v>194</v>
      </c>
      <c r="M139" s="437" t="s">
        <v>194</v>
      </c>
      <c r="N139" s="437" t="s">
        <v>194</v>
      </c>
      <c r="O139" s="437" t="s">
        <v>194</v>
      </c>
      <c r="P139" s="437" t="s">
        <v>194</v>
      </c>
      <c r="Q139" s="437" t="s">
        <v>194</v>
      </c>
      <c r="R139" s="437" t="s">
        <v>194</v>
      </c>
      <c r="S139" s="437" t="s">
        <v>194</v>
      </c>
      <c r="T139" s="437" t="s">
        <v>194</v>
      </c>
      <c r="U139" s="437" t="s">
        <v>242</v>
      </c>
      <c r="V139" s="437" t="s">
        <v>242</v>
      </c>
      <c r="W139" s="437" t="s">
        <v>242</v>
      </c>
      <c r="X139" s="437" t="s">
        <v>242</v>
      </c>
      <c r="Y139" s="437" t="s">
        <v>242</v>
      </c>
      <c r="Z139" s="438"/>
      <c r="AA139" s="439"/>
      <c r="AB139" s="439"/>
      <c r="AC139" s="440"/>
      <c r="AD139" s="440"/>
      <c r="AE139" s="440"/>
      <c r="AF139" s="433"/>
      <c r="AG139" s="434"/>
      <c r="AH139" s="434"/>
      <c r="AI139" s="435"/>
    </row>
    <row r="140" spans="1:40" ht="13" x14ac:dyDescent="0.3">
      <c r="A140" s="436" t="s">
        <v>195</v>
      </c>
      <c r="B140" s="437" t="s">
        <v>243</v>
      </c>
      <c r="C140" s="437" t="s">
        <v>244</v>
      </c>
      <c r="D140" s="437" t="s">
        <v>245</v>
      </c>
      <c r="E140" s="437" t="s">
        <v>245</v>
      </c>
      <c r="F140" s="437" t="s">
        <v>246</v>
      </c>
      <c r="G140" s="437" t="s">
        <v>196</v>
      </c>
      <c r="H140" s="437" t="s">
        <v>246</v>
      </c>
      <c r="I140" s="437" t="s">
        <v>196</v>
      </c>
      <c r="J140" s="437" t="s">
        <v>245</v>
      </c>
      <c r="K140" s="437" t="s">
        <v>196</v>
      </c>
      <c r="L140" s="437" t="s">
        <v>196</v>
      </c>
      <c r="M140" s="437" t="s">
        <v>196</v>
      </c>
      <c r="N140" s="437" t="s">
        <v>246</v>
      </c>
      <c r="O140" s="437" t="s">
        <v>196</v>
      </c>
      <c r="P140" s="437" t="s">
        <v>196</v>
      </c>
      <c r="Q140" s="437" t="s">
        <v>196</v>
      </c>
      <c r="R140" s="437" t="s">
        <v>196</v>
      </c>
      <c r="S140" s="437" t="s">
        <v>196</v>
      </c>
      <c r="T140" s="437" t="s">
        <v>196</v>
      </c>
      <c r="U140" s="437" t="s">
        <v>246</v>
      </c>
      <c r="V140" s="437" t="s">
        <v>246</v>
      </c>
      <c r="W140" s="437" t="s">
        <v>246</v>
      </c>
      <c r="X140" s="437" t="s">
        <v>246</v>
      </c>
      <c r="Y140" s="437" t="s">
        <v>245</v>
      </c>
      <c r="Z140" s="444" t="s">
        <v>46</v>
      </c>
      <c r="AA140" s="445"/>
      <c r="AB140" s="446"/>
      <c r="AC140" s="446"/>
      <c r="AD140" s="446"/>
      <c r="AE140" s="446"/>
      <c r="AF140" s="437"/>
      <c r="AG140" s="442"/>
      <c r="AH140" s="442"/>
      <c r="AI140" s="443"/>
    </row>
    <row r="141" spans="1:40" ht="13.5" thickBot="1" x14ac:dyDescent="0.35">
      <c r="A141" s="451" t="s">
        <v>197</v>
      </c>
      <c r="B141" s="452">
        <v>3270</v>
      </c>
      <c r="C141" s="452">
        <v>3260</v>
      </c>
      <c r="D141" s="452">
        <v>4990</v>
      </c>
      <c r="E141" s="452">
        <v>6550</v>
      </c>
      <c r="F141" s="452">
        <v>6490</v>
      </c>
      <c r="G141" s="452">
        <v>6520</v>
      </c>
      <c r="H141" s="452">
        <v>8080</v>
      </c>
      <c r="I141" s="452">
        <v>8010</v>
      </c>
      <c r="J141" s="452">
        <v>8110</v>
      </c>
      <c r="K141" s="452">
        <v>9110</v>
      </c>
      <c r="L141" s="452">
        <v>9040</v>
      </c>
      <c r="M141" s="452">
        <v>9670</v>
      </c>
      <c r="N141" s="452">
        <v>10500</v>
      </c>
      <c r="O141" s="452">
        <v>10600</v>
      </c>
      <c r="P141" s="452">
        <v>10700</v>
      </c>
      <c r="Q141" s="452">
        <v>10600</v>
      </c>
      <c r="R141" s="452">
        <v>10600</v>
      </c>
      <c r="S141" s="452">
        <v>10500</v>
      </c>
      <c r="T141" s="452">
        <v>10500</v>
      </c>
      <c r="U141" s="452">
        <v>7770</v>
      </c>
      <c r="V141" s="452">
        <v>7110</v>
      </c>
      <c r="W141" s="452">
        <v>5010</v>
      </c>
      <c r="X141" s="452">
        <v>4950</v>
      </c>
      <c r="Y141" s="452">
        <v>9960</v>
      </c>
      <c r="Z141" s="453" t="s">
        <v>198</v>
      </c>
      <c r="AA141" s="454"/>
      <c r="AB141" s="455"/>
      <c r="AC141" s="455"/>
      <c r="AD141" s="455"/>
      <c r="AE141" s="455"/>
      <c r="AF141" s="449"/>
      <c r="AG141" s="449"/>
      <c r="AH141" s="449"/>
      <c r="AI141" s="450"/>
    </row>
    <row r="142" spans="1:40" ht="13.5" thickBot="1" x14ac:dyDescent="0.35">
      <c r="A142" s="460" t="s">
        <v>199</v>
      </c>
      <c r="B142" s="461" t="s">
        <v>247</v>
      </c>
      <c r="C142" s="461" t="s">
        <v>247</v>
      </c>
      <c r="D142" s="461" t="s">
        <v>247</v>
      </c>
      <c r="E142" s="461" t="s">
        <v>200</v>
      </c>
      <c r="F142" s="461" t="s">
        <v>200</v>
      </c>
      <c r="G142" s="461" t="s">
        <v>200</v>
      </c>
      <c r="H142" s="461" t="s">
        <v>200</v>
      </c>
      <c r="I142" s="461" t="s">
        <v>200</v>
      </c>
      <c r="J142" s="461" t="s">
        <v>200</v>
      </c>
      <c r="K142" s="461" t="s">
        <v>200</v>
      </c>
      <c r="L142" s="461" t="s">
        <v>200</v>
      </c>
      <c r="M142" s="461" t="s">
        <v>200</v>
      </c>
      <c r="N142" s="461" t="s">
        <v>200</v>
      </c>
      <c r="O142" s="461" t="s">
        <v>200</v>
      </c>
      <c r="P142" s="461" t="s">
        <v>200</v>
      </c>
      <c r="Q142" s="461" t="s">
        <v>200</v>
      </c>
      <c r="R142" s="461" t="s">
        <v>200</v>
      </c>
      <c r="S142" s="461" t="s">
        <v>200</v>
      </c>
      <c r="T142" s="461" t="s">
        <v>200</v>
      </c>
      <c r="U142" s="461" t="s">
        <v>248</v>
      </c>
      <c r="V142" s="461" t="s">
        <v>206</v>
      </c>
      <c r="W142" s="461" t="s">
        <v>206</v>
      </c>
      <c r="X142" s="461" t="s">
        <v>206</v>
      </c>
      <c r="Y142" s="461" t="s">
        <v>201</v>
      </c>
      <c r="Z142" s="462" t="s">
        <v>201</v>
      </c>
      <c r="AA142" s="463" t="s">
        <v>202</v>
      </c>
      <c r="AB142" s="462" t="s">
        <v>203</v>
      </c>
      <c r="AC142" s="462" t="s">
        <v>204</v>
      </c>
      <c r="AD142" s="462" t="s">
        <v>205</v>
      </c>
      <c r="AE142" s="462" t="s">
        <v>204</v>
      </c>
      <c r="AF142" s="459"/>
      <c r="AG142" s="449"/>
      <c r="AH142" s="449"/>
      <c r="AI142" s="450"/>
    </row>
    <row r="143" spans="1:40" ht="13" x14ac:dyDescent="0.3">
      <c r="A143" s="465" t="s">
        <v>208</v>
      </c>
      <c r="B143" s="466">
        <v>31</v>
      </c>
      <c r="C143" s="466">
        <v>46</v>
      </c>
      <c r="D143" s="466">
        <v>0</v>
      </c>
      <c r="E143" s="466">
        <v>0</v>
      </c>
      <c r="F143" s="466">
        <v>0</v>
      </c>
      <c r="G143" s="466">
        <v>0</v>
      </c>
      <c r="H143" s="466">
        <v>0</v>
      </c>
      <c r="I143" s="466">
        <v>0</v>
      </c>
      <c r="J143" s="466">
        <v>0</v>
      </c>
      <c r="K143" s="466">
        <v>0</v>
      </c>
      <c r="L143" s="466">
        <v>0</v>
      </c>
      <c r="M143" s="466">
        <v>0</v>
      </c>
      <c r="N143" s="466">
        <v>0</v>
      </c>
      <c r="O143" s="466">
        <v>0</v>
      </c>
      <c r="P143" s="466">
        <v>0</v>
      </c>
      <c r="Q143" s="466">
        <v>0</v>
      </c>
      <c r="R143" s="466">
        <v>0</v>
      </c>
      <c r="S143" s="466">
        <v>0</v>
      </c>
      <c r="T143" s="466">
        <v>0</v>
      </c>
      <c r="U143" s="466">
        <v>0</v>
      </c>
      <c r="V143" s="466">
        <v>0</v>
      </c>
      <c r="W143" s="466">
        <v>28</v>
      </c>
      <c r="X143" s="466">
        <v>23</v>
      </c>
      <c r="Y143" s="555">
        <v>21</v>
      </c>
      <c r="Z143" s="556">
        <f t="shared" ref="Z143:Z155" si="60">SUM(B143:D143)</f>
        <v>77</v>
      </c>
      <c r="AA143" s="557">
        <f t="shared" ref="AA143:AA155" si="61">Z143/Z$156</f>
        <v>0.65254237288135597</v>
      </c>
      <c r="AB143" s="558">
        <f t="shared" ref="AB143:AB155" si="62">SUM(E143:T143)</f>
        <v>0</v>
      </c>
      <c r="AC143" s="559">
        <f t="shared" ref="AC143:AC155" si="63">AB143/AB$156</f>
        <v>0</v>
      </c>
      <c r="AD143" s="558">
        <f t="shared" ref="AD143:AD155" si="64">U143</f>
        <v>0</v>
      </c>
      <c r="AE143" s="559">
        <f t="shared" ref="AE143:AE155" si="65">AD143/AD$156</f>
        <v>0</v>
      </c>
      <c r="AF143" s="464"/>
      <c r="AG143" s="449"/>
      <c r="AH143" s="449"/>
      <c r="AI143" s="450"/>
    </row>
    <row r="144" spans="1:40" ht="13" x14ac:dyDescent="0.3">
      <c r="A144" s="470" t="s">
        <v>209</v>
      </c>
      <c r="B144" s="471">
        <v>3</v>
      </c>
      <c r="C144" s="471">
        <v>14</v>
      </c>
      <c r="D144" s="471">
        <v>2</v>
      </c>
      <c r="E144" s="471">
        <v>0</v>
      </c>
      <c r="F144" s="471">
        <v>1</v>
      </c>
      <c r="G144" s="471">
        <v>2</v>
      </c>
      <c r="H144" s="471">
        <v>0</v>
      </c>
      <c r="I144" s="471">
        <v>2</v>
      </c>
      <c r="J144" s="471">
        <v>1</v>
      </c>
      <c r="K144" s="471">
        <v>1</v>
      </c>
      <c r="L144" s="471">
        <v>0</v>
      </c>
      <c r="M144" s="471">
        <v>1</v>
      </c>
      <c r="N144" s="471">
        <v>0</v>
      </c>
      <c r="O144" s="471">
        <v>1</v>
      </c>
      <c r="P144" s="471">
        <v>1</v>
      </c>
      <c r="Q144" s="471">
        <v>2</v>
      </c>
      <c r="R144" s="471">
        <v>0</v>
      </c>
      <c r="S144" s="471">
        <v>0</v>
      </c>
      <c r="T144" s="471">
        <v>0</v>
      </c>
      <c r="U144" s="471">
        <v>0</v>
      </c>
      <c r="V144" s="471">
        <v>2</v>
      </c>
      <c r="W144" s="471">
        <v>7</v>
      </c>
      <c r="X144" s="471">
        <v>3</v>
      </c>
      <c r="Y144" s="562">
        <v>6</v>
      </c>
      <c r="Z144" s="556">
        <f t="shared" si="60"/>
        <v>19</v>
      </c>
      <c r="AA144" s="557">
        <f t="shared" si="61"/>
        <v>0.16101694915254236</v>
      </c>
      <c r="AB144" s="558">
        <f t="shared" si="62"/>
        <v>12</v>
      </c>
      <c r="AC144" s="559">
        <f t="shared" si="63"/>
        <v>0.66666666666666663</v>
      </c>
      <c r="AD144" s="558">
        <f t="shared" si="64"/>
        <v>0</v>
      </c>
      <c r="AE144" s="559">
        <f t="shared" si="65"/>
        <v>0</v>
      </c>
      <c r="AF144" s="590" t="s">
        <v>208</v>
      </c>
      <c r="AG144" s="449"/>
      <c r="AH144" s="449"/>
      <c r="AI144" s="450"/>
    </row>
    <row r="145" spans="1:37" ht="13" x14ac:dyDescent="0.3">
      <c r="A145" s="470" t="s">
        <v>211</v>
      </c>
      <c r="B145" s="563">
        <v>6</v>
      </c>
      <c r="C145" s="471">
        <v>16</v>
      </c>
      <c r="D145" s="471">
        <v>0</v>
      </c>
      <c r="E145" s="471">
        <v>1</v>
      </c>
      <c r="F145" s="471">
        <v>0</v>
      </c>
      <c r="G145" s="471">
        <v>0</v>
      </c>
      <c r="H145" s="471">
        <v>0</v>
      </c>
      <c r="I145" s="471">
        <v>1</v>
      </c>
      <c r="J145" s="471">
        <v>0</v>
      </c>
      <c r="K145" s="471">
        <v>0</v>
      </c>
      <c r="L145" s="471">
        <v>0</v>
      </c>
      <c r="M145" s="471">
        <v>0</v>
      </c>
      <c r="N145" s="471">
        <v>4</v>
      </c>
      <c r="O145" s="471">
        <v>0</v>
      </c>
      <c r="P145" s="471">
        <v>0</v>
      </c>
      <c r="Q145" s="564">
        <v>0</v>
      </c>
      <c r="R145" s="471">
        <v>0</v>
      </c>
      <c r="S145" s="471">
        <v>0</v>
      </c>
      <c r="T145" s="471">
        <v>0</v>
      </c>
      <c r="U145" s="471">
        <v>1</v>
      </c>
      <c r="V145" s="471">
        <v>1</v>
      </c>
      <c r="W145" s="471">
        <v>22</v>
      </c>
      <c r="X145" s="471">
        <v>0</v>
      </c>
      <c r="Y145" s="562">
        <v>8</v>
      </c>
      <c r="Z145" s="556">
        <f t="shared" si="60"/>
        <v>22</v>
      </c>
      <c r="AA145" s="557">
        <f t="shared" si="61"/>
        <v>0.1864406779661017</v>
      </c>
      <c r="AB145" s="558">
        <f t="shared" si="62"/>
        <v>6</v>
      </c>
      <c r="AC145" s="559">
        <f t="shared" si="63"/>
        <v>0.33333333333333331</v>
      </c>
      <c r="AD145" s="558">
        <f t="shared" si="64"/>
        <v>1</v>
      </c>
      <c r="AE145" s="559">
        <f t="shared" si="65"/>
        <v>1</v>
      </c>
      <c r="AF145" s="590" t="s">
        <v>209</v>
      </c>
      <c r="AG145" s="449"/>
      <c r="AH145" s="449"/>
      <c r="AI145" s="450"/>
      <c r="AJ145" s="424" t="s">
        <v>210</v>
      </c>
      <c r="AK145" s="424" t="s">
        <v>261</v>
      </c>
    </row>
    <row r="146" spans="1:37" ht="13" x14ac:dyDescent="0.3">
      <c r="A146" s="470" t="s">
        <v>212</v>
      </c>
      <c r="B146" s="471">
        <v>0</v>
      </c>
      <c r="C146" s="471">
        <v>0</v>
      </c>
      <c r="D146" s="471">
        <v>0</v>
      </c>
      <c r="E146" s="471">
        <v>0</v>
      </c>
      <c r="F146" s="471">
        <v>0</v>
      </c>
      <c r="G146" s="471">
        <v>0</v>
      </c>
      <c r="H146" s="471">
        <v>0</v>
      </c>
      <c r="I146" s="471">
        <v>0</v>
      </c>
      <c r="J146" s="471">
        <v>0</v>
      </c>
      <c r="K146" s="471">
        <v>0</v>
      </c>
      <c r="L146" s="471">
        <v>0</v>
      </c>
      <c r="M146" s="471">
        <v>0</v>
      </c>
      <c r="N146" s="471">
        <v>0</v>
      </c>
      <c r="O146" s="471">
        <v>0</v>
      </c>
      <c r="P146" s="471">
        <v>0</v>
      </c>
      <c r="Q146" s="471">
        <v>0</v>
      </c>
      <c r="R146" s="471">
        <v>0</v>
      </c>
      <c r="S146" s="471">
        <v>0</v>
      </c>
      <c r="T146" s="471">
        <v>0</v>
      </c>
      <c r="U146" s="471">
        <v>0</v>
      </c>
      <c r="V146" s="471">
        <v>1</v>
      </c>
      <c r="W146" s="471">
        <v>9</v>
      </c>
      <c r="X146" s="471">
        <v>1</v>
      </c>
      <c r="Y146" s="562">
        <v>4</v>
      </c>
      <c r="Z146" s="556">
        <f t="shared" si="60"/>
        <v>0</v>
      </c>
      <c r="AA146" s="557">
        <f t="shared" si="61"/>
        <v>0</v>
      </c>
      <c r="AB146" s="558">
        <f t="shared" si="62"/>
        <v>0</v>
      </c>
      <c r="AC146" s="559">
        <f t="shared" si="63"/>
        <v>0</v>
      </c>
      <c r="AD146" s="558">
        <f t="shared" si="64"/>
        <v>0</v>
      </c>
      <c r="AE146" s="559">
        <f t="shared" si="65"/>
        <v>0</v>
      </c>
      <c r="AF146" s="591" t="s">
        <v>211</v>
      </c>
      <c r="AG146" s="449"/>
      <c r="AH146" s="449"/>
      <c r="AI146" s="450"/>
      <c r="AJ146" s="424">
        <f>X172</f>
        <v>2</v>
      </c>
      <c r="AK146" s="424">
        <v>0</v>
      </c>
    </row>
    <row r="147" spans="1:37" ht="13" x14ac:dyDescent="0.3">
      <c r="A147" s="470" t="s">
        <v>213</v>
      </c>
      <c r="B147" s="473">
        <v>0</v>
      </c>
      <c r="C147" s="473">
        <v>0</v>
      </c>
      <c r="D147" s="471">
        <v>0</v>
      </c>
      <c r="E147" s="471">
        <v>0</v>
      </c>
      <c r="F147" s="471">
        <v>0</v>
      </c>
      <c r="G147" s="471">
        <v>0</v>
      </c>
      <c r="H147" s="471">
        <v>0</v>
      </c>
      <c r="I147" s="471">
        <v>0</v>
      </c>
      <c r="J147" s="471">
        <v>0</v>
      </c>
      <c r="K147" s="471">
        <v>0</v>
      </c>
      <c r="L147" s="471">
        <v>0</v>
      </c>
      <c r="M147" s="471">
        <v>0</v>
      </c>
      <c r="N147" s="471">
        <v>0</v>
      </c>
      <c r="O147" s="471">
        <v>0</v>
      </c>
      <c r="P147" s="471">
        <v>0</v>
      </c>
      <c r="Q147" s="471">
        <v>0</v>
      </c>
      <c r="R147" s="471">
        <v>0</v>
      </c>
      <c r="S147" s="471">
        <v>0</v>
      </c>
      <c r="T147" s="471">
        <v>0</v>
      </c>
      <c r="U147" s="471">
        <v>0</v>
      </c>
      <c r="V147" s="471">
        <v>0</v>
      </c>
      <c r="W147" s="471">
        <v>2</v>
      </c>
      <c r="X147" s="471">
        <v>0</v>
      </c>
      <c r="Y147" s="562">
        <v>0</v>
      </c>
      <c r="Z147" s="556">
        <f t="shared" si="60"/>
        <v>0</v>
      </c>
      <c r="AA147" s="557">
        <f t="shared" si="61"/>
        <v>0</v>
      </c>
      <c r="AB147" s="558">
        <f t="shared" si="62"/>
        <v>0</v>
      </c>
      <c r="AC147" s="559">
        <f t="shared" si="63"/>
        <v>0</v>
      </c>
      <c r="AD147" s="558">
        <f t="shared" si="64"/>
        <v>0</v>
      </c>
      <c r="AE147" s="559">
        <f t="shared" si="65"/>
        <v>0</v>
      </c>
      <c r="AF147" s="591" t="s">
        <v>212</v>
      </c>
      <c r="AG147" s="449"/>
      <c r="AH147" s="449"/>
      <c r="AI147" s="450"/>
    </row>
    <row r="148" spans="1:37" ht="13" x14ac:dyDescent="0.3">
      <c r="A148" s="470" t="s">
        <v>214</v>
      </c>
      <c r="B148" s="473">
        <v>0</v>
      </c>
      <c r="C148" s="473">
        <v>0</v>
      </c>
      <c r="D148" s="471">
        <v>0</v>
      </c>
      <c r="E148" s="471">
        <v>0</v>
      </c>
      <c r="F148" s="471">
        <v>0</v>
      </c>
      <c r="G148" s="471">
        <v>0</v>
      </c>
      <c r="H148" s="471">
        <v>0</v>
      </c>
      <c r="I148" s="471">
        <v>0</v>
      </c>
      <c r="J148" s="471">
        <v>0</v>
      </c>
      <c r="K148" s="471">
        <v>0</v>
      </c>
      <c r="L148" s="471">
        <v>0</v>
      </c>
      <c r="M148" s="471">
        <v>0</v>
      </c>
      <c r="N148" s="471">
        <v>0</v>
      </c>
      <c r="O148" s="471">
        <v>0</v>
      </c>
      <c r="P148" s="471">
        <v>0</v>
      </c>
      <c r="Q148" s="471">
        <v>0</v>
      </c>
      <c r="R148" s="471">
        <v>0</v>
      </c>
      <c r="S148" s="471">
        <v>0</v>
      </c>
      <c r="T148" s="471">
        <v>0</v>
      </c>
      <c r="U148" s="471">
        <v>0</v>
      </c>
      <c r="V148" s="471">
        <v>7</v>
      </c>
      <c r="W148" s="471">
        <v>13</v>
      </c>
      <c r="X148" s="471">
        <v>1</v>
      </c>
      <c r="Y148" s="562">
        <v>0</v>
      </c>
      <c r="Z148" s="556">
        <f t="shared" si="60"/>
        <v>0</v>
      </c>
      <c r="AA148" s="557">
        <f t="shared" si="61"/>
        <v>0</v>
      </c>
      <c r="AB148" s="558">
        <f t="shared" si="62"/>
        <v>0</v>
      </c>
      <c r="AC148" s="559">
        <f t="shared" si="63"/>
        <v>0</v>
      </c>
      <c r="AD148" s="558">
        <f t="shared" si="64"/>
        <v>0</v>
      </c>
      <c r="AE148" s="559">
        <f t="shared" si="65"/>
        <v>0</v>
      </c>
      <c r="AF148" s="591" t="s">
        <v>213</v>
      </c>
      <c r="AG148" s="449"/>
      <c r="AH148" s="449"/>
      <c r="AI148" s="450"/>
    </row>
    <row r="149" spans="1:37" ht="13" x14ac:dyDescent="0.3">
      <c r="A149" s="470" t="s">
        <v>215</v>
      </c>
      <c r="B149" s="473">
        <v>0</v>
      </c>
      <c r="C149" s="471">
        <v>0</v>
      </c>
      <c r="D149" s="471">
        <v>0</v>
      </c>
      <c r="E149" s="471">
        <v>0</v>
      </c>
      <c r="F149" s="471">
        <v>0</v>
      </c>
      <c r="G149" s="471">
        <v>0</v>
      </c>
      <c r="H149" s="471">
        <v>0</v>
      </c>
      <c r="I149" s="471">
        <v>0</v>
      </c>
      <c r="J149" s="471">
        <v>0</v>
      </c>
      <c r="K149" s="471">
        <v>0</v>
      </c>
      <c r="L149" s="471">
        <v>0</v>
      </c>
      <c r="M149" s="471">
        <v>0</v>
      </c>
      <c r="N149" s="471">
        <v>0</v>
      </c>
      <c r="O149" s="471">
        <v>0</v>
      </c>
      <c r="P149" s="471">
        <v>0</v>
      </c>
      <c r="Q149" s="471">
        <v>0</v>
      </c>
      <c r="R149" s="471">
        <v>0</v>
      </c>
      <c r="S149" s="471">
        <v>0</v>
      </c>
      <c r="T149" s="471">
        <v>0</v>
      </c>
      <c r="U149" s="471">
        <v>0</v>
      </c>
      <c r="V149" s="471">
        <v>3</v>
      </c>
      <c r="W149" s="471">
        <v>0</v>
      </c>
      <c r="X149" s="471">
        <v>0</v>
      </c>
      <c r="Y149" s="562">
        <v>0</v>
      </c>
      <c r="Z149" s="556">
        <f t="shared" si="60"/>
        <v>0</v>
      </c>
      <c r="AA149" s="557">
        <f t="shared" si="61"/>
        <v>0</v>
      </c>
      <c r="AB149" s="558">
        <f t="shared" si="62"/>
        <v>0</v>
      </c>
      <c r="AC149" s="559">
        <f t="shared" si="63"/>
        <v>0</v>
      </c>
      <c r="AD149" s="558">
        <f t="shared" si="64"/>
        <v>0</v>
      </c>
      <c r="AE149" s="559">
        <f t="shared" si="65"/>
        <v>0</v>
      </c>
      <c r="AF149" s="591" t="s">
        <v>214</v>
      </c>
      <c r="AG149" s="449"/>
      <c r="AH149" s="449"/>
      <c r="AI149" s="450"/>
    </row>
    <row r="150" spans="1:37" ht="13.5" thickBot="1" x14ac:dyDescent="0.35">
      <c r="A150" s="474" t="s">
        <v>216</v>
      </c>
      <c r="B150" s="475">
        <v>0</v>
      </c>
      <c r="C150" s="475">
        <v>0</v>
      </c>
      <c r="D150" s="475">
        <v>0</v>
      </c>
      <c r="E150" s="475">
        <v>0</v>
      </c>
      <c r="F150" s="475">
        <v>0</v>
      </c>
      <c r="G150" s="475">
        <v>0</v>
      </c>
      <c r="H150" s="475">
        <v>0</v>
      </c>
      <c r="I150" s="475">
        <v>0</v>
      </c>
      <c r="J150" s="475">
        <v>0</v>
      </c>
      <c r="K150" s="475">
        <v>0</v>
      </c>
      <c r="L150" s="475">
        <v>0</v>
      </c>
      <c r="M150" s="475">
        <v>0</v>
      </c>
      <c r="N150" s="475">
        <v>0</v>
      </c>
      <c r="O150" s="475">
        <v>0</v>
      </c>
      <c r="P150" s="475">
        <v>0</v>
      </c>
      <c r="Q150" s="475">
        <v>0</v>
      </c>
      <c r="R150" s="475">
        <v>0</v>
      </c>
      <c r="S150" s="475">
        <v>0</v>
      </c>
      <c r="T150" s="475">
        <v>0</v>
      </c>
      <c r="U150" s="475">
        <v>0</v>
      </c>
      <c r="V150" s="475">
        <v>2</v>
      </c>
      <c r="W150" s="475">
        <v>3</v>
      </c>
      <c r="X150" s="475">
        <v>0</v>
      </c>
      <c r="Y150" s="565">
        <v>0</v>
      </c>
      <c r="Z150" s="566">
        <f t="shared" si="60"/>
        <v>0</v>
      </c>
      <c r="AA150" s="567">
        <f t="shared" si="61"/>
        <v>0</v>
      </c>
      <c r="AB150" s="568">
        <f t="shared" si="62"/>
        <v>0</v>
      </c>
      <c r="AC150" s="569">
        <f t="shared" si="63"/>
        <v>0</v>
      </c>
      <c r="AD150" s="568">
        <f t="shared" si="64"/>
        <v>0</v>
      </c>
      <c r="AE150" s="569">
        <f t="shared" si="65"/>
        <v>0</v>
      </c>
      <c r="AF150" s="591" t="s">
        <v>215</v>
      </c>
      <c r="AG150" s="449"/>
      <c r="AH150" s="449"/>
      <c r="AI150" s="450"/>
    </row>
    <row r="151" spans="1:37" ht="13.5" thickBot="1" x14ac:dyDescent="0.35">
      <c r="A151" s="465" t="s">
        <v>217</v>
      </c>
      <c r="B151" s="466">
        <v>0</v>
      </c>
      <c r="C151" s="466">
        <v>0</v>
      </c>
      <c r="D151" s="466">
        <v>0</v>
      </c>
      <c r="E151" s="466">
        <v>0</v>
      </c>
      <c r="F151" s="466">
        <v>0</v>
      </c>
      <c r="G151" s="466">
        <v>0</v>
      </c>
      <c r="H151" s="466">
        <v>0</v>
      </c>
      <c r="I151" s="471" t="s">
        <v>218</v>
      </c>
      <c r="J151" s="471" t="s">
        <v>218</v>
      </c>
      <c r="K151" s="471" t="s">
        <v>218</v>
      </c>
      <c r="L151" s="471" t="s">
        <v>218</v>
      </c>
      <c r="M151" s="466" t="s">
        <v>218</v>
      </c>
      <c r="N151" s="466" t="s">
        <v>218</v>
      </c>
      <c r="O151" s="466" t="s">
        <v>218</v>
      </c>
      <c r="P151" s="466" t="s">
        <v>218</v>
      </c>
      <c r="Q151" s="466" t="s">
        <v>218</v>
      </c>
      <c r="R151" s="466" t="s">
        <v>218</v>
      </c>
      <c r="S151" s="466" t="s">
        <v>218</v>
      </c>
      <c r="T151" s="466" t="s">
        <v>218</v>
      </c>
      <c r="U151" s="471">
        <v>0</v>
      </c>
      <c r="V151" s="471">
        <v>2</v>
      </c>
      <c r="W151" s="471">
        <v>3</v>
      </c>
      <c r="X151" s="471">
        <v>3</v>
      </c>
      <c r="Y151" s="562">
        <v>0</v>
      </c>
      <c r="Z151" s="573">
        <f t="shared" si="60"/>
        <v>0</v>
      </c>
      <c r="AA151" s="574">
        <f t="shared" si="61"/>
        <v>0</v>
      </c>
      <c r="AB151" s="575">
        <f t="shared" si="62"/>
        <v>0</v>
      </c>
      <c r="AC151" s="576">
        <f t="shared" si="63"/>
        <v>0</v>
      </c>
      <c r="AD151" s="575">
        <f t="shared" si="64"/>
        <v>0</v>
      </c>
      <c r="AE151" s="576">
        <f t="shared" si="65"/>
        <v>0</v>
      </c>
      <c r="AF151" s="597" t="s">
        <v>216</v>
      </c>
      <c r="AG151" s="598"/>
      <c r="AH151" s="598"/>
      <c r="AI151" s="599"/>
    </row>
    <row r="152" spans="1:37" ht="13" x14ac:dyDescent="0.3">
      <c r="A152" s="470" t="s">
        <v>219</v>
      </c>
      <c r="B152" s="471">
        <v>0</v>
      </c>
      <c r="C152" s="471">
        <v>0</v>
      </c>
      <c r="D152" s="471">
        <v>0</v>
      </c>
      <c r="E152" s="471">
        <v>0</v>
      </c>
      <c r="F152" s="471">
        <v>0</v>
      </c>
      <c r="G152" s="471">
        <v>0</v>
      </c>
      <c r="H152" s="471">
        <v>0</v>
      </c>
      <c r="I152" s="471" t="s">
        <v>218</v>
      </c>
      <c r="J152" s="471" t="s">
        <v>218</v>
      </c>
      <c r="K152" s="471" t="s">
        <v>218</v>
      </c>
      <c r="L152" s="471" t="s">
        <v>218</v>
      </c>
      <c r="M152" s="466" t="s">
        <v>218</v>
      </c>
      <c r="N152" s="466" t="s">
        <v>218</v>
      </c>
      <c r="O152" s="466" t="s">
        <v>218</v>
      </c>
      <c r="P152" s="466" t="s">
        <v>218</v>
      </c>
      <c r="Q152" s="466" t="s">
        <v>218</v>
      </c>
      <c r="R152" s="466" t="s">
        <v>218</v>
      </c>
      <c r="S152" s="466" t="s">
        <v>218</v>
      </c>
      <c r="T152" s="466" t="s">
        <v>218</v>
      </c>
      <c r="U152" s="471">
        <v>0</v>
      </c>
      <c r="V152" s="471">
        <v>0</v>
      </c>
      <c r="W152" s="471">
        <v>0</v>
      </c>
      <c r="X152" s="471">
        <v>2</v>
      </c>
      <c r="Y152" s="562">
        <v>0</v>
      </c>
      <c r="Z152" s="556">
        <f t="shared" si="60"/>
        <v>0</v>
      </c>
      <c r="AA152" s="557">
        <f t="shared" si="61"/>
        <v>0</v>
      </c>
      <c r="AB152" s="558">
        <f t="shared" si="62"/>
        <v>0</v>
      </c>
      <c r="AC152" s="559">
        <f t="shared" si="63"/>
        <v>0</v>
      </c>
      <c r="AD152" s="558">
        <f t="shared" si="64"/>
        <v>0</v>
      </c>
      <c r="AE152" s="559">
        <f t="shared" si="65"/>
        <v>0</v>
      </c>
      <c r="AF152" s="605" t="s">
        <v>217</v>
      </c>
      <c r="AG152" s="606"/>
      <c r="AH152" s="606"/>
      <c r="AI152" s="607"/>
    </row>
    <row r="153" spans="1:37" ht="13" x14ac:dyDescent="0.3">
      <c r="A153" s="470" t="s">
        <v>220</v>
      </c>
      <c r="B153" s="471">
        <v>0</v>
      </c>
      <c r="C153" s="471">
        <v>0</v>
      </c>
      <c r="D153" s="471" t="s">
        <v>218</v>
      </c>
      <c r="E153" s="471" t="s">
        <v>218</v>
      </c>
      <c r="F153" s="471" t="s">
        <v>218</v>
      </c>
      <c r="G153" s="471" t="s">
        <v>218</v>
      </c>
      <c r="H153" s="471" t="s">
        <v>218</v>
      </c>
      <c r="I153" s="471" t="s">
        <v>218</v>
      </c>
      <c r="J153" s="471" t="s">
        <v>218</v>
      </c>
      <c r="K153" s="471" t="s">
        <v>218</v>
      </c>
      <c r="L153" s="471" t="s">
        <v>218</v>
      </c>
      <c r="M153" s="466" t="s">
        <v>218</v>
      </c>
      <c r="N153" s="466" t="s">
        <v>218</v>
      </c>
      <c r="O153" s="466" t="s">
        <v>218</v>
      </c>
      <c r="P153" s="466" t="s">
        <v>218</v>
      </c>
      <c r="Q153" s="466" t="s">
        <v>218</v>
      </c>
      <c r="R153" s="466" t="s">
        <v>218</v>
      </c>
      <c r="S153" s="466" t="s">
        <v>218</v>
      </c>
      <c r="T153" s="466" t="s">
        <v>218</v>
      </c>
      <c r="U153" s="471">
        <v>0</v>
      </c>
      <c r="V153" s="471">
        <v>0</v>
      </c>
      <c r="W153" s="471">
        <v>0</v>
      </c>
      <c r="X153" s="471">
        <v>0</v>
      </c>
      <c r="Y153" s="562">
        <v>0</v>
      </c>
      <c r="Z153" s="556">
        <f t="shared" si="60"/>
        <v>0</v>
      </c>
      <c r="AA153" s="557">
        <f t="shared" si="61"/>
        <v>0</v>
      </c>
      <c r="AB153" s="558">
        <f t="shared" si="62"/>
        <v>0</v>
      </c>
      <c r="AC153" s="559">
        <f t="shared" si="63"/>
        <v>0</v>
      </c>
      <c r="AD153" s="558">
        <f t="shared" si="64"/>
        <v>0</v>
      </c>
      <c r="AE153" s="559">
        <f t="shared" si="65"/>
        <v>0</v>
      </c>
      <c r="AF153" s="590" t="s">
        <v>219</v>
      </c>
      <c r="AG153" s="449"/>
      <c r="AH153" s="449"/>
      <c r="AI153" s="450"/>
    </row>
    <row r="154" spans="1:37" ht="13" x14ac:dyDescent="0.3">
      <c r="A154" s="470" t="s">
        <v>221</v>
      </c>
      <c r="B154" s="471">
        <v>0</v>
      </c>
      <c r="C154" s="471">
        <v>0</v>
      </c>
      <c r="D154" s="471" t="s">
        <v>218</v>
      </c>
      <c r="E154" s="471" t="s">
        <v>218</v>
      </c>
      <c r="F154" s="471" t="s">
        <v>218</v>
      </c>
      <c r="G154" s="471" t="s">
        <v>218</v>
      </c>
      <c r="H154" s="471" t="s">
        <v>218</v>
      </c>
      <c r="I154" s="471" t="s">
        <v>218</v>
      </c>
      <c r="J154" s="471" t="s">
        <v>218</v>
      </c>
      <c r="K154" s="471" t="s">
        <v>218</v>
      </c>
      <c r="L154" s="471" t="s">
        <v>218</v>
      </c>
      <c r="M154" s="466" t="s">
        <v>218</v>
      </c>
      <c r="N154" s="466" t="s">
        <v>218</v>
      </c>
      <c r="O154" s="466" t="s">
        <v>218</v>
      </c>
      <c r="P154" s="466" t="s">
        <v>218</v>
      </c>
      <c r="Q154" s="466" t="s">
        <v>218</v>
      </c>
      <c r="R154" s="466" t="s">
        <v>218</v>
      </c>
      <c r="S154" s="466" t="s">
        <v>218</v>
      </c>
      <c r="T154" s="466" t="s">
        <v>218</v>
      </c>
      <c r="U154" s="471">
        <v>0</v>
      </c>
      <c r="V154" s="471">
        <v>0</v>
      </c>
      <c r="W154" s="471">
        <v>0</v>
      </c>
      <c r="X154" s="471">
        <v>0</v>
      </c>
      <c r="Y154" s="562">
        <v>0</v>
      </c>
      <c r="Z154" s="556">
        <f t="shared" si="60"/>
        <v>0</v>
      </c>
      <c r="AA154" s="557">
        <f t="shared" si="61"/>
        <v>0</v>
      </c>
      <c r="AB154" s="558">
        <f t="shared" si="62"/>
        <v>0</v>
      </c>
      <c r="AC154" s="559">
        <f t="shared" si="63"/>
        <v>0</v>
      </c>
      <c r="AD154" s="558">
        <f t="shared" si="64"/>
        <v>0</v>
      </c>
      <c r="AE154" s="559">
        <f t="shared" si="65"/>
        <v>0</v>
      </c>
      <c r="AF154" s="590" t="s">
        <v>220</v>
      </c>
      <c r="AG154" s="449"/>
      <c r="AH154" s="449"/>
      <c r="AI154" s="450"/>
    </row>
    <row r="155" spans="1:37" ht="13.5" thickBot="1" x14ac:dyDescent="0.35">
      <c r="A155" s="482" t="s">
        <v>222</v>
      </c>
      <c r="B155" s="471">
        <v>0</v>
      </c>
      <c r="C155" s="471">
        <v>0</v>
      </c>
      <c r="D155" s="471" t="s">
        <v>218</v>
      </c>
      <c r="E155" s="471" t="s">
        <v>218</v>
      </c>
      <c r="F155" s="471" t="s">
        <v>218</v>
      </c>
      <c r="G155" s="471" t="s">
        <v>218</v>
      </c>
      <c r="H155" s="471" t="s">
        <v>218</v>
      </c>
      <c r="I155" s="471" t="s">
        <v>218</v>
      </c>
      <c r="J155" s="471" t="s">
        <v>218</v>
      </c>
      <c r="K155" s="471" t="s">
        <v>218</v>
      </c>
      <c r="L155" s="471" t="s">
        <v>218</v>
      </c>
      <c r="M155" s="466" t="s">
        <v>218</v>
      </c>
      <c r="N155" s="466" t="s">
        <v>218</v>
      </c>
      <c r="O155" s="466" t="s">
        <v>218</v>
      </c>
      <c r="P155" s="466" t="s">
        <v>218</v>
      </c>
      <c r="Q155" s="466" t="s">
        <v>218</v>
      </c>
      <c r="R155" s="466" t="s">
        <v>218</v>
      </c>
      <c r="S155" s="466" t="s">
        <v>218</v>
      </c>
      <c r="T155" s="466" t="s">
        <v>218</v>
      </c>
      <c r="U155" s="471">
        <v>0</v>
      </c>
      <c r="V155" s="471">
        <v>0</v>
      </c>
      <c r="W155" s="471">
        <v>0</v>
      </c>
      <c r="X155" s="471">
        <v>0</v>
      </c>
      <c r="Y155" s="562">
        <v>0</v>
      </c>
      <c r="Z155" s="556">
        <f t="shared" si="60"/>
        <v>0</v>
      </c>
      <c r="AA155" s="557">
        <f t="shared" si="61"/>
        <v>0</v>
      </c>
      <c r="AB155" s="558">
        <f t="shared" si="62"/>
        <v>0</v>
      </c>
      <c r="AC155" s="559">
        <f t="shared" si="63"/>
        <v>0</v>
      </c>
      <c r="AD155" s="558">
        <f t="shared" si="64"/>
        <v>0</v>
      </c>
      <c r="AE155" s="559">
        <f t="shared" si="65"/>
        <v>0</v>
      </c>
      <c r="AF155" s="590" t="s">
        <v>221</v>
      </c>
      <c r="AG155" s="449"/>
      <c r="AH155" s="449"/>
      <c r="AI155" s="450"/>
    </row>
    <row r="156" spans="1:37" ht="13.5" thickBot="1" x14ac:dyDescent="0.35">
      <c r="A156" s="486" t="s">
        <v>46</v>
      </c>
      <c r="B156" s="487">
        <f t="shared" ref="B156:E156" si="66">SUM(B143:B155)</f>
        <v>40</v>
      </c>
      <c r="C156" s="487">
        <f t="shared" si="66"/>
        <v>76</v>
      </c>
      <c r="D156" s="487">
        <f t="shared" si="66"/>
        <v>2</v>
      </c>
      <c r="E156" s="487">
        <f t="shared" si="66"/>
        <v>1</v>
      </c>
      <c r="F156" s="487">
        <f>SUM(F143:F155)</f>
        <v>1</v>
      </c>
      <c r="G156" s="487">
        <f t="shared" ref="G156:S156" si="67">SUM(G143:G155)</f>
        <v>2</v>
      </c>
      <c r="H156" s="487">
        <f t="shared" si="67"/>
        <v>0</v>
      </c>
      <c r="I156" s="487">
        <f t="shared" si="67"/>
        <v>3</v>
      </c>
      <c r="J156" s="487">
        <f t="shared" si="67"/>
        <v>1</v>
      </c>
      <c r="K156" s="487">
        <f t="shared" si="67"/>
        <v>1</v>
      </c>
      <c r="L156" s="487">
        <f t="shared" si="67"/>
        <v>0</v>
      </c>
      <c r="M156" s="487">
        <f t="shared" si="67"/>
        <v>1</v>
      </c>
      <c r="N156" s="487">
        <f t="shared" si="67"/>
        <v>4</v>
      </c>
      <c r="O156" s="487">
        <f t="shared" si="67"/>
        <v>1</v>
      </c>
      <c r="P156" s="487">
        <f t="shared" si="67"/>
        <v>1</v>
      </c>
      <c r="Q156" s="487">
        <f t="shared" si="67"/>
        <v>2</v>
      </c>
      <c r="R156" s="487">
        <f t="shared" si="67"/>
        <v>0</v>
      </c>
      <c r="S156" s="487">
        <f t="shared" si="67"/>
        <v>0</v>
      </c>
      <c r="T156" s="487">
        <f>SUM(T143:T155)</f>
        <v>0</v>
      </c>
      <c r="U156" s="487">
        <f t="shared" si="59"/>
        <v>1</v>
      </c>
      <c r="V156" s="487">
        <f t="shared" si="59"/>
        <v>18</v>
      </c>
      <c r="W156" s="487">
        <f t="shared" si="59"/>
        <v>87</v>
      </c>
      <c r="X156" s="487">
        <f t="shared" si="59"/>
        <v>33</v>
      </c>
      <c r="Y156" s="488">
        <f t="shared" si="59"/>
        <v>39</v>
      </c>
      <c r="Z156" s="489">
        <f t="shared" si="59"/>
        <v>118</v>
      </c>
      <c r="AA156" s="490">
        <f t="shared" si="59"/>
        <v>1</v>
      </c>
      <c r="AB156" s="491">
        <f t="shared" si="59"/>
        <v>18</v>
      </c>
      <c r="AC156" s="492">
        <f t="shared" si="59"/>
        <v>1</v>
      </c>
      <c r="AD156" s="491">
        <f t="shared" si="59"/>
        <v>1</v>
      </c>
      <c r="AE156" s="492">
        <f t="shared" si="59"/>
        <v>1</v>
      </c>
      <c r="AF156" s="608" t="s">
        <v>222</v>
      </c>
      <c r="AG156" s="609"/>
      <c r="AH156" s="609"/>
      <c r="AI156" s="610"/>
    </row>
    <row r="157" spans="1:37" ht="13.5" thickBot="1" x14ac:dyDescent="0.35">
      <c r="A157" s="495" t="s">
        <v>223</v>
      </c>
      <c r="B157" s="579">
        <v>3</v>
      </c>
      <c r="C157" s="579">
        <v>2.8</v>
      </c>
      <c r="D157" s="579">
        <v>2.5</v>
      </c>
      <c r="E157" s="496">
        <v>2.2000000000000002</v>
      </c>
      <c r="F157" s="496">
        <v>1.8</v>
      </c>
      <c r="G157" s="496">
        <v>1.9</v>
      </c>
      <c r="H157" s="496">
        <v>1.8</v>
      </c>
      <c r="I157" s="496">
        <v>1.6</v>
      </c>
      <c r="J157" s="496">
        <v>1.5</v>
      </c>
      <c r="K157" s="496">
        <v>1.7</v>
      </c>
      <c r="L157" s="496">
        <v>1.4</v>
      </c>
      <c r="M157" s="497">
        <v>1.4</v>
      </c>
      <c r="N157" s="496">
        <v>1.8</v>
      </c>
      <c r="O157" s="496">
        <v>1.3</v>
      </c>
      <c r="P157" s="497">
        <v>1.5</v>
      </c>
      <c r="Q157" s="497">
        <v>1.3</v>
      </c>
      <c r="R157" s="497">
        <v>1.3</v>
      </c>
      <c r="S157" s="496">
        <v>1.3</v>
      </c>
      <c r="T157" s="498">
        <v>1.3</v>
      </c>
      <c r="Z157" s="500"/>
      <c r="AA157" s="501"/>
      <c r="AB157" s="501"/>
      <c r="AC157" s="501"/>
      <c r="AD157" s="501"/>
      <c r="AE157" s="501"/>
      <c r="AF157" s="493"/>
      <c r="AG157" s="494"/>
      <c r="AH157" s="494"/>
      <c r="AI157" s="494"/>
    </row>
    <row r="158" spans="1:37" ht="13" x14ac:dyDescent="0.3">
      <c r="A158" s="507">
        <f>SUM(E157:T157)</f>
        <v>25.100000000000005</v>
      </c>
      <c r="B158" s="508" t="s">
        <v>249</v>
      </c>
      <c r="C158" s="512" t="s">
        <v>250</v>
      </c>
      <c r="D158" s="512"/>
      <c r="E158" s="512" t="s">
        <v>228</v>
      </c>
      <c r="F158" s="512"/>
      <c r="G158" s="508"/>
      <c r="H158" s="513"/>
      <c r="I158" s="514" t="s">
        <v>251</v>
      </c>
      <c r="J158" s="513"/>
      <c r="K158" s="512"/>
      <c r="L158" s="512"/>
      <c r="M158" s="512"/>
      <c r="N158" s="512" t="s">
        <v>252</v>
      </c>
      <c r="O158" s="515"/>
      <c r="Q158" s="580" t="s">
        <v>253</v>
      </c>
      <c r="U158" s="499" t="s">
        <v>251</v>
      </c>
      <c r="V158" s="499" t="s">
        <v>254</v>
      </c>
      <c r="W158" s="499" t="s">
        <v>255</v>
      </c>
      <c r="Y158" s="499" t="s">
        <v>256</v>
      </c>
      <c r="Z158" s="516">
        <v>2016</v>
      </c>
      <c r="AA158" s="517" t="s">
        <v>229</v>
      </c>
      <c r="AB158" s="518"/>
      <c r="AC158" s="518"/>
      <c r="AD158" s="518" t="s">
        <v>230</v>
      </c>
      <c r="AE158" s="517" t="s">
        <v>231</v>
      </c>
      <c r="AF158" s="505" t="s">
        <v>227</v>
      </c>
      <c r="AG158" s="505"/>
      <c r="AH158" s="505"/>
      <c r="AI158" s="506"/>
    </row>
    <row r="159" spans="1:37" ht="13" x14ac:dyDescent="0.3">
      <c r="A159" s="1445" t="s">
        <v>528</v>
      </c>
      <c r="B159" s="581" t="s">
        <v>257</v>
      </c>
      <c r="E159" s="1446">
        <v>0</v>
      </c>
      <c r="F159" s="1446">
        <v>0</v>
      </c>
      <c r="G159" s="1446">
        <v>0</v>
      </c>
      <c r="H159" s="1446">
        <v>0</v>
      </c>
      <c r="I159" s="1446">
        <v>0</v>
      </c>
      <c r="J159" s="1446">
        <v>0</v>
      </c>
      <c r="K159" s="1446">
        <v>0</v>
      </c>
      <c r="L159" s="1446">
        <v>0</v>
      </c>
      <c r="M159" s="1446">
        <v>0</v>
      </c>
      <c r="N159" s="1446">
        <v>4</v>
      </c>
      <c r="O159" s="1446">
        <v>0</v>
      </c>
      <c r="P159" s="1446">
        <v>0</v>
      </c>
      <c r="Q159" s="1446">
        <v>0</v>
      </c>
      <c r="R159" s="1446">
        <v>0</v>
      </c>
      <c r="S159" s="1446">
        <v>0</v>
      </c>
      <c r="T159" s="1446">
        <v>0</v>
      </c>
      <c r="Z159" s="525" t="s">
        <v>235</v>
      </c>
      <c r="AA159" s="526"/>
      <c r="AB159" s="526"/>
      <c r="AC159" s="526"/>
      <c r="AD159" s="527" t="s">
        <v>17</v>
      </c>
      <c r="AE159" s="527" t="s">
        <v>17</v>
      </c>
      <c r="AF159" s="522" t="s">
        <v>234</v>
      </c>
      <c r="AG159" s="523"/>
      <c r="AH159" s="523"/>
      <c r="AI159" s="524"/>
    </row>
    <row r="160" spans="1:37" ht="13" x14ac:dyDescent="0.3">
      <c r="A160" s="1322" t="s">
        <v>529</v>
      </c>
      <c r="B160" s="1480">
        <f>SUM(E159:T159)/AB156</f>
        <v>0.22222222222222221</v>
      </c>
      <c r="Z160" s="534" t="s">
        <v>237</v>
      </c>
      <c r="AA160" s="535"/>
      <c r="AB160" s="535"/>
      <c r="AC160" s="535"/>
      <c r="AD160" s="527">
        <f>SUM(AF134,AH134)/SUM(AF134:AI134)</f>
        <v>1</v>
      </c>
      <c r="AE160" s="527">
        <f>SUM(AG134,AI134)/SUM(AF134:AI134)</f>
        <v>0</v>
      </c>
      <c r="AF160" s="531" t="s">
        <v>236</v>
      </c>
      <c r="AG160" s="532"/>
      <c r="AH160" s="532"/>
      <c r="AI160" s="533"/>
    </row>
    <row r="161" spans="1:41" ht="13.5" thickBot="1" x14ac:dyDescent="0.35">
      <c r="A161" s="582"/>
      <c r="B161" s="583"/>
      <c r="C161" s="584"/>
      <c r="D161" s="584"/>
      <c r="E161" s="584"/>
      <c r="F161" s="584"/>
      <c r="G161" s="584"/>
      <c r="H161" s="584"/>
      <c r="I161" s="584"/>
      <c r="J161" s="584"/>
      <c r="Z161" s="538" t="s">
        <v>239</v>
      </c>
      <c r="AA161" s="539"/>
      <c r="AB161" s="539"/>
      <c r="AC161" s="539"/>
      <c r="AD161" s="540">
        <f>SUM(AF135,AH135)/SUM(AF135:AI135)</f>
        <v>0.60869565217391308</v>
      </c>
      <c r="AE161" s="540">
        <f>SUM(AG135,AI135)/SUM(AF135:AI135)</f>
        <v>0.39130434782608697</v>
      </c>
      <c r="AF161" s="531" t="s">
        <v>238</v>
      </c>
      <c r="AG161" s="532"/>
      <c r="AH161" s="532"/>
      <c r="AI161" s="533"/>
    </row>
    <row r="162" spans="1:41" ht="13.5" thickBot="1" x14ac:dyDescent="0.35">
      <c r="A162" s="508"/>
      <c r="B162" s="583"/>
      <c r="C162" s="584"/>
      <c r="D162" s="584"/>
      <c r="E162" s="584"/>
      <c r="F162" s="584"/>
      <c r="G162" s="584"/>
      <c r="H162" s="584"/>
      <c r="I162" s="584"/>
      <c r="J162" s="584"/>
      <c r="AA162" s="548"/>
      <c r="AB162" s="549"/>
      <c r="AC162" s="549"/>
      <c r="AD162" s="549"/>
      <c r="AE162" s="550"/>
      <c r="AF162" s="545" t="s">
        <v>240</v>
      </c>
      <c r="AG162" s="546"/>
      <c r="AH162" s="546"/>
      <c r="AI162" s="547"/>
    </row>
    <row r="163" spans="1:41" ht="25.5" thickBot="1" x14ac:dyDescent="0.55000000000000004">
      <c r="A163" s="419" t="s">
        <v>259</v>
      </c>
      <c r="B163" s="419"/>
      <c r="C163" s="420"/>
      <c r="D163" s="420"/>
      <c r="E163" s="421"/>
      <c r="F163" s="421"/>
      <c r="G163" s="421"/>
      <c r="H163" s="421"/>
      <c r="I163" s="422"/>
      <c r="J163" s="421"/>
      <c r="K163" s="421"/>
      <c r="L163" s="421"/>
      <c r="M163" s="421"/>
      <c r="N163" s="421"/>
      <c r="O163" s="421"/>
      <c r="P163" s="421"/>
      <c r="Q163" s="421"/>
      <c r="R163" s="421"/>
      <c r="S163" s="423"/>
      <c r="T163" s="421"/>
      <c r="U163" s="421"/>
      <c r="V163" s="421"/>
      <c r="W163" s="421"/>
      <c r="X163" s="421"/>
      <c r="Y163" s="421"/>
      <c r="Z163" s="421"/>
      <c r="AA163" s="421"/>
      <c r="AB163" s="421"/>
      <c r="AC163" s="421"/>
      <c r="AD163" s="421"/>
    </row>
    <row r="164" spans="1:41" ht="13.5" thickBot="1" x14ac:dyDescent="0.35">
      <c r="A164" s="425" t="s">
        <v>191</v>
      </c>
      <c r="B164" s="425"/>
      <c r="C164" s="421"/>
      <c r="D164" s="421"/>
      <c r="E164" s="421"/>
      <c r="F164" s="421"/>
      <c r="G164" s="421"/>
      <c r="H164" s="421"/>
      <c r="I164" s="421"/>
      <c r="J164" s="421"/>
      <c r="K164" s="421"/>
      <c r="L164" s="421"/>
      <c r="M164" s="421"/>
      <c r="N164" s="421"/>
      <c r="O164" s="421"/>
      <c r="P164" s="421"/>
      <c r="Q164" s="421"/>
      <c r="R164" s="421"/>
      <c r="S164" s="421"/>
      <c r="T164" s="421"/>
      <c r="U164" s="421"/>
      <c r="V164" s="421"/>
      <c r="W164" s="421"/>
      <c r="X164" s="421"/>
      <c r="Y164" s="426"/>
      <c r="Z164" s="421"/>
      <c r="AA164" s="421"/>
      <c r="AB164" s="421"/>
      <c r="AC164" s="421"/>
      <c r="AD164" s="421"/>
    </row>
    <row r="165" spans="1:41" ht="13.5" thickTop="1" x14ac:dyDescent="0.3">
      <c r="A165" s="427" t="s">
        <v>192</v>
      </c>
      <c r="B165" s="428">
        <v>42135</v>
      </c>
      <c r="C165" s="428">
        <v>42145</v>
      </c>
      <c r="D165" s="428">
        <v>42152</v>
      </c>
      <c r="E165" s="428">
        <v>42160</v>
      </c>
      <c r="F165" s="428">
        <v>42166</v>
      </c>
      <c r="G165" s="428">
        <v>42173</v>
      </c>
      <c r="H165" s="428">
        <v>42181</v>
      </c>
      <c r="I165" s="428">
        <v>42187</v>
      </c>
      <c r="J165" s="428">
        <v>42192</v>
      </c>
      <c r="K165" s="428">
        <v>42209</v>
      </c>
      <c r="L165" s="428">
        <v>42214</v>
      </c>
      <c r="M165" s="428">
        <v>42221</v>
      </c>
      <c r="N165" s="428">
        <v>42227</v>
      </c>
      <c r="O165" s="428">
        <v>42233</v>
      </c>
      <c r="P165" s="428">
        <v>42240</v>
      </c>
      <c r="Q165" s="428">
        <v>42256</v>
      </c>
      <c r="R165" s="428">
        <v>42291</v>
      </c>
      <c r="S165" s="428">
        <v>42306</v>
      </c>
      <c r="T165" s="428">
        <v>42320</v>
      </c>
      <c r="U165" s="428">
        <v>42333</v>
      </c>
      <c r="V165" s="429">
        <v>2015</v>
      </c>
      <c r="W165" s="430"/>
      <c r="X165" s="430"/>
      <c r="Y165" s="431"/>
      <c r="Z165" s="431"/>
      <c r="AA165" s="431"/>
      <c r="AB165" s="431"/>
      <c r="AC165" s="432"/>
      <c r="AD165" s="433"/>
      <c r="AE165" s="433"/>
      <c r="AF165" s="431"/>
      <c r="AG165" s="432"/>
      <c r="AH165" s="433"/>
      <c r="AI165" s="433"/>
      <c r="AJ165" s="433"/>
      <c r="AK165" s="434"/>
      <c r="AL165" s="434"/>
      <c r="AM165" s="435"/>
    </row>
    <row r="166" spans="1:41" ht="13" x14ac:dyDescent="0.3">
      <c r="A166" s="436" t="s">
        <v>193</v>
      </c>
      <c r="B166" s="437" t="s">
        <v>194</v>
      </c>
      <c r="C166" s="437" t="s">
        <v>194</v>
      </c>
      <c r="D166" s="437" t="s">
        <v>194</v>
      </c>
      <c r="E166" s="437" t="s">
        <v>194</v>
      </c>
      <c r="F166" s="437" t="s">
        <v>194</v>
      </c>
      <c r="G166" s="437" t="s">
        <v>194</v>
      </c>
      <c r="H166" s="437" t="s">
        <v>194</v>
      </c>
      <c r="I166" s="437" t="s">
        <v>194</v>
      </c>
      <c r="J166" s="437" t="s">
        <v>194</v>
      </c>
      <c r="K166" s="437" t="s">
        <v>194</v>
      </c>
      <c r="L166" s="437" t="s">
        <v>194</v>
      </c>
      <c r="M166" s="437" t="s">
        <v>194</v>
      </c>
      <c r="N166" s="437" t="s">
        <v>194</v>
      </c>
      <c r="O166" s="437" t="s">
        <v>194</v>
      </c>
      <c r="P166" s="437" t="s">
        <v>194</v>
      </c>
      <c r="Q166" s="437" t="s">
        <v>194</v>
      </c>
      <c r="R166" s="437" t="s">
        <v>242</v>
      </c>
      <c r="S166" s="437" t="s">
        <v>242</v>
      </c>
      <c r="T166" s="437" t="s">
        <v>242</v>
      </c>
      <c r="U166" s="437" t="s">
        <v>242</v>
      </c>
      <c r="V166" s="438"/>
      <c r="W166" s="439"/>
      <c r="X166" s="439"/>
      <c r="Y166" s="440"/>
      <c r="Z166" s="440"/>
      <c r="AA166" s="440"/>
      <c r="AB166" s="440"/>
      <c r="AC166" s="441"/>
      <c r="AD166" s="437"/>
      <c r="AE166" s="437"/>
      <c r="AF166" s="440"/>
      <c r="AG166" s="441"/>
      <c r="AH166" s="437"/>
      <c r="AI166" s="437"/>
      <c r="AJ166" s="437"/>
      <c r="AK166" s="442"/>
      <c r="AL166" s="442"/>
      <c r="AM166" s="443"/>
    </row>
    <row r="167" spans="1:41" ht="13" x14ac:dyDescent="0.3">
      <c r="A167" s="436" t="s">
        <v>195</v>
      </c>
      <c r="B167" s="437" t="s">
        <v>260</v>
      </c>
      <c r="C167" s="437" t="s">
        <v>196</v>
      </c>
      <c r="D167" s="437" t="s">
        <v>246</v>
      </c>
      <c r="E167" s="437" t="s">
        <v>260</v>
      </c>
      <c r="F167" s="437" t="s">
        <v>260</v>
      </c>
      <c r="G167" s="437" t="s">
        <v>260</v>
      </c>
      <c r="H167" s="437" t="s">
        <v>260</v>
      </c>
      <c r="I167" s="437" t="s">
        <v>260</v>
      </c>
      <c r="J167" s="437" t="s">
        <v>260</v>
      </c>
      <c r="K167" s="437" t="s">
        <v>260</v>
      </c>
      <c r="L167" s="437" t="s">
        <v>260</v>
      </c>
      <c r="M167" s="437" t="s">
        <v>260</v>
      </c>
      <c r="N167" s="437" t="s">
        <v>260</v>
      </c>
      <c r="O167" s="437" t="s">
        <v>260</v>
      </c>
      <c r="P167" s="437" t="s">
        <v>260</v>
      </c>
      <c r="Q167" s="437" t="s">
        <v>260</v>
      </c>
      <c r="R167" s="437" t="s">
        <v>246</v>
      </c>
      <c r="S167" s="437" t="s">
        <v>260</v>
      </c>
      <c r="T167" s="437" t="s">
        <v>260</v>
      </c>
      <c r="U167" s="437" t="s">
        <v>260</v>
      </c>
      <c r="V167" s="444" t="s">
        <v>46</v>
      </c>
      <c r="W167" s="445"/>
      <c r="X167" s="446"/>
      <c r="Y167" s="446"/>
      <c r="Z167" s="446"/>
      <c r="AA167" s="446"/>
      <c r="AB167" s="446"/>
      <c r="AC167" s="447"/>
      <c r="AD167" s="448"/>
      <c r="AE167" s="448"/>
      <c r="AF167" s="440"/>
      <c r="AG167" s="441"/>
      <c r="AH167" s="437"/>
      <c r="AI167" s="437"/>
      <c r="AJ167" s="442"/>
      <c r="AK167" s="442"/>
      <c r="AL167" s="442"/>
      <c r="AM167" s="443"/>
    </row>
    <row r="168" spans="1:41" ht="13.5" thickBot="1" x14ac:dyDescent="0.35">
      <c r="A168" s="451" t="s">
        <v>197</v>
      </c>
      <c r="B168" s="452">
        <v>7480</v>
      </c>
      <c r="C168" s="452">
        <v>7520</v>
      </c>
      <c r="D168" s="452">
        <v>7240</v>
      </c>
      <c r="E168" s="452">
        <v>7240</v>
      </c>
      <c r="F168" s="452">
        <v>7200</v>
      </c>
      <c r="G168" s="452">
        <v>7190</v>
      </c>
      <c r="H168" s="452">
        <v>7150</v>
      </c>
      <c r="I168" s="452">
        <v>7190</v>
      </c>
      <c r="J168" s="452">
        <v>7240</v>
      </c>
      <c r="K168" s="452">
        <v>7240</v>
      </c>
      <c r="L168" s="452">
        <v>7230</v>
      </c>
      <c r="M168" s="452">
        <v>7190</v>
      </c>
      <c r="N168" s="452">
        <v>8030</v>
      </c>
      <c r="O168" s="452">
        <v>7210</v>
      </c>
      <c r="P168" s="452">
        <v>7090</v>
      </c>
      <c r="Q168" s="452">
        <v>7290</v>
      </c>
      <c r="R168" s="452">
        <v>6790</v>
      </c>
      <c r="S168" s="452">
        <v>5010</v>
      </c>
      <c r="T168" s="452">
        <v>4810</v>
      </c>
      <c r="U168" s="452">
        <v>4290</v>
      </c>
      <c r="V168" s="453" t="s">
        <v>198</v>
      </c>
      <c r="W168" s="454"/>
      <c r="X168" s="455"/>
      <c r="Y168" s="455"/>
      <c r="Z168" s="455"/>
      <c r="AA168" s="455"/>
      <c r="AB168" s="456"/>
      <c r="AC168" s="457"/>
      <c r="AD168" s="458"/>
      <c r="AE168" s="458"/>
      <c r="AF168" s="625"/>
      <c r="AG168" s="626"/>
      <c r="AH168" s="627"/>
      <c r="AI168" s="627"/>
      <c r="AJ168" s="628"/>
      <c r="AK168" s="442"/>
      <c r="AL168" s="442"/>
      <c r="AM168" s="443"/>
    </row>
    <row r="169" spans="1:41" ht="13.5" thickBot="1" x14ac:dyDescent="0.35">
      <c r="A169" s="460" t="s">
        <v>199</v>
      </c>
      <c r="B169" s="461" t="s">
        <v>200</v>
      </c>
      <c r="C169" s="461" t="s">
        <v>200</v>
      </c>
      <c r="D169" s="461" t="s">
        <v>200</v>
      </c>
      <c r="E169" s="461" t="s">
        <v>200</v>
      </c>
      <c r="F169" s="461" t="s">
        <v>200</v>
      </c>
      <c r="G169" s="461" t="s">
        <v>200</v>
      </c>
      <c r="H169" s="461" t="s">
        <v>200</v>
      </c>
      <c r="I169" s="461" t="s">
        <v>200</v>
      </c>
      <c r="J169" s="461" t="s">
        <v>200</v>
      </c>
      <c r="K169" s="461" t="s">
        <v>200</v>
      </c>
      <c r="L169" s="461" t="s">
        <v>200</v>
      </c>
      <c r="M169" s="461" t="s">
        <v>200</v>
      </c>
      <c r="N169" s="461" t="s">
        <v>200</v>
      </c>
      <c r="O169" s="461" t="s">
        <v>200</v>
      </c>
      <c r="P169" s="461" t="s">
        <v>200</v>
      </c>
      <c r="Q169" s="461" t="s">
        <v>248</v>
      </c>
      <c r="R169" s="461" t="s">
        <v>206</v>
      </c>
      <c r="S169" s="461" t="s">
        <v>206</v>
      </c>
      <c r="T169" s="461" t="s">
        <v>206</v>
      </c>
      <c r="U169" s="461" t="s">
        <v>206</v>
      </c>
      <c r="V169" s="462" t="s">
        <v>201</v>
      </c>
      <c r="W169" s="463" t="s">
        <v>202</v>
      </c>
      <c r="X169" s="462" t="s">
        <v>203</v>
      </c>
      <c r="Y169" s="462" t="s">
        <v>204</v>
      </c>
      <c r="Z169" s="462" t="s">
        <v>205</v>
      </c>
      <c r="AA169" s="462" t="s">
        <v>204</v>
      </c>
      <c r="AB169" s="462" t="s">
        <v>206</v>
      </c>
      <c r="AC169" s="462" t="s">
        <v>202</v>
      </c>
      <c r="AD169" s="462" t="s">
        <v>207</v>
      </c>
      <c r="AE169" s="463" t="s">
        <v>204</v>
      </c>
      <c r="AF169" s="462" t="s">
        <v>206</v>
      </c>
      <c r="AG169" s="463" t="s">
        <v>202</v>
      </c>
      <c r="AH169" s="632" t="s">
        <v>207</v>
      </c>
      <c r="AI169" s="463" t="s">
        <v>204</v>
      </c>
      <c r="AJ169" s="633"/>
      <c r="AK169" s="442"/>
      <c r="AL169" s="442"/>
      <c r="AM169" s="443"/>
    </row>
    <row r="170" spans="1:41" ht="13" x14ac:dyDescent="0.3">
      <c r="A170" s="465" t="s">
        <v>208</v>
      </c>
      <c r="B170" s="466">
        <v>0</v>
      </c>
      <c r="C170" s="466">
        <v>0</v>
      </c>
      <c r="D170" s="466">
        <v>3</v>
      </c>
      <c r="E170" s="466">
        <v>9</v>
      </c>
      <c r="F170" s="466">
        <v>10</v>
      </c>
      <c r="G170" s="466">
        <v>11</v>
      </c>
      <c r="H170" s="466">
        <v>4</v>
      </c>
      <c r="I170" s="466">
        <v>6</v>
      </c>
      <c r="J170" s="466">
        <v>9</v>
      </c>
      <c r="K170" s="466">
        <v>12</v>
      </c>
      <c r="L170" s="466">
        <v>6</v>
      </c>
      <c r="M170" s="466">
        <v>3</v>
      </c>
      <c r="N170" s="466">
        <v>1</v>
      </c>
      <c r="O170" s="466">
        <v>0</v>
      </c>
      <c r="P170" s="466">
        <v>0</v>
      </c>
      <c r="Q170" s="466">
        <v>0</v>
      </c>
      <c r="R170" s="466">
        <v>0</v>
      </c>
      <c r="S170" s="466">
        <v>166</v>
      </c>
      <c r="T170" s="466">
        <v>113</v>
      </c>
      <c r="U170" s="466">
        <v>78</v>
      </c>
      <c r="V170" s="585" t="s">
        <v>17</v>
      </c>
      <c r="W170" s="585" t="s">
        <v>17</v>
      </c>
      <c r="X170" s="586">
        <f t="shared" ref="X170:X182" si="68">SUM(B170:P170)</f>
        <v>74</v>
      </c>
      <c r="Y170" s="587">
        <f t="shared" ref="Y170:Y182" si="69">X170/X$183</f>
        <v>0.37755102040816324</v>
      </c>
      <c r="Z170" s="586">
        <f t="shared" ref="Z170:Z182" si="70">Q170</f>
        <v>0</v>
      </c>
      <c r="AA170" s="586" t="s">
        <v>17</v>
      </c>
      <c r="AB170" s="586">
        <f t="shared" ref="AB170:AB182" si="71">SUM(R170:U170)</f>
        <v>357</v>
      </c>
      <c r="AC170" s="588">
        <f t="shared" ref="AC170:AC182" si="72">AB170/AB$183</f>
        <v>0.23333333333333334</v>
      </c>
      <c r="AD170" s="589">
        <f t="shared" ref="AD170:AD182" si="73">SUM(B170:U170)</f>
        <v>431</v>
      </c>
      <c r="AE170" s="588">
        <f t="shared" ref="AE170:AE182" si="74">AD170/AD$183</f>
        <v>0.24971031286210893</v>
      </c>
      <c r="AF170" s="639">
        <f t="shared" ref="AF170:AF182" si="75">SUM(V196:X196)</f>
        <v>68</v>
      </c>
      <c r="AG170" s="640">
        <f t="shared" ref="AG170:AG182" si="76">AF170/AF$183</f>
        <v>0.14078674948240166</v>
      </c>
      <c r="AH170" s="641">
        <f t="shared" ref="AH170:AH182" si="77">SUM(B196:X196,)+X223</f>
        <v>251</v>
      </c>
      <c r="AI170" s="640">
        <f>AH170/AH$183</f>
        <v>0.3193384223918575</v>
      </c>
      <c r="AJ170" s="590" t="s">
        <v>208</v>
      </c>
      <c r="AK170" s="442"/>
      <c r="AL170" s="442"/>
      <c r="AM170" s="443"/>
    </row>
    <row r="171" spans="1:41" ht="13" x14ac:dyDescent="0.3">
      <c r="A171" s="470" t="s">
        <v>209</v>
      </c>
      <c r="B171" s="471">
        <v>0</v>
      </c>
      <c r="C171" s="471">
        <v>0</v>
      </c>
      <c r="D171" s="471">
        <v>2</v>
      </c>
      <c r="E171" s="471">
        <v>2</v>
      </c>
      <c r="F171" s="471">
        <v>9</v>
      </c>
      <c r="G171" s="471">
        <v>10</v>
      </c>
      <c r="H171" s="471">
        <v>16</v>
      </c>
      <c r="I171" s="471">
        <v>16</v>
      </c>
      <c r="J171" s="471">
        <v>12</v>
      </c>
      <c r="K171" s="471">
        <v>27</v>
      </c>
      <c r="L171" s="471">
        <v>11</v>
      </c>
      <c r="M171" s="471">
        <v>10</v>
      </c>
      <c r="N171" s="471">
        <v>5</v>
      </c>
      <c r="O171" s="471">
        <v>0</v>
      </c>
      <c r="P171" s="471">
        <v>0</v>
      </c>
      <c r="Q171" s="471">
        <v>0</v>
      </c>
      <c r="R171" s="471">
        <v>21</v>
      </c>
      <c r="S171" s="471">
        <v>20</v>
      </c>
      <c r="T171" s="471">
        <v>18</v>
      </c>
      <c r="U171" s="471">
        <v>15</v>
      </c>
      <c r="V171" s="585" t="s">
        <v>17</v>
      </c>
      <c r="W171" s="585" t="s">
        <v>17</v>
      </c>
      <c r="X171" s="586">
        <f t="shared" si="68"/>
        <v>120</v>
      </c>
      <c r="Y171" s="587">
        <f t="shared" si="69"/>
        <v>0.61224489795918369</v>
      </c>
      <c r="Z171" s="586">
        <f t="shared" si="70"/>
        <v>0</v>
      </c>
      <c r="AA171" s="586" t="s">
        <v>17</v>
      </c>
      <c r="AB171" s="586">
        <f t="shared" si="71"/>
        <v>74</v>
      </c>
      <c r="AC171" s="588">
        <f t="shared" si="72"/>
        <v>4.8366013071895426E-2</v>
      </c>
      <c r="AD171" s="589">
        <f t="shared" si="73"/>
        <v>194</v>
      </c>
      <c r="AE171" s="588">
        <f t="shared" si="74"/>
        <v>0.11239860950173812</v>
      </c>
      <c r="AF171" s="639">
        <f t="shared" si="75"/>
        <v>35</v>
      </c>
      <c r="AG171" s="640">
        <f t="shared" si="76"/>
        <v>7.2463768115942032E-2</v>
      </c>
      <c r="AH171" s="641">
        <f t="shared" si="77"/>
        <v>86</v>
      </c>
      <c r="AI171" s="640">
        <f t="shared" ref="AI171:AI182" si="78">AH171/AH$183</f>
        <v>0.10941475826972011</v>
      </c>
      <c r="AJ171" s="590" t="s">
        <v>209</v>
      </c>
      <c r="AK171" s="442"/>
      <c r="AL171" s="442"/>
      <c r="AM171" s="443"/>
      <c r="AN171" s="424" t="s">
        <v>210</v>
      </c>
      <c r="AO171" s="424" t="s">
        <v>261</v>
      </c>
    </row>
    <row r="172" spans="1:41" ht="13" x14ac:dyDescent="0.3">
      <c r="A172" s="470" t="s">
        <v>211</v>
      </c>
      <c r="B172" s="471">
        <v>0</v>
      </c>
      <c r="C172" s="471">
        <v>0</v>
      </c>
      <c r="D172" s="471">
        <v>0</v>
      </c>
      <c r="E172" s="471">
        <v>0</v>
      </c>
      <c r="F172" s="471">
        <v>0</v>
      </c>
      <c r="G172" s="471">
        <v>1</v>
      </c>
      <c r="H172" s="471">
        <v>0</v>
      </c>
      <c r="I172" s="471">
        <v>0</v>
      </c>
      <c r="J172" s="471">
        <v>1</v>
      </c>
      <c r="K172" s="471">
        <v>0</v>
      </c>
      <c r="L172" s="471">
        <v>0</v>
      </c>
      <c r="M172" s="471">
        <v>0</v>
      </c>
      <c r="N172" s="471">
        <v>0</v>
      </c>
      <c r="O172" s="471">
        <v>0</v>
      </c>
      <c r="P172" s="471">
        <v>0</v>
      </c>
      <c r="Q172" s="471">
        <v>0</v>
      </c>
      <c r="R172" s="471">
        <v>41</v>
      </c>
      <c r="S172" s="471">
        <v>21</v>
      </c>
      <c r="T172" s="471">
        <v>2</v>
      </c>
      <c r="U172" s="471">
        <v>8</v>
      </c>
      <c r="V172" s="585" t="s">
        <v>17</v>
      </c>
      <c r="W172" s="585" t="s">
        <v>17</v>
      </c>
      <c r="X172" s="586">
        <f t="shared" si="68"/>
        <v>2</v>
      </c>
      <c r="Y172" s="587">
        <f t="shared" si="69"/>
        <v>1.020408163265306E-2</v>
      </c>
      <c r="Z172" s="586">
        <f t="shared" si="70"/>
        <v>0</v>
      </c>
      <c r="AA172" s="586" t="s">
        <v>17</v>
      </c>
      <c r="AB172" s="586">
        <f t="shared" si="71"/>
        <v>72</v>
      </c>
      <c r="AC172" s="588">
        <f t="shared" si="72"/>
        <v>4.7058823529411764E-2</v>
      </c>
      <c r="AD172" s="589">
        <f t="shared" si="73"/>
        <v>74</v>
      </c>
      <c r="AE172" s="588">
        <f t="shared" si="74"/>
        <v>4.287369640787949E-2</v>
      </c>
      <c r="AF172" s="639">
        <f t="shared" si="75"/>
        <v>83</v>
      </c>
      <c r="AG172" s="640">
        <f t="shared" si="76"/>
        <v>0.17184265010351968</v>
      </c>
      <c r="AH172" s="641">
        <f t="shared" si="77"/>
        <v>94</v>
      </c>
      <c r="AI172" s="640">
        <f t="shared" si="78"/>
        <v>0.11959287531806616</v>
      </c>
      <c r="AJ172" s="591" t="s">
        <v>211</v>
      </c>
      <c r="AK172" s="442"/>
      <c r="AL172" s="442"/>
      <c r="AM172" s="443"/>
      <c r="AN172" s="424">
        <f>AB198</f>
        <v>9</v>
      </c>
      <c r="AO172" s="424">
        <v>0</v>
      </c>
    </row>
    <row r="173" spans="1:41" ht="13" x14ac:dyDescent="0.3">
      <c r="A173" s="470" t="s">
        <v>212</v>
      </c>
      <c r="B173" s="471">
        <v>0</v>
      </c>
      <c r="C173" s="471">
        <v>0</v>
      </c>
      <c r="D173" s="471">
        <v>0</v>
      </c>
      <c r="E173" s="471">
        <v>0</v>
      </c>
      <c r="F173" s="471">
        <v>0</v>
      </c>
      <c r="G173" s="471">
        <v>0</v>
      </c>
      <c r="H173" s="471">
        <v>0</v>
      </c>
      <c r="I173" s="471">
        <v>0</v>
      </c>
      <c r="J173" s="471">
        <v>0</v>
      </c>
      <c r="K173" s="471">
        <v>0</v>
      </c>
      <c r="L173" s="471">
        <v>0</v>
      </c>
      <c r="M173" s="471">
        <v>0</v>
      </c>
      <c r="N173" s="471">
        <v>0</v>
      </c>
      <c r="O173" s="471">
        <v>0</v>
      </c>
      <c r="P173" s="471">
        <v>0</v>
      </c>
      <c r="Q173" s="471">
        <v>0</v>
      </c>
      <c r="R173" s="471">
        <v>29</v>
      </c>
      <c r="S173" s="471">
        <v>59</v>
      </c>
      <c r="T173" s="471">
        <v>22</v>
      </c>
      <c r="U173" s="471">
        <v>10</v>
      </c>
      <c r="V173" s="585" t="s">
        <v>17</v>
      </c>
      <c r="W173" s="585" t="s">
        <v>17</v>
      </c>
      <c r="X173" s="586">
        <f t="shared" si="68"/>
        <v>0</v>
      </c>
      <c r="Y173" s="587">
        <f t="shared" si="69"/>
        <v>0</v>
      </c>
      <c r="Z173" s="586">
        <f t="shared" si="70"/>
        <v>0</v>
      </c>
      <c r="AA173" s="586" t="s">
        <v>17</v>
      </c>
      <c r="AB173" s="586">
        <f t="shared" si="71"/>
        <v>120</v>
      </c>
      <c r="AC173" s="588">
        <f t="shared" si="72"/>
        <v>7.8431372549019607E-2</v>
      </c>
      <c r="AD173" s="589">
        <f t="shared" si="73"/>
        <v>120</v>
      </c>
      <c r="AE173" s="588">
        <f t="shared" si="74"/>
        <v>6.9524913093858637E-2</v>
      </c>
      <c r="AF173" s="639">
        <f t="shared" si="75"/>
        <v>12</v>
      </c>
      <c r="AG173" s="640">
        <f t="shared" si="76"/>
        <v>2.4844720496894408E-2</v>
      </c>
      <c r="AH173" s="641">
        <f t="shared" si="77"/>
        <v>20</v>
      </c>
      <c r="AI173" s="640">
        <f t="shared" si="78"/>
        <v>2.5445292620865138E-2</v>
      </c>
      <c r="AJ173" s="591" t="s">
        <v>212</v>
      </c>
      <c r="AK173" s="442"/>
      <c r="AL173" s="442"/>
      <c r="AM173" s="443"/>
    </row>
    <row r="174" spans="1:41" ht="13" x14ac:dyDescent="0.3">
      <c r="A174" s="470" t="s">
        <v>213</v>
      </c>
      <c r="B174" s="473">
        <v>0</v>
      </c>
      <c r="C174" s="473">
        <v>0</v>
      </c>
      <c r="D174" s="471">
        <v>0</v>
      </c>
      <c r="E174" s="471">
        <v>0</v>
      </c>
      <c r="F174" s="471">
        <v>0</v>
      </c>
      <c r="G174" s="471">
        <v>0</v>
      </c>
      <c r="H174" s="471">
        <v>0</v>
      </c>
      <c r="I174" s="471">
        <v>0</v>
      </c>
      <c r="J174" s="471">
        <v>0</v>
      </c>
      <c r="K174" s="471">
        <v>0</v>
      </c>
      <c r="L174" s="471">
        <v>0</v>
      </c>
      <c r="M174" s="471">
        <v>0</v>
      </c>
      <c r="N174" s="471">
        <v>0</v>
      </c>
      <c r="O174" s="471">
        <v>0</v>
      </c>
      <c r="P174" s="471">
        <v>0</v>
      </c>
      <c r="Q174" s="471">
        <v>0</v>
      </c>
      <c r="R174" s="471">
        <v>9</v>
      </c>
      <c r="S174" s="471">
        <v>38</v>
      </c>
      <c r="T174" s="471">
        <v>34</v>
      </c>
      <c r="U174" s="471">
        <v>19</v>
      </c>
      <c r="V174" s="585" t="s">
        <v>17</v>
      </c>
      <c r="W174" s="585" t="s">
        <v>17</v>
      </c>
      <c r="X174" s="586">
        <f t="shared" si="68"/>
        <v>0</v>
      </c>
      <c r="Y174" s="587">
        <f t="shared" si="69"/>
        <v>0</v>
      </c>
      <c r="Z174" s="586">
        <f t="shared" si="70"/>
        <v>0</v>
      </c>
      <c r="AA174" s="586" t="s">
        <v>17</v>
      </c>
      <c r="AB174" s="586">
        <f t="shared" si="71"/>
        <v>100</v>
      </c>
      <c r="AC174" s="588">
        <f t="shared" si="72"/>
        <v>6.535947712418301E-2</v>
      </c>
      <c r="AD174" s="589">
        <f t="shared" si="73"/>
        <v>100</v>
      </c>
      <c r="AE174" s="588">
        <f t="shared" si="74"/>
        <v>5.7937427578215531E-2</v>
      </c>
      <c r="AF174" s="639">
        <f t="shared" si="75"/>
        <v>38</v>
      </c>
      <c r="AG174" s="640">
        <f t="shared" si="76"/>
        <v>7.8674948240165632E-2</v>
      </c>
      <c r="AH174" s="641">
        <f t="shared" si="77"/>
        <v>63</v>
      </c>
      <c r="AI174" s="640">
        <f t="shared" si="78"/>
        <v>8.0152671755725186E-2</v>
      </c>
      <c r="AJ174" s="591" t="s">
        <v>213</v>
      </c>
      <c r="AK174" s="442"/>
      <c r="AL174" s="442"/>
      <c r="AM174" s="443"/>
    </row>
    <row r="175" spans="1:41" ht="13" x14ac:dyDescent="0.3">
      <c r="A175" s="470" t="s">
        <v>214</v>
      </c>
      <c r="B175" s="473">
        <v>0</v>
      </c>
      <c r="C175" s="473">
        <v>0</v>
      </c>
      <c r="D175" s="471">
        <v>0</v>
      </c>
      <c r="E175" s="471">
        <v>0</v>
      </c>
      <c r="F175" s="471">
        <v>0</v>
      </c>
      <c r="G175" s="471">
        <v>0</v>
      </c>
      <c r="H175" s="471">
        <v>0</v>
      </c>
      <c r="I175" s="471">
        <v>0</v>
      </c>
      <c r="J175" s="471">
        <v>0</v>
      </c>
      <c r="K175" s="471">
        <v>0</v>
      </c>
      <c r="L175" s="471">
        <v>0</v>
      </c>
      <c r="M175" s="471">
        <v>0</v>
      </c>
      <c r="N175" s="471">
        <v>0</v>
      </c>
      <c r="O175" s="471">
        <v>0</v>
      </c>
      <c r="P175" s="471">
        <v>0</v>
      </c>
      <c r="Q175" s="471">
        <v>0</v>
      </c>
      <c r="R175" s="471">
        <v>37</v>
      </c>
      <c r="S175" s="471">
        <v>100</v>
      </c>
      <c r="T175" s="471">
        <v>73</v>
      </c>
      <c r="U175" s="471">
        <v>23</v>
      </c>
      <c r="V175" s="585" t="s">
        <v>17</v>
      </c>
      <c r="W175" s="585" t="s">
        <v>17</v>
      </c>
      <c r="X175" s="586">
        <f t="shared" si="68"/>
        <v>0</v>
      </c>
      <c r="Y175" s="587">
        <f t="shared" si="69"/>
        <v>0</v>
      </c>
      <c r="Z175" s="586">
        <f t="shared" si="70"/>
        <v>0</v>
      </c>
      <c r="AA175" s="586" t="s">
        <v>17</v>
      </c>
      <c r="AB175" s="586">
        <f t="shared" si="71"/>
        <v>233</v>
      </c>
      <c r="AC175" s="588">
        <f t="shared" si="72"/>
        <v>0.15228758169934639</v>
      </c>
      <c r="AD175" s="589">
        <f t="shared" si="73"/>
        <v>233</v>
      </c>
      <c r="AE175" s="588">
        <f t="shared" si="74"/>
        <v>0.13499420625724218</v>
      </c>
      <c r="AF175" s="639">
        <f t="shared" si="75"/>
        <v>87</v>
      </c>
      <c r="AG175" s="640">
        <f t="shared" si="76"/>
        <v>0.18012422360248448</v>
      </c>
      <c r="AH175" s="641">
        <f t="shared" si="77"/>
        <v>90</v>
      </c>
      <c r="AI175" s="640">
        <f t="shared" si="78"/>
        <v>0.11450381679389313</v>
      </c>
      <c r="AJ175" s="591" t="s">
        <v>214</v>
      </c>
      <c r="AK175" s="442"/>
      <c r="AL175" s="442"/>
      <c r="AM175" s="443"/>
    </row>
    <row r="176" spans="1:41" ht="13" x14ac:dyDescent="0.3">
      <c r="A176" s="470" t="s">
        <v>215</v>
      </c>
      <c r="B176" s="473">
        <v>0</v>
      </c>
      <c r="C176" s="471" t="s">
        <v>218</v>
      </c>
      <c r="D176" s="471" t="s">
        <v>218</v>
      </c>
      <c r="E176" s="471" t="s">
        <v>218</v>
      </c>
      <c r="F176" s="471" t="s">
        <v>218</v>
      </c>
      <c r="G176" s="471" t="s">
        <v>218</v>
      </c>
      <c r="H176" s="471" t="s">
        <v>218</v>
      </c>
      <c r="I176" s="471" t="s">
        <v>218</v>
      </c>
      <c r="J176" s="471" t="s">
        <v>218</v>
      </c>
      <c r="K176" s="471" t="s">
        <v>218</v>
      </c>
      <c r="L176" s="471" t="s">
        <v>218</v>
      </c>
      <c r="M176" s="471" t="s">
        <v>218</v>
      </c>
      <c r="N176" s="471" t="s">
        <v>218</v>
      </c>
      <c r="O176" s="471" t="s">
        <v>218</v>
      </c>
      <c r="P176" s="471" t="s">
        <v>218</v>
      </c>
      <c r="Q176" s="471" t="s">
        <v>218</v>
      </c>
      <c r="R176" s="471">
        <v>10</v>
      </c>
      <c r="S176" s="471">
        <v>76</v>
      </c>
      <c r="T176" s="471">
        <v>49</v>
      </c>
      <c r="U176" s="471">
        <v>7</v>
      </c>
      <c r="V176" s="585" t="s">
        <v>17</v>
      </c>
      <c r="W176" s="585" t="s">
        <v>17</v>
      </c>
      <c r="X176" s="586">
        <f t="shared" si="68"/>
        <v>0</v>
      </c>
      <c r="Y176" s="587">
        <f t="shared" si="69"/>
        <v>0</v>
      </c>
      <c r="Z176" s="586" t="str">
        <f t="shared" si="70"/>
        <v>n/s</v>
      </c>
      <c r="AA176" s="586" t="s">
        <v>17</v>
      </c>
      <c r="AB176" s="586">
        <f t="shared" si="71"/>
        <v>142</v>
      </c>
      <c r="AC176" s="588">
        <f t="shared" si="72"/>
        <v>9.2810457516339873E-2</v>
      </c>
      <c r="AD176" s="589">
        <f t="shared" si="73"/>
        <v>142</v>
      </c>
      <c r="AE176" s="588">
        <f t="shared" si="74"/>
        <v>8.2271147161066052E-2</v>
      </c>
      <c r="AF176" s="639">
        <f t="shared" si="75"/>
        <v>69</v>
      </c>
      <c r="AG176" s="640">
        <f t="shared" si="76"/>
        <v>0.14285714285714285</v>
      </c>
      <c r="AH176" s="641">
        <f t="shared" si="77"/>
        <v>71</v>
      </c>
      <c r="AI176" s="640">
        <f t="shared" si="78"/>
        <v>9.0330788804071249E-2</v>
      </c>
      <c r="AJ176" s="591" t="s">
        <v>215</v>
      </c>
      <c r="AK176" s="442"/>
      <c r="AL176" s="442"/>
      <c r="AM176" s="443"/>
    </row>
    <row r="177" spans="1:43" ht="13.5" thickBot="1" x14ac:dyDescent="0.35">
      <c r="A177" s="474" t="s">
        <v>216</v>
      </c>
      <c r="B177" s="475">
        <v>0</v>
      </c>
      <c r="C177" s="475" t="s">
        <v>218</v>
      </c>
      <c r="D177" s="475" t="s">
        <v>218</v>
      </c>
      <c r="E177" s="475" t="s">
        <v>218</v>
      </c>
      <c r="F177" s="475" t="s">
        <v>218</v>
      </c>
      <c r="G177" s="475" t="s">
        <v>218</v>
      </c>
      <c r="H177" s="475" t="s">
        <v>218</v>
      </c>
      <c r="I177" s="475" t="s">
        <v>218</v>
      </c>
      <c r="J177" s="475" t="s">
        <v>218</v>
      </c>
      <c r="K177" s="475" t="s">
        <v>218</v>
      </c>
      <c r="L177" s="475" t="s">
        <v>218</v>
      </c>
      <c r="M177" s="475" t="s">
        <v>218</v>
      </c>
      <c r="N177" s="475" t="s">
        <v>218</v>
      </c>
      <c r="O177" s="475" t="s">
        <v>218</v>
      </c>
      <c r="P177" s="475" t="s">
        <v>218</v>
      </c>
      <c r="Q177" s="475" t="s">
        <v>218</v>
      </c>
      <c r="R177" s="475">
        <v>6</v>
      </c>
      <c r="S177" s="475">
        <v>23</v>
      </c>
      <c r="T177" s="475">
        <v>23</v>
      </c>
      <c r="U177" s="475">
        <v>12</v>
      </c>
      <c r="V177" s="592" t="s">
        <v>17</v>
      </c>
      <c r="W177" s="592" t="s">
        <v>17</v>
      </c>
      <c r="X177" s="593">
        <f t="shared" si="68"/>
        <v>0</v>
      </c>
      <c r="Y177" s="594">
        <f t="shared" si="69"/>
        <v>0</v>
      </c>
      <c r="Z177" s="593" t="str">
        <f t="shared" si="70"/>
        <v>n/s</v>
      </c>
      <c r="AA177" s="593" t="s">
        <v>17</v>
      </c>
      <c r="AB177" s="593">
        <f t="shared" si="71"/>
        <v>64</v>
      </c>
      <c r="AC177" s="595">
        <f t="shared" si="72"/>
        <v>4.1830065359477121E-2</v>
      </c>
      <c r="AD177" s="596">
        <f t="shared" si="73"/>
        <v>64</v>
      </c>
      <c r="AE177" s="595">
        <f t="shared" si="74"/>
        <v>3.7079953650057937E-2</v>
      </c>
      <c r="AF177" s="648">
        <f t="shared" si="75"/>
        <v>23</v>
      </c>
      <c r="AG177" s="649">
        <f t="shared" si="76"/>
        <v>4.7619047619047616E-2</v>
      </c>
      <c r="AH177" s="650">
        <f t="shared" si="77"/>
        <v>27</v>
      </c>
      <c r="AI177" s="649">
        <f t="shared" si="78"/>
        <v>3.4351145038167941E-2</v>
      </c>
      <c r="AJ177" s="597" t="s">
        <v>216</v>
      </c>
      <c r="AK177" s="651"/>
      <c r="AL177" s="651"/>
      <c r="AM177" s="652"/>
    </row>
    <row r="178" spans="1:43" ht="13" x14ac:dyDescent="0.3">
      <c r="A178" s="465" t="s">
        <v>217</v>
      </c>
      <c r="B178" s="466" t="s">
        <v>218</v>
      </c>
      <c r="C178" s="466" t="s">
        <v>218</v>
      </c>
      <c r="D178" s="466" t="s">
        <v>218</v>
      </c>
      <c r="E178" s="466" t="s">
        <v>218</v>
      </c>
      <c r="F178" s="466" t="s">
        <v>218</v>
      </c>
      <c r="G178" s="466" t="s">
        <v>218</v>
      </c>
      <c r="H178" s="466" t="s">
        <v>218</v>
      </c>
      <c r="I178" s="466" t="s">
        <v>218</v>
      </c>
      <c r="J178" s="471" t="s">
        <v>218</v>
      </c>
      <c r="K178" s="466" t="s">
        <v>218</v>
      </c>
      <c r="L178" s="466" t="s">
        <v>218</v>
      </c>
      <c r="M178" s="466" t="s">
        <v>218</v>
      </c>
      <c r="N178" s="466" t="s">
        <v>218</v>
      </c>
      <c r="O178" s="466" t="s">
        <v>218</v>
      </c>
      <c r="P178" s="466" t="s">
        <v>218</v>
      </c>
      <c r="Q178" s="466" t="s">
        <v>218</v>
      </c>
      <c r="R178" s="471">
        <v>30</v>
      </c>
      <c r="S178" s="471">
        <v>117</v>
      </c>
      <c r="T178" s="471">
        <v>104</v>
      </c>
      <c r="U178" s="471">
        <v>25</v>
      </c>
      <c r="V178" s="600" t="s">
        <v>17</v>
      </c>
      <c r="W178" s="600" t="s">
        <v>17</v>
      </c>
      <c r="X178" s="601">
        <f t="shared" si="68"/>
        <v>0</v>
      </c>
      <c r="Y178" s="602">
        <f t="shared" si="69"/>
        <v>0</v>
      </c>
      <c r="Z178" s="601" t="str">
        <f t="shared" si="70"/>
        <v>n/s</v>
      </c>
      <c r="AA178" s="601" t="s">
        <v>17</v>
      </c>
      <c r="AB178" s="601">
        <f t="shared" si="71"/>
        <v>276</v>
      </c>
      <c r="AC178" s="603">
        <f t="shared" si="72"/>
        <v>0.1803921568627451</v>
      </c>
      <c r="AD178" s="604">
        <f t="shared" si="73"/>
        <v>276</v>
      </c>
      <c r="AE178" s="603">
        <f t="shared" si="74"/>
        <v>0.15990730011587487</v>
      </c>
      <c r="AF178" s="658">
        <f t="shared" si="75"/>
        <v>45</v>
      </c>
      <c r="AG178" s="659">
        <f t="shared" si="76"/>
        <v>9.3167701863354033E-2</v>
      </c>
      <c r="AH178" s="660">
        <f t="shared" si="77"/>
        <v>47</v>
      </c>
      <c r="AI178" s="659">
        <f t="shared" si="78"/>
        <v>5.9796437659033079E-2</v>
      </c>
      <c r="AJ178" s="605" t="s">
        <v>217</v>
      </c>
      <c r="AK178" s="661"/>
      <c r="AL178" s="661"/>
      <c r="AM178" s="662"/>
    </row>
    <row r="179" spans="1:43" ht="13" x14ac:dyDescent="0.3">
      <c r="A179" s="470" t="s">
        <v>219</v>
      </c>
      <c r="B179" s="471" t="s">
        <v>218</v>
      </c>
      <c r="C179" s="471" t="s">
        <v>218</v>
      </c>
      <c r="D179" s="471" t="s">
        <v>218</v>
      </c>
      <c r="E179" s="471" t="s">
        <v>218</v>
      </c>
      <c r="F179" s="471" t="s">
        <v>218</v>
      </c>
      <c r="G179" s="471" t="s">
        <v>218</v>
      </c>
      <c r="H179" s="471" t="s">
        <v>218</v>
      </c>
      <c r="I179" s="471" t="s">
        <v>218</v>
      </c>
      <c r="J179" s="471" t="s">
        <v>218</v>
      </c>
      <c r="K179" s="471" t="s">
        <v>218</v>
      </c>
      <c r="L179" s="471" t="s">
        <v>218</v>
      </c>
      <c r="M179" s="471" t="s">
        <v>218</v>
      </c>
      <c r="N179" s="471" t="s">
        <v>218</v>
      </c>
      <c r="O179" s="471" t="s">
        <v>218</v>
      </c>
      <c r="P179" s="471" t="s">
        <v>218</v>
      </c>
      <c r="Q179" s="471" t="s">
        <v>218</v>
      </c>
      <c r="R179" s="471">
        <v>1</v>
      </c>
      <c r="S179" s="471">
        <v>18</v>
      </c>
      <c r="T179" s="471">
        <v>27</v>
      </c>
      <c r="U179" s="471">
        <v>7</v>
      </c>
      <c r="V179" s="585" t="s">
        <v>17</v>
      </c>
      <c r="W179" s="585" t="s">
        <v>17</v>
      </c>
      <c r="X179" s="586">
        <f t="shared" si="68"/>
        <v>0</v>
      </c>
      <c r="Y179" s="587">
        <f t="shared" si="69"/>
        <v>0</v>
      </c>
      <c r="Z179" s="586" t="str">
        <f t="shared" si="70"/>
        <v>n/s</v>
      </c>
      <c r="AA179" s="586" t="s">
        <v>17</v>
      </c>
      <c r="AB179" s="586">
        <f t="shared" si="71"/>
        <v>53</v>
      </c>
      <c r="AC179" s="588">
        <f t="shared" si="72"/>
        <v>3.4640522875816995E-2</v>
      </c>
      <c r="AD179" s="589">
        <f t="shared" si="73"/>
        <v>53</v>
      </c>
      <c r="AE179" s="588">
        <f t="shared" si="74"/>
        <v>3.0706836616454229E-2</v>
      </c>
      <c r="AF179" s="639">
        <f t="shared" si="75"/>
        <v>12</v>
      </c>
      <c r="AG179" s="640">
        <f t="shared" si="76"/>
        <v>2.4844720496894408E-2</v>
      </c>
      <c r="AH179" s="641">
        <f t="shared" si="77"/>
        <v>17</v>
      </c>
      <c r="AI179" s="640">
        <f t="shared" si="78"/>
        <v>2.1628498727735368E-2</v>
      </c>
      <c r="AJ179" s="590" t="s">
        <v>219</v>
      </c>
      <c r="AK179" s="663"/>
      <c r="AL179" s="663"/>
      <c r="AM179" s="664"/>
    </row>
    <row r="180" spans="1:43" ht="13" x14ac:dyDescent="0.3">
      <c r="A180" s="470" t="s">
        <v>220</v>
      </c>
      <c r="B180" s="471" t="s">
        <v>218</v>
      </c>
      <c r="C180" s="471" t="s">
        <v>218</v>
      </c>
      <c r="D180" s="471" t="s">
        <v>218</v>
      </c>
      <c r="E180" s="471" t="s">
        <v>218</v>
      </c>
      <c r="F180" s="471" t="s">
        <v>218</v>
      </c>
      <c r="G180" s="471" t="s">
        <v>218</v>
      </c>
      <c r="H180" s="471" t="s">
        <v>218</v>
      </c>
      <c r="I180" s="471" t="s">
        <v>218</v>
      </c>
      <c r="J180" s="471" t="s">
        <v>218</v>
      </c>
      <c r="K180" s="471" t="s">
        <v>218</v>
      </c>
      <c r="L180" s="471" t="s">
        <v>218</v>
      </c>
      <c r="M180" s="471" t="s">
        <v>218</v>
      </c>
      <c r="N180" s="471" t="s">
        <v>218</v>
      </c>
      <c r="O180" s="471" t="s">
        <v>218</v>
      </c>
      <c r="P180" s="471" t="s">
        <v>218</v>
      </c>
      <c r="Q180" s="471" t="s">
        <v>218</v>
      </c>
      <c r="R180" s="471">
        <v>0</v>
      </c>
      <c r="S180" s="471">
        <v>2</v>
      </c>
      <c r="T180" s="471">
        <v>17</v>
      </c>
      <c r="U180" s="471">
        <v>16</v>
      </c>
      <c r="V180" s="585" t="s">
        <v>17</v>
      </c>
      <c r="W180" s="585" t="s">
        <v>17</v>
      </c>
      <c r="X180" s="586">
        <f t="shared" si="68"/>
        <v>0</v>
      </c>
      <c r="Y180" s="587">
        <f t="shared" si="69"/>
        <v>0</v>
      </c>
      <c r="Z180" s="586" t="str">
        <f t="shared" si="70"/>
        <v>n/s</v>
      </c>
      <c r="AA180" s="586" t="s">
        <v>17</v>
      </c>
      <c r="AB180" s="586">
        <f t="shared" si="71"/>
        <v>35</v>
      </c>
      <c r="AC180" s="588">
        <f t="shared" si="72"/>
        <v>2.2875816993464051E-2</v>
      </c>
      <c r="AD180" s="589">
        <f t="shared" si="73"/>
        <v>35</v>
      </c>
      <c r="AE180" s="588">
        <f t="shared" si="74"/>
        <v>2.0278099652375436E-2</v>
      </c>
      <c r="AF180" s="639">
        <f t="shared" si="75"/>
        <v>7</v>
      </c>
      <c r="AG180" s="640">
        <f t="shared" si="76"/>
        <v>1.4492753623188406E-2</v>
      </c>
      <c r="AH180" s="641">
        <f t="shared" si="77"/>
        <v>9</v>
      </c>
      <c r="AI180" s="640">
        <f t="shared" si="78"/>
        <v>1.1450381679389313E-2</v>
      </c>
      <c r="AJ180" s="590" t="s">
        <v>220</v>
      </c>
      <c r="AK180" s="663"/>
      <c r="AL180" s="663"/>
      <c r="AM180" s="664"/>
    </row>
    <row r="181" spans="1:43" ht="13" x14ac:dyDescent="0.3">
      <c r="A181" s="470" t="s">
        <v>221</v>
      </c>
      <c r="B181" s="471" t="s">
        <v>218</v>
      </c>
      <c r="C181" s="471" t="s">
        <v>218</v>
      </c>
      <c r="D181" s="471" t="s">
        <v>218</v>
      </c>
      <c r="E181" s="471" t="s">
        <v>218</v>
      </c>
      <c r="F181" s="471" t="s">
        <v>218</v>
      </c>
      <c r="G181" s="471" t="s">
        <v>218</v>
      </c>
      <c r="H181" s="471" t="s">
        <v>218</v>
      </c>
      <c r="I181" s="471" t="s">
        <v>218</v>
      </c>
      <c r="J181" s="471" t="s">
        <v>218</v>
      </c>
      <c r="K181" s="471" t="s">
        <v>218</v>
      </c>
      <c r="L181" s="471" t="s">
        <v>218</v>
      </c>
      <c r="M181" s="471" t="s">
        <v>218</v>
      </c>
      <c r="N181" s="471" t="s">
        <v>218</v>
      </c>
      <c r="O181" s="471" t="s">
        <v>218</v>
      </c>
      <c r="P181" s="471" t="s">
        <v>218</v>
      </c>
      <c r="Q181" s="471" t="s">
        <v>218</v>
      </c>
      <c r="R181" s="471">
        <v>0</v>
      </c>
      <c r="S181" s="471">
        <v>2</v>
      </c>
      <c r="T181" s="471">
        <v>1</v>
      </c>
      <c r="U181" s="471">
        <v>0</v>
      </c>
      <c r="V181" s="585" t="s">
        <v>17</v>
      </c>
      <c r="W181" s="585" t="s">
        <v>17</v>
      </c>
      <c r="X181" s="586">
        <f t="shared" si="68"/>
        <v>0</v>
      </c>
      <c r="Y181" s="587">
        <f t="shared" si="69"/>
        <v>0</v>
      </c>
      <c r="Z181" s="586" t="str">
        <f t="shared" si="70"/>
        <v>n/s</v>
      </c>
      <c r="AA181" s="586" t="s">
        <v>17</v>
      </c>
      <c r="AB181" s="586">
        <f t="shared" si="71"/>
        <v>3</v>
      </c>
      <c r="AC181" s="588">
        <f t="shared" si="72"/>
        <v>1.9607843137254902E-3</v>
      </c>
      <c r="AD181" s="589">
        <f t="shared" si="73"/>
        <v>3</v>
      </c>
      <c r="AE181" s="588">
        <f t="shared" si="74"/>
        <v>1.7381228273464658E-3</v>
      </c>
      <c r="AF181" s="639">
        <f t="shared" si="75"/>
        <v>4</v>
      </c>
      <c r="AG181" s="640">
        <f t="shared" si="76"/>
        <v>8.2815734989648039E-3</v>
      </c>
      <c r="AH181" s="641">
        <f t="shared" si="77"/>
        <v>7</v>
      </c>
      <c r="AI181" s="640">
        <f t="shared" si="78"/>
        <v>8.9058524173027988E-3</v>
      </c>
      <c r="AJ181" s="590" t="s">
        <v>221</v>
      </c>
      <c r="AK181" s="663"/>
      <c r="AL181" s="663"/>
      <c r="AM181" s="664"/>
    </row>
    <row r="182" spans="1:43" ht="13.5" thickBot="1" x14ac:dyDescent="0.35">
      <c r="A182" s="482" t="s">
        <v>222</v>
      </c>
      <c r="B182" s="471" t="s">
        <v>218</v>
      </c>
      <c r="C182" s="471" t="s">
        <v>218</v>
      </c>
      <c r="D182" s="471" t="s">
        <v>218</v>
      </c>
      <c r="E182" s="471" t="s">
        <v>218</v>
      </c>
      <c r="F182" s="471" t="s">
        <v>218</v>
      </c>
      <c r="G182" s="471" t="s">
        <v>218</v>
      </c>
      <c r="H182" s="471" t="s">
        <v>218</v>
      </c>
      <c r="I182" s="471" t="s">
        <v>218</v>
      </c>
      <c r="J182" s="471" t="s">
        <v>218</v>
      </c>
      <c r="K182" s="471" t="s">
        <v>218</v>
      </c>
      <c r="L182" s="471" t="s">
        <v>218</v>
      </c>
      <c r="M182" s="471" t="s">
        <v>218</v>
      </c>
      <c r="N182" s="471" t="s">
        <v>218</v>
      </c>
      <c r="O182" s="471" t="s">
        <v>218</v>
      </c>
      <c r="P182" s="471" t="s">
        <v>218</v>
      </c>
      <c r="Q182" s="471" t="s">
        <v>218</v>
      </c>
      <c r="R182" s="471">
        <v>0</v>
      </c>
      <c r="S182" s="471">
        <v>0</v>
      </c>
      <c r="T182" s="471">
        <v>1</v>
      </c>
      <c r="U182" s="471">
        <v>0</v>
      </c>
      <c r="V182" s="585" t="s">
        <v>17</v>
      </c>
      <c r="W182" s="585" t="s">
        <v>17</v>
      </c>
      <c r="X182" s="586">
        <f t="shared" si="68"/>
        <v>0</v>
      </c>
      <c r="Y182" s="587">
        <f t="shared" si="69"/>
        <v>0</v>
      </c>
      <c r="Z182" s="586" t="str">
        <f t="shared" si="70"/>
        <v>n/s</v>
      </c>
      <c r="AA182" s="586" t="s">
        <v>17</v>
      </c>
      <c r="AB182" s="586">
        <f t="shared" si="71"/>
        <v>1</v>
      </c>
      <c r="AC182" s="588">
        <f t="shared" si="72"/>
        <v>6.5359477124183002E-4</v>
      </c>
      <c r="AD182" s="589">
        <f t="shared" si="73"/>
        <v>1</v>
      </c>
      <c r="AE182" s="588">
        <f t="shared" si="74"/>
        <v>5.7937427578215526E-4</v>
      </c>
      <c r="AF182" s="639">
        <f t="shared" si="75"/>
        <v>0</v>
      </c>
      <c r="AG182" s="640">
        <f t="shared" si="76"/>
        <v>0</v>
      </c>
      <c r="AH182" s="641">
        <f t="shared" si="77"/>
        <v>4</v>
      </c>
      <c r="AI182" s="640">
        <f t="shared" si="78"/>
        <v>5.0890585241730284E-3</v>
      </c>
      <c r="AJ182" s="608" t="s">
        <v>222</v>
      </c>
      <c r="AK182" s="665"/>
      <c r="AL182" s="665"/>
      <c r="AM182" s="666"/>
    </row>
    <row r="183" spans="1:43" ht="13.5" thickBot="1" x14ac:dyDescent="0.35">
      <c r="A183" s="486" t="s">
        <v>46</v>
      </c>
      <c r="B183" s="487">
        <f t="shared" ref="B183:U183" si="79">SUM(B170:B182)</f>
        <v>0</v>
      </c>
      <c r="C183" s="487">
        <f t="shared" si="79"/>
        <v>0</v>
      </c>
      <c r="D183" s="487">
        <f t="shared" si="79"/>
        <v>5</v>
      </c>
      <c r="E183" s="487">
        <f t="shared" si="79"/>
        <v>11</v>
      </c>
      <c r="F183" s="487">
        <f>SUM(F170:F182)</f>
        <v>19</v>
      </c>
      <c r="G183" s="487">
        <f t="shared" si="79"/>
        <v>22</v>
      </c>
      <c r="H183" s="487">
        <f t="shared" si="79"/>
        <v>20</v>
      </c>
      <c r="I183" s="487">
        <f t="shared" si="79"/>
        <v>22</v>
      </c>
      <c r="J183" s="487">
        <f t="shared" si="79"/>
        <v>22</v>
      </c>
      <c r="K183" s="487">
        <f t="shared" si="79"/>
        <v>39</v>
      </c>
      <c r="L183" s="487">
        <f t="shared" si="79"/>
        <v>17</v>
      </c>
      <c r="M183" s="487">
        <f t="shared" si="79"/>
        <v>13</v>
      </c>
      <c r="N183" s="487">
        <f t="shared" si="79"/>
        <v>6</v>
      </c>
      <c r="O183" s="487">
        <f t="shared" si="79"/>
        <v>0</v>
      </c>
      <c r="P183" s="487">
        <f t="shared" si="79"/>
        <v>0</v>
      </c>
      <c r="Q183" s="487">
        <f t="shared" si="79"/>
        <v>0</v>
      </c>
      <c r="R183" s="487">
        <f t="shared" si="79"/>
        <v>184</v>
      </c>
      <c r="S183" s="487">
        <f t="shared" si="79"/>
        <v>642</v>
      </c>
      <c r="T183" s="487">
        <f t="shared" si="79"/>
        <v>484</v>
      </c>
      <c r="U183" s="487">
        <f t="shared" si="79"/>
        <v>220</v>
      </c>
      <c r="V183" s="489" t="s">
        <v>17</v>
      </c>
      <c r="W183" s="490" t="s">
        <v>17</v>
      </c>
      <c r="X183" s="489">
        <f>SUM(X170:X182)</f>
        <v>196</v>
      </c>
      <c r="Y183" s="490">
        <f>SUM(Y170:Y182)</f>
        <v>1</v>
      </c>
      <c r="Z183" s="489">
        <f>SUM(Z170:Z182)</f>
        <v>0</v>
      </c>
      <c r="AA183" s="490" t="s">
        <v>17</v>
      </c>
      <c r="AB183" s="489">
        <f t="shared" ref="AB183:AI183" si="80">SUM(AB170:AB182)</f>
        <v>1530</v>
      </c>
      <c r="AC183" s="490">
        <f t="shared" si="80"/>
        <v>1</v>
      </c>
      <c r="AD183" s="489">
        <f t="shared" si="80"/>
        <v>1726</v>
      </c>
      <c r="AE183" s="490">
        <f t="shared" si="80"/>
        <v>0.99999999999999989</v>
      </c>
      <c r="AF183" s="491">
        <f t="shared" si="80"/>
        <v>483</v>
      </c>
      <c r="AG183" s="492">
        <f t="shared" si="80"/>
        <v>1</v>
      </c>
      <c r="AH183" s="491">
        <f t="shared" si="80"/>
        <v>786</v>
      </c>
      <c r="AI183" s="492">
        <f t="shared" si="80"/>
        <v>1</v>
      </c>
      <c r="AJ183" s="670"/>
      <c r="AK183" s="671"/>
      <c r="AL183" s="671"/>
      <c r="AM183" s="671"/>
    </row>
    <row r="184" spans="1:43" ht="13" thickBot="1" x14ac:dyDescent="0.3">
      <c r="A184" s="495" t="s">
        <v>262</v>
      </c>
      <c r="B184" s="611">
        <v>1.3</v>
      </c>
      <c r="C184" s="496">
        <v>1</v>
      </c>
      <c r="D184" s="496">
        <v>1.1000000000000001</v>
      </c>
      <c r="E184" s="496">
        <v>0.9</v>
      </c>
      <c r="F184" s="496">
        <v>1.1000000000000001</v>
      </c>
      <c r="G184" s="496">
        <v>1</v>
      </c>
      <c r="H184" s="496">
        <v>1.1000000000000001</v>
      </c>
      <c r="I184" s="496">
        <v>1.1000000000000001</v>
      </c>
      <c r="J184" s="496">
        <v>0.9</v>
      </c>
      <c r="K184" s="496">
        <v>1</v>
      </c>
      <c r="L184" s="496">
        <v>1</v>
      </c>
      <c r="M184" s="497">
        <v>1.1000000000000001</v>
      </c>
      <c r="N184" s="496">
        <v>1.1000000000000001</v>
      </c>
      <c r="O184" s="496">
        <v>1.1000000000000001</v>
      </c>
      <c r="P184" s="497">
        <v>1</v>
      </c>
      <c r="T184" s="513" t="s">
        <v>263</v>
      </c>
      <c r="V184" s="612"/>
      <c r="W184" s="502"/>
      <c r="X184" s="502"/>
      <c r="Y184" s="502"/>
      <c r="Z184" s="502"/>
      <c r="AA184" s="502"/>
      <c r="AB184" s="502" t="s">
        <v>224</v>
      </c>
      <c r="AC184" s="502" t="s">
        <v>225</v>
      </c>
      <c r="AD184" s="503" t="s">
        <v>226</v>
      </c>
      <c r="AE184" s="504" t="s">
        <v>226</v>
      </c>
      <c r="AF184" s="502" t="s">
        <v>224</v>
      </c>
      <c r="AG184" s="502" t="s">
        <v>225</v>
      </c>
      <c r="AH184" s="503" t="s">
        <v>226</v>
      </c>
      <c r="AI184" s="504" t="s">
        <v>226</v>
      </c>
      <c r="AJ184" s="505" t="s">
        <v>227</v>
      </c>
      <c r="AK184" s="674"/>
      <c r="AL184" s="674"/>
      <c r="AM184" s="675"/>
    </row>
    <row r="185" spans="1:43" ht="13.5" thickBot="1" x14ac:dyDescent="0.35">
      <c r="A185" s="507">
        <f>SUM(B184:P184)</f>
        <v>15.799999999999999</v>
      </c>
      <c r="B185" s="508" t="s">
        <v>264</v>
      </c>
      <c r="C185" s="509" t="s">
        <v>228</v>
      </c>
      <c r="D185" s="510"/>
      <c r="E185" s="511"/>
      <c r="F185" s="424" t="s">
        <v>265</v>
      </c>
      <c r="G185" s="508"/>
      <c r="H185" s="513"/>
      <c r="I185" s="514"/>
      <c r="J185" s="513"/>
      <c r="K185" s="512"/>
      <c r="L185" s="512"/>
      <c r="M185" s="512"/>
      <c r="N185" s="512"/>
      <c r="O185" s="515"/>
      <c r="V185" s="516">
        <v>2015</v>
      </c>
      <c r="W185" s="517" t="s">
        <v>229</v>
      </c>
      <c r="X185" s="518"/>
      <c r="Y185" s="518"/>
      <c r="Z185" s="518" t="s">
        <v>230</v>
      </c>
      <c r="AA185" s="517" t="s">
        <v>231</v>
      </c>
      <c r="AB185" s="519" t="s">
        <v>232</v>
      </c>
      <c r="AC185" s="519" t="s">
        <v>233</v>
      </c>
      <c r="AD185" s="520" t="s">
        <v>232</v>
      </c>
      <c r="AE185" s="521" t="s">
        <v>233</v>
      </c>
      <c r="AF185" s="519" t="s">
        <v>232</v>
      </c>
      <c r="AG185" s="519" t="s">
        <v>233</v>
      </c>
      <c r="AH185" s="520" t="s">
        <v>232</v>
      </c>
      <c r="AI185" s="521" t="s">
        <v>233</v>
      </c>
      <c r="AJ185" s="678" t="s">
        <v>234</v>
      </c>
      <c r="AK185" s="679"/>
      <c r="AL185" s="679"/>
      <c r="AM185" s="680"/>
    </row>
    <row r="186" spans="1:43" ht="13" x14ac:dyDescent="0.3">
      <c r="A186" s="1445" t="s">
        <v>528</v>
      </c>
      <c r="B186" s="1477">
        <v>0</v>
      </c>
      <c r="C186" s="1477">
        <v>0</v>
      </c>
      <c r="D186" s="1477">
        <v>0</v>
      </c>
      <c r="E186" s="1477">
        <v>0</v>
      </c>
      <c r="F186" s="1477">
        <v>0</v>
      </c>
      <c r="G186" s="1477">
        <v>0</v>
      </c>
      <c r="H186" s="1477">
        <v>0</v>
      </c>
      <c r="I186" s="1477">
        <v>0</v>
      </c>
      <c r="J186" s="1477">
        <v>0</v>
      </c>
      <c r="K186" s="1477">
        <v>0</v>
      </c>
      <c r="L186" s="1478">
        <v>0</v>
      </c>
      <c r="M186" s="1478">
        <v>0</v>
      </c>
      <c r="N186" s="1478">
        <v>0</v>
      </c>
      <c r="O186" s="1478">
        <v>0</v>
      </c>
      <c r="P186" s="1478">
        <v>0</v>
      </c>
      <c r="V186" s="525" t="s">
        <v>266</v>
      </c>
      <c r="W186" s="526"/>
      <c r="X186" s="526"/>
      <c r="Y186" s="526"/>
      <c r="Z186" s="527" t="s">
        <v>17</v>
      </c>
      <c r="AA186" s="527" t="s">
        <v>17</v>
      </c>
      <c r="AB186" s="528" t="s">
        <v>17</v>
      </c>
      <c r="AC186" s="529" t="s">
        <v>17</v>
      </c>
      <c r="AD186" s="530" t="s">
        <v>17</v>
      </c>
      <c r="AE186" s="528" t="s">
        <v>17</v>
      </c>
      <c r="AF186" s="528">
        <f>SUM(Z196:Z199)</f>
        <v>126</v>
      </c>
      <c r="AG186" s="529">
        <f>SUM(Z200:Z208)</f>
        <v>50</v>
      </c>
      <c r="AH186" s="530">
        <v>0</v>
      </c>
      <c r="AI186" s="528">
        <v>0</v>
      </c>
      <c r="AJ186" s="682" t="s">
        <v>236</v>
      </c>
      <c r="AK186" s="682"/>
      <c r="AL186" s="682"/>
      <c r="AM186" s="683"/>
    </row>
    <row r="187" spans="1:43" ht="13" x14ac:dyDescent="0.3">
      <c r="A187" s="1322" t="s">
        <v>529</v>
      </c>
      <c r="B187" s="1479">
        <v>0</v>
      </c>
      <c r="V187" s="534" t="s">
        <v>237</v>
      </c>
      <c r="W187" s="535"/>
      <c r="X187" s="535"/>
      <c r="Y187" s="535"/>
      <c r="Z187" s="527">
        <f>SUM(AB187,AD187)/SUM(AB187:AE187)</f>
        <v>1</v>
      </c>
      <c r="AA187" s="527">
        <f>SUM(AC187,AE187)/SUM(AB187:AE187)</f>
        <v>0</v>
      </c>
      <c r="AB187" s="528">
        <f>SUM(X170:X173)</f>
        <v>196</v>
      </c>
      <c r="AC187" s="528">
        <f>SUM(X174:X182)</f>
        <v>0</v>
      </c>
      <c r="AD187" s="536">
        <v>0</v>
      </c>
      <c r="AE187" s="537">
        <v>0</v>
      </c>
      <c r="AF187" s="528">
        <f>SUM(AB196:AB199)</f>
        <v>127</v>
      </c>
      <c r="AG187" s="528">
        <f>SUM(AB200:AB208)</f>
        <v>0</v>
      </c>
      <c r="AH187" s="536">
        <v>0</v>
      </c>
      <c r="AI187" s="537">
        <v>0</v>
      </c>
      <c r="AJ187" s="682" t="s">
        <v>238</v>
      </c>
      <c r="AK187" s="682"/>
      <c r="AL187" s="682"/>
      <c r="AM187" s="683"/>
    </row>
    <row r="188" spans="1:43" ht="13.5" thickBot="1" x14ac:dyDescent="0.35">
      <c r="A188" s="582"/>
      <c r="B188" s="583" t="s">
        <v>267</v>
      </c>
      <c r="C188" s="584"/>
      <c r="D188" s="584"/>
      <c r="E188" s="584"/>
      <c r="F188" s="584"/>
      <c r="G188" s="584"/>
      <c r="H188" s="584"/>
      <c r="I188" s="584"/>
      <c r="J188" s="584"/>
      <c r="L188" s="424" t="s">
        <v>497</v>
      </c>
      <c r="V188" s="613" t="s">
        <v>268</v>
      </c>
      <c r="W188" s="539"/>
      <c r="X188" s="539"/>
      <c r="Y188" s="539"/>
      <c r="Z188" s="614">
        <f>SUM(AB188,AD188)/SUM(AB188:AE188)</f>
        <v>0.32745098039215687</v>
      </c>
      <c r="AA188" s="614">
        <f>SUM(AC188,AE188)/SUM(AB188:AE188)</f>
        <v>0.67254901960784319</v>
      </c>
      <c r="AB188" s="615">
        <f>SUM(AB170:AB171)</f>
        <v>431</v>
      </c>
      <c r="AC188" s="616">
        <f>SUM(AB173:AB182)</f>
        <v>1027</v>
      </c>
      <c r="AD188" s="617">
        <v>70</v>
      </c>
      <c r="AE188" s="618">
        <v>2</v>
      </c>
      <c r="AF188" s="615">
        <f>SUM(AF170:AF171)</f>
        <v>103</v>
      </c>
      <c r="AG188" s="616">
        <f>SUM(AF173:AF182)</f>
        <v>297</v>
      </c>
      <c r="AH188" s="617">
        <v>79</v>
      </c>
      <c r="AI188" s="618">
        <v>4</v>
      </c>
      <c r="AJ188" s="686" t="s">
        <v>240</v>
      </c>
      <c r="AK188" s="686"/>
      <c r="AL188" s="686"/>
      <c r="AM188" s="687"/>
    </row>
    <row r="189" spans="1:43" ht="25.5" thickBot="1" x14ac:dyDescent="0.55000000000000004">
      <c r="A189" s="419" t="s">
        <v>269</v>
      </c>
      <c r="B189" s="419"/>
      <c r="C189" s="420"/>
      <c r="D189" s="420"/>
      <c r="E189" s="421"/>
      <c r="F189" s="421"/>
      <c r="G189" s="421"/>
      <c r="H189" s="421"/>
      <c r="I189" s="421"/>
      <c r="J189" s="421"/>
      <c r="K189" s="421"/>
      <c r="L189" s="421"/>
      <c r="M189" s="421"/>
      <c r="N189" s="421"/>
      <c r="O189" s="421"/>
      <c r="P189" s="421"/>
      <c r="Q189" s="421"/>
      <c r="R189" s="421"/>
      <c r="S189" s="423"/>
      <c r="T189" s="421"/>
      <c r="U189" s="421"/>
      <c r="V189" s="421"/>
      <c r="W189" s="421"/>
      <c r="X189" s="421"/>
      <c r="Y189" s="421"/>
      <c r="Z189" s="421"/>
      <c r="AA189" s="421"/>
      <c r="AB189" s="421"/>
      <c r="AC189" s="421"/>
      <c r="AD189" s="421"/>
      <c r="AF189" s="690"/>
      <c r="AG189" s="512"/>
      <c r="AH189" s="512"/>
      <c r="AK189" s="691"/>
      <c r="AL189" s="584"/>
      <c r="AM189" s="584"/>
      <c r="AN189" s="584"/>
      <c r="AO189" s="584"/>
      <c r="AP189" s="584"/>
      <c r="AQ189" s="584"/>
    </row>
    <row r="190" spans="1:43" ht="13.5" thickBot="1" x14ac:dyDescent="0.35">
      <c r="A190" s="425" t="s">
        <v>191</v>
      </c>
      <c r="B190" s="425"/>
      <c r="C190" s="421"/>
      <c r="D190" s="421"/>
      <c r="E190" s="421"/>
      <c r="F190" s="421"/>
      <c r="G190" s="421"/>
      <c r="H190" s="421"/>
      <c r="I190" s="421"/>
      <c r="J190" s="421"/>
      <c r="K190" s="421"/>
      <c r="L190" s="421"/>
      <c r="M190" s="421"/>
      <c r="N190" s="421"/>
      <c r="O190" s="421"/>
      <c r="P190" s="421"/>
      <c r="Q190" s="421"/>
      <c r="R190" s="421"/>
      <c r="S190" s="421"/>
      <c r="T190" s="421"/>
      <c r="U190" s="421"/>
      <c r="V190" s="421"/>
      <c r="W190" s="421"/>
      <c r="X190" s="421"/>
      <c r="Y190" s="619" t="s">
        <v>270</v>
      </c>
      <c r="Z190" s="421"/>
      <c r="AA190" s="421"/>
      <c r="AB190" s="421"/>
      <c r="AC190" s="421"/>
      <c r="AD190" s="421"/>
    </row>
    <row r="191" spans="1:43" ht="14" thickTop="1" thickBot="1" x14ac:dyDescent="0.35">
      <c r="A191" s="427" t="s">
        <v>192</v>
      </c>
      <c r="B191" s="428">
        <v>41653</v>
      </c>
      <c r="C191" s="428">
        <v>41667</v>
      </c>
      <c r="D191" s="428">
        <v>41691</v>
      </c>
      <c r="E191" s="428">
        <v>41740</v>
      </c>
      <c r="F191" s="428">
        <v>41760</v>
      </c>
      <c r="G191" s="428">
        <v>41766</v>
      </c>
      <c r="H191" s="428">
        <v>41774</v>
      </c>
      <c r="I191" s="428">
        <v>41789</v>
      </c>
      <c r="J191" s="428">
        <v>41795</v>
      </c>
      <c r="K191" s="428">
        <v>41802</v>
      </c>
      <c r="L191" s="428">
        <v>41809</v>
      </c>
      <c r="M191" s="428">
        <v>41817</v>
      </c>
      <c r="N191" s="428">
        <v>41822</v>
      </c>
      <c r="O191" s="428">
        <v>41829</v>
      </c>
      <c r="P191" s="428">
        <v>41837</v>
      </c>
      <c r="Q191" s="428">
        <v>41845</v>
      </c>
      <c r="R191" s="428">
        <v>41851</v>
      </c>
      <c r="S191" s="428">
        <v>41858</v>
      </c>
      <c r="T191" s="428">
        <v>41873</v>
      </c>
      <c r="U191" s="428">
        <v>41879</v>
      </c>
      <c r="V191" s="428">
        <v>41914</v>
      </c>
      <c r="W191" s="428">
        <v>41922</v>
      </c>
      <c r="X191" s="428">
        <v>41936</v>
      </c>
      <c r="Y191" s="620">
        <v>41949</v>
      </c>
      <c r="Z191" s="429">
        <v>2014</v>
      </c>
      <c r="AA191" s="430"/>
      <c r="AB191" s="430"/>
      <c r="AC191" s="431"/>
      <c r="AD191" s="431"/>
      <c r="AE191" s="431"/>
    </row>
    <row r="192" spans="1:43" ht="13.5" thickTop="1" x14ac:dyDescent="0.3">
      <c r="A192" s="436" t="s">
        <v>193</v>
      </c>
      <c r="B192" s="437" t="s">
        <v>242</v>
      </c>
      <c r="C192" s="437" t="s">
        <v>242</v>
      </c>
      <c r="D192" s="437" t="s">
        <v>242</v>
      </c>
      <c r="E192" s="437" t="s">
        <v>242</v>
      </c>
      <c r="F192" s="437" t="s">
        <v>194</v>
      </c>
      <c r="G192" s="437" t="s">
        <v>194</v>
      </c>
      <c r="H192" s="437" t="s">
        <v>194</v>
      </c>
      <c r="I192" s="437" t="s">
        <v>194</v>
      </c>
      <c r="J192" s="437" t="s">
        <v>194</v>
      </c>
      <c r="K192" s="437" t="s">
        <v>194</v>
      </c>
      <c r="L192" s="437" t="s">
        <v>194</v>
      </c>
      <c r="M192" s="437" t="s">
        <v>194</v>
      </c>
      <c r="N192" s="437" t="s">
        <v>194</v>
      </c>
      <c r="O192" s="437" t="s">
        <v>194</v>
      </c>
      <c r="P192" s="437" t="s">
        <v>194</v>
      </c>
      <c r="Q192" s="437" t="s">
        <v>194</v>
      </c>
      <c r="R192" s="437" t="s">
        <v>194</v>
      </c>
      <c r="S192" s="437" t="s">
        <v>194</v>
      </c>
      <c r="T192" s="437" t="s">
        <v>194</v>
      </c>
      <c r="U192" s="437" t="s">
        <v>194</v>
      </c>
      <c r="V192" s="437" t="s">
        <v>194</v>
      </c>
      <c r="W192" s="437" t="s">
        <v>194</v>
      </c>
      <c r="X192" s="437" t="s">
        <v>194</v>
      </c>
      <c r="Y192" s="621" t="s">
        <v>242</v>
      </c>
      <c r="Z192" s="438"/>
      <c r="AA192" s="439"/>
      <c r="AB192" s="439"/>
      <c r="AC192" s="440"/>
      <c r="AD192" s="440"/>
      <c r="AE192" s="440"/>
      <c r="AF192" s="432"/>
      <c r="AG192" s="433"/>
      <c r="AH192" s="433"/>
      <c r="AI192" s="433"/>
      <c r="AJ192" s="434"/>
      <c r="AK192" s="434"/>
      <c r="AL192" s="435"/>
    </row>
    <row r="193" spans="1:40" ht="13" x14ac:dyDescent="0.3">
      <c r="A193" s="436" t="s">
        <v>195</v>
      </c>
      <c r="B193" s="437" t="s">
        <v>271</v>
      </c>
      <c r="C193" s="437" t="s">
        <v>246</v>
      </c>
      <c r="D193" s="437" t="s">
        <v>246</v>
      </c>
      <c r="E193" s="437" t="s">
        <v>246</v>
      </c>
      <c r="F193" s="437" t="s">
        <v>246</v>
      </c>
      <c r="G193" s="437" t="s">
        <v>246</v>
      </c>
      <c r="H193" s="437" t="s">
        <v>245</v>
      </c>
      <c r="I193" s="437" t="s">
        <v>272</v>
      </c>
      <c r="J193" s="437" t="s">
        <v>260</v>
      </c>
      <c r="K193" s="437" t="s">
        <v>272</v>
      </c>
      <c r="L193" s="437" t="s">
        <v>273</v>
      </c>
      <c r="M193" s="437" t="s">
        <v>196</v>
      </c>
      <c r="N193" s="437" t="s">
        <v>272</v>
      </c>
      <c r="O193" s="437" t="s">
        <v>273</v>
      </c>
      <c r="P193" s="437" t="s">
        <v>273</v>
      </c>
      <c r="Q193" s="437" t="s">
        <v>273</v>
      </c>
      <c r="R193" s="437" t="s">
        <v>273</v>
      </c>
      <c r="S193" s="437" t="s">
        <v>273</v>
      </c>
      <c r="T193" s="437" t="s">
        <v>272</v>
      </c>
      <c r="U193" s="437" t="s">
        <v>246</v>
      </c>
      <c r="V193" s="437" t="s">
        <v>274</v>
      </c>
      <c r="W193" s="437" t="s">
        <v>274</v>
      </c>
      <c r="X193" s="437" t="s">
        <v>274</v>
      </c>
      <c r="Y193" s="621" t="s">
        <v>275</v>
      </c>
      <c r="Z193" s="444" t="s">
        <v>46</v>
      </c>
      <c r="AA193" s="439"/>
      <c r="AB193" s="440"/>
      <c r="AC193" s="440"/>
      <c r="AD193" s="440"/>
      <c r="AE193" s="440"/>
      <c r="AF193" s="441"/>
      <c r="AG193" s="437"/>
      <c r="AH193" s="437"/>
      <c r="AI193" s="437"/>
      <c r="AJ193" s="442"/>
      <c r="AK193" s="442"/>
      <c r="AL193" s="443"/>
    </row>
    <row r="194" spans="1:40" ht="13.5" thickBot="1" x14ac:dyDescent="0.35">
      <c r="A194" s="451" t="s">
        <v>197</v>
      </c>
      <c r="B194" s="452">
        <v>3338</v>
      </c>
      <c r="C194" s="452">
        <v>3760</v>
      </c>
      <c r="D194" s="452">
        <v>3320</v>
      </c>
      <c r="E194" s="452">
        <v>3440</v>
      </c>
      <c r="F194" s="452">
        <v>4790</v>
      </c>
      <c r="G194" s="452">
        <v>7030</v>
      </c>
      <c r="H194" s="452">
        <v>7460</v>
      </c>
      <c r="I194" s="452">
        <v>9020</v>
      </c>
      <c r="J194" s="452">
        <v>9000</v>
      </c>
      <c r="K194" s="452">
        <v>9390</v>
      </c>
      <c r="L194" s="452">
        <v>10000</v>
      </c>
      <c r="M194" s="452">
        <v>10500</v>
      </c>
      <c r="N194" s="452">
        <v>10200</v>
      </c>
      <c r="O194" s="452">
        <v>10100</v>
      </c>
      <c r="P194" s="452">
        <v>10100</v>
      </c>
      <c r="Q194" s="452">
        <v>10100</v>
      </c>
      <c r="R194" s="452">
        <v>9550</v>
      </c>
      <c r="S194" s="452">
        <v>9450</v>
      </c>
      <c r="T194" s="452">
        <v>7850</v>
      </c>
      <c r="U194" s="452">
        <v>7560</v>
      </c>
      <c r="V194" s="452">
        <v>4650</v>
      </c>
      <c r="W194" s="452">
        <v>4950</v>
      </c>
      <c r="X194" s="452">
        <v>5120</v>
      </c>
      <c r="Y194" s="622">
        <v>4630</v>
      </c>
      <c r="Z194" s="453" t="s">
        <v>198</v>
      </c>
      <c r="AA194" s="623"/>
      <c r="AB194" s="624"/>
      <c r="AC194" s="624"/>
      <c r="AD194" s="624"/>
      <c r="AE194" s="624"/>
      <c r="AF194" s="441"/>
      <c r="AG194" s="437"/>
      <c r="AH194" s="437"/>
      <c r="AI194" s="442"/>
      <c r="AJ194" s="442"/>
      <c r="AK194" s="442"/>
      <c r="AL194" s="443"/>
    </row>
    <row r="195" spans="1:40" ht="13.5" thickBot="1" x14ac:dyDescent="0.35">
      <c r="A195" s="460" t="s">
        <v>199</v>
      </c>
      <c r="B195" s="461" t="s">
        <v>247</v>
      </c>
      <c r="C195" s="461" t="s">
        <v>247</v>
      </c>
      <c r="D195" s="461" t="s">
        <v>247</v>
      </c>
      <c r="E195" s="461" t="s">
        <v>247</v>
      </c>
      <c r="F195" s="461" t="s">
        <v>200</v>
      </c>
      <c r="G195" s="461" t="s">
        <v>200</v>
      </c>
      <c r="H195" s="461" t="s">
        <v>200</v>
      </c>
      <c r="I195" s="461" t="s">
        <v>200</v>
      </c>
      <c r="J195" s="461" t="s">
        <v>200</v>
      </c>
      <c r="K195" s="461" t="s">
        <v>200</v>
      </c>
      <c r="L195" s="461" t="s">
        <v>200</v>
      </c>
      <c r="M195" s="461" t="s">
        <v>200</v>
      </c>
      <c r="N195" s="461" t="s">
        <v>200</v>
      </c>
      <c r="O195" s="461" t="s">
        <v>200</v>
      </c>
      <c r="P195" s="461" t="s">
        <v>200</v>
      </c>
      <c r="Q195" s="461" t="s">
        <v>200</v>
      </c>
      <c r="R195" s="461" t="s">
        <v>200</v>
      </c>
      <c r="S195" s="461" t="s">
        <v>200</v>
      </c>
      <c r="T195" s="461" t="s">
        <v>200</v>
      </c>
      <c r="U195" s="461" t="s">
        <v>200</v>
      </c>
      <c r="V195" s="461" t="s">
        <v>206</v>
      </c>
      <c r="W195" s="461" t="s">
        <v>206</v>
      </c>
      <c r="X195" s="461" t="s">
        <v>206</v>
      </c>
      <c r="Y195" s="629" t="s">
        <v>206</v>
      </c>
      <c r="Z195" s="630" t="s">
        <v>201</v>
      </c>
      <c r="AA195" s="631" t="s">
        <v>202</v>
      </c>
      <c r="AB195" s="462" t="s">
        <v>203</v>
      </c>
      <c r="AC195" s="462" t="s">
        <v>204</v>
      </c>
      <c r="AD195" s="462" t="s">
        <v>205</v>
      </c>
      <c r="AE195" s="462" t="s">
        <v>204</v>
      </c>
      <c r="AF195" s="626"/>
      <c r="AG195" s="627"/>
      <c r="AH195" s="627"/>
      <c r="AI195" s="628"/>
      <c r="AJ195" s="442"/>
      <c r="AK195" s="442"/>
      <c r="AL195" s="443"/>
    </row>
    <row r="196" spans="1:40" ht="13" x14ac:dyDescent="0.3">
      <c r="A196" s="465" t="s">
        <v>208</v>
      </c>
      <c r="B196" s="466">
        <v>58</v>
      </c>
      <c r="C196" s="466">
        <v>6</v>
      </c>
      <c r="D196" s="466">
        <v>3</v>
      </c>
      <c r="E196" s="466">
        <v>0</v>
      </c>
      <c r="F196" s="466">
        <v>0</v>
      </c>
      <c r="G196" s="466">
        <v>0</v>
      </c>
      <c r="H196" s="466">
        <v>0</v>
      </c>
      <c r="I196" s="466">
        <v>7</v>
      </c>
      <c r="J196" s="466">
        <v>0</v>
      </c>
      <c r="K196" s="466">
        <v>15</v>
      </c>
      <c r="L196" s="466">
        <v>1</v>
      </c>
      <c r="M196" s="466">
        <v>5</v>
      </c>
      <c r="N196" s="466">
        <v>15</v>
      </c>
      <c r="O196" s="466">
        <v>11</v>
      </c>
      <c r="P196" s="466">
        <v>12</v>
      </c>
      <c r="Q196" s="466">
        <v>1</v>
      </c>
      <c r="R196" s="466">
        <v>3</v>
      </c>
      <c r="S196" s="466">
        <v>1</v>
      </c>
      <c r="T196" s="466">
        <v>0</v>
      </c>
      <c r="U196" s="466">
        <v>0</v>
      </c>
      <c r="V196" s="466">
        <v>3</v>
      </c>
      <c r="W196" s="466">
        <v>28</v>
      </c>
      <c r="X196" s="466">
        <v>37</v>
      </c>
      <c r="Y196" s="634">
        <v>3</v>
      </c>
      <c r="Z196" s="635">
        <f t="shared" ref="Z196:Z208" si="81">SUM(B196:E196)+X223</f>
        <v>112</v>
      </c>
      <c r="AA196" s="636">
        <f t="shared" ref="AA196:AA208" si="82">Z196/Z$209</f>
        <v>0.63636363636363635</v>
      </c>
      <c r="AB196" s="637">
        <f t="shared" ref="AB196:AB208" si="83">SUM(F196:U196)</f>
        <v>71</v>
      </c>
      <c r="AC196" s="636">
        <f t="shared" ref="AC196:AC208" si="84">AB196/AB$209</f>
        <v>0.55905511811023623</v>
      </c>
      <c r="AD196" s="638" t="s">
        <v>17</v>
      </c>
      <c r="AE196" s="638" t="s">
        <v>17</v>
      </c>
      <c r="AF196" s="463" t="s">
        <v>202</v>
      </c>
      <c r="AG196" s="632" t="s">
        <v>207</v>
      </c>
      <c r="AH196" s="463" t="s">
        <v>204</v>
      </c>
      <c r="AI196" s="633"/>
      <c r="AJ196" s="442"/>
      <c r="AK196" s="442"/>
      <c r="AL196" s="443"/>
    </row>
    <row r="197" spans="1:40" ht="13" x14ac:dyDescent="0.3">
      <c r="A197" s="470" t="s">
        <v>209</v>
      </c>
      <c r="B197" s="471">
        <v>0</v>
      </c>
      <c r="C197" s="471">
        <v>2</v>
      </c>
      <c r="D197" s="471">
        <v>0</v>
      </c>
      <c r="E197" s="471">
        <v>0</v>
      </c>
      <c r="F197" s="471">
        <v>0</v>
      </c>
      <c r="G197" s="471">
        <v>0</v>
      </c>
      <c r="H197" s="471">
        <v>0</v>
      </c>
      <c r="I197" s="471">
        <v>0</v>
      </c>
      <c r="J197" s="471">
        <v>3</v>
      </c>
      <c r="K197" s="471">
        <v>0</v>
      </c>
      <c r="L197" s="471">
        <v>0</v>
      </c>
      <c r="M197" s="471">
        <v>3</v>
      </c>
      <c r="N197" s="471">
        <v>15</v>
      </c>
      <c r="O197" s="471">
        <v>10</v>
      </c>
      <c r="P197" s="471">
        <v>6</v>
      </c>
      <c r="Q197" s="471">
        <v>6</v>
      </c>
      <c r="R197" s="471">
        <v>3</v>
      </c>
      <c r="S197" s="471">
        <v>1</v>
      </c>
      <c r="T197" s="471">
        <v>0</v>
      </c>
      <c r="U197" s="471">
        <v>0</v>
      </c>
      <c r="V197" s="471">
        <v>1</v>
      </c>
      <c r="W197" s="471">
        <v>24</v>
      </c>
      <c r="X197" s="471">
        <v>10</v>
      </c>
      <c r="Y197" s="621">
        <v>0</v>
      </c>
      <c r="Z197" s="635">
        <f t="shared" si="81"/>
        <v>4</v>
      </c>
      <c r="AA197" s="636">
        <f t="shared" si="82"/>
        <v>2.2727272727272728E-2</v>
      </c>
      <c r="AB197" s="637">
        <f t="shared" si="83"/>
        <v>47</v>
      </c>
      <c r="AC197" s="636">
        <f t="shared" si="84"/>
        <v>0.37007874015748032</v>
      </c>
      <c r="AD197" s="638" t="s">
        <v>17</v>
      </c>
      <c r="AE197" s="638" t="s">
        <v>17</v>
      </c>
      <c r="AF197" s="640">
        <f t="shared" ref="AF197:AF209" si="85">AE223/AE$236</f>
        <v>0.13683483068417415</v>
      </c>
      <c r="AG197" s="641">
        <f t="shared" ref="AG197:AG209" si="86">SUM(B223:W223,)</f>
        <v>652</v>
      </c>
      <c r="AH197" s="640">
        <f t="shared" ref="AH197:AH209" si="87">AG197/AG$210</f>
        <v>0.31452001929570672</v>
      </c>
      <c r="AI197" s="590" t="s">
        <v>208</v>
      </c>
      <c r="AJ197" s="442"/>
      <c r="AK197" s="442"/>
      <c r="AL197" s="443"/>
    </row>
    <row r="198" spans="1:40" ht="13" x14ac:dyDescent="0.3">
      <c r="A198" s="470" t="s">
        <v>211</v>
      </c>
      <c r="B198" s="471">
        <v>2</v>
      </c>
      <c r="C198" s="471">
        <v>0</v>
      </c>
      <c r="D198" s="471">
        <v>0</v>
      </c>
      <c r="E198" s="471">
        <v>0</v>
      </c>
      <c r="F198" s="471">
        <v>0</v>
      </c>
      <c r="G198" s="471">
        <v>0</v>
      </c>
      <c r="H198" s="471">
        <v>0</v>
      </c>
      <c r="I198" s="471">
        <v>0</v>
      </c>
      <c r="J198" s="471">
        <v>0</v>
      </c>
      <c r="K198" s="471">
        <v>0</v>
      </c>
      <c r="L198" s="471">
        <v>0</v>
      </c>
      <c r="M198" s="471">
        <v>0</v>
      </c>
      <c r="N198" s="471">
        <v>0</v>
      </c>
      <c r="O198" s="471">
        <v>5</v>
      </c>
      <c r="P198" s="471">
        <v>1</v>
      </c>
      <c r="Q198" s="471">
        <v>1</v>
      </c>
      <c r="R198" s="471">
        <v>1</v>
      </c>
      <c r="S198" s="471">
        <v>1</v>
      </c>
      <c r="T198" s="471">
        <v>0</v>
      </c>
      <c r="U198" s="471">
        <v>0</v>
      </c>
      <c r="V198" s="471">
        <v>7</v>
      </c>
      <c r="W198" s="471">
        <v>44</v>
      </c>
      <c r="X198" s="471">
        <v>32</v>
      </c>
      <c r="Y198" s="621">
        <v>0</v>
      </c>
      <c r="Z198" s="635">
        <f t="shared" si="81"/>
        <v>2</v>
      </c>
      <c r="AA198" s="636">
        <f t="shared" si="82"/>
        <v>1.1363636363636364E-2</v>
      </c>
      <c r="AB198" s="637">
        <f t="shared" si="83"/>
        <v>9</v>
      </c>
      <c r="AC198" s="636">
        <f t="shared" si="84"/>
        <v>7.0866141732283464E-2</v>
      </c>
      <c r="AD198" s="638" t="s">
        <v>17</v>
      </c>
      <c r="AE198" s="638" t="s">
        <v>17</v>
      </c>
      <c r="AF198" s="640">
        <f t="shared" si="85"/>
        <v>9.2605390463026946E-2</v>
      </c>
      <c r="AG198" s="641">
        <f t="shared" si="86"/>
        <v>286</v>
      </c>
      <c r="AH198" s="640">
        <f t="shared" si="87"/>
        <v>0.13796430294259526</v>
      </c>
      <c r="AI198" s="590" t="s">
        <v>209</v>
      </c>
      <c r="AJ198" s="442"/>
      <c r="AK198" s="442"/>
      <c r="AL198" s="443"/>
      <c r="AM198" s="424" t="s">
        <v>210</v>
      </c>
      <c r="AN198" s="424" t="s">
        <v>261</v>
      </c>
    </row>
    <row r="199" spans="1:40" ht="13" x14ac:dyDescent="0.3">
      <c r="A199" s="470" t="s">
        <v>212</v>
      </c>
      <c r="B199" s="471">
        <v>8</v>
      </c>
      <c r="C199" s="471">
        <v>0</v>
      </c>
      <c r="D199" s="471">
        <v>0</v>
      </c>
      <c r="E199" s="471">
        <v>0</v>
      </c>
      <c r="F199" s="471">
        <v>0</v>
      </c>
      <c r="G199" s="471">
        <v>0</v>
      </c>
      <c r="H199" s="471">
        <v>0</v>
      </c>
      <c r="I199" s="471">
        <v>0</v>
      </c>
      <c r="J199" s="471">
        <v>0</v>
      </c>
      <c r="K199" s="471">
        <v>0</v>
      </c>
      <c r="L199" s="471">
        <v>0</v>
      </c>
      <c r="M199" s="471">
        <v>0</v>
      </c>
      <c r="N199" s="471">
        <v>0</v>
      </c>
      <c r="O199" s="471">
        <v>0</v>
      </c>
      <c r="P199" s="471">
        <v>0</v>
      </c>
      <c r="Q199" s="471">
        <v>0</v>
      </c>
      <c r="R199" s="471">
        <v>0</v>
      </c>
      <c r="S199" s="471">
        <v>0</v>
      </c>
      <c r="T199" s="471">
        <v>0</v>
      </c>
      <c r="U199" s="471">
        <v>0</v>
      </c>
      <c r="V199" s="471">
        <v>0</v>
      </c>
      <c r="W199" s="471">
        <v>6</v>
      </c>
      <c r="X199" s="471">
        <v>6</v>
      </c>
      <c r="Y199" s="621">
        <v>8</v>
      </c>
      <c r="Z199" s="635">
        <f t="shared" si="81"/>
        <v>8</v>
      </c>
      <c r="AA199" s="636">
        <f t="shared" si="82"/>
        <v>4.5454545454545456E-2</v>
      </c>
      <c r="AB199" s="637">
        <f t="shared" si="83"/>
        <v>0</v>
      </c>
      <c r="AC199" s="636">
        <f t="shared" si="84"/>
        <v>0</v>
      </c>
      <c r="AD199" s="638" t="s">
        <v>17</v>
      </c>
      <c r="AE199" s="638" t="s">
        <v>17</v>
      </c>
      <c r="AF199" s="640">
        <f t="shared" si="85"/>
        <v>0.19488597097442986</v>
      </c>
      <c r="AG199" s="641">
        <f t="shared" si="86"/>
        <v>301</v>
      </c>
      <c r="AH199" s="640">
        <f t="shared" si="87"/>
        <v>0.14520019295706704</v>
      </c>
      <c r="AI199" s="591" t="s">
        <v>211</v>
      </c>
      <c r="AJ199" s="442"/>
      <c r="AK199" s="442"/>
      <c r="AL199" s="443"/>
      <c r="AM199" s="424">
        <f>AA225</f>
        <v>8</v>
      </c>
      <c r="AN199" s="424">
        <v>0</v>
      </c>
    </row>
    <row r="200" spans="1:40" ht="13" x14ac:dyDescent="0.3">
      <c r="A200" s="470" t="s">
        <v>213</v>
      </c>
      <c r="B200" s="473">
        <v>20</v>
      </c>
      <c r="C200" s="471">
        <v>0</v>
      </c>
      <c r="D200" s="471">
        <v>3</v>
      </c>
      <c r="E200" s="471">
        <v>0</v>
      </c>
      <c r="F200" s="471">
        <v>0</v>
      </c>
      <c r="G200" s="471">
        <v>0</v>
      </c>
      <c r="H200" s="471">
        <v>0</v>
      </c>
      <c r="I200" s="471">
        <v>0</v>
      </c>
      <c r="J200" s="471">
        <v>0</v>
      </c>
      <c r="K200" s="471">
        <v>0</v>
      </c>
      <c r="L200" s="471">
        <v>0</v>
      </c>
      <c r="M200" s="471">
        <v>0</v>
      </c>
      <c r="N200" s="471">
        <v>0</v>
      </c>
      <c r="O200" s="471">
        <v>0</v>
      </c>
      <c r="P200" s="471">
        <v>0</v>
      </c>
      <c r="Q200" s="471">
        <v>0</v>
      </c>
      <c r="R200" s="471">
        <v>0</v>
      </c>
      <c r="S200" s="471">
        <v>0</v>
      </c>
      <c r="T200" s="471">
        <v>0</v>
      </c>
      <c r="U200" s="471">
        <v>0</v>
      </c>
      <c r="V200" s="471">
        <v>1</v>
      </c>
      <c r="W200" s="471">
        <v>4</v>
      </c>
      <c r="X200" s="471">
        <v>33</v>
      </c>
      <c r="Y200" s="621">
        <v>0</v>
      </c>
      <c r="Z200" s="635">
        <f t="shared" si="81"/>
        <v>25</v>
      </c>
      <c r="AA200" s="636">
        <f t="shared" si="82"/>
        <v>0.14204545454545456</v>
      </c>
      <c r="AB200" s="637">
        <f t="shared" si="83"/>
        <v>0</v>
      </c>
      <c r="AC200" s="636">
        <f t="shared" si="84"/>
        <v>0</v>
      </c>
      <c r="AD200" s="638" t="s">
        <v>17</v>
      </c>
      <c r="AE200" s="638" t="s">
        <v>17</v>
      </c>
      <c r="AF200" s="640">
        <f t="shared" si="85"/>
        <v>9.8134070490670355E-2</v>
      </c>
      <c r="AG200" s="641">
        <f t="shared" si="86"/>
        <v>142</v>
      </c>
      <c r="AH200" s="640">
        <f t="shared" si="87"/>
        <v>6.8499758803666183E-2</v>
      </c>
      <c r="AI200" s="591" t="s">
        <v>212</v>
      </c>
      <c r="AJ200" s="442"/>
      <c r="AK200" s="442"/>
      <c r="AL200" s="443"/>
    </row>
    <row r="201" spans="1:40" ht="13" x14ac:dyDescent="0.3">
      <c r="A201" s="470" t="s">
        <v>214</v>
      </c>
      <c r="B201" s="473">
        <v>1</v>
      </c>
      <c r="C201" s="471">
        <v>0</v>
      </c>
      <c r="D201" s="471">
        <v>0</v>
      </c>
      <c r="E201" s="471">
        <v>0</v>
      </c>
      <c r="F201" s="471">
        <v>0</v>
      </c>
      <c r="G201" s="471">
        <v>0</v>
      </c>
      <c r="H201" s="471">
        <v>0</v>
      </c>
      <c r="I201" s="471">
        <v>0</v>
      </c>
      <c r="J201" s="471">
        <v>0</v>
      </c>
      <c r="K201" s="471">
        <v>0</v>
      </c>
      <c r="L201" s="471">
        <v>0</v>
      </c>
      <c r="M201" s="471">
        <v>0</v>
      </c>
      <c r="N201" s="471">
        <v>0</v>
      </c>
      <c r="O201" s="471">
        <v>0</v>
      </c>
      <c r="P201" s="471">
        <v>0</v>
      </c>
      <c r="Q201" s="471">
        <v>0</v>
      </c>
      <c r="R201" s="471">
        <v>0</v>
      </c>
      <c r="S201" s="471">
        <v>0</v>
      </c>
      <c r="T201" s="471">
        <v>0</v>
      </c>
      <c r="U201" s="471">
        <v>0</v>
      </c>
      <c r="V201" s="471">
        <v>0</v>
      </c>
      <c r="W201" s="471">
        <v>15</v>
      </c>
      <c r="X201" s="471">
        <v>72</v>
      </c>
      <c r="Y201" s="621">
        <v>14</v>
      </c>
      <c r="Z201" s="635">
        <f t="shared" si="81"/>
        <v>3</v>
      </c>
      <c r="AA201" s="636">
        <f t="shared" si="82"/>
        <v>1.7045454545454544E-2</v>
      </c>
      <c r="AB201" s="637">
        <f t="shared" si="83"/>
        <v>0</v>
      </c>
      <c r="AC201" s="636">
        <f t="shared" si="84"/>
        <v>0</v>
      </c>
      <c r="AD201" s="638" t="s">
        <v>17</v>
      </c>
      <c r="AE201" s="638" t="s">
        <v>17</v>
      </c>
      <c r="AF201" s="640">
        <f t="shared" si="85"/>
        <v>9.6751900483759506E-2</v>
      </c>
      <c r="AG201" s="641">
        <f t="shared" si="86"/>
        <v>140</v>
      </c>
      <c r="AH201" s="640">
        <f t="shared" si="87"/>
        <v>6.7534973468403287E-2</v>
      </c>
      <c r="AI201" s="591" t="s">
        <v>213</v>
      </c>
      <c r="AJ201" s="442"/>
      <c r="AK201" s="442"/>
      <c r="AL201" s="443"/>
    </row>
    <row r="202" spans="1:40" ht="13" x14ac:dyDescent="0.3">
      <c r="A202" s="470" t="s">
        <v>215</v>
      </c>
      <c r="B202" s="473">
        <v>2</v>
      </c>
      <c r="C202" s="471">
        <v>0</v>
      </c>
      <c r="D202" s="471">
        <v>0</v>
      </c>
      <c r="E202" s="471">
        <v>0</v>
      </c>
      <c r="F202" s="471">
        <v>0</v>
      </c>
      <c r="G202" s="471">
        <v>0</v>
      </c>
      <c r="H202" s="471">
        <v>0</v>
      </c>
      <c r="I202" s="471">
        <v>0</v>
      </c>
      <c r="J202" s="471">
        <v>0</v>
      </c>
      <c r="K202" s="471">
        <v>0</v>
      </c>
      <c r="L202" s="471">
        <v>0</v>
      </c>
      <c r="M202" s="471">
        <v>0</v>
      </c>
      <c r="N202" s="471">
        <v>0</v>
      </c>
      <c r="O202" s="471">
        <v>0</v>
      </c>
      <c r="P202" s="471">
        <v>0</v>
      </c>
      <c r="Q202" s="471">
        <v>0</v>
      </c>
      <c r="R202" s="471">
        <v>0</v>
      </c>
      <c r="S202" s="471">
        <v>0</v>
      </c>
      <c r="T202" s="471">
        <v>0</v>
      </c>
      <c r="U202" s="471">
        <v>0</v>
      </c>
      <c r="V202" s="471">
        <v>0</v>
      </c>
      <c r="W202" s="471">
        <v>6</v>
      </c>
      <c r="X202" s="471">
        <v>63</v>
      </c>
      <c r="Y202" s="621">
        <v>27</v>
      </c>
      <c r="Z202" s="635">
        <f t="shared" si="81"/>
        <v>2</v>
      </c>
      <c r="AA202" s="636">
        <f t="shared" si="82"/>
        <v>1.1363636363636364E-2</v>
      </c>
      <c r="AB202" s="637">
        <f t="shared" si="83"/>
        <v>0</v>
      </c>
      <c r="AC202" s="636">
        <f t="shared" si="84"/>
        <v>0</v>
      </c>
      <c r="AD202" s="638" t="s">
        <v>17</v>
      </c>
      <c r="AE202" s="638" t="s">
        <v>17</v>
      </c>
      <c r="AF202" s="640">
        <f t="shared" si="85"/>
        <v>6.7035245335176227E-2</v>
      </c>
      <c r="AG202" s="641">
        <f t="shared" si="86"/>
        <v>98</v>
      </c>
      <c r="AH202" s="640">
        <f t="shared" si="87"/>
        <v>4.7274481427882299E-2</v>
      </c>
      <c r="AI202" s="591" t="s">
        <v>214</v>
      </c>
      <c r="AJ202" s="442"/>
      <c r="AK202" s="442"/>
      <c r="AL202" s="443"/>
    </row>
    <row r="203" spans="1:40" ht="13.5" thickBot="1" x14ac:dyDescent="0.35">
      <c r="A203" s="474" t="s">
        <v>216</v>
      </c>
      <c r="B203" s="475">
        <v>1</v>
      </c>
      <c r="C203" s="475">
        <v>0</v>
      </c>
      <c r="D203" s="475">
        <v>0</v>
      </c>
      <c r="E203" s="475">
        <v>0</v>
      </c>
      <c r="F203" s="475">
        <v>0</v>
      </c>
      <c r="G203" s="475">
        <v>0</v>
      </c>
      <c r="H203" s="475">
        <v>0</v>
      </c>
      <c r="I203" s="475">
        <v>0</v>
      </c>
      <c r="J203" s="475">
        <v>0</v>
      </c>
      <c r="K203" s="475">
        <v>0</v>
      </c>
      <c r="L203" s="475">
        <v>0</v>
      </c>
      <c r="M203" s="475">
        <v>0</v>
      </c>
      <c r="N203" s="475">
        <v>0</v>
      </c>
      <c r="O203" s="475">
        <v>0</v>
      </c>
      <c r="P203" s="475">
        <v>0</v>
      </c>
      <c r="Q203" s="475">
        <v>0</v>
      </c>
      <c r="R203" s="475">
        <v>0</v>
      </c>
      <c r="S203" s="475">
        <v>0</v>
      </c>
      <c r="T203" s="475">
        <v>0</v>
      </c>
      <c r="U203" s="475">
        <v>0</v>
      </c>
      <c r="V203" s="475">
        <v>0</v>
      </c>
      <c r="W203" s="475">
        <v>0</v>
      </c>
      <c r="X203" s="475">
        <v>23</v>
      </c>
      <c r="Y203" s="642">
        <v>6</v>
      </c>
      <c r="Z203" s="643">
        <f t="shared" si="81"/>
        <v>4</v>
      </c>
      <c r="AA203" s="644">
        <f t="shared" si="82"/>
        <v>2.2727272727272728E-2</v>
      </c>
      <c r="AB203" s="645">
        <f t="shared" si="83"/>
        <v>0</v>
      </c>
      <c r="AC203" s="644">
        <f t="shared" si="84"/>
        <v>0</v>
      </c>
      <c r="AD203" s="646" t="s">
        <v>17</v>
      </c>
      <c r="AE203" s="647" t="s">
        <v>17</v>
      </c>
      <c r="AF203" s="640">
        <f t="shared" si="85"/>
        <v>6.3579820317899105E-2</v>
      </c>
      <c r="AG203" s="641">
        <f t="shared" si="86"/>
        <v>92</v>
      </c>
      <c r="AH203" s="640">
        <f t="shared" si="87"/>
        <v>4.4380125422093582E-2</v>
      </c>
      <c r="AI203" s="591" t="s">
        <v>215</v>
      </c>
      <c r="AJ203" s="442"/>
      <c r="AK203" s="442"/>
      <c r="AL203" s="443"/>
    </row>
    <row r="204" spans="1:40" ht="13.5" thickBot="1" x14ac:dyDescent="0.35">
      <c r="A204" s="465" t="s">
        <v>217</v>
      </c>
      <c r="B204" s="653">
        <v>2</v>
      </c>
      <c r="C204" s="466">
        <v>0</v>
      </c>
      <c r="D204" s="473">
        <v>0</v>
      </c>
      <c r="E204" s="473">
        <v>0</v>
      </c>
      <c r="F204" s="473">
        <v>0</v>
      </c>
      <c r="G204" s="466">
        <v>0</v>
      </c>
      <c r="H204" s="466">
        <v>0</v>
      </c>
      <c r="I204" s="466">
        <v>0</v>
      </c>
      <c r="J204" s="471">
        <v>0</v>
      </c>
      <c r="K204" s="471">
        <v>0</v>
      </c>
      <c r="L204" s="471">
        <v>0</v>
      </c>
      <c r="M204" s="466">
        <v>0</v>
      </c>
      <c r="N204" s="471" t="s">
        <v>218</v>
      </c>
      <c r="O204" s="471" t="s">
        <v>218</v>
      </c>
      <c r="P204" s="471" t="s">
        <v>218</v>
      </c>
      <c r="Q204" s="471" t="s">
        <v>218</v>
      </c>
      <c r="R204" s="471" t="s">
        <v>218</v>
      </c>
      <c r="S204" s="471" t="s">
        <v>218</v>
      </c>
      <c r="T204" s="471" t="s">
        <v>218</v>
      </c>
      <c r="U204" s="471" t="s">
        <v>218</v>
      </c>
      <c r="V204" s="466">
        <v>0</v>
      </c>
      <c r="W204" s="466">
        <v>6</v>
      </c>
      <c r="X204" s="466">
        <v>39</v>
      </c>
      <c r="Y204" s="634">
        <v>10</v>
      </c>
      <c r="Z204" s="654">
        <f t="shared" si="81"/>
        <v>2</v>
      </c>
      <c r="AA204" s="655">
        <f t="shared" si="82"/>
        <v>1.1363636363636364E-2</v>
      </c>
      <c r="AB204" s="656">
        <f t="shared" si="83"/>
        <v>0</v>
      </c>
      <c r="AC204" s="655">
        <f t="shared" si="84"/>
        <v>0</v>
      </c>
      <c r="AD204" s="657" t="s">
        <v>17</v>
      </c>
      <c r="AE204" s="657" t="s">
        <v>17</v>
      </c>
      <c r="AF204" s="649">
        <f t="shared" si="85"/>
        <v>5.3904630269523149E-2</v>
      </c>
      <c r="AG204" s="650">
        <f t="shared" si="86"/>
        <v>78</v>
      </c>
      <c r="AH204" s="649">
        <f t="shared" si="87"/>
        <v>3.7626628075253257E-2</v>
      </c>
      <c r="AI204" s="597" t="s">
        <v>216</v>
      </c>
      <c r="AJ204" s="651"/>
      <c r="AK204" s="651"/>
      <c r="AL204" s="652"/>
    </row>
    <row r="205" spans="1:40" ht="13" x14ac:dyDescent="0.3">
      <c r="A205" s="470" t="s">
        <v>219</v>
      </c>
      <c r="B205" s="473">
        <v>1</v>
      </c>
      <c r="C205" s="471">
        <v>0</v>
      </c>
      <c r="D205" s="471">
        <v>0</v>
      </c>
      <c r="E205" s="471">
        <v>0</v>
      </c>
      <c r="F205" s="471">
        <v>0</v>
      </c>
      <c r="G205" s="471">
        <v>0</v>
      </c>
      <c r="H205" s="471">
        <v>0</v>
      </c>
      <c r="I205" s="471">
        <v>0</v>
      </c>
      <c r="J205" s="471">
        <v>0</v>
      </c>
      <c r="K205" s="471">
        <v>0</v>
      </c>
      <c r="L205" s="471">
        <v>0</v>
      </c>
      <c r="M205" s="471">
        <v>0</v>
      </c>
      <c r="N205" s="471" t="s">
        <v>218</v>
      </c>
      <c r="O205" s="471" t="s">
        <v>218</v>
      </c>
      <c r="P205" s="471" t="s">
        <v>218</v>
      </c>
      <c r="Q205" s="471" t="s">
        <v>218</v>
      </c>
      <c r="R205" s="471" t="s">
        <v>218</v>
      </c>
      <c r="S205" s="471" t="s">
        <v>218</v>
      </c>
      <c r="T205" s="471" t="s">
        <v>218</v>
      </c>
      <c r="U205" s="471" t="s">
        <v>218</v>
      </c>
      <c r="V205" s="471">
        <v>0</v>
      </c>
      <c r="W205" s="471">
        <v>0</v>
      </c>
      <c r="X205" s="471">
        <v>12</v>
      </c>
      <c r="Y205" s="621">
        <v>4</v>
      </c>
      <c r="Z205" s="635">
        <f t="shared" si="81"/>
        <v>5</v>
      </c>
      <c r="AA205" s="636">
        <f t="shared" si="82"/>
        <v>2.8409090909090908E-2</v>
      </c>
      <c r="AB205" s="637">
        <f t="shared" si="83"/>
        <v>0</v>
      </c>
      <c r="AC205" s="636">
        <f t="shared" si="84"/>
        <v>0</v>
      </c>
      <c r="AD205" s="638" t="s">
        <v>17</v>
      </c>
      <c r="AE205" s="638" t="s">
        <v>17</v>
      </c>
      <c r="AF205" s="659">
        <f t="shared" si="85"/>
        <v>0.11126468555632343</v>
      </c>
      <c r="AG205" s="660">
        <f t="shared" si="86"/>
        <v>161</v>
      </c>
      <c r="AH205" s="659">
        <f t="shared" si="87"/>
        <v>7.766521948866377E-2</v>
      </c>
      <c r="AI205" s="605" t="s">
        <v>217</v>
      </c>
      <c r="AJ205" s="661"/>
      <c r="AK205" s="661"/>
      <c r="AL205" s="662"/>
    </row>
    <row r="206" spans="1:40" ht="13" x14ac:dyDescent="0.3">
      <c r="A206" s="470" t="s">
        <v>220</v>
      </c>
      <c r="B206" s="473">
        <v>0</v>
      </c>
      <c r="C206" s="471">
        <v>0</v>
      </c>
      <c r="D206" s="471">
        <v>0</v>
      </c>
      <c r="E206" s="471">
        <v>0</v>
      </c>
      <c r="F206" s="471" t="s">
        <v>218</v>
      </c>
      <c r="G206" s="471" t="s">
        <v>218</v>
      </c>
      <c r="H206" s="471" t="s">
        <v>218</v>
      </c>
      <c r="I206" s="471" t="s">
        <v>218</v>
      </c>
      <c r="J206" s="471" t="s">
        <v>218</v>
      </c>
      <c r="K206" s="471" t="s">
        <v>218</v>
      </c>
      <c r="L206" s="471" t="s">
        <v>218</v>
      </c>
      <c r="M206" s="471" t="s">
        <v>218</v>
      </c>
      <c r="N206" s="471" t="s">
        <v>218</v>
      </c>
      <c r="O206" s="471" t="s">
        <v>218</v>
      </c>
      <c r="P206" s="471" t="s">
        <v>218</v>
      </c>
      <c r="Q206" s="471" t="s">
        <v>218</v>
      </c>
      <c r="R206" s="471" t="s">
        <v>218</v>
      </c>
      <c r="S206" s="471" t="s">
        <v>218</v>
      </c>
      <c r="T206" s="471" t="s">
        <v>218</v>
      </c>
      <c r="U206" s="471" t="s">
        <v>218</v>
      </c>
      <c r="V206" s="471" t="s">
        <v>218</v>
      </c>
      <c r="W206" s="471" t="s">
        <v>218</v>
      </c>
      <c r="X206" s="471">
        <v>7</v>
      </c>
      <c r="Y206" s="621">
        <v>0</v>
      </c>
      <c r="Z206" s="635">
        <f t="shared" si="81"/>
        <v>2</v>
      </c>
      <c r="AA206" s="636">
        <f t="shared" si="82"/>
        <v>1.1363636363636364E-2</v>
      </c>
      <c r="AB206" s="637">
        <f t="shared" si="83"/>
        <v>0</v>
      </c>
      <c r="AC206" s="636">
        <f t="shared" si="84"/>
        <v>0</v>
      </c>
      <c r="AD206" s="638" t="s">
        <v>17</v>
      </c>
      <c r="AE206" s="638" t="s">
        <v>17</v>
      </c>
      <c r="AF206" s="640">
        <f t="shared" si="85"/>
        <v>4.0082930200414653E-2</v>
      </c>
      <c r="AG206" s="641">
        <f t="shared" si="86"/>
        <v>58</v>
      </c>
      <c r="AH206" s="640">
        <f t="shared" si="87"/>
        <v>2.7978774722624215E-2</v>
      </c>
      <c r="AI206" s="590" t="s">
        <v>219</v>
      </c>
      <c r="AJ206" s="663"/>
      <c r="AK206" s="663"/>
      <c r="AL206" s="664"/>
    </row>
    <row r="207" spans="1:40" ht="13" x14ac:dyDescent="0.3">
      <c r="A207" s="470" t="s">
        <v>221</v>
      </c>
      <c r="B207" s="473">
        <v>1</v>
      </c>
      <c r="C207" s="471">
        <v>0</v>
      </c>
      <c r="D207" s="471">
        <v>0</v>
      </c>
      <c r="E207" s="471">
        <v>0</v>
      </c>
      <c r="F207" s="471" t="s">
        <v>218</v>
      </c>
      <c r="G207" s="471" t="s">
        <v>218</v>
      </c>
      <c r="H207" s="471" t="s">
        <v>218</v>
      </c>
      <c r="I207" s="471" t="s">
        <v>218</v>
      </c>
      <c r="J207" s="471" t="s">
        <v>218</v>
      </c>
      <c r="K207" s="471" t="s">
        <v>218</v>
      </c>
      <c r="L207" s="471" t="s">
        <v>218</v>
      </c>
      <c r="M207" s="471" t="s">
        <v>218</v>
      </c>
      <c r="N207" s="471" t="s">
        <v>218</v>
      </c>
      <c r="O207" s="471" t="s">
        <v>218</v>
      </c>
      <c r="P207" s="471" t="s">
        <v>218</v>
      </c>
      <c r="Q207" s="471" t="s">
        <v>218</v>
      </c>
      <c r="R207" s="471" t="s">
        <v>218</v>
      </c>
      <c r="S207" s="471" t="s">
        <v>218</v>
      </c>
      <c r="T207" s="471" t="s">
        <v>218</v>
      </c>
      <c r="U207" s="471" t="s">
        <v>218</v>
      </c>
      <c r="V207" s="471" t="s">
        <v>218</v>
      </c>
      <c r="W207" s="471" t="s">
        <v>218</v>
      </c>
      <c r="X207" s="471">
        <v>4</v>
      </c>
      <c r="Y207" s="621">
        <v>1</v>
      </c>
      <c r="Z207" s="635">
        <f t="shared" si="81"/>
        <v>3</v>
      </c>
      <c r="AA207" s="636">
        <f t="shared" si="82"/>
        <v>1.7045454545454544E-2</v>
      </c>
      <c r="AB207" s="637">
        <f t="shared" si="83"/>
        <v>0</v>
      </c>
      <c r="AC207" s="636">
        <f t="shared" si="84"/>
        <v>0</v>
      </c>
      <c r="AD207" s="638" t="s">
        <v>17</v>
      </c>
      <c r="AE207" s="638" t="s">
        <v>17</v>
      </c>
      <c r="AF207" s="640">
        <f t="shared" si="85"/>
        <v>3.455425017277125E-2</v>
      </c>
      <c r="AG207" s="641">
        <f t="shared" si="86"/>
        <v>50</v>
      </c>
      <c r="AH207" s="640">
        <f t="shared" si="87"/>
        <v>2.4119633381572601E-2</v>
      </c>
      <c r="AI207" s="590" t="s">
        <v>220</v>
      </c>
      <c r="AJ207" s="663"/>
      <c r="AK207" s="663"/>
      <c r="AL207" s="664"/>
    </row>
    <row r="208" spans="1:40" ht="13.5" thickBot="1" x14ac:dyDescent="0.35">
      <c r="A208" s="482" t="s">
        <v>222</v>
      </c>
      <c r="B208" s="473">
        <v>0</v>
      </c>
      <c r="C208" s="471">
        <v>0</v>
      </c>
      <c r="D208" s="471">
        <v>0</v>
      </c>
      <c r="E208" s="471">
        <v>0</v>
      </c>
      <c r="F208" s="471" t="s">
        <v>218</v>
      </c>
      <c r="G208" s="471" t="s">
        <v>218</v>
      </c>
      <c r="H208" s="471" t="s">
        <v>218</v>
      </c>
      <c r="I208" s="471" t="s">
        <v>218</v>
      </c>
      <c r="J208" s="471" t="s">
        <v>218</v>
      </c>
      <c r="K208" s="471" t="s">
        <v>218</v>
      </c>
      <c r="L208" s="471" t="s">
        <v>218</v>
      </c>
      <c r="M208" s="471" t="s">
        <v>218</v>
      </c>
      <c r="N208" s="471" t="s">
        <v>218</v>
      </c>
      <c r="O208" s="471" t="s">
        <v>218</v>
      </c>
      <c r="P208" s="471" t="s">
        <v>218</v>
      </c>
      <c r="Q208" s="471" t="s">
        <v>218</v>
      </c>
      <c r="R208" s="471" t="s">
        <v>218</v>
      </c>
      <c r="S208" s="471" t="s">
        <v>218</v>
      </c>
      <c r="T208" s="471" t="s">
        <v>218</v>
      </c>
      <c r="U208" s="471" t="s">
        <v>218</v>
      </c>
      <c r="V208" s="471" t="s">
        <v>218</v>
      </c>
      <c r="W208" s="471" t="s">
        <v>218</v>
      </c>
      <c r="X208" s="471">
        <v>0</v>
      </c>
      <c r="Y208" s="621">
        <v>0</v>
      </c>
      <c r="Z208" s="635">
        <f t="shared" si="81"/>
        <v>4</v>
      </c>
      <c r="AA208" s="636">
        <f t="shared" si="82"/>
        <v>2.2727272727272728E-2</v>
      </c>
      <c r="AB208" s="637">
        <f t="shared" si="83"/>
        <v>0</v>
      </c>
      <c r="AC208" s="636">
        <f t="shared" si="84"/>
        <v>0</v>
      </c>
      <c r="AD208" s="638" t="s">
        <v>17</v>
      </c>
      <c r="AE208" s="638" t="s">
        <v>17</v>
      </c>
      <c r="AF208" s="640">
        <f t="shared" si="85"/>
        <v>8.2930200414651004E-3</v>
      </c>
      <c r="AG208" s="641">
        <f t="shared" si="86"/>
        <v>12</v>
      </c>
      <c r="AH208" s="640">
        <f t="shared" si="87"/>
        <v>5.7887120115774236E-3</v>
      </c>
      <c r="AI208" s="590" t="s">
        <v>221</v>
      </c>
      <c r="AJ208" s="663"/>
      <c r="AK208" s="663"/>
      <c r="AL208" s="664"/>
    </row>
    <row r="209" spans="1:38" ht="13.5" thickBot="1" x14ac:dyDescent="0.35">
      <c r="A209" s="486" t="s">
        <v>46</v>
      </c>
      <c r="B209" s="487">
        <f t="shared" ref="B209:T209" si="88">SUM(B196:B208)</f>
        <v>96</v>
      </c>
      <c r="C209" s="487">
        <f t="shared" si="88"/>
        <v>8</v>
      </c>
      <c r="D209" s="487">
        <f t="shared" si="88"/>
        <v>6</v>
      </c>
      <c r="E209" s="487">
        <f t="shared" si="88"/>
        <v>0</v>
      </c>
      <c r="F209" s="487">
        <f t="shared" si="88"/>
        <v>0</v>
      </c>
      <c r="G209" s="487">
        <f t="shared" si="88"/>
        <v>0</v>
      </c>
      <c r="H209" s="487">
        <f t="shared" si="88"/>
        <v>0</v>
      </c>
      <c r="I209" s="487">
        <f t="shared" si="88"/>
        <v>7</v>
      </c>
      <c r="J209" s="487">
        <f t="shared" si="88"/>
        <v>3</v>
      </c>
      <c r="K209" s="487">
        <f t="shared" si="88"/>
        <v>15</v>
      </c>
      <c r="L209" s="487">
        <f t="shared" si="88"/>
        <v>1</v>
      </c>
      <c r="M209" s="487">
        <f t="shared" si="88"/>
        <v>8</v>
      </c>
      <c r="N209" s="487">
        <f t="shared" si="88"/>
        <v>30</v>
      </c>
      <c r="O209" s="487">
        <f t="shared" si="88"/>
        <v>26</v>
      </c>
      <c r="P209" s="487">
        <f t="shared" si="88"/>
        <v>19</v>
      </c>
      <c r="Q209" s="487">
        <f t="shared" si="88"/>
        <v>8</v>
      </c>
      <c r="R209" s="487">
        <f t="shared" si="88"/>
        <v>7</v>
      </c>
      <c r="S209" s="487">
        <f t="shared" si="88"/>
        <v>3</v>
      </c>
      <c r="T209" s="487">
        <f t="shared" si="88"/>
        <v>0</v>
      </c>
      <c r="U209" s="487">
        <f>SUM(U196:U208)</f>
        <v>0</v>
      </c>
      <c r="V209" s="487">
        <f t="shared" ref="V209:Y209" si="89">SUM(V196:V208)</f>
        <v>12</v>
      </c>
      <c r="W209" s="487">
        <f t="shared" si="89"/>
        <v>133</v>
      </c>
      <c r="X209" s="487">
        <f t="shared" si="89"/>
        <v>338</v>
      </c>
      <c r="Y209" s="667">
        <f t="shared" si="89"/>
        <v>73</v>
      </c>
      <c r="Z209" s="668">
        <f>SUM(Z196:Z208)</f>
        <v>176</v>
      </c>
      <c r="AA209" s="669">
        <f>SUM(AA196:AA208)</f>
        <v>1</v>
      </c>
      <c r="AB209" s="668">
        <f>SUM(AB196:AB208)</f>
        <v>127</v>
      </c>
      <c r="AC209" s="669">
        <f>SUM(AC196:AC208)</f>
        <v>1</v>
      </c>
      <c r="AD209" s="668" t="s">
        <v>17</v>
      </c>
      <c r="AE209" s="669" t="s">
        <v>17</v>
      </c>
      <c r="AF209" s="640">
        <f t="shared" si="85"/>
        <v>2.0732550103662751E-3</v>
      </c>
      <c r="AG209" s="641">
        <f t="shared" si="86"/>
        <v>3</v>
      </c>
      <c r="AH209" s="640">
        <f t="shared" si="87"/>
        <v>1.4471780028943559E-3</v>
      </c>
      <c r="AI209" s="608" t="s">
        <v>222</v>
      </c>
      <c r="AJ209" s="665"/>
      <c r="AK209" s="665"/>
      <c r="AL209" s="666"/>
    </row>
    <row r="210" spans="1:38" ht="13.5" thickBot="1" x14ac:dyDescent="0.35">
      <c r="A210" s="495" t="s">
        <v>262</v>
      </c>
      <c r="C210" s="499"/>
      <c r="D210" s="499"/>
      <c r="E210" s="499"/>
      <c r="F210" s="496">
        <v>2</v>
      </c>
      <c r="G210" s="496">
        <v>1.9</v>
      </c>
      <c r="H210" s="496">
        <v>2</v>
      </c>
      <c r="I210" s="496">
        <v>2</v>
      </c>
      <c r="J210" s="496">
        <v>1.9</v>
      </c>
      <c r="K210" s="496">
        <v>1.9</v>
      </c>
      <c r="L210" s="496">
        <v>1.9</v>
      </c>
      <c r="M210" s="497">
        <v>1.9</v>
      </c>
      <c r="N210" s="496">
        <v>1.5</v>
      </c>
      <c r="O210" s="496">
        <v>1.4</v>
      </c>
      <c r="P210" s="497">
        <v>1.9</v>
      </c>
      <c r="Q210" s="497">
        <v>1.5</v>
      </c>
      <c r="R210" s="496">
        <v>1.6</v>
      </c>
      <c r="S210" s="496">
        <v>1.5</v>
      </c>
      <c r="T210" s="496">
        <v>1.4</v>
      </c>
      <c r="U210" s="496">
        <v>1.5</v>
      </c>
      <c r="Y210" s="515" t="s">
        <v>276</v>
      </c>
      <c r="Z210" s="672"/>
      <c r="AA210" s="673"/>
      <c r="AB210" s="673"/>
      <c r="AC210" s="673"/>
      <c r="AD210" s="673"/>
      <c r="AE210" s="673"/>
      <c r="AF210" s="490">
        <f>SUM(AF197:AF209)</f>
        <v>1</v>
      </c>
      <c r="AG210" s="489">
        <f>SUM(AG197:AG209)</f>
        <v>2073</v>
      </c>
      <c r="AH210" s="490">
        <f>SUM(AH197:AH209)</f>
        <v>1</v>
      </c>
      <c r="AI210" s="670"/>
      <c r="AJ210" s="671"/>
      <c r="AK210" s="671"/>
      <c r="AL210" s="671"/>
    </row>
    <row r="211" spans="1:38" ht="13.5" thickBot="1" x14ac:dyDescent="0.35">
      <c r="A211" s="676">
        <f>SUM(F210:U210)</f>
        <v>27.799999999999997</v>
      </c>
      <c r="C211" s="509" t="s">
        <v>228</v>
      </c>
      <c r="D211" s="510"/>
      <c r="E211" s="511"/>
      <c r="F211" s="424" t="s">
        <v>278</v>
      </c>
      <c r="G211" s="512"/>
      <c r="H211" s="513"/>
      <c r="I211" s="514" t="s">
        <v>498</v>
      </c>
      <c r="J211" s="513"/>
      <c r="K211" s="512"/>
      <c r="L211" s="512"/>
      <c r="M211" s="512"/>
      <c r="N211" s="512"/>
      <c r="O211" s="515" t="s">
        <v>277</v>
      </c>
      <c r="Z211" s="516">
        <v>2014</v>
      </c>
      <c r="AA211" s="517" t="s">
        <v>229</v>
      </c>
      <c r="AB211" s="677"/>
      <c r="AC211" s="677"/>
      <c r="AD211" s="518" t="s">
        <v>230</v>
      </c>
      <c r="AE211" s="517" t="s">
        <v>231</v>
      </c>
      <c r="AF211" s="502" t="s">
        <v>225</v>
      </c>
      <c r="AG211" s="503" t="s">
        <v>226</v>
      </c>
      <c r="AH211" s="504" t="s">
        <v>226</v>
      </c>
      <c r="AI211" s="505" t="s">
        <v>227</v>
      </c>
      <c r="AJ211" s="674"/>
      <c r="AK211" s="674"/>
      <c r="AL211" s="675"/>
    </row>
    <row r="212" spans="1:38" ht="13" x14ac:dyDescent="0.3">
      <c r="A212" s="1445" t="s">
        <v>528</v>
      </c>
      <c r="F212" s="1478">
        <v>0</v>
      </c>
      <c r="G212" s="1478">
        <v>0</v>
      </c>
      <c r="H212" s="1478">
        <v>0</v>
      </c>
      <c r="I212" s="1478">
        <v>0</v>
      </c>
      <c r="J212" s="1478">
        <v>0</v>
      </c>
      <c r="K212" s="1478">
        <v>0</v>
      </c>
      <c r="L212" s="1478">
        <v>0</v>
      </c>
      <c r="M212" s="1478">
        <v>0</v>
      </c>
      <c r="N212" s="1478">
        <v>0</v>
      </c>
      <c r="O212" s="1478">
        <v>3</v>
      </c>
      <c r="P212" s="1478">
        <v>0</v>
      </c>
      <c r="Q212" s="1478">
        <v>0</v>
      </c>
      <c r="R212" s="1478">
        <v>0</v>
      </c>
      <c r="S212" s="1478">
        <v>0</v>
      </c>
      <c r="T212" s="1478">
        <v>0</v>
      </c>
      <c r="U212" s="1478">
        <v>0</v>
      </c>
      <c r="Z212" s="525" t="s">
        <v>279</v>
      </c>
      <c r="AA212" s="681"/>
      <c r="AB212" s="681"/>
      <c r="AC212" s="681"/>
      <c r="AD212" s="527">
        <f>(AF186+AH186)/SUM(AF186:AI186)</f>
        <v>0.71590909090909094</v>
      </c>
      <c r="AE212" s="527">
        <f>(AG186+AI186)/SUM(AF186:AI186)</f>
        <v>0.28409090909090912</v>
      </c>
      <c r="AF212" s="519" t="s">
        <v>233</v>
      </c>
      <c r="AG212" s="520" t="s">
        <v>232</v>
      </c>
      <c r="AH212" s="521" t="s">
        <v>233</v>
      </c>
      <c r="AI212" s="678" t="s">
        <v>234</v>
      </c>
      <c r="AJ212" s="679"/>
      <c r="AK212" s="679"/>
      <c r="AL212" s="680"/>
    </row>
    <row r="213" spans="1:38" ht="13" x14ac:dyDescent="0.3">
      <c r="A213" s="1322" t="s">
        <v>529</v>
      </c>
      <c r="B213" s="1480">
        <f>SUM(F212:U212)/AB209</f>
        <v>2.3622047244094488E-2</v>
      </c>
      <c r="I213" s="508" t="s">
        <v>499</v>
      </c>
      <c r="Z213" s="534" t="s">
        <v>237</v>
      </c>
      <c r="AA213" s="684"/>
      <c r="AB213" s="684"/>
      <c r="AC213" s="684"/>
      <c r="AD213" s="527">
        <f>SUM(AF187,AH187)/SUM(AF187:AI187)</f>
        <v>1</v>
      </c>
      <c r="AE213" s="527">
        <f>SUM(AG187,AI187)/SUM(AF187:AI187)</f>
        <v>0</v>
      </c>
      <c r="AF213" s="529" t="s">
        <v>17</v>
      </c>
      <c r="AG213" s="530" t="s">
        <v>17</v>
      </c>
      <c r="AH213" s="528" t="s">
        <v>17</v>
      </c>
      <c r="AI213" s="682" t="s">
        <v>236</v>
      </c>
      <c r="AJ213" s="682"/>
      <c r="AK213" s="682"/>
      <c r="AL213" s="683"/>
    </row>
    <row r="214" spans="1:38" ht="13.5" thickBot="1" x14ac:dyDescent="0.35">
      <c r="A214" s="582"/>
      <c r="Z214" s="613" t="s">
        <v>268</v>
      </c>
      <c r="AA214" s="685"/>
      <c r="AB214" s="685"/>
      <c r="AC214" s="685"/>
      <c r="AD214" s="614">
        <f>SUM(AF188,AH188)/SUM(AF188:AI188)</f>
        <v>0.37681159420289856</v>
      </c>
      <c r="AE214" s="614">
        <f>SUM(AG188,AI188)/SUM(AF188:AI188)</f>
        <v>0.62318840579710144</v>
      </c>
      <c r="AF214" s="528">
        <f>SUM(AA227:AA235)</f>
        <v>1</v>
      </c>
      <c r="AG214" s="536">
        <v>0</v>
      </c>
      <c r="AH214" s="537">
        <v>0</v>
      </c>
      <c r="AI214" s="682" t="s">
        <v>238</v>
      </c>
      <c r="AJ214" s="682"/>
      <c r="AK214" s="682"/>
      <c r="AL214" s="683"/>
    </row>
    <row r="215" spans="1:38" ht="13.5" thickBot="1" x14ac:dyDescent="0.35">
      <c r="A215" s="508"/>
      <c r="V215" s="688"/>
      <c r="W215" s="512"/>
      <c r="X215" s="512"/>
      <c r="AC215" s="689"/>
      <c r="AD215" s="689"/>
      <c r="AE215" s="512"/>
      <c r="AF215" s="616">
        <f>SUM(AC226:AC235,AE226:AE235)</f>
        <v>833</v>
      </c>
      <c r="AG215" s="617">
        <v>277</v>
      </c>
      <c r="AH215" s="618">
        <v>16</v>
      </c>
      <c r="AI215" s="686" t="s">
        <v>240</v>
      </c>
      <c r="AJ215" s="686"/>
      <c r="AK215" s="686"/>
      <c r="AL215" s="687"/>
    </row>
    <row r="216" spans="1:38" ht="25.5" thickBot="1" x14ac:dyDescent="0.55000000000000004">
      <c r="A216" s="419" t="s">
        <v>280</v>
      </c>
      <c r="B216" s="419"/>
      <c r="C216" s="420"/>
      <c r="D216" s="420"/>
      <c r="E216" s="421"/>
      <c r="F216" s="421"/>
      <c r="G216" s="421"/>
      <c r="H216" s="421"/>
      <c r="I216" s="421"/>
      <c r="J216" s="421"/>
      <c r="K216" s="421"/>
      <c r="L216" s="421"/>
      <c r="M216" s="421"/>
      <c r="N216" s="421"/>
      <c r="O216" s="421"/>
      <c r="P216" s="421"/>
      <c r="Q216" s="421"/>
      <c r="R216" s="421"/>
      <c r="S216" s="423"/>
      <c r="T216" s="421"/>
      <c r="U216" s="421"/>
      <c r="V216" s="421"/>
      <c r="W216" s="421"/>
      <c r="X216" s="421"/>
      <c r="Y216" s="421"/>
      <c r="Z216" s="421"/>
      <c r="AA216" s="421"/>
      <c r="AB216" s="421"/>
      <c r="AC216" s="421"/>
      <c r="AD216" s="421"/>
      <c r="AG216" s="698" t="s">
        <v>500</v>
      </c>
      <c r="AH216" s="699"/>
      <c r="AI216" s="699"/>
      <c r="AJ216" s="699"/>
      <c r="AK216" s="699"/>
      <c r="AL216" s="699"/>
    </row>
    <row r="217" spans="1:38" ht="13.5" thickBot="1" x14ac:dyDescent="0.35">
      <c r="A217" s="425" t="s">
        <v>191</v>
      </c>
      <c r="B217" s="425"/>
      <c r="C217" s="421"/>
      <c r="D217" s="421"/>
      <c r="E217" s="421"/>
      <c r="F217" s="421"/>
      <c r="G217" s="421"/>
      <c r="H217" s="421"/>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row>
    <row r="218" spans="1:38" ht="14" thickTop="1" thickBot="1" x14ac:dyDescent="0.35">
      <c r="A218" s="427" t="s">
        <v>192</v>
      </c>
      <c r="B218" s="428">
        <v>41390</v>
      </c>
      <c r="C218" s="428">
        <v>41409</v>
      </c>
      <c r="D218" s="428">
        <v>41417</v>
      </c>
      <c r="E218" s="428">
        <v>41423</v>
      </c>
      <c r="F218" s="428">
        <v>41431</v>
      </c>
      <c r="G218" s="428">
        <v>41437</v>
      </c>
      <c r="H218" s="428">
        <v>41444</v>
      </c>
      <c r="I218" s="428">
        <v>41452</v>
      </c>
      <c r="J218" s="428">
        <v>41458</v>
      </c>
      <c r="K218" s="428">
        <v>41465</v>
      </c>
      <c r="L218" s="428">
        <v>41474</v>
      </c>
      <c r="M218" s="428">
        <v>41481</v>
      </c>
      <c r="N218" s="428">
        <v>41488</v>
      </c>
      <c r="O218" s="428">
        <v>41494</v>
      </c>
      <c r="P218" s="428">
        <v>41501</v>
      </c>
      <c r="Q218" s="428">
        <v>41509</v>
      </c>
      <c r="R218" s="428">
        <v>41529</v>
      </c>
      <c r="S218" s="428">
        <v>41544</v>
      </c>
      <c r="T218" s="428">
        <v>41558</v>
      </c>
      <c r="U218" s="428">
        <v>41571</v>
      </c>
      <c r="V218" s="428">
        <v>41585</v>
      </c>
      <c r="W218" s="428">
        <v>41592</v>
      </c>
      <c r="X218" s="428">
        <v>41619</v>
      </c>
      <c r="Y218" s="429">
        <v>2013</v>
      </c>
      <c r="Z218" s="430"/>
      <c r="AA218" s="430"/>
      <c r="AB218" s="431"/>
      <c r="AC218" s="431"/>
      <c r="AD218" s="431"/>
      <c r="AE218" s="431"/>
    </row>
    <row r="219" spans="1:38" ht="13.5" thickTop="1" x14ac:dyDescent="0.3">
      <c r="A219" s="436" t="s">
        <v>193</v>
      </c>
      <c r="B219" s="437" t="s">
        <v>242</v>
      </c>
      <c r="C219" s="437" t="s">
        <v>194</v>
      </c>
      <c r="D219" s="437" t="s">
        <v>194</v>
      </c>
      <c r="E219" s="437" t="s">
        <v>194</v>
      </c>
      <c r="F219" s="437" t="s">
        <v>194</v>
      </c>
      <c r="G219" s="437" t="s">
        <v>194</v>
      </c>
      <c r="H219" s="437" t="s">
        <v>194</v>
      </c>
      <c r="I219" s="437" t="s">
        <v>194</v>
      </c>
      <c r="J219" s="437" t="s">
        <v>194</v>
      </c>
      <c r="K219" s="437" t="s">
        <v>194</v>
      </c>
      <c r="L219" s="437" t="s">
        <v>194</v>
      </c>
      <c r="M219" s="437" t="s">
        <v>194</v>
      </c>
      <c r="N219" s="437" t="s">
        <v>194</v>
      </c>
      <c r="O219" s="437" t="s">
        <v>194</v>
      </c>
      <c r="P219" s="437" t="s">
        <v>194</v>
      </c>
      <c r="Q219" s="437" t="s">
        <v>194</v>
      </c>
      <c r="R219" s="437" t="s">
        <v>242</v>
      </c>
      <c r="S219" s="437" t="s">
        <v>242</v>
      </c>
      <c r="T219" s="437" t="s">
        <v>242</v>
      </c>
      <c r="U219" s="437" t="s">
        <v>242</v>
      </c>
      <c r="V219" s="437" t="s">
        <v>242</v>
      </c>
      <c r="W219" s="437" t="s">
        <v>242</v>
      </c>
      <c r="X219" s="437" t="s">
        <v>242</v>
      </c>
      <c r="Y219" s="438"/>
      <c r="Z219" s="439"/>
      <c r="AA219" s="439"/>
      <c r="AB219" s="440"/>
      <c r="AC219" s="440"/>
      <c r="AD219" s="440"/>
      <c r="AE219" s="440"/>
      <c r="AF219" s="433"/>
      <c r="AG219" s="434"/>
      <c r="AH219" s="434"/>
      <c r="AI219" s="435"/>
    </row>
    <row r="220" spans="1:38" ht="13" x14ac:dyDescent="0.3">
      <c r="A220" s="436" t="s">
        <v>195</v>
      </c>
      <c r="B220" s="437" t="s">
        <v>196</v>
      </c>
      <c r="C220" s="437" t="s">
        <v>281</v>
      </c>
      <c r="D220" s="437" t="s">
        <v>260</v>
      </c>
      <c r="E220" s="437" t="s">
        <v>260</v>
      </c>
      <c r="F220" s="437" t="s">
        <v>260</v>
      </c>
      <c r="G220" s="437" t="s">
        <v>260</v>
      </c>
      <c r="H220" s="437" t="s">
        <v>274</v>
      </c>
      <c r="I220" s="437" t="s">
        <v>282</v>
      </c>
      <c r="J220" s="437" t="s">
        <v>246</v>
      </c>
      <c r="K220" s="437" t="s">
        <v>260</v>
      </c>
      <c r="L220" s="437" t="s">
        <v>260</v>
      </c>
      <c r="M220" s="437" t="s">
        <v>260</v>
      </c>
      <c r="N220" s="437" t="s">
        <v>246</v>
      </c>
      <c r="O220" s="437" t="s">
        <v>260</v>
      </c>
      <c r="P220" s="437" t="s">
        <v>260</v>
      </c>
      <c r="Q220" s="437" t="s">
        <v>283</v>
      </c>
      <c r="R220" s="437" t="s">
        <v>272</v>
      </c>
      <c r="S220" s="437" t="s">
        <v>284</v>
      </c>
      <c r="T220" s="437" t="s">
        <v>196</v>
      </c>
      <c r="U220" s="437" t="s">
        <v>272</v>
      </c>
      <c r="V220" s="437" t="s">
        <v>260</v>
      </c>
      <c r="W220" s="437" t="s">
        <v>260</v>
      </c>
      <c r="X220" s="437" t="s">
        <v>260</v>
      </c>
      <c r="Y220" s="444" t="s">
        <v>46</v>
      </c>
      <c r="Z220" s="439"/>
      <c r="AA220" s="440"/>
      <c r="AB220" s="440"/>
      <c r="AC220" s="440"/>
      <c r="AD220" s="440"/>
      <c r="AE220" s="440"/>
      <c r="AF220" s="437"/>
      <c r="AG220" s="442"/>
      <c r="AH220" s="442"/>
      <c r="AI220" s="443"/>
      <c r="AK220" s="515"/>
    </row>
    <row r="221" spans="1:38" ht="13.5" thickBot="1" x14ac:dyDescent="0.35">
      <c r="A221" s="451" t="s">
        <v>285</v>
      </c>
      <c r="B221" s="452">
        <v>10469</v>
      </c>
      <c r="C221" s="452">
        <v>11415</v>
      </c>
      <c r="D221" s="452">
        <v>12463</v>
      </c>
      <c r="E221" s="452">
        <v>12213</v>
      </c>
      <c r="F221" s="452">
        <v>13214</v>
      </c>
      <c r="G221" s="452">
        <v>13497</v>
      </c>
      <c r="H221" s="452">
        <v>13756</v>
      </c>
      <c r="I221" s="452">
        <v>13976</v>
      </c>
      <c r="J221" s="452">
        <v>14171</v>
      </c>
      <c r="K221" s="452">
        <v>13591</v>
      </c>
      <c r="L221" s="452">
        <v>13429</v>
      </c>
      <c r="M221" s="452">
        <v>13690</v>
      </c>
      <c r="N221" s="452">
        <v>11849</v>
      </c>
      <c r="O221" s="452">
        <v>11385</v>
      </c>
      <c r="P221" s="452">
        <v>11608</v>
      </c>
      <c r="Q221" s="452">
        <v>9640</v>
      </c>
      <c r="R221" s="452">
        <v>7385</v>
      </c>
      <c r="S221" s="452">
        <v>6310</v>
      </c>
      <c r="T221" s="452">
        <v>6154</v>
      </c>
      <c r="U221" s="452">
        <v>5950</v>
      </c>
      <c r="V221" s="452">
        <v>5951</v>
      </c>
      <c r="W221" s="452">
        <v>4158</v>
      </c>
      <c r="X221" s="452">
        <v>4047</v>
      </c>
      <c r="Y221" s="453" t="s">
        <v>198</v>
      </c>
      <c r="Z221" s="623"/>
      <c r="AA221" s="624"/>
      <c r="AB221" s="624"/>
      <c r="AC221" s="624"/>
      <c r="AD221" s="624"/>
      <c r="AE221" s="625"/>
      <c r="AF221" s="442"/>
      <c r="AG221" s="442"/>
      <c r="AH221" s="442"/>
      <c r="AI221" s="443"/>
    </row>
    <row r="222" spans="1:38" ht="13.5" thickBot="1" x14ac:dyDescent="0.35">
      <c r="A222" s="460" t="s">
        <v>199</v>
      </c>
      <c r="B222" s="461" t="s">
        <v>200</v>
      </c>
      <c r="C222" s="461" t="s">
        <v>200</v>
      </c>
      <c r="D222" s="461" t="s">
        <v>200</v>
      </c>
      <c r="E222" s="461" t="s">
        <v>200</v>
      </c>
      <c r="F222" s="461" t="s">
        <v>200</v>
      </c>
      <c r="G222" s="461" t="s">
        <v>200</v>
      </c>
      <c r="H222" s="461" t="s">
        <v>200</v>
      </c>
      <c r="I222" s="461" t="s">
        <v>200</v>
      </c>
      <c r="J222" s="461" t="s">
        <v>200</v>
      </c>
      <c r="K222" s="461" t="s">
        <v>200</v>
      </c>
      <c r="L222" s="461" t="s">
        <v>200</v>
      </c>
      <c r="M222" s="461" t="s">
        <v>200</v>
      </c>
      <c r="N222" s="461" t="s">
        <v>200</v>
      </c>
      <c r="O222" s="461" t="s">
        <v>200</v>
      </c>
      <c r="P222" s="461" t="s">
        <v>200</v>
      </c>
      <c r="Q222" s="461" t="s">
        <v>200</v>
      </c>
      <c r="R222" s="461" t="s">
        <v>248</v>
      </c>
      <c r="S222" s="461" t="s">
        <v>248</v>
      </c>
      <c r="T222" s="461" t="s">
        <v>206</v>
      </c>
      <c r="U222" s="461" t="s">
        <v>206</v>
      </c>
      <c r="V222" s="461" t="s">
        <v>206</v>
      </c>
      <c r="W222" s="461" t="s">
        <v>206</v>
      </c>
      <c r="X222" s="461" t="s">
        <v>201</v>
      </c>
      <c r="Y222" s="462" t="s">
        <v>201</v>
      </c>
      <c r="Z222" s="463" t="s">
        <v>202</v>
      </c>
      <c r="AA222" s="462" t="s">
        <v>203</v>
      </c>
      <c r="AB222" s="462" t="s">
        <v>204</v>
      </c>
      <c r="AC222" s="462" t="s">
        <v>205</v>
      </c>
      <c r="AD222" s="462" t="s">
        <v>204</v>
      </c>
      <c r="AE222" s="462" t="s">
        <v>206</v>
      </c>
      <c r="AF222" s="628"/>
      <c r="AG222" s="442"/>
      <c r="AH222" s="442"/>
      <c r="AI222" s="443"/>
    </row>
    <row r="223" spans="1:38" ht="13" x14ac:dyDescent="0.3">
      <c r="A223" s="465" t="s">
        <v>208</v>
      </c>
      <c r="B223" s="466">
        <v>0</v>
      </c>
      <c r="C223" s="466">
        <v>0</v>
      </c>
      <c r="D223" s="466">
        <v>0</v>
      </c>
      <c r="E223" s="466">
        <v>0</v>
      </c>
      <c r="F223" s="466">
        <v>1</v>
      </c>
      <c r="G223" s="466">
        <v>6</v>
      </c>
      <c r="H223" s="466">
        <v>19</v>
      </c>
      <c r="I223" s="466">
        <v>35</v>
      </c>
      <c r="J223" s="466">
        <v>73</v>
      </c>
      <c r="K223" s="466">
        <v>71</v>
      </c>
      <c r="L223" s="466">
        <v>76</v>
      </c>
      <c r="M223" s="466">
        <v>61</v>
      </c>
      <c r="N223" s="466">
        <v>49</v>
      </c>
      <c r="O223" s="466">
        <v>41</v>
      </c>
      <c r="P223" s="466">
        <v>0</v>
      </c>
      <c r="Q223" s="466">
        <v>0</v>
      </c>
      <c r="R223" s="466">
        <v>6</v>
      </c>
      <c r="S223" s="466">
        <v>16</v>
      </c>
      <c r="T223" s="466">
        <v>78</v>
      </c>
      <c r="U223" s="466">
        <v>45</v>
      </c>
      <c r="V223" s="466">
        <v>60</v>
      </c>
      <c r="W223" s="466">
        <v>15</v>
      </c>
      <c r="X223" s="693">
        <v>45</v>
      </c>
      <c r="Y223" s="638" t="s">
        <v>17</v>
      </c>
      <c r="Z223" s="638" t="s">
        <v>17</v>
      </c>
      <c r="AA223" s="639">
        <f t="shared" ref="AA223:AA235" si="90">SUM(B223:Q223)</f>
        <v>432</v>
      </c>
      <c r="AB223" s="640">
        <f t="shared" ref="AB223:AB235" si="91">AA223/AA$236</f>
        <v>0.75922671353251314</v>
      </c>
      <c r="AC223" s="639">
        <f t="shared" ref="AC223:AC235" si="92">SUM(R223:S223)</f>
        <v>22</v>
      </c>
      <c r="AD223" s="640">
        <f t="shared" ref="AD223:AD235" si="93">AC223/AC$236</f>
        <v>0.38596491228070173</v>
      </c>
      <c r="AE223" s="639">
        <f t="shared" ref="AE223:AE235" si="94">SUM(T223:W223)</f>
        <v>198</v>
      </c>
      <c r="AF223" s="633"/>
      <c r="AG223" s="442"/>
      <c r="AH223" s="442"/>
      <c r="AI223" s="443"/>
    </row>
    <row r="224" spans="1:38" ht="13" x14ac:dyDescent="0.3">
      <c r="A224" s="470" t="s">
        <v>209</v>
      </c>
      <c r="B224" s="471">
        <v>0</v>
      </c>
      <c r="C224" s="471">
        <v>0</v>
      </c>
      <c r="D224" s="471">
        <v>0</v>
      </c>
      <c r="E224" s="471">
        <v>1</v>
      </c>
      <c r="F224" s="471">
        <v>2</v>
      </c>
      <c r="G224" s="471">
        <v>1</v>
      </c>
      <c r="H224" s="471">
        <v>2</v>
      </c>
      <c r="I224" s="471">
        <v>18</v>
      </c>
      <c r="J224" s="471">
        <v>22</v>
      </c>
      <c r="K224" s="471">
        <v>19</v>
      </c>
      <c r="L224" s="471">
        <v>32</v>
      </c>
      <c r="M224" s="471">
        <v>13</v>
      </c>
      <c r="N224" s="471">
        <v>10</v>
      </c>
      <c r="O224" s="471">
        <v>8</v>
      </c>
      <c r="P224" s="471">
        <v>0</v>
      </c>
      <c r="Q224" s="471">
        <v>0</v>
      </c>
      <c r="R224" s="471">
        <v>4</v>
      </c>
      <c r="S224" s="471">
        <v>20</v>
      </c>
      <c r="T224" s="471">
        <v>42</v>
      </c>
      <c r="U224" s="471">
        <v>82</v>
      </c>
      <c r="V224" s="471">
        <v>10</v>
      </c>
      <c r="W224" s="471">
        <v>0</v>
      </c>
      <c r="X224" s="694">
        <v>2</v>
      </c>
      <c r="Y224" s="638" t="s">
        <v>17</v>
      </c>
      <c r="Z224" s="638" t="s">
        <v>17</v>
      </c>
      <c r="AA224" s="639">
        <f t="shared" si="90"/>
        <v>128</v>
      </c>
      <c r="AB224" s="640">
        <f t="shared" si="91"/>
        <v>0.22495606326889278</v>
      </c>
      <c r="AC224" s="639">
        <f t="shared" si="92"/>
        <v>24</v>
      </c>
      <c r="AD224" s="640">
        <f t="shared" si="93"/>
        <v>0.42105263157894735</v>
      </c>
      <c r="AE224" s="639">
        <f t="shared" si="94"/>
        <v>134</v>
      </c>
      <c r="AF224" s="590" t="s">
        <v>208</v>
      </c>
      <c r="AG224" s="442"/>
      <c r="AH224" s="442"/>
      <c r="AI224" s="443"/>
    </row>
    <row r="225" spans="1:37" ht="13" x14ac:dyDescent="0.3">
      <c r="A225" s="470" t="s">
        <v>211</v>
      </c>
      <c r="B225" s="471">
        <v>0</v>
      </c>
      <c r="C225" s="471">
        <v>0</v>
      </c>
      <c r="D225" s="471">
        <v>0</v>
      </c>
      <c r="E225" s="471">
        <v>0</v>
      </c>
      <c r="F225" s="471">
        <v>0</v>
      </c>
      <c r="G225" s="471">
        <v>1</v>
      </c>
      <c r="H225" s="471">
        <v>0</v>
      </c>
      <c r="I225" s="471">
        <v>3</v>
      </c>
      <c r="J225" s="471">
        <v>0</v>
      </c>
      <c r="K225" s="471">
        <v>3</v>
      </c>
      <c r="L225" s="471">
        <v>0</v>
      </c>
      <c r="M225" s="471">
        <v>0</v>
      </c>
      <c r="N225" s="471">
        <v>1</v>
      </c>
      <c r="O225" s="471">
        <v>0</v>
      </c>
      <c r="P225" s="471">
        <v>0</v>
      </c>
      <c r="Q225" s="471">
        <v>0</v>
      </c>
      <c r="R225" s="471">
        <v>0</v>
      </c>
      <c r="S225" s="471">
        <v>11</v>
      </c>
      <c r="T225" s="471">
        <v>106</v>
      </c>
      <c r="U225" s="471">
        <v>159</v>
      </c>
      <c r="V225" s="471">
        <v>17</v>
      </c>
      <c r="W225" s="471">
        <v>0</v>
      </c>
      <c r="X225" s="694">
        <v>0</v>
      </c>
      <c r="Y225" s="638" t="s">
        <v>17</v>
      </c>
      <c r="Z225" s="638" t="s">
        <v>17</v>
      </c>
      <c r="AA225" s="639">
        <f t="shared" si="90"/>
        <v>8</v>
      </c>
      <c r="AB225" s="640">
        <f t="shared" si="91"/>
        <v>1.4059753954305799E-2</v>
      </c>
      <c r="AC225" s="639">
        <f t="shared" si="92"/>
        <v>11</v>
      </c>
      <c r="AD225" s="640">
        <f t="shared" si="93"/>
        <v>0.19298245614035087</v>
      </c>
      <c r="AE225" s="639">
        <f t="shared" si="94"/>
        <v>282</v>
      </c>
      <c r="AF225" s="590" t="s">
        <v>209</v>
      </c>
      <c r="AG225" s="442"/>
      <c r="AH225" s="442"/>
      <c r="AI225" s="443"/>
      <c r="AJ225" s="424" t="s">
        <v>210</v>
      </c>
      <c r="AK225" s="424" t="s">
        <v>261</v>
      </c>
    </row>
    <row r="226" spans="1:37" ht="13" x14ac:dyDescent="0.3">
      <c r="A226" s="470" t="s">
        <v>212</v>
      </c>
      <c r="B226" s="471">
        <v>0</v>
      </c>
      <c r="C226" s="471">
        <v>0</v>
      </c>
      <c r="D226" s="471">
        <v>0</v>
      </c>
      <c r="E226" s="471">
        <v>0</v>
      </c>
      <c r="F226" s="471">
        <v>0</v>
      </c>
      <c r="G226" s="471">
        <v>0</v>
      </c>
      <c r="H226" s="471">
        <v>0</v>
      </c>
      <c r="I226" s="471">
        <v>0</v>
      </c>
      <c r="J226" s="471">
        <v>0</v>
      </c>
      <c r="K226" s="471">
        <v>0</v>
      </c>
      <c r="L226" s="471">
        <v>0</v>
      </c>
      <c r="M226" s="471">
        <v>0</v>
      </c>
      <c r="N226" s="471">
        <v>0</v>
      </c>
      <c r="O226" s="471">
        <v>0</v>
      </c>
      <c r="P226" s="471">
        <v>0</v>
      </c>
      <c r="Q226" s="471">
        <v>0</v>
      </c>
      <c r="R226" s="471">
        <v>0</v>
      </c>
      <c r="S226" s="471">
        <v>0</v>
      </c>
      <c r="T226" s="471">
        <v>30</v>
      </c>
      <c r="U226" s="471">
        <v>97</v>
      </c>
      <c r="V226" s="471">
        <v>15</v>
      </c>
      <c r="W226" s="471">
        <v>0</v>
      </c>
      <c r="X226" s="694">
        <v>0</v>
      </c>
      <c r="Y226" s="638" t="s">
        <v>17</v>
      </c>
      <c r="Z226" s="638" t="s">
        <v>17</v>
      </c>
      <c r="AA226" s="639">
        <f t="shared" si="90"/>
        <v>0</v>
      </c>
      <c r="AB226" s="640">
        <f t="shared" si="91"/>
        <v>0</v>
      </c>
      <c r="AC226" s="639">
        <f t="shared" si="92"/>
        <v>0</v>
      </c>
      <c r="AD226" s="640">
        <f t="shared" si="93"/>
        <v>0</v>
      </c>
      <c r="AE226" s="639">
        <f t="shared" si="94"/>
        <v>142</v>
      </c>
      <c r="AF226" s="591" t="s">
        <v>211</v>
      </c>
      <c r="AG226" s="442"/>
      <c r="AH226" s="442"/>
      <c r="AI226" s="443"/>
      <c r="AJ226" s="424">
        <f>X252</f>
        <v>1</v>
      </c>
      <c r="AK226" s="424">
        <v>0</v>
      </c>
    </row>
    <row r="227" spans="1:37" ht="13" x14ac:dyDescent="0.3">
      <c r="A227" s="470" t="s">
        <v>213</v>
      </c>
      <c r="B227" s="473">
        <v>0</v>
      </c>
      <c r="C227" s="471">
        <v>0</v>
      </c>
      <c r="D227" s="471">
        <v>0</v>
      </c>
      <c r="E227" s="471">
        <v>0</v>
      </c>
      <c r="F227" s="471">
        <v>0</v>
      </c>
      <c r="G227" s="471">
        <v>0</v>
      </c>
      <c r="H227" s="471">
        <v>0</v>
      </c>
      <c r="I227" s="471">
        <v>0</v>
      </c>
      <c r="J227" s="471">
        <v>0</v>
      </c>
      <c r="K227" s="471">
        <v>0</v>
      </c>
      <c r="L227" s="471">
        <v>0</v>
      </c>
      <c r="M227" s="471">
        <v>0</v>
      </c>
      <c r="N227" s="471">
        <v>0</v>
      </c>
      <c r="O227" s="471">
        <v>0</v>
      </c>
      <c r="P227" s="471">
        <v>0</v>
      </c>
      <c r="Q227" s="471">
        <v>0</v>
      </c>
      <c r="R227" s="471">
        <v>0</v>
      </c>
      <c r="S227" s="471">
        <v>0</v>
      </c>
      <c r="T227" s="471">
        <v>37</v>
      </c>
      <c r="U227" s="471">
        <v>76</v>
      </c>
      <c r="V227" s="471">
        <v>26</v>
      </c>
      <c r="W227" s="471">
        <v>1</v>
      </c>
      <c r="X227" s="694">
        <v>2</v>
      </c>
      <c r="Y227" s="638" t="s">
        <v>17</v>
      </c>
      <c r="Z227" s="638" t="s">
        <v>17</v>
      </c>
      <c r="AA227" s="639">
        <f t="shared" si="90"/>
        <v>0</v>
      </c>
      <c r="AB227" s="640">
        <f t="shared" si="91"/>
        <v>0</v>
      </c>
      <c r="AC227" s="639">
        <f t="shared" si="92"/>
        <v>0</v>
      </c>
      <c r="AD227" s="640">
        <f t="shared" si="93"/>
        <v>0</v>
      </c>
      <c r="AE227" s="639">
        <f t="shared" si="94"/>
        <v>140</v>
      </c>
      <c r="AF227" s="591" t="s">
        <v>212</v>
      </c>
      <c r="AG227" s="442"/>
      <c r="AH227" s="442"/>
      <c r="AI227" s="443"/>
    </row>
    <row r="228" spans="1:37" ht="13" x14ac:dyDescent="0.3">
      <c r="A228" s="470" t="s">
        <v>214</v>
      </c>
      <c r="B228" s="473">
        <v>0</v>
      </c>
      <c r="C228" s="471">
        <v>1</v>
      </c>
      <c r="D228" s="471">
        <v>0</v>
      </c>
      <c r="E228" s="471">
        <v>0</v>
      </c>
      <c r="F228" s="471">
        <v>0</v>
      </c>
      <c r="G228" s="471">
        <v>0</v>
      </c>
      <c r="H228" s="471">
        <v>0</v>
      </c>
      <c r="I228" s="471">
        <v>0</v>
      </c>
      <c r="J228" s="471">
        <v>0</v>
      </c>
      <c r="K228" s="471">
        <v>0</v>
      </c>
      <c r="L228" s="471">
        <v>0</v>
      </c>
      <c r="M228" s="471">
        <v>0</v>
      </c>
      <c r="N228" s="471">
        <v>0</v>
      </c>
      <c r="O228" s="471">
        <v>0</v>
      </c>
      <c r="P228" s="471">
        <v>0</v>
      </c>
      <c r="Q228" s="471">
        <v>0</v>
      </c>
      <c r="R228" s="471">
        <v>0</v>
      </c>
      <c r="S228" s="471">
        <v>0</v>
      </c>
      <c r="T228" s="471">
        <v>28</v>
      </c>
      <c r="U228" s="471">
        <v>47</v>
      </c>
      <c r="V228" s="471">
        <v>22</v>
      </c>
      <c r="W228" s="471">
        <v>0</v>
      </c>
      <c r="X228" s="694">
        <v>2</v>
      </c>
      <c r="Y228" s="638" t="s">
        <v>17</v>
      </c>
      <c r="Z228" s="638" t="s">
        <v>17</v>
      </c>
      <c r="AA228" s="639">
        <f t="shared" si="90"/>
        <v>1</v>
      </c>
      <c r="AB228" s="640">
        <f t="shared" si="91"/>
        <v>1.7574692442882249E-3</v>
      </c>
      <c r="AC228" s="639">
        <f t="shared" si="92"/>
        <v>0</v>
      </c>
      <c r="AD228" s="640">
        <f t="shared" si="93"/>
        <v>0</v>
      </c>
      <c r="AE228" s="639">
        <f t="shared" si="94"/>
        <v>97</v>
      </c>
      <c r="AF228" s="591" t="s">
        <v>213</v>
      </c>
      <c r="AG228" s="442"/>
      <c r="AH228" s="442"/>
      <c r="AI228" s="443"/>
    </row>
    <row r="229" spans="1:37" ht="13" x14ac:dyDescent="0.3">
      <c r="A229" s="470" t="s">
        <v>215</v>
      </c>
      <c r="B229" s="473">
        <v>0</v>
      </c>
      <c r="C229" s="471">
        <v>0</v>
      </c>
      <c r="D229" s="471">
        <v>0</v>
      </c>
      <c r="E229" s="471">
        <v>0</v>
      </c>
      <c r="F229" s="471">
        <v>0</v>
      </c>
      <c r="G229" s="471">
        <v>0</v>
      </c>
      <c r="H229" s="471">
        <v>0</v>
      </c>
      <c r="I229" s="471">
        <v>0</v>
      </c>
      <c r="J229" s="471">
        <v>0</v>
      </c>
      <c r="K229" s="471">
        <v>0</v>
      </c>
      <c r="L229" s="471">
        <v>0</v>
      </c>
      <c r="M229" s="471">
        <v>0</v>
      </c>
      <c r="N229" s="471">
        <v>0</v>
      </c>
      <c r="O229" s="471">
        <v>0</v>
      </c>
      <c r="P229" s="471">
        <v>0</v>
      </c>
      <c r="Q229" s="471">
        <v>0</v>
      </c>
      <c r="R229" s="471">
        <v>0</v>
      </c>
      <c r="S229" s="471">
        <v>0</v>
      </c>
      <c r="T229" s="471">
        <v>10</v>
      </c>
      <c r="U229" s="471">
        <v>60</v>
      </c>
      <c r="V229" s="471">
        <v>22</v>
      </c>
      <c r="W229" s="471">
        <v>0</v>
      </c>
      <c r="X229" s="694">
        <v>0</v>
      </c>
      <c r="Y229" s="638" t="s">
        <v>17</v>
      </c>
      <c r="Z229" s="638" t="s">
        <v>17</v>
      </c>
      <c r="AA229" s="639">
        <f t="shared" si="90"/>
        <v>0</v>
      </c>
      <c r="AB229" s="640">
        <f t="shared" si="91"/>
        <v>0</v>
      </c>
      <c r="AC229" s="639">
        <f t="shared" si="92"/>
        <v>0</v>
      </c>
      <c r="AD229" s="640">
        <f t="shared" si="93"/>
        <v>0</v>
      </c>
      <c r="AE229" s="639">
        <f t="shared" si="94"/>
        <v>92</v>
      </c>
      <c r="AF229" s="591" t="s">
        <v>214</v>
      </c>
      <c r="AG229" s="442"/>
      <c r="AH229" s="442"/>
      <c r="AI229" s="443"/>
    </row>
    <row r="230" spans="1:37" ht="13.5" thickBot="1" x14ac:dyDescent="0.35">
      <c r="A230" s="474" t="s">
        <v>216</v>
      </c>
      <c r="B230" s="475">
        <v>0</v>
      </c>
      <c r="C230" s="475">
        <v>0</v>
      </c>
      <c r="D230" s="475">
        <v>0</v>
      </c>
      <c r="E230" s="475">
        <v>0</v>
      </c>
      <c r="F230" s="475">
        <v>0</v>
      </c>
      <c r="G230" s="475">
        <v>0</v>
      </c>
      <c r="H230" s="475">
        <v>0</v>
      </c>
      <c r="I230" s="475">
        <v>0</v>
      </c>
      <c r="J230" s="475">
        <v>0</v>
      </c>
      <c r="K230" s="475">
        <v>0</v>
      </c>
      <c r="L230" s="475">
        <v>0</v>
      </c>
      <c r="M230" s="475">
        <v>0</v>
      </c>
      <c r="N230" s="475">
        <v>0</v>
      </c>
      <c r="O230" s="475">
        <v>0</v>
      </c>
      <c r="P230" s="475">
        <v>0</v>
      </c>
      <c r="Q230" s="475">
        <v>0</v>
      </c>
      <c r="R230" s="475">
        <v>0</v>
      </c>
      <c r="S230" s="475">
        <v>0</v>
      </c>
      <c r="T230" s="475">
        <v>7</v>
      </c>
      <c r="U230" s="475">
        <v>57</v>
      </c>
      <c r="V230" s="475">
        <v>14</v>
      </c>
      <c r="W230" s="475">
        <v>0</v>
      </c>
      <c r="X230" s="695">
        <v>3</v>
      </c>
      <c r="Y230" s="646" t="s">
        <v>17</v>
      </c>
      <c r="Z230" s="647" t="s">
        <v>17</v>
      </c>
      <c r="AA230" s="648">
        <f t="shared" si="90"/>
        <v>0</v>
      </c>
      <c r="AB230" s="649">
        <f t="shared" si="91"/>
        <v>0</v>
      </c>
      <c r="AC230" s="648">
        <f t="shared" si="92"/>
        <v>0</v>
      </c>
      <c r="AD230" s="649">
        <f t="shared" si="93"/>
        <v>0</v>
      </c>
      <c r="AE230" s="648">
        <f t="shared" si="94"/>
        <v>78</v>
      </c>
      <c r="AF230" s="591" t="s">
        <v>215</v>
      </c>
      <c r="AG230" s="442"/>
      <c r="AH230" s="442"/>
      <c r="AI230" s="443"/>
    </row>
    <row r="231" spans="1:37" ht="13.5" thickBot="1" x14ac:dyDescent="0.35">
      <c r="A231" s="465" t="s">
        <v>217</v>
      </c>
      <c r="B231" s="653">
        <v>0</v>
      </c>
      <c r="C231" s="466">
        <v>0</v>
      </c>
      <c r="D231" s="473">
        <v>0</v>
      </c>
      <c r="E231" s="473">
        <v>0</v>
      </c>
      <c r="F231" s="473">
        <v>0</v>
      </c>
      <c r="G231" s="466">
        <v>0</v>
      </c>
      <c r="H231" s="466">
        <v>0</v>
      </c>
      <c r="I231" s="466">
        <v>0</v>
      </c>
      <c r="J231" s="471">
        <v>0</v>
      </c>
      <c r="K231" s="471">
        <v>0</v>
      </c>
      <c r="L231" s="471">
        <v>0</v>
      </c>
      <c r="M231" s="466">
        <v>0</v>
      </c>
      <c r="N231" s="466">
        <v>0</v>
      </c>
      <c r="O231" s="466">
        <v>0</v>
      </c>
      <c r="P231" s="466">
        <v>0</v>
      </c>
      <c r="Q231" s="471" t="s">
        <v>218</v>
      </c>
      <c r="R231" s="466">
        <v>0</v>
      </c>
      <c r="S231" s="466">
        <v>0</v>
      </c>
      <c r="T231" s="466">
        <v>16</v>
      </c>
      <c r="U231" s="466">
        <v>95</v>
      </c>
      <c r="V231" s="466">
        <v>43</v>
      </c>
      <c r="W231" s="466">
        <v>7</v>
      </c>
      <c r="X231" s="693">
        <v>0</v>
      </c>
      <c r="Y231" s="657" t="s">
        <v>17</v>
      </c>
      <c r="Z231" s="657" t="s">
        <v>17</v>
      </c>
      <c r="AA231" s="658">
        <f t="shared" si="90"/>
        <v>0</v>
      </c>
      <c r="AB231" s="659">
        <f t="shared" si="91"/>
        <v>0</v>
      </c>
      <c r="AC231" s="658">
        <f t="shared" si="92"/>
        <v>0</v>
      </c>
      <c r="AD231" s="659">
        <f t="shared" si="93"/>
        <v>0</v>
      </c>
      <c r="AE231" s="658">
        <f t="shared" si="94"/>
        <v>161</v>
      </c>
      <c r="AF231" s="597" t="s">
        <v>216</v>
      </c>
      <c r="AG231" s="651"/>
      <c r="AH231" s="651"/>
      <c r="AI231" s="652"/>
    </row>
    <row r="232" spans="1:37" ht="13" x14ac:dyDescent="0.3">
      <c r="A232" s="470" t="s">
        <v>219</v>
      </c>
      <c r="B232" s="473">
        <v>0</v>
      </c>
      <c r="C232" s="471">
        <v>0</v>
      </c>
      <c r="D232" s="471">
        <v>0</v>
      </c>
      <c r="E232" s="471">
        <v>0</v>
      </c>
      <c r="F232" s="471">
        <v>0</v>
      </c>
      <c r="G232" s="471">
        <v>0</v>
      </c>
      <c r="H232" s="471">
        <v>0</v>
      </c>
      <c r="I232" s="471">
        <v>0</v>
      </c>
      <c r="J232" s="471">
        <v>0</v>
      </c>
      <c r="K232" s="471">
        <v>0</v>
      </c>
      <c r="L232" s="471">
        <v>0</v>
      </c>
      <c r="M232" s="471">
        <v>0</v>
      </c>
      <c r="N232" s="471">
        <v>0</v>
      </c>
      <c r="O232" s="471">
        <v>0</v>
      </c>
      <c r="P232" s="471">
        <v>0</v>
      </c>
      <c r="Q232" s="471" t="s">
        <v>218</v>
      </c>
      <c r="R232" s="471">
        <v>0</v>
      </c>
      <c r="S232" s="471">
        <v>0</v>
      </c>
      <c r="T232" s="471">
        <v>6</v>
      </c>
      <c r="U232" s="471">
        <v>23</v>
      </c>
      <c r="V232" s="471">
        <v>28</v>
      </c>
      <c r="W232" s="471">
        <v>1</v>
      </c>
      <c r="X232" s="694">
        <v>4</v>
      </c>
      <c r="Y232" s="638" t="s">
        <v>17</v>
      </c>
      <c r="Z232" s="638" t="s">
        <v>17</v>
      </c>
      <c r="AA232" s="639">
        <f t="shared" si="90"/>
        <v>0</v>
      </c>
      <c r="AB232" s="640">
        <f t="shared" si="91"/>
        <v>0</v>
      </c>
      <c r="AC232" s="639">
        <f t="shared" si="92"/>
        <v>0</v>
      </c>
      <c r="AD232" s="640">
        <f t="shared" si="93"/>
        <v>0</v>
      </c>
      <c r="AE232" s="639">
        <f t="shared" si="94"/>
        <v>58</v>
      </c>
      <c r="AF232" s="605" t="s">
        <v>217</v>
      </c>
      <c r="AG232" s="661"/>
      <c r="AH232" s="661"/>
      <c r="AI232" s="662"/>
    </row>
    <row r="233" spans="1:37" ht="13" x14ac:dyDescent="0.3">
      <c r="A233" s="470" t="s">
        <v>220</v>
      </c>
      <c r="B233" s="473">
        <v>0</v>
      </c>
      <c r="C233" s="471" t="s">
        <v>218</v>
      </c>
      <c r="D233" s="471" t="s">
        <v>218</v>
      </c>
      <c r="E233" s="471" t="s">
        <v>218</v>
      </c>
      <c r="F233" s="471" t="s">
        <v>218</v>
      </c>
      <c r="G233" s="471" t="s">
        <v>218</v>
      </c>
      <c r="H233" s="471" t="s">
        <v>218</v>
      </c>
      <c r="I233" s="471" t="s">
        <v>218</v>
      </c>
      <c r="J233" s="471" t="s">
        <v>218</v>
      </c>
      <c r="K233" s="471" t="s">
        <v>218</v>
      </c>
      <c r="L233" s="471" t="s">
        <v>218</v>
      </c>
      <c r="M233" s="471" t="s">
        <v>218</v>
      </c>
      <c r="N233" s="471" t="s">
        <v>218</v>
      </c>
      <c r="O233" s="471" t="s">
        <v>218</v>
      </c>
      <c r="P233" s="471" t="s">
        <v>218</v>
      </c>
      <c r="Q233" s="471" t="s">
        <v>218</v>
      </c>
      <c r="R233" s="471">
        <v>0</v>
      </c>
      <c r="S233" s="471">
        <v>0</v>
      </c>
      <c r="T233" s="471">
        <v>1</v>
      </c>
      <c r="U233" s="471">
        <v>12</v>
      </c>
      <c r="V233" s="471">
        <v>32</v>
      </c>
      <c r="W233" s="471">
        <v>5</v>
      </c>
      <c r="X233" s="694">
        <v>2</v>
      </c>
      <c r="Y233" s="638" t="s">
        <v>17</v>
      </c>
      <c r="Z233" s="638" t="s">
        <v>17</v>
      </c>
      <c r="AA233" s="639">
        <f t="shared" si="90"/>
        <v>0</v>
      </c>
      <c r="AB233" s="640">
        <f t="shared" si="91"/>
        <v>0</v>
      </c>
      <c r="AC233" s="639">
        <f t="shared" si="92"/>
        <v>0</v>
      </c>
      <c r="AD233" s="640">
        <f t="shared" si="93"/>
        <v>0</v>
      </c>
      <c r="AE233" s="639">
        <f t="shared" si="94"/>
        <v>50</v>
      </c>
      <c r="AF233" s="590" t="s">
        <v>219</v>
      </c>
      <c r="AG233" s="663"/>
      <c r="AH233" s="663"/>
      <c r="AI233" s="664"/>
    </row>
    <row r="234" spans="1:37" ht="13" x14ac:dyDescent="0.3">
      <c r="A234" s="470" t="s">
        <v>221</v>
      </c>
      <c r="B234" s="473">
        <v>0</v>
      </c>
      <c r="C234" s="471" t="s">
        <v>218</v>
      </c>
      <c r="D234" s="471" t="s">
        <v>218</v>
      </c>
      <c r="E234" s="471" t="s">
        <v>218</v>
      </c>
      <c r="F234" s="471" t="s">
        <v>218</v>
      </c>
      <c r="G234" s="471" t="s">
        <v>218</v>
      </c>
      <c r="H234" s="471" t="s">
        <v>218</v>
      </c>
      <c r="I234" s="471" t="s">
        <v>218</v>
      </c>
      <c r="J234" s="471" t="s">
        <v>218</v>
      </c>
      <c r="K234" s="471" t="s">
        <v>218</v>
      </c>
      <c r="L234" s="471" t="s">
        <v>218</v>
      </c>
      <c r="M234" s="471" t="s">
        <v>218</v>
      </c>
      <c r="N234" s="471" t="s">
        <v>218</v>
      </c>
      <c r="O234" s="471" t="s">
        <v>218</v>
      </c>
      <c r="P234" s="471" t="s">
        <v>218</v>
      </c>
      <c r="Q234" s="471" t="s">
        <v>218</v>
      </c>
      <c r="R234" s="471">
        <v>0</v>
      </c>
      <c r="S234" s="471">
        <v>0</v>
      </c>
      <c r="T234" s="471">
        <v>0</v>
      </c>
      <c r="U234" s="471">
        <v>1</v>
      </c>
      <c r="V234" s="471">
        <v>4</v>
      </c>
      <c r="W234" s="471">
        <v>7</v>
      </c>
      <c r="X234" s="694">
        <v>2</v>
      </c>
      <c r="Y234" s="638" t="s">
        <v>17</v>
      </c>
      <c r="Z234" s="638" t="s">
        <v>17</v>
      </c>
      <c r="AA234" s="639">
        <f t="shared" si="90"/>
        <v>0</v>
      </c>
      <c r="AB234" s="640">
        <f t="shared" si="91"/>
        <v>0</v>
      </c>
      <c r="AC234" s="639">
        <f t="shared" si="92"/>
        <v>0</v>
      </c>
      <c r="AD234" s="640">
        <f t="shared" si="93"/>
        <v>0</v>
      </c>
      <c r="AE234" s="639">
        <f t="shared" si="94"/>
        <v>12</v>
      </c>
      <c r="AF234" s="590" t="s">
        <v>220</v>
      </c>
      <c r="AG234" s="663"/>
      <c r="AH234" s="663"/>
      <c r="AI234" s="664"/>
    </row>
    <row r="235" spans="1:37" ht="13.5" thickBot="1" x14ac:dyDescent="0.35">
      <c r="A235" s="482" t="s">
        <v>222</v>
      </c>
      <c r="B235" s="473">
        <v>0</v>
      </c>
      <c r="C235" s="471" t="s">
        <v>218</v>
      </c>
      <c r="D235" s="471" t="s">
        <v>218</v>
      </c>
      <c r="E235" s="471" t="s">
        <v>218</v>
      </c>
      <c r="F235" s="471" t="s">
        <v>218</v>
      </c>
      <c r="G235" s="471" t="s">
        <v>218</v>
      </c>
      <c r="H235" s="471" t="s">
        <v>218</v>
      </c>
      <c r="I235" s="471" t="s">
        <v>218</v>
      </c>
      <c r="J235" s="471" t="s">
        <v>218</v>
      </c>
      <c r="K235" s="471" t="s">
        <v>218</v>
      </c>
      <c r="L235" s="471" t="s">
        <v>218</v>
      </c>
      <c r="M235" s="471" t="s">
        <v>218</v>
      </c>
      <c r="N235" s="471" t="s">
        <v>218</v>
      </c>
      <c r="O235" s="471" t="s">
        <v>218</v>
      </c>
      <c r="P235" s="471" t="s">
        <v>218</v>
      </c>
      <c r="Q235" s="471" t="s">
        <v>218</v>
      </c>
      <c r="R235" s="471">
        <v>0</v>
      </c>
      <c r="S235" s="471">
        <v>0</v>
      </c>
      <c r="T235" s="471">
        <v>0</v>
      </c>
      <c r="U235" s="471">
        <v>0</v>
      </c>
      <c r="V235" s="471">
        <v>1</v>
      </c>
      <c r="W235" s="471">
        <v>2</v>
      </c>
      <c r="X235" s="694">
        <v>4</v>
      </c>
      <c r="Y235" s="638" t="s">
        <v>17</v>
      </c>
      <c r="Z235" s="638" t="s">
        <v>17</v>
      </c>
      <c r="AA235" s="639">
        <f t="shared" si="90"/>
        <v>0</v>
      </c>
      <c r="AB235" s="640">
        <f t="shared" si="91"/>
        <v>0</v>
      </c>
      <c r="AC235" s="639">
        <f t="shared" si="92"/>
        <v>0</v>
      </c>
      <c r="AD235" s="640">
        <f t="shared" si="93"/>
        <v>0</v>
      </c>
      <c r="AE235" s="639">
        <f t="shared" si="94"/>
        <v>3</v>
      </c>
      <c r="AF235" s="590" t="s">
        <v>221</v>
      </c>
      <c r="AG235" s="663"/>
      <c r="AH235" s="663"/>
      <c r="AI235" s="664"/>
    </row>
    <row r="236" spans="1:37" ht="13.5" thickBot="1" x14ac:dyDescent="0.35">
      <c r="A236" s="486" t="s">
        <v>46</v>
      </c>
      <c r="B236" s="487">
        <f t="shared" ref="B236:X236" si="95">SUM(B223:B235)</f>
        <v>0</v>
      </c>
      <c r="C236" s="487">
        <f t="shared" si="95"/>
        <v>1</v>
      </c>
      <c r="D236" s="487">
        <f t="shared" si="95"/>
        <v>0</v>
      </c>
      <c r="E236" s="487">
        <f t="shared" si="95"/>
        <v>1</v>
      </c>
      <c r="F236" s="487">
        <f t="shared" si="95"/>
        <v>3</v>
      </c>
      <c r="G236" s="487">
        <f t="shared" si="95"/>
        <v>8</v>
      </c>
      <c r="H236" s="487">
        <f t="shared" si="95"/>
        <v>21</v>
      </c>
      <c r="I236" s="487">
        <f t="shared" si="95"/>
        <v>56</v>
      </c>
      <c r="J236" s="487">
        <f t="shared" si="95"/>
        <v>95</v>
      </c>
      <c r="K236" s="487">
        <f t="shared" si="95"/>
        <v>93</v>
      </c>
      <c r="L236" s="487">
        <f t="shared" si="95"/>
        <v>108</v>
      </c>
      <c r="M236" s="487">
        <f t="shared" si="95"/>
        <v>74</v>
      </c>
      <c r="N236" s="487">
        <f t="shared" si="95"/>
        <v>60</v>
      </c>
      <c r="O236" s="487">
        <f t="shared" si="95"/>
        <v>49</v>
      </c>
      <c r="P236" s="487">
        <f t="shared" si="95"/>
        <v>0</v>
      </c>
      <c r="Q236" s="487">
        <f t="shared" si="95"/>
        <v>0</v>
      </c>
      <c r="R236" s="487">
        <f t="shared" si="95"/>
        <v>10</v>
      </c>
      <c r="S236" s="487">
        <f t="shared" si="95"/>
        <v>47</v>
      </c>
      <c r="T236" s="487">
        <f t="shared" si="95"/>
        <v>361</v>
      </c>
      <c r="U236" s="487">
        <f t="shared" si="95"/>
        <v>754</v>
      </c>
      <c r="V236" s="487">
        <f t="shared" si="95"/>
        <v>294</v>
      </c>
      <c r="W236" s="487">
        <f t="shared" si="95"/>
        <v>38</v>
      </c>
      <c r="X236" s="487">
        <f t="shared" si="95"/>
        <v>66</v>
      </c>
      <c r="Y236" s="489" t="s">
        <v>17</v>
      </c>
      <c r="Z236" s="490" t="s">
        <v>17</v>
      </c>
      <c r="AA236" s="489">
        <f>SUM(AA223:AA235)</f>
        <v>569</v>
      </c>
      <c r="AB236" s="490">
        <f>SUM(AB223:AB235)</f>
        <v>1</v>
      </c>
      <c r="AC236" s="489">
        <f>SUM(AC223:AC235)</f>
        <v>57</v>
      </c>
      <c r="AD236" s="490">
        <v>1</v>
      </c>
      <c r="AE236" s="489">
        <f>SUM(AE223:AE235)</f>
        <v>1447</v>
      </c>
      <c r="AF236" s="608" t="s">
        <v>222</v>
      </c>
      <c r="AG236" s="665"/>
      <c r="AH236" s="665"/>
      <c r="AI236" s="666"/>
    </row>
    <row r="237" spans="1:37" ht="13.5" thickBot="1" x14ac:dyDescent="0.35">
      <c r="A237" s="495" t="s">
        <v>286</v>
      </c>
      <c r="C237" s="696">
        <v>2.1</v>
      </c>
      <c r="D237" s="696">
        <v>2.1</v>
      </c>
      <c r="E237" s="696">
        <v>2.2000000000000002</v>
      </c>
      <c r="F237" s="696">
        <v>1.5</v>
      </c>
      <c r="G237" s="696">
        <v>2.2999999999999998</v>
      </c>
      <c r="H237" s="696">
        <v>1.9</v>
      </c>
      <c r="I237" s="696">
        <v>2</v>
      </c>
      <c r="J237" s="696">
        <v>2.1</v>
      </c>
      <c r="K237" s="696">
        <v>1.8</v>
      </c>
      <c r="L237" s="696">
        <v>2.2000000000000002</v>
      </c>
      <c r="M237" s="697">
        <v>2</v>
      </c>
      <c r="N237" s="696">
        <v>2</v>
      </c>
      <c r="O237" s="696">
        <v>2.2999999999999998</v>
      </c>
      <c r="P237" s="697">
        <v>2.1</v>
      </c>
      <c r="Q237" s="697">
        <v>1.6</v>
      </c>
      <c r="Y237" s="672"/>
      <c r="Z237" s="673"/>
      <c r="AA237" s="673"/>
      <c r="AB237" s="673"/>
      <c r="AC237" s="673"/>
      <c r="AD237" s="673"/>
      <c r="AE237" s="502" t="s">
        <v>224</v>
      </c>
      <c r="AF237" s="670"/>
      <c r="AG237" s="671"/>
      <c r="AH237" s="671"/>
      <c r="AI237" s="671"/>
    </row>
    <row r="238" spans="1:37" ht="13.5" thickBot="1" x14ac:dyDescent="0.35">
      <c r="A238" s="495">
        <f>SUM(C237:Q237)</f>
        <v>30.200000000000003</v>
      </c>
      <c r="C238" s="509" t="s">
        <v>228</v>
      </c>
      <c r="D238" s="510"/>
      <c r="E238" s="511"/>
      <c r="F238" s="512"/>
      <c r="G238" s="512"/>
      <c r="H238" s="513" t="s">
        <v>287</v>
      </c>
      <c r="I238" s="512"/>
      <c r="J238" s="512"/>
      <c r="K238" s="512"/>
      <c r="L238" s="512"/>
      <c r="M238" s="512"/>
      <c r="N238" s="512"/>
      <c r="Y238" s="516">
        <v>2013</v>
      </c>
      <c r="Z238" s="517" t="s">
        <v>229</v>
      </c>
      <c r="AA238" s="677"/>
      <c r="AB238" s="677"/>
      <c r="AC238" s="518" t="s">
        <v>230</v>
      </c>
      <c r="AD238" s="517" t="s">
        <v>231</v>
      </c>
      <c r="AE238" s="519" t="s">
        <v>232</v>
      </c>
      <c r="AF238" s="505" t="s">
        <v>227</v>
      </c>
      <c r="AG238" s="674"/>
      <c r="AH238" s="674"/>
      <c r="AI238" s="675"/>
    </row>
    <row r="239" spans="1:37" ht="13" x14ac:dyDescent="0.3">
      <c r="A239" s="1445" t="s">
        <v>528</v>
      </c>
      <c r="B239" s="1483">
        <v>0</v>
      </c>
      <c r="C239" s="1483">
        <v>1</v>
      </c>
      <c r="D239" s="1483">
        <v>0</v>
      </c>
      <c r="E239" s="1483">
        <v>0</v>
      </c>
      <c r="F239" s="1483">
        <v>0</v>
      </c>
      <c r="G239" s="1483">
        <v>0</v>
      </c>
      <c r="H239" s="1483">
        <v>0</v>
      </c>
      <c r="I239" s="1483">
        <v>0</v>
      </c>
      <c r="J239" s="1483">
        <v>0</v>
      </c>
      <c r="K239" s="1483">
        <v>0</v>
      </c>
      <c r="L239" s="1483">
        <v>0</v>
      </c>
      <c r="M239" s="1483">
        <v>0</v>
      </c>
      <c r="N239" s="1483">
        <v>0</v>
      </c>
      <c r="O239" s="1483">
        <v>0</v>
      </c>
      <c r="P239" s="1483">
        <v>0</v>
      </c>
      <c r="Q239" s="1483">
        <v>0</v>
      </c>
      <c r="Y239" s="525" t="s">
        <v>288</v>
      </c>
      <c r="Z239" s="681"/>
      <c r="AA239" s="681"/>
      <c r="AB239" s="681"/>
      <c r="AC239" s="527" t="s">
        <v>17</v>
      </c>
      <c r="AD239" s="527" t="s">
        <v>17</v>
      </c>
      <c r="AE239" s="528" t="s">
        <v>17</v>
      </c>
      <c r="AF239" s="678" t="s">
        <v>234</v>
      </c>
      <c r="AG239" s="679"/>
      <c r="AH239" s="679"/>
      <c r="AI239" s="680"/>
    </row>
    <row r="240" spans="1:37" ht="13" x14ac:dyDescent="0.3">
      <c r="A240" s="1322" t="s">
        <v>529</v>
      </c>
      <c r="B240" s="1480">
        <f>SUM(B239:Q239)/AA236</f>
        <v>1.7574692442882249E-3</v>
      </c>
      <c r="Y240" s="534" t="s">
        <v>237</v>
      </c>
      <c r="Z240" s="684"/>
      <c r="AA240" s="684"/>
      <c r="AB240" s="684"/>
      <c r="AC240" s="527">
        <f>SUM(AE240,AG214)/SUM(AE214:AH214)</f>
        <v>349.92857142857139</v>
      </c>
      <c r="AD240" s="527">
        <f>SUM(AF214,AH214)/SUM(AE214:AH214)</f>
        <v>0.61607142857142849</v>
      </c>
      <c r="AE240" s="528">
        <f>SUM(AA223:AA226)</f>
        <v>568</v>
      </c>
      <c r="AF240" s="682" t="s">
        <v>236</v>
      </c>
      <c r="AG240" s="682"/>
      <c r="AH240" s="682"/>
      <c r="AI240" s="683"/>
    </row>
    <row r="241" spans="1:35" ht="13.5" thickBot="1" x14ac:dyDescent="0.35">
      <c r="A241" s="582"/>
      <c r="Y241" s="613" t="s">
        <v>289</v>
      </c>
      <c r="Z241" s="685"/>
      <c r="AA241" s="685"/>
      <c r="AB241" s="685"/>
      <c r="AC241" s="614">
        <f>SUM(AE241,AG215)/SUM(AE215:AH215)</f>
        <v>0.58170515097690945</v>
      </c>
      <c r="AD241" s="614">
        <f>SUM(AF215,AH215)/SUM(AE215:AH215)</f>
        <v>0.75399644760213147</v>
      </c>
      <c r="AE241" s="615">
        <f>SUM(AC223:AC224,AE223:AE224)</f>
        <v>378</v>
      </c>
      <c r="AF241" s="682" t="s">
        <v>238</v>
      </c>
      <c r="AG241" s="682"/>
      <c r="AH241" s="682"/>
      <c r="AI241" s="683"/>
    </row>
    <row r="242" spans="1:35" ht="13.5" thickBot="1" x14ac:dyDescent="0.35">
      <c r="A242" s="508"/>
      <c r="V242" s="688"/>
      <c r="W242" s="512"/>
      <c r="X242" s="512"/>
      <c r="Y242" s="689"/>
      <c r="Z242" s="689"/>
      <c r="AA242" s="512"/>
      <c r="AB242" s="690"/>
      <c r="AC242" s="512"/>
      <c r="AD242" s="512"/>
      <c r="AF242" s="686" t="s">
        <v>240</v>
      </c>
      <c r="AG242" s="686"/>
      <c r="AH242" s="686"/>
      <c r="AI242" s="687"/>
    </row>
    <row r="243" spans="1:35" ht="25.5" thickBot="1" x14ac:dyDescent="0.55000000000000004">
      <c r="A243" s="419" t="s">
        <v>290</v>
      </c>
      <c r="B243" s="419"/>
      <c r="C243" s="420"/>
      <c r="D243" s="420"/>
      <c r="E243" s="421"/>
      <c r="F243" s="421"/>
      <c r="G243" s="421"/>
      <c r="H243" s="421"/>
      <c r="I243" s="421"/>
      <c r="J243" s="421"/>
      <c r="K243" s="421"/>
      <c r="L243" s="421"/>
      <c r="M243" s="421"/>
      <c r="N243" s="421"/>
      <c r="O243" s="421"/>
      <c r="P243" s="421"/>
      <c r="Q243" s="421"/>
      <c r="R243" s="421"/>
      <c r="S243" s="423"/>
      <c r="T243" s="421"/>
      <c r="U243" s="421"/>
      <c r="V243" s="421"/>
      <c r="W243" s="421"/>
      <c r="X243" s="421"/>
      <c r="Y243" s="421"/>
      <c r="Z243" s="421"/>
      <c r="AA243" s="421"/>
      <c r="AB243" s="421"/>
      <c r="AC243" s="421"/>
      <c r="AD243" s="421"/>
    </row>
    <row r="244" spans="1:35" ht="13.5" thickBot="1" x14ac:dyDescent="0.35">
      <c r="A244" s="425" t="s">
        <v>191</v>
      </c>
      <c r="B244" s="425"/>
      <c r="C244" s="421"/>
      <c r="D244" s="421"/>
      <c r="E244" s="421"/>
      <c r="F244" s="421"/>
      <c r="G244" s="421"/>
      <c r="H244" s="421"/>
      <c r="I244" s="421"/>
      <c r="J244" s="421"/>
      <c r="K244" s="421"/>
      <c r="L244" s="421"/>
      <c r="M244" s="421"/>
      <c r="N244" s="421"/>
      <c r="O244" s="421"/>
      <c r="P244" s="421"/>
      <c r="Q244" s="421"/>
      <c r="R244" s="421"/>
      <c r="S244" s="421"/>
      <c r="T244" s="421"/>
      <c r="U244" s="421"/>
      <c r="V244" s="421"/>
      <c r="W244" s="421"/>
      <c r="X244" s="421"/>
      <c r="Y244" s="421"/>
      <c r="Z244" s="421"/>
      <c r="AA244" s="421"/>
      <c r="AB244" s="421"/>
      <c r="AC244" s="421"/>
      <c r="AD244" s="421"/>
    </row>
    <row r="245" spans="1:35" ht="13.5" thickTop="1" x14ac:dyDescent="0.3">
      <c r="A245" s="427" t="s">
        <v>192</v>
      </c>
      <c r="B245" s="428">
        <v>40919</v>
      </c>
      <c r="C245" s="428">
        <v>40942</v>
      </c>
      <c r="D245" s="428">
        <v>40963</v>
      </c>
      <c r="E245" s="428">
        <v>41018</v>
      </c>
      <c r="F245" s="428">
        <v>41046</v>
      </c>
      <c r="G245" s="428">
        <v>41052</v>
      </c>
      <c r="H245" s="428">
        <v>41060</v>
      </c>
      <c r="I245" s="428">
        <v>41066</v>
      </c>
      <c r="J245" s="428">
        <v>41073</v>
      </c>
      <c r="K245" s="428">
        <v>41081</v>
      </c>
      <c r="L245" s="428">
        <v>41093</v>
      </c>
      <c r="M245" s="428">
        <v>41107</v>
      </c>
      <c r="N245" s="428">
        <v>41115</v>
      </c>
      <c r="O245" s="428">
        <v>41122</v>
      </c>
      <c r="P245" s="428">
        <v>41129</v>
      </c>
      <c r="Q245" s="428">
        <v>41143</v>
      </c>
      <c r="R245" s="428">
        <v>41172</v>
      </c>
      <c r="S245" s="428">
        <v>41186</v>
      </c>
      <c r="T245" s="428">
        <v>41207</v>
      </c>
      <c r="U245" s="428">
        <v>41228</v>
      </c>
      <c r="V245" s="429">
        <v>2012</v>
      </c>
      <c r="W245" s="430"/>
      <c r="X245" s="430"/>
      <c r="Y245" s="431"/>
      <c r="Z245" s="431"/>
      <c r="AA245" s="431"/>
      <c r="AB245" s="431"/>
      <c r="AC245" s="432"/>
      <c r="AD245" s="433"/>
      <c r="AE245" s="433"/>
    </row>
    <row r="246" spans="1:35" ht="13" x14ac:dyDescent="0.3">
      <c r="A246" s="436" t="s">
        <v>193</v>
      </c>
      <c r="B246" s="437" t="s">
        <v>242</v>
      </c>
      <c r="C246" s="437" t="s">
        <v>242</v>
      </c>
      <c r="D246" s="437" t="s">
        <v>242</v>
      </c>
      <c r="E246" s="437" t="s">
        <v>242</v>
      </c>
      <c r="F246" s="437" t="s">
        <v>194</v>
      </c>
      <c r="G246" s="437" t="s">
        <v>194</v>
      </c>
      <c r="H246" s="437" t="s">
        <v>194</v>
      </c>
      <c r="I246" s="437" t="s">
        <v>194</v>
      </c>
      <c r="J246" s="437" t="s">
        <v>194</v>
      </c>
      <c r="K246" s="437" t="s">
        <v>194</v>
      </c>
      <c r="L246" s="437" t="s">
        <v>194</v>
      </c>
      <c r="M246" s="437" t="s">
        <v>194</v>
      </c>
      <c r="N246" s="437" t="s">
        <v>194</v>
      </c>
      <c r="O246" s="437" t="s">
        <v>194</v>
      </c>
      <c r="P246" s="437" t="s">
        <v>194</v>
      </c>
      <c r="Q246" s="437" t="s">
        <v>194</v>
      </c>
      <c r="R246" s="437" t="s">
        <v>242</v>
      </c>
      <c r="S246" s="437" t="s">
        <v>242</v>
      </c>
      <c r="T246" s="437" t="s">
        <v>242</v>
      </c>
      <c r="U246" s="437" t="s">
        <v>242</v>
      </c>
      <c r="V246" s="438"/>
      <c r="W246" s="439"/>
      <c r="X246" s="439"/>
      <c r="Y246" s="440"/>
      <c r="Z246" s="440"/>
      <c r="AA246" s="440"/>
      <c r="AB246" s="440"/>
      <c r="AC246" s="441"/>
      <c r="AD246" s="437"/>
      <c r="AE246" s="437"/>
    </row>
    <row r="247" spans="1:35" ht="13" x14ac:dyDescent="0.3">
      <c r="A247" s="436" t="s">
        <v>195</v>
      </c>
      <c r="B247" s="437" t="s">
        <v>246</v>
      </c>
      <c r="C247" s="437" t="s">
        <v>291</v>
      </c>
      <c r="D247" s="437" t="s">
        <v>291</v>
      </c>
      <c r="E247" s="437" t="s">
        <v>196</v>
      </c>
      <c r="F247" s="437" t="s">
        <v>246</v>
      </c>
      <c r="G247" s="437" t="s">
        <v>246</v>
      </c>
      <c r="H247" s="437" t="s">
        <v>260</v>
      </c>
      <c r="I247" s="437" t="s">
        <v>260</v>
      </c>
      <c r="J247" s="437" t="s">
        <v>291</v>
      </c>
      <c r="K247" s="437" t="s">
        <v>246</v>
      </c>
      <c r="L247" s="437" t="s">
        <v>246</v>
      </c>
      <c r="M247" s="437" t="s">
        <v>196</v>
      </c>
      <c r="N247" s="437" t="s">
        <v>283</v>
      </c>
      <c r="O247" s="437" t="s">
        <v>283</v>
      </c>
      <c r="P247" s="437" t="s">
        <v>283</v>
      </c>
      <c r="Q247" s="437" t="s">
        <v>283</v>
      </c>
      <c r="R247" s="437" t="s">
        <v>260</v>
      </c>
      <c r="S247" s="437" t="s">
        <v>246</v>
      </c>
      <c r="T247" s="437" t="s">
        <v>246</v>
      </c>
      <c r="U247" s="437" t="s">
        <v>246</v>
      </c>
      <c r="V247" s="444" t="s">
        <v>46</v>
      </c>
      <c r="W247" s="439"/>
      <c r="X247" s="440"/>
      <c r="Y247" s="440"/>
      <c r="Z247" s="440"/>
      <c r="AA247" s="440"/>
      <c r="AB247" s="440"/>
      <c r="AC247" s="441"/>
      <c r="AD247" s="437"/>
      <c r="AE247" s="437"/>
    </row>
    <row r="248" spans="1:35" ht="13.5" thickBot="1" x14ac:dyDescent="0.35">
      <c r="A248" s="451" t="s">
        <v>292</v>
      </c>
      <c r="B248" s="452">
        <v>4699</v>
      </c>
      <c r="C248" s="452">
        <v>3717</v>
      </c>
      <c r="D248" s="452">
        <v>4989</v>
      </c>
      <c r="E248" s="452">
        <v>4508</v>
      </c>
      <c r="F248" s="452">
        <v>10503</v>
      </c>
      <c r="G248" s="452">
        <v>10503</v>
      </c>
      <c r="H248" s="452">
        <v>9498</v>
      </c>
      <c r="I248" s="452">
        <v>10500</v>
      </c>
      <c r="J248" s="452">
        <v>10969</v>
      </c>
      <c r="K248" s="452">
        <v>12427</v>
      </c>
      <c r="L248" s="452">
        <v>14259</v>
      </c>
      <c r="M248" s="452">
        <v>14126</v>
      </c>
      <c r="N248" s="452">
        <v>14286</v>
      </c>
      <c r="O248" s="452">
        <v>14253</v>
      </c>
      <c r="P248" s="452">
        <v>13315</v>
      </c>
      <c r="Q248" s="452">
        <v>11758</v>
      </c>
      <c r="R248" s="452">
        <v>7986</v>
      </c>
      <c r="S248" s="452">
        <v>6770</v>
      </c>
      <c r="T248" s="452">
        <v>6760</v>
      </c>
      <c r="U248" s="452">
        <v>6092</v>
      </c>
      <c r="V248" s="453" t="s">
        <v>198</v>
      </c>
      <c r="W248" s="623"/>
      <c r="X248" s="624"/>
      <c r="Y248" s="624"/>
      <c r="Z248" s="624"/>
      <c r="AA248" s="624"/>
      <c r="AB248" s="625"/>
      <c r="AC248" s="626"/>
      <c r="AD248" s="627"/>
      <c r="AE248" s="627"/>
    </row>
    <row r="249" spans="1:35" ht="13.5" thickBot="1" x14ac:dyDescent="0.35">
      <c r="A249" s="460" t="s">
        <v>199</v>
      </c>
      <c r="B249" s="461" t="s">
        <v>247</v>
      </c>
      <c r="C249" s="461" t="s">
        <v>247</v>
      </c>
      <c r="D249" s="461" t="s">
        <v>247</v>
      </c>
      <c r="E249" s="461" t="s">
        <v>247</v>
      </c>
      <c r="F249" s="461" t="s">
        <v>200</v>
      </c>
      <c r="G249" s="461" t="s">
        <v>200</v>
      </c>
      <c r="H249" s="461" t="s">
        <v>200</v>
      </c>
      <c r="I249" s="461" t="s">
        <v>200</v>
      </c>
      <c r="J249" s="461" t="s">
        <v>200</v>
      </c>
      <c r="K249" s="461" t="s">
        <v>200</v>
      </c>
      <c r="L249" s="461" t="s">
        <v>200</v>
      </c>
      <c r="M249" s="461" t="s">
        <v>200</v>
      </c>
      <c r="N249" s="461" t="s">
        <v>200</v>
      </c>
      <c r="O249" s="461" t="s">
        <v>200</v>
      </c>
      <c r="P249" s="461" t="s">
        <v>200</v>
      </c>
      <c r="Q249" s="461" t="s">
        <v>200</v>
      </c>
      <c r="R249" s="461" t="s">
        <v>248</v>
      </c>
      <c r="S249" s="461" t="s">
        <v>206</v>
      </c>
      <c r="T249" s="461" t="s">
        <v>206</v>
      </c>
      <c r="U249" s="461" t="s">
        <v>206</v>
      </c>
      <c r="V249" s="462" t="s">
        <v>201</v>
      </c>
      <c r="W249" s="463" t="s">
        <v>202</v>
      </c>
      <c r="X249" s="462" t="s">
        <v>203</v>
      </c>
      <c r="Y249" s="462" t="s">
        <v>204</v>
      </c>
      <c r="Z249" s="462" t="s">
        <v>205</v>
      </c>
      <c r="AA249" s="462" t="s">
        <v>204</v>
      </c>
      <c r="AB249" s="462" t="s">
        <v>206</v>
      </c>
      <c r="AC249" s="463" t="s">
        <v>202</v>
      </c>
      <c r="AD249" s="632" t="s">
        <v>207</v>
      </c>
      <c r="AE249" s="463" t="s">
        <v>204</v>
      </c>
    </row>
    <row r="250" spans="1:35" ht="13" x14ac:dyDescent="0.3">
      <c r="A250" s="465" t="s">
        <v>208</v>
      </c>
      <c r="B250" s="466">
        <v>44</v>
      </c>
      <c r="C250" s="466">
        <v>66</v>
      </c>
      <c r="D250" s="466">
        <v>57</v>
      </c>
      <c r="E250" s="466">
        <v>3</v>
      </c>
      <c r="F250" s="466">
        <v>5</v>
      </c>
      <c r="G250" s="466">
        <v>2</v>
      </c>
      <c r="H250" s="466">
        <v>11</v>
      </c>
      <c r="I250" s="466">
        <v>15</v>
      </c>
      <c r="J250" s="466">
        <v>16</v>
      </c>
      <c r="K250" s="466">
        <v>13</v>
      </c>
      <c r="L250" s="466">
        <v>29</v>
      </c>
      <c r="M250" s="466">
        <v>6</v>
      </c>
      <c r="N250" s="466">
        <v>61</v>
      </c>
      <c r="O250" s="466">
        <v>10</v>
      </c>
      <c r="P250" s="466">
        <v>5</v>
      </c>
      <c r="Q250" s="466">
        <v>0</v>
      </c>
      <c r="R250" s="466">
        <v>0</v>
      </c>
      <c r="S250" s="466">
        <v>4</v>
      </c>
      <c r="T250" s="466">
        <v>83</v>
      </c>
      <c r="U250" s="466">
        <v>146</v>
      </c>
      <c r="V250" s="700">
        <f t="shared" ref="V250:V262" si="96">SUM(O277,B250,C250,D250,E250)</f>
        <v>198</v>
      </c>
      <c r="W250" s="701">
        <f t="shared" ref="W250:W262" si="97">V250/V$263</f>
        <v>0.80816326530612248</v>
      </c>
      <c r="X250" s="702">
        <f t="shared" ref="X250:X262" si="98">SUM(F250:Q250)</f>
        <v>173</v>
      </c>
      <c r="Y250" s="703">
        <f t="shared" ref="Y250:Y262" si="99">X250/X$263</f>
        <v>0.66283524904214564</v>
      </c>
      <c r="Z250" s="702">
        <f t="shared" ref="Z250:Z262" si="100">R250</f>
        <v>0</v>
      </c>
      <c r="AA250" s="703">
        <v>0</v>
      </c>
      <c r="AB250" s="702">
        <f t="shared" ref="AB250:AB262" si="101">SUM(S250:U250)</f>
        <v>233</v>
      </c>
      <c r="AC250" s="703">
        <f t="shared" ref="AC250:AC262" si="102">AB250/AB$263</f>
        <v>0.16046831955922866</v>
      </c>
      <c r="AD250" s="589">
        <f>SUM(B250:U250,O277)</f>
        <v>604</v>
      </c>
      <c r="AE250" s="588">
        <f t="shared" ref="AE250:AE262" si="103">AD250/AD$263</f>
        <v>0.30847803881511748</v>
      </c>
    </row>
    <row r="251" spans="1:35" ht="13" x14ac:dyDescent="0.3">
      <c r="A251" s="470" t="s">
        <v>209</v>
      </c>
      <c r="B251" s="471">
        <v>0</v>
      </c>
      <c r="C251" s="471">
        <v>3</v>
      </c>
      <c r="D251" s="471">
        <v>0</v>
      </c>
      <c r="E251" s="471">
        <v>1</v>
      </c>
      <c r="F251" s="471">
        <v>1</v>
      </c>
      <c r="G251" s="471">
        <v>1</v>
      </c>
      <c r="H251" s="471">
        <v>1</v>
      </c>
      <c r="I251" s="471">
        <v>2</v>
      </c>
      <c r="J251" s="471">
        <v>12</v>
      </c>
      <c r="K251" s="471">
        <v>20</v>
      </c>
      <c r="L251" s="471">
        <v>21</v>
      </c>
      <c r="M251" s="471">
        <v>8</v>
      </c>
      <c r="N251" s="471">
        <v>19</v>
      </c>
      <c r="O251" s="471">
        <v>2</v>
      </c>
      <c r="P251" s="471">
        <v>0</v>
      </c>
      <c r="Q251" s="471">
        <v>0</v>
      </c>
      <c r="R251" s="471">
        <v>0</v>
      </c>
      <c r="S251" s="471">
        <v>0</v>
      </c>
      <c r="T251" s="471">
        <v>72</v>
      </c>
      <c r="U251" s="471">
        <v>18</v>
      </c>
      <c r="V251" s="700">
        <f t="shared" si="96"/>
        <v>4</v>
      </c>
      <c r="W251" s="701">
        <f t="shared" si="97"/>
        <v>1.6326530612244899E-2</v>
      </c>
      <c r="X251" s="702">
        <f t="shared" si="98"/>
        <v>87</v>
      </c>
      <c r="Y251" s="703">
        <f t="shared" si="99"/>
        <v>0.33333333333333331</v>
      </c>
      <c r="Z251" s="702">
        <f t="shared" si="100"/>
        <v>0</v>
      </c>
      <c r="AA251" s="703">
        <v>0</v>
      </c>
      <c r="AB251" s="702">
        <f t="shared" si="101"/>
        <v>90</v>
      </c>
      <c r="AC251" s="703">
        <f t="shared" si="102"/>
        <v>6.1983471074380167E-2</v>
      </c>
      <c r="AD251" s="589">
        <f t="shared" ref="AD251:AD262" si="104">SUM(B251:U251,O278)</f>
        <v>181</v>
      </c>
      <c r="AE251" s="588">
        <f t="shared" si="103"/>
        <v>9.2441266598569966E-2</v>
      </c>
    </row>
    <row r="252" spans="1:35" ht="13" x14ac:dyDescent="0.3">
      <c r="A252" s="470" t="s">
        <v>211</v>
      </c>
      <c r="B252" s="471">
        <v>0</v>
      </c>
      <c r="C252" s="471">
        <v>4</v>
      </c>
      <c r="D252" s="471">
        <v>5</v>
      </c>
      <c r="E252" s="471">
        <v>0</v>
      </c>
      <c r="F252" s="471">
        <v>0</v>
      </c>
      <c r="G252" s="471">
        <v>0</v>
      </c>
      <c r="H252" s="471">
        <v>0</v>
      </c>
      <c r="I252" s="471">
        <v>0</v>
      </c>
      <c r="J252" s="471">
        <v>1</v>
      </c>
      <c r="K252" s="471">
        <v>0</v>
      </c>
      <c r="L252" s="471">
        <v>0</v>
      </c>
      <c r="M252" s="471">
        <v>0</v>
      </c>
      <c r="N252" s="471">
        <v>0</v>
      </c>
      <c r="O252" s="471">
        <v>0</v>
      </c>
      <c r="P252" s="471">
        <v>0</v>
      </c>
      <c r="Q252" s="471">
        <v>0</v>
      </c>
      <c r="R252" s="471">
        <v>0</v>
      </c>
      <c r="S252" s="471">
        <v>17</v>
      </c>
      <c r="T252" s="471">
        <v>191</v>
      </c>
      <c r="U252" s="471">
        <v>106</v>
      </c>
      <c r="V252" s="700">
        <f t="shared" si="96"/>
        <v>9</v>
      </c>
      <c r="W252" s="701">
        <f t="shared" si="97"/>
        <v>3.6734693877551024E-2</v>
      </c>
      <c r="X252" s="702">
        <f t="shared" si="98"/>
        <v>1</v>
      </c>
      <c r="Y252" s="703">
        <f t="shared" si="99"/>
        <v>3.8314176245210726E-3</v>
      </c>
      <c r="Z252" s="702">
        <f t="shared" si="100"/>
        <v>0</v>
      </c>
      <c r="AA252" s="703">
        <v>0</v>
      </c>
      <c r="AB252" s="702">
        <f t="shared" si="101"/>
        <v>314</v>
      </c>
      <c r="AC252" s="703">
        <f t="shared" si="102"/>
        <v>0.21625344352617079</v>
      </c>
      <c r="AD252" s="589">
        <f t="shared" si="104"/>
        <v>324</v>
      </c>
      <c r="AE252" s="588">
        <f t="shared" si="103"/>
        <v>0.16547497446373852</v>
      </c>
    </row>
    <row r="253" spans="1:35" ht="13" x14ac:dyDescent="0.3">
      <c r="A253" s="470" t="s">
        <v>212</v>
      </c>
      <c r="B253" s="471">
        <v>3</v>
      </c>
      <c r="C253" s="471">
        <v>14</v>
      </c>
      <c r="D253" s="471">
        <v>5</v>
      </c>
      <c r="E253" s="471">
        <v>0</v>
      </c>
      <c r="F253" s="471">
        <v>0</v>
      </c>
      <c r="G253" s="471">
        <v>0</v>
      </c>
      <c r="H253" s="471">
        <v>0</v>
      </c>
      <c r="I253" s="471">
        <v>0</v>
      </c>
      <c r="J253" s="471">
        <v>0</v>
      </c>
      <c r="K253" s="471">
        <v>0</v>
      </c>
      <c r="L253" s="471">
        <v>0</v>
      </c>
      <c r="M253" s="471">
        <v>0</v>
      </c>
      <c r="N253" s="471">
        <v>0</v>
      </c>
      <c r="O253" s="471">
        <v>0</v>
      </c>
      <c r="P253" s="471">
        <v>0</v>
      </c>
      <c r="Q253" s="471">
        <v>0</v>
      </c>
      <c r="R253" s="471">
        <v>0</v>
      </c>
      <c r="S253" s="471">
        <v>9</v>
      </c>
      <c r="T253" s="471">
        <v>111</v>
      </c>
      <c r="U253" s="471">
        <v>19</v>
      </c>
      <c r="V253" s="700">
        <f t="shared" si="96"/>
        <v>22</v>
      </c>
      <c r="W253" s="701">
        <f t="shared" si="97"/>
        <v>8.9795918367346933E-2</v>
      </c>
      <c r="X253" s="702">
        <f t="shared" si="98"/>
        <v>0</v>
      </c>
      <c r="Y253" s="703">
        <f t="shared" si="99"/>
        <v>0</v>
      </c>
      <c r="Z253" s="702">
        <f t="shared" si="100"/>
        <v>0</v>
      </c>
      <c r="AA253" s="703">
        <v>0</v>
      </c>
      <c r="AB253" s="702">
        <f t="shared" si="101"/>
        <v>139</v>
      </c>
      <c r="AC253" s="703">
        <f t="shared" si="102"/>
        <v>9.5730027548209362E-2</v>
      </c>
      <c r="AD253" s="589">
        <f t="shared" si="104"/>
        <v>161</v>
      </c>
      <c r="AE253" s="588">
        <f t="shared" si="103"/>
        <v>8.2226762002042902E-2</v>
      </c>
    </row>
    <row r="254" spans="1:35" ht="13" x14ac:dyDescent="0.3">
      <c r="A254" s="470" t="s">
        <v>213</v>
      </c>
      <c r="B254" s="473">
        <v>0</v>
      </c>
      <c r="C254" s="471">
        <v>2</v>
      </c>
      <c r="D254" s="471">
        <v>0</v>
      </c>
      <c r="E254" s="471">
        <v>0</v>
      </c>
      <c r="F254" s="471">
        <v>0</v>
      </c>
      <c r="G254" s="471">
        <v>0</v>
      </c>
      <c r="H254" s="471">
        <v>0</v>
      </c>
      <c r="I254" s="471">
        <v>0</v>
      </c>
      <c r="J254" s="471">
        <v>0</v>
      </c>
      <c r="K254" s="471">
        <v>0</v>
      </c>
      <c r="L254" s="471">
        <v>0</v>
      </c>
      <c r="M254" s="471">
        <v>0</v>
      </c>
      <c r="N254" s="471">
        <v>0</v>
      </c>
      <c r="O254" s="471">
        <v>0</v>
      </c>
      <c r="P254" s="471">
        <v>0</v>
      </c>
      <c r="Q254" s="471">
        <v>0</v>
      </c>
      <c r="R254" s="471">
        <v>0</v>
      </c>
      <c r="S254" s="471">
        <v>5</v>
      </c>
      <c r="T254" s="471">
        <v>73</v>
      </c>
      <c r="U254" s="471">
        <v>70</v>
      </c>
      <c r="V254" s="700">
        <f t="shared" si="96"/>
        <v>2</v>
      </c>
      <c r="W254" s="701">
        <f t="shared" si="97"/>
        <v>8.1632653061224497E-3</v>
      </c>
      <c r="X254" s="702">
        <f t="shared" si="98"/>
        <v>0</v>
      </c>
      <c r="Y254" s="703">
        <f t="shared" si="99"/>
        <v>0</v>
      </c>
      <c r="Z254" s="702">
        <f t="shared" si="100"/>
        <v>0</v>
      </c>
      <c r="AA254" s="703">
        <v>0</v>
      </c>
      <c r="AB254" s="702">
        <f t="shared" si="101"/>
        <v>148</v>
      </c>
      <c r="AC254" s="703">
        <f t="shared" si="102"/>
        <v>0.10192837465564739</v>
      </c>
      <c r="AD254" s="589">
        <f t="shared" si="104"/>
        <v>150</v>
      </c>
      <c r="AE254" s="588">
        <f t="shared" si="103"/>
        <v>7.6608784473953015E-2</v>
      </c>
    </row>
    <row r="255" spans="1:35" ht="13" x14ac:dyDescent="0.3">
      <c r="A255" s="470" t="s">
        <v>214</v>
      </c>
      <c r="B255" s="473">
        <v>0</v>
      </c>
      <c r="C255" s="471">
        <v>3</v>
      </c>
      <c r="D255" s="471">
        <v>0</v>
      </c>
      <c r="E255" s="471">
        <v>0</v>
      </c>
      <c r="F255" s="471">
        <v>0</v>
      </c>
      <c r="G255" s="471">
        <v>0</v>
      </c>
      <c r="H255" s="471">
        <v>0</v>
      </c>
      <c r="I255" s="471">
        <v>0</v>
      </c>
      <c r="J255" s="471">
        <v>0</v>
      </c>
      <c r="K255" s="471">
        <v>0</v>
      </c>
      <c r="L255" s="471">
        <v>0</v>
      </c>
      <c r="M255" s="471">
        <v>0</v>
      </c>
      <c r="N255" s="471">
        <v>0</v>
      </c>
      <c r="O255" s="471">
        <v>0</v>
      </c>
      <c r="P255" s="471">
        <v>0</v>
      </c>
      <c r="Q255" s="471">
        <v>0</v>
      </c>
      <c r="R255" s="471">
        <v>0</v>
      </c>
      <c r="S255" s="471">
        <v>1</v>
      </c>
      <c r="T255" s="471">
        <v>70</v>
      </c>
      <c r="U255" s="471">
        <v>20</v>
      </c>
      <c r="V255" s="700">
        <f t="shared" si="96"/>
        <v>9</v>
      </c>
      <c r="W255" s="701">
        <f t="shared" si="97"/>
        <v>3.6734693877551024E-2</v>
      </c>
      <c r="X255" s="702">
        <f t="shared" si="98"/>
        <v>0</v>
      </c>
      <c r="Y255" s="703">
        <f t="shared" si="99"/>
        <v>0</v>
      </c>
      <c r="Z255" s="702">
        <f t="shared" si="100"/>
        <v>0</v>
      </c>
      <c r="AA255" s="703">
        <v>0</v>
      </c>
      <c r="AB255" s="702">
        <f t="shared" si="101"/>
        <v>91</v>
      </c>
      <c r="AC255" s="703">
        <f t="shared" si="102"/>
        <v>6.267217630853994E-2</v>
      </c>
      <c r="AD255" s="589">
        <f t="shared" si="104"/>
        <v>100</v>
      </c>
      <c r="AE255" s="588">
        <f t="shared" si="103"/>
        <v>5.1072522982635343E-2</v>
      </c>
    </row>
    <row r="256" spans="1:35" ht="13" x14ac:dyDescent="0.3">
      <c r="A256" s="470" t="s">
        <v>215</v>
      </c>
      <c r="B256" s="473">
        <v>0</v>
      </c>
      <c r="C256" s="471">
        <v>0</v>
      </c>
      <c r="D256" s="471">
        <v>0</v>
      </c>
      <c r="E256" s="471">
        <v>0</v>
      </c>
      <c r="F256" s="471">
        <v>0</v>
      </c>
      <c r="G256" s="471">
        <v>0</v>
      </c>
      <c r="H256" s="471">
        <v>0</v>
      </c>
      <c r="I256" s="471">
        <v>0</v>
      </c>
      <c r="J256" s="471">
        <v>0</v>
      </c>
      <c r="K256" s="471">
        <v>0</v>
      </c>
      <c r="L256" s="471">
        <v>0</v>
      </c>
      <c r="M256" s="471">
        <v>0</v>
      </c>
      <c r="N256" s="471">
        <v>0</v>
      </c>
      <c r="O256" s="471">
        <v>0</v>
      </c>
      <c r="P256" s="471">
        <v>0</v>
      </c>
      <c r="Q256" s="471">
        <v>0</v>
      </c>
      <c r="R256" s="471">
        <v>0</v>
      </c>
      <c r="S256" s="471">
        <v>0</v>
      </c>
      <c r="T256" s="471">
        <v>83</v>
      </c>
      <c r="U256" s="471">
        <v>13</v>
      </c>
      <c r="V256" s="700">
        <f t="shared" si="96"/>
        <v>0</v>
      </c>
      <c r="W256" s="701">
        <f t="shared" si="97"/>
        <v>0</v>
      </c>
      <c r="X256" s="702">
        <f t="shared" si="98"/>
        <v>0</v>
      </c>
      <c r="Y256" s="703">
        <f t="shared" si="99"/>
        <v>0</v>
      </c>
      <c r="Z256" s="702">
        <f t="shared" si="100"/>
        <v>0</v>
      </c>
      <c r="AA256" s="703">
        <v>0</v>
      </c>
      <c r="AB256" s="702">
        <f t="shared" si="101"/>
        <v>96</v>
      </c>
      <c r="AC256" s="703">
        <f t="shared" si="102"/>
        <v>6.6115702479338845E-2</v>
      </c>
      <c r="AD256" s="589">
        <f t="shared" si="104"/>
        <v>96</v>
      </c>
      <c r="AE256" s="588">
        <f t="shared" si="103"/>
        <v>4.9029622063329927E-2</v>
      </c>
    </row>
    <row r="257" spans="1:31" ht="13.5" thickBot="1" x14ac:dyDescent="0.35">
      <c r="A257" s="474" t="s">
        <v>216</v>
      </c>
      <c r="B257" s="475">
        <v>0</v>
      </c>
      <c r="C257" s="475">
        <v>0</v>
      </c>
      <c r="D257" s="475">
        <v>0</v>
      </c>
      <c r="E257" s="475">
        <v>0</v>
      </c>
      <c r="F257" s="475">
        <v>0</v>
      </c>
      <c r="G257" s="475">
        <v>0</v>
      </c>
      <c r="H257" s="475">
        <v>0</v>
      </c>
      <c r="I257" s="475">
        <v>0</v>
      </c>
      <c r="J257" s="475">
        <v>0</v>
      </c>
      <c r="K257" s="475">
        <v>0</v>
      </c>
      <c r="L257" s="475">
        <v>0</v>
      </c>
      <c r="M257" s="475">
        <v>0</v>
      </c>
      <c r="N257" s="475">
        <v>0</v>
      </c>
      <c r="O257" s="475">
        <v>0</v>
      </c>
      <c r="P257" s="475">
        <v>0</v>
      </c>
      <c r="Q257" s="475">
        <v>0</v>
      </c>
      <c r="R257" s="475">
        <v>0</v>
      </c>
      <c r="S257" s="475">
        <v>0</v>
      </c>
      <c r="T257" s="475">
        <v>18</v>
      </c>
      <c r="U257" s="475">
        <v>6</v>
      </c>
      <c r="V257" s="704">
        <f t="shared" si="96"/>
        <v>0</v>
      </c>
      <c r="W257" s="705">
        <f t="shared" si="97"/>
        <v>0</v>
      </c>
      <c r="X257" s="706">
        <f t="shared" si="98"/>
        <v>0</v>
      </c>
      <c r="Y257" s="707">
        <f t="shared" si="99"/>
        <v>0</v>
      </c>
      <c r="Z257" s="706">
        <f t="shared" si="100"/>
        <v>0</v>
      </c>
      <c r="AA257" s="707">
        <v>0</v>
      </c>
      <c r="AB257" s="706">
        <f t="shared" si="101"/>
        <v>24</v>
      </c>
      <c r="AC257" s="707">
        <f t="shared" si="102"/>
        <v>1.6528925619834711E-2</v>
      </c>
      <c r="AD257" s="589">
        <f t="shared" si="104"/>
        <v>24</v>
      </c>
      <c r="AE257" s="588">
        <f t="shared" si="103"/>
        <v>1.2257405515832482E-2</v>
      </c>
    </row>
    <row r="258" spans="1:31" ht="13" x14ac:dyDescent="0.3">
      <c r="A258" s="465" t="s">
        <v>217</v>
      </c>
      <c r="B258" s="653">
        <v>0</v>
      </c>
      <c r="C258" s="466">
        <v>0</v>
      </c>
      <c r="D258" s="473">
        <v>0</v>
      </c>
      <c r="E258" s="473">
        <v>0</v>
      </c>
      <c r="F258" s="473">
        <v>0</v>
      </c>
      <c r="G258" s="466">
        <v>0</v>
      </c>
      <c r="H258" s="466">
        <v>0</v>
      </c>
      <c r="I258" s="466">
        <v>0</v>
      </c>
      <c r="J258" s="471">
        <v>0</v>
      </c>
      <c r="K258" s="471">
        <v>0</v>
      </c>
      <c r="L258" s="471">
        <v>0</v>
      </c>
      <c r="M258" s="466">
        <v>0</v>
      </c>
      <c r="N258" s="466">
        <v>0</v>
      </c>
      <c r="O258" s="466">
        <v>0</v>
      </c>
      <c r="P258" s="466">
        <v>0</v>
      </c>
      <c r="Q258" s="466">
        <v>0</v>
      </c>
      <c r="R258" s="466">
        <v>0</v>
      </c>
      <c r="S258" s="466">
        <v>1</v>
      </c>
      <c r="T258" s="466">
        <v>117</v>
      </c>
      <c r="U258" s="466">
        <v>57</v>
      </c>
      <c r="V258" s="708">
        <f t="shared" si="96"/>
        <v>1</v>
      </c>
      <c r="W258" s="709">
        <f t="shared" si="97"/>
        <v>4.0816326530612249E-3</v>
      </c>
      <c r="X258" s="710">
        <f t="shared" si="98"/>
        <v>0</v>
      </c>
      <c r="Y258" s="711">
        <f t="shared" si="99"/>
        <v>0</v>
      </c>
      <c r="Z258" s="710">
        <f t="shared" si="100"/>
        <v>0</v>
      </c>
      <c r="AA258" s="711">
        <v>0</v>
      </c>
      <c r="AB258" s="710">
        <f t="shared" si="101"/>
        <v>175</v>
      </c>
      <c r="AC258" s="711">
        <f t="shared" si="102"/>
        <v>0.12052341597796143</v>
      </c>
      <c r="AD258" s="589">
        <f t="shared" si="104"/>
        <v>176</v>
      </c>
      <c r="AE258" s="588">
        <f t="shared" si="103"/>
        <v>8.98876404494382E-2</v>
      </c>
    </row>
    <row r="259" spans="1:31" ht="13" x14ac:dyDescent="0.3">
      <c r="A259" s="470" t="s">
        <v>219</v>
      </c>
      <c r="B259" s="473">
        <v>0</v>
      </c>
      <c r="C259" s="471">
        <v>0</v>
      </c>
      <c r="D259" s="471">
        <v>0</v>
      </c>
      <c r="E259" s="471">
        <v>0</v>
      </c>
      <c r="F259" s="471">
        <v>0</v>
      </c>
      <c r="G259" s="471">
        <v>0</v>
      </c>
      <c r="H259" s="471">
        <v>0</v>
      </c>
      <c r="I259" s="471" t="s">
        <v>218</v>
      </c>
      <c r="J259" s="471">
        <v>0</v>
      </c>
      <c r="K259" s="471">
        <v>0</v>
      </c>
      <c r="L259" s="471">
        <v>0</v>
      </c>
      <c r="M259" s="471">
        <v>0</v>
      </c>
      <c r="N259" s="471">
        <v>0</v>
      </c>
      <c r="O259" s="471">
        <v>0</v>
      </c>
      <c r="P259" s="471">
        <v>0</v>
      </c>
      <c r="Q259" s="471">
        <v>0</v>
      </c>
      <c r="R259" s="471">
        <v>0</v>
      </c>
      <c r="S259" s="471">
        <v>0</v>
      </c>
      <c r="T259" s="471">
        <v>61</v>
      </c>
      <c r="U259" s="471">
        <v>29</v>
      </c>
      <c r="V259" s="700">
        <f t="shared" si="96"/>
        <v>0</v>
      </c>
      <c r="W259" s="701">
        <f t="shared" si="97"/>
        <v>0</v>
      </c>
      <c r="X259" s="702">
        <f t="shared" si="98"/>
        <v>0</v>
      </c>
      <c r="Y259" s="703">
        <f t="shared" si="99"/>
        <v>0</v>
      </c>
      <c r="Z259" s="702">
        <f t="shared" si="100"/>
        <v>0</v>
      </c>
      <c r="AA259" s="703">
        <v>0</v>
      </c>
      <c r="AB259" s="702">
        <f t="shared" si="101"/>
        <v>90</v>
      </c>
      <c r="AC259" s="703">
        <f t="shared" si="102"/>
        <v>6.1983471074380167E-2</v>
      </c>
      <c r="AD259" s="589">
        <f t="shared" si="104"/>
        <v>90</v>
      </c>
      <c r="AE259" s="588">
        <f t="shared" si="103"/>
        <v>4.5965270684371805E-2</v>
      </c>
    </row>
    <row r="260" spans="1:31" ht="13" x14ac:dyDescent="0.3">
      <c r="A260" s="470" t="s">
        <v>220</v>
      </c>
      <c r="B260" s="473">
        <v>0</v>
      </c>
      <c r="C260" s="473">
        <v>0</v>
      </c>
      <c r="D260" s="471">
        <v>0</v>
      </c>
      <c r="E260" s="471">
        <v>0</v>
      </c>
      <c r="F260" s="471" t="s">
        <v>218</v>
      </c>
      <c r="G260" s="471" t="s">
        <v>218</v>
      </c>
      <c r="H260" s="471" t="s">
        <v>218</v>
      </c>
      <c r="I260" s="471" t="s">
        <v>218</v>
      </c>
      <c r="J260" s="471" t="s">
        <v>218</v>
      </c>
      <c r="K260" s="471" t="s">
        <v>218</v>
      </c>
      <c r="L260" s="471" t="s">
        <v>218</v>
      </c>
      <c r="M260" s="471" t="s">
        <v>218</v>
      </c>
      <c r="N260" s="471" t="s">
        <v>218</v>
      </c>
      <c r="O260" s="471" t="s">
        <v>218</v>
      </c>
      <c r="P260" s="471" t="s">
        <v>218</v>
      </c>
      <c r="Q260" s="471" t="s">
        <v>218</v>
      </c>
      <c r="R260" s="471">
        <v>0</v>
      </c>
      <c r="S260" s="471">
        <v>0</v>
      </c>
      <c r="T260" s="471">
        <v>29</v>
      </c>
      <c r="U260" s="471">
        <v>21</v>
      </c>
      <c r="V260" s="700">
        <f t="shared" si="96"/>
        <v>0</v>
      </c>
      <c r="W260" s="701">
        <f t="shared" si="97"/>
        <v>0</v>
      </c>
      <c r="X260" s="702">
        <f t="shared" si="98"/>
        <v>0</v>
      </c>
      <c r="Y260" s="703">
        <f t="shared" si="99"/>
        <v>0</v>
      </c>
      <c r="Z260" s="702">
        <f t="shared" si="100"/>
        <v>0</v>
      </c>
      <c r="AA260" s="703">
        <v>0</v>
      </c>
      <c r="AB260" s="702">
        <f t="shared" si="101"/>
        <v>50</v>
      </c>
      <c r="AC260" s="703">
        <f t="shared" si="102"/>
        <v>3.4435261707988982E-2</v>
      </c>
      <c r="AD260" s="589">
        <f t="shared" si="104"/>
        <v>50</v>
      </c>
      <c r="AE260" s="588">
        <f t="shared" si="103"/>
        <v>2.5536261491317672E-2</v>
      </c>
    </row>
    <row r="261" spans="1:31" ht="13" x14ac:dyDescent="0.3">
      <c r="A261" s="470" t="s">
        <v>221</v>
      </c>
      <c r="B261" s="473">
        <v>0</v>
      </c>
      <c r="C261" s="473">
        <v>0</v>
      </c>
      <c r="D261" s="471">
        <v>0</v>
      </c>
      <c r="E261" s="471">
        <v>0</v>
      </c>
      <c r="F261" s="471" t="s">
        <v>218</v>
      </c>
      <c r="G261" s="471" t="s">
        <v>218</v>
      </c>
      <c r="H261" s="471" t="s">
        <v>218</v>
      </c>
      <c r="I261" s="471" t="s">
        <v>218</v>
      </c>
      <c r="J261" s="471" t="s">
        <v>218</v>
      </c>
      <c r="K261" s="471" t="s">
        <v>218</v>
      </c>
      <c r="L261" s="471" t="s">
        <v>218</v>
      </c>
      <c r="M261" s="471" t="s">
        <v>218</v>
      </c>
      <c r="N261" s="471" t="s">
        <v>218</v>
      </c>
      <c r="O261" s="471" t="s">
        <v>218</v>
      </c>
      <c r="P261" s="471" t="s">
        <v>218</v>
      </c>
      <c r="Q261" s="471" t="s">
        <v>218</v>
      </c>
      <c r="R261" s="471">
        <v>0</v>
      </c>
      <c r="S261" s="471">
        <v>0</v>
      </c>
      <c r="T261" s="471">
        <v>0</v>
      </c>
      <c r="U261" s="471">
        <v>0</v>
      </c>
      <c r="V261" s="700">
        <f t="shared" si="96"/>
        <v>0</v>
      </c>
      <c r="W261" s="701">
        <f t="shared" si="97"/>
        <v>0</v>
      </c>
      <c r="X261" s="702">
        <f t="shared" si="98"/>
        <v>0</v>
      </c>
      <c r="Y261" s="703">
        <f t="shared" si="99"/>
        <v>0</v>
      </c>
      <c r="Z261" s="702">
        <f t="shared" si="100"/>
        <v>0</v>
      </c>
      <c r="AA261" s="703">
        <v>0</v>
      </c>
      <c r="AB261" s="702">
        <f t="shared" si="101"/>
        <v>0</v>
      </c>
      <c r="AC261" s="703">
        <f t="shared" si="102"/>
        <v>0</v>
      </c>
      <c r="AD261" s="589">
        <f t="shared" si="104"/>
        <v>0</v>
      </c>
      <c r="AE261" s="588">
        <f t="shared" si="103"/>
        <v>0</v>
      </c>
    </row>
    <row r="262" spans="1:31" ht="13.5" thickBot="1" x14ac:dyDescent="0.35">
      <c r="A262" s="482" t="s">
        <v>222</v>
      </c>
      <c r="B262" s="473">
        <v>0</v>
      </c>
      <c r="C262" s="473">
        <v>0</v>
      </c>
      <c r="D262" s="471">
        <v>0</v>
      </c>
      <c r="E262" s="471">
        <v>0</v>
      </c>
      <c r="F262" s="471" t="s">
        <v>218</v>
      </c>
      <c r="G262" s="471" t="s">
        <v>218</v>
      </c>
      <c r="H262" s="471" t="s">
        <v>218</v>
      </c>
      <c r="I262" s="471" t="s">
        <v>218</v>
      </c>
      <c r="J262" s="471" t="s">
        <v>218</v>
      </c>
      <c r="K262" s="471" t="s">
        <v>218</v>
      </c>
      <c r="L262" s="471" t="s">
        <v>218</v>
      </c>
      <c r="M262" s="471" t="s">
        <v>218</v>
      </c>
      <c r="N262" s="471" t="s">
        <v>218</v>
      </c>
      <c r="O262" s="471" t="s">
        <v>218</v>
      </c>
      <c r="P262" s="471" t="s">
        <v>218</v>
      </c>
      <c r="Q262" s="471" t="s">
        <v>218</v>
      </c>
      <c r="R262" s="471">
        <v>0</v>
      </c>
      <c r="S262" s="471">
        <v>0</v>
      </c>
      <c r="T262" s="471">
        <v>0</v>
      </c>
      <c r="U262" s="471">
        <v>2</v>
      </c>
      <c r="V262" s="700">
        <f t="shared" si="96"/>
        <v>0</v>
      </c>
      <c r="W262" s="701">
        <f t="shared" si="97"/>
        <v>0</v>
      </c>
      <c r="X262" s="702">
        <f t="shared" si="98"/>
        <v>0</v>
      </c>
      <c r="Y262" s="703">
        <f t="shared" si="99"/>
        <v>0</v>
      </c>
      <c r="Z262" s="702">
        <f t="shared" si="100"/>
        <v>0</v>
      </c>
      <c r="AA262" s="703">
        <v>0</v>
      </c>
      <c r="AB262" s="702">
        <f t="shared" si="101"/>
        <v>2</v>
      </c>
      <c r="AC262" s="703">
        <f t="shared" si="102"/>
        <v>1.3774104683195593E-3</v>
      </c>
      <c r="AD262" s="589">
        <f t="shared" si="104"/>
        <v>2</v>
      </c>
      <c r="AE262" s="588">
        <f t="shared" si="103"/>
        <v>1.0214504596527069E-3</v>
      </c>
    </row>
    <row r="263" spans="1:31" ht="13.5" thickBot="1" x14ac:dyDescent="0.35">
      <c r="A263" s="486" t="s">
        <v>46</v>
      </c>
      <c r="B263" s="487">
        <f t="shared" ref="B263:Z263" si="105">SUM(B250:B262)</f>
        <v>47</v>
      </c>
      <c r="C263" s="487">
        <f t="shared" si="105"/>
        <v>92</v>
      </c>
      <c r="D263" s="487">
        <f t="shared" si="105"/>
        <v>67</v>
      </c>
      <c r="E263" s="487">
        <f t="shared" si="105"/>
        <v>4</v>
      </c>
      <c r="F263" s="487">
        <f t="shared" si="105"/>
        <v>6</v>
      </c>
      <c r="G263" s="487">
        <f t="shared" si="105"/>
        <v>3</v>
      </c>
      <c r="H263" s="487">
        <f t="shared" si="105"/>
        <v>12</v>
      </c>
      <c r="I263" s="487">
        <f t="shared" si="105"/>
        <v>17</v>
      </c>
      <c r="J263" s="487">
        <f t="shared" si="105"/>
        <v>29</v>
      </c>
      <c r="K263" s="487">
        <f t="shared" si="105"/>
        <v>33</v>
      </c>
      <c r="L263" s="487">
        <f t="shared" si="105"/>
        <v>50</v>
      </c>
      <c r="M263" s="487">
        <f t="shared" si="105"/>
        <v>14</v>
      </c>
      <c r="N263" s="487">
        <f t="shared" si="105"/>
        <v>80</v>
      </c>
      <c r="O263" s="487">
        <f t="shared" si="105"/>
        <v>12</v>
      </c>
      <c r="P263" s="487">
        <f t="shared" si="105"/>
        <v>5</v>
      </c>
      <c r="Q263" s="487">
        <f t="shared" si="105"/>
        <v>0</v>
      </c>
      <c r="R263" s="487">
        <f t="shared" si="105"/>
        <v>0</v>
      </c>
      <c r="S263" s="487">
        <f t="shared" si="105"/>
        <v>37</v>
      </c>
      <c r="T263" s="487">
        <f t="shared" si="105"/>
        <v>908</v>
      </c>
      <c r="U263" s="487">
        <f t="shared" si="105"/>
        <v>507</v>
      </c>
      <c r="V263" s="712">
        <f>SUM(V250:V262)</f>
        <v>245</v>
      </c>
      <c r="W263" s="713">
        <f>SUM(W250:W262)</f>
        <v>1</v>
      </c>
      <c r="X263" s="714">
        <f t="shared" si="105"/>
        <v>261</v>
      </c>
      <c r="Y263" s="715">
        <f t="shared" si="105"/>
        <v>1</v>
      </c>
      <c r="Z263" s="714">
        <f t="shared" si="105"/>
        <v>0</v>
      </c>
      <c r="AA263" s="715">
        <v>1</v>
      </c>
      <c r="AB263" s="714">
        <f>SUM(AB250:AB262)</f>
        <v>1452</v>
      </c>
      <c r="AC263" s="715">
        <f>SUM(AC250:AC262)</f>
        <v>0.99999999999999989</v>
      </c>
      <c r="AD263" s="489">
        <f>SUM(AD250:AD262)</f>
        <v>1958</v>
      </c>
      <c r="AE263" s="490">
        <f>SUM(AE250:AE262)</f>
        <v>1</v>
      </c>
    </row>
    <row r="264" spans="1:31" x14ac:dyDescent="0.25">
      <c r="A264" s="495" t="s">
        <v>286</v>
      </c>
      <c r="C264" s="499"/>
      <c r="D264" s="499"/>
      <c r="E264" s="499"/>
      <c r="F264" s="696">
        <v>1.7</v>
      </c>
      <c r="G264" s="696">
        <v>1.9</v>
      </c>
      <c r="H264" s="696">
        <v>1.6</v>
      </c>
      <c r="I264" s="696">
        <v>2</v>
      </c>
      <c r="J264" s="696">
        <v>1.6</v>
      </c>
      <c r="K264" s="696">
        <v>2.1</v>
      </c>
      <c r="L264" s="696">
        <v>1.5</v>
      </c>
      <c r="M264" s="697">
        <v>2</v>
      </c>
      <c r="N264" s="696">
        <v>2.2999999999999998</v>
      </c>
      <c r="O264" s="696">
        <v>1.8</v>
      </c>
      <c r="P264" s="697">
        <v>2</v>
      </c>
      <c r="Q264" s="697">
        <v>2</v>
      </c>
      <c r="V264" s="672"/>
      <c r="W264" s="673"/>
      <c r="X264" s="673"/>
      <c r="Y264" s="673"/>
      <c r="Z264" s="673"/>
      <c r="AA264" s="673"/>
      <c r="AB264" s="502" t="s">
        <v>224</v>
      </c>
      <c r="AC264" s="502" t="s">
        <v>225</v>
      </c>
      <c r="AD264" s="503" t="s">
        <v>226</v>
      </c>
      <c r="AE264" s="504" t="s">
        <v>226</v>
      </c>
    </row>
    <row r="265" spans="1:31" ht="13" x14ac:dyDescent="0.3">
      <c r="A265" s="495">
        <f>SUM(F264:Q264)</f>
        <v>22.5</v>
      </c>
      <c r="C265" s="512"/>
      <c r="D265" s="512"/>
      <c r="E265" s="512"/>
      <c r="F265" s="512"/>
      <c r="G265" s="512"/>
      <c r="H265" s="512"/>
      <c r="I265" s="512"/>
      <c r="J265" s="512"/>
      <c r="K265" s="512"/>
      <c r="L265" s="512"/>
      <c r="M265" s="512"/>
      <c r="N265" s="512"/>
      <c r="V265" s="516">
        <v>2012</v>
      </c>
      <c r="W265" s="517" t="s">
        <v>229</v>
      </c>
      <c r="X265" s="677"/>
      <c r="Y265" s="677"/>
      <c r="Z265" s="518" t="s">
        <v>230</v>
      </c>
      <c r="AA265" s="517" t="s">
        <v>231</v>
      </c>
      <c r="AB265" s="519" t="s">
        <v>232</v>
      </c>
      <c r="AC265" s="519" t="s">
        <v>233</v>
      </c>
      <c r="AD265" s="520" t="s">
        <v>232</v>
      </c>
      <c r="AE265" s="521" t="s">
        <v>233</v>
      </c>
    </row>
    <row r="266" spans="1:31" ht="13" x14ac:dyDescent="0.3">
      <c r="A266" s="1445" t="s">
        <v>528</v>
      </c>
      <c r="F266" s="1483">
        <v>0</v>
      </c>
      <c r="G266" s="1483">
        <v>0</v>
      </c>
      <c r="H266" s="1483">
        <v>0</v>
      </c>
      <c r="I266" s="1483">
        <v>0</v>
      </c>
      <c r="J266" s="1483">
        <v>0</v>
      </c>
      <c r="K266" s="1483">
        <v>0</v>
      </c>
      <c r="L266" s="1483">
        <v>0</v>
      </c>
      <c r="M266" s="1483">
        <v>0</v>
      </c>
      <c r="N266" s="1483">
        <v>0</v>
      </c>
      <c r="O266" s="1483">
        <v>0</v>
      </c>
      <c r="P266" s="1483">
        <v>0</v>
      </c>
      <c r="Q266" s="1483">
        <v>0</v>
      </c>
      <c r="V266" s="525" t="s">
        <v>288</v>
      </c>
      <c r="W266" s="681"/>
      <c r="X266" s="681"/>
      <c r="Y266" s="681"/>
      <c r="Z266" s="527">
        <f>SUM(AB266,AD266)/SUM(AB266:AE266)</f>
        <v>0.95102040816326527</v>
      </c>
      <c r="AA266" s="527">
        <f>SUM(AC266,AE266)/SUM(AB266:AE266)</f>
        <v>4.8979591836734691E-2</v>
      </c>
      <c r="AB266" s="528">
        <f>SUM(V250:V253)</f>
        <v>233</v>
      </c>
      <c r="AC266" s="528">
        <f>SUM(V254:V262)</f>
        <v>12</v>
      </c>
      <c r="AD266" s="536">
        <v>0</v>
      </c>
      <c r="AE266" s="537">
        <v>0</v>
      </c>
    </row>
    <row r="267" spans="1:31" ht="13" x14ac:dyDescent="0.3">
      <c r="A267" s="1322" t="s">
        <v>529</v>
      </c>
      <c r="B267" s="1479">
        <v>0</v>
      </c>
      <c r="V267" s="534" t="s">
        <v>237</v>
      </c>
      <c r="W267" s="684"/>
      <c r="X267" s="684"/>
      <c r="Y267" s="684"/>
      <c r="Z267" s="527">
        <f>SUM(AB267,AD267)/SUM(AB267:AE267)</f>
        <v>1</v>
      </c>
      <c r="AA267" s="527">
        <f>SUM(AC267,AE267)/SUM(AB267:AE267)</f>
        <v>0</v>
      </c>
      <c r="AB267" s="528">
        <f>SUM(X250:X253)</f>
        <v>261</v>
      </c>
      <c r="AC267" s="528">
        <f>SUM(X254:X262)</f>
        <v>0</v>
      </c>
      <c r="AD267" s="536">
        <v>0</v>
      </c>
      <c r="AE267" s="537">
        <v>0</v>
      </c>
    </row>
    <row r="268" spans="1:31" ht="13.5" thickBot="1" x14ac:dyDescent="0.35">
      <c r="A268" s="582"/>
      <c r="V268" s="613" t="s">
        <v>268</v>
      </c>
      <c r="W268" s="685"/>
      <c r="X268" s="685"/>
      <c r="Y268" s="685"/>
      <c r="Z268" s="614">
        <f>SUM(AB268,AD268)/SUM(AB268:AE268)</f>
        <v>0.43457300275482091</v>
      </c>
      <c r="AA268" s="614">
        <f>SUM(AC268,AE268)/SUM(AB268:AE268)</f>
        <v>0.56542699724517909</v>
      </c>
      <c r="AB268" s="615">
        <f>SUM(AB250:AB251)</f>
        <v>323</v>
      </c>
      <c r="AC268" s="616">
        <f>SUM(AB253:AB262)</f>
        <v>815</v>
      </c>
      <c r="AD268" s="617">
        <v>308</v>
      </c>
      <c r="AE268" s="618">
        <v>6</v>
      </c>
    </row>
    <row r="270" spans="1:31" ht="25.5" thickBot="1" x14ac:dyDescent="0.55000000000000004">
      <c r="A270" s="419" t="s">
        <v>293</v>
      </c>
      <c r="B270" s="419"/>
      <c r="C270" s="420"/>
      <c r="D270" s="420"/>
      <c r="E270" s="421"/>
      <c r="F270" s="421"/>
      <c r="G270" s="421"/>
      <c r="H270" s="421"/>
      <c r="I270" s="421"/>
      <c r="J270" s="421"/>
      <c r="K270" s="421"/>
      <c r="L270" s="421"/>
      <c r="M270" s="421"/>
      <c r="N270" s="421"/>
      <c r="O270" s="421"/>
      <c r="P270" s="421"/>
      <c r="Q270" s="421"/>
      <c r="R270" s="421"/>
      <c r="S270" s="423"/>
      <c r="T270" s="421"/>
      <c r="U270" s="421"/>
      <c r="V270" s="421"/>
      <c r="W270" s="421"/>
      <c r="X270" s="421"/>
      <c r="Y270" s="421"/>
      <c r="Z270" s="421"/>
      <c r="AA270" s="421"/>
      <c r="AB270" s="421"/>
      <c r="AC270" s="421"/>
      <c r="AD270" s="421"/>
    </row>
    <row r="271" spans="1:31" ht="13.5" thickBot="1" x14ac:dyDescent="0.35">
      <c r="A271" s="425" t="s">
        <v>191</v>
      </c>
      <c r="B271" s="425"/>
      <c r="C271" s="421"/>
      <c r="D271" s="421"/>
      <c r="E271" s="421"/>
      <c r="F271" s="421"/>
      <c r="G271" s="421"/>
      <c r="H271" s="421"/>
      <c r="I271" s="421"/>
      <c r="J271" s="421"/>
      <c r="K271" s="421"/>
      <c r="L271" s="421"/>
      <c r="M271" s="421"/>
      <c r="N271" s="421"/>
      <c r="O271" s="421"/>
      <c r="P271" s="421"/>
      <c r="Q271" s="421"/>
      <c r="R271" s="421"/>
      <c r="S271" s="421"/>
      <c r="T271" s="421"/>
      <c r="U271" s="421"/>
      <c r="V271" s="421"/>
      <c r="W271" s="421"/>
      <c r="X271" s="421"/>
      <c r="Y271" s="421"/>
      <c r="Z271" s="421"/>
      <c r="AA271" s="421"/>
      <c r="AB271" s="421"/>
      <c r="AC271" s="421"/>
      <c r="AD271" s="421"/>
    </row>
    <row r="272" spans="1:31" ht="14" thickTop="1" thickBot="1" x14ac:dyDescent="0.35">
      <c r="A272" s="427" t="s">
        <v>192</v>
      </c>
      <c r="B272" s="428">
        <v>40570</v>
      </c>
      <c r="C272" s="428">
        <v>40584</v>
      </c>
      <c r="D272" s="428">
        <v>40652</v>
      </c>
      <c r="E272" s="428">
        <v>40710</v>
      </c>
      <c r="F272" s="428">
        <v>40717</v>
      </c>
      <c r="G272" s="428">
        <v>40724</v>
      </c>
      <c r="H272" s="428">
        <v>40730</v>
      </c>
      <c r="I272" s="428">
        <v>40738</v>
      </c>
      <c r="J272" s="428">
        <v>40745</v>
      </c>
      <c r="K272" s="428">
        <v>40752</v>
      </c>
      <c r="L272" s="428">
        <v>40759</v>
      </c>
      <c r="M272" s="428">
        <v>40843</v>
      </c>
      <c r="N272" s="428">
        <v>40857</v>
      </c>
      <c r="O272" s="428">
        <v>40905</v>
      </c>
      <c r="P272" s="429">
        <v>2011</v>
      </c>
      <c r="Q272" s="430"/>
      <c r="R272" s="430"/>
      <c r="S272" s="431"/>
      <c r="T272" s="431"/>
      <c r="U272" s="431"/>
      <c r="V272" s="431"/>
      <c r="W272" s="432"/>
      <c r="X272" s="433"/>
      <c r="Y272" s="433"/>
      <c r="Z272" s="433"/>
      <c r="AA272" s="434"/>
      <c r="AB272" s="434"/>
      <c r="AC272" s="435"/>
    </row>
    <row r="273" spans="1:34" ht="13.5" thickTop="1" x14ac:dyDescent="0.3">
      <c r="A273" s="436" t="s">
        <v>193</v>
      </c>
      <c r="B273" s="437" t="s">
        <v>242</v>
      </c>
      <c r="C273" s="437" t="s">
        <v>242</v>
      </c>
      <c r="D273" s="437" t="s">
        <v>242</v>
      </c>
      <c r="E273" s="437" t="s">
        <v>194</v>
      </c>
      <c r="F273" s="437" t="s">
        <v>194</v>
      </c>
      <c r="G273" s="437" t="s">
        <v>194</v>
      </c>
      <c r="H273" s="437" t="s">
        <v>194</v>
      </c>
      <c r="I273" s="437" t="s">
        <v>194</v>
      </c>
      <c r="J273" s="437" t="s">
        <v>194</v>
      </c>
      <c r="K273" s="437" t="s">
        <v>194</v>
      </c>
      <c r="L273" s="437" t="s">
        <v>194</v>
      </c>
      <c r="M273" s="437" t="s">
        <v>242</v>
      </c>
      <c r="N273" s="437" t="s">
        <v>242</v>
      </c>
      <c r="O273" s="437" t="s">
        <v>242</v>
      </c>
      <c r="P273" s="438"/>
      <c r="Q273" s="439"/>
      <c r="R273" s="439"/>
      <c r="S273" s="440"/>
      <c r="T273" s="440"/>
      <c r="U273" s="440"/>
      <c r="V273" s="440"/>
      <c r="W273" s="441"/>
      <c r="X273" s="437"/>
      <c r="Y273" s="437"/>
      <c r="Z273" s="437"/>
      <c r="AA273" s="442"/>
      <c r="AB273" s="442"/>
      <c r="AC273" s="443"/>
      <c r="AF273" s="435"/>
    </row>
    <row r="274" spans="1:34" ht="13" x14ac:dyDescent="0.3">
      <c r="A274" s="436" t="s">
        <v>195</v>
      </c>
      <c r="B274" s="437" t="s">
        <v>260</v>
      </c>
      <c r="C274" s="437" t="s">
        <v>283</v>
      </c>
      <c r="D274" s="437" t="s">
        <v>282</v>
      </c>
      <c r="E274" s="437" t="s">
        <v>246</v>
      </c>
      <c r="F274" s="437" t="s">
        <v>246</v>
      </c>
      <c r="G274" s="437" t="s">
        <v>246</v>
      </c>
      <c r="H274" s="437" t="s">
        <v>246</v>
      </c>
      <c r="I274" s="437" t="s">
        <v>196</v>
      </c>
      <c r="J274" s="437" t="s">
        <v>273</v>
      </c>
      <c r="K274" s="437" t="s">
        <v>273</v>
      </c>
      <c r="L274" s="437" t="s">
        <v>273</v>
      </c>
      <c r="M274" s="437" t="s">
        <v>246</v>
      </c>
      <c r="N274" s="437" t="s">
        <v>196</v>
      </c>
      <c r="O274" s="437" t="s">
        <v>281</v>
      </c>
      <c r="P274" s="444" t="s">
        <v>46</v>
      </c>
      <c r="Q274" s="439"/>
      <c r="R274" s="440"/>
      <c r="S274" s="440"/>
      <c r="T274" s="440"/>
      <c r="U274" s="440"/>
      <c r="V274" s="440"/>
      <c r="W274" s="441"/>
      <c r="X274" s="437"/>
      <c r="Y274" s="437"/>
      <c r="Z274" s="442"/>
      <c r="AA274" s="442"/>
      <c r="AB274" s="442"/>
      <c r="AC274" s="443"/>
      <c r="AF274" s="443"/>
    </row>
    <row r="275" spans="1:34" ht="13.5" thickBot="1" x14ac:dyDescent="0.35">
      <c r="A275" s="451" t="s">
        <v>292</v>
      </c>
      <c r="B275" s="452">
        <v>4525</v>
      </c>
      <c r="C275" s="452">
        <v>3961</v>
      </c>
      <c r="D275" s="452">
        <v>6041</v>
      </c>
      <c r="E275" s="452">
        <v>10533</v>
      </c>
      <c r="F275" s="452">
        <v>11154</v>
      </c>
      <c r="G275" s="452">
        <v>11914</v>
      </c>
      <c r="H275" s="452">
        <v>13000</v>
      </c>
      <c r="I275" s="452">
        <v>12308</v>
      </c>
      <c r="J275" s="452">
        <v>11921</v>
      </c>
      <c r="K275" s="452">
        <v>11964</v>
      </c>
      <c r="L275" s="452">
        <v>12015</v>
      </c>
      <c r="M275" s="452">
        <v>7030</v>
      </c>
      <c r="N275" s="452">
        <v>7006</v>
      </c>
      <c r="O275" s="452">
        <v>4980</v>
      </c>
      <c r="P275" s="453" t="s">
        <v>198</v>
      </c>
      <c r="Q275" s="623"/>
      <c r="R275" s="624"/>
      <c r="S275" s="624"/>
      <c r="T275" s="624"/>
      <c r="U275" s="624"/>
      <c r="V275" s="625"/>
      <c r="W275" s="626"/>
      <c r="X275" s="627"/>
      <c r="Y275" s="627"/>
      <c r="Z275" s="628"/>
      <c r="AA275" s="442"/>
      <c r="AB275" s="442"/>
      <c r="AC275" s="443"/>
      <c r="AF275" s="443"/>
    </row>
    <row r="276" spans="1:34" ht="13.5" thickBot="1" x14ac:dyDescent="0.35">
      <c r="A276" s="460" t="s">
        <v>199</v>
      </c>
      <c r="B276" s="461" t="s">
        <v>201</v>
      </c>
      <c r="C276" s="461" t="s">
        <v>201</v>
      </c>
      <c r="D276" s="461" t="s">
        <v>200</v>
      </c>
      <c r="E276" s="461" t="s">
        <v>200</v>
      </c>
      <c r="F276" s="461" t="s">
        <v>200</v>
      </c>
      <c r="G276" s="461" t="s">
        <v>200</v>
      </c>
      <c r="H276" s="461" t="s">
        <v>200</v>
      </c>
      <c r="I276" s="461" t="s">
        <v>200</v>
      </c>
      <c r="J276" s="461" t="s">
        <v>200</v>
      </c>
      <c r="K276" s="461" t="s">
        <v>200</v>
      </c>
      <c r="L276" s="461" t="s">
        <v>200</v>
      </c>
      <c r="M276" s="461" t="s">
        <v>206</v>
      </c>
      <c r="N276" s="461" t="s">
        <v>206</v>
      </c>
      <c r="O276" s="461" t="s">
        <v>201</v>
      </c>
      <c r="P276" s="462" t="s">
        <v>201</v>
      </c>
      <c r="Q276" s="463" t="s">
        <v>202</v>
      </c>
      <c r="R276" s="462" t="s">
        <v>203</v>
      </c>
      <c r="S276" s="462" t="s">
        <v>204</v>
      </c>
      <c r="T276" s="462" t="s">
        <v>205</v>
      </c>
      <c r="U276" s="462" t="s">
        <v>204</v>
      </c>
      <c r="V276" s="462" t="s">
        <v>206</v>
      </c>
      <c r="W276" s="463" t="s">
        <v>202</v>
      </c>
      <c r="X276" s="632" t="s">
        <v>207</v>
      </c>
      <c r="Y276" s="463" t="s">
        <v>204</v>
      </c>
      <c r="Z276" s="633"/>
      <c r="AA276" s="442"/>
      <c r="AB276" s="442"/>
      <c r="AC276" s="443"/>
      <c r="AF276" s="443"/>
    </row>
    <row r="277" spans="1:34" ht="13" x14ac:dyDescent="0.3">
      <c r="A277" s="465" t="s">
        <v>208</v>
      </c>
      <c r="B277" s="466">
        <v>85</v>
      </c>
      <c r="C277" s="466">
        <v>6</v>
      </c>
      <c r="D277" s="466">
        <v>0</v>
      </c>
      <c r="E277" s="466">
        <v>0</v>
      </c>
      <c r="F277" s="466">
        <v>0</v>
      </c>
      <c r="G277" s="466">
        <v>1</v>
      </c>
      <c r="H277" s="466">
        <v>0</v>
      </c>
      <c r="I277" s="466">
        <v>0</v>
      </c>
      <c r="J277" s="466">
        <v>0</v>
      </c>
      <c r="K277" s="466">
        <v>0</v>
      </c>
      <c r="L277" s="466">
        <v>0</v>
      </c>
      <c r="M277" s="466">
        <v>43</v>
      </c>
      <c r="N277" s="466">
        <v>42</v>
      </c>
      <c r="O277" s="716">
        <v>28</v>
      </c>
      <c r="P277" s="717">
        <f t="shared" ref="P277:P289" si="106">SUM(B277:C277)</f>
        <v>91</v>
      </c>
      <c r="Q277" s="701">
        <f t="shared" ref="Q277:Q289" si="107">P277/P$290</f>
        <v>0.72799999999999998</v>
      </c>
      <c r="R277" s="717">
        <f t="shared" ref="R277:R289" si="108">SUM(D277:L277)</f>
        <v>1</v>
      </c>
      <c r="S277" s="701">
        <f t="shared" ref="S277:S289" si="109">R277/R$290</f>
        <v>5.5555555555555552E-2</v>
      </c>
      <c r="T277" s="702" t="s">
        <v>17</v>
      </c>
      <c r="U277" s="702" t="s">
        <v>17</v>
      </c>
      <c r="V277" s="702">
        <f>SUM(M277:N277)</f>
        <v>85</v>
      </c>
      <c r="W277" s="703">
        <f t="shared" ref="W277:W289" si="110">V277/V$290</f>
        <v>0.3386454183266932</v>
      </c>
      <c r="X277" s="718">
        <f>SUM(B277:N277)</f>
        <v>177</v>
      </c>
      <c r="Y277" s="703">
        <f t="shared" ref="Y277:Y289" si="111">X277/X$290</f>
        <v>0.44923857868020306</v>
      </c>
      <c r="Z277" s="590" t="s">
        <v>208</v>
      </c>
      <c r="AA277" s="442"/>
      <c r="AB277" s="442"/>
      <c r="AC277" s="443"/>
      <c r="AF277" s="443"/>
    </row>
    <row r="278" spans="1:34" ht="13" x14ac:dyDescent="0.3">
      <c r="A278" s="470" t="s">
        <v>209</v>
      </c>
      <c r="B278" s="471">
        <v>19</v>
      </c>
      <c r="C278" s="471">
        <v>0</v>
      </c>
      <c r="D278" s="471">
        <v>0</v>
      </c>
      <c r="E278" s="471">
        <v>0</v>
      </c>
      <c r="F278" s="471">
        <v>2</v>
      </c>
      <c r="G278" s="471">
        <v>2</v>
      </c>
      <c r="H278" s="471">
        <v>4</v>
      </c>
      <c r="I278" s="471">
        <v>5</v>
      </c>
      <c r="J278" s="471">
        <v>0</v>
      </c>
      <c r="K278" s="471">
        <v>0</v>
      </c>
      <c r="L278" s="471">
        <v>0</v>
      </c>
      <c r="M278" s="471">
        <v>0</v>
      </c>
      <c r="N278" s="471">
        <v>0</v>
      </c>
      <c r="O278" s="719">
        <v>0</v>
      </c>
      <c r="P278" s="717">
        <f t="shared" si="106"/>
        <v>19</v>
      </c>
      <c r="Q278" s="701">
        <f t="shared" si="107"/>
        <v>0.152</v>
      </c>
      <c r="R278" s="717">
        <f t="shared" si="108"/>
        <v>13</v>
      </c>
      <c r="S278" s="701">
        <f t="shared" si="109"/>
        <v>0.72222222222222221</v>
      </c>
      <c r="T278" s="702" t="s">
        <v>17</v>
      </c>
      <c r="U278" s="702" t="s">
        <v>17</v>
      </c>
      <c r="V278" s="702">
        <f t="shared" ref="V278:V289" si="112">SUM(M278:N278)</f>
        <v>0</v>
      </c>
      <c r="W278" s="703">
        <f t="shared" si="110"/>
        <v>0</v>
      </c>
      <c r="X278" s="718">
        <f t="shared" ref="X278:X289" si="113">SUM(B278:N278)</f>
        <v>32</v>
      </c>
      <c r="Y278" s="703">
        <f t="shared" si="111"/>
        <v>8.1218274111675121E-2</v>
      </c>
      <c r="Z278" s="590" t="s">
        <v>209</v>
      </c>
      <c r="AA278" s="442"/>
      <c r="AB278" s="442"/>
      <c r="AC278" s="443"/>
      <c r="AD278" s="424" t="s">
        <v>210</v>
      </c>
      <c r="AE278" s="424" t="s">
        <v>261</v>
      </c>
      <c r="AF278" s="443"/>
    </row>
    <row r="279" spans="1:34" ht="13" x14ac:dyDescent="0.3">
      <c r="A279" s="470" t="s">
        <v>211</v>
      </c>
      <c r="B279" s="471">
        <v>11</v>
      </c>
      <c r="C279" s="471">
        <v>1</v>
      </c>
      <c r="D279" s="471">
        <v>0</v>
      </c>
      <c r="E279" s="471">
        <v>0</v>
      </c>
      <c r="F279" s="471">
        <v>0</v>
      </c>
      <c r="G279" s="471">
        <v>0</v>
      </c>
      <c r="H279" s="471">
        <v>0</v>
      </c>
      <c r="I279" s="471">
        <v>4</v>
      </c>
      <c r="J279" s="471">
        <v>0</v>
      </c>
      <c r="K279" s="471">
        <v>0</v>
      </c>
      <c r="L279" s="471">
        <v>0</v>
      </c>
      <c r="M279" s="471">
        <v>0</v>
      </c>
      <c r="N279" s="471">
        <v>7</v>
      </c>
      <c r="O279" s="719">
        <v>0</v>
      </c>
      <c r="P279" s="717">
        <f t="shared" si="106"/>
        <v>12</v>
      </c>
      <c r="Q279" s="701">
        <f t="shared" si="107"/>
        <v>9.6000000000000002E-2</v>
      </c>
      <c r="R279" s="717">
        <f t="shared" si="108"/>
        <v>4</v>
      </c>
      <c r="S279" s="701">
        <f t="shared" si="109"/>
        <v>0.22222222222222221</v>
      </c>
      <c r="T279" s="702" t="s">
        <v>17</v>
      </c>
      <c r="U279" s="702" t="s">
        <v>17</v>
      </c>
      <c r="V279" s="702">
        <f t="shared" si="112"/>
        <v>7</v>
      </c>
      <c r="W279" s="703">
        <f t="shared" si="110"/>
        <v>2.7888446215139442E-2</v>
      </c>
      <c r="X279" s="718">
        <f t="shared" si="113"/>
        <v>23</v>
      </c>
      <c r="Y279" s="703">
        <f t="shared" si="111"/>
        <v>5.8375634517766499E-2</v>
      </c>
      <c r="Z279" s="591" t="s">
        <v>211</v>
      </c>
      <c r="AA279" s="442"/>
      <c r="AB279" s="442"/>
      <c r="AC279" s="443"/>
      <c r="AD279" s="424">
        <f>R279</f>
        <v>4</v>
      </c>
      <c r="AE279" s="424">
        <v>0</v>
      </c>
      <c r="AF279" s="443"/>
      <c r="AG279" s="424" t="s">
        <v>210</v>
      </c>
      <c r="AH279" s="424" t="s">
        <v>261</v>
      </c>
    </row>
    <row r="280" spans="1:34" ht="13" x14ac:dyDescent="0.3">
      <c r="A280" s="470" t="s">
        <v>212</v>
      </c>
      <c r="B280" s="471">
        <v>0</v>
      </c>
      <c r="C280" s="471">
        <v>0</v>
      </c>
      <c r="D280" s="471">
        <v>0</v>
      </c>
      <c r="E280" s="471">
        <v>0</v>
      </c>
      <c r="F280" s="471">
        <v>0</v>
      </c>
      <c r="G280" s="471">
        <v>0</v>
      </c>
      <c r="H280" s="471">
        <v>0</v>
      </c>
      <c r="I280" s="471">
        <v>0</v>
      </c>
      <c r="J280" s="471">
        <v>0</v>
      </c>
      <c r="K280" s="471">
        <v>0</v>
      </c>
      <c r="L280" s="471">
        <v>0</v>
      </c>
      <c r="M280" s="471">
        <v>29</v>
      </c>
      <c r="N280" s="471">
        <v>24</v>
      </c>
      <c r="O280" s="719">
        <v>0</v>
      </c>
      <c r="P280" s="717">
        <f t="shared" si="106"/>
        <v>0</v>
      </c>
      <c r="Q280" s="701">
        <f t="shared" si="107"/>
        <v>0</v>
      </c>
      <c r="R280" s="717">
        <f t="shared" si="108"/>
        <v>0</v>
      </c>
      <c r="S280" s="701">
        <f t="shared" si="109"/>
        <v>0</v>
      </c>
      <c r="T280" s="702" t="s">
        <v>17</v>
      </c>
      <c r="U280" s="702" t="s">
        <v>17</v>
      </c>
      <c r="V280" s="702">
        <f t="shared" si="112"/>
        <v>53</v>
      </c>
      <c r="W280" s="703">
        <f t="shared" si="110"/>
        <v>0.21115537848605578</v>
      </c>
      <c r="X280" s="718">
        <f t="shared" si="113"/>
        <v>53</v>
      </c>
      <c r="Y280" s="703">
        <f t="shared" si="111"/>
        <v>0.13451776649746192</v>
      </c>
      <c r="Z280" s="591" t="s">
        <v>212</v>
      </c>
      <c r="AA280" s="442"/>
      <c r="AB280" s="442"/>
      <c r="AC280" s="443"/>
      <c r="AF280" s="443"/>
      <c r="AG280" s="424">
        <f>U306</f>
        <v>9</v>
      </c>
      <c r="AH280" s="424">
        <v>0</v>
      </c>
    </row>
    <row r="281" spans="1:34" ht="13" x14ac:dyDescent="0.3">
      <c r="A281" s="470" t="s">
        <v>213</v>
      </c>
      <c r="B281" s="473">
        <v>0</v>
      </c>
      <c r="C281" s="471">
        <v>2</v>
      </c>
      <c r="D281" s="471">
        <v>0</v>
      </c>
      <c r="E281" s="471">
        <v>0</v>
      </c>
      <c r="F281" s="471">
        <v>0</v>
      </c>
      <c r="G281" s="471">
        <v>0</v>
      </c>
      <c r="H281" s="471">
        <v>0</v>
      </c>
      <c r="I281" s="471">
        <v>0</v>
      </c>
      <c r="J281" s="471">
        <v>0</v>
      </c>
      <c r="K281" s="471">
        <v>0</v>
      </c>
      <c r="L281" s="471">
        <v>0</v>
      </c>
      <c r="M281" s="471">
        <v>11</v>
      </c>
      <c r="N281" s="471">
        <v>8</v>
      </c>
      <c r="O281" s="719">
        <v>0</v>
      </c>
      <c r="P281" s="717">
        <f t="shared" si="106"/>
        <v>2</v>
      </c>
      <c r="Q281" s="701">
        <f t="shared" si="107"/>
        <v>1.6E-2</v>
      </c>
      <c r="R281" s="717">
        <f t="shared" si="108"/>
        <v>0</v>
      </c>
      <c r="S281" s="701">
        <f t="shared" si="109"/>
        <v>0</v>
      </c>
      <c r="T281" s="702" t="s">
        <v>17</v>
      </c>
      <c r="U281" s="702" t="s">
        <v>17</v>
      </c>
      <c r="V281" s="702">
        <f t="shared" si="112"/>
        <v>19</v>
      </c>
      <c r="W281" s="703">
        <f t="shared" si="110"/>
        <v>7.5697211155378488E-2</v>
      </c>
      <c r="X281" s="718">
        <f t="shared" si="113"/>
        <v>21</v>
      </c>
      <c r="Y281" s="703">
        <f t="shared" si="111"/>
        <v>5.3299492385786802E-2</v>
      </c>
      <c r="Z281" s="591" t="s">
        <v>213</v>
      </c>
      <c r="AA281" s="442"/>
      <c r="AB281" s="442"/>
      <c r="AC281" s="443"/>
      <c r="AF281" s="443"/>
    </row>
    <row r="282" spans="1:34" ht="13" x14ac:dyDescent="0.3">
      <c r="A282" s="470" t="s">
        <v>214</v>
      </c>
      <c r="B282" s="473">
        <v>0</v>
      </c>
      <c r="C282" s="471">
        <v>1</v>
      </c>
      <c r="D282" s="471">
        <v>0</v>
      </c>
      <c r="E282" s="471">
        <v>0</v>
      </c>
      <c r="F282" s="471">
        <v>0</v>
      </c>
      <c r="G282" s="471">
        <v>0</v>
      </c>
      <c r="H282" s="471">
        <v>0</v>
      </c>
      <c r="I282" s="471">
        <v>0</v>
      </c>
      <c r="J282" s="471">
        <v>0</v>
      </c>
      <c r="K282" s="471">
        <v>0</v>
      </c>
      <c r="L282" s="471">
        <v>0</v>
      </c>
      <c r="M282" s="471">
        <v>23</v>
      </c>
      <c r="N282" s="471">
        <v>25</v>
      </c>
      <c r="O282" s="719">
        <v>6</v>
      </c>
      <c r="P282" s="717">
        <f t="shared" si="106"/>
        <v>1</v>
      </c>
      <c r="Q282" s="701">
        <f t="shared" si="107"/>
        <v>8.0000000000000002E-3</v>
      </c>
      <c r="R282" s="717">
        <f t="shared" si="108"/>
        <v>0</v>
      </c>
      <c r="S282" s="701">
        <f t="shared" si="109"/>
        <v>0</v>
      </c>
      <c r="T282" s="702" t="s">
        <v>17</v>
      </c>
      <c r="U282" s="702" t="s">
        <v>17</v>
      </c>
      <c r="V282" s="702">
        <f t="shared" si="112"/>
        <v>48</v>
      </c>
      <c r="W282" s="703">
        <f t="shared" si="110"/>
        <v>0.19123505976095617</v>
      </c>
      <c r="X282" s="718">
        <f t="shared" si="113"/>
        <v>49</v>
      </c>
      <c r="Y282" s="703">
        <f t="shared" si="111"/>
        <v>0.12436548223350254</v>
      </c>
      <c r="Z282" s="591" t="s">
        <v>214</v>
      </c>
      <c r="AA282" s="442"/>
      <c r="AB282" s="442"/>
      <c r="AC282" s="443"/>
      <c r="AF282" s="443"/>
    </row>
    <row r="283" spans="1:34" ht="13" x14ac:dyDescent="0.3">
      <c r="A283" s="470" t="s">
        <v>215</v>
      </c>
      <c r="B283" s="473">
        <v>0</v>
      </c>
      <c r="C283" s="471">
        <v>0</v>
      </c>
      <c r="D283" s="471">
        <v>0</v>
      </c>
      <c r="E283" s="471">
        <v>0</v>
      </c>
      <c r="F283" s="471">
        <v>0</v>
      </c>
      <c r="G283" s="471">
        <v>0</v>
      </c>
      <c r="H283" s="471">
        <v>0</v>
      </c>
      <c r="I283" s="471">
        <v>0</v>
      </c>
      <c r="J283" s="471">
        <v>0</v>
      </c>
      <c r="K283" s="471">
        <v>0</v>
      </c>
      <c r="L283" s="471">
        <v>0</v>
      </c>
      <c r="M283" s="471">
        <v>3</v>
      </c>
      <c r="N283" s="471">
        <v>3</v>
      </c>
      <c r="O283" s="719">
        <v>0</v>
      </c>
      <c r="P283" s="717">
        <f t="shared" si="106"/>
        <v>0</v>
      </c>
      <c r="Q283" s="701">
        <f t="shared" si="107"/>
        <v>0</v>
      </c>
      <c r="R283" s="717">
        <f t="shared" si="108"/>
        <v>0</v>
      </c>
      <c r="S283" s="701">
        <f t="shared" si="109"/>
        <v>0</v>
      </c>
      <c r="T283" s="702" t="s">
        <v>17</v>
      </c>
      <c r="U283" s="702" t="s">
        <v>17</v>
      </c>
      <c r="V283" s="702">
        <f t="shared" si="112"/>
        <v>6</v>
      </c>
      <c r="W283" s="703">
        <f t="shared" si="110"/>
        <v>2.3904382470119521E-2</v>
      </c>
      <c r="X283" s="718">
        <f t="shared" si="113"/>
        <v>6</v>
      </c>
      <c r="Y283" s="703">
        <f t="shared" si="111"/>
        <v>1.5228426395939087E-2</v>
      </c>
      <c r="Z283" s="591" t="s">
        <v>215</v>
      </c>
      <c r="AA283" s="442"/>
      <c r="AB283" s="442"/>
      <c r="AC283" s="443"/>
      <c r="AF283" s="443"/>
    </row>
    <row r="284" spans="1:34" ht="13.5" thickBot="1" x14ac:dyDescent="0.35">
      <c r="A284" s="474" t="s">
        <v>216</v>
      </c>
      <c r="B284" s="475">
        <v>0</v>
      </c>
      <c r="C284" s="475">
        <v>0</v>
      </c>
      <c r="D284" s="475">
        <v>0</v>
      </c>
      <c r="E284" s="475">
        <v>0</v>
      </c>
      <c r="F284" s="475">
        <v>0</v>
      </c>
      <c r="G284" s="475">
        <v>0</v>
      </c>
      <c r="H284" s="475">
        <v>0</v>
      </c>
      <c r="I284" s="475">
        <v>0</v>
      </c>
      <c r="J284" s="475">
        <v>0</v>
      </c>
      <c r="K284" s="475">
        <v>0</v>
      </c>
      <c r="L284" s="475">
        <v>0</v>
      </c>
      <c r="M284" s="475">
        <v>2</v>
      </c>
      <c r="N284" s="475">
        <v>3</v>
      </c>
      <c r="O284" s="720">
        <v>0</v>
      </c>
      <c r="P284" s="721">
        <f t="shared" si="106"/>
        <v>0</v>
      </c>
      <c r="Q284" s="705">
        <f t="shared" si="107"/>
        <v>0</v>
      </c>
      <c r="R284" s="721">
        <f t="shared" si="108"/>
        <v>0</v>
      </c>
      <c r="S284" s="705">
        <f t="shared" si="109"/>
        <v>0</v>
      </c>
      <c r="T284" s="706" t="s">
        <v>17</v>
      </c>
      <c r="U284" s="706" t="s">
        <v>17</v>
      </c>
      <c r="V284" s="706">
        <f t="shared" si="112"/>
        <v>5</v>
      </c>
      <c r="W284" s="707">
        <f t="shared" si="110"/>
        <v>1.9920318725099601E-2</v>
      </c>
      <c r="X284" s="722">
        <f t="shared" si="113"/>
        <v>5</v>
      </c>
      <c r="Y284" s="707">
        <f t="shared" si="111"/>
        <v>1.2690355329949238E-2</v>
      </c>
      <c r="Z284" s="597" t="s">
        <v>216</v>
      </c>
      <c r="AA284" s="651"/>
      <c r="AB284" s="651"/>
      <c r="AC284" s="652"/>
      <c r="AF284" s="443"/>
    </row>
    <row r="285" spans="1:34" ht="13.5" thickBot="1" x14ac:dyDescent="0.35">
      <c r="A285" s="465" t="s">
        <v>217</v>
      </c>
      <c r="B285" s="653">
        <v>0</v>
      </c>
      <c r="C285" s="466">
        <v>0</v>
      </c>
      <c r="D285" s="473">
        <v>0</v>
      </c>
      <c r="E285" s="473">
        <v>0</v>
      </c>
      <c r="F285" s="473">
        <v>0</v>
      </c>
      <c r="G285" s="466">
        <v>0</v>
      </c>
      <c r="H285" s="466">
        <v>0</v>
      </c>
      <c r="I285" s="466">
        <v>0</v>
      </c>
      <c r="J285" s="471">
        <v>0</v>
      </c>
      <c r="K285" s="471">
        <v>0</v>
      </c>
      <c r="L285" s="471">
        <v>0</v>
      </c>
      <c r="M285" s="466">
        <v>13</v>
      </c>
      <c r="N285" s="466">
        <v>12</v>
      </c>
      <c r="O285" s="716">
        <v>1</v>
      </c>
      <c r="P285" s="723">
        <f t="shared" si="106"/>
        <v>0</v>
      </c>
      <c r="Q285" s="709">
        <f t="shared" si="107"/>
        <v>0</v>
      </c>
      <c r="R285" s="723">
        <f t="shared" si="108"/>
        <v>0</v>
      </c>
      <c r="S285" s="709">
        <f t="shared" si="109"/>
        <v>0</v>
      </c>
      <c r="T285" s="710" t="s">
        <v>17</v>
      </c>
      <c r="U285" s="710" t="s">
        <v>17</v>
      </c>
      <c r="V285" s="710">
        <f t="shared" si="112"/>
        <v>25</v>
      </c>
      <c r="W285" s="711">
        <f t="shared" si="110"/>
        <v>9.9601593625498003E-2</v>
      </c>
      <c r="X285" s="724">
        <f t="shared" si="113"/>
        <v>25</v>
      </c>
      <c r="Y285" s="711">
        <f t="shared" si="111"/>
        <v>6.3451776649746189E-2</v>
      </c>
      <c r="Z285" s="605" t="s">
        <v>217</v>
      </c>
      <c r="AA285" s="661"/>
      <c r="AB285" s="661"/>
      <c r="AC285" s="662"/>
      <c r="AF285" s="652"/>
    </row>
    <row r="286" spans="1:34" ht="13" x14ac:dyDescent="0.3">
      <c r="A286" s="470" t="s">
        <v>219</v>
      </c>
      <c r="B286" s="473" t="s">
        <v>17</v>
      </c>
      <c r="C286" s="471">
        <v>0</v>
      </c>
      <c r="D286" s="471" t="s">
        <v>218</v>
      </c>
      <c r="E286" s="471" t="s">
        <v>218</v>
      </c>
      <c r="F286" s="471" t="s">
        <v>218</v>
      </c>
      <c r="G286" s="471" t="s">
        <v>218</v>
      </c>
      <c r="H286" s="471" t="s">
        <v>218</v>
      </c>
      <c r="I286" s="471" t="s">
        <v>218</v>
      </c>
      <c r="J286" s="471" t="s">
        <v>218</v>
      </c>
      <c r="K286" s="471" t="s">
        <v>218</v>
      </c>
      <c r="L286" s="471" t="s">
        <v>218</v>
      </c>
      <c r="M286" s="471">
        <v>1</v>
      </c>
      <c r="N286" s="471">
        <v>2</v>
      </c>
      <c r="O286" s="719">
        <v>0</v>
      </c>
      <c r="P286" s="717">
        <f t="shared" si="106"/>
        <v>0</v>
      </c>
      <c r="Q286" s="701">
        <f t="shared" si="107"/>
        <v>0</v>
      </c>
      <c r="R286" s="717">
        <f t="shared" si="108"/>
        <v>0</v>
      </c>
      <c r="S286" s="701">
        <f t="shared" si="109"/>
        <v>0</v>
      </c>
      <c r="T286" s="702" t="s">
        <v>17</v>
      </c>
      <c r="U286" s="702" t="s">
        <v>17</v>
      </c>
      <c r="V286" s="702">
        <f t="shared" si="112"/>
        <v>3</v>
      </c>
      <c r="W286" s="703">
        <f t="shared" si="110"/>
        <v>1.1952191235059761E-2</v>
      </c>
      <c r="X286" s="718">
        <f t="shared" si="113"/>
        <v>3</v>
      </c>
      <c r="Y286" s="703">
        <f t="shared" si="111"/>
        <v>7.6142131979695434E-3</v>
      </c>
      <c r="Z286" s="590" t="s">
        <v>219</v>
      </c>
      <c r="AA286" s="663"/>
      <c r="AB286" s="663"/>
      <c r="AC286" s="664"/>
      <c r="AF286" s="662"/>
    </row>
    <row r="287" spans="1:34" ht="13" x14ac:dyDescent="0.3">
      <c r="A287" s="470" t="s">
        <v>220</v>
      </c>
      <c r="B287" s="473" t="s">
        <v>17</v>
      </c>
      <c r="C287" s="473" t="s">
        <v>17</v>
      </c>
      <c r="D287" s="471" t="s">
        <v>218</v>
      </c>
      <c r="E287" s="471" t="s">
        <v>218</v>
      </c>
      <c r="F287" s="471" t="s">
        <v>218</v>
      </c>
      <c r="G287" s="471" t="s">
        <v>218</v>
      </c>
      <c r="H287" s="471" t="s">
        <v>218</v>
      </c>
      <c r="I287" s="471" t="s">
        <v>218</v>
      </c>
      <c r="J287" s="471" t="s">
        <v>218</v>
      </c>
      <c r="K287" s="471" t="s">
        <v>218</v>
      </c>
      <c r="L287" s="471" t="s">
        <v>218</v>
      </c>
      <c r="M287" s="471">
        <v>0</v>
      </c>
      <c r="N287" s="471">
        <v>0</v>
      </c>
      <c r="O287" s="719">
        <v>0</v>
      </c>
      <c r="P287" s="717">
        <f t="shared" si="106"/>
        <v>0</v>
      </c>
      <c r="Q287" s="701">
        <f t="shared" si="107"/>
        <v>0</v>
      </c>
      <c r="R287" s="717">
        <f t="shared" si="108"/>
        <v>0</v>
      </c>
      <c r="S287" s="701">
        <f t="shared" si="109"/>
        <v>0</v>
      </c>
      <c r="T287" s="702" t="s">
        <v>17</v>
      </c>
      <c r="U287" s="702" t="s">
        <v>17</v>
      </c>
      <c r="V287" s="702">
        <f t="shared" si="112"/>
        <v>0</v>
      </c>
      <c r="W287" s="703">
        <f t="shared" si="110"/>
        <v>0</v>
      </c>
      <c r="X287" s="718">
        <f t="shared" si="113"/>
        <v>0</v>
      </c>
      <c r="Y287" s="703">
        <f t="shared" si="111"/>
        <v>0</v>
      </c>
      <c r="Z287" s="590" t="s">
        <v>220</v>
      </c>
      <c r="AA287" s="663"/>
      <c r="AB287" s="663"/>
      <c r="AC287" s="664"/>
      <c r="AF287" s="664"/>
    </row>
    <row r="288" spans="1:34" ht="13" x14ac:dyDescent="0.3">
      <c r="A288" s="470" t="s">
        <v>221</v>
      </c>
      <c r="B288" s="473" t="s">
        <v>17</v>
      </c>
      <c r="C288" s="473" t="s">
        <v>17</v>
      </c>
      <c r="D288" s="471" t="s">
        <v>218</v>
      </c>
      <c r="E288" s="471" t="s">
        <v>218</v>
      </c>
      <c r="F288" s="471" t="s">
        <v>218</v>
      </c>
      <c r="G288" s="471" t="s">
        <v>218</v>
      </c>
      <c r="H288" s="471" t="s">
        <v>218</v>
      </c>
      <c r="I288" s="471" t="s">
        <v>218</v>
      </c>
      <c r="J288" s="471" t="s">
        <v>218</v>
      </c>
      <c r="K288" s="471" t="s">
        <v>218</v>
      </c>
      <c r="L288" s="471" t="s">
        <v>218</v>
      </c>
      <c r="M288" s="471">
        <v>0</v>
      </c>
      <c r="N288" s="471">
        <v>0</v>
      </c>
      <c r="O288" s="719">
        <v>0</v>
      </c>
      <c r="P288" s="717">
        <f t="shared" si="106"/>
        <v>0</v>
      </c>
      <c r="Q288" s="701">
        <f t="shared" si="107"/>
        <v>0</v>
      </c>
      <c r="R288" s="717">
        <f t="shared" si="108"/>
        <v>0</v>
      </c>
      <c r="S288" s="701">
        <f t="shared" si="109"/>
        <v>0</v>
      </c>
      <c r="T288" s="702" t="s">
        <v>17</v>
      </c>
      <c r="U288" s="702" t="s">
        <v>17</v>
      </c>
      <c r="V288" s="702">
        <f t="shared" si="112"/>
        <v>0</v>
      </c>
      <c r="W288" s="703">
        <f t="shared" si="110"/>
        <v>0</v>
      </c>
      <c r="X288" s="718">
        <f t="shared" si="113"/>
        <v>0</v>
      </c>
      <c r="Y288" s="703">
        <f t="shared" si="111"/>
        <v>0</v>
      </c>
      <c r="Z288" s="590" t="s">
        <v>221</v>
      </c>
      <c r="AA288" s="663"/>
      <c r="AB288" s="663"/>
      <c r="AC288" s="664"/>
      <c r="AF288" s="664"/>
    </row>
    <row r="289" spans="1:39" ht="13.5" thickBot="1" x14ac:dyDescent="0.35">
      <c r="A289" s="482" t="s">
        <v>222</v>
      </c>
      <c r="B289" s="473" t="s">
        <v>17</v>
      </c>
      <c r="C289" s="473" t="s">
        <v>17</v>
      </c>
      <c r="D289" s="471" t="s">
        <v>218</v>
      </c>
      <c r="E289" s="471" t="s">
        <v>218</v>
      </c>
      <c r="F289" s="471" t="s">
        <v>218</v>
      </c>
      <c r="G289" s="471" t="s">
        <v>218</v>
      </c>
      <c r="H289" s="471" t="s">
        <v>218</v>
      </c>
      <c r="I289" s="471" t="s">
        <v>218</v>
      </c>
      <c r="J289" s="471" t="s">
        <v>218</v>
      </c>
      <c r="K289" s="471" t="s">
        <v>218</v>
      </c>
      <c r="L289" s="471" t="s">
        <v>218</v>
      </c>
      <c r="M289" s="471">
        <v>0</v>
      </c>
      <c r="N289" s="471">
        <v>0</v>
      </c>
      <c r="O289" s="719">
        <v>0</v>
      </c>
      <c r="P289" s="717">
        <f t="shared" si="106"/>
        <v>0</v>
      </c>
      <c r="Q289" s="701">
        <f t="shared" si="107"/>
        <v>0</v>
      </c>
      <c r="R289" s="717">
        <f t="shared" si="108"/>
        <v>0</v>
      </c>
      <c r="S289" s="701">
        <f t="shared" si="109"/>
        <v>0</v>
      </c>
      <c r="T289" s="702" t="s">
        <v>17</v>
      </c>
      <c r="U289" s="702" t="s">
        <v>17</v>
      </c>
      <c r="V289" s="702">
        <f t="shared" si="112"/>
        <v>0</v>
      </c>
      <c r="W289" s="703">
        <f t="shared" si="110"/>
        <v>0</v>
      </c>
      <c r="X289" s="718">
        <f t="shared" si="113"/>
        <v>0</v>
      </c>
      <c r="Y289" s="703">
        <f t="shared" si="111"/>
        <v>0</v>
      </c>
      <c r="Z289" s="608" t="s">
        <v>222</v>
      </c>
      <c r="AA289" s="665"/>
      <c r="AB289" s="665"/>
      <c r="AC289" s="666"/>
      <c r="AF289" s="664"/>
    </row>
    <row r="290" spans="1:39" ht="13.5" thickBot="1" x14ac:dyDescent="0.35">
      <c r="A290" s="486" t="s">
        <v>46</v>
      </c>
      <c r="B290" s="487">
        <f t="shared" ref="B290:O290" si="114">SUM(B277:B289)</f>
        <v>115</v>
      </c>
      <c r="C290" s="487">
        <f t="shared" si="114"/>
        <v>10</v>
      </c>
      <c r="D290" s="487">
        <f t="shared" si="114"/>
        <v>0</v>
      </c>
      <c r="E290" s="487">
        <f t="shared" si="114"/>
        <v>0</v>
      </c>
      <c r="F290" s="487">
        <f t="shared" si="114"/>
        <v>2</v>
      </c>
      <c r="G290" s="487">
        <f t="shared" si="114"/>
        <v>3</v>
      </c>
      <c r="H290" s="487">
        <f t="shared" si="114"/>
        <v>4</v>
      </c>
      <c r="I290" s="487">
        <f t="shared" si="114"/>
        <v>9</v>
      </c>
      <c r="J290" s="487">
        <f t="shared" si="114"/>
        <v>0</v>
      </c>
      <c r="K290" s="487">
        <f t="shared" si="114"/>
        <v>0</v>
      </c>
      <c r="L290" s="487">
        <f t="shared" si="114"/>
        <v>0</v>
      </c>
      <c r="M290" s="487">
        <f t="shared" si="114"/>
        <v>125</v>
      </c>
      <c r="N290" s="487">
        <f t="shared" si="114"/>
        <v>126</v>
      </c>
      <c r="O290" s="487">
        <f t="shared" si="114"/>
        <v>35</v>
      </c>
      <c r="P290" s="712">
        <f>SUM(P277:P289)</f>
        <v>125</v>
      </c>
      <c r="Q290" s="713">
        <f>SUM(Q277:Q289)</f>
        <v>1</v>
      </c>
      <c r="R290" s="712">
        <f t="shared" ref="R290:Y290" si="115">SUM(R277:R289)</f>
        <v>18</v>
      </c>
      <c r="S290" s="713">
        <f t="shared" si="115"/>
        <v>1</v>
      </c>
      <c r="T290" s="714" t="s">
        <v>17</v>
      </c>
      <c r="U290" s="715" t="s">
        <v>17</v>
      </c>
      <c r="V290" s="714">
        <f t="shared" si="115"/>
        <v>251</v>
      </c>
      <c r="W290" s="715">
        <f t="shared" si="115"/>
        <v>0.99999999999999989</v>
      </c>
      <c r="X290" s="714">
        <f t="shared" si="115"/>
        <v>394</v>
      </c>
      <c r="Y290" s="715">
        <f t="shared" si="115"/>
        <v>1</v>
      </c>
      <c r="Z290" s="670"/>
      <c r="AA290" s="671"/>
      <c r="AB290" s="671"/>
      <c r="AC290" s="671"/>
      <c r="AF290" s="666"/>
    </row>
    <row r="291" spans="1:39" ht="13.5" thickBot="1" x14ac:dyDescent="0.35">
      <c r="A291" s="495" t="s">
        <v>286</v>
      </c>
      <c r="C291" s="499"/>
      <c r="D291" s="499"/>
      <c r="E291" s="696">
        <v>2.1</v>
      </c>
      <c r="F291" s="696">
        <v>2</v>
      </c>
      <c r="G291" s="696">
        <v>2.4</v>
      </c>
      <c r="H291" s="696">
        <v>2.9</v>
      </c>
      <c r="I291" s="696">
        <v>2.1</v>
      </c>
      <c r="J291" s="696">
        <v>1.6</v>
      </c>
      <c r="K291" s="696">
        <v>1.5</v>
      </c>
      <c r="L291" s="696">
        <v>2</v>
      </c>
      <c r="P291" s="672"/>
      <c r="Q291" s="673"/>
      <c r="R291" s="673"/>
      <c r="S291" s="673"/>
      <c r="T291" s="673"/>
      <c r="U291" s="673"/>
      <c r="V291" s="502" t="s">
        <v>224</v>
      </c>
      <c r="W291" s="502" t="s">
        <v>225</v>
      </c>
      <c r="X291" s="503" t="s">
        <v>226</v>
      </c>
      <c r="Y291" s="504" t="s">
        <v>226</v>
      </c>
      <c r="Z291" s="505" t="s">
        <v>227</v>
      </c>
      <c r="AA291" s="674"/>
      <c r="AB291" s="674"/>
      <c r="AC291" s="675"/>
      <c r="AF291" s="671"/>
    </row>
    <row r="292" spans="1:39" ht="13" x14ac:dyDescent="0.3">
      <c r="A292" s="495">
        <f>SUM(E291:L291)</f>
        <v>16.600000000000001</v>
      </c>
      <c r="C292" s="512"/>
      <c r="D292" s="512"/>
      <c r="E292" s="512"/>
      <c r="F292" s="512"/>
      <c r="G292" s="512"/>
      <c r="H292" s="512"/>
      <c r="I292" s="512"/>
      <c r="J292" s="512"/>
      <c r="K292" s="512"/>
      <c r="L292" s="512"/>
      <c r="M292" s="512"/>
      <c r="N292" s="512"/>
      <c r="P292" s="516">
        <v>2011</v>
      </c>
      <c r="Q292" s="517" t="s">
        <v>229</v>
      </c>
      <c r="R292" s="677"/>
      <c r="S292" s="677"/>
      <c r="T292" s="518" t="s">
        <v>230</v>
      </c>
      <c r="U292" s="518" t="s">
        <v>231</v>
      </c>
      <c r="V292" s="519" t="s">
        <v>232</v>
      </c>
      <c r="W292" s="519" t="s">
        <v>233</v>
      </c>
      <c r="X292" s="520" t="s">
        <v>232</v>
      </c>
      <c r="Y292" s="521" t="s">
        <v>233</v>
      </c>
      <c r="Z292" s="678" t="s">
        <v>234</v>
      </c>
      <c r="AA292" s="679"/>
      <c r="AB292" s="679"/>
      <c r="AC292" s="680"/>
      <c r="AF292" s="675"/>
    </row>
    <row r="293" spans="1:39" ht="13" x14ac:dyDescent="0.3">
      <c r="A293" s="1445" t="s">
        <v>528</v>
      </c>
      <c r="D293" s="1483">
        <v>0</v>
      </c>
      <c r="E293" s="1483">
        <v>0</v>
      </c>
      <c r="F293" s="1483">
        <v>0</v>
      </c>
      <c r="G293" s="1483">
        <v>0</v>
      </c>
      <c r="H293" s="1483">
        <v>0</v>
      </c>
      <c r="I293" s="1483">
        <v>0</v>
      </c>
      <c r="J293" s="1483">
        <v>0</v>
      </c>
      <c r="K293" s="1483">
        <v>0</v>
      </c>
      <c r="L293" s="1483">
        <v>0</v>
      </c>
      <c r="P293" s="525" t="s">
        <v>288</v>
      </c>
      <c r="Q293" s="681"/>
      <c r="R293" s="681"/>
      <c r="S293" s="681"/>
      <c r="T293" s="527">
        <f>SUM(V293,X293)/SUM(V293:Y293)</f>
        <v>0.97599999999999998</v>
      </c>
      <c r="U293" s="527">
        <f>SUM(W293,Y293)/SUM(V293:Y293)</f>
        <v>2.4E-2</v>
      </c>
      <c r="V293" s="528">
        <f>SUM(P277:P280)</f>
        <v>122</v>
      </c>
      <c r="W293" s="528">
        <f>SUM(P281:P289)</f>
        <v>3</v>
      </c>
      <c r="X293" s="536">
        <v>0</v>
      </c>
      <c r="Y293" s="537">
        <v>0</v>
      </c>
      <c r="Z293" s="682" t="s">
        <v>236</v>
      </c>
      <c r="AA293" s="682"/>
      <c r="AB293" s="682"/>
      <c r="AC293" s="683"/>
      <c r="AF293" s="680"/>
    </row>
    <row r="294" spans="1:39" ht="13" x14ac:dyDescent="0.3">
      <c r="A294" s="1322" t="s">
        <v>529</v>
      </c>
      <c r="B294" s="1479">
        <v>0</v>
      </c>
      <c r="P294" s="534" t="s">
        <v>237</v>
      </c>
      <c r="Q294" s="684"/>
      <c r="R294" s="684"/>
      <c r="S294" s="684"/>
      <c r="T294" s="527">
        <f>SUM(V294,X294)/SUM(V294:Y294)</f>
        <v>1</v>
      </c>
      <c r="U294" s="527">
        <f>SUM(W294,Y294)/SUM(V294:Y294)</f>
        <v>0</v>
      </c>
      <c r="V294" s="528">
        <f>SUM(R277:R280)</f>
        <v>18</v>
      </c>
      <c r="W294" s="528">
        <f>SUM(R281:R289)</f>
        <v>0</v>
      </c>
      <c r="X294" s="536">
        <v>0</v>
      </c>
      <c r="Y294" s="537">
        <v>0</v>
      </c>
      <c r="Z294" s="682" t="s">
        <v>238</v>
      </c>
      <c r="AA294" s="682"/>
      <c r="AB294" s="682"/>
      <c r="AC294" s="683"/>
      <c r="AF294" s="683"/>
    </row>
    <row r="295" spans="1:39" ht="13.5" thickBot="1" x14ac:dyDescent="0.35">
      <c r="A295" s="582"/>
      <c r="P295" s="613" t="s">
        <v>294</v>
      </c>
      <c r="Q295" s="685"/>
      <c r="R295" s="685"/>
      <c r="S295" s="685"/>
      <c r="T295" s="614">
        <f>SUM(V295,X295)/SUM(V295:Y295)</f>
        <v>0.57768924302788849</v>
      </c>
      <c r="U295" s="614">
        <f>SUM(W295,Y295)/SUM(V295:Y295)</f>
        <v>0.42231075697211157</v>
      </c>
      <c r="V295" s="615">
        <f>SUM(V277:V280)</f>
        <v>145</v>
      </c>
      <c r="W295" s="616">
        <f>SUM(V281:V289)</f>
        <v>106</v>
      </c>
      <c r="X295" s="617">
        <v>0</v>
      </c>
      <c r="Y295" s="618">
        <v>0</v>
      </c>
      <c r="Z295" s="686" t="s">
        <v>240</v>
      </c>
      <c r="AA295" s="686"/>
      <c r="AB295" s="686"/>
      <c r="AC295" s="687"/>
      <c r="AF295" s="683"/>
    </row>
    <row r="296" spans="1:39" ht="13.5" thickBot="1" x14ac:dyDescent="0.35">
      <c r="A296" s="508"/>
      <c r="O296" s="725"/>
      <c r="S296" s="726"/>
      <c r="T296" s="726"/>
      <c r="U296" s="727"/>
      <c r="V296" s="728"/>
      <c r="W296" s="727"/>
      <c r="X296" s="727"/>
      <c r="Y296" s="424"/>
      <c r="Z296" s="424"/>
      <c r="AA296" s="424"/>
      <c r="AB296" s="424"/>
      <c r="AF296" s="687"/>
    </row>
    <row r="297" spans="1:39" ht="25.5" thickBot="1" x14ac:dyDescent="0.55000000000000004">
      <c r="A297" s="419" t="s">
        <v>295</v>
      </c>
      <c r="B297" s="419"/>
      <c r="C297" s="420"/>
      <c r="D297" s="420"/>
      <c r="E297" s="421"/>
      <c r="F297" s="421"/>
      <c r="G297" s="421"/>
      <c r="H297" s="421"/>
      <c r="I297" s="421"/>
      <c r="J297" s="421"/>
      <c r="K297" s="421"/>
      <c r="L297" s="421"/>
      <c r="M297" s="421"/>
      <c r="N297" s="421"/>
      <c r="O297" s="421"/>
      <c r="P297" s="421"/>
      <c r="Q297" s="421"/>
      <c r="R297" s="421"/>
      <c r="S297" s="423"/>
      <c r="T297" s="421"/>
      <c r="U297" s="421"/>
      <c r="V297" s="421"/>
      <c r="W297" s="421"/>
      <c r="X297" s="421"/>
      <c r="Y297" s="421"/>
      <c r="Z297" s="421"/>
      <c r="AA297" s="421"/>
      <c r="AB297" s="421"/>
      <c r="AC297" s="421"/>
      <c r="AD297" s="421"/>
    </row>
    <row r="298" spans="1:39" ht="13.5" thickBot="1" x14ac:dyDescent="0.35">
      <c r="A298" s="425" t="s">
        <v>191</v>
      </c>
      <c r="B298" s="425"/>
      <c r="C298" s="421"/>
      <c r="D298" s="421"/>
      <c r="E298" s="421"/>
      <c r="F298" s="421"/>
      <c r="G298" s="421"/>
      <c r="H298" s="421"/>
      <c r="I298" s="421"/>
      <c r="J298" s="421"/>
      <c r="K298" s="421"/>
      <c r="L298" s="421"/>
      <c r="M298" s="421"/>
      <c r="N298" s="421"/>
      <c r="O298" s="421"/>
      <c r="P298" s="421"/>
      <c r="Q298" s="421"/>
      <c r="R298" s="421"/>
      <c r="S298" s="421"/>
      <c r="T298" s="421"/>
      <c r="U298" s="421"/>
      <c r="V298" s="421"/>
      <c r="W298" s="421"/>
      <c r="X298" s="421"/>
      <c r="Y298" s="421"/>
      <c r="Z298" s="421"/>
      <c r="AA298" s="421"/>
      <c r="AB298" s="421"/>
      <c r="AC298" s="421"/>
      <c r="AD298" s="421"/>
    </row>
    <row r="299" spans="1:39" ht="13.5" thickTop="1" x14ac:dyDescent="0.3">
      <c r="A299" s="427" t="s">
        <v>192</v>
      </c>
      <c r="B299" s="428">
        <v>40322</v>
      </c>
      <c r="C299" s="428">
        <v>40332</v>
      </c>
      <c r="D299" s="428">
        <v>40337</v>
      </c>
      <c r="E299" s="428">
        <v>40346</v>
      </c>
      <c r="F299" s="428">
        <v>40351</v>
      </c>
      <c r="G299" s="428">
        <v>40357</v>
      </c>
      <c r="H299" s="428">
        <v>40368</v>
      </c>
      <c r="I299" s="428">
        <v>40372</v>
      </c>
      <c r="J299" s="428">
        <v>40381</v>
      </c>
      <c r="K299" s="428">
        <v>40386</v>
      </c>
      <c r="L299" s="428">
        <v>40394</v>
      </c>
      <c r="M299" s="428">
        <v>40401</v>
      </c>
      <c r="N299" s="428">
        <v>40421</v>
      </c>
      <c r="O299" s="428">
        <v>40437</v>
      </c>
      <c r="P299" s="428">
        <v>40449</v>
      </c>
      <c r="Q299" s="428">
        <v>40486</v>
      </c>
      <c r="R299" s="428">
        <v>40500</v>
      </c>
      <c r="S299" s="429">
        <v>2010</v>
      </c>
      <c r="T299" s="430"/>
      <c r="U299" s="430"/>
      <c r="V299" s="431"/>
      <c r="W299" s="431"/>
      <c r="X299" s="431"/>
      <c r="Y299" s="431"/>
      <c r="Z299" s="432"/>
      <c r="AA299" s="433"/>
      <c r="AB299" s="433"/>
      <c r="AC299" s="433"/>
      <c r="AD299" s="434"/>
      <c r="AE299" s="434"/>
    </row>
    <row r="300" spans="1:39" ht="13.5" thickBot="1" x14ac:dyDescent="0.35">
      <c r="A300" s="436" t="s">
        <v>193</v>
      </c>
      <c r="B300" s="437" t="s">
        <v>242</v>
      </c>
      <c r="C300" s="437" t="s">
        <v>242</v>
      </c>
      <c r="D300" s="437" t="s">
        <v>242</v>
      </c>
      <c r="E300" s="437" t="s">
        <v>242</v>
      </c>
      <c r="F300" s="437" t="s">
        <v>242</v>
      </c>
      <c r="G300" s="437" t="s">
        <v>242</v>
      </c>
      <c r="H300" s="437" t="s">
        <v>242</v>
      </c>
      <c r="I300" s="437" t="s">
        <v>242</v>
      </c>
      <c r="J300" s="437" t="s">
        <v>242</v>
      </c>
      <c r="K300" s="437" t="s">
        <v>242</v>
      </c>
      <c r="L300" s="437" t="s">
        <v>242</v>
      </c>
      <c r="M300" s="437" t="s">
        <v>242</v>
      </c>
      <c r="N300" s="437" t="s">
        <v>242</v>
      </c>
      <c r="O300" s="437" t="s">
        <v>242</v>
      </c>
      <c r="P300" s="437" t="s">
        <v>242</v>
      </c>
      <c r="Q300" s="437" t="s">
        <v>242</v>
      </c>
      <c r="R300" s="437" t="s">
        <v>242</v>
      </c>
      <c r="S300" s="438"/>
      <c r="T300" s="439"/>
      <c r="U300" s="439"/>
      <c r="V300" s="440"/>
      <c r="W300" s="440"/>
      <c r="X300" s="440"/>
      <c r="Y300" s="440"/>
      <c r="Z300" s="441"/>
      <c r="AA300" s="437"/>
      <c r="AB300" s="437"/>
      <c r="AC300" s="437"/>
      <c r="AD300" s="442"/>
      <c r="AE300" s="442"/>
      <c r="AM300" s="499" t="s">
        <v>299</v>
      </c>
    </row>
    <row r="301" spans="1:39" ht="13.5" thickTop="1" x14ac:dyDescent="0.3">
      <c r="A301" s="436" t="s">
        <v>195</v>
      </c>
      <c r="B301" s="437" t="s">
        <v>296</v>
      </c>
      <c r="C301" s="437" t="s">
        <v>296</v>
      </c>
      <c r="D301" s="437" t="s">
        <v>243</v>
      </c>
      <c r="E301" s="437" t="s">
        <v>297</v>
      </c>
      <c r="F301" s="437" t="s">
        <v>260</v>
      </c>
      <c r="G301" s="437" t="s">
        <v>297</v>
      </c>
      <c r="H301" s="437" t="s">
        <v>281</v>
      </c>
      <c r="I301" s="437" t="s">
        <v>291</v>
      </c>
      <c r="J301" s="437" t="s">
        <v>260</v>
      </c>
      <c r="K301" s="437" t="s">
        <v>291</v>
      </c>
      <c r="L301" s="437" t="s">
        <v>246</v>
      </c>
      <c r="M301" s="437" t="s">
        <v>246</v>
      </c>
      <c r="N301" s="437" t="s">
        <v>260</v>
      </c>
      <c r="O301" s="437" t="s">
        <v>260</v>
      </c>
      <c r="P301" s="437" t="s">
        <v>297</v>
      </c>
      <c r="Q301" s="437" t="s">
        <v>246</v>
      </c>
      <c r="R301" s="437" t="s">
        <v>291</v>
      </c>
      <c r="S301" s="444" t="s">
        <v>46</v>
      </c>
      <c r="T301" s="439"/>
      <c r="U301" s="440"/>
      <c r="V301" s="440"/>
      <c r="W301" s="440"/>
      <c r="X301" s="440"/>
      <c r="Y301" s="440"/>
      <c r="Z301" s="441"/>
      <c r="AA301" s="437"/>
      <c r="AB301" s="437"/>
      <c r="AC301" s="442"/>
      <c r="AD301" s="442"/>
      <c r="AE301" s="442"/>
      <c r="AJ301" s="435"/>
      <c r="AM301" s="696" t="s">
        <v>300</v>
      </c>
    </row>
    <row r="302" spans="1:39" ht="13.5" thickBot="1" x14ac:dyDescent="0.35">
      <c r="A302" s="451" t="s">
        <v>292</v>
      </c>
      <c r="B302" s="452">
        <v>8472</v>
      </c>
      <c r="C302" s="452">
        <v>14980</v>
      </c>
      <c r="D302" s="452">
        <v>12984</v>
      </c>
      <c r="E302" s="452">
        <v>10841</v>
      </c>
      <c r="F302" s="452">
        <v>10875</v>
      </c>
      <c r="G302" s="452">
        <v>11695</v>
      </c>
      <c r="H302" s="452">
        <v>12391</v>
      </c>
      <c r="I302" s="452">
        <v>12400</v>
      </c>
      <c r="J302" s="452">
        <v>12389</v>
      </c>
      <c r="K302" s="452">
        <v>12416</v>
      </c>
      <c r="L302" s="452">
        <v>12038</v>
      </c>
      <c r="M302" s="452">
        <v>10567</v>
      </c>
      <c r="N302" s="452">
        <v>8321</v>
      </c>
      <c r="O302" s="452">
        <v>7254</v>
      </c>
      <c r="P302" s="452">
        <v>6598</v>
      </c>
      <c r="Q302" s="452">
        <v>5975</v>
      </c>
      <c r="R302" s="452">
        <v>5838</v>
      </c>
      <c r="S302" s="453" t="s">
        <v>198</v>
      </c>
      <c r="T302" s="623"/>
      <c r="U302" s="624"/>
      <c r="V302" s="624"/>
      <c r="W302" s="624"/>
      <c r="X302" s="624"/>
      <c r="Y302" s="625"/>
      <c r="Z302" s="626"/>
      <c r="AA302" s="627"/>
      <c r="AB302" s="627"/>
      <c r="AC302" s="628"/>
      <c r="AD302" s="442"/>
      <c r="AE302" s="442"/>
      <c r="AJ302" s="443"/>
      <c r="AM302" s="696" t="s">
        <v>302</v>
      </c>
    </row>
    <row r="303" spans="1:39" ht="13.5" thickBot="1" x14ac:dyDescent="0.35">
      <c r="A303" s="460" t="s">
        <v>199</v>
      </c>
      <c r="B303" s="461" t="s">
        <v>200</v>
      </c>
      <c r="C303" s="461" t="s">
        <v>200</v>
      </c>
      <c r="D303" s="461" t="s">
        <v>200</v>
      </c>
      <c r="E303" s="461" t="s">
        <v>200</v>
      </c>
      <c r="F303" s="461" t="s">
        <v>200</v>
      </c>
      <c r="G303" s="461" t="s">
        <v>200</v>
      </c>
      <c r="H303" s="461" t="s">
        <v>200</v>
      </c>
      <c r="I303" s="461" t="s">
        <v>200</v>
      </c>
      <c r="J303" s="461" t="s">
        <v>200</v>
      </c>
      <c r="K303" s="461" t="s">
        <v>200</v>
      </c>
      <c r="L303" s="461" t="s">
        <v>200</v>
      </c>
      <c r="M303" s="461" t="s">
        <v>200</v>
      </c>
      <c r="N303" s="461" t="s">
        <v>248</v>
      </c>
      <c r="O303" s="461" t="s">
        <v>248</v>
      </c>
      <c r="P303" s="461" t="s">
        <v>248</v>
      </c>
      <c r="Q303" s="461" t="s">
        <v>206</v>
      </c>
      <c r="R303" s="461" t="s">
        <v>206</v>
      </c>
      <c r="S303" s="462" t="s">
        <v>201</v>
      </c>
      <c r="T303" s="463" t="s">
        <v>202</v>
      </c>
      <c r="U303" s="462" t="s">
        <v>203</v>
      </c>
      <c r="V303" s="462" t="s">
        <v>204</v>
      </c>
      <c r="W303" s="462" t="s">
        <v>205</v>
      </c>
      <c r="X303" s="462" t="s">
        <v>204</v>
      </c>
      <c r="Y303" s="462" t="s">
        <v>206</v>
      </c>
      <c r="Z303" s="463" t="s">
        <v>202</v>
      </c>
      <c r="AA303" s="632" t="s">
        <v>207</v>
      </c>
      <c r="AB303" s="463" t="s">
        <v>204</v>
      </c>
      <c r="AC303" s="633"/>
      <c r="AD303" s="442"/>
      <c r="AE303" s="442"/>
      <c r="AJ303" s="443"/>
      <c r="AM303" s="696" t="s">
        <v>283</v>
      </c>
    </row>
    <row r="304" spans="1:39" ht="13" x14ac:dyDescent="0.3">
      <c r="A304" s="465" t="s">
        <v>208</v>
      </c>
      <c r="B304" s="466">
        <v>0</v>
      </c>
      <c r="C304" s="466">
        <v>3</v>
      </c>
      <c r="D304" s="466">
        <v>14</v>
      </c>
      <c r="E304" s="466">
        <v>41</v>
      </c>
      <c r="F304" s="466">
        <v>30</v>
      </c>
      <c r="G304" s="466">
        <v>15</v>
      </c>
      <c r="H304" s="466">
        <v>0</v>
      </c>
      <c r="I304" s="466">
        <v>4</v>
      </c>
      <c r="J304" s="466">
        <v>0</v>
      </c>
      <c r="K304" s="466">
        <v>0</v>
      </c>
      <c r="L304" s="466">
        <v>0</v>
      </c>
      <c r="M304" s="466">
        <v>0</v>
      </c>
      <c r="N304" s="466">
        <v>0</v>
      </c>
      <c r="O304" s="466">
        <v>0</v>
      </c>
      <c r="P304" s="466">
        <v>0</v>
      </c>
      <c r="Q304" s="466">
        <v>18</v>
      </c>
      <c r="R304" s="466">
        <v>51</v>
      </c>
      <c r="S304" s="717">
        <f t="shared" ref="S304:S316" si="116">M331</f>
        <v>56</v>
      </c>
      <c r="T304" s="729">
        <f t="shared" ref="T304:T316" si="117">S304/S$317</f>
        <v>0.71794871794871795</v>
      </c>
      <c r="U304" s="717">
        <f t="shared" ref="U304:U316" si="118">SUM(B304:M304)</f>
        <v>107</v>
      </c>
      <c r="V304" s="701">
        <f t="shared" ref="V304:V316" si="119">U304/U$317</f>
        <v>0.47982062780269058</v>
      </c>
      <c r="W304" s="717">
        <f t="shared" ref="W304:W316" si="120">SUM(N304:P304)</f>
        <v>0</v>
      </c>
      <c r="X304" s="701">
        <f t="shared" ref="X304:X316" si="121">W304/W$317</f>
        <v>0</v>
      </c>
      <c r="Y304" s="717">
        <f>SUM(Q304:R304)</f>
        <v>69</v>
      </c>
      <c r="Z304" s="701">
        <f t="shared" ref="Z304:Z316" si="122">Y304/Y$317</f>
        <v>0.15789473684210525</v>
      </c>
      <c r="AA304" s="730">
        <f t="shared" ref="AA304:AA316" si="123">SUM(B304:R304,M331)</f>
        <v>232</v>
      </c>
      <c r="AB304" s="701">
        <f t="shared" ref="AB304:AB316" si="124">AA304/AA$317</f>
        <v>0.31309041835357626</v>
      </c>
      <c r="AC304" s="590" t="s">
        <v>208</v>
      </c>
      <c r="AD304" s="442"/>
      <c r="AE304" s="442"/>
      <c r="AJ304" s="443"/>
      <c r="AM304" s="696">
        <v>3250</v>
      </c>
    </row>
    <row r="305" spans="1:40" ht="13" x14ac:dyDescent="0.3">
      <c r="A305" s="470" t="s">
        <v>209</v>
      </c>
      <c r="B305" s="471">
        <v>0</v>
      </c>
      <c r="C305" s="471">
        <v>4</v>
      </c>
      <c r="D305" s="471">
        <v>8</v>
      </c>
      <c r="E305" s="471">
        <v>30</v>
      </c>
      <c r="F305" s="471">
        <v>23</v>
      </c>
      <c r="G305" s="471">
        <v>18</v>
      </c>
      <c r="H305" s="471">
        <v>9</v>
      </c>
      <c r="I305" s="471">
        <v>4</v>
      </c>
      <c r="J305" s="471">
        <v>6</v>
      </c>
      <c r="K305" s="471">
        <v>4</v>
      </c>
      <c r="L305" s="471">
        <v>1</v>
      </c>
      <c r="M305" s="471">
        <v>0</v>
      </c>
      <c r="N305" s="471">
        <v>0</v>
      </c>
      <c r="O305" s="471">
        <v>0</v>
      </c>
      <c r="P305" s="471">
        <v>1</v>
      </c>
      <c r="Q305" s="471">
        <v>24</v>
      </c>
      <c r="R305" s="471">
        <v>8</v>
      </c>
      <c r="S305" s="717">
        <f t="shared" si="116"/>
        <v>0</v>
      </c>
      <c r="T305" s="729">
        <f t="shared" si="117"/>
        <v>0</v>
      </c>
      <c r="U305" s="717">
        <f t="shared" si="118"/>
        <v>107</v>
      </c>
      <c r="V305" s="701">
        <f t="shared" si="119"/>
        <v>0.47982062780269058</v>
      </c>
      <c r="W305" s="717">
        <f t="shared" si="120"/>
        <v>1</v>
      </c>
      <c r="X305" s="701">
        <f t="shared" si="121"/>
        <v>0.33333333333333331</v>
      </c>
      <c r="Y305" s="717">
        <f t="shared" ref="Y305:Y316" si="125">SUM(Q305:R305)</f>
        <v>32</v>
      </c>
      <c r="Z305" s="701">
        <f t="shared" si="122"/>
        <v>7.3226544622425629E-2</v>
      </c>
      <c r="AA305" s="730">
        <f t="shared" si="123"/>
        <v>140</v>
      </c>
      <c r="AB305" s="701">
        <f t="shared" si="124"/>
        <v>0.18893387314439947</v>
      </c>
      <c r="AC305" s="590" t="s">
        <v>209</v>
      </c>
      <c r="AD305" s="442"/>
      <c r="AE305" s="442"/>
      <c r="AJ305" s="443"/>
      <c r="AM305" s="696" t="s">
        <v>206</v>
      </c>
    </row>
    <row r="306" spans="1:40" ht="13" x14ac:dyDescent="0.3">
      <c r="A306" s="470" t="s">
        <v>211</v>
      </c>
      <c r="B306" s="471">
        <v>0</v>
      </c>
      <c r="C306" s="471">
        <v>0</v>
      </c>
      <c r="D306" s="471">
        <v>1</v>
      </c>
      <c r="E306" s="471">
        <v>4</v>
      </c>
      <c r="F306" s="471">
        <v>2</v>
      </c>
      <c r="G306" s="471">
        <v>0</v>
      </c>
      <c r="H306" s="471">
        <v>2</v>
      </c>
      <c r="I306" s="471">
        <v>0</v>
      </c>
      <c r="J306" s="471">
        <v>0</v>
      </c>
      <c r="K306" s="471">
        <v>0</v>
      </c>
      <c r="L306" s="471">
        <v>0</v>
      </c>
      <c r="M306" s="471">
        <v>0</v>
      </c>
      <c r="N306" s="471">
        <v>0</v>
      </c>
      <c r="O306" s="471">
        <v>0</v>
      </c>
      <c r="P306" s="471">
        <v>0</v>
      </c>
      <c r="Q306" s="471">
        <v>58</v>
      </c>
      <c r="R306" s="471">
        <v>16</v>
      </c>
      <c r="S306" s="717">
        <f t="shared" si="116"/>
        <v>1</v>
      </c>
      <c r="T306" s="729">
        <f t="shared" si="117"/>
        <v>1.282051282051282E-2</v>
      </c>
      <c r="U306" s="717">
        <f t="shared" si="118"/>
        <v>9</v>
      </c>
      <c r="V306" s="701">
        <f t="shared" si="119"/>
        <v>4.0358744394618833E-2</v>
      </c>
      <c r="W306" s="717">
        <f t="shared" si="120"/>
        <v>0</v>
      </c>
      <c r="X306" s="701">
        <f t="shared" si="121"/>
        <v>0</v>
      </c>
      <c r="Y306" s="717">
        <f t="shared" si="125"/>
        <v>74</v>
      </c>
      <c r="Z306" s="701">
        <f t="shared" si="122"/>
        <v>0.16933638443935928</v>
      </c>
      <c r="AA306" s="730">
        <f t="shared" si="123"/>
        <v>84</v>
      </c>
      <c r="AB306" s="701">
        <f t="shared" si="124"/>
        <v>0.11336032388663968</v>
      </c>
      <c r="AC306" s="591" t="s">
        <v>211</v>
      </c>
      <c r="AD306" s="442"/>
      <c r="AE306" s="442"/>
      <c r="AJ306" s="443"/>
      <c r="AM306" s="696">
        <v>6</v>
      </c>
    </row>
    <row r="307" spans="1:40" ht="13" x14ac:dyDescent="0.3">
      <c r="A307" s="470" t="s">
        <v>212</v>
      </c>
      <c r="B307" s="471">
        <v>0</v>
      </c>
      <c r="C307" s="471">
        <v>0</v>
      </c>
      <c r="D307" s="471">
        <v>0</v>
      </c>
      <c r="E307" s="471">
        <v>0</v>
      </c>
      <c r="F307" s="471">
        <v>0</v>
      </c>
      <c r="G307" s="471">
        <v>0</v>
      </c>
      <c r="H307" s="471">
        <v>0</v>
      </c>
      <c r="I307" s="471">
        <v>0</v>
      </c>
      <c r="J307" s="471">
        <v>0</v>
      </c>
      <c r="K307" s="471">
        <v>0</v>
      </c>
      <c r="L307" s="471">
        <v>0</v>
      </c>
      <c r="M307" s="471">
        <v>0</v>
      </c>
      <c r="N307" s="471">
        <v>0</v>
      </c>
      <c r="O307" s="471">
        <v>0</v>
      </c>
      <c r="P307" s="471">
        <v>1</v>
      </c>
      <c r="Q307" s="471">
        <v>63</v>
      </c>
      <c r="R307" s="471">
        <v>12</v>
      </c>
      <c r="S307" s="717">
        <f t="shared" si="116"/>
        <v>5</v>
      </c>
      <c r="T307" s="729">
        <f t="shared" si="117"/>
        <v>6.4102564102564097E-2</v>
      </c>
      <c r="U307" s="717">
        <f t="shared" si="118"/>
        <v>0</v>
      </c>
      <c r="V307" s="701">
        <f t="shared" si="119"/>
        <v>0</v>
      </c>
      <c r="W307" s="717">
        <f t="shared" si="120"/>
        <v>1</v>
      </c>
      <c r="X307" s="701">
        <f t="shared" si="121"/>
        <v>0.33333333333333331</v>
      </c>
      <c r="Y307" s="717">
        <f t="shared" si="125"/>
        <v>75</v>
      </c>
      <c r="Z307" s="701">
        <f t="shared" si="122"/>
        <v>0.17162471395881007</v>
      </c>
      <c r="AA307" s="730">
        <f t="shared" si="123"/>
        <v>81</v>
      </c>
      <c r="AB307" s="701">
        <f t="shared" si="124"/>
        <v>0.10931174089068826</v>
      </c>
      <c r="AC307" s="591" t="s">
        <v>212</v>
      </c>
      <c r="AD307" s="442"/>
      <c r="AE307" s="442"/>
      <c r="AJ307" s="443"/>
      <c r="AM307" s="696">
        <v>80</v>
      </c>
    </row>
    <row r="308" spans="1:40" ht="13" x14ac:dyDescent="0.3">
      <c r="A308" s="470" t="s">
        <v>213</v>
      </c>
      <c r="B308" s="473">
        <v>0</v>
      </c>
      <c r="C308" s="471">
        <v>0</v>
      </c>
      <c r="D308" s="471">
        <v>0</v>
      </c>
      <c r="E308" s="471">
        <v>0</v>
      </c>
      <c r="F308" s="471">
        <v>0</v>
      </c>
      <c r="G308" s="471">
        <v>0</v>
      </c>
      <c r="H308" s="471">
        <v>0</v>
      </c>
      <c r="I308" s="471">
        <v>0</v>
      </c>
      <c r="J308" s="471">
        <v>0</v>
      </c>
      <c r="K308" s="471">
        <v>0</v>
      </c>
      <c r="L308" s="471">
        <v>0</v>
      </c>
      <c r="M308" s="471">
        <v>0</v>
      </c>
      <c r="N308" s="471">
        <v>0</v>
      </c>
      <c r="O308" s="471">
        <v>0</v>
      </c>
      <c r="P308" s="471">
        <v>1</v>
      </c>
      <c r="Q308" s="471">
        <v>34</v>
      </c>
      <c r="R308" s="471">
        <v>17</v>
      </c>
      <c r="S308" s="717">
        <f t="shared" si="116"/>
        <v>2</v>
      </c>
      <c r="T308" s="729">
        <f t="shared" si="117"/>
        <v>2.564102564102564E-2</v>
      </c>
      <c r="U308" s="717">
        <f t="shared" si="118"/>
        <v>0</v>
      </c>
      <c r="V308" s="701">
        <f t="shared" si="119"/>
        <v>0</v>
      </c>
      <c r="W308" s="717">
        <f t="shared" si="120"/>
        <v>1</v>
      </c>
      <c r="X308" s="701">
        <f t="shared" si="121"/>
        <v>0.33333333333333331</v>
      </c>
      <c r="Y308" s="717">
        <f t="shared" si="125"/>
        <v>51</v>
      </c>
      <c r="Z308" s="701">
        <f t="shared" si="122"/>
        <v>0.11670480549199085</v>
      </c>
      <c r="AA308" s="730">
        <f t="shared" si="123"/>
        <v>54</v>
      </c>
      <c r="AB308" s="701">
        <f t="shared" si="124"/>
        <v>7.28744939271255E-2</v>
      </c>
      <c r="AC308" s="591" t="s">
        <v>213</v>
      </c>
      <c r="AD308" s="442"/>
      <c r="AE308" s="442"/>
      <c r="AJ308" s="443"/>
      <c r="AM308" s="696">
        <v>103</v>
      </c>
      <c r="AN308" s="424" t="s">
        <v>303</v>
      </c>
    </row>
    <row r="309" spans="1:40" ht="13" x14ac:dyDescent="0.3">
      <c r="A309" s="470" t="s">
        <v>214</v>
      </c>
      <c r="B309" s="473">
        <v>0</v>
      </c>
      <c r="C309" s="471">
        <v>0</v>
      </c>
      <c r="D309" s="471">
        <v>0</v>
      </c>
      <c r="E309" s="471">
        <v>0</v>
      </c>
      <c r="F309" s="471">
        <v>0</v>
      </c>
      <c r="G309" s="471">
        <v>0</v>
      </c>
      <c r="H309" s="471">
        <v>0</v>
      </c>
      <c r="I309" s="471">
        <v>0</v>
      </c>
      <c r="J309" s="471">
        <v>0</v>
      </c>
      <c r="K309" s="471">
        <v>0</v>
      </c>
      <c r="L309" s="471">
        <v>0</v>
      </c>
      <c r="M309" s="471">
        <v>0</v>
      </c>
      <c r="N309" s="471">
        <v>0</v>
      </c>
      <c r="O309" s="471">
        <v>0</v>
      </c>
      <c r="P309" s="471">
        <v>0</v>
      </c>
      <c r="Q309" s="471">
        <v>19</v>
      </c>
      <c r="R309" s="471">
        <v>23</v>
      </c>
      <c r="S309" s="717">
        <f t="shared" si="116"/>
        <v>3</v>
      </c>
      <c r="T309" s="729">
        <f t="shared" si="117"/>
        <v>3.8461538461538464E-2</v>
      </c>
      <c r="U309" s="717">
        <f t="shared" si="118"/>
        <v>0</v>
      </c>
      <c r="V309" s="701">
        <f t="shared" si="119"/>
        <v>0</v>
      </c>
      <c r="W309" s="717">
        <f t="shared" si="120"/>
        <v>0</v>
      </c>
      <c r="X309" s="701">
        <f t="shared" si="121"/>
        <v>0</v>
      </c>
      <c r="Y309" s="717">
        <f t="shared" si="125"/>
        <v>42</v>
      </c>
      <c r="Z309" s="701">
        <f t="shared" si="122"/>
        <v>9.6109839816933634E-2</v>
      </c>
      <c r="AA309" s="730">
        <f t="shared" si="123"/>
        <v>45</v>
      </c>
      <c r="AB309" s="701">
        <f t="shared" si="124"/>
        <v>6.0728744939271252E-2</v>
      </c>
      <c r="AC309" s="591" t="s">
        <v>214</v>
      </c>
      <c r="AD309" s="442"/>
      <c r="AE309" s="442"/>
      <c r="AJ309" s="443"/>
      <c r="AM309" s="696" t="s">
        <v>17</v>
      </c>
    </row>
    <row r="310" spans="1:40" ht="13" x14ac:dyDescent="0.3">
      <c r="A310" s="470" t="s">
        <v>215</v>
      </c>
      <c r="B310" s="473">
        <v>0</v>
      </c>
      <c r="C310" s="471">
        <v>0</v>
      </c>
      <c r="D310" s="471">
        <v>0</v>
      </c>
      <c r="E310" s="471">
        <v>0</v>
      </c>
      <c r="F310" s="471">
        <v>0</v>
      </c>
      <c r="G310" s="471">
        <v>0</v>
      </c>
      <c r="H310" s="471">
        <v>0</v>
      </c>
      <c r="I310" s="471">
        <v>0</v>
      </c>
      <c r="J310" s="471">
        <v>0</v>
      </c>
      <c r="K310" s="471">
        <v>0</v>
      </c>
      <c r="L310" s="471">
        <v>0</v>
      </c>
      <c r="M310" s="471">
        <v>0</v>
      </c>
      <c r="N310" s="471">
        <v>0</v>
      </c>
      <c r="O310" s="471">
        <v>0</v>
      </c>
      <c r="P310" s="471">
        <v>0</v>
      </c>
      <c r="Q310" s="471">
        <v>11</v>
      </c>
      <c r="R310" s="471">
        <v>6</v>
      </c>
      <c r="S310" s="717">
        <f t="shared" si="116"/>
        <v>3</v>
      </c>
      <c r="T310" s="729">
        <f t="shared" si="117"/>
        <v>3.8461538461538464E-2</v>
      </c>
      <c r="U310" s="717">
        <f t="shared" si="118"/>
        <v>0</v>
      </c>
      <c r="V310" s="701">
        <f t="shared" si="119"/>
        <v>0</v>
      </c>
      <c r="W310" s="717">
        <f t="shared" si="120"/>
        <v>0</v>
      </c>
      <c r="X310" s="701">
        <f t="shared" si="121"/>
        <v>0</v>
      </c>
      <c r="Y310" s="717">
        <f t="shared" si="125"/>
        <v>17</v>
      </c>
      <c r="Z310" s="701">
        <f t="shared" si="122"/>
        <v>3.8901601830663615E-2</v>
      </c>
      <c r="AA310" s="730">
        <f t="shared" si="123"/>
        <v>20</v>
      </c>
      <c r="AB310" s="701">
        <f t="shared" si="124"/>
        <v>2.6990553306342781E-2</v>
      </c>
      <c r="AC310" s="591" t="s">
        <v>215</v>
      </c>
      <c r="AD310" s="442"/>
      <c r="AE310" s="442"/>
      <c r="AJ310" s="443"/>
      <c r="AM310" s="696" t="s">
        <v>17</v>
      </c>
    </row>
    <row r="311" spans="1:40" ht="13.5" thickBot="1" x14ac:dyDescent="0.35">
      <c r="A311" s="474" t="s">
        <v>216</v>
      </c>
      <c r="B311" s="475">
        <v>0</v>
      </c>
      <c r="C311" s="475">
        <v>0</v>
      </c>
      <c r="D311" s="475">
        <v>0</v>
      </c>
      <c r="E311" s="475">
        <v>0</v>
      </c>
      <c r="F311" s="475">
        <v>0</v>
      </c>
      <c r="G311" s="475">
        <v>0</v>
      </c>
      <c r="H311" s="475">
        <v>0</v>
      </c>
      <c r="I311" s="475">
        <v>0</v>
      </c>
      <c r="J311" s="475">
        <v>0</v>
      </c>
      <c r="K311" s="475">
        <v>0</v>
      </c>
      <c r="L311" s="475">
        <v>0</v>
      </c>
      <c r="M311" s="475">
        <v>0</v>
      </c>
      <c r="N311" s="475">
        <v>0</v>
      </c>
      <c r="O311" s="475">
        <v>0</v>
      </c>
      <c r="P311" s="475">
        <v>0</v>
      </c>
      <c r="Q311" s="475">
        <v>8</v>
      </c>
      <c r="R311" s="475">
        <v>1</v>
      </c>
      <c r="S311" s="721">
        <f t="shared" si="116"/>
        <v>0</v>
      </c>
      <c r="T311" s="731">
        <f t="shared" si="117"/>
        <v>0</v>
      </c>
      <c r="U311" s="721">
        <f t="shared" si="118"/>
        <v>0</v>
      </c>
      <c r="V311" s="705">
        <f t="shared" si="119"/>
        <v>0</v>
      </c>
      <c r="W311" s="721">
        <f t="shared" si="120"/>
        <v>0</v>
      </c>
      <c r="X311" s="705">
        <f t="shared" si="121"/>
        <v>0</v>
      </c>
      <c r="Y311" s="717">
        <f t="shared" si="125"/>
        <v>9</v>
      </c>
      <c r="Z311" s="701">
        <f t="shared" si="122"/>
        <v>2.0594965675057208E-2</v>
      </c>
      <c r="AA311" s="730">
        <f t="shared" si="123"/>
        <v>9</v>
      </c>
      <c r="AB311" s="701">
        <f t="shared" si="124"/>
        <v>1.2145748987854251E-2</v>
      </c>
      <c r="AC311" s="597" t="s">
        <v>216</v>
      </c>
      <c r="AD311" s="651"/>
      <c r="AE311" s="651"/>
      <c r="AJ311" s="443"/>
      <c r="AM311" s="696" t="s">
        <v>17</v>
      </c>
    </row>
    <row r="312" spans="1:40" ht="13" x14ac:dyDescent="0.3">
      <c r="A312" s="465" t="s">
        <v>217</v>
      </c>
      <c r="B312" s="653">
        <v>0</v>
      </c>
      <c r="C312" s="466">
        <v>0</v>
      </c>
      <c r="D312" s="473">
        <v>0</v>
      </c>
      <c r="E312" s="466">
        <v>0</v>
      </c>
      <c r="F312" s="466">
        <v>0</v>
      </c>
      <c r="G312" s="466">
        <v>0</v>
      </c>
      <c r="H312" s="466">
        <v>0</v>
      </c>
      <c r="I312" s="466">
        <v>0</v>
      </c>
      <c r="J312" s="466">
        <v>0</v>
      </c>
      <c r="K312" s="466">
        <v>0</v>
      </c>
      <c r="L312" s="466">
        <v>0</v>
      </c>
      <c r="M312" s="466">
        <v>0</v>
      </c>
      <c r="N312" s="466">
        <v>0</v>
      </c>
      <c r="O312" s="466">
        <v>0</v>
      </c>
      <c r="P312" s="466">
        <v>0</v>
      </c>
      <c r="Q312" s="466">
        <v>21</v>
      </c>
      <c r="R312" s="466">
        <v>14</v>
      </c>
      <c r="S312" s="723">
        <f t="shared" si="116"/>
        <v>6</v>
      </c>
      <c r="T312" s="732">
        <f t="shared" si="117"/>
        <v>7.6923076923076927E-2</v>
      </c>
      <c r="U312" s="723">
        <f t="shared" si="118"/>
        <v>0</v>
      </c>
      <c r="V312" s="709">
        <f t="shared" si="119"/>
        <v>0</v>
      </c>
      <c r="W312" s="723">
        <f t="shared" si="120"/>
        <v>0</v>
      </c>
      <c r="X312" s="709">
        <f t="shared" si="121"/>
        <v>0</v>
      </c>
      <c r="Y312" s="717">
        <f t="shared" si="125"/>
        <v>35</v>
      </c>
      <c r="Z312" s="701">
        <f t="shared" si="122"/>
        <v>8.0091533180778038E-2</v>
      </c>
      <c r="AA312" s="730">
        <f t="shared" si="123"/>
        <v>41</v>
      </c>
      <c r="AB312" s="701">
        <f t="shared" si="124"/>
        <v>5.5330634278002701E-2</v>
      </c>
      <c r="AC312" s="605" t="s">
        <v>217</v>
      </c>
      <c r="AD312" s="661"/>
      <c r="AE312" s="661"/>
      <c r="AJ312" s="443"/>
      <c r="AM312" s="696" t="s">
        <v>17</v>
      </c>
    </row>
    <row r="313" spans="1:40" ht="13.5" thickBot="1" x14ac:dyDescent="0.35">
      <c r="A313" s="470" t="s">
        <v>219</v>
      </c>
      <c r="B313" s="473">
        <v>0</v>
      </c>
      <c r="C313" s="471">
        <v>0</v>
      </c>
      <c r="D313" s="471">
        <v>0</v>
      </c>
      <c r="E313" s="471">
        <v>0</v>
      </c>
      <c r="F313" s="471">
        <v>0</v>
      </c>
      <c r="G313" s="471">
        <v>0</v>
      </c>
      <c r="H313" s="471">
        <v>0</v>
      </c>
      <c r="I313" s="471">
        <v>0</v>
      </c>
      <c r="J313" s="471">
        <v>0</v>
      </c>
      <c r="K313" s="471">
        <v>0</v>
      </c>
      <c r="L313" s="471">
        <v>0</v>
      </c>
      <c r="M313" s="471">
        <v>0</v>
      </c>
      <c r="N313" s="471">
        <v>0</v>
      </c>
      <c r="O313" s="471">
        <v>0</v>
      </c>
      <c r="P313" s="471">
        <v>0</v>
      </c>
      <c r="Q313" s="471">
        <v>19</v>
      </c>
      <c r="R313" s="471">
        <v>2</v>
      </c>
      <c r="S313" s="717">
        <f t="shared" si="116"/>
        <v>2</v>
      </c>
      <c r="T313" s="729">
        <f t="shared" si="117"/>
        <v>2.564102564102564E-2</v>
      </c>
      <c r="U313" s="717">
        <f t="shared" si="118"/>
        <v>0</v>
      </c>
      <c r="V313" s="701">
        <f t="shared" si="119"/>
        <v>0</v>
      </c>
      <c r="W313" s="717">
        <f t="shared" si="120"/>
        <v>0</v>
      </c>
      <c r="X313" s="701">
        <f t="shared" si="121"/>
        <v>0</v>
      </c>
      <c r="Y313" s="717">
        <f t="shared" si="125"/>
        <v>21</v>
      </c>
      <c r="Z313" s="701">
        <f t="shared" si="122"/>
        <v>4.8054919908466817E-2</v>
      </c>
      <c r="AA313" s="730">
        <f t="shared" si="123"/>
        <v>23</v>
      </c>
      <c r="AB313" s="701">
        <f t="shared" si="124"/>
        <v>3.1039136302294199E-2</v>
      </c>
      <c r="AC313" s="590" t="s">
        <v>219</v>
      </c>
      <c r="AD313" s="663"/>
      <c r="AE313" s="663"/>
      <c r="AJ313" s="652"/>
      <c r="AM313" s="696" t="s">
        <v>17</v>
      </c>
    </row>
    <row r="314" spans="1:40" ht="13" x14ac:dyDescent="0.3">
      <c r="A314" s="470" t="s">
        <v>220</v>
      </c>
      <c r="B314" s="473">
        <v>0</v>
      </c>
      <c r="C314" s="471" t="s">
        <v>218</v>
      </c>
      <c r="D314" s="471" t="s">
        <v>218</v>
      </c>
      <c r="E314" s="471" t="s">
        <v>218</v>
      </c>
      <c r="F314" s="471" t="s">
        <v>218</v>
      </c>
      <c r="G314" s="471" t="s">
        <v>218</v>
      </c>
      <c r="H314" s="471" t="s">
        <v>218</v>
      </c>
      <c r="I314" s="471" t="s">
        <v>218</v>
      </c>
      <c r="J314" s="471" t="s">
        <v>218</v>
      </c>
      <c r="K314" s="471" t="s">
        <v>218</v>
      </c>
      <c r="L314" s="471" t="s">
        <v>218</v>
      </c>
      <c r="M314" s="471" t="s">
        <v>218</v>
      </c>
      <c r="N314" s="471" t="s">
        <v>218</v>
      </c>
      <c r="O314" s="471">
        <v>0</v>
      </c>
      <c r="P314" s="471">
        <v>0</v>
      </c>
      <c r="Q314" s="471">
        <v>2</v>
      </c>
      <c r="R314" s="471">
        <v>9</v>
      </c>
      <c r="S314" s="717">
        <f t="shared" si="116"/>
        <v>0</v>
      </c>
      <c r="T314" s="729">
        <f t="shared" si="117"/>
        <v>0</v>
      </c>
      <c r="U314" s="717">
        <f t="shared" si="118"/>
        <v>0</v>
      </c>
      <c r="V314" s="701">
        <f t="shared" si="119"/>
        <v>0</v>
      </c>
      <c r="W314" s="717">
        <f t="shared" si="120"/>
        <v>0</v>
      </c>
      <c r="X314" s="701">
        <f t="shared" si="121"/>
        <v>0</v>
      </c>
      <c r="Y314" s="717">
        <f t="shared" si="125"/>
        <v>11</v>
      </c>
      <c r="Z314" s="701">
        <f t="shared" si="122"/>
        <v>2.5171624713958809E-2</v>
      </c>
      <c r="AA314" s="730">
        <f t="shared" si="123"/>
        <v>11</v>
      </c>
      <c r="AB314" s="701">
        <f t="shared" si="124"/>
        <v>1.4844804318488529E-2</v>
      </c>
      <c r="AC314" s="590" t="s">
        <v>220</v>
      </c>
      <c r="AD314" s="663"/>
      <c r="AE314" s="663"/>
      <c r="AJ314" s="662"/>
      <c r="AM314" s="696" t="s">
        <v>17</v>
      </c>
    </row>
    <row r="315" spans="1:40" ht="13" x14ac:dyDescent="0.3">
      <c r="A315" s="470" t="s">
        <v>221</v>
      </c>
      <c r="B315" s="473">
        <v>0</v>
      </c>
      <c r="C315" s="471" t="s">
        <v>218</v>
      </c>
      <c r="D315" s="471" t="s">
        <v>218</v>
      </c>
      <c r="E315" s="471" t="s">
        <v>218</v>
      </c>
      <c r="F315" s="471" t="s">
        <v>218</v>
      </c>
      <c r="G315" s="471" t="s">
        <v>218</v>
      </c>
      <c r="H315" s="471" t="s">
        <v>218</v>
      </c>
      <c r="I315" s="471" t="s">
        <v>218</v>
      </c>
      <c r="J315" s="471" t="s">
        <v>218</v>
      </c>
      <c r="K315" s="471" t="s">
        <v>218</v>
      </c>
      <c r="L315" s="471" t="s">
        <v>218</v>
      </c>
      <c r="M315" s="471" t="s">
        <v>218</v>
      </c>
      <c r="N315" s="471" t="s">
        <v>218</v>
      </c>
      <c r="O315" s="471">
        <v>0</v>
      </c>
      <c r="P315" s="471">
        <v>0</v>
      </c>
      <c r="Q315" s="471">
        <v>0</v>
      </c>
      <c r="R315" s="471">
        <v>1</v>
      </c>
      <c r="S315" s="717">
        <f t="shared" si="116"/>
        <v>0</v>
      </c>
      <c r="T315" s="729">
        <f t="shared" si="117"/>
        <v>0</v>
      </c>
      <c r="U315" s="717">
        <f t="shared" si="118"/>
        <v>0</v>
      </c>
      <c r="V315" s="701">
        <f t="shared" si="119"/>
        <v>0</v>
      </c>
      <c r="W315" s="717">
        <f t="shared" si="120"/>
        <v>0</v>
      </c>
      <c r="X315" s="701">
        <f t="shared" si="121"/>
        <v>0</v>
      </c>
      <c r="Y315" s="717">
        <f t="shared" si="125"/>
        <v>1</v>
      </c>
      <c r="Z315" s="701">
        <f t="shared" si="122"/>
        <v>2.2883295194508009E-3</v>
      </c>
      <c r="AA315" s="730">
        <f t="shared" si="123"/>
        <v>1</v>
      </c>
      <c r="AB315" s="701">
        <f t="shared" si="124"/>
        <v>1.3495276653171389E-3</v>
      </c>
      <c r="AC315" s="590" t="s">
        <v>221</v>
      </c>
      <c r="AD315" s="663"/>
      <c r="AE315" s="663"/>
      <c r="AJ315" s="664"/>
      <c r="AM315" s="696" t="s">
        <v>17</v>
      </c>
    </row>
    <row r="316" spans="1:40" ht="13.5" thickBot="1" x14ac:dyDescent="0.35">
      <c r="A316" s="482" t="s">
        <v>222</v>
      </c>
      <c r="B316" s="473">
        <v>0</v>
      </c>
      <c r="C316" s="471" t="s">
        <v>218</v>
      </c>
      <c r="D316" s="471" t="s">
        <v>218</v>
      </c>
      <c r="E316" s="471" t="s">
        <v>218</v>
      </c>
      <c r="F316" s="471" t="s">
        <v>218</v>
      </c>
      <c r="G316" s="471" t="s">
        <v>218</v>
      </c>
      <c r="H316" s="471" t="s">
        <v>218</v>
      </c>
      <c r="I316" s="471" t="s">
        <v>218</v>
      </c>
      <c r="J316" s="471" t="s">
        <v>218</v>
      </c>
      <c r="K316" s="471" t="s">
        <v>218</v>
      </c>
      <c r="L316" s="471" t="s">
        <v>218</v>
      </c>
      <c r="M316" s="471" t="s">
        <v>218</v>
      </c>
      <c r="N316" s="471" t="s">
        <v>218</v>
      </c>
      <c r="O316" s="471">
        <v>0</v>
      </c>
      <c r="P316" s="471">
        <v>0</v>
      </c>
      <c r="Q316" s="471">
        <v>0</v>
      </c>
      <c r="R316" s="471">
        <v>0</v>
      </c>
      <c r="S316" s="717">
        <f t="shared" si="116"/>
        <v>0</v>
      </c>
      <c r="T316" s="729">
        <f t="shared" si="117"/>
        <v>0</v>
      </c>
      <c r="U316" s="717">
        <f t="shared" si="118"/>
        <v>0</v>
      </c>
      <c r="V316" s="701">
        <f t="shared" si="119"/>
        <v>0</v>
      </c>
      <c r="W316" s="717">
        <f t="shared" si="120"/>
        <v>0</v>
      </c>
      <c r="X316" s="701">
        <f t="shared" si="121"/>
        <v>0</v>
      </c>
      <c r="Y316" s="717">
        <f t="shared" si="125"/>
        <v>0</v>
      </c>
      <c r="Z316" s="701">
        <f t="shared" si="122"/>
        <v>0</v>
      </c>
      <c r="AA316" s="730">
        <f t="shared" si="123"/>
        <v>0</v>
      </c>
      <c r="AB316" s="701">
        <f t="shared" si="124"/>
        <v>0</v>
      </c>
      <c r="AC316" s="608" t="s">
        <v>222</v>
      </c>
      <c r="AD316" s="665"/>
      <c r="AE316" s="665"/>
      <c r="AJ316" s="664"/>
      <c r="AM316" s="696" t="s">
        <v>17</v>
      </c>
    </row>
    <row r="317" spans="1:40" ht="13.5" thickBot="1" x14ac:dyDescent="0.35">
      <c r="A317" s="486" t="s">
        <v>46</v>
      </c>
      <c r="B317" s="487">
        <f t="shared" ref="B317:AB317" si="126">SUM(B304:B316)</f>
        <v>0</v>
      </c>
      <c r="C317" s="487">
        <f t="shared" si="126"/>
        <v>7</v>
      </c>
      <c r="D317" s="487">
        <f t="shared" si="126"/>
        <v>23</v>
      </c>
      <c r="E317" s="487">
        <f t="shared" si="126"/>
        <v>75</v>
      </c>
      <c r="F317" s="487">
        <f t="shared" si="126"/>
        <v>55</v>
      </c>
      <c r="G317" s="487">
        <f t="shared" si="126"/>
        <v>33</v>
      </c>
      <c r="H317" s="487">
        <f t="shared" si="126"/>
        <v>11</v>
      </c>
      <c r="I317" s="487">
        <f t="shared" si="126"/>
        <v>8</v>
      </c>
      <c r="J317" s="487">
        <f t="shared" si="126"/>
        <v>6</v>
      </c>
      <c r="K317" s="487">
        <f t="shared" si="126"/>
        <v>4</v>
      </c>
      <c r="L317" s="487">
        <f t="shared" si="126"/>
        <v>1</v>
      </c>
      <c r="M317" s="487">
        <f t="shared" si="126"/>
        <v>0</v>
      </c>
      <c r="N317" s="487">
        <f t="shared" si="126"/>
        <v>0</v>
      </c>
      <c r="O317" s="487">
        <f t="shared" si="126"/>
        <v>0</v>
      </c>
      <c r="P317" s="487">
        <f t="shared" si="126"/>
        <v>3</v>
      </c>
      <c r="Q317" s="487">
        <f t="shared" si="126"/>
        <v>277</v>
      </c>
      <c r="R317" s="487">
        <f t="shared" si="126"/>
        <v>160</v>
      </c>
      <c r="S317" s="712">
        <f t="shared" si="126"/>
        <v>78</v>
      </c>
      <c r="T317" s="713">
        <f t="shared" si="126"/>
        <v>0.99999999999999989</v>
      </c>
      <c r="U317" s="712">
        <f t="shared" si="126"/>
        <v>223</v>
      </c>
      <c r="V317" s="713">
        <f t="shared" si="126"/>
        <v>1</v>
      </c>
      <c r="W317" s="712">
        <f t="shared" si="126"/>
        <v>3</v>
      </c>
      <c r="X317" s="713">
        <f t="shared" si="126"/>
        <v>1</v>
      </c>
      <c r="Y317" s="712">
        <f t="shared" si="126"/>
        <v>437</v>
      </c>
      <c r="Z317" s="713">
        <f t="shared" si="126"/>
        <v>0.99999999999999989</v>
      </c>
      <c r="AA317" s="712">
        <f t="shared" si="126"/>
        <v>741</v>
      </c>
      <c r="AB317" s="713">
        <f t="shared" si="126"/>
        <v>1</v>
      </c>
      <c r="AC317" s="670"/>
      <c r="AD317" s="671"/>
      <c r="AE317" s="671"/>
      <c r="AJ317" s="664"/>
      <c r="AM317" s="696" t="s">
        <v>17</v>
      </c>
    </row>
    <row r="318" spans="1:40" ht="13" thickBot="1" x14ac:dyDescent="0.3">
      <c r="A318" s="1445" t="s">
        <v>528</v>
      </c>
      <c r="B318" s="1483">
        <v>0</v>
      </c>
      <c r="C318" s="1483">
        <v>0</v>
      </c>
      <c r="D318" s="1483">
        <v>0</v>
      </c>
      <c r="E318" s="1483">
        <v>0</v>
      </c>
      <c r="F318" s="1483">
        <v>2</v>
      </c>
      <c r="G318" s="1483">
        <v>0</v>
      </c>
      <c r="H318" s="1483">
        <v>2</v>
      </c>
      <c r="I318" s="1483">
        <v>0</v>
      </c>
      <c r="J318" s="1483">
        <v>0</v>
      </c>
      <c r="K318" s="1483">
        <v>0</v>
      </c>
      <c r="L318" s="1483">
        <v>0</v>
      </c>
      <c r="M318" s="1483">
        <v>0</v>
      </c>
      <c r="S318" s="672"/>
      <c r="T318" s="673"/>
      <c r="U318" s="673"/>
      <c r="V318" s="673"/>
      <c r="W318" s="673"/>
      <c r="X318" s="673"/>
      <c r="Y318" s="502" t="s">
        <v>224</v>
      </c>
      <c r="Z318" s="502" t="s">
        <v>225</v>
      </c>
      <c r="AA318" s="503" t="s">
        <v>226</v>
      </c>
      <c r="AB318" s="504" t="s">
        <v>226</v>
      </c>
      <c r="AC318" s="505" t="s">
        <v>227</v>
      </c>
      <c r="AD318" s="674"/>
      <c r="AE318" s="674"/>
      <c r="AJ318" s="666"/>
      <c r="AM318" s="696" t="s">
        <v>17</v>
      </c>
    </row>
    <row r="319" spans="1:40" ht="13.5" thickBot="1" x14ac:dyDescent="0.35">
      <c r="A319" s="1322" t="s">
        <v>529</v>
      </c>
      <c r="B319" s="1480">
        <f>SUM(B318:M318)/U317</f>
        <v>1.7937219730941704E-2</v>
      </c>
      <c r="C319" s="512"/>
      <c r="D319" s="512"/>
      <c r="E319" s="512"/>
      <c r="F319" s="512"/>
      <c r="G319" s="512"/>
      <c r="H319" s="512"/>
      <c r="I319" s="512"/>
      <c r="J319" s="512"/>
      <c r="M319" s="512"/>
      <c r="N319" s="512"/>
      <c r="S319" s="516">
        <v>2010</v>
      </c>
      <c r="T319" s="517" t="s">
        <v>229</v>
      </c>
      <c r="U319" s="677"/>
      <c r="V319" s="677"/>
      <c r="W319" s="518" t="s">
        <v>230</v>
      </c>
      <c r="X319" s="518" t="s">
        <v>231</v>
      </c>
      <c r="Y319" s="519" t="s">
        <v>232</v>
      </c>
      <c r="Z319" s="519" t="s">
        <v>233</v>
      </c>
      <c r="AA319" s="520" t="s">
        <v>232</v>
      </c>
      <c r="AB319" s="521" t="s">
        <v>233</v>
      </c>
      <c r="AC319" s="678" t="s">
        <v>234</v>
      </c>
      <c r="AD319" s="679"/>
      <c r="AE319" s="679"/>
      <c r="AJ319" s="671"/>
    </row>
    <row r="320" spans="1:40" ht="13" x14ac:dyDescent="0.3">
      <c r="S320" s="525" t="s">
        <v>288</v>
      </c>
      <c r="T320" s="681"/>
      <c r="U320" s="681"/>
      <c r="V320" s="681"/>
      <c r="W320" s="527">
        <f>SUM(Y320,AA320)/SUM(Y320:AB320)</f>
        <v>0.79487179487179482</v>
      </c>
      <c r="X320" s="527">
        <f>SUM(Z320,AB320)/SUM(Y320:AB320)</f>
        <v>0.20512820512820512</v>
      </c>
      <c r="Y320" s="528">
        <f>SUM(S304:S307)</f>
        <v>62</v>
      </c>
      <c r="Z320" s="528">
        <f>SUM(S308:S316)</f>
        <v>16</v>
      </c>
      <c r="AA320" s="536">
        <v>0</v>
      </c>
      <c r="AB320" s="537">
        <v>0</v>
      </c>
      <c r="AC320" s="682" t="s">
        <v>236</v>
      </c>
      <c r="AD320" s="682"/>
      <c r="AE320" s="682"/>
      <c r="AJ320" s="750"/>
    </row>
    <row r="321" spans="1:37" ht="13" x14ac:dyDescent="0.3">
      <c r="A321" s="582"/>
      <c r="S321" s="534" t="s">
        <v>237</v>
      </c>
      <c r="T321" s="684"/>
      <c r="U321" s="684"/>
      <c r="V321" s="684"/>
      <c r="W321" s="527">
        <f>SUM(Y321,AA321)/SUM(Y321:AB321)</f>
        <v>1</v>
      </c>
      <c r="X321" s="527">
        <f>SUM(Z321,AB321)/SUM(Y321:AB321)</f>
        <v>0</v>
      </c>
      <c r="Y321" s="528">
        <f>SUM(U304:U307)</f>
        <v>223</v>
      </c>
      <c r="Z321" s="528">
        <f>SUM(U308:U316)</f>
        <v>0</v>
      </c>
      <c r="AA321" s="536">
        <v>0</v>
      </c>
      <c r="AB321" s="537">
        <v>0</v>
      </c>
      <c r="AC321" s="682" t="s">
        <v>238</v>
      </c>
      <c r="AD321" s="682"/>
      <c r="AE321" s="682"/>
      <c r="AJ321" s="758"/>
    </row>
    <row r="322" spans="1:37" ht="13.5" thickBot="1" x14ac:dyDescent="0.35">
      <c r="A322" s="582"/>
      <c r="S322" s="613" t="s">
        <v>294</v>
      </c>
      <c r="T322" s="685"/>
      <c r="U322" s="685"/>
      <c r="V322" s="685"/>
      <c r="W322" s="614">
        <f>SUM(Y322,AA322)/SUM(Y322:AB322)</f>
        <v>0.57208237986270027</v>
      </c>
      <c r="X322" s="614">
        <f>SUM(Z322,AB322)/SUM(Y322:AB322)</f>
        <v>0.42791762013729978</v>
      </c>
      <c r="Y322" s="615">
        <f>SUM(Y304:Y307)</f>
        <v>250</v>
      </c>
      <c r="Z322" s="616">
        <f>SUM(Y308:Y316)</f>
        <v>187</v>
      </c>
      <c r="AA322" s="617">
        <v>0</v>
      </c>
      <c r="AB322" s="618">
        <v>0</v>
      </c>
      <c r="AC322" s="686" t="s">
        <v>240</v>
      </c>
      <c r="AD322" s="686"/>
      <c r="AE322" s="686"/>
      <c r="AJ322" s="761"/>
    </row>
    <row r="323" spans="1:37" ht="13" x14ac:dyDescent="0.3">
      <c r="A323" s="508"/>
      <c r="O323" s="725"/>
      <c r="S323" s="726"/>
      <c r="T323" s="726"/>
      <c r="U323" s="727"/>
      <c r="V323" s="728"/>
      <c r="W323" s="727"/>
      <c r="X323" s="727"/>
      <c r="Y323" s="424"/>
      <c r="Z323" s="424"/>
      <c r="AA323" s="424"/>
      <c r="AB323" s="424"/>
      <c r="AJ323" s="761"/>
    </row>
    <row r="324" spans="1:37" ht="25.5" thickBot="1" x14ac:dyDescent="0.55000000000000004">
      <c r="A324" s="419" t="s">
        <v>298</v>
      </c>
      <c r="B324" s="419"/>
      <c r="C324" s="420"/>
      <c r="D324" s="420"/>
      <c r="E324" s="421"/>
      <c r="F324" s="421"/>
      <c r="G324" s="421"/>
      <c r="H324" s="421"/>
      <c r="I324" s="421"/>
      <c r="J324" s="421"/>
      <c r="K324" s="421"/>
      <c r="L324" s="421"/>
      <c r="M324" s="421"/>
      <c r="N324" s="421"/>
      <c r="O324" s="421"/>
      <c r="P324" s="421"/>
      <c r="Q324" s="421"/>
      <c r="R324" s="421"/>
      <c r="S324" s="423"/>
      <c r="T324" s="421"/>
      <c r="U324" s="421"/>
      <c r="V324" s="421"/>
      <c r="W324" s="421"/>
      <c r="X324" s="421"/>
      <c r="Y324" s="421"/>
      <c r="Z324" s="421"/>
      <c r="AA324" s="421"/>
      <c r="AB324" s="421"/>
      <c r="AC324" s="421"/>
      <c r="AD324" s="421"/>
      <c r="AJ324" s="770"/>
    </row>
    <row r="325" spans="1:37" ht="13.5" thickBot="1" x14ac:dyDescent="0.35">
      <c r="A325" s="425" t="s">
        <v>191</v>
      </c>
      <c r="B325" s="425"/>
      <c r="C325" s="421"/>
      <c r="D325" s="421"/>
      <c r="E325" s="421"/>
      <c r="F325" s="421"/>
      <c r="G325" s="421"/>
      <c r="H325" s="421"/>
      <c r="I325" s="421"/>
      <c r="J325" s="421"/>
      <c r="K325" s="421"/>
      <c r="L325" s="421"/>
      <c r="M325" s="421"/>
      <c r="N325" s="421"/>
      <c r="O325" s="421"/>
      <c r="P325" s="421"/>
      <c r="Q325" s="421"/>
      <c r="R325" s="421"/>
      <c r="S325" s="421"/>
      <c r="T325" s="421"/>
      <c r="U325" s="421"/>
      <c r="V325" s="421"/>
      <c r="W325" s="421"/>
      <c r="X325" s="421"/>
      <c r="Y325" s="421"/>
      <c r="Z325" s="421"/>
      <c r="AA325" s="421"/>
      <c r="AB325" s="421"/>
      <c r="AC325" s="421"/>
      <c r="AD325" s="421"/>
      <c r="AJ325" s="771"/>
    </row>
    <row r="326" spans="1:37" ht="14" thickTop="1" thickBot="1" x14ac:dyDescent="0.35">
      <c r="A326" s="427" t="s">
        <v>192</v>
      </c>
      <c r="B326" s="428">
        <v>39827</v>
      </c>
      <c r="C326" s="428">
        <v>39853</v>
      </c>
      <c r="D326" s="428">
        <v>39967</v>
      </c>
      <c r="E326" s="428">
        <v>39990</v>
      </c>
      <c r="F326" s="428">
        <v>40003</v>
      </c>
      <c r="G326" s="428">
        <v>40016</v>
      </c>
      <c r="H326" s="428">
        <v>40030</v>
      </c>
      <c r="I326" s="428">
        <v>40051</v>
      </c>
      <c r="J326" s="428">
        <v>40093</v>
      </c>
      <c r="K326" s="428">
        <v>40114</v>
      </c>
      <c r="L326" s="428">
        <v>40134</v>
      </c>
      <c r="M326" s="733">
        <v>40157</v>
      </c>
      <c r="N326" s="429">
        <v>2009</v>
      </c>
      <c r="O326" s="430"/>
      <c r="P326" s="430"/>
      <c r="Q326" s="431"/>
      <c r="R326" s="431"/>
      <c r="S326" s="431"/>
      <c r="T326" s="431"/>
      <c r="U326" s="432"/>
      <c r="V326" s="433"/>
      <c r="W326" s="433"/>
      <c r="X326" s="433"/>
      <c r="Y326" s="434"/>
      <c r="Z326" s="434"/>
      <c r="AA326" s="435"/>
    </row>
    <row r="327" spans="1:37" ht="13.5" thickTop="1" x14ac:dyDescent="0.3">
      <c r="A327" s="436" t="s">
        <v>193</v>
      </c>
      <c r="B327" s="437" t="s">
        <v>242</v>
      </c>
      <c r="C327" s="437" t="s">
        <v>242</v>
      </c>
      <c r="D327" s="437" t="s">
        <v>242</v>
      </c>
      <c r="E327" s="437" t="s">
        <v>242</v>
      </c>
      <c r="F327" s="437" t="s">
        <v>242</v>
      </c>
      <c r="G327" s="437" t="s">
        <v>242</v>
      </c>
      <c r="H327" s="437" t="s">
        <v>242</v>
      </c>
      <c r="I327" s="437" t="s">
        <v>242</v>
      </c>
      <c r="J327" s="437" t="s">
        <v>242</v>
      </c>
      <c r="K327" s="437" t="s">
        <v>242</v>
      </c>
      <c r="L327" s="437" t="s">
        <v>242</v>
      </c>
      <c r="M327" s="719" t="s">
        <v>242</v>
      </c>
      <c r="N327" s="438"/>
      <c r="O327" s="439"/>
      <c r="P327" s="439"/>
      <c r="Q327" s="440"/>
      <c r="R327" s="440"/>
      <c r="S327" s="440"/>
      <c r="T327" s="440"/>
      <c r="U327" s="441"/>
      <c r="V327" s="437"/>
      <c r="W327" s="437"/>
      <c r="X327" s="437"/>
      <c r="Y327" s="442"/>
      <c r="Z327" s="442"/>
      <c r="AA327" s="443"/>
      <c r="AF327" s="433"/>
      <c r="AG327" s="433"/>
      <c r="AH327" s="434"/>
      <c r="AI327" s="434"/>
    </row>
    <row r="328" spans="1:37" ht="13" x14ac:dyDescent="0.3">
      <c r="A328" s="436" t="s">
        <v>195</v>
      </c>
      <c r="B328" s="437" t="s">
        <v>196</v>
      </c>
      <c r="C328" s="437" t="s">
        <v>196</v>
      </c>
      <c r="D328" s="437" t="s">
        <v>196</v>
      </c>
      <c r="E328" s="437" t="s">
        <v>196</v>
      </c>
      <c r="F328" s="437" t="s">
        <v>296</v>
      </c>
      <c r="G328" s="437" t="s">
        <v>196</v>
      </c>
      <c r="H328" s="437" t="s">
        <v>196</v>
      </c>
      <c r="I328" s="437" t="s">
        <v>260</v>
      </c>
      <c r="J328" s="437" t="s">
        <v>246</v>
      </c>
      <c r="K328" s="437" t="s">
        <v>296</v>
      </c>
      <c r="L328" s="437" t="s">
        <v>301</v>
      </c>
      <c r="M328" s="719" t="s">
        <v>246</v>
      </c>
      <c r="N328" s="444" t="s">
        <v>46</v>
      </c>
      <c r="O328" s="439"/>
      <c r="P328" s="440"/>
      <c r="Q328" s="440"/>
      <c r="R328" s="440"/>
      <c r="S328" s="440"/>
      <c r="T328" s="440"/>
      <c r="U328" s="441"/>
      <c r="V328" s="437"/>
      <c r="W328" s="437"/>
      <c r="X328" s="442"/>
      <c r="Y328" s="442"/>
      <c r="Z328" s="442"/>
      <c r="AA328" s="443"/>
      <c r="AF328" s="437"/>
      <c r="AG328" s="437"/>
      <c r="AH328" s="442"/>
      <c r="AI328" s="442"/>
    </row>
    <row r="329" spans="1:37" ht="13.5" thickBot="1" x14ac:dyDescent="0.35">
      <c r="A329" s="451" t="s">
        <v>292</v>
      </c>
      <c r="B329" s="452">
        <v>3269</v>
      </c>
      <c r="C329" s="452">
        <v>3254</v>
      </c>
      <c r="D329" s="452">
        <v>9710</v>
      </c>
      <c r="E329" s="452">
        <v>12486</v>
      </c>
      <c r="F329" s="452">
        <v>13041</v>
      </c>
      <c r="G329" s="452">
        <v>12019</v>
      </c>
      <c r="H329" s="452">
        <v>11996</v>
      </c>
      <c r="I329" s="452">
        <v>10067</v>
      </c>
      <c r="J329" s="452">
        <v>5902</v>
      </c>
      <c r="K329" s="452">
        <v>5646</v>
      </c>
      <c r="L329" s="452">
        <v>4621</v>
      </c>
      <c r="M329" s="734">
        <v>3299</v>
      </c>
      <c r="N329" s="453" t="s">
        <v>198</v>
      </c>
      <c r="O329" s="623"/>
      <c r="P329" s="624"/>
      <c r="Q329" s="624"/>
      <c r="R329" s="624"/>
      <c r="S329" s="624"/>
      <c r="T329" s="625"/>
      <c r="U329" s="626"/>
      <c r="V329" s="627"/>
      <c r="W329" s="627"/>
      <c r="X329" s="628"/>
      <c r="Y329" s="442"/>
      <c r="Z329" s="442"/>
      <c r="AA329" s="443"/>
      <c r="AF329" s="437"/>
      <c r="AG329" s="442"/>
      <c r="AH329" s="442"/>
      <c r="AI329" s="442"/>
    </row>
    <row r="330" spans="1:37" ht="13.5" thickBot="1" x14ac:dyDescent="0.35">
      <c r="A330" s="460" t="s">
        <v>199</v>
      </c>
      <c r="B330" s="461" t="s">
        <v>247</v>
      </c>
      <c r="C330" s="461" t="s">
        <v>247</v>
      </c>
      <c r="D330" s="461" t="s">
        <v>200</v>
      </c>
      <c r="E330" s="461" t="s">
        <v>200</v>
      </c>
      <c r="F330" s="461" t="s">
        <v>200</v>
      </c>
      <c r="G330" s="461" t="s">
        <v>200</v>
      </c>
      <c r="H330" s="461" t="s">
        <v>200</v>
      </c>
      <c r="I330" s="461" t="s">
        <v>200</v>
      </c>
      <c r="J330" s="461" t="s">
        <v>206</v>
      </c>
      <c r="K330" s="461" t="s">
        <v>206</v>
      </c>
      <c r="L330" s="461" t="s">
        <v>206</v>
      </c>
      <c r="M330" s="735" t="s">
        <v>201</v>
      </c>
      <c r="N330" s="462" t="s">
        <v>201</v>
      </c>
      <c r="O330" s="463" t="s">
        <v>202</v>
      </c>
      <c r="P330" s="462" t="s">
        <v>203</v>
      </c>
      <c r="Q330" s="462" t="s">
        <v>204</v>
      </c>
      <c r="R330" s="462" t="s">
        <v>205</v>
      </c>
      <c r="S330" s="462" t="s">
        <v>204</v>
      </c>
      <c r="T330" s="462" t="s">
        <v>206</v>
      </c>
      <c r="U330" s="463" t="s">
        <v>202</v>
      </c>
      <c r="V330" s="632" t="s">
        <v>207</v>
      </c>
      <c r="W330" s="463" t="s">
        <v>204</v>
      </c>
      <c r="X330" s="633"/>
      <c r="Y330" s="442"/>
      <c r="Z330" s="442"/>
      <c r="AA330" s="443"/>
      <c r="AF330" s="627"/>
      <c r="AG330" s="628"/>
      <c r="AH330" s="442"/>
      <c r="AI330" s="442"/>
    </row>
    <row r="331" spans="1:37" ht="13" x14ac:dyDescent="0.3">
      <c r="A331" s="465" t="s">
        <v>208</v>
      </c>
      <c r="B331" s="466">
        <v>102</v>
      </c>
      <c r="C331" s="466">
        <v>109</v>
      </c>
      <c r="D331" s="466">
        <v>0</v>
      </c>
      <c r="E331" s="466">
        <v>0</v>
      </c>
      <c r="F331" s="466">
        <v>14</v>
      </c>
      <c r="G331" s="466">
        <v>0</v>
      </c>
      <c r="H331" s="466">
        <v>0</v>
      </c>
      <c r="I331" s="466">
        <v>0</v>
      </c>
      <c r="J331" s="466">
        <v>5</v>
      </c>
      <c r="K331" s="466">
        <v>10</v>
      </c>
      <c r="L331" s="466">
        <v>71</v>
      </c>
      <c r="M331" s="716">
        <v>56</v>
      </c>
      <c r="N331" s="717">
        <f t="shared" ref="N331:N337" si="127">C331+B331+V358</f>
        <v>230</v>
      </c>
      <c r="O331" s="736">
        <f t="shared" ref="O331:O343" si="128">N331/N$344</f>
        <v>0.72784810126582278</v>
      </c>
      <c r="P331" s="717">
        <f t="shared" ref="P331:P343" si="129">SUM(D331:I331)</f>
        <v>14</v>
      </c>
      <c r="Q331" s="701">
        <f t="shared" ref="Q331:Q343" si="130">P331/P$344</f>
        <v>0.16279069767441862</v>
      </c>
      <c r="R331" s="717" t="s">
        <v>218</v>
      </c>
      <c r="S331" s="701" t="s">
        <v>218</v>
      </c>
      <c r="T331" s="717">
        <f t="shared" ref="T331:T343" si="131">SUM(J331:L331)</f>
        <v>86</v>
      </c>
      <c r="U331" s="701">
        <f t="shared" ref="U331:U343" si="132">T331/T$344</f>
        <v>0.24571428571428572</v>
      </c>
      <c r="V331" s="730">
        <f t="shared" ref="V331:V343" si="133">SUM(B331:L331)+V358</f>
        <v>330</v>
      </c>
      <c r="W331" s="701">
        <f t="shared" ref="W331:W343" si="134">V331/V$344</f>
        <v>0.43882978723404253</v>
      </c>
      <c r="X331" s="590" t="s">
        <v>208</v>
      </c>
      <c r="Y331" s="442"/>
      <c r="Z331" s="442"/>
      <c r="AA331" s="443"/>
      <c r="AF331" s="463" t="s">
        <v>204</v>
      </c>
      <c r="AG331" s="633"/>
      <c r="AH331" s="442"/>
      <c r="AI331" s="442"/>
    </row>
    <row r="332" spans="1:37" ht="13" x14ac:dyDescent="0.3">
      <c r="A332" s="470" t="s">
        <v>209</v>
      </c>
      <c r="B332" s="471">
        <v>6</v>
      </c>
      <c r="C332" s="471">
        <v>4</v>
      </c>
      <c r="D332" s="471">
        <v>0</v>
      </c>
      <c r="E332" s="471">
        <v>34</v>
      </c>
      <c r="F332" s="471">
        <v>31</v>
      </c>
      <c r="G332" s="471">
        <v>6</v>
      </c>
      <c r="H332" s="471">
        <v>1</v>
      </c>
      <c r="I332" s="471">
        <v>0</v>
      </c>
      <c r="J332" s="471">
        <v>15</v>
      </c>
      <c r="K332" s="471">
        <v>15</v>
      </c>
      <c r="L332" s="471">
        <v>1</v>
      </c>
      <c r="M332" s="719">
        <v>0</v>
      </c>
      <c r="N332" s="717">
        <f t="shared" si="127"/>
        <v>38</v>
      </c>
      <c r="O332" s="736">
        <f t="shared" si="128"/>
        <v>0.12025316455696203</v>
      </c>
      <c r="P332" s="717">
        <f t="shared" si="129"/>
        <v>72</v>
      </c>
      <c r="Q332" s="701">
        <f t="shared" si="130"/>
        <v>0.83720930232558144</v>
      </c>
      <c r="R332" s="717" t="s">
        <v>218</v>
      </c>
      <c r="S332" s="701" t="s">
        <v>218</v>
      </c>
      <c r="T332" s="717">
        <f t="shared" si="131"/>
        <v>31</v>
      </c>
      <c r="U332" s="701">
        <f t="shared" si="132"/>
        <v>8.8571428571428565E-2</v>
      </c>
      <c r="V332" s="730">
        <f t="shared" si="133"/>
        <v>141</v>
      </c>
      <c r="W332" s="701">
        <f t="shared" si="134"/>
        <v>0.1875</v>
      </c>
      <c r="X332" s="590" t="s">
        <v>209</v>
      </c>
      <c r="Y332" s="442"/>
      <c r="Z332" s="442"/>
      <c r="AA332" s="443"/>
      <c r="AB332" s="424" t="s">
        <v>210</v>
      </c>
      <c r="AC332" s="424" t="s">
        <v>261</v>
      </c>
      <c r="AF332" s="703">
        <f t="shared" ref="AF332:AF344" si="135">AE358/AE$371</f>
        <v>0.26537216828478966</v>
      </c>
      <c r="AG332" s="590" t="s">
        <v>208</v>
      </c>
      <c r="AH332" s="442"/>
      <c r="AI332" s="442"/>
    </row>
    <row r="333" spans="1:37" ht="13" x14ac:dyDescent="0.3">
      <c r="A333" s="470" t="s">
        <v>211</v>
      </c>
      <c r="B333" s="471">
        <v>1</v>
      </c>
      <c r="C333" s="471">
        <v>1</v>
      </c>
      <c r="D333" s="471">
        <v>0</v>
      </c>
      <c r="E333" s="471">
        <v>0</v>
      </c>
      <c r="F333" s="471">
        <v>0</v>
      </c>
      <c r="G333" s="471">
        <v>0</v>
      </c>
      <c r="H333" s="471">
        <v>0</v>
      </c>
      <c r="I333" s="471">
        <v>0</v>
      </c>
      <c r="J333" s="471">
        <v>20</v>
      </c>
      <c r="K333" s="471">
        <v>10</v>
      </c>
      <c r="L333" s="471">
        <v>0</v>
      </c>
      <c r="M333" s="719">
        <v>1</v>
      </c>
      <c r="N333" s="717">
        <f t="shared" si="127"/>
        <v>2</v>
      </c>
      <c r="O333" s="736">
        <f t="shared" si="128"/>
        <v>6.3291139240506328E-3</v>
      </c>
      <c r="P333" s="717">
        <f t="shared" si="129"/>
        <v>0</v>
      </c>
      <c r="Q333" s="701">
        <f t="shared" si="130"/>
        <v>0</v>
      </c>
      <c r="R333" s="717" t="s">
        <v>218</v>
      </c>
      <c r="S333" s="701" t="s">
        <v>218</v>
      </c>
      <c r="T333" s="717">
        <f t="shared" si="131"/>
        <v>30</v>
      </c>
      <c r="U333" s="701">
        <f t="shared" si="132"/>
        <v>8.5714285714285715E-2</v>
      </c>
      <c r="V333" s="730">
        <f t="shared" si="133"/>
        <v>32</v>
      </c>
      <c r="W333" s="701">
        <f t="shared" si="134"/>
        <v>4.2553191489361701E-2</v>
      </c>
      <c r="X333" s="591" t="s">
        <v>211</v>
      </c>
      <c r="Y333" s="442"/>
      <c r="Z333" s="442"/>
      <c r="AA333" s="443"/>
      <c r="AB333" s="499">
        <f>P333</f>
        <v>0</v>
      </c>
      <c r="AC333" s="424">
        <v>0</v>
      </c>
      <c r="AF333" s="703">
        <f t="shared" si="135"/>
        <v>0.22977346278317151</v>
      </c>
      <c r="AG333" s="590" t="s">
        <v>209</v>
      </c>
      <c r="AH333" s="442"/>
      <c r="AI333" s="442"/>
      <c r="AJ333" s="424" t="s">
        <v>210</v>
      </c>
      <c r="AK333" s="424" t="s">
        <v>261</v>
      </c>
    </row>
    <row r="334" spans="1:37" ht="13" x14ac:dyDescent="0.3">
      <c r="A334" s="470" t="s">
        <v>212</v>
      </c>
      <c r="B334" s="471">
        <v>12</v>
      </c>
      <c r="C334" s="471">
        <v>3</v>
      </c>
      <c r="D334" s="471">
        <v>0</v>
      </c>
      <c r="E334" s="471">
        <v>0</v>
      </c>
      <c r="F334" s="471">
        <v>0</v>
      </c>
      <c r="G334" s="471">
        <v>0</v>
      </c>
      <c r="H334" s="471">
        <v>0</v>
      </c>
      <c r="I334" s="471">
        <v>0</v>
      </c>
      <c r="J334" s="471">
        <v>28</v>
      </c>
      <c r="K334" s="471">
        <v>30</v>
      </c>
      <c r="L334" s="471">
        <v>0</v>
      </c>
      <c r="M334" s="719">
        <v>5</v>
      </c>
      <c r="N334" s="717">
        <f t="shared" si="127"/>
        <v>20</v>
      </c>
      <c r="O334" s="736">
        <f t="shared" si="128"/>
        <v>6.3291139240506333E-2</v>
      </c>
      <c r="P334" s="717">
        <f t="shared" si="129"/>
        <v>0</v>
      </c>
      <c r="Q334" s="701">
        <f t="shared" si="130"/>
        <v>0</v>
      </c>
      <c r="R334" s="717" t="s">
        <v>218</v>
      </c>
      <c r="S334" s="701" t="s">
        <v>218</v>
      </c>
      <c r="T334" s="717">
        <f t="shared" si="131"/>
        <v>58</v>
      </c>
      <c r="U334" s="701">
        <f t="shared" si="132"/>
        <v>0.1657142857142857</v>
      </c>
      <c r="V334" s="730">
        <f t="shared" si="133"/>
        <v>78</v>
      </c>
      <c r="W334" s="701">
        <f t="shared" si="134"/>
        <v>0.10372340425531915</v>
      </c>
      <c r="X334" s="591" t="s">
        <v>212</v>
      </c>
      <c r="Y334" s="442"/>
      <c r="Z334" s="442"/>
      <c r="AA334" s="443"/>
      <c r="AF334" s="703">
        <f t="shared" si="135"/>
        <v>0.14023732470334413</v>
      </c>
      <c r="AG334" s="591" t="s">
        <v>211</v>
      </c>
      <c r="AH334" s="442"/>
      <c r="AI334" s="442"/>
      <c r="AJ334" s="424">
        <v>34</v>
      </c>
      <c r="AK334" s="424">
        <v>0</v>
      </c>
    </row>
    <row r="335" spans="1:37" ht="13" x14ac:dyDescent="0.3">
      <c r="A335" s="470" t="s">
        <v>213</v>
      </c>
      <c r="B335" s="473">
        <v>5</v>
      </c>
      <c r="C335" s="471">
        <v>3</v>
      </c>
      <c r="D335" s="471">
        <v>0</v>
      </c>
      <c r="E335" s="471">
        <v>0</v>
      </c>
      <c r="F335" s="471">
        <v>0</v>
      </c>
      <c r="G335" s="471">
        <v>0</v>
      </c>
      <c r="H335" s="471">
        <v>0</v>
      </c>
      <c r="I335" s="471">
        <v>0</v>
      </c>
      <c r="J335" s="471">
        <v>3</v>
      </c>
      <c r="K335" s="471">
        <v>37</v>
      </c>
      <c r="L335" s="471">
        <v>0</v>
      </c>
      <c r="M335" s="719">
        <v>2</v>
      </c>
      <c r="N335" s="717">
        <f t="shared" si="127"/>
        <v>16</v>
      </c>
      <c r="O335" s="736">
        <f t="shared" si="128"/>
        <v>5.0632911392405063E-2</v>
      </c>
      <c r="P335" s="717">
        <f t="shared" si="129"/>
        <v>0</v>
      </c>
      <c r="Q335" s="701">
        <f t="shared" si="130"/>
        <v>0</v>
      </c>
      <c r="R335" s="717" t="s">
        <v>218</v>
      </c>
      <c r="S335" s="701" t="s">
        <v>218</v>
      </c>
      <c r="T335" s="717">
        <f t="shared" si="131"/>
        <v>40</v>
      </c>
      <c r="U335" s="701">
        <f t="shared" si="132"/>
        <v>0.11428571428571428</v>
      </c>
      <c r="V335" s="730">
        <f t="shared" si="133"/>
        <v>56</v>
      </c>
      <c r="W335" s="701">
        <f t="shared" si="134"/>
        <v>7.4468085106382975E-2</v>
      </c>
      <c r="X335" s="591" t="s">
        <v>213</v>
      </c>
      <c r="Y335" s="442"/>
      <c r="Z335" s="442"/>
      <c r="AA335" s="443"/>
      <c r="AF335" s="703">
        <f t="shared" si="135"/>
        <v>0.14239482200647249</v>
      </c>
      <c r="AG335" s="591" t="s">
        <v>212</v>
      </c>
      <c r="AH335" s="442"/>
      <c r="AI335" s="442"/>
    </row>
    <row r="336" spans="1:37" ht="13" x14ac:dyDescent="0.3">
      <c r="A336" s="470" t="s">
        <v>214</v>
      </c>
      <c r="B336" s="473">
        <v>2</v>
      </c>
      <c r="C336" s="471">
        <v>0</v>
      </c>
      <c r="D336" s="471">
        <v>0</v>
      </c>
      <c r="E336" s="471">
        <v>0</v>
      </c>
      <c r="F336" s="471">
        <v>0</v>
      </c>
      <c r="G336" s="471">
        <v>0</v>
      </c>
      <c r="H336" s="471">
        <v>0</v>
      </c>
      <c r="I336" s="471">
        <v>0</v>
      </c>
      <c r="J336" s="471">
        <v>8</v>
      </c>
      <c r="K336" s="471">
        <v>43</v>
      </c>
      <c r="L336" s="471">
        <v>2</v>
      </c>
      <c r="M336" s="719">
        <v>3</v>
      </c>
      <c r="N336" s="717">
        <f t="shared" si="127"/>
        <v>4</v>
      </c>
      <c r="O336" s="736">
        <f t="shared" si="128"/>
        <v>1.2658227848101266E-2</v>
      </c>
      <c r="P336" s="717">
        <f t="shared" si="129"/>
        <v>0</v>
      </c>
      <c r="Q336" s="701">
        <f t="shared" si="130"/>
        <v>0</v>
      </c>
      <c r="R336" s="717" t="s">
        <v>218</v>
      </c>
      <c r="S336" s="701" t="s">
        <v>218</v>
      </c>
      <c r="T336" s="717">
        <f t="shared" si="131"/>
        <v>53</v>
      </c>
      <c r="U336" s="701">
        <f t="shared" si="132"/>
        <v>0.15142857142857144</v>
      </c>
      <c r="V336" s="730">
        <f t="shared" si="133"/>
        <v>57</v>
      </c>
      <c r="W336" s="701">
        <f t="shared" si="134"/>
        <v>7.5797872340425537E-2</v>
      </c>
      <c r="X336" s="591" t="s">
        <v>214</v>
      </c>
      <c r="Y336" s="442"/>
      <c r="Z336" s="442"/>
      <c r="AA336" s="443"/>
      <c r="AF336" s="703">
        <f t="shared" si="135"/>
        <v>5.3937432578209279E-2</v>
      </c>
      <c r="AG336" s="591" t="s">
        <v>213</v>
      </c>
      <c r="AH336" s="442"/>
      <c r="AI336" s="442"/>
    </row>
    <row r="337" spans="1:35" ht="13" x14ac:dyDescent="0.3">
      <c r="A337" s="470" t="s">
        <v>215</v>
      </c>
      <c r="B337" s="473">
        <v>0</v>
      </c>
      <c r="C337" s="471">
        <v>0</v>
      </c>
      <c r="D337" s="471">
        <v>0</v>
      </c>
      <c r="E337" s="471">
        <v>0</v>
      </c>
      <c r="F337" s="471">
        <v>0</v>
      </c>
      <c r="G337" s="471">
        <v>0</v>
      </c>
      <c r="H337" s="471">
        <v>0</v>
      </c>
      <c r="I337" s="471">
        <v>0</v>
      </c>
      <c r="J337" s="471">
        <v>0</v>
      </c>
      <c r="K337" s="471">
        <v>8</v>
      </c>
      <c r="L337" s="471">
        <v>5</v>
      </c>
      <c r="M337" s="719">
        <v>3</v>
      </c>
      <c r="N337" s="717">
        <f t="shared" si="127"/>
        <v>0</v>
      </c>
      <c r="O337" s="736">
        <f t="shared" si="128"/>
        <v>0</v>
      </c>
      <c r="P337" s="717">
        <f t="shared" si="129"/>
        <v>0</v>
      </c>
      <c r="Q337" s="701">
        <f t="shared" si="130"/>
        <v>0</v>
      </c>
      <c r="R337" s="717" t="s">
        <v>218</v>
      </c>
      <c r="S337" s="701" t="s">
        <v>218</v>
      </c>
      <c r="T337" s="717">
        <f t="shared" si="131"/>
        <v>13</v>
      </c>
      <c r="U337" s="701">
        <f t="shared" si="132"/>
        <v>3.7142857142857144E-2</v>
      </c>
      <c r="V337" s="730">
        <f t="shared" si="133"/>
        <v>13</v>
      </c>
      <c r="W337" s="701">
        <f t="shared" si="134"/>
        <v>1.7287234042553192E-2</v>
      </c>
      <c r="X337" s="591" t="s">
        <v>215</v>
      </c>
      <c r="Y337" s="442"/>
      <c r="Z337" s="442"/>
      <c r="AA337" s="443"/>
      <c r="AF337" s="703">
        <f t="shared" si="135"/>
        <v>8.7378640776699032E-2</v>
      </c>
      <c r="AG337" s="591" t="s">
        <v>214</v>
      </c>
      <c r="AH337" s="442"/>
      <c r="AI337" s="442"/>
    </row>
    <row r="338" spans="1:35" ht="13.5" thickBot="1" x14ac:dyDescent="0.35">
      <c r="A338" s="474" t="s">
        <v>216</v>
      </c>
      <c r="B338" s="475">
        <v>0</v>
      </c>
      <c r="C338" s="475" t="s">
        <v>218</v>
      </c>
      <c r="D338" s="475">
        <v>0</v>
      </c>
      <c r="E338" s="475">
        <v>0</v>
      </c>
      <c r="F338" s="475">
        <v>0</v>
      </c>
      <c r="G338" s="475">
        <v>0</v>
      </c>
      <c r="H338" s="475">
        <v>0</v>
      </c>
      <c r="I338" s="475">
        <v>0</v>
      </c>
      <c r="J338" s="475">
        <v>0</v>
      </c>
      <c r="K338" s="475">
        <v>4</v>
      </c>
      <c r="L338" s="475">
        <v>4</v>
      </c>
      <c r="M338" s="720">
        <v>0</v>
      </c>
      <c r="N338" s="721">
        <f t="shared" ref="N338:N343" si="136">B338+V365</f>
        <v>0</v>
      </c>
      <c r="O338" s="737">
        <f t="shared" si="128"/>
        <v>0</v>
      </c>
      <c r="P338" s="721">
        <f t="shared" si="129"/>
        <v>0</v>
      </c>
      <c r="Q338" s="705">
        <f t="shared" si="130"/>
        <v>0</v>
      </c>
      <c r="R338" s="721" t="s">
        <v>218</v>
      </c>
      <c r="S338" s="705" t="s">
        <v>218</v>
      </c>
      <c r="T338" s="721">
        <f t="shared" si="131"/>
        <v>8</v>
      </c>
      <c r="U338" s="705">
        <f t="shared" si="132"/>
        <v>2.2857142857142857E-2</v>
      </c>
      <c r="V338" s="738">
        <f t="shared" si="133"/>
        <v>8</v>
      </c>
      <c r="W338" s="701">
        <f t="shared" si="134"/>
        <v>1.0638297872340425E-2</v>
      </c>
      <c r="X338" s="597" t="s">
        <v>216</v>
      </c>
      <c r="Y338" s="651"/>
      <c r="Z338" s="651"/>
      <c r="AA338" s="652"/>
      <c r="AF338" s="703">
        <f t="shared" si="135"/>
        <v>3.9913700107874865E-2</v>
      </c>
      <c r="AG338" s="591" t="s">
        <v>215</v>
      </c>
      <c r="AH338" s="442"/>
      <c r="AI338" s="442"/>
    </row>
    <row r="339" spans="1:35" ht="13.5" thickBot="1" x14ac:dyDescent="0.35">
      <c r="A339" s="465" t="s">
        <v>217</v>
      </c>
      <c r="B339" s="653">
        <v>0</v>
      </c>
      <c r="C339" s="466" t="s">
        <v>218</v>
      </c>
      <c r="D339" s="473">
        <v>0</v>
      </c>
      <c r="E339" s="466">
        <v>0</v>
      </c>
      <c r="F339" s="466">
        <v>0</v>
      </c>
      <c r="G339" s="466">
        <v>0</v>
      </c>
      <c r="H339" s="466">
        <v>0</v>
      </c>
      <c r="I339" s="466">
        <v>0</v>
      </c>
      <c r="J339" s="466">
        <v>1</v>
      </c>
      <c r="K339" s="466">
        <v>17</v>
      </c>
      <c r="L339" s="466">
        <v>11</v>
      </c>
      <c r="M339" s="716">
        <v>6</v>
      </c>
      <c r="N339" s="723">
        <f t="shared" si="136"/>
        <v>1</v>
      </c>
      <c r="O339" s="739">
        <f t="shared" si="128"/>
        <v>3.1645569620253164E-3</v>
      </c>
      <c r="P339" s="723">
        <f t="shared" si="129"/>
        <v>0</v>
      </c>
      <c r="Q339" s="709">
        <f t="shared" si="130"/>
        <v>0</v>
      </c>
      <c r="R339" s="723" t="s">
        <v>218</v>
      </c>
      <c r="S339" s="709" t="s">
        <v>218</v>
      </c>
      <c r="T339" s="723">
        <f t="shared" si="131"/>
        <v>29</v>
      </c>
      <c r="U339" s="709">
        <f t="shared" si="132"/>
        <v>8.2857142857142851E-2</v>
      </c>
      <c r="V339" s="740">
        <f t="shared" si="133"/>
        <v>30</v>
      </c>
      <c r="W339" s="701">
        <f t="shared" si="134"/>
        <v>3.9893617021276598E-2</v>
      </c>
      <c r="X339" s="605" t="s">
        <v>217</v>
      </c>
      <c r="Y339" s="661"/>
      <c r="Z339" s="661"/>
      <c r="AA339" s="662"/>
      <c r="AF339" s="707">
        <f t="shared" si="135"/>
        <v>5.3937432578209281E-3</v>
      </c>
      <c r="AG339" s="597" t="s">
        <v>216</v>
      </c>
      <c r="AH339" s="651"/>
      <c r="AI339" s="651"/>
    </row>
    <row r="340" spans="1:35" ht="13" x14ac:dyDescent="0.3">
      <c r="A340" s="470" t="s">
        <v>219</v>
      </c>
      <c r="B340" s="473">
        <v>0</v>
      </c>
      <c r="C340" s="471" t="s">
        <v>218</v>
      </c>
      <c r="D340" s="471">
        <v>0</v>
      </c>
      <c r="E340" s="471" t="s">
        <v>218</v>
      </c>
      <c r="F340" s="471" t="s">
        <v>218</v>
      </c>
      <c r="G340" s="471" t="s">
        <v>218</v>
      </c>
      <c r="H340" s="471" t="s">
        <v>218</v>
      </c>
      <c r="I340" s="471" t="s">
        <v>218</v>
      </c>
      <c r="J340" s="471">
        <v>0</v>
      </c>
      <c r="K340" s="471">
        <v>0</v>
      </c>
      <c r="L340" s="471">
        <v>2</v>
      </c>
      <c r="M340" s="719">
        <v>2</v>
      </c>
      <c r="N340" s="717">
        <f t="shared" si="136"/>
        <v>2</v>
      </c>
      <c r="O340" s="736">
        <f t="shared" si="128"/>
        <v>6.3291139240506328E-3</v>
      </c>
      <c r="P340" s="717">
        <f t="shared" si="129"/>
        <v>0</v>
      </c>
      <c r="Q340" s="701">
        <f t="shared" si="130"/>
        <v>0</v>
      </c>
      <c r="R340" s="717" t="s">
        <v>218</v>
      </c>
      <c r="S340" s="701" t="s">
        <v>218</v>
      </c>
      <c r="T340" s="717">
        <f t="shared" si="131"/>
        <v>2</v>
      </c>
      <c r="U340" s="701">
        <f t="shared" si="132"/>
        <v>5.7142857142857143E-3</v>
      </c>
      <c r="V340" s="730">
        <f t="shared" si="133"/>
        <v>4</v>
      </c>
      <c r="W340" s="701">
        <f t="shared" si="134"/>
        <v>5.3191489361702126E-3</v>
      </c>
      <c r="X340" s="590" t="s">
        <v>219</v>
      </c>
      <c r="Y340" s="663"/>
      <c r="Z340" s="663"/>
      <c r="AA340" s="664"/>
      <c r="AF340" s="711">
        <f t="shared" si="135"/>
        <v>2.8047464940668825E-2</v>
      </c>
      <c r="AG340" s="605" t="s">
        <v>217</v>
      </c>
      <c r="AH340" s="661"/>
      <c r="AI340" s="661"/>
    </row>
    <row r="341" spans="1:35" ht="13" x14ac:dyDescent="0.3">
      <c r="A341" s="470" t="s">
        <v>220</v>
      </c>
      <c r="B341" s="473">
        <v>0</v>
      </c>
      <c r="C341" s="471" t="s">
        <v>218</v>
      </c>
      <c r="D341" s="471" t="s">
        <v>218</v>
      </c>
      <c r="E341" s="471" t="s">
        <v>218</v>
      </c>
      <c r="F341" s="471" t="s">
        <v>218</v>
      </c>
      <c r="G341" s="471" t="s">
        <v>218</v>
      </c>
      <c r="H341" s="471" t="s">
        <v>218</v>
      </c>
      <c r="I341" s="471" t="s">
        <v>218</v>
      </c>
      <c r="J341" s="471">
        <v>0</v>
      </c>
      <c r="K341" s="471" t="s">
        <v>218</v>
      </c>
      <c r="L341" s="471">
        <v>0</v>
      </c>
      <c r="M341" s="719">
        <v>0</v>
      </c>
      <c r="N341" s="717">
        <f t="shared" si="136"/>
        <v>0</v>
      </c>
      <c r="O341" s="736">
        <f t="shared" si="128"/>
        <v>0</v>
      </c>
      <c r="P341" s="717">
        <f t="shared" si="129"/>
        <v>0</v>
      </c>
      <c r="Q341" s="701">
        <f t="shared" si="130"/>
        <v>0</v>
      </c>
      <c r="R341" s="717" t="s">
        <v>218</v>
      </c>
      <c r="S341" s="701" t="s">
        <v>218</v>
      </c>
      <c r="T341" s="717">
        <f t="shared" si="131"/>
        <v>0</v>
      </c>
      <c r="U341" s="701">
        <f t="shared" si="132"/>
        <v>0</v>
      </c>
      <c r="V341" s="730">
        <f t="shared" si="133"/>
        <v>0</v>
      </c>
      <c r="W341" s="701">
        <f t="shared" si="134"/>
        <v>0</v>
      </c>
      <c r="X341" s="590" t="s">
        <v>220</v>
      </c>
      <c r="Y341" s="663"/>
      <c r="Z341" s="663"/>
      <c r="AA341" s="664"/>
      <c r="AF341" s="703">
        <f t="shared" si="135"/>
        <v>6.4724919093851136E-3</v>
      </c>
      <c r="AG341" s="590" t="s">
        <v>219</v>
      </c>
      <c r="AH341" s="663"/>
      <c r="AI341" s="663"/>
    </row>
    <row r="342" spans="1:35" ht="13" x14ac:dyDescent="0.3">
      <c r="A342" s="470" t="s">
        <v>221</v>
      </c>
      <c r="B342" s="473">
        <v>0</v>
      </c>
      <c r="C342" s="471" t="s">
        <v>218</v>
      </c>
      <c r="D342" s="471" t="s">
        <v>218</v>
      </c>
      <c r="E342" s="471" t="s">
        <v>218</v>
      </c>
      <c r="F342" s="471" t="s">
        <v>218</v>
      </c>
      <c r="G342" s="471" t="s">
        <v>218</v>
      </c>
      <c r="H342" s="471" t="s">
        <v>218</v>
      </c>
      <c r="I342" s="471" t="s">
        <v>218</v>
      </c>
      <c r="J342" s="471">
        <v>0</v>
      </c>
      <c r="K342" s="471" t="s">
        <v>218</v>
      </c>
      <c r="L342" s="471">
        <v>0</v>
      </c>
      <c r="M342" s="719">
        <v>0</v>
      </c>
      <c r="N342" s="717">
        <f t="shared" si="136"/>
        <v>3</v>
      </c>
      <c r="O342" s="736">
        <f t="shared" si="128"/>
        <v>9.4936708860759497E-3</v>
      </c>
      <c r="P342" s="717">
        <f t="shared" si="129"/>
        <v>0</v>
      </c>
      <c r="Q342" s="701">
        <f t="shared" si="130"/>
        <v>0</v>
      </c>
      <c r="R342" s="717" t="s">
        <v>218</v>
      </c>
      <c r="S342" s="701" t="s">
        <v>218</v>
      </c>
      <c r="T342" s="717">
        <f t="shared" si="131"/>
        <v>0</v>
      </c>
      <c r="U342" s="701">
        <f t="shared" si="132"/>
        <v>0</v>
      </c>
      <c r="V342" s="730">
        <f t="shared" si="133"/>
        <v>3</v>
      </c>
      <c r="W342" s="701">
        <f t="shared" si="134"/>
        <v>3.9893617021276593E-3</v>
      </c>
      <c r="X342" s="590" t="s">
        <v>221</v>
      </c>
      <c r="Y342" s="663"/>
      <c r="Z342" s="663"/>
      <c r="AA342" s="664"/>
      <c r="AF342" s="703">
        <f t="shared" si="135"/>
        <v>0</v>
      </c>
      <c r="AG342" s="590" t="s">
        <v>220</v>
      </c>
      <c r="AH342" s="663"/>
      <c r="AI342" s="663"/>
    </row>
    <row r="343" spans="1:35" ht="13.5" thickBot="1" x14ac:dyDescent="0.35">
      <c r="A343" s="482" t="s">
        <v>222</v>
      </c>
      <c r="B343" s="473">
        <v>0</v>
      </c>
      <c r="C343" s="471" t="s">
        <v>218</v>
      </c>
      <c r="D343" s="471" t="s">
        <v>218</v>
      </c>
      <c r="E343" s="471" t="s">
        <v>218</v>
      </c>
      <c r="F343" s="471" t="s">
        <v>218</v>
      </c>
      <c r="G343" s="471" t="s">
        <v>218</v>
      </c>
      <c r="H343" s="471" t="s">
        <v>218</v>
      </c>
      <c r="I343" s="471" t="s">
        <v>218</v>
      </c>
      <c r="J343" s="471">
        <v>0</v>
      </c>
      <c r="K343" s="471" t="s">
        <v>218</v>
      </c>
      <c r="L343" s="471">
        <v>0</v>
      </c>
      <c r="M343" s="719">
        <v>0</v>
      </c>
      <c r="N343" s="717">
        <f t="shared" si="136"/>
        <v>0</v>
      </c>
      <c r="O343" s="736">
        <f t="shared" si="128"/>
        <v>0</v>
      </c>
      <c r="P343" s="717">
        <f t="shared" si="129"/>
        <v>0</v>
      </c>
      <c r="Q343" s="701">
        <f t="shared" si="130"/>
        <v>0</v>
      </c>
      <c r="R343" s="717" t="s">
        <v>218</v>
      </c>
      <c r="S343" s="701" t="s">
        <v>218</v>
      </c>
      <c r="T343" s="717">
        <f t="shared" si="131"/>
        <v>0</v>
      </c>
      <c r="U343" s="701">
        <f t="shared" si="132"/>
        <v>0</v>
      </c>
      <c r="V343" s="730">
        <f t="shared" si="133"/>
        <v>0</v>
      </c>
      <c r="W343" s="701">
        <f t="shared" si="134"/>
        <v>0</v>
      </c>
      <c r="X343" s="608" t="s">
        <v>222</v>
      </c>
      <c r="Y343" s="665"/>
      <c r="Z343" s="665"/>
      <c r="AA343" s="666"/>
      <c r="AF343" s="703">
        <f t="shared" si="135"/>
        <v>1.0787486515641855E-3</v>
      </c>
      <c r="AG343" s="590" t="s">
        <v>221</v>
      </c>
      <c r="AH343" s="663"/>
      <c r="AI343" s="663"/>
    </row>
    <row r="344" spans="1:35" ht="13.5" thickBot="1" x14ac:dyDescent="0.35">
      <c r="A344" s="486" t="s">
        <v>46</v>
      </c>
      <c r="B344" s="487">
        <f t="shared" ref="B344:M344" si="137">SUM(B331:B343)</f>
        <v>128</v>
      </c>
      <c r="C344" s="487">
        <f t="shared" si="137"/>
        <v>120</v>
      </c>
      <c r="D344" s="487">
        <f t="shared" si="137"/>
        <v>0</v>
      </c>
      <c r="E344" s="487">
        <f t="shared" si="137"/>
        <v>34</v>
      </c>
      <c r="F344" s="487">
        <f t="shared" si="137"/>
        <v>45</v>
      </c>
      <c r="G344" s="487">
        <f t="shared" si="137"/>
        <v>6</v>
      </c>
      <c r="H344" s="487">
        <f t="shared" si="137"/>
        <v>1</v>
      </c>
      <c r="I344" s="487">
        <f t="shared" si="137"/>
        <v>0</v>
      </c>
      <c r="J344" s="487">
        <f t="shared" si="137"/>
        <v>80</v>
      </c>
      <c r="K344" s="487">
        <f t="shared" si="137"/>
        <v>174</v>
      </c>
      <c r="L344" s="487">
        <f t="shared" si="137"/>
        <v>96</v>
      </c>
      <c r="M344" s="487">
        <f t="shared" si="137"/>
        <v>78</v>
      </c>
      <c r="N344" s="712">
        <f>SUM(N331:N343)</f>
        <v>316</v>
      </c>
      <c r="O344" s="713">
        <f>SUM(O331:O343)</f>
        <v>1</v>
      </c>
      <c r="P344" s="712">
        <f t="shared" ref="P344:W344" si="138">SUM(P331:P343)</f>
        <v>86</v>
      </c>
      <c r="Q344" s="713">
        <f t="shared" si="138"/>
        <v>1</v>
      </c>
      <c r="R344" s="712">
        <f t="shared" si="138"/>
        <v>0</v>
      </c>
      <c r="S344" s="713">
        <f t="shared" si="138"/>
        <v>0</v>
      </c>
      <c r="T344" s="712">
        <f t="shared" si="138"/>
        <v>350</v>
      </c>
      <c r="U344" s="713">
        <f t="shared" si="138"/>
        <v>1.0000000000000002</v>
      </c>
      <c r="V344" s="712">
        <f t="shared" si="138"/>
        <v>752</v>
      </c>
      <c r="W344" s="713">
        <f t="shared" si="138"/>
        <v>1</v>
      </c>
      <c r="X344" s="741"/>
      <c r="Y344" s="671"/>
      <c r="Z344" s="671"/>
      <c r="AA344" s="671"/>
      <c r="AF344" s="703">
        <f t="shared" si="135"/>
        <v>0</v>
      </c>
      <c r="AG344" s="608" t="s">
        <v>222</v>
      </c>
      <c r="AH344" s="665"/>
      <c r="AI344" s="665"/>
    </row>
    <row r="345" spans="1:35" ht="13.5" thickBot="1" x14ac:dyDescent="0.35">
      <c r="A345" s="495" t="s">
        <v>304</v>
      </c>
      <c r="C345" s="499"/>
      <c r="D345" s="499"/>
      <c r="E345" s="499"/>
      <c r="F345" s="499"/>
      <c r="G345" s="499"/>
      <c r="H345" s="499"/>
      <c r="I345" s="499"/>
      <c r="J345" s="499"/>
      <c r="N345" s="742">
        <v>2009</v>
      </c>
      <c r="O345" s="743" t="s">
        <v>229</v>
      </c>
      <c r="P345" s="744"/>
      <c r="Q345" s="744"/>
      <c r="R345" s="744" t="s">
        <v>305</v>
      </c>
      <c r="S345" s="744" t="s">
        <v>306</v>
      </c>
      <c r="T345" s="745" t="s">
        <v>224</v>
      </c>
      <c r="U345" s="745" t="s">
        <v>225</v>
      </c>
      <c r="V345" s="746" t="s">
        <v>226</v>
      </c>
      <c r="W345" s="747" t="s">
        <v>226</v>
      </c>
      <c r="X345" s="748" t="s">
        <v>227</v>
      </c>
      <c r="Y345" s="749"/>
      <c r="Z345" s="749"/>
      <c r="AA345" s="750"/>
      <c r="AF345" s="715">
        <f t="shared" ref="B345:AF371" si="139">SUM(AF332:AF344)</f>
        <v>1</v>
      </c>
      <c r="AG345" s="670"/>
      <c r="AH345" s="671"/>
      <c r="AI345" s="671"/>
    </row>
    <row r="346" spans="1:35" x14ac:dyDescent="0.25">
      <c r="A346" s="1445" t="s">
        <v>528</v>
      </c>
      <c r="C346" s="512"/>
      <c r="D346" s="1484">
        <v>0</v>
      </c>
      <c r="E346" s="1484">
        <v>0</v>
      </c>
      <c r="F346" s="1484">
        <v>0</v>
      </c>
      <c r="G346" s="1484">
        <v>0</v>
      </c>
      <c r="H346" s="1484">
        <v>0</v>
      </c>
      <c r="I346" s="1484">
        <v>0</v>
      </c>
      <c r="J346" s="512"/>
      <c r="M346" s="512"/>
      <c r="N346" s="751"/>
      <c r="O346" s="752"/>
      <c r="P346" s="752"/>
      <c r="Q346" s="752"/>
      <c r="R346" s="752"/>
      <c r="S346" s="752"/>
      <c r="T346" s="753" t="s">
        <v>232</v>
      </c>
      <c r="U346" s="753" t="s">
        <v>233</v>
      </c>
      <c r="V346" s="754" t="s">
        <v>232</v>
      </c>
      <c r="W346" s="755" t="s">
        <v>233</v>
      </c>
      <c r="X346" s="756" t="s">
        <v>234</v>
      </c>
      <c r="Y346" s="757"/>
      <c r="Z346" s="757"/>
      <c r="AA346" s="758"/>
      <c r="AF346" s="747" t="s">
        <v>226</v>
      </c>
      <c r="AG346" s="748" t="s">
        <v>227</v>
      </c>
      <c r="AH346" s="749"/>
      <c r="AI346" s="749"/>
    </row>
    <row r="347" spans="1:35" ht="13" x14ac:dyDescent="0.3">
      <c r="A347" s="1322" t="s">
        <v>529</v>
      </c>
      <c r="B347" s="1479">
        <v>0</v>
      </c>
      <c r="N347" s="759" t="s">
        <v>308</v>
      </c>
      <c r="O347" s="760"/>
      <c r="P347" s="760"/>
      <c r="Q347" s="760"/>
      <c r="R347" s="527">
        <f>SUM(T347,V347)/SUM(T347:W347)</f>
        <v>0.85126582278481011</v>
      </c>
      <c r="S347" s="527">
        <f>SUM(U347,W347)/SUM(T347:W347)</f>
        <v>0.14873417721518986</v>
      </c>
      <c r="T347" s="528">
        <f>SUM(N331:N332)</f>
        <v>268</v>
      </c>
      <c r="U347" s="528">
        <f>SUM(N334:N343)</f>
        <v>46</v>
      </c>
      <c r="V347" s="536">
        <v>1</v>
      </c>
      <c r="W347" s="537">
        <v>1</v>
      </c>
      <c r="X347" s="682" t="s">
        <v>236</v>
      </c>
      <c r="Y347" s="682"/>
      <c r="Z347" s="682"/>
      <c r="AA347" s="761"/>
      <c r="AF347" s="755" t="s">
        <v>233</v>
      </c>
      <c r="AG347" s="756" t="s">
        <v>234</v>
      </c>
      <c r="AH347" s="757"/>
      <c r="AI347" s="757"/>
    </row>
    <row r="348" spans="1:35" ht="13" x14ac:dyDescent="0.3">
      <c r="A348" s="582" t="s">
        <v>309</v>
      </c>
      <c r="B348" s="424" t="s">
        <v>307</v>
      </c>
      <c r="N348" s="762" t="s">
        <v>310</v>
      </c>
      <c r="O348" s="763"/>
      <c r="P348" s="763"/>
      <c r="Q348" s="763"/>
      <c r="R348" s="527">
        <f>SUM(T348,V348)/SUM(T348:W348)</f>
        <v>1</v>
      </c>
      <c r="S348" s="527">
        <f>SUM(U348,W348)/SUM(T348:W348)</f>
        <v>0</v>
      </c>
      <c r="T348" s="528">
        <f>SUM(P331:P334)</f>
        <v>86</v>
      </c>
      <c r="U348" s="528">
        <f>SUM(P335:P343)</f>
        <v>0</v>
      </c>
      <c r="V348" s="536">
        <v>0</v>
      </c>
      <c r="W348" s="537">
        <v>0</v>
      </c>
      <c r="X348" s="682" t="s">
        <v>238</v>
      </c>
      <c r="Y348" s="682"/>
      <c r="Z348" s="682"/>
      <c r="AA348" s="761"/>
      <c r="AF348" s="787">
        <v>0</v>
      </c>
      <c r="AG348" s="682" t="s">
        <v>236</v>
      </c>
      <c r="AH348" s="682"/>
      <c r="AI348" s="682"/>
    </row>
    <row r="349" spans="1:35" ht="13" x14ac:dyDescent="0.3">
      <c r="A349" s="582"/>
      <c r="N349" s="764" t="s">
        <v>311</v>
      </c>
      <c r="O349" s="519"/>
      <c r="P349" s="519"/>
      <c r="Q349" s="519"/>
      <c r="R349" s="527">
        <f>SUM(T349,V349)/SUM(T349:W349)</f>
        <v>0.58571428571428574</v>
      </c>
      <c r="S349" s="527">
        <f>SUM(U349,W349)/SUM(T349:W349)</f>
        <v>0.41428571428571431</v>
      </c>
      <c r="T349" s="765">
        <f>SUM(T331:T334)</f>
        <v>205</v>
      </c>
      <c r="U349" s="766">
        <f>SUM(T335:T343)</f>
        <v>145</v>
      </c>
      <c r="V349" s="767">
        <v>0</v>
      </c>
      <c r="W349" s="768">
        <v>0</v>
      </c>
      <c r="X349" s="769"/>
      <c r="Y349" s="769"/>
      <c r="Z349" s="769"/>
      <c r="AA349" s="770"/>
      <c r="AF349" s="537">
        <v>0</v>
      </c>
      <c r="AG349" s="682" t="s">
        <v>238</v>
      </c>
      <c r="AH349" s="682"/>
      <c r="AI349" s="682"/>
    </row>
    <row r="350" spans="1:35" x14ac:dyDescent="0.25">
      <c r="AF350" s="768">
        <v>0</v>
      </c>
      <c r="AG350" s="769"/>
      <c r="AH350" s="769"/>
      <c r="AI350" s="769"/>
    </row>
    <row r="351" spans="1:35" ht="25.5" thickBot="1" x14ac:dyDescent="0.55000000000000004">
      <c r="A351" s="419" t="s">
        <v>312</v>
      </c>
      <c r="B351" s="419"/>
      <c r="C351" s="420"/>
      <c r="D351" s="420"/>
      <c r="E351" s="421"/>
      <c r="F351" s="421"/>
      <c r="G351" s="421"/>
      <c r="H351" s="421"/>
      <c r="I351" s="421"/>
      <c r="J351" s="421"/>
      <c r="K351" s="421"/>
      <c r="L351" s="421"/>
      <c r="M351" s="421"/>
      <c r="N351" s="421"/>
      <c r="O351" s="421"/>
      <c r="P351" s="421"/>
      <c r="Q351" s="421"/>
      <c r="R351" s="421"/>
      <c r="S351" s="423"/>
      <c r="T351" s="421"/>
      <c r="U351" s="421"/>
      <c r="V351" s="421"/>
      <c r="W351" s="421"/>
      <c r="X351" s="421"/>
      <c r="Y351" s="421"/>
      <c r="Z351" s="421"/>
      <c r="AA351" s="421"/>
      <c r="AB351" s="421"/>
      <c r="AC351" s="421"/>
      <c r="AD351" s="421"/>
      <c r="AF351" s="771"/>
      <c r="AG351" s="771"/>
      <c r="AH351" s="771"/>
      <c r="AI351" s="771"/>
    </row>
    <row r="352" spans="1:35" ht="13.5" thickBot="1" x14ac:dyDescent="0.35">
      <c r="A352" s="425" t="s">
        <v>191</v>
      </c>
      <c r="B352" s="425"/>
      <c r="C352" s="421"/>
      <c r="D352" s="421"/>
      <c r="E352" s="421"/>
      <c r="F352" s="421"/>
      <c r="G352" s="421"/>
      <c r="H352" s="421"/>
      <c r="I352" s="421"/>
      <c r="J352" s="421"/>
      <c r="K352" s="421"/>
      <c r="L352" s="421"/>
      <c r="M352" s="421"/>
      <c r="N352" s="421"/>
      <c r="O352" s="421"/>
      <c r="P352" s="421"/>
      <c r="Q352" s="421"/>
      <c r="R352" s="421"/>
      <c r="S352" s="421"/>
      <c r="T352" s="421"/>
      <c r="U352" s="421"/>
      <c r="V352" s="421"/>
      <c r="W352" s="421"/>
      <c r="X352" s="421"/>
      <c r="Y352" s="421"/>
      <c r="Z352" s="421"/>
      <c r="AA352" s="421"/>
      <c r="AB352" s="421"/>
      <c r="AC352" s="421"/>
      <c r="AD352" s="421"/>
    </row>
    <row r="353" spans="1:46" ht="13.5" thickTop="1" x14ac:dyDescent="0.3">
      <c r="A353" s="427" t="s">
        <v>192</v>
      </c>
      <c r="B353" s="428">
        <v>39525</v>
      </c>
      <c r="C353" s="428">
        <v>39562</v>
      </c>
      <c r="D353" s="428">
        <v>39567</v>
      </c>
      <c r="E353" s="428">
        <v>39573</v>
      </c>
      <c r="F353" s="428">
        <v>39581</v>
      </c>
      <c r="G353" s="428">
        <v>39595</v>
      </c>
      <c r="H353" s="428">
        <v>39610</v>
      </c>
      <c r="I353" s="428">
        <v>39615</v>
      </c>
      <c r="J353" s="428">
        <v>39622</v>
      </c>
      <c r="K353" s="428">
        <v>39632</v>
      </c>
      <c r="L353" s="428">
        <v>39638</v>
      </c>
      <c r="M353" s="428">
        <v>39650</v>
      </c>
      <c r="N353" s="428">
        <v>39661</v>
      </c>
      <c r="O353" s="428">
        <v>39678</v>
      </c>
      <c r="P353" s="428">
        <v>39685</v>
      </c>
      <c r="Q353" s="428">
        <v>39701</v>
      </c>
      <c r="R353" s="428">
        <v>39720</v>
      </c>
      <c r="S353" s="428">
        <v>39728</v>
      </c>
      <c r="T353" s="428">
        <v>39750</v>
      </c>
      <c r="U353" s="428">
        <v>39764</v>
      </c>
      <c r="V353" s="772">
        <v>39798</v>
      </c>
      <c r="W353" s="429">
        <v>2008</v>
      </c>
      <c r="X353" s="430"/>
      <c r="Y353" s="430"/>
      <c r="Z353" s="431"/>
      <c r="AA353" s="431"/>
      <c r="AB353" s="431"/>
      <c r="AC353" s="431"/>
      <c r="AD353" s="432"/>
      <c r="AE353" s="433"/>
    </row>
    <row r="354" spans="1:46" ht="13" x14ac:dyDescent="0.3">
      <c r="A354" s="436" t="s">
        <v>193</v>
      </c>
      <c r="B354" s="437" t="s">
        <v>242</v>
      </c>
      <c r="C354" s="437" t="s">
        <v>313</v>
      </c>
      <c r="D354" s="437" t="s">
        <v>313</v>
      </c>
      <c r="E354" s="437" t="s">
        <v>313</v>
      </c>
      <c r="F354" s="437" t="s">
        <v>313</v>
      </c>
      <c r="G354" s="437" t="s">
        <v>313</v>
      </c>
      <c r="H354" s="437" t="s">
        <v>313</v>
      </c>
      <c r="I354" s="437" t="s">
        <v>313</v>
      </c>
      <c r="J354" s="437" t="s">
        <v>313</v>
      </c>
      <c r="K354" s="437" t="s">
        <v>242</v>
      </c>
      <c r="L354" s="437" t="s">
        <v>242</v>
      </c>
      <c r="M354" s="437" t="s">
        <v>242</v>
      </c>
      <c r="N354" s="437" t="s">
        <v>313</v>
      </c>
      <c r="O354" s="437" t="s">
        <v>313</v>
      </c>
      <c r="P354" s="437" t="s">
        <v>313</v>
      </c>
      <c r="Q354" s="437" t="s">
        <v>313</v>
      </c>
      <c r="R354" s="437" t="s">
        <v>313</v>
      </c>
      <c r="S354" s="437" t="s">
        <v>242</v>
      </c>
      <c r="T354" s="437" t="s">
        <v>242</v>
      </c>
      <c r="U354" s="437" t="s">
        <v>242</v>
      </c>
      <c r="V354" s="773" t="s">
        <v>242</v>
      </c>
      <c r="W354" s="438"/>
      <c r="X354" s="439"/>
      <c r="Y354" s="439"/>
      <c r="Z354" s="440"/>
      <c r="AA354" s="440"/>
      <c r="AB354" s="440"/>
      <c r="AC354" s="440"/>
      <c r="AD354" s="441"/>
      <c r="AE354" s="437"/>
    </row>
    <row r="355" spans="1:46" ht="13" x14ac:dyDescent="0.3">
      <c r="A355" s="436" t="s">
        <v>195</v>
      </c>
      <c r="B355" s="437" t="s">
        <v>196</v>
      </c>
      <c r="C355" s="437" t="s">
        <v>246</v>
      </c>
      <c r="D355" s="437" t="s">
        <v>246</v>
      </c>
      <c r="E355" s="437" t="s">
        <v>246</v>
      </c>
      <c r="F355" s="437" t="s">
        <v>260</v>
      </c>
      <c r="G355" s="437" t="s">
        <v>245</v>
      </c>
      <c r="H355" s="437" t="s">
        <v>246</v>
      </c>
      <c r="I355" s="437" t="s">
        <v>246</v>
      </c>
      <c r="J355" s="437" t="s">
        <v>246</v>
      </c>
      <c r="K355" s="437" t="s">
        <v>246</v>
      </c>
      <c r="L355" s="437" t="s">
        <v>246</v>
      </c>
      <c r="M355" s="437" t="s">
        <v>246</v>
      </c>
      <c r="N355" s="437" t="s">
        <v>246</v>
      </c>
      <c r="O355" s="437" t="s">
        <v>314</v>
      </c>
      <c r="P355" s="437" t="s">
        <v>260</v>
      </c>
      <c r="Q355" s="437" t="s">
        <v>314</v>
      </c>
      <c r="R355" s="437" t="s">
        <v>315</v>
      </c>
      <c r="S355" s="437" t="s">
        <v>245</v>
      </c>
      <c r="T355" s="437" t="s">
        <v>245</v>
      </c>
      <c r="U355" s="437" t="s">
        <v>245</v>
      </c>
      <c r="V355" s="773" t="s">
        <v>196</v>
      </c>
      <c r="W355" s="444" t="s">
        <v>46</v>
      </c>
      <c r="X355" s="439"/>
      <c r="Y355" s="440"/>
      <c r="Z355" s="440"/>
      <c r="AA355" s="440"/>
      <c r="AB355" s="440"/>
      <c r="AC355" s="440"/>
      <c r="AD355" s="441"/>
      <c r="AE355" s="437"/>
    </row>
    <row r="356" spans="1:46" ht="13.5" thickBot="1" x14ac:dyDescent="0.35">
      <c r="A356" s="451" t="s">
        <v>292</v>
      </c>
      <c r="B356" s="452">
        <v>3263</v>
      </c>
      <c r="C356" s="452">
        <v>7028</v>
      </c>
      <c r="D356" s="452">
        <v>7517</v>
      </c>
      <c r="E356" s="452">
        <v>8270</v>
      </c>
      <c r="F356" s="452">
        <v>8261</v>
      </c>
      <c r="G356" s="452">
        <v>10047</v>
      </c>
      <c r="H356" s="452">
        <v>10471</v>
      </c>
      <c r="I356" s="452">
        <v>11014</v>
      </c>
      <c r="J356" s="452">
        <v>13277</v>
      </c>
      <c r="K356" s="452">
        <v>13314</v>
      </c>
      <c r="L356" s="452">
        <v>13144</v>
      </c>
      <c r="M356" s="452">
        <v>12514</v>
      </c>
      <c r="N356" s="452">
        <v>11522</v>
      </c>
      <c r="O356" s="452">
        <v>10087</v>
      </c>
      <c r="P356" s="452">
        <v>9234</v>
      </c>
      <c r="Q356" s="452">
        <v>7473</v>
      </c>
      <c r="R356" s="452">
        <v>6530</v>
      </c>
      <c r="S356" s="452">
        <v>6297</v>
      </c>
      <c r="T356" s="452">
        <v>7326</v>
      </c>
      <c r="U356" s="452">
        <v>4923</v>
      </c>
      <c r="V356" s="774">
        <v>3785</v>
      </c>
      <c r="W356" s="453" t="s">
        <v>198</v>
      </c>
      <c r="X356" s="623"/>
      <c r="Y356" s="624"/>
      <c r="Z356" s="624"/>
      <c r="AA356" s="624"/>
      <c r="AB356" s="624"/>
      <c r="AC356" s="625"/>
      <c r="AD356" s="626"/>
      <c r="AE356" s="627"/>
    </row>
    <row r="357" spans="1:46" ht="13.5" thickBot="1" x14ac:dyDescent="0.35">
      <c r="A357" s="460" t="s">
        <v>199</v>
      </c>
      <c r="B357" s="461" t="s">
        <v>247</v>
      </c>
      <c r="C357" s="461" t="s">
        <v>200</v>
      </c>
      <c r="D357" s="461" t="s">
        <v>200</v>
      </c>
      <c r="E357" s="461" t="s">
        <v>200</v>
      </c>
      <c r="F357" s="461" t="s">
        <v>200</v>
      </c>
      <c r="G357" s="461" t="s">
        <v>200</v>
      </c>
      <c r="H357" s="461" t="s">
        <v>200</v>
      </c>
      <c r="I357" s="461" t="s">
        <v>200</v>
      </c>
      <c r="J357" s="461" t="s">
        <v>200</v>
      </c>
      <c r="K357" s="461" t="s">
        <v>200</v>
      </c>
      <c r="L357" s="461" t="s">
        <v>200</v>
      </c>
      <c r="M357" s="461" t="s">
        <v>200</v>
      </c>
      <c r="N357" s="461" t="s">
        <v>200</v>
      </c>
      <c r="O357" s="461" t="s">
        <v>200</v>
      </c>
      <c r="P357" s="461" t="s">
        <v>200</v>
      </c>
      <c r="Q357" s="461" t="s">
        <v>248</v>
      </c>
      <c r="R357" s="461" t="s">
        <v>248</v>
      </c>
      <c r="S357" s="461" t="s">
        <v>206</v>
      </c>
      <c r="T357" s="461" t="s">
        <v>206</v>
      </c>
      <c r="U357" s="461" t="s">
        <v>206</v>
      </c>
      <c r="V357" s="775" t="s">
        <v>201</v>
      </c>
      <c r="W357" s="462" t="s">
        <v>201</v>
      </c>
      <c r="X357" s="463" t="s">
        <v>202</v>
      </c>
      <c r="Y357" s="462" t="s">
        <v>203</v>
      </c>
      <c r="Z357" s="462" t="s">
        <v>204</v>
      </c>
      <c r="AA357" s="462" t="s">
        <v>205</v>
      </c>
      <c r="AB357" s="462" t="s">
        <v>204</v>
      </c>
      <c r="AC357" s="462" t="s">
        <v>206</v>
      </c>
      <c r="AD357" s="463" t="s">
        <v>202</v>
      </c>
      <c r="AE357" s="632" t="s">
        <v>207</v>
      </c>
      <c r="AJ357" s="363"/>
    </row>
    <row r="358" spans="1:46" ht="13" x14ac:dyDescent="0.3">
      <c r="A358" s="465" t="s">
        <v>208</v>
      </c>
      <c r="B358" s="466">
        <v>17</v>
      </c>
      <c r="C358" s="466">
        <v>0</v>
      </c>
      <c r="D358" s="466">
        <v>0</v>
      </c>
      <c r="E358" s="466">
        <v>0</v>
      </c>
      <c r="F358" s="466">
        <v>0</v>
      </c>
      <c r="G358" s="466">
        <v>0</v>
      </c>
      <c r="H358" s="466">
        <v>6</v>
      </c>
      <c r="I358" s="466">
        <v>56</v>
      </c>
      <c r="J358" s="466">
        <v>78</v>
      </c>
      <c r="K358" s="466">
        <v>51</v>
      </c>
      <c r="L358" s="466">
        <v>6</v>
      </c>
      <c r="M358" s="466">
        <v>18</v>
      </c>
      <c r="N358" s="466">
        <v>11</v>
      </c>
      <c r="O358" s="466">
        <v>0</v>
      </c>
      <c r="P358" s="466">
        <v>0</v>
      </c>
      <c r="Q358" s="466">
        <v>0</v>
      </c>
      <c r="R358" s="466">
        <v>0</v>
      </c>
      <c r="S358" s="466">
        <v>1</v>
      </c>
      <c r="T358" s="466">
        <v>2</v>
      </c>
      <c r="U358" s="466">
        <v>0</v>
      </c>
      <c r="V358" s="776">
        <v>19</v>
      </c>
      <c r="W358" s="702">
        <f t="shared" ref="W358:W370" si="140">B358</f>
        <v>17</v>
      </c>
      <c r="X358" s="777">
        <f t="shared" ref="X358:X370" si="141">AVERAGE(S386,R416,Y443,AB472,W499,Y528,AC557)</f>
        <v>0.4778094762505134</v>
      </c>
      <c r="Y358" s="702">
        <f t="shared" ref="Y358:Y370" si="142">SUM(C358:P358)</f>
        <v>226</v>
      </c>
      <c r="Z358" s="703">
        <f t="shared" ref="Z358:Z370" si="143">Y358/Y$371</f>
        <v>0.51247165532879824</v>
      </c>
      <c r="AA358" s="702">
        <f t="shared" ref="AA358:AA370" si="144">SUM(Q358:R358)</f>
        <v>0</v>
      </c>
      <c r="AB358" s="703">
        <f t="shared" ref="AB358:AB370" si="145">AA358/AA$371</f>
        <v>0</v>
      </c>
      <c r="AC358" s="702">
        <f t="shared" ref="AC358:AC370" si="146">SUM(S358:U358)</f>
        <v>3</v>
      </c>
      <c r="AD358" s="703">
        <f t="shared" ref="AD358:AD370" si="147">AC358/AC$371</f>
        <v>6.7264573991031393E-3</v>
      </c>
      <c r="AE358" s="718">
        <f t="shared" ref="AE358:AE370" si="148">SUM(B358:U358)</f>
        <v>246</v>
      </c>
      <c r="AJ358" s="363"/>
    </row>
    <row r="359" spans="1:46" ht="13" x14ac:dyDescent="0.3">
      <c r="A359" s="470" t="s">
        <v>209</v>
      </c>
      <c r="B359" s="471">
        <v>0</v>
      </c>
      <c r="C359" s="471">
        <v>0</v>
      </c>
      <c r="D359" s="471">
        <v>1</v>
      </c>
      <c r="E359" s="471">
        <v>0</v>
      </c>
      <c r="F359" s="471">
        <v>0</v>
      </c>
      <c r="G359" s="471">
        <v>4</v>
      </c>
      <c r="H359" s="471">
        <v>17</v>
      </c>
      <c r="I359" s="471">
        <v>41</v>
      </c>
      <c r="J359" s="471">
        <v>70</v>
      </c>
      <c r="K359" s="471">
        <v>19</v>
      </c>
      <c r="L359" s="471">
        <v>16</v>
      </c>
      <c r="M359" s="471">
        <v>7</v>
      </c>
      <c r="N359" s="471">
        <v>3</v>
      </c>
      <c r="O359" s="471">
        <v>2</v>
      </c>
      <c r="P359" s="471">
        <v>0</v>
      </c>
      <c r="Q359" s="471">
        <v>0</v>
      </c>
      <c r="R359" s="471">
        <v>8</v>
      </c>
      <c r="S359" s="471">
        <v>0</v>
      </c>
      <c r="T359" s="471">
        <v>22</v>
      </c>
      <c r="U359" s="471">
        <v>3</v>
      </c>
      <c r="V359" s="773">
        <v>28</v>
      </c>
      <c r="W359" s="702">
        <f t="shared" si="140"/>
        <v>0</v>
      </c>
      <c r="X359" s="777">
        <f t="shared" si="141"/>
        <v>8.1662969561404855E-2</v>
      </c>
      <c r="Y359" s="702">
        <f t="shared" si="142"/>
        <v>180</v>
      </c>
      <c r="Z359" s="703">
        <f t="shared" si="143"/>
        <v>0.40816326530612246</v>
      </c>
      <c r="AA359" s="702">
        <f t="shared" si="144"/>
        <v>8</v>
      </c>
      <c r="AB359" s="703">
        <f t="shared" si="145"/>
        <v>0.34782608695652173</v>
      </c>
      <c r="AC359" s="702">
        <f t="shared" si="146"/>
        <v>25</v>
      </c>
      <c r="AD359" s="703">
        <f t="shared" si="147"/>
        <v>5.6053811659192827E-2</v>
      </c>
      <c r="AE359" s="718">
        <f t="shared" si="148"/>
        <v>213</v>
      </c>
      <c r="AH359" s="794"/>
      <c r="AP359" s="795"/>
      <c r="AQ359" s="795"/>
      <c r="AR359" s="795"/>
      <c r="AS359" s="795"/>
    </row>
    <row r="360" spans="1:46" ht="13" x14ac:dyDescent="0.3">
      <c r="A360" s="470" t="s">
        <v>211</v>
      </c>
      <c r="B360" s="471">
        <v>0</v>
      </c>
      <c r="C360" s="471">
        <v>0</v>
      </c>
      <c r="D360" s="471">
        <v>0</v>
      </c>
      <c r="E360" s="471">
        <v>0</v>
      </c>
      <c r="F360" s="471">
        <v>0</v>
      </c>
      <c r="G360" s="471">
        <v>0</v>
      </c>
      <c r="H360" s="471">
        <v>0</v>
      </c>
      <c r="I360" s="471">
        <v>11</v>
      </c>
      <c r="J360" s="471">
        <v>17</v>
      </c>
      <c r="K360" s="471">
        <v>1</v>
      </c>
      <c r="L360" s="471">
        <v>2</v>
      </c>
      <c r="M360" s="471">
        <v>0</v>
      </c>
      <c r="N360" s="471">
        <v>0</v>
      </c>
      <c r="O360" s="471">
        <v>3</v>
      </c>
      <c r="P360" s="471">
        <v>0</v>
      </c>
      <c r="Q360" s="471">
        <v>0</v>
      </c>
      <c r="R360" s="471">
        <v>10</v>
      </c>
      <c r="S360" s="471">
        <v>1</v>
      </c>
      <c r="T360" s="471">
        <v>65</v>
      </c>
      <c r="U360" s="471">
        <v>20</v>
      </c>
      <c r="V360" s="773">
        <v>0</v>
      </c>
      <c r="W360" s="702">
        <f t="shared" si="140"/>
        <v>0</v>
      </c>
      <c r="X360" s="777">
        <f t="shared" si="141"/>
        <v>0.10591358053524003</v>
      </c>
      <c r="Y360" s="702">
        <f t="shared" si="142"/>
        <v>34</v>
      </c>
      <c r="Z360" s="703">
        <f t="shared" si="143"/>
        <v>7.7097505668934238E-2</v>
      </c>
      <c r="AA360" s="702">
        <f t="shared" si="144"/>
        <v>10</v>
      </c>
      <c r="AB360" s="703">
        <f t="shared" si="145"/>
        <v>0.43478260869565216</v>
      </c>
      <c r="AC360" s="702">
        <f t="shared" si="146"/>
        <v>86</v>
      </c>
      <c r="AD360" s="703">
        <f t="shared" si="147"/>
        <v>0.19282511210762332</v>
      </c>
      <c r="AE360" s="718">
        <f t="shared" si="148"/>
        <v>130</v>
      </c>
      <c r="AH360" s="794"/>
      <c r="AP360" s="512"/>
      <c r="AQ360" s="512"/>
      <c r="AR360" s="512"/>
      <c r="AS360" s="512"/>
      <c r="AT360" s="512"/>
    </row>
    <row r="361" spans="1:46" ht="13" x14ac:dyDescent="0.3">
      <c r="A361" s="470" t="s">
        <v>212</v>
      </c>
      <c r="B361" s="471">
        <v>0</v>
      </c>
      <c r="C361" s="471">
        <v>0</v>
      </c>
      <c r="D361" s="471">
        <v>0</v>
      </c>
      <c r="E361" s="471">
        <v>0</v>
      </c>
      <c r="F361" s="471">
        <v>0</v>
      </c>
      <c r="G361" s="471">
        <v>0</v>
      </c>
      <c r="H361" s="471">
        <v>0</v>
      </c>
      <c r="I361" s="471">
        <v>0</v>
      </c>
      <c r="J361" s="471">
        <v>0</v>
      </c>
      <c r="K361" s="471">
        <v>0</v>
      </c>
      <c r="L361" s="471">
        <v>1</v>
      </c>
      <c r="M361" s="471">
        <v>0</v>
      </c>
      <c r="N361" s="471">
        <v>0</v>
      </c>
      <c r="O361" s="471">
        <v>0</v>
      </c>
      <c r="P361" s="471">
        <v>0</v>
      </c>
      <c r="Q361" s="471">
        <v>0</v>
      </c>
      <c r="R361" s="471">
        <v>1</v>
      </c>
      <c r="S361" s="471">
        <v>5</v>
      </c>
      <c r="T361" s="471">
        <v>110</v>
      </c>
      <c r="U361" s="471">
        <v>15</v>
      </c>
      <c r="V361" s="773">
        <v>5</v>
      </c>
      <c r="W361" s="702">
        <f t="shared" si="140"/>
        <v>0</v>
      </c>
      <c r="X361" s="777">
        <f t="shared" si="141"/>
        <v>0.14241258709690569</v>
      </c>
      <c r="Y361" s="702">
        <f t="shared" si="142"/>
        <v>1</v>
      </c>
      <c r="Z361" s="703">
        <f t="shared" si="143"/>
        <v>2.2675736961451248E-3</v>
      </c>
      <c r="AA361" s="702">
        <f t="shared" si="144"/>
        <v>1</v>
      </c>
      <c r="AB361" s="703">
        <f t="shared" si="145"/>
        <v>4.3478260869565216E-2</v>
      </c>
      <c r="AC361" s="702">
        <f t="shared" si="146"/>
        <v>130</v>
      </c>
      <c r="AD361" s="703">
        <f t="shared" si="147"/>
        <v>0.2914798206278027</v>
      </c>
      <c r="AE361" s="718">
        <f t="shared" si="148"/>
        <v>132</v>
      </c>
      <c r="AF361" s="424" t="s">
        <v>210</v>
      </c>
      <c r="AG361" s="424" t="s">
        <v>261</v>
      </c>
      <c r="AH361" s="794"/>
      <c r="AP361" s="512"/>
      <c r="AQ361" s="690"/>
      <c r="AR361" s="512"/>
      <c r="AS361" s="512"/>
    </row>
    <row r="362" spans="1:46" ht="13" x14ac:dyDescent="0.3">
      <c r="A362" s="470" t="s">
        <v>213</v>
      </c>
      <c r="B362" s="473">
        <v>0</v>
      </c>
      <c r="C362" s="471">
        <v>0</v>
      </c>
      <c r="D362" s="471">
        <v>0</v>
      </c>
      <c r="E362" s="471">
        <v>0</v>
      </c>
      <c r="F362" s="471">
        <v>0</v>
      </c>
      <c r="G362" s="471">
        <v>0</v>
      </c>
      <c r="H362" s="471">
        <v>0</v>
      </c>
      <c r="I362" s="471">
        <v>0</v>
      </c>
      <c r="J362" s="471">
        <v>0</v>
      </c>
      <c r="K362" s="471">
        <v>0</v>
      </c>
      <c r="L362" s="471">
        <v>0</v>
      </c>
      <c r="M362" s="471">
        <v>0</v>
      </c>
      <c r="N362" s="471">
        <v>0</v>
      </c>
      <c r="O362" s="471">
        <v>0</v>
      </c>
      <c r="P362" s="471">
        <v>0</v>
      </c>
      <c r="Q362" s="471">
        <v>0</v>
      </c>
      <c r="R362" s="471">
        <v>0</v>
      </c>
      <c r="S362" s="471">
        <v>0</v>
      </c>
      <c r="T362" s="471">
        <v>36</v>
      </c>
      <c r="U362" s="471">
        <v>14</v>
      </c>
      <c r="V362" s="773">
        <v>8</v>
      </c>
      <c r="W362" s="702">
        <f t="shared" si="140"/>
        <v>0</v>
      </c>
      <c r="X362" s="777">
        <f t="shared" si="141"/>
        <v>6.5879648847285241E-2</v>
      </c>
      <c r="Y362" s="702">
        <f t="shared" si="142"/>
        <v>0</v>
      </c>
      <c r="Z362" s="703">
        <f t="shared" si="143"/>
        <v>0</v>
      </c>
      <c r="AA362" s="702">
        <f t="shared" si="144"/>
        <v>0</v>
      </c>
      <c r="AB362" s="703">
        <f t="shared" si="145"/>
        <v>0</v>
      </c>
      <c r="AC362" s="702">
        <f t="shared" si="146"/>
        <v>50</v>
      </c>
      <c r="AD362" s="703">
        <f t="shared" si="147"/>
        <v>0.11210762331838565</v>
      </c>
      <c r="AE362" s="718">
        <f t="shared" si="148"/>
        <v>50</v>
      </c>
      <c r="AF362" s="424">
        <v>32</v>
      </c>
      <c r="AG362" s="424">
        <v>0</v>
      </c>
      <c r="AH362" s="794"/>
      <c r="AP362" s="690"/>
      <c r="AQ362" s="690"/>
      <c r="AR362" s="690"/>
      <c r="AS362" s="690"/>
    </row>
    <row r="363" spans="1:46" ht="13" x14ac:dyDescent="0.3">
      <c r="A363" s="470" t="s">
        <v>214</v>
      </c>
      <c r="B363" s="473">
        <v>0</v>
      </c>
      <c r="C363" s="471">
        <v>0</v>
      </c>
      <c r="D363" s="471">
        <v>0</v>
      </c>
      <c r="E363" s="471">
        <v>0</v>
      </c>
      <c r="F363" s="471">
        <v>0</v>
      </c>
      <c r="G363" s="471">
        <v>0</v>
      </c>
      <c r="H363" s="471">
        <v>0</v>
      </c>
      <c r="I363" s="471">
        <v>0</v>
      </c>
      <c r="J363" s="471">
        <v>0</v>
      </c>
      <c r="K363" s="471">
        <v>0</v>
      </c>
      <c r="L363" s="471">
        <v>0</v>
      </c>
      <c r="M363" s="471">
        <v>0</v>
      </c>
      <c r="N363" s="471">
        <v>0</v>
      </c>
      <c r="O363" s="471">
        <v>0</v>
      </c>
      <c r="P363" s="471">
        <v>0</v>
      </c>
      <c r="Q363" s="471">
        <v>0</v>
      </c>
      <c r="R363" s="471">
        <v>0</v>
      </c>
      <c r="S363" s="471">
        <v>0</v>
      </c>
      <c r="T363" s="471">
        <v>52</v>
      </c>
      <c r="U363" s="471">
        <v>29</v>
      </c>
      <c r="V363" s="773">
        <v>2</v>
      </c>
      <c r="W363" s="702">
        <f t="shared" si="140"/>
        <v>0</v>
      </c>
      <c r="X363" s="777">
        <f t="shared" si="141"/>
        <v>3.43011600159406E-2</v>
      </c>
      <c r="Y363" s="702">
        <f t="shared" si="142"/>
        <v>0</v>
      </c>
      <c r="Z363" s="703">
        <f t="shared" si="143"/>
        <v>0</v>
      </c>
      <c r="AA363" s="702">
        <f t="shared" si="144"/>
        <v>0</v>
      </c>
      <c r="AB363" s="703">
        <f t="shared" si="145"/>
        <v>0</v>
      </c>
      <c r="AC363" s="702">
        <f t="shared" si="146"/>
        <v>81</v>
      </c>
      <c r="AD363" s="703">
        <f t="shared" si="147"/>
        <v>0.18161434977578475</v>
      </c>
      <c r="AE363" s="718">
        <f t="shared" si="148"/>
        <v>81</v>
      </c>
      <c r="AH363" s="794"/>
      <c r="AP363" s="690"/>
      <c r="AQ363" s="690"/>
      <c r="AR363" s="690"/>
      <c r="AS363" s="690"/>
    </row>
    <row r="364" spans="1:46" ht="13" x14ac:dyDescent="0.3">
      <c r="A364" s="470" t="s">
        <v>215</v>
      </c>
      <c r="B364" s="473">
        <v>0</v>
      </c>
      <c r="C364" s="471">
        <v>0</v>
      </c>
      <c r="D364" s="471">
        <v>0</v>
      </c>
      <c r="E364" s="471">
        <v>0</v>
      </c>
      <c r="F364" s="471">
        <v>0</v>
      </c>
      <c r="G364" s="471">
        <v>0</v>
      </c>
      <c r="H364" s="471">
        <v>0</v>
      </c>
      <c r="I364" s="471">
        <v>0</v>
      </c>
      <c r="J364" s="471">
        <v>0</v>
      </c>
      <c r="K364" s="471">
        <v>0</v>
      </c>
      <c r="L364" s="471">
        <v>0</v>
      </c>
      <c r="M364" s="471">
        <v>0</v>
      </c>
      <c r="N364" s="471">
        <v>0</v>
      </c>
      <c r="O364" s="471">
        <v>0</v>
      </c>
      <c r="P364" s="471">
        <v>0</v>
      </c>
      <c r="Q364" s="471">
        <v>0</v>
      </c>
      <c r="R364" s="471">
        <v>0</v>
      </c>
      <c r="S364" s="471">
        <v>1</v>
      </c>
      <c r="T364" s="471">
        <v>15</v>
      </c>
      <c r="U364" s="471">
        <v>21</v>
      </c>
      <c r="V364" s="773">
        <v>0</v>
      </c>
      <c r="W364" s="702">
        <f t="shared" si="140"/>
        <v>0</v>
      </c>
      <c r="X364" s="777">
        <f t="shared" si="141"/>
        <v>1.2509468907487118E-2</v>
      </c>
      <c r="Y364" s="702">
        <f t="shared" si="142"/>
        <v>0</v>
      </c>
      <c r="Z364" s="703">
        <f t="shared" si="143"/>
        <v>0</v>
      </c>
      <c r="AA364" s="702">
        <f t="shared" si="144"/>
        <v>0</v>
      </c>
      <c r="AB364" s="703">
        <f t="shared" si="145"/>
        <v>0</v>
      </c>
      <c r="AC364" s="702">
        <f t="shared" si="146"/>
        <v>37</v>
      </c>
      <c r="AD364" s="703">
        <f t="shared" si="147"/>
        <v>8.2959641255605385E-2</v>
      </c>
      <c r="AE364" s="718">
        <f t="shared" si="148"/>
        <v>37</v>
      </c>
      <c r="AH364" s="794"/>
      <c r="AP364" s="512"/>
      <c r="AQ364" s="512"/>
      <c r="AR364" s="512"/>
      <c r="AS364" s="512"/>
    </row>
    <row r="365" spans="1:46" ht="13.5" thickBot="1" x14ac:dyDescent="0.35">
      <c r="A365" s="474" t="s">
        <v>216</v>
      </c>
      <c r="B365" s="475">
        <v>0</v>
      </c>
      <c r="C365" s="475">
        <v>0</v>
      </c>
      <c r="D365" s="475">
        <v>0</v>
      </c>
      <c r="E365" s="475">
        <v>0</v>
      </c>
      <c r="F365" s="475">
        <v>0</v>
      </c>
      <c r="G365" s="475">
        <v>0</v>
      </c>
      <c r="H365" s="475">
        <v>0</v>
      </c>
      <c r="I365" s="475">
        <v>0</v>
      </c>
      <c r="J365" s="475">
        <v>0</v>
      </c>
      <c r="K365" s="475">
        <v>0</v>
      </c>
      <c r="L365" s="475">
        <v>0</v>
      </c>
      <c r="M365" s="475">
        <v>0</v>
      </c>
      <c r="N365" s="475">
        <v>0</v>
      </c>
      <c r="O365" s="475">
        <v>0</v>
      </c>
      <c r="P365" s="475">
        <v>0</v>
      </c>
      <c r="Q365" s="475">
        <v>0</v>
      </c>
      <c r="R365" s="475">
        <v>0</v>
      </c>
      <c r="S365" s="475">
        <v>0</v>
      </c>
      <c r="T365" s="475">
        <v>1</v>
      </c>
      <c r="U365" s="475">
        <v>4</v>
      </c>
      <c r="V365" s="778">
        <v>0</v>
      </c>
      <c r="W365" s="706">
        <f t="shared" si="140"/>
        <v>0</v>
      </c>
      <c r="X365" s="779">
        <f t="shared" si="141"/>
        <v>6.1943649995552857E-3</v>
      </c>
      <c r="Y365" s="706">
        <f t="shared" si="142"/>
        <v>0</v>
      </c>
      <c r="Z365" s="707">
        <f t="shared" si="143"/>
        <v>0</v>
      </c>
      <c r="AA365" s="706">
        <f t="shared" si="144"/>
        <v>0</v>
      </c>
      <c r="AB365" s="707">
        <f t="shared" si="145"/>
        <v>0</v>
      </c>
      <c r="AC365" s="706">
        <f t="shared" si="146"/>
        <v>5</v>
      </c>
      <c r="AD365" s="707">
        <f t="shared" si="147"/>
        <v>1.1210762331838564E-2</v>
      </c>
      <c r="AE365" s="722">
        <f t="shared" si="148"/>
        <v>5</v>
      </c>
      <c r="AH365" s="794"/>
      <c r="AP365" s="512"/>
      <c r="AQ365" s="512"/>
      <c r="AR365" s="512"/>
      <c r="AS365" s="512"/>
    </row>
    <row r="366" spans="1:46" ht="13" x14ac:dyDescent="0.3">
      <c r="A366" s="465" t="s">
        <v>217</v>
      </c>
      <c r="B366" s="653">
        <v>0</v>
      </c>
      <c r="C366" s="466">
        <v>0</v>
      </c>
      <c r="D366" s="473">
        <v>0</v>
      </c>
      <c r="E366" s="466">
        <v>0</v>
      </c>
      <c r="F366" s="466">
        <v>0</v>
      </c>
      <c r="G366" s="466">
        <v>0</v>
      </c>
      <c r="H366" s="466">
        <v>0</v>
      </c>
      <c r="I366" s="466">
        <v>0</v>
      </c>
      <c r="J366" s="466">
        <v>0</v>
      </c>
      <c r="K366" s="466">
        <v>0</v>
      </c>
      <c r="L366" s="466">
        <v>0</v>
      </c>
      <c r="M366" s="466">
        <v>0</v>
      </c>
      <c r="N366" s="466">
        <v>0</v>
      </c>
      <c r="O366" s="466">
        <v>0</v>
      </c>
      <c r="P366" s="466">
        <v>0</v>
      </c>
      <c r="Q366" s="466">
        <v>0</v>
      </c>
      <c r="R366" s="466">
        <v>4</v>
      </c>
      <c r="S366" s="466">
        <v>6</v>
      </c>
      <c r="T366" s="466">
        <v>15</v>
      </c>
      <c r="U366" s="466">
        <v>1</v>
      </c>
      <c r="V366" s="776">
        <v>1</v>
      </c>
      <c r="W366" s="710">
        <f t="shared" si="140"/>
        <v>0</v>
      </c>
      <c r="X366" s="780">
        <f t="shared" si="141"/>
        <v>4.0342550015301196E-2</v>
      </c>
      <c r="Y366" s="710">
        <f t="shared" si="142"/>
        <v>0</v>
      </c>
      <c r="Z366" s="711">
        <f t="shared" si="143"/>
        <v>0</v>
      </c>
      <c r="AA366" s="710">
        <f t="shared" si="144"/>
        <v>4</v>
      </c>
      <c r="AB366" s="711">
        <f t="shared" si="145"/>
        <v>0.17391304347826086</v>
      </c>
      <c r="AC366" s="710">
        <f t="shared" si="146"/>
        <v>22</v>
      </c>
      <c r="AD366" s="711">
        <f t="shared" si="147"/>
        <v>4.9327354260089683E-2</v>
      </c>
      <c r="AE366" s="724">
        <f t="shared" si="148"/>
        <v>26</v>
      </c>
      <c r="AH366" s="794"/>
      <c r="AP366" s="512"/>
      <c r="AQ366" s="512"/>
      <c r="AR366" s="512"/>
      <c r="AS366" s="512"/>
    </row>
    <row r="367" spans="1:46" ht="13" x14ac:dyDescent="0.3">
      <c r="A367" s="470" t="s">
        <v>219</v>
      </c>
      <c r="B367" s="473">
        <v>0</v>
      </c>
      <c r="C367" s="471">
        <v>0</v>
      </c>
      <c r="D367" s="471" t="s">
        <v>218</v>
      </c>
      <c r="E367" s="471" t="s">
        <v>218</v>
      </c>
      <c r="F367" s="471" t="s">
        <v>218</v>
      </c>
      <c r="G367" s="471" t="s">
        <v>218</v>
      </c>
      <c r="H367" s="471" t="s">
        <v>218</v>
      </c>
      <c r="I367" s="471" t="s">
        <v>218</v>
      </c>
      <c r="J367" s="471" t="s">
        <v>218</v>
      </c>
      <c r="K367" s="471">
        <v>0</v>
      </c>
      <c r="L367" s="471">
        <v>0</v>
      </c>
      <c r="M367" s="471">
        <v>0</v>
      </c>
      <c r="N367" s="471">
        <v>0</v>
      </c>
      <c r="O367" s="471" t="s">
        <v>218</v>
      </c>
      <c r="P367" s="471" t="s">
        <v>218</v>
      </c>
      <c r="Q367" s="471" t="s">
        <v>218</v>
      </c>
      <c r="R367" s="471" t="s">
        <v>218</v>
      </c>
      <c r="S367" s="471">
        <v>0</v>
      </c>
      <c r="T367" s="471">
        <v>3</v>
      </c>
      <c r="U367" s="471">
        <v>3</v>
      </c>
      <c r="V367" s="773">
        <v>2</v>
      </c>
      <c r="W367" s="702">
        <f t="shared" si="140"/>
        <v>0</v>
      </c>
      <c r="X367" s="777">
        <f t="shared" si="141"/>
        <v>1.1210974607207604E-2</v>
      </c>
      <c r="Y367" s="702">
        <f t="shared" si="142"/>
        <v>0</v>
      </c>
      <c r="Z367" s="703">
        <f t="shared" si="143"/>
        <v>0</v>
      </c>
      <c r="AA367" s="702">
        <f t="shared" si="144"/>
        <v>0</v>
      </c>
      <c r="AB367" s="703">
        <f t="shared" si="145"/>
        <v>0</v>
      </c>
      <c r="AC367" s="702">
        <f t="shared" si="146"/>
        <v>6</v>
      </c>
      <c r="AD367" s="703">
        <f t="shared" si="147"/>
        <v>1.3452914798206279E-2</v>
      </c>
      <c r="AE367" s="718">
        <f t="shared" si="148"/>
        <v>6</v>
      </c>
      <c r="AH367" s="794"/>
      <c r="AP367" s="512"/>
      <c r="AQ367" s="512"/>
      <c r="AR367" s="512"/>
      <c r="AS367" s="512"/>
    </row>
    <row r="368" spans="1:46" ht="13" x14ac:dyDescent="0.3">
      <c r="A368" s="470" t="s">
        <v>220</v>
      </c>
      <c r="B368" s="473">
        <v>0</v>
      </c>
      <c r="C368" s="471" t="s">
        <v>218</v>
      </c>
      <c r="D368" s="471" t="s">
        <v>218</v>
      </c>
      <c r="E368" s="471" t="s">
        <v>218</v>
      </c>
      <c r="F368" s="471" t="s">
        <v>218</v>
      </c>
      <c r="G368" s="471" t="s">
        <v>218</v>
      </c>
      <c r="H368" s="471" t="s">
        <v>218</v>
      </c>
      <c r="I368" s="471" t="s">
        <v>218</v>
      </c>
      <c r="J368" s="471" t="s">
        <v>218</v>
      </c>
      <c r="K368" s="471" t="s">
        <v>218</v>
      </c>
      <c r="L368" s="471" t="s">
        <v>218</v>
      </c>
      <c r="M368" s="471" t="s">
        <v>218</v>
      </c>
      <c r="N368" s="471" t="s">
        <v>218</v>
      </c>
      <c r="O368" s="471" t="s">
        <v>218</v>
      </c>
      <c r="P368" s="471" t="s">
        <v>218</v>
      </c>
      <c r="Q368" s="471" t="s">
        <v>218</v>
      </c>
      <c r="R368" s="471" t="s">
        <v>218</v>
      </c>
      <c r="S368" s="471">
        <v>0</v>
      </c>
      <c r="T368" s="471">
        <v>0</v>
      </c>
      <c r="U368" s="471">
        <v>0</v>
      </c>
      <c r="V368" s="773">
        <v>0</v>
      </c>
      <c r="W368" s="702">
        <f t="shared" si="140"/>
        <v>0</v>
      </c>
      <c r="X368" s="777">
        <f t="shared" si="141"/>
        <v>1.5536999861879185E-2</v>
      </c>
      <c r="Y368" s="702">
        <f t="shared" si="142"/>
        <v>0</v>
      </c>
      <c r="Z368" s="703">
        <f t="shared" si="143"/>
        <v>0</v>
      </c>
      <c r="AA368" s="702">
        <f t="shared" si="144"/>
        <v>0</v>
      </c>
      <c r="AB368" s="703">
        <f t="shared" si="145"/>
        <v>0</v>
      </c>
      <c r="AC368" s="702">
        <f t="shared" si="146"/>
        <v>0</v>
      </c>
      <c r="AD368" s="703">
        <f t="shared" si="147"/>
        <v>0</v>
      </c>
      <c r="AE368" s="718">
        <f t="shared" si="148"/>
        <v>0</v>
      </c>
      <c r="AH368" s="794"/>
      <c r="AP368" s="512"/>
      <c r="AQ368" s="512"/>
      <c r="AR368" s="512"/>
      <c r="AS368" s="512"/>
    </row>
    <row r="369" spans="1:49" ht="13" x14ac:dyDescent="0.3">
      <c r="A369" s="470" t="s">
        <v>221</v>
      </c>
      <c r="B369" s="473">
        <v>0</v>
      </c>
      <c r="C369" s="471" t="s">
        <v>218</v>
      </c>
      <c r="D369" s="471" t="s">
        <v>218</v>
      </c>
      <c r="E369" s="471" t="s">
        <v>218</v>
      </c>
      <c r="F369" s="471" t="s">
        <v>218</v>
      </c>
      <c r="G369" s="471" t="s">
        <v>218</v>
      </c>
      <c r="H369" s="471" t="s">
        <v>218</v>
      </c>
      <c r="I369" s="471" t="s">
        <v>218</v>
      </c>
      <c r="J369" s="471" t="s">
        <v>218</v>
      </c>
      <c r="K369" s="471" t="s">
        <v>218</v>
      </c>
      <c r="L369" s="471" t="s">
        <v>218</v>
      </c>
      <c r="M369" s="471" t="s">
        <v>218</v>
      </c>
      <c r="N369" s="471" t="s">
        <v>218</v>
      </c>
      <c r="O369" s="471" t="s">
        <v>218</v>
      </c>
      <c r="P369" s="471" t="s">
        <v>218</v>
      </c>
      <c r="Q369" s="471" t="s">
        <v>218</v>
      </c>
      <c r="R369" s="471" t="s">
        <v>218</v>
      </c>
      <c r="S369" s="471">
        <v>0</v>
      </c>
      <c r="T369" s="471">
        <v>1</v>
      </c>
      <c r="U369" s="471">
        <v>0</v>
      </c>
      <c r="V369" s="773">
        <v>3</v>
      </c>
      <c r="W369" s="702">
        <f t="shared" si="140"/>
        <v>0</v>
      </c>
      <c r="X369" s="777">
        <f t="shared" si="141"/>
        <v>6.2262193012798334E-3</v>
      </c>
      <c r="Y369" s="702">
        <f t="shared" si="142"/>
        <v>0</v>
      </c>
      <c r="Z369" s="703">
        <f t="shared" si="143"/>
        <v>0</v>
      </c>
      <c r="AA369" s="702">
        <f t="shared" si="144"/>
        <v>0</v>
      </c>
      <c r="AB369" s="703">
        <f t="shared" si="145"/>
        <v>0</v>
      </c>
      <c r="AC369" s="702">
        <f t="shared" si="146"/>
        <v>1</v>
      </c>
      <c r="AD369" s="703">
        <f t="shared" si="147"/>
        <v>2.242152466367713E-3</v>
      </c>
      <c r="AE369" s="718">
        <f t="shared" si="148"/>
        <v>1</v>
      </c>
      <c r="AH369" s="794"/>
      <c r="AP369" s="512"/>
      <c r="AQ369" s="512"/>
      <c r="AR369" s="512"/>
      <c r="AS369" s="512"/>
    </row>
    <row r="370" spans="1:49" ht="13.5" thickBot="1" x14ac:dyDescent="0.35">
      <c r="A370" s="482" t="s">
        <v>222</v>
      </c>
      <c r="B370" s="473">
        <v>0</v>
      </c>
      <c r="C370" s="471" t="s">
        <v>218</v>
      </c>
      <c r="D370" s="471" t="s">
        <v>218</v>
      </c>
      <c r="E370" s="471" t="s">
        <v>218</v>
      </c>
      <c r="F370" s="471" t="s">
        <v>218</v>
      </c>
      <c r="G370" s="471" t="s">
        <v>218</v>
      </c>
      <c r="H370" s="471" t="s">
        <v>218</v>
      </c>
      <c r="I370" s="471" t="s">
        <v>218</v>
      </c>
      <c r="J370" s="471" t="s">
        <v>218</v>
      </c>
      <c r="K370" s="471" t="s">
        <v>218</v>
      </c>
      <c r="L370" s="471" t="s">
        <v>218</v>
      </c>
      <c r="M370" s="471" t="s">
        <v>218</v>
      </c>
      <c r="N370" s="471" t="s">
        <v>218</v>
      </c>
      <c r="O370" s="471" t="s">
        <v>218</v>
      </c>
      <c r="P370" s="471" t="s">
        <v>218</v>
      </c>
      <c r="Q370" s="471" t="s">
        <v>218</v>
      </c>
      <c r="R370" s="471" t="s">
        <v>218</v>
      </c>
      <c r="S370" s="471">
        <v>0</v>
      </c>
      <c r="T370" s="471">
        <v>0</v>
      </c>
      <c r="U370" s="471">
        <v>0</v>
      </c>
      <c r="V370" s="773">
        <v>0</v>
      </c>
      <c r="W370" s="702">
        <f t="shared" si="140"/>
        <v>0</v>
      </c>
      <c r="X370" s="777">
        <f t="shared" si="141"/>
        <v>0</v>
      </c>
      <c r="Y370" s="702">
        <f t="shared" si="142"/>
        <v>0</v>
      </c>
      <c r="Z370" s="703">
        <f t="shared" si="143"/>
        <v>0</v>
      </c>
      <c r="AA370" s="702">
        <f t="shared" si="144"/>
        <v>0</v>
      </c>
      <c r="AB370" s="703">
        <f t="shared" si="145"/>
        <v>0</v>
      </c>
      <c r="AC370" s="702">
        <f t="shared" si="146"/>
        <v>0</v>
      </c>
      <c r="AD370" s="703">
        <f t="shared" si="147"/>
        <v>0</v>
      </c>
      <c r="AE370" s="718">
        <f t="shared" si="148"/>
        <v>0</v>
      </c>
      <c r="AH370" s="794"/>
      <c r="AP370" s="512"/>
      <c r="AQ370" s="512"/>
      <c r="AR370" s="512"/>
      <c r="AS370" s="512"/>
    </row>
    <row r="371" spans="1:49" ht="13.5" thickBot="1" x14ac:dyDescent="0.35">
      <c r="A371" s="486" t="s">
        <v>46</v>
      </c>
      <c r="B371" s="487">
        <f t="shared" si="139"/>
        <v>17</v>
      </c>
      <c r="C371" s="487">
        <f t="shared" si="139"/>
        <v>0</v>
      </c>
      <c r="D371" s="487">
        <f t="shared" si="139"/>
        <v>1</v>
      </c>
      <c r="E371" s="487">
        <f t="shared" si="139"/>
        <v>0</v>
      </c>
      <c r="F371" s="487">
        <f t="shared" si="139"/>
        <v>0</v>
      </c>
      <c r="G371" s="487">
        <f t="shared" si="139"/>
        <v>4</v>
      </c>
      <c r="H371" s="487">
        <f t="shared" si="139"/>
        <v>23</v>
      </c>
      <c r="I371" s="487">
        <f t="shared" si="139"/>
        <v>108</v>
      </c>
      <c r="J371" s="487">
        <f t="shared" si="139"/>
        <v>165</v>
      </c>
      <c r="K371" s="487">
        <f t="shared" si="139"/>
        <v>71</v>
      </c>
      <c r="L371" s="487">
        <f t="shared" si="139"/>
        <v>25</v>
      </c>
      <c r="M371" s="487">
        <f t="shared" si="139"/>
        <v>25</v>
      </c>
      <c r="N371" s="487">
        <f t="shared" si="139"/>
        <v>14</v>
      </c>
      <c r="O371" s="487">
        <f t="shared" si="139"/>
        <v>5</v>
      </c>
      <c r="P371" s="487">
        <f t="shared" si="139"/>
        <v>0</v>
      </c>
      <c r="Q371" s="487">
        <f t="shared" si="139"/>
        <v>0</v>
      </c>
      <c r="R371" s="487">
        <f t="shared" si="139"/>
        <v>23</v>
      </c>
      <c r="S371" s="487">
        <f t="shared" si="139"/>
        <v>14</v>
      </c>
      <c r="T371" s="487">
        <f t="shared" si="139"/>
        <v>322</v>
      </c>
      <c r="U371" s="487">
        <f t="shared" si="139"/>
        <v>110</v>
      </c>
      <c r="V371" s="487">
        <f t="shared" si="139"/>
        <v>68</v>
      </c>
      <c r="W371" s="714">
        <f>SUM(W358:W370)</f>
        <v>17</v>
      </c>
      <c r="X371" s="781">
        <f>SUM(X358:X370)</f>
        <v>1.0000000000000002</v>
      </c>
      <c r="Y371" s="714">
        <f t="shared" si="139"/>
        <v>441</v>
      </c>
      <c r="Z371" s="715">
        <f t="shared" si="139"/>
        <v>1</v>
      </c>
      <c r="AA371" s="714">
        <f t="shared" si="139"/>
        <v>23</v>
      </c>
      <c r="AB371" s="715">
        <f t="shared" si="139"/>
        <v>0.99999999999999989</v>
      </c>
      <c r="AC371" s="714">
        <f t="shared" si="139"/>
        <v>446</v>
      </c>
      <c r="AD371" s="715">
        <f t="shared" si="139"/>
        <v>1</v>
      </c>
      <c r="AE371" s="714">
        <f t="shared" si="139"/>
        <v>927</v>
      </c>
      <c r="AH371" s="794"/>
      <c r="AP371" s="512"/>
      <c r="AQ371" s="512"/>
      <c r="AR371" s="512"/>
      <c r="AS371" s="512"/>
    </row>
    <row r="372" spans="1:49" ht="13" x14ac:dyDescent="0.3">
      <c r="A372" s="495" t="s">
        <v>286</v>
      </c>
      <c r="C372" s="696">
        <v>3</v>
      </c>
      <c r="D372" s="696">
        <v>2.2999999999999998</v>
      </c>
      <c r="E372" s="696">
        <v>1.8</v>
      </c>
      <c r="F372" s="696">
        <v>2</v>
      </c>
      <c r="G372" s="696">
        <v>1.6</v>
      </c>
      <c r="H372" s="696">
        <v>2</v>
      </c>
      <c r="I372" s="696">
        <v>2.2999999999999998</v>
      </c>
      <c r="J372" s="696">
        <v>2.1</v>
      </c>
      <c r="N372" s="696">
        <v>2</v>
      </c>
      <c r="O372" s="696">
        <v>2.2000000000000002</v>
      </c>
      <c r="P372" s="696">
        <v>2.2999999999999998</v>
      </c>
      <c r="Q372" s="696">
        <v>1.8</v>
      </c>
      <c r="R372" s="696">
        <v>2</v>
      </c>
      <c r="W372" s="742">
        <v>2008</v>
      </c>
      <c r="X372" s="743" t="s">
        <v>229</v>
      </c>
      <c r="Y372" s="744"/>
      <c r="Z372" s="744"/>
      <c r="AA372" s="744" t="s">
        <v>305</v>
      </c>
      <c r="AB372" s="744" t="s">
        <v>306</v>
      </c>
      <c r="AC372" s="745" t="s">
        <v>224</v>
      </c>
      <c r="AD372" s="745" t="s">
        <v>225</v>
      </c>
      <c r="AE372" s="746" t="s">
        <v>226</v>
      </c>
      <c r="AH372" s="794"/>
      <c r="AP372" s="512"/>
      <c r="AQ372" s="512"/>
      <c r="AR372" s="512"/>
      <c r="AS372" s="512"/>
      <c r="AT372" s="800"/>
      <c r="AU372" s="801"/>
      <c r="AV372" s="800"/>
      <c r="AW372" s="800"/>
    </row>
    <row r="373" spans="1:49" x14ac:dyDescent="0.25">
      <c r="A373" s="1445" t="s">
        <v>528</v>
      </c>
      <c r="C373" s="1484">
        <v>0</v>
      </c>
      <c r="D373" s="1484">
        <v>0</v>
      </c>
      <c r="E373" s="1484">
        <v>0</v>
      </c>
      <c r="F373" s="1484">
        <v>0</v>
      </c>
      <c r="G373" s="1484">
        <v>0</v>
      </c>
      <c r="H373" s="1484">
        <v>0</v>
      </c>
      <c r="I373" s="1484">
        <v>0</v>
      </c>
      <c r="J373" s="1484">
        <v>0</v>
      </c>
      <c r="K373" s="1483">
        <v>1</v>
      </c>
      <c r="L373" s="1483">
        <v>0</v>
      </c>
      <c r="M373" s="1484">
        <v>0</v>
      </c>
      <c r="N373" s="1484">
        <v>0</v>
      </c>
      <c r="O373" s="1484">
        <v>0</v>
      </c>
      <c r="P373" s="1484">
        <v>0</v>
      </c>
      <c r="W373" s="751"/>
      <c r="X373" s="752"/>
      <c r="Y373" s="752"/>
      <c r="Z373" s="752"/>
      <c r="AA373" s="752"/>
      <c r="AB373" s="752"/>
      <c r="AC373" s="753" t="s">
        <v>232</v>
      </c>
      <c r="AD373" s="753" t="s">
        <v>233</v>
      </c>
      <c r="AE373" s="754" t="s">
        <v>232</v>
      </c>
      <c r="AP373" s="512"/>
      <c r="AQ373" s="512"/>
      <c r="AR373" s="512"/>
      <c r="AS373" s="512"/>
      <c r="AT373" s="800"/>
      <c r="AU373" s="801"/>
      <c r="AV373" s="800"/>
      <c r="AW373" s="800"/>
    </row>
    <row r="374" spans="1:49" ht="13" x14ac:dyDescent="0.3">
      <c r="A374" s="1322" t="s">
        <v>529</v>
      </c>
      <c r="B374" s="1480">
        <f>SUM(C373:P373)/Y371</f>
        <v>2.2675736961451248E-3</v>
      </c>
      <c r="M374" s="696">
        <f>SUM(C372:T372)</f>
        <v>27.400000000000002</v>
      </c>
      <c r="N374" s="696" t="s">
        <v>318</v>
      </c>
      <c r="O374" s="696" t="s">
        <v>319</v>
      </c>
      <c r="R374" s="696" t="s">
        <v>320</v>
      </c>
      <c r="W374" s="782" t="s">
        <v>321</v>
      </c>
      <c r="X374" s="783"/>
      <c r="Y374" s="783"/>
      <c r="Z374" s="783"/>
      <c r="AA374" s="784" t="e">
        <f>AVERAGE(V402,U432,AB459,AE488)</f>
        <v>#DIV/0!</v>
      </c>
      <c r="AB374" s="784" t="e">
        <f>AVERAGE(W402,V432,AC459,AF462)</f>
        <v>#DIV/0!</v>
      </c>
      <c r="AC374" s="785">
        <f>SUM(W358:W359)</f>
        <v>17</v>
      </c>
      <c r="AD374" s="785">
        <f>SUM(W361:W370)</f>
        <v>0</v>
      </c>
      <c r="AE374" s="786">
        <v>0</v>
      </c>
      <c r="AP374" s="512"/>
      <c r="AQ374" s="512"/>
      <c r="AR374" s="512"/>
      <c r="AS374" s="512"/>
      <c r="AT374" s="800"/>
      <c r="AU374" s="801"/>
      <c r="AV374" s="800"/>
      <c r="AW374" s="800"/>
    </row>
    <row r="375" spans="1:49" ht="13" x14ac:dyDescent="0.3">
      <c r="A375" s="582" t="s">
        <v>501</v>
      </c>
      <c r="M375" s="696">
        <v>1.3</v>
      </c>
      <c r="N375" s="696" t="s">
        <v>322</v>
      </c>
      <c r="O375" s="696"/>
      <c r="W375" s="762" t="s">
        <v>323</v>
      </c>
      <c r="X375" s="788"/>
      <c r="Y375" s="788"/>
      <c r="Z375" s="788"/>
      <c r="AA375" s="527" t="e">
        <f>SUM(AC375,AE375)/SUM(AC349:AF349)</f>
        <v>#DIV/0!</v>
      </c>
      <c r="AB375" s="527" t="e">
        <f>SUM(AD375,AF349)/SUM(AC349:AF349)</f>
        <v>#DIV/0!</v>
      </c>
      <c r="AC375" s="528">
        <f>SUM(Y358:Y361)</f>
        <v>441</v>
      </c>
      <c r="AD375" s="528">
        <f>SUM(Y362:Y370)</f>
        <v>0</v>
      </c>
      <c r="AE375" s="536">
        <v>0</v>
      </c>
      <c r="AP375" s="512"/>
      <c r="AQ375" s="512"/>
      <c r="AR375" s="512"/>
      <c r="AS375" s="512"/>
      <c r="AT375" s="800"/>
      <c r="AU375" s="801"/>
      <c r="AV375" s="800"/>
      <c r="AW375" s="800"/>
    </row>
    <row r="376" spans="1:49" ht="13" x14ac:dyDescent="0.3">
      <c r="A376" s="582" t="s">
        <v>316</v>
      </c>
      <c r="M376" s="696">
        <f>SUM(M374:M375)</f>
        <v>28.700000000000003</v>
      </c>
      <c r="N376" s="696" t="s">
        <v>30</v>
      </c>
      <c r="O376" s="696"/>
      <c r="W376" s="764" t="s">
        <v>324</v>
      </c>
      <c r="X376" s="752"/>
      <c r="Y376" s="752"/>
      <c r="Z376" s="752"/>
      <c r="AA376" s="527" t="e">
        <f>SUM(AC376,AE376)/SUM(AC350:AF350)</f>
        <v>#DIV/0!</v>
      </c>
      <c r="AB376" s="527" t="e">
        <f>SUM(AD376,AF350)/SUM(AC350:AF350)</f>
        <v>#DIV/0!</v>
      </c>
      <c r="AC376" s="765">
        <f>SUM(AC358:AC359)</f>
        <v>28</v>
      </c>
      <c r="AD376" s="766">
        <f>SUM(AC361:AC370)</f>
        <v>332</v>
      </c>
      <c r="AE376" s="767">
        <v>86</v>
      </c>
      <c r="AP376" s="512"/>
      <c r="AQ376" s="512"/>
      <c r="AR376" s="512"/>
      <c r="AS376" s="512"/>
      <c r="AT376" s="800"/>
      <c r="AU376" s="801"/>
      <c r="AV376" s="800"/>
      <c r="AW376" s="800"/>
    </row>
    <row r="377" spans="1:49" ht="13" x14ac:dyDescent="0.3">
      <c r="A377" s="424" t="s">
        <v>317</v>
      </c>
      <c r="R377" s="515"/>
      <c r="W377" s="789" t="s">
        <v>325</v>
      </c>
      <c r="X377" s="790"/>
      <c r="Y377" s="790"/>
      <c r="Z377" s="790"/>
      <c r="AA377" s="790"/>
      <c r="AB377" s="790"/>
      <c r="AC377" s="771"/>
      <c r="AD377" s="771"/>
      <c r="AE377" s="771"/>
      <c r="AP377" s="807"/>
      <c r="AQ377" s="807"/>
      <c r="AR377" s="807"/>
      <c r="AS377" s="807"/>
    </row>
    <row r="378" spans="1:49" x14ac:dyDescent="0.25">
      <c r="A378" s="582"/>
      <c r="O378" s="791"/>
    </row>
    <row r="379" spans="1:49" ht="25.5" thickBot="1" x14ac:dyDescent="0.55000000000000004">
      <c r="A379" s="419" t="s">
        <v>326</v>
      </c>
      <c r="B379" s="419"/>
      <c r="C379" s="420"/>
      <c r="D379" s="420"/>
      <c r="E379" s="421"/>
      <c r="F379" s="421"/>
      <c r="G379" s="421"/>
      <c r="H379" s="421"/>
      <c r="I379" s="421"/>
      <c r="J379" s="421"/>
      <c r="K379" s="421"/>
      <c r="L379" s="421"/>
      <c r="M379" s="421"/>
      <c r="N379" s="421"/>
      <c r="O379" s="421"/>
      <c r="P379" s="421"/>
      <c r="Q379" s="421"/>
      <c r="R379" s="421"/>
      <c r="S379" s="423"/>
      <c r="T379" s="421"/>
      <c r="U379" s="421"/>
      <c r="V379" s="421"/>
      <c r="W379" s="421"/>
      <c r="X379" s="421"/>
      <c r="Y379" s="421"/>
      <c r="Z379" s="421"/>
      <c r="AA379" s="421"/>
      <c r="AB379" s="421"/>
      <c r="AC379" s="421"/>
      <c r="AD379" s="421"/>
    </row>
    <row r="380" spans="1:49" ht="13.5" thickBot="1" x14ac:dyDescent="0.35">
      <c r="A380" s="425" t="s">
        <v>191</v>
      </c>
      <c r="B380" s="425"/>
      <c r="C380" s="421"/>
      <c r="D380" s="421"/>
      <c r="E380" s="421"/>
      <c r="F380" s="421"/>
      <c r="G380" s="421"/>
      <c r="H380" s="421"/>
      <c r="I380" s="421"/>
      <c r="J380" s="421"/>
      <c r="K380" s="421"/>
      <c r="L380" s="421"/>
      <c r="M380" s="421"/>
      <c r="N380" s="421"/>
      <c r="O380" s="421"/>
      <c r="P380" s="421"/>
      <c r="Q380" s="421"/>
      <c r="R380" s="421"/>
      <c r="S380" s="421"/>
      <c r="T380" s="421"/>
      <c r="U380" s="421"/>
      <c r="V380" s="421"/>
      <c r="W380" s="421"/>
      <c r="X380" s="421"/>
      <c r="Y380" s="421"/>
      <c r="Z380" s="421"/>
      <c r="AA380" s="421"/>
      <c r="AB380" s="421"/>
      <c r="AC380" s="421"/>
      <c r="AD380" s="421"/>
    </row>
    <row r="381" spans="1:49" ht="13.5" thickTop="1" x14ac:dyDescent="0.3">
      <c r="A381" s="427" t="s">
        <v>192</v>
      </c>
      <c r="B381" s="428">
        <v>39107</v>
      </c>
      <c r="C381" s="428">
        <v>39150</v>
      </c>
      <c r="D381" s="428">
        <v>39178</v>
      </c>
      <c r="E381" s="428">
        <v>39212</v>
      </c>
      <c r="F381" s="428">
        <v>39219</v>
      </c>
      <c r="G381" s="428">
        <v>39226</v>
      </c>
      <c r="H381" s="428">
        <v>39233</v>
      </c>
      <c r="I381" s="428">
        <v>39241</v>
      </c>
      <c r="J381" s="428">
        <v>39248</v>
      </c>
      <c r="K381" s="428">
        <v>39255</v>
      </c>
      <c r="L381" s="428">
        <v>39261</v>
      </c>
      <c r="M381" s="428">
        <v>39268</v>
      </c>
      <c r="N381" s="428">
        <v>39345</v>
      </c>
      <c r="O381" s="428">
        <v>39378</v>
      </c>
      <c r="P381" s="428">
        <v>39399</v>
      </c>
      <c r="Q381" s="428">
        <v>39416</v>
      </c>
      <c r="R381" s="429">
        <v>2007</v>
      </c>
      <c r="S381" s="430"/>
      <c r="T381" s="430"/>
      <c r="U381" s="431"/>
      <c r="V381" s="431"/>
      <c r="W381" s="431"/>
      <c r="X381" s="431"/>
      <c r="Y381" s="432"/>
      <c r="Z381" s="433"/>
      <c r="AA381" s="433"/>
      <c r="AB381" s="433"/>
      <c r="AC381" s="434"/>
      <c r="AD381" s="434"/>
      <c r="AE381" s="435"/>
    </row>
    <row r="382" spans="1:49" ht="13" x14ac:dyDescent="0.3">
      <c r="A382" s="436" t="s">
        <v>193</v>
      </c>
      <c r="B382" s="437" t="s">
        <v>242</v>
      </c>
      <c r="C382" s="437" t="s">
        <v>242</v>
      </c>
      <c r="D382" s="437" t="s">
        <v>242</v>
      </c>
      <c r="E382" s="437" t="s">
        <v>313</v>
      </c>
      <c r="F382" s="437" t="s">
        <v>313</v>
      </c>
      <c r="G382" s="437" t="s">
        <v>313</v>
      </c>
      <c r="H382" s="437" t="s">
        <v>313</v>
      </c>
      <c r="I382" s="437" t="s">
        <v>313</v>
      </c>
      <c r="J382" s="437" t="s">
        <v>313</v>
      </c>
      <c r="K382" s="437" t="s">
        <v>313</v>
      </c>
      <c r="L382" s="437" t="s">
        <v>313</v>
      </c>
      <c r="M382" s="437" t="s">
        <v>313</v>
      </c>
      <c r="N382" s="437" t="s">
        <v>313</v>
      </c>
      <c r="O382" s="437" t="s">
        <v>313</v>
      </c>
      <c r="P382" s="437" t="s">
        <v>242</v>
      </c>
      <c r="Q382" s="437" t="s">
        <v>242</v>
      </c>
      <c r="R382" s="438"/>
      <c r="S382" s="439"/>
      <c r="T382" s="439"/>
      <c r="U382" s="440"/>
      <c r="V382" s="440"/>
      <c r="W382" s="440"/>
      <c r="X382" s="440"/>
      <c r="Y382" s="441"/>
      <c r="Z382" s="437"/>
      <c r="AA382" s="437"/>
      <c r="AB382" s="437"/>
      <c r="AC382" s="442"/>
      <c r="AD382" s="442"/>
      <c r="AE382" s="443"/>
    </row>
    <row r="383" spans="1:49" ht="13" x14ac:dyDescent="0.3">
      <c r="A383" s="436" t="s">
        <v>195</v>
      </c>
      <c r="B383" s="437" t="s">
        <v>260</v>
      </c>
      <c r="C383" s="437" t="s">
        <v>297</v>
      </c>
      <c r="D383" s="437" t="s">
        <v>297</v>
      </c>
      <c r="E383" s="437" t="s">
        <v>283</v>
      </c>
      <c r="F383" s="437" t="s">
        <v>283</v>
      </c>
      <c r="G383" s="437" t="s">
        <v>283</v>
      </c>
      <c r="H383" s="437" t="s">
        <v>283</v>
      </c>
      <c r="I383" s="437" t="s">
        <v>283</v>
      </c>
      <c r="J383" s="437" t="s">
        <v>283</v>
      </c>
      <c r="K383" s="437" t="s">
        <v>260</v>
      </c>
      <c r="L383" s="437" t="s">
        <v>283</v>
      </c>
      <c r="M383" s="437" t="s">
        <v>260</v>
      </c>
      <c r="N383" s="437" t="s">
        <v>260</v>
      </c>
      <c r="O383" s="437" t="s">
        <v>260</v>
      </c>
      <c r="P383" s="437" t="s">
        <v>246</v>
      </c>
      <c r="Q383" s="437" t="s">
        <v>246</v>
      </c>
      <c r="R383" s="444" t="s">
        <v>46</v>
      </c>
      <c r="S383" s="439"/>
      <c r="T383" s="440"/>
      <c r="U383" s="440"/>
      <c r="V383" s="440"/>
      <c r="W383" s="440"/>
      <c r="X383" s="440"/>
      <c r="Y383" s="441"/>
      <c r="Z383" s="437"/>
      <c r="AA383" s="437"/>
      <c r="AB383" s="442"/>
      <c r="AC383" s="442"/>
      <c r="AD383" s="442"/>
      <c r="AE383" s="443"/>
      <c r="AF383" s="363"/>
      <c r="AG383" s="816"/>
      <c r="AH383" s="816"/>
      <c r="AI383" s="363"/>
    </row>
    <row r="384" spans="1:49" ht="13.5" thickBot="1" x14ac:dyDescent="0.35">
      <c r="A384" s="451" t="s">
        <v>292</v>
      </c>
      <c r="B384" s="452">
        <v>4793</v>
      </c>
      <c r="C384" s="452">
        <v>4515</v>
      </c>
      <c r="D384" s="452">
        <v>8110</v>
      </c>
      <c r="E384" s="452">
        <v>9073</v>
      </c>
      <c r="F384" s="452">
        <v>9835</v>
      </c>
      <c r="G384" s="452">
        <v>9861</v>
      </c>
      <c r="H384" s="452">
        <v>10566</v>
      </c>
      <c r="I384" s="452">
        <v>11060</v>
      </c>
      <c r="J384" s="452">
        <v>11690</v>
      </c>
      <c r="K384" s="452">
        <v>13583</v>
      </c>
      <c r="L384" s="452">
        <v>14161</v>
      </c>
      <c r="M384" s="452">
        <v>15345</v>
      </c>
      <c r="N384" s="452">
        <v>8029</v>
      </c>
      <c r="O384" s="452">
        <v>5875</v>
      </c>
      <c r="P384" s="452">
        <v>5681</v>
      </c>
      <c r="Q384" s="452">
        <v>5694</v>
      </c>
      <c r="R384" s="453" t="s">
        <v>198</v>
      </c>
      <c r="S384" s="623"/>
      <c r="T384" s="624"/>
      <c r="U384" s="624"/>
      <c r="V384" s="624"/>
      <c r="W384" s="624"/>
      <c r="X384" s="625"/>
      <c r="Y384" s="626"/>
      <c r="Z384" s="627"/>
      <c r="AA384" s="627"/>
      <c r="AB384" s="628"/>
      <c r="AC384" s="442"/>
      <c r="AD384" s="442"/>
      <c r="AE384" s="443"/>
      <c r="AF384" s="363"/>
      <c r="AG384" s="363"/>
      <c r="AH384" s="363"/>
      <c r="AI384" s="363"/>
      <c r="AJ384" s="363"/>
    </row>
    <row r="385" spans="1:49" ht="13.5" thickBot="1" x14ac:dyDescent="0.35">
      <c r="A385" s="792" t="s">
        <v>199</v>
      </c>
      <c r="B385" s="793" t="s">
        <v>247</v>
      </c>
      <c r="C385" s="793" t="s">
        <v>247</v>
      </c>
      <c r="D385" s="461" t="s">
        <v>247</v>
      </c>
      <c r="E385" s="461" t="s">
        <v>200</v>
      </c>
      <c r="F385" s="461" t="s">
        <v>200</v>
      </c>
      <c r="G385" s="461" t="s">
        <v>200</v>
      </c>
      <c r="H385" s="461" t="s">
        <v>200</v>
      </c>
      <c r="I385" s="461" t="s">
        <v>200</v>
      </c>
      <c r="J385" s="461" t="s">
        <v>200</v>
      </c>
      <c r="K385" s="461" t="s">
        <v>200</v>
      </c>
      <c r="L385" s="461" t="s">
        <v>200</v>
      </c>
      <c r="M385" s="461" t="s">
        <v>200</v>
      </c>
      <c r="N385" s="461" t="s">
        <v>248</v>
      </c>
      <c r="O385" s="461" t="s">
        <v>206</v>
      </c>
      <c r="P385" s="461" t="s">
        <v>206</v>
      </c>
      <c r="Q385" s="461" t="s">
        <v>206</v>
      </c>
      <c r="R385" s="462" t="s">
        <v>201</v>
      </c>
      <c r="S385" s="463" t="s">
        <v>202</v>
      </c>
      <c r="T385" s="462" t="s">
        <v>203</v>
      </c>
      <c r="U385" s="462" t="s">
        <v>204</v>
      </c>
      <c r="V385" s="462" t="s">
        <v>205</v>
      </c>
      <c r="W385" s="462" t="s">
        <v>204</v>
      </c>
      <c r="X385" s="462" t="s">
        <v>206</v>
      </c>
      <c r="Y385" s="463" t="s">
        <v>202</v>
      </c>
      <c r="Z385" s="632" t="s">
        <v>207</v>
      </c>
      <c r="AA385" s="463" t="s">
        <v>204</v>
      </c>
      <c r="AB385" s="633"/>
      <c r="AC385" s="442"/>
      <c r="AD385" s="442"/>
      <c r="AE385" s="443"/>
      <c r="AJ385" s="363"/>
    </row>
    <row r="386" spans="1:49" ht="13.5" thickTop="1" x14ac:dyDescent="0.3">
      <c r="A386" s="465" t="s">
        <v>208</v>
      </c>
      <c r="B386" s="466">
        <v>140</v>
      </c>
      <c r="C386" s="466">
        <v>85</v>
      </c>
      <c r="D386" s="466">
        <v>0</v>
      </c>
      <c r="E386" s="466">
        <v>6</v>
      </c>
      <c r="F386" s="466">
        <v>5</v>
      </c>
      <c r="G386" s="466">
        <v>37</v>
      </c>
      <c r="H386" s="466">
        <v>15</v>
      </c>
      <c r="I386" s="466">
        <v>29</v>
      </c>
      <c r="J386" s="466">
        <v>14</v>
      </c>
      <c r="K386" s="466">
        <v>28</v>
      </c>
      <c r="L386" s="466">
        <v>12</v>
      </c>
      <c r="M386" s="466">
        <v>3</v>
      </c>
      <c r="N386" s="466">
        <v>6</v>
      </c>
      <c r="O386" s="466">
        <v>59</v>
      </c>
      <c r="P386" s="466">
        <v>114</v>
      </c>
      <c r="Q386" s="466">
        <v>48</v>
      </c>
      <c r="R386" s="702">
        <f t="shared" ref="R386:R398" si="149">SUM(P416+B386+C386+D386)</f>
        <v>565</v>
      </c>
      <c r="S386" s="796">
        <f t="shared" ref="S386:S398" si="150">R386/R$399</f>
        <v>0.57244174265450865</v>
      </c>
      <c r="T386" s="702">
        <f t="shared" ref="T386:T398" si="151">SUM(E386:M386)</f>
        <v>149</v>
      </c>
      <c r="U386" s="703">
        <f t="shared" ref="U386:U398" si="152">T386/T$399</f>
        <v>0.51736111111111116</v>
      </c>
      <c r="V386" s="702">
        <f t="shared" ref="V386:V395" si="153">N386</f>
        <v>6</v>
      </c>
      <c r="W386" s="703">
        <f t="shared" ref="W386:W398" si="154">V386/V$399</f>
        <v>0.2</v>
      </c>
      <c r="X386" s="702">
        <f t="shared" ref="X386:X398" si="155">SUM(O386:Q386)</f>
        <v>221</v>
      </c>
      <c r="Y386" s="703">
        <f t="shared" ref="Y386:Y398" si="156">X386/X$399</f>
        <v>0.19891989198919893</v>
      </c>
      <c r="Z386" s="718">
        <f t="shared" ref="Z386:Z398" si="157">SUM(B386:Q386)+P416</f>
        <v>941</v>
      </c>
      <c r="AA386" s="703">
        <f t="shared" ref="AA386:AA398" si="158">Z386/Z$399</f>
        <v>0.38948675496688739</v>
      </c>
      <c r="AB386" s="590" t="s">
        <v>208</v>
      </c>
      <c r="AC386" s="442"/>
      <c r="AD386" s="442"/>
      <c r="AE386" s="443"/>
      <c r="AJ386" s="434"/>
      <c r="AK386" s="435"/>
      <c r="AP386" s="795"/>
      <c r="AQ386" s="795"/>
      <c r="AR386" s="795"/>
      <c r="AS386" s="795"/>
    </row>
    <row r="387" spans="1:49" ht="13" x14ac:dyDescent="0.3">
      <c r="A387" s="470" t="s">
        <v>209</v>
      </c>
      <c r="B387" s="471">
        <v>7</v>
      </c>
      <c r="C387" s="471">
        <v>9</v>
      </c>
      <c r="D387" s="471">
        <v>0</v>
      </c>
      <c r="E387" s="471">
        <v>5</v>
      </c>
      <c r="F387" s="471">
        <v>11</v>
      </c>
      <c r="G387" s="471">
        <v>11</v>
      </c>
      <c r="H387" s="471">
        <v>5</v>
      </c>
      <c r="I387" s="471">
        <v>19</v>
      </c>
      <c r="J387" s="471">
        <v>20</v>
      </c>
      <c r="K387" s="471">
        <v>13</v>
      </c>
      <c r="L387" s="471">
        <v>4</v>
      </c>
      <c r="M387" s="471">
        <v>2</v>
      </c>
      <c r="N387" s="471">
        <v>7</v>
      </c>
      <c r="O387" s="471">
        <v>45</v>
      </c>
      <c r="P387" s="471">
        <v>12</v>
      </c>
      <c r="Q387" s="471">
        <v>0</v>
      </c>
      <c r="R387" s="702">
        <f t="shared" si="149"/>
        <v>25</v>
      </c>
      <c r="S387" s="796">
        <f t="shared" si="150"/>
        <v>2.5329280648429583E-2</v>
      </c>
      <c r="T387" s="702">
        <f t="shared" si="151"/>
        <v>90</v>
      </c>
      <c r="U387" s="703">
        <f t="shared" si="152"/>
        <v>0.3125</v>
      </c>
      <c r="V387" s="702">
        <f t="shared" si="153"/>
        <v>7</v>
      </c>
      <c r="W387" s="703">
        <f t="shared" si="154"/>
        <v>0.23333333333333334</v>
      </c>
      <c r="X387" s="702">
        <f t="shared" si="155"/>
        <v>57</v>
      </c>
      <c r="Y387" s="703">
        <f t="shared" si="156"/>
        <v>5.1305130513051307E-2</v>
      </c>
      <c r="Z387" s="718">
        <f t="shared" si="157"/>
        <v>179</v>
      </c>
      <c r="AA387" s="703">
        <f t="shared" si="158"/>
        <v>7.4089403973509937E-2</v>
      </c>
      <c r="AB387" s="590" t="s">
        <v>209</v>
      </c>
      <c r="AC387" s="442"/>
      <c r="AD387" s="442"/>
      <c r="AE387" s="443"/>
      <c r="AJ387" s="442"/>
      <c r="AK387" s="443"/>
      <c r="AP387" s="512"/>
      <c r="AQ387" s="512"/>
      <c r="AR387" s="512"/>
      <c r="AS387" s="512"/>
      <c r="AT387" s="512"/>
    </row>
    <row r="388" spans="1:49" ht="13" x14ac:dyDescent="0.3">
      <c r="A388" s="470" t="s">
        <v>211</v>
      </c>
      <c r="B388" s="471">
        <v>0</v>
      </c>
      <c r="C388" s="471">
        <v>8</v>
      </c>
      <c r="D388" s="471">
        <v>0</v>
      </c>
      <c r="E388" s="471">
        <v>11</v>
      </c>
      <c r="F388" s="471">
        <v>10</v>
      </c>
      <c r="G388" s="471">
        <v>1</v>
      </c>
      <c r="H388" s="471">
        <v>2</v>
      </c>
      <c r="I388" s="471">
        <v>5</v>
      </c>
      <c r="J388" s="471">
        <v>3</v>
      </c>
      <c r="K388" s="471">
        <v>0</v>
      </c>
      <c r="L388" s="471">
        <v>0</v>
      </c>
      <c r="M388" s="471">
        <v>0</v>
      </c>
      <c r="N388" s="471">
        <v>6</v>
      </c>
      <c r="O388" s="471">
        <v>105</v>
      </c>
      <c r="P388" s="471">
        <v>22</v>
      </c>
      <c r="Q388" s="471">
        <v>2</v>
      </c>
      <c r="R388" s="702">
        <f t="shared" si="149"/>
        <v>21</v>
      </c>
      <c r="S388" s="796">
        <f t="shared" si="150"/>
        <v>2.1276595744680851E-2</v>
      </c>
      <c r="T388" s="702">
        <f t="shared" si="151"/>
        <v>32</v>
      </c>
      <c r="U388" s="703">
        <f t="shared" si="152"/>
        <v>0.1111111111111111</v>
      </c>
      <c r="V388" s="702">
        <f t="shared" si="153"/>
        <v>6</v>
      </c>
      <c r="W388" s="703">
        <f t="shared" si="154"/>
        <v>0.2</v>
      </c>
      <c r="X388" s="702">
        <f t="shared" si="155"/>
        <v>129</v>
      </c>
      <c r="Y388" s="703">
        <f t="shared" si="156"/>
        <v>0.11611161116111611</v>
      </c>
      <c r="Z388" s="718">
        <f t="shared" si="157"/>
        <v>188</v>
      </c>
      <c r="AA388" s="703">
        <f t="shared" si="158"/>
        <v>7.7814569536423836E-2</v>
      </c>
      <c r="AB388" s="591" t="s">
        <v>211</v>
      </c>
      <c r="AC388" s="442"/>
      <c r="AD388" s="442"/>
      <c r="AE388" s="443"/>
      <c r="AJ388" s="442"/>
      <c r="AK388" s="443"/>
      <c r="AP388" s="512"/>
      <c r="AQ388" s="690"/>
      <c r="AR388" s="512"/>
      <c r="AS388" s="512"/>
    </row>
    <row r="389" spans="1:49" ht="13" x14ac:dyDescent="0.3">
      <c r="A389" s="470" t="s">
        <v>212</v>
      </c>
      <c r="B389" s="471">
        <v>36</v>
      </c>
      <c r="C389" s="471">
        <v>17</v>
      </c>
      <c r="D389" s="471">
        <v>0</v>
      </c>
      <c r="E389" s="471">
        <v>1</v>
      </c>
      <c r="F389" s="471">
        <v>0</v>
      </c>
      <c r="G389" s="471">
        <v>1</v>
      </c>
      <c r="H389" s="471">
        <v>2</v>
      </c>
      <c r="I389" s="471">
        <v>2</v>
      </c>
      <c r="J389" s="471">
        <v>0</v>
      </c>
      <c r="K389" s="471">
        <v>0</v>
      </c>
      <c r="L389" s="471">
        <v>0</v>
      </c>
      <c r="M389" s="471">
        <v>0</v>
      </c>
      <c r="N389" s="471">
        <v>4</v>
      </c>
      <c r="O389" s="471">
        <v>83</v>
      </c>
      <c r="P389" s="471">
        <v>46</v>
      </c>
      <c r="Q389" s="471">
        <v>23</v>
      </c>
      <c r="R389" s="702">
        <f t="shared" si="149"/>
        <v>122</v>
      </c>
      <c r="S389" s="796">
        <f t="shared" si="150"/>
        <v>0.12360688956433637</v>
      </c>
      <c r="T389" s="702">
        <f t="shared" si="151"/>
        <v>6</v>
      </c>
      <c r="U389" s="703">
        <f t="shared" si="152"/>
        <v>2.0833333333333332E-2</v>
      </c>
      <c r="V389" s="702">
        <f t="shared" si="153"/>
        <v>4</v>
      </c>
      <c r="W389" s="703">
        <f t="shared" si="154"/>
        <v>0.13333333333333333</v>
      </c>
      <c r="X389" s="702">
        <f t="shared" si="155"/>
        <v>152</v>
      </c>
      <c r="Y389" s="703">
        <f t="shared" si="156"/>
        <v>0.13681368136813682</v>
      </c>
      <c r="Z389" s="718">
        <f t="shared" si="157"/>
        <v>284</v>
      </c>
      <c r="AA389" s="703">
        <f t="shared" si="158"/>
        <v>0.11754966887417219</v>
      </c>
      <c r="AB389" s="591" t="s">
        <v>212</v>
      </c>
      <c r="AC389" s="442"/>
      <c r="AD389" s="442"/>
      <c r="AE389" s="443"/>
      <c r="AJ389" s="442"/>
      <c r="AK389" s="443"/>
      <c r="AP389" s="690"/>
      <c r="AQ389" s="690"/>
      <c r="AR389" s="690"/>
      <c r="AS389" s="690"/>
    </row>
    <row r="390" spans="1:49" ht="13" x14ac:dyDescent="0.3">
      <c r="A390" s="470" t="s">
        <v>213</v>
      </c>
      <c r="B390" s="473">
        <v>20</v>
      </c>
      <c r="C390" s="471">
        <v>9</v>
      </c>
      <c r="D390" s="471">
        <v>0</v>
      </c>
      <c r="E390" s="1485">
        <v>3</v>
      </c>
      <c r="F390" s="1485">
        <v>0</v>
      </c>
      <c r="G390" s="1485">
        <v>0</v>
      </c>
      <c r="H390" s="1485">
        <v>0</v>
      </c>
      <c r="I390" s="1485">
        <v>2</v>
      </c>
      <c r="J390" s="1485">
        <v>0</v>
      </c>
      <c r="K390" s="1485">
        <v>0</v>
      </c>
      <c r="L390" s="1485">
        <v>0</v>
      </c>
      <c r="M390" s="1485">
        <v>0</v>
      </c>
      <c r="N390" s="471">
        <v>0</v>
      </c>
      <c r="O390" s="471">
        <v>60</v>
      </c>
      <c r="P390" s="471">
        <v>40</v>
      </c>
      <c r="Q390" s="471">
        <v>16</v>
      </c>
      <c r="R390" s="702">
        <f t="shared" si="149"/>
        <v>69</v>
      </c>
      <c r="S390" s="796">
        <f t="shared" si="150"/>
        <v>6.9908814589665649E-2</v>
      </c>
      <c r="T390" s="702">
        <f t="shared" si="151"/>
        <v>5</v>
      </c>
      <c r="U390" s="703">
        <f t="shared" si="152"/>
        <v>1.7361111111111112E-2</v>
      </c>
      <c r="V390" s="702">
        <f t="shared" si="153"/>
        <v>0</v>
      </c>
      <c r="W390" s="703">
        <f t="shared" si="154"/>
        <v>0</v>
      </c>
      <c r="X390" s="702">
        <f t="shared" si="155"/>
        <v>116</v>
      </c>
      <c r="Y390" s="703">
        <f t="shared" si="156"/>
        <v>0.10441044104410441</v>
      </c>
      <c r="Z390" s="718">
        <f t="shared" si="157"/>
        <v>190</v>
      </c>
      <c r="AA390" s="703">
        <f t="shared" si="158"/>
        <v>7.8642384105960264E-2</v>
      </c>
      <c r="AB390" s="591" t="s">
        <v>213</v>
      </c>
      <c r="AC390" s="442"/>
      <c r="AD390" s="442"/>
      <c r="AE390" s="443"/>
      <c r="AJ390" s="442"/>
      <c r="AK390" s="443"/>
      <c r="AP390" s="690"/>
      <c r="AQ390" s="690"/>
      <c r="AR390" s="690"/>
      <c r="AS390" s="690"/>
    </row>
    <row r="391" spans="1:49" ht="13" x14ac:dyDescent="0.3">
      <c r="A391" s="470" t="s">
        <v>214</v>
      </c>
      <c r="B391" s="473">
        <v>21</v>
      </c>
      <c r="C391" s="471">
        <v>0</v>
      </c>
      <c r="D391" s="471">
        <v>0</v>
      </c>
      <c r="E391" s="471">
        <v>0</v>
      </c>
      <c r="F391" s="471">
        <v>4</v>
      </c>
      <c r="G391" s="471">
        <v>0</v>
      </c>
      <c r="H391" s="471">
        <v>0</v>
      </c>
      <c r="I391" s="471">
        <v>0</v>
      </c>
      <c r="J391" s="471">
        <v>0</v>
      </c>
      <c r="K391" s="471">
        <v>0</v>
      </c>
      <c r="L391" s="471">
        <v>0</v>
      </c>
      <c r="M391" s="471">
        <v>0</v>
      </c>
      <c r="N391" s="471">
        <v>2</v>
      </c>
      <c r="O391" s="471">
        <v>75</v>
      </c>
      <c r="P391" s="471">
        <v>29</v>
      </c>
      <c r="Q391" s="471">
        <v>20</v>
      </c>
      <c r="R391" s="702">
        <f t="shared" si="149"/>
        <v>56</v>
      </c>
      <c r="S391" s="796">
        <f t="shared" si="150"/>
        <v>5.6737588652482268E-2</v>
      </c>
      <c r="T391" s="702">
        <f t="shared" si="151"/>
        <v>4</v>
      </c>
      <c r="U391" s="703">
        <f t="shared" si="152"/>
        <v>1.3888888888888888E-2</v>
      </c>
      <c r="V391" s="702">
        <f t="shared" si="153"/>
        <v>2</v>
      </c>
      <c r="W391" s="703">
        <f t="shared" si="154"/>
        <v>6.6666666666666666E-2</v>
      </c>
      <c r="X391" s="702">
        <f t="shared" si="155"/>
        <v>124</v>
      </c>
      <c r="Y391" s="703">
        <f t="shared" si="156"/>
        <v>0.11161116111611161</v>
      </c>
      <c r="Z391" s="718">
        <f t="shared" si="157"/>
        <v>186</v>
      </c>
      <c r="AA391" s="703">
        <f t="shared" si="158"/>
        <v>7.6986754966887422E-2</v>
      </c>
      <c r="AB391" s="591" t="s">
        <v>214</v>
      </c>
      <c r="AC391" s="442"/>
      <c r="AD391" s="442"/>
      <c r="AE391" s="443"/>
      <c r="AF391" s="424" t="s">
        <v>261</v>
      </c>
      <c r="AJ391" s="442"/>
      <c r="AK391" s="443"/>
      <c r="AM391" s="424">
        <f>SUM(Z443,AB443,AD443,X443)</f>
        <v>1473</v>
      </c>
      <c r="AP391" s="512"/>
      <c r="AQ391" s="512"/>
      <c r="AR391" s="512"/>
      <c r="AS391" s="512"/>
    </row>
    <row r="392" spans="1:49" ht="13" x14ac:dyDescent="0.3">
      <c r="A392" s="470" t="s">
        <v>215</v>
      </c>
      <c r="B392" s="473">
        <v>2</v>
      </c>
      <c r="C392" s="471">
        <v>0</v>
      </c>
      <c r="D392" s="471">
        <v>0</v>
      </c>
      <c r="E392" s="471">
        <v>2</v>
      </c>
      <c r="F392" s="471">
        <v>0</v>
      </c>
      <c r="G392" s="471">
        <v>0</v>
      </c>
      <c r="H392" s="471">
        <v>0</v>
      </c>
      <c r="I392" s="471">
        <v>0</v>
      </c>
      <c r="J392" s="471">
        <v>0</v>
      </c>
      <c r="K392" s="471">
        <v>0</v>
      </c>
      <c r="L392" s="471">
        <v>0</v>
      </c>
      <c r="M392" s="471">
        <v>0</v>
      </c>
      <c r="N392" s="471">
        <v>3</v>
      </c>
      <c r="O392" s="471">
        <v>50</v>
      </c>
      <c r="P392" s="471">
        <v>15</v>
      </c>
      <c r="Q392" s="471">
        <v>12</v>
      </c>
      <c r="R392" s="702">
        <f t="shared" si="149"/>
        <v>15</v>
      </c>
      <c r="S392" s="796">
        <f t="shared" si="150"/>
        <v>1.5197568389057751E-2</v>
      </c>
      <c r="T392" s="702">
        <f t="shared" si="151"/>
        <v>2</v>
      </c>
      <c r="U392" s="703">
        <f t="shared" si="152"/>
        <v>6.9444444444444441E-3</v>
      </c>
      <c r="V392" s="702">
        <f t="shared" si="153"/>
        <v>3</v>
      </c>
      <c r="W392" s="703">
        <f t="shared" si="154"/>
        <v>0.1</v>
      </c>
      <c r="X392" s="702">
        <f t="shared" si="155"/>
        <v>77</v>
      </c>
      <c r="Y392" s="703">
        <f t="shared" si="156"/>
        <v>6.9306930693069313E-2</v>
      </c>
      <c r="Z392" s="718">
        <f t="shared" si="157"/>
        <v>97</v>
      </c>
      <c r="AA392" s="703">
        <f t="shared" si="158"/>
        <v>4.0149006622516553E-2</v>
      </c>
      <c r="AB392" s="591" t="s">
        <v>215</v>
      </c>
      <c r="AC392" s="442"/>
      <c r="AD392" s="442"/>
      <c r="AE392" s="443"/>
      <c r="AF392" s="424">
        <v>1</v>
      </c>
      <c r="AJ392" s="442"/>
      <c r="AK392" s="443"/>
      <c r="AP392" s="512"/>
      <c r="AQ392" s="512"/>
      <c r="AR392" s="512"/>
      <c r="AS392" s="512"/>
    </row>
    <row r="393" spans="1:49" ht="13.5" thickBot="1" x14ac:dyDescent="0.35">
      <c r="A393" s="474" t="s">
        <v>216</v>
      </c>
      <c r="B393" s="475">
        <v>0</v>
      </c>
      <c r="C393" s="475">
        <v>0</v>
      </c>
      <c r="D393" s="475">
        <v>0</v>
      </c>
      <c r="E393" s="475">
        <v>0</v>
      </c>
      <c r="F393" s="475">
        <v>0</v>
      </c>
      <c r="G393" s="475">
        <v>0</v>
      </c>
      <c r="H393" s="475">
        <v>0</v>
      </c>
      <c r="I393" s="475">
        <v>0</v>
      </c>
      <c r="J393" s="475">
        <v>0</v>
      </c>
      <c r="K393" s="475">
        <v>0</v>
      </c>
      <c r="L393" s="475">
        <v>0</v>
      </c>
      <c r="M393" s="475">
        <v>0</v>
      </c>
      <c r="N393" s="475">
        <v>2</v>
      </c>
      <c r="O393" s="475">
        <v>19</v>
      </c>
      <c r="P393" s="475">
        <v>13</v>
      </c>
      <c r="Q393" s="475">
        <v>10</v>
      </c>
      <c r="R393" s="706">
        <f t="shared" si="149"/>
        <v>19</v>
      </c>
      <c r="S393" s="797">
        <f t="shared" si="150"/>
        <v>1.9250253292806486E-2</v>
      </c>
      <c r="T393" s="706">
        <f t="shared" si="151"/>
        <v>0</v>
      </c>
      <c r="U393" s="707">
        <f t="shared" si="152"/>
        <v>0</v>
      </c>
      <c r="V393" s="706">
        <f t="shared" si="153"/>
        <v>2</v>
      </c>
      <c r="W393" s="707">
        <f t="shared" si="154"/>
        <v>6.6666666666666666E-2</v>
      </c>
      <c r="X393" s="706">
        <f t="shared" si="155"/>
        <v>42</v>
      </c>
      <c r="Y393" s="707">
        <f t="shared" si="156"/>
        <v>3.7803780378037805E-2</v>
      </c>
      <c r="Z393" s="718">
        <f t="shared" si="157"/>
        <v>63</v>
      </c>
      <c r="AA393" s="703">
        <f t="shared" si="158"/>
        <v>2.6076158940397352E-2</v>
      </c>
      <c r="AB393" s="597" t="s">
        <v>216</v>
      </c>
      <c r="AC393" s="651"/>
      <c r="AD393" s="651"/>
      <c r="AE393" s="652"/>
      <c r="AJ393" s="442"/>
      <c r="AK393" s="443"/>
      <c r="AP393" s="512"/>
      <c r="AQ393" s="512"/>
      <c r="AR393" s="512"/>
      <c r="AS393" s="512"/>
    </row>
    <row r="394" spans="1:49" ht="13" x14ac:dyDescent="0.3">
      <c r="A394" s="465" t="s">
        <v>217</v>
      </c>
      <c r="B394" s="653">
        <v>7</v>
      </c>
      <c r="C394" s="466">
        <v>0</v>
      </c>
      <c r="D394" s="473">
        <v>0</v>
      </c>
      <c r="E394" s="466">
        <v>0</v>
      </c>
      <c r="F394" s="466">
        <v>0</v>
      </c>
      <c r="G394" s="466">
        <v>0</v>
      </c>
      <c r="H394" s="466">
        <v>0</v>
      </c>
      <c r="I394" s="466">
        <v>0</v>
      </c>
      <c r="J394" s="466">
        <v>0</v>
      </c>
      <c r="K394" s="466">
        <v>0</v>
      </c>
      <c r="L394" s="466">
        <v>0</v>
      </c>
      <c r="M394" s="466">
        <v>0</v>
      </c>
      <c r="N394" s="466">
        <v>0</v>
      </c>
      <c r="O394" s="466">
        <v>44</v>
      </c>
      <c r="P394" s="466">
        <v>58</v>
      </c>
      <c r="Q394" s="466">
        <v>30</v>
      </c>
      <c r="R394" s="710">
        <f t="shared" si="149"/>
        <v>68</v>
      </c>
      <c r="S394" s="798">
        <f t="shared" si="150"/>
        <v>6.889564336372847E-2</v>
      </c>
      <c r="T394" s="710">
        <f t="shared" si="151"/>
        <v>0</v>
      </c>
      <c r="U394" s="711">
        <f t="shared" si="152"/>
        <v>0</v>
      </c>
      <c r="V394" s="710">
        <f t="shared" si="153"/>
        <v>0</v>
      </c>
      <c r="W394" s="711">
        <f t="shared" si="154"/>
        <v>0</v>
      </c>
      <c r="X394" s="710">
        <f t="shared" si="155"/>
        <v>132</v>
      </c>
      <c r="Y394" s="711">
        <f t="shared" si="156"/>
        <v>0.11881188118811881</v>
      </c>
      <c r="Z394" s="718">
        <f t="shared" si="157"/>
        <v>200</v>
      </c>
      <c r="AA394" s="703">
        <f t="shared" si="158"/>
        <v>8.2781456953642391E-2</v>
      </c>
      <c r="AB394" s="605" t="s">
        <v>217</v>
      </c>
      <c r="AC394" s="661"/>
      <c r="AD394" s="661"/>
      <c r="AE394" s="662"/>
      <c r="AJ394" s="442"/>
      <c r="AK394" s="443"/>
      <c r="AP394" s="512"/>
      <c r="AQ394" s="512"/>
      <c r="AR394" s="512"/>
      <c r="AS394" s="512"/>
    </row>
    <row r="395" spans="1:49" ht="13" x14ac:dyDescent="0.3">
      <c r="A395" s="470" t="s">
        <v>219</v>
      </c>
      <c r="B395" s="473">
        <v>4</v>
      </c>
      <c r="C395" s="471">
        <v>0</v>
      </c>
      <c r="D395" s="471">
        <v>0</v>
      </c>
      <c r="E395" s="471" t="s">
        <v>218</v>
      </c>
      <c r="F395" s="471" t="s">
        <v>218</v>
      </c>
      <c r="G395" s="471" t="s">
        <v>218</v>
      </c>
      <c r="H395" s="471" t="s">
        <v>218</v>
      </c>
      <c r="I395" s="471">
        <v>0</v>
      </c>
      <c r="J395" s="471" t="s">
        <v>218</v>
      </c>
      <c r="K395" s="471" t="s">
        <v>218</v>
      </c>
      <c r="L395" s="471" t="s">
        <v>218</v>
      </c>
      <c r="M395" s="471" t="s">
        <v>218</v>
      </c>
      <c r="N395" s="471">
        <v>0</v>
      </c>
      <c r="O395" s="471">
        <v>13</v>
      </c>
      <c r="P395" s="471">
        <v>15</v>
      </c>
      <c r="Q395" s="471">
        <v>6</v>
      </c>
      <c r="R395" s="702">
        <f t="shared" si="149"/>
        <v>6</v>
      </c>
      <c r="S395" s="796">
        <f t="shared" si="150"/>
        <v>6.0790273556231003E-3</v>
      </c>
      <c r="T395" s="702">
        <f t="shared" si="151"/>
        <v>0</v>
      </c>
      <c r="U395" s="703">
        <f t="shared" si="152"/>
        <v>0</v>
      </c>
      <c r="V395" s="702">
        <f t="shared" si="153"/>
        <v>0</v>
      </c>
      <c r="W395" s="703">
        <f t="shared" si="154"/>
        <v>0</v>
      </c>
      <c r="X395" s="702">
        <f t="shared" si="155"/>
        <v>34</v>
      </c>
      <c r="Y395" s="703">
        <f t="shared" si="156"/>
        <v>3.0603060306030602E-2</v>
      </c>
      <c r="Z395" s="718">
        <f t="shared" si="157"/>
        <v>40</v>
      </c>
      <c r="AA395" s="703">
        <f t="shared" si="158"/>
        <v>1.6556291390728478E-2</v>
      </c>
      <c r="AB395" s="590" t="s">
        <v>219</v>
      </c>
      <c r="AC395" s="663"/>
      <c r="AD395" s="663"/>
      <c r="AE395" s="664"/>
      <c r="AJ395" s="442"/>
      <c r="AK395" s="443"/>
      <c r="AP395" s="512"/>
      <c r="AQ395" s="512"/>
      <c r="AR395" s="512"/>
      <c r="AS395" s="512"/>
    </row>
    <row r="396" spans="1:49" ht="13" x14ac:dyDescent="0.3">
      <c r="A396" s="470" t="s">
        <v>220</v>
      </c>
      <c r="B396" s="473">
        <v>3</v>
      </c>
      <c r="C396" s="471">
        <v>0</v>
      </c>
      <c r="D396" s="471">
        <v>0</v>
      </c>
      <c r="E396" s="471" t="s">
        <v>218</v>
      </c>
      <c r="F396" s="471" t="s">
        <v>218</v>
      </c>
      <c r="G396" s="471" t="s">
        <v>218</v>
      </c>
      <c r="H396" s="471" t="s">
        <v>218</v>
      </c>
      <c r="I396" s="471" t="s">
        <v>218</v>
      </c>
      <c r="J396" s="471" t="s">
        <v>218</v>
      </c>
      <c r="K396" s="471" t="s">
        <v>218</v>
      </c>
      <c r="L396" s="471" t="s">
        <v>218</v>
      </c>
      <c r="M396" s="471" t="s">
        <v>218</v>
      </c>
      <c r="N396" s="471" t="s">
        <v>218</v>
      </c>
      <c r="O396" s="799">
        <v>6</v>
      </c>
      <c r="P396" s="471">
        <v>5</v>
      </c>
      <c r="Q396" s="471">
        <v>2</v>
      </c>
      <c r="R396" s="702">
        <f t="shared" si="149"/>
        <v>21</v>
      </c>
      <c r="S396" s="796">
        <f t="shared" si="150"/>
        <v>2.1276595744680851E-2</v>
      </c>
      <c r="T396" s="702">
        <f t="shared" si="151"/>
        <v>0</v>
      </c>
      <c r="U396" s="703">
        <f t="shared" si="152"/>
        <v>0</v>
      </c>
      <c r="V396" s="702">
        <v>0</v>
      </c>
      <c r="W396" s="703">
        <f t="shared" si="154"/>
        <v>0</v>
      </c>
      <c r="X396" s="702">
        <f t="shared" si="155"/>
        <v>13</v>
      </c>
      <c r="Y396" s="703">
        <f t="shared" si="156"/>
        <v>1.1701170117011701E-2</v>
      </c>
      <c r="Z396" s="718">
        <f t="shared" si="157"/>
        <v>34</v>
      </c>
      <c r="AA396" s="703">
        <f t="shared" si="158"/>
        <v>1.4072847682119206E-2</v>
      </c>
      <c r="AB396" s="590" t="s">
        <v>220</v>
      </c>
      <c r="AC396" s="663"/>
      <c r="AD396" s="663"/>
      <c r="AE396" s="664"/>
      <c r="AJ396" s="442"/>
      <c r="AK396" s="443"/>
      <c r="AP396" s="512"/>
      <c r="AQ396" s="512"/>
      <c r="AR396" s="512"/>
      <c r="AS396" s="512"/>
    </row>
    <row r="397" spans="1:49" ht="13" x14ac:dyDescent="0.3">
      <c r="A397" s="470" t="s">
        <v>221</v>
      </c>
      <c r="B397" s="473">
        <v>0</v>
      </c>
      <c r="C397" s="471">
        <v>0</v>
      </c>
      <c r="D397" s="471">
        <v>0</v>
      </c>
      <c r="E397" s="471" t="s">
        <v>218</v>
      </c>
      <c r="F397" s="471" t="s">
        <v>218</v>
      </c>
      <c r="G397" s="471" t="s">
        <v>218</v>
      </c>
      <c r="H397" s="471" t="s">
        <v>218</v>
      </c>
      <c r="I397" s="471" t="s">
        <v>218</v>
      </c>
      <c r="J397" s="471" t="s">
        <v>218</v>
      </c>
      <c r="K397" s="471" t="s">
        <v>218</v>
      </c>
      <c r="L397" s="471" t="s">
        <v>218</v>
      </c>
      <c r="M397" s="471" t="s">
        <v>218</v>
      </c>
      <c r="N397" s="471" t="s">
        <v>218</v>
      </c>
      <c r="O397" s="799">
        <v>6</v>
      </c>
      <c r="P397" s="471">
        <v>6</v>
      </c>
      <c r="Q397" s="471">
        <v>0</v>
      </c>
      <c r="R397" s="702">
        <f t="shared" si="149"/>
        <v>0</v>
      </c>
      <c r="S397" s="796">
        <f t="shared" si="150"/>
        <v>0</v>
      </c>
      <c r="T397" s="702">
        <f t="shared" si="151"/>
        <v>0</v>
      </c>
      <c r="U397" s="703">
        <f t="shared" si="152"/>
        <v>0</v>
      </c>
      <c r="V397" s="702">
        <v>0</v>
      </c>
      <c r="W397" s="703">
        <f t="shared" si="154"/>
        <v>0</v>
      </c>
      <c r="X397" s="702">
        <f t="shared" si="155"/>
        <v>12</v>
      </c>
      <c r="Y397" s="703">
        <f t="shared" si="156"/>
        <v>1.0801080108010801E-2</v>
      </c>
      <c r="Z397" s="718">
        <f t="shared" si="157"/>
        <v>12</v>
      </c>
      <c r="AA397" s="703">
        <f t="shared" si="158"/>
        <v>4.9668874172185433E-3</v>
      </c>
      <c r="AB397" s="590" t="s">
        <v>221</v>
      </c>
      <c r="AC397" s="663"/>
      <c r="AD397" s="663"/>
      <c r="AE397" s="664"/>
      <c r="AJ397" s="442"/>
      <c r="AK397" s="443"/>
      <c r="AP397" s="512"/>
      <c r="AQ397" s="512"/>
      <c r="AR397" s="512"/>
      <c r="AS397" s="512"/>
    </row>
    <row r="398" spans="1:49" ht="13.5" thickBot="1" x14ac:dyDescent="0.35">
      <c r="A398" s="482" t="s">
        <v>222</v>
      </c>
      <c r="B398" s="473">
        <v>0</v>
      </c>
      <c r="C398" s="471">
        <v>0</v>
      </c>
      <c r="D398" s="471">
        <v>0</v>
      </c>
      <c r="E398" s="471" t="s">
        <v>218</v>
      </c>
      <c r="F398" s="471" t="s">
        <v>218</v>
      </c>
      <c r="G398" s="471" t="s">
        <v>218</v>
      </c>
      <c r="H398" s="471" t="s">
        <v>218</v>
      </c>
      <c r="I398" s="471" t="s">
        <v>218</v>
      </c>
      <c r="J398" s="471" t="s">
        <v>218</v>
      </c>
      <c r="K398" s="471" t="s">
        <v>218</v>
      </c>
      <c r="L398" s="471" t="s">
        <v>218</v>
      </c>
      <c r="M398" s="471" t="s">
        <v>218</v>
      </c>
      <c r="N398" s="471" t="s">
        <v>218</v>
      </c>
      <c r="O398" s="799">
        <v>1</v>
      </c>
      <c r="P398" s="471">
        <v>0</v>
      </c>
      <c r="Q398" s="471">
        <v>1</v>
      </c>
      <c r="R398" s="702">
        <f t="shared" si="149"/>
        <v>0</v>
      </c>
      <c r="S398" s="796">
        <f t="shared" si="150"/>
        <v>0</v>
      </c>
      <c r="T398" s="702">
        <f t="shared" si="151"/>
        <v>0</v>
      </c>
      <c r="U398" s="703">
        <f t="shared" si="152"/>
        <v>0</v>
      </c>
      <c r="V398" s="702">
        <v>0</v>
      </c>
      <c r="W398" s="703">
        <f t="shared" si="154"/>
        <v>0</v>
      </c>
      <c r="X398" s="702">
        <f t="shared" si="155"/>
        <v>2</v>
      </c>
      <c r="Y398" s="703">
        <f t="shared" si="156"/>
        <v>1.8001800180018001E-3</v>
      </c>
      <c r="Z398" s="718">
        <f t="shared" si="157"/>
        <v>2</v>
      </c>
      <c r="AA398" s="703">
        <f t="shared" si="158"/>
        <v>8.2781456953642384E-4</v>
      </c>
      <c r="AB398" s="608" t="s">
        <v>222</v>
      </c>
      <c r="AC398" s="665"/>
      <c r="AD398" s="665"/>
      <c r="AE398" s="666"/>
      <c r="AJ398" s="651"/>
      <c r="AK398" s="652"/>
      <c r="AP398" s="512"/>
      <c r="AQ398" s="512"/>
      <c r="AR398" s="512"/>
      <c r="AS398" s="512"/>
    </row>
    <row r="399" spans="1:49" ht="13.5" thickBot="1" x14ac:dyDescent="0.35">
      <c r="A399" s="486" t="s">
        <v>46</v>
      </c>
      <c r="B399" s="487">
        <f t="shared" ref="B399:AA399" si="159">SUM(B386:B398)</f>
        <v>240</v>
      </c>
      <c r="C399" s="487">
        <f t="shared" si="159"/>
        <v>128</v>
      </c>
      <c r="D399" s="487">
        <f t="shared" si="159"/>
        <v>0</v>
      </c>
      <c r="E399" s="487">
        <f t="shared" si="159"/>
        <v>28</v>
      </c>
      <c r="F399" s="487">
        <f t="shared" si="159"/>
        <v>30</v>
      </c>
      <c r="G399" s="487">
        <f t="shared" si="159"/>
        <v>50</v>
      </c>
      <c r="H399" s="487">
        <f t="shared" si="159"/>
        <v>24</v>
      </c>
      <c r="I399" s="487">
        <f t="shared" si="159"/>
        <v>57</v>
      </c>
      <c r="J399" s="487">
        <f t="shared" si="159"/>
        <v>37</v>
      </c>
      <c r="K399" s="487">
        <f t="shared" si="159"/>
        <v>41</v>
      </c>
      <c r="L399" s="487">
        <f t="shared" si="159"/>
        <v>16</v>
      </c>
      <c r="M399" s="487">
        <f t="shared" si="159"/>
        <v>5</v>
      </c>
      <c r="N399" s="487">
        <f t="shared" si="159"/>
        <v>30</v>
      </c>
      <c r="O399" s="802">
        <f t="shared" si="159"/>
        <v>566</v>
      </c>
      <c r="P399" s="487">
        <f t="shared" si="159"/>
        <v>375</v>
      </c>
      <c r="Q399" s="487">
        <f t="shared" si="159"/>
        <v>170</v>
      </c>
      <c r="R399" s="714">
        <f>SUM(R386:R398)</f>
        <v>987</v>
      </c>
      <c r="S399" s="715">
        <f>SUM(S386:S398)</f>
        <v>1</v>
      </c>
      <c r="T399" s="714">
        <f t="shared" si="159"/>
        <v>288</v>
      </c>
      <c r="U399" s="715">
        <f t="shared" si="159"/>
        <v>1.0000000000000002</v>
      </c>
      <c r="V399" s="714">
        <f t="shared" si="159"/>
        <v>30</v>
      </c>
      <c r="W399" s="715">
        <f t="shared" si="159"/>
        <v>0.99999999999999989</v>
      </c>
      <c r="X399" s="714">
        <f t="shared" si="159"/>
        <v>1111</v>
      </c>
      <c r="Y399" s="715">
        <f t="shared" si="159"/>
        <v>0.99999999999999978</v>
      </c>
      <c r="Z399" s="714">
        <f t="shared" si="159"/>
        <v>2416</v>
      </c>
      <c r="AA399" s="715">
        <f t="shared" si="159"/>
        <v>0.99999999999999989</v>
      </c>
      <c r="AB399" s="670"/>
      <c r="AC399" s="671"/>
      <c r="AD399" s="671"/>
      <c r="AE399" s="671"/>
      <c r="AJ399" s="661"/>
      <c r="AK399" s="662"/>
      <c r="AP399" s="512"/>
      <c r="AQ399" s="512"/>
      <c r="AR399" s="512"/>
      <c r="AS399" s="512"/>
      <c r="AT399" s="800"/>
      <c r="AU399" s="801"/>
      <c r="AV399" s="800"/>
      <c r="AW399" s="800"/>
    </row>
    <row r="400" spans="1:49" ht="13" x14ac:dyDescent="0.3">
      <c r="A400" s="495" t="s">
        <v>286</v>
      </c>
      <c r="C400" s="499"/>
      <c r="D400" s="499"/>
      <c r="E400" s="696">
        <v>1.4</v>
      </c>
      <c r="F400" s="696">
        <v>1.8</v>
      </c>
      <c r="G400" s="696">
        <v>1.6</v>
      </c>
      <c r="H400" s="696">
        <v>1.3</v>
      </c>
      <c r="I400" s="696">
        <v>2.1</v>
      </c>
      <c r="J400" s="696">
        <v>1.5</v>
      </c>
      <c r="K400" s="696">
        <v>1.8</v>
      </c>
      <c r="L400" s="696">
        <v>1.7</v>
      </c>
      <c r="M400" s="696">
        <v>1.6</v>
      </c>
      <c r="N400" s="696">
        <v>2.4</v>
      </c>
      <c r="O400" s="696">
        <v>3.2</v>
      </c>
      <c r="R400" s="742">
        <v>2007</v>
      </c>
      <c r="S400" s="743" t="s">
        <v>229</v>
      </c>
      <c r="T400" s="744"/>
      <c r="U400" s="744"/>
      <c r="V400" s="744" t="s">
        <v>305</v>
      </c>
      <c r="W400" s="744" t="s">
        <v>306</v>
      </c>
      <c r="X400" s="745" t="s">
        <v>224</v>
      </c>
      <c r="Y400" s="745" t="s">
        <v>225</v>
      </c>
      <c r="Z400" s="746" t="s">
        <v>226</v>
      </c>
      <c r="AA400" s="747" t="s">
        <v>226</v>
      </c>
      <c r="AB400" s="748" t="s">
        <v>227</v>
      </c>
      <c r="AC400" s="749"/>
      <c r="AD400" s="749"/>
      <c r="AE400" s="750"/>
      <c r="AJ400" s="663"/>
      <c r="AK400" s="664"/>
      <c r="AP400" s="512"/>
      <c r="AQ400" s="512"/>
      <c r="AR400" s="512"/>
      <c r="AS400" s="512"/>
      <c r="AT400" s="800"/>
      <c r="AU400" s="801"/>
      <c r="AV400" s="800"/>
      <c r="AW400" s="800"/>
    </row>
    <row r="401" spans="1:50" x14ac:dyDescent="0.25">
      <c r="A401" s="1445" t="s">
        <v>528</v>
      </c>
      <c r="E401" s="1484">
        <v>6</v>
      </c>
      <c r="F401" s="1484">
        <v>4</v>
      </c>
      <c r="G401" s="1484">
        <v>1</v>
      </c>
      <c r="H401" s="1484">
        <v>2</v>
      </c>
      <c r="I401" s="1484">
        <v>4</v>
      </c>
      <c r="J401" s="1484">
        <v>0</v>
      </c>
      <c r="K401" s="1484">
        <v>0</v>
      </c>
      <c r="L401" s="1484">
        <v>0</v>
      </c>
      <c r="M401" s="1484">
        <v>0</v>
      </c>
      <c r="N401" s="512"/>
      <c r="O401" s="512"/>
      <c r="R401" s="751"/>
      <c r="S401" s="752"/>
      <c r="T401" s="752"/>
      <c r="U401" s="752"/>
      <c r="V401" s="752"/>
      <c r="W401" s="752"/>
      <c r="X401" s="753" t="s">
        <v>232</v>
      </c>
      <c r="Y401" s="753" t="s">
        <v>233</v>
      </c>
      <c r="Z401" s="754" t="s">
        <v>232</v>
      </c>
      <c r="AA401" s="755" t="s">
        <v>233</v>
      </c>
      <c r="AB401" s="756" t="s">
        <v>234</v>
      </c>
      <c r="AC401" s="757"/>
      <c r="AD401" s="757"/>
      <c r="AE401" s="758"/>
      <c r="AJ401" s="663"/>
      <c r="AK401" s="664"/>
      <c r="AP401" s="512"/>
      <c r="AQ401" s="512"/>
      <c r="AR401" s="512"/>
      <c r="AS401" s="512"/>
      <c r="AT401" s="800"/>
      <c r="AU401" s="801"/>
      <c r="AV401" s="800"/>
      <c r="AW401" s="800"/>
    </row>
    <row r="402" spans="1:50" ht="13" x14ac:dyDescent="0.3">
      <c r="A402" s="1322" t="s">
        <v>529</v>
      </c>
      <c r="B402" s="1480">
        <f>SUM(E401:M401)/T399</f>
        <v>5.9027777777777776E-2</v>
      </c>
      <c r="M402" s="696">
        <f>SUM(E400:O400)</f>
        <v>20.399999999999999</v>
      </c>
      <c r="N402" s="696" t="s">
        <v>318</v>
      </c>
      <c r="O402" s="696"/>
      <c r="R402" s="759" t="s">
        <v>308</v>
      </c>
      <c r="S402" s="803"/>
      <c r="T402" s="803"/>
      <c r="U402" s="803"/>
      <c r="V402" s="527">
        <f>SUM(X402,Z402)/SUM(X402:AA402)</f>
        <v>0.61600810536980755</v>
      </c>
      <c r="W402" s="527">
        <f>SUM(Y402,AA402)/SUM(X402:AA402)</f>
        <v>0.38399189463019251</v>
      </c>
      <c r="X402" s="804">
        <f>SUM(R386:R387)</f>
        <v>590</v>
      </c>
      <c r="Y402" s="804">
        <f>SUM(R389:R398)</f>
        <v>376</v>
      </c>
      <c r="Z402" s="805">
        <v>18</v>
      </c>
      <c r="AA402" s="806">
        <v>3</v>
      </c>
      <c r="AB402" s="682" t="s">
        <v>236</v>
      </c>
      <c r="AC402" s="682"/>
      <c r="AD402" s="682"/>
      <c r="AE402" s="761"/>
      <c r="AJ402" s="663"/>
      <c r="AK402" s="664"/>
      <c r="AP402" s="512"/>
      <c r="AQ402" s="512"/>
      <c r="AR402" s="512"/>
      <c r="AS402" s="512"/>
      <c r="AT402" s="800"/>
      <c r="AU402" s="801"/>
      <c r="AV402" s="800"/>
      <c r="AW402" s="800"/>
    </row>
    <row r="403" spans="1:50" ht="13.5" thickBot="1" x14ac:dyDescent="0.35">
      <c r="A403" s="582" t="s">
        <v>502</v>
      </c>
      <c r="M403" s="696"/>
      <c r="N403" s="696" t="s">
        <v>322</v>
      </c>
      <c r="O403" s="696"/>
      <c r="R403" s="762" t="s">
        <v>323</v>
      </c>
      <c r="S403" s="788"/>
      <c r="T403" s="788"/>
      <c r="U403" s="788"/>
      <c r="V403" s="527">
        <f>SUM(X403,Z403)/SUM(X403:AA403)</f>
        <v>0.96180555555555558</v>
      </c>
      <c r="W403" s="527">
        <f>SUM(Y403,AA403)/SUM(X403:AA403)</f>
        <v>3.8194444444444448E-2</v>
      </c>
      <c r="X403" s="804">
        <f>SUM(T386:T389)</f>
        <v>277</v>
      </c>
      <c r="Y403" s="804">
        <f>SUM(T390:T398)</f>
        <v>11</v>
      </c>
      <c r="Z403" s="536">
        <v>0</v>
      </c>
      <c r="AA403" s="537">
        <v>0</v>
      </c>
      <c r="AB403" s="682" t="s">
        <v>238</v>
      </c>
      <c r="AC403" s="682"/>
      <c r="AD403" s="682"/>
      <c r="AE403" s="761"/>
      <c r="AJ403" s="665"/>
      <c r="AK403" s="666"/>
      <c r="AP403" s="512"/>
      <c r="AQ403" s="512"/>
      <c r="AR403" s="512"/>
      <c r="AS403" s="512"/>
      <c r="AT403" s="800"/>
      <c r="AU403" s="801"/>
      <c r="AV403" s="800"/>
      <c r="AW403" s="800"/>
    </row>
    <row r="404" spans="1:50" ht="13.5" thickBot="1" x14ac:dyDescent="0.35">
      <c r="A404" s="582" t="s">
        <v>327</v>
      </c>
      <c r="M404" s="696">
        <f>SUM(M402:M403)</f>
        <v>20.399999999999999</v>
      </c>
      <c r="N404" s="696" t="s">
        <v>30</v>
      </c>
      <c r="O404" s="696"/>
      <c r="R404" s="764" t="s">
        <v>324</v>
      </c>
      <c r="S404" s="752"/>
      <c r="T404" s="752"/>
      <c r="U404" s="752"/>
      <c r="V404" s="527">
        <f>SUM(X404,Z404)/SUM(X404:AA404)</f>
        <v>0.34743474347434744</v>
      </c>
      <c r="W404" s="527">
        <f>SUM(Y404,AA404)/SUM(X404:AA404)</f>
        <v>0.65256525652565256</v>
      </c>
      <c r="X404" s="753">
        <f>SUM(X386:X387)</f>
        <v>278</v>
      </c>
      <c r="Y404" s="808">
        <f>SUM(X389:X398)</f>
        <v>704</v>
      </c>
      <c r="Z404" s="767">
        <v>108</v>
      </c>
      <c r="AA404" s="768">
        <v>21</v>
      </c>
      <c r="AB404" s="769"/>
      <c r="AC404" s="769"/>
      <c r="AD404" s="769"/>
      <c r="AE404" s="770"/>
      <c r="AJ404" s="671"/>
      <c r="AK404" s="671"/>
      <c r="AP404" s="807"/>
      <c r="AQ404" s="807"/>
      <c r="AR404" s="807"/>
      <c r="AS404" s="807"/>
    </row>
    <row r="405" spans="1:50" x14ac:dyDescent="0.25">
      <c r="A405" s="582" t="s">
        <v>328</v>
      </c>
      <c r="O405" s="809">
        <f>SUM(O386:O395)</f>
        <v>553</v>
      </c>
      <c r="R405" s="810" t="s">
        <v>329</v>
      </c>
      <c r="S405" s="804"/>
      <c r="T405" s="804"/>
      <c r="U405" s="804"/>
      <c r="AA405" s="424"/>
      <c r="AB405" s="424"/>
      <c r="AJ405" s="749"/>
      <c r="AK405" s="750"/>
    </row>
    <row r="406" spans="1:50" x14ac:dyDescent="0.25">
      <c r="A406" s="811" t="s">
        <v>330</v>
      </c>
      <c r="B406" s="812"/>
      <c r="C406" s="812"/>
      <c r="D406" s="812"/>
      <c r="E406" s="812"/>
      <c r="F406" s="812"/>
      <c r="G406" s="812"/>
      <c r="H406" s="812"/>
      <c r="I406" s="812"/>
      <c r="J406" s="812"/>
      <c r="K406" s="812"/>
      <c r="L406" s="809"/>
      <c r="M406" s="809"/>
      <c r="N406" s="809"/>
      <c r="O406" s="813">
        <f>AVERAGE((SUM(P396:P398)/P399),(SUM(Q396:Q398)/Q399))</f>
        <v>2.349019607843137E-2</v>
      </c>
      <c r="AJ406" s="757"/>
      <c r="AK406" s="758"/>
    </row>
    <row r="407" spans="1:50" x14ac:dyDescent="0.25">
      <c r="L407" s="809"/>
      <c r="M407" s="809" t="s">
        <v>331</v>
      </c>
      <c r="N407" s="809"/>
      <c r="O407" s="814">
        <f>(O405/(1-O406))-O405</f>
        <v>13.302558130195621</v>
      </c>
      <c r="AJ407" s="682"/>
      <c r="AK407" s="761"/>
    </row>
    <row r="408" spans="1:50" x14ac:dyDescent="0.25">
      <c r="O408" s="815"/>
      <c r="AJ408" s="682"/>
      <c r="AK408" s="761"/>
    </row>
    <row r="409" spans="1:50" ht="25.5" thickBot="1" x14ac:dyDescent="0.55000000000000004">
      <c r="A409" s="419" t="s">
        <v>332</v>
      </c>
      <c r="B409" s="419"/>
      <c r="C409" s="420"/>
      <c r="D409" s="420"/>
      <c r="E409" s="421"/>
      <c r="F409" s="421"/>
      <c r="G409" s="421"/>
      <c r="H409" s="421"/>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363"/>
      <c r="AJ409" s="769"/>
      <c r="AK409" s="770"/>
    </row>
    <row r="410" spans="1:50" ht="13.5" thickBot="1" x14ac:dyDescent="0.35">
      <c r="A410" s="425" t="s">
        <v>191</v>
      </c>
      <c r="B410" s="425"/>
      <c r="C410" s="421"/>
      <c r="D410" s="421"/>
      <c r="E410" s="421"/>
      <c r="F410" s="421"/>
      <c r="G410" s="421"/>
      <c r="H410" s="421"/>
      <c r="I410" s="421"/>
      <c r="J410" s="421"/>
      <c r="K410" s="421"/>
      <c r="L410" s="421"/>
      <c r="M410" s="421"/>
      <c r="N410" s="421"/>
      <c r="O410" s="421"/>
      <c r="P410" s="421"/>
      <c r="Q410" s="421"/>
      <c r="R410" s="421"/>
      <c r="S410" s="421"/>
      <c r="T410" s="421"/>
      <c r="U410" s="421"/>
      <c r="V410" s="421"/>
      <c r="W410" s="421"/>
      <c r="X410" s="421"/>
      <c r="Y410" s="421"/>
      <c r="Z410" s="421"/>
      <c r="AA410" s="421"/>
      <c r="AB410" s="421"/>
      <c r="AC410" s="421"/>
      <c r="AD410" s="421"/>
      <c r="AE410" s="363"/>
      <c r="AF410" s="363"/>
      <c r="AG410" s="816"/>
      <c r="AH410" s="816"/>
      <c r="AI410" s="363"/>
    </row>
    <row r="411" spans="1:50" ht="14" thickTop="1" thickBot="1" x14ac:dyDescent="0.35">
      <c r="A411" s="427" t="s">
        <v>192</v>
      </c>
      <c r="B411" s="428">
        <v>38772</v>
      </c>
      <c r="C411" s="428">
        <v>38869</v>
      </c>
      <c r="D411" s="428">
        <v>38876</v>
      </c>
      <c r="E411" s="428">
        <v>38881</v>
      </c>
      <c r="F411" s="428">
        <v>38898</v>
      </c>
      <c r="G411" s="428">
        <v>38903</v>
      </c>
      <c r="H411" s="428">
        <v>38912</v>
      </c>
      <c r="I411" s="428">
        <v>38916</v>
      </c>
      <c r="J411" s="428">
        <v>38965</v>
      </c>
      <c r="K411" s="428">
        <v>38974</v>
      </c>
      <c r="L411" s="428">
        <v>38996</v>
      </c>
      <c r="M411" s="428">
        <v>39021</v>
      </c>
      <c r="N411" s="428">
        <v>39030</v>
      </c>
      <c r="O411" s="428">
        <v>39051</v>
      </c>
      <c r="P411" s="428">
        <v>39071</v>
      </c>
      <c r="Q411" s="429">
        <v>2006</v>
      </c>
      <c r="R411" s="430"/>
      <c r="S411" s="430"/>
      <c r="T411" s="431"/>
      <c r="U411" s="431"/>
      <c r="V411" s="431"/>
      <c r="W411" s="431"/>
      <c r="X411" s="432"/>
      <c r="Y411" s="433"/>
      <c r="Z411" s="433"/>
      <c r="AA411" s="433"/>
      <c r="AB411" s="434"/>
      <c r="AC411" s="434"/>
      <c r="AD411" s="435"/>
      <c r="AF411" s="363"/>
      <c r="AG411" s="363"/>
      <c r="AH411" s="363"/>
      <c r="AI411" s="363"/>
    </row>
    <row r="412" spans="1:50" ht="13.5" thickTop="1" x14ac:dyDescent="0.3">
      <c r="A412" s="436" t="s">
        <v>193</v>
      </c>
      <c r="B412" s="437" t="s">
        <v>242</v>
      </c>
      <c r="C412" s="437" t="s">
        <v>313</v>
      </c>
      <c r="D412" s="437" t="s">
        <v>313</v>
      </c>
      <c r="E412" s="437" t="s">
        <v>313</v>
      </c>
      <c r="F412" s="437" t="s">
        <v>313</v>
      </c>
      <c r="G412" s="437" t="s">
        <v>313</v>
      </c>
      <c r="H412" s="437" t="s">
        <v>313</v>
      </c>
      <c r="I412" s="437" t="s">
        <v>313</v>
      </c>
      <c r="J412" s="437" t="s">
        <v>313</v>
      </c>
      <c r="K412" s="437" t="s">
        <v>313</v>
      </c>
      <c r="L412" s="437" t="s">
        <v>242</v>
      </c>
      <c r="M412" s="437" t="s">
        <v>242</v>
      </c>
      <c r="N412" s="437" t="s">
        <v>242</v>
      </c>
      <c r="O412" s="437" t="s">
        <v>242</v>
      </c>
      <c r="P412" s="437" t="s">
        <v>242</v>
      </c>
      <c r="Q412" s="438"/>
      <c r="R412" s="439"/>
      <c r="S412" s="439"/>
      <c r="T412" s="440"/>
      <c r="U412" s="440"/>
      <c r="V412" s="440"/>
      <c r="W412" s="440"/>
      <c r="X412" s="441"/>
      <c r="Y412" s="437"/>
      <c r="Z412" s="437"/>
      <c r="AA412" s="437"/>
      <c r="AB412" s="442"/>
      <c r="AC412" s="442"/>
      <c r="AD412" s="443"/>
      <c r="AF412" s="433"/>
      <c r="AG412" s="433"/>
      <c r="AH412" s="433"/>
      <c r="AI412" s="434"/>
    </row>
    <row r="413" spans="1:50" ht="13" x14ac:dyDescent="0.3">
      <c r="A413" s="436" t="s">
        <v>195</v>
      </c>
      <c r="B413" s="437" t="s">
        <v>196</v>
      </c>
      <c r="C413" s="437" t="s">
        <v>196</v>
      </c>
      <c r="D413" s="437" t="s">
        <v>196</v>
      </c>
      <c r="E413" s="437" t="s">
        <v>196</v>
      </c>
      <c r="F413" s="437" t="s">
        <v>246</v>
      </c>
      <c r="G413" s="437" t="s">
        <v>245</v>
      </c>
      <c r="H413" s="437" t="s">
        <v>246</v>
      </c>
      <c r="I413" s="437" t="s">
        <v>246</v>
      </c>
      <c r="J413" s="437" t="s">
        <v>246</v>
      </c>
      <c r="K413" s="437" t="s">
        <v>246</v>
      </c>
      <c r="L413" s="437" t="s">
        <v>246</v>
      </c>
      <c r="M413" s="437" t="s">
        <v>301</v>
      </c>
      <c r="N413" s="437" t="s">
        <v>301</v>
      </c>
      <c r="O413" s="437" t="s">
        <v>246</v>
      </c>
      <c r="P413" s="437" t="s">
        <v>196</v>
      </c>
      <c r="Q413" s="444" t="s">
        <v>46</v>
      </c>
      <c r="R413" s="439"/>
      <c r="S413" s="440"/>
      <c r="T413" s="440"/>
      <c r="U413" s="440"/>
      <c r="V413" s="440"/>
      <c r="W413" s="440"/>
      <c r="X413" s="441"/>
      <c r="Y413" s="437"/>
      <c r="Z413" s="437"/>
      <c r="AA413" s="442"/>
      <c r="AB413" s="442"/>
      <c r="AC413" s="442"/>
      <c r="AD413" s="443"/>
      <c r="AF413" s="437"/>
      <c r="AG413" s="437"/>
      <c r="AH413" s="437"/>
      <c r="AI413" s="442"/>
      <c r="AJ413" s="363"/>
    </row>
    <row r="414" spans="1:50" ht="13.5" thickBot="1" x14ac:dyDescent="0.35">
      <c r="A414" s="451" t="s">
        <v>292</v>
      </c>
      <c r="B414" s="452">
        <v>5877</v>
      </c>
      <c r="C414" s="452">
        <v>13843</v>
      </c>
      <c r="D414" s="452">
        <v>13991</v>
      </c>
      <c r="E414" s="452">
        <v>14348</v>
      </c>
      <c r="F414" s="452">
        <v>13599</v>
      </c>
      <c r="G414" s="452">
        <v>13458</v>
      </c>
      <c r="H414" s="452">
        <v>14481</v>
      </c>
      <c r="I414" s="452">
        <v>14838</v>
      </c>
      <c r="J414" s="452">
        <v>11223</v>
      </c>
      <c r="K414" s="452">
        <v>9461</v>
      </c>
      <c r="L414" s="452">
        <v>6632</v>
      </c>
      <c r="M414" s="452">
        <v>5647</v>
      </c>
      <c r="N414" s="452">
        <v>5631</v>
      </c>
      <c r="O414" s="452">
        <v>5493</v>
      </c>
      <c r="P414" s="452">
        <v>5540</v>
      </c>
      <c r="Q414" s="453" t="s">
        <v>198</v>
      </c>
      <c r="R414" s="623"/>
      <c r="S414" s="624"/>
      <c r="T414" s="624"/>
      <c r="U414" s="624"/>
      <c r="V414" s="624"/>
      <c r="W414" s="625"/>
      <c r="X414" s="626"/>
      <c r="Y414" s="627"/>
      <c r="Z414" s="627"/>
      <c r="AA414" s="628"/>
      <c r="AB414" s="442"/>
      <c r="AC414" s="442"/>
      <c r="AD414" s="443"/>
      <c r="AF414" s="437"/>
      <c r="AG414" s="437"/>
      <c r="AH414" s="442"/>
      <c r="AI414" s="442"/>
      <c r="AJ414" s="363"/>
    </row>
    <row r="415" spans="1:50" ht="14" thickTop="1" thickBot="1" x14ac:dyDescent="0.35">
      <c r="A415" s="792" t="s">
        <v>199</v>
      </c>
      <c r="B415" s="793" t="s">
        <v>201</v>
      </c>
      <c r="C415" s="461" t="s">
        <v>200</v>
      </c>
      <c r="D415" s="461" t="s">
        <v>200</v>
      </c>
      <c r="E415" s="461" t="s">
        <v>200</v>
      </c>
      <c r="F415" s="461" t="s">
        <v>200</v>
      </c>
      <c r="G415" s="461" t="s">
        <v>200</v>
      </c>
      <c r="H415" s="817" t="s">
        <v>200</v>
      </c>
      <c r="I415" s="793" t="s">
        <v>200</v>
      </c>
      <c r="J415" s="793" t="s">
        <v>248</v>
      </c>
      <c r="K415" s="793" t="s">
        <v>248</v>
      </c>
      <c r="L415" s="793" t="s">
        <v>206</v>
      </c>
      <c r="M415" s="793" t="s">
        <v>206</v>
      </c>
      <c r="N415" s="793" t="s">
        <v>206</v>
      </c>
      <c r="O415" s="793" t="s">
        <v>206</v>
      </c>
      <c r="P415" s="793" t="s">
        <v>247</v>
      </c>
      <c r="Q415" s="462" t="s">
        <v>201</v>
      </c>
      <c r="R415" s="463" t="s">
        <v>202</v>
      </c>
      <c r="S415" s="462" t="s">
        <v>203</v>
      </c>
      <c r="T415" s="462" t="s">
        <v>204</v>
      </c>
      <c r="U415" s="462" t="s">
        <v>205</v>
      </c>
      <c r="V415" s="462" t="s">
        <v>204</v>
      </c>
      <c r="W415" s="462" t="s">
        <v>206</v>
      </c>
      <c r="X415" s="463" t="s">
        <v>202</v>
      </c>
      <c r="Y415" s="632" t="s">
        <v>207</v>
      </c>
      <c r="Z415" s="463" t="s">
        <v>204</v>
      </c>
      <c r="AA415" s="633"/>
      <c r="AB415" s="442"/>
      <c r="AC415" s="442"/>
      <c r="AD415" s="443"/>
      <c r="AF415" s="627"/>
      <c r="AG415" s="627"/>
      <c r="AH415" s="628"/>
      <c r="AI415" s="442"/>
      <c r="AJ415" s="433"/>
      <c r="AK415" s="433"/>
      <c r="AL415" s="434"/>
      <c r="AM415" s="434"/>
      <c r="AN415" s="435"/>
      <c r="AP415" s="829">
        <v>38296</v>
      </c>
      <c r="AQ415" s="830">
        <v>38309</v>
      </c>
      <c r="AR415" s="830">
        <v>38321</v>
      </c>
      <c r="AS415" s="830">
        <v>38337</v>
      </c>
      <c r="AT415" s="831" t="s">
        <v>335</v>
      </c>
      <c r="AU415" s="831"/>
      <c r="AV415" s="831"/>
      <c r="AW415" s="831"/>
      <c r="AX415" s="832"/>
    </row>
    <row r="416" spans="1:50" ht="13" x14ac:dyDescent="0.3">
      <c r="A416" s="465" t="s">
        <v>208</v>
      </c>
      <c r="B416" s="466">
        <v>0</v>
      </c>
      <c r="C416" s="466">
        <v>0</v>
      </c>
      <c r="D416" s="466">
        <v>0</v>
      </c>
      <c r="E416" s="466">
        <v>0</v>
      </c>
      <c r="F416" s="466">
        <v>77</v>
      </c>
      <c r="G416" s="466">
        <v>54</v>
      </c>
      <c r="H416" s="466">
        <v>53</v>
      </c>
      <c r="I416" s="466">
        <v>66</v>
      </c>
      <c r="J416" s="466">
        <v>0</v>
      </c>
      <c r="K416" s="466">
        <v>0</v>
      </c>
      <c r="L416" s="466">
        <v>0</v>
      </c>
      <c r="M416" s="818">
        <v>7</v>
      </c>
      <c r="N416" s="818">
        <v>83</v>
      </c>
      <c r="O416" s="466">
        <v>212</v>
      </c>
      <c r="P416" s="819">
        <v>340</v>
      </c>
      <c r="Q416" s="702">
        <f t="shared" ref="Q416:Q428" si="160">SUM(B416,W443)</f>
        <v>146</v>
      </c>
      <c r="R416" s="820">
        <f t="shared" ref="R416:R428" si="161">Q416/Q$429</f>
        <v>0.35351089588377727</v>
      </c>
      <c r="S416" s="717">
        <f t="shared" ref="S416:S428" si="162">SUM(C416:I416)</f>
        <v>250</v>
      </c>
      <c r="T416" s="701">
        <f t="shared" ref="T416:T428" si="163">S416/S$429</f>
        <v>0.34867503486750351</v>
      </c>
      <c r="U416" s="702">
        <f t="shared" ref="U416:U428" si="164">SUM(J416:K416)</f>
        <v>0</v>
      </c>
      <c r="V416" s="701">
        <f t="shared" ref="V416:V428" si="165">U416/U$429</f>
        <v>0</v>
      </c>
      <c r="W416" s="702">
        <f t="shared" ref="W416:W428" si="166">SUM(L416:O416)</f>
        <v>302</v>
      </c>
      <c r="X416" s="703">
        <f t="shared" ref="X416:X428" si="167">W416/W$429</f>
        <v>0.14252005663048609</v>
      </c>
      <c r="Y416" s="718">
        <f t="shared" ref="Y416:Y428" si="168">SUM(B416:O416)+W443</f>
        <v>698</v>
      </c>
      <c r="Z416" s="703">
        <f t="shared" ref="Z416:Z428" si="169">Y416/Y$429</f>
        <v>0.21280487804878048</v>
      </c>
      <c r="AA416" s="590" t="s">
        <v>208</v>
      </c>
      <c r="AB416" s="442"/>
      <c r="AC416" s="442"/>
      <c r="AD416" s="443"/>
      <c r="AF416" s="632" t="s">
        <v>207</v>
      </c>
      <c r="AG416" s="463" t="s">
        <v>204</v>
      </c>
      <c r="AH416" s="633"/>
      <c r="AI416" s="442"/>
      <c r="AJ416" s="437"/>
      <c r="AK416" s="437"/>
      <c r="AL416" s="442"/>
      <c r="AM416" s="442"/>
      <c r="AN416" s="443"/>
      <c r="AP416" s="833" t="s">
        <v>242</v>
      </c>
      <c r="AQ416" s="437" t="s">
        <v>242</v>
      </c>
      <c r="AR416" s="437" t="s">
        <v>242</v>
      </c>
      <c r="AS416" s="437" t="s">
        <v>242</v>
      </c>
      <c r="AT416" s="834" t="s">
        <v>336</v>
      </c>
      <c r="AX416" s="835"/>
    </row>
    <row r="417" spans="1:50" ht="13" x14ac:dyDescent="0.3">
      <c r="A417" s="470" t="s">
        <v>209</v>
      </c>
      <c r="B417" s="471">
        <v>5</v>
      </c>
      <c r="C417" s="471">
        <v>0</v>
      </c>
      <c r="D417" s="471">
        <v>13</v>
      </c>
      <c r="E417" s="471">
        <v>19</v>
      </c>
      <c r="F417" s="471">
        <v>105</v>
      </c>
      <c r="G417" s="471">
        <v>82</v>
      </c>
      <c r="H417" s="471">
        <v>51</v>
      </c>
      <c r="I417" s="471">
        <v>80</v>
      </c>
      <c r="J417" s="471">
        <v>16</v>
      </c>
      <c r="K417" s="471">
        <v>2</v>
      </c>
      <c r="L417" s="471">
        <v>0</v>
      </c>
      <c r="M417" s="821">
        <v>26</v>
      </c>
      <c r="N417" s="821">
        <v>66</v>
      </c>
      <c r="O417" s="471">
        <v>41</v>
      </c>
      <c r="P417" s="822">
        <v>9</v>
      </c>
      <c r="Q417" s="702">
        <f t="shared" si="160"/>
        <v>5</v>
      </c>
      <c r="R417" s="820">
        <f t="shared" si="161"/>
        <v>1.2106537530266344E-2</v>
      </c>
      <c r="S417" s="717">
        <f t="shared" si="162"/>
        <v>350</v>
      </c>
      <c r="T417" s="701">
        <f t="shared" si="163"/>
        <v>0.48814504881450488</v>
      </c>
      <c r="U417" s="702">
        <f t="shared" si="164"/>
        <v>18</v>
      </c>
      <c r="V417" s="701">
        <f t="shared" si="165"/>
        <v>0.58064516129032262</v>
      </c>
      <c r="W417" s="702">
        <f t="shared" si="166"/>
        <v>133</v>
      </c>
      <c r="X417" s="703">
        <f t="shared" si="167"/>
        <v>6.276545540349221E-2</v>
      </c>
      <c r="Y417" s="718">
        <f t="shared" si="168"/>
        <v>506</v>
      </c>
      <c r="Z417" s="703">
        <f t="shared" si="169"/>
        <v>0.15426829268292683</v>
      </c>
      <c r="AA417" s="590" t="s">
        <v>209</v>
      </c>
      <c r="AB417" s="442"/>
      <c r="AC417" s="442"/>
      <c r="AD417" s="443"/>
      <c r="AE417" s="424" t="s">
        <v>210</v>
      </c>
      <c r="AF417" s="718">
        <f t="shared" ref="AF417:AF428" si="170">SUM(C443:V443)+Z472</f>
        <v>1473</v>
      </c>
      <c r="AG417" s="703">
        <f t="shared" ref="AG417:AG429" si="171">AF417/AF$430</f>
        <v>0.41775382870107769</v>
      </c>
      <c r="AH417" s="590" t="s">
        <v>208</v>
      </c>
      <c r="AI417" s="442"/>
      <c r="AJ417" s="437"/>
      <c r="AK417" s="437"/>
      <c r="AL417" s="442"/>
      <c r="AM417" s="442"/>
      <c r="AN417" s="443"/>
      <c r="AP417" s="833" t="s">
        <v>246</v>
      </c>
      <c r="AQ417" s="452" t="s">
        <v>283</v>
      </c>
      <c r="AR417" s="437" t="s">
        <v>260</v>
      </c>
      <c r="AS417" s="437" t="s">
        <v>260</v>
      </c>
      <c r="AX417" s="835"/>
    </row>
    <row r="418" spans="1:50" ht="13" x14ac:dyDescent="0.3">
      <c r="A418" s="470" t="s">
        <v>211</v>
      </c>
      <c r="B418" s="471">
        <v>0</v>
      </c>
      <c r="C418" s="471">
        <v>0</v>
      </c>
      <c r="D418" s="471">
        <v>0</v>
      </c>
      <c r="E418" s="471">
        <v>0</v>
      </c>
      <c r="F418" s="471">
        <v>46</v>
      </c>
      <c r="G418" s="471">
        <v>29</v>
      </c>
      <c r="H418" s="471">
        <v>20</v>
      </c>
      <c r="I418" s="471">
        <v>20</v>
      </c>
      <c r="J418" s="471">
        <v>5</v>
      </c>
      <c r="K418" s="471">
        <v>3</v>
      </c>
      <c r="L418" s="471">
        <v>7</v>
      </c>
      <c r="M418" s="821">
        <v>34</v>
      </c>
      <c r="N418" s="821">
        <v>81</v>
      </c>
      <c r="O418" s="471">
        <v>93</v>
      </c>
      <c r="P418" s="822">
        <v>13</v>
      </c>
      <c r="Q418" s="702">
        <f t="shared" si="160"/>
        <v>6</v>
      </c>
      <c r="R418" s="820">
        <f t="shared" si="161"/>
        <v>1.4527845036319613E-2</v>
      </c>
      <c r="S418" s="717">
        <f t="shared" si="162"/>
        <v>115</v>
      </c>
      <c r="T418" s="701">
        <f t="shared" si="163"/>
        <v>0.16039051603905161</v>
      </c>
      <c r="U418" s="702">
        <f t="shared" si="164"/>
        <v>8</v>
      </c>
      <c r="V418" s="701">
        <f t="shared" si="165"/>
        <v>0.25806451612903225</v>
      </c>
      <c r="W418" s="702">
        <f t="shared" si="166"/>
        <v>215</v>
      </c>
      <c r="X418" s="703">
        <f t="shared" si="167"/>
        <v>0.10146295422369042</v>
      </c>
      <c r="Y418" s="718">
        <f t="shared" si="168"/>
        <v>344</v>
      </c>
      <c r="Z418" s="703">
        <f t="shared" si="169"/>
        <v>0.1048780487804878</v>
      </c>
      <c r="AA418" s="591" t="s">
        <v>211</v>
      </c>
      <c r="AB418" s="442"/>
      <c r="AC418" s="442"/>
      <c r="AD418" s="443"/>
      <c r="AE418" s="424">
        <f>S418-AF392</f>
        <v>114</v>
      </c>
      <c r="AF418" s="718">
        <f t="shared" si="170"/>
        <v>765</v>
      </c>
      <c r="AG418" s="703">
        <f t="shared" si="171"/>
        <v>0.21695972773681224</v>
      </c>
      <c r="AH418" s="590" t="s">
        <v>209</v>
      </c>
      <c r="AI418" s="442"/>
      <c r="AJ418" s="437"/>
      <c r="AK418" s="437"/>
      <c r="AL418" s="442"/>
      <c r="AM418" s="442"/>
      <c r="AN418" s="443"/>
      <c r="AP418" s="839">
        <v>5339</v>
      </c>
      <c r="AQ418" s="452">
        <v>4058</v>
      </c>
      <c r="AR418" s="452">
        <v>4284</v>
      </c>
      <c r="AS418" s="452">
        <v>4010</v>
      </c>
      <c r="AX418" s="835"/>
    </row>
    <row r="419" spans="1:50" ht="13.5" thickBot="1" x14ac:dyDescent="0.35">
      <c r="A419" s="470" t="s">
        <v>212</v>
      </c>
      <c r="B419" s="471">
        <v>0</v>
      </c>
      <c r="C419" s="471">
        <v>0</v>
      </c>
      <c r="D419" s="471">
        <v>0</v>
      </c>
      <c r="E419" s="471">
        <v>0</v>
      </c>
      <c r="F419" s="471">
        <v>0</v>
      </c>
      <c r="G419" s="471">
        <v>0</v>
      </c>
      <c r="H419" s="471">
        <v>0</v>
      </c>
      <c r="I419" s="471">
        <v>0</v>
      </c>
      <c r="J419" s="471">
        <v>0</v>
      </c>
      <c r="K419" s="471">
        <v>1</v>
      </c>
      <c r="L419" s="471">
        <v>23</v>
      </c>
      <c r="M419" s="471">
        <v>111</v>
      </c>
      <c r="N419" s="471">
        <v>89</v>
      </c>
      <c r="O419" s="471">
        <v>108</v>
      </c>
      <c r="P419" s="822">
        <v>69</v>
      </c>
      <c r="Q419" s="702">
        <f t="shared" si="160"/>
        <v>88</v>
      </c>
      <c r="R419" s="820">
        <f t="shared" si="161"/>
        <v>0.21307506053268765</v>
      </c>
      <c r="S419" s="717">
        <f t="shared" si="162"/>
        <v>0</v>
      </c>
      <c r="T419" s="701">
        <f t="shared" si="163"/>
        <v>0</v>
      </c>
      <c r="U419" s="702">
        <f t="shared" si="164"/>
        <v>1</v>
      </c>
      <c r="V419" s="701">
        <f t="shared" si="165"/>
        <v>3.2258064516129031E-2</v>
      </c>
      <c r="W419" s="702">
        <f t="shared" si="166"/>
        <v>331</v>
      </c>
      <c r="X419" s="703">
        <f t="shared" si="167"/>
        <v>0.15620575743275131</v>
      </c>
      <c r="Y419" s="718">
        <f t="shared" si="168"/>
        <v>420</v>
      </c>
      <c r="Z419" s="703">
        <f t="shared" si="169"/>
        <v>0.12804878048780488</v>
      </c>
      <c r="AA419" s="591" t="s">
        <v>212</v>
      </c>
      <c r="AB419" s="442"/>
      <c r="AC419" s="442"/>
      <c r="AD419" s="443"/>
      <c r="AF419" s="718">
        <f t="shared" si="170"/>
        <v>386</v>
      </c>
      <c r="AG419" s="703">
        <f t="shared" si="171"/>
        <v>0.10947249007373795</v>
      </c>
      <c r="AH419" s="590" t="s">
        <v>211</v>
      </c>
      <c r="AI419" s="442"/>
      <c r="AJ419" s="437"/>
      <c r="AK419" s="437"/>
      <c r="AL419" s="442"/>
      <c r="AM419" s="442"/>
      <c r="AN419" s="443"/>
      <c r="AP419" s="793" t="s">
        <v>206</v>
      </c>
      <c r="AQ419" s="461" t="s">
        <v>206</v>
      </c>
      <c r="AR419" s="461" t="s">
        <v>206</v>
      </c>
      <c r="AS419" s="461" t="s">
        <v>201</v>
      </c>
      <c r="AX419" s="835"/>
    </row>
    <row r="420" spans="1:50" ht="13" x14ac:dyDescent="0.3">
      <c r="A420" s="470" t="s">
        <v>213</v>
      </c>
      <c r="B420" s="473">
        <v>0</v>
      </c>
      <c r="C420" s="471">
        <v>0</v>
      </c>
      <c r="D420" s="471">
        <v>0</v>
      </c>
      <c r="E420" s="471">
        <v>0</v>
      </c>
      <c r="F420" s="471">
        <v>0</v>
      </c>
      <c r="G420" s="471">
        <v>0</v>
      </c>
      <c r="H420" s="471">
        <v>0</v>
      </c>
      <c r="I420" s="471">
        <v>0</v>
      </c>
      <c r="J420" s="471">
        <v>0</v>
      </c>
      <c r="K420" s="471">
        <v>0</v>
      </c>
      <c r="L420" s="471">
        <v>11</v>
      </c>
      <c r="M420" s="471">
        <v>87</v>
      </c>
      <c r="N420" s="471">
        <v>57</v>
      </c>
      <c r="O420" s="471">
        <v>71</v>
      </c>
      <c r="P420" s="822">
        <v>40</v>
      </c>
      <c r="Q420" s="702">
        <f t="shared" si="160"/>
        <v>44</v>
      </c>
      <c r="R420" s="820">
        <f t="shared" si="161"/>
        <v>0.10653753026634383</v>
      </c>
      <c r="S420" s="717">
        <f t="shared" si="162"/>
        <v>0</v>
      </c>
      <c r="T420" s="701">
        <f t="shared" si="163"/>
        <v>0</v>
      </c>
      <c r="U420" s="702">
        <f t="shared" si="164"/>
        <v>0</v>
      </c>
      <c r="V420" s="701">
        <f t="shared" si="165"/>
        <v>0</v>
      </c>
      <c r="W420" s="702">
        <f t="shared" si="166"/>
        <v>226</v>
      </c>
      <c r="X420" s="703">
        <f t="shared" si="167"/>
        <v>0.10665408211420481</v>
      </c>
      <c r="Y420" s="718">
        <f t="shared" si="168"/>
        <v>270</v>
      </c>
      <c r="Z420" s="703">
        <f t="shared" si="169"/>
        <v>8.2317073170731711E-2</v>
      </c>
      <c r="AA420" s="591" t="s">
        <v>213</v>
      </c>
      <c r="AB420" s="442"/>
      <c r="AC420" s="442"/>
      <c r="AD420" s="443"/>
      <c r="AF420" s="718">
        <f t="shared" si="170"/>
        <v>236</v>
      </c>
      <c r="AG420" s="703">
        <f t="shared" si="171"/>
        <v>6.6931366988088492E-2</v>
      </c>
      <c r="AH420" s="590" t="s">
        <v>212</v>
      </c>
      <c r="AI420" s="442"/>
      <c r="AJ420" s="437"/>
      <c r="AK420" s="437"/>
      <c r="AL420" s="442"/>
      <c r="AM420" s="442"/>
      <c r="AN420" s="443"/>
      <c r="AP420" s="840">
        <v>0</v>
      </c>
      <c r="AQ420" s="466">
        <v>81</v>
      </c>
      <c r="AR420" s="466">
        <v>79</v>
      </c>
      <c r="AS420" s="466">
        <v>78</v>
      </c>
      <c r="AX420" s="835"/>
    </row>
    <row r="421" spans="1:50" ht="13" x14ac:dyDescent="0.3">
      <c r="A421" s="470" t="s">
        <v>214</v>
      </c>
      <c r="B421" s="473">
        <v>0</v>
      </c>
      <c r="C421" s="471">
        <v>0</v>
      </c>
      <c r="D421" s="471">
        <v>0</v>
      </c>
      <c r="E421" s="471">
        <v>0</v>
      </c>
      <c r="F421" s="471">
        <v>0</v>
      </c>
      <c r="G421" s="471">
        <v>0</v>
      </c>
      <c r="H421" s="471">
        <v>0</v>
      </c>
      <c r="I421" s="471">
        <v>0</v>
      </c>
      <c r="J421" s="471">
        <v>0</v>
      </c>
      <c r="K421" s="471">
        <v>1</v>
      </c>
      <c r="L421" s="471">
        <v>26</v>
      </c>
      <c r="M421" s="471">
        <v>69</v>
      </c>
      <c r="N421" s="471">
        <v>48</v>
      </c>
      <c r="O421" s="471">
        <v>90</v>
      </c>
      <c r="P421" s="822">
        <v>35</v>
      </c>
      <c r="Q421" s="702">
        <f t="shared" si="160"/>
        <v>13</v>
      </c>
      <c r="R421" s="820">
        <f t="shared" si="161"/>
        <v>3.1476997578692496E-2</v>
      </c>
      <c r="S421" s="717">
        <f t="shared" si="162"/>
        <v>0</v>
      </c>
      <c r="T421" s="701">
        <f t="shared" si="163"/>
        <v>0</v>
      </c>
      <c r="U421" s="702">
        <f t="shared" si="164"/>
        <v>1</v>
      </c>
      <c r="V421" s="701">
        <f t="shared" si="165"/>
        <v>3.2258064516129031E-2</v>
      </c>
      <c r="W421" s="702">
        <f t="shared" si="166"/>
        <v>233</v>
      </c>
      <c r="X421" s="703">
        <f t="shared" si="167"/>
        <v>0.10995752713544124</v>
      </c>
      <c r="Y421" s="718">
        <f t="shared" si="168"/>
        <v>247</v>
      </c>
      <c r="Z421" s="703">
        <f t="shared" si="169"/>
        <v>7.5304878048780485E-2</v>
      </c>
      <c r="AA421" s="591" t="s">
        <v>214</v>
      </c>
      <c r="AB421" s="442"/>
      <c r="AC421" s="442"/>
      <c r="AD421" s="443"/>
      <c r="AF421" s="718">
        <f t="shared" si="170"/>
        <v>158</v>
      </c>
      <c r="AG421" s="703">
        <f t="shared" si="171"/>
        <v>4.4809982983550767E-2</v>
      </c>
      <c r="AH421" s="590" t="s">
        <v>213</v>
      </c>
      <c r="AI421" s="442"/>
      <c r="AJ421" s="437"/>
      <c r="AK421" s="437"/>
      <c r="AL421" s="442"/>
      <c r="AM421" s="442"/>
      <c r="AN421" s="443"/>
      <c r="AP421" s="842">
        <v>31</v>
      </c>
      <c r="AQ421" s="471">
        <v>13</v>
      </c>
      <c r="AR421" s="471">
        <v>1</v>
      </c>
      <c r="AS421" s="471">
        <v>9</v>
      </c>
      <c r="AX421" s="835"/>
    </row>
    <row r="422" spans="1:50" ht="13" x14ac:dyDescent="0.3">
      <c r="A422" s="470" t="s">
        <v>215</v>
      </c>
      <c r="B422" s="473">
        <v>0</v>
      </c>
      <c r="C422" s="471">
        <v>0</v>
      </c>
      <c r="D422" s="471">
        <v>0</v>
      </c>
      <c r="E422" s="471">
        <v>0</v>
      </c>
      <c r="F422" s="471">
        <v>0</v>
      </c>
      <c r="G422" s="471">
        <v>0</v>
      </c>
      <c r="H422" s="471">
        <v>0</v>
      </c>
      <c r="I422" s="471">
        <v>0</v>
      </c>
      <c r="J422" s="471">
        <v>3</v>
      </c>
      <c r="K422" s="471">
        <v>0</v>
      </c>
      <c r="L422" s="471">
        <v>1</v>
      </c>
      <c r="M422" s="471">
        <v>62</v>
      </c>
      <c r="N422" s="471">
        <v>50</v>
      </c>
      <c r="O422" s="471">
        <v>65</v>
      </c>
      <c r="P422" s="822">
        <v>13</v>
      </c>
      <c r="Q422" s="702">
        <f t="shared" si="160"/>
        <v>5</v>
      </c>
      <c r="R422" s="820">
        <f t="shared" si="161"/>
        <v>1.2106537530266344E-2</v>
      </c>
      <c r="S422" s="717">
        <f t="shared" si="162"/>
        <v>0</v>
      </c>
      <c r="T422" s="701">
        <f t="shared" si="163"/>
        <v>0</v>
      </c>
      <c r="U422" s="702">
        <f t="shared" si="164"/>
        <v>3</v>
      </c>
      <c r="V422" s="701">
        <f t="shared" si="165"/>
        <v>9.6774193548387094E-2</v>
      </c>
      <c r="W422" s="702">
        <f t="shared" si="166"/>
        <v>178</v>
      </c>
      <c r="X422" s="703">
        <f t="shared" si="167"/>
        <v>8.4001887682869272E-2</v>
      </c>
      <c r="Y422" s="718">
        <f t="shared" si="168"/>
        <v>186</v>
      </c>
      <c r="Z422" s="703">
        <f t="shared" si="169"/>
        <v>5.6707317073170734E-2</v>
      </c>
      <c r="AA422" s="591" t="s">
        <v>215</v>
      </c>
      <c r="AB422" s="442"/>
      <c r="AC422" s="442"/>
      <c r="AD422" s="443"/>
      <c r="AF422" s="718">
        <f t="shared" si="170"/>
        <v>126</v>
      </c>
      <c r="AG422" s="703">
        <f t="shared" si="171"/>
        <v>3.5734543391945546E-2</v>
      </c>
      <c r="AH422" s="590" t="s">
        <v>214</v>
      </c>
      <c r="AI422" s="442"/>
      <c r="AJ422" s="437"/>
      <c r="AK422" s="437"/>
      <c r="AL422" s="442"/>
      <c r="AM422" s="442"/>
      <c r="AN422" s="443"/>
      <c r="AP422" s="842">
        <v>47</v>
      </c>
      <c r="AQ422" s="471">
        <v>20</v>
      </c>
      <c r="AR422" s="471">
        <v>5</v>
      </c>
      <c r="AS422" s="471">
        <v>1</v>
      </c>
      <c r="AX422" s="835"/>
    </row>
    <row r="423" spans="1:50" ht="13.5" thickBot="1" x14ac:dyDescent="0.35">
      <c r="A423" s="474" t="s">
        <v>216</v>
      </c>
      <c r="B423" s="475">
        <v>0</v>
      </c>
      <c r="C423" s="475">
        <v>0</v>
      </c>
      <c r="D423" s="475">
        <v>0</v>
      </c>
      <c r="E423" s="475">
        <v>0</v>
      </c>
      <c r="F423" s="475">
        <v>0</v>
      </c>
      <c r="G423" s="475">
        <v>0</v>
      </c>
      <c r="H423" s="475">
        <v>0</v>
      </c>
      <c r="I423" s="475">
        <v>0</v>
      </c>
      <c r="J423" s="475">
        <v>0</v>
      </c>
      <c r="K423" s="475">
        <v>0</v>
      </c>
      <c r="L423" s="475">
        <v>0</v>
      </c>
      <c r="M423" s="475">
        <v>57</v>
      </c>
      <c r="N423" s="475">
        <v>55</v>
      </c>
      <c r="O423" s="475">
        <v>49</v>
      </c>
      <c r="P423" s="823">
        <v>19</v>
      </c>
      <c r="Q423" s="706">
        <f t="shared" si="160"/>
        <v>5</v>
      </c>
      <c r="R423" s="824">
        <f t="shared" si="161"/>
        <v>1.2106537530266344E-2</v>
      </c>
      <c r="S423" s="721">
        <f t="shared" si="162"/>
        <v>0</v>
      </c>
      <c r="T423" s="705">
        <f t="shared" si="163"/>
        <v>0</v>
      </c>
      <c r="U423" s="706">
        <f t="shared" si="164"/>
        <v>0</v>
      </c>
      <c r="V423" s="705">
        <f t="shared" si="165"/>
        <v>0</v>
      </c>
      <c r="W423" s="706">
        <f t="shared" si="166"/>
        <v>161</v>
      </c>
      <c r="X423" s="707">
        <f t="shared" si="167"/>
        <v>7.5979235488437949E-2</v>
      </c>
      <c r="Y423" s="722">
        <f t="shared" si="168"/>
        <v>166</v>
      </c>
      <c r="Z423" s="707">
        <f t="shared" si="169"/>
        <v>5.0609756097560979E-2</v>
      </c>
      <c r="AA423" s="597" t="s">
        <v>216</v>
      </c>
      <c r="AB423" s="651"/>
      <c r="AC423" s="651"/>
      <c r="AD423" s="652"/>
      <c r="AF423" s="718">
        <f t="shared" si="170"/>
        <v>51</v>
      </c>
      <c r="AG423" s="703">
        <f t="shared" si="171"/>
        <v>1.4463981849120816E-2</v>
      </c>
      <c r="AH423" s="590" t="s">
        <v>215</v>
      </c>
      <c r="AI423" s="442"/>
      <c r="AJ423" s="437"/>
      <c r="AK423" s="437"/>
      <c r="AL423" s="442"/>
      <c r="AM423" s="442"/>
      <c r="AN423" s="443"/>
      <c r="AP423" s="842">
        <v>139</v>
      </c>
      <c r="AQ423" s="471">
        <v>113</v>
      </c>
      <c r="AR423" s="471">
        <v>113</v>
      </c>
      <c r="AS423" s="471">
        <v>19</v>
      </c>
      <c r="AX423" s="835"/>
    </row>
    <row r="424" spans="1:50" ht="13.5" thickBot="1" x14ac:dyDescent="0.35">
      <c r="A424" s="465" t="s">
        <v>217</v>
      </c>
      <c r="B424" s="653">
        <v>0</v>
      </c>
      <c r="C424" s="466">
        <v>0</v>
      </c>
      <c r="D424" s="473">
        <v>0</v>
      </c>
      <c r="E424" s="466" t="s">
        <v>218</v>
      </c>
      <c r="F424" s="1486">
        <v>2</v>
      </c>
      <c r="G424" s="466">
        <v>0</v>
      </c>
      <c r="H424" s="466">
        <v>0</v>
      </c>
      <c r="I424" s="466">
        <v>0</v>
      </c>
      <c r="J424" s="466">
        <v>0</v>
      </c>
      <c r="K424" s="466">
        <v>0</v>
      </c>
      <c r="L424" s="466">
        <v>3</v>
      </c>
      <c r="M424" s="466">
        <v>95</v>
      </c>
      <c r="N424" s="466">
        <v>95</v>
      </c>
      <c r="O424" s="466">
        <v>76</v>
      </c>
      <c r="P424" s="819">
        <v>61</v>
      </c>
      <c r="Q424" s="710">
        <f t="shared" si="160"/>
        <v>53</v>
      </c>
      <c r="R424" s="825">
        <f t="shared" si="161"/>
        <v>0.12832929782082325</v>
      </c>
      <c r="S424" s="723">
        <f t="shared" si="162"/>
        <v>2</v>
      </c>
      <c r="T424" s="709">
        <f t="shared" si="163"/>
        <v>2.7894002789400278E-3</v>
      </c>
      <c r="U424" s="710">
        <f t="shared" si="164"/>
        <v>0</v>
      </c>
      <c r="V424" s="709">
        <f t="shared" si="165"/>
        <v>0</v>
      </c>
      <c r="W424" s="710">
        <f t="shared" si="166"/>
        <v>269</v>
      </c>
      <c r="X424" s="711">
        <f t="shared" si="167"/>
        <v>0.12694667295894291</v>
      </c>
      <c r="Y424" s="724">
        <f t="shared" si="168"/>
        <v>324</v>
      </c>
      <c r="Z424" s="711">
        <f t="shared" si="169"/>
        <v>9.8780487804878053E-2</v>
      </c>
      <c r="AA424" s="605" t="s">
        <v>217</v>
      </c>
      <c r="AB424" s="661"/>
      <c r="AC424" s="661"/>
      <c r="AD424" s="662"/>
      <c r="AF424" s="722">
        <f t="shared" si="170"/>
        <v>10</v>
      </c>
      <c r="AG424" s="707">
        <f t="shared" si="171"/>
        <v>2.8360748723766306E-3</v>
      </c>
      <c r="AH424" s="590" t="s">
        <v>216</v>
      </c>
      <c r="AI424" s="442"/>
      <c r="AJ424" s="437"/>
      <c r="AK424" s="437"/>
      <c r="AL424" s="442"/>
      <c r="AM424" s="442"/>
      <c r="AN424" s="443"/>
      <c r="AP424" s="842">
        <v>69</v>
      </c>
      <c r="AQ424" s="471">
        <v>59</v>
      </c>
      <c r="AR424" s="471">
        <v>72</v>
      </c>
      <c r="AS424" s="471">
        <v>33</v>
      </c>
      <c r="AX424" s="835"/>
    </row>
    <row r="425" spans="1:50" ht="13" x14ac:dyDescent="0.3">
      <c r="A425" s="470" t="s">
        <v>219</v>
      </c>
      <c r="B425" s="473">
        <v>0</v>
      </c>
      <c r="C425" s="471" t="s">
        <v>218</v>
      </c>
      <c r="D425" s="471" t="s">
        <v>218</v>
      </c>
      <c r="E425" s="471" t="s">
        <v>218</v>
      </c>
      <c r="F425" s="471" t="s">
        <v>218</v>
      </c>
      <c r="G425" s="471" t="s">
        <v>218</v>
      </c>
      <c r="H425" s="471" t="s">
        <v>218</v>
      </c>
      <c r="I425" s="471" t="s">
        <v>218</v>
      </c>
      <c r="J425" s="471" t="s">
        <v>218</v>
      </c>
      <c r="K425" s="471" t="s">
        <v>218</v>
      </c>
      <c r="L425" s="471">
        <v>0</v>
      </c>
      <c r="M425" s="471">
        <v>6</v>
      </c>
      <c r="N425" s="471">
        <v>11</v>
      </c>
      <c r="O425" s="471">
        <v>10</v>
      </c>
      <c r="P425" s="822">
        <v>2</v>
      </c>
      <c r="Q425" s="702">
        <f t="shared" si="160"/>
        <v>15</v>
      </c>
      <c r="R425" s="820">
        <f t="shared" si="161"/>
        <v>3.6319612590799029E-2</v>
      </c>
      <c r="S425" s="717">
        <f t="shared" si="162"/>
        <v>0</v>
      </c>
      <c r="T425" s="701">
        <f t="shared" si="163"/>
        <v>0</v>
      </c>
      <c r="U425" s="702">
        <f t="shared" si="164"/>
        <v>0</v>
      </c>
      <c r="V425" s="701">
        <f t="shared" si="165"/>
        <v>0</v>
      </c>
      <c r="W425" s="702">
        <f t="shared" si="166"/>
        <v>27</v>
      </c>
      <c r="X425" s="703">
        <f t="shared" si="167"/>
        <v>1.2741859367626238E-2</v>
      </c>
      <c r="Y425" s="718">
        <f t="shared" si="168"/>
        <v>42</v>
      </c>
      <c r="Z425" s="703">
        <f t="shared" si="169"/>
        <v>1.2804878048780487E-2</v>
      </c>
      <c r="AA425" s="590" t="s">
        <v>219</v>
      </c>
      <c r="AB425" s="663"/>
      <c r="AC425" s="663"/>
      <c r="AD425" s="664"/>
      <c r="AF425" s="724">
        <f t="shared" si="170"/>
        <v>232</v>
      </c>
      <c r="AG425" s="711">
        <f t="shared" si="171"/>
        <v>6.5796937039137832E-2</v>
      </c>
      <c r="AH425" s="590" t="s">
        <v>217</v>
      </c>
      <c r="AI425" s="442"/>
      <c r="AJ425" s="437"/>
      <c r="AK425" s="437"/>
      <c r="AL425" s="442"/>
      <c r="AM425" s="442"/>
      <c r="AN425" s="443"/>
      <c r="AP425" s="842">
        <v>60</v>
      </c>
      <c r="AQ425" s="471">
        <v>81</v>
      </c>
      <c r="AR425" s="471">
        <v>49</v>
      </c>
      <c r="AS425" s="471">
        <v>22</v>
      </c>
      <c r="AX425" s="835"/>
    </row>
    <row r="426" spans="1:50" ht="13" x14ac:dyDescent="0.3">
      <c r="A426" s="470" t="s">
        <v>220</v>
      </c>
      <c r="B426" s="473">
        <v>0</v>
      </c>
      <c r="C426" s="471" t="s">
        <v>218</v>
      </c>
      <c r="D426" s="471" t="s">
        <v>218</v>
      </c>
      <c r="E426" s="471" t="s">
        <v>218</v>
      </c>
      <c r="F426" s="471" t="s">
        <v>218</v>
      </c>
      <c r="G426" s="471" t="s">
        <v>218</v>
      </c>
      <c r="H426" s="471" t="s">
        <v>218</v>
      </c>
      <c r="I426" s="471" t="s">
        <v>218</v>
      </c>
      <c r="J426" s="471" t="s">
        <v>218</v>
      </c>
      <c r="K426" s="471" t="s">
        <v>218</v>
      </c>
      <c r="L426" s="471">
        <v>0</v>
      </c>
      <c r="M426" s="471">
        <v>0</v>
      </c>
      <c r="N426" s="471">
        <v>14</v>
      </c>
      <c r="O426" s="471">
        <v>9</v>
      </c>
      <c r="P426" s="822">
        <v>18</v>
      </c>
      <c r="Q426" s="702">
        <f t="shared" si="160"/>
        <v>15</v>
      </c>
      <c r="R426" s="820">
        <f t="shared" si="161"/>
        <v>3.6319612590799029E-2</v>
      </c>
      <c r="S426" s="717">
        <f t="shared" si="162"/>
        <v>0</v>
      </c>
      <c r="T426" s="701">
        <f t="shared" si="163"/>
        <v>0</v>
      </c>
      <c r="U426" s="702">
        <f t="shared" si="164"/>
        <v>0</v>
      </c>
      <c r="V426" s="701">
        <f t="shared" si="165"/>
        <v>0</v>
      </c>
      <c r="W426" s="702">
        <f t="shared" si="166"/>
        <v>23</v>
      </c>
      <c r="X426" s="703">
        <f t="shared" si="167"/>
        <v>1.0854176498348278E-2</v>
      </c>
      <c r="Y426" s="718">
        <f t="shared" si="168"/>
        <v>38</v>
      </c>
      <c r="Z426" s="703">
        <f t="shared" si="169"/>
        <v>1.1585365853658536E-2</v>
      </c>
      <c r="AA426" s="590" t="s">
        <v>220</v>
      </c>
      <c r="AB426" s="663"/>
      <c r="AC426" s="663"/>
      <c r="AD426" s="664"/>
      <c r="AF426" s="718">
        <f t="shared" si="170"/>
        <v>49</v>
      </c>
      <c r="AG426" s="703">
        <f t="shared" si="171"/>
        <v>1.3896766874645491E-2</v>
      </c>
      <c r="AH426" s="590" t="s">
        <v>219</v>
      </c>
      <c r="AI426" s="442"/>
      <c r="AJ426" s="437"/>
      <c r="AK426" s="437"/>
      <c r="AL426" s="442"/>
      <c r="AM426" s="442"/>
      <c r="AN426" s="443"/>
      <c r="AP426" s="842">
        <v>19</v>
      </c>
      <c r="AQ426" s="471">
        <v>42</v>
      </c>
      <c r="AR426" s="471">
        <v>24</v>
      </c>
      <c r="AS426" s="471">
        <v>8</v>
      </c>
      <c r="AT426" s="424" t="s">
        <v>337</v>
      </c>
      <c r="AX426" s="835"/>
    </row>
    <row r="427" spans="1:50" ht="13.5" thickBot="1" x14ac:dyDescent="0.35">
      <c r="A427" s="470" t="s">
        <v>221</v>
      </c>
      <c r="B427" s="473">
        <v>0</v>
      </c>
      <c r="C427" s="471" t="s">
        <v>218</v>
      </c>
      <c r="D427" s="471" t="s">
        <v>218</v>
      </c>
      <c r="E427" s="471" t="s">
        <v>218</v>
      </c>
      <c r="F427" s="471" t="s">
        <v>218</v>
      </c>
      <c r="G427" s="471" t="s">
        <v>218</v>
      </c>
      <c r="H427" s="471" t="s">
        <v>218</v>
      </c>
      <c r="I427" s="471" t="s">
        <v>218</v>
      </c>
      <c r="J427" s="471" t="s">
        <v>218</v>
      </c>
      <c r="K427" s="471" t="s">
        <v>218</v>
      </c>
      <c r="L427" s="471">
        <v>0</v>
      </c>
      <c r="M427" s="471">
        <v>0</v>
      </c>
      <c r="N427" s="471">
        <v>3</v>
      </c>
      <c r="O427" s="471">
        <v>18</v>
      </c>
      <c r="P427" s="822">
        <v>0</v>
      </c>
      <c r="Q427" s="702">
        <f t="shared" si="160"/>
        <v>18</v>
      </c>
      <c r="R427" s="820">
        <f t="shared" si="161"/>
        <v>4.3583535108958835E-2</v>
      </c>
      <c r="S427" s="717">
        <f t="shared" si="162"/>
        <v>0</v>
      </c>
      <c r="T427" s="701">
        <f t="shared" si="163"/>
        <v>0</v>
      </c>
      <c r="U427" s="702">
        <f t="shared" si="164"/>
        <v>0</v>
      </c>
      <c r="V427" s="701">
        <f t="shared" si="165"/>
        <v>0</v>
      </c>
      <c r="W427" s="702">
        <f t="shared" si="166"/>
        <v>21</v>
      </c>
      <c r="X427" s="703">
        <f t="shared" si="167"/>
        <v>9.9103350637092975E-3</v>
      </c>
      <c r="Y427" s="718">
        <f t="shared" si="168"/>
        <v>39</v>
      </c>
      <c r="Z427" s="703">
        <f t="shared" si="169"/>
        <v>1.1890243902439025E-2</v>
      </c>
      <c r="AA427" s="590" t="s">
        <v>221</v>
      </c>
      <c r="AB427" s="663"/>
      <c r="AC427" s="663"/>
      <c r="AD427" s="664"/>
      <c r="AF427" s="718">
        <f t="shared" si="170"/>
        <v>26</v>
      </c>
      <c r="AG427" s="703">
        <f t="shared" si="171"/>
        <v>7.3737946681792397E-3</v>
      </c>
      <c r="AH427" s="590" t="s">
        <v>220</v>
      </c>
      <c r="AI427" s="442"/>
      <c r="AJ427" s="437"/>
      <c r="AK427" s="437"/>
      <c r="AL427" s="442"/>
      <c r="AM427" s="442"/>
      <c r="AN427" s="443"/>
      <c r="AP427" s="850">
        <v>29</v>
      </c>
      <c r="AQ427" s="475">
        <v>21</v>
      </c>
      <c r="AR427" s="475">
        <v>29</v>
      </c>
      <c r="AS427" s="475">
        <v>0</v>
      </c>
      <c r="AT427" s="851">
        <f>SUM(AP420:AP427)</f>
        <v>394</v>
      </c>
      <c r="AU427" s="852">
        <f>SUM(AQ420:AQ427)</f>
        <v>430</v>
      </c>
      <c r="AV427" s="852">
        <f>SUM(AR420:AR427)</f>
        <v>372</v>
      </c>
      <c r="AW427" s="852">
        <f>SUM(AS420:AS427)</f>
        <v>170</v>
      </c>
      <c r="AX427" s="835"/>
    </row>
    <row r="428" spans="1:50" ht="13.5" thickBot="1" x14ac:dyDescent="0.35">
      <c r="A428" s="482" t="s">
        <v>222</v>
      </c>
      <c r="B428" s="473">
        <v>0</v>
      </c>
      <c r="C428" s="471" t="s">
        <v>218</v>
      </c>
      <c r="D428" s="471" t="s">
        <v>218</v>
      </c>
      <c r="E428" s="471" t="s">
        <v>218</v>
      </c>
      <c r="F428" s="471" t="s">
        <v>218</v>
      </c>
      <c r="G428" s="471" t="s">
        <v>218</v>
      </c>
      <c r="H428" s="471" t="s">
        <v>218</v>
      </c>
      <c r="I428" s="471" t="s">
        <v>218</v>
      </c>
      <c r="J428" s="471" t="s">
        <v>218</v>
      </c>
      <c r="K428" s="471" t="s">
        <v>218</v>
      </c>
      <c r="L428" s="471">
        <v>0</v>
      </c>
      <c r="M428" s="471">
        <v>0</v>
      </c>
      <c r="N428" s="471">
        <v>0</v>
      </c>
      <c r="O428" s="471">
        <v>0</v>
      </c>
      <c r="P428" s="822">
        <v>0</v>
      </c>
      <c r="Q428" s="702">
        <f t="shared" si="160"/>
        <v>0</v>
      </c>
      <c r="R428" s="820">
        <f t="shared" si="161"/>
        <v>0</v>
      </c>
      <c r="S428" s="717">
        <f t="shared" si="162"/>
        <v>0</v>
      </c>
      <c r="T428" s="701">
        <f t="shared" si="163"/>
        <v>0</v>
      </c>
      <c r="U428" s="702">
        <f t="shared" si="164"/>
        <v>0</v>
      </c>
      <c r="V428" s="701">
        <f t="shared" si="165"/>
        <v>0</v>
      </c>
      <c r="W428" s="702">
        <f t="shared" si="166"/>
        <v>0</v>
      </c>
      <c r="X428" s="703">
        <f t="shared" si="167"/>
        <v>0</v>
      </c>
      <c r="Y428" s="718">
        <f t="shared" si="168"/>
        <v>0</v>
      </c>
      <c r="Z428" s="703">
        <f t="shared" si="169"/>
        <v>0</v>
      </c>
      <c r="AA428" s="608" t="s">
        <v>222</v>
      </c>
      <c r="AB428" s="665"/>
      <c r="AC428" s="665"/>
      <c r="AD428" s="666"/>
      <c r="AF428" s="718">
        <f t="shared" si="170"/>
        <v>13</v>
      </c>
      <c r="AG428" s="703">
        <f t="shared" si="171"/>
        <v>3.6868973340896199E-3</v>
      </c>
      <c r="AH428" s="590" t="s">
        <v>221</v>
      </c>
      <c r="AI428" s="442"/>
      <c r="AJ428" s="437"/>
      <c r="AK428" s="437"/>
      <c r="AL428" s="442"/>
      <c r="AM428" s="442"/>
      <c r="AN428" s="443"/>
      <c r="AP428" s="840">
        <v>72</v>
      </c>
      <c r="AQ428" s="853"/>
      <c r="AR428" s="466">
        <v>50</v>
      </c>
      <c r="AS428" s="466">
        <v>10</v>
      </c>
      <c r="AT428" s="800">
        <f>AP428/AT$427</f>
        <v>0.18274111675126903</v>
      </c>
      <c r="AU428" s="854">
        <f>AVERAGE(AT428,AV428,AW428)*AU$427</f>
        <v>53.889498924945237</v>
      </c>
      <c r="AV428" s="800">
        <f t="shared" ref="AV428:AW430" si="172">AR428/AV$427</f>
        <v>0.13440860215053763</v>
      </c>
      <c r="AW428" s="800">
        <f t="shared" si="172"/>
        <v>5.8823529411764705E-2</v>
      </c>
      <c r="AX428" s="835"/>
    </row>
    <row r="429" spans="1:50" ht="13.5" thickBot="1" x14ac:dyDescent="0.35">
      <c r="A429" s="486" t="s">
        <v>46</v>
      </c>
      <c r="B429" s="487">
        <f t="shared" ref="B429:Z429" si="173">SUM(B416:B428)</f>
        <v>5</v>
      </c>
      <c r="C429" s="487">
        <f t="shared" si="173"/>
        <v>0</v>
      </c>
      <c r="D429" s="487">
        <f t="shared" si="173"/>
        <v>13</v>
      </c>
      <c r="E429" s="487">
        <f t="shared" si="173"/>
        <v>19</v>
      </c>
      <c r="F429" s="487">
        <f t="shared" si="173"/>
        <v>230</v>
      </c>
      <c r="G429" s="487">
        <f t="shared" si="173"/>
        <v>165</v>
      </c>
      <c r="H429" s="487">
        <f t="shared" si="173"/>
        <v>124</v>
      </c>
      <c r="I429" s="487">
        <f t="shared" si="173"/>
        <v>166</v>
      </c>
      <c r="J429" s="487">
        <f t="shared" si="173"/>
        <v>24</v>
      </c>
      <c r="K429" s="487">
        <f t="shared" si="173"/>
        <v>7</v>
      </c>
      <c r="L429" s="487">
        <f t="shared" si="173"/>
        <v>71</v>
      </c>
      <c r="M429" s="487">
        <f t="shared" si="173"/>
        <v>554</v>
      </c>
      <c r="N429" s="487">
        <f t="shared" si="173"/>
        <v>652</v>
      </c>
      <c r="O429" s="487">
        <f t="shared" si="173"/>
        <v>842</v>
      </c>
      <c r="P429" s="826">
        <f t="shared" si="173"/>
        <v>619</v>
      </c>
      <c r="Q429" s="714">
        <f>SUM(Q416:Q428)</f>
        <v>413</v>
      </c>
      <c r="R429" s="715">
        <f>SUM(R416:R428)</f>
        <v>1</v>
      </c>
      <c r="S429" s="714">
        <f t="shared" si="173"/>
        <v>717</v>
      </c>
      <c r="T429" s="715">
        <f t="shared" si="173"/>
        <v>1</v>
      </c>
      <c r="U429" s="714">
        <f t="shared" si="173"/>
        <v>31</v>
      </c>
      <c r="V429" s="715">
        <f t="shared" si="173"/>
        <v>1</v>
      </c>
      <c r="W429" s="714">
        <f t="shared" si="173"/>
        <v>2119</v>
      </c>
      <c r="X429" s="715">
        <f t="shared" si="173"/>
        <v>1.0000000000000002</v>
      </c>
      <c r="Y429" s="714">
        <f t="shared" si="173"/>
        <v>3280</v>
      </c>
      <c r="Z429" s="715">
        <f t="shared" si="173"/>
        <v>1</v>
      </c>
      <c r="AA429" s="670"/>
      <c r="AB429" s="671"/>
      <c r="AC429" s="671"/>
      <c r="AD429" s="671"/>
      <c r="AF429" s="718">
        <f>SUM(C455:V455)+0</f>
        <v>1</v>
      </c>
      <c r="AG429" s="703">
        <f t="shared" si="171"/>
        <v>2.836074872376631E-4</v>
      </c>
      <c r="AH429" s="590" t="s">
        <v>222</v>
      </c>
      <c r="AI429" s="442"/>
      <c r="AJ429" s="437"/>
      <c r="AK429" s="437"/>
      <c r="AL429" s="442"/>
      <c r="AM429" s="442"/>
      <c r="AN429" s="443"/>
      <c r="AP429" s="842">
        <v>8</v>
      </c>
      <c r="AQ429" s="853"/>
      <c r="AR429" s="471">
        <v>33</v>
      </c>
      <c r="AS429" s="471">
        <v>0</v>
      </c>
      <c r="AT429" s="800">
        <f>AP429/AT$427</f>
        <v>2.030456852791878E-2</v>
      </c>
      <c r="AU429" s="854">
        <f>AVERAGE(AT429,AV429,AW429)*AU$427</f>
        <v>15.625375252442554</v>
      </c>
      <c r="AV429" s="800">
        <f t="shared" si="172"/>
        <v>8.8709677419354843E-2</v>
      </c>
      <c r="AW429" s="800">
        <f t="shared" si="172"/>
        <v>0</v>
      </c>
      <c r="AX429" s="835"/>
    </row>
    <row r="430" spans="1:50" ht="13.5" thickBot="1" x14ac:dyDescent="0.35">
      <c r="A430" s="495" t="s">
        <v>286</v>
      </c>
      <c r="C430" s="696">
        <v>1.6</v>
      </c>
      <c r="D430" s="696">
        <v>2</v>
      </c>
      <c r="E430" s="696">
        <v>1.6</v>
      </c>
      <c r="F430" s="696">
        <v>1.5</v>
      </c>
      <c r="G430" s="696">
        <v>2.1</v>
      </c>
      <c r="H430" s="696">
        <v>1.5</v>
      </c>
      <c r="I430" s="696">
        <v>1.5</v>
      </c>
      <c r="J430" s="696">
        <v>1.9</v>
      </c>
      <c r="K430" s="696">
        <v>2</v>
      </c>
      <c r="L430" s="696"/>
      <c r="M430" s="696"/>
      <c r="N430" s="696"/>
      <c r="O430" s="696"/>
      <c r="Q430" s="742">
        <v>2006</v>
      </c>
      <c r="R430" s="743" t="s">
        <v>229</v>
      </c>
      <c r="S430" s="744"/>
      <c r="T430" s="744"/>
      <c r="U430" s="744" t="s">
        <v>305</v>
      </c>
      <c r="V430" s="744" t="s">
        <v>306</v>
      </c>
      <c r="W430" s="745" t="s">
        <v>224</v>
      </c>
      <c r="X430" s="745" t="s">
        <v>225</v>
      </c>
      <c r="Y430" s="746" t="s">
        <v>226</v>
      </c>
      <c r="Z430" s="747" t="s">
        <v>226</v>
      </c>
      <c r="AA430" s="748" t="s">
        <v>227</v>
      </c>
      <c r="AB430" s="749"/>
      <c r="AC430" s="749"/>
      <c r="AD430" s="750"/>
      <c r="AF430" s="714">
        <f t="shared" ref="B430:AG456" si="174">SUM(AF417:AF429)</f>
        <v>3526</v>
      </c>
      <c r="AG430" s="715">
        <f t="shared" si="174"/>
        <v>0.99999999999999989</v>
      </c>
      <c r="AH430" s="670"/>
      <c r="AI430" s="671"/>
      <c r="AP430" s="842">
        <v>7</v>
      </c>
      <c r="AQ430" s="853"/>
      <c r="AR430" s="471">
        <v>45</v>
      </c>
      <c r="AS430" s="471">
        <v>11</v>
      </c>
      <c r="AT430" s="800">
        <f>AP430/AT$427</f>
        <v>1.7766497461928935E-2</v>
      </c>
      <c r="AU430" s="854">
        <f>AVERAGE(AT430,AV430,AW430)*AU$427</f>
        <v>29.159750784217405</v>
      </c>
      <c r="AV430" s="800">
        <f t="shared" si="172"/>
        <v>0.12096774193548387</v>
      </c>
      <c r="AW430" s="800">
        <f t="shared" si="172"/>
        <v>6.4705882352941183E-2</v>
      </c>
      <c r="AX430" s="835"/>
    </row>
    <row r="431" spans="1:50" ht="13" x14ac:dyDescent="0.3">
      <c r="A431" s="827" t="s">
        <v>503</v>
      </c>
      <c r="E431" s="512"/>
      <c r="F431" s="512"/>
      <c r="G431" s="512"/>
      <c r="H431" s="512"/>
      <c r="I431" s="512"/>
      <c r="J431" s="499"/>
      <c r="K431" s="499"/>
      <c r="Q431" s="751"/>
      <c r="R431" s="752"/>
      <c r="S431" s="752"/>
      <c r="T431" s="752"/>
      <c r="U431" s="752"/>
      <c r="V431" s="752"/>
      <c r="W431" s="753" t="s">
        <v>232</v>
      </c>
      <c r="X431" s="753" t="s">
        <v>233</v>
      </c>
      <c r="Y431" s="754" t="s">
        <v>232</v>
      </c>
      <c r="Z431" s="755" t="s">
        <v>233</v>
      </c>
      <c r="AA431" s="756" t="s">
        <v>234</v>
      </c>
      <c r="AB431" s="757"/>
      <c r="AC431" s="757"/>
      <c r="AD431" s="758"/>
      <c r="AF431" s="746" t="s">
        <v>226</v>
      </c>
      <c r="AG431" s="747" t="s">
        <v>226</v>
      </c>
      <c r="AH431" s="748" t="s">
        <v>227</v>
      </c>
      <c r="AI431" s="749"/>
      <c r="AP431" s="842">
        <v>1</v>
      </c>
      <c r="AQ431" s="853"/>
      <c r="AR431" s="471">
        <v>25</v>
      </c>
      <c r="AS431" s="471">
        <v>0</v>
      </c>
      <c r="AT431" s="800">
        <f>AP431/AT$427</f>
        <v>2.5380710659898475E-3</v>
      </c>
      <c r="AU431" s="854">
        <f>AVERAGE(AT431,AV431,AW431)*AU$427</f>
        <v>9.9964066735804078</v>
      </c>
      <c r="AV431" s="800">
        <f>AR431/AV$427</f>
        <v>6.7204301075268813E-2</v>
      </c>
      <c r="AW431" s="800">
        <f>AS431/AW$427</f>
        <v>0</v>
      </c>
      <c r="AX431" s="835"/>
    </row>
    <row r="432" spans="1:50" ht="13.5" thickBot="1" x14ac:dyDescent="0.35">
      <c r="A432" s="1445" t="s">
        <v>528</v>
      </c>
      <c r="C432" s="1483">
        <v>0</v>
      </c>
      <c r="D432" s="1483">
        <v>0</v>
      </c>
      <c r="E432" s="1483">
        <v>0</v>
      </c>
      <c r="F432" s="1483">
        <v>18</v>
      </c>
      <c r="G432" s="1483">
        <v>17</v>
      </c>
      <c r="H432" s="1483">
        <v>8</v>
      </c>
      <c r="I432" s="1483">
        <v>8</v>
      </c>
      <c r="M432" s="696">
        <f>SUM(C430:K430)</f>
        <v>15.700000000000001</v>
      </c>
      <c r="N432" s="696" t="s">
        <v>318</v>
      </c>
      <c r="O432" s="696"/>
      <c r="Q432" s="759" t="s">
        <v>308</v>
      </c>
      <c r="R432" s="803"/>
      <c r="S432" s="803"/>
      <c r="T432" s="803"/>
      <c r="U432" s="527">
        <f>SUM(W432,Y432)/SUM(W432:Z432)</f>
        <v>0.38014527845036322</v>
      </c>
      <c r="V432" s="527">
        <f>SUM(X432,Z432)/SUM(W432:Z432)</f>
        <v>0.61985472154963683</v>
      </c>
      <c r="W432" s="804">
        <f>SUM(Q416:Q417)</f>
        <v>151</v>
      </c>
      <c r="X432" s="804">
        <f>SUM(Q419:Q428)</f>
        <v>256</v>
      </c>
      <c r="Y432" s="805">
        <v>6</v>
      </c>
      <c r="Z432" s="806">
        <v>0</v>
      </c>
      <c r="AA432" s="682" t="s">
        <v>236</v>
      </c>
      <c r="AB432" s="682"/>
      <c r="AC432" s="682"/>
      <c r="AD432" s="761"/>
      <c r="AF432" s="754" t="s">
        <v>232</v>
      </c>
      <c r="AG432" s="755" t="s">
        <v>233</v>
      </c>
      <c r="AH432" s="756" t="s">
        <v>234</v>
      </c>
      <c r="AI432" s="757"/>
      <c r="AP432" s="842">
        <v>0</v>
      </c>
      <c r="AQ432" s="853"/>
      <c r="AR432" s="471">
        <v>3</v>
      </c>
      <c r="AS432" s="471" t="s">
        <v>218</v>
      </c>
      <c r="AT432" s="800">
        <f>AP432/AT$427</f>
        <v>0</v>
      </c>
      <c r="AU432" s="854">
        <f>AVERAGE(AT432,AV432,AW432)*AU$427</f>
        <v>1.1559139784946235</v>
      </c>
      <c r="AV432" s="800">
        <f>AR432/AV$427</f>
        <v>8.0645161290322578E-3</v>
      </c>
      <c r="AW432" s="800">
        <v>0</v>
      </c>
      <c r="AX432" s="835"/>
    </row>
    <row r="433" spans="1:50" ht="13.5" thickBot="1" x14ac:dyDescent="0.35">
      <c r="A433" s="1322" t="s">
        <v>529</v>
      </c>
      <c r="B433" s="1480">
        <f>SUM(C432:I432)/S429</f>
        <v>7.1129707112970716E-2</v>
      </c>
      <c r="D433" s="582" t="s">
        <v>333</v>
      </c>
      <c r="M433" s="696">
        <v>2.4</v>
      </c>
      <c r="N433" s="696" t="s">
        <v>322</v>
      </c>
      <c r="O433" s="696"/>
      <c r="Q433" s="762" t="s">
        <v>323</v>
      </c>
      <c r="R433" s="788"/>
      <c r="S433" s="788"/>
      <c r="T433" s="788"/>
      <c r="U433" s="527">
        <f>SUM(W433,Y433)/SUM(W433:Z433)</f>
        <v>0.99721059972105996</v>
      </c>
      <c r="V433" s="527">
        <f>SUM(X433,Z433)/SUM(W433:Z433)</f>
        <v>2.7894002789400278E-3</v>
      </c>
      <c r="W433" s="804">
        <f>SUM(S416:S419)</f>
        <v>715</v>
      </c>
      <c r="X433" s="804">
        <f>SUM(S421:S428)</f>
        <v>2</v>
      </c>
      <c r="Y433" s="805">
        <v>0</v>
      </c>
      <c r="Z433" s="806">
        <v>0</v>
      </c>
      <c r="AA433" s="682" t="s">
        <v>238</v>
      </c>
      <c r="AB433" s="682"/>
      <c r="AC433" s="682"/>
      <c r="AD433" s="761"/>
      <c r="AF433" s="805">
        <f>X445-AG433</f>
        <v>1</v>
      </c>
      <c r="AG433" s="806">
        <v>0</v>
      </c>
      <c r="AH433" s="682" t="s">
        <v>236</v>
      </c>
      <c r="AI433" s="682"/>
      <c r="AP433" s="856">
        <f>SUM(AP420:AP432)</f>
        <v>482</v>
      </c>
      <c r="AQ433" s="487">
        <f>SUM(AQ420:AQ432)</f>
        <v>430</v>
      </c>
      <c r="AR433" s="487">
        <f>SUM(AR420:AR432)</f>
        <v>528</v>
      </c>
      <c r="AS433" s="487">
        <f>SUM(AS420:AS432)</f>
        <v>191</v>
      </c>
      <c r="AT433" s="857"/>
      <c r="AU433" s="852" t="s">
        <v>340</v>
      </c>
      <c r="AV433" s="857"/>
      <c r="AW433" s="857"/>
      <c r="AX433" s="858"/>
    </row>
    <row r="434" spans="1:50" ht="13" x14ac:dyDescent="0.3">
      <c r="D434" s="582" t="s">
        <v>504</v>
      </c>
      <c r="M434" s="696">
        <f>SUM(M432:M433)</f>
        <v>18.100000000000001</v>
      </c>
      <c r="N434" s="696" t="s">
        <v>30</v>
      </c>
      <c r="O434" s="696"/>
      <c r="Q434" s="764" t="s">
        <v>324</v>
      </c>
      <c r="R434" s="752"/>
      <c r="S434" s="752"/>
      <c r="T434" s="752"/>
      <c r="U434" s="527">
        <f>SUM(W434,Y434)/SUM(W434:Z434)</f>
        <v>0.30580462482302972</v>
      </c>
      <c r="V434" s="527">
        <f>SUM(X434,Z434)/SUM(W434:Z434)</f>
        <v>0.69419537517697028</v>
      </c>
      <c r="W434" s="753">
        <f>SUM(W416:W417)</f>
        <v>435</v>
      </c>
      <c r="X434" s="808">
        <f>SUM(W419:W428)</f>
        <v>1469</v>
      </c>
      <c r="Y434" s="754">
        <v>213</v>
      </c>
      <c r="Z434" s="755">
        <v>2</v>
      </c>
      <c r="AA434" s="769"/>
      <c r="AB434" s="769"/>
      <c r="AC434" s="769"/>
      <c r="AD434" s="770"/>
      <c r="AF434" s="805">
        <f>Z447-AG434</f>
        <v>0</v>
      </c>
      <c r="AG434" s="806">
        <v>0</v>
      </c>
      <c r="AH434" s="682" t="s">
        <v>238</v>
      </c>
      <c r="AI434" s="682"/>
    </row>
    <row r="435" spans="1:50" ht="13" x14ac:dyDescent="0.3">
      <c r="Q435" s="688"/>
      <c r="U435" s="689"/>
      <c r="V435" s="689"/>
      <c r="X435" s="828"/>
      <c r="AA435" s="424"/>
      <c r="AB435" s="424"/>
      <c r="AF435" s="754">
        <v>6</v>
      </c>
      <c r="AG435" s="755">
        <v>103</v>
      </c>
      <c r="AH435" s="769"/>
      <c r="AI435" s="769"/>
    </row>
    <row r="436" spans="1:50" ht="25.5" thickBot="1" x14ac:dyDescent="0.55000000000000004">
      <c r="A436" s="419" t="s">
        <v>334</v>
      </c>
      <c r="B436" s="419"/>
      <c r="C436" s="420"/>
      <c r="D436" s="420"/>
      <c r="E436" s="421"/>
      <c r="F436" s="421"/>
      <c r="G436" s="421"/>
      <c r="H436" s="421"/>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363"/>
    </row>
    <row r="437" spans="1:50" ht="13.5" thickBot="1" x14ac:dyDescent="0.35">
      <c r="A437" s="425" t="s">
        <v>191</v>
      </c>
      <c r="B437" s="425"/>
      <c r="C437" s="421"/>
      <c r="D437" s="421"/>
      <c r="E437" s="421"/>
      <c r="F437" s="421"/>
      <c r="G437" s="421"/>
      <c r="H437" s="421"/>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363"/>
    </row>
    <row r="438" spans="1:50" ht="13.5" thickTop="1" x14ac:dyDescent="0.3">
      <c r="A438" s="427" t="s">
        <v>192</v>
      </c>
      <c r="B438" s="428">
        <v>38412</v>
      </c>
      <c r="C438" s="428">
        <v>38426</v>
      </c>
      <c r="D438" s="428">
        <v>38463</v>
      </c>
      <c r="E438" s="428">
        <v>38470</v>
      </c>
      <c r="F438" s="428">
        <v>38499</v>
      </c>
      <c r="G438" s="428">
        <v>38506</v>
      </c>
      <c r="H438" s="428">
        <v>38512</v>
      </c>
      <c r="I438" s="428">
        <v>38527</v>
      </c>
      <c r="J438" s="428">
        <v>38532</v>
      </c>
      <c r="K438" s="428">
        <v>38540</v>
      </c>
      <c r="L438" s="428">
        <v>38547</v>
      </c>
      <c r="M438" s="428">
        <v>38562</v>
      </c>
      <c r="N438" s="428">
        <v>38567</v>
      </c>
      <c r="O438" s="428">
        <v>38593</v>
      </c>
      <c r="P438" s="428">
        <v>38602</v>
      </c>
      <c r="Q438" s="428">
        <v>38607</v>
      </c>
      <c r="R438" s="428">
        <v>38615</v>
      </c>
      <c r="S438" s="428">
        <v>38625</v>
      </c>
      <c r="T438" s="428">
        <v>38650</v>
      </c>
      <c r="U438" s="428">
        <v>38659</v>
      </c>
      <c r="V438" s="428">
        <v>38677</v>
      </c>
      <c r="W438" s="428">
        <v>38701</v>
      </c>
      <c r="X438" s="429">
        <v>2005</v>
      </c>
      <c r="Y438" s="430"/>
      <c r="Z438" s="430"/>
      <c r="AA438" s="431"/>
      <c r="AB438" s="431"/>
      <c r="AC438" s="431"/>
      <c r="AD438" s="431"/>
      <c r="AE438" s="432"/>
    </row>
    <row r="439" spans="1:50" ht="13" x14ac:dyDescent="0.3">
      <c r="A439" s="436" t="s">
        <v>193</v>
      </c>
      <c r="B439" s="437" t="s">
        <v>242</v>
      </c>
      <c r="C439" s="437" t="s">
        <v>242</v>
      </c>
      <c r="D439" s="437" t="s">
        <v>242</v>
      </c>
      <c r="E439" s="437" t="s">
        <v>313</v>
      </c>
      <c r="F439" s="437" t="s">
        <v>313</v>
      </c>
      <c r="G439" s="437" t="s">
        <v>313</v>
      </c>
      <c r="H439" s="437" t="s">
        <v>313</v>
      </c>
      <c r="I439" s="437" t="s">
        <v>313</v>
      </c>
      <c r="J439" s="437" t="s">
        <v>313</v>
      </c>
      <c r="K439" s="437" t="s">
        <v>313</v>
      </c>
      <c r="L439" s="437" t="s">
        <v>313</v>
      </c>
      <c r="M439" s="437" t="s">
        <v>313</v>
      </c>
      <c r="N439" s="437" t="s">
        <v>313</v>
      </c>
      <c r="O439" s="437" t="s">
        <v>313</v>
      </c>
      <c r="P439" s="437" t="s">
        <v>313</v>
      </c>
      <c r="Q439" s="437" t="s">
        <v>313</v>
      </c>
      <c r="R439" s="437" t="s">
        <v>313</v>
      </c>
      <c r="S439" s="437" t="s">
        <v>313</v>
      </c>
      <c r="T439" s="437" t="s">
        <v>242</v>
      </c>
      <c r="U439" s="437" t="s">
        <v>242</v>
      </c>
      <c r="V439" s="437" t="s">
        <v>242</v>
      </c>
      <c r="W439" s="437" t="s">
        <v>242</v>
      </c>
      <c r="X439" s="438"/>
      <c r="Y439" s="439"/>
      <c r="Z439" s="439"/>
      <c r="AA439" s="440"/>
      <c r="AB439" s="440"/>
      <c r="AC439" s="440"/>
      <c r="AD439" s="440"/>
      <c r="AE439" s="441"/>
      <c r="AF439" s="363"/>
      <c r="AG439" s="816"/>
      <c r="AH439" s="816"/>
      <c r="AI439" s="363"/>
    </row>
    <row r="440" spans="1:50" ht="13.5" thickBot="1" x14ac:dyDescent="0.35">
      <c r="A440" s="436" t="s">
        <v>195</v>
      </c>
      <c r="B440" s="437" t="s">
        <v>196</v>
      </c>
      <c r="C440" s="437" t="s">
        <v>260</v>
      </c>
      <c r="D440" s="437" t="s">
        <v>260</v>
      </c>
      <c r="E440" s="437" t="s">
        <v>246</v>
      </c>
      <c r="F440" s="437" t="s">
        <v>246</v>
      </c>
      <c r="G440" s="437" t="s">
        <v>246</v>
      </c>
      <c r="H440" s="437" t="s">
        <v>246</v>
      </c>
      <c r="I440" s="437" t="s">
        <v>246</v>
      </c>
      <c r="J440" s="437" t="s">
        <v>260</v>
      </c>
      <c r="K440" s="437" t="s">
        <v>246</v>
      </c>
      <c r="L440" s="437" t="s">
        <v>246</v>
      </c>
      <c r="M440" s="437" t="s">
        <v>246</v>
      </c>
      <c r="N440" s="437" t="s">
        <v>246</v>
      </c>
      <c r="O440" s="437" t="s">
        <v>283</v>
      </c>
      <c r="P440" s="437" t="s">
        <v>260</v>
      </c>
      <c r="Q440" s="437" t="s">
        <v>260</v>
      </c>
      <c r="R440" s="437" t="s">
        <v>260</v>
      </c>
      <c r="S440" s="437" t="s">
        <v>260</v>
      </c>
      <c r="T440" s="437" t="s">
        <v>246</v>
      </c>
      <c r="U440" s="437" t="s">
        <v>196</v>
      </c>
      <c r="V440" s="437" t="s">
        <v>260</v>
      </c>
      <c r="W440" s="437" t="s">
        <v>260</v>
      </c>
      <c r="X440" s="444" t="s">
        <v>46</v>
      </c>
      <c r="Y440" s="439"/>
      <c r="Z440" s="440"/>
      <c r="AA440" s="440"/>
      <c r="AB440" s="440"/>
      <c r="AC440" s="440"/>
      <c r="AD440" s="440"/>
      <c r="AE440" s="441"/>
      <c r="AF440" s="363"/>
      <c r="AG440" s="363"/>
      <c r="AH440" s="363"/>
      <c r="AI440" s="363"/>
      <c r="AJ440" s="363"/>
      <c r="AK440" s="363"/>
      <c r="AL440" s="363"/>
      <c r="AM440" s="363"/>
      <c r="AN440" s="363"/>
    </row>
    <row r="441" spans="1:50" ht="14" thickTop="1" thickBot="1" x14ac:dyDescent="0.35">
      <c r="A441" s="451" t="s">
        <v>292</v>
      </c>
      <c r="B441" s="452">
        <v>3765</v>
      </c>
      <c r="C441" s="452">
        <v>3770</v>
      </c>
      <c r="D441" s="452">
        <v>3771</v>
      </c>
      <c r="E441" s="452">
        <v>5082</v>
      </c>
      <c r="F441" s="452">
        <v>14365</v>
      </c>
      <c r="G441" s="452">
        <v>11881</v>
      </c>
      <c r="H441" s="452">
        <v>11818</v>
      </c>
      <c r="I441" s="452">
        <v>12967</v>
      </c>
      <c r="J441" s="452">
        <v>12962</v>
      </c>
      <c r="K441" s="452">
        <v>13547</v>
      </c>
      <c r="L441" s="452">
        <v>14904</v>
      </c>
      <c r="M441" s="452">
        <v>12571</v>
      </c>
      <c r="N441" s="452">
        <v>13078</v>
      </c>
      <c r="O441" s="452">
        <v>9580</v>
      </c>
      <c r="P441" s="452">
        <v>8522</v>
      </c>
      <c r="Q441" s="452">
        <v>8537</v>
      </c>
      <c r="R441" s="452">
        <v>7923</v>
      </c>
      <c r="S441" s="452">
        <v>7924</v>
      </c>
      <c r="T441" s="452">
        <v>6613</v>
      </c>
      <c r="U441" s="452">
        <v>6038</v>
      </c>
      <c r="V441" s="452">
        <v>5525</v>
      </c>
      <c r="W441" s="452">
        <v>5026</v>
      </c>
      <c r="X441" s="453" t="s">
        <v>198</v>
      </c>
      <c r="Y441" s="623"/>
      <c r="Z441" s="624"/>
      <c r="AA441" s="624"/>
      <c r="AB441" s="624"/>
      <c r="AC441" s="624"/>
      <c r="AD441" s="625"/>
      <c r="AE441" s="626"/>
      <c r="AF441" s="431"/>
      <c r="AG441" s="431"/>
      <c r="AH441" s="432"/>
      <c r="AI441" s="433"/>
      <c r="AJ441" s="363"/>
      <c r="AK441" s="363"/>
      <c r="AL441" s="363"/>
      <c r="AM441" s="363"/>
      <c r="AN441" s="363"/>
    </row>
    <row r="442" spans="1:50" ht="13.5" thickBot="1" x14ac:dyDescent="0.35">
      <c r="A442" s="792" t="s">
        <v>199</v>
      </c>
      <c r="B442" s="793" t="s">
        <v>201</v>
      </c>
      <c r="C442" s="793" t="s">
        <v>201</v>
      </c>
      <c r="D442" s="793" t="s">
        <v>200</v>
      </c>
      <c r="E442" s="793" t="s">
        <v>200</v>
      </c>
      <c r="F442" s="793" t="s">
        <v>200</v>
      </c>
      <c r="G442" s="793" t="s">
        <v>200</v>
      </c>
      <c r="H442" s="793" t="s">
        <v>200</v>
      </c>
      <c r="I442" s="793" t="s">
        <v>200</v>
      </c>
      <c r="J442" s="793" t="s">
        <v>200</v>
      </c>
      <c r="K442" s="793" t="s">
        <v>200</v>
      </c>
      <c r="L442" s="793" t="s">
        <v>200</v>
      </c>
      <c r="M442" s="793" t="s">
        <v>200</v>
      </c>
      <c r="N442" s="793" t="s">
        <v>200</v>
      </c>
      <c r="O442" s="793" t="s">
        <v>248</v>
      </c>
      <c r="P442" s="793" t="s">
        <v>248</v>
      </c>
      <c r="Q442" s="793" t="s">
        <v>248</v>
      </c>
      <c r="R442" s="793" t="s">
        <v>248</v>
      </c>
      <c r="S442" s="793" t="s">
        <v>248</v>
      </c>
      <c r="T442" s="461" t="s">
        <v>206</v>
      </c>
      <c r="U442" s="461" t="s">
        <v>206</v>
      </c>
      <c r="V442" s="461" t="s">
        <v>206</v>
      </c>
      <c r="W442" s="461" t="s">
        <v>201</v>
      </c>
      <c r="X442" s="462" t="s">
        <v>201</v>
      </c>
      <c r="Y442" s="463" t="s">
        <v>202</v>
      </c>
      <c r="Z442" s="462" t="s">
        <v>203</v>
      </c>
      <c r="AA442" s="462" t="s">
        <v>204</v>
      </c>
      <c r="AB442" s="462" t="s">
        <v>205</v>
      </c>
      <c r="AC442" s="462" t="s">
        <v>204</v>
      </c>
      <c r="AD442" s="462" t="s">
        <v>206</v>
      </c>
      <c r="AE442" s="463" t="s">
        <v>202</v>
      </c>
      <c r="AF442" s="440"/>
      <c r="AG442" s="440"/>
      <c r="AH442" s="441"/>
      <c r="AI442" s="437"/>
    </row>
    <row r="443" spans="1:50" ht="13" x14ac:dyDescent="0.3">
      <c r="A443" s="465" t="s">
        <v>208</v>
      </c>
      <c r="B443" s="836">
        <v>76</v>
      </c>
      <c r="C443" s="466">
        <v>23</v>
      </c>
      <c r="D443" s="466">
        <v>0</v>
      </c>
      <c r="E443" s="466">
        <v>0</v>
      </c>
      <c r="F443" s="466">
        <v>58</v>
      </c>
      <c r="G443" s="466">
        <v>104</v>
      </c>
      <c r="H443" s="466">
        <v>182</v>
      </c>
      <c r="I443" s="466">
        <v>139</v>
      </c>
      <c r="J443" s="466">
        <v>206</v>
      </c>
      <c r="K443" s="466">
        <v>126</v>
      </c>
      <c r="L443" s="466">
        <v>124</v>
      </c>
      <c r="M443" s="466">
        <v>60</v>
      </c>
      <c r="N443" s="466">
        <v>30</v>
      </c>
      <c r="O443" s="466">
        <v>17</v>
      </c>
      <c r="P443" s="466">
        <v>2</v>
      </c>
      <c r="Q443" s="466">
        <v>0</v>
      </c>
      <c r="R443" s="466">
        <v>0</v>
      </c>
      <c r="S443" s="466">
        <v>0</v>
      </c>
      <c r="T443" s="466">
        <v>0</v>
      </c>
      <c r="U443" s="466" t="s">
        <v>218</v>
      </c>
      <c r="V443" s="466">
        <v>324</v>
      </c>
      <c r="W443" s="716">
        <v>146</v>
      </c>
      <c r="X443" s="702">
        <f t="shared" ref="X443:X455" si="175">SUM(C443,Z472)</f>
        <v>101</v>
      </c>
      <c r="Y443" s="837">
        <f t="shared" ref="Y443:Y455" si="176">X443/X$456</f>
        <v>0.4697674418604651</v>
      </c>
      <c r="Z443" s="702">
        <f t="shared" ref="Z443:Z455" si="177">SUM(D443:N443)</f>
        <v>1029</v>
      </c>
      <c r="AA443" s="703">
        <f t="shared" ref="AA443:AA455" si="178">Z443/Z$456</f>
        <v>0.52286585365853655</v>
      </c>
      <c r="AB443" s="702">
        <f t="shared" ref="AB443:AB455" si="179">SUM(O443:S443)</f>
        <v>19</v>
      </c>
      <c r="AC443" s="703">
        <f t="shared" ref="AC443:AC455" si="180">AB443/AB$456</f>
        <v>0.18095238095238095</v>
      </c>
      <c r="AD443" s="702">
        <f t="shared" ref="AD443:AD450" si="181">SUM(T443:V443)</f>
        <v>324</v>
      </c>
      <c r="AE443" s="703">
        <f t="shared" ref="AE443:AE455" si="182">AD443/AD$456</f>
        <v>0.26776859504132233</v>
      </c>
      <c r="AF443" s="440"/>
      <c r="AG443" s="440"/>
      <c r="AH443" s="441"/>
      <c r="AI443" s="437"/>
    </row>
    <row r="444" spans="1:50" ht="13.5" thickBot="1" x14ac:dyDescent="0.35">
      <c r="A444" s="470" t="s">
        <v>209</v>
      </c>
      <c r="B444" s="838">
        <v>6</v>
      </c>
      <c r="C444" s="471">
        <v>1</v>
      </c>
      <c r="D444" s="471">
        <v>0</v>
      </c>
      <c r="E444" s="471">
        <v>0</v>
      </c>
      <c r="F444" s="471">
        <v>5</v>
      </c>
      <c r="G444" s="471">
        <v>88</v>
      </c>
      <c r="H444" s="471">
        <v>133</v>
      </c>
      <c r="I444" s="471">
        <v>98</v>
      </c>
      <c r="J444" s="471">
        <v>137</v>
      </c>
      <c r="K444" s="471">
        <v>133</v>
      </c>
      <c r="L444" s="471">
        <v>51</v>
      </c>
      <c r="M444" s="471">
        <v>43</v>
      </c>
      <c r="N444" s="471">
        <v>13</v>
      </c>
      <c r="O444" s="471">
        <v>4</v>
      </c>
      <c r="P444" s="471">
        <v>6</v>
      </c>
      <c r="Q444" s="471">
        <v>0</v>
      </c>
      <c r="R444" s="471">
        <v>0</v>
      </c>
      <c r="S444" s="471">
        <v>2</v>
      </c>
      <c r="T444" s="471">
        <v>30</v>
      </c>
      <c r="U444" s="466" t="s">
        <v>218</v>
      </c>
      <c r="V444" s="471">
        <v>12</v>
      </c>
      <c r="W444" s="719">
        <v>0</v>
      </c>
      <c r="X444" s="702">
        <f t="shared" si="175"/>
        <v>10</v>
      </c>
      <c r="Y444" s="837">
        <f t="shared" si="176"/>
        <v>4.6511627906976744E-2</v>
      </c>
      <c r="Z444" s="702">
        <f t="shared" si="177"/>
        <v>701</v>
      </c>
      <c r="AA444" s="703">
        <f t="shared" si="178"/>
        <v>0.35619918699186992</v>
      </c>
      <c r="AB444" s="702">
        <f t="shared" si="179"/>
        <v>12</v>
      </c>
      <c r="AC444" s="703">
        <f t="shared" si="180"/>
        <v>0.11428571428571428</v>
      </c>
      <c r="AD444" s="702">
        <f t="shared" si="181"/>
        <v>42</v>
      </c>
      <c r="AE444" s="703">
        <f t="shared" si="182"/>
        <v>3.4710743801652892E-2</v>
      </c>
      <c r="AF444" s="624"/>
      <c r="AG444" s="625"/>
      <c r="AH444" s="626"/>
      <c r="AI444" s="627"/>
    </row>
    <row r="445" spans="1:50" ht="13" x14ac:dyDescent="0.3">
      <c r="A445" s="470" t="s">
        <v>211</v>
      </c>
      <c r="B445" s="838">
        <v>2</v>
      </c>
      <c r="C445" s="471">
        <v>0</v>
      </c>
      <c r="D445" s="471">
        <v>0</v>
      </c>
      <c r="E445" s="471">
        <v>0</v>
      </c>
      <c r="F445" s="471">
        <v>6</v>
      </c>
      <c r="G445" s="471">
        <v>55</v>
      </c>
      <c r="H445" s="471">
        <v>52</v>
      </c>
      <c r="I445" s="471">
        <v>24</v>
      </c>
      <c r="J445" s="471">
        <v>40</v>
      </c>
      <c r="K445" s="471">
        <v>28</v>
      </c>
      <c r="L445" s="471">
        <v>8</v>
      </c>
      <c r="M445" s="471">
        <v>18</v>
      </c>
      <c r="N445" s="471">
        <v>3</v>
      </c>
      <c r="O445" s="471">
        <v>4</v>
      </c>
      <c r="P445" s="471">
        <v>3</v>
      </c>
      <c r="Q445" s="471">
        <v>3</v>
      </c>
      <c r="R445" s="471">
        <v>3</v>
      </c>
      <c r="S445" s="471">
        <v>29</v>
      </c>
      <c r="T445" s="471">
        <v>77</v>
      </c>
      <c r="U445" s="466" t="s">
        <v>218</v>
      </c>
      <c r="V445" s="471">
        <v>32</v>
      </c>
      <c r="W445" s="719">
        <v>6</v>
      </c>
      <c r="X445" s="702">
        <f t="shared" si="175"/>
        <v>1</v>
      </c>
      <c r="Y445" s="837">
        <f t="shared" si="176"/>
        <v>4.6511627906976744E-3</v>
      </c>
      <c r="Z445" s="702">
        <f t="shared" si="177"/>
        <v>234</v>
      </c>
      <c r="AA445" s="703">
        <f t="shared" si="178"/>
        <v>0.11890243902439024</v>
      </c>
      <c r="AB445" s="702">
        <f t="shared" si="179"/>
        <v>42</v>
      </c>
      <c r="AC445" s="703">
        <f t="shared" si="180"/>
        <v>0.4</v>
      </c>
      <c r="AD445" s="702">
        <f t="shared" si="181"/>
        <v>109</v>
      </c>
      <c r="AE445" s="703">
        <f t="shared" si="182"/>
        <v>9.0082644628099173E-2</v>
      </c>
      <c r="AF445" s="462" t="s">
        <v>204</v>
      </c>
      <c r="AG445" s="462" t="s">
        <v>206</v>
      </c>
      <c r="AH445" s="463" t="s">
        <v>202</v>
      </c>
      <c r="AI445" s="632" t="s">
        <v>207</v>
      </c>
      <c r="AJ445" s="463" t="s">
        <v>204</v>
      </c>
      <c r="AK445" s="633"/>
      <c r="AL445" s="442"/>
      <c r="AM445" s="442"/>
      <c r="AN445" s="443"/>
    </row>
    <row r="446" spans="1:50" ht="13" x14ac:dyDescent="0.3">
      <c r="A446" s="470" t="s">
        <v>212</v>
      </c>
      <c r="B446" s="838">
        <v>8</v>
      </c>
      <c r="C446" s="471">
        <v>0</v>
      </c>
      <c r="D446" s="471">
        <v>0</v>
      </c>
      <c r="E446" s="471">
        <v>0</v>
      </c>
      <c r="F446" s="471">
        <v>2</v>
      </c>
      <c r="G446" s="471">
        <v>0</v>
      </c>
      <c r="H446" s="471">
        <v>2</v>
      </c>
      <c r="I446" s="471">
        <v>0</v>
      </c>
      <c r="J446" s="471">
        <v>0</v>
      </c>
      <c r="K446" s="471">
        <v>0</v>
      </c>
      <c r="L446" s="471">
        <v>0</v>
      </c>
      <c r="M446" s="471">
        <v>0</v>
      </c>
      <c r="N446" s="471">
        <v>0</v>
      </c>
      <c r="O446" s="471">
        <v>0</v>
      </c>
      <c r="P446" s="471">
        <v>0</v>
      </c>
      <c r="Q446" s="471">
        <v>0</v>
      </c>
      <c r="R446" s="471">
        <v>0</v>
      </c>
      <c r="S446" s="471">
        <v>6</v>
      </c>
      <c r="T446" s="471">
        <v>110</v>
      </c>
      <c r="U446" s="466" t="s">
        <v>218</v>
      </c>
      <c r="V446" s="471">
        <v>97</v>
      </c>
      <c r="W446" s="719">
        <v>88</v>
      </c>
      <c r="X446" s="702">
        <f t="shared" si="175"/>
        <v>19</v>
      </c>
      <c r="Y446" s="837">
        <f t="shared" si="176"/>
        <v>8.8372093023255813E-2</v>
      </c>
      <c r="Z446" s="702">
        <f t="shared" si="177"/>
        <v>4</v>
      </c>
      <c r="AA446" s="703">
        <f t="shared" si="178"/>
        <v>2.0325203252032522E-3</v>
      </c>
      <c r="AB446" s="702">
        <f t="shared" si="179"/>
        <v>6</v>
      </c>
      <c r="AC446" s="703">
        <f t="shared" si="180"/>
        <v>5.7142857142857141E-2</v>
      </c>
      <c r="AD446" s="702">
        <f t="shared" si="181"/>
        <v>207</v>
      </c>
      <c r="AE446" s="703">
        <f t="shared" si="182"/>
        <v>0.17107438016528925</v>
      </c>
      <c r="AF446" s="703">
        <f t="shared" ref="AF446:AF458" si="183">AE472/AE$485</f>
        <v>0</v>
      </c>
      <c r="AG446" s="702">
        <f t="shared" ref="AG446:AG458" si="184">SUM(V472:Y472)</f>
        <v>160</v>
      </c>
      <c r="AH446" s="703">
        <f t="shared" ref="AH446:AH458" si="185">AG446/AG$459</f>
        <v>9.9081824485654363E-2</v>
      </c>
      <c r="AI446" s="718">
        <f t="shared" ref="AI446:AI458" si="186">SUM(B472:Z472)</f>
        <v>725</v>
      </c>
      <c r="AJ446" s="703">
        <f t="shared" ref="AJ446:AJ458" si="187">AI446/AI$459</f>
        <v>0.2475393778679163</v>
      </c>
      <c r="AK446" s="590" t="s">
        <v>208</v>
      </c>
      <c r="AL446" s="442"/>
      <c r="AM446" s="442"/>
      <c r="AN446" s="443"/>
    </row>
    <row r="447" spans="1:50" ht="13" x14ac:dyDescent="0.3">
      <c r="A447" s="470" t="s">
        <v>213</v>
      </c>
      <c r="B447" s="841" t="s">
        <v>218</v>
      </c>
      <c r="C447" s="471">
        <v>0</v>
      </c>
      <c r="D447" s="471">
        <v>0</v>
      </c>
      <c r="E447" s="471">
        <v>0</v>
      </c>
      <c r="F447" s="471">
        <v>0</v>
      </c>
      <c r="G447" s="471">
        <v>0</v>
      </c>
      <c r="H447" s="471">
        <v>0</v>
      </c>
      <c r="I447" s="471">
        <v>0</v>
      </c>
      <c r="J447" s="471">
        <v>0</v>
      </c>
      <c r="K447" s="471">
        <v>0</v>
      </c>
      <c r="L447" s="471">
        <v>0</v>
      </c>
      <c r="M447" s="471">
        <v>0</v>
      </c>
      <c r="N447" s="471">
        <v>0</v>
      </c>
      <c r="O447" s="471">
        <v>0</v>
      </c>
      <c r="P447" s="471">
        <v>0</v>
      </c>
      <c r="Q447" s="471">
        <v>0</v>
      </c>
      <c r="R447" s="471">
        <v>2</v>
      </c>
      <c r="S447" s="471">
        <v>5</v>
      </c>
      <c r="T447" s="471">
        <v>47</v>
      </c>
      <c r="U447" s="466" t="s">
        <v>218</v>
      </c>
      <c r="V447" s="471">
        <v>71</v>
      </c>
      <c r="W447" s="719">
        <v>44</v>
      </c>
      <c r="X447" s="702">
        <f t="shared" si="175"/>
        <v>33</v>
      </c>
      <c r="Y447" s="837">
        <f t="shared" si="176"/>
        <v>0.15348837209302327</v>
      </c>
      <c r="Z447" s="702">
        <f t="shared" si="177"/>
        <v>0</v>
      </c>
      <c r="AA447" s="703">
        <f t="shared" si="178"/>
        <v>0</v>
      </c>
      <c r="AB447" s="702">
        <f t="shared" si="179"/>
        <v>7</v>
      </c>
      <c r="AC447" s="703">
        <f t="shared" si="180"/>
        <v>6.6666666666666666E-2</v>
      </c>
      <c r="AD447" s="702">
        <f t="shared" si="181"/>
        <v>118</v>
      </c>
      <c r="AE447" s="703">
        <f t="shared" si="182"/>
        <v>9.7520661157024791E-2</v>
      </c>
      <c r="AF447" s="703">
        <f t="shared" si="183"/>
        <v>0.27272727272727271</v>
      </c>
      <c r="AG447" s="702">
        <f t="shared" si="184"/>
        <v>70</v>
      </c>
      <c r="AH447" s="703">
        <f t="shared" si="185"/>
        <v>4.3348298212473782E-2</v>
      </c>
      <c r="AI447" s="718">
        <f t="shared" si="186"/>
        <v>322</v>
      </c>
      <c r="AJ447" s="703">
        <f t="shared" si="187"/>
        <v>0.10994162713581938</v>
      </c>
      <c r="AK447" s="590" t="s">
        <v>209</v>
      </c>
      <c r="AL447" s="442"/>
      <c r="AM447" s="442"/>
      <c r="AN447" s="443"/>
    </row>
    <row r="448" spans="1:50" ht="13" x14ac:dyDescent="0.3">
      <c r="A448" s="470" t="s">
        <v>214</v>
      </c>
      <c r="B448" s="841" t="s">
        <v>218</v>
      </c>
      <c r="C448" s="471">
        <v>0</v>
      </c>
      <c r="D448" s="471">
        <v>0</v>
      </c>
      <c r="E448" s="471">
        <v>0</v>
      </c>
      <c r="F448" s="471" t="s">
        <v>218</v>
      </c>
      <c r="G448" s="471">
        <v>0</v>
      </c>
      <c r="H448" s="471">
        <v>0</v>
      </c>
      <c r="I448" s="471">
        <v>0</v>
      </c>
      <c r="J448" s="471">
        <v>0</v>
      </c>
      <c r="K448" s="471">
        <v>0</v>
      </c>
      <c r="L448" s="471">
        <v>0</v>
      </c>
      <c r="M448" s="471">
        <v>0</v>
      </c>
      <c r="N448" s="471">
        <v>0</v>
      </c>
      <c r="O448" s="471">
        <v>0</v>
      </c>
      <c r="P448" s="471">
        <v>0</v>
      </c>
      <c r="Q448" s="471">
        <v>0</v>
      </c>
      <c r="R448" s="471">
        <v>0</v>
      </c>
      <c r="S448" s="471">
        <v>2</v>
      </c>
      <c r="T448" s="471">
        <v>35</v>
      </c>
      <c r="U448" s="466" t="s">
        <v>218</v>
      </c>
      <c r="V448" s="471">
        <v>67</v>
      </c>
      <c r="W448" s="719">
        <v>13</v>
      </c>
      <c r="X448" s="702">
        <f t="shared" si="175"/>
        <v>22</v>
      </c>
      <c r="Y448" s="837">
        <f t="shared" si="176"/>
        <v>0.10232558139534884</v>
      </c>
      <c r="Z448" s="702">
        <f t="shared" si="177"/>
        <v>0</v>
      </c>
      <c r="AA448" s="703">
        <f t="shared" si="178"/>
        <v>0</v>
      </c>
      <c r="AB448" s="702">
        <f t="shared" si="179"/>
        <v>2</v>
      </c>
      <c r="AC448" s="703">
        <f t="shared" si="180"/>
        <v>1.9047619047619049E-2</v>
      </c>
      <c r="AD448" s="702">
        <f t="shared" si="181"/>
        <v>102</v>
      </c>
      <c r="AE448" s="703">
        <f t="shared" si="182"/>
        <v>8.4297520661157019E-2</v>
      </c>
      <c r="AF448" s="703">
        <f t="shared" si="183"/>
        <v>0.68181818181818177</v>
      </c>
      <c r="AG448" s="702">
        <f t="shared" si="184"/>
        <v>92</v>
      </c>
      <c r="AH448" s="703">
        <f t="shared" si="185"/>
        <v>5.6972049079251255E-2</v>
      </c>
      <c r="AI448" s="718">
        <f t="shared" si="186"/>
        <v>452</v>
      </c>
      <c r="AJ448" s="703">
        <f t="shared" si="187"/>
        <v>0.15432799833972161</v>
      </c>
      <c r="AK448" s="591" t="s">
        <v>211</v>
      </c>
      <c r="AL448" s="442"/>
      <c r="AM448" s="442"/>
      <c r="AN448" s="443"/>
    </row>
    <row r="449" spans="1:40" ht="13" x14ac:dyDescent="0.3">
      <c r="A449" s="470" t="s">
        <v>215</v>
      </c>
      <c r="B449" s="841" t="s">
        <v>218</v>
      </c>
      <c r="C449" s="471">
        <v>0</v>
      </c>
      <c r="D449" s="471">
        <v>0</v>
      </c>
      <c r="E449" s="471">
        <v>0</v>
      </c>
      <c r="F449" s="471" t="s">
        <v>218</v>
      </c>
      <c r="G449" s="471">
        <v>0</v>
      </c>
      <c r="H449" s="471">
        <v>0</v>
      </c>
      <c r="I449" s="471">
        <v>0</v>
      </c>
      <c r="J449" s="471">
        <v>0</v>
      </c>
      <c r="K449" s="471">
        <v>0</v>
      </c>
      <c r="L449" s="471">
        <v>0</v>
      </c>
      <c r="M449" s="471">
        <v>0</v>
      </c>
      <c r="N449" s="471">
        <v>0</v>
      </c>
      <c r="O449" s="471">
        <v>0</v>
      </c>
      <c r="P449" s="471">
        <v>0</v>
      </c>
      <c r="Q449" s="471">
        <v>0</v>
      </c>
      <c r="R449" s="471">
        <v>0</v>
      </c>
      <c r="S449" s="471">
        <v>1</v>
      </c>
      <c r="T449" s="471">
        <v>11</v>
      </c>
      <c r="U449" s="466" t="s">
        <v>218</v>
      </c>
      <c r="V449" s="471">
        <v>31</v>
      </c>
      <c r="W449" s="719">
        <v>5</v>
      </c>
      <c r="X449" s="702">
        <f t="shared" si="175"/>
        <v>8</v>
      </c>
      <c r="Y449" s="837">
        <f t="shared" si="176"/>
        <v>3.7209302325581395E-2</v>
      </c>
      <c r="Z449" s="702">
        <f t="shared" si="177"/>
        <v>0</v>
      </c>
      <c r="AA449" s="703">
        <f t="shared" si="178"/>
        <v>0</v>
      </c>
      <c r="AB449" s="702">
        <f t="shared" si="179"/>
        <v>1</v>
      </c>
      <c r="AC449" s="703">
        <f t="shared" si="180"/>
        <v>9.5238095238095247E-3</v>
      </c>
      <c r="AD449" s="702">
        <f t="shared" si="181"/>
        <v>42</v>
      </c>
      <c r="AE449" s="703">
        <f t="shared" si="182"/>
        <v>3.4710743801652892E-2</v>
      </c>
      <c r="AF449" s="703">
        <f t="shared" si="183"/>
        <v>0</v>
      </c>
      <c r="AG449" s="702">
        <f t="shared" si="184"/>
        <v>366</v>
      </c>
      <c r="AH449" s="703">
        <f t="shared" si="185"/>
        <v>0.22664967351093435</v>
      </c>
      <c r="AI449" s="718">
        <f t="shared" si="186"/>
        <v>415</v>
      </c>
      <c r="AJ449" s="703">
        <f t="shared" si="187"/>
        <v>0.14169495422784176</v>
      </c>
      <c r="AK449" s="591" t="s">
        <v>212</v>
      </c>
      <c r="AL449" s="442"/>
      <c r="AM449" s="442"/>
      <c r="AN449" s="443"/>
    </row>
    <row r="450" spans="1:40" ht="13.5" thickBot="1" x14ac:dyDescent="0.35">
      <c r="A450" s="474" t="s">
        <v>216</v>
      </c>
      <c r="B450" s="843" t="s">
        <v>218</v>
      </c>
      <c r="C450" s="475">
        <v>0</v>
      </c>
      <c r="D450" s="475">
        <v>0</v>
      </c>
      <c r="E450" s="475">
        <v>0</v>
      </c>
      <c r="F450" s="475" t="s">
        <v>218</v>
      </c>
      <c r="G450" s="475">
        <v>0</v>
      </c>
      <c r="H450" s="475">
        <v>0</v>
      </c>
      <c r="I450" s="475">
        <v>0</v>
      </c>
      <c r="J450" s="475">
        <v>0</v>
      </c>
      <c r="K450" s="475">
        <v>0</v>
      </c>
      <c r="L450" s="475">
        <v>0</v>
      </c>
      <c r="M450" s="475">
        <v>0</v>
      </c>
      <c r="N450" s="475">
        <v>0</v>
      </c>
      <c r="O450" s="475">
        <v>0</v>
      </c>
      <c r="P450" s="475">
        <v>0</v>
      </c>
      <c r="Q450" s="475">
        <v>0</v>
      </c>
      <c r="R450" s="475">
        <v>0</v>
      </c>
      <c r="S450" s="475">
        <v>0</v>
      </c>
      <c r="T450" s="475">
        <v>4</v>
      </c>
      <c r="U450" s="475" t="s">
        <v>218</v>
      </c>
      <c r="V450" s="475">
        <v>6</v>
      </c>
      <c r="W450" s="720">
        <v>5</v>
      </c>
      <c r="X450" s="706">
        <f t="shared" si="175"/>
        <v>0</v>
      </c>
      <c r="Y450" s="844">
        <f t="shared" si="176"/>
        <v>0</v>
      </c>
      <c r="Z450" s="706">
        <f t="shared" si="177"/>
        <v>0</v>
      </c>
      <c r="AA450" s="707">
        <f t="shared" si="178"/>
        <v>0</v>
      </c>
      <c r="AB450" s="706">
        <f t="shared" si="179"/>
        <v>0</v>
      </c>
      <c r="AC450" s="707">
        <f t="shared" si="180"/>
        <v>0</v>
      </c>
      <c r="AD450" s="706">
        <f t="shared" si="181"/>
        <v>10</v>
      </c>
      <c r="AE450" s="707">
        <f t="shared" si="182"/>
        <v>8.2644628099173556E-3</v>
      </c>
      <c r="AF450" s="703">
        <f t="shared" si="183"/>
        <v>4.5454545454545456E-2</v>
      </c>
      <c r="AG450" s="702">
        <f t="shared" si="184"/>
        <v>208</v>
      </c>
      <c r="AH450" s="703">
        <f t="shared" si="185"/>
        <v>0.12880637183135066</v>
      </c>
      <c r="AI450" s="718">
        <f t="shared" si="186"/>
        <v>245</v>
      </c>
      <c r="AJ450" s="703">
        <f t="shared" si="187"/>
        <v>8.3651238038123438E-2</v>
      </c>
      <c r="AK450" s="591" t="s">
        <v>213</v>
      </c>
      <c r="AL450" s="442"/>
      <c r="AM450" s="442"/>
      <c r="AN450" s="443"/>
    </row>
    <row r="451" spans="1:40" ht="13" x14ac:dyDescent="0.3">
      <c r="A451" s="465" t="s">
        <v>217</v>
      </c>
      <c r="B451" s="845" t="s">
        <v>218</v>
      </c>
      <c r="C451" s="466">
        <v>0</v>
      </c>
      <c r="D451" s="473">
        <v>0</v>
      </c>
      <c r="E451" s="466">
        <v>0</v>
      </c>
      <c r="F451" s="466" t="s">
        <v>218</v>
      </c>
      <c r="G451" s="466">
        <v>0</v>
      </c>
      <c r="H451" s="466">
        <v>0</v>
      </c>
      <c r="I451" s="466">
        <v>0</v>
      </c>
      <c r="J451" s="466">
        <v>0</v>
      </c>
      <c r="K451" s="466">
        <v>0</v>
      </c>
      <c r="L451" s="466">
        <v>0</v>
      </c>
      <c r="M451" s="466">
        <v>0</v>
      </c>
      <c r="N451" s="466">
        <v>0</v>
      </c>
      <c r="O451" s="846">
        <v>2</v>
      </c>
      <c r="P451" s="466">
        <v>14</v>
      </c>
      <c r="Q451" s="466">
        <v>0</v>
      </c>
      <c r="R451" s="466">
        <v>0</v>
      </c>
      <c r="S451" s="466">
        <v>0</v>
      </c>
      <c r="T451" s="847">
        <v>28</v>
      </c>
      <c r="U451" s="466">
        <v>65</v>
      </c>
      <c r="V451" s="466">
        <v>113</v>
      </c>
      <c r="W451" s="716">
        <v>53</v>
      </c>
      <c r="X451" s="710">
        <f t="shared" si="175"/>
        <v>10</v>
      </c>
      <c r="Y451" s="848">
        <f t="shared" si="176"/>
        <v>4.6511627906976744E-2</v>
      </c>
      <c r="Z451" s="710">
        <f t="shared" si="177"/>
        <v>0</v>
      </c>
      <c r="AA451" s="711">
        <f t="shared" si="178"/>
        <v>0</v>
      </c>
      <c r="AB451" s="710">
        <f t="shared" si="179"/>
        <v>16</v>
      </c>
      <c r="AC451" s="711">
        <f t="shared" si="180"/>
        <v>0.15238095238095239</v>
      </c>
      <c r="AD451" s="849">
        <f>SUM(U451:V451)</f>
        <v>178</v>
      </c>
      <c r="AE451" s="711">
        <f t="shared" si="182"/>
        <v>0.14710743801652892</v>
      </c>
      <c r="AF451" s="703">
        <f t="shared" si="183"/>
        <v>0</v>
      </c>
      <c r="AG451" s="702">
        <f t="shared" si="184"/>
        <v>201</v>
      </c>
      <c r="AH451" s="703">
        <f t="shared" si="185"/>
        <v>0.12447154201010328</v>
      </c>
      <c r="AI451" s="718">
        <f t="shared" si="186"/>
        <v>223</v>
      </c>
      <c r="AJ451" s="703">
        <f t="shared" si="187"/>
        <v>7.6139698295924596E-2</v>
      </c>
      <c r="AK451" s="591" t="s">
        <v>214</v>
      </c>
      <c r="AL451" s="442"/>
      <c r="AM451" s="442"/>
      <c r="AN451" s="443"/>
    </row>
    <row r="452" spans="1:40" ht="13" x14ac:dyDescent="0.3">
      <c r="A452" s="470" t="s">
        <v>219</v>
      </c>
      <c r="B452" s="841" t="s">
        <v>218</v>
      </c>
      <c r="C452" s="471">
        <v>0</v>
      </c>
      <c r="D452" s="473">
        <v>0</v>
      </c>
      <c r="E452" s="466" t="s">
        <v>218</v>
      </c>
      <c r="F452" s="471" t="s">
        <v>218</v>
      </c>
      <c r="G452" s="471" t="s">
        <v>218</v>
      </c>
      <c r="H452" s="471" t="s">
        <v>218</v>
      </c>
      <c r="I452" s="471" t="s">
        <v>218</v>
      </c>
      <c r="J452" s="471">
        <v>0</v>
      </c>
      <c r="K452" s="471" t="s">
        <v>218</v>
      </c>
      <c r="L452" s="471" t="s">
        <v>218</v>
      </c>
      <c r="M452" s="471" t="s">
        <v>218</v>
      </c>
      <c r="N452" s="471" t="s">
        <v>218</v>
      </c>
      <c r="O452" s="471" t="s">
        <v>218</v>
      </c>
      <c r="P452" s="471" t="s">
        <v>218</v>
      </c>
      <c r="Q452" s="471" t="s">
        <v>218</v>
      </c>
      <c r="R452" s="471" t="s">
        <v>218</v>
      </c>
      <c r="S452" s="471">
        <v>0</v>
      </c>
      <c r="T452" s="471" t="s">
        <v>218</v>
      </c>
      <c r="U452" s="471">
        <v>26</v>
      </c>
      <c r="V452" s="471">
        <v>23</v>
      </c>
      <c r="W452" s="719">
        <v>15</v>
      </c>
      <c r="X452" s="702">
        <f t="shared" si="175"/>
        <v>0</v>
      </c>
      <c r="Y452" s="837">
        <f t="shared" si="176"/>
        <v>0</v>
      </c>
      <c r="Z452" s="702">
        <f t="shared" si="177"/>
        <v>0</v>
      </c>
      <c r="AA452" s="703">
        <f t="shared" si="178"/>
        <v>0</v>
      </c>
      <c r="AB452" s="702">
        <f t="shared" si="179"/>
        <v>0</v>
      </c>
      <c r="AC452" s="703">
        <f t="shared" si="180"/>
        <v>0</v>
      </c>
      <c r="AD452" s="702">
        <f>SUM(T452:V452)</f>
        <v>49</v>
      </c>
      <c r="AE452" s="703">
        <f t="shared" si="182"/>
        <v>4.049586776859504E-2</v>
      </c>
      <c r="AF452" s="703">
        <f t="shared" si="183"/>
        <v>0</v>
      </c>
      <c r="AG452" s="702">
        <f t="shared" si="184"/>
        <v>85</v>
      </c>
      <c r="AH452" s="703">
        <f t="shared" si="185"/>
        <v>5.2637219258003874E-2</v>
      </c>
      <c r="AI452" s="718">
        <f t="shared" si="186"/>
        <v>93</v>
      </c>
      <c r="AJ452" s="703">
        <f t="shared" si="187"/>
        <v>3.1753327092022367E-2</v>
      </c>
      <c r="AK452" s="591" t="s">
        <v>215</v>
      </c>
      <c r="AL452" s="442"/>
      <c r="AM452" s="442"/>
      <c r="AN452" s="443"/>
    </row>
    <row r="453" spans="1:40" ht="13.5" thickBot="1" x14ac:dyDescent="0.35">
      <c r="A453" s="470" t="s">
        <v>220</v>
      </c>
      <c r="B453" s="841" t="s">
        <v>218</v>
      </c>
      <c r="C453" s="471">
        <v>0</v>
      </c>
      <c r="D453" s="473">
        <v>0</v>
      </c>
      <c r="E453" s="466" t="s">
        <v>218</v>
      </c>
      <c r="F453" s="471" t="s">
        <v>218</v>
      </c>
      <c r="G453" s="471" t="s">
        <v>218</v>
      </c>
      <c r="H453" s="471" t="s">
        <v>218</v>
      </c>
      <c r="I453" s="471" t="s">
        <v>218</v>
      </c>
      <c r="J453" s="471" t="s">
        <v>218</v>
      </c>
      <c r="K453" s="471" t="s">
        <v>218</v>
      </c>
      <c r="L453" s="471" t="s">
        <v>218</v>
      </c>
      <c r="M453" s="471" t="s">
        <v>218</v>
      </c>
      <c r="N453" s="471" t="s">
        <v>218</v>
      </c>
      <c r="O453" s="471" t="s">
        <v>218</v>
      </c>
      <c r="P453" s="471" t="s">
        <v>218</v>
      </c>
      <c r="Q453" s="471" t="s">
        <v>218</v>
      </c>
      <c r="R453" s="471" t="s">
        <v>218</v>
      </c>
      <c r="S453" s="471" t="s">
        <v>218</v>
      </c>
      <c r="T453" s="471" t="s">
        <v>218</v>
      </c>
      <c r="U453" s="471">
        <v>0</v>
      </c>
      <c r="V453" s="471">
        <v>15</v>
      </c>
      <c r="W453" s="719">
        <v>15</v>
      </c>
      <c r="X453" s="702">
        <f t="shared" si="175"/>
        <v>11</v>
      </c>
      <c r="Y453" s="837">
        <f t="shared" si="176"/>
        <v>5.1162790697674418E-2</v>
      </c>
      <c r="Z453" s="702">
        <f t="shared" si="177"/>
        <v>0</v>
      </c>
      <c r="AA453" s="703">
        <f t="shared" si="178"/>
        <v>0</v>
      </c>
      <c r="AB453" s="702">
        <f t="shared" si="179"/>
        <v>0</v>
      </c>
      <c r="AC453" s="703">
        <f t="shared" si="180"/>
        <v>0</v>
      </c>
      <c r="AD453" s="702">
        <f>SUM(T453:V453)</f>
        <v>15</v>
      </c>
      <c r="AE453" s="703">
        <f t="shared" si="182"/>
        <v>1.2396694214876033E-2</v>
      </c>
      <c r="AF453" s="707">
        <f t="shared" si="183"/>
        <v>0</v>
      </c>
      <c r="AG453" s="706">
        <f t="shared" si="184"/>
        <v>79</v>
      </c>
      <c r="AH453" s="707">
        <f t="shared" si="185"/>
        <v>4.8921650839791837E-2</v>
      </c>
      <c r="AI453" s="722">
        <f t="shared" si="186"/>
        <v>79</v>
      </c>
      <c r="AJ453" s="707">
        <f t="shared" si="187"/>
        <v>2.6973256346986742E-2</v>
      </c>
      <c r="AK453" s="597" t="s">
        <v>216</v>
      </c>
      <c r="AL453" s="651"/>
      <c r="AM453" s="651"/>
      <c r="AN453" s="652"/>
    </row>
    <row r="454" spans="1:40" ht="13" x14ac:dyDescent="0.3">
      <c r="A454" s="470" t="s">
        <v>221</v>
      </c>
      <c r="B454" s="841" t="s">
        <v>218</v>
      </c>
      <c r="C454" s="471">
        <v>0</v>
      </c>
      <c r="D454" s="473">
        <v>0</v>
      </c>
      <c r="E454" s="466" t="s">
        <v>218</v>
      </c>
      <c r="F454" s="471" t="s">
        <v>218</v>
      </c>
      <c r="G454" s="471" t="s">
        <v>218</v>
      </c>
      <c r="H454" s="471" t="s">
        <v>218</v>
      </c>
      <c r="I454" s="471" t="s">
        <v>218</v>
      </c>
      <c r="J454" s="471" t="s">
        <v>218</v>
      </c>
      <c r="K454" s="471" t="s">
        <v>218</v>
      </c>
      <c r="L454" s="471" t="s">
        <v>218</v>
      </c>
      <c r="M454" s="471" t="s">
        <v>218</v>
      </c>
      <c r="N454" s="471" t="s">
        <v>218</v>
      </c>
      <c r="O454" s="471" t="s">
        <v>218</v>
      </c>
      <c r="P454" s="471" t="s">
        <v>218</v>
      </c>
      <c r="Q454" s="471" t="s">
        <v>218</v>
      </c>
      <c r="R454" s="471" t="s">
        <v>218</v>
      </c>
      <c r="S454" s="471" t="s">
        <v>218</v>
      </c>
      <c r="T454" s="471" t="s">
        <v>218</v>
      </c>
      <c r="U454" s="471">
        <v>0</v>
      </c>
      <c r="V454" s="471">
        <v>13</v>
      </c>
      <c r="W454" s="719">
        <v>18</v>
      </c>
      <c r="X454" s="702">
        <f t="shared" si="175"/>
        <v>0</v>
      </c>
      <c r="Y454" s="837">
        <f t="shared" si="176"/>
        <v>0</v>
      </c>
      <c r="Z454" s="702">
        <f t="shared" si="177"/>
        <v>0</v>
      </c>
      <c r="AA454" s="703">
        <f t="shared" si="178"/>
        <v>0</v>
      </c>
      <c r="AB454" s="702">
        <f t="shared" si="179"/>
        <v>0</v>
      </c>
      <c r="AC454" s="703">
        <f t="shared" si="180"/>
        <v>0</v>
      </c>
      <c r="AD454" s="702">
        <f>SUM(T454:V454)</f>
        <v>13</v>
      </c>
      <c r="AE454" s="703">
        <f t="shared" si="182"/>
        <v>1.0743801652892562E-2</v>
      </c>
      <c r="AF454" s="711">
        <f t="shared" si="183"/>
        <v>0</v>
      </c>
      <c r="AG454" s="863">
        <f t="shared" si="184"/>
        <v>175.88949892494523</v>
      </c>
      <c r="AH454" s="711">
        <f t="shared" si="185"/>
        <v>0.10892157788344446</v>
      </c>
      <c r="AI454" s="724">
        <f t="shared" si="186"/>
        <v>185.88949892494523</v>
      </c>
      <c r="AJ454" s="711">
        <f t="shared" si="187"/>
        <v>6.3468925401461568E-2</v>
      </c>
      <c r="AK454" s="605" t="s">
        <v>217</v>
      </c>
      <c r="AL454" s="661"/>
      <c r="AM454" s="661"/>
      <c r="AN454" s="662"/>
    </row>
    <row r="455" spans="1:40" ht="13.5" thickBot="1" x14ac:dyDescent="0.35">
      <c r="A455" s="482" t="s">
        <v>222</v>
      </c>
      <c r="B455" s="841" t="s">
        <v>218</v>
      </c>
      <c r="C455" s="471">
        <v>0</v>
      </c>
      <c r="D455" s="473">
        <v>0</v>
      </c>
      <c r="E455" s="466" t="s">
        <v>218</v>
      </c>
      <c r="F455" s="471" t="s">
        <v>218</v>
      </c>
      <c r="G455" s="471" t="s">
        <v>218</v>
      </c>
      <c r="H455" s="471" t="s">
        <v>218</v>
      </c>
      <c r="I455" s="471" t="s">
        <v>218</v>
      </c>
      <c r="J455" s="471" t="s">
        <v>218</v>
      </c>
      <c r="K455" s="471" t="s">
        <v>218</v>
      </c>
      <c r="L455" s="471" t="s">
        <v>218</v>
      </c>
      <c r="M455" s="471" t="s">
        <v>218</v>
      </c>
      <c r="N455" s="471" t="s">
        <v>218</v>
      </c>
      <c r="O455" s="471" t="s">
        <v>218</v>
      </c>
      <c r="P455" s="471" t="s">
        <v>218</v>
      </c>
      <c r="Q455" s="471" t="s">
        <v>218</v>
      </c>
      <c r="R455" s="471" t="s">
        <v>218</v>
      </c>
      <c r="S455" s="471" t="s">
        <v>218</v>
      </c>
      <c r="T455" s="471" t="s">
        <v>218</v>
      </c>
      <c r="U455" s="471">
        <v>0</v>
      </c>
      <c r="V455" s="471">
        <v>1</v>
      </c>
      <c r="W455" s="719">
        <v>0</v>
      </c>
      <c r="X455" s="702">
        <f t="shared" si="175"/>
        <v>0</v>
      </c>
      <c r="Y455" s="837">
        <f t="shared" si="176"/>
        <v>0</v>
      </c>
      <c r="Z455" s="702">
        <f t="shared" si="177"/>
        <v>0</v>
      </c>
      <c r="AA455" s="703">
        <f t="shared" si="178"/>
        <v>0</v>
      </c>
      <c r="AB455" s="702">
        <f t="shared" si="179"/>
        <v>0</v>
      </c>
      <c r="AC455" s="703">
        <f t="shared" si="180"/>
        <v>0</v>
      </c>
      <c r="AD455" s="702">
        <f>SUM(T455:V455)</f>
        <v>1</v>
      </c>
      <c r="AE455" s="703">
        <f t="shared" si="182"/>
        <v>8.2644628099173552E-4</v>
      </c>
      <c r="AF455" s="703">
        <f t="shared" si="183"/>
        <v>0</v>
      </c>
      <c r="AG455" s="864">
        <f t="shared" si="184"/>
        <v>56.625375252442552</v>
      </c>
      <c r="AH455" s="703">
        <f t="shared" si="185"/>
        <v>3.5065909326230181E-2</v>
      </c>
      <c r="AI455" s="718">
        <f t="shared" si="186"/>
        <v>56.625375252442552</v>
      </c>
      <c r="AJ455" s="703">
        <f t="shared" si="187"/>
        <v>1.9333807119347495E-2</v>
      </c>
      <c r="AK455" s="590" t="s">
        <v>219</v>
      </c>
      <c r="AL455" s="663"/>
      <c r="AM455" s="663"/>
      <c r="AN455" s="664"/>
    </row>
    <row r="456" spans="1:40" ht="13.5" thickBot="1" x14ac:dyDescent="0.35">
      <c r="A456" s="486" t="s">
        <v>46</v>
      </c>
      <c r="B456" s="487">
        <f t="shared" si="174"/>
        <v>92</v>
      </c>
      <c r="C456" s="487">
        <f t="shared" si="174"/>
        <v>24</v>
      </c>
      <c r="D456" s="487">
        <f t="shared" si="174"/>
        <v>0</v>
      </c>
      <c r="E456" s="487">
        <f t="shared" si="174"/>
        <v>0</v>
      </c>
      <c r="F456" s="487">
        <f t="shared" si="174"/>
        <v>71</v>
      </c>
      <c r="G456" s="487">
        <f t="shared" si="174"/>
        <v>247</v>
      </c>
      <c r="H456" s="487">
        <f t="shared" si="174"/>
        <v>369</v>
      </c>
      <c r="I456" s="487">
        <f t="shared" si="174"/>
        <v>261</v>
      </c>
      <c r="J456" s="487">
        <f t="shared" si="174"/>
        <v>383</v>
      </c>
      <c r="K456" s="487">
        <f t="shared" si="174"/>
        <v>287</v>
      </c>
      <c r="L456" s="487">
        <f t="shared" si="174"/>
        <v>183</v>
      </c>
      <c r="M456" s="487">
        <f t="shared" si="174"/>
        <v>121</v>
      </c>
      <c r="N456" s="487">
        <f t="shared" si="174"/>
        <v>46</v>
      </c>
      <c r="O456" s="487">
        <f t="shared" si="174"/>
        <v>27</v>
      </c>
      <c r="P456" s="487">
        <f t="shared" si="174"/>
        <v>25</v>
      </c>
      <c r="Q456" s="487">
        <f t="shared" si="174"/>
        <v>3</v>
      </c>
      <c r="R456" s="487">
        <f t="shared" si="174"/>
        <v>5</v>
      </c>
      <c r="S456" s="487">
        <f t="shared" si="174"/>
        <v>45</v>
      </c>
      <c r="T456" s="487">
        <f t="shared" si="174"/>
        <v>342</v>
      </c>
      <c r="U456" s="487">
        <f t="shared" si="174"/>
        <v>91</v>
      </c>
      <c r="V456" s="487">
        <f t="shared" si="174"/>
        <v>805</v>
      </c>
      <c r="W456" s="487">
        <f t="shared" si="174"/>
        <v>408</v>
      </c>
      <c r="X456" s="714">
        <f>SUM(X443:X455)</f>
        <v>215</v>
      </c>
      <c r="Y456" s="715">
        <f>SUM(Y443:Y455)</f>
        <v>0.99999999999999989</v>
      </c>
      <c r="Z456" s="714">
        <f t="shared" si="174"/>
        <v>1968</v>
      </c>
      <c r="AA456" s="715">
        <f t="shared" si="174"/>
        <v>1</v>
      </c>
      <c r="AB456" s="714">
        <f t="shared" si="174"/>
        <v>105</v>
      </c>
      <c r="AC456" s="715">
        <f t="shared" si="174"/>
        <v>1</v>
      </c>
      <c r="AD456" s="714">
        <f t="shared" si="174"/>
        <v>1210</v>
      </c>
      <c r="AE456" s="715">
        <f t="shared" si="174"/>
        <v>0.99999999999999989</v>
      </c>
      <c r="AF456" s="703">
        <f t="shared" si="183"/>
        <v>0</v>
      </c>
      <c r="AG456" s="864">
        <f t="shared" si="184"/>
        <v>81.159750784217408</v>
      </c>
      <c r="AH456" s="703">
        <f t="shared" si="185"/>
        <v>5.0259101140632985E-2</v>
      </c>
      <c r="AI456" s="718">
        <f t="shared" si="186"/>
        <v>92.159750784217408</v>
      </c>
      <c r="AJ456" s="703">
        <f t="shared" si="187"/>
        <v>3.1466437756672259E-2</v>
      </c>
      <c r="AK456" s="590" t="s">
        <v>220</v>
      </c>
      <c r="AL456" s="663"/>
      <c r="AM456" s="663"/>
      <c r="AN456" s="664"/>
    </row>
    <row r="457" spans="1:40" ht="13" x14ac:dyDescent="0.3">
      <c r="A457" s="495" t="s">
        <v>286</v>
      </c>
      <c r="E457" s="696">
        <v>1.5</v>
      </c>
      <c r="F457" s="696">
        <v>0.9</v>
      </c>
      <c r="G457" s="696">
        <v>1.7</v>
      </c>
      <c r="H457" s="696">
        <v>1.7</v>
      </c>
      <c r="I457" s="696">
        <v>2.1</v>
      </c>
      <c r="J457" s="696">
        <v>2.5</v>
      </c>
      <c r="K457" s="696">
        <v>1.9</v>
      </c>
      <c r="L457" s="696">
        <v>2.2000000000000002</v>
      </c>
      <c r="M457" s="696">
        <v>2.2999999999999998</v>
      </c>
      <c r="N457" s="696">
        <v>2</v>
      </c>
      <c r="O457" s="696">
        <v>2.2000000000000002</v>
      </c>
      <c r="P457" s="696">
        <v>2</v>
      </c>
      <c r="Q457" s="696">
        <v>2.2999999999999998</v>
      </c>
      <c r="R457" s="696">
        <v>2</v>
      </c>
      <c r="S457" s="696">
        <v>2.1</v>
      </c>
      <c r="X457" s="742">
        <v>2005</v>
      </c>
      <c r="Y457" s="743" t="s">
        <v>229</v>
      </c>
      <c r="Z457" s="744"/>
      <c r="AA457" s="744"/>
      <c r="AB457" s="744" t="s">
        <v>305</v>
      </c>
      <c r="AC457" s="744" t="s">
        <v>306</v>
      </c>
      <c r="AD457" s="745" t="s">
        <v>224</v>
      </c>
      <c r="AE457" s="745" t="s">
        <v>225</v>
      </c>
      <c r="AF457" s="703">
        <f t="shared" si="183"/>
        <v>0</v>
      </c>
      <c r="AG457" s="864">
        <f t="shared" si="184"/>
        <v>35.99640667358041</v>
      </c>
      <c r="AH457" s="703">
        <f t="shared" si="185"/>
        <v>2.2291185300912071E-2</v>
      </c>
      <c r="AI457" s="718">
        <f t="shared" si="186"/>
        <v>35.99640667358041</v>
      </c>
      <c r="AJ457" s="703">
        <f t="shared" si="187"/>
        <v>1.2290383604770491E-2</v>
      </c>
      <c r="AK457" s="590" t="s">
        <v>221</v>
      </c>
      <c r="AL457" s="663"/>
      <c r="AM457" s="663"/>
      <c r="AN457" s="664"/>
    </row>
    <row r="458" spans="1:40" ht="13.5" thickBot="1" x14ac:dyDescent="0.35">
      <c r="A458" s="1445" t="s">
        <v>528</v>
      </c>
      <c r="D458" s="1478">
        <v>0</v>
      </c>
      <c r="E458" s="1482">
        <v>0</v>
      </c>
      <c r="F458" s="1482">
        <v>8</v>
      </c>
      <c r="G458" s="1482">
        <v>36</v>
      </c>
      <c r="H458" s="1482">
        <v>23</v>
      </c>
      <c r="I458" s="1482">
        <v>15</v>
      </c>
      <c r="J458" s="1478">
        <v>16</v>
      </c>
      <c r="K458" s="1478">
        <v>10</v>
      </c>
      <c r="L458" s="1478">
        <v>2</v>
      </c>
      <c r="M458" s="1478">
        <v>3</v>
      </c>
      <c r="N458" s="1478">
        <v>0</v>
      </c>
      <c r="X458" s="751"/>
      <c r="Y458" s="752"/>
      <c r="Z458" s="752"/>
      <c r="AA458" s="752"/>
      <c r="AB458" s="752"/>
      <c r="AC458" s="752"/>
      <c r="AD458" s="753" t="s">
        <v>232</v>
      </c>
      <c r="AE458" s="753" t="s">
        <v>233</v>
      </c>
      <c r="AF458" s="703">
        <f t="shared" si="183"/>
        <v>0</v>
      </c>
      <c r="AG458" s="864">
        <f t="shared" si="184"/>
        <v>4.155913978494624</v>
      </c>
      <c r="AH458" s="703">
        <f t="shared" si="185"/>
        <v>2.5735971212167614E-3</v>
      </c>
      <c r="AI458" s="718">
        <f t="shared" si="186"/>
        <v>4.155913978494624</v>
      </c>
      <c r="AJ458" s="703">
        <f t="shared" si="187"/>
        <v>1.418968773391912E-3</v>
      </c>
      <c r="AK458" s="608" t="s">
        <v>222</v>
      </c>
      <c r="AL458" s="665"/>
      <c r="AM458" s="665"/>
      <c r="AN458" s="666"/>
    </row>
    <row r="459" spans="1:40" ht="13.5" thickBot="1" x14ac:dyDescent="0.35">
      <c r="A459" s="1322" t="s">
        <v>529</v>
      </c>
      <c r="B459" s="1480">
        <f>SUM(D458:N458)/Z456</f>
        <v>5.741869918699187E-2</v>
      </c>
      <c r="C459" s="582" t="s">
        <v>338</v>
      </c>
      <c r="Q459" s="696">
        <f>SUM(E457:S457)</f>
        <v>29.400000000000002</v>
      </c>
      <c r="R459" s="855" t="s">
        <v>339</v>
      </c>
      <c r="S459" s="696"/>
      <c r="X459" s="762" t="s">
        <v>308</v>
      </c>
      <c r="Y459" s="788"/>
      <c r="Z459" s="788"/>
      <c r="AA459" s="788"/>
      <c r="AB459" s="527">
        <f>SUM(AD459,AF433)/SUM(AD433:AG433)</f>
        <v>112</v>
      </c>
      <c r="AC459" s="527">
        <f>SUM(AE459,AG433)/SUM(AD433:AG433)</f>
        <v>103</v>
      </c>
      <c r="AD459" s="804">
        <f>SUM(X443:X444)</f>
        <v>111</v>
      </c>
      <c r="AE459" s="804">
        <f>SUM(X446:X455)</f>
        <v>103</v>
      </c>
      <c r="AF459" s="715">
        <f t="shared" ref="B459:AI485" si="188">SUM(AF446:AF458)</f>
        <v>0.99999999999999989</v>
      </c>
      <c r="AG459" s="714">
        <f t="shared" si="188"/>
        <v>1614.8269456136804</v>
      </c>
      <c r="AH459" s="715">
        <f t="shared" si="188"/>
        <v>1</v>
      </c>
      <c r="AI459" s="714">
        <f t="shared" si="188"/>
        <v>2928.8269456136804</v>
      </c>
      <c r="AJ459" s="715">
        <f>SUM(AJ446:AJ458)</f>
        <v>0.99999999999999989</v>
      </c>
      <c r="AK459" s="670"/>
      <c r="AL459" s="671"/>
      <c r="AM459" s="671"/>
      <c r="AN459" s="671"/>
    </row>
    <row r="460" spans="1:40" ht="13.5" thickBot="1" x14ac:dyDescent="0.35">
      <c r="A460" s="859" t="s">
        <v>341</v>
      </c>
      <c r="Q460" s="696">
        <v>2.2999999999999998</v>
      </c>
      <c r="R460" s="855" t="s">
        <v>342</v>
      </c>
      <c r="S460" s="696"/>
      <c r="X460" s="762" t="s">
        <v>343</v>
      </c>
      <c r="Y460" s="788"/>
      <c r="Z460" s="788"/>
      <c r="AA460" s="788"/>
      <c r="AB460" s="527" t="e">
        <f>SUM(AD460,AF434)/SUM(AD434:AG434)</f>
        <v>#DIV/0!</v>
      </c>
      <c r="AC460" s="527" t="e">
        <f>SUM(AE460,AG434)/SUM(AD434:AG434)</f>
        <v>#DIV/0!</v>
      </c>
      <c r="AD460" s="804">
        <f>SUM(Z443:Z446)</f>
        <v>1968</v>
      </c>
      <c r="AE460" s="804">
        <f>SUM(Z448:Z455)</f>
        <v>0</v>
      </c>
      <c r="AF460" s="744" t="s">
        <v>306</v>
      </c>
      <c r="AG460" s="745" t="s">
        <v>224</v>
      </c>
      <c r="AH460" s="745" t="s">
        <v>225</v>
      </c>
      <c r="AI460" s="746" t="s">
        <v>226</v>
      </c>
      <c r="AJ460" s="747" t="s">
        <v>226</v>
      </c>
      <c r="AK460" s="748" t="s">
        <v>227</v>
      </c>
      <c r="AL460" s="749"/>
      <c r="AM460" s="749"/>
      <c r="AN460" s="750"/>
    </row>
    <row r="461" spans="1:40" ht="13.5" thickBot="1" x14ac:dyDescent="0.35">
      <c r="A461" s="424" t="s">
        <v>344</v>
      </c>
      <c r="Q461" s="860">
        <f>SUM(Q459:Q460)</f>
        <v>31.700000000000003</v>
      </c>
      <c r="R461" s="855" t="s">
        <v>345</v>
      </c>
      <c r="S461" s="696"/>
      <c r="X461" s="764" t="s">
        <v>324</v>
      </c>
      <c r="Y461" s="752"/>
      <c r="Z461" s="752"/>
      <c r="AA461" s="752"/>
      <c r="AB461" s="527">
        <f>SUM(AD461,AF435)/SUM(AD435:AG435)</f>
        <v>3.4128440366972477</v>
      </c>
      <c r="AC461" s="527">
        <f>SUM(AE461,AG435)/SUM(AD435:AG435)</f>
        <v>7.6880733944954125</v>
      </c>
      <c r="AD461" s="753">
        <f>SUM(AD443:AD444)</f>
        <v>366</v>
      </c>
      <c r="AE461" s="808">
        <f>SUM(AD446:AD455)</f>
        <v>735</v>
      </c>
      <c r="AF461" s="752"/>
      <c r="AG461" s="753" t="s">
        <v>232</v>
      </c>
      <c r="AH461" s="753" t="s">
        <v>233</v>
      </c>
      <c r="AI461" s="754" t="s">
        <v>232</v>
      </c>
      <c r="AJ461" s="755" t="s">
        <v>233</v>
      </c>
      <c r="AK461" s="756" t="s">
        <v>234</v>
      </c>
      <c r="AL461" s="757"/>
      <c r="AM461" s="757"/>
      <c r="AN461" s="758"/>
    </row>
    <row r="462" spans="1:40" ht="13" x14ac:dyDescent="0.3">
      <c r="A462" s="424" t="s">
        <v>346</v>
      </c>
      <c r="AB462" s="424" t="s">
        <v>210</v>
      </c>
      <c r="AC462" s="424" t="s">
        <v>261</v>
      </c>
      <c r="AF462" s="527" t="e">
        <f>SUM(AH462,AJ462)/SUM(AG436:AJ436)</f>
        <v>#DIV/0!</v>
      </c>
      <c r="AG462" s="804">
        <f>SUM(AA472:AA473)</f>
        <v>401</v>
      </c>
      <c r="AH462" s="804">
        <f>SUM(AA475:AA484)</f>
        <v>30</v>
      </c>
      <c r="AI462" s="805">
        <f>AA474-AJ462</f>
        <v>21</v>
      </c>
      <c r="AJ462" s="806">
        <v>6</v>
      </c>
      <c r="AK462" s="682" t="s">
        <v>236</v>
      </c>
      <c r="AL462" s="682"/>
      <c r="AM462" s="682"/>
      <c r="AN462" s="761"/>
    </row>
    <row r="463" spans="1:40" ht="13" x14ac:dyDescent="0.3">
      <c r="A463" s="424" t="s">
        <v>347</v>
      </c>
      <c r="AB463" s="499">
        <f>Z445-AC463</f>
        <v>228</v>
      </c>
      <c r="AC463" s="424">
        <v>6</v>
      </c>
      <c r="AF463" s="527" t="e">
        <f>SUM(AH463,AJ463)/SUM(AG437:AJ437)</f>
        <v>#DIV/0!</v>
      </c>
      <c r="AG463" s="804">
        <f>SUM(AC472:AC475)</f>
        <v>621</v>
      </c>
      <c r="AH463" s="804">
        <f>SUM(AC477:AC484)</f>
        <v>0</v>
      </c>
      <c r="AI463" s="805">
        <f>AC476-AJ463</f>
        <v>0</v>
      </c>
      <c r="AJ463" s="806">
        <v>0</v>
      </c>
      <c r="AK463" s="682" t="s">
        <v>238</v>
      </c>
      <c r="AL463" s="682"/>
      <c r="AM463" s="682"/>
      <c r="AN463" s="761"/>
    </row>
    <row r="464" spans="1:40" ht="13" x14ac:dyDescent="0.3">
      <c r="AF464" s="527" t="e">
        <f>SUM(AH464,AJ464)/SUM(AG438:AJ438)</f>
        <v>#DIV/0!</v>
      </c>
      <c r="AG464" s="753">
        <f>SUM(AG446:AG447)</f>
        <v>230</v>
      </c>
      <c r="AH464" s="808">
        <f>SUM(AG449:AG458)</f>
        <v>1292.8269456136804</v>
      </c>
      <c r="AI464" s="754">
        <f>AG448-AJ464</f>
        <v>81</v>
      </c>
      <c r="AJ464" s="755">
        <v>11</v>
      </c>
      <c r="AK464" s="769"/>
      <c r="AL464" s="769"/>
      <c r="AM464" s="769"/>
      <c r="AN464" s="770"/>
    </row>
    <row r="465" spans="1:40" ht="25.5" thickBot="1" x14ac:dyDescent="0.55000000000000004">
      <c r="A465" s="419" t="s">
        <v>348</v>
      </c>
      <c r="B465" s="419"/>
      <c r="C465" s="420"/>
      <c r="D465" s="420"/>
      <c r="E465" s="421"/>
      <c r="F465" s="421"/>
      <c r="G465" s="421"/>
      <c r="H465" s="421"/>
      <c r="I465" s="42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363"/>
    </row>
    <row r="466" spans="1:40" ht="13.5" thickBot="1" x14ac:dyDescent="0.35">
      <c r="A466" s="425" t="s">
        <v>191</v>
      </c>
      <c r="B466" s="425"/>
      <c r="C466" s="421"/>
      <c r="D466" s="421"/>
      <c r="E466" s="421"/>
      <c r="F466" s="421"/>
      <c r="G466" s="421"/>
      <c r="H466" s="421"/>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363"/>
      <c r="AG466" s="794"/>
      <c r="AH466" s="794"/>
    </row>
    <row r="467" spans="1:40" ht="14" thickTop="1" thickBot="1" x14ac:dyDescent="0.35">
      <c r="A467" s="427" t="s">
        <v>192</v>
      </c>
      <c r="B467" s="428">
        <v>38001</v>
      </c>
      <c r="C467" s="428">
        <v>38008</v>
      </c>
      <c r="D467" s="428">
        <v>38064</v>
      </c>
      <c r="E467" s="428">
        <v>38092</v>
      </c>
      <c r="F467" s="428">
        <v>38106</v>
      </c>
      <c r="G467" s="428">
        <v>38148</v>
      </c>
      <c r="H467" s="428">
        <v>38155</v>
      </c>
      <c r="I467" s="428">
        <v>38163</v>
      </c>
      <c r="J467" s="428">
        <v>38170</v>
      </c>
      <c r="K467" s="428">
        <v>38176</v>
      </c>
      <c r="L467" s="428">
        <v>38182</v>
      </c>
      <c r="M467" s="428">
        <v>38190</v>
      </c>
      <c r="N467" s="428">
        <v>38197</v>
      </c>
      <c r="O467" s="428">
        <v>38204</v>
      </c>
      <c r="P467" s="428">
        <v>38217</v>
      </c>
      <c r="Q467" s="428">
        <v>38224</v>
      </c>
      <c r="R467" s="428">
        <v>38231</v>
      </c>
      <c r="S467" s="428">
        <v>38240</v>
      </c>
      <c r="T467" s="428">
        <v>38245</v>
      </c>
      <c r="U467" s="428">
        <v>38252</v>
      </c>
      <c r="V467" s="428">
        <v>38265</v>
      </c>
      <c r="W467" s="428">
        <v>38296</v>
      </c>
      <c r="X467" s="428">
        <v>38309</v>
      </c>
      <c r="Y467" s="428">
        <v>38321</v>
      </c>
      <c r="Z467" s="428">
        <v>38337</v>
      </c>
      <c r="AA467" s="429">
        <v>2004</v>
      </c>
      <c r="AB467" s="430"/>
      <c r="AC467" s="430"/>
      <c r="AD467" s="431"/>
      <c r="AE467" s="431"/>
      <c r="AF467" s="363"/>
      <c r="AG467" s="363"/>
      <c r="AH467" s="363"/>
      <c r="AI467" s="363"/>
    </row>
    <row r="468" spans="1:40" ht="13.5" thickTop="1" x14ac:dyDescent="0.3">
      <c r="A468" s="436" t="s">
        <v>193</v>
      </c>
      <c r="B468" s="437" t="s">
        <v>242</v>
      </c>
      <c r="C468" s="437" t="s">
        <v>242</v>
      </c>
      <c r="D468" s="437" t="s">
        <v>242</v>
      </c>
      <c r="E468" s="437" t="s">
        <v>242</v>
      </c>
      <c r="F468" s="437" t="s">
        <v>242</v>
      </c>
      <c r="G468" s="861" t="s">
        <v>313</v>
      </c>
      <c r="H468" s="861" t="s">
        <v>313</v>
      </c>
      <c r="I468" s="861" t="s">
        <v>313</v>
      </c>
      <c r="J468" s="861" t="s">
        <v>313</v>
      </c>
      <c r="K468" s="861" t="s">
        <v>313</v>
      </c>
      <c r="L468" s="861" t="s">
        <v>313</v>
      </c>
      <c r="M468" s="861" t="s">
        <v>313</v>
      </c>
      <c r="N468" s="861" t="s">
        <v>313</v>
      </c>
      <c r="O468" s="861" t="s">
        <v>313</v>
      </c>
      <c r="P468" s="861" t="s">
        <v>313</v>
      </c>
      <c r="Q468" s="861" t="s">
        <v>313</v>
      </c>
      <c r="R468" s="861" t="s">
        <v>313</v>
      </c>
      <c r="S468" s="861" t="s">
        <v>313</v>
      </c>
      <c r="T468" s="861" t="s">
        <v>313</v>
      </c>
      <c r="U468" s="861" t="s">
        <v>313</v>
      </c>
      <c r="V468" s="437" t="s">
        <v>242</v>
      </c>
      <c r="W468" s="437" t="s">
        <v>242</v>
      </c>
      <c r="X468" s="437" t="s">
        <v>242</v>
      </c>
      <c r="Y468" s="437" t="s">
        <v>242</v>
      </c>
      <c r="Z468" s="437" t="s">
        <v>242</v>
      </c>
      <c r="AA468" s="438"/>
      <c r="AB468" s="439"/>
      <c r="AC468" s="439"/>
      <c r="AD468" s="440"/>
      <c r="AE468" s="440"/>
      <c r="AF468" s="433"/>
      <c r="AG468" s="434"/>
      <c r="AH468" s="434"/>
      <c r="AI468" s="435"/>
    </row>
    <row r="469" spans="1:40" ht="13" x14ac:dyDescent="0.3">
      <c r="A469" s="436" t="s">
        <v>195</v>
      </c>
      <c r="B469" s="437" t="s">
        <v>196</v>
      </c>
      <c r="C469" s="437" t="s">
        <v>349</v>
      </c>
      <c r="D469" s="437" t="s">
        <v>196</v>
      </c>
      <c r="E469" s="437" t="s">
        <v>196</v>
      </c>
      <c r="F469" s="437" t="s">
        <v>196</v>
      </c>
      <c r="G469" s="437" t="s">
        <v>196</v>
      </c>
      <c r="H469" s="437" t="s">
        <v>196</v>
      </c>
      <c r="I469" s="437" t="s">
        <v>246</v>
      </c>
      <c r="J469" s="437" t="s">
        <v>196</v>
      </c>
      <c r="K469" s="437" t="s">
        <v>196</v>
      </c>
      <c r="L469" s="437" t="s">
        <v>246</v>
      </c>
      <c r="M469" s="437" t="s">
        <v>196</v>
      </c>
      <c r="N469" s="437" t="s">
        <v>246</v>
      </c>
      <c r="O469" s="437" t="s">
        <v>246</v>
      </c>
      <c r="P469" s="437" t="s">
        <v>196</v>
      </c>
      <c r="Q469" s="437" t="s">
        <v>260</v>
      </c>
      <c r="R469" s="437" t="s">
        <v>260</v>
      </c>
      <c r="S469" s="437" t="s">
        <v>260</v>
      </c>
      <c r="T469" s="437" t="s">
        <v>260</v>
      </c>
      <c r="U469" s="437" t="s">
        <v>246</v>
      </c>
      <c r="V469" s="437" t="s">
        <v>246</v>
      </c>
      <c r="W469" s="437" t="s">
        <v>246</v>
      </c>
      <c r="X469" s="452" t="s">
        <v>283</v>
      </c>
      <c r="Y469" s="437" t="s">
        <v>260</v>
      </c>
      <c r="Z469" s="437" t="s">
        <v>260</v>
      </c>
      <c r="AA469" s="444" t="s">
        <v>46</v>
      </c>
      <c r="AB469" s="439"/>
      <c r="AC469" s="440"/>
      <c r="AD469" s="440"/>
      <c r="AE469" s="440"/>
      <c r="AF469" s="437"/>
      <c r="AG469" s="442"/>
      <c r="AH469" s="442"/>
      <c r="AI469" s="443"/>
      <c r="AJ469" s="363"/>
      <c r="AK469" s="363"/>
      <c r="AL469" s="363"/>
      <c r="AM469" s="363"/>
      <c r="AN469" s="363"/>
    </row>
    <row r="470" spans="1:40" ht="13.5" thickBot="1" x14ac:dyDescent="0.35">
      <c r="A470" s="451" t="s">
        <v>292</v>
      </c>
      <c r="B470" s="452">
        <v>6558</v>
      </c>
      <c r="C470" s="452">
        <v>4827</v>
      </c>
      <c r="D470" s="452">
        <v>5825</v>
      </c>
      <c r="E470" s="452">
        <v>10207</v>
      </c>
      <c r="F470" s="452">
        <v>8483</v>
      </c>
      <c r="G470" s="452">
        <v>13934</v>
      </c>
      <c r="H470" s="452">
        <v>14972</v>
      </c>
      <c r="I470" s="452">
        <v>14730</v>
      </c>
      <c r="J470" s="452">
        <v>14726</v>
      </c>
      <c r="K470" s="452">
        <v>14682</v>
      </c>
      <c r="L470" s="452">
        <v>14881</v>
      </c>
      <c r="M470" s="452">
        <v>16059</v>
      </c>
      <c r="N470" s="452">
        <v>14472</v>
      </c>
      <c r="O470" s="452">
        <v>13279</v>
      </c>
      <c r="P470" s="452">
        <v>10075</v>
      </c>
      <c r="Q470" s="452">
        <v>9477</v>
      </c>
      <c r="R470" s="452">
        <v>8511</v>
      </c>
      <c r="S470" s="452">
        <v>8959</v>
      </c>
      <c r="T470" s="452">
        <v>8960</v>
      </c>
      <c r="U470" s="452">
        <v>8375</v>
      </c>
      <c r="V470" s="452">
        <v>7048</v>
      </c>
      <c r="W470" s="452">
        <v>5339</v>
      </c>
      <c r="X470" s="452">
        <v>4058</v>
      </c>
      <c r="Y470" s="452">
        <v>4284</v>
      </c>
      <c r="Z470" s="452">
        <v>4010</v>
      </c>
      <c r="AA470" s="453" t="s">
        <v>198</v>
      </c>
      <c r="AB470" s="623"/>
      <c r="AC470" s="624"/>
      <c r="AD470" s="624"/>
      <c r="AE470" s="624"/>
      <c r="AF470" s="442"/>
      <c r="AG470" s="442"/>
      <c r="AH470" s="442"/>
      <c r="AI470" s="443"/>
      <c r="AJ470" s="363"/>
      <c r="AK470" s="363"/>
      <c r="AL470" s="363"/>
      <c r="AM470" s="363"/>
      <c r="AN470" s="363"/>
    </row>
    <row r="471" spans="1:40" ht="13.5" thickBot="1" x14ac:dyDescent="0.35">
      <c r="A471" s="792" t="s">
        <v>199</v>
      </c>
      <c r="B471" s="793" t="s">
        <v>201</v>
      </c>
      <c r="C471" s="793" t="s">
        <v>201</v>
      </c>
      <c r="D471" s="793" t="s">
        <v>201</v>
      </c>
      <c r="E471" s="793" t="s">
        <v>201</v>
      </c>
      <c r="F471" s="793" t="s">
        <v>200</v>
      </c>
      <c r="G471" s="461" t="s">
        <v>200</v>
      </c>
      <c r="H471" s="461" t="s">
        <v>200</v>
      </c>
      <c r="I471" s="461" t="s">
        <v>200</v>
      </c>
      <c r="J471" s="461" t="s">
        <v>200</v>
      </c>
      <c r="K471" s="461" t="s">
        <v>200</v>
      </c>
      <c r="L471" s="461" t="s">
        <v>200</v>
      </c>
      <c r="M471" s="461" t="s">
        <v>200</v>
      </c>
      <c r="N471" s="461" t="s">
        <v>200</v>
      </c>
      <c r="O471" s="461" t="s">
        <v>200</v>
      </c>
      <c r="P471" s="461" t="s">
        <v>200</v>
      </c>
      <c r="Q471" s="461" t="s">
        <v>200</v>
      </c>
      <c r="R471" s="461" t="s">
        <v>248</v>
      </c>
      <c r="S471" s="461" t="s">
        <v>248</v>
      </c>
      <c r="T471" s="461" t="s">
        <v>248</v>
      </c>
      <c r="U471" s="461" t="s">
        <v>248</v>
      </c>
      <c r="V471" s="461" t="s">
        <v>206</v>
      </c>
      <c r="W471" s="461" t="s">
        <v>206</v>
      </c>
      <c r="X471" s="461" t="s">
        <v>206</v>
      </c>
      <c r="Y471" s="461" t="s">
        <v>206</v>
      </c>
      <c r="Z471" s="461" t="s">
        <v>201</v>
      </c>
      <c r="AA471" s="462" t="s">
        <v>201</v>
      </c>
      <c r="AB471" s="463" t="s">
        <v>202</v>
      </c>
      <c r="AC471" s="462" t="s">
        <v>203</v>
      </c>
      <c r="AD471" s="462" t="s">
        <v>204</v>
      </c>
      <c r="AE471" s="462" t="s">
        <v>205</v>
      </c>
      <c r="AF471" s="628"/>
      <c r="AG471" s="442"/>
      <c r="AH471" s="442"/>
      <c r="AI471" s="443"/>
    </row>
    <row r="472" spans="1:40" ht="13" x14ac:dyDescent="0.3">
      <c r="A472" s="465" t="s">
        <v>208</v>
      </c>
      <c r="B472" s="466">
        <v>288</v>
      </c>
      <c r="C472" s="466">
        <v>97</v>
      </c>
      <c r="D472" s="466">
        <v>0</v>
      </c>
      <c r="E472" s="466">
        <v>0</v>
      </c>
      <c r="F472" s="466">
        <v>0</v>
      </c>
      <c r="G472" s="466">
        <v>0</v>
      </c>
      <c r="H472" s="466">
        <v>1</v>
      </c>
      <c r="I472" s="466">
        <v>7</v>
      </c>
      <c r="J472" s="466">
        <v>6</v>
      </c>
      <c r="K472" s="466">
        <v>7</v>
      </c>
      <c r="L472" s="466">
        <v>29</v>
      </c>
      <c r="M472" s="466">
        <v>15</v>
      </c>
      <c r="N472" s="466" t="s">
        <v>218</v>
      </c>
      <c r="O472" s="466">
        <v>34</v>
      </c>
      <c r="P472" s="466">
        <v>3</v>
      </c>
      <c r="Q472" s="466">
        <v>0</v>
      </c>
      <c r="R472" s="466">
        <v>0</v>
      </c>
      <c r="S472" s="466">
        <v>0</v>
      </c>
      <c r="T472" s="466">
        <v>0</v>
      </c>
      <c r="U472" s="466">
        <v>0</v>
      </c>
      <c r="V472" s="466">
        <v>0</v>
      </c>
      <c r="W472" s="466">
        <v>0</v>
      </c>
      <c r="X472" s="466">
        <v>81</v>
      </c>
      <c r="Y472" s="466">
        <v>79</v>
      </c>
      <c r="Z472" s="776">
        <v>78</v>
      </c>
      <c r="AA472" s="702">
        <f t="shared" ref="AA472:AA484" si="189">SUM(B472:E472)</f>
        <v>385</v>
      </c>
      <c r="AB472" s="703">
        <f t="shared" ref="AB472:AB484" si="190">AA472/AA$485</f>
        <v>0.84061135371179041</v>
      </c>
      <c r="AC472" s="702">
        <f t="shared" ref="AC472:AC484" si="191">SUM(F472:Q472)</f>
        <v>102</v>
      </c>
      <c r="AD472" s="703">
        <f t="shared" ref="AD472:AD484" si="192">AC472/AC$485</f>
        <v>0.16425120772946861</v>
      </c>
      <c r="AE472" s="702">
        <f t="shared" ref="AE472:AE484" si="193">SUM(R472:U472)</f>
        <v>0</v>
      </c>
      <c r="AF472" s="633"/>
      <c r="AG472" s="442"/>
      <c r="AH472" s="442"/>
      <c r="AI472" s="443"/>
    </row>
    <row r="473" spans="1:40" ht="13" x14ac:dyDescent="0.3">
      <c r="A473" s="470" t="s">
        <v>209</v>
      </c>
      <c r="B473" s="471">
        <v>14</v>
      </c>
      <c r="C473" s="471">
        <v>2</v>
      </c>
      <c r="D473" s="471">
        <v>0</v>
      </c>
      <c r="E473" s="471">
        <v>0</v>
      </c>
      <c r="F473" s="471">
        <v>0</v>
      </c>
      <c r="G473" s="471">
        <v>4</v>
      </c>
      <c r="H473" s="471">
        <v>9</v>
      </c>
      <c r="I473" s="471">
        <v>20</v>
      </c>
      <c r="J473" s="471">
        <v>47</v>
      </c>
      <c r="K473" s="471">
        <v>16</v>
      </c>
      <c r="L473" s="471">
        <v>54</v>
      </c>
      <c r="M473" s="471">
        <v>25</v>
      </c>
      <c r="N473" s="471" t="s">
        <v>218</v>
      </c>
      <c r="O473" s="471">
        <v>33</v>
      </c>
      <c r="P473" s="471">
        <v>2</v>
      </c>
      <c r="Q473" s="471">
        <v>5</v>
      </c>
      <c r="R473" s="471">
        <v>0</v>
      </c>
      <c r="S473" s="471">
        <v>0</v>
      </c>
      <c r="T473" s="471">
        <v>2</v>
      </c>
      <c r="U473" s="471">
        <v>10</v>
      </c>
      <c r="V473" s="471">
        <v>25</v>
      </c>
      <c r="W473" s="471">
        <v>31</v>
      </c>
      <c r="X473" s="471">
        <v>13</v>
      </c>
      <c r="Y473" s="471">
        <v>1</v>
      </c>
      <c r="Z473" s="773">
        <v>9</v>
      </c>
      <c r="AA473" s="702">
        <f t="shared" si="189"/>
        <v>16</v>
      </c>
      <c r="AB473" s="703">
        <f t="shared" si="190"/>
        <v>3.4934497816593885E-2</v>
      </c>
      <c r="AC473" s="702">
        <f t="shared" si="191"/>
        <v>215</v>
      </c>
      <c r="AD473" s="703">
        <f t="shared" si="192"/>
        <v>0.34621578099838968</v>
      </c>
      <c r="AE473" s="702">
        <f t="shared" si="193"/>
        <v>12</v>
      </c>
      <c r="AF473" s="590" t="s">
        <v>208</v>
      </c>
      <c r="AG473" s="442"/>
      <c r="AH473" s="442"/>
      <c r="AI473" s="443"/>
    </row>
    <row r="474" spans="1:40" ht="13" x14ac:dyDescent="0.3">
      <c r="A474" s="470" t="s">
        <v>211</v>
      </c>
      <c r="B474" s="471">
        <v>20</v>
      </c>
      <c r="C474" s="471">
        <v>7</v>
      </c>
      <c r="D474" s="471">
        <v>0</v>
      </c>
      <c r="E474" s="471">
        <v>0</v>
      </c>
      <c r="F474" s="471">
        <v>0</v>
      </c>
      <c r="G474" s="471">
        <v>4</v>
      </c>
      <c r="H474" s="471">
        <v>19</v>
      </c>
      <c r="I474" s="471">
        <v>40</v>
      </c>
      <c r="J474" s="471">
        <v>66</v>
      </c>
      <c r="K474" s="471">
        <v>36</v>
      </c>
      <c r="L474" s="471">
        <v>51</v>
      </c>
      <c r="M474" s="471">
        <v>39</v>
      </c>
      <c r="N474" s="471" t="s">
        <v>218</v>
      </c>
      <c r="O474" s="471">
        <v>39</v>
      </c>
      <c r="P474" s="471">
        <v>3</v>
      </c>
      <c r="Q474" s="471">
        <v>5</v>
      </c>
      <c r="R474" s="471">
        <v>0</v>
      </c>
      <c r="S474" s="471">
        <v>2</v>
      </c>
      <c r="T474" s="471">
        <v>11</v>
      </c>
      <c r="U474" s="471">
        <v>17</v>
      </c>
      <c r="V474" s="471">
        <v>20</v>
      </c>
      <c r="W474" s="471">
        <v>47</v>
      </c>
      <c r="X474" s="471">
        <v>20</v>
      </c>
      <c r="Y474" s="471">
        <v>5</v>
      </c>
      <c r="Z474" s="773">
        <v>1</v>
      </c>
      <c r="AA474" s="702">
        <f t="shared" si="189"/>
        <v>27</v>
      </c>
      <c r="AB474" s="703">
        <f t="shared" si="190"/>
        <v>5.8951965065502182E-2</v>
      </c>
      <c r="AC474" s="702">
        <f t="shared" si="191"/>
        <v>302</v>
      </c>
      <c r="AD474" s="703">
        <f t="shared" si="192"/>
        <v>0.48631239935587761</v>
      </c>
      <c r="AE474" s="702">
        <f t="shared" si="193"/>
        <v>30</v>
      </c>
      <c r="AF474" s="590" t="s">
        <v>209</v>
      </c>
      <c r="AG474" s="442"/>
      <c r="AH474" s="442"/>
      <c r="AI474" s="443"/>
    </row>
    <row r="475" spans="1:40" ht="13" x14ac:dyDescent="0.3">
      <c r="A475" s="470" t="s">
        <v>212</v>
      </c>
      <c r="B475" s="471">
        <v>14</v>
      </c>
      <c r="C475" s="471">
        <v>14</v>
      </c>
      <c r="D475" s="471">
        <v>0</v>
      </c>
      <c r="E475" s="471">
        <v>0</v>
      </c>
      <c r="F475" s="471">
        <v>0</v>
      </c>
      <c r="G475" s="471">
        <v>0</v>
      </c>
      <c r="H475" s="471">
        <v>0</v>
      </c>
      <c r="I475" s="471">
        <v>0</v>
      </c>
      <c r="J475" s="471">
        <v>1</v>
      </c>
      <c r="K475" s="471">
        <v>1</v>
      </c>
      <c r="L475" s="471">
        <v>0</v>
      </c>
      <c r="M475" s="471">
        <v>0</v>
      </c>
      <c r="N475" s="471">
        <v>0</v>
      </c>
      <c r="O475" s="471">
        <v>0</v>
      </c>
      <c r="P475" s="471">
        <v>0</v>
      </c>
      <c r="Q475" s="471">
        <v>0</v>
      </c>
      <c r="R475" s="471">
        <v>0</v>
      </c>
      <c r="S475" s="471">
        <v>0</v>
      </c>
      <c r="T475" s="471">
        <v>0</v>
      </c>
      <c r="U475" s="471">
        <v>0</v>
      </c>
      <c r="V475" s="471">
        <v>1</v>
      </c>
      <c r="W475" s="471">
        <v>139</v>
      </c>
      <c r="X475" s="471">
        <v>113</v>
      </c>
      <c r="Y475" s="471">
        <v>113</v>
      </c>
      <c r="Z475" s="773">
        <v>19</v>
      </c>
      <c r="AA475" s="702">
        <f t="shared" si="189"/>
        <v>28</v>
      </c>
      <c r="AB475" s="703">
        <f t="shared" si="190"/>
        <v>6.1135371179039298E-2</v>
      </c>
      <c r="AC475" s="702">
        <f t="shared" si="191"/>
        <v>2</v>
      </c>
      <c r="AD475" s="703">
        <f t="shared" si="192"/>
        <v>3.2206119162640902E-3</v>
      </c>
      <c r="AE475" s="702">
        <f t="shared" si="193"/>
        <v>0</v>
      </c>
      <c r="AF475" s="591" t="s">
        <v>211</v>
      </c>
      <c r="AG475" s="442"/>
      <c r="AH475" s="442"/>
      <c r="AI475" s="443"/>
    </row>
    <row r="476" spans="1:40" ht="13" x14ac:dyDescent="0.3">
      <c r="A476" s="470" t="s">
        <v>213</v>
      </c>
      <c r="B476" s="473" t="s">
        <v>218</v>
      </c>
      <c r="C476" s="471">
        <v>2</v>
      </c>
      <c r="D476" s="471">
        <v>0</v>
      </c>
      <c r="E476" s="471">
        <v>0</v>
      </c>
      <c r="F476" s="471">
        <v>0</v>
      </c>
      <c r="G476" s="471">
        <v>0</v>
      </c>
      <c r="H476" s="471">
        <v>0</v>
      </c>
      <c r="I476" s="471">
        <v>0</v>
      </c>
      <c r="J476" s="471">
        <v>0</v>
      </c>
      <c r="K476" s="471">
        <v>0</v>
      </c>
      <c r="L476" s="471">
        <v>0</v>
      </c>
      <c r="M476" s="471">
        <v>0</v>
      </c>
      <c r="N476" s="471">
        <v>0</v>
      </c>
      <c r="O476" s="471">
        <v>0</v>
      </c>
      <c r="P476" s="471">
        <v>0</v>
      </c>
      <c r="Q476" s="471">
        <v>0</v>
      </c>
      <c r="R476" s="471">
        <v>0</v>
      </c>
      <c r="S476" s="471">
        <v>0</v>
      </c>
      <c r="T476" s="471">
        <v>0</v>
      </c>
      <c r="U476" s="471">
        <v>2</v>
      </c>
      <c r="V476" s="471">
        <v>8</v>
      </c>
      <c r="W476" s="471">
        <v>69</v>
      </c>
      <c r="X476" s="471">
        <v>59</v>
      </c>
      <c r="Y476" s="471">
        <v>72</v>
      </c>
      <c r="Z476" s="773">
        <v>33</v>
      </c>
      <c r="AA476" s="702">
        <f t="shared" si="189"/>
        <v>2</v>
      </c>
      <c r="AB476" s="703">
        <f t="shared" si="190"/>
        <v>4.3668122270742356E-3</v>
      </c>
      <c r="AC476" s="702">
        <f t="shared" si="191"/>
        <v>0</v>
      </c>
      <c r="AD476" s="703">
        <f t="shared" si="192"/>
        <v>0</v>
      </c>
      <c r="AE476" s="702">
        <f t="shared" si="193"/>
        <v>2</v>
      </c>
      <c r="AF476" s="591" t="s">
        <v>212</v>
      </c>
      <c r="AG476" s="442"/>
      <c r="AH476" s="442"/>
      <c r="AI476" s="443"/>
    </row>
    <row r="477" spans="1:40" ht="13" x14ac:dyDescent="0.3">
      <c r="A477" s="470" t="s">
        <v>214</v>
      </c>
      <c r="B477" s="473" t="s">
        <v>218</v>
      </c>
      <c r="C477" s="471">
        <v>0</v>
      </c>
      <c r="D477" s="471">
        <v>0</v>
      </c>
      <c r="E477" s="471">
        <v>0</v>
      </c>
      <c r="F477" s="471">
        <v>0</v>
      </c>
      <c r="G477" s="471">
        <v>0</v>
      </c>
      <c r="H477" s="471">
        <v>0</v>
      </c>
      <c r="I477" s="471">
        <v>0</v>
      </c>
      <c r="J477" s="471">
        <v>0</v>
      </c>
      <c r="K477" s="471">
        <v>0</v>
      </c>
      <c r="L477" s="471">
        <v>0</v>
      </c>
      <c r="M477" s="471">
        <v>0</v>
      </c>
      <c r="N477" s="471">
        <v>0</v>
      </c>
      <c r="O477" s="471">
        <v>0</v>
      </c>
      <c r="P477" s="471">
        <v>0</v>
      </c>
      <c r="Q477" s="471">
        <v>0</v>
      </c>
      <c r="R477" s="471">
        <v>0</v>
      </c>
      <c r="S477" s="471">
        <v>0</v>
      </c>
      <c r="T477" s="471">
        <v>0</v>
      </c>
      <c r="U477" s="471">
        <v>0</v>
      </c>
      <c r="V477" s="471">
        <v>11</v>
      </c>
      <c r="W477" s="471">
        <v>60</v>
      </c>
      <c r="X477" s="471">
        <v>81</v>
      </c>
      <c r="Y477" s="471">
        <v>49</v>
      </c>
      <c r="Z477" s="773">
        <v>22</v>
      </c>
      <c r="AA477" s="702">
        <f t="shared" si="189"/>
        <v>0</v>
      </c>
      <c r="AB477" s="703">
        <f t="shared" si="190"/>
        <v>0</v>
      </c>
      <c r="AC477" s="702">
        <f t="shared" si="191"/>
        <v>0</v>
      </c>
      <c r="AD477" s="703">
        <f t="shared" si="192"/>
        <v>0</v>
      </c>
      <c r="AE477" s="702">
        <f t="shared" si="193"/>
        <v>0</v>
      </c>
      <c r="AF477" s="591" t="s">
        <v>213</v>
      </c>
      <c r="AG477" s="442"/>
      <c r="AH477" s="442"/>
      <c r="AI477" s="443"/>
    </row>
    <row r="478" spans="1:40" ht="13" x14ac:dyDescent="0.3">
      <c r="A478" s="470" t="s">
        <v>215</v>
      </c>
      <c r="B478" s="473" t="s">
        <v>218</v>
      </c>
      <c r="C478" s="471">
        <v>0</v>
      </c>
      <c r="D478" s="471">
        <v>0</v>
      </c>
      <c r="E478" s="471">
        <v>0</v>
      </c>
      <c r="F478" s="471">
        <v>0</v>
      </c>
      <c r="G478" s="471">
        <v>0</v>
      </c>
      <c r="H478" s="471">
        <v>0</v>
      </c>
      <c r="I478" s="471">
        <v>0</v>
      </c>
      <c r="J478" s="471">
        <v>0</v>
      </c>
      <c r="K478" s="471">
        <v>0</v>
      </c>
      <c r="L478" s="471">
        <v>0</v>
      </c>
      <c r="M478" s="471">
        <v>0</v>
      </c>
      <c r="N478" s="471">
        <v>0</v>
      </c>
      <c r="O478" s="471">
        <v>0</v>
      </c>
      <c r="P478" s="471">
        <v>0</v>
      </c>
      <c r="Q478" s="471">
        <v>0</v>
      </c>
      <c r="R478" s="471">
        <v>0</v>
      </c>
      <c r="S478" s="471">
        <v>0</v>
      </c>
      <c r="T478" s="471">
        <v>0</v>
      </c>
      <c r="U478" s="471">
        <v>0</v>
      </c>
      <c r="V478" s="471">
        <v>0</v>
      </c>
      <c r="W478" s="471">
        <v>19</v>
      </c>
      <c r="X478" s="471">
        <v>42</v>
      </c>
      <c r="Y478" s="471">
        <v>24</v>
      </c>
      <c r="Z478" s="773">
        <v>8</v>
      </c>
      <c r="AA478" s="702">
        <f t="shared" si="189"/>
        <v>0</v>
      </c>
      <c r="AB478" s="703">
        <f t="shared" si="190"/>
        <v>0</v>
      </c>
      <c r="AC478" s="702">
        <f t="shared" si="191"/>
        <v>0</v>
      </c>
      <c r="AD478" s="703">
        <f t="shared" si="192"/>
        <v>0</v>
      </c>
      <c r="AE478" s="702">
        <f t="shared" si="193"/>
        <v>0</v>
      </c>
      <c r="AF478" s="591" t="s">
        <v>214</v>
      </c>
      <c r="AG478" s="442"/>
      <c r="AH478" s="442"/>
      <c r="AI478" s="443"/>
    </row>
    <row r="479" spans="1:40" ht="13.5" thickBot="1" x14ac:dyDescent="0.35">
      <c r="A479" s="474" t="s">
        <v>216</v>
      </c>
      <c r="B479" s="475" t="s">
        <v>218</v>
      </c>
      <c r="C479" s="475">
        <v>0</v>
      </c>
      <c r="D479" s="475">
        <v>0</v>
      </c>
      <c r="E479" s="475">
        <v>0</v>
      </c>
      <c r="F479" s="475">
        <v>0</v>
      </c>
      <c r="G479" s="475">
        <v>0</v>
      </c>
      <c r="H479" s="475">
        <v>0</v>
      </c>
      <c r="I479" s="475">
        <v>0</v>
      </c>
      <c r="J479" s="475">
        <v>0</v>
      </c>
      <c r="K479" s="475">
        <v>0</v>
      </c>
      <c r="L479" s="475">
        <v>0</v>
      </c>
      <c r="M479" s="475">
        <v>0</v>
      </c>
      <c r="N479" s="475">
        <v>0</v>
      </c>
      <c r="O479" s="475">
        <v>0</v>
      </c>
      <c r="P479" s="475">
        <v>0</v>
      </c>
      <c r="Q479" s="475">
        <v>0</v>
      </c>
      <c r="R479" s="475">
        <v>0</v>
      </c>
      <c r="S479" s="475">
        <v>0</v>
      </c>
      <c r="T479" s="475">
        <v>0</v>
      </c>
      <c r="U479" s="475">
        <v>0</v>
      </c>
      <c r="V479" s="475">
        <v>0</v>
      </c>
      <c r="W479" s="475">
        <v>29</v>
      </c>
      <c r="X479" s="475">
        <v>21</v>
      </c>
      <c r="Y479" s="475">
        <v>29</v>
      </c>
      <c r="Z479" s="778">
        <v>0</v>
      </c>
      <c r="AA479" s="706">
        <f t="shared" si="189"/>
        <v>0</v>
      </c>
      <c r="AB479" s="707">
        <f t="shared" si="190"/>
        <v>0</v>
      </c>
      <c r="AC479" s="706">
        <f t="shared" si="191"/>
        <v>0</v>
      </c>
      <c r="AD479" s="707">
        <f t="shared" si="192"/>
        <v>0</v>
      </c>
      <c r="AE479" s="706">
        <f t="shared" si="193"/>
        <v>0</v>
      </c>
      <c r="AF479" s="591" t="s">
        <v>215</v>
      </c>
      <c r="AG479" s="442"/>
      <c r="AH479" s="442"/>
      <c r="AI479" s="443"/>
    </row>
    <row r="480" spans="1:40" ht="13.5" thickBot="1" x14ac:dyDescent="0.35">
      <c r="A480" s="465" t="s">
        <v>217</v>
      </c>
      <c r="B480" s="653" t="s">
        <v>218</v>
      </c>
      <c r="C480" s="466">
        <v>0</v>
      </c>
      <c r="D480" s="473" t="s">
        <v>218</v>
      </c>
      <c r="E480" s="466" t="s">
        <v>218</v>
      </c>
      <c r="F480" s="466">
        <v>0</v>
      </c>
      <c r="G480" s="466">
        <v>0</v>
      </c>
      <c r="H480" s="466">
        <v>0</v>
      </c>
      <c r="I480" s="466">
        <v>0</v>
      </c>
      <c r="J480" s="466">
        <v>0</v>
      </c>
      <c r="K480" s="466">
        <v>0</v>
      </c>
      <c r="L480" s="466">
        <v>0</v>
      </c>
      <c r="M480" s="466">
        <v>0</v>
      </c>
      <c r="N480" s="466">
        <v>0</v>
      </c>
      <c r="O480" s="466">
        <v>0</v>
      </c>
      <c r="P480" s="466">
        <v>0</v>
      </c>
      <c r="Q480" s="466">
        <v>0</v>
      </c>
      <c r="R480" s="466">
        <v>0</v>
      </c>
      <c r="S480" s="466">
        <v>0</v>
      </c>
      <c r="T480" s="466">
        <v>0</v>
      </c>
      <c r="U480" s="466">
        <v>0</v>
      </c>
      <c r="V480" s="466">
        <v>0</v>
      </c>
      <c r="W480" s="466">
        <v>72</v>
      </c>
      <c r="X480" s="862">
        <f>AU428</f>
        <v>53.889498924945237</v>
      </c>
      <c r="Y480" s="466">
        <v>50</v>
      </c>
      <c r="Z480" s="776">
        <v>10</v>
      </c>
      <c r="AA480" s="710">
        <f t="shared" si="189"/>
        <v>0</v>
      </c>
      <c r="AB480" s="711">
        <f t="shared" si="190"/>
        <v>0</v>
      </c>
      <c r="AC480" s="710">
        <f t="shared" si="191"/>
        <v>0</v>
      </c>
      <c r="AD480" s="711">
        <f t="shared" si="192"/>
        <v>0</v>
      </c>
      <c r="AE480" s="710">
        <f t="shared" si="193"/>
        <v>0</v>
      </c>
      <c r="AF480" s="597" t="s">
        <v>216</v>
      </c>
      <c r="AG480" s="651"/>
      <c r="AH480" s="651"/>
      <c r="AI480" s="652"/>
    </row>
    <row r="481" spans="1:37" ht="13" x14ac:dyDescent="0.3">
      <c r="A481" s="470" t="s">
        <v>219</v>
      </c>
      <c r="B481" s="473" t="s">
        <v>218</v>
      </c>
      <c r="C481" s="471">
        <v>0</v>
      </c>
      <c r="D481" s="473" t="s">
        <v>218</v>
      </c>
      <c r="E481" s="466" t="s">
        <v>218</v>
      </c>
      <c r="F481" s="471">
        <v>0</v>
      </c>
      <c r="G481" s="471">
        <v>0</v>
      </c>
      <c r="H481" s="471" t="s">
        <v>218</v>
      </c>
      <c r="I481" s="471" t="s">
        <v>218</v>
      </c>
      <c r="J481" s="471" t="s">
        <v>218</v>
      </c>
      <c r="K481" s="471" t="s">
        <v>218</v>
      </c>
      <c r="L481" s="471" t="s">
        <v>218</v>
      </c>
      <c r="M481" s="471" t="s">
        <v>218</v>
      </c>
      <c r="N481" s="471" t="s">
        <v>218</v>
      </c>
      <c r="O481" s="471" t="s">
        <v>218</v>
      </c>
      <c r="P481" s="471" t="s">
        <v>218</v>
      </c>
      <c r="Q481" s="471" t="s">
        <v>218</v>
      </c>
      <c r="R481" s="471" t="s">
        <v>218</v>
      </c>
      <c r="S481" s="471" t="s">
        <v>218</v>
      </c>
      <c r="T481" s="471" t="s">
        <v>218</v>
      </c>
      <c r="U481" s="471" t="s">
        <v>218</v>
      </c>
      <c r="V481" s="471">
        <v>0</v>
      </c>
      <c r="W481" s="471">
        <v>8</v>
      </c>
      <c r="X481" s="862">
        <f>AU429</f>
        <v>15.625375252442554</v>
      </c>
      <c r="Y481" s="471">
        <v>33</v>
      </c>
      <c r="Z481" s="773">
        <v>0</v>
      </c>
      <c r="AA481" s="702">
        <f t="shared" si="189"/>
        <v>0</v>
      </c>
      <c r="AB481" s="703">
        <f t="shared" si="190"/>
        <v>0</v>
      </c>
      <c r="AC481" s="702">
        <f t="shared" si="191"/>
        <v>0</v>
      </c>
      <c r="AD481" s="703">
        <f t="shared" si="192"/>
        <v>0</v>
      </c>
      <c r="AE481" s="702">
        <f t="shared" si="193"/>
        <v>0</v>
      </c>
      <c r="AF481" s="605" t="s">
        <v>217</v>
      </c>
      <c r="AG481" s="661"/>
      <c r="AH481" s="661"/>
      <c r="AI481" s="662"/>
    </row>
    <row r="482" spans="1:37" ht="13" x14ac:dyDescent="0.3">
      <c r="A482" s="470" t="s">
        <v>220</v>
      </c>
      <c r="B482" s="473" t="s">
        <v>218</v>
      </c>
      <c r="C482" s="471">
        <v>0</v>
      </c>
      <c r="D482" s="473" t="s">
        <v>218</v>
      </c>
      <c r="E482" s="466" t="s">
        <v>218</v>
      </c>
      <c r="F482" s="471">
        <v>0</v>
      </c>
      <c r="G482" s="471" t="s">
        <v>218</v>
      </c>
      <c r="H482" s="471" t="s">
        <v>218</v>
      </c>
      <c r="I482" s="471" t="s">
        <v>218</v>
      </c>
      <c r="J482" s="471" t="s">
        <v>218</v>
      </c>
      <c r="K482" s="471" t="s">
        <v>218</v>
      </c>
      <c r="L482" s="471" t="s">
        <v>218</v>
      </c>
      <c r="M482" s="471" t="s">
        <v>218</v>
      </c>
      <c r="N482" s="471" t="s">
        <v>218</v>
      </c>
      <c r="O482" s="471" t="s">
        <v>218</v>
      </c>
      <c r="P482" s="471" t="s">
        <v>218</v>
      </c>
      <c r="Q482" s="471" t="s">
        <v>218</v>
      </c>
      <c r="R482" s="471" t="s">
        <v>218</v>
      </c>
      <c r="S482" s="471" t="s">
        <v>218</v>
      </c>
      <c r="T482" s="471" t="s">
        <v>218</v>
      </c>
      <c r="U482" s="471" t="s">
        <v>218</v>
      </c>
      <c r="V482" s="471">
        <v>0</v>
      </c>
      <c r="W482" s="471">
        <v>7</v>
      </c>
      <c r="X482" s="862">
        <f>AU430</f>
        <v>29.159750784217405</v>
      </c>
      <c r="Y482" s="471">
        <v>45</v>
      </c>
      <c r="Z482" s="773">
        <v>11</v>
      </c>
      <c r="AA482" s="702">
        <f t="shared" si="189"/>
        <v>0</v>
      </c>
      <c r="AB482" s="703">
        <f t="shared" si="190"/>
        <v>0</v>
      </c>
      <c r="AC482" s="702">
        <f t="shared" si="191"/>
        <v>0</v>
      </c>
      <c r="AD482" s="703">
        <f t="shared" si="192"/>
        <v>0</v>
      </c>
      <c r="AE482" s="702">
        <f t="shared" si="193"/>
        <v>0</v>
      </c>
      <c r="AF482" s="590" t="s">
        <v>219</v>
      </c>
      <c r="AG482" s="663"/>
      <c r="AH482" s="663"/>
      <c r="AI482" s="664"/>
    </row>
    <row r="483" spans="1:37" ht="13" x14ac:dyDescent="0.3">
      <c r="A483" s="470" t="s">
        <v>221</v>
      </c>
      <c r="B483" s="473" t="s">
        <v>218</v>
      </c>
      <c r="C483" s="471">
        <v>0</v>
      </c>
      <c r="D483" s="473" t="s">
        <v>218</v>
      </c>
      <c r="E483" s="466" t="s">
        <v>218</v>
      </c>
      <c r="F483" s="471">
        <v>0</v>
      </c>
      <c r="G483" s="471" t="s">
        <v>218</v>
      </c>
      <c r="H483" s="471" t="s">
        <v>218</v>
      </c>
      <c r="I483" s="471" t="s">
        <v>218</v>
      </c>
      <c r="J483" s="471" t="s">
        <v>218</v>
      </c>
      <c r="K483" s="471" t="s">
        <v>218</v>
      </c>
      <c r="L483" s="471" t="s">
        <v>218</v>
      </c>
      <c r="M483" s="471" t="s">
        <v>218</v>
      </c>
      <c r="N483" s="471" t="s">
        <v>218</v>
      </c>
      <c r="O483" s="471" t="s">
        <v>218</v>
      </c>
      <c r="P483" s="471" t="s">
        <v>218</v>
      </c>
      <c r="Q483" s="471" t="s">
        <v>218</v>
      </c>
      <c r="R483" s="471" t="s">
        <v>218</v>
      </c>
      <c r="S483" s="471" t="s">
        <v>218</v>
      </c>
      <c r="T483" s="471" t="s">
        <v>218</v>
      </c>
      <c r="U483" s="471" t="s">
        <v>218</v>
      </c>
      <c r="V483" s="471">
        <v>0</v>
      </c>
      <c r="W483" s="471">
        <v>1</v>
      </c>
      <c r="X483" s="862">
        <f>AU431</f>
        <v>9.9964066735804078</v>
      </c>
      <c r="Y483" s="471">
        <v>25</v>
      </c>
      <c r="Z483" s="773">
        <v>0</v>
      </c>
      <c r="AA483" s="702">
        <f t="shared" si="189"/>
        <v>0</v>
      </c>
      <c r="AB483" s="703">
        <f t="shared" si="190"/>
        <v>0</v>
      </c>
      <c r="AC483" s="702">
        <f t="shared" si="191"/>
        <v>0</v>
      </c>
      <c r="AD483" s="703">
        <f t="shared" si="192"/>
        <v>0</v>
      </c>
      <c r="AE483" s="702">
        <f t="shared" si="193"/>
        <v>0</v>
      </c>
      <c r="AF483" s="590" t="s">
        <v>220</v>
      </c>
      <c r="AG483" s="663"/>
      <c r="AH483" s="663"/>
      <c r="AI483" s="664"/>
    </row>
    <row r="484" spans="1:37" ht="13.5" thickBot="1" x14ac:dyDescent="0.35">
      <c r="A484" s="482" t="s">
        <v>222</v>
      </c>
      <c r="B484" s="473" t="s">
        <v>218</v>
      </c>
      <c r="C484" s="471">
        <v>0</v>
      </c>
      <c r="D484" s="473" t="s">
        <v>218</v>
      </c>
      <c r="E484" s="466" t="s">
        <v>218</v>
      </c>
      <c r="F484" s="471">
        <v>0</v>
      </c>
      <c r="G484" s="471" t="s">
        <v>218</v>
      </c>
      <c r="H484" s="471" t="s">
        <v>218</v>
      </c>
      <c r="I484" s="471" t="s">
        <v>218</v>
      </c>
      <c r="J484" s="471" t="s">
        <v>218</v>
      </c>
      <c r="K484" s="471" t="s">
        <v>218</v>
      </c>
      <c r="L484" s="471" t="s">
        <v>218</v>
      </c>
      <c r="M484" s="471" t="s">
        <v>218</v>
      </c>
      <c r="N484" s="471" t="s">
        <v>218</v>
      </c>
      <c r="O484" s="471" t="s">
        <v>218</v>
      </c>
      <c r="P484" s="471" t="s">
        <v>218</v>
      </c>
      <c r="Q484" s="471" t="s">
        <v>218</v>
      </c>
      <c r="R484" s="471" t="s">
        <v>218</v>
      </c>
      <c r="S484" s="471" t="s">
        <v>218</v>
      </c>
      <c r="T484" s="471" t="s">
        <v>218</v>
      </c>
      <c r="U484" s="471" t="s">
        <v>218</v>
      </c>
      <c r="V484" s="471">
        <v>0</v>
      </c>
      <c r="W484" s="471">
        <v>0</v>
      </c>
      <c r="X484" s="862">
        <f>AU432</f>
        <v>1.1559139784946235</v>
      </c>
      <c r="Y484" s="471">
        <v>3</v>
      </c>
      <c r="Z484" s="773" t="s">
        <v>218</v>
      </c>
      <c r="AA484" s="702">
        <f t="shared" si="189"/>
        <v>0</v>
      </c>
      <c r="AB484" s="703">
        <f t="shared" si="190"/>
        <v>0</v>
      </c>
      <c r="AC484" s="702">
        <f t="shared" si="191"/>
        <v>0</v>
      </c>
      <c r="AD484" s="703">
        <f t="shared" si="192"/>
        <v>0</v>
      </c>
      <c r="AE484" s="702">
        <f t="shared" si="193"/>
        <v>0</v>
      </c>
      <c r="AF484" s="590" t="s">
        <v>221</v>
      </c>
      <c r="AG484" s="663"/>
      <c r="AH484" s="663"/>
      <c r="AI484" s="664"/>
    </row>
    <row r="485" spans="1:37" ht="13.5" thickBot="1" x14ac:dyDescent="0.35">
      <c r="A485" s="486" t="s">
        <v>46</v>
      </c>
      <c r="B485" s="487">
        <f t="shared" si="188"/>
        <v>336</v>
      </c>
      <c r="C485" s="487">
        <f t="shared" si="188"/>
        <v>122</v>
      </c>
      <c r="D485" s="487">
        <f t="shared" si="188"/>
        <v>0</v>
      </c>
      <c r="E485" s="487">
        <f t="shared" si="188"/>
        <v>0</v>
      </c>
      <c r="F485" s="487">
        <f t="shared" si="188"/>
        <v>0</v>
      </c>
      <c r="G485" s="487">
        <f t="shared" si="188"/>
        <v>8</v>
      </c>
      <c r="H485" s="487">
        <f t="shared" si="188"/>
        <v>29</v>
      </c>
      <c r="I485" s="487">
        <f t="shared" si="188"/>
        <v>67</v>
      </c>
      <c r="J485" s="487">
        <f t="shared" si="188"/>
        <v>120</v>
      </c>
      <c r="K485" s="487">
        <f t="shared" si="188"/>
        <v>60</v>
      </c>
      <c r="L485" s="487">
        <f t="shared" si="188"/>
        <v>134</v>
      </c>
      <c r="M485" s="487">
        <f t="shared" si="188"/>
        <v>79</v>
      </c>
      <c r="N485" s="487">
        <f t="shared" si="188"/>
        <v>0</v>
      </c>
      <c r="O485" s="487">
        <f t="shared" si="188"/>
        <v>106</v>
      </c>
      <c r="P485" s="487">
        <f t="shared" si="188"/>
        <v>8</v>
      </c>
      <c r="Q485" s="487">
        <f t="shared" si="188"/>
        <v>10</v>
      </c>
      <c r="R485" s="487">
        <f t="shared" si="188"/>
        <v>0</v>
      </c>
      <c r="S485" s="487">
        <f t="shared" si="188"/>
        <v>2</v>
      </c>
      <c r="T485" s="487">
        <f t="shared" si="188"/>
        <v>13</v>
      </c>
      <c r="U485" s="487">
        <f t="shared" si="188"/>
        <v>29</v>
      </c>
      <c r="V485" s="487">
        <f t="shared" si="188"/>
        <v>65</v>
      </c>
      <c r="W485" s="487">
        <f t="shared" si="188"/>
        <v>482</v>
      </c>
      <c r="X485" s="865">
        <f t="shared" si="188"/>
        <v>539.82694561368021</v>
      </c>
      <c r="Y485" s="487">
        <f t="shared" si="188"/>
        <v>528</v>
      </c>
      <c r="Z485" s="487">
        <f t="shared" si="188"/>
        <v>191</v>
      </c>
      <c r="AA485" s="714">
        <f>SUM(AA472:AA484)</f>
        <v>458</v>
      </c>
      <c r="AB485" s="715">
        <f>SUM(AB472:AB484)</f>
        <v>1</v>
      </c>
      <c r="AC485" s="714">
        <f t="shared" si="188"/>
        <v>621</v>
      </c>
      <c r="AD485" s="715">
        <f t="shared" si="188"/>
        <v>1</v>
      </c>
      <c r="AE485" s="714">
        <f t="shared" si="188"/>
        <v>44</v>
      </c>
      <c r="AF485" s="608" t="s">
        <v>222</v>
      </c>
      <c r="AG485" s="665"/>
      <c r="AH485" s="665"/>
      <c r="AI485" s="666"/>
    </row>
    <row r="486" spans="1:37" ht="13.5" thickBot="1" x14ac:dyDescent="0.35">
      <c r="A486" s="495" t="s">
        <v>286</v>
      </c>
      <c r="G486" s="696">
        <v>2</v>
      </c>
      <c r="H486" s="696">
        <v>1.8</v>
      </c>
      <c r="I486" s="696">
        <v>2.2999999999999998</v>
      </c>
      <c r="J486" s="696">
        <v>2.1</v>
      </c>
      <c r="K486" s="696">
        <v>1.9</v>
      </c>
      <c r="L486" s="696">
        <v>2</v>
      </c>
      <c r="M486" s="696">
        <v>1.9</v>
      </c>
      <c r="N486" s="696">
        <v>1.4</v>
      </c>
      <c r="O486" s="696">
        <v>1.7</v>
      </c>
      <c r="P486" s="696">
        <v>1.5</v>
      </c>
      <c r="Q486" s="696">
        <v>1.8</v>
      </c>
      <c r="R486" s="696">
        <v>1.7</v>
      </c>
      <c r="S486" s="696">
        <v>1.8</v>
      </c>
      <c r="T486" s="696">
        <v>1.7</v>
      </c>
      <c r="U486" s="696">
        <v>1.7</v>
      </c>
      <c r="X486" s="866" t="s">
        <v>350</v>
      </c>
      <c r="AA486" s="742">
        <v>2004</v>
      </c>
      <c r="AB486" s="743" t="s">
        <v>229</v>
      </c>
      <c r="AC486" s="744"/>
      <c r="AD486" s="744"/>
      <c r="AE486" s="744" t="s">
        <v>305</v>
      </c>
      <c r="AF486" s="670"/>
      <c r="AG486" s="671"/>
      <c r="AH486" s="671"/>
      <c r="AI486" s="671"/>
    </row>
    <row r="487" spans="1:37" x14ac:dyDescent="0.25">
      <c r="A487" s="1445" t="s">
        <v>528</v>
      </c>
      <c r="F487" s="1483">
        <v>0</v>
      </c>
      <c r="G487" s="1483">
        <v>0</v>
      </c>
      <c r="H487" s="1483">
        <v>11</v>
      </c>
      <c r="I487" s="1483">
        <v>20</v>
      </c>
      <c r="J487" s="1483">
        <v>29</v>
      </c>
      <c r="K487" s="1483">
        <v>17</v>
      </c>
      <c r="L487" s="1483">
        <v>9</v>
      </c>
      <c r="M487" s="1483">
        <v>10</v>
      </c>
      <c r="N487" s="1483">
        <v>0</v>
      </c>
      <c r="O487" s="1483">
        <v>19</v>
      </c>
      <c r="P487" s="1483">
        <v>0</v>
      </c>
      <c r="Q487" s="1483">
        <v>5</v>
      </c>
      <c r="R487" s="1483">
        <v>0</v>
      </c>
      <c r="S487" s="696">
        <f>SUM(B486:U486)</f>
        <v>27.3</v>
      </c>
      <c r="T487" s="855" t="s">
        <v>352</v>
      </c>
      <c r="U487" s="696"/>
      <c r="AA487" s="751"/>
      <c r="AB487" s="752"/>
      <c r="AC487" s="752"/>
      <c r="AD487" s="752"/>
      <c r="AE487" s="752"/>
    </row>
    <row r="488" spans="1:37" ht="13" x14ac:dyDescent="0.3">
      <c r="A488" s="1322" t="s">
        <v>529</v>
      </c>
      <c r="B488" s="1480">
        <f>SUM(F487:R487)/AC485</f>
        <v>0.19323671497584541</v>
      </c>
      <c r="G488" s="582" t="s">
        <v>351</v>
      </c>
      <c r="S488" s="696">
        <v>2.5</v>
      </c>
      <c r="T488" s="855" t="s">
        <v>354</v>
      </c>
      <c r="U488" s="696"/>
      <c r="AA488" s="762" t="s">
        <v>308</v>
      </c>
      <c r="AB488" s="788"/>
      <c r="AC488" s="788"/>
      <c r="AD488" s="788"/>
      <c r="AE488" s="527" t="e">
        <f>SUM(AG462,AI462)/SUM(AG436:AJ436)</f>
        <v>#DIV/0!</v>
      </c>
      <c r="AF488" s="748" t="s">
        <v>227</v>
      </c>
      <c r="AG488" s="749"/>
      <c r="AH488" s="749"/>
      <c r="AI488" s="750"/>
    </row>
    <row r="489" spans="1:37" ht="13" x14ac:dyDescent="0.3">
      <c r="A489" s="582" t="s">
        <v>355</v>
      </c>
      <c r="B489" s="508"/>
      <c r="C489" s="508"/>
      <c r="D489" s="508"/>
      <c r="E489" s="508"/>
      <c r="F489" s="508"/>
      <c r="G489" s="582" t="s">
        <v>353</v>
      </c>
      <c r="S489" s="867">
        <f>SUM(S487:S488)</f>
        <v>29.8</v>
      </c>
      <c r="T489" s="855" t="s">
        <v>345</v>
      </c>
      <c r="U489" s="696"/>
      <c r="AA489" s="762" t="s">
        <v>343</v>
      </c>
      <c r="AB489" s="788"/>
      <c r="AC489" s="788"/>
      <c r="AD489" s="788"/>
      <c r="AE489" s="527" t="e">
        <f>SUM(AG463,AI463)/SUM(AG437:AJ437)</f>
        <v>#DIV/0!</v>
      </c>
      <c r="AF489" s="756" t="s">
        <v>234</v>
      </c>
      <c r="AG489" s="757"/>
      <c r="AH489" s="757"/>
      <c r="AI489" s="758"/>
    </row>
    <row r="490" spans="1:37" ht="12" customHeight="1" x14ac:dyDescent="0.3">
      <c r="V490" s="688"/>
      <c r="Z490" s="689"/>
      <c r="AA490" s="764" t="s">
        <v>356</v>
      </c>
      <c r="AB490" s="752"/>
      <c r="AC490" s="752"/>
      <c r="AD490" s="752"/>
      <c r="AE490" s="527" t="e">
        <f>SUM(AG464,AI464)/SUM(AG438:AJ438)</f>
        <v>#DIV/0!</v>
      </c>
      <c r="AF490" s="682" t="s">
        <v>236</v>
      </c>
      <c r="AG490" s="682"/>
      <c r="AH490" s="682"/>
      <c r="AI490" s="761"/>
      <c r="AJ490" s="424" t="s">
        <v>210</v>
      </c>
      <c r="AK490" s="424" t="s">
        <v>261</v>
      </c>
    </row>
    <row r="491" spans="1:37" ht="13" x14ac:dyDescent="0.3">
      <c r="V491" s="688"/>
      <c r="Z491" s="689"/>
      <c r="AC491" s="499"/>
      <c r="AF491" s="682" t="s">
        <v>238</v>
      </c>
      <c r="AG491" s="682"/>
      <c r="AH491" s="682"/>
      <c r="AI491" s="761"/>
      <c r="AJ491" s="424">
        <v>143</v>
      </c>
      <c r="AK491" s="424">
        <v>0</v>
      </c>
    </row>
    <row r="492" spans="1:37" ht="25.5" thickBot="1" x14ac:dyDescent="0.55000000000000004">
      <c r="A492" s="419" t="s">
        <v>357</v>
      </c>
      <c r="B492" s="419"/>
      <c r="C492" s="420"/>
      <c r="D492" s="420"/>
      <c r="E492" s="421"/>
      <c r="F492" s="421"/>
      <c r="G492" s="421"/>
      <c r="H492" s="421"/>
      <c r="I492" s="421"/>
      <c r="J492" s="421"/>
      <c r="K492" s="421"/>
      <c r="L492" s="421"/>
      <c r="M492" s="421"/>
      <c r="N492" s="421"/>
      <c r="O492" s="421"/>
      <c r="P492" s="421"/>
      <c r="Q492" s="421"/>
      <c r="R492" s="421"/>
      <c r="S492" s="421"/>
      <c r="T492" s="421"/>
      <c r="AC492" s="499"/>
      <c r="AD492" s="499"/>
      <c r="AF492" s="769" t="s">
        <v>364</v>
      </c>
      <c r="AG492" s="769"/>
      <c r="AH492" s="769"/>
      <c r="AI492" s="770"/>
    </row>
    <row r="493" spans="1:37" ht="13.5" thickBot="1" x14ac:dyDescent="0.35">
      <c r="A493" s="425" t="s">
        <v>191</v>
      </c>
      <c r="B493" s="425"/>
      <c r="C493" s="421"/>
      <c r="D493" s="421"/>
      <c r="E493" s="421"/>
      <c r="F493" s="421"/>
      <c r="G493" s="421"/>
      <c r="H493" s="421"/>
      <c r="I493" s="421"/>
      <c r="J493" s="421"/>
      <c r="K493" s="421"/>
      <c r="L493" s="421"/>
      <c r="M493" s="421"/>
      <c r="N493" s="421"/>
      <c r="O493" s="421"/>
      <c r="P493" s="421"/>
      <c r="Q493" s="421"/>
      <c r="R493" s="421"/>
      <c r="S493" s="421"/>
      <c r="T493" s="421"/>
      <c r="U493" s="421"/>
      <c r="V493" s="421"/>
      <c r="W493" s="421"/>
      <c r="X493" s="421"/>
      <c r="Y493" s="421"/>
      <c r="Z493" s="421"/>
      <c r="AA493" s="421"/>
      <c r="AB493" s="421"/>
      <c r="AC493" s="421"/>
      <c r="AD493" s="421"/>
      <c r="AE493" s="363"/>
    </row>
    <row r="494" spans="1:37" ht="13.5" thickTop="1" x14ac:dyDescent="0.3">
      <c r="A494" s="427" t="s">
        <v>192</v>
      </c>
      <c r="B494" s="428">
        <v>37686</v>
      </c>
      <c r="C494" s="428">
        <v>37761</v>
      </c>
      <c r="D494" s="428">
        <v>37768</v>
      </c>
      <c r="E494" s="428">
        <v>37776</v>
      </c>
      <c r="F494" s="428">
        <v>37783</v>
      </c>
      <c r="G494" s="428">
        <v>37790</v>
      </c>
      <c r="H494" s="428">
        <v>37797</v>
      </c>
      <c r="I494" s="428">
        <v>37804</v>
      </c>
      <c r="J494" s="428">
        <v>37811</v>
      </c>
      <c r="K494" s="428">
        <v>37818</v>
      </c>
      <c r="L494" s="868">
        <v>37827</v>
      </c>
      <c r="M494" s="868">
        <v>37832</v>
      </c>
      <c r="N494" s="868">
        <v>37839</v>
      </c>
      <c r="O494" s="868">
        <v>37867</v>
      </c>
      <c r="P494" s="868">
        <v>37874</v>
      </c>
      <c r="Q494" s="868">
        <v>37888</v>
      </c>
      <c r="R494" s="868">
        <v>37903</v>
      </c>
      <c r="S494" s="868">
        <v>37917</v>
      </c>
      <c r="T494" s="868">
        <v>37930</v>
      </c>
      <c r="U494" s="868">
        <v>37943</v>
      </c>
      <c r="V494" s="429">
        <v>2003</v>
      </c>
      <c r="W494" s="430"/>
      <c r="X494" s="430"/>
      <c r="Y494" s="431"/>
      <c r="Z494" s="431"/>
      <c r="AA494" s="431"/>
      <c r="AB494" s="431"/>
      <c r="AC494" s="432"/>
      <c r="AD494" s="433"/>
      <c r="AE494" s="433"/>
    </row>
    <row r="495" spans="1:37" ht="13" x14ac:dyDescent="0.3">
      <c r="A495" s="436" t="s">
        <v>193</v>
      </c>
      <c r="B495" s="437" t="s">
        <v>242</v>
      </c>
      <c r="C495" s="437" t="s">
        <v>313</v>
      </c>
      <c r="D495" s="437" t="s">
        <v>313</v>
      </c>
      <c r="E495" s="437" t="s">
        <v>313</v>
      </c>
      <c r="F495" s="437" t="s">
        <v>313</v>
      </c>
      <c r="G495" s="437" t="s">
        <v>313</v>
      </c>
      <c r="H495" s="437" t="s">
        <v>313</v>
      </c>
      <c r="I495" s="437" t="s">
        <v>313</v>
      </c>
      <c r="J495" s="437" t="s">
        <v>313</v>
      </c>
      <c r="K495" s="437" t="s">
        <v>313</v>
      </c>
      <c r="L495" s="437" t="s">
        <v>313</v>
      </c>
      <c r="M495" s="437" t="s">
        <v>313</v>
      </c>
      <c r="N495" s="437" t="s">
        <v>313</v>
      </c>
      <c r="O495" s="437" t="s">
        <v>313</v>
      </c>
      <c r="P495" s="437" t="s">
        <v>313</v>
      </c>
      <c r="Q495" s="437" t="s">
        <v>313</v>
      </c>
      <c r="R495" s="437" t="s">
        <v>242</v>
      </c>
      <c r="S495" s="437" t="s">
        <v>242</v>
      </c>
      <c r="T495" s="437" t="s">
        <v>242</v>
      </c>
      <c r="U495" s="437" t="s">
        <v>242</v>
      </c>
      <c r="V495" s="438"/>
      <c r="W495" s="439"/>
      <c r="X495" s="439"/>
      <c r="Y495" s="440"/>
      <c r="Z495" s="440"/>
      <c r="AA495" s="440"/>
      <c r="AB495" s="440"/>
      <c r="AC495" s="441"/>
      <c r="AD495" s="437"/>
      <c r="AE495" s="437"/>
      <c r="AF495" s="363"/>
      <c r="AG495" s="816"/>
      <c r="AH495" s="816"/>
      <c r="AI495" s="363"/>
    </row>
    <row r="496" spans="1:37" ht="13.5" thickBot="1" x14ac:dyDescent="0.35">
      <c r="A496" s="436" t="s">
        <v>195</v>
      </c>
      <c r="B496" s="437" t="s">
        <v>196</v>
      </c>
      <c r="C496" s="437" t="s">
        <v>246</v>
      </c>
      <c r="D496" s="437" t="s">
        <v>246</v>
      </c>
      <c r="E496" s="437" t="s">
        <v>246</v>
      </c>
      <c r="F496" s="437" t="s">
        <v>260</v>
      </c>
      <c r="G496" s="437" t="s">
        <v>196</v>
      </c>
      <c r="H496" s="437" t="s">
        <v>260</v>
      </c>
      <c r="I496" s="437" t="s">
        <v>260</v>
      </c>
      <c r="J496" s="437" t="s">
        <v>260</v>
      </c>
      <c r="K496" s="437" t="s">
        <v>246</v>
      </c>
      <c r="L496" s="437" t="s">
        <v>246</v>
      </c>
      <c r="M496" s="437" t="s">
        <v>260</v>
      </c>
      <c r="N496" s="437" t="s">
        <v>246</v>
      </c>
      <c r="O496" s="437" t="s">
        <v>260</v>
      </c>
      <c r="P496" s="437" t="s">
        <v>260</v>
      </c>
      <c r="Q496" s="437" t="s">
        <v>260</v>
      </c>
      <c r="R496" s="437" t="s">
        <v>246</v>
      </c>
      <c r="S496" s="437" t="s">
        <v>246</v>
      </c>
      <c r="T496" s="437" t="s">
        <v>246</v>
      </c>
      <c r="U496" s="437" t="s">
        <v>246</v>
      </c>
      <c r="V496" s="444" t="s">
        <v>46</v>
      </c>
      <c r="W496" s="439"/>
      <c r="X496" s="440"/>
      <c r="Y496" s="440"/>
      <c r="Z496" s="440"/>
      <c r="AA496" s="440"/>
      <c r="AB496" s="440"/>
      <c r="AC496" s="441"/>
      <c r="AD496" s="437"/>
      <c r="AE496" s="437"/>
      <c r="AF496" s="363"/>
      <c r="AG496" s="363"/>
      <c r="AH496" s="363"/>
      <c r="AI496" s="363"/>
    </row>
    <row r="497" spans="1:40" ht="14" thickTop="1" thickBot="1" x14ac:dyDescent="0.35">
      <c r="A497" s="451" t="s">
        <v>292</v>
      </c>
      <c r="B497" s="452">
        <v>4843</v>
      </c>
      <c r="C497" s="452">
        <v>14137</v>
      </c>
      <c r="D497" s="452">
        <v>13538</v>
      </c>
      <c r="E497" s="452">
        <v>13120</v>
      </c>
      <c r="F497" s="452">
        <v>14002</v>
      </c>
      <c r="G497" s="452">
        <v>14005</v>
      </c>
      <c r="H497" s="452">
        <v>11548</v>
      </c>
      <c r="I497" s="452">
        <v>11509</v>
      </c>
      <c r="J497" s="452">
        <v>13391</v>
      </c>
      <c r="K497" s="452">
        <v>14355</v>
      </c>
      <c r="L497" s="869">
        <v>14261</v>
      </c>
      <c r="M497" s="869">
        <v>15151</v>
      </c>
      <c r="N497" s="869">
        <v>13839</v>
      </c>
      <c r="O497" s="452">
        <v>8550</v>
      </c>
      <c r="P497" s="452">
        <v>6995</v>
      </c>
      <c r="Q497" s="452">
        <v>7528</v>
      </c>
      <c r="R497" s="452">
        <v>6542</v>
      </c>
      <c r="S497" s="452">
        <v>6825</v>
      </c>
      <c r="T497" s="452">
        <v>6838</v>
      </c>
      <c r="U497" s="452">
        <v>5212</v>
      </c>
      <c r="V497" s="453" t="s">
        <v>198</v>
      </c>
      <c r="W497" s="623"/>
      <c r="X497" s="624"/>
      <c r="Y497" s="624"/>
      <c r="Z497" s="624"/>
      <c r="AA497" s="624"/>
      <c r="AB497" s="625"/>
      <c r="AC497" s="626"/>
      <c r="AD497" s="627"/>
      <c r="AE497" s="627"/>
      <c r="AF497" s="433"/>
      <c r="AG497" s="433"/>
      <c r="AH497" s="433"/>
      <c r="AI497" s="434"/>
      <c r="AJ497" s="434"/>
      <c r="AK497" s="435"/>
    </row>
    <row r="498" spans="1:40" ht="13.5" thickBot="1" x14ac:dyDescent="0.35">
      <c r="A498" s="792" t="s">
        <v>199</v>
      </c>
      <c r="B498" s="793" t="s">
        <v>201</v>
      </c>
      <c r="C498" s="461" t="s">
        <v>200</v>
      </c>
      <c r="D498" s="461" t="s">
        <v>200</v>
      </c>
      <c r="E498" s="461" t="s">
        <v>200</v>
      </c>
      <c r="F498" s="461" t="s">
        <v>200</v>
      </c>
      <c r="G498" s="461" t="s">
        <v>200</v>
      </c>
      <c r="H498" s="461" t="s">
        <v>200</v>
      </c>
      <c r="I498" s="461" t="s">
        <v>200</v>
      </c>
      <c r="J498" s="461" t="s">
        <v>200</v>
      </c>
      <c r="K498" s="461" t="s">
        <v>200</v>
      </c>
      <c r="L498" s="461" t="s">
        <v>200</v>
      </c>
      <c r="M498" s="461" t="s">
        <v>200</v>
      </c>
      <c r="N498" s="461" t="s">
        <v>200</v>
      </c>
      <c r="O498" s="870" t="s">
        <v>248</v>
      </c>
      <c r="P498" s="870" t="s">
        <v>248</v>
      </c>
      <c r="Q498" s="870" t="s">
        <v>248</v>
      </c>
      <c r="R498" s="870" t="s">
        <v>206</v>
      </c>
      <c r="S498" s="870" t="s">
        <v>206</v>
      </c>
      <c r="T498" s="870" t="s">
        <v>206</v>
      </c>
      <c r="U498" s="870" t="s">
        <v>206</v>
      </c>
      <c r="V498" s="462" t="s">
        <v>201</v>
      </c>
      <c r="W498" s="463" t="s">
        <v>202</v>
      </c>
      <c r="X498" s="462" t="s">
        <v>200</v>
      </c>
      <c r="Y498" s="463" t="s">
        <v>204</v>
      </c>
      <c r="Z498" s="462" t="s">
        <v>248</v>
      </c>
      <c r="AA498" s="692" t="s">
        <v>204</v>
      </c>
      <c r="AB498" s="462" t="s">
        <v>206</v>
      </c>
      <c r="AC498" s="463" t="s">
        <v>202</v>
      </c>
      <c r="AD498" s="632" t="s">
        <v>207</v>
      </c>
      <c r="AE498" s="463" t="s">
        <v>204</v>
      </c>
      <c r="AF498" s="437"/>
      <c r="AG498" s="437"/>
      <c r="AH498" s="437"/>
      <c r="AI498" s="442"/>
      <c r="AJ498" s="442"/>
      <c r="AK498" s="443"/>
      <c r="AL498" s="363"/>
      <c r="AM498" s="363"/>
      <c r="AN498" s="363"/>
    </row>
    <row r="499" spans="1:40" ht="13" x14ac:dyDescent="0.3">
      <c r="A499" s="465" t="s">
        <v>208</v>
      </c>
      <c r="B499" s="466">
        <v>87</v>
      </c>
      <c r="C499" s="466">
        <v>0</v>
      </c>
      <c r="D499" s="466">
        <v>63</v>
      </c>
      <c r="E499" s="466">
        <v>42</v>
      </c>
      <c r="F499" s="466">
        <v>28</v>
      </c>
      <c r="G499" s="466">
        <v>45</v>
      </c>
      <c r="H499" s="466">
        <v>88</v>
      </c>
      <c r="I499" s="466">
        <v>82</v>
      </c>
      <c r="J499" s="466">
        <v>119</v>
      </c>
      <c r="K499" s="466">
        <v>65</v>
      </c>
      <c r="L499" s="466">
        <v>17</v>
      </c>
      <c r="M499" s="466">
        <v>15</v>
      </c>
      <c r="N499" s="466">
        <v>14</v>
      </c>
      <c r="O499" s="466">
        <v>1</v>
      </c>
      <c r="P499" s="466">
        <v>0</v>
      </c>
      <c r="Q499" s="466">
        <v>4</v>
      </c>
      <c r="R499" s="466">
        <v>20</v>
      </c>
      <c r="S499" s="466">
        <v>25</v>
      </c>
      <c r="T499" s="466">
        <v>46</v>
      </c>
      <c r="U499" s="466">
        <v>130</v>
      </c>
      <c r="V499" s="702">
        <f t="shared" ref="V499:V511" si="194">B499</f>
        <v>87</v>
      </c>
      <c r="W499" s="703">
        <f t="shared" ref="W499:W511" si="195">V499/V$512</f>
        <v>0.58389261744966447</v>
      </c>
      <c r="X499" s="702">
        <f t="shared" ref="X499:X511" si="196">SUM(C499:N499)</f>
        <v>578</v>
      </c>
      <c r="Y499" s="703">
        <f t="shared" ref="Y499:Y511" si="197">X499/X$512</f>
        <v>0.65831435079726652</v>
      </c>
      <c r="Z499" s="702">
        <f t="shared" ref="Z499:Z511" si="198">SUM(O499:Q499)</f>
        <v>5</v>
      </c>
      <c r="AA499" s="703">
        <f t="shared" ref="AA499:AA511" si="199">Z499/Z$512</f>
        <v>0.22727272727272727</v>
      </c>
      <c r="AB499" s="702">
        <f t="shared" ref="AB499:AB511" si="200">SUM(R499:U499)</f>
        <v>221</v>
      </c>
      <c r="AC499" s="703">
        <f t="shared" ref="AC499:AC511" si="201">AB499/AB$512</f>
        <v>5.771741969182554E-2</v>
      </c>
      <c r="AD499" s="718">
        <f t="shared" ref="AD499:AD511" si="202">SUM(B499:R499)</f>
        <v>690</v>
      </c>
      <c r="AE499" s="703">
        <f t="shared" ref="AE499:AE511" si="203">AD499/AD$512</f>
        <v>0.51569506726457404</v>
      </c>
      <c r="AF499" s="437"/>
      <c r="AG499" s="437"/>
      <c r="AH499" s="442"/>
      <c r="AI499" s="442"/>
      <c r="AJ499" s="442"/>
      <c r="AK499" s="443"/>
      <c r="AL499" s="363"/>
      <c r="AM499" s="363"/>
      <c r="AN499" s="363"/>
    </row>
    <row r="500" spans="1:40" ht="13.5" thickBot="1" x14ac:dyDescent="0.35">
      <c r="A500" s="470" t="s">
        <v>209</v>
      </c>
      <c r="B500" s="471">
        <v>18</v>
      </c>
      <c r="C500" s="471">
        <v>1</v>
      </c>
      <c r="D500" s="471">
        <v>18</v>
      </c>
      <c r="E500" s="471">
        <v>25</v>
      </c>
      <c r="F500" s="471">
        <v>17</v>
      </c>
      <c r="G500" s="471">
        <v>6</v>
      </c>
      <c r="H500" s="471">
        <v>14</v>
      </c>
      <c r="I500" s="471">
        <v>7</v>
      </c>
      <c r="J500" s="471">
        <v>37</v>
      </c>
      <c r="K500" s="471">
        <v>13</v>
      </c>
      <c r="L500" s="471">
        <v>5</v>
      </c>
      <c r="M500" s="471">
        <v>6</v>
      </c>
      <c r="N500" s="471">
        <v>2</v>
      </c>
      <c r="O500" s="471">
        <v>0</v>
      </c>
      <c r="P500" s="471">
        <v>0</v>
      </c>
      <c r="Q500" s="471">
        <v>7</v>
      </c>
      <c r="R500" s="471">
        <v>15</v>
      </c>
      <c r="S500" s="471">
        <v>25</v>
      </c>
      <c r="T500" s="471">
        <v>30</v>
      </c>
      <c r="U500" s="471">
        <v>7</v>
      </c>
      <c r="V500" s="702">
        <f t="shared" si="194"/>
        <v>18</v>
      </c>
      <c r="W500" s="703">
        <f t="shared" si="195"/>
        <v>0.12080536912751678</v>
      </c>
      <c r="X500" s="702">
        <f t="shared" si="196"/>
        <v>151</v>
      </c>
      <c r="Y500" s="703">
        <f t="shared" si="197"/>
        <v>0.17198177676537585</v>
      </c>
      <c r="Z500" s="702">
        <f t="shared" si="198"/>
        <v>7</v>
      </c>
      <c r="AA500" s="703">
        <f t="shared" si="199"/>
        <v>0.31818181818181818</v>
      </c>
      <c r="AB500" s="702">
        <f t="shared" si="200"/>
        <v>77</v>
      </c>
      <c r="AC500" s="703">
        <f t="shared" si="201"/>
        <v>2.0109689213893969E-2</v>
      </c>
      <c r="AD500" s="718">
        <f t="shared" si="202"/>
        <v>191</v>
      </c>
      <c r="AE500" s="703">
        <f t="shared" si="203"/>
        <v>0.14275037369207771</v>
      </c>
      <c r="AF500" s="627"/>
      <c r="AG500" s="627"/>
      <c r="AH500" s="628"/>
      <c r="AI500" s="442"/>
      <c r="AJ500" s="442"/>
      <c r="AK500" s="443"/>
    </row>
    <row r="501" spans="1:40" ht="13" x14ac:dyDescent="0.3">
      <c r="A501" s="470" t="s">
        <v>211</v>
      </c>
      <c r="B501" s="471">
        <v>22</v>
      </c>
      <c r="C501" s="471">
        <v>1</v>
      </c>
      <c r="D501" s="471">
        <v>13</v>
      </c>
      <c r="E501" s="471">
        <v>7</v>
      </c>
      <c r="F501" s="471">
        <v>7</v>
      </c>
      <c r="G501" s="471">
        <v>11</v>
      </c>
      <c r="H501" s="471">
        <v>23</v>
      </c>
      <c r="I501" s="471">
        <v>12</v>
      </c>
      <c r="J501" s="471">
        <v>36</v>
      </c>
      <c r="K501" s="471">
        <v>18</v>
      </c>
      <c r="L501" s="471">
        <v>10</v>
      </c>
      <c r="M501" s="471">
        <v>5</v>
      </c>
      <c r="N501" s="471">
        <v>0</v>
      </c>
      <c r="O501" s="471">
        <v>0</v>
      </c>
      <c r="P501" s="471">
        <v>0</v>
      </c>
      <c r="Q501" s="471">
        <v>1</v>
      </c>
      <c r="R501" s="471">
        <v>21</v>
      </c>
      <c r="S501" s="471">
        <v>57</v>
      </c>
      <c r="T501" s="471">
        <v>70</v>
      </c>
      <c r="U501" s="471">
        <v>35</v>
      </c>
      <c r="V501" s="702">
        <f t="shared" si="194"/>
        <v>22</v>
      </c>
      <c r="W501" s="703">
        <f t="shared" si="195"/>
        <v>0.1476510067114094</v>
      </c>
      <c r="X501" s="702">
        <f t="shared" si="196"/>
        <v>143</v>
      </c>
      <c r="Y501" s="703">
        <f t="shared" si="197"/>
        <v>0.16287015945330297</v>
      </c>
      <c r="Z501" s="702">
        <f t="shared" si="198"/>
        <v>1</v>
      </c>
      <c r="AA501" s="703">
        <f t="shared" si="199"/>
        <v>4.5454545454545456E-2</v>
      </c>
      <c r="AB501" s="702">
        <f t="shared" si="200"/>
        <v>183</v>
      </c>
      <c r="AC501" s="703">
        <f t="shared" si="201"/>
        <v>4.7793157482371375E-2</v>
      </c>
      <c r="AD501" s="718">
        <f t="shared" si="202"/>
        <v>187</v>
      </c>
      <c r="AE501" s="703">
        <f t="shared" si="203"/>
        <v>0.13976083707025411</v>
      </c>
      <c r="AF501" s="632" t="s">
        <v>207</v>
      </c>
      <c r="AG501" s="463" t="s">
        <v>204</v>
      </c>
      <c r="AH501" s="633"/>
      <c r="AI501" s="442"/>
      <c r="AJ501" s="442"/>
      <c r="AK501" s="443"/>
    </row>
    <row r="502" spans="1:40" ht="13" x14ac:dyDescent="0.3">
      <c r="A502" s="470" t="s">
        <v>212</v>
      </c>
      <c r="B502" s="471">
        <v>18</v>
      </c>
      <c r="C502" s="471">
        <v>0</v>
      </c>
      <c r="D502" s="471">
        <v>0</v>
      </c>
      <c r="E502" s="471">
        <v>0</v>
      </c>
      <c r="F502" s="471">
        <v>1</v>
      </c>
      <c r="G502" s="471">
        <v>0</v>
      </c>
      <c r="H502" s="471">
        <v>2</v>
      </c>
      <c r="I502" s="471">
        <v>0</v>
      </c>
      <c r="J502" s="471">
        <v>0</v>
      </c>
      <c r="K502" s="471">
        <v>0</v>
      </c>
      <c r="L502" s="471">
        <v>0</v>
      </c>
      <c r="M502" s="471">
        <v>0</v>
      </c>
      <c r="N502" s="471">
        <v>0</v>
      </c>
      <c r="O502" s="471">
        <v>0</v>
      </c>
      <c r="P502" s="471">
        <v>1</v>
      </c>
      <c r="Q502" s="471">
        <v>5</v>
      </c>
      <c r="R502" s="471">
        <v>87</v>
      </c>
      <c r="S502" s="471">
        <v>261</v>
      </c>
      <c r="T502" s="471">
        <v>205</v>
      </c>
      <c r="U502" s="471">
        <v>186</v>
      </c>
      <c r="V502" s="702">
        <f t="shared" si="194"/>
        <v>18</v>
      </c>
      <c r="W502" s="703">
        <f t="shared" si="195"/>
        <v>0.12080536912751678</v>
      </c>
      <c r="X502" s="702">
        <f t="shared" si="196"/>
        <v>3</v>
      </c>
      <c r="Y502" s="703">
        <f t="shared" si="197"/>
        <v>3.4168564920273349E-3</v>
      </c>
      <c r="Z502" s="702">
        <f t="shared" si="198"/>
        <v>6</v>
      </c>
      <c r="AA502" s="703">
        <f t="shared" si="199"/>
        <v>0.27272727272727271</v>
      </c>
      <c r="AB502" s="702">
        <f t="shared" si="200"/>
        <v>739</v>
      </c>
      <c r="AC502" s="703">
        <f t="shared" si="201"/>
        <v>0.19300078349438496</v>
      </c>
      <c r="AD502" s="718">
        <f t="shared" si="202"/>
        <v>114</v>
      </c>
      <c r="AE502" s="703">
        <f t="shared" si="203"/>
        <v>8.520179372197309E-2</v>
      </c>
      <c r="AF502" s="718">
        <f t="shared" ref="AF502:AF514" si="204">SUM(B528:W528)</f>
        <v>1194</v>
      </c>
      <c r="AG502" s="703">
        <f t="shared" ref="AG502:AG514" si="205">AF502/AF$515</f>
        <v>0.17160103478010924</v>
      </c>
      <c r="AH502" s="590" t="s">
        <v>208</v>
      </c>
      <c r="AI502" s="442"/>
      <c r="AJ502" s="442"/>
      <c r="AK502" s="443"/>
    </row>
    <row r="503" spans="1:40" ht="13" x14ac:dyDescent="0.3">
      <c r="A503" s="470" t="s">
        <v>213</v>
      </c>
      <c r="B503" s="471">
        <v>0</v>
      </c>
      <c r="C503" s="471">
        <v>0</v>
      </c>
      <c r="D503" s="471">
        <v>0</v>
      </c>
      <c r="E503" s="471">
        <v>0</v>
      </c>
      <c r="F503" s="471">
        <v>0</v>
      </c>
      <c r="G503" s="471">
        <v>0</v>
      </c>
      <c r="H503" s="471">
        <v>0</v>
      </c>
      <c r="I503" s="471">
        <v>0</v>
      </c>
      <c r="J503" s="471">
        <v>0</v>
      </c>
      <c r="K503" s="471">
        <v>0</v>
      </c>
      <c r="L503" s="471">
        <v>0</v>
      </c>
      <c r="M503" s="471">
        <v>0</v>
      </c>
      <c r="N503" s="471">
        <v>0</v>
      </c>
      <c r="O503" s="471">
        <v>0</v>
      </c>
      <c r="P503" s="471">
        <v>0</v>
      </c>
      <c r="Q503" s="471">
        <v>3</v>
      </c>
      <c r="R503" s="471">
        <v>69</v>
      </c>
      <c r="S503" s="471">
        <v>130</v>
      </c>
      <c r="T503" s="471">
        <v>127</v>
      </c>
      <c r="U503" s="471">
        <v>86</v>
      </c>
      <c r="V503" s="702">
        <f t="shared" si="194"/>
        <v>0</v>
      </c>
      <c r="W503" s="703">
        <f t="shared" si="195"/>
        <v>0</v>
      </c>
      <c r="X503" s="702">
        <f t="shared" si="196"/>
        <v>0</v>
      </c>
      <c r="Y503" s="703">
        <f t="shared" si="197"/>
        <v>0</v>
      </c>
      <c r="Z503" s="702">
        <f t="shared" si="198"/>
        <v>3</v>
      </c>
      <c r="AA503" s="703">
        <f t="shared" si="199"/>
        <v>0.13636363636363635</v>
      </c>
      <c r="AB503" s="702">
        <f t="shared" si="200"/>
        <v>412</v>
      </c>
      <c r="AC503" s="703">
        <f t="shared" si="201"/>
        <v>0.107599895534082</v>
      </c>
      <c r="AD503" s="718">
        <f t="shared" si="202"/>
        <v>72</v>
      </c>
      <c r="AE503" s="703">
        <f t="shared" si="203"/>
        <v>5.3811659192825115E-2</v>
      </c>
      <c r="AF503" s="718">
        <f t="shared" si="204"/>
        <v>707</v>
      </c>
      <c r="AG503" s="703">
        <f t="shared" si="205"/>
        <v>0.10160965794768612</v>
      </c>
      <c r="AH503" s="590" t="s">
        <v>209</v>
      </c>
      <c r="AI503" s="442"/>
      <c r="AJ503" s="442"/>
      <c r="AK503" s="443"/>
    </row>
    <row r="504" spans="1:40" ht="13" x14ac:dyDescent="0.3">
      <c r="A504" s="470" t="s">
        <v>214</v>
      </c>
      <c r="B504" s="471">
        <v>0</v>
      </c>
      <c r="C504" s="471">
        <v>0</v>
      </c>
      <c r="D504" s="471">
        <v>0</v>
      </c>
      <c r="E504" s="471">
        <v>0</v>
      </c>
      <c r="F504" s="471">
        <v>0</v>
      </c>
      <c r="G504" s="471">
        <v>0</v>
      </c>
      <c r="H504" s="471">
        <v>0</v>
      </c>
      <c r="I504" s="471">
        <v>0</v>
      </c>
      <c r="J504" s="471">
        <v>0</v>
      </c>
      <c r="K504" s="471">
        <v>0</v>
      </c>
      <c r="L504" s="471">
        <v>0</v>
      </c>
      <c r="M504" s="471">
        <v>0</v>
      </c>
      <c r="N504" s="471">
        <v>0</v>
      </c>
      <c r="O504" s="471">
        <v>0</v>
      </c>
      <c r="P504" s="471">
        <v>0</v>
      </c>
      <c r="Q504" s="471">
        <v>0</v>
      </c>
      <c r="R504" s="471">
        <v>49</v>
      </c>
      <c r="S504" s="471">
        <v>209</v>
      </c>
      <c r="T504" s="471">
        <v>197</v>
      </c>
      <c r="U504" s="471">
        <v>189</v>
      </c>
      <c r="V504" s="702">
        <f t="shared" si="194"/>
        <v>0</v>
      </c>
      <c r="W504" s="703">
        <f t="shared" si="195"/>
        <v>0</v>
      </c>
      <c r="X504" s="702">
        <f t="shared" si="196"/>
        <v>0</v>
      </c>
      <c r="Y504" s="703">
        <f t="shared" si="197"/>
        <v>0</v>
      </c>
      <c r="Z504" s="702">
        <f t="shared" si="198"/>
        <v>0</v>
      </c>
      <c r="AA504" s="703">
        <f t="shared" si="199"/>
        <v>0</v>
      </c>
      <c r="AB504" s="702">
        <f t="shared" si="200"/>
        <v>644</v>
      </c>
      <c r="AC504" s="703">
        <f t="shared" si="201"/>
        <v>0.16819012797074953</v>
      </c>
      <c r="AD504" s="718">
        <f t="shared" si="202"/>
        <v>49</v>
      </c>
      <c r="AE504" s="703">
        <f t="shared" si="203"/>
        <v>3.6621823617339309E-2</v>
      </c>
      <c r="AF504" s="718">
        <f t="shared" si="204"/>
        <v>1102</v>
      </c>
      <c r="AG504" s="703">
        <f t="shared" si="205"/>
        <v>0.15837884449554471</v>
      </c>
      <c r="AH504" s="591" t="s">
        <v>211</v>
      </c>
      <c r="AI504" s="442"/>
      <c r="AJ504" s="442"/>
      <c r="AK504" s="443"/>
    </row>
    <row r="505" spans="1:40" ht="13" x14ac:dyDescent="0.3">
      <c r="A505" s="470" t="s">
        <v>215</v>
      </c>
      <c r="B505" s="471">
        <v>0</v>
      </c>
      <c r="C505" s="471">
        <v>0</v>
      </c>
      <c r="D505" s="471">
        <v>0</v>
      </c>
      <c r="E505" s="471">
        <v>0</v>
      </c>
      <c r="F505" s="471">
        <v>0</v>
      </c>
      <c r="G505" s="471">
        <v>0</v>
      </c>
      <c r="H505" s="471">
        <v>0</v>
      </c>
      <c r="I505" s="471">
        <v>0</v>
      </c>
      <c r="J505" s="471">
        <v>0</v>
      </c>
      <c r="K505" s="471">
        <v>0</v>
      </c>
      <c r="L505" s="471">
        <v>0</v>
      </c>
      <c r="M505" s="471">
        <v>0</v>
      </c>
      <c r="N505" s="471">
        <v>0</v>
      </c>
      <c r="O505" s="471">
        <v>0</v>
      </c>
      <c r="P505" s="471">
        <v>0</v>
      </c>
      <c r="Q505" s="471">
        <v>0</v>
      </c>
      <c r="R505" s="471">
        <v>8</v>
      </c>
      <c r="S505" s="471">
        <v>78</v>
      </c>
      <c r="T505" s="471">
        <v>164</v>
      </c>
      <c r="U505" s="471">
        <v>120</v>
      </c>
      <c r="V505" s="702">
        <f t="shared" si="194"/>
        <v>0</v>
      </c>
      <c r="W505" s="703">
        <f t="shared" si="195"/>
        <v>0</v>
      </c>
      <c r="X505" s="702">
        <f t="shared" si="196"/>
        <v>0</v>
      </c>
      <c r="Y505" s="703">
        <f t="shared" si="197"/>
        <v>0</v>
      </c>
      <c r="Z505" s="702">
        <f t="shared" si="198"/>
        <v>0</v>
      </c>
      <c r="AA505" s="703">
        <f t="shared" si="199"/>
        <v>0</v>
      </c>
      <c r="AB505" s="702">
        <f t="shared" si="200"/>
        <v>370</v>
      </c>
      <c r="AC505" s="703">
        <f t="shared" si="201"/>
        <v>9.66309741446853E-2</v>
      </c>
      <c r="AD505" s="718">
        <f t="shared" si="202"/>
        <v>8</v>
      </c>
      <c r="AE505" s="703">
        <f t="shared" si="203"/>
        <v>5.9790732436472349E-3</v>
      </c>
      <c r="AF505" s="718">
        <f t="shared" si="204"/>
        <v>865</v>
      </c>
      <c r="AG505" s="703">
        <f t="shared" si="205"/>
        <v>0.12431733256682954</v>
      </c>
      <c r="AH505" s="591" t="s">
        <v>212</v>
      </c>
      <c r="AI505" s="442"/>
      <c r="AJ505" s="442"/>
      <c r="AK505" s="443"/>
    </row>
    <row r="506" spans="1:40" ht="13.5" thickBot="1" x14ac:dyDescent="0.35">
      <c r="A506" s="474" t="s">
        <v>216</v>
      </c>
      <c r="B506" s="475">
        <v>0</v>
      </c>
      <c r="C506" s="475">
        <v>0</v>
      </c>
      <c r="D506" s="475">
        <v>0</v>
      </c>
      <c r="E506" s="475">
        <v>0</v>
      </c>
      <c r="F506" s="475">
        <v>0</v>
      </c>
      <c r="G506" s="475">
        <v>0</v>
      </c>
      <c r="H506" s="475">
        <v>0</v>
      </c>
      <c r="I506" s="475">
        <v>0</v>
      </c>
      <c r="J506" s="475">
        <v>0</v>
      </c>
      <c r="K506" s="475">
        <v>0</v>
      </c>
      <c r="L506" s="475">
        <v>0</v>
      </c>
      <c r="M506" s="475">
        <v>0</v>
      </c>
      <c r="N506" s="475">
        <v>0</v>
      </c>
      <c r="O506" s="475">
        <v>0</v>
      </c>
      <c r="P506" s="475">
        <v>0</v>
      </c>
      <c r="Q506" s="475">
        <v>0</v>
      </c>
      <c r="R506" s="475">
        <v>7</v>
      </c>
      <c r="S506" s="475">
        <v>47</v>
      </c>
      <c r="T506" s="475">
        <v>95</v>
      </c>
      <c r="U506" s="475">
        <v>58</v>
      </c>
      <c r="V506" s="706">
        <f t="shared" si="194"/>
        <v>0</v>
      </c>
      <c r="W506" s="707">
        <f t="shared" si="195"/>
        <v>0</v>
      </c>
      <c r="X506" s="706">
        <f t="shared" si="196"/>
        <v>0</v>
      </c>
      <c r="Y506" s="707">
        <f t="shared" si="197"/>
        <v>0</v>
      </c>
      <c r="Z506" s="706">
        <f t="shared" si="198"/>
        <v>0</v>
      </c>
      <c r="AA506" s="707">
        <f t="shared" si="199"/>
        <v>0</v>
      </c>
      <c r="AB506" s="706">
        <f t="shared" si="200"/>
        <v>207</v>
      </c>
      <c r="AC506" s="707">
        <f t="shared" si="201"/>
        <v>5.4061112562026642E-2</v>
      </c>
      <c r="AD506" s="722">
        <f t="shared" si="202"/>
        <v>7</v>
      </c>
      <c r="AE506" s="707">
        <f t="shared" si="203"/>
        <v>5.2316890881913304E-3</v>
      </c>
      <c r="AF506" s="718">
        <f t="shared" si="204"/>
        <v>489</v>
      </c>
      <c r="AG506" s="703">
        <f t="shared" si="205"/>
        <v>7.0278815751652776E-2</v>
      </c>
      <c r="AH506" s="591" t="s">
        <v>213</v>
      </c>
      <c r="AI506" s="442"/>
      <c r="AJ506" s="442"/>
      <c r="AK506" s="443"/>
    </row>
    <row r="507" spans="1:40" ht="13" x14ac:dyDescent="0.3">
      <c r="A507" s="465" t="s">
        <v>217</v>
      </c>
      <c r="B507" s="466">
        <v>0</v>
      </c>
      <c r="C507" s="466">
        <v>0</v>
      </c>
      <c r="D507" s="466">
        <v>0</v>
      </c>
      <c r="E507" s="466">
        <v>0</v>
      </c>
      <c r="F507" s="466">
        <v>0</v>
      </c>
      <c r="G507" s="466">
        <v>0</v>
      </c>
      <c r="H507" s="466">
        <v>0</v>
      </c>
      <c r="I507" s="466">
        <v>0</v>
      </c>
      <c r="J507" s="466">
        <v>0</v>
      </c>
      <c r="K507" s="1487">
        <v>1</v>
      </c>
      <c r="L507" s="466">
        <v>0</v>
      </c>
      <c r="M507" s="466">
        <v>0</v>
      </c>
      <c r="N507" s="1487">
        <v>2</v>
      </c>
      <c r="O507" s="466">
        <v>0</v>
      </c>
      <c r="P507" s="466">
        <v>0</v>
      </c>
      <c r="Q507" s="466">
        <v>0</v>
      </c>
      <c r="R507" s="466">
        <v>13</v>
      </c>
      <c r="S507" s="466">
        <v>196</v>
      </c>
      <c r="T507" s="466">
        <v>274</v>
      </c>
      <c r="U507" s="466">
        <v>127</v>
      </c>
      <c r="V507" s="710">
        <f t="shared" si="194"/>
        <v>0</v>
      </c>
      <c r="W507" s="711">
        <f t="shared" si="195"/>
        <v>0</v>
      </c>
      <c r="X507" s="710">
        <f t="shared" si="196"/>
        <v>3</v>
      </c>
      <c r="Y507" s="711">
        <f t="shared" si="197"/>
        <v>3.4168564920273349E-3</v>
      </c>
      <c r="Z507" s="710">
        <f t="shared" si="198"/>
        <v>0</v>
      </c>
      <c r="AA507" s="711">
        <f t="shared" si="199"/>
        <v>0</v>
      </c>
      <c r="AB507" s="710">
        <f t="shared" si="200"/>
        <v>610</v>
      </c>
      <c r="AC507" s="711">
        <f t="shared" si="201"/>
        <v>0.15931052494123793</v>
      </c>
      <c r="AD507" s="724">
        <f t="shared" si="202"/>
        <v>16</v>
      </c>
      <c r="AE507" s="711">
        <f t="shared" si="203"/>
        <v>1.195814648729447E-2</v>
      </c>
      <c r="AF507" s="718">
        <f t="shared" si="204"/>
        <v>541</v>
      </c>
      <c r="AG507" s="703">
        <f t="shared" si="205"/>
        <v>7.7752227651624026E-2</v>
      </c>
      <c r="AH507" s="591" t="s">
        <v>214</v>
      </c>
      <c r="AI507" s="442"/>
      <c r="AJ507" s="442"/>
      <c r="AK507" s="443"/>
    </row>
    <row r="508" spans="1:40" ht="13" x14ac:dyDescent="0.3">
      <c r="A508" s="470" t="s">
        <v>219</v>
      </c>
      <c r="B508" s="471">
        <v>4</v>
      </c>
      <c r="C508" s="471">
        <v>0</v>
      </c>
      <c r="D508" s="471" t="s">
        <v>218</v>
      </c>
      <c r="E508" s="471" t="s">
        <v>218</v>
      </c>
      <c r="F508" s="471" t="s">
        <v>218</v>
      </c>
      <c r="G508" s="471" t="s">
        <v>218</v>
      </c>
      <c r="H508" s="471" t="s">
        <v>218</v>
      </c>
      <c r="I508" s="471" t="s">
        <v>218</v>
      </c>
      <c r="J508" s="471" t="s">
        <v>218</v>
      </c>
      <c r="K508" s="471" t="s">
        <v>218</v>
      </c>
      <c r="L508" s="471" t="s">
        <v>218</v>
      </c>
      <c r="M508" s="471" t="s">
        <v>218</v>
      </c>
      <c r="N508" s="471" t="s">
        <v>218</v>
      </c>
      <c r="O508" s="471" t="s">
        <v>218</v>
      </c>
      <c r="P508" s="471" t="s">
        <v>218</v>
      </c>
      <c r="Q508" s="471" t="s">
        <v>218</v>
      </c>
      <c r="R508" s="471">
        <v>0</v>
      </c>
      <c r="S508" s="471">
        <v>31</v>
      </c>
      <c r="T508" s="471">
        <v>74</v>
      </c>
      <c r="U508" s="471">
        <v>61</v>
      </c>
      <c r="V508" s="702">
        <f t="shared" si="194"/>
        <v>4</v>
      </c>
      <c r="W508" s="703">
        <f t="shared" si="195"/>
        <v>2.6845637583892617E-2</v>
      </c>
      <c r="X508" s="702">
        <f t="shared" si="196"/>
        <v>0</v>
      </c>
      <c r="Y508" s="703">
        <f t="shared" si="197"/>
        <v>0</v>
      </c>
      <c r="Z508" s="702">
        <f t="shared" si="198"/>
        <v>0</v>
      </c>
      <c r="AA508" s="703">
        <f t="shared" si="199"/>
        <v>0</v>
      </c>
      <c r="AB508" s="702">
        <f t="shared" si="200"/>
        <v>166</v>
      </c>
      <c r="AC508" s="703">
        <f t="shared" si="201"/>
        <v>4.3353355967615567E-2</v>
      </c>
      <c r="AD508" s="718">
        <f t="shared" si="202"/>
        <v>4</v>
      </c>
      <c r="AE508" s="703">
        <f t="shared" si="203"/>
        <v>2.9895366218236174E-3</v>
      </c>
      <c r="AF508" s="718">
        <f t="shared" si="204"/>
        <v>502</v>
      </c>
      <c r="AG508" s="703">
        <f t="shared" si="205"/>
        <v>7.2147168726645589E-2</v>
      </c>
      <c r="AH508" s="591" t="s">
        <v>215</v>
      </c>
      <c r="AI508" s="442"/>
      <c r="AJ508" s="442"/>
      <c r="AK508" s="443"/>
    </row>
    <row r="509" spans="1:40" ht="13.5" thickBot="1" x14ac:dyDescent="0.35">
      <c r="A509" s="470" t="s">
        <v>220</v>
      </c>
      <c r="B509" s="471">
        <v>0</v>
      </c>
      <c r="C509" s="471" t="s">
        <v>218</v>
      </c>
      <c r="D509" s="471" t="s">
        <v>218</v>
      </c>
      <c r="E509" s="471" t="s">
        <v>218</v>
      </c>
      <c r="F509" s="471" t="s">
        <v>218</v>
      </c>
      <c r="G509" s="471" t="s">
        <v>218</v>
      </c>
      <c r="H509" s="471" t="s">
        <v>218</v>
      </c>
      <c r="I509" s="471" t="s">
        <v>218</v>
      </c>
      <c r="J509" s="471" t="s">
        <v>218</v>
      </c>
      <c r="K509" s="471" t="s">
        <v>218</v>
      </c>
      <c r="L509" s="471" t="s">
        <v>218</v>
      </c>
      <c r="M509" s="471" t="s">
        <v>218</v>
      </c>
      <c r="N509" s="471" t="s">
        <v>218</v>
      </c>
      <c r="O509" s="471" t="s">
        <v>218</v>
      </c>
      <c r="P509" s="471" t="s">
        <v>218</v>
      </c>
      <c r="Q509" s="471" t="s">
        <v>218</v>
      </c>
      <c r="R509" s="471">
        <v>0</v>
      </c>
      <c r="S509" s="471">
        <v>3</v>
      </c>
      <c r="T509" s="471">
        <v>23</v>
      </c>
      <c r="U509" s="471">
        <v>69</v>
      </c>
      <c r="V509" s="702">
        <f t="shared" si="194"/>
        <v>0</v>
      </c>
      <c r="W509" s="703">
        <f t="shared" si="195"/>
        <v>0</v>
      </c>
      <c r="X509" s="702">
        <f t="shared" si="196"/>
        <v>0</v>
      </c>
      <c r="Y509" s="703">
        <f t="shared" si="197"/>
        <v>0</v>
      </c>
      <c r="Z509" s="702">
        <f t="shared" si="198"/>
        <v>0</v>
      </c>
      <c r="AA509" s="703">
        <f t="shared" si="199"/>
        <v>0</v>
      </c>
      <c r="AB509" s="702">
        <f t="shared" si="200"/>
        <v>95</v>
      </c>
      <c r="AC509" s="703">
        <f t="shared" si="201"/>
        <v>2.4810655523635414E-2</v>
      </c>
      <c r="AD509" s="718">
        <f t="shared" si="202"/>
        <v>0</v>
      </c>
      <c r="AE509" s="703">
        <f t="shared" si="203"/>
        <v>0</v>
      </c>
      <c r="AF509" s="882">
        <f t="shared" si="204"/>
        <v>202</v>
      </c>
      <c r="AG509" s="707">
        <f t="shared" si="205"/>
        <v>2.9031330842196033E-2</v>
      </c>
      <c r="AH509" s="597" t="s">
        <v>216</v>
      </c>
      <c r="AI509" s="651"/>
      <c r="AJ509" s="651"/>
      <c r="AK509" s="652"/>
    </row>
    <row r="510" spans="1:40" ht="13" x14ac:dyDescent="0.3">
      <c r="A510" s="470" t="s">
        <v>221</v>
      </c>
      <c r="B510" s="471">
        <v>0</v>
      </c>
      <c r="C510" s="471" t="s">
        <v>218</v>
      </c>
      <c r="D510" s="471" t="s">
        <v>218</v>
      </c>
      <c r="E510" s="471" t="s">
        <v>218</v>
      </c>
      <c r="F510" s="471" t="s">
        <v>218</v>
      </c>
      <c r="G510" s="471" t="s">
        <v>218</v>
      </c>
      <c r="H510" s="471" t="s">
        <v>218</v>
      </c>
      <c r="I510" s="471" t="s">
        <v>218</v>
      </c>
      <c r="J510" s="471" t="s">
        <v>218</v>
      </c>
      <c r="K510" s="471" t="s">
        <v>218</v>
      </c>
      <c r="L510" s="471" t="s">
        <v>218</v>
      </c>
      <c r="M510" s="471" t="s">
        <v>218</v>
      </c>
      <c r="N510" s="471" t="s">
        <v>218</v>
      </c>
      <c r="O510" s="471" t="s">
        <v>218</v>
      </c>
      <c r="P510" s="471" t="s">
        <v>218</v>
      </c>
      <c r="Q510" s="471" t="s">
        <v>218</v>
      </c>
      <c r="R510" s="471">
        <v>0</v>
      </c>
      <c r="S510" s="471">
        <v>0</v>
      </c>
      <c r="T510" s="471">
        <v>17</v>
      </c>
      <c r="U510" s="471">
        <v>76</v>
      </c>
      <c r="V510" s="702">
        <f t="shared" si="194"/>
        <v>0</v>
      </c>
      <c r="W510" s="703">
        <f t="shared" si="195"/>
        <v>0</v>
      </c>
      <c r="X510" s="702">
        <f t="shared" si="196"/>
        <v>0</v>
      </c>
      <c r="Y510" s="703">
        <f t="shared" si="197"/>
        <v>0</v>
      </c>
      <c r="Z510" s="702">
        <f t="shared" si="198"/>
        <v>0</v>
      </c>
      <c r="AA510" s="703">
        <f t="shared" si="199"/>
        <v>0</v>
      </c>
      <c r="AB510" s="702">
        <f t="shared" si="200"/>
        <v>93</v>
      </c>
      <c r="AC510" s="703">
        <f t="shared" si="201"/>
        <v>2.4288325933664142E-2</v>
      </c>
      <c r="AD510" s="718">
        <f t="shared" si="202"/>
        <v>0</v>
      </c>
      <c r="AE510" s="703">
        <f t="shared" si="203"/>
        <v>0</v>
      </c>
      <c r="AF510" s="724">
        <f t="shared" si="204"/>
        <v>610</v>
      </c>
      <c r="AG510" s="711">
        <f t="shared" si="205"/>
        <v>8.7668870365047433E-2</v>
      </c>
      <c r="AH510" s="605" t="s">
        <v>217</v>
      </c>
      <c r="AI510" s="661"/>
      <c r="AJ510" s="661"/>
      <c r="AK510" s="662"/>
    </row>
    <row r="511" spans="1:40" ht="13.5" thickBot="1" x14ac:dyDescent="0.35">
      <c r="A511" s="482" t="s">
        <v>222</v>
      </c>
      <c r="B511" s="473">
        <v>0</v>
      </c>
      <c r="C511" s="471" t="s">
        <v>218</v>
      </c>
      <c r="D511" s="471" t="s">
        <v>218</v>
      </c>
      <c r="E511" s="471" t="s">
        <v>218</v>
      </c>
      <c r="F511" s="471" t="s">
        <v>218</v>
      </c>
      <c r="G511" s="471" t="s">
        <v>218</v>
      </c>
      <c r="H511" s="471" t="s">
        <v>218</v>
      </c>
      <c r="I511" s="471" t="s">
        <v>218</v>
      </c>
      <c r="J511" s="471" t="s">
        <v>218</v>
      </c>
      <c r="K511" s="471" t="s">
        <v>218</v>
      </c>
      <c r="L511" s="471" t="s">
        <v>218</v>
      </c>
      <c r="M511" s="471" t="s">
        <v>218</v>
      </c>
      <c r="N511" s="471" t="s">
        <v>218</v>
      </c>
      <c r="O511" s="471" t="s">
        <v>218</v>
      </c>
      <c r="P511" s="471" t="s">
        <v>218</v>
      </c>
      <c r="Q511" s="471" t="s">
        <v>218</v>
      </c>
      <c r="R511" s="471">
        <v>0</v>
      </c>
      <c r="S511" s="471">
        <v>0</v>
      </c>
      <c r="T511" s="471">
        <v>0</v>
      </c>
      <c r="U511" s="471">
        <v>12</v>
      </c>
      <c r="V511" s="702">
        <f t="shared" si="194"/>
        <v>0</v>
      </c>
      <c r="W511" s="703">
        <f t="shared" si="195"/>
        <v>0</v>
      </c>
      <c r="X511" s="702">
        <f t="shared" si="196"/>
        <v>0</v>
      </c>
      <c r="Y511" s="703">
        <f t="shared" si="197"/>
        <v>0</v>
      </c>
      <c r="Z511" s="702">
        <f t="shared" si="198"/>
        <v>0</v>
      </c>
      <c r="AA511" s="703">
        <f t="shared" si="199"/>
        <v>0</v>
      </c>
      <c r="AB511" s="702">
        <f t="shared" si="200"/>
        <v>12</v>
      </c>
      <c r="AC511" s="703">
        <f t="shared" si="201"/>
        <v>3.1339775398276314E-3</v>
      </c>
      <c r="AD511" s="718">
        <f t="shared" si="202"/>
        <v>0</v>
      </c>
      <c r="AE511" s="703">
        <f t="shared" si="203"/>
        <v>0</v>
      </c>
      <c r="AF511" s="718">
        <f t="shared" si="204"/>
        <v>366</v>
      </c>
      <c r="AG511" s="703">
        <f t="shared" si="205"/>
        <v>5.2601322219028454E-2</v>
      </c>
      <c r="AH511" s="590" t="s">
        <v>219</v>
      </c>
      <c r="AI511" s="663"/>
      <c r="AJ511" s="663"/>
      <c r="AK511" s="664"/>
    </row>
    <row r="512" spans="1:40" ht="13.5" thickBot="1" x14ac:dyDescent="0.35">
      <c r="A512" s="486" t="s">
        <v>46</v>
      </c>
      <c r="B512" s="487">
        <f t="shared" ref="B512:AE512" si="206">SUM(B499:B511)</f>
        <v>149</v>
      </c>
      <c r="C512" s="487">
        <f t="shared" si="206"/>
        <v>2</v>
      </c>
      <c r="D512" s="487">
        <f t="shared" si="206"/>
        <v>94</v>
      </c>
      <c r="E512" s="487">
        <f t="shared" si="206"/>
        <v>74</v>
      </c>
      <c r="F512" s="487">
        <f t="shared" si="206"/>
        <v>53</v>
      </c>
      <c r="G512" s="487">
        <f t="shared" si="206"/>
        <v>62</v>
      </c>
      <c r="H512" s="487">
        <f t="shared" si="206"/>
        <v>127</v>
      </c>
      <c r="I512" s="487">
        <f t="shared" si="206"/>
        <v>101</v>
      </c>
      <c r="J512" s="487">
        <f t="shared" si="206"/>
        <v>192</v>
      </c>
      <c r="K512" s="487">
        <f t="shared" si="206"/>
        <v>97</v>
      </c>
      <c r="L512" s="487">
        <f t="shared" si="206"/>
        <v>32</v>
      </c>
      <c r="M512" s="487">
        <f t="shared" si="206"/>
        <v>26</v>
      </c>
      <c r="N512" s="487">
        <f t="shared" si="206"/>
        <v>18</v>
      </c>
      <c r="O512" s="487">
        <f t="shared" si="206"/>
        <v>1</v>
      </c>
      <c r="P512" s="487">
        <f t="shared" si="206"/>
        <v>1</v>
      </c>
      <c r="Q512" s="487">
        <f t="shared" si="206"/>
        <v>20</v>
      </c>
      <c r="R512" s="487">
        <f t="shared" si="206"/>
        <v>289</v>
      </c>
      <c r="S512" s="487">
        <f t="shared" si="206"/>
        <v>1062</v>
      </c>
      <c r="T512" s="487">
        <f t="shared" si="206"/>
        <v>1322</v>
      </c>
      <c r="U512" s="487">
        <f t="shared" si="206"/>
        <v>1156</v>
      </c>
      <c r="V512" s="714">
        <f>SUM(V499:V511)</f>
        <v>149</v>
      </c>
      <c r="W512" s="715">
        <f>SUM(W499:W511)</f>
        <v>1.0000000000000002</v>
      </c>
      <c r="X512" s="714">
        <f t="shared" si="206"/>
        <v>878</v>
      </c>
      <c r="Y512" s="715">
        <f t="shared" si="206"/>
        <v>1</v>
      </c>
      <c r="Z512" s="714">
        <f t="shared" si="206"/>
        <v>22</v>
      </c>
      <c r="AA512" s="715">
        <f t="shared" si="206"/>
        <v>0.99999999999999989</v>
      </c>
      <c r="AB512" s="714">
        <f t="shared" si="206"/>
        <v>3829</v>
      </c>
      <c r="AC512" s="715">
        <f t="shared" si="206"/>
        <v>1</v>
      </c>
      <c r="AD512" s="714">
        <f t="shared" si="206"/>
        <v>1338</v>
      </c>
      <c r="AE512" s="715">
        <f t="shared" si="206"/>
        <v>1.0000000000000002</v>
      </c>
      <c r="AF512" s="718">
        <f t="shared" si="204"/>
        <v>200</v>
      </c>
      <c r="AG512" s="703">
        <f t="shared" si="205"/>
        <v>2.8743891922966371E-2</v>
      </c>
      <c r="AH512" s="590" t="s">
        <v>220</v>
      </c>
      <c r="AI512" s="663"/>
      <c r="AJ512" s="663"/>
      <c r="AK512" s="664"/>
    </row>
    <row r="513" spans="1:41" ht="13" x14ac:dyDescent="0.3">
      <c r="A513" s="582" t="s">
        <v>358</v>
      </c>
      <c r="Z513" s="424"/>
      <c r="AA513" s="424"/>
      <c r="AF513" s="718">
        <f t="shared" si="204"/>
        <v>148</v>
      </c>
      <c r="AG513" s="703">
        <f t="shared" si="205"/>
        <v>2.1270480022995114E-2</v>
      </c>
      <c r="AH513" s="590" t="s">
        <v>221</v>
      </c>
      <c r="AI513" s="663"/>
      <c r="AJ513" s="663"/>
      <c r="AK513" s="664"/>
    </row>
    <row r="514" spans="1:41" ht="13.5" thickBot="1" x14ac:dyDescent="0.35">
      <c r="A514" s="1445" t="s">
        <v>528</v>
      </c>
      <c r="C514" s="1478">
        <v>1</v>
      </c>
      <c r="D514" s="1478">
        <v>8</v>
      </c>
      <c r="E514" s="1478">
        <v>6</v>
      </c>
      <c r="F514" s="1478">
        <v>6</v>
      </c>
      <c r="G514" s="1478">
        <v>6</v>
      </c>
      <c r="H514" s="1478">
        <v>12</v>
      </c>
      <c r="I514" s="1478">
        <v>5</v>
      </c>
      <c r="J514" s="1478">
        <v>14</v>
      </c>
      <c r="K514" s="1478">
        <v>9</v>
      </c>
      <c r="L514" s="1478">
        <v>3</v>
      </c>
      <c r="M514" s="1478">
        <v>0</v>
      </c>
      <c r="N514" s="1478">
        <v>2</v>
      </c>
      <c r="V514" s="742">
        <v>2003</v>
      </c>
      <c r="W514" s="743" t="s">
        <v>229</v>
      </c>
      <c r="X514" s="744"/>
      <c r="Y514" s="744"/>
      <c r="Z514" s="744" t="s">
        <v>305</v>
      </c>
      <c r="AA514" s="744" t="s">
        <v>306</v>
      </c>
      <c r="AB514" s="745" t="s">
        <v>224</v>
      </c>
      <c r="AC514" s="745" t="s">
        <v>225</v>
      </c>
      <c r="AD514" s="871" t="s">
        <v>226</v>
      </c>
      <c r="AE514" s="872" t="s">
        <v>226</v>
      </c>
      <c r="AF514" s="718">
        <f t="shared" si="204"/>
        <v>32</v>
      </c>
      <c r="AG514" s="703">
        <f t="shared" si="205"/>
        <v>4.5990227076746189E-3</v>
      </c>
      <c r="AH514" s="608" t="s">
        <v>222</v>
      </c>
      <c r="AI514" s="665"/>
      <c r="AJ514" s="665"/>
      <c r="AK514" s="666"/>
    </row>
    <row r="515" spans="1:41" ht="13.5" thickBot="1" x14ac:dyDescent="0.35">
      <c r="A515" s="1322" t="s">
        <v>529</v>
      </c>
      <c r="B515" s="1480">
        <f>SUM(C514:N514)/X512</f>
        <v>8.2004555808656038E-2</v>
      </c>
      <c r="V515" s="751"/>
      <c r="W515" s="752"/>
      <c r="X515" s="752"/>
      <c r="Y515" s="752"/>
      <c r="Z515" s="752"/>
      <c r="AA515" s="752"/>
      <c r="AB515" s="753" t="s">
        <v>232</v>
      </c>
      <c r="AC515" s="753" t="s">
        <v>233</v>
      </c>
      <c r="AD515" s="873" t="s">
        <v>232</v>
      </c>
      <c r="AE515" s="874" t="s">
        <v>233</v>
      </c>
      <c r="AF515" s="714">
        <f t="shared" ref="B515:AG541" si="207">SUM(AF502:AF514)</f>
        <v>6958</v>
      </c>
      <c r="AG515" s="715">
        <f t="shared" si="207"/>
        <v>1</v>
      </c>
      <c r="AH515" s="670"/>
      <c r="AI515" s="671"/>
      <c r="AJ515" s="671"/>
      <c r="AK515" s="671"/>
    </row>
    <row r="516" spans="1:41" ht="13" x14ac:dyDescent="0.3">
      <c r="A516" s="582" t="s">
        <v>359</v>
      </c>
      <c r="B516" s="508"/>
      <c r="C516" s="508"/>
      <c r="D516" s="508"/>
      <c r="E516" s="508"/>
      <c r="F516" s="508"/>
      <c r="G516" s="508"/>
      <c r="U516" s="515"/>
      <c r="V516" s="762" t="s">
        <v>360</v>
      </c>
      <c r="W516" s="788"/>
      <c r="X516" s="788"/>
      <c r="Y516" s="788"/>
      <c r="Z516" s="527">
        <f>SUM(AB516,AD516)/SUM(AB516:AE516)</f>
        <v>0.8523489932885906</v>
      </c>
      <c r="AA516" s="527">
        <f>SUM(AC516,AE516)/SUM(AB516:AE516)</f>
        <v>0.1476510067114094</v>
      </c>
      <c r="AB516" s="499">
        <f>SUM(V499:V501)</f>
        <v>127</v>
      </c>
      <c r="AC516" s="499">
        <f>SUM(V502:V511)</f>
        <v>22</v>
      </c>
      <c r="AD516" s="875">
        <v>0</v>
      </c>
      <c r="AE516" s="876">
        <v>0</v>
      </c>
      <c r="AF516" s="1559" t="s">
        <v>537</v>
      </c>
      <c r="AG516" s="1560" t="s">
        <v>538</v>
      </c>
    </row>
    <row r="517" spans="1:41" ht="13.5" thickBot="1" x14ac:dyDescent="0.35">
      <c r="A517" s="424" t="s">
        <v>361</v>
      </c>
      <c r="V517" s="762" t="s">
        <v>362</v>
      </c>
      <c r="W517" s="788"/>
      <c r="X517" s="788"/>
      <c r="Y517" s="788"/>
      <c r="Z517" s="527">
        <f>SUM(AB517,AD517)/SUM(AB517:AE517)</f>
        <v>0.99316628701594534</v>
      </c>
      <c r="AA517" s="527">
        <f>SUM(AC517,AE517)/SUM(AB517:AE517)</f>
        <v>6.8337129840546698E-3</v>
      </c>
      <c r="AB517" s="499">
        <f>SUM(X499:X500)</f>
        <v>729</v>
      </c>
      <c r="AC517" s="499">
        <f>SUM(X502:X511)</f>
        <v>6</v>
      </c>
      <c r="AD517" s="875">
        <f>X501</f>
        <v>143</v>
      </c>
      <c r="AE517" s="876">
        <v>0</v>
      </c>
      <c r="AF517" s="1561">
        <v>0.80511641276228796</v>
      </c>
      <c r="AG517" s="1562">
        <v>0.19488358723771199</v>
      </c>
    </row>
    <row r="518" spans="1:41" ht="13" x14ac:dyDescent="0.3">
      <c r="A518" s="424" t="s">
        <v>363</v>
      </c>
      <c r="V518" s="764" t="s">
        <v>505</v>
      </c>
      <c r="W518" s="752"/>
      <c r="X518" s="752"/>
      <c r="Y518" s="752"/>
      <c r="Z518" s="527">
        <f>SUM(AB518,AD518)/SUM(AB518:AE518)</f>
        <v>0.10577174196918256</v>
      </c>
      <c r="AA518" s="527">
        <f>SUM(AC518,AE518)/SUM(AB518:AE518)</f>
        <v>0.8942282580308174</v>
      </c>
      <c r="AB518" s="877">
        <f>SUM(AB499:AB500)</f>
        <v>298</v>
      </c>
      <c r="AC518" s="877">
        <f>SUM(AB502:AB511)</f>
        <v>3348</v>
      </c>
      <c r="AD518" s="878">
        <f>AB501-76</f>
        <v>107</v>
      </c>
      <c r="AE518" s="879">
        <v>76</v>
      </c>
    </row>
    <row r="519" spans="1:41" x14ac:dyDescent="0.25">
      <c r="A519" s="424" t="s">
        <v>365</v>
      </c>
    </row>
    <row r="520" spans="1:41" x14ac:dyDescent="0.25">
      <c r="AF520" s="794"/>
    </row>
    <row r="521" spans="1:41" ht="25.5" thickBot="1" x14ac:dyDescent="0.55000000000000004">
      <c r="A521" s="419" t="s">
        <v>366</v>
      </c>
      <c r="B521" s="419"/>
      <c r="C521" s="420"/>
      <c r="D521" s="420"/>
      <c r="E521" s="421"/>
      <c r="F521" s="421"/>
      <c r="G521" s="421"/>
      <c r="H521" s="421"/>
      <c r="I521" s="421"/>
      <c r="J521" s="421"/>
      <c r="K521" s="421"/>
      <c r="L521" s="421"/>
      <c r="M521" s="421"/>
      <c r="N521" s="421"/>
      <c r="O521" s="421"/>
      <c r="P521" s="421"/>
      <c r="Q521" s="421"/>
      <c r="R521" s="421"/>
      <c r="S521" s="421"/>
      <c r="T521" s="421"/>
      <c r="U521" s="421"/>
      <c r="V521" s="421"/>
      <c r="W521" s="421"/>
      <c r="X521" s="421"/>
      <c r="Y521" s="421"/>
      <c r="Z521" s="421"/>
      <c r="AA521" s="421"/>
      <c r="AB521" s="421"/>
      <c r="AC521" s="421"/>
      <c r="AD521" s="421"/>
      <c r="AE521" s="363"/>
      <c r="AG521" s="794"/>
      <c r="AL521" s="363"/>
      <c r="AM521" s="363"/>
      <c r="AN521" s="363"/>
      <c r="AO521" s="363"/>
    </row>
    <row r="522" spans="1:41" ht="13.5" thickBot="1" x14ac:dyDescent="0.35">
      <c r="A522" s="425" t="s">
        <v>367</v>
      </c>
      <c r="B522" s="425"/>
      <c r="C522" s="421"/>
      <c r="D522" s="421"/>
      <c r="E522" s="421"/>
      <c r="F522" s="421"/>
      <c r="G522" s="421"/>
      <c r="H522" s="421"/>
      <c r="I522" s="421"/>
      <c r="J522" s="421"/>
      <c r="K522" s="421"/>
      <c r="L522" s="421"/>
      <c r="M522" s="421"/>
      <c r="N522" s="421"/>
      <c r="O522" s="421"/>
      <c r="P522" s="421"/>
      <c r="Q522" s="421"/>
      <c r="R522" s="421"/>
      <c r="S522" s="421"/>
      <c r="T522" s="421"/>
      <c r="U522" s="421"/>
      <c r="V522" s="421"/>
      <c r="W522" s="421"/>
      <c r="X522" s="421"/>
      <c r="Y522" s="421"/>
      <c r="Z522" s="421"/>
      <c r="AA522" s="421"/>
      <c r="AB522" s="421"/>
      <c r="AC522" s="421"/>
      <c r="AD522" s="421"/>
      <c r="AE522" s="363"/>
      <c r="AG522" s="794"/>
    </row>
    <row r="523" spans="1:41" ht="13.5" thickTop="1" x14ac:dyDescent="0.3">
      <c r="A523" s="427" t="s">
        <v>192</v>
      </c>
      <c r="B523" s="428">
        <v>37288</v>
      </c>
      <c r="C523" s="428">
        <v>37293</v>
      </c>
      <c r="D523" s="428">
        <v>37334</v>
      </c>
      <c r="E523" s="428">
        <v>37372</v>
      </c>
      <c r="F523" s="428">
        <v>37377</v>
      </c>
      <c r="G523" s="428" t="s">
        <v>368</v>
      </c>
      <c r="H523" s="428">
        <v>37398</v>
      </c>
      <c r="I523" s="428">
        <v>37405</v>
      </c>
      <c r="J523" s="428">
        <v>37412</v>
      </c>
      <c r="K523" s="428">
        <v>37420</v>
      </c>
      <c r="L523" s="868">
        <v>37427</v>
      </c>
      <c r="M523" s="868">
        <v>37448</v>
      </c>
      <c r="N523" s="868">
        <v>37453</v>
      </c>
      <c r="O523" s="868">
        <v>37461</v>
      </c>
      <c r="P523" s="868">
        <v>37467</v>
      </c>
      <c r="Q523" s="868">
        <v>37488</v>
      </c>
      <c r="R523" s="868">
        <v>37503</v>
      </c>
      <c r="S523" s="868">
        <v>37525</v>
      </c>
      <c r="T523" s="428">
        <v>37539</v>
      </c>
      <c r="U523" s="428">
        <v>37553</v>
      </c>
      <c r="V523" s="428">
        <v>37566</v>
      </c>
      <c r="W523" s="428">
        <v>37586</v>
      </c>
      <c r="X523" s="429">
        <v>2002</v>
      </c>
      <c r="Y523" s="430"/>
      <c r="Z523" s="430"/>
      <c r="AA523" s="431"/>
      <c r="AB523" s="431"/>
      <c r="AC523" s="431"/>
      <c r="AD523" s="431"/>
      <c r="AE523" s="432"/>
    </row>
    <row r="524" spans="1:41" ht="13" x14ac:dyDescent="0.3">
      <c r="A524" s="436" t="s">
        <v>193</v>
      </c>
      <c r="B524" s="437" t="s">
        <v>242</v>
      </c>
      <c r="C524" s="437" t="s">
        <v>242</v>
      </c>
      <c r="D524" s="437" t="s">
        <v>242</v>
      </c>
      <c r="E524" s="437" t="s">
        <v>313</v>
      </c>
      <c r="F524" s="437" t="s">
        <v>313</v>
      </c>
      <c r="G524" s="437" t="s">
        <v>313</v>
      </c>
      <c r="H524" s="437" t="s">
        <v>313</v>
      </c>
      <c r="I524" s="437" t="s">
        <v>313</v>
      </c>
      <c r="J524" s="437" t="s">
        <v>313</v>
      </c>
      <c r="K524" s="437" t="s">
        <v>313</v>
      </c>
      <c r="L524" s="437" t="s">
        <v>313</v>
      </c>
      <c r="M524" s="437" t="s">
        <v>313</v>
      </c>
      <c r="N524" s="437" t="s">
        <v>313</v>
      </c>
      <c r="O524" s="437" t="s">
        <v>313</v>
      </c>
      <c r="P524" s="437" t="s">
        <v>313</v>
      </c>
      <c r="Q524" s="437" t="s">
        <v>313</v>
      </c>
      <c r="R524" s="437" t="s">
        <v>313</v>
      </c>
      <c r="S524" s="437" t="s">
        <v>313</v>
      </c>
      <c r="T524" s="437" t="s">
        <v>242</v>
      </c>
      <c r="U524" s="437" t="s">
        <v>242</v>
      </c>
      <c r="V524" s="437" t="s">
        <v>242</v>
      </c>
      <c r="W524" s="437" t="s">
        <v>242</v>
      </c>
      <c r="X524" s="438"/>
      <c r="Y524" s="439"/>
      <c r="Z524" s="439"/>
      <c r="AA524" s="440"/>
      <c r="AB524" s="440"/>
      <c r="AC524" s="440"/>
      <c r="AD524" s="440"/>
      <c r="AE524" s="441"/>
      <c r="AG524" s="794"/>
      <c r="AH524" s="816"/>
      <c r="AI524" s="363"/>
    </row>
    <row r="525" spans="1:41" ht="13.5" thickBot="1" x14ac:dyDescent="0.35">
      <c r="A525" s="436" t="s">
        <v>195</v>
      </c>
      <c r="B525" s="437" t="s">
        <v>196</v>
      </c>
      <c r="C525" s="437" t="s">
        <v>260</v>
      </c>
      <c r="D525" s="437" t="s">
        <v>283</v>
      </c>
      <c r="E525" s="437" t="s">
        <v>260</v>
      </c>
      <c r="F525" s="437" t="s">
        <v>260</v>
      </c>
      <c r="G525" s="437" t="s">
        <v>283</v>
      </c>
      <c r="H525" s="437" t="s">
        <v>283</v>
      </c>
      <c r="I525" s="437" t="s">
        <v>283</v>
      </c>
      <c r="J525" s="437" t="s">
        <v>283</v>
      </c>
      <c r="K525" s="437" t="s">
        <v>246</v>
      </c>
      <c r="L525" s="880" t="s">
        <v>196</v>
      </c>
      <c r="M525" s="880" t="s">
        <v>246</v>
      </c>
      <c r="N525" s="880" t="s">
        <v>246</v>
      </c>
      <c r="O525" s="437" t="s">
        <v>283</v>
      </c>
      <c r="P525" s="437" t="s">
        <v>283</v>
      </c>
      <c r="Q525" s="437" t="s">
        <v>260</v>
      </c>
      <c r="R525" s="437" t="s">
        <v>260</v>
      </c>
      <c r="S525" s="437" t="s">
        <v>260</v>
      </c>
      <c r="T525" s="437" t="s">
        <v>260</v>
      </c>
      <c r="U525" s="437" t="s">
        <v>246</v>
      </c>
      <c r="V525" s="437" t="s">
        <v>246</v>
      </c>
      <c r="W525" s="437" t="s">
        <v>260</v>
      </c>
      <c r="X525" s="444" t="s">
        <v>46</v>
      </c>
      <c r="Y525" s="439"/>
      <c r="Z525" s="440"/>
      <c r="AA525" s="440"/>
      <c r="AB525" s="440"/>
      <c r="AC525" s="440"/>
      <c r="AD525" s="440"/>
      <c r="AE525" s="441"/>
      <c r="AF525" s="363"/>
      <c r="AG525" s="363"/>
      <c r="AH525" s="363"/>
      <c r="AI525" s="363"/>
    </row>
    <row r="526" spans="1:41" ht="14" thickTop="1" thickBot="1" x14ac:dyDescent="0.35">
      <c r="A526" s="451" t="s">
        <v>292</v>
      </c>
      <c r="B526" s="452">
        <v>4005</v>
      </c>
      <c r="C526" s="452">
        <v>3989</v>
      </c>
      <c r="D526" s="452">
        <v>5449</v>
      </c>
      <c r="E526" s="452">
        <v>8708</v>
      </c>
      <c r="F526" s="452">
        <v>7951</v>
      </c>
      <c r="G526" s="452">
        <v>8509</v>
      </c>
      <c r="H526" s="452">
        <v>9528</v>
      </c>
      <c r="I526" s="452">
        <v>10555</v>
      </c>
      <c r="J526" s="452">
        <v>10462</v>
      </c>
      <c r="K526" s="452">
        <v>12507</v>
      </c>
      <c r="L526" s="869">
        <v>13949</v>
      </c>
      <c r="M526" s="869">
        <v>14483</v>
      </c>
      <c r="N526" s="869">
        <v>14978</v>
      </c>
      <c r="O526" s="452">
        <v>14898</v>
      </c>
      <c r="P526" s="452">
        <v>13987</v>
      </c>
      <c r="Q526" s="452">
        <v>10149</v>
      </c>
      <c r="R526" s="452">
        <v>7227</v>
      </c>
      <c r="S526" s="452">
        <v>7611</v>
      </c>
      <c r="T526" s="452">
        <v>6148</v>
      </c>
      <c r="U526" s="452">
        <v>7577</v>
      </c>
      <c r="V526" s="452">
        <v>6134</v>
      </c>
      <c r="W526" s="452">
        <v>4605</v>
      </c>
      <c r="X526" s="453" t="s">
        <v>198</v>
      </c>
      <c r="Y526" s="623"/>
      <c r="Z526" s="624"/>
      <c r="AA526" s="624"/>
      <c r="AB526" s="624"/>
      <c r="AC526" s="624"/>
      <c r="AD526" s="625"/>
      <c r="AE526" s="626"/>
      <c r="AF526" s="431"/>
      <c r="AG526" s="431"/>
      <c r="AH526" s="431"/>
      <c r="AI526" s="432"/>
      <c r="AJ526" s="433"/>
      <c r="AK526" s="433"/>
      <c r="AL526" s="433"/>
      <c r="AM526" s="434"/>
      <c r="AN526" s="434"/>
      <c r="AO526" s="435"/>
    </row>
    <row r="527" spans="1:41" ht="13.5" thickBot="1" x14ac:dyDescent="0.35">
      <c r="A527" s="792" t="s">
        <v>199</v>
      </c>
      <c r="B527" s="793" t="s">
        <v>201</v>
      </c>
      <c r="C527" s="461" t="s">
        <v>201</v>
      </c>
      <c r="D527" s="461" t="s">
        <v>201</v>
      </c>
      <c r="E527" s="461" t="s">
        <v>200</v>
      </c>
      <c r="F527" s="461" t="s">
        <v>200</v>
      </c>
      <c r="G527" s="461" t="s">
        <v>200</v>
      </c>
      <c r="H527" s="461" t="s">
        <v>200</v>
      </c>
      <c r="I527" s="461" t="s">
        <v>200</v>
      </c>
      <c r="J527" s="461" t="s">
        <v>200</v>
      </c>
      <c r="K527" s="461" t="s">
        <v>200</v>
      </c>
      <c r="L527" s="870" t="s">
        <v>200</v>
      </c>
      <c r="M527" s="870" t="s">
        <v>200</v>
      </c>
      <c r="N527" s="870" t="s">
        <v>200</v>
      </c>
      <c r="O527" s="870" t="s">
        <v>200</v>
      </c>
      <c r="P527" s="870" t="s">
        <v>200</v>
      </c>
      <c r="Q527" s="870" t="s">
        <v>200</v>
      </c>
      <c r="R527" s="881" t="s">
        <v>248</v>
      </c>
      <c r="S527" s="881" t="s">
        <v>248</v>
      </c>
      <c r="T527" s="881" t="s">
        <v>206</v>
      </c>
      <c r="U527" s="881" t="s">
        <v>206</v>
      </c>
      <c r="V527" s="881" t="s">
        <v>206</v>
      </c>
      <c r="W527" s="881" t="s">
        <v>206</v>
      </c>
      <c r="X527" s="462" t="s">
        <v>201</v>
      </c>
      <c r="Y527" s="463" t="s">
        <v>202</v>
      </c>
      <c r="Z527" s="462" t="s">
        <v>200</v>
      </c>
      <c r="AA527" s="462" t="s">
        <v>204</v>
      </c>
      <c r="AB527" s="462" t="s">
        <v>248</v>
      </c>
      <c r="AC527" s="462" t="s">
        <v>204</v>
      </c>
      <c r="AD527" s="462" t="s">
        <v>206</v>
      </c>
      <c r="AE527" s="463" t="s">
        <v>202</v>
      </c>
      <c r="AF527" s="440"/>
      <c r="AG527" s="440"/>
      <c r="AH527" s="440"/>
      <c r="AI527" s="441"/>
      <c r="AJ527" s="437"/>
      <c r="AK527" s="437"/>
      <c r="AL527" s="437"/>
      <c r="AM527" s="442"/>
      <c r="AN527" s="442"/>
      <c r="AO527" s="443"/>
    </row>
    <row r="528" spans="1:41" ht="13" x14ac:dyDescent="0.3">
      <c r="A528" s="465" t="s">
        <v>208</v>
      </c>
      <c r="B528" s="466">
        <v>163</v>
      </c>
      <c r="C528" s="466">
        <v>166</v>
      </c>
      <c r="D528" s="466">
        <v>160</v>
      </c>
      <c r="E528" s="466">
        <v>0</v>
      </c>
      <c r="F528" s="466">
        <v>0</v>
      </c>
      <c r="G528" s="466">
        <v>0</v>
      </c>
      <c r="H528" s="466">
        <v>7</v>
      </c>
      <c r="I528" s="466">
        <v>8</v>
      </c>
      <c r="J528" s="466">
        <v>83</v>
      </c>
      <c r="K528" s="466">
        <v>27</v>
      </c>
      <c r="L528" s="466">
        <v>45</v>
      </c>
      <c r="M528" s="466">
        <v>55</v>
      </c>
      <c r="N528" s="466">
        <v>68</v>
      </c>
      <c r="O528" s="466">
        <v>2</v>
      </c>
      <c r="P528" s="466">
        <v>2</v>
      </c>
      <c r="Q528" s="466">
        <v>0</v>
      </c>
      <c r="R528" s="466">
        <v>4</v>
      </c>
      <c r="S528" s="466">
        <v>0</v>
      </c>
      <c r="T528" s="466">
        <v>32</v>
      </c>
      <c r="U528" s="466">
        <v>80</v>
      </c>
      <c r="V528" s="466">
        <v>104</v>
      </c>
      <c r="W528" s="466">
        <v>188</v>
      </c>
      <c r="X528" s="702">
        <f t="shared" ref="X528:X540" si="208">SUM(B528:D528)</f>
        <v>489</v>
      </c>
      <c r="Y528" s="703">
        <f t="shared" ref="Y528:Y540" si="209">X528/X$541</f>
        <v>0.26823916620954469</v>
      </c>
      <c r="Z528" s="702">
        <f t="shared" ref="Z528:Z539" si="210">SUM(E528:Q528)</f>
        <v>297</v>
      </c>
      <c r="AA528" s="703">
        <f t="shared" ref="AA528:AA540" si="211">Z528/Z$541</f>
        <v>0.48688524590163934</v>
      </c>
      <c r="AB528" s="702">
        <f t="shared" ref="AB528:AB540" si="212">SUM(R528:S528)</f>
        <v>4</v>
      </c>
      <c r="AC528" s="703">
        <f t="shared" ref="AC528:AC540" si="213">AB528/AB$541</f>
        <v>3.8095238095238099E-2</v>
      </c>
      <c r="AD528" s="702">
        <f t="shared" ref="AD528:AD540" si="214">SUM(T528:W528)</f>
        <v>404</v>
      </c>
      <c r="AE528" s="703">
        <f t="shared" ref="AE528:AE540" si="215">AD528/AD$541</f>
        <v>9.1402714932126691E-2</v>
      </c>
      <c r="AF528" s="440"/>
      <c r="AG528" s="440"/>
      <c r="AH528" s="440"/>
      <c r="AI528" s="441"/>
      <c r="AJ528" s="437"/>
      <c r="AK528" s="437"/>
      <c r="AL528" s="442"/>
      <c r="AM528" s="442"/>
      <c r="AN528" s="442"/>
      <c r="AO528" s="443"/>
    </row>
    <row r="529" spans="1:41" ht="13.5" thickBot="1" x14ac:dyDescent="0.35">
      <c r="A529" s="470" t="s">
        <v>209</v>
      </c>
      <c r="B529" s="471">
        <v>68</v>
      </c>
      <c r="C529" s="471">
        <v>123</v>
      </c>
      <c r="D529" s="471">
        <v>87</v>
      </c>
      <c r="E529" s="471">
        <v>0</v>
      </c>
      <c r="F529" s="471">
        <v>0</v>
      </c>
      <c r="G529" s="471">
        <v>0</v>
      </c>
      <c r="H529" s="471">
        <v>2</v>
      </c>
      <c r="I529" s="471">
        <v>7</v>
      </c>
      <c r="J529" s="471">
        <v>45</v>
      </c>
      <c r="K529" s="471">
        <v>12</v>
      </c>
      <c r="L529" s="471">
        <v>14</v>
      </c>
      <c r="M529" s="471">
        <v>22</v>
      </c>
      <c r="N529" s="471">
        <v>28</v>
      </c>
      <c r="O529" s="471">
        <v>3</v>
      </c>
      <c r="P529" s="471">
        <v>1</v>
      </c>
      <c r="Q529" s="471">
        <v>0</v>
      </c>
      <c r="R529" s="471">
        <v>4</v>
      </c>
      <c r="S529" s="471">
        <v>15</v>
      </c>
      <c r="T529" s="471">
        <v>40</v>
      </c>
      <c r="U529" s="471">
        <v>38</v>
      </c>
      <c r="V529" s="471">
        <v>168</v>
      </c>
      <c r="W529" s="471">
        <v>30</v>
      </c>
      <c r="X529" s="702">
        <f t="shared" si="208"/>
        <v>278</v>
      </c>
      <c r="Y529" s="703">
        <f t="shared" si="209"/>
        <v>0.15249588590235874</v>
      </c>
      <c r="Z529" s="702">
        <f t="shared" si="210"/>
        <v>134</v>
      </c>
      <c r="AA529" s="703">
        <f t="shared" si="211"/>
        <v>0.21967213114754097</v>
      </c>
      <c r="AB529" s="702">
        <f t="shared" si="212"/>
        <v>19</v>
      </c>
      <c r="AC529" s="703">
        <f t="shared" si="213"/>
        <v>0.18095238095238095</v>
      </c>
      <c r="AD529" s="702">
        <f t="shared" si="214"/>
        <v>276</v>
      </c>
      <c r="AE529" s="703">
        <f t="shared" si="215"/>
        <v>6.244343891402715E-2</v>
      </c>
      <c r="AF529" s="624"/>
      <c r="AG529" s="624"/>
      <c r="AH529" s="625"/>
      <c r="AI529" s="626"/>
      <c r="AJ529" s="627"/>
      <c r="AK529" s="627"/>
      <c r="AL529" s="628"/>
      <c r="AM529" s="442"/>
      <c r="AN529" s="442"/>
      <c r="AO529" s="443"/>
    </row>
    <row r="530" spans="1:41" ht="13" x14ac:dyDescent="0.3">
      <c r="A530" s="470" t="s">
        <v>211</v>
      </c>
      <c r="B530" s="471">
        <v>190</v>
      </c>
      <c r="C530" s="471">
        <v>163</v>
      </c>
      <c r="D530" s="471">
        <v>99</v>
      </c>
      <c r="E530" s="471">
        <v>0</v>
      </c>
      <c r="F530" s="471">
        <v>0</v>
      </c>
      <c r="G530" s="471">
        <v>0</v>
      </c>
      <c r="H530" s="471">
        <v>4</v>
      </c>
      <c r="I530" s="471">
        <v>3</v>
      </c>
      <c r="J530" s="471">
        <v>33</v>
      </c>
      <c r="K530" s="471">
        <v>20</v>
      </c>
      <c r="L530" s="471">
        <v>16</v>
      </c>
      <c r="M530" s="471">
        <v>46</v>
      </c>
      <c r="N530" s="471">
        <v>39</v>
      </c>
      <c r="O530" s="471">
        <v>0</v>
      </c>
      <c r="P530" s="471">
        <v>0</v>
      </c>
      <c r="Q530" s="471">
        <v>7</v>
      </c>
      <c r="R530" s="471">
        <v>2</v>
      </c>
      <c r="S530" s="471">
        <v>23</v>
      </c>
      <c r="T530" s="471">
        <v>88</v>
      </c>
      <c r="U530" s="471">
        <v>140</v>
      </c>
      <c r="V530" s="471">
        <v>154</v>
      </c>
      <c r="W530" s="471">
        <v>75</v>
      </c>
      <c r="X530" s="702">
        <f t="shared" si="208"/>
        <v>452</v>
      </c>
      <c r="Y530" s="703">
        <f t="shared" si="209"/>
        <v>0.24794295117937465</v>
      </c>
      <c r="Z530" s="702">
        <f t="shared" si="210"/>
        <v>168</v>
      </c>
      <c r="AA530" s="703">
        <f t="shared" si="211"/>
        <v>0.27540983606557379</v>
      </c>
      <c r="AB530" s="702">
        <f t="shared" si="212"/>
        <v>25</v>
      </c>
      <c r="AC530" s="703">
        <f t="shared" si="213"/>
        <v>0.23809523809523808</v>
      </c>
      <c r="AD530" s="702">
        <f t="shared" si="214"/>
        <v>457</v>
      </c>
      <c r="AE530" s="703">
        <f t="shared" si="215"/>
        <v>0.10339366515837103</v>
      </c>
      <c r="AF530" s="462" t="s">
        <v>248</v>
      </c>
      <c r="AG530" s="692" t="s">
        <v>204</v>
      </c>
      <c r="AH530" s="462" t="s">
        <v>206</v>
      </c>
      <c r="AI530" s="463" t="s">
        <v>202</v>
      </c>
      <c r="AJ530" s="632" t="s">
        <v>207</v>
      </c>
      <c r="AK530" s="463" t="s">
        <v>204</v>
      </c>
      <c r="AL530" s="633"/>
      <c r="AM530" s="442"/>
      <c r="AN530" s="442"/>
      <c r="AO530" s="443"/>
    </row>
    <row r="531" spans="1:41" ht="13" x14ac:dyDescent="0.3">
      <c r="A531" s="470" t="s">
        <v>212</v>
      </c>
      <c r="B531" s="471">
        <v>180</v>
      </c>
      <c r="C531" s="471">
        <v>209</v>
      </c>
      <c r="D531" s="471">
        <v>63</v>
      </c>
      <c r="E531" s="471">
        <v>0</v>
      </c>
      <c r="F531" s="471">
        <v>0</v>
      </c>
      <c r="G531" s="471">
        <v>0</v>
      </c>
      <c r="H531" s="471">
        <v>0</v>
      </c>
      <c r="I531" s="471">
        <v>0</v>
      </c>
      <c r="J531" s="471">
        <v>3</v>
      </c>
      <c r="K531" s="471">
        <v>1</v>
      </c>
      <c r="L531" s="471">
        <v>0</v>
      </c>
      <c r="M531" s="471">
        <v>0</v>
      </c>
      <c r="N531" s="471">
        <v>0</v>
      </c>
      <c r="O531" s="471">
        <v>3</v>
      </c>
      <c r="P531" s="471">
        <v>0</v>
      </c>
      <c r="Q531" s="471">
        <v>0</v>
      </c>
      <c r="R531" s="471">
        <v>0</v>
      </c>
      <c r="S531" s="471">
        <v>22</v>
      </c>
      <c r="T531" s="471">
        <v>136</v>
      </c>
      <c r="U531" s="471">
        <v>94</v>
      </c>
      <c r="V531" s="471">
        <v>143</v>
      </c>
      <c r="W531" s="471">
        <v>11</v>
      </c>
      <c r="X531" s="702">
        <f t="shared" si="208"/>
        <v>452</v>
      </c>
      <c r="Y531" s="703">
        <f t="shared" si="209"/>
        <v>0.24794295117937465</v>
      </c>
      <c r="Z531" s="702">
        <f t="shared" si="210"/>
        <v>7</v>
      </c>
      <c r="AA531" s="703">
        <f t="shared" si="211"/>
        <v>1.1475409836065573E-2</v>
      </c>
      <c r="AB531" s="702">
        <f t="shared" si="212"/>
        <v>22</v>
      </c>
      <c r="AC531" s="703">
        <f t="shared" si="213"/>
        <v>0.20952380952380953</v>
      </c>
      <c r="AD531" s="702">
        <f t="shared" si="214"/>
        <v>384</v>
      </c>
      <c r="AE531" s="703">
        <f t="shared" si="215"/>
        <v>8.6877828054298639E-2</v>
      </c>
      <c r="AF531" s="702">
        <f t="shared" ref="AF531:AF543" si="216">X557</f>
        <v>0</v>
      </c>
      <c r="AG531" s="703">
        <f t="shared" ref="AG531:AG540" si="217">AF531/AF$544</f>
        <v>0</v>
      </c>
      <c r="AH531" s="702">
        <f t="shared" ref="AH531:AH543" si="218">Y557+Z557+AA557</f>
        <v>256</v>
      </c>
      <c r="AI531" s="703">
        <f t="shared" ref="AI531:AI543" si="219">AH531/AH$544</f>
        <v>6.8139472983763646E-2</v>
      </c>
      <c r="AJ531" s="718">
        <f t="shared" ref="AJ531:AJ543" si="220">SUM(J557:AA557,H557,B557:F557)</f>
        <v>1184</v>
      </c>
      <c r="AK531" s="703">
        <f t="shared" ref="AK531:AK543" si="221">AJ531/AJ$544</f>
        <v>0.17122198120028922</v>
      </c>
      <c r="AL531" s="590" t="s">
        <v>208</v>
      </c>
      <c r="AM531" s="442"/>
      <c r="AN531" s="442"/>
      <c r="AO531" s="443"/>
    </row>
    <row r="532" spans="1:41" ht="13" x14ac:dyDescent="0.3">
      <c r="A532" s="470" t="s">
        <v>213</v>
      </c>
      <c r="B532" s="471">
        <v>59</v>
      </c>
      <c r="C532" s="471">
        <v>69</v>
      </c>
      <c r="D532" s="471">
        <v>17</v>
      </c>
      <c r="E532" s="471">
        <v>0</v>
      </c>
      <c r="F532" s="471">
        <v>0</v>
      </c>
      <c r="G532" s="471">
        <v>0</v>
      </c>
      <c r="H532" s="471">
        <v>0</v>
      </c>
      <c r="I532" s="471">
        <v>0</v>
      </c>
      <c r="J532" s="471">
        <v>0</v>
      </c>
      <c r="K532" s="471">
        <v>0</v>
      </c>
      <c r="L532" s="471">
        <v>0</v>
      </c>
      <c r="M532" s="471">
        <v>0</v>
      </c>
      <c r="N532" s="471">
        <v>3</v>
      </c>
      <c r="O532" s="471">
        <v>0</v>
      </c>
      <c r="P532" s="471">
        <v>0</v>
      </c>
      <c r="Q532" s="471">
        <v>0</v>
      </c>
      <c r="R532" s="471">
        <v>0</v>
      </c>
      <c r="S532" s="471">
        <v>11</v>
      </c>
      <c r="T532" s="471">
        <v>60</v>
      </c>
      <c r="U532" s="471">
        <v>97</v>
      </c>
      <c r="V532" s="471">
        <v>121</v>
      </c>
      <c r="W532" s="471">
        <v>52</v>
      </c>
      <c r="X532" s="702">
        <f t="shared" si="208"/>
        <v>145</v>
      </c>
      <c r="Y532" s="703">
        <f t="shared" si="209"/>
        <v>7.9539221064179919E-2</v>
      </c>
      <c r="Z532" s="702">
        <f t="shared" si="210"/>
        <v>3</v>
      </c>
      <c r="AA532" s="703">
        <f t="shared" si="211"/>
        <v>4.9180327868852463E-3</v>
      </c>
      <c r="AB532" s="702">
        <f t="shared" si="212"/>
        <v>11</v>
      </c>
      <c r="AC532" s="703">
        <f t="shared" si="213"/>
        <v>0.10476190476190476</v>
      </c>
      <c r="AD532" s="702">
        <f t="shared" si="214"/>
        <v>330</v>
      </c>
      <c r="AE532" s="703">
        <f t="shared" si="215"/>
        <v>7.4660633484162894E-2</v>
      </c>
      <c r="AF532" s="702">
        <f t="shared" si="216"/>
        <v>0</v>
      </c>
      <c r="AG532" s="703">
        <f t="shared" si="217"/>
        <v>0</v>
      </c>
      <c r="AH532" s="702">
        <f t="shared" si="218"/>
        <v>206</v>
      </c>
      <c r="AI532" s="703">
        <f t="shared" si="219"/>
        <v>5.4830982166622307E-2</v>
      </c>
      <c r="AJ532" s="718">
        <f t="shared" si="220"/>
        <v>732</v>
      </c>
      <c r="AK532" s="703">
        <f t="shared" si="221"/>
        <v>0.10585683297180043</v>
      </c>
      <c r="AL532" s="590" t="s">
        <v>209</v>
      </c>
      <c r="AM532" s="442"/>
      <c r="AN532" s="442"/>
      <c r="AO532" s="443"/>
    </row>
    <row r="533" spans="1:41" ht="13" x14ac:dyDescent="0.3">
      <c r="A533" s="470" t="s">
        <v>214</v>
      </c>
      <c r="B533" s="471">
        <v>0</v>
      </c>
      <c r="C533" s="471">
        <v>2</v>
      </c>
      <c r="D533" s="471">
        <v>0</v>
      </c>
      <c r="E533" s="471">
        <v>0</v>
      </c>
      <c r="F533" s="471">
        <v>0</v>
      </c>
      <c r="G533" s="471">
        <v>0</v>
      </c>
      <c r="H533" s="471">
        <v>0</v>
      </c>
      <c r="I533" s="471">
        <v>0</v>
      </c>
      <c r="J533" s="471">
        <v>0</v>
      </c>
      <c r="K533" s="471">
        <v>0</v>
      </c>
      <c r="L533" s="471">
        <v>0</v>
      </c>
      <c r="M533" s="471">
        <v>0</v>
      </c>
      <c r="N533" s="471">
        <v>0</v>
      </c>
      <c r="O533" s="471">
        <v>0</v>
      </c>
      <c r="P533" s="471">
        <v>0</v>
      </c>
      <c r="Q533" s="471">
        <v>0</v>
      </c>
      <c r="R533" s="471">
        <v>0</v>
      </c>
      <c r="S533" s="471">
        <v>22</v>
      </c>
      <c r="T533" s="471">
        <v>93</v>
      </c>
      <c r="U533" s="471">
        <v>186</v>
      </c>
      <c r="V533" s="471">
        <v>162</v>
      </c>
      <c r="W533" s="471">
        <v>76</v>
      </c>
      <c r="X533" s="702">
        <f t="shared" si="208"/>
        <v>2</v>
      </c>
      <c r="Y533" s="703">
        <f t="shared" si="209"/>
        <v>1.0970927043335162E-3</v>
      </c>
      <c r="Z533" s="702">
        <f t="shared" si="210"/>
        <v>0</v>
      </c>
      <c r="AA533" s="703">
        <f t="shared" si="211"/>
        <v>0</v>
      </c>
      <c r="AB533" s="702">
        <f t="shared" si="212"/>
        <v>22</v>
      </c>
      <c r="AC533" s="703">
        <f t="shared" si="213"/>
        <v>0.20952380952380953</v>
      </c>
      <c r="AD533" s="702">
        <f t="shared" si="214"/>
        <v>517</v>
      </c>
      <c r="AE533" s="703">
        <f t="shared" si="215"/>
        <v>0.1169683257918552</v>
      </c>
      <c r="AF533" s="702">
        <f t="shared" si="216"/>
        <v>7</v>
      </c>
      <c r="AG533" s="703">
        <f t="shared" si="217"/>
        <v>0.2413793103448276</v>
      </c>
      <c r="AH533" s="702">
        <f t="shared" si="218"/>
        <v>381</v>
      </c>
      <c r="AI533" s="703">
        <f t="shared" si="219"/>
        <v>0.10141070002661698</v>
      </c>
      <c r="AJ533" s="718">
        <f t="shared" si="220"/>
        <v>1439</v>
      </c>
      <c r="AK533" s="703">
        <f t="shared" si="221"/>
        <v>0.20809833694866234</v>
      </c>
      <c r="AL533" s="591" t="s">
        <v>211</v>
      </c>
      <c r="AM533" s="442"/>
      <c r="AN533" s="442"/>
      <c r="AO533" s="443"/>
    </row>
    <row r="534" spans="1:41" ht="13" x14ac:dyDescent="0.3">
      <c r="A534" s="470" t="s">
        <v>215</v>
      </c>
      <c r="B534" s="471">
        <v>0</v>
      </c>
      <c r="C534" s="471">
        <v>1</v>
      </c>
      <c r="D534" s="471">
        <v>0</v>
      </c>
      <c r="E534" s="471">
        <v>0</v>
      </c>
      <c r="F534" s="471">
        <v>0</v>
      </c>
      <c r="G534" s="471">
        <v>0</v>
      </c>
      <c r="H534" s="471">
        <v>0</v>
      </c>
      <c r="I534" s="471">
        <v>0</v>
      </c>
      <c r="J534" s="471">
        <v>0</v>
      </c>
      <c r="K534" s="471">
        <v>0</v>
      </c>
      <c r="L534" s="471">
        <v>0</v>
      </c>
      <c r="M534" s="471">
        <v>0</v>
      </c>
      <c r="N534" s="471">
        <v>0</v>
      </c>
      <c r="O534" s="471">
        <v>0</v>
      </c>
      <c r="P534" s="471">
        <v>0</v>
      </c>
      <c r="Q534" s="471">
        <v>0</v>
      </c>
      <c r="R534" s="471">
        <v>0</v>
      </c>
      <c r="S534" s="471">
        <v>2</v>
      </c>
      <c r="T534" s="471">
        <v>63</v>
      </c>
      <c r="U534" s="471">
        <v>193</v>
      </c>
      <c r="V534" s="471">
        <v>205</v>
      </c>
      <c r="W534" s="471">
        <v>38</v>
      </c>
      <c r="X534" s="702">
        <f t="shared" si="208"/>
        <v>1</v>
      </c>
      <c r="Y534" s="703">
        <f t="shared" si="209"/>
        <v>5.4854635216675812E-4</v>
      </c>
      <c r="Z534" s="702">
        <f t="shared" si="210"/>
        <v>0</v>
      </c>
      <c r="AA534" s="703">
        <f t="shared" si="211"/>
        <v>0</v>
      </c>
      <c r="AB534" s="702">
        <f t="shared" si="212"/>
        <v>2</v>
      </c>
      <c r="AC534" s="703">
        <f t="shared" si="213"/>
        <v>1.9047619047619049E-2</v>
      </c>
      <c r="AD534" s="702">
        <f t="shared" si="214"/>
        <v>499</v>
      </c>
      <c r="AE534" s="703">
        <f t="shared" si="215"/>
        <v>0.11289592760180996</v>
      </c>
      <c r="AF534" s="702">
        <f t="shared" si="216"/>
        <v>7</v>
      </c>
      <c r="AG534" s="703">
        <f t="shared" si="217"/>
        <v>0.2413793103448276</v>
      </c>
      <c r="AH534" s="702">
        <f t="shared" si="218"/>
        <v>449</v>
      </c>
      <c r="AI534" s="703">
        <f t="shared" si="219"/>
        <v>0.1195102475379292</v>
      </c>
      <c r="AJ534" s="718">
        <f t="shared" si="220"/>
        <v>757</v>
      </c>
      <c r="AK534" s="703">
        <f t="shared" si="221"/>
        <v>0.10947216196673898</v>
      </c>
      <c r="AL534" s="591" t="s">
        <v>212</v>
      </c>
      <c r="AM534" s="442"/>
      <c r="AN534" s="442"/>
      <c r="AO534" s="443"/>
    </row>
    <row r="535" spans="1:41" ht="13.5" thickBot="1" x14ac:dyDescent="0.35">
      <c r="A535" s="474" t="s">
        <v>216</v>
      </c>
      <c r="B535" s="475">
        <v>0</v>
      </c>
      <c r="C535" s="475">
        <v>4</v>
      </c>
      <c r="D535" s="475">
        <v>0</v>
      </c>
      <c r="E535" s="475">
        <v>0</v>
      </c>
      <c r="F535" s="475">
        <v>0</v>
      </c>
      <c r="G535" s="475">
        <v>0</v>
      </c>
      <c r="H535" s="475">
        <v>0</v>
      </c>
      <c r="I535" s="475">
        <v>0</v>
      </c>
      <c r="J535" s="475" t="s">
        <v>218</v>
      </c>
      <c r="K535" s="475">
        <v>0</v>
      </c>
      <c r="L535" s="475">
        <v>0</v>
      </c>
      <c r="M535" s="475">
        <v>0</v>
      </c>
      <c r="N535" s="475">
        <v>0</v>
      </c>
      <c r="O535" s="475">
        <v>0</v>
      </c>
      <c r="P535" s="475">
        <v>0</v>
      </c>
      <c r="Q535" s="475">
        <v>0</v>
      </c>
      <c r="R535" s="475">
        <v>0</v>
      </c>
      <c r="S535" s="475">
        <v>0</v>
      </c>
      <c r="T535" s="475">
        <v>23</v>
      </c>
      <c r="U535" s="475">
        <v>61</v>
      </c>
      <c r="V535" s="475">
        <v>102</v>
      </c>
      <c r="W535" s="475">
        <v>12</v>
      </c>
      <c r="X535" s="706">
        <f t="shared" si="208"/>
        <v>4</v>
      </c>
      <c r="Y535" s="707">
        <f t="shared" si="209"/>
        <v>2.1941854086670325E-3</v>
      </c>
      <c r="Z535" s="706">
        <f t="shared" si="210"/>
        <v>0</v>
      </c>
      <c r="AA535" s="707">
        <f t="shared" si="211"/>
        <v>0</v>
      </c>
      <c r="AB535" s="706">
        <f t="shared" si="212"/>
        <v>0</v>
      </c>
      <c r="AC535" s="707">
        <f t="shared" si="213"/>
        <v>0</v>
      </c>
      <c r="AD535" s="706">
        <f t="shared" si="214"/>
        <v>198</v>
      </c>
      <c r="AE535" s="707">
        <f t="shared" si="215"/>
        <v>4.4796380090497738E-2</v>
      </c>
      <c r="AF535" s="702">
        <f t="shared" si="216"/>
        <v>5</v>
      </c>
      <c r="AG535" s="703">
        <f t="shared" si="217"/>
        <v>0.17241379310344829</v>
      </c>
      <c r="AH535" s="702">
        <f t="shared" si="218"/>
        <v>347</v>
      </c>
      <c r="AI535" s="703">
        <f t="shared" si="219"/>
        <v>9.2360926270960875E-2</v>
      </c>
      <c r="AJ535" s="718">
        <f t="shared" si="220"/>
        <v>436</v>
      </c>
      <c r="AK535" s="703">
        <f t="shared" si="221"/>
        <v>6.305133767172813E-2</v>
      </c>
      <c r="AL535" s="591" t="s">
        <v>213</v>
      </c>
      <c r="AM535" s="442"/>
      <c r="AN535" s="442"/>
      <c r="AO535" s="443"/>
    </row>
    <row r="536" spans="1:41" ht="13" x14ac:dyDescent="0.3">
      <c r="A536" s="465" t="s">
        <v>217</v>
      </c>
      <c r="B536" s="466">
        <v>0</v>
      </c>
      <c r="C536" s="466">
        <v>0</v>
      </c>
      <c r="D536" s="466">
        <v>0</v>
      </c>
      <c r="E536" s="466">
        <v>0</v>
      </c>
      <c r="F536" s="466">
        <v>0</v>
      </c>
      <c r="G536" s="466">
        <v>0</v>
      </c>
      <c r="H536" s="466">
        <v>0</v>
      </c>
      <c r="I536" s="466">
        <v>0</v>
      </c>
      <c r="J536" s="466" t="s">
        <v>218</v>
      </c>
      <c r="K536" s="466" t="s">
        <v>218</v>
      </c>
      <c r="L536" s="466">
        <v>0</v>
      </c>
      <c r="M536" s="1487">
        <v>1</v>
      </c>
      <c r="N536" s="466">
        <v>0</v>
      </c>
      <c r="O536" s="466">
        <v>0</v>
      </c>
      <c r="P536" s="466">
        <v>0</v>
      </c>
      <c r="Q536" s="466">
        <v>0</v>
      </c>
      <c r="R536" s="466">
        <v>0</v>
      </c>
      <c r="S536" s="466">
        <v>0</v>
      </c>
      <c r="T536" s="883">
        <v>41</v>
      </c>
      <c r="U536" s="883">
        <v>180</v>
      </c>
      <c r="V536" s="883">
        <v>324</v>
      </c>
      <c r="W536" s="883">
        <v>64</v>
      </c>
      <c r="X536" s="710">
        <f t="shared" si="208"/>
        <v>0</v>
      </c>
      <c r="Y536" s="711">
        <f t="shared" si="209"/>
        <v>0</v>
      </c>
      <c r="Z536" s="710">
        <f t="shared" si="210"/>
        <v>1</v>
      </c>
      <c r="AA536" s="711">
        <f t="shared" si="211"/>
        <v>1.639344262295082E-3</v>
      </c>
      <c r="AB536" s="710">
        <f t="shared" si="212"/>
        <v>0</v>
      </c>
      <c r="AC536" s="711">
        <f t="shared" si="213"/>
        <v>0</v>
      </c>
      <c r="AD536" s="710">
        <f t="shared" si="214"/>
        <v>609</v>
      </c>
      <c r="AE536" s="711">
        <f t="shared" si="215"/>
        <v>0.13778280542986426</v>
      </c>
      <c r="AF536" s="702">
        <f t="shared" si="216"/>
        <v>8</v>
      </c>
      <c r="AG536" s="703">
        <f t="shared" si="217"/>
        <v>0.27586206896551724</v>
      </c>
      <c r="AH536" s="702">
        <f t="shared" si="218"/>
        <v>536</v>
      </c>
      <c r="AI536" s="703">
        <f t="shared" si="219"/>
        <v>0.14266702155975514</v>
      </c>
      <c r="AJ536" s="718">
        <f t="shared" si="220"/>
        <v>630</v>
      </c>
      <c r="AK536" s="703">
        <f t="shared" si="221"/>
        <v>9.1106290672451198E-2</v>
      </c>
      <c r="AL536" s="591" t="s">
        <v>214</v>
      </c>
      <c r="AM536" s="442"/>
      <c r="AN536" s="442"/>
      <c r="AO536" s="443"/>
    </row>
    <row r="537" spans="1:41" ht="13" x14ac:dyDescent="0.3">
      <c r="A537" s="470" t="s">
        <v>219</v>
      </c>
      <c r="B537" s="471">
        <v>0</v>
      </c>
      <c r="C537" s="471">
        <v>0</v>
      </c>
      <c r="D537" s="471">
        <v>0</v>
      </c>
      <c r="E537" s="471">
        <v>0</v>
      </c>
      <c r="F537" s="471">
        <v>0</v>
      </c>
      <c r="G537" s="471">
        <v>0</v>
      </c>
      <c r="H537" s="471">
        <v>0</v>
      </c>
      <c r="I537" s="471">
        <v>0</v>
      </c>
      <c r="J537" s="471" t="s">
        <v>218</v>
      </c>
      <c r="K537" s="471" t="s">
        <v>218</v>
      </c>
      <c r="L537" s="471">
        <v>0</v>
      </c>
      <c r="M537" s="471">
        <v>0</v>
      </c>
      <c r="N537" s="471">
        <v>0</v>
      </c>
      <c r="O537" s="471" t="s">
        <v>218</v>
      </c>
      <c r="P537" s="471">
        <v>0</v>
      </c>
      <c r="Q537" s="471" t="s">
        <v>218</v>
      </c>
      <c r="R537" s="471" t="s">
        <v>218</v>
      </c>
      <c r="S537" s="471">
        <v>0</v>
      </c>
      <c r="T537" s="471">
        <v>8</v>
      </c>
      <c r="U537" s="471">
        <v>102</v>
      </c>
      <c r="V537" s="471">
        <v>172</v>
      </c>
      <c r="W537" s="471">
        <v>84</v>
      </c>
      <c r="X537" s="702">
        <f t="shared" si="208"/>
        <v>0</v>
      </c>
      <c r="Y537" s="703">
        <f t="shared" si="209"/>
        <v>0</v>
      </c>
      <c r="Z537" s="702">
        <f t="shared" si="210"/>
        <v>0</v>
      </c>
      <c r="AA537" s="703">
        <f t="shared" si="211"/>
        <v>0</v>
      </c>
      <c r="AB537" s="702">
        <f t="shared" si="212"/>
        <v>0</v>
      </c>
      <c r="AC537" s="703">
        <f t="shared" si="213"/>
        <v>0</v>
      </c>
      <c r="AD537" s="702">
        <f t="shared" si="214"/>
        <v>366</v>
      </c>
      <c r="AE537" s="703">
        <f t="shared" si="215"/>
        <v>8.2805429864253391E-2</v>
      </c>
      <c r="AF537" s="702">
        <f t="shared" si="216"/>
        <v>1</v>
      </c>
      <c r="AG537" s="703">
        <f t="shared" si="217"/>
        <v>3.4482758620689655E-2</v>
      </c>
      <c r="AH537" s="702">
        <f t="shared" si="218"/>
        <v>414</v>
      </c>
      <c r="AI537" s="703">
        <f t="shared" si="219"/>
        <v>0.11019430396593026</v>
      </c>
      <c r="AJ537" s="718">
        <f t="shared" si="220"/>
        <v>462</v>
      </c>
      <c r="AK537" s="703">
        <f t="shared" si="221"/>
        <v>6.6811279826464204E-2</v>
      </c>
      <c r="AL537" s="591" t="s">
        <v>215</v>
      </c>
      <c r="AM537" s="442"/>
      <c r="AN537" s="442"/>
      <c r="AO537" s="443"/>
    </row>
    <row r="538" spans="1:41" ht="13.5" thickBot="1" x14ac:dyDescent="0.35">
      <c r="A538" s="470" t="s">
        <v>220</v>
      </c>
      <c r="B538" s="471" t="s">
        <v>218</v>
      </c>
      <c r="C538" s="471" t="s">
        <v>218</v>
      </c>
      <c r="D538" s="471" t="s">
        <v>218</v>
      </c>
      <c r="E538" s="471" t="s">
        <v>218</v>
      </c>
      <c r="F538" s="471" t="s">
        <v>218</v>
      </c>
      <c r="G538" s="471" t="s">
        <v>218</v>
      </c>
      <c r="H538" s="471" t="s">
        <v>218</v>
      </c>
      <c r="I538" s="471" t="s">
        <v>218</v>
      </c>
      <c r="J538" s="471" t="s">
        <v>218</v>
      </c>
      <c r="K538" s="471" t="s">
        <v>218</v>
      </c>
      <c r="L538" s="471" t="s">
        <v>218</v>
      </c>
      <c r="M538" s="471" t="s">
        <v>218</v>
      </c>
      <c r="N538" s="471" t="s">
        <v>218</v>
      </c>
      <c r="O538" s="471" t="s">
        <v>218</v>
      </c>
      <c r="P538" s="471" t="s">
        <v>218</v>
      </c>
      <c r="Q538" s="471" t="s">
        <v>218</v>
      </c>
      <c r="R538" s="471" t="s">
        <v>218</v>
      </c>
      <c r="S538" s="471" t="s">
        <v>218</v>
      </c>
      <c r="T538" s="471">
        <v>0</v>
      </c>
      <c r="U538" s="471">
        <v>20</v>
      </c>
      <c r="V538" s="471">
        <v>85</v>
      </c>
      <c r="W538" s="471">
        <v>95</v>
      </c>
      <c r="X538" s="702">
        <f t="shared" si="208"/>
        <v>0</v>
      </c>
      <c r="Y538" s="703">
        <f t="shared" si="209"/>
        <v>0</v>
      </c>
      <c r="Z538" s="702">
        <f t="shared" si="210"/>
        <v>0</v>
      </c>
      <c r="AA538" s="703">
        <f t="shared" si="211"/>
        <v>0</v>
      </c>
      <c r="AB538" s="702">
        <f t="shared" si="212"/>
        <v>0</v>
      </c>
      <c r="AC538" s="703">
        <f t="shared" si="213"/>
        <v>0</v>
      </c>
      <c r="AD538" s="702">
        <f t="shared" si="214"/>
        <v>200</v>
      </c>
      <c r="AE538" s="703">
        <f t="shared" si="215"/>
        <v>4.5248868778280542E-2</v>
      </c>
      <c r="AF538" s="706">
        <f t="shared" si="216"/>
        <v>0</v>
      </c>
      <c r="AG538" s="707">
        <f t="shared" si="217"/>
        <v>0</v>
      </c>
      <c r="AH538" s="706">
        <f t="shared" si="218"/>
        <v>301</v>
      </c>
      <c r="AI538" s="707">
        <f t="shared" si="219"/>
        <v>8.0117114719190849E-2</v>
      </c>
      <c r="AJ538" s="722">
        <f t="shared" si="220"/>
        <v>318</v>
      </c>
      <c r="AK538" s="707">
        <f t="shared" si="221"/>
        <v>4.598698481561822E-2</v>
      </c>
      <c r="AL538" s="597" t="s">
        <v>216</v>
      </c>
      <c r="AM538" s="651"/>
      <c r="AN538" s="651"/>
      <c r="AO538" s="652"/>
    </row>
    <row r="539" spans="1:41" ht="13" x14ac:dyDescent="0.3">
      <c r="A539" s="470" t="s">
        <v>221</v>
      </c>
      <c r="B539" s="471" t="s">
        <v>218</v>
      </c>
      <c r="C539" s="471" t="s">
        <v>218</v>
      </c>
      <c r="D539" s="471" t="s">
        <v>218</v>
      </c>
      <c r="E539" s="471" t="s">
        <v>218</v>
      </c>
      <c r="F539" s="471" t="s">
        <v>218</v>
      </c>
      <c r="G539" s="471" t="s">
        <v>218</v>
      </c>
      <c r="H539" s="471" t="s">
        <v>218</v>
      </c>
      <c r="I539" s="471" t="s">
        <v>218</v>
      </c>
      <c r="J539" s="471" t="s">
        <v>218</v>
      </c>
      <c r="K539" s="471" t="s">
        <v>218</v>
      </c>
      <c r="L539" s="471" t="s">
        <v>218</v>
      </c>
      <c r="M539" s="471" t="s">
        <v>218</v>
      </c>
      <c r="N539" s="471" t="s">
        <v>218</v>
      </c>
      <c r="O539" s="471" t="s">
        <v>218</v>
      </c>
      <c r="P539" s="471" t="s">
        <v>218</v>
      </c>
      <c r="Q539" s="471" t="s">
        <v>218</v>
      </c>
      <c r="R539" s="471" t="s">
        <v>218</v>
      </c>
      <c r="S539" s="471" t="s">
        <v>218</v>
      </c>
      <c r="T539" s="471">
        <v>0</v>
      </c>
      <c r="U539" s="471">
        <v>9</v>
      </c>
      <c r="V539" s="471">
        <v>62</v>
      </c>
      <c r="W539" s="471">
        <v>77</v>
      </c>
      <c r="X539" s="702">
        <f t="shared" si="208"/>
        <v>0</v>
      </c>
      <c r="Y539" s="703">
        <f t="shared" si="209"/>
        <v>0</v>
      </c>
      <c r="Z539" s="702">
        <f t="shared" si="210"/>
        <v>0</v>
      </c>
      <c r="AA539" s="703">
        <f t="shared" si="211"/>
        <v>0</v>
      </c>
      <c r="AB539" s="702">
        <f t="shared" si="212"/>
        <v>0</v>
      </c>
      <c r="AC539" s="703">
        <f t="shared" si="213"/>
        <v>0</v>
      </c>
      <c r="AD539" s="702">
        <f t="shared" si="214"/>
        <v>148</v>
      </c>
      <c r="AE539" s="703">
        <f t="shared" si="215"/>
        <v>3.3484162895927601E-2</v>
      </c>
      <c r="AF539" s="710">
        <f t="shared" si="216"/>
        <v>1</v>
      </c>
      <c r="AG539" s="711">
        <f t="shared" si="217"/>
        <v>3.4482758620689655E-2</v>
      </c>
      <c r="AH539" s="710">
        <f t="shared" si="218"/>
        <v>503</v>
      </c>
      <c r="AI539" s="711">
        <f t="shared" si="219"/>
        <v>0.13388341762044184</v>
      </c>
      <c r="AJ539" s="724">
        <f t="shared" si="220"/>
        <v>577</v>
      </c>
      <c r="AK539" s="711">
        <f t="shared" si="221"/>
        <v>8.3441793203181486E-2</v>
      </c>
      <c r="AL539" s="605" t="s">
        <v>217</v>
      </c>
      <c r="AM539" s="661"/>
      <c r="AN539" s="661"/>
      <c r="AO539" s="662"/>
    </row>
    <row r="540" spans="1:41" ht="13.5" thickBot="1" x14ac:dyDescent="0.35">
      <c r="A540" s="482" t="s">
        <v>222</v>
      </c>
      <c r="B540" s="473" t="s">
        <v>218</v>
      </c>
      <c r="C540" s="473" t="s">
        <v>218</v>
      </c>
      <c r="D540" s="473" t="s">
        <v>218</v>
      </c>
      <c r="E540" s="471" t="s">
        <v>218</v>
      </c>
      <c r="F540" s="473" t="s">
        <v>218</v>
      </c>
      <c r="G540" s="473" t="s">
        <v>218</v>
      </c>
      <c r="H540" s="471" t="s">
        <v>218</v>
      </c>
      <c r="I540" s="471" t="s">
        <v>218</v>
      </c>
      <c r="J540" s="473" t="s">
        <v>218</v>
      </c>
      <c r="K540" s="473" t="s">
        <v>218</v>
      </c>
      <c r="L540" s="473" t="s">
        <v>218</v>
      </c>
      <c r="M540" s="473" t="s">
        <v>218</v>
      </c>
      <c r="N540" s="473" t="s">
        <v>218</v>
      </c>
      <c r="O540" s="471" t="s">
        <v>218</v>
      </c>
      <c r="P540" s="471" t="s">
        <v>218</v>
      </c>
      <c r="Q540" s="471" t="s">
        <v>218</v>
      </c>
      <c r="R540" s="471" t="s">
        <v>218</v>
      </c>
      <c r="S540" s="473" t="s">
        <v>218</v>
      </c>
      <c r="T540" s="475">
        <v>0</v>
      </c>
      <c r="U540" s="475">
        <v>0</v>
      </c>
      <c r="V540" s="475">
        <v>8</v>
      </c>
      <c r="W540" s="475">
        <v>24</v>
      </c>
      <c r="X540" s="702">
        <f t="shared" si="208"/>
        <v>0</v>
      </c>
      <c r="Y540" s="703">
        <f t="shared" si="209"/>
        <v>0</v>
      </c>
      <c r="Z540" s="702">
        <f>SUM(E540:S540)</f>
        <v>0</v>
      </c>
      <c r="AA540" s="703">
        <f t="shared" si="211"/>
        <v>0</v>
      </c>
      <c r="AB540" s="702">
        <f t="shared" si="212"/>
        <v>0</v>
      </c>
      <c r="AC540" s="703">
        <f t="shared" si="213"/>
        <v>0</v>
      </c>
      <c r="AD540" s="702">
        <f t="shared" si="214"/>
        <v>32</v>
      </c>
      <c r="AE540" s="703">
        <f t="shared" si="215"/>
        <v>7.2398190045248872E-3</v>
      </c>
      <c r="AF540" s="702">
        <f t="shared" si="216"/>
        <v>0</v>
      </c>
      <c r="AG540" s="703">
        <f t="shared" si="217"/>
        <v>0</v>
      </c>
      <c r="AH540" s="702">
        <f t="shared" si="218"/>
        <v>140</v>
      </c>
      <c r="AI540" s="703">
        <f t="shared" si="219"/>
        <v>3.7263774287995738E-2</v>
      </c>
      <c r="AJ540" s="718">
        <f t="shared" si="220"/>
        <v>156</v>
      </c>
      <c r="AK540" s="703">
        <f t="shared" si="221"/>
        <v>2.2559652928416486E-2</v>
      </c>
      <c r="AL540" s="590" t="s">
        <v>219</v>
      </c>
      <c r="AM540" s="663"/>
      <c r="AN540" s="663"/>
      <c r="AO540" s="664"/>
    </row>
    <row r="541" spans="1:41" ht="13.5" thickBot="1" x14ac:dyDescent="0.35">
      <c r="A541" s="486" t="s">
        <v>46</v>
      </c>
      <c r="B541" s="487">
        <f t="shared" si="207"/>
        <v>660</v>
      </c>
      <c r="C541" s="487">
        <f t="shared" si="207"/>
        <v>737</v>
      </c>
      <c r="D541" s="487">
        <f t="shared" si="207"/>
        <v>426</v>
      </c>
      <c r="E541" s="487">
        <f t="shared" si="207"/>
        <v>0</v>
      </c>
      <c r="F541" s="487">
        <f t="shared" si="207"/>
        <v>0</v>
      </c>
      <c r="G541" s="487">
        <f t="shared" si="207"/>
        <v>0</v>
      </c>
      <c r="H541" s="487">
        <f t="shared" si="207"/>
        <v>13</v>
      </c>
      <c r="I541" s="487">
        <f t="shared" si="207"/>
        <v>18</v>
      </c>
      <c r="J541" s="487">
        <f t="shared" si="207"/>
        <v>164</v>
      </c>
      <c r="K541" s="487">
        <f t="shared" si="207"/>
        <v>60</v>
      </c>
      <c r="L541" s="487">
        <f t="shared" si="207"/>
        <v>75</v>
      </c>
      <c r="M541" s="487">
        <f t="shared" si="207"/>
        <v>124</v>
      </c>
      <c r="N541" s="487">
        <f t="shared" si="207"/>
        <v>138</v>
      </c>
      <c r="O541" s="487">
        <f t="shared" si="207"/>
        <v>8</v>
      </c>
      <c r="P541" s="487">
        <f t="shared" si="207"/>
        <v>3</v>
      </c>
      <c r="Q541" s="487">
        <f t="shared" si="207"/>
        <v>7</v>
      </c>
      <c r="R541" s="487">
        <f t="shared" si="207"/>
        <v>10</v>
      </c>
      <c r="S541" s="487">
        <f t="shared" si="207"/>
        <v>95</v>
      </c>
      <c r="T541" s="487">
        <f t="shared" si="207"/>
        <v>584</v>
      </c>
      <c r="U541" s="487">
        <f t="shared" si="207"/>
        <v>1200</v>
      </c>
      <c r="V541" s="487">
        <f t="shared" si="207"/>
        <v>1810</v>
      </c>
      <c r="W541" s="487">
        <f t="shared" si="207"/>
        <v>826</v>
      </c>
      <c r="X541" s="714">
        <f>SUM(X528:X540)</f>
        <v>1823</v>
      </c>
      <c r="Y541" s="715">
        <f>SUM(Y528:Y540)</f>
        <v>0.99999999999999989</v>
      </c>
      <c r="Z541" s="714">
        <f t="shared" si="207"/>
        <v>610</v>
      </c>
      <c r="AA541" s="715">
        <f t="shared" si="207"/>
        <v>1</v>
      </c>
      <c r="AB541" s="714">
        <f t="shared" si="207"/>
        <v>105</v>
      </c>
      <c r="AC541" s="715">
        <f t="shared" si="207"/>
        <v>1</v>
      </c>
      <c r="AD541" s="714">
        <f t="shared" si="207"/>
        <v>4420</v>
      </c>
      <c r="AE541" s="715">
        <f t="shared" si="207"/>
        <v>0.99999999999999989</v>
      </c>
      <c r="AF541" s="702" t="str">
        <f t="shared" si="216"/>
        <v>n/s</v>
      </c>
      <c r="AG541" s="702" t="s">
        <v>218</v>
      </c>
      <c r="AH541" s="702">
        <f t="shared" si="218"/>
        <v>153</v>
      </c>
      <c r="AI541" s="703">
        <f t="shared" si="219"/>
        <v>4.072398190045249E-2</v>
      </c>
      <c r="AJ541" s="718">
        <f t="shared" si="220"/>
        <v>153</v>
      </c>
      <c r="AK541" s="703">
        <f t="shared" si="221"/>
        <v>2.2125813449023861E-2</v>
      </c>
      <c r="AL541" s="590" t="s">
        <v>220</v>
      </c>
      <c r="AM541" s="663"/>
      <c r="AN541" s="663"/>
      <c r="AO541" s="664"/>
    </row>
    <row r="542" spans="1:41" ht="13" x14ac:dyDescent="0.3">
      <c r="A542" s="1445" t="s">
        <v>528</v>
      </c>
      <c r="E542" s="1478">
        <v>0</v>
      </c>
      <c r="F542" s="1478">
        <v>0</v>
      </c>
      <c r="G542" s="1478">
        <v>0</v>
      </c>
      <c r="H542" s="1478">
        <v>0</v>
      </c>
      <c r="I542" s="1478">
        <v>0</v>
      </c>
      <c r="J542" s="1478">
        <v>22</v>
      </c>
      <c r="K542" s="1478">
        <v>9</v>
      </c>
      <c r="L542" s="1478">
        <v>5</v>
      </c>
      <c r="M542" s="1478">
        <v>20</v>
      </c>
      <c r="N542" s="1478">
        <v>18</v>
      </c>
      <c r="O542" s="1478">
        <v>3</v>
      </c>
      <c r="P542" s="1478">
        <v>0</v>
      </c>
      <c r="Q542" s="1478">
        <v>7</v>
      </c>
      <c r="X542" s="1559" t="s">
        <v>537</v>
      </c>
      <c r="Y542" s="1560" t="s">
        <v>538</v>
      </c>
      <c r="Z542" s="1559" t="s">
        <v>537</v>
      </c>
      <c r="AA542" s="1560" t="s">
        <v>538</v>
      </c>
      <c r="AB542" s="1559" t="s">
        <v>537</v>
      </c>
      <c r="AC542" s="1560" t="s">
        <v>538</v>
      </c>
      <c r="AD542" s="1559" t="s">
        <v>537</v>
      </c>
      <c r="AE542" s="1560" t="s">
        <v>538</v>
      </c>
      <c r="AF542" s="702" t="str">
        <f t="shared" si="216"/>
        <v>n/s</v>
      </c>
      <c r="AG542" s="702" t="s">
        <v>218</v>
      </c>
      <c r="AH542" s="702">
        <f t="shared" si="218"/>
        <v>60</v>
      </c>
      <c r="AI542" s="703">
        <f t="shared" si="219"/>
        <v>1.5970188980569604E-2</v>
      </c>
      <c r="AJ542" s="718">
        <f t="shared" si="220"/>
        <v>60</v>
      </c>
      <c r="AK542" s="703">
        <f t="shared" si="221"/>
        <v>8.6767895878524948E-3</v>
      </c>
      <c r="AL542" s="590" t="s">
        <v>221</v>
      </c>
      <c r="AM542" s="663"/>
      <c r="AN542" s="663"/>
      <c r="AO542" s="664"/>
    </row>
    <row r="543" spans="1:41" ht="13.5" thickBot="1" x14ac:dyDescent="0.35">
      <c r="A543" s="1322" t="s">
        <v>529</v>
      </c>
      <c r="B543" s="1480">
        <f>SUM(E542:Q542)/Z541</f>
        <v>0.13770491803278689</v>
      </c>
      <c r="D543" s="582" t="s">
        <v>369</v>
      </c>
      <c r="X543" s="1561">
        <v>0.99999999999999989</v>
      </c>
      <c r="Y543" s="1562">
        <v>0</v>
      </c>
      <c r="Z543" s="1561">
        <v>0.99836065573770494</v>
      </c>
      <c r="AA543" s="1562">
        <v>1.639344262295082E-3</v>
      </c>
      <c r="AB543" s="1561">
        <v>1</v>
      </c>
      <c r="AC543" s="1562">
        <v>0</v>
      </c>
      <c r="AD543" s="1561">
        <v>0.6934389140271493</v>
      </c>
      <c r="AE543" s="1562">
        <v>0.30656108597285064</v>
      </c>
      <c r="AF543" s="702" t="str">
        <f t="shared" si="216"/>
        <v>n/s</v>
      </c>
      <c r="AG543" s="702" t="s">
        <v>218</v>
      </c>
      <c r="AH543" s="702">
        <f t="shared" si="218"/>
        <v>11</v>
      </c>
      <c r="AI543" s="703">
        <f t="shared" si="219"/>
        <v>2.9278679797710939E-3</v>
      </c>
      <c r="AJ543" s="718">
        <f t="shared" si="220"/>
        <v>11</v>
      </c>
      <c r="AK543" s="703">
        <f t="shared" si="221"/>
        <v>1.5907447577729573E-3</v>
      </c>
      <c r="AL543" s="608" t="s">
        <v>222</v>
      </c>
      <c r="AM543" s="665"/>
      <c r="AN543" s="665"/>
      <c r="AO543" s="666"/>
    </row>
    <row r="544" spans="1:41" ht="13.5" thickBot="1" x14ac:dyDescent="0.35">
      <c r="A544" s="508" t="s">
        <v>371</v>
      </c>
      <c r="D544" s="582" t="s">
        <v>370</v>
      </c>
      <c r="AD544" s="884"/>
      <c r="AF544" s="714">
        <f t="shared" ref="B544:AI570" si="222">SUM(AF531:AF543)</f>
        <v>29</v>
      </c>
      <c r="AG544" s="715">
        <f t="shared" si="222"/>
        <v>0.99999999999999989</v>
      </c>
      <c r="AH544" s="714">
        <f t="shared" si="222"/>
        <v>3757</v>
      </c>
      <c r="AI544" s="715">
        <f t="shared" si="222"/>
        <v>0.99999999999999989</v>
      </c>
      <c r="AJ544" s="714">
        <f>SUM(AJ531:AJ543)</f>
        <v>6915</v>
      </c>
      <c r="AK544" s="715">
        <f>SUM(AK531:AK543)</f>
        <v>1</v>
      </c>
      <c r="AL544" s="670"/>
      <c r="AM544" s="671"/>
      <c r="AN544" s="671"/>
      <c r="AO544" s="671"/>
    </row>
    <row r="545" spans="1:60" ht="13" x14ac:dyDescent="0.3">
      <c r="A545" s="508" t="s">
        <v>372</v>
      </c>
      <c r="AD545" s="884"/>
      <c r="AF545" s="1559" t="s">
        <v>537</v>
      </c>
      <c r="AG545" s="1560" t="s">
        <v>538</v>
      </c>
      <c r="AH545" s="1559" t="s">
        <v>537</v>
      </c>
      <c r="AI545" s="1560" t="s">
        <v>538</v>
      </c>
      <c r="AJ545" s="1559" t="s">
        <v>537</v>
      </c>
      <c r="AK545" s="1560" t="s">
        <v>538</v>
      </c>
      <c r="AL545" s="508"/>
      <c r="AM545" s="885"/>
      <c r="AN545" s="885"/>
      <c r="AO545" s="885"/>
    </row>
    <row r="546" spans="1:60" ht="13.5" thickBot="1" x14ac:dyDescent="0.35">
      <c r="A546" s="885" t="s">
        <v>373</v>
      </c>
      <c r="AD546" s="884"/>
      <c r="AE546" s="794"/>
      <c r="AF546" s="1561">
        <v>0.96551724137931028</v>
      </c>
      <c r="AG546" s="1562">
        <v>3.4482758620689655E-2</v>
      </c>
      <c r="AH546" s="1561">
        <v>0.76923076923076916</v>
      </c>
      <c r="AI546" s="1562">
        <v>0.23076923076923075</v>
      </c>
      <c r="AJ546" s="1561">
        <v>0.86160520607375279</v>
      </c>
      <c r="AK546" s="1562">
        <v>0.13839479392624729</v>
      </c>
      <c r="AL546" s="363"/>
      <c r="AM546" s="363"/>
      <c r="AN546" s="363"/>
      <c r="AO546" s="363"/>
    </row>
    <row r="547" spans="1:60" x14ac:dyDescent="0.25">
      <c r="A547" s="886" t="s">
        <v>374</v>
      </c>
      <c r="AB547" s="791"/>
      <c r="AD547" s="884"/>
    </row>
    <row r="548" spans="1:60" x14ac:dyDescent="0.25">
      <c r="A548" s="424" t="s">
        <v>375</v>
      </c>
      <c r="AB548" s="791"/>
    </row>
    <row r="550" spans="1:60" ht="25.5" thickBot="1" x14ac:dyDescent="0.55000000000000004">
      <c r="A550" s="419" t="s">
        <v>376</v>
      </c>
      <c r="B550" s="419"/>
      <c r="C550" s="420"/>
      <c r="D550" s="420"/>
      <c r="E550" s="421"/>
      <c r="F550" s="421"/>
      <c r="G550" s="421"/>
      <c r="H550" s="421"/>
      <c r="I550" s="421"/>
      <c r="J550" s="421"/>
      <c r="K550" s="421"/>
      <c r="L550" s="421"/>
      <c r="M550" s="421"/>
      <c r="N550" s="421"/>
      <c r="O550" s="421"/>
      <c r="P550" s="421"/>
      <c r="Q550" s="421"/>
      <c r="R550" s="421"/>
      <c r="S550" s="421"/>
      <c r="T550" s="421"/>
      <c r="U550" s="421"/>
      <c r="V550" s="421"/>
      <c r="W550" s="421"/>
      <c r="X550" s="421"/>
      <c r="Y550" s="421"/>
      <c r="Z550" s="421"/>
      <c r="AA550" s="421"/>
      <c r="AC550" s="499"/>
      <c r="AD550" s="499"/>
    </row>
    <row r="551" spans="1:60" ht="13.5" thickBot="1" x14ac:dyDescent="0.35">
      <c r="A551" s="425" t="s">
        <v>367</v>
      </c>
      <c r="B551" s="425"/>
      <c r="C551" s="421"/>
      <c r="D551" s="421"/>
      <c r="E551" s="421"/>
      <c r="F551" s="421"/>
      <c r="G551" s="421"/>
      <c r="H551" s="421"/>
      <c r="I551" s="421"/>
      <c r="J551" s="421"/>
      <c r="K551" s="421"/>
      <c r="L551" s="421"/>
      <c r="M551" s="421"/>
      <c r="N551" s="421"/>
      <c r="O551" s="421"/>
      <c r="P551" s="421"/>
      <c r="Q551" s="421"/>
      <c r="R551" s="421"/>
      <c r="S551" s="421"/>
      <c r="T551" s="421"/>
      <c r="U551" s="421"/>
      <c r="V551" s="421"/>
      <c r="W551" s="421"/>
      <c r="X551" s="421"/>
      <c r="Y551" s="421"/>
      <c r="Z551" s="421"/>
      <c r="AA551" s="421"/>
      <c r="AB551" s="421"/>
      <c r="AC551" s="421"/>
      <c r="AD551" s="421"/>
      <c r="AE551" s="363"/>
      <c r="AF551"/>
      <c r="AG551"/>
      <c r="AH551"/>
      <c r="AI551" s="1489"/>
      <c r="AJ551"/>
      <c r="AK551" s="1490"/>
      <c r="AL551"/>
      <c r="AM551"/>
      <c r="AN551"/>
      <c r="AO551"/>
      <c r="AP551"/>
      <c r="AQ551"/>
      <c r="AR551"/>
      <c r="AS551"/>
      <c r="AT551"/>
      <c r="AU551"/>
      <c r="AV551"/>
      <c r="AW551"/>
      <c r="AX551"/>
      <c r="AY551"/>
      <c r="AZ551"/>
      <c r="BA551"/>
      <c r="BB551"/>
      <c r="BC551"/>
      <c r="BD551"/>
      <c r="BE551"/>
      <c r="BF551"/>
      <c r="BG551"/>
      <c r="BH551"/>
    </row>
    <row r="552" spans="1:60" ht="14" thickTop="1" thickBot="1" x14ac:dyDescent="0.35">
      <c r="A552" s="427" t="s">
        <v>192</v>
      </c>
      <c r="B552" s="428">
        <v>36872</v>
      </c>
      <c r="C552" s="428">
        <v>36907</v>
      </c>
      <c r="D552" s="428">
        <v>36927</v>
      </c>
      <c r="E552" s="428">
        <v>36972</v>
      </c>
      <c r="F552" s="428">
        <v>36985</v>
      </c>
      <c r="G552" s="428">
        <v>37013</v>
      </c>
      <c r="H552" s="428">
        <v>37015</v>
      </c>
      <c r="I552" s="428">
        <v>37020</v>
      </c>
      <c r="J552" s="428">
        <v>37022</v>
      </c>
      <c r="K552" s="428">
        <v>37029</v>
      </c>
      <c r="L552" s="868">
        <v>37036</v>
      </c>
      <c r="M552" s="868">
        <v>37043</v>
      </c>
      <c r="N552" s="868">
        <v>37053</v>
      </c>
      <c r="O552" s="868">
        <v>37060</v>
      </c>
      <c r="P552" s="868">
        <v>37067</v>
      </c>
      <c r="Q552" s="868">
        <v>37075</v>
      </c>
      <c r="R552" s="868">
        <v>37085</v>
      </c>
      <c r="S552" s="868">
        <v>37089</v>
      </c>
      <c r="T552" s="428">
        <v>37096</v>
      </c>
      <c r="U552" s="428">
        <v>37103</v>
      </c>
      <c r="V552" s="428">
        <v>37110</v>
      </c>
      <c r="W552" s="428">
        <v>37117</v>
      </c>
      <c r="X552" s="428">
        <v>37152</v>
      </c>
      <c r="Y552" s="428">
        <v>37168</v>
      </c>
      <c r="Z552" s="428">
        <v>37183</v>
      </c>
      <c r="AA552" s="428">
        <v>37196</v>
      </c>
      <c r="AB552" s="429">
        <v>2001</v>
      </c>
      <c r="AC552" s="430"/>
      <c r="AD552" s="430"/>
      <c r="AE552" s="431"/>
      <c r="AF552"/>
      <c r="AG552"/>
      <c r="AH552"/>
      <c r="AI552"/>
      <c r="AJ552"/>
      <c r="AK552"/>
      <c r="AL552"/>
      <c r="AM552"/>
      <c r="AN552"/>
      <c r="AO552"/>
      <c r="AP552"/>
      <c r="AQ552"/>
      <c r="AR552"/>
      <c r="AS552"/>
      <c r="AT552"/>
      <c r="AU552"/>
      <c r="AV552"/>
      <c r="AW552"/>
      <c r="AX552"/>
      <c r="AY552"/>
      <c r="AZ552"/>
      <c r="BA552"/>
      <c r="BB552"/>
      <c r="BC552"/>
      <c r="BD552"/>
      <c r="BE552"/>
      <c r="BF552"/>
      <c r="BG552"/>
      <c r="BH552"/>
    </row>
    <row r="553" spans="1:60" ht="13.5" thickTop="1" x14ac:dyDescent="0.3">
      <c r="A553" s="436" t="s">
        <v>193</v>
      </c>
      <c r="B553" s="437" t="s">
        <v>242</v>
      </c>
      <c r="C553" s="437" t="s">
        <v>242</v>
      </c>
      <c r="D553" s="437" t="s">
        <v>242</v>
      </c>
      <c r="E553" s="437" t="s">
        <v>242</v>
      </c>
      <c r="F553" s="437" t="s">
        <v>242</v>
      </c>
      <c r="G553" s="437" t="s">
        <v>377</v>
      </c>
      <c r="H553" s="437" t="s">
        <v>313</v>
      </c>
      <c r="I553" s="437" t="s">
        <v>377</v>
      </c>
      <c r="J553" s="437" t="s">
        <v>313</v>
      </c>
      <c r="K553" s="437" t="s">
        <v>313</v>
      </c>
      <c r="L553" s="437" t="s">
        <v>313</v>
      </c>
      <c r="M553" s="880" t="s">
        <v>313</v>
      </c>
      <c r="N553" s="880" t="s">
        <v>313</v>
      </c>
      <c r="O553" s="437" t="s">
        <v>313</v>
      </c>
      <c r="P553" s="437" t="s">
        <v>313</v>
      </c>
      <c r="Q553" s="437" t="s">
        <v>313</v>
      </c>
      <c r="R553" s="437" t="s">
        <v>313</v>
      </c>
      <c r="S553" s="437" t="s">
        <v>313</v>
      </c>
      <c r="T553" s="437" t="s">
        <v>313</v>
      </c>
      <c r="U553" s="437" t="s">
        <v>313</v>
      </c>
      <c r="V553" s="437" t="s">
        <v>313</v>
      </c>
      <c r="W553" s="437" t="s">
        <v>313</v>
      </c>
      <c r="X553" s="437" t="s">
        <v>313</v>
      </c>
      <c r="Y553" s="437" t="s">
        <v>242</v>
      </c>
      <c r="Z553" s="437" t="s">
        <v>242</v>
      </c>
      <c r="AA553" s="437" t="s">
        <v>242</v>
      </c>
      <c r="AB553" s="438"/>
      <c r="AC553" s="439"/>
      <c r="AD553" s="439"/>
      <c r="AE553" s="440"/>
      <c r="AF553" s="1021"/>
      <c r="AG553" s="1022"/>
      <c r="AH553" s="1022"/>
      <c r="AI553" s="1022"/>
      <c r="AJ553" s="1023"/>
      <c r="AK553" s="1023"/>
      <c r="AL553" s="1024"/>
      <c r="AM553" s="198"/>
      <c r="AN553" s="198"/>
      <c r="AO553" s="198"/>
      <c r="AP553" s="198"/>
      <c r="AQ553" s="198"/>
      <c r="AR553" s="198"/>
      <c r="AS553" s="198"/>
      <c r="AT553" s="198"/>
      <c r="AU553" s="198"/>
      <c r="AV553" s="198"/>
      <c r="AW553" s="198"/>
      <c r="AX553" s="198"/>
      <c r="AY553" s="198"/>
      <c r="AZ553" s="198"/>
      <c r="BA553" s="198"/>
      <c r="BB553" s="198"/>
      <c r="BC553" s="198"/>
      <c r="BD553" s="198"/>
      <c r="BE553" s="198"/>
      <c r="BF553" s="198"/>
      <c r="BG553" s="198"/>
      <c r="BH553" s="198"/>
    </row>
    <row r="554" spans="1:60" ht="13" x14ac:dyDescent="0.3">
      <c r="A554" s="436" t="s">
        <v>195</v>
      </c>
      <c r="B554" s="437" t="s">
        <v>260</v>
      </c>
      <c r="C554" s="437" t="s">
        <v>260</v>
      </c>
      <c r="D554" s="437" t="s">
        <v>283</v>
      </c>
      <c r="E554" s="437" t="s">
        <v>297</v>
      </c>
      <c r="F554" s="437" t="s">
        <v>260</v>
      </c>
      <c r="G554" s="887" t="s">
        <v>283</v>
      </c>
      <c r="H554" s="437" t="s">
        <v>283</v>
      </c>
      <c r="I554" s="887" t="s">
        <v>283</v>
      </c>
      <c r="J554" s="437" t="s">
        <v>260</v>
      </c>
      <c r="K554" s="437" t="s">
        <v>283</v>
      </c>
      <c r="L554" s="880" t="s">
        <v>283</v>
      </c>
      <c r="M554" s="880" t="s">
        <v>283</v>
      </c>
      <c r="N554" s="880" t="s">
        <v>196</v>
      </c>
      <c r="O554" s="437" t="s">
        <v>260</v>
      </c>
      <c r="P554" s="437" t="s">
        <v>260</v>
      </c>
      <c r="Q554" s="437" t="s">
        <v>260</v>
      </c>
      <c r="R554" s="437" t="s">
        <v>260</v>
      </c>
      <c r="S554" s="437" t="s">
        <v>283</v>
      </c>
      <c r="T554" s="437" t="s">
        <v>283</v>
      </c>
      <c r="U554" s="437" t="s">
        <v>283</v>
      </c>
      <c r="V554" s="437" t="s">
        <v>260</v>
      </c>
      <c r="W554" s="437" t="s">
        <v>283</v>
      </c>
      <c r="X554" s="437" t="s">
        <v>283</v>
      </c>
      <c r="Y554" s="437" t="s">
        <v>283</v>
      </c>
      <c r="Z554" s="437" t="s">
        <v>283</v>
      </c>
      <c r="AA554" s="437" t="s">
        <v>283</v>
      </c>
      <c r="AB554" s="444" t="s">
        <v>46</v>
      </c>
      <c r="AC554" s="439"/>
      <c r="AD554" s="440"/>
      <c r="AE554" s="440"/>
      <c r="AF554" s="1502"/>
      <c r="AG554" s="1173"/>
      <c r="AH554" s="1173"/>
      <c r="AI554" s="1173"/>
      <c r="AJ554" s="1503"/>
      <c r="AK554" s="1503"/>
      <c r="AL554" s="1032"/>
      <c r="AM554" s="198"/>
      <c r="AN554" s="198"/>
      <c r="AO554" s="198"/>
      <c r="AP554" s="198"/>
      <c r="AQ554" s="198"/>
      <c r="AR554" s="198"/>
      <c r="AS554" s="198"/>
      <c r="AT554" s="198"/>
      <c r="AU554" s="198"/>
      <c r="AV554" s="198"/>
      <c r="AW554" s="198"/>
      <c r="AX554" s="198"/>
      <c r="AY554" s="198"/>
      <c r="AZ554" s="198"/>
      <c r="BA554" s="198"/>
      <c r="BB554" s="198"/>
      <c r="BC554" s="198"/>
      <c r="BD554" s="198"/>
      <c r="BE554" s="198"/>
      <c r="BF554" s="198"/>
      <c r="BG554" s="198"/>
      <c r="BH554" s="198"/>
    </row>
    <row r="555" spans="1:60" ht="13.5" thickBot="1" x14ac:dyDescent="0.35">
      <c r="A555" s="451" t="s">
        <v>292</v>
      </c>
      <c r="B555" s="452">
        <v>5016</v>
      </c>
      <c r="C555" s="452">
        <v>3988</v>
      </c>
      <c r="D555" s="452">
        <v>3500</v>
      </c>
      <c r="E555" s="452">
        <v>4080</v>
      </c>
      <c r="F555" s="452">
        <v>5723</v>
      </c>
      <c r="G555" s="888">
        <v>8467</v>
      </c>
      <c r="H555" s="452">
        <v>8467</v>
      </c>
      <c r="I555" s="888">
        <v>8884</v>
      </c>
      <c r="J555" s="452">
        <v>9391</v>
      </c>
      <c r="K555" s="452">
        <v>10410</v>
      </c>
      <c r="L555" s="869">
        <v>10271</v>
      </c>
      <c r="M555" s="869">
        <v>10930</v>
      </c>
      <c r="N555" s="869">
        <v>13317</v>
      </c>
      <c r="O555" s="452">
        <v>14442</v>
      </c>
      <c r="P555" s="452">
        <v>14240</v>
      </c>
      <c r="Q555" s="452">
        <v>15654</v>
      </c>
      <c r="R555" s="452">
        <v>15810</v>
      </c>
      <c r="S555" s="452">
        <v>15890</v>
      </c>
      <c r="T555" s="452">
        <v>15740</v>
      </c>
      <c r="U555" s="452">
        <v>13843</v>
      </c>
      <c r="V555" s="452">
        <v>12520</v>
      </c>
      <c r="W555" s="452">
        <v>11888</v>
      </c>
      <c r="X555" s="452">
        <v>8045</v>
      </c>
      <c r="Y555" s="452">
        <v>7692</v>
      </c>
      <c r="Z555" s="452">
        <v>5450</v>
      </c>
      <c r="AA555" s="452">
        <v>5706</v>
      </c>
      <c r="AB555" s="453" t="s">
        <v>198</v>
      </c>
      <c r="AC555" s="623"/>
      <c r="AD555" s="624"/>
      <c r="AE555" s="624"/>
      <c r="AF555" s="1502"/>
      <c r="AG555" s="1173"/>
      <c r="AH555" s="1173"/>
      <c r="AI555" s="1503"/>
      <c r="AJ555" s="1503"/>
      <c r="AK555" s="1503"/>
      <c r="AL555" s="1032"/>
      <c r="AM555" s="198"/>
      <c r="AN555" s="198"/>
      <c r="AO555" s="198"/>
      <c r="AP555" s="198"/>
      <c r="AQ555" s="198"/>
      <c r="AR555" s="198"/>
      <c r="AS555" s="198"/>
      <c r="AT555" s="198"/>
      <c r="AU555" s="198"/>
      <c r="AV555" s="198"/>
      <c r="AW555" s="198"/>
      <c r="AX555" s="198"/>
      <c r="AY555" s="198"/>
      <c r="AZ555" s="198"/>
      <c r="BA555" s="198"/>
      <c r="BB555" s="198"/>
      <c r="BC555" s="198"/>
      <c r="BD555" s="198"/>
      <c r="BE555" s="198"/>
      <c r="BF555" s="198"/>
      <c r="BG555" s="198"/>
      <c r="BH555" s="198"/>
    </row>
    <row r="556" spans="1:60" ht="13.5" thickBot="1" x14ac:dyDescent="0.35">
      <c r="A556" s="792" t="s">
        <v>199</v>
      </c>
      <c r="B556" s="793" t="s">
        <v>201</v>
      </c>
      <c r="C556" s="461" t="s">
        <v>201</v>
      </c>
      <c r="D556" s="461" t="s">
        <v>201</v>
      </c>
      <c r="E556" s="461" t="s">
        <v>201</v>
      </c>
      <c r="F556" s="461" t="s">
        <v>201</v>
      </c>
      <c r="G556" s="889" t="s">
        <v>200</v>
      </c>
      <c r="H556" s="461" t="s">
        <v>200</v>
      </c>
      <c r="I556" s="889" t="s">
        <v>200</v>
      </c>
      <c r="J556" s="461" t="s">
        <v>200</v>
      </c>
      <c r="K556" s="461" t="s">
        <v>200</v>
      </c>
      <c r="L556" s="870" t="s">
        <v>200</v>
      </c>
      <c r="M556" s="870" t="s">
        <v>200</v>
      </c>
      <c r="N556" s="870" t="s">
        <v>200</v>
      </c>
      <c r="O556" s="881" t="s">
        <v>200</v>
      </c>
      <c r="P556" s="881" t="s">
        <v>200</v>
      </c>
      <c r="Q556" s="881" t="s">
        <v>200</v>
      </c>
      <c r="R556" s="881" t="s">
        <v>200</v>
      </c>
      <c r="S556" s="881" t="s">
        <v>200</v>
      </c>
      <c r="T556" s="881" t="s">
        <v>200</v>
      </c>
      <c r="U556" s="881" t="s">
        <v>200</v>
      </c>
      <c r="V556" s="881" t="s">
        <v>200</v>
      </c>
      <c r="W556" s="881" t="s">
        <v>200</v>
      </c>
      <c r="X556" s="881" t="s">
        <v>248</v>
      </c>
      <c r="Y556" s="890" t="s">
        <v>206</v>
      </c>
      <c r="Z556" s="890" t="s">
        <v>206</v>
      </c>
      <c r="AA556" s="890" t="s">
        <v>206</v>
      </c>
      <c r="AB556" s="462" t="s">
        <v>201</v>
      </c>
      <c r="AC556" s="463" t="s">
        <v>202</v>
      </c>
      <c r="AD556" s="462" t="s">
        <v>200</v>
      </c>
      <c r="AE556" s="462" t="s">
        <v>204</v>
      </c>
      <c r="AF556" s="1511"/>
      <c r="AG556" s="1512" t="s">
        <v>532</v>
      </c>
      <c r="AH556" s="1513"/>
      <c r="AI556" s="1514"/>
      <c r="AJ556" s="1503"/>
      <c r="AK556" s="1503"/>
      <c r="AL556" s="1032"/>
      <c r="AM556" s="1637"/>
      <c r="AN556" s="1637"/>
      <c r="AO556" s="1637"/>
      <c r="AP556" s="1637"/>
      <c r="AQ556" s="1637"/>
      <c r="AR556" s="1637"/>
      <c r="AS556" s="1637"/>
      <c r="AT556" s="1637"/>
      <c r="AU556" s="1637"/>
      <c r="AV556" s="1637"/>
      <c r="AW556" s="1637"/>
      <c r="AX556" s="1637"/>
      <c r="AY556" s="1637"/>
      <c r="AZ556" s="1637"/>
      <c r="BA556" s="1637"/>
      <c r="BB556" s="1637"/>
      <c r="BC556" s="1637"/>
      <c r="BD556" s="1637"/>
      <c r="BE556" s="1637"/>
      <c r="BF556" s="1637"/>
      <c r="BG556" s="1637"/>
      <c r="BH556" s="1637"/>
    </row>
    <row r="557" spans="1:60" ht="13" x14ac:dyDescent="0.3">
      <c r="A557" s="465" t="s">
        <v>208</v>
      </c>
      <c r="B557" s="466">
        <v>93</v>
      </c>
      <c r="C557" s="466">
        <v>88</v>
      </c>
      <c r="D557" s="466">
        <v>123</v>
      </c>
      <c r="E557" s="466">
        <v>140</v>
      </c>
      <c r="F557" s="466">
        <v>0</v>
      </c>
      <c r="G557" s="891" t="s">
        <v>218</v>
      </c>
      <c r="H557" s="466">
        <v>0</v>
      </c>
      <c r="I557" s="891">
        <v>0</v>
      </c>
      <c r="J557" s="466">
        <v>0</v>
      </c>
      <c r="K557" s="466">
        <v>0</v>
      </c>
      <c r="L557" s="466">
        <v>16</v>
      </c>
      <c r="M557" s="466">
        <v>23</v>
      </c>
      <c r="N557" s="466">
        <v>83</v>
      </c>
      <c r="O557" s="466">
        <v>103</v>
      </c>
      <c r="P557" s="466">
        <v>116</v>
      </c>
      <c r="Q557" s="466">
        <v>57</v>
      </c>
      <c r="R557" s="466">
        <v>62</v>
      </c>
      <c r="S557" s="466">
        <v>5</v>
      </c>
      <c r="T557" s="818">
        <v>8</v>
      </c>
      <c r="U557" s="466">
        <v>11</v>
      </c>
      <c r="V557" s="466">
        <v>0</v>
      </c>
      <c r="W557" s="466">
        <v>0</v>
      </c>
      <c r="X557" s="466">
        <v>0</v>
      </c>
      <c r="Y557" s="892">
        <v>17</v>
      </c>
      <c r="Z557" s="892">
        <v>103</v>
      </c>
      <c r="AA557" s="892">
        <v>136</v>
      </c>
      <c r="AB557" s="702">
        <f t="shared" ref="AB557:AB569" si="223">SUM(B557:F557)</f>
        <v>444</v>
      </c>
      <c r="AC557" s="703">
        <f t="shared" ref="AC557:AC569" si="224">AB557/AB$570</f>
        <v>0.25620311598384304</v>
      </c>
      <c r="AD557" s="702">
        <f t="shared" ref="AD557:AD569" si="225">SUM(H557,J557:W557)</f>
        <v>484</v>
      </c>
      <c r="AE557" s="703">
        <f t="shared" ref="AE557:AE569" si="226">AD557/AD$570</f>
        <v>0.34670487106017189</v>
      </c>
      <c r="AF557" s="1051" t="s">
        <v>202</v>
      </c>
      <c r="AG557" s="1517" t="s">
        <v>207</v>
      </c>
      <c r="AH557" s="1051" t="s">
        <v>204</v>
      </c>
      <c r="AI557" s="1518"/>
      <c r="AJ557" s="1503"/>
      <c r="AK557" s="1503"/>
      <c r="AL557" s="1032"/>
      <c r="AM557" s="198"/>
      <c r="AN557" s="198"/>
      <c r="AO557" s="198"/>
      <c r="AP557" s="198"/>
      <c r="AQ557" s="198"/>
      <c r="AR557" s="198"/>
      <c r="AS557" s="198"/>
      <c r="AT557" s="198"/>
      <c r="AU557" s="198"/>
      <c r="AV557" s="198"/>
      <c r="AW557" s="198"/>
      <c r="AX557" s="198"/>
      <c r="AY557" s="198"/>
      <c r="AZ557" s="198"/>
      <c r="BA557" s="198"/>
      <c r="BB557" s="198"/>
      <c r="BC557" s="198"/>
      <c r="BD557" s="198"/>
      <c r="BE557" s="198"/>
      <c r="BF557" s="198"/>
      <c r="BG557" s="198"/>
      <c r="BH557" s="198"/>
    </row>
    <row r="558" spans="1:60" ht="13" x14ac:dyDescent="0.3">
      <c r="A558" s="470" t="s">
        <v>209</v>
      </c>
      <c r="B558" s="471">
        <v>189</v>
      </c>
      <c r="C558" s="471">
        <v>82</v>
      </c>
      <c r="D558" s="471">
        <v>16</v>
      </c>
      <c r="E558" s="471">
        <v>24</v>
      </c>
      <c r="F558" s="471">
        <v>0</v>
      </c>
      <c r="G558" s="893">
        <v>0</v>
      </c>
      <c r="H558" s="471">
        <v>0</v>
      </c>
      <c r="I558" s="893" t="s">
        <v>218</v>
      </c>
      <c r="J558" s="471">
        <v>0</v>
      </c>
      <c r="K558" s="471">
        <v>0</v>
      </c>
      <c r="L558" s="471">
        <v>0</v>
      </c>
      <c r="M558" s="471">
        <v>28</v>
      </c>
      <c r="N558" s="471">
        <v>33</v>
      </c>
      <c r="O558" s="471">
        <v>30</v>
      </c>
      <c r="P558" s="471">
        <v>50</v>
      </c>
      <c r="Q558" s="471">
        <v>15</v>
      </c>
      <c r="R558" s="471">
        <v>50</v>
      </c>
      <c r="S558" s="471">
        <v>8</v>
      </c>
      <c r="T558" s="471">
        <v>1</v>
      </c>
      <c r="U558" s="471">
        <v>0</v>
      </c>
      <c r="V558" s="471">
        <v>0</v>
      </c>
      <c r="W558" s="471">
        <v>0</v>
      </c>
      <c r="X558" s="471">
        <v>0</v>
      </c>
      <c r="Y558" s="894">
        <v>8</v>
      </c>
      <c r="Z558" s="894">
        <v>44</v>
      </c>
      <c r="AA558" s="894">
        <v>154</v>
      </c>
      <c r="AB558" s="702">
        <f t="shared" si="223"/>
        <v>311</v>
      </c>
      <c r="AC558" s="703">
        <f t="shared" si="224"/>
        <v>0.17945758799769188</v>
      </c>
      <c r="AD558" s="702">
        <f t="shared" si="225"/>
        <v>215</v>
      </c>
      <c r="AE558" s="703">
        <f t="shared" si="226"/>
        <v>0.15401146131805157</v>
      </c>
      <c r="AF558" s="1522">
        <v>6.4263322884012541E-2</v>
      </c>
      <c r="AG558" s="1524">
        <v>116</v>
      </c>
      <c r="AH558" s="1522">
        <v>5.0369083803734262E-2</v>
      </c>
      <c r="AI558" s="1525" t="s">
        <v>208</v>
      </c>
      <c r="AJ558" s="1503"/>
      <c r="AK558" s="1503"/>
      <c r="AL558" s="1032"/>
      <c r="AM558"/>
      <c r="AN558"/>
      <c r="AO558"/>
      <c r="AP558"/>
      <c r="AQ558"/>
      <c r="AR558"/>
      <c r="AS558"/>
      <c r="AT558"/>
      <c r="AU558"/>
      <c r="AV558"/>
      <c r="AW558"/>
      <c r="AX558"/>
      <c r="AY558"/>
      <c r="AZ558"/>
      <c r="BA558"/>
      <c r="BB558"/>
      <c r="BC558"/>
      <c r="BD558"/>
      <c r="BE558"/>
      <c r="BF558"/>
      <c r="BG558"/>
      <c r="BH558"/>
    </row>
    <row r="559" spans="1:60" ht="13" x14ac:dyDescent="0.3">
      <c r="A559" s="470" t="s">
        <v>211</v>
      </c>
      <c r="B559" s="471">
        <v>237</v>
      </c>
      <c r="C559" s="471">
        <v>84</v>
      </c>
      <c r="D559" s="471">
        <v>33</v>
      </c>
      <c r="E559" s="471">
        <v>73</v>
      </c>
      <c r="F559" s="471">
        <v>0</v>
      </c>
      <c r="G559" s="893" t="s">
        <v>218</v>
      </c>
      <c r="H559" s="471">
        <v>0</v>
      </c>
      <c r="I559" s="893" t="s">
        <v>218</v>
      </c>
      <c r="J559" s="471">
        <v>1</v>
      </c>
      <c r="K559" s="471">
        <v>0</v>
      </c>
      <c r="L559" s="471">
        <v>18</v>
      </c>
      <c r="M559" s="471">
        <v>74</v>
      </c>
      <c r="N559" s="471">
        <v>93</v>
      </c>
      <c r="O559" s="471">
        <v>175</v>
      </c>
      <c r="P559" s="471">
        <v>118</v>
      </c>
      <c r="Q559" s="471">
        <v>56</v>
      </c>
      <c r="R559" s="471">
        <v>67</v>
      </c>
      <c r="S559" s="471">
        <v>9</v>
      </c>
      <c r="T559" s="471">
        <v>9</v>
      </c>
      <c r="U559" s="471">
        <v>4</v>
      </c>
      <c r="V559" s="471">
        <v>0</v>
      </c>
      <c r="W559" s="471">
        <v>0</v>
      </c>
      <c r="X559" s="471">
        <v>7</v>
      </c>
      <c r="Y559" s="894">
        <v>97</v>
      </c>
      <c r="Z559" s="894">
        <v>141</v>
      </c>
      <c r="AA559" s="894">
        <v>143</v>
      </c>
      <c r="AB559" s="702">
        <f t="shared" si="223"/>
        <v>427</v>
      </c>
      <c r="AC559" s="703">
        <f t="shared" si="224"/>
        <v>0.24639353721869589</v>
      </c>
      <c r="AD559" s="702">
        <f t="shared" si="225"/>
        <v>624</v>
      </c>
      <c r="AE559" s="703">
        <f t="shared" si="226"/>
        <v>0.44699140401146131</v>
      </c>
      <c r="AF559" s="1522">
        <v>0.19122257053291536</v>
      </c>
      <c r="AG559" s="1524">
        <v>810</v>
      </c>
      <c r="AH559" s="1522">
        <v>0.35171515414676507</v>
      </c>
      <c r="AI559" s="1525" t="s">
        <v>209</v>
      </c>
      <c r="AJ559" s="1503"/>
      <c r="AK559" s="1503"/>
      <c r="AL559" s="1032"/>
      <c r="AM559"/>
      <c r="AN559"/>
      <c r="AO559"/>
      <c r="AP559"/>
      <c r="AQ559"/>
      <c r="AR559"/>
      <c r="AS559"/>
      <c r="AT559"/>
      <c r="AU559"/>
      <c r="AV559"/>
      <c r="AW559"/>
      <c r="AX559"/>
      <c r="AY559"/>
      <c r="AZ559"/>
      <c r="BA559"/>
      <c r="BB559"/>
      <c r="BC559"/>
      <c r="BD559"/>
      <c r="BE559"/>
      <c r="BF559"/>
      <c r="BG559"/>
      <c r="BH559"/>
    </row>
    <row r="560" spans="1:60" ht="13" x14ac:dyDescent="0.3">
      <c r="A560" s="470" t="s">
        <v>212</v>
      </c>
      <c r="B560" s="471">
        <v>145</v>
      </c>
      <c r="C560" s="471">
        <v>62</v>
      </c>
      <c r="D560" s="471">
        <v>18</v>
      </c>
      <c r="E560" s="471">
        <v>21</v>
      </c>
      <c r="F560" s="471">
        <v>0</v>
      </c>
      <c r="G560" s="893" t="s">
        <v>218</v>
      </c>
      <c r="H560" s="471">
        <v>0</v>
      </c>
      <c r="I560" s="893" t="s">
        <v>218</v>
      </c>
      <c r="J560" s="471">
        <v>2</v>
      </c>
      <c r="K560" s="471">
        <v>4</v>
      </c>
      <c r="L560" s="471">
        <v>7</v>
      </c>
      <c r="M560" s="471">
        <v>14</v>
      </c>
      <c r="N560" s="471">
        <v>10</v>
      </c>
      <c r="O560" s="471">
        <v>2</v>
      </c>
      <c r="P560" s="471">
        <v>7</v>
      </c>
      <c r="Q560" s="471">
        <v>7</v>
      </c>
      <c r="R560" s="471">
        <v>2</v>
      </c>
      <c r="S560" s="471">
        <v>0</v>
      </c>
      <c r="T560" s="471">
        <v>0</v>
      </c>
      <c r="U560" s="471">
        <v>0</v>
      </c>
      <c r="V560" s="471">
        <v>0</v>
      </c>
      <c r="W560" s="471">
        <v>0</v>
      </c>
      <c r="X560" s="471">
        <v>7</v>
      </c>
      <c r="Y560" s="894">
        <v>99</v>
      </c>
      <c r="Z560" s="894">
        <v>185</v>
      </c>
      <c r="AA560" s="894">
        <v>165</v>
      </c>
      <c r="AB560" s="702">
        <f t="shared" si="223"/>
        <v>246</v>
      </c>
      <c r="AC560" s="703">
        <f t="shared" si="224"/>
        <v>0.14195037507212926</v>
      </c>
      <c r="AD560" s="702">
        <f t="shared" si="225"/>
        <v>55</v>
      </c>
      <c r="AE560" s="703">
        <f t="shared" si="226"/>
        <v>3.9398280802292261E-2</v>
      </c>
      <c r="AF560" s="1522">
        <v>0.17868338557993729</v>
      </c>
      <c r="AG560" s="1524">
        <v>521</v>
      </c>
      <c r="AH560" s="1528">
        <v>0.22622666087711679</v>
      </c>
      <c r="AI560" s="1529" t="s">
        <v>211</v>
      </c>
      <c r="AJ560" s="1503"/>
      <c r="AK560" s="1503"/>
      <c r="AL560" s="1032"/>
      <c r="AM560"/>
      <c r="AN560"/>
      <c r="AO560"/>
      <c r="AP560"/>
      <c r="AQ560"/>
      <c r="AR560"/>
      <c r="AS560"/>
      <c r="AT560"/>
      <c r="AU560"/>
      <c r="AV560"/>
      <c r="AW560"/>
      <c r="AX560"/>
      <c r="AY560"/>
      <c r="AZ560"/>
      <c r="BA560"/>
      <c r="BB560"/>
      <c r="BC560"/>
      <c r="BD560"/>
      <c r="BE560"/>
      <c r="BF560"/>
      <c r="BG560"/>
      <c r="BH560"/>
    </row>
    <row r="561" spans="1:60" ht="13" x14ac:dyDescent="0.3">
      <c r="A561" s="470" t="s">
        <v>213</v>
      </c>
      <c r="B561" s="471">
        <v>45</v>
      </c>
      <c r="C561" s="471">
        <v>29</v>
      </c>
      <c r="D561" s="471">
        <v>8</v>
      </c>
      <c r="E561" s="471" t="s">
        <v>218</v>
      </c>
      <c r="F561" s="471">
        <v>0</v>
      </c>
      <c r="G561" s="893" t="s">
        <v>218</v>
      </c>
      <c r="H561" s="471">
        <v>0</v>
      </c>
      <c r="I561" s="893">
        <v>0</v>
      </c>
      <c r="J561" s="471">
        <v>0</v>
      </c>
      <c r="K561" s="471">
        <v>0</v>
      </c>
      <c r="L561" s="471">
        <v>0</v>
      </c>
      <c r="M561" s="471">
        <v>2</v>
      </c>
      <c r="N561" s="471">
        <v>0</v>
      </c>
      <c r="O561" s="471">
        <v>0</v>
      </c>
      <c r="P561" s="471">
        <v>0</v>
      </c>
      <c r="Q561" s="471">
        <v>0</v>
      </c>
      <c r="R561" s="471">
        <v>0</v>
      </c>
      <c r="S561" s="471">
        <v>0</v>
      </c>
      <c r="T561" s="471">
        <v>0</v>
      </c>
      <c r="U561" s="471">
        <v>0</v>
      </c>
      <c r="V561" s="471">
        <v>0</v>
      </c>
      <c r="W561" s="471">
        <v>0</v>
      </c>
      <c r="X561" s="471">
        <v>5</v>
      </c>
      <c r="Y561" s="894">
        <v>53</v>
      </c>
      <c r="Z561" s="894">
        <v>146</v>
      </c>
      <c r="AA561" s="894">
        <v>148</v>
      </c>
      <c r="AB561" s="702">
        <f t="shared" si="223"/>
        <v>82</v>
      </c>
      <c r="AC561" s="703">
        <f t="shared" si="224"/>
        <v>4.731679169070975E-2</v>
      </c>
      <c r="AD561" s="702">
        <f t="shared" si="225"/>
        <v>2</v>
      </c>
      <c r="AE561" s="703">
        <f t="shared" si="226"/>
        <v>1.4326647564469914E-3</v>
      </c>
      <c r="AF561" s="1522">
        <v>0.15047021943573669</v>
      </c>
      <c r="AG561" s="1524">
        <v>228</v>
      </c>
      <c r="AH561" s="1528">
        <v>9.9001302648719064E-2</v>
      </c>
      <c r="AI561" s="1529" t="s">
        <v>212</v>
      </c>
      <c r="AJ561" s="1503"/>
      <c r="AK561" s="1503"/>
      <c r="AL561" s="1032"/>
      <c r="AM561"/>
      <c r="AN561"/>
      <c r="AO561"/>
      <c r="AP561"/>
      <c r="AQ561"/>
      <c r="AR561"/>
      <c r="AS561"/>
      <c r="AT561"/>
      <c r="AU561"/>
      <c r="AV561"/>
      <c r="AW561"/>
      <c r="AX561"/>
      <c r="AY561"/>
      <c r="AZ561"/>
      <c r="BA561"/>
      <c r="BB561"/>
      <c r="BC561"/>
      <c r="BD561"/>
      <c r="BE561"/>
      <c r="BF561"/>
      <c r="BG561"/>
      <c r="BH561"/>
    </row>
    <row r="562" spans="1:60" ht="13" x14ac:dyDescent="0.3">
      <c r="A562" s="470" t="s">
        <v>214</v>
      </c>
      <c r="B562" s="471">
        <v>45</v>
      </c>
      <c r="C562" s="471">
        <v>29</v>
      </c>
      <c r="D562" s="471">
        <v>10</v>
      </c>
      <c r="E562" s="471" t="s">
        <v>218</v>
      </c>
      <c r="F562" s="471">
        <v>0</v>
      </c>
      <c r="G562" s="893" t="s">
        <v>218</v>
      </c>
      <c r="H562" s="471">
        <v>0</v>
      </c>
      <c r="I562" s="893" t="s">
        <v>218</v>
      </c>
      <c r="J562" s="471">
        <v>0</v>
      </c>
      <c r="K562" s="471">
        <v>0</v>
      </c>
      <c r="L562" s="471">
        <v>0</v>
      </c>
      <c r="M562" s="471">
        <v>2</v>
      </c>
      <c r="N562" s="471">
        <v>0</v>
      </c>
      <c r="O562" s="471">
        <v>0</v>
      </c>
      <c r="P562" s="471">
        <v>0</v>
      </c>
      <c r="Q562" s="471">
        <v>0</v>
      </c>
      <c r="R562" s="471">
        <v>0</v>
      </c>
      <c r="S562" s="471">
        <v>0</v>
      </c>
      <c r="T562" s="471">
        <v>0</v>
      </c>
      <c r="U562" s="471">
        <v>0</v>
      </c>
      <c r="V562" s="471">
        <v>0</v>
      </c>
      <c r="W562" s="471">
        <v>0</v>
      </c>
      <c r="X562" s="471">
        <v>8</v>
      </c>
      <c r="Y562" s="894">
        <v>31</v>
      </c>
      <c r="Z562" s="894">
        <v>229</v>
      </c>
      <c r="AA562" s="894">
        <v>276</v>
      </c>
      <c r="AB562" s="702">
        <f t="shared" si="223"/>
        <v>84</v>
      </c>
      <c r="AC562" s="703">
        <f t="shared" si="224"/>
        <v>4.8470859780727064E-2</v>
      </c>
      <c r="AD562" s="702">
        <f t="shared" si="225"/>
        <v>2</v>
      </c>
      <c r="AE562" s="703">
        <f t="shared" si="226"/>
        <v>1.4326647564469914E-3</v>
      </c>
      <c r="AF562" s="1522">
        <v>0.10344827586206896</v>
      </c>
      <c r="AG562" s="1524">
        <v>168</v>
      </c>
      <c r="AH562" s="1528">
        <v>7.29483282674772E-2</v>
      </c>
      <c r="AI562" s="1529" t="s">
        <v>213</v>
      </c>
      <c r="AJ562" s="1503"/>
      <c r="AK562" s="1503"/>
      <c r="AL562" s="1032"/>
      <c r="AM562"/>
      <c r="AN562"/>
      <c r="AO562"/>
      <c r="AP562"/>
      <c r="AQ562"/>
      <c r="AR562"/>
      <c r="AS562"/>
      <c r="AT562"/>
      <c r="AU562"/>
      <c r="AV562"/>
      <c r="AW562"/>
      <c r="AX562"/>
      <c r="AY562"/>
      <c r="AZ562"/>
      <c r="BA562"/>
      <c r="BB562"/>
      <c r="BC562"/>
      <c r="BD562"/>
      <c r="BE562"/>
      <c r="BF562"/>
      <c r="BG562"/>
      <c r="BH562"/>
    </row>
    <row r="563" spans="1:60" ht="13" x14ac:dyDescent="0.3">
      <c r="A563" s="470" t="s">
        <v>215</v>
      </c>
      <c r="B563" s="471">
        <v>20</v>
      </c>
      <c r="C563" s="471">
        <v>12</v>
      </c>
      <c r="D563" s="471">
        <v>7</v>
      </c>
      <c r="E563" s="471" t="s">
        <v>218</v>
      </c>
      <c r="F563" s="471">
        <v>0</v>
      </c>
      <c r="G563" s="893">
        <v>0</v>
      </c>
      <c r="H563" s="471">
        <v>0</v>
      </c>
      <c r="I563" s="893" t="s">
        <v>218</v>
      </c>
      <c r="J563" s="471">
        <v>0</v>
      </c>
      <c r="K563" s="471">
        <v>0</v>
      </c>
      <c r="L563" s="471">
        <v>0</v>
      </c>
      <c r="M563" s="471">
        <v>4</v>
      </c>
      <c r="N563" s="471">
        <v>4</v>
      </c>
      <c r="O563" s="471">
        <v>0</v>
      </c>
      <c r="P563" s="471">
        <v>0</v>
      </c>
      <c r="Q563" s="471">
        <v>0</v>
      </c>
      <c r="R563" s="471">
        <v>0</v>
      </c>
      <c r="S563" s="471">
        <v>0</v>
      </c>
      <c r="T563" s="471">
        <v>0</v>
      </c>
      <c r="U563" s="471">
        <v>0</v>
      </c>
      <c r="V563" s="471">
        <v>0</v>
      </c>
      <c r="W563" s="471">
        <v>0</v>
      </c>
      <c r="X563" s="471">
        <v>1</v>
      </c>
      <c r="Y563" s="894">
        <v>12</v>
      </c>
      <c r="Z563" s="894">
        <v>162</v>
      </c>
      <c r="AA563" s="894">
        <v>240</v>
      </c>
      <c r="AB563" s="702">
        <f t="shared" si="223"/>
        <v>39</v>
      </c>
      <c r="AC563" s="703">
        <f t="shared" si="224"/>
        <v>2.2504327755337564E-2</v>
      </c>
      <c r="AD563" s="702">
        <f t="shared" si="225"/>
        <v>8</v>
      </c>
      <c r="AE563" s="703">
        <f t="shared" si="226"/>
        <v>5.7306590257879654E-3</v>
      </c>
      <c r="AF563" s="1522">
        <v>0.10266457680250783</v>
      </c>
      <c r="AG563" s="1524">
        <v>141</v>
      </c>
      <c r="AH563" s="1528">
        <v>6.1224489795918366E-2</v>
      </c>
      <c r="AI563" s="1529" t="s">
        <v>214</v>
      </c>
      <c r="AJ563" s="1503"/>
      <c r="AK563" s="1503"/>
      <c r="AL563" s="1032"/>
      <c r="AM563"/>
      <c r="AN563"/>
      <c r="AO563"/>
      <c r="AP563"/>
      <c r="AQ563"/>
      <c r="AR563"/>
      <c r="AS563"/>
      <c r="AT563"/>
      <c r="AU563"/>
      <c r="AV563"/>
      <c r="AW563"/>
      <c r="AX563"/>
      <c r="AY563"/>
      <c r="AZ563"/>
      <c r="BA563"/>
      <c r="BB563"/>
      <c r="BC563"/>
      <c r="BD563"/>
      <c r="BE563"/>
      <c r="BF563"/>
      <c r="BG563"/>
      <c r="BH563"/>
    </row>
    <row r="564" spans="1:60" ht="13.5" thickBot="1" x14ac:dyDescent="0.35">
      <c r="A564" s="474" t="s">
        <v>216</v>
      </c>
      <c r="B564" s="475">
        <v>14</v>
      </c>
      <c r="C564" s="475">
        <v>1</v>
      </c>
      <c r="D564" s="475">
        <v>2</v>
      </c>
      <c r="E564" s="475" t="s">
        <v>218</v>
      </c>
      <c r="F564" s="475">
        <v>0</v>
      </c>
      <c r="G564" s="895" t="s">
        <v>218</v>
      </c>
      <c r="H564" s="475">
        <v>0</v>
      </c>
      <c r="I564" s="895" t="s">
        <v>218</v>
      </c>
      <c r="J564" s="475">
        <v>0</v>
      </c>
      <c r="K564" s="475">
        <v>0</v>
      </c>
      <c r="L564" s="475">
        <v>0</v>
      </c>
      <c r="M564" s="475">
        <v>0</v>
      </c>
      <c r="N564" s="475">
        <v>0</v>
      </c>
      <c r="O564" s="475">
        <v>0</v>
      </c>
      <c r="P564" s="475">
        <v>0</v>
      </c>
      <c r="Q564" s="475">
        <v>0</v>
      </c>
      <c r="R564" s="475">
        <v>0</v>
      </c>
      <c r="S564" s="475">
        <v>0</v>
      </c>
      <c r="T564" s="475">
        <v>0</v>
      </c>
      <c r="U564" s="475">
        <v>0</v>
      </c>
      <c r="V564" s="475">
        <v>0</v>
      </c>
      <c r="W564" s="475">
        <v>0</v>
      </c>
      <c r="X564" s="475">
        <v>0</v>
      </c>
      <c r="Y564" s="475">
        <v>4</v>
      </c>
      <c r="Z564" s="475">
        <v>82</v>
      </c>
      <c r="AA564" s="475">
        <v>215</v>
      </c>
      <c r="AB564" s="706">
        <f t="shared" si="223"/>
        <v>17</v>
      </c>
      <c r="AC564" s="707">
        <f t="shared" si="224"/>
        <v>9.8095787651471429E-3</v>
      </c>
      <c r="AD564" s="706">
        <f t="shared" si="225"/>
        <v>0</v>
      </c>
      <c r="AE564" s="707">
        <f t="shared" si="226"/>
        <v>0</v>
      </c>
      <c r="AF564" s="1522">
        <v>9.0909090909090912E-2</v>
      </c>
      <c r="AG564" s="1524">
        <v>162</v>
      </c>
      <c r="AH564" s="1528">
        <v>7.0343030829353018E-2</v>
      </c>
      <c r="AI564" s="1529" t="s">
        <v>215</v>
      </c>
      <c r="AJ564" s="1503"/>
      <c r="AK564" s="1503"/>
      <c r="AL564" s="1032"/>
      <c r="AM564"/>
      <c r="AN564"/>
      <c r="AO564"/>
      <c r="AP564"/>
      <c r="AQ564"/>
      <c r="AR564"/>
      <c r="AS564"/>
      <c r="AT564"/>
      <c r="AU564"/>
      <c r="AV564"/>
      <c r="AW564"/>
      <c r="AX564"/>
      <c r="AY564"/>
      <c r="AZ564"/>
      <c r="BA564"/>
      <c r="BB564"/>
      <c r="BC564"/>
      <c r="BD564"/>
      <c r="BE564"/>
      <c r="BF564"/>
      <c r="BG564"/>
      <c r="BH564"/>
    </row>
    <row r="565" spans="1:60" ht="13.5" thickBot="1" x14ac:dyDescent="0.35">
      <c r="A565" s="465" t="s">
        <v>217</v>
      </c>
      <c r="B565" s="466">
        <v>41</v>
      </c>
      <c r="C565" s="466">
        <v>13</v>
      </c>
      <c r="D565" s="466">
        <v>13</v>
      </c>
      <c r="E565" s="466" t="s">
        <v>218</v>
      </c>
      <c r="F565" s="466">
        <v>0</v>
      </c>
      <c r="G565" s="891" t="s">
        <v>218</v>
      </c>
      <c r="H565" s="466">
        <v>0</v>
      </c>
      <c r="I565" s="891" t="s">
        <v>218</v>
      </c>
      <c r="J565" s="466">
        <v>0</v>
      </c>
      <c r="K565" s="466">
        <v>0</v>
      </c>
      <c r="L565" s="466">
        <v>0</v>
      </c>
      <c r="M565" s="466">
        <v>0</v>
      </c>
      <c r="N565" s="466">
        <v>0</v>
      </c>
      <c r="O565" s="466">
        <v>0</v>
      </c>
      <c r="P565" s="466">
        <v>0</v>
      </c>
      <c r="Q565" s="466">
        <v>0</v>
      </c>
      <c r="R565" s="1486">
        <v>1</v>
      </c>
      <c r="S565" s="1486">
        <v>1</v>
      </c>
      <c r="T565" s="883">
        <v>0</v>
      </c>
      <c r="U565" s="1488">
        <v>3</v>
      </c>
      <c r="V565" s="1488">
        <v>1</v>
      </c>
      <c r="W565" s="883">
        <v>0</v>
      </c>
      <c r="X565" s="883">
        <v>1</v>
      </c>
      <c r="Y565" s="892">
        <v>6</v>
      </c>
      <c r="Z565" s="892">
        <v>181</v>
      </c>
      <c r="AA565" s="892">
        <v>316</v>
      </c>
      <c r="AB565" s="710">
        <f t="shared" si="223"/>
        <v>67</v>
      </c>
      <c r="AC565" s="711">
        <f t="shared" si="224"/>
        <v>3.8661281015579918E-2</v>
      </c>
      <c r="AD565" s="710">
        <f t="shared" si="225"/>
        <v>6</v>
      </c>
      <c r="AE565" s="711">
        <f t="shared" si="226"/>
        <v>4.2979942693409743E-3</v>
      </c>
      <c r="AF565" s="1533">
        <v>2.5862068965517241E-2</v>
      </c>
      <c r="AG565" s="1535">
        <v>33</v>
      </c>
      <c r="AH565" s="1533">
        <v>1.4329135909683021E-2</v>
      </c>
      <c r="AI565" s="1536" t="s">
        <v>216</v>
      </c>
      <c r="AJ565" s="1537"/>
      <c r="AK565" s="1537"/>
      <c r="AL565" s="1587"/>
      <c r="AM565"/>
      <c r="AN565"/>
      <c r="AO565"/>
      <c r="AP565"/>
      <c r="AQ565"/>
      <c r="AR565"/>
      <c r="AS565"/>
      <c r="AT565"/>
      <c r="AU565"/>
      <c r="AV565"/>
      <c r="AW565"/>
      <c r="AX565"/>
      <c r="AY565"/>
      <c r="AZ565"/>
      <c r="BA565"/>
      <c r="BB565"/>
      <c r="BC565"/>
      <c r="BD565"/>
      <c r="BE565"/>
      <c r="BF565"/>
      <c r="BG565"/>
      <c r="BH565"/>
    </row>
    <row r="566" spans="1:60" ht="13" x14ac:dyDescent="0.3">
      <c r="A566" s="470" t="s">
        <v>219</v>
      </c>
      <c r="B566" s="471">
        <v>10</v>
      </c>
      <c r="C566" s="471">
        <v>6</v>
      </c>
      <c r="D566" s="471">
        <v>0</v>
      </c>
      <c r="E566" s="471" t="s">
        <v>218</v>
      </c>
      <c r="F566" s="471">
        <v>0</v>
      </c>
      <c r="G566" s="893" t="s">
        <v>218</v>
      </c>
      <c r="H566" s="471">
        <v>0</v>
      </c>
      <c r="I566" s="893" t="s">
        <v>218</v>
      </c>
      <c r="J566" s="471">
        <v>0</v>
      </c>
      <c r="K566" s="471">
        <v>0</v>
      </c>
      <c r="L566" s="471">
        <v>0</v>
      </c>
      <c r="M566" s="471" t="s">
        <v>218</v>
      </c>
      <c r="N566" s="471">
        <v>0</v>
      </c>
      <c r="O566" s="471">
        <v>0</v>
      </c>
      <c r="P566" s="471">
        <v>0</v>
      </c>
      <c r="Q566" s="471" t="s">
        <v>218</v>
      </c>
      <c r="R566" s="471" t="s">
        <v>218</v>
      </c>
      <c r="S566" s="471">
        <v>0</v>
      </c>
      <c r="T566" s="471">
        <v>0</v>
      </c>
      <c r="U566" s="471">
        <v>0</v>
      </c>
      <c r="V566" s="471">
        <v>0</v>
      </c>
      <c r="W566" s="471">
        <v>0</v>
      </c>
      <c r="X566" s="471">
        <v>0</v>
      </c>
      <c r="Y566" s="894">
        <v>0</v>
      </c>
      <c r="Z566" s="894">
        <v>37</v>
      </c>
      <c r="AA566" s="894">
        <v>103</v>
      </c>
      <c r="AB566" s="702">
        <f t="shared" si="223"/>
        <v>16</v>
      </c>
      <c r="AC566" s="703">
        <f t="shared" si="224"/>
        <v>9.2325447201384876E-3</v>
      </c>
      <c r="AD566" s="702">
        <f t="shared" si="225"/>
        <v>0</v>
      </c>
      <c r="AE566" s="703">
        <f t="shared" si="226"/>
        <v>0</v>
      </c>
      <c r="AF566" s="1541">
        <v>5.4075235109717866E-2</v>
      </c>
      <c r="AG566" s="1543">
        <v>73</v>
      </c>
      <c r="AH566" s="1541">
        <v>3.1697785497177597E-2</v>
      </c>
      <c r="AI566" s="1544" t="s">
        <v>217</v>
      </c>
      <c r="AJ566" s="1545"/>
      <c r="AK566" s="1545"/>
      <c r="AL566" s="1590"/>
      <c r="AM566"/>
      <c r="AN566"/>
      <c r="AO566"/>
      <c r="AP566"/>
      <c r="AQ566"/>
      <c r="AR566"/>
      <c r="AS566"/>
      <c r="AT566"/>
      <c r="AU566"/>
      <c r="AV566"/>
      <c r="AW566"/>
      <c r="AX566"/>
      <c r="AY566"/>
      <c r="AZ566"/>
      <c r="BA566"/>
      <c r="BB566"/>
      <c r="BC566"/>
      <c r="BD566"/>
      <c r="BE566"/>
      <c r="BF566"/>
      <c r="BG566"/>
      <c r="BH566"/>
    </row>
    <row r="567" spans="1:60" ht="13" x14ac:dyDescent="0.3">
      <c r="A567" s="470" t="s">
        <v>220</v>
      </c>
      <c r="B567" s="471" t="s">
        <v>218</v>
      </c>
      <c r="C567" s="471">
        <v>0</v>
      </c>
      <c r="D567" s="471">
        <v>0</v>
      </c>
      <c r="E567" s="471" t="s">
        <v>218</v>
      </c>
      <c r="F567" s="471">
        <v>0</v>
      </c>
      <c r="G567" s="893" t="s">
        <v>218</v>
      </c>
      <c r="H567" s="471">
        <v>0</v>
      </c>
      <c r="I567" s="893" t="s">
        <v>218</v>
      </c>
      <c r="J567" s="471" t="s">
        <v>218</v>
      </c>
      <c r="K567" s="471" t="s">
        <v>218</v>
      </c>
      <c r="L567" s="471" t="s">
        <v>218</v>
      </c>
      <c r="M567" s="471" t="s">
        <v>218</v>
      </c>
      <c r="N567" s="471" t="s">
        <v>218</v>
      </c>
      <c r="O567" s="471" t="s">
        <v>218</v>
      </c>
      <c r="P567" s="471" t="s">
        <v>218</v>
      </c>
      <c r="Q567" s="471" t="s">
        <v>218</v>
      </c>
      <c r="R567" s="471" t="s">
        <v>218</v>
      </c>
      <c r="S567" s="471" t="s">
        <v>218</v>
      </c>
      <c r="T567" s="471" t="s">
        <v>218</v>
      </c>
      <c r="U567" s="471" t="s">
        <v>218</v>
      </c>
      <c r="V567" s="471" t="s">
        <v>218</v>
      </c>
      <c r="W567" s="471" t="s">
        <v>218</v>
      </c>
      <c r="X567" s="471" t="s">
        <v>218</v>
      </c>
      <c r="Y567" s="894">
        <v>1</v>
      </c>
      <c r="Z567" s="894">
        <v>13</v>
      </c>
      <c r="AA567" s="894">
        <v>139</v>
      </c>
      <c r="AB567" s="702">
        <f t="shared" si="223"/>
        <v>0</v>
      </c>
      <c r="AC567" s="703">
        <f t="shared" si="224"/>
        <v>0</v>
      </c>
      <c r="AD567" s="702">
        <f t="shared" si="225"/>
        <v>0</v>
      </c>
      <c r="AE567" s="703">
        <f t="shared" si="226"/>
        <v>0</v>
      </c>
      <c r="AF567" s="1522">
        <v>8.6206896551724137E-3</v>
      </c>
      <c r="AG567" s="1524">
        <v>11</v>
      </c>
      <c r="AH567" s="1522">
        <v>4.7763786365610074E-3</v>
      </c>
      <c r="AI567" s="1525" t="s">
        <v>219</v>
      </c>
      <c r="AJ567" s="1546"/>
      <c r="AK567" s="1546"/>
      <c r="AL567" s="1603"/>
      <c r="AM567"/>
      <c r="AN567"/>
      <c r="AO567"/>
      <c r="AP567"/>
      <c r="AQ567"/>
      <c r="AR567"/>
      <c r="AS567"/>
      <c r="AT567"/>
      <c r="AU567"/>
      <c r="AV567"/>
      <c r="AW567"/>
      <c r="AX567"/>
      <c r="AY567"/>
      <c r="AZ567"/>
      <c r="BA567"/>
      <c r="BB567"/>
      <c r="BC567"/>
      <c r="BD567"/>
      <c r="BE567"/>
      <c r="BF567"/>
      <c r="BG567"/>
      <c r="BH567"/>
    </row>
    <row r="568" spans="1:60" ht="13" x14ac:dyDescent="0.3">
      <c r="A568" s="470" t="s">
        <v>221</v>
      </c>
      <c r="B568" s="471" t="s">
        <v>218</v>
      </c>
      <c r="C568" s="471">
        <v>0</v>
      </c>
      <c r="D568" s="471">
        <v>0</v>
      </c>
      <c r="E568" s="471" t="s">
        <v>218</v>
      </c>
      <c r="F568" s="471">
        <v>0</v>
      </c>
      <c r="G568" s="893" t="s">
        <v>218</v>
      </c>
      <c r="H568" s="471" t="s">
        <v>218</v>
      </c>
      <c r="I568" s="893" t="s">
        <v>218</v>
      </c>
      <c r="J568" s="471" t="s">
        <v>218</v>
      </c>
      <c r="K568" s="471" t="s">
        <v>218</v>
      </c>
      <c r="L568" s="471" t="s">
        <v>218</v>
      </c>
      <c r="M568" s="471" t="s">
        <v>218</v>
      </c>
      <c r="N568" s="471" t="s">
        <v>218</v>
      </c>
      <c r="O568" s="471" t="s">
        <v>218</v>
      </c>
      <c r="P568" s="471" t="s">
        <v>218</v>
      </c>
      <c r="Q568" s="471" t="s">
        <v>218</v>
      </c>
      <c r="R568" s="471" t="s">
        <v>218</v>
      </c>
      <c r="S568" s="471" t="s">
        <v>218</v>
      </c>
      <c r="T568" s="471" t="s">
        <v>218</v>
      </c>
      <c r="U568" s="471" t="s">
        <v>218</v>
      </c>
      <c r="V568" s="471" t="s">
        <v>218</v>
      </c>
      <c r="W568" s="471" t="s">
        <v>218</v>
      </c>
      <c r="X568" s="471" t="s">
        <v>218</v>
      </c>
      <c r="Y568" s="894">
        <v>0</v>
      </c>
      <c r="Z568" s="894">
        <v>3</v>
      </c>
      <c r="AA568" s="894">
        <v>57</v>
      </c>
      <c r="AB568" s="702">
        <f t="shared" si="223"/>
        <v>0</v>
      </c>
      <c r="AC568" s="703">
        <f t="shared" si="224"/>
        <v>0</v>
      </c>
      <c r="AD568" s="702">
        <f t="shared" si="225"/>
        <v>0</v>
      </c>
      <c r="AE568" s="703">
        <f t="shared" si="226"/>
        <v>0</v>
      </c>
      <c r="AF568" s="1522">
        <v>1.7241379310344827E-2</v>
      </c>
      <c r="AG568" s="1524">
        <v>23</v>
      </c>
      <c r="AH568" s="1522">
        <v>9.9869735128093797E-3</v>
      </c>
      <c r="AI568" s="1525" t="s">
        <v>220</v>
      </c>
      <c r="AJ568" s="1546"/>
      <c r="AK568" s="1546"/>
      <c r="AL568" s="1603"/>
      <c r="AM568"/>
      <c r="AN568"/>
      <c r="AO568"/>
      <c r="AP568"/>
      <c r="AQ568"/>
      <c r="AR568"/>
      <c r="AS568"/>
      <c r="AT568"/>
      <c r="AU568"/>
      <c r="AV568"/>
      <c r="AW568"/>
      <c r="AX568"/>
      <c r="AY568"/>
      <c r="AZ568"/>
      <c r="BA568"/>
      <c r="BB568"/>
      <c r="BC568"/>
      <c r="BD568"/>
      <c r="BE568"/>
      <c r="BF568"/>
      <c r="BG568"/>
      <c r="BH568"/>
    </row>
    <row r="569" spans="1:60" ht="13.5" thickBot="1" x14ac:dyDescent="0.35">
      <c r="A569" s="482" t="s">
        <v>222</v>
      </c>
      <c r="B569" s="473" t="s">
        <v>218</v>
      </c>
      <c r="C569" s="473">
        <v>0</v>
      </c>
      <c r="D569" s="473">
        <v>0</v>
      </c>
      <c r="E569" s="471" t="s">
        <v>218</v>
      </c>
      <c r="F569" s="473">
        <v>0</v>
      </c>
      <c r="G569" s="896" t="s">
        <v>218</v>
      </c>
      <c r="H569" s="473" t="s">
        <v>218</v>
      </c>
      <c r="I569" s="893" t="s">
        <v>218</v>
      </c>
      <c r="J569" s="473" t="s">
        <v>218</v>
      </c>
      <c r="K569" s="473" t="s">
        <v>218</v>
      </c>
      <c r="L569" s="473" t="s">
        <v>218</v>
      </c>
      <c r="M569" s="473" t="s">
        <v>218</v>
      </c>
      <c r="N569" s="473" t="s">
        <v>218</v>
      </c>
      <c r="O569" s="473" t="s">
        <v>218</v>
      </c>
      <c r="P569" s="473" t="s">
        <v>218</v>
      </c>
      <c r="Q569" s="473" t="s">
        <v>218</v>
      </c>
      <c r="R569" s="471" t="s">
        <v>218</v>
      </c>
      <c r="S569" s="473" t="s">
        <v>218</v>
      </c>
      <c r="T569" s="475" t="s">
        <v>218</v>
      </c>
      <c r="U569" s="475" t="s">
        <v>218</v>
      </c>
      <c r="V569" s="475" t="s">
        <v>218</v>
      </c>
      <c r="W569" s="475" t="s">
        <v>218</v>
      </c>
      <c r="X569" s="475" t="s">
        <v>218</v>
      </c>
      <c r="Y569" s="897">
        <v>0</v>
      </c>
      <c r="Z569" s="897">
        <v>0</v>
      </c>
      <c r="AA569" s="897">
        <v>11</v>
      </c>
      <c r="AB569" s="702">
        <f t="shared" si="223"/>
        <v>0</v>
      </c>
      <c r="AC569" s="703">
        <f t="shared" si="224"/>
        <v>0</v>
      </c>
      <c r="AD569" s="702">
        <f t="shared" si="225"/>
        <v>0</v>
      </c>
      <c r="AE569" s="703">
        <f t="shared" si="226"/>
        <v>0</v>
      </c>
      <c r="AF569" s="1522">
        <v>1.2539184952978056E-2</v>
      </c>
      <c r="AG569" s="1524">
        <v>17</v>
      </c>
      <c r="AH569" s="1522">
        <v>7.3816760746851931E-3</v>
      </c>
      <c r="AI569" s="1525" t="s">
        <v>221</v>
      </c>
      <c r="AJ569" s="1546"/>
      <c r="AK569" s="1546"/>
      <c r="AL569" s="1603"/>
      <c r="AM569"/>
      <c r="AN569"/>
      <c r="AO569"/>
      <c r="AP569"/>
      <c r="AQ569"/>
      <c r="AR569"/>
      <c r="AS569"/>
      <c r="AT569"/>
      <c r="AU569"/>
      <c r="AV569"/>
      <c r="AW569"/>
      <c r="AX569"/>
      <c r="AY569"/>
      <c r="AZ569"/>
      <c r="BA569"/>
      <c r="BB569"/>
      <c r="BC569"/>
      <c r="BD569"/>
      <c r="BE569"/>
      <c r="BF569"/>
      <c r="BG569"/>
      <c r="BH569"/>
    </row>
    <row r="570" spans="1:60" ht="13.5" thickBot="1" x14ac:dyDescent="0.35">
      <c r="A570" s="486" t="s">
        <v>46</v>
      </c>
      <c r="B570" s="487">
        <f t="shared" si="222"/>
        <v>839</v>
      </c>
      <c r="C570" s="487">
        <f t="shared" si="222"/>
        <v>406</v>
      </c>
      <c r="D570" s="487">
        <f t="shared" si="222"/>
        <v>230</v>
      </c>
      <c r="E570" s="487">
        <f t="shared" si="222"/>
        <v>258</v>
      </c>
      <c r="F570" s="487">
        <f t="shared" si="222"/>
        <v>0</v>
      </c>
      <c r="G570" s="898">
        <f t="shared" si="222"/>
        <v>0</v>
      </c>
      <c r="H570" s="487">
        <f t="shared" si="222"/>
        <v>0</v>
      </c>
      <c r="I570" s="898">
        <f t="shared" si="222"/>
        <v>0</v>
      </c>
      <c r="J570" s="487">
        <f t="shared" si="222"/>
        <v>3</v>
      </c>
      <c r="K570" s="487">
        <f t="shared" si="222"/>
        <v>4</v>
      </c>
      <c r="L570" s="487">
        <f t="shared" si="222"/>
        <v>41</v>
      </c>
      <c r="M570" s="487">
        <f t="shared" si="222"/>
        <v>147</v>
      </c>
      <c r="N570" s="487">
        <f t="shared" si="222"/>
        <v>223</v>
      </c>
      <c r="O570" s="487">
        <f t="shared" si="222"/>
        <v>310</v>
      </c>
      <c r="P570" s="487">
        <f t="shared" si="222"/>
        <v>291</v>
      </c>
      <c r="Q570" s="487">
        <f t="shared" si="222"/>
        <v>135</v>
      </c>
      <c r="R570" s="487">
        <f t="shared" si="222"/>
        <v>182</v>
      </c>
      <c r="S570" s="487">
        <f t="shared" si="222"/>
        <v>23</v>
      </c>
      <c r="T570" s="487">
        <f t="shared" si="222"/>
        <v>18</v>
      </c>
      <c r="U570" s="487">
        <f t="shared" si="222"/>
        <v>18</v>
      </c>
      <c r="V570" s="487">
        <f t="shared" si="222"/>
        <v>1</v>
      </c>
      <c r="W570" s="487">
        <f t="shared" si="222"/>
        <v>0</v>
      </c>
      <c r="X570" s="487">
        <f t="shared" si="222"/>
        <v>29</v>
      </c>
      <c r="Y570" s="487">
        <f t="shared" si="222"/>
        <v>328</v>
      </c>
      <c r="Z570" s="487">
        <f t="shared" si="222"/>
        <v>1326</v>
      </c>
      <c r="AA570" s="487">
        <f t="shared" si="222"/>
        <v>2103</v>
      </c>
      <c r="AB570" s="714">
        <f>SUM(AB557:AB569)</f>
        <v>1733</v>
      </c>
      <c r="AC570" s="715">
        <f>SUM(AC557:AC569)</f>
        <v>1</v>
      </c>
      <c r="AD570" s="714">
        <f t="shared" si="222"/>
        <v>1396</v>
      </c>
      <c r="AE570" s="715">
        <f t="shared" si="222"/>
        <v>0.99999999999999989</v>
      </c>
      <c r="AF570" s="1522">
        <v>0</v>
      </c>
      <c r="AG570" s="1524">
        <v>0</v>
      </c>
      <c r="AH570" s="1522">
        <v>0</v>
      </c>
      <c r="AI570" s="1550" t="s">
        <v>222</v>
      </c>
      <c r="AJ570" s="1551"/>
      <c r="AK570" s="1551"/>
      <c r="AL570" s="1694"/>
      <c r="AM570"/>
      <c r="AN570"/>
      <c r="AO570"/>
      <c r="AP570"/>
      <c r="AQ570"/>
      <c r="AR570"/>
      <c r="AS570"/>
      <c r="AT570"/>
      <c r="AU570"/>
      <c r="AV570"/>
      <c r="AW570"/>
      <c r="AX570"/>
      <c r="AY570"/>
      <c r="AZ570"/>
      <c r="BA570"/>
      <c r="BB570"/>
      <c r="BC570"/>
      <c r="BD570"/>
      <c r="BE570"/>
      <c r="BF570"/>
      <c r="BG570"/>
      <c r="BH570"/>
    </row>
    <row r="571" spans="1:60" ht="13.5" thickBot="1" x14ac:dyDescent="0.35">
      <c r="A571" s="1445" t="s">
        <v>528</v>
      </c>
      <c r="C571" s="807"/>
      <c r="D571" s="807"/>
      <c r="E571" s="807"/>
      <c r="F571" s="807"/>
      <c r="G571" s="1484" t="s">
        <v>218</v>
      </c>
      <c r="H571" s="1484">
        <v>0</v>
      </c>
      <c r="I571" s="1484" t="s">
        <v>218</v>
      </c>
      <c r="J571" s="1484">
        <v>3</v>
      </c>
      <c r="K571" s="1484">
        <v>4</v>
      </c>
      <c r="L571" s="1484">
        <v>13</v>
      </c>
      <c r="M571" s="1484">
        <v>56</v>
      </c>
      <c r="N571" s="1484">
        <v>57</v>
      </c>
      <c r="O571" s="1484">
        <v>93</v>
      </c>
      <c r="P571" s="1484">
        <v>70</v>
      </c>
      <c r="Q571" s="1484">
        <v>40</v>
      </c>
      <c r="R571" s="1484">
        <v>26</v>
      </c>
      <c r="S571" s="1484">
        <v>4</v>
      </c>
      <c r="T571" s="1484">
        <v>1</v>
      </c>
      <c r="U571" s="1484">
        <v>5</v>
      </c>
      <c r="V571" s="1484">
        <v>1</v>
      </c>
      <c r="W571" s="1484">
        <v>0</v>
      </c>
      <c r="X571" s="807"/>
      <c r="Y571" s="807"/>
      <c r="Z571" s="807"/>
      <c r="AB571" s="1559" t="s">
        <v>537</v>
      </c>
      <c r="AC571" s="1560" t="s">
        <v>538</v>
      </c>
      <c r="AD571" s="1559" t="s">
        <v>537</v>
      </c>
      <c r="AE571" s="1560" t="s">
        <v>538</v>
      </c>
      <c r="AF571" s="1553">
        <v>1</v>
      </c>
      <c r="AG571" s="1552">
        <v>2303</v>
      </c>
      <c r="AH571" s="1553">
        <v>1</v>
      </c>
      <c r="AI571" s="1554"/>
      <c r="AJ571" s="1555"/>
      <c r="AK571" s="1555"/>
      <c r="AL571" s="155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row>
    <row r="572" spans="1:60" ht="13.5" thickBot="1" x14ac:dyDescent="0.35">
      <c r="A572" s="1322" t="s">
        <v>529</v>
      </c>
      <c r="B572" s="1480">
        <f>SUM(G571:W571)/AD570</f>
        <v>0.26719197707736392</v>
      </c>
      <c r="C572" s="899"/>
      <c r="D572" s="899"/>
      <c r="E572" s="899"/>
      <c r="F572" s="899"/>
      <c r="G572" s="899"/>
      <c r="H572" s="899"/>
      <c r="I572" s="899"/>
      <c r="J572" s="899"/>
      <c r="K572" s="899"/>
      <c r="L572" s="421"/>
      <c r="M572" s="421"/>
      <c r="N572" s="421"/>
      <c r="O572" s="421"/>
      <c r="P572" s="421"/>
      <c r="Q572" s="421"/>
      <c r="R572" s="421"/>
      <c r="S572" s="421"/>
      <c r="T572" s="421"/>
      <c r="U572" s="421"/>
      <c r="V572" s="421"/>
      <c r="W572" s="421"/>
      <c r="X572" s="421"/>
      <c r="Y572" s="421"/>
      <c r="Z572" s="421"/>
      <c r="AB572" s="1561">
        <v>0.95210617426428168</v>
      </c>
      <c r="AC572" s="1562">
        <v>4.7893825735718404E-2</v>
      </c>
      <c r="AD572" s="1561">
        <v>0.99570200573065892</v>
      </c>
      <c r="AE572" s="1816">
        <v>4.2979942693409743E-3</v>
      </c>
      <c r="AF572" s="1560" t="s">
        <v>538</v>
      </c>
      <c r="AG572" s="1559" t="s">
        <v>537</v>
      </c>
      <c r="AH572" s="1560" t="s">
        <v>538</v>
      </c>
      <c r="AI572"/>
      <c r="AJ572"/>
      <c r="AK572"/>
      <c r="AL572"/>
      <c r="AM572"/>
      <c r="AN572"/>
      <c r="AO572"/>
      <c r="AP572"/>
      <c r="AQ572"/>
      <c r="AR572"/>
      <c r="AS572"/>
      <c r="AT572"/>
      <c r="AU572"/>
      <c r="AV572"/>
      <c r="AW572"/>
      <c r="AX572"/>
      <c r="AY572"/>
      <c r="AZ572"/>
      <c r="BA572"/>
      <c r="BB572"/>
      <c r="BC572"/>
      <c r="BD572"/>
      <c r="BE572"/>
      <c r="BF572"/>
      <c r="BG572"/>
      <c r="BH572"/>
    </row>
    <row r="573" spans="1:60" ht="13" thickBot="1" x14ac:dyDescent="0.3">
      <c r="A573" s="508"/>
      <c r="B573" s="508"/>
      <c r="C573" s="900"/>
      <c r="D573" s="900"/>
      <c r="E573" s="899"/>
      <c r="F573" s="899"/>
      <c r="G573" s="899"/>
      <c r="H573" s="899"/>
      <c r="I573" s="899"/>
      <c r="J573" s="899"/>
      <c r="K573" s="899"/>
      <c r="L573" s="421"/>
      <c r="M573" s="421"/>
      <c r="N573" s="421"/>
      <c r="O573" s="421"/>
      <c r="P573" s="421"/>
      <c r="Q573" s="421"/>
      <c r="R573" s="421"/>
      <c r="S573" s="421"/>
      <c r="T573" s="421"/>
      <c r="U573" s="421"/>
      <c r="V573" s="421"/>
      <c r="W573" s="421"/>
      <c r="X573" s="421"/>
      <c r="Y573" s="421"/>
      <c r="Z573" s="421"/>
      <c r="AB573" s="424"/>
      <c r="AF573" s="1562">
        <v>9.2476489028213163E-2</v>
      </c>
      <c r="AG573" s="1561">
        <v>0.94615718627876677</v>
      </c>
      <c r="AH573" s="1562">
        <v>5.3842813721233181E-2</v>
      </c>
      <c r="AI573"/>
      <c r="AJ573"/>
      <c r="AK573"/>
      <c r="AL573" s="1664"/>
      <c r="AM573"/>
      <c r="AN573"/>
      <c r="AO573"/>
      <c r="AP573"/>
      <c r="AQ573"/>
      <c r="AR573"/>
      <c r="AS573"/>
      <c r="AT573"/>
      <c r="AU573"/>
      <c r="AV573"/>
      <c r="AW573"/>
      <c r="AX573"/>
      <c r="AY573"/>
      <c r="AZ573"/>
      <c r="BA573"/>
      <c r="BB573"/>
      <c r="BC573"/>
      <c r="BD573"/>
      <c r="BE573"/>
      <c r="BF573"/>
      <c r="BG573"/>
      <c r="BH573"/>
    </row>
    <row r="574" spans="1:60" x14ac:dyDescent="0.25">
      <c r="A574" s="508"/>
      <c r="B574" s="508"/>
      <c r="C574" s="508"/>
      <c r="D574" s="508"/>
      <c r="E574" s="508"/>
      <c r="F574" s="508"/>
      <c r="G574" s="508"/>
      <c r="H574" s="508"/>
      <c r="I574" s="508"/>
      <c r="J574" s="508"/>
      <c r="K574" s="508"/>
      <c r="AB574" s="515"/>
      <c r="AC574" s="499"/>
      <c r="AF574" s="1564"/>
      <c r="AG574" s="1564"/>
      <c r="AH574" s="1564"/>
      <c r="AI574"/>
      <c r="AJ574"/>
      <c r="AK574">
        <v>10</v>
      </c>
      <c r="AL574" s="1490">
        <v>2.2675736961451247E-2</v>
      </c>
      <c r="AM574"/>
      <c r="AN574"/>
      <c r="AO574"/>
      <c r="AP574"/>
      <c r="AQ574"/>
      <c r="AR574"/>
      <c r="AS574"/>
      <c r="AT574"/>
      <c r="AU574"/>
      <c r="AV574"/>
      <c r="AW574"/>
      <c r="AX574"/>
      <c r="AY574"/>
      <c r="AZ574"/>
      <c r="BA574"/>
      <c r="BB574"/>
      <c r="BC574"/>
      <c r="BD574"/>
      <c r="BE574"/>
      <c r="BF574"/>
      <c r="BG574"/>
      <c r="BH574"/>
    </row>
    <row r="575" spans="1:60" ht="13.5" thickBot="1" x14ac:dyDescent="0.35">
      <c r="A575" s="508"/>
      <c r="B575" s="901"/>
      <c r="AC575" s="499"/>
      <c r="AF575" s="198"/>
      <c r="AG575" s="198"/>
      <c r="AH575" s="198"/>
      <c r="AI575" s="198"/>
      <c r="AJ575" s="198"/>
      <c r="AK575" s="198"/>
      <c r="AL575" s="198"/>
      <c r="AM575" s="198"/>
      <c r="AN575" s="198"/>
      <c r="AO575" s="198"/>
      <c r="AP575" s="198"/>
      <c r="AQ575" s="198"/>
      <c r="AR575" s="198"/>
      <c r="AS575" s="198"/>
      <c r="AT575" s="198"/>
      <c r="AU575" s="198"/>
      <c r="AV575" s="198"/>
      <c r="AW575" s="198"/>
      <c r="AX575" s="198"/>
      <c r="AY575" s="198"/>
      <c r="AZ575" s="198"/>
      <c r="BA575" s="198"/>
      <c r="BB575" s="198"/>
      <c r="BC575" s="198"/>
      <c r="BD575" s="198"/>
      <c r="BE575" s="198"/>
      <c r="BF575" s="198"/>
      <c r="BG575" s="198"/>
      <c r="BH575" s="198"/>
    </row>
    <row r="576" spans="1:60" ht="13.5" thickTop="1" x14ac:dyDescent="0.3">
      <c r="A576" s="508"/>
      <c r="B576" s="901"/>
      <c r="AC576" s="499"/>
      <c r="AF576" s="1023"/>
      <c r="AG576" s="1024"/>
      <c r="AH576" s="198"/>
      <c r="AI576" s="198"/>
      <c r="AJ576" s="1570"/>
      <c r="AK576" s="1570"/>
      <c r="AL576" s="1570"/>
      <c r="AM576" s="1570"/>
      <c r="AN576" s="1570"/>
      <c r="AO576" s="1570"/>
      <c r="AP576" s="1570"/>
      <c r="AQ576" s="1570"/>
      <c r="AR576" s="1570"/>
      <c r="AS576" s="1570"/>
      <c r="AT576" s="1570"/>
      <c r="AU576" s="198"/>
      <c r="AV576" s="198"/>
      <c r="AW576" s="198"/>
      <c r="AX576" s="198"/>
      <c r="AY576" s="198"/>
      <c r="AZ576" s="198"/>
      <c r="BA576" s="198"/>
      <c r="BB576" s="198"/>
      <c r="BC576" s="198"/>
      <c r="BD576" s="198"/>
      <c r="BE576" s="198"/>
      <c r="BF576" s="198"/>
      <c r="BG576" s="198"/>
      <c r="BH576" s="198"/>
    </row>
    <row r="577" spans="1:60" ht="25.5" thickBot="1" x14ac:dyDescent="0.55000000000000004">
      <c r="A577" s="1011" t="s">
        <v>530</v>
      </c>
      <c r="B577" s="198"/>
      <c r="C577" s="231"/>
      <c r="D577" s="231"/>
      <c r="E577" s="231"/>
      <c r="F577" s="231"/>
      <c r="G577" s="231"/>
      <c r="H577" s="231"/>
      <c r="I577" s="231"/>
      <c r="J577" s="231"/>
      <c r="K577" s="231"/>
      <c r="L577" s="4"/>
      <c r="M577" s="4"/>
      <c r="N577" s="4"/>
      <c r="O577" s="4"/>
      <c r="P577" s="4"/>
      <c r="Q577" s="4"/>
      <c r="R577" s="4"/>
      <c r="S577" s="4"/>
      <c r="T577" s="4"/>
      <c r="U577" s="4"/>
      <c r="V577" s="4"/>
      <c r="W577" s="4"/>
      <c r="X577" s="4"/>
      <c r="Y577" s="4"/>
      <c r="Z577" s="4"/>
      <c r="AA577"/>
      <c r="AB577"/>
      <c r="AC577"/>
      <c r="AD577"/>
      <c r="AE577"/>
      <c r="AF577" s="1503"/>
      <c r="AG577" s="1032"/>
      <c r="AH577" s="198"/>
      <c r="AI577" s="198"/>
      <c r="AJ577" s="1570"/>
      <c r="AK577" s="1570"/>
      <c r="AL577" s="1570"/>
      <c r="AM577" s="1570"/>
      <c r="AN577" s="1570"/>
      <c r="AO577" s="1570"/>
      <c r="AP577" s="1570"/>
      <c r="AQ577" s="1570"/>
      <c r="AR577" s="1570"/>
      <c r="AS577" s="1570"/>
      <c r="AT577" s="1570"/>
      <c r="AU577" s="198"/>
      <c r="AV577" s="198"/>
      <c r="AW577" s="198"/>
      <c r="AX577" s="198"/>
      <c r="AY577" s="198"/>
      <c r="AZ577" s="198"/>
      <c r="BA577" s="198"/>
      <c r="BB577" s="198"/>
      <c r="BC577" s="198"/>
      <c r="BD577" s="198"/>
      <c r="BE577" s="198"/>
      <c r="BF577" s="198"/>
      <c r="BG577" s="198"/>
      <c r="BH577" s="198"/>
    </row>
    <row r="578" spans="1:60" ht="13.5" thickBot="1" x14ac:dyDescent="0.35">
      <c r="A578" s="1414" t="s">
        <v>191</v>
      </c>
      <c r="B578" s="4"/>
      <c r="C578" s="4"/>
      <c r="D578" s="4"/>
      <c r="E578" s="4"/>
      <c r="F578" s="4"/>
      <c r="G578" s="4"/>
      <c r="H578" s="4"/>
      <c r="I578" s="4"/>
      <c r="J578" s="4"/>
      <c r="K578" s="4"/>
      <c r="L578" s="4"/>
      <c r="M578" s="4"/>
      <c r="N578" s="4"/>
      <c r="O578" s="4"/>
      <c r="P578" s="4"/>
      <c r="Q578" s="4"/>
      <c r="R578" s="4"/>
      <c r="S578" s="4"/>
      <c r="T578" s="4"/>
      <c r="U578" s="4"/>
      <c r="V578" s="4"/>
      <c r="W578" s="4"/>
      <c r="X578" s="198"/>
      <c r="Y578" s="4"/>
      <c r="Z578" s="4"/>
      <c r="AA578" s="4"/>
      <c r="AB578" s="4"/>
      <c r="AC578"/>
      <c r="AD578"/>
      <c r="AE578"/>
      <c r="AF578" s="1503"/>
      <c r="AG578" s="1032"/>
      <c r="AH578" s="198"/>
      <c r="AI578" s="198"/>
      <c r="AJ578" s="1570"/>
      <c r="AK578" s="1570"/>
      <c r="AL578" s="1570"/>
      <c r="AM578" s="1570"/>
      <c r="AN578" s="1570"/>
      <c r="AO578" s="1570"/>
      <c r="AP578" s="1570"/>
      <c r="AQ578" s="1570"/>
      <c r="AR578" s="1570"/>
      <c r="AS578" s="1570"/>
      <c r="AT578" s="1570"/>
      <c r="AU578" s="198"/>
      <c r="AV578" s="198"/>
      <c r="AW578" s="198"/>
      <c r="AX578" s="198"/>
      <c r="AY578" s="198"/>
      <c r="AZ578" s="198"/>
      <c r="BA578" s="198"/>
      <c r="BB578" s="198"/>
      <c r="BC578" s="198"/>
      <c r="BD578" s="198"/>
      <c r="BE578" s="198"/>
      <c r="BF578" s="198"/>
      <c r="BG578" s="198"/>
      <c r="BH578" s="198"/>
    </row>
    <row r="579" spans="1:60" ht="13.5" thickTop="1" x14ac:dyDescent="0.3">
      <c r="A579" s="1017" t="s">
        <v>192</v>
      </c>
      <c r="B579" s="1491">
        <v>36574</v>
      </c>
      <c r="C579" s="931">
        <v>36608</v>
      </c>
      <c r="D579" s="931">
        <v>36644</v>
      </c>
      <c r="E579" s="931">
        <v>36650</v>
      </c>
      <c r="F579" s="931">
        <v>36656</v>
      </c>
      <c r="G579" s="931">
        <v>36658</v>
      </c>
      <c r="H579" s="931">
        <v>36663</v>
      </c>
      <c r="I579" s="931">
        <v>36670</v>
      </c>
      <c r="J579" s="931">
        <v>36679</v>
      </c>
      <c r="K579" s="931">
        <v>36684</v>
      </c>
      <c r="L579" s="931">
        <v>36691</v>
      </c>
      <c r="M579" s="931">
        <v>36698</v>
      </c>
      <c r="N579" s="931">
        <v>36705</v>
      </c>
      <c r="O579" s="931">
        <v>36713</v>
      </c>
      <c r="P579" s="931">
        <v>36719</v>
      </c>
      <c r="Q579" s="1492">
        <v>36727</v>
      </c>
      <c r="R579" s="1492">
        <v>36742</v>
      </c>
      <c r="S579" s="1492">
        <v>36754</v>
      </c>
      <c r="T579" s="1492">
        <v>36767</v>
      </c>
      <c r="U579" s="1493">
        <v>36794</v>
      </c>
      <c r="V579" s="931">
        <v>36816</v>
      </c>
      <c r="W579" s="931">
        <v>36851</v>
      </c>
      <c r="X579" s="1494">
        <v>36872</v>
      </c>
      <c r="Y579" s="1495">
        <v>2000</v>
      </c>
      <c r="Z579" s="1019"/>
      <c r="AA579" s="1019"/>
      <c r="AB579" s="1020"/>
      <c r="AC579" s="1020"/>
      <c r="AD579" s="1020"/>
      <c r="AE579" s="1020"/>
      <c r="AF579" s="1503"/>
      <c r="AG579" s="1032"/>
      <c r="AH579" s="198"/>
      <c r="AI579" s="198"/>
      <c r="AJ579" s="1570"/>
      <c r="AK579" s="1581"/>
      <c r="AL579" s="1581"/>
      <c r="AM579" s="1581"/>
      <c r="AN579" s="1581"/>
      <c r="AO579" s="1581"/>
      <c r="AP579" s="1581"/>
      <c r="AQ579" s="1581"/>
      <c r="AR579" s="1581"/>
      <c r="AS579" s="1581"/>
      <c r="AT579" s="1581"/>
      <c r="AU579" s="198"/>
      <c r="AV579" s="198"/>
      <c r="AW579" s="198"/>
      <c r="AX579" s="198"/>
      <c r="AY579" s="198"/>
      <c r="AZ579" s="198"/>
      <c r="BA579" s="198"/>
      <c r="BB579" s="198"/>
      <c r="BC579" s="198"/>
      <c r="BD579" s="198"/>
      <c r="BE579" s="198"/>
      <c r="BF579" s="198"/>
      <c r="BG579" s="198"/>
      <c r="BH579" s="198"/>
    </row>
    <row r="580" spans="1:60" ht="13" x14ac:dyDescent="0.3">
      <c r="A580" s="1025" t="s">
        <v>193</v>
      </c>
      <c r="B580" s="1496" t="s">
        <v>242</v>
      </c>
      <c r="C580" s="1173" t="s">
        <v>242</v>
      </c>
      <c r="D580" s="1173" t="s">
        <v>242</v>
      </c>
      <c r="E580" s="1173" t="s">
        <v>194</v>
      </c>
      <c r="F580" s="1173" t="s">
        <v>194</v>
      </c>
      <c r="G580" s="1173" t="s">
        <v>242</v>
      </c>
      <c r="H580" s="1173" t="s">
        <v>194</v>
      </c>
      <c r="I580" s="1173" t="s">
        <v>194</v>
      </c>
      <c r="J580" s="1173" t="s">
        <v>194</v>
      </c>
      <c r="K580" s="1173" t="s">
        <v>194</v>
      </c>
      <c r="L580" s="1173" t="s">
        <v>194</v>
      </c>
      <c r="M580" s="1173" t="s">
        <v>194</v>
      </c>
      <c r="N580" s="1173" t="s">
        <v>194</v>
      </c>
      <c r="O580" s="1173" t="s">
        <v>194</v>
      </c>
      <c r="P580" s="1173" t="s">
        <v>194</v>
      </c>
      <c r="Q580" s="1173" t="s">
        <v>194</v>
      </c>
      <c r="R580" s="1497" t="s">
        <v>242</v>
      </c>
      <c r="S580" s="1173" t="s">
        <v>194</v>
      </c>
      <c r="T580" s="1173" t="s">
        <v>242</v>
      </c>
      <c r="U580" s="1173" t="s">
        <v>242</v>
      </c>
      <c r="V580" s="1173" t="s">
        <v>242</v>
      </c>
      <c r="W580" s="1173" t="s">
        <v>242</v>
      </c>
      <c r="X580" s="1498" t="s">
        <v>242</v>
      </c>
      <c r="Y580" s="1499"/>
      <c r="Z580" s="1500"/>
      <c r="AA580" s="1500"/>
      <c r="AB580" s="1501"/>
      <c r="AC580" s="1501"/>
      <c r="AD580" s="1501"/>
      <c r="AE580" s="1501"/>
      <c r="AF580" s="1503"/>
      <c r="AG580" s="1032"/>
      <c r="AH580" s="198"/>
      <c r="AI580" s="198"/>
      <c r="AJ580" s="1570"/>
      <c r="AK580" s="1581"/>
      <c r="AL580" s="1581"/>
      <c r="AM580" s="1581"/>
      <c r="AN580" s="1581"/>
      <c r="AO580" s="1581"/>
      <c r="AP580" s="1581"/>
      <c r="AQ580" s="1581"/>
      <c r="AR580" s="1581"/>
      <c r="AS580" s="1581"/>
      <c r="AT580" s="1581"/>
      <c r="AU580" s="198"/>
      <c r="AV580" s="198"/>
      <c r="AW580" s="198"/>
      <c r="AX580" s="198"/>
      <c r="AY580" s="198"/>
      <c r="AZ580" s="198"/>
      <c r="BA580" s="198"/>
      <c r="BB580" s="198"/>
      <c r="BC580" s="198"/>
      <c r="BD580" s="198"/>
      <c r="BE580" s="198"/>
      <c r="BF580" s="198"/>
      <c r="BG580" s="198"/>
      <c r="BH580" s="198"/>
    </row>
    <row r="581" spans="1:60" ht="13" x14ac:dyDescent="0.3">
      <c r="A581" s="1025" t="s">
        <v>195</v>
      </c>
      <c r="B581" s="1496" t="s">
        <v>196</v>
      </c>
      <c r="C581" s="1173" t="s">
        <v>246</v>
      </c>
      <c r="D581" s="1173" t="s">
        <v>246</v>
      </c>
      <c r="E581" s="1173" t="s">
        <v>246</v>
      </c>
      <c r="F581" s="1173" t="s">
        <v>246</v>
      </c>
      <c r="G581" s="1173" t="s">
        <v>260</v>
      </c>
      <c r="H581" s="1173" t="s">
        <v>260</v>
      </c>
      <c r="I581" s="1173" t="s">
        <v>246</v>
      </c>
      <c r="J581" s="1173" t="s">
        <v>283</v>
      </c>
      <c r="K581" s="1173" t="s">
        <v>246</v>
      </c>
      <c r="L581" s="1173" t="s">
        <v>246</v>
      </c>
      <c r="M581" s="1173" t="s">
        <v>283</v>
      </c>
      <c r="N581" s="1173" t="s">
        <v>246</v>
      </c>
      <c r="O581" s="1173" t="s">
        <v>246</v>
      </c>
      <c r="P581" s="1173" t="s">
        <v>283</v>
      </c>
      <c r="Q581" s="1497" t="s">
        <v>283</v>
      </c>
      <c r="R581" s="1497" t="s">
        <v>260</v>
      </c>
      <c r="S581" s="1173" t="s">
        <v>283</v>
      </c>
      <c r="T581" s="1173" t="s">
        <v>196</v>
      </c>
      <c r="U581" s="1173" t="s">
        <v>260</v>
      </c>
      <c r="V581" s="1173" t="s">
        <v>260</v>
      </c>
      <c r="W581" s="1173" t="s">
        <v>260</v>
      </c>
      <c r="X581" s="1498" t="s">
        <v>260</v>
      </c>
      <c r="Y581" s="1033" t="s">
        <v>46</v>
      </c>
      <c r="Z581" s="1500"/>
      <c r="AA581" s="1501"/>
      <c r="AB581" s="1501"/>
      <c r="AC581" s="1501"/>
      <c r="AD581" s="1501"/>
      <c r="AE581" s="1501"/>
      <c r="AF581" s="1503"/>
      <c r="AG581" s="1032"/>
      <c r="AH581" s="198"/>
      <c r="AI581" s="198"/>
      <c r="AJ581" s="1570"/>
      <c r="AK581" s="1581"/>
      <c r="AL581" s="1809"/>
      <c r="AM581" s="1581"/>
      <c r="AN581" s="1809"/>
      <c r="AO581" s="1581"/>
      <c r="AP581" s="1809"/>
      <c r="AQ581" s="1581"/>
      <c r="AR581" s="1809"/>
      <c r="AS581" s="1810"/>
      <c r="AT581" s="1809"/>
      <c r="AU581" s="198"/>
      <c r="AV581" s="198"/>
      <c r="AW581" s="198"/>
      <c r="AX581" s="198"/>
      <c r="AY581" s="198"/>
      <c r="AZ581" s="198"/>
      <c r="BA581" s="198"/>
      <c r="BB581" s="198"/>
      <c r="BC581" s="198"/>
      <c r="BD581" s="198"/>
      <c r="BE581" s="198"/>
      <c r="BF581" s="198"/>
      <c r="BG581" s="198"/>
      <c r="BH581" s="198"/>
    </row>
    <row r="582" spans="1:60" ht="13.5" thickBot="1" x14ac:dyDescent="0.35">
      <c r="A582" s="1504" t="s">
        <v>292</v>
      </c>
      <c r="B582" s="1505">
        <v>40282</v>
      </c>
      <c r="C582" s="1268">
        <v>7377</v>
      </c>
      <c r="D582" s="1268">
        <v>9025</v>
      </c>
      <c r="E582" s="1268">
        <v>13308</v>
      </c>
      <c r="F582" s="1268">
        <v>9585</v>
      </c>
      <c r="G582" s="1268">
        <v>8378</v>
      </c>
      <c r="H582" s="1268">
        <v>8000</v>
      </c>
      <c r="I582" s="1268">
        <v>14371</v>
      </c>
      <c r="J582" s="1268">
        <v>11692</v>
      </c>
      <c r="K582" s="1268">
        <v>10490</v>
      </c>
      <c r="L582" s="1268">
        <v>14206</v>
      </c>
      <c r="M582" s="1268">
        <v>14083</v>
      </c>
      <c r="N582" s="1268">
        <v>13998</v>
      </c>
      <c r="O582" s="1268">
        <v>14819</v>
      </c>
      <c r="P582" s="1268">
        <v>14670</v>
      </c>
      <c r="Q582" s="1506">
        <v>14958</v>
      </c>
      <c r="R582" s="1506">
        <v>14354</v>
      </c>
      <c r="S582" s="1268">
        <v>10978</v>
      </c>
      <c r="T582" s="1268">
        <v>9908</v>
      </c>
      <c r="U582" s="1268">
        <v>7919</v>
      </c>
      <c r="V582" s="1268">
        <v>6263</v>
      </c>
      <c r="W582" s="1268">
        <v>5472</v>
      </c>
      <c r="X582" s="1507">
        <v>5016</v>
      </c>
      <c r="Y582" s="1508" t="s">
        <v>531</v>
      </c>
      <c r="Z582" s="1509"/>
      <c r="AA582" s="1510"/>
      <c r="AB582" s="1510"/>
      <c r="AC582" s="1510"/>
      <c r="AD582" s="1510"/>
      <c r="AE582" s="1510"/>
      <c r="AF582" s="1503"/>
      <c r="AG582" s="1032"/>
      <c r="AH582" s="198"/>
      <c r="AI582" s="198"/>
      <c r="AJ582" s="1570"/>
      <c r="AK582" s="1581"/>
      <c r="AL582" s="1809"/>
      <c r="AM582" s="1581"/>
      <c r="AN582" s="1809"/>
      <c r="AO582" s="1581"/>
      <c r="AP582" s="1809"/>
      <c r="AQ582" s="1581"/>
      <c r="AR582" s="1809"/>
      <c r="AS582" s="1810"/>
      <c r="AT582" s="1809"/>
      <c r="AU582" s="198"/>
      <c r="AV582" s="198"/>
      <c r="AW582" s="198"/>
      <c r="AX582" s="198"/>
      <c r="AY582" s="198"/>
      <c r="AZ582" s="198"/>
      <c r="BA582" s="198"/>
      <c r="BB582" s="198"/>
      <c r="BC582" s="198"/>
      <c r="BD582" s="198"/>
      <c r="BE582" s="198"/>
      <c r="BF582" s="198"/>
      <c r="BG582" s="198"/>
      <c r="BH582" s="198"/>
    </row>
    <row r="583" spans="1:60" ht="13.5" thickBot="1" x14ac:dyDescent="0.35">
      <c r="A583" s="1515" t="s">
        <v>199</v>
      </c>
      <c r="B583" s="1505" t="s">
        <v>201</v>
      </c>
      <c r="C583" s="1268" t="s">
        <v>201</v>
      </c>
      <c r="D583" s="1268" t="s">
        <v>200</v>
      </c>
      <c r="E583" s="1268" t="s">
        <v>200</v>
      </c>
      <c r="F583" s="1268" t="s">
        <v>200</v>
      </c>
      <c r="G583" s="1268" t="s">
        <v>200</v>
      </c>
      <c r="H583" s="1268" t="s">
        <v>200</v>
      </c>
      <c r="I583" s="1268" t="s">
        <v>200</v>
      </c>
      <c r="J583" s="1268" t="s">
        <v>200</v>
      </c>
      <c r="K583" s="1268" t="s">
        <v>200</v>
      </c>
      <c r="L583" s="1268" t="s">
        <v>200</v>
      </c>
      <c r="M583" s="1173" t="s">
        <v>200</v>
      </c>
      <c r="N583" s="1173" t="s">
        <v>200</v>
      </c>
      <c r="O583" s="1173" t="s">
        <v>200</v>
      </c>
      <c r="P583" s="1173" t="s">
        <v>200</v>
      </c>
      <c r="Q583" s="1497" t="s">
        <v>200</v>
      </c>
      <c r="R583" s="1497" t="s">
        <v>200</v>
      </c>
      <c r="S583" s="1173" t="s">
        <v>200</v>
      </c>
      <c r="T583" s="1173" t="s">
        <v>248</v>
      </c>
      <c r="U583" s="1173" t="s">
        <v>248</v>
      </c>
      <c r="V583" s="1173" t="s">
        <v>206</v>
      </c>
      <c r="W583" s="1173" t="s">
        <v>206</v>
      </c>
      <c r="X583" s="1498" t="s">
        <v>201</v>
      </c>
      <c r="Y583" s="1050" t="s">
        <v>201</v>
      </c>
      <c r="Z583" s="1051" t="s">
        <v>202</v>
      </c>
      <c r="AA583" s="1050" t="s">
        <v>200</v>
      </c>
      <c r="AB583" s="1051" t="s">
        <v>204</v>
      </c>
      <c r="AC583" s="1050" t="s">
        <v>248</v>
      </c>
      <c r="AD583" s="1516" t="s">
        <v>204</v>
      </c>
      <c r="AE583" s="1050" t="s">
        <v>206</v>
      </c>
      <c r="AF583" s="1503"/>
      <c r="AG583" s="1032"/>
      <c r="AH583" s="198"/>
      <c r="AI583" s="198"/>
      <c r="AJ583" s="1570"/>
      <c r="AK583" s="1581"/>
      <c r="AL583" s="1809"/>
      <c r="AM583" s="1581"/>
      <c r="AN583" s="1809"/>
      <c r="AO583" s="1581"/>
      <c r="AP583" s="1809"/>
      <c r="AQ583" s="1581"/>
      <c r="AR583" s="1809"/>
      <c r="AS583" s="1810"/>
      <c r="AT583" s="1809"/>
      <c r="AU583" s="198"/>
      <c r="AV583" s="198"/>
      <c r="AW583" s="198"/>
      <c r="AX583" s="198"/>
      <c r="AY583" s="198"/>
      <c r="AZ583" s="198"/>
      <c r="BA583" s="198"/>
      <c r="BB583" s="198"/>
      <c r="BC583" s="198"/>
      <c r="BD583" s="198"/>
      <c r="BE583" s="198"/>
      <c r="BF583" s="198"/>
      <c r="BG583" s="198"/>
      <c r="BH583" s="198"/>
    </row>
    <row r="584" spans="1:60" ht="13" x14ac:dyDescent="0.3">
      <c r="A584" s="1053" t="s">
        <v>208</v>
      </c>
      <c r="B584" s="1274" t="s">
        <v>218</v>
      </c>
      <c r="C584" s="1273">
        <v>0</v>
      </c>
      <c r="D584" s="1273">
        <v>0</v>
      </c>
      <c r="E584" s="1273">
        <v>0</v>
      </c>
      <c r="F584" s="1273">
        <v>0</v>
      </c>
      <c r="G584" s="1273">
        <v>0</v>
      </c>
      <c r="H584" s="1273">
        <v>0</v>
      </c>
      <c r="I584" s="1273">
        <v>0</v>
      </c>
      <c r="J584" s="1273">
        <v>4</v>
      </c>
      <c r="K584" s="1273">
        <v>0</v>
      </c>
      <c r="L584" s="1519">
        <v>0</v>
      </c>
      <c r="M584" s="1273">
        <v>0</v>
      </c>
      <c r="N584" s="1273">
        <v>7</v>
      </c>
      <c r="O584" s="1273">
        <v>16</v>
      </c>
      <c r="P584" s="1273">
        <v>7</v>
      </c>
      <c r="Q584" s="1273">
        <v>0</v>
      </c>
      <c r="R584" s="1273">
        <v>0</v>
      </c>
      <c r="S584" s="1273">
        <v>0</v>
      </c>
      <c r="T584" s="1519">
        <v>0</v>
      </c>
      <c r="U584" s="1519">
        <v>0</v>
      </c>
      <c r="V584" s="1273">
        <v>5</v>
      </c>
      <c r="W584" s="1274">
        <v>77</v>
      </c>
      <c r="X584" s="1520">
        <v>93</v>
      </c>
      <c r="Y584" s="1521">
        <v>0</v>
      </c>
      <c r="Z584" s="1522">
        <v>0</v>
      </c>
      <c r="AA584" s="1523">
        <v>34</v>
      </c>
      <c r="AB584" s="1522">
        <v>5.944055944055944E-2</v>
      </c>
      <c r="AC584" s="1523">
        <v>0</v>
      </c>
      <c r="AD584" s="1522">
        <v>0</v>
      </c>
      <c r="AE584" s="1523">
        <v>82</v>
      </c>
      <c r="AF584" s="1503"/>
      <c r="AG584" s="1032"/>
      <c r="AH584" s="198"/>
      <c r="AI584" s="198"/>
      <c r="AJ584" s="1570"/>
      <c r="AK584" s="1581"/>
      <c r="AL584" s="1809"/>
      <c r="AM584" s="1581"/>
      <c r="AN584" s="1809"/>
      <c r="AO584" s="1581"/>
      <c r="AP584" s="1809"/>
      <c r="AQ584" s="1581"/>
      <c r="AR584" s="1809"/>
      <c r="AS584" s="1810"/>
      <c r="AT584" s="1809"/>
      <c r="AU584" s="198"/>
      <c r="AV584" s="198"/>
      <c r="AW584" s="198"/>
      <c r="AX584" s="198"/>
      <c r="AY584" s="198"/>
      <c r="AZ584" s="198"/>
      <c r="BA584" s="198"/>
      <c r="BB584" s="198"/>
      <c r="BC584" s="198"/>
      <c r="BD584" s="198"/>
      <c r="BE584" s="198"/>
      <c r="BF584" s="198"/>
      <c r="BG584" s="198"/>
      <c r="BH584" s="198"/>
    </row>
    <row r="585" spans="1:60" ht="13" x14ac:dyDescent="0.3">
      <c r="A585" s="1065" t="s">
        <v>209</v>
      </c>
      <c r="B585" s="1274" t="s">
        <v>218</v>
      </c>
      <c r="C585" s="1274">
        <v>0</v>
      </c>
      <c r="D585" s="1526">
        <v>0</v>
      </c>
      <c r="E585" s="1526">
        <v>0</v>
      </c>
      <c r="F585" s="1274">
        <v>1</v>
      </c>
      <c r="G585" s="1274">
        <v>0</v>
      </c>
      <c r="H585" s="1274">
        <v>0</v>
      </c>
      <c r="I585" s="1274">
        <v>3</v>
      </c>
      <c r="J585" s="1274">
        <v>64</v>
      </c>
      <c r="K585" s="1274">
        <v>19</v>
      </c>
      <c r="L585" s="1527">
        <v>13</v>
      </c>
      <c r="M585" s="1274">
        <v>11</v>
      </c>
      <c r="N585" s="1274">
        <v>4</v>
      </c>
      <c r="O585" s="1274">
        <v>7</v>
      </c>
      <c r="P585" s="1274">
        <v>20</v>
      </c>
      <c r="Q585" s="1274">
        <v>0</v>
      </c>
      <c r="R585" s="1274">
        <v>0</v>
      </c>
      <c r="S585" s="1274">
        <v>0</v>
      </c>
      <c r="T585" s="1527">
        <v>0</v>
      </c>
      <c r="U585" s="1527">
        <v>12</v>
      </c>
      <c r="V585" s="1274">
        <v>112</v>
      </c>
      <c r="W585" s="1274">
        <v>132</v>
      </c>
      <c r="X585" s="1520">
        <v>189</v>
      </c>
      <c r="Y585" s="1521">
        <v>412</v>
      </c>
      <c r="Z585" s="1522">
        <v>0.93424036281179135</v>
      </c>
      <c r="AA585" s="1523">
        <v>142</v>
      </c>
      <c r="AB585" s="1522">
        <v>0.24825174825174826</v>
      </c>
      <c r="AC585" s="1523">
        <v>12</v>
      </c>
      <c r="AD585" s="1522">
        <v>0.8571428571428571</v>
      </c>
      <c r="AE585" s="1523">
        <v>244</v>
      </c>
      <c r="AF585" s="1503"/>
      <c r="AG585" s="1032"/>
      <c r="AH585" s="198"/>
      <c r="AI585" s="198"/>
      <c r="AJ585" s="1570"/>
      <c r="AK585" s="1581"/>
      <c r="AL585" s="1809"/>
      <c r="AM585" s="1581"/>
      <c r="AN585" s="1809"/>
      <c r="AO585" s="1581"/>
      <c r="AP585" s="1809"/>
      <c r="AQ585" s="1581"/>
      <c r="AR585" s="1809"/>
      <c r="AS585" s="1810"/>
      <c r="AT585" s="1809"/>
      <c r="AU585" s="198"/>
      <c r="AV585" s="198"/>
      <c r="AW585" s="198"/>
      <c r="AX585" s="198"/>
      <c r="AY585" s="198"/>
      <c r="AZ585" s="198"/>
      <c r="BA585" s="198"/>
      <c r="BB585" s="198"/>
      <c r="BC585" s="198"/>
      <c r="BD585" s="198"/>
      <c r="BE585" s="198"/>
      <c r="BF585" s="198"/>
      <c r="BG585" s="198"/>
      <c r="BH585" s="198"/>
    </row>
    <row r="586" spans="1:60" ht="13" x14ac:dyDescent="0.3">
      <c r="A586" s="1065" t="s">
        <v>211</v>
      </c>
      <c r="B586" s="1274" t="s">
        <v>218</v>
      </c>
      <c r="C586" s="1274">
        <v>0</v>
      </c>
      <c r="D586" s="1274">
        <v>0</v>
      </c>
      <c r="E586" s="1274">
        <v>0</v>
      </c>
      <c r="F586" s="1274">
        <v>1</v>
      </c>
      <c r="G586" s="1274">
        <v>0</v>
      </c>
      <c r="H586" s="1274">
        <v>0</v>
      </c>
      <c r="I586" s="1274">
        <v>0</v>
      </c>
      <c r="J586" s="1274">
        <v>82</v>
      </c>
      <c r="K586" s="1274">
        <v>76</v>
      </c>
      <c r="L586" s="1527">
        <v>21</v>
      </c>
      <c r="M586" s="1274">
        <v>19</v>
      </c>
      <c r="N586" s="1274">
        <v>14</v>
      </c>
      <c r="O586" s="1274">
        <v>28</v>
      </c>
      <c r="P586" s="1274">
        <v>20</v>
      </c>
      <c r="Q586" s="1274">
        <v>8</v>
      </c>
      <c r="R586" s="1274">
        <v>4</v>
      </c>
      <c r="S586" s="1274">
        <v>0</v>
      </c>
      <c r="T586" s="1527">
        <v>0</v>
      </c>
      <c r="U586" s="1527">
        <v>1</v>
      </c>
      <c r="V586" s="1274">
        <v>121</v>
      </c>
      <c r="W586" s="1274">
        <v>107</v>
      </c>
      <c r="X586" s="1520">
        <v>237</v>
      </c>
      <c r="Y586" s="1521">
        <v>19</v>
      </c>
      <c r="Z586" s="1522">
        <v>4.3083900226757371E-2</v>
      </c>
      <c r="AA586" s="1523">
        <v>273</v>
      </c>
      <c r="AB586" s="1522">
        <v>0.47727272727272729</v>
      </c>
      <c r="AC586" s="1523">
        <v>1</v>
      </c>
      <c r="AD586" s="1522">
        <v>7.1428571428571425E-2</v>
      </c>
      <c r="AE586" s="1523">
        <v>228</v>
      </c>
      <c r="AF586" s="1503"/>
      <c r="AG586" s="1032"/>
      <c r="AH586" s="198"/>
      <c r="AI586" s="198"/>
      <c r="AJ586" s="1570"/>
      <c r="AK586" s="1581"/>
      <c r="AL586" s="1809"/>
      <c r="AM586" s="1581"/>
      <c r="AN586" s="1809"/>
      <c r="AO586" s="1581"/>
      <c r="AP586" s="1809"/>
      <c r="AQ586" s="1581"/>
      <c r="AR586" s="1809"/>
      <c r="AS586" s="1810"/>
      <c r="AT586" s="1809"/>
      <c r="AU586" s="198"/>
      <c r="AV586" s="198"/>
      <c r="AW586" s="198"/>
      <c r="AX586" s="198"/>
      <c r="AY586" s="198"/>
      <c r="AZ586" s="198"/>
      <c r="BA586" s="198"/>
      <c r="BB586" s="198"/>
      <c r="BC586" s="198"/>
      <c r="BD586" s="198"/>
      <c r="BE586" s="198"/>
      <c r="BF586" s="198"/>
      <c r="BG586" s="198"/>
      <c r="BH586" s="198"/>
    </row>
    <row r="587" spans="1:60" ht="13" x14ac:dyDescent="0.3">
      <c r="A587" s="1065" t="s">
        <v>212</v>
      </c>
      <c r="B587" s="1274" t="s">
        <v>218</v>
      </c>
      <c r="C587" s="1274">
        <v>0</v>
      </c>
      <c r="D587" s="1274">
        <v>0</v>
      </c>
      <c r="E587" s="1274">
        <v>0</v>
      </c>
      <c r="F587" s="1274">
        <v>0</v>
      </c>
      <c r="G587" s="1274">
        <v>0</v>
      </c>
      <c r="H587" s="1274">
        <v>0</v>
      </c>
      <c r="I587" s="1274">
        <v>0</v>
      </c>
      <c r="J587" s="1274">
        <v>11</v>
      </c>
      <c r="K587" s="1274">
        <v>11</v>
      </c>
      <c r="L587" s="1527">
        <v>0</v>
      </c>
      <c r="M587" s="1274">
        <v>0</v>
      </c>
      <c r="N587" s="1274">
        <v>2</v>
      </c>
      <c r="O587" s="1274">
        <v>6</v>
      </c>
      <c r="P587" s="1274">
        <v>2</v>
      </c>
      <c r="Q587" s="1274">
        <v>0</v>
      </c>
      <c r="R587" s="1274">
        <v>0</v>
      </c>
      <c r="S587" s="1274">
        <v>0</v>
      </c>
      <c r="T587" s="1527">
        <v>0</v>
      </c>
      <c r="U587" s="1527">
        <v>0</v>
      </c>
      <c r="V587" s="1274">
        <v>102</v>
      </c>
      <c r="W587" s="1274">
        <v>90</v>
      </c>
      <c r="X587" s="1520">
        <v>145</v>
      </c>
      <c r="Y587" s="1521">
        <v>4</v>
      </c>
      <c r="Z587" s="1522">
        <v>9.0702947845804991E-3</v>
      </c>
      <c r="AA587" s="1523">
        <v>32</v>
      </c>
      <c r="AB587" s="1522">
        <v>5.5944055944055944E-2</v>
      </c>
      <c r="AC587" s="1523">
        <v>0</v>
      </c>
      <c r="AD587" s="1522">
        <v>0</v>
      </c>
      <c r="AE587" s="1523">
        <v>192</v>
      </c>
      <c r="AF587" s="1503"/>
      <c r="AG587" s="1032"/>
      <c r="AH587" s="198"/>
      <c r="AI587" s="198"/>
      <c r="AJ587" s="1570"/>
      <c r="AK587" s="1581"/>
      <c r="AL587" s="1809"/>
      <c r="AM587" s="1581"/>
      <c r="AN587" s="1809"/>
      <c r="AO587" s="1581"/>
      <c r="AP587" s="1809"/>
      <c r="AQ587" s="1581"/>
      <c r="AR587" s="1809"/>
      <c r="AS587" s="1810"/>
      <c r="AT587" s="1809"/>
      <c r="AU587" s="198"/>
      <c r="AV587" s="198"/>
      <c r="AW587" s="198"/>
      <c r="AX587" s="198"/>
      <c r="AY587" s="198"/>
      <c r="AZ587" s="198"/>
      <c r="BA587" s="198"/>
      <c r="BB587" s="198"/>
      <c r="BC587" s="198"/>
      <c r="BD587" s="198"/>
      <c r="BE587" s="198"/>
      <c r="BF587" s="198"/>
      <c r="BG587" s="198"/>
      <c r="BH587" s="198"/>
    </row>
    <row r="588" spans="1:60" ht="13.5" thickBot="1" x14ac:dyDescent="0.35">
      <c r="A588" s="1065" t="s">
        <v>213</v>
      </c>
      <c r="B588" s="1274" t="s">
        <v>218</v>
      </c>
      <c r="C588" s="1274">
        <v>0</v>
      </c>
      <c r="D588" s="1274">
        <v>0</v>
      </c>
      <c r="E588" s="1274">
        <v>0</v>
      </c>
      <c r="F588" s="1274">
        <v>0</v>
      </c>
      <c r="G588" s="1274">
        <v>0</v>
      </c>
      <c r="H588" s="1274">
        <v>0</v>
      </c>
      <c r="I588" s="1274">
        <v>0</v>
      </c>
      <c r="J588" s="1274">
        <v>0</v>
      </c>
      <c r="K588" s="1274">
        <v>24</v>
      </c>
      <c r="L588" s="1527">
        <v>0</v>
      </c>
      <c r="M588" s="1274">
        <v>0</v>
      </c>
      <c r="N588" s="1274">
        <v>9</v>
      </c>
      <c r="O588" s="1274">
        <v>2</v>
      </c>
      <c r="P588" s="1274">
        <v>0</v>
      </c>
      <c r="Q588" s="1274">
        <v>0</v>
      </c>
      <c r="R588" s="1274">
        <v>0</v>
      </c>
      <c r="S588" s="1274">
        <v>0</v>
      </c>
      <c r="T588" s="1527">
        <v>0</v>
      </c>
      <c r="U588" s="1527">
        <v>1</v>
      </c>
      <c r="V588" s="1274">
        <v>61</v>
      </c>
      <c r="W588" s="1274">
        <v>71</v>
      </c>
      <c r="X588" s="1520">
        <v>45</v>
      </c>
      <c r="Y588" s="1521">
        <v>0</v>
      </c>
      <c r="Z588" s="1522">
        <v>0</v>
      </c>
      <c r="AA588" s="1523">
        <v>35</v>
      </c>
      <c r="AB588" s="1522">
        <v>6.1188811188811192E-2</v>
      </c>
      <c r="AC588" s="1523">
        <v>1</v>
      </c>
      <c r="AD588" s="1522">
        <v>7.1428571428571425E-2</v>
      </c>
      <c r="AE588" s="1523">
        <v>132</v>
      </c>
      <c r="AF588" s="1537"/>
      <c r="AG588" s="1587"/>
      <c r="AH588" s="198"/>
      <c r="AI588" s="198"/>
      <c r="AJ588" s="1570"/>
      <c r="AK588" s="1581"/>
      <c r="AL588" s="1809"/>
      <c r="AM588" s="1581"/>
      <c r="AN588" s="1809"/>
      <c r="AO588" s="1581"/>
      <c r="AP588" s="1809"/>
      <c r="AQ588" s="1581"/>
      <c r="AR588" s="1809"/>
      <c r="AS588" s="1810"/>
      <c r="AT588" s="1809"/>
      <c r="AU588" s="198"/>
      <c r="AV588" s="198"/>
      <c r="AW588" s="198"/>
      <c r="AX588" s="198"/>
      <c r="AY588" s="198"/>
      <c r="AZ588" s="198"/>
      <c r="BA588" s="198"/>
      <c r="BB588" s="198"/>
      <c r="BC588" s="198"/>
      <c r="BD588" s="198"/>
      <c r="BE588" s="198"/>
      <c r="BF588" s="198"/>
      <c r="BG588" s="198"/>
      <c r="BH588" s="198"/>
    </row>
    <row r="589" spans="1:60" ht="13" x14ac:dyDescent="0.3">
      <c r="A589" s="1065" t="s">
        <v>214</v>
      </c>
      <c r="B589" s="1274" t="s">
        <v>218</v>
      </c>
      <c r="C589" s="1274">
        <v>0</v>
      </c>
      <c r="D589" s="1274">
        <v>0</v>
      </c>
      <c r="E589" s="1274">
        <v>0</v>
      </c>
      <c r="F589" s="1274">
        <v>0</v>
      </c>
      <c r="G589" s="1274">
        <v>0</v>
      </c>
      <c r="H589" s="1274">
        <v>0</v>
      </c>
      <c r="I589" s="1274">
        <v>0</v>
      </c>
      <c r="J589" s="1274">
        <v>0</v>
      </c>
      <c r="K589" s="1274">
        <v>10</v>
      </c>
      <c r="L589" s="1527">
        <v>0</v>
      </c>
      <c r="M589" s="1274">
        <v>0</v>
      </c>
      <c r="N589" s="1274">
        <v>0</v>
      </c>
      <c r="O589" s="1274">
        <v>0</v>
      </c>
      <c r="P589" s="1274">
        <v>0</v>
      </c>
      <c r="Q589" s="1274">
        <v>0</v>
      </c>
      <c r="R589" s="1274">
        <v>0</v>
      </c>
      <c r="S589" s="1274">
        <v>0</v>
      </c>
      <c r="T589" s="1527">
        <v>0</v>
      </c>
      <c r="U589" s="1527">
        <v>0</v>
      </c>
      <c r="V589" s="1274">
        <v>70</v>
      </c>
      <c r="W589" s="1274">
        <v>61</v>
      </c>
      <c r="X589" s="1520">
        <v>45</v>
      </c>
      <c r="Y589" s="1521">
        <v>0</v>
      </c>
      <c r="Z589" s="1522">
        <v>0</v>
      </c>
      <c r="AA589" s="1523">
        <v>10</v>
      </c>
      <c r="AB589" s="1522">
        <v>1.7482517482517484E-2</v>
      </c>
      <c r="AC589" s="1523">
        <v>0</v>
      </c>
      <c r="AD589" s="1522">
        <v>0</v>
      </c>
      <c r="AE589" s="1523">
        <v>131</v>
      </c>
      <c r="AF589" s="1545"/>
      <c r="AG589" s="1590"/>
      <c r="AH589" s="198"/>
      <c r="AI589" s="198"/>
      <c r="AJ589" s="1570"/>
      <c r="AK589" s="1581"/>
      <c r="AL589" s="1809"/>
      <c r="AM589" s="1581"/>
      <c r="AN589" s="1809"/>
      <c r="AO589" s="1581"/>
      <c r="AP589" s="1809"/>
      <c r="AQ589" s="1581"/>
      <c r="AR589" s="1809"/>
      <c r="AS589" s="1810"/>
      <c r="AT589" s="1809"/>
      <c r="AU589" s="198"/>
      <c r="AV589" s="198"/>
      <c r="AW589" s="198"/>
      <c r="AX589" s="198"/>
      <c r="AY589" s="198"/>
      <c r="AZ589" s="198"/>
      <c r="BA589" s="198"/>
      <c r="BB589" s="198"/>
      <c r="BC589" s="198"/>
      <c r="BD589" s="198"/>
      <c r="BE589" s="198"/>
      <c r="BF589" s="198"/>
      <c r="BG589" s="198"/>
      <c r="BH589" s="198"/>
    </row>
    <row r="590" spans="1:60" ht="13" x14ac:dyDescent="0.3">
      <c r="A590" s="1065" t="s">
        <v>215</v>
      </c>
      <c r="B590" s="1274" t="s">
        <v>218</v>
      </c>
      <c r="C590" s="1274">
        <v>0</v>
      </c>
      <c r="D590" s="1274">
        <v>0</v>
      </c>
      <c r="E590" s="1274">
        <v>0</v>
      </c>
      <c r="F590" s="1274" t="s">
        <v>218</v>
      </c>
      <c r="G590" s="1274">
        <v>0</v>
      </c>
      <c r="H590" s="1274">
        <v>0</v>
      </c>
      <c r="I590" s="1274">
        <v>0</v>
      </c>
      <c r="J590" s="1274">
        <v>27</v>
      </c>
      <c r="K590" s="1274">
        <v>7</v>
      </c>
      <c r="L590" s="1527">
        <v>0</v>
      </c>
      <c r="M590" s="1274">
        <v>3</v>
      </c>
      <c r="N590" s="1274">
        <v>4</v>
      </c>
      <c r="O590" s="1274">
        <v>5</v>
      </c>
      <c r="P590" s="1274">
        <v>0</v>
      </c>
      <c r="Q590" s="1274">
        <v>0</v>
      </c>
      <c r="R590" s="1274">
        <v>0</v>
      </c>
      <c r="S590" s="1274">
        <v>0</v>
      </c>
      <c r="T590" s="1527">
        <v>0</v>
      </c>
      <c r="U590" s="1527">
        <v>0</v>
      </c>
      <c r="V590" s="1274">
        <v>58</v>
      </c>
      <c r="W590" s="1274">
        <v>58</v>
      </c>
      <c r="X590" s="1520">
        <v>20</v>
      </c>
      <c r="Y590" s="1521">
        <v>0</v>
      </c>
      <c r="Z590" s="1522">
        <v>0</v>
      </c>
      <c r="AA590" s="1523">
        <v>46</v>
      </c>
      <c r="AB590" s="1522">
        <v>8.0419580419580416E-2</v>
      </c>
      <c r="AC590" s="1523">
        <v>0</v>
      </c>
      <c r="AD590" s="1522">
        <v>0</v>
      </c>
      <c r="AE590" s="1523">
        <v>116</v>
      </c>
      <c r="AF590" s="1503"/>
      <c r="AG590" s="1032"/>
      <c r="AH590" s="198"/>
      <c r="AI590" s="198"/>
      <c r="AJ590" s="1570"/>
      <c r="AK590" s="1581"/>
      <c r="AL590" s="1809"/>
      <c r="AM590" s="1581"/>
      <c r="AN590" s="1809"/>
      <c r="AO590" s="1581"/>
      <c r="AP590" s="1809"/>
      <c r="AQ590" s="1581"/>
      <c r="AR590" s="1809"/>
      <c r="AS590" s="1810"/>
      <c r="AT590" s="1809"/>
      <c r="AU590" s="198"/>
      <c r="AV590" s="198"/>
      <c r="AW590" s="198"/>
      <c r="AX590" s="198"/>
      <c r="AY590" s="198"/>
      <c r="AZ590" s="198"/>
      <c r="BA590" s="198"/>
      <c r="BB590" s="198"/>
      <c r="BC590" s="198"/>
      <c r="BD590" s="198"/>
      <c r="BE590" s="198"/>
      <c r="BF590" s="198"/>
      <c r="BG590" s="198"/>
      <c r="BH590" s="198"/>
    </row>
    <row r="591" spans="1:60" ht="13.5" thickBot="1" x14ac:dyDescent="0.35">
      <c r="A591" s="1069" t="s">
        <v>216</v>
      </c>
      <c r="B591" s="1279">
        <v>0</v>
      </c>
      <c r="C591" s="1279">
        <v>0</v>
      </c>
      <c r="D591" s="1279">
        <v>0</v>
      </c>
      <c r="E591" s="1279">
        <v>0</v>
      </c>
      <c r="F591" s="1279" t="s">
        <v>218</v>
      </c>
      <c r="G591" s="1279">
        <v>0</v>
      </c>
      <c r="H591" s="1279">
        <v>0</v>
      </c>
      <c r="I591" s="1279">
        <v>0</v>
      </c>
      <c r="J591" s="1279">
        <v>0</v>
      </c>
      <c r="K591" s="1279">
        <v>0</v>
      </c>
      <c r="L591" s="1530">
        <v>0</v>
      </c>
      <c r="M591" s="1279">
        <v>0</v>
      </c>
      <c r="N591" s="1279">
        <v>0</v>
      </c>
      <c r="O591" s="1279">
        <v>0</v>
      </c>
      <c r="P591" s="1279">
        <v>0</v>
      </c>
      <c r="Q591" s="1279">
        <v>0</v>
      </c>
      <c r="R591" s="1279">
        <v>0</v>
      </c>
      <c r="S591" s="1279">
        <v>0</v>
      </c>
      <c r="T591" s="1530">
        <v>0</v>
      </c>
      <c r="U591" s="1530">
        <v>0</v>
      </c>
      <c r="V591" s="1279">
        <v>6</v>
      </c>
      <c r="W591" s="1279">
        <v>27</v>
      </c>
      <c r="X591" s="1531">
        <v>14</v>
      </c>
      <c r="Y591" s="1532">
        <v>0</v>
      </c>
      <c r="Z591" s="1533">
        <v>0</v>
      </c>
      <c r="AA591" s="1534">
        <v>0</v>
      </c>
      <c r="AB591" s="1533">
        <v>0</v>
      </c>
      <c r="AC591" s="1534">
        <v>0</v>
      </c>
      <c r="AD591" s="1533">
        <v>0</v>
      </c>
      <c r="AE591" s="1534">
        <v>33</v>
      </c>
      <c r="AF591" s="1503"/>
      <c r="AG591" s="1032"/>
      <c r="AH591" s="198"/>
      <c r="AI591" s="198"/>
      <c r="AJ591" s="1570"/>
      <c r="AK591" s="1581"/>
      <c r="AL591" s="1809"/>
      <c r="AM591" s="1581"/>
      <c r="AN591" s="1809"/>
      <c r="AO591" s="1581"/>
      <c r="AP591" s="1809"/>
      <c r="AQ591" s="1581"/>
      <c r="AR591" s="1809"/>
      <c r="AS591" s="1810"/>
      <c r="AT591" s="1809"/>
      <c r="AU591" s="198"/>
      <c r="AV591" s="198"/>
      <c r="AW591" s="198"/>
      <c r="AX591" s="198"/>
      <c r="AY591" s="198"/>
      <c r="AZ591" s="198"/>
      <c r="BA591" s="198"/>
      <c r="BB591" s="198"/>
      <c r="BC591" s="198"/>
      <c r="BD591" s="198"/>
      <c r="BE591" s="198"/>
      <c r="BF591" s="198"/>
      <c r="BG591" s="198"/>
      <c r="BH591" s="198"/>
    </row>
    <row r="592" spans="1:60" ht="13" x14ac:dyDescent="0.3">
      <c r="A592" s="1053" t="s">
        <v>217</v>
      </c>
      <c r="B592" s="1273">
        <v>0</v>
      </c>
      <c r="C592" s="1273">
        <v>0</v>
      </c>
      <c r="D592" s="1273">
        <v>0</v>
      </c>
      <c r="E592" s="1273">
        <v>0</v>
      </c>
      <c r="F592" s="1273" t="s">
        <v>218</v>
      </c>
      <c r="G592" s="1273">
        <v>0</v>
      </c>
      <c r="H592" s="1273">
        <v>0</v>
      </c>
      <c r="I592" s="1273">
        <v>0</v>
      </c>
      <c r="J592" s="1273">
        <v>0</v>
      </c>
      <c r="K592" s="1273">
        <v>0</v>
      </c>
      <c r="L592" s="1519">
        <v>0</v>
      </c>
      <c r="M592" s="1273">
        <v>0</v>
      </c>
      <c r="N592" s="1273">
        <v>0</v>
      </c>
      <c r="O592" s="1273">
        <v>0</v>
      </c>
      <c r="P592" s="1273">
        <v>0</v>
      </c>
      <c r="Q592" s="1273">
        <v>0</v>
      </c>
      <c r="R592" s="1273">
        <v>0</v>
      </c>
      <c r="S592" s="1273">
        <v>0</v>
      </c>
      <c r="T592" s="1519">
        <v>0</v>
      </c>
      <c r="U592" s="1519">
        <v>0</v>
      </c>
      <c r="V592" s="1273">
        <v>21</v>
      </c>
      <c r="W592" s="1538">
        <v>48</v>
      </c>
      <c r="X592" s="1539">
        <v>41</v>
      </c>
      <c r="Y592" s="1540">
        <v>4</v>
      </c>
      <c r="Z592" s="1541">
        <v>9.0702947845804991E-3</v>
      </c>
      <c r="AA592" s="1542">
        <v>0</v>
      </c>
      <c r="AB592" s="1541">
        <v>0</v>
      </c>
      <c r="AC592" s="1542">
        <v>0</v>
      </c>
      <c r="AD592" s="1541">
        <v>0</v>
      </c>
      <c r="AE592" s="1542">
        <v>69</v>
      </c>
      <c r="AF592" s="1503"/>
      <c r="AG592" s="1032"/>
      <c r="AH592" s="198"/>
      <c r="AI592" s="198"/>
      <c r="AJ592" s="1570"/>
      <c r="AK592" s="1581"/>
      <c r="AL592" s="1809"/>
      <c r="AM592" s="1581"/>
      <c r="AN592" s="1809"/>
      <c r="AO592" s="1581"/>
      <c r="AP592" s="1809"/>
      <c r="AQ592" s="1581"/>
      <c r="AR592" s="1809"/>
      <c r="AS592" s="1810"/>
      <c r="AT592" s="1809"/>
      <c r="AU592" s="198"/>
      <c r="AV592" s="198"/>
      <c r="AW592" s="198"/>
      <c r="AX592" s="198"/>
      <c r="AY592" s="198"/>
      <c r="AZ592" s="198"/>
      <c r="BA592" s="198"/>
      <c r="BB592" s="198"/>
      <c r="BC592" s="198"/>
      <c r="BD592" s="198"/>
      <c r="BE592" s="198"/>
      <c r="BF592" s="198"/>
      <c r="BG592" s="198"/>
      <c r="BH592" s="198"/>
    </row>
    <row r="593" spans="1:60" ht="13.5" thickBot="1" x14ac:dyDescent="0.35">
      <c r="A593" s="1065" t="s">
        <v>219</v>
      </c>
      <c r="B593" s="1274">
        <v>0</v>
      </c>
      <c r="C593" s="1274">
        <v>0</v>
      </c>
      <c r="D593" s="1274">
        <v>0</v>
      </c>
      <c r="E593" s="1274">
        <v>0</v>
      </c>
      <c r="F593" s="1274" t="s">
        <v>218</v>
      </c>
      <c r="G593" s="1274">
        <v>0</v>
      </c>
      <c r="H593" s="1274">
        <v>0</v>
      </c>
      <c r="I593" s="1274">
        <v>0</v>
      </c>
      <c r="J593" s="1274">
        <v>0</v>
      </c>
      <c r="K593" s="1274" t="s">
        <v>218</v>
      </c>
      <c r="L593" s="1527">
        <v>0</v>
      </c>
      <c r="M593" s="1274" t="s">
        <v>218</v>
      </c>
      <c r="N593" s="1274" t="s">
        <v>218</v>
      </c>
      <c r="O593" s="1274">
        <v>0</v>
      </c>
      <c r="P593" s="1274">
        <v>0</v>
      </c>
      <c r="Q593" s="1274">
        <v>0</v>
      </c>
      <c r="R593" s="1274">
        <v>0</v>
      </c>
      <c r="S593" s="1274">
        <v>0</v>
      </c>
      <c r="T593" s="1527">
        <v>0</v>
      </c>
      <c r="U593" s="1527">
        <v>0</v>
      </c>
      <c r="V593" s="1274">
        <v>0</v>
      </c>
      <c r="W593" s="1274">
        <v>11</v>
      </c>
      <c r="X593" s="1520">
        <v>10</v>
      </c>
      <c r="Y593" s="1521">
        <v>0</v>
      </c>
      <c r="Z593" s="1522">
        <v>0</v>
      </c>
      <c r="AA593" s="1523">
        <v>0</v>
      </c>
      <c r="AB593" s="1522">
        <v>0</v>
      </c>
      <c r="AC593" s="1523">
        <v>0</v>
      </c>
      <c r="AD593" s="1522">
        <v>0</v>
      </c>
      <c r="AE593" s="1523">
        <v>11</v>
      </c>
      <c r="AF593" s="1537"/>
      <c r="AG593" s="1587"/>
      <c r="AH593" s="198"/>
      <c r="AI593" s="198"/>
      <c r="AJ593" s="1570"/>
      <c r="AK593" s="1581"/>
      <c r="AL593" s="1809"/>
      <c r="AM593" s="1581"/>
      <c r="AN593" s="1809"/>
      <c r="AO593" s="1581"/>
      <c r="AP593" s="1809"/>
      <c r="AQ593" s="1581"/>
      <c r="AR593" s="1809"/>
      <c r="AS593" s="1810"/>
      <c r="AT593" s="1809"/>
      <c r="AU593" s="198"/>
      <c r="AV593" s="198"/>
      <c r="AW593" s="198"/>
      <c r="AX593" s="198"/>
      <c r="AY593" s="198"/>
      <c r="AZ593" s="198"/>
      <c r="BA593" s="198"/>
      <c r="BB593" s="198"/>
      <c r="BC593" s="198"/>
      <c r="BD593" s="198"/>
      <c r="BE593" s="198"/>
      <c r="BF593" s="198"/>
      <c r="BG593" s="198"/>
      <c r="BH593" s="198"/>
    </row>
    <row r="594" spans="1:60" ht="13.5" thickBot="1" x14ac:dyDescent="0.35">
      <c r="A594" s="1065" t="s">
        <v>220</v>
      </c>
      <c r="B594" s="1274">
        <v>0</v>
      </c>
      <c r="C594" s="1274">
        <v>0</v>
      </c>
      <c r="D594" s="1274">
        <v>0</v>
      </c>
      <c r="E594" s="1274" t="s">
        <v>218</v>
      </c>
      <c r="F594" s="1274" t="s">
        <v>218</v>
      </c>
      <c r="G594" s="1274">
        <v>0</v>
      </c>
      <c r="H594" s="1274" t="s">
        <v>218</v>
      </c>
      <c r="I594" s="1274" t="s">
        <v>218</v>
      </c>
      <c r="J594" s="1274" t="s">
        <v>218</v>
      </c>
      <c r="K594" s="1274" t="s">
        <v>218</v>
      </c>
      <c r="L594" s="1527" t="s">
        <v>218</v>
      </c>
      <c r="M594" s="1274" t="s">
        <v>218</v>
      </c>
      <c r="N594" s="1274" t="s">
        <v>218</v>
      </c>
      <c r="O594" s="1274" t="s">
        <v>218</v>
      </c>
      <c r="P594" s="1274" t="s">
        <v>218</v>
      </c>
      <c r="Q594" s="1274" t="s">
        <v>218</v>
      </c>
      <c r="R594" s="1274" t="s">
        <v>218</v>
      </c>
      <c r="S594" s="1274" t="s">
        <v>218</v>
      </c>
      <c r="T594" s="1527">
        <v>0</v>
      </c>
      <c r="U594" s="1527">
        <v>0</v>
      </c>
      <c r="V594" s="1274">
        <v>0</v>
      </c>
      <c r="W594" s="1274">
        <v>22</v>
      </c>
      <c r="X594" s="1520" t="s">
        <v>218</v>
      </c>
      <c r="Y594" s="1521">
        <v>1</v>
      </c>
      <c r="Z594" s="1522">
        <v>2.2675736961451248E-3</v>
      </c>
      <c r="AA594" s="1523">
        <v>0</v>
      </c>
      <c r="AB594" s="1522">
        <v>0</v>
      </c>
      <c r="AC594" s="1523">
        <v>0</v>
      </c>
      <c r="AD594" s="1522">
        <v>0</v>
      </c>
      <c r="AE594" s="1523">
        <v>22</v>
      </c>
      <c r="AF594" s="1596"/>
      <c r="AG594" s="1597"/>
      <c r="AH594" s="25"/>
      <c r="AI594" s="25"/>
      <c r="AJ594" s="1598"/>
      <c r="AK594" s="1599"/>
      <c r="AL594" s="1811"/>
      <c r="AM594" s="1599"/>
      <c r="AN594" s="1811"/>
      <c r="AO594" s="1599"/>
      <c r="AP594" s="1811"/>
      <c r="AQ594" s="1599"/>
      <c r="AR594" s="1811"/>
      <c r="AS594" s="1599"/>
      <c r="AT594" s="1811"/>
      <c r="AU594" s="25"/>
      <c r="AV594" s="25"/>
      <c r="AW594" s="25"/>
      <c r="AX594" s="25"/>
      <c r="AY594" s="25"/>
      <c r="AZ594" s="25"/>
      <c r="BA594" s="25"/>
      <c r="BB594" s="25"/>
      <c r="BC594" s="25"/>
      <c r="BD594" s="25"/>
      <c r="BE594" s="25"/>
      <c r="BF594" s="25"/>
      <c r="BG594" s="25"/>
      <c r="BH594" s="25"/>
    </row>
    <row r="595" spans="1:60" ht="13" x14ac:dyDescent="0.3">
      <c r="A595" s="1065" t="s">
        <v>221</v>
      </c>
      <c r="B595" s="1274">
        <v>0</v>
      </c>
      <c r="C595" s="1274">
        <v>0</v>
      </c>
      <c r="D595" s="1274">
        <v>0</v>
      </c>
      <c r="E595" s="1274" t="s">
        <v>218</v>
      </c>
      <c r="F595" s="1274" t="s">
        <v>218</v>
      </c>
      <c r="G595" s="1274">
        <v>0</v>
      </c>
      <c r="H595" s="1274" t="s">
        <v>218</v>
      </c>
      <c r="I595" s="1274" t="s">
        <v>218</v>
      </c>
      <c r="J595" s="1274" t="s">
        <v>218</v>
      </c>
      <c r="K595" s="1274" t="s">
        <v>218</v>
      </c>
      <c r="L595" s="1527" t="s">
        <v>218</v>
      </c>
      <c r="M595" s="1274" t="s">
        <v>218</v>
      </c>
      <c r="N595" s="1274" t="s">
        <v>218</v>
      </c>
      <c r="O595" s="1274" t="s">
        <v>218</v>
      </c>
      <c r="P595" s="1274" t="s">
        <v>218</v>
      </c>
      <c r="Q595" s="1274" t="s">
        <v>218</v>
      </c>
      <c r="R595" s="1274" t="s">
        <v>218</v>
      </c>
      <c r="S595" s="1274" t="s">
        <v>218</v>
      </c>
      <c r="T595" s="1527">
        <v>0</v>
      </c>
      <c r="U595" s="1527">
        <v>0</v>
      </c>
      <c r="V595" s="1274">
        <v>0</v>
      </c>
      <c r="W595" s="1274">
        <v>16</v>
      </c>
      <c r="X595" s="1520" t="s">
        <v>218</v>
      </c>
      <c r="Y595" s="1521">
        <v>1</v>
      </c>
      <c r="Z595" s="1522">
        <v>2.2675736961451248E-3</v>
      </c>
      <c r="AA595" s="1523">
        <v>0</v>
      </c>
      <c r="AB595" s="1522">
        <v>0</v>
      </c>
      <c r="AC595" s="1523">
        <v>0</v>
      </c>
      <c r="AD595" s="1522">
        <v>0</v>
      </c>
      <c r="AE595" s="1523">
        <v>16</v>
      </c>
      <c r="AF595" s="198"/>
      <c r="AG595" s="198"/>
      <c r="AH595" s="198"/>
      <c r="AI595" s="198"/>
      <c r="AJ595" s="198"/>
      <c r="AK595" s="198"/>
      <c r="AL595" s="198"/>
      <c r="AM595" s="198"/>
      <c r="AN595" s="198"/>
      <c r="AO595" s="198"/>
      <c r="AP595" s="198"/>
      <c r="AQ595" s="198"/>
      <c r="AR595" s="198"/>
      <c r="AS595" s="198"/>
      <c r="AT595" s="198"/>
      <c r="AU595" s="198"/>
      <c r="AV595" s="198"/>
      <c r="AW595" s="198"/>
      <c r="AX595" s="198"/>
      <c r="AY595" s="198"/>
      <c r="AZ595" s="198"/>
      <c r="BA595" s="198"/>
      <c r="BB595" s="198"/>
      <c r="BC595" s="198"/>
      <c r="BD595" s="198"/>
      <c r="BE595" s="198"/>
      <c r="BF595" s="198"/>
      <c r="BG595" s="198"/>
      <c r="BH595" s="198"/>
    </row>
    <row r="596" spans="1:60" ht="13.5" thickBot="1" x14ac:dyDescent="0.35">
      <c r="A596" s="1547" t="s">
        <v>222</v>
      </c>
      <c r="B596" s="1548">
        <v>0</v>
      </c>
      <c r="C596" s="1548">
        <v>0</v>
      </c>
      <c r="D596" s="1548">
        <v>0</v>
      </c>
      <c r="E596" s="1548" t="s">
        <v>218</v>
      </c>
      <c r="F596" s="1548" t="s">
        <v>218</v>
      </c>
      <c r="G596" s="1548">
        <v>0</v>
      </c>
      <c r="H596" s="1548" t="s">
        <v>218</v>
      </c>
      <c r="I596" s="1548" t="s">
        <v>218</v>
      </c>
      <c r="J596" s="1548" t="s">
        <v>218</v>
      </c>
      <c r="K596" s="1548" t="s">
        <v>218</v>
      </c>
      <c r="L596" s="1549" t="s">
        <v>218</v>
      </c>
      <c r="M596" s="1548" t="s">
        <v>218</v>
      </c>
      <c r="N596" s="1548" t="s">
        <v>218</v>
      </c>
      <c r="O596" s="1548" t="s">
        <v>218</v>
      </c>
      <c r="P596" s="1548" t="s">
        <v>218</v>
      </c>
      <c r="Q596" s="1548" t="s">
        <v>218</v>
      </c>
      <c r="R596" s="1548" t="s">
        <v>218</v>
      </c>
      <c r="S596" s="1548" t="s">
        <v>218</v>
      </c>
      <c r="T596" s="1549">
        <v>0</v>
      </c>
      <c r="U596" s="1549">
        <v>0</v>
      </c>
      <c r="V596" s="1548">
        <v>0</v>
      </c>
      <c r="W596" s="1279">
        <v>0</v>
      </c>
      <c r="X596" s="1531" t="s">
        <v>218</v>
      </c>
      <c r="Y596" s="1521">
        <v>0</v>
      </c>
      <c r="Z596" s="1522">
        <v>0</v>
      </c>
      <c r="AA596" s="1523">
        <v>0</v>
      </c>
      <c r="AB596" s="1522">
        <v>0</v>
      </c>
      <c r="AC596" s="1523">
        <v>0</v>
      </c>
      <c r="AD596" s="1522">
        <v>0</v>
      </c>
      <c r="AE596" s="1523">
        <v>0</v>
      </c>
      <c r="AF596"/>
      <c r="AG596"/>
      <c r="AH596"/>
      <c r="AI596"/>
      <c r="AJ596"/>
      <c r="AK596"/>
      <c r="AL596"/>
      <c r="AM596"/>
      <c r="AN596"/>
      <c r="AO596"/>
      <c r="AP596"/>
      <c r="AQ596"/>
      <c r="AR596"/>
      <c r="AS596"/>
      <c r="AT596"/>
      <c r="AU596"/>
      <c r="AV596"/>
      <c r="AW596"/>
      <c r="AX596"/>
      <c r="AY596"/>
      <c r="AZ596"/>
      <c r="BA596"/>
      <c r="BB596"/>
      <c r="BC596"/>
      <c r="BD596"/>
      <c r="BE596"/>
      <c r="BF596"/>
      <c r="BG596"/>
      <c r="BH596"/>
    </row>
    <row r="597" spans="1:60" ht="13.5" thickBot="1" x14ac:dyDescent="0.35">
      <c r="A597" s="1090" t="s">
        <v>46</v>
      </c>
      <c r="B597" s="1427">
        <v>0</v>
      </c>
      <c r="C597" s="1427">
        <v>0</v>
      </c>
      <c r="D597" s="1427">
        <v>0</v>
      </c>
      <c r="E597" s="1427">
        <v>0</v>
      </c>
      <c r="F597" s="1427">
        <v>2</v>
      </c>
      <c r="G597" s="1427">
        <v>0</v>
      </c>
      <c r="H597" s="1427">
        <v>0</v>
      </c>
      <c r="I597" s="1427">
        <v>3</v>
      </c>
      <c r="J597" s="1427">
        <v>188</v>
      </c>
      <c r="K597" s="1427">
        <v>147</v>
      </c>
      <c r="L597" s="1427">
        <v>34</v>
      </c>
      <c r="M597" s="1427">
        <v>33</v>
      </c>
      <c r="N597" s="1427">
        <v>40</v>
      </c>
      <c r="O597" s="1427">
        <v>64</v>
      </c>
      <c r="P597" s="1427">
        <v>49</v>
      </c>
      <c r="Q597" s="1427">
        <v>8</v>
      </c>
      <c r="R597" s="1427">
        <v>4</v>
      </c>
      <c r="S597" s="1427">
        <v>0</v>
      </c>
      <c r="T597" s="1427">
        <v>0</v>
      </c>
      <c r="U597" s="1427">
        <v>14</v>
      </c>
      <c r="V597" s="1427">
        <v>556</v>
      </c>
      <c r="W597" s="1427">
        <v>720</v>
      </c>
      <c r="X597" s="1427">
        <v>839</v>
      </c>
      <c r="Y597" s="1552">
        <v>441</v>
      </c>
      <c r="Z597" s="1553">
        <v>1</v>
      </c>
      <c r="AA597" s="1552">
        <v>572</v>
      </c>
      <c r="AB597" s="1553">
        <v>1</v>
      </c>
      <c r="AC597" s="1552">
        <v>14</v>
      </c>
      <c r="AD597" s="1553">
        <v>0.99999999999999989</v>
      </c>
      <c r="AE597" s="1552">
        <v>1276</v>
      </c>
      <c r="AF597"/>
      <c r="AG597"/>
      <c r="AH597"/>
      <c r="AI597"/>
      <c r="AJ597"/>
      <c r="AK597"/>
      <c r="AL597"/>
      <c r="AM597"/>
      <c r="AN597"/>
      <c r="AO597"/>
      <c r="AP597"/>
      <c r="AQ597"/>
      <c r="AR597"/>
      <c r="AS597"/>
      <c r="AT597"/>
      <c r="AU597"/>
      <c r="AV597"/>
      <c r="AW597"/>
      <c r="AX597"/>
      <c r="AY597"/>
      <c r="AZ597"/>
      <c r="BA597"/>
      <c r="BB597"/>
      <c r="BC597"/>
      <c r="BD597"/>
      <c r="BE597"/>
      <c r="BF597"/>
      <c r="BG597"/>
      <c r="BH597"/>
    </row>
    <row r="598" spans="1:60" ht="13.5" thickBot="1" x14ac:dyDescent="0.35">
      <c r="A598" s="1445" t="s">
        <v>528</v>
      </c>
      <c r="C598" s="4"/>
      <c r="D598" s="1478">
        <v>0</v>
      </c>
      <c r="E598" s="1478">
        <v>0</v>
      </c>
      <c r="F598" s="1478">
        <v>0</v>
      </c>
      <c r="G598" s="1478">
        <v>0</v>
      </c>
      <c r="H598" s="1478">
        <v>0</v>
      </c>
      <c r="I598" s="1478">
        <v>0</v>
      </c>
      <c r="J598" s="1478">
        <v>72</v>
      </c>
      <c r="K598" s="1452">
        <v>82</v>
      </c>
      <c r="L598" s="1452">
        <v>4</v>
      </c>
      <c r="M598" s="1452">
        <v>5</v>
      </c>
      <c r="N598" s="1452">
        <v>15</v>
      </c>
      <c r="O598" s="1452">
        <v>22</v>
      </c>
      <c r="P598" s="1452">
        <v>15</v>
      </c>
      <c r="Q598" s="1452">
        <v>4</v>
      </c>
      <c r="R598" s="1452">
        <v>4</v>
      </c>
      <c r="S598" s="1452">
        <v>0</v>
      </c>
      <c r="T598" s="4"/>
      <c r="U598" s="4"/>
      <c r="V598" s="4"/>
      <c r="W598" s="4"/>
      <c r="X598" s="1558" t="s">
        <v>536</v>
      </c>
      <c r="Y598" s="1559" t="s">
        <v>537</v>
      </c>
      <c r="Z598" s="1560" t="s">
        <v>538</v>
      </c>
      <c r="AA598" s="1559" t="s">
        <v>537</v>
      </c>
      <c r="AB598" s="1560" t="s">
        <v>538</v>
      </c>
      <c r="AC598" s="1559" t="s">
        <v>537</v>
      </c>
      <c r="AD598" s="1560" t="s">
        <v>538</v>
      </c>
      <c r="AE598" s="1559" t="s">
        <v>537</v>
      </c>
      <c r="AF598"/>
      <c r="AG598"/>
      <c r="AH598"/>
      <c r="AI598"/>
      <c r="AJ598"/>
      <c r="AK598"/>
      <c r="AL598"/>
      <c r="AM598"/>
      <c r="AN598"/>
      <c r="AO598"/>
      <c r="AP598"/>
      <c r="AQ598"/>
      <c r="AR598"/>
      <c r="AS598"/>
      <c r="AT598"/>
      <c r="AU598"/>
      <c r="AV598"/>
      <c r="AW598"/>
      <c r="AX598"/>
      <c r="AY598"/>
      <c r="AZ598"/>
      <c r="BA598"/>
      <c r="BB598"/>
      <c r="BC598"/>
      <c r="BD598"/>
      <c r="BE598"/>
      <c r="BF598"/>
      <c r="BG598"/>
      <c r="BH598"/>
    </row>
    <row r="599" spans="1:60" ht="13.5" thickTop="1" thickBot="1" x14ac:dyDescent="0.3">
      <c r="A599" s="1322" t="s">
        <v>529</v>
      </c>
      <c r="B599" s="1480">
        <f>SUM(D598:S598)/AA597</f>
        <v>0.38986013986013984</v>
      </c>
      <c r="C599"/>
      <c r="D599" s="1556" t="s">
        <v>533</v>
      </c>
      <c r="E599" s="1556" t="s">
        <v>534</v>
      </c>
      <c r="F599" s="4"/>
      <c r="G599" s="4"/>
      <c r="H599" s="4"/>
      <c r="I599" s="4"/>
      <c r="J599" s="1557" t="s">
        <v>535</v>
      </c>
      <c r="K599" s="4"/>
      <c r="L599" s="4"/>
      <c r="M599" s="4"/>
      <c r="N599" s="4"/>
      <c r="O599" s="4"/>
      <c r="P599" s="4"/>
      <c r="Q599" s="4"/>
      <c r="R599" s="4"/>
      <c r="S599" s="4"/>
      <c r="T599" s="4"/>
      <c r="U599" s="4"/>
      <c r="V599" s="4"/>
      <c r="W599" s="4"/>
      <c r="X599" s="4"/>
      <c r="Y599" s="1561">
        <v>0.98639455782312924</v>
      </c>
      <c r="Z599" s="1562">
        <v>1.3605442176870748E-2</v>
      </c>
      <c r="AA599" s="1561">
        <v>1</v>
      </c>
      <c r="AB599" s="1562">
        <v>0</v>
      </c>
      <c r="AC599" s="1561">
        <v>0.99999999999999989</v>
      </c>
      <c r="AD599" s="1562">
        <v>0</v>
      </c>
      <c r="AE599" s="1561">
        <v>0.90752351097178685</v>
      </c>
      <c r="AF599" s="1022"/>
      <c r="AG599" s="1569"/>
      <c r="AH599" s="1023"/>
      <c r="AI599" s="1601"/>
      <c r="AJ599" s="1601"/>
      <c r="AK599" s="1602"/>
      <c r="AL599"/>
      <c r="AM599"/>
      <c r="AN599"/>
      <c r="AO599"/>
      <c r="AP599"/>
      <c r="AQ599"/>
      <c r="AR599"/>
      <c r="AS599"/>
      <c r="AT599"/>
      <c r="AU599"/>
      <c r="AV599"/>
      <c r="AW599"/>
      <c r="AX599"/>
      <c r="AY599"/>
      <c r="AZ599"/>
      <c r="BA599"/>
      <c r="BB599"/>
      <c r="BC599"/>
      <c r="BD599"/>
      <c r="BE599"/>
      <c r="BF599"/>
      <c r="BG599"/>
      <c r="BH599"/>
    </row>
    <row r="600" spans="1:60" ht="25.5" thickBot="1" x14ac:dyDescent="0.55000000000000004">
      <c r="A600" s="1563" t="s">
        <v>539</v>
      </c>
      <c r="B600" s="4"/>
      <c r="C600" s="1012"/>
      <c r="D600" s="4"/>
      <c r="E600" s="4"/>
      <c r="F600" s="4"/>
      <c r="G600" s="4"/>
      <c r="H600" s="4"/>
      <c r="I600" s="4"/>
      <c r="J600" s="4"/>
      <c r="K600" s="4"/>
      <c r="L600" s="4"/>
      <c r="M600" s="4"/>
      <c r="N600" s="4"/>
      <c r="O600" s="4"/>
      <c r="P600" s="4"/>
      <c r="Q600" s="4"/>
      <c r="R600" s="4"/>
      <c r="S600" s="4"/>
      <c r="T600" s="4"/>
      <c r="U600" s="4"/>
      <c r="V600" s="4"/>
      <c r="W600" s="4"/>
      <c r="X600" s="4"/>
      <c r="Y600" s="1564"/>
      <c r="Z600" s="1564"/>
      <c r="AA600" s="1564"/>
      <c r="AB600" s="1564"/>
      <c r="AC600" s="1564"/>
      <c r="AD600" s="1564"/>
      <c r="AE600" s="1564"/>
      <c r="AF600" s="1173"/>
      <c r="AG600" s="1497"/>
      <c r="AH600" s="1503"/>
      <c r="AI600" s="1546"/>
      <c r="AJ600" s="1546"/>
      <c r="AK600" s="1603"/>
      <c r="AL600"/>
      <c r="AM600"/>
      <c r="AN600"/>
      <c r="AO600"/>
      <c r="AP600"/>
      <c r="AQ600"/>
      <c r="AR600"/>
      <c r="AS600"/>
      <c r="AT600"/>
      <c r="AU600"/>
      <c r="AV600"/>
      <c r="AW600"/>
      <c r="AX600"/>
      <c r="AY600"/>
      <c r="AZ600"/>
      <c r="BA600"/>
      <c r="BB600"/>
      <c r="BC600"/>
      <c r="BD600"/>
      <c r="BE600"/>
      <c r="BF600"/>
      <c r="BG600"/>
      <c r="BH600"/>
    </row>
    <row r="601" spans="1:60" ht="13.5" thickBot="1" x14ac:dyDescent="0.35">
      <c r="A601" s="1565" t="s">
        <v>191</v>
      </c>
      <c r="B601" s="1566"/>
      <c r="C601" s="198"/>
      <c r="D601" s="231"/>
      <c r="E601" s="231"/>
      <c r="F601" s="231"/>
      <c r="G601" s="231"/>
      <c r="H601" s="231"/>
      <c r="I601" s="231"/>
      <c r="J601" s="231"/>
      <c r="K601" s="231"/>
      <c r="L601" s="231"/>
      <c r="M601" s="231"/>
      <c r="N601" s="231"/>
      <c r="O601" s="231"/>
      <c r="P601" s="231"/>
      <c r="Q601" s="231"/>
      <c r="R601" s="198"/>
      <c r="S601" s="231"/>
      <c r="T601" s="231"/>
      <c r="U601" s="231"/>
      <c r="V601" s="231"/>
      <c r="W601" s="231"/>
      <c r="X601" s="231"/>
      <c r="Y601" s="231"/>
      <c r="Z601" s="231"/>
      <c r="AA601" s="231"/>
      <c r="AB601" s="231"/>
      <c r="AC601" s="198"/>
      <c r="AD601" s="198"/>
      <c r="AE601" s="198"/>
      <c r="AF601" s="1173"/>
      <c r="AG601" s="1497"/>
      <c r="AH601" s="1503"/>
      <c r="AI601" s="1546"/>
      <c r="AJ601" s="1546"/>
      <c r="AK601" s="1603"/>
      <c r="AL601"/>
      <c r="AM601"/>
      <c r="AN601"/>
      <c r="AO601"/>
      <c r="AP601"/>
      <c r="AQ601"/>
      <c r="AR601"/>
      <c r="AS601"/>
      <c r="AT601"/>
      <c r="AU601"/>
      <c r="AV601"/>
      <c r="AW601"/>
      <c r="AX601"/>
      <c r="AY601"/>
      <c r="AZ601"/>
      <c r="BA601"/>
      <c r="BB601"/>
      <c r="BC601"/>
      <c r="BD601"/>
      <c r="BE601"/>
      <c r="BF601"/>
      <c r="BG601"/>
      <c r="BH601"/>
    </row>
    <row r="602" spans="1:60" ht="14" thickTop="1" thickBot="1" x14ac:dyDescent="0.35">
      <c r="A602" s="1567" t="s">
        <v>192</v>
      </c>
      <c r="B602" s="931">
        <v>36285</v>
      </c>
      <c r="C602" s="931">
        <v>36292</v>
      </c>
      <c r="D602" s="931">
        <v>36298</v>
      </c>
      <c r="E602" s="931">
        <v>36307</v>
      </c>
      <c r="F602" s="931">
        <v>36319</v>
      </c>
      <c r="G602" s="931">
        <v>36327</v>
      </c>
      <c r="H602" s="931">
        <v>36333</v>
      </c>
      <c r="I602" s="931">
        <v>36340</v>
      </c>
      <c r="J602" s="931">
        <v>36348</v>
      </c>
      <c r="K602" s="931">
        <v>36353</v>
      </c>
      <c r="L602" s="931">
        <v>36361</v>
      </c>
      <c r="M602" s="931">
        <v>36368</v>
      </c>
      <c r="N602" s="931">
        <v>36374</v>
      </c>
      <c r="O602" s="931">
        <v>36388</v>
      </c>
      <c r="P602" s="931">
        <v>36427</v>
      </c>
      <c r="Q602" s="931">
        <v>36448</v>
      </c>
      <c r="R602" s="1568">
        <v>36508</v>
      </c>
      <c r="S602" s="1495">
        <v>1999</v>
      </c>
      <c r="T602" s="1019"/>
      <c r="U602" s="1020"/>
      <c r="V602" s="1020"/>
      <c r="W602" s="1020"/>
      <c r="X602" s="1020"/>
      <c r="Y602" s="1020"/>
      <c r="Z602" s="1021"/>
      <c r="AA602" s="1022"/>
      <c r="AB602" s="1569"/>
      <c r="AC602" s="1023"/>
      <c r="AD602" s="1023"/>
      <c r="AE602" s="1023"/>
      <c r="AF602" s="1512" t="s">
        <v>532</v>
      </c>
      <c r="AG602" s="1606"/>
      <c r="AH602" s="1514"/>
      <c r="AI602" s="1607"/>
      <c r="AJ602" s="1607"/>
      <c r="AK602" s="1608"/>
      <c r="AL602" s="1489"/>
      <c r="AM602" s="1489"/>
      <c r="AN602" s="1489"/>
      <c r="AO602" s="1489"/>
      <c r="AP602" s="1489"/>
      <c r="AQ602" s="1489"/>
      <c r="AR602" s="1489"/>
      <c r="AS602" s="1489"/>
      <c r="AT602" s="1489"/>
      <c r="AU602" s="1489"/>
      <c r="AV602" s="1489"/>
      <c r="AW602" s="1489"/>
      <c r="AX602" s="1489"/>
      <c r="AY602" s="1489"/>
      <c r="AZ602" s="1489"/>
      <c r="BA602" s="1489"/>
      <c r="BB602" s="1489"/>
      <c r="BC602" s="1489"/>
      <c r="BD602" s="1489"/>
      <c r="BE602" s="1489"/>
      <c r="BF602" s="1489"/>
      <c r="BG602" s="1489"/>
      <c r="BH602" s="1489"/>
    </row>
    <row r="603" spans="1:60" ht="13" x14ac:dyDescent="0.3">
      <c r="A603" s="1571" t="s">
        <v>193</v>
      </c>
      <c r="B603" s="1572" t="s">
        <v>242</v>
      </c>
      <c r="C603" s="1572" t="s">
        <v>194</v>
      </c>
      <c r="D603" s="1572" t="s">
        <v>194</v>
      </c>
      <c r="E603" s="1572" t="s">
        <v>194</v>
      </c>
      <c r="F603" s="1572" t="s">
        <v>194</v>
      </c>
      <c r="G603" s="1572" t="s">
        <v>194</v>
      </c>
      <c r="H603" s="1572" t="s">
        <v>194</v>
      </c>
      <c r="I603" s="1572" t="s">
        <v>194</v>
      </c>
      <c r="J603" s="1572" t="s">
        <v>418</v>
      </c>
      <c r="K603" s="1572" t="s">
        <v>194</v>
      </c>
      <c r="L603" s="1572" t="s">
        <v>194</v>
      </c>
      <c r="M603" s="1572" t="s">
        <v>194</v>
      </c>
      <c r="N603" s="1173" t="s">
        <v>242</v>
      </c>
      <c r="O603" s="1173" t="s">
        <v>419</v>
      </c>
      <c r="P603" s="1572" t="s">
        <v>194</v>
      </c>
      <c r="Q603" s="1173" t="s">
        <v>242</v>
      </c>
      <c r="R603" s="1573" t="s">
        <v>242</v>
      </c>
      <c r="S603" s="1574"/>
      <c r="T603" s="1500"/>
      <c r="U603" s="1501"/>
      <c r="V603" s="1501"/>
      <c r="W603" s="1501"/>
      <c r="X603" s="1501"/>
      <c r="Y603" s="1501"/>
      <c r="Z603" s="1502"/>
      <c r="AA603" s="1173"/>
      <c r="AB603" s="1497"/>
      <c r="AC603" s="1503"/>
      <c r="AD603" s="1503"/>
      <c r="AE603" s="1503"/>
      <c r="AF603" s="1050" t="s">
        <v>207</v>
      </c>
      <c r="AG603" s="1051" t="s">
        <v>204</v>
      </c>
      <c r="AH603" s="1518"/>
      <c r="AI603" s="1546"/>
      <c r="AJ603" s="1546"/>
      <c r="AK603" s="1603"/>
      <c r="AL603"/>
      <c r="AM603"/>
      <c r="AN603"/>
      <c r="AO603"/>
      <c r="AP603"/>
      <c r="AQ603"/>
      <c r="AR603"/>
      <c r="AS603"/>
      <c r="AT603"/>
      <c r="AU603"/>
      <c r="AV603"/>
      <c r="AW603"/>
      <c r="AX603"/>
      <c r="AY603"/>
      <c r="AZ603"/>
      <c r="BA603"/>
      <c r="BB603"/>
      <c r="BC603"/>
      <c r="BD603"/>
      <c r="BE603"/>
      <c r="BF603"/>
      <c r="BG603"/>
      <c r="BH603"/>
    </row>
    <row r="604" spans="1:60" ht="13" x14ac:dyDescent="0.3">
      <c r="A604" s="1571" t="s">
        <v>195</v>
      </c>
      <c r="B604" s="1173" t="s">
        <v>260</v>
      </c>
      <c r="C604" s="1173" t="s">
        <v>260</v>
      </c>
      <c r="D604" s="1173" t="s">
        <v>260</v>
      </c>
      <c r="E604" s="1173" t="s">
        <v>246</v>
      </c>
      <c r="F604" s="1173" t="s">
        <v>260</v>
      </c>
      <c r="G604" s="1173" t="s">
        <v>260</v>
      </c>
      <c r="H604" s="1173" t="s">
        <v>260</v>
      </c>
      <c r="I604" s="1173" t="s">
        <v>283</v>
      </c>
      <c r="J604" s="1173" t="s">
        <v>283</v>
      </c>
      <c r="K604" s="1173" t="s">
        <v>283</v>
      </c>
      <c r="L604" s="1173" t="s">
        <v>283</v>
      </c>
      <c r="M604" s="1173" t="s">
        <v>283</v>
      </c>
      <c r="N604" s="1173" t="s">
        <v>283</v>
      </c>
      <c r="O604" s="1173" t="s">
        <v>283</v>
      </c>
      <c r="P604" s="1173" t="s">
        <v>246</v>
      </c>
      <c r="Q604" s="1173" t="s">
        <v>196</v>
      </c>
      <c r="R604" s="1573" t="s">
        <v>246</v>
      </c>
      <c r="S604" s="1575" t="s">
        <v>46</v>
      </c>
      <c r="T604" s="1500"/>
      <c r="U604" s="1501"/>
      <c r="V604" s="1501"/>
      <c r="W604" s="1501"/>
      <c r="X604" s="1501"/>
      <c r="Y604" s="1501"/>
      <c r="Z604" s="1502"/>
      <c r="AA604" s="1173"/>
      <c r="AB604" s="1497"/>
      <c r="AC604" s="1503"/>
      <c r="AD604" s="1503"/>
      <c r="AE604" s="1503"/>
      <c r="AF604" s="1584">
        <v>543</v>
      </c>
      <c r="AG604" s="1522">
        <v>0.187824282255275</v>
      </c>
      <c r="AH604" s="1525" t="s">
        <v>208</v>
      </c>
      <c r="AI604" s="1546"/>
      <c r="AJ604" s="1546"/>
      <c r="AK604" s="1603"/>
      <c r="AL604"/>
      <c r="AM604"/>
      <c r="AN604"/>
      <c r="AO604"/>
      <c r="AP604"/>
      <c r="AQ604"/>
      <c r="AR604"/>
      <c r="AS604"/>
      <c r="AT604"/>
      <c r="AU604"/>
      <c r="AV604"/>
      <c r="AW604"/>
      <c r="AX604"/>
      <c r="AY604"/>
      <c r="AZ604"/>
      <c r="BA604"/>
      <c r="BB604"/>
      <c r="BC604"/>
      <c r="BD604"/>
      <c r="BE604"/>
      <c r="BF604"/>
      <c r="BG604"/>
      <c r="BH604"/>
    </row>
    <row r="605" spans="1:60" ht="13.5" thickBot="1" x14ac:dyDescent="0.35">
      <c r="A605" s="1571" t="s">
        <v>292</v>
      </c>
      <c r="B605" s="1268">
        <v>10031</v>
      </c>
      <c r="C605" s="1268">
        <v>11010</v>
      </c>
      <c r="D605" s="1268">
        <v>8974</v>
      </c>
      <c r="E605" s="1268">
        <v>10964</v>
      </c>
      <c r="F605" s="1268">
        <v>10425</v>
      </c>
      <c r="G605" s="1268">
        <v>11009</v>
      </c>
      <c r="H605" s="1268">
        <v>12003</v>
      </c>
      <c r="I605" s="1268">
        <v>13433</v>
      </c>
      <c r="J605" s="1268">
        <v>13203</v>
      </c>
      <c r="K605" s="1268">
        <v>12906</v>
      </c>
      <c r="L605" s="1268">
        <v>13472</v>
      </c>
      <c r="M605" s="1268">
        <v>12868</v>
      </c>
      <c r="N605" s="1268">
        <v>13084</v>
      </c>
      <c r="O605" s="1268">
        <v>9473</v>
      </c>
      <c r="P605" s="1268">
        <v>7026</v>
      </c>
      <c r="Q605" s="1268">
        <v>6116</v>
      </c>
      <c r="R605" s="1576">
        <v>7490</v>
      </c>
      <c r="S605" s="1509" t="s">
        <v>531</v>
      </c>
      <c r="T605" s="1577"/>
      <c r="U605" s="1578"/>
      <c r="V605" s="1578"/>
      <c r="W605" s="1578"/>
      <c r="X605" s="1578"/>
      <c r="Y605" s="1578" t="s">
        <v>540</v>
      </c>
      <c r="Z605" s="1579"/>
      <c r="AA605" s="1512" t="s">
        <v>532</v>
      </c>
      <c r="AB605" s="1580"/>
      <c r="AC605" s="1503"/>
      <c r="AD605" s="1503"/>
      <c r="AE605" s="1503"/>
      <c r="AF605" s="1584">
        <v>669</v>
      </c>
      <c r="AG605" s="1522">
        <v>0.23140781736423383</v>
      </c>
      <c r="AH605" s="1525" t="s">
        <v>209</v>
      </c>
      <c r="AI605" s="1546"/>
      <c r="AJ605" s="1546"/>
      <c r="AK605" s="1603"/>
      <c r="AL605"/>
      <c r="AM605"/>
      <c r="AN605"/>
      <c r="AO605"/>
      <c r="AP605"/>
      <c r="AQ605"/>
      <c r="AR605"/>
      <c r="AS605"/>
      <c r="AT605"/>
      <c r="AU605"/>
      <c r="AV605"/>
      <c r="AW605"/>
      <c r="AX605"/>
      <c r="AY605"/>
      <c r="AZ605"/>
      <c r="BA605"/>
      <c r="BB605"/>
      <c r="BC605"/>
      <c r="BD605"/>
      <c r="BE605"/>
      <c r="BF605"/>
      <c r="BG605"/>
      <c r="BH605"/>
    </row>
    <row r="606" spans="1:60" ht="13.5" thickBot="1" x14ac:dyDescent="0.35">
      <c r="A606" s="1582" t="s">
        <v>199</v>
      </c>
      <c r="B606" s="1173" t="s">
        <v>200</v>
      </c>
      <c r="C606" s="1173" t="s">
        <v>200</v>
      </c>
      <c r="D606" s="1173" t="s">
        <v>200</v>
      </c>
      <c r="E606" s="1173" t="s">
        <v>200</v>
      </c>
      <c r="F606" s="1173" t="s">
        <v>200</v>
      </c>
      <c r="G606" s="1173" t="s">
        <v>200</v>
      </c>
      <c r="H606" s="1173" t="s">
        <v>200</v>
      </c>
      <c r="I606" s="1173" t="s">
        <v>200</v>
      </c>
      <c r="J606" s="1173" t="s">
        <v>200</v>
      </c>
      <c r="K606" s="1173" t="s">
        <v>200</v>
      </c>
      <c r="L606" s="1173" t="s">
        <v>200</v>
      </c>
      <c r="M606" s="1173" t="s">
        <v>200</v>
      </c>
      <c r="N606" s="1173" t="s">
        <v>200</v>
      </c>
      <c r="O606" s="1173" t="s">
        <v>200</v>
      </c>
      <c r="P606" s="1173" t="s">
        <v>248</v>
      </c>
      <c r="Q606" s="1173" t="s">
        <v>206</v>
      </c>
      <c r="R606" s="1497" t="s">
        <v>201</v>
      </c>
      <c r="S606" s="1050" t="s">
        <v>201</v>
      </c>
      <c r="T606" s="1051" t="s">
        <v>202</v>
      </c>
      <c r="U606" s="1050" t="s">
        <v>200</v>
      </c>
      <c r="V606" s="1051" t="s">
        <v>204</v>
      </c>
      <c r="W606" s="1050" t="s">
        <v>248</v>
      </c>
      <c r="X606" s="1051" t="s">
        <v>204</v>
      </c>
      <c r="Y606" s="1050" t="s">
        <v>206</v>
      </c>
      <c r="Z606" s="1051" t="s">
        <v>202</v>
      </c>
      <c r="AA606" s="1050" t="s">
        <v>207</v>
      </c>
      <c r="AB606" s="1051" t="s">
        <v>204</v>
      </c>
      <c r="AC606" s="1518"/>
      <c r="AD606" s="1503"/>
      <c r="AE606" s="1503"/>
      <c r="AF606" s="1584">
        <v>831</v>
      </c>
      <c r="AG606" s="1528">
        <v>0.28744379107575235</v>
      </c>
      <c r="AH606" s="1529" t="s">
        <v>211</v>
      </c>
      <c r="AI606" s="1546"/>
      <c r="AJ606" s="1546"/>
      <c r="AK606" s="1603"/>
      <c r="AL606"/>
      <c r="AM606"/>
      <c r="AN606"/>
      <c r="AO606"/>
      <c r="AP606"/>
      <c r="AQ606"/>
      <c r="AR606"/>
      <c r="AS606"/>
      <c r="AT606"/>
      <c r="AU606"/>
      <c r="AV606"/>
      <c r="AW606"/>
      <c r="AX606"/>
      <c r="AY606"/>
      <c r="AZ606"/>
      <c r="BA606"/>
      <c r="BB606"/>
      <c r="BC606"/>
      <c r="BD606"/>
      <c r="BE606"/>
      <c r="BF606"/>
      <c r="BG606"/>
      <c r="BH606"/>
    </row>
    <row r="607" spans="1:60" ht="13" x14ac:dyDescent="0.3">
      <c r="A607" s="1053" t="s">
        <v>208</v>
      </c>
      <c r="B607" s="1274">
        <v>0</v>
      </c>
      <c r="C607" s="1274">
        <v>0</v>
      </c>
      <c r="D607" s="1274">
        <v>0</v>
      </c>
      <c r="E607" s="1274">
        <v>0</v>
      </c>
      <c r="F607" s="1274">
        <v>1</v>
      </c>
      <c r="G607" s="1274">
        <v>0</v>
      </c>
      <c r="H607" s="1274">
        <v>0</v>
      </c>
      <c r="I607" s="1274">
        <v>0</v>
      </c>
      <c r="J607" s="1274">
        <v>0</v>
      </c>
      <c r="K607" s="1274">
        <v>0</v>
      </c>
      <c r="L607" s="1274">
        <v>0</v>
      </c>
      <c r="M607" s="1274">
        <v>0</v>
      </c>
      <c r="N607" s="1274">
        <v>0</v>
      </c>
      <c r="O607" s="1274">
        <v>0</v>
      </c>
      <c r="P607" s="1274">
        <v>0</v>
      </c>
      <c r="Q607" s="1274">
        <v>0</v>
      </c>
      <c r="R607" s="1583">
        <v>0</v>
      </c>
      <c r="S607" s="1523" t="s">
        <v>17</v>
      </c>
      <c r="T607" s="1523" t="s">
        <v>17</v>
      </c>
      <c r="U607" s="1523">
        <v>1</v>
      </c>
      <c r="V607" s="1522">
        <v>8.7260034904013963E-4</v>
      </c>
      <c r="W607" s="1523">
        <v>0</v>
      </c>
      <c r="X607" s="1522">
        <v>0</v>
      </c>
      <c r="Y607" s="1523">
        <v>0</v>
      </c>
      <c r="Z607" s="1522">
        <v>0</v>
      </c>
      <c r="AA607" s="1584">
        <v>1</v>
      </c>
      <c r="AB607" s="1522">
        <v>6.0975609756097561E-4</v>
      </c>
      <c r="AC607" s="1525" t="s">
        <v>208</v>
      </c>
      <c r="AD607" s="1503"/>
      <c r="AE607" s="1503"/>
      <c r="AF607" s="1584">
        <v>259</v>
      </c>
      <c r="AG607" s="1528">
        <v>8.9588377723970949E-2</v>
      </c>
      <c r="AH607" s="1529" t="s">
        <v>212</v>
      </c>
      <c r="AI607" s="1546"/>
      <c r="AJ607" s="1546"/>
      <c r="AK607" s="1603"/>
      <c r="AL607"/>
      <c r="AM607"/>
      <c r="AN607"/>
      <c r="AO607"/>
      <c r="AP607"/>
      <c r="AQ607"/>
      <c r="AR607"/>
      <c r="AS607"/>
      <c r="AT607"/>
      <c r="AU607"/>
      <c r="AV607"/>
      <c r="AW607"/>
      <c r="AX607"/>
      <c r="AY607"/>
      <c r="AZ607"/>
      <c r="BA607"/>
      <c r="BB607"/>
      <c r="BC607"/>
      <c r="BD607"/>
      <c r="BE607"/>
      <c r="BF607"/>
      <c r="BG607"/>
      <c r="BH607"/>
    </row>
    <row r="608" spans="1:60" ht="13" x14ac:dyDescent="0.3">
      <c r="A608" s="1065" t="s">
        <v>209</v>
      </c>
      <c r="B608" s="1274">
        <v>8</v>
      </c>
      <c r="C608" s="1274">
        <v>63</v>
      </c>
      <c r="D608" s="1274">
        <v>10</v>
      </c>
      <c r="E608" s="1274">
        <v>64</v>
      </c>
      <c r="F608" s="1274">
        <v>102</v>
      </c>
      <c r="G608" s="1274">
        <v>44</v>
      </c>
      <c r="H608" s="1274">
        <v>41</v>
      </c>
      <c r="I608" s="1274">
        <v>12</v>
      </c>
      <c r="J608" s="1274">
        <v>6</v>
      </c>
      <c r="K608" s="1274">
        <v>3</v>
      </c>
      <c r="L608" s="1274">
        <v>5</v>
      </c>
      <c r="M608" s="1274">
        <v>1</v>
      </c>
      <c r="N608" s="1274">
        <v>0</v>
      </c>
      <c r="O608" s="1274">
        <v>1</v>
      </c>
      <c r="P608" s="1274">
        <v>0</v>
      </c>
      <c r="Q608" s="1274">
        <v>6</v>
      </c>
      <c r="R608" s="1583">
        <v>412</v>
      </c>
      <c r="S608" s="1523" t="s">
        <v>17</v>
      </c>
      <c r="T608" s="1523" t="s">
        <v>17</v>
      </c>
      <c r="U608" s="1523">
        <v>360</v>
      </c>
      <c r="V608" s="1522">
        <v>0.31413612565445026</v>
      </c>
      <c r="W608" s="1523">
        <v>0</v>
      </c>
      <c r="X608" s="1522">
        <v>0</v>
      </c>
      <c r="Y608" s="1523">
        <v>6</v>
      </c>
      <c r="Z608" s="1522">
        <v>0.11538461538461539</v>
      </c>
      <c r="AA608" s="1584">
        <v>778</v>
      </c>
      <c r="AB608" s="1522">
        <v>0.474390243902439</v>
      </c>
      <c r="AC608" s="1525" t="s">
        <v>209</v>
      </c>
      <c r="AD608" s="1503"/>
      <c r="AE608" s="1503"/>
      <c r="AF608" s="1584">
        <v>88</v>
      </c>
      <c r="AG608" s="1528">
        <v>3.0439294361812523E-2</v>
      </c>
      <c r="AH608" s="1529" t="s">
        <v>213</v>
      </c>
      <c r="AI608" s="1546"/>
      <c r="AJ608" s="1546"/>
      <c r="AK608" s="1603"/>
      <c r="AL608"/>
      <c r="AM608"/>
      <c r="AN608"/>
      <c r="AO608"/>
      <c r="AP608"/>
      <c r="AQ608"/>
      <c r="AR608"/>
      <c r="AS608"/>
      <c r="AT608"/>
      <c r="AU608"/>
      <c r="AV608"/>
      <c r="AW608"/>
      <c r="AX608"/>
      <c r="AY608"/>
      <c r="AZ608"/>
      <c r="BA608"/>
      <c r="BB608"/>
      <c r="BC608"/>
      <c r="BD608"/>
      <c r="BE608"/>
      <c r="BF608"/>
      <c r="BG608"/>
      <c r="BH608"/>
    </row>
    <row r="609" spans="1:60" ht="13" x14ac:dyDescent="0.3">
      <c r="A609" s="1065" t="s">
        <v>211</v>
      </c>
      <c r="B609" s="1274">
        <v>5</v>
      </c>
      <c r="C609" s="1274">
        <v>12</v>
      </c>
      <c r="D609" s="1274">
        <v>43</v>
      </c>
      <c r="E609" s="1274">
        <v>88</v>
      </c>
      <c r="F609" s="1274">
        <v>87</v>
      </c>
      <c r="G609" s="1274">
        <v>210</v>
      </c>
      <c r="H609" s="1274">
        <v>122</v>
      </c>
      <c r="I609" s="1274">
        <v>87</v>
      </c>
      <c r="J609" s="1274">
        <v>36</v>
      </c>
      <c r="K609" s="1274">
        <v>32</v>
      </c>
      <c r="L609" s="1274">
        <v>15</v>
      </c>
      <c r="M609" s="1274">
        <v>4</v>
      </c>
      <c r="N609" s="1274">
        <v>2</v>
      </c>
      <c r="O609" s="1274">
        <v>1</v>
      </c>
      <c r="P609" s="1274">
        <v>1</v>
      </c>
      <c r="Q609" s="1274">
        <v>9</v>
      </c>
      <c r="R609" s="1583">
        <v>19</v>
      </c>
      <c r="S609" s="1523" t="s">
        <v>17</v>
      </c>
      <c r="T609" s="1523" t="s">
        <v>17</v>
      </c>
      <c r="U609" s="1523">
        <v>744</v>
      </c>
      <c r="V609" s="1522">
        <v>0.64921465968586389</v>
      </c>
      <c r="W609" s="1523">
        <v>1</v>
      </c>
      <c r="X609" s="1522">
        <v>1</v>
      </c>
      <c r="Y609" s="1523">
        <v>9</v>
      </c>
      <c r="Z609" s="1522">
        <v>0.17307692307692307</v>
      </c>
      <c r="AA609" s="1584">
        <v>773</v>
      </c>
      <c r="AB609" s="1528">
        <v>0.47134146341463412</v>
      </c>
      <c r="AC609" s="1529" t="s">
        <v>211</v>
      </c>
      <c r="AD609" s="1503"/>
      <c r="AE609" s="1503"/>
      <c r="AF609" s="1584">
        <v>154</v>
      </c>
      <c r="AG609" s="1528">
        <v>5.3268765133171914E-2</v>
      </c>
      <c r="AH609" s="1529" t="s">
        <v>214</v>
      </c>
      <c r="AI609" s="1546"/>
      <c r="AJ609" s="1546"/>
      <c r="AK609" s="1603"/>
      <c r="AL609"/>
      <c r="AM609"/>
      <c r="AN609"/>
      <c r="AO609"/>
      <c r="AP609"/>
      <c r="AQ609"/>
      <c r="AR609"/>
      <c r="AS609"/>
      <c r="AT609"/>
      <c r="AU609"/>
      <c r="AV609"/>
      <c r="AW609"/>
      <c r="AX609"/>
      <c r="AY609"/>
      <c r="AZ609"/>
      <c r="BA609"/>
      <c r="BB609"/>
      <c r="BC609"/>
      <c r="BD609"/>
      <c r="BE609"/>
      <c r="BF609"/>
      <c r="BG609"/>
      <c r="BH609"/>
    </row>
    <row r="610" spans="1:60" ht="13" x14ac:dyDescent="0.3">
      <c r="A610" s="1065" t="s">
        <v>212</v>
      </c>
      <c r="B610" s="1274">
        <v>0</v>
      </c>
      <c r="C610" s="1274">
        <v>0</v>
      </c>
      <c r="D610" s="1274">
        <v>1</v>
      </c>
      <c r="E610" s="1274">
        <v>2</v>
      </c>
      <c r="F610" s="1274">
        <v>1</v>
      </c>
      <c r="G610" s="1274">
        <v>7</v>
      </c>
      <c r="H610" s="1274">
        <v>0</v>
      </c>
      <c r="I610" s="1274">
        <v>1</v>
      </c>
      <c r="J610" s="1274">
        <v>3</v>
      </c>
      <c r="K610" s="1274">
        <v>0</v>
      </c>
      <c r="L610" s="1274">
        <v>0</v>
      </c>
      <c r="M610" s="1274">
        <v>1</v>
      </c>
      <c r="N610" s="1274">
        <v>0</v>
      </c>
      <c r="O610" s="1274">
        <v>0</v>
      </c>
      <c r="P610" s="1274" t="s">
        <v>218</v>
      </c>
      <c r="Q610" s="1274">
        <v>11</v>
      </c>
      <c r="R610" s="1583">
        <v>4</v>
      </c>
      <c r="S610" s="1523" t="s">
        <v>17</v>
      </c>
      <c r="T610" s="1523" t="s">
        <v>17</v>
      </c>
      <c r="U610" s="1523">
        <v>16</v>
      </c>
      <c r="V610" s="1522">
        <v>1.3961605584642234E-2</v>
      </c>
      <c r="W610" s="1523" t="s">
        <v>218</v>
      </c>
      <c r="X610" s="1522" t="s">
        <v>218</v>
      </c>
      <c r="Y610" s="1523">
        <v>11</v>
      </c>
      <c r="Z610" s="1522">
        <v>0.21153846153846154</v>
      </c>
      <c r="AA610" s="1584">
        <v>31</v>
      </c>
      <c r="AB610" s="1528">
        <v>1.8902439024390243E-2</v>
      </c>
      <c r="AC610" s="1529" t="s">
        <v>212</v>
      </c>
      <c r="AD610" s="1503"/>
      <c r="AE610" s="1503"/>
      <c r="AF610" s="1584">
        <v>98</v>
      </c>
      <c r="AG610" s="1528">
        <v>3.3898305084745763E-2</v>
      </c>
      <c r="AH610" s="1529" t="s">
        <v>215</v>
      </c>
      <c r="AI610" s="1546"/>
      <c r="AJ610" s="1546"/>
      <c r="AK610" s="1603"/>
      <c r="AL610"/>
      <c r="AM610"/>
      <c r="AN610"/>
      <c r="AO610"/>
      <c r="AP610"/>
      <c r="AQ610"/>
      <c r="AR610"/>
      <c r="AS610"/>
      <c r="AT610"/>
      <c r="AU610"/>
      <c r="AV610"/>
      <c r="AW610"/>
      <c r="AX610"/>
      <c r="AY610"/>
      <c r="AZ610"/>
      <c r="BA610"/>
      <c r="BB610"/>
      <c r="BC610"/>
      <c r="BD610"/>
      <c r="BE610"/>
      <c r="BF610"/>
      <c r="BG610"/>
      <c r="BH610"/>
    </row>
    <row r="611" spans="1:60" ht="13.5" thickBot="1" x14ac:dyDescent="0.35">
      <c r="A611" s="1065" t="s">
        <v>213</v>
      </c>
      <c r="B611" s="1274">
        <v>0</v>
      </c>
      <c r="C611" s="1274">
        <v>0</v>
      </c>
      <c r="D611" s="1274">
        <v>6</v>
      </c>
      <c r="E611" s="1274">
        <v>4</v>
      </c>
      <c r="F611" s="1274">
        <v>6</v>
      </c>
      <c r="G611" s="1274">
        <v>4</v>
      </c>
      <c r="H611" s="1274">
        <v>2</v>
      </c>
      <c r="I611" s="1274">
        <v>1</v>
      </c>
      <c r="J611" s="1274">
        <v>0</v>
      </c>
      <c r="K611" s="1274">
        <v>0</v>
      </c>
      <c r="L611" s="1274">
        <v>0</v>
      </c>
      <c r="M611" s="1274">
        <v>0</v>
      </c>
      <c r="N611" s="1274">
        <v>0</v>
      </c>
      <c r="O611" s="1274">
        <v>0</v>
      </c>
      <c r="P611" s="1274" t="s">
        <v>218</v>
      </c>
      <c r="Q611" s="1274">
        <v>1</v>
      </c>
      <c r="R611" s="1583">
        <v>0</v>
      </c>
      <c r="S611" s="1523" t="s">
        <v>17</v>
      </c>
      <c r="T611" s="1523" t="s">
        <v>17</v>
      </c>
      <c r="U611" s="1523">
        <v>23</v>
      </c>
      <c r="V611" s="1522">
        <v>2.006980802792321E-2</v>
      </c>
      <c r="W611" s="1523" t="s">
        <v>218</v>
      </c>
      <c r="X611" s="1522" t="s">
        <v>218</v>
      </c>
      <c r="Y611" s="1523">
        <v>1</v>
      </c>
      <c r="Z611" s="1522">
        <v>1.9230769230769232E-2</v>
      </c>
      <c r="AA611" s="1584">
        <v>24</v>
      </c>
      <c r="AB611" s="1528">
        <v>1.4634146341463415E-2</v>
      </c>
      <c r="AC611" s="1529" t="s">
        <v>213</v>
      </c>
      <c r="AD611" s="1503"/>
      <c r="AE611" s="1503"/>
      <c r="AF611" s="1535">
        <v>31</v>
      </c>
      <c r="AG611" s="1533">
        <v>1.0722933241093047E-2</v>
      </c>
      <c r="AH611" s="1536" t="s">
        <v>216</v>
      </c>
      <c r="AI611" s="1616"/>
      <c r="AJ611" s="1616"/>
      <c r="AK611" s="1617"/>
      <c r="AL611"/>
      <c r="AM611"/>
      <c r="AN611"/>
      <c r="AO611"/>
      <c r="AP611"/>
      <c r="AQ611"/>
      <c r="AR611"/>
      <c r="AS611"/>
      <c r="AT611"/>
      <c r="AU611"/>
      <c r="AV611"/>
      <c r="AW611"/>
      <c r="AX611"/>
      <c r="AY611"/>
      <c r="AZ611"/>
      <c r="BA611"/>
      <c r="BB611"/>
      <c r="BC611"/>
      <c r="BD611"/>
      <c r="BE611"/>
      <c r="BF611"/>
      <c r="BG611"/>
      <c r="BH611"/>
    </row>
    <row r="612" spans="1:60" ht="13" x14ac:dyDescent="0.3">
      <c r="A612" s="1065" t="s">
        <v>214</v>
      </c>
      <c r="B612" s="1274">
        <v>0</v>
      </c>
      <c r="C612" s="1274">
        <v>0</v>
      </c>
      <c r="D612" s="1274">
        <v>0</v>
      </c>
      <c r="E612" s="1274">
        <v>0</v>
      </c>
      <c r="F612" s="1274">
        <v>0</v>
      </c>
      <c r="G612" s="1274">
        <v>1</v>
      </c>
      <c r="H612" s="1274">
        <v>0</v>
      </c>
      <c r="I612" s="1274">
        <v>0</v>
      </c>
      <c r="J612" s="1274">
        <v>0</v>
      </c>
      <c r="K612" s="1274">
        <v>0</v>
      </c>
      <c r="L612" s="1274">
        <v>0</v>
      </c>
      <c r="M612" s="1274">
        <v>0</v>
      </c>
      <c r="N612" s="1274">
        <v>0</v>
      </c>
      <c r="O612" s="1274">
        <v>0</v>
      </c>
      <c r="P612" s="1274" t="s">
        <v>218</v>
      </c>
      <c r="Q612" s="1274">
        <v>5</v>
      </c>
      <c r="R612" s="1583">
        <v>0</v>
      </c>
      <c r="S612" s="1523" t="s">
        <v>17</v>
      </c>
      <c r="T612" s="1523" t="s">
        <v>17</v>
      </c>
      <c r="U612" s="1523">
        <v>1</v>
      </c>
      <c r="V612" s="1522">
        <v>8.7260034904013963E-4</v>
      </c>
      <c r="W612" s="1523" t="s">
        <v>218</v>
      </c>
      <c r="X612" s="1522" t="s">
        <v>218</v>
      </c>
      <c r="Y612" s="1523">
        <v>5</v>
      </c>
      <c r="Z612" s="1522">
        <v>9.6153846153846159E-2</v>
      </c>
      <c r="AA612" s="1584">
        <v>6</v>
      </c>
      <c r="AB612" s="1528">
        <v>3.6585365853658539E-3</v>
      </c>
      <c r="AC612" s="1529" t="s">
        <v>214</v>
      </c>
      <c r="AD612" s="1503"/>
      <c r="AE612" s="1503"/>
      <c r="AF612" s="1589">
        <v>145</v>
      </c>
      <c r="AG612" s="1541">
        <v>5.0155655482531994E-2</v>
      </c>
      <c r="AH612" s="1544" t="s">
        <v>217</v>
      </c>
      <c r="AI612" s="1620"/>
      <c r="AJ612" s="1620"/>
      <c r="AK612" s="1621"/>
      <c r="AL612"/>
      <c r="AM612"/>
      <c r="AN612"/>
      <c r="AO612"/>
      <c r="AP612"/>
      <c r="AQ612"/>
      <c r="AR612"/>
      <c r="AS612"/>
      <c r="AT612"/>
      <c r="AU612"/>
      <c r="AV612"/>
      <c r="AW612"/>
      <c r="AX612"/>
      <c r="AY612"/>
      <c r="AZ612"/>
      <c r="BA612"/>
      <c r="BB612"/>
      <c r="BC612"/>
      <c r="BD612"/>
      <c r="BE612"/>
      <c r="BF612"/>
      <c r="BG612"/>
      <c r="BH612"/>
    </row>
    <row r="613" spans="1:60" ht="13" x14ac:dyDescent="0.3">
      <c r="A613" s="1065" t="s">
        <v>215</v>
      </c>
      <c r="B613" s="1274">
        <v>0</v>
      </c>
      <c r="C613" s="1274">
        <v>0</v>
      </c>
      <c r="D613" s="1274">
        <v>0</v>
      </c>
      <c r="E613" s="1274">
        <v>0</v>
      </c>
      <c r="F613" s="1274">
        <v>0</v>
      </c>
      <c r="G613" s="1274">
        <v>0</v>
      </c>
      <c r="H613" s="1274">
        <v>0</v>
      </c>
      <c r="I613" s="1274">
        <v>0</v>
      </c>
      <c r="J613" s="1274">
        <v>0</v>
      </c>
      <c r="K613" s="1274">
        <v>0</v>
      </c>
      <c r="L613" s="1274">
        <v>0</v>
      </c>
      <c r="M613" s="1274">
        <v>0</v>
      </c>
      <c r="N613" s="1274">
        <v>0</v>
      </c>
      <c r="O613" s="1274">
        <v>0</v>
      </c>
      <c r="P613" s="1274" t="s">
        <v>218</v>
      </c>
      <c r="Q613" s="1274">
        <v>5</v>
      </c>
      <c r="R613" s="1583">
        <v>0</v>
      </c>
      <c r="S613" s="1523" t="s">
        <v>17</v>
      </c>
      <c r="T613" s="1523" t="s">
        <v>17</v>
      </c>
      <c r="U613" s="1523">
        <v>0</v>
      </c>
      <c r="V613" s="1522">
        <v>0</v>
      </c>
      <c r="W613" s="1523" t="s">
        <v>218</v>
      </c>
      <c r="X613" s="1522" t="s">
        <v>218</v>
      </c>
      <c r="Y613" s="1523">
        <v>5</v>
      </c>
      <c r="Z613" s="1522">
        <v>9.6153846153846159E-2</v>
      </c>
      <c r="AA613" s="1584">
        <v>5</v>
      </c>
      <c r="AB613" s="1528">
        <v>3.0487804878048782E-3</v>
      </c>
      <c r="AC613" s="1529" t="s">
        <v>215</v>
      </c>
      <c r="AD613" s="1503"/>
      <c r="AE613" s="1503"/>
      <c r="AF613" s="1584">
        <v>9</v>
      </c>
      <c r="AG613" s="1522">
        <v>3.1131096506399171E-3</v>
      </c>
      <c r="AH613" s="1525" t="s">
        <v>219</v>
      </c>
      <c r="AI613" s="1546"/>
      <c r="AJ613" s="1546"/>
      <c r="AK613" s="1603"/>
      <c r="AL613"/>
      <c r="AM613"/>
      <c r="AN613"/>
      <c r="AO613"/>
      <c r="AP613"/>
      <c r="AQ613"/>
      <c r="AR613"/>
      <c r="AS613"/>
      <c r="AT613"/>
      <c r="AU613"/>
      <c r="AV613"/>
      <c r="AW613"/>
      <c r="AX613"/>
      <c r="AY613"/>
      <c r="AZ613"/>
      <c r="BA613"/>
      <c r="BB613"/>
      <c r="BC613"/>
      <c r="BD613"/>
      <c r="BE613"/>
      <c r="BF613"/>
      <c r="BG613"/>
      <c r="BH613"/>
    </row>
    <row r="614" spans="1:60" ht="13.5" thickBot="1" x14ac:dyDescent="0.35">
      <c r="A614" s="1069" t="s">
        <v>216</v>
      </c>
      <c r="B614" s="1279">
        <v>0</v>
      </c>
      <c r="C614" s="1279">
        <v>0</v>
      </c>
      <c r="D614" s="1279">
        <v>0</v>
      </c>
      <c r="E614" s="1279">
        <v>0</v>
      </c>
      <c r="F614" s="1279">
        <v>0</v>
      </c>
      <c r="G614" s="1279">
        <v>0</v>
      </c>
      <c r="H614" s="1279">
        <v>0</v>
      </c>
      <c r="I614" s="1279">
        <v>0</v>
      </c>
      <c r="J614" s="1279">
        <v>0</v>
      </c>
      <c r="K614" s="1279">
        <v>0</v>
      </c>
      <c r="L614" s="1279">
        <v>0</v>
      </c>
      <c r="M614" s="1279">
        <v>0</v>
      </c>
      <c r="N614" s="1279">
        <v>0</v>
      </c>
      <c r="O614" s="1279">
        <v>0</v>
      </c>
      <c r="P614" s="1279" t="s">
        <v>218</v>
      </c>
      <c r="Q614" s="1279">
        <v>4</v>
      </c>
      <c r="R614" s="1585">
        <v>0</v>
      </c>
      <c r="S614" s="1534" t="s">
        <v>17</v>
      </c>
      <c r="T614" s="1586" t="s">
        <v>17</v>
      </c>
      <c r="U614" s="1534">
        <v>0</v>
      </c>
      <c r="V614" s="1533">
        <v>0</v>
      </c>
      <c r="W614" s="1534" t="s">
        <v>218</v>
      </c>
      <c r="X614" s="1533" t="s">
        <v>218</v>
      </c>
      <c r="Y614" s="1534">
        <v>4</v>
      </c>
      <c r="Z614" s="1533">
        <v>7.6923076923076927E-2</v>
      </c>
      <c r="AA614" s="1535">
        <v>4</v>
      </c>
      <c r="AB614" s="1533">
        <v>2.4390243902439024E-3</v>
      </c>
      <c r="AC614" s="1536" t="s">
        <v>216</v>
      </c>
      <c r="AD614" s="1537"/>
      <c r="AE614" s="1537"/>
      <c r="AF614" s="1584">
        <v>34</v>
      </c>
      <c r="AG614" s="1522">
        <v>1.176063645797302E-2</v>
      </c>
      <c r="AH614" s="1525" t="s">
        <v>220</v>
      </c>
      <c r="AI614" s="1546"/>
      <c r="AJ614" s="1546"/>
      <c r="AK614" s="1603"/>
      <c r="AL614"/>
      <c r="AM614"/>
      <c r="AN614"/>
      <c r="AO614"/>
      <c r="AP614"/>
      <c r="AQ614"/>
      <c r="AR614"/>
      <c r="AS614"/>
      <c r="AT614"/>
      <c r="AU614"/>
      <c r="AV614"/>
      <c r="AW614"/>
      <c r="AX614"/>
      <c r="AY614"/>
      <c r="AZ614"/>
      <c r="BA614"/>
      <c r="BB614"/>
      <c r="BC614"/>
      <c r="BD614"/>
      <c r="BE614"/>
      <c r="BF614"/>
      <c r="BG614"/>
      <c r="BH614"/>
    </row>
    <row r="615" spans="1:60" ht="13" x14ac:dyDescent="0.3">
      <c r="A615" s="1053" t="s">
        <v>217</v>
      </c>
      <c r="B615" s="1273">
        <v>0</v>
      </c>
      <c r="C615" s="1273">
        <v>0</v>
      </c>
      <c r="D615" s="1273">
        <v>0</v>
      </c>
      <c r="E615" s="1273">
        <v>0</v>
      </c>
      <c r="F615" s="1273">
        <v>0</v>
      </c>
      <c r="G615" s="1273">
        <v>0</v>
      </c>
      <c r="H615" s="1273">
        <v>0</v>
      </c>
      <c r="I615" s="1273">
        <v>0</v>
      </c>
      <c r="J615" s="1273">
        <v>0</v>
      </c>
      <c r="K615" s="1273">
        <v>0</v>
      </c>
      <c r="L615" s="1273">
        <v>0</v>
      </c>
      <c r="M615" s="1273" t="s">
        <v>218</v>
      </c>
      <c r="N615" s="1273">
        <v>1</v>
      </c>
      <c r="O615" s="1273">
        <v>0</v>
      </c>
      <c r="P615" s="1273" t="s">
        <v>218</v>
      </c>
      <c r="Q615" s="1273">
        <v>8</v>
      </c>
      <c r="R615" s="1588">
        <v>4</v>
      </c>
      <c r="S615" s="1542" t="s">
        <v>17</v>
      </c>
      <c r="T615" s="1542" t="s">
        <v>17</v>
      </c>
      <c r="U615" s="1542">
        <v>1</v>
      </c>
      <c r="V615" s="1541">
        <v>8.7260034904013963E-4</v>
      </c>
      <c r="W615" s="1542" t="s">
        <v>218</v>
      </c>
      <c r="X615" s="1541" t="s">
        <v>218</v>
      </c>
      <c r="Y615" s="1542">
        <v>8</v>
      </c>
      <c r="Z615" s="1541">
        <v>0.15384615384615385</v>
      </c>
      <c r="AA615" s="1589">
        <v>13</v>
      </c>
      <c r="AB615" s="1541">
        <v>7.926829268292683E-3</v>
      </c>
      <c r="AC615" s="1544" t="s">
        <v>217</v>
      </c>
      <c r="AD615" s="1545"/>
      <c r="AE615" s="1545"/>
      <c r="AF615" s="1584">
        <v>18</v>
      </c>
      <c r="AG615" s="1522">
        <v>6.2262193012798343E-3</v>
      </c>
      <c r="AH615" s="1525" t="s">
        <v>221</v>
      </c>
      <c r="AI615" s="1546"/>
      <c r="AJ615" s="1546"/>
      <c r="AK615" s="1603"/>
      <c r="AL615"/>
      <c r="AM615"/>
      <c r="AN615"/>
      <c r="AO615"/>
      <c r="AP615"/>
      <c r="AQ615"/>
      <c r="AR615"/>
      <c r="AS615"/>
      <c r="AT615"/>
      <c r="AU615"/>
      <c r="AV615"/>
      <c r="AW615"/>
      <c r="AX615"/>
      <c r="AY615"/>
      <c r="AZ615"/>
      <c r="BA615"/>
      <c r="BB615"/>
      <c r="BC615"/>
      <c r="BD615"/>
      <c r="BE615"/>
      <c r="BF615"/>
      <c r="BG615"/>
      <c r="BH615"/>
    </row>
    <row r="616" spans="1:60" ht="13.5" thickBot="1" x14ac:dyDescent="0.35">
      <c r="A616" s="1065" t="s">
        <v>219</v>
      </c>
      <c r="B616" s="1274">
        <v>0</v>
      </c>
      <c r="C616" s="1274">
        <v>0</v>
      </c>
      <c r="D616" s="1274">
        <v>0</v>
      </c>
      <c r="E616" s="1274">
        <v>0</v>
      </c>
      <c r="F616" s="1274">
        <v>0</v>
      </c>
      <c r="G616" s="1274">
        <v>0</v>
      </c>
      <c r="H616" s="1274">
        <v>0</v>
      </c>
      <c r="I616" s="1274">
        <v>0</v>
      </c>
      <c r="J616" s="1274">
        <v>0</v>
      </c>
      <c r="K616" s="1274">
        <v>0</v>
      </c>
      <c r="L616" s="1274">
        <v>0</v>
      </c>
      <c r="M616" s="1274" t="s">
        <v>218</v>
      </c>
      <c r="N616" s="1274">
        <v>0</v>
      </c>
      <c r="O616" s="1274">
        <v>0</v>
      </c>
      <c r="P616" s="1274" t="s">
        <v>218</v>
      </c>
      <c r="Q616" s="1274">
        <v>3</v>
      </c>
      <c r="R616" s="1583">
        <v>0</v>
      </c>
      <c r="S616" s="1523" t="s">
        <v>17</v>
      </c>
      <c r="T616" s="1523" t="s">
        <v>17</v>
      </c>
      <c r="U616" s="1523">
        <v>0</v>
      </c>
      <c r="V616" s="1522">
        <v>0</v>
      </c>
      <c r="W616" s="1523" t="s">
        <v>218</v>
      </c>
      <c r="X616" s="1522" t="s">
        <v>218</v>
      </c>
      <c r="Y616" s="1523">
        <v>3</v>
      </c>
      <c r="Z616" s="1522">
        <v>5.7692307692307696E-2</v>
      </c>
      <c r="AA616" s="1584">
        <v>3</v>
      </c>
      <c r="AB616" s="1522">
        <v>1.8292682926829269E-3</v>
      </c>
      <c r="AC616" s="1525" t="s">
        <v>219</v>
      </c>
      <c r="AD616" s="1503"/>
      <c r="AE616" s="1503"/>
      <c r="AF616" s="1584">
        <v>12</v>
      </c>
      <c r="AG616" s="1533">
        <v>4.1508128675198895E-3</v>
      </c>
      <c r="AH616" s="1536" t="s">
        <v>222</v>
      </c>
      <c r="AI616" s="1616"/>
      <c r="AJ616" s="1616"/>
      <c r="AK616" s="1617"/>
      <c r="AL616"/>
      <c r="AM616"/>
      <c r="AN616"/>
      <c r="AO616"/>
      <c r="AP616"/>
      <c r="AQ616"/>
      <c r="AR616"/>
      <c r="AS616"/>
      <c r="AT616"/>
      <c r="AU616"/>
      <c r="AV616"/>
      <c r="AW616"/>
      <c r="AX616"/>
      <c r="AY616"/>
      <c r="AZ616"/>
      <c r="BA616"/>
      <c r="BB616"/>
      <c r="BC616"/>
      <c r="BD616"/>
      <c r="BE616"/>
      <c r="BF616"/>
      <c r="BG616"/>
      <c r="BH616"/>
    </row>
    <row r="617" spans="1:60" ht="13.5" thickBot="1" x14ac:dyDescent="0.35">
      <c r="A617" s="1065" t="s">
        <v>220</v>
      </c>
      <c r="B617" s="1274">
        <v>0</v>
      </c>
      <c r="C617" s="1274">
        <v>0</v>
      </c>
      <c r="D617" s="1274" t="s">
        <v>218</v>
      </c>
      <c r="E617" s="1274" t="s">
        <v>218</v>
      </c>
      <c r="F617" s="1274" t="s">
        <v>218</v>
      </c>
      <c r="G617" s="1274" t="s">
        <v>218</v>
      </c>
      <c r="H617" s="1274" t="s">
        <v>218</v>
      </c>
      <c r="I617" s="1274" t="s">
        <v>218</v>
      </c>
      <c r="J617" s="1274">
        <v>0</v>
      </c>
      <c r="K617" s="1274" t="s">
        <v>218</v>
      </c>
      <c r="L617" s="1274" t="s">
        <v>218</v>
      </c>
      <c r="M617" s="1274" t="s">
        <v>218</v>
      </c>
      <c r="N617" s="1274">
        <v>0</v>
      </c>
      <c r="O617" s="1274">
        <v>0</v>
      </c>
      <c r="P617" s="1274" t="s">
        <v>218</v>
      </c>
      <c r="Q617" s="1274">
        <v>0</v>
      </c>
      <c r="R617" s="1583">
        <v>1</v>
      </c>
      <c r="S617" s="1523" t="s">
        <v>17</v>
      </c>
      <c r="T617" s="1523" t="s">
        <v>17</v>
      </c>
      <c r="U617" s="1523">
        <v>0</v>
      </c>
      <c r="V617" s="1522">
        <v>0</v>
      </c>
      <c r="W617" s="1523" t="s">
        <v>218</v>
      </c>
      <c r="X617" s="1522" t="s">
        <v>218</v>
      </c>
      <c r="Y617" s="1523">
        <v>0</v>
      </c>
      <c r="Z617" s="1522">
        <v>0</v>
      </c>
      <c r="AA617" s="1584">
        <v>1</v>
      </c>
      <c r="AB617" s="1522">
        <v>6.0975609756097561E-4</v>
      </c>
      <c r="AC617" s="1525" t="s">
        <v>220</v>
      </c>
      <c r="AD617" s="1503"/>
      <c r="AE617" s="1503"/>
      <c r="AF617" s="1592">
        <v>2891</v>
      </c>
      <c r="AG617" s="1553">
        <v>1</v>
      </c>
      <c r="AH617" s="1625"/>
      <c r="AI617" s="1626"/>
      <c r="AJ617" s="1626"/>
      <c r="AK617" s="1627"/>
      <c r="AL617"/>
      <c r="AM617"/>
      <c r="AN617"/>
      <c r="AO617"/>
      <c r="AP617"/>
      <c r="AQ617"/>
      <c r="AR617"/>
      <c r="AS617"/>
      <c r="AT617"/>
      <c r="AU617"/>
      <c r="AV617"/>
      <c r="AW617"/>
      <c r="AX617"/>
      <c r="AY617"/>
      <c r="AZ617"/>
      <c r="BA617"/>
      <c r="BB617"/>
      <c r="BC617"/>
      <c r="BD617"/>
      <c r="BE617"/>
      <c r="BF617"/>
      <c r="BG617"/>
      <c r="BH617"/>
    </row>
    <row r="618" spans="1:60" ht="13" x14ac:dyDescent="0.3">
      <c r="A618" s="1065" t="s">
        <v>221</v>
      </c>
      <c r="B618" s="1274">
        <v>0</v>
      </c>
      <c r="C618" s="1274" t="s">
        <v>218</v>
      </c>
      <c r="D618" s="1274" t="s">
        <v>218</v>
      </c>
      <c r="E618" s="1274" t="s">
        <v>218</v>
      </c>
      <c r="F618" s="1274" t="s">
        <v>218</v>
      </c>
      <c r="G618" s="1274" t="s">
        <v>218</v>
      </c>
      <c r="H618" s="1274" t="s">
        <v>218</v>
      </c>
      <c r="I618" s="1274" t="s">
        <v>218</v>
      </c>
      <c r="J618" s="1274">
        <v>0</v>
      </c>
      <c r="K618" s="1274" t="s">
        <v>218</v>
      </c>
      <c r="L618" s="1274" t="s">
        <v>218</v>
      </c>
      <c r="M618" s="1274" t="s">
        <v>218</v>
      </c>
      <c r="N618" s="1274">
        <v>0</v>
      </c>
      <c r="O618" s="1274">
        <v>0</v>
      </c>
      <c r="P618" s="1274" t="s">
        <v>218</v>
      </c>
      <c r="Q618" s="1274">
        <v>0</v>
      </c>
      <c r="R618" s="1583">
        <v>1</v>
      </c>
      <c r="S618" s="1523" t="s">
        <v>17</v>
      </c>
      <c r="T618" s="1523" t="s">
        <v>17</v>
      </c>
      <c r="U618" s="1523">
        <v>0</v>
      </c>
      <c r="V618" s="1522">
        <v>0</v>
      </c>
      <c r="W618" s="1523" t="s">
        <v>218</v>
      </c>
      <c r="X618" s="1522" t="s">
        <v>218</v>
      </c>
      <c r="Y618" s="1523">
        <v>0</v>
      </c>
      <c r="Z618" s="1522">
        <v>0</v>
      </c>
      <c r="AA618" s="1584">
        <v>1</v>
      </c>
      <c r="AB618" s="1522">
        <v>6.0975609756097561E-4</v>
      </c>
      <c r="AC618" s="1525" t="s">
        <v>221</v>
      </c>
      <c r="AD618" s="1503"/>
      <c r="AE618" s="1503"/>
      <c r="AF618" s="1559" t="s">
        <v>537</v>
      </c>
      <c r="AG618" s="1560" t="s">
        <v>538</v>
      </c>
      <c r="AH618"/>
      <c r="AI618"/>
      <c r="AJ618"/>
      <c r="AK618"/>
      <c r="AL618"/>
      <c r="AM618"/>
      <c r="AN618"/>
      <c r="AO618"/>
      <c r="AP618"/>
      <c r="AQ618"/>
      <c r="AR618"/>
      <c r="AS618"/>
      <c r="AT618"/>
      <c r="AU618"/>
      <c r="AV618"/>
      <c r="AW618"/>
      <c r="AX618"/>
      <c r="AY618"/>
      <c r="AZ618"/>
      <c r="BA618"/>
      <c r="BB618"/>
      <c r="BC618"/>
      <c r="BD618"/>
      <c r="BE618"/>
      <c r="BF618"/>
      <c r="BG618"/>
      <c r="BH618"/>
    </row>
    <row r="619" spans="1:60" ht="13.5" thickBot="1" x14ac:dyDescent="0.35">
      <c r="A619" s="1547" t="s">
        <v>222</v>
      </c>
      <c r="B619" s="1274">
        <v>0</v>
      </c>
      <c r="C619" s="1274" t="s">
        <v>218</v>
      </c>
      <c r="D619" s="1274" t="s">
        <v>218</v>
      </c>
      <c r="E619" s="1274" t="s">
        <v>218</v>
      </c>
      <c r="F619" s="1274" t="s">
        <v>218</v>
      </c>
      <c r="G619" s="1274" t="s">
        <v>218</v>
      </c>
      <c r="H619" s="1274" t="s">
        <v>218</v>
      </c>
      <c r="I619" s="1274" t="s">
        <v>218</v>
      </c>
      <c r="J619" s="1274">
        <v>0</v>
      </c>
      <c r="K619" s="1274" t="s">
        <v>218</v>
      </c>
      <c r="L619" s="1274" t="s">
        <v>218</v>
      </c>
      <c r="M619" s="1274" t="s">
        <v>218</v>
      </c>
      <c r="N619" s="1274">
        <v>0</v>
      </c>
      <c r="O619" s="1274">
        <v>0</v>
      </c>
      <c r="P619" s="1274" t="s">
        <v>218</v>
      </c>
      <c r="Q619" s="1274">
        <v>0</v>
      </c>
      <c r="R619" s="1583">
        <v>0</v>
      </c>
      <c r="S619" s="1534" t="s">
        <v>17</v>
      </c>
      <c r="T619" s="1586" t="s">
        <v>17</v>
      </c>
      <c r="U619" s="1523">
        <v>0</v>
      </c>
      <c r="V619" s="1522">
        <v>0</v>
      </c>
      <c r="W619" s="1523" t="s">
        <v>218</v>
      </c>
      <c r="X619" s="1522" t="s">
        <v>218</v>
      </c>
      <c r="Y619" s="1523">
        <v>0</v>
      </c>
      <c r="Z619" s="1522">
        <v>0</v>
      </c>
      <c r="AA619" s="1535">
        <v>0</v>
      </c>
      <c r="AB619" s="1533">
        <v>0</v>
      </c>
      <c r="AC619" s="1536" t="s">
        <v>222</v>
      </c>
      <c r="AD619" s="1537"/>
      <c r="AE619" s="1537"/>
      <c r="AF619" s="1561">
        <v>0.9245935662400554</v>
      </c>
      <c r="AG619" s="1562">
        <v>7.5406433759944672E-2</v>
      </c>
      <c r="AH619"/>
      <c r="AI619"/>
      <c r="AJ619"/>
      <c r="AK619"/>
      <c r="AL619"/>
      <c r="AM619"/>
      <c r="AN619"/>
      <c r="AO619"/>
      <c r="AP619"/>
      <c r="AQ619"/>
      <c r="AR619"/>
      <c r="AS619"/>
      <c r="AT619"/>
      <c r="AU619"/>
      <c r="AV619"/>
      <c r="AW619"/>
      <c r="AX619"/>
      <c r="AY619"/>
      <c r="AZ619"/>
      <c r="BA619"/>
      <c r="BB619"/>
      <c r="BC619"/>
      <c r="BD619"/>
      <c r="BE619"/>
      <c r="BF619"/>
      <c r="BG619"/>
      <c r="BH619"/>
    </row>
    <row r="620" spans="1:60" ht="13.5" thickBot="1" x14ac:dyDescent="0.35">
      <c r="A620" s="1090" t="s">
        <v>46</v>
      </c>
      <c r="B620" s="1427">
        <v>13</v>
      </c>
      <c r="C620" s="1427">
        <v>75</v>
      </c>
      <c r="D620" s="1427">
        <v>60</v>
      </c>
      <c r="E620" s="1427">
        <v>158</v>
      </c>
      <c r="F620" s="1427">
        <v>197</v>
      </c>
      <c r="G620" s="1427">
        <v>266</v>
      </c>
      <c r="H620" s="1427">
        <v>165</v>
      </c>
      <c r="I620" s="1427">
        <v>101</v>
      </c>
      <c r="J620" s="1427">
        <v>45</v>
      </c>
      <c r="K620" s="1427">
        <v>35</v>
      </c>
      <c r="L620" s="1427">
        <v>20</v>
      </c>
      <c r="M620" s="1427">
        <v>6</v>
      </c>
      <c r="N620" s="1427">
        <v>3</v>
      </c>
      <c r="O620" s="1427">
        <v>2</v>
      </c>
      <c r="P620" s="1427">
        <v>1</v>
      </c>
      <c r="Q620" s="1427">
        <v>52</v>
      </c>
      <c r="R620" s="1591">
        <v>441</v>
      </c>
      <c r="S620" s="1540" t="s">
        <v>17</v>
      </c>
      <c r="T620" s="1540" t="s">
        <v>17</v>
      </c>
      <c r="U620" s="1592">
        <v>1146</v>
      </c>
      <c r="V620" s="1593">
        <v>1</v>
      </c>
      <c r="W620" s="1592">
        <v>1</v>
      </c>
      <c r="X620" s="1593">
        <v>1</v>
      </c>
      <c r="Y620" s="1592">
        <v>52</v>
      </c>
      <c r="Z620" s="1593">
        <v>1</v>
      </c>
      <c r="AA620" s="1592">
        <v>1640</v>
      </c>
      <c r="AB620" s="1593">
        <v>1</v>
      </c>
      <c r="AC620" s="1594"/>
      <c r="AD620" s="1595"/>
      <c r="AE620" s="1595"/>
      <c r="AF620" s="1564"/>
      <c r="AG620"/>
      <c r="AH620"/>
      <c r="AI620"/>
      <c r="AJ620"/>
      <c r="AK620"/>
      <c r="AL620"/>
      <c r="AM620"/>
      <c r="AN620"/>
      <c r="AO620"/>
      <c r="AP620"/>
      <c r="AQ620"/>
      <c r="AR620"/>
      <c r="AS620"/>
      <c r="AT620"/>
      <c r="AU620"/>
      <c r="AV620"/>
      <c r="AW620"/>
      <c r="AX620"/>
      <c r="AY620"/>
      <c r="AZ620"/>
      <c r="BA620"/>
      <c r="BB620"/>
      <c r="BC620"/>
      <c r="BD620"/>
      <c r="BE620"/>
      <c r="BF620"/>
      <c r="BG620"/>
      <c r="BH620"/>
    </row>
    <row r="621" spans="1:60" ht="13.5" thickBot="1" x14ac:dyDescent="0.35">
      <c r="A621" s="1445" t="s">
        <v>528</v>
      </c>
      <c r="B621" s="1818">
        <v>5</v>
      </c>
      <c r="C621" s="1818">
        <v>5</v>
      </c>
      <c r="D621" s="1818">
        <v>30</v>
      </c>
      <c r="E621" s="1818">
        <v>79</v>
      </c>
      <c r="F621" s="1483">
        <v>32</v>
      </c>
      <c r="G621" s="1483">
        <v>119</v>
      </c>
      <c r="H621" s="1483">
        <v>64</v>
      </c>
      <c r="I621" s="1483">
        <v>64</v>
      </c>
      <c r="J621" s="1483">
        <v>21</v>
      </c>
      <c r="K621" s="1483">
        <v>12</v>
      </c>
      <c r="L621" s="1483">
        <v>7</v>
      </c>
      <c r="M621" s="1483">
        <v>2</v>
      </c>
      <c r="N621" s="1483">
        <v>0</v>
      </c>
      <c r="O621" s="1818">
        <v>0</v>
      </c>
      <c r="P621" s="1600"/>
      <c r="Q621" s="231"/>
      <c r="R621" s="231" t="s">
        <v>543</v>
      </c>
      <c r="S621" s="1559" t="s">
        <v>537</v>
      </c>
      <c r="T621" s="1560" t="s">
        <v>538</v>
      </c>
      <c r="U621" s="1559" t="s">
        <v>537</v>
      </c>
      <c r="V621" s="1560" t="s">
        <v>538</v>
      </c>
      <c r="W621" s="1559" t="s">
        <v>537</v>
      </c>
      <c r="X621" s="1560" t="s">
        <v>538</v>
      </c>
      <c r="Y621" s="1559" t="s">
        <v>537</v>
      </c>
      <c r="Z621" s="1560" t="s">
        <v>538</v>
      </c>
      <c r="AA621" s="1559" t="s">
        <v>537</v>
      </c>
      <c r="AB621" s="1560" t="s">
        <v>538</v>
      </c>
      <c r="AC621" s="198"/>
      <c r="AD621" s="198"/>
      <c r="AE621" s="198"/>
      <c r="AF621"/>
      <c r="AG621"/>
      <c r="AH621"/>
      <c r="AI621"/>
      <c r="AJ621"/>
      <c r="AK621"/>
      <c r="AL621"/>
      <c r="AM621"/>
      <c r="AN621"/>
      <c r="AO621"/>
      <c r="AP621"/>
      <c r="AQ621"/>
      <c r="AR621"/>
      <c r="AS621"/>
      <c r="AT621"/>
      <c r="AU621"/>
      <c r="AV621"/>
      <c r="AW621"/>
      <c r="AX621"/>
      <c r="AY621"/>
      <c r="AZ621"/>
      <c r="BA621"/>
      <c r="BB621"/>
      <c r="BC621"/>
      <c r="BD621"/>
      <c r="BE621"/>
      <c r="BF621"/>
      <c r="BG621"/>
      <c r="BH621"/>
    </row>
    <row r="622" spans="1:60" ht="13.5" thickTop="1" thickBot="1" x14ac:dyDescent="0.3">
      <c r="A622" s="1322" t="s">
        <v>529</v>
      </c>
      <c r="B622" s="1480">
        <f>SUM(B621:O621)/U620</f>
        <v>0.38394415357766143</v>
      </c>
      <c r="C622"/>
      <c r="D622" s="4"/>
      <c r="E622" s="4"/>
      <c r="F622" s="1556" t="s">
        <v>541</v>
      </c>
      <c r="G622" s="231"/>
      <c r="H622" s="231"/>
      <c r="I622" s="231"/>
      <c r="J622" s="231"/>
      <c r="K622" s="231"/>
      <c r="L622" s="231"/>
      <c r="M622" s="231"/>
      <c r="N622" s="1556" t="s">
        <v>542</v>
      </c>
      <c r="O622" s="4"/>
      <c r="P622" s="1434"/>
      <c r="Q622" s="4"/>
      <c r="R622" s="4"/>
      <c r="S622" s="1561" t="s">
        <v>17</v>
      </c>
      <c r="T622" s="1562" t="s">
        <v>17</v>
      </c>
      <c r="U622" s="1561">
        <v>0.99912739965095987</v>
      </c>
      <c r="V622" s="1562">
        <v>8.7260034904013963E-4</v>
      </c>
      <c r="W622" s="1561">
        <v>1</v>
      </c>
      <c r="X622" s="1562">
        <v>0</v>
      </c>
      <c r="Y622" s="1561">
        <v>0.78846153846153855</v>
      </c>
      <c r="Z622" s="1562">
        <v>0.21153846153846156</v>
      </c>
      <c r="AA622" s="1561">
        <v>0.98902439024390243</v>
      </c>
      <c r="AB622" s="1562">
        <v>1.0975609756097562E-2</v>
      </c>
      <c r="AC622"/>
      <c r="AD622"/>
      <c r="AE622"/>
      <c r="AF622" s="1630"/>
      <c r="AG622" s="1631"/>
      <c r="AH622" s="1503"/>
      <c r="AI622" s="1503"/>
      <c r="AJ622" s="1632"/>
      <c r="AK622" s="198"/>
      <c r="AL622" s="198"/>
      <c r="AM622" s="198"/>
      <c r="AN622" s="1812"/>
      <c r="AO622" s="198"/>
      <c r="AP622" s="1812"/>
      <c r="AQ622" s="198"/>
      <c r="AR622" s="198"/>
      <c r="AS622" s="198"/>
      <c r="AT622" s="198"/>
      <c r="AU622" s="198"/>
      <c r="AV622" s="198"/>
      <c r="AW622" s="198"/>
      <c r="AX622" s="198"/>
      <c r="AY622" s="198"/>
      <c r="AZ622" s="198"/>
      <c r="BA622" s="198"/>
      <c r="BB622" s="198"/>
      <c r="BC622" s="198"/>
      <c r="BD622" s="198"/>
      <c r="BE622" s="198"/>
      <c r="BF622" s="198"/>
      <c r="BG622" s="198"/>
      <c r="BH622" s="198"/>
    </row>
    <row r="623" spans="1:60" ht="25.5" thickBot="1" x14ac:dyDescent="0.55000000000000004">
      <c r="A623" s="1563" t="s">
        <v>544</v>
      </c>
      <c r="B623" s="1012"/>
      <c r="C623" s="1012"/>
      <c r="D623" s="4"/>
      <c r="E623" s="4"/>
      <c r="F623" s="4"/>
      <c r="G623" s="4"/>
      <c r="H623" s="4"/>
      <c r="I623" s="4"/>
      <c r="J623" s="4"/>
      <c r="K623" s="4"/>
      <c r="L623" s="4"/>
      <c r="M623" s="4"/>
      <c r="N623" s="4"/>
      <c r="O623" s="4"/>
      <c r="P623" s="1434"/>
      <c r="Q623" s="4"/>
      <c r="R623" s="4"/>
      <c r="S623" s="1564"/>
      <c r="T623" s="1564"/>
      <c r="U623" s="1564"/>
      <c r="V623" s="1564"/>
      <c r="W623" s="1564"/>
      <c r="X623" s="1564"/>
      <c r="Y623" s="1564"/>
      <c r="Z623" s="1564"/>
      <c r="AA623" s="1564"/>
      <c r="AB623" s="1564"/>
      <c r="AC623"/>
      <c r="AD623"/>
      <c r="AE623"/>
      <c r="AF623" s="1633"/>
      <c r="AG623" s="1631"/>
      <c r="AH623" s="1503"/>
      <c r="AI623" s="1503"/>
      <c r="AJ623" s="1632"/>
      <c r="AK623" s="198"/>
      <c r="AL623" s="198"/>
      <c r="AM623" s="198"/>
      <c r="AN623" s="231"/>
      <c r="AO623" s="198"/>
      <c r="AP623" s="231"/>
      <c r="AQ623" s="198"/>
      <c r="AR623" s="198"/>
      <c r="AS623" s="198"/>
      <c r="AT623" s="198"/>
      <c r="AU623" s="198"/>
      <c r="AV623" s="198"/>
      <c r="AW623" s="198"/>
      <c r="AX623" s="198"/>
      <c r="AY623" s="198"/>
      <c r="AZ623" s="198"/>
      <c r="BA623" s="198"/>
      <c r="BB623" s="198"/>
      <c r="BC623" s="198"/>
      <c r="BD623" s="198"/>
      <c r="BE623" s="198"/>
      <c r="BF623" s="198"/>
      <c r="BG623" s="198"/>
      <c r="BH623" s="198"/>
    </row>
    <row r="624" spans="1:60" ht="13.5" thickBot="1" x14ac:dyDescent="0.35">
      <c r="A624" s="1565" t="s">
        <v>191</v>
      </c>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c r="AD624"/>
      <c r="AE624"/>
      <c r="AF624" s="1633"/>
      <c r="AG624" s="1631"/>
      <c r="AH624" s="1503"/>
      <c r="AI624" s="1503"/>
      <c r="AJ624" s="1632"/>
      <c r="AK624" s="198"/>
      <c r="AL624" s="198"/>
      <c r="AM624" s="198"/>
      <c r="AN624" s="231"/>
      <c r="AO624" s="198"/>
      <c r="AP624" s="231"/>
      <c r="AQ624" s="198"/>
      <c r="AR624" s="198"/>
      <c r="AS624" s="198"/>
      <c r="AT624" s="198"/>
      <c r="AU624" s="198"/>
      <c r="AV624" s="198"/>
      <c r="AW624" s="198"/>
      <c r="AX624" s="198"/>
      <c r="AY624" s="198"/>
      <c r="AZ624" s="198"/>
      <c r="BA624" s="198"/>
      <c r="BB624" s="198"/>
      <c r="BC624" s="198"/>
      <c r="BD624" s="198"/>
      <c r="BE624" s="198"/>
      <c r="BF624" s="198"/>
      <c r="BG624" s="198"/>
      <c r="BH624" s="198"/>
    </row>
    <row r="625" spans="1:60" ht="14" thickTop="1" thickBot="1" x14ac:dyDescent="0.35">
      <c r="A625" s="1567" t="s">
        <v>192</v>
      </c>
      <c r="B625" s="931">
        <v>35913</v>
      </c>
      <c r="C625" s="931">
        <v>35920</v>
      </c>
      <c r="D625" s="931">
        <v>35933</v>
      </c>
      <c r="E625" s="931">
        <v>35947</v>
      </c>
      <c r="F625" s="931">
        <v>35955</v>
      </c>
      <c r="G625" s="931">
        <v>35961</v>
      </c>
      <c r="H625" s="931">
        <v>35969</v>
      </c>
      <c r="I625" s="931">
        <v>35976</v>
      </c>
      <c r="J625" s="931">
        <v>35985</v>
      </c>
      <c r="K625" s="931">
        <v>35989</v>
      </c>
      <c r="L625" s="931">
        <v>35996</v>
      </c>
      <c r="M625" s="931">
        <v>36003</v>
      </c>
      <c r="N625" s="931">
        <v>36011</v>
      </c>
      <c r="O625" s="931">
        <v>36018</v>
      </c>
      <c r="P625" s="931">
        <v>36032</v>
      </c>
      <c r="Q625" s="931">
        <v>36041</v>
      </c>
      <c r="R625" s="931">
        <v>36053</v>
      </c>
      <c r="S625" s="931">
        <v>36060</v>
      </c>
      <c r="T625" s="931">
        <v>36069</v>
      </c>
      <c r="U625" s="931">
        <v>36083</v>
      </c>
      <c r="V625" s="931">
        <v>36101</v>
      </c>
      <c r="W625" s="931">
        <v>36118</v>
      </c>
      <c r="X625" s="1018">
        <v>1998</v>
      </c>
      <c r="Y625" s="1019"/>
      <c r="Z625" s="1020"/>
      <c r="AA625" s="1020"/>
      <c r="AB625" s="1020"/>
      <c r="AC625" s="1020"/>
      <c r="AD625" s="1020"/>
      <c r="AE625" s="1021"/>
      <c r="AF625" s="1634"/>
      <c r="AG625" s="1635"/>
      <c r="AH625" s="1514"/>
      <c r="AI625" s="1514"/>
      <c r="AJ625" s="1636"/>
      <c r="AK625" s="1637"/>
      <c r="AL625" s="1637"/>
      <c r="AM625" s="1637"/>
      <c r="AN625" s="1813"/>
      <c r="AO625" s="1637"/>
      <c r="AP625" s="1813"/>
      <c r="AQ625" s="1637"/>
      <c r="AR625" s="1637"/>
      <c r="AS625" s="1637"/>
      <c r="AT625" s="1637"/>
      <c r="AU625" s="1637"/>
      <c r="AV625" s="1637"/>
      <c r="AW625" s="1637"/>
      <c r="AX625" s="1637"/>
      <c r="AY625" s="1637"/>
      <c r="AZ625" s="1637"/>
      <c r="BA625" s="1637"/>
      <c r="BB625" s="1637"/>
      <c r="BC625" s="1637"/>
      <c r="BD625" s="1637"/>
      <c r="BE625" s="1637"/>
      <c r="BF625" s="1637"/>
      <c r="BG625" s="1637"/>
      <c r="BH625" s="1637"/>
    </row>
    <row r="626" spans="1:60" ht="13" x14ac:dyDescent="0.3">
      <c r="A626" s="1571" t="s">
        <v>193</v>
      </c>
      <c r="B626" s="1173" t="s">
        <v>242</v>
      </c>
      <c r="C626" s="1173" t="s">
        <v>194</v>
      </c>
      <c r="D626" s="1173" t="s">
        <v>194</v>
      </c>
      <c r="E626" s="1572" t="s">
        <v>194</v>
      </c>
      <c r="F626" s="1572" t="s">
        <v>194</v>
      </c>
      <c r="G626" s="1572" t="s">
        <v>194</v>
      </c>
      <c r="H626" s="1572" t="s">
        <v>194</v>
      </c>
      <c r="I626" s="1572" t="s">
        <v>194</v>
      </c>
      <c r="J626" s="1572" t="s">
        <v>194</v>
      </c>
      <c r="K626" s="1572" t="s">
        <v>194</v>
      </c>
      <c r="L626" s="1572" t="s">
        <v>194</v>
      </c>
      <c r="M626" s="1572" t="s">
        <v>194</v>
      </c>
      <c r="N626" s="1572" t="s">
        <v>242</v>
      </c>
      <c r="O626" s="1173" t="s">
        <v>194</v>
      </c>
      <c r="P626" s="1173" t="s">
        <v>242</v>
      </c>
      <c r="Q626" s="1572" t="s">
        <v>242</v>
      </c>
      <c r="R626" s="1173" t="s">
        <v>242</v>
      </c>
      <c r="S626" s="1173" t="s">
        <v>194</v>
      </c>
      <c r="T626" s="1173" t="s">
        <v>242</v>
      </c>
      <c r="U626" s="1173" t="s">
        <v>242</v>
      </c>
      <c r="V626" s="1173" t="s">
        <v>242</v>
      </c>
      <c r="W626" s="1173" t="s">
        <v>242</v>
      </c>
      <c r="X626" s="1574"/>
      <c r="Y626" s="1500"/>
      <c r="Z626" s="1501"/>
      <c r="AA626" s="1501"/>
      <c r="AB626" s="1501"/>
      <c r="AC626" s="1501"/>
      <c r="AD626" s="1501"/>
      <c r="AE626" s="1502"/>
      <c r="AF626" s="1051" t="s">
        <v>204</v>
      </c>
      <c r="AG626" s="1518"/>
      <c r="AH626" s="1503"/>
      <c r="AI626" s="1503"/>
      <c r="AJ626" s="1632"/>
      <c r="AK626" s="198"/>
      <c r="AL626" s="198" t="s">
        <v>206</v>
      </c>
      <c r="AM626" s="1814" t="s">
        <v>202</v>
      </c>
      <c r="AN626" s="231"/>
      <c r="AO626" s="198"/>
      <c r="AP626" s="231"/>
      <c r="AQ626" s="198"/>
      <c r="AR626" s="198"/>
      <c r="AS626" s="198"/>
      <c r="AT626" s="198"/>
      <c r="AU626" s="198"/>
      <c r="AV626" s="198"/>
      <c r="AW626" s="198"/>
      <c r="AX626" s="198"/>
      <c r="AY626" s="198"/>
      <c r="AZ626" s="198"/>
      <c r="BA626" s="198"/>
      <c r="BB626" s="198"/>
      <c r="BC626" s="198"/>
      <c r="BD626" s="198"/>
      <c r="BE626" s="198"/>
      <c r="BF626" s="198"/>
      <c r="BG626" s="198"/>
      <c r="BH626" s="198"/>
    </row>
    <row r="627" spans="1:60" ht="13" x14ac:dyDescent="0.3">
      <c r="A627" s="1571" t="s">
        <v>195</v>
      </c>
      <c r="B627" s="1173" t="s">
        <v>246</v>
      </c>
      <c r="C627" s="1173" t="s">
        <v>273</v>
      </c>
      <c r="D627" s="1173" t="s">
        <v>196</v>
      </c>
      <c r="E627" s="1173" t="s">
        <v>196</v>
      </c>
      <c r="F627" s="1173" t="s">
        <v>246</v>
      </c>
      <c r="G627" s="1173" t="s">
        <v>273</v>
      </c>
      <c r="H627" s="1173" t="s">
        <v>196</v>
      </c>
      <c r="I627" s="1173" t="s">
        <v>246</v>
      </c>
      <c r="J627" s="1173" t="s">
        <v>246</v>
      </c>
      <c r="K627" s="1173" t="s">
        <v>246</v>
      </c>
      <c r="L627" s="1173" t="s">
        <v>196</v>
      </c>
      <c r="M627" s="1173" t="s">
        <v>260</v>
      </c>
      <c r="N627" s="1173" t="s">
        <v>260</v>
      </c>
      <c r="O627" s="1173" t="s">
        <v>260</v>
      </c>
      <c r="P627" s="1173" t="s">
        <v>260</v>
      </c>
      <c r="Q627" s="1173" t="s">
        <v>260</v>
      </c>
      <c r="R627" s="1173" t="s">
        <v>260</v>
      </c>
      <c r="S627" s="1173" t="s">
        <v>260</v>
      </c>
      <c r="T627" s="1173" t="s">
        <v>196</v>
      </c>
      <c r="U627" s="1173" t="s">
        <v>246</v>
      </c>
      <c r="V627" s="1173" t="s">
        <v>260</v>
      </c>
      <c r="W627" s="1173" t="s">
        <v>273</v>
      </c>
      <c r="X627" s="1033" t="s">
        <v>46</v>
      </c>
      <c r="Y627" s="1500"/>
      <c r="Z627" s="1501"/>
      <c r="AA627" s="1501"/>
      <c r="AB627" s="1501"/>
      <c r="AC627" s="1501"/>
      <c r="AD627" s="1501"/>
      <c r="AE627" s="1502"/>
      <c r="AF627" s="1640">
        <v>1.1737089201877935E-3</v>
      </c>
      <c r="AG627" s="1525" t="s">
        <v>208</v>
      </c>
      <c r="AH627" s="1503"/>
      <c r="AI627" s="1503"/>
      <c r="AJ627" s="1632"/>
      <c r="AK627"/>
      <c r="AL627">
        <v>3</v>
      </c>
      <c r="AM627" s="1664">
        <v>1.2381345439537762E-3</v>
      </c>
      <c r="AN627" s="231"/>
      <c r="AO627" s="1664"/>
      <c r="AP627" s="231"/>
      <c r="AQ627"/>
      <c r="AR627"/>
      <c r="AS627"/>
      <c r="AT627"/>
      <c r="AU627"/>
      <c r="AV627"/>
      <c r="AW627"/>
      <c r="AX627"/>
      <c r="AY627"/>
      <c r="AZ627"/>
      <c r="BA627"/>
      <c r="BB627"/>
      <c r="BC627"/>
      <c r="BD627"/>
      <c r="BE627"/>
      <c r="BF627"/>
      <c r="BG627"/>
      <c r="BH627"/>
    </row>
    <row r="628" spans="1:60" ht="13.5" thickBot="1" x14ac:dyDescent="0.35">
      <c r="A628" s="1604" t="s">
        <v>292</v>
      </c>
      <c r="B628" s="1268">
        <v>9984</v>
      </c>
      <c r="C628" s="1268">
        <v>10995</v>
      </c>
      <c r="D628" s="1268">
        <v>14355</v>
      </c>
      <c r="E628" s="1268">
        <v>20166</v>
      </c>
      <c r="F628" s="1268">
        <v>13298</v>
      </c>
      <c r="G628" s="1268">
        <v>14140</v>
      </c>
      <c r="H628" s="1268">
        <v>14657</v>
      </c>
      <c r="I628" s="1268">
        <v>14392</v>
      </c>
      <c r="J628" s="1268">
        <v>15000</v>
      </c>
      <c r="K628" s="1268">
        <v>14900</v>
      </c>
      <c r="L628" s="1268">
        <v>14502</v>
      </c>
      <c r="M628" s="1268">
        <v>14476</v>
      </c>
      <c r="N628" s="1268">
        <v>14714</v>
      </c>
      <c r="O628" s="1268">
        <v>14625</v>
      </c>
      <c r="P628" s="1268">
        <v>14440</v>
      </c>
      <c r="Q628" s="1268">
        <v>13503</v>
      </c>
      <c r="R628" s="1268">
        <v>10939</v>
      </c>
      <c r="S628" s="1268">
        <v>9972</v>
      </c>
      <c r="T628" s="1268">
        <v>8030</v>
      </c>
      <c r="U628" s="1268">
        <v>6011</v>
      </c>
      <c r="V628" s="1268">
        <v>5985</v>
      </c>
      <c r="W628" s="1268">
        <v>14412</v>
      </c>
      <c r="X628" s="1508" t="s">
        <v>531</v>
      </c>
      <c r="Y628" s="1605"/>
      <c r="Z628" s="1510"/>
      <c r="AA628" s="1510"/>
      <c r="AB628" s="1510"/>
      <c r="AC628" s="1510"/>
      <c r="AD628" s="1510"/>
      <c r="AE628" s="1511"/>
      <c r="AF628" s="1640">
        <v>0.1850547730829421</v>
      </c>
      <c r="AG628" s="1525" t="s">
        <v>209</v>
      </c>
      <c r="AH628" s="1503"/>
      <c r="AI628" s="1503"/>
      <c r="AJ628" s="1632"/>
      <c r="AK628"/>
      <c r="AL628">
        <v>397</v>
      </c>
      <c r="AM628" s="1664">
        <v>0.16384647131654972</v>
      </c>
      <c r="AN628" s="231"/>
      <c r="AO628" s="1664"/>
      <c r="AP628" s="231"/>
      <c r="AQ628"/>
      <c r="AR628"/>
      <c r="AS628"/>
      <c r="AT628"/>
      <c r="AU628"/>
      <c r="AV628"/>
      <c r="AW628"/>
      <c r="AX628"/>
      <c r="AY628"/>
      <c r="AZ628"/>
      <c r="BA628"/>
      <c r="BB628"/>
      <c r="BC628"/>
      <c r="BD628"/>
      <c r="BE628"/>
      <c r="BF628"/>
      <c r="BG628"/>
      <c r="BH628"/>
    </row>
    <row r="629" spans="1:60" ht="13.5" thickBot="1" x14ac:dyDescent="0.35">
      <c r="A629" s="1609" t="s">
        <v>199</v>
      </c>
      <c r="B629" s="1610" t="s">
        <v>200</v>
      </c>
      <c r="C629" s="1610" t="s">
        <v>200</v>
      </c>
      <c r="D629" s="1610" t="s">
        <v>200</v>
      </c>
      <c r="E629" s="1173" t="s">
        <v>200</v>
      </c>
      <c r="F629" s="1173" t="s">
        <v>200</v>
      </c>
      <c r="G629" s="1173" t="s">
        <v>200</v>
      </c>
      <c r="H629" s="1173" t="s">
        <v>200</v>
      </c>
      <c r="I629" s="1173" t="s">
        <v>200</v>
      </c>
      <c r="J629" s="1173" t="s">
        <v>200</v>
      </c>
      <c r="K629" s="1173" t="s">
        <v>200</v>
      </c>
      <c r="L629" s="1173" t="s">
        <v>200</v>
      </c>
      <c r="M629" s="1173" t="s">
        <v>200</v>
      </c>
      <c r="N629" s="1173" t="s">
        <v>200</v>
      </c>
      <c r="O629" s="1173" t="s">
        <v>200</v>
      </c>
      <c r="P629" s="1611" t="s">
        <v>248</v>
      </c>
      <c r="Q629" s="1173" t="s">
        <v>248</v>
      </c>
      <c r="R629" s="1173" t="s">
        <v>248</v>
      </c>
      <c r="S629" s="1173" t="s">
        <v>248</v>
      </c>
      <c r="T629" s="1173" t="s">
        <v>206</v>
      </c>
      <c r="U629" s="1173" t="s">
        <v>206</v>
      </c>
      <c r="V629" s="1173" t="s">
        <v>206</v>
      </c>
      <c r="W629" s="1173" t="s">
        <v>206</v>
      </c>
      <c r="X629" s="1050" t="s">
        <v>201</v>
      </c>
      <c r="Y629" s="1051" t="s">
        <v>202</v>
      </c>
      <c r="Z629" s="1050" t="s">
        <v>200</v>
      </c>
      <c r="AA629" s="1051" t="s">
        <v>204</v>
      </c>
      <c r="AB629" s="1050" t="s">
        <v>248</v>
      </c>
      <c r="AC629" s="1051" t="s">
        <v>204</v>
      </c>
      <c r="AD629" s="1050" t="s">
        <v>206</v>
      </c>
      <c r="AE629" s="1051" t="s">
        <v>202</v>
      </c>
      <c r="AF629" s="1641">
        <v>0.33255086071987483</v>
      </c>
      <c r="AG629" s="1529" t="s">
        <v>211</v>
      </c>
      <c r="AH629" s="1503"/>
      <c r="AI629" s="1503"/>
      <c r="AJ629" s="1632"/>
      <c r="AK629"/>
      <c r="AL629">
        <v>803</v>
      </c>
      <c r="AM629" s="1664">
        <v>0.33140734626496077</v>
      </c>
      <c r="AN629" s="231"/>
      <c r="AO629" s="1664"/>
      <c r="AP629" s="231"/>
      <c r="AQ629"/>
      <c r="AR629"/>
      <c r="AS629"/>
      <c r="AT629"/>
      <c r="AU629"/>
      <c r="AV629"/>
      <c r="AW629"/>
      <c r="AX629"/>
      <c r="AY629"/>
      <c r="AZ629"/>
      <c r="BA629"/>
      <c r="BB629"/>
      <c r="BC629"/>
      <c r="BD629"/>
      <c r="BE629"/>
      <c r="BF629"/>
      <c r="BG629"/>
      <c r="BH629"/>
    </row>
    <row r="630" spans="1:60" ht="13" x14ac:dyDescent="0.3">
      <c r="A630" s="1053" t="s">
        <v>208</v>
      </c>
      <c r="B630" s="1274">
        <v>0</v>
      </c>
      <c r="C630" s="1274">
        <v>0</v>
      </c>
      <c r="D630" s="1274">
        <v>0</v>
      </c>
      <c r="E630" s="1274">
        <v>0</v>
      </c>
      <c r="F630" s="1274">
        <v>0</v>
      </c>
      <c r="G630" s="1274">
        <v>0</v>
      </c>
      <c r="H630" s="1612">
        <v>0</v>
      </c>
      <c r="I630" s="1274">
        <v>0</v>
      </c>
      <c r="J630" s="1274">
        <v>4</v>
      </c>
      <c r="K630" s="1274">
        <v>0</v>
      </c>
      <c r="L630" s="1274">
        <v>0</v>
      </c>
      <c r="M630" s="1274">
        <v>0</v>
      </c>
      <c r="N630" s="1274">
        <v>0</v>
      </c>
      <c r="O630" s="1274">
        <v>0</v>
      </c>
      <c r="P630" s="1274">
        <v>0</v>
      </c>
      <c r="Q630" s="1274">
        <v>0</v>
      </c>
      <c r="R630" s="1274">
        <v>0</v>
      </c>
      <c r="S630" s="1274">
        <v>0</v>
      </c>
      <c r="T630" s="1274">
        <v>0</v>
      </c>
      <c r="U630" s="1527">
        <v>13</v>
      </c>
      <c r="V630" s="1274">
        <v>64</v>
      </c>
      <c r="W630" s="1274">
        <v>60</v>
      </c>
      <c r="X630" s="1613">
        <v>402</v>
      </c>
      <c r="Y630" s="1522">
        <v>0.65259740259740262</v>
      </c>
      <c r="Z630" s="1523">
        <v>4</v>
      </c>
      <c r="AA630" s="1522">
        <v>2.8368794326241134E-2</v>
      </c>
      <c r="AB630" s="1523">
        <v>0</v>
      </c>
      <c r="AC630" s="1522">
        <v>0</v>
      </c>
      <c r="AD630" s="1523">
        <v>137</v>
      </c>
      <c r="AE630" s="1522">
        <v>6.511406844106464E-2</v>
      </c>
      <c r="AF630" s="1641">
        <v>0.11815336463223787</v>
      </c>
      <c r="AG630" s="1529" t="s">
        <v>212</v>
      </c>
      <c r="AH630" s="1503"/>
      <c r="AI630" s="1503"/>
      <c r="AJ630" s="1632"/>
      <c r="AK630"/>
      <c r="AL630">
        <v>294</v>
      </c>
      <c r="AM630" s="1664">
        <v>0.12133718530747008</v>
      </c>
      <c r="AN630" s="231"/>
      <c r="AO630" s="1664"/>
      <c r="AP630" s="231"/>
      <c r="AQ630"/>
      <c r="AR630"/>
      <c r="AS630"/>
      <c r="AT630"/>
      <c r="AU630"/>
      <c r="AV630"/>
      <c r="AW630"/>
      <c r="AX630"/>
      <c r="AY630"/>
      <c r="AZ630"/>
      <c r="BA630"/>
      <c r="BB630"/>
      <c r="BC630"/>
      <c r="BD630"/>
      <c r="BE630"/>
      <c r="BF630"/>
      <c r="BG630"/>
      <c r="BH630"/>
    </row>
    <row r="631" spans="1:60" ht="13" x14ac:dyDescent="0.3">
      <c r="A631" s="1065" t="s">
        <v>209</v>
      </c>
      <c r="B631" s="1274">
        <v>0</v>
      </c>
      <c r="C631" s="1274">
        <v>0</v>
      </c>
      <c r="D631" s="1274">
        <v>8</v>
      </c>
      <c r="E631" s="1274">
        <v>0</v>
      </c>
      <c r="F631" s="1274">
        <v>10</v>
      </c>
      <c r="G631" s="1274">
        <v>25</v>
      </c>
      <c r="H631" s="1612">
        <v>17</v>
      </c>
      <c r="I631" s="1274">
        <v>16</v>
      </c>
      <c r="J631" s="1274">
        <v>24</v>
      </c>
      <c r="K631" s="1274">
        <v>6</v>
      </c>
      <c r="L631" s="1274">
        <v>2</v>
      </c>
      <c r="M631" s="1274">
        <v>2</v>
      </c>
      <c r="N631" s="1274">
        <v>0</v>
      </c>
      <c r="O631" s="1274">
        <v>0</v>
      </c>
      <c r="P631" s="1274">
        <v>0</v>
      </c>
      <c r="Q631" s="1274">
        <v>0</v>
      </c>
      <c r="R631" s="1274">
        <v>2</v>
      </c>
      <c r="S631" s="1274">
        <v>10</v>
      </c>
      <c r="T631" s="1274">
        <v>29</v>
      </c>
      <c r="U631" s="1527">
        <v>140</v>
      </c>
      <c r="V631" s="1274">
        <v>295</v>
      </c>
      <c r="W631" s="1274">
        <v>7</v>
      </c>
      <c r="X631" s="1613">
        <v>76</v>
      </c>
      <c r="Y631" s="1522">
        <v>0.12337662337662338</v>
      </c>
      <c r="Z631" s="1523">
        <v>110</v>
      </c>
      <c r="AA631" s="1522">
        <v>0.78014184397163122</v>
      </c>
      <c r="AB631" s="1523">
        <v>12</v>
      </c>
      <c r="AC631" s="1522">
        <v>0.4</v>
      </c>
      <c r="AD631" s="1523">
        <v>471</v>
      </c>
      <c r="AE631" s="1522">
        <v>0.22385931558935362</v>
      </c>
      <c r="AF631" s="1641">
        <v>4.1471048513302036E-2</v>
      </c>
      <c r="AG631" s="1529" t="s">
        <v>213</v>
      </c>
      <c r="AH631" s="1503"/>
      <c r="AI631" s="1503"/>
      <c r="AJ631" s="1632"/>
      <c r="AK631"/>
      <c r="AL631">
        <v>106</v>
      </c>
      <c r="AM631" s="1664">
        <v>4.3747420553033427E-2</v>
      </c>
      <c r="AN631" s="231"/>
      <c r="AO631" s="1664"/>
      <c r="AP631" s="231"/>
      <c r="AQ631"/>
      <c r="AR631"/>
      <c r="AS631"/>
      <c r="AT631"/>
      <c r="AU631"/>
      <c r="AV631"/>
      <c r="AW631"/>
      <c r="AX631"/>
      <c r="AY631"/>
      <c r="AZ631"/>
      <c r="BA631"/>
      <c r="BB631"/>
      <c r="BC631"/>
      <c r="BD631"/>
      <c r="BE631"/>
      <c r="BF631"/>
      <c r="BG631"/>
      <c r="BH631"/>
    </row>
    <row r="632" spans="1:60" ht="13" x14ac:dyDescent="0.3">
      <c r="A632" s="1065" t="s">
        <v>211</v>
      </c>
      <c r="B632" s="1274">
        <v>0</v>
      </c>
      <c r="C632" s="1274">
        <v>0</v>
      </c>
      <c r="D632" s="1274">
        <v>2</v>
      </c>
      <c r="E632" s="1274">
        <v>1</v>
      </c>
      <c r="F632" s="1274">
        <v>0</v>
      </c>
      <c r="G632" s="1274">
        <v>1</v>
      </c>
      <c r="H632" s="1612">
        <v>3</v>
      </c>
      <c r="I632" s="1274">
        <v>10</v>
      </c>
      <c r="J632" s="1274">
        <v>1</v>
      </c>
      <c r="K632" s="1274">
        <v>1</v>
      </c>
      <c r="L632" s="1274">
        <v>3</v>
      </c>
      <c r="M632" s="1274">
        <v>0</v>
      </c>
      <c r="N632" s="1274">
        <v>0</v>
      </c>
      <c r="O632" s="1274">
        <v>0</v>
      </c>
      <c r="P632" s="1274">
        <v>0</v>
      </c>
      <c r="Q632" s="1274">
        <v>0</v>
      </c>
      <c r="R632" s="1274">
        <v>3</v>
      </c>
      <c r="S632" s="1274">
        <v>11</v>
      </c>
      <c r="T632" s="1274">
        <v>29</v>
      </c>
      <c r="U632" s="1527">
        <v>253</v>
      </c>
      <c r="V632" s="1274">
        <v>347</v>
      </c>
      <c r="W632" s="1274">
        <v>92</v>
      </c>
      <c r="X632" s="1613">
        <v>74</v>
      </c>
      <c r="Y632" s="1522">
        <v>0.12012987012987013</v>
      </c>
      <c r="Z632" s="1523">
        <v>22</v>
      </c>
      <c r="AA632" s="1522">
        <v>0.15602836879432624</v>
      </c>
      <c r="AB632" s="1523">
        <v>14</v>
      </c>
      <c r="AC632" s="1522">
        <v>0.46666666666666667</v>
      </c>
      <c r="AD632" s="1523">
        <v>721</v>
      </c>
      <c r="AE632" s="1522">
        <v>0.34268060836501901</v>
      </c>
      <c r="AF632" s="1641">
        <v>5.0078247261345854E-2</v>
      </c>
      <c r="AG632" s="1529" t="s">
        <v>214</v>
      </c>
      <c r="AH632" s="1503"/>
      <c r="AI632" s="1503"/>
      <c r="AJ632" s="1632"/>
      <c r="AK632"/>
      <c r="AL632">
        <v>127</v>
      </c>
      <c r="AM632" s="1664">
        <v>5.2414362360709864E-2</v>
      </c>
      <c r="AN632" s="231"/>
      <c r="AO632" s="1664"/>
      <c r="AP632" s="231"/>
      <c r="AQ632"/>
      <c r="AR632"/>
      <c r="AS632"/>
      <c r="AT632"/>
      <c r="AU632"/>
      <c r="AV632"/>
      <c r="AW632"/>
      <c r="AX632"/>
      <c r="AY632"/>
      <c r="AZ632"/>
      <c r="BA632"/>
      <c r="BB632"/>
      <c r="BC632"/>
      <c r="BD632"/>
      <c r="BE632"/>
      <c r="BF632"/>
      <c r="BG632"/>
      <c r="BH632"/>
    </row>
    <row r="633" spans="1:60" ht="13" x14ac:dyDescent="0.3">
      <c r="A633" s="1065" t="s">
        <v>212</v>
      </c>
      <c r="B633" s="1274">
        <v>0</v>
      </c>
      <c r="C633" s="1274">
        <v>0</v>
      </c>
      <c r="D633" s="1274">
        <v>0</v>
      </c>
      <c r="E633" s="1274">
        <v>0</v>
      </c>
      <c r="F633" s="1274">
        <v>0</v>
      </c>
      <c r="G633" s="1274">
        <v>0</v>
      </c>
      <c r="H633" s="1612">
        <v>0</v>
      </c>
      <c r="I633" s="1274">
        <v>0</v>
      </c>
      <c r="J633" s="1274">
        <v>0</v>
      </c>
      <c r="K633" s="1274">
        <v>1</v>
      </c>
      <c r="L633" s="1274">
        <v>0</v>
      </c>
      <c r="M633" s="1274">
        <v>0</v>
      </c>
      <c r="N633" s="1274">
        <v>0</v>
      </c>
      <c r="O633" s="1274">
        <v>0</v>
      </c>
      <c r="P633" s="1274">
        <v>0</v>
      </c>
      <c r="Q633" s="1274">
        <v>0</v>
      </c>
      <c r="R633" s="1274">
        <v>0</v>
      </c>
      <c r="S633" s="1274">
        <v>4</v>
      </c>
      <c r="T633" s="1274">
        <v>7</v>
      </c>
      <c r="U633" s="1527">
        <v>84</v>
      </c>
      <c r="V633" s="1274">
        <v>82</v>
      </c>
      <c r="W633" s="1274">
        <v>41</v>
      </c>
      <c r="X633" s="1613">
        <v>40</v>
      </c>
      <c r="Y633" s="1522">
        <v>6.4935064935064929E-2</v>
      </c>
      <c r="Z633" s="1523">
        <v>1</v>
      </c>
      <c r="AA633" s="1522">
        <v>7.0921985815602835E-3</v>
      </c>
      <c r="AB633" s="1523">
        <v>4</v>
      </c>
      <c r="AC633" s="1522">
        <v>0.13333333333333333</v>
      </c>
      <c r="AD633" s="1523">
        <v>214</v>
      </c>
      <c r="AE633" s="1522">
        <v>0.10171102661596958</v>
      </c>
      <c r="AF633" s="1641">
        <v>7.5117370892018781E-2</v>
      </c>
      <c r="AG633" s="1529" t="s">
        <v>215</v>
      </c>
      <c r="AH633" s="1503"/>
      <c r="AI633" s="1503"/>
      <c r="AJ633" s="1632"/>
      <c r="AK633"/>
      <c r="AL633">
        <v>192</v>
      </c>
      <c r="AM633" s="1664">
        <v>7.9240610813041679E-2</v>
      </c>
      <c r="AN633" s="231"/>
      <c r="AO633" s="1664"/>
      <c r="AP633" s="231"/>
      <c r="AQ633"/>
      <c r="AR633"/>
      <c r="AS633"/>
      <c r="AT633"/>
      <c r="AU633"/>
      <c r="AV633"/>
      <c r="AW633"/>
      <c r="AX633"/>
      <c r="AY633"/>
      <c r="AZ633"/>
      <c r="BA633"/>
      <c r="BB633"/>
      <c r="BC633"/>
      <c r="BD633"/>
      <c r="BE633"/>
      <c r="BF633"/>
      <c r="BG633"/>
      <c r="BH633"/>
    </row>
    <row r="634" spans="1:60" ht="13.5" thickBot="1" x14ac:dyDescent="0.35">
      <c r="A634" s="1065" t="s">
        <v>213</v>
      </c>
      <c r="B634" s="1274">
        <v>0</v>
      </c>
      <c r="C634" s="1274">
        <v>0</v>
      </c>
      <c r="D634" s="1274">
        <v>0</v>
      </c>
      <c r="E634" s="1274">
        <v>0</v>
      </c>
      <c r="F634" s="1274">
        <v>0</v>
      </c>
      <c r="G634" s="1274">
        <v>0</v>
      </c>
      <c r="H634" s="1612">
        <v>0</v>
      </c>
      <c r="I634" s="1274">
        <v>0</v>
      </c>
      <c r="J634" s="1274">
        <v>0</v>
      </c>
      <c r="K634" s="1274">
        <v>1</v>
      </c>
      <c r="L634" s="1274">
        <v>0</v>
      </c>
      <c r="M634" s="1274">
        <v>0</v>
      </c>
      <c r="N634" s="1274">
        <v>0</v>
      </c>
      <c r="O634" s="1274">
        <v>0</v>
      </c>
      <c r="P634" s="1274">
        <v>0</v>
      </c>
      <c r="Q634" s="1274">
        <v>0</v>
      </c>
      <c r="R634" s="1274">
        <v>0</v>
      </c>
      <c r="S634" s="1274">
        <v>0</v>
      </c>
      <c r="T634" s="1274">
        <v>0</v>
      </c>
      <c r="U634" s="1527">
        <v>47</v>
      </c>
      <c r="V634" s="1274">
        <v>40</v>
      </c>
      <c r="W634" s="1274">
        <v>0</v>
      </c>
      <c r="X634" s="1613">
        <v>0</v>
      </c>
      <c r="Y634" s="1522">
        <v>0</v>
      </c>
      <c r="Z634" s="1523">
        <v>1</v>
      </c>
      <c r="AA634" s="1522">
        <v>7.0921985815602835E-3</v>
      </c>
      <c r="AB634" s="1523">
        <v>0</v>
      </c>
      <c r="AC634" s="1522">
        <v>0</v>
      </c>
      <c r="AD634" s="1523">
        <v>87</v>
      </c>
      <c r="AE634" s="1522">
        <v>4.1349809885931559E-2</v>
      </c>
      <c r="AF634" s="1644">
        <v>3.2863849765258218E-2</v>
      </c>
      <c r="AG634" s="1536" t="s">
        <v>216</v>
      </c>
      <c r="AH634" s="1537"/>
      <c r="AI634" s="1537"/>
      <c r="AJ634" s="1645"/>
      <c r="AK634"/>
      <c r="AL634">
        <v>84</v>
      </c>
      <c r="AM634" s="1664">
        <v>3.4667767230705734E-2</v>
      </c>
      <c r="AN634" s="1564">
        <v>0.82789929839042498</v>
      </c>
      <c r="AO634" s="1664"/>
      <c r="AP634" s="231"/>
      <c r="AQ634"/>
      <c r="AR634"/>
      <c r="AS634"/>
      <c r="AT634"/>
      <c r="AU634"/>
      <c r="AV634"/>
      <c r="AW634"/>
      <c r="AX634"/>
      <c r="AY634"/>
      <c r="AZ634"/>
      <c r="BA634"/>
      <c r="BB634"/>
      <c r="BC634"/>
      <c r="BD634"/>
      <c r="BE634"/>
      <c r="BF634"/>
      <c r="BG634"/>
      <c r="BH634"/>
    </row>
    <row r="635" spans="1:60" ht="13" x14ac:dyDescent="0.3">
      <c r="A635" s="1065" t="s">
        <v>214</v>
      </c>
      <c r="B635" s="1274">
        <v>0</v>
      </c>
      <c r="C635" s="1274">
        <v>0</v>
      </c>
      <c r="D635" s="1274">
        <v>0</v>
      </c>
      <c r="E635" s="1274">
        <v>0</v>
      </c>
      <c r="F635" s="1274">
        <v>0</v>
      </c>
      <c r="G635" s="1274">
        <v>0</v>
      </c>
      <c r="H635" s="1612">
        <v>0</v>
      </c>
      <c r="I635" s="1274">
        <v>0</v>
      </c>
      <c r="J635" s="1274">
        <v>0</v>
      </c>
      <c r="K635" s="1274">
        <v>0</v>
      </c>
      <c r="L635" s="1274">
        <v>0</v>
      </c>
      <c r="M635" s="1274">
        <v>0</v>
      </c>
      <c r="N635" s="1274">
        <v>0</v>
      </c>
      <c r="O635" s="1274">
        <v>0</v>
      </c>
      <c r="P635" s="1274">
        <v>0</v>
      </c>
      <c r="Q635" s="1274">
        <v>0</v>
      </c>
      <c r="R635" s="1274">
        <v>0</v>
      </c>
      <c r="S635" s="1274">
        <v>0</v>
      </c>
      <c r="T635" s="1274">
        <v>1</v>
      </c>
      <c r="U635" s="1527">
        <v>39</v>
      </c>
      <c r="V635" s="1274">
        <v>83</v>
      </c>
      <c r="W635" s="1274">
        <v>31</v>
      </c>
      <c r="X635" s="1613">
        <v>0</v>
      </c>
      <c r="Y635" s="1522">
        <v>0</v>
      </c>
      <c r="Z635" s="1523">
        <v>0</v>
      </c>
      <c r="AA635" s="1522">
        <v>0</v>
      </c>
      <c r="AB635" s="1523">
        <v>0</v>
      </c>
      <c r="AC635" s="1522">
        <v>0</v>
      </c>
      <c r="AD635" s="1523">
        <v>154</v>
      </c>
      <c r="AE635" s="1522">
        <v>7.3193916349809887E-2</v>
      </c>
      <c r="AF635" s="1647">
        <v>7.3161189358372458E-2</v>
      </c>
      <c r="AG635" s="1544" t="s">
        <v>217</v>
      </c>
      <c r="AH635" s="1545"/>
      <c r="AI635" s="1545"/>
      <c r="AJ635" s="1648"/>
      <c r="AK635"/>
      <c r="AL635">
        <v>186</v>
      </c>
      <c r="AM635" s="1664">
        <v>7.6764341725134133E-2</v>
      </c>
      <c r="AN635" s="231"/>
      <c r="AO635" s="1664"/>
      <c r="AP635" s="231"/>
      <c r="AQ635"/>
      <c r="AR635"/>
      <c r="AS635"/>
      <c r="AT635"/>
      <c r="AU635"/>
      <c r="AV635"/>
      <c r="AW635"/>
      <c r="AX635"/>
      <c r="AY635"/>
      <c r="AZ635"/>
      <c r="BA635"/>
      <c r="BB635"/>
      <c r="BC635"/>
      <c r="BD635"/>
      <c r="BE635"/>
      <c r="BF635"/>
      <c r="BG635"/>
      <c r="BH635"/>
    </row>
    <row r="636" spans="1:60" ht="13" x14ac:dyDescent="0.3">
      <c r="A636" s="1065" t="s">
        <v>215</v>
      </c>
      <c r="B636" s="1274">
        <v>0</v>
      </c>
      <c r="C636" s="1274">
        <v>0</v>
      </c>
      <c r="D636" s="1274">
        <v>0</v>
      </c>
      <c r="E636" s="1274">
        <v>0</v>
      </c>
      <c r="F636" s="1274" t="s">
        <v>218</v>
      </c>
      <c r="G636" s="1274">
        <v>0</v>
      </c>
      <c r="H636" s="1612">
        <v>0</v>
      </c>
      <c r="I636" s="1274">
        <v>0</v>
      </c>
      <c r="J636" s="1274">
        <v>0</v>
      </c>
      <c r="K636" s="1274">
        <v>0</v>
      </c>
      <c r="L636" s="1274">
        <v>0</v>
      </c>
      <c r="M636" s="1274">
        <v>0</v>
      </c>
      <c r="N636" s="1274">
        <v>0</v>
      </c>
      <c r="O636" s="1274">
        <v>0</v>
      </c>
      <c r="P636" s="1274">
        <v>0</v>
      </c>
      <c r="Q636" s="1274">
        <v>0</v>
      </c>
      <c r="R636" s="1274">
        <v>0</v>
      </c>
      <c r="S636" s="1274">
        <v>0</v>
      </c>
      <c r="T636" s="1274">
        <v>3</v>
      </c>
      <c r="U636" s="1527">
        <v>32</v>
      </c>
      <c r="V636" s="1274">
        <v>56</v>
      </c>
      <c r="W636" s="1274">
        <v>0</v>
      </c>
      <c r="X636" s="1613">
        <v>7</v>
      </c>
      <c r="Y636" s="1522">
        <v>1.1363636363636364E-2</v>
      </c>
      <c r="Z636" s="1523">
        <v>0</v>
      </c>
      <c r="AA636" s="1522">
        <v>0</v>
      </c>
      <c r="AB636" s="1523">
        <v>0</v>
      </c>
      <c r="AC636" s="1522">
        <v>0</v>
      </c>
      <c r="AD636" s="1523">
        <v>91</v>
      </c>
      <c r="AE636" s="1522">
        <v>4.3250950570342207E-2</v>
      </c>
      <c r="AF636" s="1640">
        <v>2.6604068857589983E-2</v>
      </c>
      <c r="AG636" s="1525" t="s">
        <v>219</v>
      </c>
      <c r="AH636" s="1503"/>
      <c r="AI636" s="1503"/>
      <c r="AJ636" s="1632"/>
      <c r="AK636"/>
      <c r="AL636">
        <v>68</v>
      </c>
      <c r="AM636" s="1664">
        <v>2.8064382996285598E-2</v>
      </c>
      <c r="AN636" s="231"/>
      <c r="AO636" s="1664"/>
      <c r="AP636" s="231"/>
      <c r="AQ636"/>
      <c r="AR636"/>
      <c r="AS636"/>
      <c r="AT636"/>
      <c r="AU636"/>
      <c r="AV636"/>
      <c r="AW636"/>
      <c r="AX636"/>
      <c r="AY636"/>
      <c r="AZ636"/>
      <c r="BA636"/>
      <c r="BB636"/>
      <c r="BC636"/>
      <c r="BD636"/>
      <c r="BE636"/>
      <c r="BF636"/>
      <c r="BG636"/>
      <c r="BH636"/>
    </row>
    <row r="637" spans="1:60" ht="13.5" thickBot="1" x14ac:dyDescent="0.35">
      <c r="A637" s="1069" t="s">
        <v>216</v>
      </c>
      <c r="B637" s="1279">
        <v>0</v>
      </c>
      <c r="C637" s="1279" t="s">
        <v>218</v>
      </c>
      <c r="D637" s="1279" t="s">
        <v>218</v>
      </c>
      <c r="E637" s="1279" t="s">
        <v>218</v>
      </c>
      <c r="F637" s="1279" t="s">
        <v>218</v>
      </c>
      <c r="G637" s="1279">
        <v>0</v>
      </c>
      <c r="H637" s="1614">
        <v>0</v>
      </c>
      <c r="I637" s="1279">
        <v>0</v>
      </c>
      <c r="J637" s="1279">
        <v>0</v>
      </c>
      <c r="K637" s="1279">
        <v>0</v>
      </c>
      <c r="L637" s="1279">
        <v>0</v>
      </c>
      <c r="M637" s="1279">
        <v>0</v>
      </c>
      <c r="N637" s="1279">
        <v>0</v>
      </c>
      <c r="O637" s="1279">
        <v>0</v>
      </c>
      <c r="P637" s="1279">
        <v>0</v>
      </c>
      <c r="Q637" s="1279">
        <v>0</v>
      </c>
      <c r="R637" s="1279">
        <v>0</v>
      </c>
      <c r="S637" s="1279" t="s">
        <v>218</v>
      </c>
      <c r="T637" s="1279">
        <v>0</v>
      </c>
      <c r="U637" s="1530">
        <v>12</v>
      </c>
      <c r="V637" s="1279">
        <v>19</v>
      </c>
      <c r="W637" s="1279">
        <v>0</v>
      </c>
      <c r="X637" s="1615">
        <v>0</v>
      </c>
      <c r="Y637" s="1533">
        <v>0</v>
      </c>
      <c r="Z637" s="1534">
        <v>0</v>
      </c>
      <c r="AA637" s="1533">
        <v>0</v>
      </c>
      <c r="AB637" s="1534">
        <v>0</v>
      </c>
      <c r="AC637" s="1533">
        <v>0</v>
      </c>
      <c r="AD637" s="1534">
        <v>31</v>
      </c>
      <c r="AE637" s="1533">
        <v>1.4733840304182509E-2</v>
      </c>
      <c r="AF637" s="1640">
        <v>1.3693270735524257E-2</v>
      </c>
      <c r="AG637" s="1525" t="s">
        <v>220</v>
      </c>
      <c r="AH637" s="1503"/>
      <c r="AI637" s="1503"/>
      <c r="AJ637" s="1632"/>
      <c r="AK637"/>
      <c r="AL637">
        <v>35</v>
      </c>
      <c r="AM637" s="1664">
        <v>1.4444903012794058E-2</v>
      </c>
      <c r="AN637" s="231"/>
      <c r="AO637"/>
      <c r="AP637" s="231"/>
      <c r="AQ637"/>
      <c r="AR637"/>
      <c r="AS637"/>
      <c r="AT637"/>
      <c r="AU637"/>
      <c r="AV637"/>
      <c r="AW637"/>
      <c r="AX637"/>
      <c r="AY637"/>
      <c r="AZ637"/>
      <c r="BA637"/>
      <c r="BB637"/>
      <c r="BC637"/>
      <c r="BD637"/>
      <c r="BE637"/>
      <c r="BF637"/>
      <c r="BG637"/>
      <c r="BH637"/>
    </row>
    <row r="638" spans="1:60" ht="13" x14ac:dyDescent="0.3">
      <c r="A638" s="1053" t="s">
        <v>217</v>
      </c>
      <c r="B638" s="1273">
        <v>0</v>
      </c>
      <c r="C638" s="1273" t="s">
        <v>218</v>
      </c>
      <c r="D638" s="1273" t="s">
        <v>218</v>
      </c>
      <c r="E638" s="1273" t="s">
        <v>218</v>
      </c>
      <c r="F638" s="1273" t="s">
        <v>218</v>
      </c>
      <c r="G638" s="1273">
        <v>3</v>
      </c>
      <c r="H638" s="1618">
        <v>0</v>
      </c>
      <c r="I638" s="1273">
        <v>0</v>
      </c>
      <c r="J638" s="1273">
        <v>0</v>
      </c>
      <c r="K638" s="1273">
        <v>0</v>
      </c>
      <c r="L638" s="1273">
        <v>0</v>
      </c>
      <c r="M638" s="1273">
        <v>0</v>
      </c>
      <c r="N638" s="1273">
        <v>0</v>
      </c>
      <c r="O638" s="1273">
        <v>0</v>
      </c>
      <c r="P638" s="1273">
        <v>0</v>
      </c>
      <c r="Q638" s="1273">
        <v>0</v>
      </c>
      <c r="R638" s="1273">
        <v>0</v>
      </c>
      <c r="S638" s="1273" t="s">
        <v>218</v>
      </c>
      <c r="T638" s="1273">
        <v>9</v>
      </c>
      <c r="U638" s="1519">
        <v>25</v>
      </c>
      <c r="V638" s="1273">
        <v>83</v>
      </c>
      <c r="W638" s="1273">
        <v>8</v>
      </c>
      <c r="X638" s="1619">
        <v>17</v>
      </c>
      <c r="Y638" s="1541">
        <v>2.7597402597402596E-2</v>
      </c>
      <c r="Z638" s="1542">
        <v>3</v>
      </c>
      <c r="AA638" s="1541">
        <v>2.1276595744680851E-2</v>
      </c>
      <c r="AB638" s="1542">
        <v>0</v>
      </c>
      <c r="AC638" s="1541">
        <v>0</v>
      </c>
      <c r="AD638" s="1542">
        <v>125</v>
      </c>
      <c r="AE638" s="1541">
        <v>5.9410646387832701E-2</v>
      </c>
      <c r="AF638" s="1640">
        <v>1.3693270735524257E-2</v>
      </c>
      <c r="AG638" s="1525" t="s">
        <v>221</v>
      </c>
      <c r="AH638" s="1503"/>
      <c r="AI638" s="1503"/>
      <c r="AJ638" s="1632"/>
      <c r="AK638"/>
      <c r="AL638">
        <v>35</v>
      </c>
      <c r="AM638" s="1664">
        <v>1.4444903012794058E-2</v>
      </c>
      <c r="AN638" s="231"/>
      <c r="AO638"/>
      <c r="AP638" s="231"/>
      <c r="AQ638"/>
      <c r="AR638"/>
      <c r="AS638"/>
      <c r="AT638"/>
      <c r="AU638"/>
      <c r="AV638"/>
      <c r="AW638"/>
      <c r="AX638"/>
      <c r="AY638"/>
      <c r="AZ638"/>
      <c r="BA638"/>
      <c r="BB638"/>
      <c r="BC638"/>
      <c r="BD638"/>
      <c r="BE638"/>
      <c r="BF638"/>
      <c r="BG638"/>
      <c r="BH638"/>
    </row>
    <row r="639" spans="1:60" ht="13.5" thickBot="1" x14ac:dyDescent="0.35">
      <c r="A639" s="1065" t="s">
        <v>219</v>
      </c>
      <c r="B639" s="1274">
        <v>0</v>
      </c>
      <c r="C639" s="1274" t="s">
        <v>218</v>
      </c>
      <c r="D639" s="1274" t="s">
        <v>218</v>
      </c>
      <c r="E639" s="1274" t="s">
        <v>218</v>
      </c>
      <c r="F639" s="1274" t="s">
        <v>218</v>
      </c>
      <c r="G639" s="1274" t="s">
        <v>218</v>
      </c>
      <c r="H639" s="1612" t="s">
        <v>218</v>
      </c>
      <c r="I639" s="1274" t="s">
        <v>218</v>
      </c>
      <c r="J639" s="1274" t="s">
        <v>218</v>
      </c>
      <c r="K639" s="1274" t="s">
        <v>218</v>
      </c>
      <c r="L639" s="1274" t="s">
        <v>218</v>
      </c>
      <c r="M639" s="1274" t="s">
        <v>218</v>
      </c>
      <c r="N639" s="1274">
        <v>0</v>
      </c>
      <c r="O639" s="1274" t="s">
        <v>218</v>
      </c>
      <c r="P639" s="1274">
        <v>0</v>
      </c>
      <c r="Q639" s="1274">
        <v>0</v>
      </c>
      <c r="R639" s="1274">
        <v>0</v>
      </c>
      <c r="S639" s="1274" t="s">
        <v>218</v>
      </c>
      <c r="T639" s="1274">
        <v>0</v>
      </c>
      <c r="U639" s="1527">
        <v>1</v>
      </c>
      <c r="V639" s="1274">
        <v>8</v>
      </c>
      <c r="W639" s="1274">
        <v>0</v>
      </c>
      <c r="X639" s="1613">
        <v>0</v>
      </c>
      <c r="Y639" s="1522">
        <v>0</v>
      </c>
      <c r="Z639" s="1523">
        <v>0</v>
      </c>
      <c r="AA639" s="1522">
        <v>0</v>
      </c>
      <c r="AB639" s="1523">
        <v>0</v>
      </c>
      <c r="AC639" s="1522">
        <v>0</v>
      </c>
      <c r="AD639" s="1523">
        <v>9</v>
      </c>
      <c r="AE639" s="1522">
        <v>4.2775665399239545E-3</v>
      </c>
      <c r="AF639" s="1644">
        <v>3.6384976525821594E-2</v>
      </c>
      <c r="AG639" s="1550" t="s">
        <v>222</v>
      </c>
      <c r="AH639" s="1651"/>
      <c r="AI639" s="1651"/>
      <c r="AJ639" s="1652"/>
      <c r="AK639"/>
      <c r="AL639">
        <v>93</v>
      </c>
      <c r="AM639" s="1664">
        <v>3.8382170862567067E-2</v>
      </c>
      <c r="AN639" s="1564">
        <v>0.17210070160957491</v>
      </c>
      <c r="AO639"/>
      <c r="AP639" s="231"/>
      <c r="AQ639"/>
      <c r="AR639"/>
      <c r="AS639"/>
      <c r="AT639"/>
      <c r="AU639"/>
      <c r="AV639"/>
      <c r="AW639"/>
      <c r="AX639"/>
      <c r="AY639"/>
      <c r="AZ639"/>
      <c r="BA639"/>
      <c r="BB639"/>
      <c r="BC639"/>
      <c r="BD639"/>
      <c r="BE639"/>
      <c r="BF639"/>
      <c r="BG639"/>
      <c r="BH639"/>
    </row>
    <row r="640" spans="1:60" ht="16" thickBot="1" x14ac:dyDescent="0.4">
      <c r="A640" s="1065" t="s">
        <v>220</v>
      </c>
      <c r="B640" s="1274">
        <v>0</v>
      </c>
      <c r="C640" s="1274" t="s">
        <v>218</v>
      </c>
      <c r="D640" s="1274" t="s">
        <v>218</v>
      </c>
      <c r="E640" s="1274" t="s">
        <v>218</v>
      </c>
      <c r="F640" s="1274" t="s">
        <v>218</v>
      </c>
      <c r="G640" s="1274" t="s">
        <v>218</v>
      </c>
      <c r="H640" s="1612" t="s">
        <v>218</v>
      </c>
      <c r="I640" s="1274" t="s">
        <v>218</v>
      </c>
      <c r="J640" s="1274" t="s">
        <v>218</v>
      </c>
      <c r="K640" s="1274" t="s">
        <v>218</v>
      </c>
      <c r="L640" s="1274" t="s">
        <v>218</v>
      </c>
      <c r="M640" s="1274" t="s">
        <v>218</v>
      </c>
      <c r="N640" s="1274">
        <v>0</v>
      </c>
      <c r="O640" s="1274" t="s">
        <v>218</v>
      </c>
      <c r="P640" s="1274">
        <v>0</v>
      </c>
      <c r="Q640" s="1274">
        <v>0</v>
      </c>
      <c r="R640" s="1274">
        <v>0</v>
      </c>
      <c r="S640" s="1274" t="s">
        <v>218</v>
      </c>
      <c r="T640" s="1274">
        <v>0</v>
      </c>
      <c r="U640" s="1527">
        <v>9</v>
      </c>
      <c r="V640" s="1274">
        <v>25</v>
      </c>
      <c r="W640" s="1274">
        <v>0</v>
      </c>
      <c r="X640" s="1613">
        <v>0</v>
      </c>
      <c r="Y640" s="1522">
        <v>0</v>
      </c>
      <c r="Z640" s="1523">
        <v>0</v>
      </c>
      <c r="AA640" s="1522">
        <v>0</v>
      </c>
      <c r="AB640" s="1523">
        <v>0</v>
      </c>
      <c r="AC640" s="1522">
        <v>0</v>
      </c>
      <c r="AD640" s="1523">
        <v>34</v>
      </c>
      <c r="AE640" s="1522">
        <v>1.6159695817490494E-2</v>
      </c>
      <c r="AF640" s="1593">
        <v>1.0000000000000002</v>
      </c>
      <c r="AG640" s="1654"/>
      <c r="AH640" s="1655"/>
      <c r="AI640" s="1655"/>
      <c r="AJ640" s="1656"/>
      <c r="AK640" s="1657"/>
      <c r="AL640" s="1657">
        <v>2423</v>
      </c>
      <c r="AM640" s="1815">
        <v>1</v>
      </c>
      <c r="AN640" s="1657"/>
      <c r="AO640" s="1657"/>
      <c r="AP640" s="1657"/>
      <c r="AQ640" s="1657"/>
      <c r="AR640" s="1657"/>
      <c r="AS640" s="1657"/>
      <c r="AT640" s="1657"/>
      <c r="AU640" s="1657"/>
      <c r="AV640" s="1657"/>
      <c r="AW640" s="1657"/>
      <c r="AX640" s="1657"/>
      <c r="AY640" s="1657"/>
      <c r="AZ640" s="1657"/>
      <c r="BA640" s="1657"/>
      <c r="BB640" s="1657"/>
      <c r="BC640" s="1657"/>
      <c r="BD640" s="1657"/>
      <c r="BE640" s="1657"/>
      <c r="BF640" s="1657"/>
      <c r="BG640" s="1657"/>
      <c r="BH640" s="1657"/>
    </row>
    <row r="641" spans="1:60" ht="13" x14ac:dyDescent="0.3">
      <c r="A641" s="1065" t="s">
        <v>221</v>
      </c>
      <c r="B641" s="1274">
        <v>0</v>
      </c>
      <c r="C641" s="1274" t="s">
        <v>218</v>
      </c>
      <c r="D641" s="1274" t="s">
        <v>218</v>
      </c>
      <c r="E641" s="1274" t="s">
        <v>218</v>
      </c>
      <c r="F641" s="1274" t="s">
        <v>218</v>
      </c>
      <c r="G641" s="1274" t="s">
        <v>218</v>
      </c>
      <c r="H641" s="1612" t="s">
        <v>218</v>
      </c>
      <c r="I641" s="1274" t="s">
        <v>218</v>
      </c>
      <c r="J641" s="1274" t="s">
        <v>218</v>
      </c>
      <c r="K641" s="1274" t="s">
        <v>218</v>
      </c>
      <c r="L641" s="1274" t="s">
        <v>218</v>
      </c>
      <c r="M641" s="1274" t="s">
        <v>218</v>
      </c>
      <c r="N641" s="1274">
        <v>0</v>
      </c>
      <c r="O641" s="1274" t="s">
        <v>218</v>
      </c>
      <c r="P641" s="1274">
        <v>0</v>
      </c>
      <c r="Q641" s="1274">
        <v>0</v>
      </c>
      <c r="R641" s="1274">
        <v>0</v>
      </c>
      <c r="S641" s="1274" t="s">
        <v>218</v>
      </c>
      <c r="T641" s="1274">
        <v>0</v>
      </c>
      <c r="U641" s="1527">
        <v>5</v>
      </c>
      <c r="V641" s="1274">
        <v>13</v>
      </c>
      <c r="W641" s="1274" t="s">
        <v>218</v>
      </c>
      <c r="X641" s="1613" t="s">
        <v>218</v>
      </c>
      <c r="Y641" s="1522" t="s">
        <v>218</v>
      </c>
      <c r="Z641" s="1523">
        <v>0</v>
      </c>
      <c r="AA641" s="1522">
        <v>0</v>
      </c>
      <c r="AB641" s="1523">
        <v>0</v>
      </c>
      <c r="AC641" s="1522">
        <v>0</v>
      </c>
      <c r="AD641" s="1523">
        <v>18</v>
      </c>
      <c r="AE641" s="1522">
        <v>8.555133079847909E-3</v>
      </c>
      <c r="AF641" s="1560" t="s">
        <v>538</v>
      </c>
      <c r="AG641"/>
      <c r="AH641"/>
      <c r="AI641"/>
      <c r="AJ641"/>
      <c r="AK641"/>
      <c r="AL641"/>
      <c r="AM641"/>
      <c r="AN641"/>
      <c r="AO641"/>
      <c r="AP641"/>
      <c r="AQ641"/>
      <c r="AR641"/>
      <c r="AS641"/>
      <c r="AT641"/>
      <c r="AU641"/>
      <c r="AV641"/>
      <c r="AW641"/>
      <c r="AX641"/>
      <c r="AY641"/>
      <c r="AZ641"/>
      <c r="BA641"/>
      <c r="BB641"/>
      <c r="BC641"/>
      <c r="BD641"/>
      <c r="BE641"/>
      <c r="BF641"/>
      <c r="BG641"/>
      <c r="BH641"/>
    </row>
    <row r="642" spans="1:60" ht="13.5" thickBot="1" x14ac:dyDescent="0.35">
      <c r="A642" s="1547" t="s">
        <v>222</v>
      </c>
      <c r="B642" s="1622">
        <v>0</v>
      </c>
      <c r="C642" s="1273" t="s">
        <v>218</v>
      </c>
      <c r="D642" s="1273" t="s">
        <v>218</v>
      </c>
      <c r="E642" s="1274" t="s">
        <v>218</v>
      </c>
      <c r="F642" s="1274" t="s">
        <v>218</v>
      </c>
      <c r="G642" s="1274" t="s">
        <v>218</v>
      </c>
      <c r="H642" s="1612" t="s">
        <v>218</v>
      </c>
      <c r="I642" s="1274" t="s">
        <v>218</v>
      </c>
      <c r="J642" s="1274" t="s">
        <v>218</v>
      </c>
      <c r="K642" s="1274" t="s">
        <v>218</v>
      </c>
      <c r="L642" s="1274" t="s">
        <v>218</v>
      </c>
      <c r="M642" s="1274" t="s">
        <v>218</v>
      </c>
      <c r="N642" s="1274" t="s">
        <v>218</v>
      </c>
      <c r="O642" s="1274" t="s">
        <v>218</v>
      </c>
      <c r="P642" s="1274" t="s">
        <v>218</v>
      </c>
      <c r="Q642" s="1274" t="s">
        <v>218</v>
      </c>
      <c r="R642" s="1274" t="s">
        <v>218</v>
      </c>
      <c r="S642" s="1519" t="s">
        <v>218</v>
      </c>
      <c r="T642" s="1274">
        <v>0</v>
      </c>
      <c r="U642" s="1274" t="s">
        <v>218</v>
      </c>
      <c r="V642" s="1274">
        <v>12</v>
      </c>
      <c r="W642" s="1274" t="s">
        <v>218</v>
      </c>
      <c r="X642" s="1613" t="s">
        <v>218</v>
      </c>
      <c r="Y642" s="1522" t="s">
        <v>218</v>
      </c>
      <c r="Z642" s="1523">
        <v>0</v>
      </c>
      <c r="AA642" s="1522">
        <v>0</v>
      </c>
      <c r="AB642" s="1523" t="s">
        <v>218</v>
      </c>
      <c r="AC642" s="1522" t="s">
        <v>218</v>
      </c>
      <c r="AD642" s="1523">
        <v>12</v>
      </c>
      <c r="AE642" s="1522">
        <v>5.7034220532319393E-3</v>
      </c>
      <c r="AF642" s="1562">
        <v>0.16353677621283255</v>
      </c>
      <c r="AG642"/>
      <c r="AH642"/>
      <c r="AI642"/>
      <c r="AJ642"/>
      <c r="AK642"/>
      <c r="AL642"/>
      <c r="AM642"/>
      <c r="AN642"/>
      <c r="AO642"/>
      <c r="AP642"/>
      <c r="AQ642"/>
      <c r="AR642"/>
      <c r="AS642"/>
      <c r="AT642"/>
      <c r="AU642"/>
      <c r="AV642"/>
      <c r="AW642"/>
      <c r="AX642"/>
      <c r="AY642"/>
      <c r="AZ642"/>
      <c r="BA642"/>
      <c r="BB642"/>
      <c r="BC642"/>
      <c r="BD642"/>
      <c r="BE642"/>
      <c r="BF642"/>
      <c r="BG642"/>
      <c r="BH642"/>
    </row>
    <row r="643" spans="1:60" ht="13.5" thickBot="1" x14ac:dyDescent="0.35">
      <c r="A643" s="1090" t="s">
        <v>46</v>
      </c>
      <c r="B643" s="1427">
        <v>0</v>
      </c>
      <c r="C643" s="1427">
        <v>0</v>
      </c>
      <c r="D643" s="1427">
        <v>10</v>
      </c>
      <c r="E643" s="1427">
        <v>1</v>
      </c>
      <c r="F643" s="1427">
        <v>10</v>
      </c>
      <c r="G643" s="1427">
        <v>29</v>
      </c>
      <c r="H643" s="1427">
        <v>20</v>
      </c>
      <c r="I643" s="1427">
        <v>26</v>
      </c>
      <c r="J643" s="1427">
        <v>29</v>
      </c>
      <c r="K643" s="1427">
        <v>9</v>
      </c>
      <c r="L643" s="1427">
        <v>5</v>
      </c>
      <c r="M643" s="1427">
        <v>2</v>
      </c>
      <c r="N643" s="1427">
        <v>0</v>
      </c>
      <c r="O643" s="1623">
        <v>0</v>
      </c>
      <c r="P643" s="1623">
        <v>0</v>
      </c>
      <c r="Q643" s="1623">
        <v>0</v>
      </c>
      <c r="R643" s="1623">
        <v>5</v>
      </c>
      <c r="S643" s="1624">
        <v>25</v>
      </c>
      <c r="T643" s="1624">
        <v>78</v>
      </c>
      <c r="U643" s="1624">
        <v>660</v>
      </c>
      <c r="V643" s="1624">
        <v>1127</v>
      </c>
      <c r="W643" s="1624">
        <v>239</v>
      </c>
      <c r="X643" s="1592">
        <v>616</v>
      </c>
      <c r="Y643" s="1553">
        <v>1</v>
      </c>
      <c r="Z643" s="1592">
        <v>141</v>
      </c>
      <c r="AA643" s="1553">
        <v>1</v>
      </c>
      <c r="AB643" s="1592">
        <v>30</v>
      </c>
      <c r="AC643" s="1553">
        <v>1</v>
      </c>
      <c r="AD643" s="1592">
        <v>2104</v>
      </c>
      <c r="AE643" s="1553">
        <v>0.99999999999999978</v>
      </c>
      <c r="AF643" s="1564"/>
      <c r="AG643"/>
      <c r="AH643"/>
      <c r="AI643"/>
      <c r="AJ643"/>
      <c r="AK643"/>
      <c r="AL643"/>
      <c r="AM643"/>
      <c r="AN643"/>
      <c r="AO643"/>
      <c r="AP643"/>
      <c r="AQ643"/>
      <c r="AR643"/>
      <c r="AS643"/>
      <c r="AT643"/>
      <c r="AU643"/>
      <c r="AV643"/>
      <c r="AW643"/>
      <c r="AX643"/>
      <c r="AY643"/>
      <c r="AZ643"/>
      <c r="BA643"/>
      <c r="BB643"/>
      <c r="BC643"/>
      <c r="BD643"/>
      <c r="BE643"/>
      <c r="BF643"/>
      <c r="BG643"/>
      <c r="BH643"/>
    </row>
    <row r="644" spans="1:60" ht="13.5" thickBot="1" x14ac:dyDescent="0.35">
      <c r="A644" s="1445" t="s">
        <v>528</v>
      </c>
      <c r="B644" s="1478">
        <v>0</v>
      </c>
      <c r="C644" s="1452">
        <v>0</v>
      </c>
      <c r="D644" s="1452">
        <v>2</v>
      </c>
      <c r="E644" s="1452">
        <v>1</v>
      </c>
      <c r="F644" s="1452">
        <v>0</v>
      </c>
      <c r="G644" s="1452">
        <v>0</v>
      </c>
      <c r="H644" s="1478">
        <v>3</v>
      </c>
      <c r="I644" s="1452">
        <v>0</v>
      </c>
      <c r="J644" s="1452">
        <v>1</v>
      </c>
      <c r="K644" s="1452">
        <v>3</v>
      </c>
      <c r="L644" s="1452">
        <v>3</v>
      </c>
      <c r="M644" s="1452">
        <v>0</v>
      </c>
      <c r="N644" s="1452">
        <v>0</v>
      </c>
      <c r="O644" s="1452">
        <v>0</v>
      </c>
      <c r="P644" s="4"/>
      <c r="Q644" s="4"/>
      <c r="R644" s="4"/>
      <c r="S644" s="4"/>
      <c r="T644" s="4"/>
      <c r="U644" s="4"/>
      <c r="V644" s="4"/>
      <c r="W644" s="4"/>
      <c r="X644" s="1559" t="s">
        <v>537</v>
      </c>
      <c r="Y644" s="1560" t="s">
        <v>538</v>
      </c>
      <c r="Z644" s="1559" t="s">
        <v>537</v>
      </c>
      <c r="AA644" s="1560" t="s">
        <v>538</v>
      </c>
      <c r="AB644" s="1559" t="s">
        <v>537</v>
      </c>
      <c r="AC644" s="1560" t="s">
        <v>538</v>
      </c>
      <c r="AD644" s="1559" t="s">
        <v>537</v>
      </c>
      <c r="AE644" s="1560" t="s">
        <v>538</v>
      </c>
      <c r="AF644"/>
      <c r="AG644"/>
      <c r="AH644"/>
      <c r="AI644"/>
      <c r="AJ644"/>
      <c r="AK644"/>
      <c r="AL644"/>
      <c r="AM644"/>
      <c r="AN644"/>
      <c r="AO644"/>
      <c r="AP644"/>
      <c r="AQ644"/>
      <c r="AR644"/>
      <c r="AS644"/>
      <c r="AT644"/>
      <c r="AU644"/>
      <c r="AV644"/>
      <c r="AW644"/>
      <c r="AX644"/>
      <c r="AY644"/>
      <c r="AZ644"/>
      <c r="BA644"/>
      <c r="BB644"/>
      <c r="BC644"/>
      <c r="BD644"/>
      <c r="BE644"/>
      <c r="BF644"/>
      <c r="BG644"/>
      <c r="BH644"/>
    </row>
    <row r="645" spans="1:60" ht="13.5" thickTop="1" thickBot="1" x14ac:dyDescent="0.3">
      <c r="A645" s="1322" t="s">
        <v>529</v>
      </c>
      <c r="B645" s="1480">
        <f>SUM(B644:O644)/Z643</f>
        <v>9.2198581560283682E-2</v>
      </c>
      <c r="C645"/>
      <c r="D645" s="4"/>
      <c r="E645" s="4"/>
      <c r="F645" s="4"/>
      <c r="G645" s="4"/>
      <c r="H645" s="1628" t="s">
        <v>545</v>
      </c>
      <c r="I645" s="4"/>
      <c r="J645" s="4"/>
      <c r="K645" s="4"/>
      <c r="L645" s="4"/>
      <c r="M645" s="4"/>
      <c r="N645" s="4"/>
      <c r="O645" s="4"/>
      <c r="P645" s="4"/>
      <c r="Q645" s="4"/>
      <c r="R645" s="4"/>
      <c r="S645" s="4"/>
      <c r="T645" s="4"/>
      <c r="U645" s="4"/>
      <c r="V645" s="4"/>
      <c r="W645" s="4"/>
      <c r="X645" s="1561">
        <v>0.97240259740259738</v>
      </c>
      <c r="Y645" s="1562">
        <v>2.7597402597402596E-2</v>
      </c>
      <c r="Z645" s="1561">
        <v>0.97872340425531923</v>
      </c>
      <c r="AA645" s="1562">
        <v>2.1276595744680851E-2</v>
      </c>
      <c r="AB645" s="1561">
        <v>1</v>
      </c>
      <c r="AC645" s="1562">
        <v>0</v>
      </c>
      <c r="AD645" s="1561">
        <v>0.90589353612167289</v>
      </c>
      <c r="AE645" s="1562">
        <v>9.4106463878326996E-2</v>
      </c>
      <c r="AF645" s="1022"/>
      <c r="AG645" s="1023"/>
      <c r="AH645" s="1023"/>
      <c r="AI645" s="1024"/>
      <c r="AJ645" s="1658"/>
      <c r="AK645" s="198"/>
      <c r="AL645" s="198"/>
      <c r="AM645" s="198"/>
      <c r="AN645" s="198"/>
      <c r="AO645" s="198"/>
      <c r="AP645" s="198"/>
      <c r="AQ645" s="198"/>
      <c r="AR645" s="198"/>
      <c r="AS645" s="198"/>
      <c r="AT645" s="198"/>
      <c r="AU645" s="198"/>
      <c r="AV645" s="198"/>
      <c r="AW645" s="198"/>
      <c r="AX645" s="198"/>
      <c r="AY645" s="198"/>
      <c r="AZ645" s="198"/>
      <c r="BA645" s="198"/>
      <c r="BB645" s="198"/>
      <c r="BC645" s="198"/>
      <c r="BD645" s="198"/>
      <c r="BE645" s="198"/>
      <c r="BF645" s="198"/>
      <c r="BG645" s="198"/>
      <c r="BH645" s="198"/>
    </row>
    <row r="646" spans="1:60" ht="25.5" thickBot="1" x14ac:dyDescent="0.55000000000000004">
      <c r="A646" s="1629" t="s">
        <v>546</v>
      </c>
      <c r="B646" s="1012"/>
      <c r="C646" s="1012"/>
      <c r="D646" s="4"/>
      <c r="E646" s="4"/>
      <c r="F646" s="4"/>
      <c r="G646" s="4"/>
      <c r="H646" s="4"/>
      <c r="I646" s="4"/>
      <c r="J646" s="4"/>
      <c r="K646" s="4"/>
      <c r="L646" s="4"/>
      <c r="M646" s="4"/>
      <c r="N646" s="4"/>
      <c r="O646" s="4"/>
      <c r="P646" s="4"/>
      <c r="Q646" s="4"/>
      <c r="R646" s="4"/>
      <c r="S646" s="4"/>
      <c r="T646" s="4"/>
      <c r="U646" s="4"/>
      <c r="V646" s="4"/>
      <c r="W646" s="1564"/>
      <c r="X646" s="1564"/>
      <c r="Y646" s="1564"/>
      <c r="Z646" s="1564"/>
      <c r="AA646" s="1564"/>
      <c r="AB646" s="1564"/>
      <c r="AC646" s="1564"/>
      <c r="AD646" s="1564"/>
      <c r="AE646" s="1564"/>
      <c r="AF646" s="1173"/>
      <c r="AG646" s="1503"/>
      <c r="AH646" s="1503"/>
      <c r="AI646" s="1032"/>
      <c r="AJ646" s="1658"/>
      <c r="AK646" s="198"/>
      <c r="AL646" s="198"/>
      <c r="AM646" s="198"/>
      <c r="AN646" s="198"/>
      <c r="AO646" s="198"/>
      <c r="AP646" s="198"/>
      <c r="AQ646" s="198"/>
      <c r="AR646" s="198"/>
      <c r="AS646" s="198"/>
      <c r="AT646" s="198"/>
      <c r="AU646" s="198"/>
      <c r="AV646" s="198"/>
      <c r="AW646" s="198"/>
      <c r="AX646" s="198"/>
      <c r="AY646" s="198"/>
      <c r="AZ646" s="198"/>
      <c r="BA646" s="198"/>
      <c r="BB646" s="198"/>
      <c r="BC646" s="198"/>
      <c r="BD646" s="198"/>
      <c r="BE646" s="198"/>
      <c r="BF646" s="198"/>
      <c r="BG646" s="198"/>
      <c r="BH646" s="198"/>
    </row>
    <row r="647" spans="1:60" ht="13.5" thickBot="1" x14ac:dyDescent="0.35">
      <c r="A647" s="1565" t="s">
        <v>191</v>
      </c>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c r="AD647"/>
      <c r="AE647"/>
      <c r="AF647" s="1503"/>
      <c r="AG647" s="1503"/>
      <c r="AH647" s="1503"/>
      <c r="AI647" s="1032"/>
      <c r="AJ647" s="1658"/>
      <c r="AK647" s="198"/>
      <c r="AL647" s="198"/>
      <c r="AM647" s="198"/>
      <c r="AN647" s="198"/>
      <c r="AO647" s="198"/>
      <c r="AP647" s="198"/>
      <c r="AQ647" s="198"/>
      <c r="AR647" s="198"/>
      <c r="AS647" s="198"/>
      <c r="AT647" s="198"/>
      <c r="AU647" s="198"/>
      <c r="AV647" s="198"/>
      <c r="AW647" s="198"/>
      <c r="AX647" s="198"/>
      <c r="AY647" s="198"/>
      <c r="AZ647" s="198"/>
      <c r="BA647" s="198"/>
      <c r="BB647" s="198"/>
      <c r="BC647" s="198"/>
      <c r="BD647" s="198"/>
      <c r="BE647" s="198"/>
      <c r="BF647" s="198"/>
      <c r="BG647" s="198"/>
      <c r="BH647" s="198"/>
    </row>
    <row r="648" spans="1:60" ht="13.5" thickTop="1" x14ac:dyDescent="0.3">
      <c r="A648" s="1017" t="s">
        <v>192</v>
      </c>
      <c r="B648" s="931">
        <v>35559</v>
      </c>
      <c r="C648" s="931">
        <v>35565</v>
      </c>
      <c r="D648" s="931">
        <v>35577</v>
      </c>
      <c r="E648" s="931">
        <v>35583</v>
      </c>
      <c r="F648" s="931">
        <v>35597</v>
      </c>
      <c r="G648" s="931">
        <v>35604</v>
      </c>
      <c r="H648" s="931">
        <v>35612</v>
      </c>
      <c r="I648" s="931">
        <v>35619</v>
      </c>
      <c r="J648" s="931">
        <v>35626</v>
      </c>
      <c r="K648" s="931">
        <v>35633</v>
      </c>
      <c r="L648" s="931">
        <v>35640</v>
      </c>
      <c r="M648" s="931">
        <v>35647</v>
      </c>
      <c r="N648" s="931">
        <v>35654</v>
      </c>
      <c r="O648" s="931">
        <v>35668</v>
      </c>
      <c r="P648" s="931">
        <v>35675</v>
      </c>
      <c r="Q648" s="931">
        <v>35683</v>
      </c>
      <c r="R648" s="931">
        <v>35688</v>
      </c>
      <c r="S648" s="931">
        <v>35696</v>
      </c>
      <c r="T648" s="931">
        <v>35704</v>
      </c>
      <c r="U648" s="931">
        <v>35737</v>
      </c>
      <c r="V648" s="1492">
        <v>35787</v>
      </c>
      <c r="W648" s="1018">
        <v>1997</v>
      </c>
      <c r="X648" s="1019"/>
      <c r="Y648" s="1020"/>
      <c r="Z648" s="1020"/>
      <c r="AA648" s="1020"/>
      <c r="AB648" s="1020"/>
      <c r="AC648" s="1020"/>
      <c r="AD648" s="1021"/>
      <c r="AE648" s="1022"/>
      <c r="AF648" s="1514"/>
      <c r="AG648" s="1514"/>
      <c r="AH648" s="1503"/>
      <c r="AI648" s="1659"/>
      <c r="AJ648" s="1660"/>
      <c r="AK648" s="1637"/>
      <c r="AL648" s="1637"/>
      <c r="AM648" s="1637"/>
      <c r="AN648" s="1637"/>
      <c r="AO648" s="1637"/>
      <c r="AP648" s="1637"/>
      <c r="AQ648" s="1637"/>
      <c r="AR648" s="1637"/>
      <c r="AS648" s="1637"/>
      <c r="AT648" s="1637"/>
      <c r="AU648" s="1637"/>
      <c r="AV648" s="1637"/>
      <c r="AW648" s="1637"/>
      <c r="AX648" s="1637"/>
      <c r="AY648" s="1637"/>
      <c r="AZ648" s="1637"/>
      <c r="BA648" s="1637"/>
      <c r="BB648" s="1637"/>
      <c r="BC648" s="1637"/>
      <c r="BD648" s="1637"/>
      <c r="BE648" s="1637"/>
      <c r="BF648" s="1637"/>
      <c r="BG648" s="1637"/>
      <c r="BH648" s="1637"/>
    </row>
    <row r="649" spans="1:60" ht="13" x14ac:dyDescent="0.3">
      <c r="A649" s="1025" t="s">
        <v>193</v>
      </c>
      <c r="B649" s="1173" t="s">
        <v>194</v>
      </c>
      <c r="C649" s="1173" t="s">
        <v>194</v>
      </c>
      <c r="D649" s="1173" t="s">
        <v>194</v>
      </c>
      <c r="E649" s="1173" t="s">
        <v>194</v>
      </c>
      <c r="F649" s="1173" t="s">
        <v>194</v>
      </c>
      <c r="G649" s="1173" t="s">
        <v>194</v>
      </c>
      <c r="H649" s="1173" t="s">
        <v>194</v>
      </c>
      <c r="I649" s="1173" t="s">
        <v>194</v>
      </c>
      <c r="J649" s="1173" t="s">
        <v>194</v>
      </c>
      <c r="K649" s="1173" t="s">
        <v>194</v>
      </c>
      <c r="L649" s="1173" t="s">
        <v>194</v>
      </c>
      <c r="M649" s="1173" t="s">
        <v>194</v>
      </c>
      <c r="N649" s="1173" t="s">
        <v>194</v>
      </c>
      <c r="O649" s="1173" t="s">
        <v>242</v>
      </c>
      <c r="P649" s="1173" t="s">
        <v>242</v>
      </c>
      <c r="Q649" s="1173" t="s">
        <v>242</v>
      </c>
      <c r="R649" s="1173" t="s">
        <v>242</v>
      </c>
      <c r="S649" s="1173" t="s">
        <v>242</v>
      </c>
      <c r="T649" s="1173" t="s">
        <v>242</v>
      </c>
      <c r="U649" s="1173" t="s">
        <v>242</v>
      </c>
      <c r="V649" s="1497" t="s">
        <v>242</v>
      </c>
      <c r="W649" s="1574"/>
      <c r="X649" s="1500"/>
      <c r="Y649" s="1501"/>
      <c r="Z649" s="1501"/>
      <c r="AA649" s="1501"/>
      <c r="AB649" s="1501"/>
      <c r="AC649" s="1501"/>
      <c r="AD649" s="1502"/>
      <c r="AE649" s="1173"/>
      <c r="AF649" s="1518"/>
      <c r="AG649" s="1503"/>
      <c r="AH649" s="1503"/>
      <c r="AI649" s="1032"/>
      <c r="AJ649" s="1658"/>
      <c r="AK649" s="198"/>
      <c r="AL649" s="198"/>
      <c r="AM649" s="198"/>
      <c r="AN649" s="198"/>
      <c r="AO649" s="198"/>
      <c r="AP649" s="198"/>
      <c r="AQ649" s="198"/>
      <c r="AR649" s="198"/>
      <c r="AS649" s="198"/>
      <c r="AT649" s="198"/>
      <c r="AU649" s="198"/>
      <c r="AV649" s="198"/>
      <c r="AW649" s="198"/>
      <c r="AX649" s="198"/>
      <c r="AY649" s="198"/>
      <c r="AZ649" s="198"/>
      <c r="BA649" s="198"/>
      <c r="BB649" s="198"/>
      <c r="BC649" s="198"/>
      <c r="BD649" s="198"/>
      <c r="BE649" s="198"/>
      <c r="BF649" s="198"/>
      <c r="BG649" s="198"/>
      <c r="BH649" s="198"/>
    </row>
    <row r="650" spans="1:60" ht="13" x14ac:dyDescent="0.3">
      <c r="A650" s="1025" t="s">
        <v>195</v>
      </c>
      <c r="B650" s="1173" t="s">
        <v>196</v>
      </c>
      <c r="C650" s="1173" t="s">
        <v>196</v>
      </c>
      <c r="D650" s="1173" t="s">
        <v>196</v>
      </c>
      <c r="E650" s="1173" t="s">
        <v>196</v>
      </c>
      <c r="F650" s="1173" t="s">
        <v>196</v>
      </c>
      <c r="G650" s="1173" t="s">
        <v>196</v>
      </c>
      <c r="H650" s="1173" t="s">
        <v>196</v>
      </c>
      <c r="I650" s="1173" t="s">
        <v>196</v>
      </c>
      <c r="J650" s="1173" t="s">
        <v>196</v>
      </c>
      <c r="K650" s="1173" t="s">
        <v>196</v>
      </c>
      <c r="L650" s="1173" t="s">
        <v>196</v>
      </c>
      <c r="M650" s="1173" t="s">
        <v>196</v>
      </c>
      <c r="N650" s="1173" t="s">
        <v>196</v>
      </c>
      <c r="O650" s="1173" t="s">
        <v>246</v>
      </c>
      <c r="P650" s="1173" t="s">
        <v>246</v>
      </c>
      <c r="Q650" s="1173" t="s">
        <v>260</v>
      </c>
      <c r="R650" s="1173" t="s">
        <v>260</v>
      </c>
      <c r="S650" s="1173" t="s">
        <v>260</v>
      </c>
      <c r="T650" s="1173" t="s">
        <v>246</v>
      </c>
      <c r="U650" s="1173" t="s">
        <v>260</v>
      </c>
      <c r="V650" s="1497" t="s">
        <v>260</v>
      </c>
      <c r="W650" s="1033" t="s">
        <v>46</v>
      </c>
      <c r="X650" s="1500"/>
      <c r="Y650" s="1501"/>
      <c r="Z650" s="1501"/>
      <c r="AA650" s="1501"/>
      <c r="AB650" s="1501"/>
      <c r="AC650" s="1501"/>
      <c r="AD650" s="1502"/>
      <c r="AE650" s="1173"/>
      <c r="AF650" s="1525" t="s">
        <v>208</v>
      </c>
      <c r="AG650" s="1503"/>
      <c r="AH650" s="1503"/>
      <c r="AI650" s="1032"/>
      <c r="AJ650" s="1658"/>
      <c r="AK650"/>
      <c r="AL650"/>
      <c r="AM650"/>
      <c r="AN650"/>
      <c r="AO650"/>
      <c r="AP650"/>
      <c r="AQ650"/>
      <c r="AR650"/>
      <c r="AS650"/>
      <c r="AT650"/>
      <c r="AU650"/>
      <c r="AV650"/>
      <c r="AW650"/>
      <c r="AX650"/>
      <c r="AY650"/>
      <c r="AZ650"/>
      <c r="BA650"/>
      <c r="BB650"/>
      <c r="BC650"/>
      <c r="BD650"/>
      <c r="BE650"/>
      <c r="BF650"/>
      <c r="BG650"/>
      <c r="BH650"/>
    </row>
    <row r="651" spans="1:60" ht="13.5" thickBot="1" x14ac:dyDescent="0.35">
      <c r="A651" s="1504" t="s">
        <v>292</v>
      </c>
      <c r="B651" s="1513">
        <v>9015</v>
      </c>
      <c r="C651" s="1513">
        <v>10325</v>
      </c>
      <c r="D651" s="1513">
        <v>10484</v>
      </c>
      <c r="E651" s="1513">
        <v>10484</v>
      </c>
      <c r="F651" s="1513">
        <v>14900</v>
      </c>
      <c r="G651" s="1513">
        <v>14460</v>
      </c>
      <c r="H651" s="1513">
        <v>14951</v>
      </c>
      <c r="I651" s="1513">
        <v>14575</v>
      </c>
      <c r="J651" s="1513">
        <v>14900</v>
      </c>
      <c r="K651" s="1513">
        <v>14883</v>
      </c>
      <c r="L651" s="1513">
        <v>14485</v>
      </c>
      <c r="M651" s="1513">
        <v>14063</v>
      </c>
      <c r="N651" s="1513">
        <v>12088</v>
      </c>
      <c r="O651" s="1513">
        <v>8550</v>
      </c>
      <c r="P651" s="1513">
        <v>10002</v>
      </c>
      <c r="Q651" s="1513">
        <v>8538</v>
      </c>
      <c r="R651" s="1513">
        <v>7761</v>
      </c>
      <c r="S651" s="1513">
        <v>6800</v>
      </c>
      <c r="T651" s="1513">
        <v>6036</v>
      </c>
      <c r="U651" s="1513">
        <v>4565</v>
      </c>
      <c r="V651" s="1606">
        <v>4234</v>
      </c>
      <c r="W651" s="1508" t="s">
        <v>531</v>
      </c>
      <c r="X651" s="1605"/>
      <c r="Y651" s="1510"/>
      <c r="Z651" s="1510"/>
      <c r="AA651" s="1510"/>
      <c r="AB651" s="1510"/>
      <c r="AC651" s="1510"/>
      <c r="AD651" s="1511"/>
      <c r="AE651" s="1512" t="s">
        <v>532</v>
      </c>
      <c r="AF651" s="1525" t="s">
        <v>209</v>
      </c>
      <c r="AG651" s="1503"/>
      <c r="AH651" s="1503"/>
      <c r="AI651" s="1032"/>
      <c r="AJ651" s="1658"/>
      <c r="AK651"/>
      <c r="AL651"/>
      <c r="AM651"/>
      <c r="AN651"/>
      <c r="AO651"/>
      <c r="AP651"/>
      <c r="AQ651"/>
      <c r="AR651"/>
      <c r="AS651"/>
      <c r="AT651"/>
      <c r="AU651"/>
      <c r="AV651"/>
      <c r="AW651"/>
      <c r="AX651"/>
      <c r="AY651"/>
      <c r="AZ651"/>
      <c r="BA651"/>
      <c r="BB651"/>
      <c r="BC651"/>
      <c r="BD651"/>
      <c r="BE651"/>
      <c r="BF651"/>
      <c r="BG651"/>
      <c r="BH651"/>
    </row>
    <row r="652" spans="1:60" ht="13.5" thickBot="1" x14ac:dyDescent="0.35">
      <c r="A652" s="1638" t="s">
        <v>199</v>
      </c>
      <c r="B652" s="1173" t="s">
        <v>200</v>
      </c>
      <c r="C652" s="1173" t="s">
        <v>200</v>
      </c>
      <c r="D652" s="1173" t="s">
        <v>200</v>
      </c>
      <c r="E652" s="1173" t="s">
        <v>200</v>
      </c>
      <c r="F652" s="1173" t="s">
        <v>200</v>
      </c>
      <c r="G652" s="1173" t="s">
        <v>200</v>
      </c>
      <c r="H652" s="1173" t="s">
        <v>200</v>
      </c>
      <c r="I652" s="1173" t="s">
        <v>200</v>
      </c>
      <c r="J652" s="1173" t="s">
        <v>200</v>
      </c>
      <c r="K652" s="1173" t="s">
        <v>200</v>
      </c>
      <c r="L652" s="1173" t="s">
        <v>200</v>
      </c>
      <c r="M652" s="1173" t="s">
        <v>200</v>
      </c>
      <c r="N652" s="1173" t="s">
        <v>200</v>
      </c>
      <c r="O652" s="1173" t="s">
        <v>248</v>
      </c>
      <c r="P652" s="1173" t="s">
        <v>248</v>
      </c>
      <c r="Q652" s="1173" t="s">
        <v>248</v>
      </c>
      <c r="R652" s="1173" t="s">
        <v>248</v>
      </c>
      <c r="S652" s="1173" t="s">
        <v>248</v>
      </c>
      <c r="T652" s="1173" t="s">
        <v>206</v>
      </c>
      <c r="U652" s="1173" t="s">
        <v>206</v>
      </c>
      <c r="V652" s="1497" t="s">
        <v>201</v>
      </c>
      <c r="W652" s="1050" t="s">
        <v>201</v>
      </c>
      <c r="X652" s="1051" t="s">
        <v>202</v>
      </c>
      <c r="Y652" s="1050" t="s">
        <v>200</v>
      </c>
      <c r="Z652" s="1051" t="s">
        <v>204</v>
      </c>
      <c r="AA652" s="1050" t="s">
        <v>248</v>
      </c>
      <c r="AB652" s="1516" t="s">
        <v>204</v>
      </c>
      <c r="AC652" s="1050" t="s">
        <v>206</v>
      </c>
      <c r="AD652" s="1051" t="s">
        <v>202</v>
      </c>
      <c r="AE652" s="1517" t="s">
        <v>207</v>
      </c>
      <c r="AF652" s="1529" t="s">
        <v>211</v>
      </c>
      <c r="AG652" s="1503"/>
      <c r="AH652" s="1503"/>
      <c r="AI652" s="1032"/>
      <c r="AJ652" s="1658"/>
      <c r="AK652"/>
      <c r="AL652"/>
      <c r="AM652"/>
      <c r="AN652"/>
      <c r="AO652"/>
      <c r="AP652"/>
      <c r="AQ652"/>
      <c r="AR652"/>
      <c r="AS652"/>
      <c r="AT652"/>
      <c r="AU652"/>
      <c r="AV652"/>
      <c r="AW652"/>
      <c r="AX652"/>
      <c r="AY652"/>
      <c r="AZ652"/>
      <c r="BA652"/>
      <c r="BB652"/>
      <c r="BC652"/>
      <c r="BD652"/>
      <c r="BE652"/>
      <c r="BF652"/>
      <c r="BG652"/>
      <c r="BH652"/>
    </row>
    <row r="653" spans="1:60" ht="13" x14ac:dyDescent="0.3">
      <c r="A653" s="1053" t="s">
        <v>208</v>
      </c>
      <c r="B653" s="1274" t="s">
        <v>218</v>
      </c>
      <c r="C653" s="1274" t="s">
        <v>218</v>
      </c>
      <c r="D653" s="1274" t="s">
        <v>218</v>
      </c>
      <c r="E653" s="1274" t="s">
        <v>218</v>
      </c>
      <c r="F653" s="1274" t="s">
        <v>218</v>
      </c>
      <c r="G653" s="1274" t="s">
        <v>218</v>
      </c>
      <c r="H653" s="1274" t="s">
        <v>218</v>
      </c>
      <c r="I653" s="1274" t="s">
        <v>218</v>
      </c>
      <c r="J653" s="1274" t="s">
        <v>218</v>
      </c>
      <c r="K653" s="1274" t="s">
        <v>218</v>
      </c>
      <c r="L653" s="1274">
        <v>0</v>
      </c>
      <c r="M653" s="1274">
        <v>0</v>
      </c>
      <c r="N653" s="1274">
        <v>0</v>
      </c>
      <c r="O653" s="1274" t="s">
        <v>218</v>
      </c>
      <c r="P653" s="1274" t="s">
        <v>218</v>
      </c>
      <c r="Q653" s="1274">
        <v>0</v>
      </c>
      <c r="R653" s="1274" t="s">
        <v>218</v>
      </c>
      <c r="S653" s="1274">
        <v>0</v>
      </c>
      <c r="T653" s="1274">
        <v>3</v>
      </c>
      <c r="U653" s="1274">
        <v>0</v>
      </c>
      <c r="V653" s="1639">
        <v>402</v>
      </c>
      <c r="W653" s="1523" t="s">
        <v>17</v>
      </c>
      <c r="X653" s="1523" t="s">
        <v>17</v>
      </c>
      <c r="Y653" s="1523">
        <v>0</v>
      </c>
      <c r="Z653" s="1522">
        <v>0</v>
      </c>
      <c r="AA653" s="1523">
        <v>0</v>
      </c>
      <c r="AB653" s="1522">
        <v>0</v>
      </c>
      <c r="AC653" s="1523">
        <v>3</v>
      </c>
      <c r="AD653" s="1522">
        <v>1.2381345439537762E-3</v>
      </c>
      <c r="AE653" s="1524">
        <v>3</v>
      </c>
      <c r="AF653" s="1529" t="s">
        <v>212</v>
      </c>
      <c r="AG653" s="1503"/>
      <c r="AH653" s="1503"/>
      <c r="AI653" s="1032"/>
      <c r="AJ653" s="1658"/>
      <c r="AK653"/>
      <c r="AL653"/>
      <c r="AM653"/>
      <c r="AN653"/>
      <c r="AO653"/>
      <c r="AP653"/>
      <c r="AQ653"/>
      <c r="AR653"/>
      <c r="AS653"/>
      <c r="AT653"/>
      <c r="AU653"/>
      <c r="AV653"/>
      <c r="AW653"/>
      <c r="AX653"/>
      <c r="AY653"/>
      <c r="AZ653"/>
      <c r="BA653"/>
      <c r="BB653"/>
      <c r="BC653"/>
      <c r="BD653"/>
      <c r="BE653"/>
      <c r="BF653"/>
      <c r="BG653"/>
      <c r="BH653"/>
    </row>
    <row r="654" spans="1:60" ht="13" x14ac:dyDescent="0.3">
      <c r="A654" s="1065" t="s">
        <v>209</v>
      </c>
      <c r="B654" s="1274">
        <v>6</v>
      </c>
      <c r="C654" s="1274">
        <v>2</v>
      </c>
      <c r="D654" s="1274">
        <v>1</v>
      </c>
      <c r="E654" s="1274">
        <v>0</v>
      </c>
      <c r="F654" s="1274">
        <v>1</v>
      </c>
      <c r="G654" s="1274">
        <v>2</v>
      </c>
      <c r="H654" s="1274">
        <v>1</v>
      </c>
      <c r="I654" s="1274">
        <v>1</v>
      </c>
      <c r="J654" s="1274">
        <v>4</v>
      </c>
      <c r="K654" s="1274">
        <v>3</v>
      </c>
      <c r="L654" s="1274">
        <v>0</v>
      </c>
      <c r="M654" s="1274">
        <v>0</v>
      </c>
      <c r="N654" s="1274">
        <v>4</v>
      </c>
      <c r="O654" s="1274">
        <v>0</v>
      </c>
      <c r="P654" s="1274">
        <v>0</v>
      </c>
      <c r="Q654" s="1274">
        <v>3</v>
      </c>
      <c r="R654" s="1274">
        <v>14</v>
      </c>
      <c r="S654" s="1274">
        <v>34</v>
      </c>
      <c r="T654" s="1274">
        <v>57</v>
      </c>
      <c r="U654" s="1274">
        <v>340</v>
      </c>
      <c r="V654" s="1639">
        <v>76</v>
      </c>
      <c r="W654" s="1523" t="s">
        <v>17</v>
      </c>
      <c r="X654" s="1523" t="s">
        <v>17</v>
      </c>
      <c r="Y654" s="1523">
        <v>25</v>
      </c>
      <c r="Z654" s="1522">
        <v>0.83333333333333337</v>
      </c>
      <c r="AA654" s="1523">
        <v>51</v>
      </c>
      <c r="AB654" s="1522">
        <v>0.49514563106796117</v>
      </c>
      <c r="AC654" s="1523">
        <v>397</v>
      </c>
      <c r="AD654" s="1522">
        <v>0.16384647131654972</v>
      </c>
      <c r="AE654" s="1524">
        <v>473</v>
      </c>
      <c r="AF654" s="1529" t="s">
        <v>213</v>
      </c>
      <c r="AG654" s="1503"/>
      <c r="AH654" s="1503"/>
      <c r="AI654" s="1032"/>
      <c r="AJ654" s="1658"/>
      <c r="AK654"/>
      <c r="AL654"/>
      <c r="AM654"/>
      <c r="AN654"/>
      <c r="AO654"/>
      <c r="AP654"/>
      <c r="AQ654"/>
      <c r="AR654"/>
      <c r="AS654"/>
      <c r="AT654"/>
      <c r="AU654"/>
      <c r="AV654"/>
      <c r="AW654"/>
      <c r="AX654"/>
      <c r="AY654"/>
      <c r="AZ654"/>
      <c r="BA654"/>
      <c r="BB654"/>
      <c r="BC654"/>
      <c r="BD654"/>
      <c r="BE654"/>
      <c r="BF654"/>
      <c r="BG654"/>
      <c r="BH654"/>
    </row>
    <row r="655" spans="1:60" ht="13" x14ac:dyDescent="0.3">
      <c r="A655" s="1065" t="s">
        <v>211</v>
      </c>
      <c r="B655" s="1274">
        <v>0</v>
      </c>
      <c r="C655" s="1274">
        <v>0</v>
      </c>
      <c r="D655" s="1274">
        <v>1</v>
      </c>
      <c r="E655" s="1274">
        <v>1</v>
      </c>
      <c r="F655" s="1274">
        <v>0</v>
      </c>
      <c r="G655" s="1274">
        <v>0</v>
      </c>
      <c r="H655" s="1274">
        <v>0</v>
      </c>
      <c r="I655" s="1274">
        <v>2</v>
      </c>
      <c r="J655" s="1274">
        <v>0</v>
      </c>
      <c r="K655" s="1274">
        <v>0</v>
      </c>
      <c r="L655" s="1274">
        <v>0</v>
      </c>
      <c r="M655" s="1274">
        <v>1</v>
      </c>
      <c r="N655" s="1274">
        <v>0</v>
      </c>
      <c r="O655" s="1274">
        <v>0</v>
      </c>
      <c r="P655" s="1274">
        <v>0</v>
      </c>
      <c r="Q655" s="1274">
        <v>7</v>
      </c>
      <c r="R655" s="1274">
        <v>2</v>
      </c>
      <c r="S655" s="1274">
        <v>33</v>
      </c>
      <c r="T655" s="1274">
        <v>60</v>
      </c>
      <c r="U655" s="1274">
        <v>743</v>
      </c>
      <c r="V655" s="1639">
        <v>74</v>
      </c>
      <c r="W655" s="1523" t="s">
        <v>17</v>
      </c>
      <c r="X655" s="1523" t="s">
        <v>17</v>
      </c>
      <c r="Y655" s="1523">
        <v>5</v>
      </c>
      <c r="Z655" s="1522">
        <v>0.16666666666666666</v>
      </c>
      <c r="AA655" s="1523">
        <v>42</v>
      </c>
      <c r="AB655" s="1522">
        <v>0.40776699029126212</v>
      </c>
      <c r="AC655" s="1523">
        <v>803</v>
      </c>
      <c r="AD655" s="1522">
        <v>0.33140734626496077</v>
      </c>
      <c r="AE655" s="1524">
        <v>850</v>
      </c>
      <c r="AF655" s="1529" t="s">
        <v>214</v>
      </c>
      <c r="AG655" s="1503"/>
      <c r="AH655" s="1503"/>
      <c r="AI655" s="1032"/>
      <c r="AJ655" s="1658"/>
      <c r="AK655"/>
      <c r="AL655"/>
      <c r="AM655"/>
      <c r="AN655"/>
      <c r="AO655"/>
      <c r="AP655"/>
      <c r="AQ655"/>
      <c r="AR655"/>
      <c r="AS655"/>
      <c r="AT655"/>
      <c r="AU655"/>
      <c r="AV655"/>
      <c r="AW655"/>
      <c r="AX655"/>
      <c r="AY655"/>
      <c r="AZ655"/>
      <c r="BA655"/>
      <c r="BB655"/>
      <c r="BC655"/>
      <c r="BD655"/>
      <c r="BE655"/>
      <c r="BF655"/>
      <c r="BG655"/>
      <c r="BH655"/>
    </row>
    <row r="656" spans="1:60" ht="13" x14ac:dyDescent="0.3">
      <c r="A656" s="1065" t="s">
        <v>212</v>
      </c>
      <c r="B656" s="1274">
        <v>0</v>
      </c>
      <c r="C656" s="1274">
        <v>0</v>
      </c>
      <c r="D656" s="1274">
        <v>0</v>
      </c>
      <c r="E656" s="1274">
        <v>0</v>
      </c>
      <c r="F656" s="1274">
        <v>0</v>
      </c>
      <c r="G656" s="1274">
        <v>0</v>
      </c>
      <c r="H656" s="1274">
        <v>0</v>
      </c>
      <c r="I656" s="1274">
        <v>0</v>
      </c>
      <c r="J656" s="1274">
        <v>0</v>
      </c>
      <c r="K656" s="1274">
        <v>0</v>
      </c>
      <c r="L656" s="1274">
        <v>0</v>
      </c>
      <c r="M656" s="1274">
        <v>0</v>
      </c>
      <c r="N656" s="1274">
        <v>0</v>
      </c>
      <c r="O656" s="1274">
        <v>2</v>
      </c>
      <c r="P656" s="1274">
        <v>0</v>
      </c>
      <c r="Q656" s="1274">
        <v>0</v>
      </c>
      <c r="R656" s="1274">
        <v>0</v>
      </c>
      <c r="S656" s="1274">
        <v>6</v>
      </c>
      <c r="T656" s="1274">
        <v>19</v>
      </c>
      <c r="U656" s="1274">
        <v>275</v>
      </c>
      <c r="V656" s="1639">
        <v>40</v>
      </c>
      <c r="W656" s="1523" t="s">
        <v>17</v>
      </c>
      <c r="X656" s="1523" t="s">
        <v>17</v>
      </c>
      <c r="Y656" s="1523">
        <v>0</v>
      </c>
      <c r="Z656" s="1522">
        <v>0</v>
      </c>
      <c r="AA656" s="1523">
        <v>8</v>
      </c>
      <c r="AB656" s="1522">
        <v>7.7669902912621352E-2</v>
      </c>
      <c r="AC656" s="1523">
        <v>294</v>
      </c>
      <c r="AD656" s="1522">
        <v>0.12133718530747008</v>
      </c>
      <c r="AE656" s="1524">
        <v>302</v>
      </c>
      <c r="AF656" s="1529" t="s">
        <v>215</v>
      </c>
      <c r="AG656" s="1503"/>
      <c r="AH656" s="1503"/>
      <c r="AI656" s="1032"/>
      <c r="AJ656" s="1658"/>
      <c r="AK656"/>
      <c r="AL656"/>
      <c r="AM656"/>
      <c r="AN656"/>
      <c r="AO656"/>
      <c r="AP656"/>
      <c r="AQ656"/>
      <c r="AR656"/>
      <c r="AS656"/>
      <c r="AT656"/>
      <c r="AU656"/>
      <c r="AV656"/>
      <c r="AW656"/>
      <c r="AX656"/>
      <c r="AY656"/>
      <c r="AZ656"/>
      <c r="BA656"/>
      <c r="BB656"/>
      <c r="BC656"/>
      <c r="BD656"/>
      <c r="BE656"/>
      <c r="BF656"/>
      <c r="BG656"/>
      <c r="BH656"/>
    </row>
    <row r="657" spans="1:60" ht="13.5" thickBot="1" x14ac:dyDescent="0.35">
      <c r="A657" s="1065" t="s">
        <v>213</v>
      </c>
      <c r="B657" s="1274">
        <v>0</v>
      </c>
      <c r="C657" s="1274">
        <v>0</v>
      </c>
      <c r="D657" s="1274">
        <v>0</v>
      </c>
      <c r="E657" s="1274">
        <v>0</v>
      </c>
      <c r="F657" s="1274">
        <v>0</v>
      </c>
      <c r="G657" s="1274">
        <v>0</v>
      </c>
      <c r="H657" s="1274">
        <v>0</v>
      </c>
      <c r="I657" s="1274">
        <v>0</v>
      </c>
      <c r="J657" s="1274">
        <v>0</v>
      </c>
      <c r="K657" s="1274">
        <v>0</v>
      </c>
      <c r="L657" s="1274">
        <v>0</v>
      </c>
      <c r="M657" s="1274">
        <v>0</v>
      </c>
      <c r="N657" s="1274">
        <v>0</v>
      </c>
      <c r="O657" s="1274">
        <v>0</v>
      </c>
      <c r="P657" s="1274">
        <v>0</v>
      </c>
      <c r="Q657" s="1274">
        <v>0</v>
      </c>
      <c r="R657" s="1274">
        <v>0</v>
      </c>
      <c r="S657" s="1274">
        <v>0</v>
      </c>
      <c r="T657" s="1274">
        <v>0</v>
      </c>
      <c r="U657" s="1274">
        <v>106</v>
      </c>
      <c r="V657" s="1639">
        <v>0</v>
      </c>
      <c r="W657" s="1523" t="s">
        <v>17</v>
      </c>
      <c r="X657" s="1523" t="s">
        <v>17</v>
      </c>
      <c r="Y657" s="1523">
        <v>0</v>
      </c>
      <c r="Z657" s="1522">
        <v>0</v>
      </c>
      <c r="AA657" s="1523">
        <v>0</v>
      </c>
      <c r="AB657" s="1522">
        <v>0</v>
      </c>
      <c r="AC657" s="1523">
        <v>106</v>
      </c>
      <c r="AD657" s="1522">
        <v>4.3747420553033427E-2</v>
      </c>
      <c r="AE657" s="1524">
        <v>106</v>
      </c>
      <c r="AF657" s="1536" t="s">
        <v>216</v>
      </c>
      <c r="AG657" s="1537"/>
      <c r="AH657" s="1537"/>
      <c r="AI657" s="1587"/>
      <c r="AJ657" s="1658"/>
      <c r="AK657" s="1664">
        <v>0.8551790281329924</v>
      </c>
      <c r="AL657"/>
      <c r="AM657"/>
      <c r="AN657"/>
      <c r="AO657"/>
      <c r="AP657"/>
      <c r="AQ657"/>
      <c r="AR657"/>
      <c r="AS657"/>
      <c r="AT657"/>
      <c r="AU657"/>
      <c r="AV657"/>
      <c r="AW657"/>
      <c r="AX657"/>
      <c r="AY657"/>
      <c r="AZ657"/>
      <c r="BA657"/>
      <c r="BB657"/>
      <c r="BC657"/>
      <c r="BD657"/>
      <c r="BE657"/>
      <c r="BF657"/>
      <c r="BG657"/>
      <c r="BH657"/>
    </row>
    <row r="658" spans="1:60" ht="13" x14ac:dyDescent="0.3">
      <c r="A658" s="1065" t="s">
        <v>214</v>
      </c>
      <c r="B658" s="1274">
        <v>0</v>
      </c>
      <c r="C658" s="1274">
        <v>0</v>
      </c>
      <c r="D658" s="1274">
        <v>0</v>
      </c>
      <c r="E658" s="1274">
        <v>0</v>
      </c>
      <c r="F658" s="1274">
        <v>0</v>
      </c>
      <c r="G658" s="1274">
        <v>0</v>
      </c>
      <c r="H658" s="1274">
        <v>0</v>
      </c>
      <c r="I658" s="1274">
        <v>0</v>
      </c>
      <c r="J658" s="1274">
        <v>0</v>
      </c>
      <c r="K658" s="1274">
        <v>0</v>
      </c>
      <c r="L658" s="1274">
        <v>0</v>
      </c>
      <c r="M658" s="1274">
        <v>0</v>
      </c>
      <c r="N658" s="1274">
        <v>0</v>
      </c>
      <c r="O658" s="1274">
        <v>0</v>
      </c>
      <c r="P658" s="1274">
        <v>0</v>
      </c>
      <c r="Q658" s="1274">
        <v>0</v>
      </c>
      <c r="R658" s="1274">
        <v>0</v>
      </c>
      <c r="S658" s="1274">
        <v>1</v>
      </c>
      <c r="T658" s="1274">
        <v>4</v>
      </c>
      <c r="U658" s="1274">
        <v>123</v>
      </c>
      <c r="V658" s="1639">
        <v>0</v>
      </c>
      <c r="W658" s="1523" t="s">
        <v>17</v>
      </c>
      <c r="X658" s="1523" t="s">
        <v>17</v>
      </c>
      <c r="Y658" s="1523">
        <v>0</v>
      </c>
      <c r="Z658" s="1522">
        <v>0</v>
      </c>
      <c r="AA658" s="1523">
        <v>1</v>
      </c>
      <c r="AB658" s="1522">
        <v>9.7087378640776691E-3</v>
      </c>
      <c r="AC658" s="1523">
        <v>127</v>
      </c>
      <c r="AD658" s="1522">
        <v>5.2414362360709864E-2</v>
      </c>
      <c r="AE658" s="1524">
        <v>128</v>
      </c>
      <c r="AF658" s="1544" t="s">
        <v>217</v>
      </c>
      <c r="AG658" s="1545"/>
      <c r="AH658" s="1545"/>
      <c r="AI658" s="1590"/>
      <c r="AJ658" s="1658"/>
      <c r="AK658" s="1664">
        <v>0.14482097186700765</v>
      </c>
      <c r="AL658"/>
      <c r="AM658"/>
      <c r="AN658"/>
      <c r="AO658"/>
      <c r="AP658"/>
      <c r="AQ658"/>
      <c r="AR658"/>
      <c r="AS658"/>
      <c r="AT658"/>
      <c r="AU658"/>
      <c r="AV658"/>
      <c r="AW658"/>
      <c r="AX658"/>
      <c r="AY658"/>
      <c r="AZ658"/>
      <c r="BA658"/>
      <c r="BB658"/>
      <c r="BC658"/>
      <c r="BD658"/>
      <c r="BE658"/>
      <c r="BF658"/>
      <c r="BG658"/>
      <c r="BH658"/>
    </row>
    <row r="659" spans="1:60" ht="13" x14ac:dyDescent="0.3">
      <c r="A659" s="1065" t="s">
        <v>215</v>
      </c>
      <c r="B659" s="1274">
        <v>0</v>
      </c>
      <c r="C659" s="1274">
        <v>0</v>
      </c>
      <c r="D659" s="1274" t="s">
        <v>218</v>
      </c>
      <c r="E659" s="1274" t="s">
        <v>218</v>
      </c>
      <c r="F659" s="1274" t="s">
        <v>218</v>
      </c>
      <c r="G659" s="1274" t="s">
        <v>218</v>
      </c>
      <c r="H659" s="1274" t="s">
        <v>218</v>
      </c>
      <c r="I659" s="1274">
        <v>0</v>
      </c>
      <c r="J659" s="1274">
        <v>0</v>
      </c>
      <c r="K659" s="1274">
        <v>0</v>
      </c>
      <c r="L659" s="1274">
        <v>0</v>
      </c>
      <c r="M659" s="1274">
        <v>0</v>
      </c>
      <c r="N659" s="1274">
        <v>0</v>
      </c>
      <c r="O659" s="1274">
        <v>0</v>
      </c>
      <c r="P659" s="1274">
        <v>0</v>
      </c>
      <c r="Q659" s="1274">
        <v>0</v>
      </c>
      <c r="R659" s="1274">
        <v>0</v>
      </c>
      <c r="S659" s="1274">
        <v>0</v>
      </c>
      <c r="T659" s="1274">
        <v>2</v>
      </c>
      <c r="U659" s="1274">
        <v>190</v>
      </c>
      <c r="V659" s="1639">
        <v>7</v>
      </c>
      <c r="W659" s="1523" t="s">
        <v>17</v>
      </c>
      <c r="X659" s="1523" t="s">
        <v>17</v>
      </c>
      <c r="Y659" s="1523">
        <v>0</v>
      </c>
      <c r="Z659" s="1522">
        <v>0</v>
      </c>
      <c r="AA659" s="1523">
        <v>0</v>
      </c>
      <c r="AB659" s="1522">
        <v>0</v>
      </c>
      <c r="AC659" s="1523">
        <v>192</v>
      </c>
      <c r="AD659" s="1522">
        <v>7.9240610813041679E-2</v>
      </c>
      <c r="AE659" s="1524">
        <v>192</v>
      </c>
      <c r="AF659" s="1525" t="s">
        <v>219</v>
      </c>
      <c r="AG659" s="1503"/>
      <c r="AH659" s="1546"/>
      <c r="AI659" s="1032"/>
      <c r="AJ659" s="1658"/>
      <c r="AK659"/>
      <c r="AL659"/>
      <c r="AM659"/>
      <c r="AN659"/>
      <c r="AO659"/>
      <c r="AP659"/>
      <c r="AQ659"/>
      <c r="AR659"/>
      <c r="AS659"/>
      <c r="AT659"/>
      <c r="AU659"/>
      <c r="AV659"/>
      <c r="AW659"/>
      <c r="AX659"/>
      <c r="AY659"/>
      <c r="AZ659"/>
      <c r="BA659"/>
      <c r="BB659"/>
      <c r="BC659"/>
      <c r="BD659"/>
      <c r="BE659"/>
      <c r="BF659"/>
      <c r="BG659"/>
      <c r="BH659"/>
    </row>
    <row r="660" spans="1:60" ht="13.5" thickBot="1" x14ac:dyDescent="0.35">
      <c r="A660" s="1069" t="s">
        <v>216</v>
      </c>
      <c r="B660" s="1279" t="s">
        <v>218</v>
      </c>
      <c r="C660" s="1279" t="s">
        <v>218</v>
      </c>
      <c r="D660" s="1279" t="s">
        <v>218</v>
      </c>
      <c r="E660" s="1279" t="s">
        <v>218</v>
      </c>
      <c r="F660" s="1279" t="s">
        <v>218</v>
      </c>
      <c r="G660" s="1279" t="s">
        <v>218</v>
      </c>
      <c r="H660" s="1279" t="s">
        <v>218</v>
      </c>
      <c r="I660" s="1279">
        <v>0</v>
      </c>
      <c r="J660" s="1279" t="s">
        <v>218</v>
      </c>
      <c r="K660" s="1279" t="s">
        <v>218</v>
      </c>
      <c r="L660" s="1279" t="s">
        <v>218</v>
      </c>
      <c r="M660" s="1279" t="s">
        <v>218</v>
      </c>
      <c r="N660" s="1279" t="s">
        <v>218</v>
      </c>
      <c r="O660" s="1279">
        <v>0</v>
      </c>
      <c r="P660" s="1279">
        <v>0</v>
      </c>
      <c r="Q660" s="1279">
        <v>0</v>
      </c>
      <c r="R660" s="1279">
        <v>0</v>
      </c>
      <c r="S660" s="1279">
        <v>0</v>
      </c>
      <c r="T660" s="1279">
        <v>3</v>
      </c>
      <c r="U660" s="1279">
        <v>81</v>
      </c>
      <c r="V660" s="1642">
        <v>0</v>
      </c>
      <c r="W660" s="1534" t="s">
        <v>17</v>
      </c>
      <c r="X660" s="1534" t="s">
        <v>17</v>
      </c>
      <c r="Y660" s="1534">
        <v>0</v>
      </c>
      <c r="Z660" s="1533">
        <v>0</v>
      </c>
      <c r="AA660" s="1534">
        <v>0</v>
      </c>
      <c r="AB660" s="1533">
        <v>0</v>
      </c>
      <c r="AC660" s="1534">
        <v>84</v>
      </c>
      <c r="AD660" s="1533">
        <v>3.4667767230705734E-2</v>
      </c>
      <c r="AE660" s="1643">
        <v>84</v>
      </c>
      <c r="AF660" s="1525" t="s">
        <v>220</v>
      </c>
      <c r="AG660" s="1503"/>
      <c r="AH660" s="1546"/>
      <c r="AI660" s="1032"/>
      <c r="AJ660" s="1658"/>
      <c r="AK660"/>
      <c r="AL660"/>
      <c r="AM660"/>
      <c r="AN660"/>
      <c r="AO660"/>
      <c r="AP660"/>
      <c r="AQ660"/>
      <c r="AR660"/>
      <c r="AS660"/>
      <c r="AT660"/>
      <c r="AU660"/>
      <c r="AV660"/>
      <c r="AW660"/>
      <c r="AX660"/>
      <c r="AY660"/>
      <c r="AZ660"/>
      <c r="BA660"/>
      <c r="BB660"/>
      <c r="BC660"/>
      <c r="BD660"/>
      <c r="BE660"/>
      <c r="BF660"/>
      <c r="BG660"/>
      <c r="BH660"/>
    </row>
    <row r="661" spans="1:60" ht="13" x14ac:dyDescent="0.3">
      <c r="A661" s="1053" t="s">
        <v>217</v>
      </c>
      <c r="B661" s="1273" t="s">
        <v>218</v>
      </c>
      <c r="C661" s="1273" t="s">
        <v>218</v>
      </c>
      <c r="D661" s="1273" t="s">
        <v>218</v>
      </c>
      <c r="E661" s="1273" t="s">
        <v>218</v>
      </c>
      <c r="F661" s="1273" t="s">
        <v>218</v>
      </c>
      <c r="G661" s="1273" t="s">
        <v>218</v>
      </c>
      <c r="H661" s="1273" t="s">
        <v>218</v>
      </c>
      <c r="I661" s="1273">
        <v>0</v>
      </c>
      <c r="J661" s="1273" t="s">
        <v>218</v>
      </c>
      <c r="K661" s="1273" t="s">
        <v>218</v>
      </c>
      <c r="L661" s="1273" t="s">
        <v>218</v>
      </c>
      <c r="M661" s="1273" t="s">
        <v>218</v>
      </c>
      <c r="N661" s="1273" t="s">
        <v>218</v>
      </c>
      <c r="O661" s="1273">
        <v>0</v>
      </c>
      <c r="P661" s="1273">
        <v>0</v>
      </c>
      <c r="Q661" s="1273">
        <v>0</v>
      </c>
      <c r="R661" s="1273">
        <v>0</v>
      </c>
      <c r="S661" s="1273">
        <v>1</v>
      </c>
      <c r="T661" s="1273">
        <v>4</v>
      </c>
      <c r="U661" s="1273">
        <v>182</v>
      </c>
      <c r="V661" s="1646">
        <v>17</v>
      </c>
      <c r="W661" s="1542" t="s">
        <v>17</v>
      </c>
      <c r="X661" s="1542" t="s">
        <v>17</v>
      </c>
      <c r="Y661" s="1542">
        <v>0</v>
      </c>
      <c r="Z661" s="1541">
        <v>0</v>
      </c>
      <c r="AA661" s="1542">
        <v>1</v>
      </c>
      <c r="AB661" s="1541">
        <v>9.7087378640776691E-3</v>
      </c>
      <c r="AC661" s="1542">
        <v>186</v>
      </c>
      <c r="AD661" s="1541">
        <v>7.6764341725134133E-2</v>
      </c>
      <c r="AE661" s="1543">
        <v>187</v>
      </c>
      <c r="AF661" s="1525" t="s">
        <v>221</v>
      </c>
      <c r="AG661" s="1503"/>
      <c r="AH661" s="1546"/>
      <c r="AI661" s="1032"/>
      <c r="AJ661" s="1658"/>
      <c r="AK661"/>
      <c r="AL661"/>
      <c r="AM661"/>
      <c r="AN661"/>
      <c r="AO661"/>
      <c r="AP661"/>
      <c r="AQ661"/>
      <c r="AR661"/>
      <c r="AS661"/>
      <c r="AT661"/>
      <c r="AU661"/>
      <c r="AV661"/>
      <c r="AW661"/>
      <c r="AX661"/>
      <c r="AY661"/>
      <c r="AZ661"/>
      <c r="BA661"/>
      <c r="BB661"/>
      <c r="BC661"/>
      <c r="BD661"/>
      <c r="BE661"/>
      <c r="BF661"/>
      <c r="BG661"/>
      <c r="BH661"/>
    </row>
    <row r="662" spans="1:60" ht="13.5" thickBot="1" x14ac:dyDescent="0.35">
      <c r="A662" s="1065" t="s">
        <v>219</v>
      </c>
      <c r="B662" s="1274" t="s">
        <v>218</v>
      </c>
      <c r="C662" s="1274" t="s">
        <v>218</v>
      </c>
      <c r="D662" s="1274" t="s">
        <v>218</v>
      </c>
      <c r="E662" s="1274" t="s">
        <v>218</v>
      </c>
      <c r="F662" s="1274" t="s">
        <v>218</v>
      </c>
      <c r="G662" s="1274" t="s">
        <v>218</v>
      </c>
      <c r="H662" s="1274" t="s">
        <v>218</v>
      </c>
      <c r="I662" s="1274" t="s">
        <v>218</v>
      </c>
      <c r="J662" s="1274" t="s">
        <v>218</v>
      </c>
      <c r="K662" s="1274" t="s">
        <v>218</v>
      </c>
      <c r="L662" s="1274" t="s">
        <v>218</v>
      </c>
      <c r="M662" s="1274" t="s">
        <v>218</v>
      </c>
      <c r="N662" s="1274" t="s">
        <v>218</v>
      </c>
      <c r="O662" s="1274" t="s">
        <v>218</v>
      </c>
      <c r="P662" s="1274" t="s">
        <v>218</v>
      </c>
      <c r="Q662" s="1274" t="s">
        <v>218</v>
      </c>
      <c r="R662" s="1274" t="s">
        <v>218</v>
      </c>
      <c r="S662" s="1274" t="s">
        <v>218</v>
      </c>
      <c r="T662" s="1274">
        <v>0</v>
      </c>
      <c r="U662" s="1274">
        <v>68</v>
      </c>
      <c r="V662" s="1639">
        <v>0</v>
      </c>
      <c r="W662" s="1523" t="s">
        <v>17</v>
      </c>
      <c r="X662" s="1523" t="s">
        <v>17</v>
      </c>
      <c r="Y662" s="1523" t="s">
        <v>218</v>
      </c>
      <c r="Z662" s="1522" t="s">
        <v>218</v>
      </c>
      <c r="AA662" s="1523" t="s">
        <v>218</v>
      </c>
      <c r="AB662" s="1522" t="s">
        <v>218</v>
      </c>
      <c r="AC662" s="1523">
        <v>68</v>
      </c>
      <c r="AD662" s="1522">
        <v>2.8064382996285598E-2</v>
      </c>
      <c r="AE662" s="1524">
        <v>68</v>
      </c>
      <c r="AF662" s="1550" t="s">
        <v>222</v>
      </c>
      <c r="AG662" s="1651"/>
      <c r="AH662" s="1551"/>
      <c r="AI662" s="1665"/>
      <c r="AJ662" s="1658"/>
      <c r="AK662"/>
      <c r="AL662"/>
      <c r="AM662"/>
      <c r="AN662"/>
      <c r="AO662"/>
      <c r="AP662"/>
      <c r="AQ662"/>
      <c r="AR662"/>
      <c r="AS662"/>
      <c r="AT662"/>
      <c r="AU662"/>
      <c r="AV662"/>
      <c r="AW662"/>
      <c r="AX662"/>
      <c r="AY662"/>
      <c r="AZ662"/>
      <c r="BA662"/>
      <c r="BB662"/>
      <c r="BC662"/>
      <c r="BD662"/>
      <c r="BE662"/>
      <c r="BF662"/>
      <c r="BG662"/>
      <c r="BH662"/>
    </row>
    <row r="663" spans="1:60" ht="13.5" thickBot="1" x14ac:dyDescent="0.35">
      <c r="A663" s="1065" t="s">
        <v>220</v>
      </c>
      <c r="B663" s="1274" t="s">
        <v>218</v>
      </c>
      <c r="C663" s="1274" t="s">
        <v>218</v>
      </c>
      <c r="D663" s="1274" t="s">
        <v>218</v>
      </c>
      <c r="E663" s="1274" t="s">
        <v>218</v>
      </c>
      <c r="F663" s="1274" t="s">
        <v>218</v>
      </c>
      <c r="G663" s="1274" t="s">
        <v>218</v>
      </c>
      <c r="H663" s="1274" t="s">
        <v>218</v>
      </c>
      <c r="I663" s="1274" t="s">
        <v>218</v>
      </c>
      <c r="J663" s="1274" t="s">
        <v>218</v>
      </c>
      <c r="K663" s="1274" t="s">
        <v>218</v>
      </c>
      <c r="L663" s="1274" t="s">
        <v>218</v>
      </c>
      <c r="M663" s="1274" t="s">
        <v>218</v>
      </c>
      <c r="N663" s="1274" t="s">
        <v>218</v>
      </c>
      <c r="O663" s="1274" t="s">
        <v>218</v>
      </c>
      <c r="P663" s="1274" t="s">
        <v>218</v>
      </c>
      <c r="Q663" s="1274" t="s">
        <v>218</v>
      </c>
      <c r="R663" s="1274" t="s">
        <v>218</v>
      </c>
      <c r="S663" s="1274" t="s">
        <v>218</v>
      </c>
      <c r="T663" s="1274" t="s">
        <v>218</v>
      </c>
      <c r="U663" s="1274">
        <v>35</v>
      </c>
      <c r="V663" s="1639">
        <v>0</v>
      </c>
      <c r="W663" s="1523" t="s">
        <v>17</v>
      </c>
      <c r="X663" s="1523" t="s">
        <v>17</v>
      </c>
      <c r="Y663" s="1523" t="s">
        <v>218</v>
      </c>
      <c r="Z663" s="1522" t="s">
        <v>218</v>
      </c>
      <c r="AA663" s="1523" t="s">
        <v>218</v>
      </c>
      <c r="AB663" s="1522" t="s">
        <v>218</v>
      </c>
      <c r="AC663" s="1523">
        <v>35</v>
      </c>
      <c r="AD663" s="1522">
        <v>1.4444903012794058E-2</v>
      </c>
      <c r="AE663" s="1524">
        <v>35</v>
      </c>
      <c r="AF663" s="1654"/>
      <c r="AG663" s="1655"/>
      <c r="AH663" s="1554"/>
      <c r="AI663" s="1555"/>
      <c r="AJ663" s="1666"/>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row>
    <row r="664" spans="1:60" ht="13" x14ac:dyDescent="0.3">
      <c r="A664" s="1065" t="s">
        <v>221</v>
      </c>
      <c r="B664" s="1274" t="s">
        <v>218</v>
      </c>
      <c r="C664" s="1274" t="s">
        <v>218</v>
      </c>
      <c r="D664" s="1274" t="s">
        <v>218</v>
      </c>
      <c r="E664" s="1274" t="s">
        <v>218</v>
      </c>
      <c r="F664" s="1274" t="s">
        <v>218</v>
      </c>
      <c r="G664" s="1274" t="s">
        <v>218</v>
      </c>
      <c r="H664" s="1274" t="s">
        <v>218</v>
      </c>
      <c r="I664" s="1274" t="s">
        <v>218</v>
      </c>
      <c r="J664" s="1274" t="s">
        <v>218</v>
      </c>
      <c r="K664" s="1274" t="s">
        <v>218</v>
      </c>
      <c r="L664" s="1274" t="s">
        <v>218</v>
      </c>
      <c r="M664" s="1274" t="s">
        <v>218</v>
      </c>
      <c r="N664" s="1274" t="s">
        <v>218</v>
      </c>
      <c r="O664" s="1274" t="s">
        <v>218</v>
      </c>
      <c r="P664" s="1274" t="s">
        <v>218</v>
      </c>
      <c r="Q664" s="1274" t="s">
        <v>218</v>
      </c>
      <c r="R664" s="1274" t="s">
        <v>218</v>
      </c>
      <c r="S664" s="1274" t="s">
        <v>218</v>
      </c>
      <c r="T664" s="1274" t="s">
        <v>218</v>
      </c>
      <c r="U664" s="1274">
        <v>35</v>
      </c>
      <c r="V664" s="1639" t="s">
        <v>218</v>
      </c>
      <c r="W664" s="1523" t="s">
        <v>17</v>
      </c>
      <c r="X664" s="1523" t="s">
        <v>17</v>
      </c>
      <c r="Y664" s="1523" t="s">
        <v>218</v>
      </c>
      <c r="Z664" s="1522" t="s">
        <v>218</v>
      </c>
      <c r="AA664" s="1523" t="s">
        <v>218</v>
      </c>
      <c r="AB664" s="1522" t="s">
        <v>218</v>
      </c>
      <c r="AC664" s="1523">
        <v>35</v>
      </c>
      <c r="AD664" s="1522">
        <v>1.4444903012794058E-2</v>
      </c>
      <c r="AE664" s="1524">
        <v>35</v>
      </c>
      <c r="AF664"/>
      <c r="AG664"/>
      <c r="AH664"/>
      <c r="AI664"/>
      <c r="AJ664"/>
      <c r="AK664"/>
      <c r="AL664"/>
      <c r="AM664"/>
      <c r="AN664"/>
      <c r="AO664"/>
      <c r="AP664"/>
      <c r="AQ664"/>
      <c r="AR664"/>
      <c r="AS664"/>
      <c r="AT664"/>
      <c r="AU664"/>
      <c r="AV664"/>
      <c r="AW664"/>
      <c r="AX664"/>
      <c r="AY664"/>
      <c r="AZ664"/>
      <c r="BA664"/>
      <c r="BB664"/>
      <c r="BC664"/>
      <c r="BD664"/>
      <c r="BE664"/>
      <c r="BF664"/>
      <c r="BG664"/>
      <c r="BH664"/>
    </row>
    <row r="665" spans="1:60" ht="13.5" thickBot="1" x14ac:dyDescent="0.35">
      <c r="A665" s="1547" t="s">
        <v>222</v>
      </c>
      <c r="B665" s="1649" t="s">
        <v>218</v>
      </c>
      <c r="C665" s="1649" t="s">
        <v>218</v>
      </c>
      <c r="D665" s="1649" t="s">
        <v>218</v>
      </c>
      <c r="E665" s="1649" t="s">
        <v>218</v>
      </c>
      <c r="F665" s="1649" t="s">
        <v>218</v>
      </c>
      <c r="G665" s="1649" t="s">
        <v>218</v>
      </c>
      <c r="H665" s="1649" t="s">
        <v>218</v>
      </c>
      <c r="I665" s="1649" t="s">
        <v>218</v>
      </c>
      <c r="J665" s="1649" t="s">
        <v>218</v>
      </c>
      <c r="K665" s="1649" t="s">
        <v>218</v>
      </c>
      <c r="L665" s="1649" t="s">
        <v>218</v>
      </c>
      <c r="M665" s="1649" t="s">
        <v>218</v>
      </c>
      <c r="N665" s="1649" t="s">
        <v>218</v>
      </c>
      <c r="O665" s="1649" t="s">
        <v>218</v>
      </c>
      <c r="P665" s="1649" t="s">
        <v>218</v>
      </c>
      <c r="Q665" s="1649" t="s">
        <v>218</v>
      </c>
      <c r="R665" s="1649" t="s">
        <v>218</v>
      </c>
      <c r="S665" s="1649" t="s">
        <v>218</v>
      </c>
      <c r="T665" s="1649" t="s">
        <v>218</v>
      </c>
      <c r="U665" s="231">
        <v>93</v>
      </c>
      <c r="V665" s="1650" t="s">
        <v>218</v>
      </c>
      <c r="W665" s="1534" t="s">
        <v>17</v>
      </c>
      <c r="X665" s="1534" t="s">
        <v>17</v>
      </c>
      <c r="Y665" s="1523" t="s">
        <v>218</v>
      </c>
      <c r="Z665" s="1522" t="s">
        <v>218</v>
      </c>
      <c r="AA665" s="1523" t="s">
        <v>218</v>
      </c>
      <c r="AB665" s="1522" t="s">
        <v>218</v>
      </c>
      <c r="AC665" s="1523">
        <v>93</v>
      </c>
      <c r="AD665" s="1522">
        <v>3.8382170862567067E-2</v>
      </c>
      <c r="AE665" s="1524">
        <v>93</v>
      </c>
      <c r="AF665"/>
      <c r="AG665"/>
      <c r="AH665"/>
      <c r="AI665"/>
      <c r="AJ665"/>
      <c r="AK665"/>
      <c r="AL665"/>
      <c r="AM665"/>
      <c r="AN665"/>
      <c r="AO665"/>
      <c r="AP665"/>
      <c r="AQ665"/>
      <c r="AR665"/>
      <c r="AS665"/>
      <c r="AT665"/>
      <c r="AU665"/>
      <c r="AV665"/>
      <c r="AW665"/>
      <c r="AX665"/>
      <c r="AY665"/>
      <c r="AZ665"/>
      <c r="BA665"/>
      <c r="BB665"/>
      <c r="BC665"/>
      <c r="BD665"/>
      <c r="BE665"/>
      <c r="BF665"/>
      <c r="BG665"/>
      <c r="BH665"/>
    </row>
    <row r="666" spans="1:60" ht="13.5" thickBot="1" x14ac:dyDescent="0.35">
      <c r="A666" s="1090" t="s">
        <v>46</v>
      </c>
      <c r="B666" s="1427">
        <v>6</v>
      </c>
      <c r="C666" s="1427">
        <v>2</v>
      </c>
      <c r="D666" s="1427">
        <v>2</v>
      </c>
      <c r="E666" s="1427">
        <v>1</v>
      </c>
      <c r="F666" s="1427">
        <v>1</v>
      </c>
      <c r="G666" s="1427">
        <v>2</v>
      </c>
      <c r="H666" s="1427">
        <v>1</v>
      </c>
      <c r="I666" s="1427">
        <v>3</v>
      </c>
      <c r="J666" s="1427">
        <v>4</v>
      </c>
      <c r="K666" s="1427">
        <v>3</v>
      </c>
      <c r="L666" s="1427">
        <v>0</v>
      </c>
      <c r="M666" s="1427">
        <v>1</v>
      </c>
      <c r="N666" s="1427">
        <v>4</v>
      </c>
      <c r="O666" s="1427">
        <v>2</v>
      </c>
      <c r="P666" s="1427">
        <v>0</v>
      </c>
      <c r="Q666" s="1427">
        <v>10</v>
      </c>
      <c r="R666" s="1427">
        <v>16</v>
      </c>
      <c r="S666" s="1427">
        <v>75</v>
      </c>
      <c r="T666" s="1427">
        <v>152</v>
      </c>
      <c r="U666" s="1427">
        <v>2271</v>
      </c>
      <c r="V666" s="1653">
        <v>616</v>
      </c>
      <c r="W666" s="1540" t="s">
        <v>17</v>
      </c>
      <c r="X666" s="1540" t="s">
        <v>17</v>
      </c>
      <c r="Y666" s="1592">
        <v>30</v>
      </c>
      <c r="Z666" s="1553">
        <v>1</v>
      </c>
      <c r="AA666" s="1592">
        <v>103</v>
      </c>
      <c r="AB666" s="1553">
        <v>1</v>
      </c>
      <c r="AC666" s="1592">
        <v>2423</v>
      </c>
      <c r="AD666" s="1553">
        <v>1</v>
      </c>
      <c r="AE666" s="1592">
        <v>2556</v>
      </c>
      <c r="AF666"/>
      <c r="AG666"/>
      <c r="AH666"/>
      <c r="AI666"/>
      <c r="AJ666"/>
      <c r="AK666"/>
      <c r="AL666"/>
      <c r="AM666"/>
      <c r="AN666"/>
      <c r="AO666"/>
      <c r="AP666"/>
      <c r="AQ666"/>
      <c r="AR666"/>
      <c r="AS666"/>
      <c r="AT666"/>
      <c r="AU666"/>
      <c r="AV666"/>
      <c r="AW666"/>
      <c r="AX666"/>
      <c r="AY666"/>
      <c r="AZ666"/>
      <c r="BA666"/>
      <c r="BB666"/>
      <c r="BC666"/>
      <c r="BD666"/>
      <c r="BE666"/>
      <c r="BF666"/>
      <c r="BG666"/>
      <c r="BH666"/>
    </row>
    <row r="667" spans="1:60" ht="13.5" thickBot="1" x14ac:dyDescent="0.35">
      <c r="A667" s="1445" t="s">
        <v>528</v>
      </c>
      <c r="B667" s="1483">
        <v>0</v>
      </c>
      <c r="C667" s="1453">
        <v>0</v>
      </c>
      <c r="D667" s="1453">
        <v>1</v>
      </c>
      <c r="E667" s="1453">
        <v>1</v>
      </c>
      <c r="F667" s="1453">
        <v>0</v>
      </c>
      <c r="G667" s="1453">
        <v>0</v>
      </c>
      <c r="H667" s="1453">
        <v>0</v>
      </c>
      <c r="I667" s="1453">
        <v>0</v>
      </c>
      <c r="J667" s="1453">
        <v>0</v>
      </c>
      <c r="K667" s="1453">
        <v>0</v>
      </c>
      <c r="L667" s="1453">
        <v>0</v>
      </c>
      <c r="M667" s="1453">
        <v>1</v>
      </c>
      <c r="N667" s="1453">
        <v>0</v>
      </c>
      <c r="O667" s="21" t="s">
        <v>547</v>
      </c>
      <c r="P667" s="4"/>
      <c r="Q667" s="4"/>
      <c r="R667" s="4"/>
      <c r="S667" s="4"/>
      <c r="T667" s="4"/>
      <c r="U667" s="4"/>
      <c r="V667" s="1435" t="s">
        <v>548</v>
      </c>
      <c r="W667" s="1559" t="s">
        <v>537</v>
      </c>
      <c r="X667" s="1560" t="s">
        <v>538</v>
      </c>
      <c r="Y667" s="1559" t="s">
        <v>537</v>
      </c>
      <c r="Z667" s="1560" t="s">
        <v>538</v>
      </c>
      <c r="AA667" s="1559" t="s">
        <v>537</v>
      </c>
      <c r="AB667" s="1560" t="s">
        <v>538</v>
      </c>
      <c r="AC667" s="1559" t="s">
        <v>537</v>
      </c>
      <c r="AD667" s="1560" t="s">
        <v>538</v>
      </c>
      <c r="AE667" s="1559" t="s">
        <v>537</v>
      </c>
      <c r="AF667"/>
      <c r="AG667"/>
      <c r="AH667"/>
      <c r="AI667"/>
      <c r="AJ667"/>
      <c r="AK667"/>
      <c r="AL667"/>
      <c r="AM667"/>
      <c r="AN667"/>
      <c r="AO667"/>
      <c r="AP667"/>
      <c r="AQ667"/>
      <c r="AR667"/>
      <c r="AS667"/>
      <c r="AT667"/>
      <c r="AU667"/>
      <c r="AV667"/>
      <c r="AW667"/>
      <c r="AX667"/>
      <c r="AY667"/>
      <c r="AZ667"/>
      <c r="BA667"/>
      <c r="BB667"/>
      <c r="BC667"/>
      <c r="BD667"/>
      <c r="BE667"/>
      <c r="BF667"/>
      <c r="BG667"/>
      <c r="BH667"/>
    </row>
    <row r="668" spans="1:60" ht="13.5" thickTop="1" thickBot="1" x14ac:dyDescent="0.3">
      <c r="A668" s="1322" t="s">
        <v>529</v>
      </c>
      <c r="B668" s="1480">
        <f>SUM(B667:N667)/Y666</f>
        <v>0.1</v>
      </c>
      <c r="C668"/>
      <c r="D668" s="4"/>
      <c r="E668" s="4"/>
      <c r="F668" s="4"/>
      <c r="G668" s="4"/>
      <c r="H668" s="4"/>
      <c r="I668" s="4"/>
      <c r="J668" s="4"/>
      <c r="K668" s="4"/>
      <c r="L668" s="4"/>
      <c r="M668" s="4"/>
      <c r="N668" s="4"/>
      <c r="O668" s="4"/>
      <c r="P668" s="4"/>
      <c r="Q668" s="4"/>
      <c r="R668" s="4"/>
      <c r="S668" s="4"/>
      <c r="T668" s="4"/>
      <c r="U668" s="4"/>
      <c r="V668" s="4"/>
      <c r="W668" s="1561" t="s">
        <v>17</v>
      </c>
      <c r="X668" s="1562" t="s">
        <v>17</v>
      </c>
      <c r="Y668" s="1561">
        <v>1</v>
      </c>
      <c r="Z668" s="1562">
        <v>0</v>
      </c>
      <c r="AA668" s="1561">
        <v>0.99029126213592233</v>
      </c>
      <c r="AB668" s="1562">
        <v>9.7087378640776691E-3</v>
      </c>
      <c r="AC668" s="1561">
        <v>0.82789929839042498</v>
      </c>
      <c r="AD668" s="1562">
        <v>0.17210070160957491</v>
      </c>
      <c r="AE668" s="1561">
        <v>0.83646322378716764</v>
      </c>
      <c r="AF668" s="1022"/>
      <c r="AG668" s="1022"/>
      <c r="AH668" s="1022"/>
      <c r="AI668" s="1023"/>
      <c r="AJ668" s="1023"/>
      <c r="AK668" s="1024"/>
      <c r="AL668" s="198"/>
      <c r="AM668" s="198"/>
      <c r="AN668" s="198"/>
      <c r="AO668" s="198"/>
      <c r="AP668" s="198"/>
      <c r="AQ668" s="198"/>
      <c r="AR668" s="198"/>
      <c r="AS668" s="198"/>
      <c r="AT668" s="198"/>
      <c r="AU668" s="198"/>
      <c r="AV668" s="198"/>
      <c r="AW668" s="198"/>
      <c r="AX668" s="198"/>
      <c r="AY668" s="198"/>
      <c r="AZ668" s="198"/>
      <c r="BA668" s="198"/>
      <c r="BB668" s="198"/>
      <c r="BC668" s="198"/>
      <c r="BD668" s="198"/>
      <c r="BE668" s="198"/>
      <c r="BF668" s="198"/>
      <c r="BG668" s="198"/>
      <c r="BH668" s="198"/>
    </row>
    <row r="669" spans="1:60" ht="25.5" thickBot="1" x14ac:dyDescent="0.55000000000000004">
      <c r="A669" s="1011" t="s">
        <v>549</v>
      </c>
      <c r="B669" s="1012"/>
      <c r="C669" s="1012"/>
      <c r="D669" s="4"/>
      <c r="E669" s="4"/>
      <c r="F669" s="4"/>
      <c r="G669" s="4"/>
      <c r="H669" s="4"/>
      <c r="I669" s="4"/>
      <c r="J669" s="4"/>
      <c r="K669" s="4"/>
      <c r="L669" s="4"/>
      <c r="M669" s="4"/>
      <c r="N669" s="4"/>
      <c r="O669" s="4"/>
      <c r="P669" s="4"/>
      <c r="Q669" s="4"/>
      <c r="R669" s="4"/>
      <c r="S669" s="4"/>
      <c r="T669" s="4"/>
      <c r="U669" s="4"/>
      <c r="V669" s="4"/>
      <c r="W669" s="1564"/>
      <c r="X669" s="1564"/>
      <c r="Y669" s="1564"/>
      <c r="Z669" s="1564"/>
      <c r="AA669" s="1564"/>
      <c r="AB669" s="1564"/>
      <c r="AC669" s="1564"/>
      <c r="AD669" s="1564"/>
      <c r="AE669" s="1564"/>
      <c r="AF669" s="1173"/>
      <c r="AG669" s="1173"/>
      <c r="AH669" s="1173"/>
      <c r="AI669" s="1503"/>
      <c r="AJ669" s="1503"/>
      <c r="AK669" s="1032"/>
      <c r="AL669" s="198"/>
      <c r="AM669" s="198"/>
      <c r="AN669" s="198"/>
      <c r="AO669" s="198"/>
      <c r="AP669" s="198"/>
      <c r="AQ669" s="198"/>
      <c r="AR669" s="198"/>
      <c r="AS669" s="198"/>
      <c r="AT669" s="198"/>
      <c r="AU669" s="198"/>
      <c r="AV669" s="198"/>
      <c r="AW669" s="198"/>
      <c r="AX669" s="198"/>
      <c r="AY669" s="198"/>
      <c r="AZ669" s="198"/>
      <c r="BA669" s="198"/>
      <c r="BB669" s="198"/>
      <c r="BC669" s="198"/>
      <c r="BD669" s="198"/>
      <c r="BE669" s="198"/>
      <c r="BF669" s="198"/>
      <c r="BG669" s="198"/>
      <c r="BH669" s="198"/>
    </row>
    <row r="670" spans="1:60" ht="13.5" thickBot="1" x14ac:dyDescent="0.35">
      <c r="A670" s="1414" t="s">
        <v>191</v>
      </c>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c r="AD670"/>
      <c r="AE670"/>
      <c r="AF670" s="1173"/>
      <c r="AG670" s="1173"/>
      <c r="AH670" s="1503"/>
      <c r="AI670" s="1503"/>
      <c r="AJ670" s="1503"/>
      <c r="AK670" s="1032"/>
      <c r="AL670" s="198"/>
      <c r="AM670" s="198"/>
      <c r="AN670" s="198"/>
      <c r="AO670" s="198"/>
      <c r="AP670" s="198"/>
      <c r="AQ670" s="198"/>
      <c r="AR670" s="198"/>
      <c r="AS670" s="198"/>
      <c r="AT670" s="198"/>
      <c r="AU670" s="198"/>
      <c r="AV670" s="198"/>
      <c r="AW670" s="198"/>
      <c r="AX670" s="198"/>
      <c r="AY670" s="198"/>
      <c r="AZ670" s="198"/>
      <c r="BA670" s="198"/>
      <c r="BB670" s="198"/>
      <c r="BC670" s="198"/>
      <c r="BD670" s="198"/>
      <c r="BE670" s="198"/>
      <c r="BF670" s="198"/>
      <c r="BG670" s="198"/>
      <c r="BH670" s="198"/>
    </row>
    <row r="671" spans="1:60" ht="14" thickTop="1" thickBot="1" x14ac:dyDescent="0.35">
      <c r="A671" s="1017" t="s">
        <v>192</v>
      </c>
      <c r="B671" s="931">
        <v>35185</v>
      </c>
      <c r="C671" s="931">
        <v>35191</v>
      </c>
      <c r="D671" s="931">
        <v>35198</v>
      </c>
      <c r="E671" s="931">
        <v>35213</v>
      </c>
      <c r="F671" s="931">
        <v>35219</v>
      </c>
      <c r="G671" s="931">
        <v>35226</v>
      </c>
      <c r="H671" s="931">
        <v>35233</v>
      </c>
      <c r="I671" s="931">
        <v>35240</v>
      </c>
      <c r="J671" s="931">
        <v>35247</v>
      </c>
      <c r="K671" s="931">
        <v>35254</v>
      </c>
      <c r="L671" s="931">
        <v>35261</v>
      </c>
      <c r="M671" s="931">
        <v>35268</v>
      </c>
      <c r="N671" s="931">
        <v>35275</v>
      </c>
      <c r="O671" s="931">
        <v>35284</v>
      </c>
      <c r="P671" s="931">
        <v>35293</v>
      </c>
      <c r="Q671" s="931">
        <v>35314</v>
      </c>
      <c r="R671" s="931">
        <v>35332</v>
      </c>
      <c r="S671" s="931">
        <v>35340</v>
      </c>
      <c r="T671" s="931">
        <v>35360</v>
      </c>
      <c r="U671" s="1492">
        <v>35370</v>
      </c>
      <c r="V671" s="1495">
        <v>1996</v>
      </c>
      <c r="W671" s="1019"/>
      <c r="X671" s="1019"/>
      <c r="Y671" s="1020"/>
      <c r="Z671" s="1020"/>
      <c r="AA671" s="1020"/>
      <c r="AB671" s="1020"/>
      <c r="AC671" s="1021"/>
      <c r="AD671" s="1022"/>
      <c r="AE671" s="1022"/>
      <c r="AF671" s="1512" t="s">
        <v>532</v>
      </c>
      <c r="AG671" s="1513"/>
      <c r="AH671" s="1514"/>
      <c r="AI671" s="1514"/>
      <c r="AJ671" s="1503"/>
      <c r="AK671" s="1659"/>
      <c r="AL671" s="1637"/>
      <c r="AM671" s="1637"/>
      <c r="AN671" s="1637"/>
      <c r="AO671" s="1637"/>
      <c r="AP671" s="1637"/>
      <c r="AQ671" s="1637"/>
      <c r="AR671" s="1637"/>
      <c r="AS671" s="1637"/>
      <c r="AT671" s="1637"/>
      <c r="AU671" s="1637"/>
      <c r="AV671" s="1637"/>
      <c r="AW671" s="1637"/>
      <c r="AX671" s="1637"/>
      <c r="AY671" s="1637"/>
      <c r="AZ671" s="1637"/>
      <c r="BA671" s="1637"/>
      <c r="BB671" s="1637"/>
      <c r="BC671" s="1637"/>
      <c r="BD671" s="1637"/>
      <c r="BE671" s="1637"/>
      <c r="BF671" s="1637"/>
      <c r="BG671" s="1637"/>
      <c r="BH671" s="1637"/>
    </row>
    <row r="672" spans="1:60" ht="13" x14ac:dyDescent="0.3">
      <c r="A672" s="1025" t="s">
        <v>193</v>
      </c>
      <c r="B672" s="1173" t="s">
        <v>194</v>
      </c>
      <c r="C672" s="1173" t="s">
        <v>194</v>
      </c>
      <c r="D672" s="1173" t="s">
        <v>194</v>
      </c>
      <c r="E672" s="1173" t="s">
        <v>194</v>
      </c>
      <c r="F672" s="1173" t="s">
        <v>194</v>
      </c>
      <c r="G672" s="1173" t="s">
        <v>194</v>
      </c>
      <c r="H672" s="1173" t="s">
        <v>194</v>
      </c>
      <c r="I672" s="1173" t="s">
        <v>194</v>
      </c>
      <c r="J672" s="1173" t="s">
        <v>194</v>
      </c>
      <c r="K672" s="1173" t="s">
        <v>194</v>
      </c>
      <c r="L672" s="1173" t="s">
        <v>194</v>
      </c>
      <c r="M672" s="1173" t="s">
        <v>194</v>
      </c>
      <c r="N672" s="1173" t="s">
        <v>194</v>
      </c>
      <c r="O672" s="1173" t="s">
        <v>194</v>
      </c>
      <c r="P672" s="1173" t="s">
        <v>242</v>
      </c>
      <c r="Q672" s="1173" t="s">
        <v>242</v>
      </c>
      <c r="R672" s="1173" t="s">
        <v>242</v>
      </c>
      <c r="S672" s="1173" t="s">
        <v>242</v>
      </c>
      <c r="T672" s="1173" t="s">
        <v>242</v>
      </c>
      <c r="U672" s="1497" t="s">
        <v>242</v>
      </c>
      <c r="V672" s="1499"/>
      <c r="W672" s="1500"/>
      <c r="X672" s="1500"/>
      <c r="Y672" s="1501"/>
      <c r="Z672" s="1501"/>
      <c r="AA672" s="1501"/>
      <c r="AB672" s="1501"/>
      <c r="AC672" s="1502"/>
      <c r="AD672" s="1173"/>
      <c r="AE672" s="1173"/>
      <c r="AF672" s="1050" t="s">
        <v>207</v>
      </c>
      <c r="AG672" s="1051" t="s">
        <v>204</v>
      </c>
      <c r="AH672" s="1518"/>
      <c r="AI672" s="1503"/>
      <c r="AJ672" s="1503"/>
      <c r="AK672" s="1032"/>
      <c r="AL672" s="198"/>
      <c r="AM672" s="198"/>
      <c r="AN672" s="198"/>
      <c r="AO672" s="198"/>
      <c r="AP672" s="198"/>
      <c r="AQ672" s="198"/>
      <c r="AR672" s="198"/>
      <c r="AS672" s="198"/>
      <c r="AT672" s="198"/>
      <c r="AU672" s="198"/>
      <c r="AV672" s="198"/>
      <c r="AW672" s="198"/>
      <c r="AX672" s="198"/>
      <c r="AY672" s="198"/>
      <c r="AZ672" s="198"/>
      <c r="BA672" s="198"/>
      <c r="BB672" s="198"/>
      <c r="BC672" s="198"/>
      <c r="BD672" s="198"/>
      <c r="BE672" s="198"/>
      <c r="BF672" s="198"/>
      <c r="BG672" s="198"/>
      <c r="BH672" s="198"/>
    </row>
    <row r="673" spans="1:60" ht="13" x14ac:dyDescent="0.3">
      <c r="A673" s="1025" t="s">
        <v>195</v>
      </c>
      <c r="B673" s="1173" t="s">
        <v>196</v>
      </c>
      <c r="C673" s="1173" t="s">
        <v>246</v>
      </c>
      <c r="D673" s="1173" t="s">
        <v>246</v>
      </c>
      <c r="E673" s="1173" t="s">
        <v>246</v>
      </c>
      <c r="F673" s="1173" t="s">
        <v>196</v>
      </c>
      <c r="G673" s="1173" t="s">
        <v>246</v>
      </c>
      <c r="H673" s="1173" t="s">
        <v>260</v>
      </c>
      <c r="I673" s="1173" t="s">
        <v>246</v>
      </c>
      <c r="J673" s="1173" t="s">
        <v>196</v>
      </c>
      <c r="K673" s="1173" t="s">
        <v>246</v>
      </c>
      <c r="L673" s="1173" t="s">
        <v>246</v>
      </c>
      <c r="M673" s="1173" t="s">
        <v>246</v>
      </c>
      <c r="N673" s="1173" t="s">
        <v>260</v>
      </c>
      <c r="O673" s="1173" t="s">
        <v>283</v>
      </c>
      <c r="P673" s="1173" t="s">
        <v>260</v>
      </c>
      <c r="Q673" s="1173" t="s">
        <v>283</v>
      </c>
      <c r="R673" s="1173" t="s">
        <v>283</v>
      </c>
      <c r="S673" s="1173" t="s">
        <v>283</v>
      </c>
      <c r="T673" s="1173" t="s">
        <v>283</v>
      </c>
      <c r="U673" s="1497" t="s">
        <v>283</v>
      </c>
      <c r="V673" s="1033" t="s">
        <v>46</v>
      </c>
      <c r="W673" s="1500"/>
      <c r="X673" s="1501"/>
      <c r="Y673" s="1501"/>
      <c r="Z673" s="1501"/>
      <c r="AA673" s="1501"/>
      <c r="AB673" s="1501"/>
      <c r="AC673" s="1502"/>
      <c r="AD673" s="1173"/>
      <c r="AE673" s="1173"/>
      <c r="AF673" s="1524">
        <v>704</v>
      </c>
      <c r="AG673" s="1640">
        <v>0.14040686078978859</v>
      </c>
      <c r="AH673" s="1525" t="s">
        <v>208</v>
      </c>
      <c r="AI673" s="1503"/>
      <c r="AJ673" s="1503"/>
      <c r="AK673" s="1032"/>
      <c r="AL673"/>
      <c r="AM673"/>
      <c r="AN673"/>
      <c r="AO673"/>
      <c r="AP673"/>
      <c r="AQ673"/>
      <c r="AR673"/>
      <c r="AS673"/>
      <c r="AT673"/>
      <c r="AU673"/>
      <c r="AV673"/>
      <c r="AW673"/>
      <c r="AX673"/>
      <c r="AY673"/>
      <c r="AZ673"/>
      <c r="BA673"/>
      <c r="BB673"/>
      <c r="BC673"/>
      <c r="BD673"/>
      <c r="BE673"/>
      <c r="BF673"/>
      <c r="BG673"/>
      <c r="BH673"/>
    </row>
    <row r="674" spans="1:60" ht="13.5" thickBot="1" x14ac:dyDescent="0.35">
      <c r="A674" s="1504" t="s">
        <v>292</v>
      </c>
      <c r="B674" s="1513">
        <v>6981</v>
      </c>
      <c r="C674" s="1513">
        <v>7222</v>
      </c>
      <c r="D674" s="1513">
        <v>9299</v>
      </c>
      <c r="E674" s="1513">
        <v>12799</v>
      </c>
      <c r="F674" s="1513">
        <v>14629</v>
      </c>
      <c r="G674" s="1513">
        <v>14856</v>
      </c>
      <c r="H674" s="1513">
        <v>13841</v>
      </c>
      <c r="I674" s="1513">
        <v>13016</v>
      </c>
      <c r="J674" s="1513">
        <v>14556</v>
      </c>
      <c r="K674" s="1513">
        <v>14901</v>
      </c>
      <c r="L674" s="1513">
        <v>13188</v>
      </c>
      <c r="M674" s="1513">
        <v>14284</v>
      </c>
      <c r="N674" s="1513">
        <v>14811</v>
      </c>
      <c r="O674" s="1513">
        <v>14583</v>
      </c>
      <c r="P674" s="1513">
        <v>14949</v>
      </c>
      <c r="Q674" s="1513">
        <v>10938</v>
      </c>
      <c r="R674" s="1513">
        <v>8592</v>
      </c>
      <c r="S674" s="1513">
        <v>7515</v>
      </c>
      <c r="T674" s="1513">
        <v>5329</v>
      </c>
      <c r="U674" s="1606">
        <v>5307</v>
      </c>
      <c r="V674" s="1508" t="s">
        <v>531</v>
      </c>
      <c r="W674" s="1605"/>
      <c r="X674" s="1510"/>
      <c r="Y674" s="1510"/>
      <c r="Z674" s="1510"/>
      <c r="AA674" s="1510"/>
      <c r="AB674" s="1605"/>
      <c r="AC674" s="1511"/>
      <c r="AD674" s="1512" t="s">
        <v>532</v>
      </c>
      <c r="AE674" s="1513"/>
      <c r="AF674" s="1524">
        <v>1072</v>
      </c>
      <c r="AG674" s="1640">
        <v>0.21380135620263263</v>
      </c>
      <c r="AH674" s="1525" t="s">
        <v>209</v>
      </c>
      <c r="AI674" s="1503"/>
      <c r="AJ674" s="1503"/>
      <c r="AK674" s="1032"/>
      <c r="AL674"/>
      <c r="AM674"/>
      <c r="AN674"/>
      <c r="AO674"/>
      <c r="AP674"/>
      <c r="AQ674"/>
      <c r="AR674"/>
      <c r="AS674"/>
      <c r="AT674"/>
      <c r="AU674"/>
      <c r="AV674"/>
      <c r="AW674"/>
      <c r="AX674"/>
      <c r="AY674"/>
      <c r="AZ674"/>
      <c r="BA674"/>
      <c r="BB674"/>
      <c r="BC674"/>
      <c r="BD674"/>
      <c r="BE674"/>
      <c r="BF674"/>
      <c r="BG674"/>
      <c r="BH674"/>
    </row>
    <row r="675" spans="1:60" ht="13.5" thickBot="1" x14ac:dyDescent="0.35">
      <c r="A675" s="1638" t="s">
        <v>199</v>
      </c>
      <c r="B675" s="1173" t="s">
        <v>200</v>
      </c>
      <c r="C675" s="1173" t="s">
        <v>200</v>
      </c>
      <c r="D675" s="1173" t="s">
        <v>200</v>
      </c>
      <c r="E675" s="1173" t="s">
        <v>200</v>
      </c>
      <c r="F675" s="1173" t="s">
        <v>200</v>
      </c>
      <c r="G675" s="1173" t="s">
        <v>200</v>
      </c>
      <c r="H675" s="1173" t="s">
        <v>200</v>
      </c>
      <c r="I675" s="1173" t="s">
        <v>200</v>
      </c>
      <c r="J675" s="1173" t="s">
        <v>200</v>
      </c>
      <c r="K675" s="1173" t="s">
        <v>200</v>
      </c>
      <c r="L675" s="1173" t="s">
        <v>200</v>
      </c>
      <c r="M675" s="1173" t="s">
        <v>200</v>
      </c>
      <c r="N675" s="1173" t="s">
        <v>200</v>
      </c>
      <c r="O675" s="1173" t="s">
        <v>200</v>
      </c>
      <c r="P675" s="1173" t="s">
        <v>200</v>
      </c>
      <c r="Q675" s="1173" t="s">
        <v>248</v>
      </c>
      <c r="R675" s="1173" t="s">
        <v>248</v>
      </c>
      <c r="S675" s="1173" t="s">
        <v>206</v>
      </c>
      <c r="T675" s="1173" t="s">
        <v>206</v>
      </c>
      <c r="U675" s="1497" t="s">
        <v>206</v>
      </c>
      <c r="V675" s="1050" t="s">
        <v>201</v>
      </c>
      <c r="W675" s="1661" t="s">
        <v>202</v>
      </c>
      <c r="X675" s="1050" t="s">
        <v>200</v>
      </c>
      <c r="Y675" s="1051" t="s">
        <v>204</v>
      </c>
      <c r="Z675" s="1050" t="s">
        <v>248</v>
      </c>
      <c r="AA675" s="1516" t="s">
        <v>204</v>
      </c>
      <c r="AB675" s="1050" t="s">
        <v>206</v>
      </c>
      <c r="AC675" s="1051" t="s">
        <v>202</v>
      </c>
      <c r="AD675" s="1662" t="s">
        <v>207</v>
      </c>
      <c r="AE675" s="1051" t="s">
        <v>204</v>
      </c>
      <c r="AF675" s="1524">
        <v>1026</v>
      </c>
      <c r="AG675" s="1641">
        <v>0.20462704427602713</v>
      </c>
      <c r="AH675" s="1529" t="s">
        <v>211</v>
      </c>
      <c r="AI675" s="1503"/>
      <c r="AJ675" s="1503"/>
      <c r="AK675" s="1032"/>
      <c r="AL675"/>
      <c r="AM675"/>
      <c r="AN675"/>
      <c r="AO675"/>
      <c r="AP675"/>
      <c r="AQ675"/>
      <c r="AR675"/>
      <c r="AS675"/>
      <c r="AT675"/>
      <c r="AU675"/>
      <c r="AV675"/>
      <c r="AW675"/>
      <c r="AX675"/>
      <c r="AY675"/>
      <c r="AZ675"/>
      <c r="BA675"/>
      <c r="BB675"/>
      <c r="BC675"/>
      <c r="BD675"/>
      <c r="BE675"/>
      <c r="BF675"/>
      <c r="BG675"/>
      <c r="BH675"/>
    </row>
    <row r="676" spans="1:60" ht="13" x14ac:dyDescent="0.3">
      <c r="A676" s="1053" t="s">
        <v>208</v>
      </c>
      <c r="B676" s="1274" t="s">
        <v>218</v>
      </c>
      <c r="C676" s="1274" t="s">
        <v>218</v>
      </c>
      <c r="D676" s="1274" t="s">
        <v>218</v>
      </c>
      <c r="E676" s="1274" t="s">
        <v>218</v>
      </c>
      <c r="F676" s="1274">
        <v>0</v>
      </c>
      <c r="G676" s="1274">
        <v>0</v>
      </c>
      <c r="H676" s="1274">
        <v>0</v>
      </c>
      <c r="I676" s="1274">
        <v>0</v>
      </c>
      <c r="J676" s="1274">
        <v>2</v>
      </c>
      <c r="K676" s="1274">
        <v>0</v>
      </c>
      <c r="L676" s="1274">
        <v>0</v>
      </c>
      <c r="M676" s="1274">
        <v>0</v>
      </c>
      <c r="N676" s="1274">
        <v>0</v>
      </c>
      <c r="O676" s="1274">
        <v>0</v>
      </c>
      <c r="P676" s="1274" t="s">
        <v>218</v>
      </c>
      <c r="Q676" s="1274">
        <v>0</v>
      </c>
      <c r="R676" s="1274">
        <v>0</v>
      </c>
      <c r="S676" s="1274">
        <v>0</v>
      </c>
      <c r="T676" s="1274">
        <v>0</v>
      </c>
      <c r="U676" s="1527">
        <v>145</v>
      </c>
      <c r="V676" s="1523" t="s">
        <v>17</v>
      </c>
      <c r="W676" s="1522" t="s">
        <v>17</v>
      </c>
      <c r="X676" s="1523">
        <v>2</v>
      </c>
      <c r="Y676" s="1522">
        <v>4.6511627906976744E-2</v>
      </c>
      <c r="Z676" s="1523">
        <v>0</v>
      </c>
      <c r="AA676" s="1522">
        <v>0</v>
      </c>
      <c r="AB676" s="1523">
        <v>145</v>
      </c>
      <c r="AC676" s="1522">
        <v>4.6355498721227621E-2</v>
      </c>
      <c r="AD676" s="1524">
        <v>147</v>
      </c>
      <c r="AE676" s="1640">
        <v>4.5794392523364487E-2</v>
      </c>
      <c r="AF676" s="1524">
        <v>484</v>
      </c>
      <c r="AG676" s="1641">
        <v>9.6529716792979656E-2</v>
      </c>
      <c r="AH676" s="1529" t="s">
        <v>212</v>
      </c>
      <c r="AI676" s="1503"/>
      <c r="AJ676" s="1503"/>
      <c r="AK676" s="1032"/>
      <c r="AL676"/>
      <c r="AM676"/>
      <c r="AN676"/>
      <c r="AO676"/>
      <c r="AP676"/>
      <c r="AQ676"/>
      <c r="AR676"/>
      <c r="AS676"/>
      <c r="AT676"/>
      <c r="AU676"/>
      <c r="AV676"/>
      <c r="AW676"/>
      <c r="AX676"/>
      <c r="AY676"/>
      <c r="AZ676"/>
      <c r="BA676"/>
      <c r="BB676"/>
      <c r="BC676"/>
      <c r="BD676"/>
      <c r="BE676"/>
      <c r="BF676"/>
      <c r="BG676"/>
      <c r="BH676"/>
    </row>
    <row r="677" spans="1:60" ht="13" x14ac:dyDescent="0.3">
      <c r="A677" s="1065" t="s">
        <v>209</v>
      </c>
      <c r="B677" s="1274">
        <v>2</v>
      </c>
      <c r="C677" s="1526">
        <v>4</v>
      </c>
      <c r="D677" s="1274">
        <v>3</v>
      </c>
      <c r="E677" s="1274">
        <v>3</v>
      </c>
      <c r="F677" s="1274">
        <v>1</v>
      </c>
      <c r="G677" s="1274">
        <v>1</v>
      </c>
      <c r="H677" s="1274">
        <v>2</v>
      </c>
      <c r="I677" s="1274">
        <v>0</v>
      </c>
      <c r="J677" s="1274">
        <v>1</v>
      </c>
      <c r="K677" s="1274">
        <v>4</v>
      </c>
      <c r="L677" s="1274">
        <v>3</v>
      </c>
      <c r="M677" s="1274">
        <v>0</v>
      </c>
      <c r="N677" s="1274">
        <v>3</v>
      </c>
      <c r="O677" s="1274">
        <v>1</v>
      </c>
      <c r="P677" s="1274">
        <v>0</v>
      </c>
      <c r="Q677" s="1274">
        <v>0</v>
      </c>
      <c r="R677" s="1274">
        <v>31</v>
      </c>
      <c r="S677" s="1274">
        <v>92</v>
      </c>
      <c r="T677" s="1274">
        <v>210</v>
      </c>
      <c r="U677" s="1527">
        <v>282</v>
      </c>
      <c r="V677" s="1523" t="s">
        <v>17</v>
      </c>
      <c r="W677" s="1522" t="s">
        <v>17</v>
      </c>
      <c r="X677" s="1523">
        <v>28</v>
      </c>
      <c r="Y677" s="1522">
        <v>0.65116279069767447</v>
      </c>
      <c r="Z677" s="1523">
        <v>31</v>
      </c>
      <c r="AA677" s="1522">
        <v>0.79487179487179482</v>
      </c>
      <c r="AB677" s="1523">
        <v>584</v>
      </c>
      <c r="AC677" s="1522">
        <v>0.1867007672634271</v>
      </c>
      <c r="AD677" s="1524">
        <v>643</v>
      </c>
      <c r="AE677" s="1640">
        <v>0.20031152647975078</v>
      </c>
      <c r="AF677" s="1524">
        <v>162</v>
      </c>
      <c r="AG677" s="1641">
        <v>3.2309533306741127E-2</v>
      </c>
      <c r="AH677" s="1529" t="s">
        <v>213</v>
      </c>
      <c r="AI677" s="1503"/>
      <c r="AJ677" s="1503"/>
      <c r="AK677" s="1032"/>
      <c r="AL677"/>
      <c r="AM677"/>
      <c r="AN677"/>
      <c r="AO677"/>
      <c r="AP677"/>
      <c r="AQ677"/>
      <c r="AR677"/>
      <c r="AS677"/>
      <c r="AT677"/>
      <c r="AU677"/>
      <c r="AV677"/>
      <c r="AW677"/>
      <c r="AX677"/>
      <c r="AY677"/>
      <c r="AZ677"/>
      <c r="BA677"/>
      <c r="BB677"/>
      <c r="BC677"/>
      <c r="BD677"/>
      <c r="BE677"/>
      <c r="BF677"/>
      <c r="BG677"/>
      <c r="BH677"/>
    </row>
    <row r="678" spans="1:60" ht="13" x14ac:dyDescent="0.3">
      <c r="A678" s="1065" t="s">
        <v>211</v>
      </c>
      <c r="B678" s="1274">
        <v>0</v>
      </c>
      <c r="C678" s="1526">
        <v>4</v>
      </c>
      <c r="D678" s="1274">
        <v>3</v>
      </c>
      <c r="E678" s="1274">
        <v>3</v>
      </c>
      <c r="F678" s="1274">
        <v>2</v>
      </c>
      <c r="G678" s="1274">
        <v>1</v>
      </c>
      <c r="H678" s="1274">
        <v>0</v>
      </c>
      <c r="I678" s="1274">
        <v>0</v>
      </c>
      <c r="J678" s="1274">
        <v>0</v>
      </c>
      <c r="K678" s="1274">
        <v>0</v>
      </c>
      <c r="L678" s="1274">
        <v>0</v>
      </c>
      <c r="M678" s="1274">
        <v>0</v>
      </c>
      <c r="N678" s="1274">
        <v>0</v>
      </c>
      <c r="O678" s="1274">
        <v>0</v>
      </c>
      <c r="P678" s="1274">
        <v>0</v>
      </c>
      <c r="Q678" s="1274">
        <v>0</v>
      </c>
      <c r="R678" s="1274">
        <v>8</v>
      </c>
      <c r="S678" s="1274">
        <v>54</v>
      </c>
      <c r="T678" s="1274">
        <v>218</v>
      </c>
      <c r="U678" s="1527">
        <v>710</v>
      </c>
      <c r="V678" s="1523" t="s">
        <v>17</v>
      </c>
      <c r="W678" s="1522" t="s">
        <v>17</v>
      </c>
      <c r="X678" s="1523">
        <v>13</v>
      </c>
      <c r="Y678" s="1522">
        <v>0.30232558139534882</v>
      </c>
      <c r="Z678" s="1523">
        <v>8</v>
      </c>
      <c r="AA678" s="1522">
        <v>0.20512820512820512</v>
      </c>
      <c r="AB678" s="1523">
        <v>982</v>
      </c>
      <c r="AC678" s="1522">
        <v>0.31393861892583119</v>
      </c>
      <c r="AD678" s="1524">
        <v>1003</v>
      </c>
      <c r="AE678" s="1641">
        <v>0.31246105919003114</v>
      </c>
      <c r="AF678" s="1524">
        <v>414</v>
      </c>
      <c r="AG678" s="1641">
        <v>8.2568807339449546E-2</v>
      </c>
      <c r="AH678" s="1529" t="s">
        <v>214</v>
      </c>
      <c r="AI678" s="1503"/>
      <c r="AJ678" s="1503"/>
      <c r="AK678" s="1032"/>
      <c r="AL678"/>
      <c r="AM678"/>
      <c r="AN678"/>
      <c r="AO678"/>
      <c r="AP678"/>
      <c r="AQ678"/>
      <c r="AR678"/>
      <c r="AS678"/>
      <c r="AT678"/>
      <c r="AU678"/>
      <c r="AV678"/>
      <c r="AW678"/>
      <c r="AX678"/>
      <c r="AY678"/>
      <c r="AZ678"/>
      <c r="BA678"/>
      <c r="BB678"/>
      <c r="BC678"/>
      <c r="BD678"/>
      <c r="BE678"/>
      <c r="BF678"/>
      <c r="BG678"/>
      <c r="BH678"/>
    </row>
    <row r="679" spans="1:60" ht="13" x14ac:dyDescent="0.3">
      <c r="A679" s="1065" t="s">
        <v>212</v>
      </c>
      <c r="B679" s="1274">
        <v>0</v>
      </c>
      <c r="C679" s="1274">
        <v>0</v>
      </c>
      <c r="D679" s="1274">
        <v>0</v>
      </c>
      <c r="E679" s="1274">
        <v>0</v>
      </c>
      <c r="F679" s="1274">
        <v>0</v>
      </c>
      <c r="G679" s="1274">
        <v>0</v>
      </c>
      <c r="H679" s="1274">
        <v>0</v>
      </c>
      <c r="I679" s="1274">
        <v>0</v>
      </c>
      <c r="J679" s="1274">
        <v>0</v>
      </c>
      <c r="K679" s="1274">
        <v>0</v>
      </c>
      <c r="L679" s="1274">
        <v>0</v>
      </c>
      <c r="M679" s="1274">
        <v>0</v>
      </c>
      <c r="N679" s="1274">
        <v>0</v>
      </c>
      <c r="O679" s="1274">
        <v>0</v>
      </c>
      <c r="P679" s="1274">
        <v>0</v>
      </c>
      <c r="Q679" s="1274">
        <v>0</v>
      </c>
      <c r="R679" s="1274">
        <v>0</v>
      </c>
      <c r="S679" s="1274">
        <v>4</v>
      </c>
      <c r="T679" s="1274">
        <v>189</v>
      </c>
      <c r="U679" s="1527">
        <v>195</v>
      </c>
      <c r="V679" s="1523" t="s">
        <v>17</v>
      </c>
      <c r="W679" s="1522" t="s">
        <v>17</v>
      </c>
      <c r="X679" s="1523">
        <v>0</v>
      </c>
      <c r="Y679" s="1522">
        <v>0</v>
      </c>
      <c r="Z679" s="1523">
        <v>0</v>
      </c>
      <c r="AA679" s="1522">
        <v>0</v>
      </c>
      <c r="AB679" s="1523">
        <v>388</v>
      </c>
      <c r="AC679" s="1522">
        <v>0.12404092071611253</v>
      </c>
      <c r="AD679" s="1524">
        <v>388</v>
      </c>
      <c r="AE679" s="1641">
        <v>0.12087227414330218</v>
      </c>
      <c r="AF679" s="1524">
        <v>195</v>
      </c>
      <c r="AG679" s="1641">
        <v>3.8891104906262464E-2</v>
      </c>
      <c r="AH679" s="1529" t="s">
        <v>215</v>
      </c>
      <c r="AI679" s="1503"/>
      <c r="AJ679" s="1503"/>
      <c r="AK679" s="1032"/>
      <c r="AL679"/>
      <c r="AM679"/>
      <c r="AN679"/>
      <c r="AO679"/>
      <c r="AP679"/>
      <c r="AQ679"/>
      <c r="AR679"/>
      <c r="AS679"/>
      <c r="AT679"/>
      <c r="AU679"/>
      <c r="AV679"/>
      <c r="AW679"/>
      <c r="AX679"/>
      <c r="AY679"/>
      <c r="AZ679"/>
      <c r="BA679"/>
      <c r="BB679"/>
      <c r="BC679"/>
      <c r="BD679"/>
      <c r="BE679"/>
      <c r="BF679"/>
      <c r="BG679"/>
      <c r="BH679"/>
    </row>
    <row r="680" spans="1:60" ht="13.5" thickBot="1" x14ac:dyDescent="0.35">
      <c r="A680" s="1065" t="s">
        <v>213</v>
      </c>
      <c r="B680" s="1274">
        <v>0</v>
      </c>
      <c r="C680" s="1274">
        <v>0</v>
      </c>
      <c r="D680" s="1274">
        <v>0</v>
      </c>
      <c r="E680" s="1274" t="s">
        <v>218</v>
      </c>
      <c r="F680" s="1274">
        <v>0</v>
      </c>
      <c r="G680" s="1274">
        <v>0</v>
      </c>
      <c r="H680" s="1274">
        <v>0</v>
      </c>
      <c r="I680" s="1274">
        <v>0</v>
      </c>
      <c r="J680" s="1274">
        <v>0</v>
      </c>
      <c r="K680" s="1274">
        <v>0</v>
      </c>
      <c r="L680" s="1274">
        <v>0</v>
      </c>
      <c r="M680" s="1274">
        <v>0</v>
      </c>
      <c r="N680" s="1274">
        <v>0</v>
      </c>
      <c r="O680" s="1274">
        <v>0</v>
      </c>
      <c r="P680" s="1274">
        <v>0</v>
      </c>
      <c r="Q680" s="1274">
        <v>0</v>
      </c>
      <c r="R680" s="1274">
        <v>0</v>
      </c>
      <c r="S680" s="1274">
        <v>0</v>
      </c>
      <c r="T680" s="1274">
        <v>1</v>
      </c>
      <c r="U680" s="1527">
        <v>66</v>
      </c>
      <c r="V680" s="1523" t="s">
        <v>17</v>
      </c>
      <c r="W680" s="1522" t="s">
        <v>17</v>
      </c>
      <c r="X680" s="1523">
        <v>0</v>
      </c>
      <c r="Y680" s="1522">
        <v>0</v>
      </c>
      <c r="Z680" s="1523">
        <v>0</v>
      </c>
      <c r="AA680" s="1522">
        <v>0</v>
      </c>
      <c r="AB680" s="1523">
        <v>67</v>
      </c>
      <c r="AC680" s="1522">
        <v>2.1419437340153454E-2</v>
      </c>
      <c r="AD680" s="1524">
        <v>67</v>
      </c>
      <c r="AE680" s="1641">
        <v>2.0872274143302182E-2</v>
      </c>
      <c r="AF680" s="1535">
        <v>129</v>
      </c>
      <c r="AG680" s="1644">
        <v>2.5727961707219783E-2</v>
      </c>
      <c r="AH680" s="1536" t="s">
        <v>216</v>
      </c>
      <c r="AI680" s="1537"/>
      <c r="AJ680" s="1537"/>
      <c r="AK680" s="1587"/>
      <c r="AL680"/>
      <c r="AM680" s="1664">
        <v>0.83486043042829738</v>
      </c>
      <c r="AN680"/>
      <c r="AO680"/>
      <c r="AP680"/>
      <c r="AQ680"/>
      <c r="AR680"/>
      <c r="AS680"/>
      <c r="AT680"/>
      <c r="AU680"/>
      <c r="AV680"/>
      <c r="AW680"/>
      <c r="AX680"/>
      <c r="AY680"/>
      <c r="AZ680"/>
      <c r="BA680"/>
      <c r="BB680"/>
      <c r="BC680"/>
      <c r="BD680"/>
      <c r="BE680"/>
      <c r="BF680"/>
      <c r="BG680"/>
      <c r="BH680"/>
    </row>
    <row r="681" spans="1:60" ht="13" x14ac:dyDescent="0.3">
      <c r="A681" s="1065" t="s">
        <v>214</v>
      </c>
      <c r="B681" s="1274">
        <v>0</v>
      </c>
      <c r="C681" s="1274">
        <v>0</v>
      </c>
      <c r="D681" s="1274">
        <v>0</v>
      </c>
      <c r="E681" s="1274" t="s">
        <v>218</v>
      </c>
      <c r="F681" s="1274">
        <v>0</v>
      </c>
      <c r="G681" s="1274">
        <v>0</v>
      </c>
      <c r="H681" s="1274">
        <v>0</v>
      </c>
      <c r="I681" s="1274">
        <v>0</v>
      </c>
      <c r="J681" s="1274">
        <v>0</v>
      </c>
      <c r="K681" s="1274">
        <v>0</v>
      </c>
      <c r="L681" s="1274">
        <v>0</v>
      </c>
      <c r="M681" s="1274">
        <v>0</v>
      </c>
      <c r="N681" s="1274">
        <v>0</v>
      </c>
      <c r="O681" s="1274">
        <v>0</v>
      </c>
      <c r="P681" s="1274">
        <v>0</v>
      </c>
      <c r="Q681" s="1274">
        <v>0</v>
      </c>
      <c r="R681" s="1274">
        <v>0</v>
      </c>
      <c r="S681" s="1274">
        <v>2</v>
      </c>
      <c r="T681" s="1274">
        <v>89</v>
      </c>
      <c r="U681" s="1527">
        <v>105</v>
      </c>
      <c r="V681" s="1523" t="s">
        <v>17</v>
      </c>
      <c r="W681" s="1522" t="s">
        <v>17</v>
      </c>
      <c r="X681" s="1523">
        <v>0</v>
      </c>
      <c r="Y681" s="1522">
        <v>0</v>
      </c>
      <c r="Z681" s="1523">
        <v>0</v>
      </c>
      <c r="AA681" s="1522">
        <v>0</v>
      </c>
      <c r="AB681" s="1523">
        <v>196</v>
      </c>
      <c r="AC681" s="1522">
        <v>6.2659846547314574E-2</v>
      </c>
      <c r="AD681" s="1524">
        <v>196</v>
      </c>
      <c r="AE681" s="1641">
        <v>6.1059190031152649E-2</v>
      </c>
      <c r="AF681" s="1543">
        <v>519</v>
      </c>
      <c r="AG681" s="1647">
        <v>0.10351017151974472</v>
      </c>
      <c r="AH681" s="1544" t="s">
        <v>217</v>
      </c>
      <c r="AI681" s="1545"/>
      <c r="AJ681" s="1545"/>
      <c r="AK681" s="1590"/>
      <c r="AL681"/>
      <c r="AM681" s="1664">
        <v>0.16513956957170256</v>
      </c>
      <c r="AN681"/>
      <c r="AO681"/>
      <c r="AP681"/>
      <c r="AQ681"/>
      <c r="AR681"/>
      <c r="AS681"/>
      <c r="AT681"/>
      <c r="AU681"/>
      <c r="AV681"/>
      <c r="AW681"/>
      <c r="AX681"/>
      <c r="AY681"/>
      <c r="AZ681"/>
      <c r="BA681"/>
      <c r="BB681"/>
      <c r="BC681"/>
      <c r="BD681"/>
      <c r="BE681"/>
      <c r="BF681"/>
      <c r="BG681"/>
      <c r="BH681"/>
    </row>
    <row r="682" spans="1:60" ht="13" x14ac:dyDescent="0.3">
      <c r="A682" s="1065" t="s">
        <v>215</v>
      </c>
      <c r="B682" s="1274" t="s">
        <v>218</v>
      </c>
      <c r="C682" s="1274">
        <v>0</v>
      </c>
      <c r="D682" s="1274">
        <v>0</v>
      </c>
      <c r="E682" s="1274" t="s">
        <v>218</v>
      </c>
      <c r="F682" s="1274">
        <v>0</v>
      </c>
      <c r="G682" s="1274">
        <v>0</v>
      </c>
      <c r="H682" s="1274">
        <v>0</v>
      </c>
      <c r="I682" s="1274">
        <v>0</v>
      </c>
      <c r="J682" s="1274">
        <v>0</v>
      </c>
      <c r="K682" s="1274">
        <v>0</v>
      </c>
      <c r="L682" s="1274">
        <v>0</v>
      </c>
      <c r="M682" s="1274">
        <v>0</v>
      </c>
      <c r="N682" s="1274">
        <v>0</v>
      </c>
      <c r="O682" s="1274">
        <v>0</v>
      </c>
      <c r="P682" s="1274">
        <v>0</v>
      </c>
      <c r="Q682" s="1274">
        <v>0</v>
      </c>
      <c r="R682" s="1274">
        <v>0</v>
      </c>
      <c r="S682" s="1274">
        <v>0</v>
      </c>
      <c r="T682" s="1274">
        <v>74</v>
      </c>
      <c r="U682" s="1527">
        <v>152</v>
      </c>
      <c r="V682" s="1523" t="s">
        <v>17</v>
      </c>
      <c r="W682" s="1522" t="s">
        <v>17</v>
      </c>
      <c r="X682" s="1523">
        <v>0</v>
      </c>
      <c r="Y682" s="1522">
        <v>0</v>
      </c>
      <c r="Z682" s="1523">
        <v>0</v>
      </c>
      <c r="AA682" s="1522">
        <v>0</v>
      </c>
      <c r="AB682" s="1523">
        <v>226</v>
      </c>
      <c r="AC682" s="1522">
        <v>7.2250639386189253E-2</v>
      </c>
      <c r="AD682" s="1524">
        <v>226</v>
      </c>
      <c r="AE682" s="1641">
        <v>7.0404984423676015E-2</v>
      </c>
      <c r="AF682" s="1524">
        <v>150</v>
      </c>
      <c r="AG682" s="1640">
        <v>2.9916234543278818E-2</v>
      </c>
      <c r="AH682" s="1525" t="s">
        <v>219</v>
      </c>
      <c r="AI682" s="1503"/>
      <c r="AJ682" s="1546"/>
      <c r="AK682" s="1032"/>
      <c r="AL682"/>
      <c r="AM682"/>
      <c r="AN682"/>
      <c r="AO682"/>
      <c r="AP682"/>
      <c r="AQ682"/>
      <c r="AR682"/>
      <c r="AS682"/>
      <c r="AT682"/>
      <c r="AU682"/>
      <c r="AV682"/>
      <c r="AW682"/>
      <c r="AX682"/>
      <c r="AY682"/>
      <c r="AZ682"/>
      <c r="BA682"/>
      <c r="BB682"/>
      <c r="BC682"/>
      <c r="BD682"/>
      <c r="BE682"/>
      <c r="BF682"/>
      <c r="BG682"/>
      <c r="BH682"/>
    </row>
    <row r="683" spans="1:60" ht="13.5" thickBot="1" x14ac:dyDescent="0.35">
      <c r="A683" s="1069" t="s">
        <v>216</v>
      </c>
      <c r="B683" s="1279" t="s">
        <v>218</v>
      </c>
      <c r="C683" s="1279">
        <v>0</v>
      </c>
      <c r="D683" s="1279">
        <v>0</v>
      </c>
      <c r="E683" s="1279" t="s">
        <v>218</v>
      </c>
      <c r="F683" s="1279">
        <v>0</v>
      </c>
      <c r="G683" s="1279">
        <v>0</v>
      </c>
      <c r="H683" s="1279">
        <v>0</v>
      </c>
      <c r="I683" s="1279">
        <v>0</v>
      </c>
      <c r="J683" s="1279">
        <v>0</v>
      </c>
      <c r="K683" s="1279">
        <v>0</v>
      </c>
      <c r="L683" s="1279">
        <v>0</v>
      </c>
      <c r="M683" s="1279">
        <v>0</v>
      </c>
      <c r="N683" s="1279">
        <v>0</v>
      </c>
      <c r="O683" s="1279">
        <v>0</v>
      </c>
      <c r="P683" s="1279">
        <v>0</v>
      </c>
      <c r="Q683" s="1279">
        <v>0</v>
      </c>
      <c r="R683" s="1279">
        <v>0</v>
      </c>
      <c r="S683" s="1279">
        <v>0</v>
      </c>
      <c r="T683" s="1279">
        <v>16</v>
      </c>
      <c r="U683" s="1530">
        <v>71</v>
      </c>
      <c r="V683" s="1534" t="s">
        <v>17</v>
      </c>
      <c r="W683" s="1533" t="s">
        <v>17</v>
      </c>
      <c r="X683" s="1534">
        <v>0</v>
      </c>
      <c r="Y683" s="1533">
        <v>0</v>
      </c>
      <c r="Z683" s="1534">
        <v>0</v>
      </c>
      <c r="AA683" s="1533">
        <v>0</v>
      </c>
      <c r="AB683" s="1534">
        <v>87</v>
      </c>
      <c r="AC683" s="1533">
        <v>2.7813299232736573E-2</v>
      </c>
      <c r="AD683" s="1663">
        <v>87</v>
      </c>
      <c r="AE683" s="1644">
        <v>2.7102803738317756E-2</v>
      </c>
      <c r="AF683" s="1524">
        <v>117</v>
      </c>
      <c r="AG683" s="1640">
        <v>2.3334662943757477E-2</v>
      </c>
      <c r="AH683" s="1525" t="s">
        <v>220</v>
      </c>
      <c r="AI683" s="1503"/>
      <c r="AJ683" s="1546"/>
      <c r="AK683" s="1032"/>
      <c r="AL683"/>
      <c r="AM683"/>
      <c r="AN683"/>
      <c r="AO683"/>
      <c r="AP683"/>
      <c r="AQ683"/>
      <c r="AR683"/>
      <c r="AS683"/>
      <c r="AT683"/>
      <c r="AU683"/>
      <c r="AV683"/>
      <c r="AW683"/>
      <c r="AX683"/>
      <c r="AY683"/>
      <c r="AZ683"/>
      <c r="BA683"/>
      <c r="BB683"/>
      <c r="BC683"/>
      <c r="BD683"/>
      <c r="BE683"/>
      <c r="BF683"/>
      <c r="BG683"/>
      <c r="BH683"/>
    </row>
    <row r="684" spans="1:60" ht="13" x14ac:dyDescent="0.3">
      <c r="A684" s="1053" t="s">
        <v>217</v>
      </c>
      <c r="B684" s="1273" t="s">
        <v>218</v>
      </c>
      <c r="C684" s="1273">
        <v>0</v>
      </c>
      <c r="D684" s="1273">
        <v>0</v>
      </c>
      <c r="E684" s="1273" t="s">
        <v>218</v>
      </c>
      <c r="F684" s="1273">
        <v>0</v>
      </c>
      <c r="G684" s="1273">
        <v>0</v>
      </c>
      <c r="H684" s="1273">
        <v>0</v>
      </c>
      <c r="I684" s="1273">
        <v>0</v>
      </c>
      <c r="J684" s="1273">
        <v>0</v>
      </c>
      <c r="K684" s="1273">
        <v>0</v>
      </c>
      <c r="L684" s="1273">
        <v>0</v>
      </c>
      <c r="M684" s="1273">
        <v>0</v>
      </c>
      <c r="N684" s="1273">
        <v>0</v>
      </c>
      <c r="O684" s="1273">
        <v>0</v>
      </c>
      <c r="P684" s="1273">
        <v>0</v>
      </c>
      <c r="Q684" s="1273">
        <v>0</v>
      </c>
      <c r="R684" s="1273">
        <v>0</v>
      </c>
      <c r="S684" s="1273">
        <v>0</v>
      </c>
      <c r="T684" s="1273">
        <v>63</v>
      </c>
      <c r="U684" s="1519">
        <v>195</v>
      </c>
      <c r="V684" s="1542" t="s">
        <v>17</v>
      </c>
      <c r="W684" s="1541" t="s">
        <v>17</v>
      </c>
      <c r="X684" s="1542">
        <v>0</v>
      </c>
      <c r="Y684" s="1541">
        <v>0</v>
      </c>
      <c r="Z684" s="1542">
        <v>0</v>
      </c>
      <c r="AA684" s="1541">
        <v>0</v>
      </c>
      <c r="AB684" s="1542">
        <v>258</v>
      </c>
      <c r="AC684" s="1541">
        <v>8.2480818414322254E-2</v>
      </c>
      <c r="AD684" s="1543">
        <v>258</v>
      </c>
      <c r="AE684" s="1647">
        <v>8.0373831775700941E-2</v>
      </c>
      <c r="AF684" s="1524">
        <v>36</v>
      </c>
      <c r="AG684" s="1640">
        <v>7.1798962903869166E-3</v>
      </c>
      <c r="AH684" s="1525" t="s">
        <v>221</v>
      </c>
      <c r="AI684" s="1503"/>
      <c r="AJ684" s="1546"/>
      <c r="AK684" s="1032"/>
      <c r="AL684"/>
      <c r="AM684"/>
      <c r="AN684"/>
      <c r="AO684"/>
      <c r="AP684"/>
      <c r="AQ684"/>
      <c r="AR684"/>
      <c r="AS684"/>
      <c r="AT684"/>
      <c r="AU684"/>
      <c r="AV684"/>
      <c r="AW684"/>
      <c r="AX684"/>
      <c r="AY684"/>
      <c r="AZ684"/>
      <c r="BA684"/>
      <c r="BB684"/>
      <c r="BC684"/>
      <c r="BD684"/>
      <c r="BE684"/>
      <c r="BF684"/>
      <c r="BG684"/>
      <c r="BH684"/>
    </row>
    <row r="685" spans="1:60" ht="13.5" thickBot="1" x14ac:dyDescent="0.35">
      <c r="A685" s="1065" t="s">
        <v>219</v>
      </c>
      <c r="B685" s="1274" t="s">
        <v>218</v>
      </c>
      <c r="C685" s="1274" t="s">
        <v>218</v>
      </c>
      <c r="D685" s="1274" t="s">
        <v>218</v>
      </c>
      <c r="E685" s="1274" t="s">
        <v>218</v>
      </c>
      <c r="F685" s="1274" t="s">
        <v>218</v>
      </c>
      <c r="G685" s="1274" t="s">
        <v>218</v>
      </c>
      <c r="H685" s="1274" t="s">
        <v>218</v>
      </c>
      <c r="I685" s="1274" t="s">
        <v>218</v>
      </c>
      <c r="J685" s="1274" t="s">
        <v>218</v>
      </c>
      <c r="K685" s="1274" t="s">
        <v>218</v>
      </c>
      <c r="L685" s="1274" t="s">
        <v>218</v>
      </c>
      <c r="M685" s="1274" t="s">
        <v>218</v>
      </c>
      <c r="N685" s="1274" t="s">
        <v>218</v>
      </c>
      <c r="O685" s="1274" t="s">
        <v>218</v>
      </c>
      <c r="P685" s="1274" t="s">
        <v>218</v>
      </c>
      <c r="Q685" s="1274">
        <v>0</v>
      </c>
      <c r="R685" s="1274">
        <v>0</v>
      </c>
      <c r="S685" s="1274">
        <v>0</v>
      </c>
      <c r="T685" s="1274">
        <v>29</v>
      </c>
      <c r="U685" s="1527">
        <v>78</v>
      </c>
      <c r="V685" s="1523" t="s">
        <v>17</v>
      </c>
      <c r="W685" s="1522" t="s">
        <v>17</v>
      </c>
      <c r="X685" s="1523" t="s">
        <v>218</v>
      </c>
      <c r="Y685" s="1522" t="s">
        <v>218</v>
      </c>
      <c r="Z685" s="1523">
        <v>0</v>
      </c>
      <c r="AA685" s="1522">
        <v>0</v>
      </c>
      <c r="AB685" s="1523">
        <v>107</v>
      </c>
      <c r="AC685" s="1522">
        <v>3.4207161125319692E-2</v>
      </c>
      <c r="AD685" s="1524">
        <v>107</v>
      </c>
      <c r="AE685" s="1640">
        <v>3.3333333333333333E-2</v>
      </c>
      <c r="AF685" s="1524">
        <v>6</v>
      </c>
      <c r="AG685" s="1640">
        <v>1.1966493817311527E-3</v>
      </c>
      <c r="AH685" s="1550" t="s">
        <v>222</v>
      </c>
      <c r="AI685" s="1651"/>
      <c r="AJ685" s="1551"/>
      <c r="AK685" s="1665"/>
      <c r="AL685"/>
      <c r="AM685"/>
      <c r="AN685"/>
      <c r="AO685"/>
      <c r="AP685"/>
      <c r="AQ685"/>
      <c r="AR685"/>
      <c r="AS685"/>
      <c r="AT685"/>
      <c r="AU685"/>
      <c r="AV685"/>
      <c r="AW685"/>
      <c r="AX685"/>
      <c r="AY685"/>
      <c r="AZ685"/>
      <c r="BA685"/>
      <c r="BB685"/>
      <c r="BC685"/>
      <c r="BD685"/>
      <c r="BE685"/>
      <c r="BF685"/>
      <c r="BG685"/>
      <c r="BH685"/>
    </row>
    <row r="686" spans="1:60" ht="13.5" thickBot="1" x14ac:dyDescent="0.35">
      <c r="A686" s="1065" t="s">
        <v>220</v>
      </c>
      <c r="B686" s="1274" t="s">
        <v>218</v>
      </c>
      <c r="C686" s="1274" t="s">
        <v>218</v>
      </c>
      <c r="D686" s="1274" t="s">
        <v>218</v>
      </c>
      <c r="E686" s="1274" t="s">
        <v>218</v>
      </c>
      <c r="F686" s="1274" t="s">
        <v>218</v>
      </c>
      <c r="G686" s="1274" t="s">
        <v>218</v>
      </c>
      <c r="H686" s="1274" t="s">
        <v>218</v>
      </c>
      <c r="I686" s="1274" t="s">
        <v>218</v>
      </c>
      <c r="J686" s="1274" t="s">
        <v>218</v>
      </c>
      <c r="K686" s="1274" t="s">
        <v>218</v>
      </c>
      <c r="L686" s="1274" t="s">
        <v>218</v>
      </c>
      <c r="M686" s="1274" t="s">
        <v>218</v>
      </c>
      <c r="N686" s="1274" t="s">
        <v>218</v>
      </c>
      <c r="O686" s="1274" t="s">
        <v>218</v>
      </c>
      <c r="P686" s="1274" t="s">
        <v>218</v>
      </c>
      <c r="Q686" s="1274" t="s">
        <v>218</v>
      </c>
      <c r="R686" s="1274" t="s">
        <v>218</v>
      </c>
      <c r="S686" s="1274" t="s">
        <v>218</v>
      </c>
      <c r="T686" s="1274">
        <v>3</v>
      </c>
      <c r="U686" s="1527">
        <v>70</v>
      </c>
      <c r="V686" s="1523" t="s">
        <v>17</v>
      </c>
      <c r="W686" s="1522" t="s">
        <v>17</v>
      </c>
      <c r="X686" s="1523" t="s">
        <v>218</v>
      </c>
      <c r="Y686" s="1522" t="s">
        <v>218</v>
      </c>
      <c r="Z686" s="1523" t="s">
        <v>218</v>
      </c>
      <c r="AA686" s="1522" t="s">
        <v>218</v>
      </c>
      <c r="AB686" s="1523">
        <v>73</v>
      </c>
      <c r="AC686" s="1522">
        <v>2.3337595907928388E-2</v>
      </c>
      <c r="AD686" s="1524">
        <v>73</v>
      </c>
      <c r="AE686" s="1640">
        <v>2.2741433021806853E-2</v>
      </c>
      <c r="AF686" s="1672">
        <v>5014</v>
      </c>
      <c r="AG686" s="1553">
        <v>1.0000000000000002</v>
      </c>
      <c r="AH686" s="1655"/>
      <c r="AI686" s="1554"/>
      <c r="AJ686" s="1555"/>
      <c r="AK686" s="1673"/>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row>
    <row r="687" spans="1:60" ht="13" x14ac:dyDescent="0.3">
      <c r="A687" s="1065" t="s">
        <v>221</v>
      </c>
      <c r="B687" s="1274" t="s">
        <v>218</v>
      </c>
      <c r="C687" s="1274" t="s">
        <v>218</v>
      </c>
      <c r="D687" s="1274" t="s">
        <v>218</v>
      </c>
      <c r="E687" s="1274" t="s">
        <v>218</v>
      </c>
      <c r="F687" s="1274" t="s">
        <v>218</v>
      </c>
      <c r="G687" s="1274" t="s">
        <v>218</v>
      </c>
      <c r="H687" s="1274" t="s">
        <v>218</v>
      </c>
      <c r="I687" s="1274" t="s">
        <v>218</v>
      </c>
      <c r="J687" s="1274" t="s">
        <v>218</v>
      </c>
      <c r="K687" s="1274" t="s">
        <v>218</v>
      </c>
      <c r="L687" s="1274" t="s">
        <v>218</v>
      </c>
      <c r="M687" s="1274" t="s">
        <v>218</v>
      </c>
      <c r="N687" s="1274" t="s">
        <v>218</v>
      </c>
      <c r="O687" s="1274" t="s">
        <v>218</v>
      </c>
      <c r="P687" s="1274" t="s">
        <v>218</v>
      </c>
      <c r="Q687" s="1274" t="s">
        <v>218</v>
      </c>
      <c r="R687" s="1274" t="s">
        <v>218</v>
      </c>
      <c r="S687" s="1274" t="s">
        <v>218</v>
      </c>
      <c r="T687" s="1274">
        <v>2</v>
      </c>
      <c r="U687" s="1527">
        <v>12</v>
      </c>
      <c r="V687" s="1523" t="s">
        <v>17</v>
      </c>
      <c r="W687" s="1522" t="s">
        <v>17</v>
      </c>
      <c r="X687" s="1523" t="s">
        <v>218</v>
      </c>
      <c r="Y687" s="1522" t="s">
        <v>218</v>
      </c>
      <c r="Z687" s="1523" t="s">
        <v>218</v>
      </c>
      <c r="AA687" s="1522" t="s">
        <v>218</v>
      </c>
      <c r="AB687" s="1523">
        <v>14</v>
      </c>
      <c r="AC687" s="1522">
        <v>4.475703324808184E-3</v>
      </c>
      <c r="AD687" s="1524">
        <v>14</v>
      </c>
      <c r="AE687" s="1640">
        <v>4.3613707165109034E-3</v>
      </c>
      <c r="AF687" s="1559" t="s">
        <v>537</v>
      </c>
      <c r="AG687" s="1560" t="s">
        <v>538</v>
      </c>
      <c r="AH687"/>
      <c r="AI687"/>
      <c r="AJ687"/>
      <c r="AK687"/>
      <c r="AL687"/>
      <c r="AM687"/>
      <c r="AN687"/>
      <c r="AO687"/>
      <c r="AP687"/>
      <c r="AQ687"/>
      <c r="AR687"/>
      <c r="AS687"/>
      <c r="AT687"/>
      <c r="AU687"/>
      <c r="AV687"/>
      <c r="AW687"/>
      <c r="AX687"/>
      <c r="AY687"/>
      <c r="AZ687"/>
      <c r="BA687"/>
      <c r="BB687"/>
      <c r="BC687"/>
      <c r="BD687"/>
      <c r="BE687"/>
      <c r="BF687"/>
      <c r="BG687"/>
      <c r="BH687"/>
    </row>
    <row r="688" spans="1:60" ht="13.5" thickBot="1" x14ac:dyDescent="0.35">
      <c r="A688" s="1547" t="s">
        <v>222</v>
      </c>
      <c r="B688" s="1274" t="s">
        <v>218</v>
      </c>
      <c r="C688" s="1274" t="s">
        <v>218</v>
      </c>
      <c r="D688" s="1274" t="s">
        <v>218</v>
      </c>
      <c r="E688" s="1274" t="s">
        <v>218</v>
      </c>
      <c r="F688" s="1274" t="s">
        <v>218</v>
      </c>
      <c r="G688" s="1274" t="s">
        <v>218</v>
      </c>
      <c r="H688" s="1274" t="s">
        <v>218</v>
      </c>
      <c r="I688" s="1274" t="s">
        <v>218</v>
      </c>
      <c r="J688" s="1274" t="s">
        <v>218</v>
      </c>
      <c r="K688" s="1274" t="s">
        <v>218</v>
      </c>
      <c r="L688" s="1274" t="s">
        <v>218</v>
      </c>
      <c r="M688" s="1274" t="s">
        <v>218</v>
      </c>
      <c r="N688" s="1274" t="s">
        <v>218</v>
      </c>
      <c r="O688" s="1274" t="s">
        <v>218</v>
      </c>
      <c r="P688" s="1274" t="s">
        <v>218</v>
      </c>
      <c r="Q688" s="1274" t="s">
        <v>218</v>
      </c>
      <c r="R688" s="1274" t="s">
        <v>218</v>
      </c>
      <c r="S688" s="1274" t="s">
        <v>218</v>
      </c>
      <c r="T688" s="1649">
        <v>1</v>
      </c>
      <c r="U688" s="231" t="s">
        <v>218</v>
      </c>
      <c r="V688" s="1523" t="s">
        <v>17</v>
      </c>
      <c r="W688" s="1522" t="s">
        <v>17</v>
      </c>
      <c r="X688" s="1523" t="s">
        <v>218</v>
      </c>
      <c r="Y688" s="1522" t="s">
        <v>218</v>
      </c>
      <c r="Z688" s="1523" t="s">
        <v>218</v>
      </c>
      <c r="AA688" s="1522" t="s">
        <v>218</v>
      </c>
      <c r="AB688" s="1523">
        <v>1</v>
      </c>
      <c r="AC688" s="1522">
        <v>3.1969309462915604E-4</v>
      </c>
      <c r="AD688" s="1663">
        <v>1</v>
      </c>
      <c r="AE688" s="1644">
        <v>3.1152647975077883E-4</v>
      </c>
      <c r="AF688" s="1561">
        <v>0.83486238532110102</v>
      </c>
      <c r="AG688" s="1562">
        <v>0.16513761467889906</v>
      </c>
      <c r="AH688"/>
      <c r="AI688"/>
      <c r="AJ688"/>
      <c r="AK688"/>
      <c r="AL688"/>
      <c r="AM688"/>
      <c r="AN688"/>
      <c r="AO688"/>
      <c r="AP688"/>
      <c r="AQ688"/>
      <c r="AR688"/>
      <c r="AS688"/>
      <c r="AT688"/>
      <c r="AU688"/>
      <c r="AV688"/>
      <c r="AW688"/>
      <c r="AX688"/>
      <c r="AY688"/>
      <c r="AZ688"/>
      <c r="BA688"/>
      <c r="BB688"/>
      <c r="BC688"/>
      <c r="BD688"/>
      <c r="BE688"/>
      <c r="BF688"/>
      <c r="BG688"/>
      <c r="BH688"/>
    </row>
    <row r="689" spans="1:60" ht="13.5" thickBot="1" x14ac:dyDescent="0.35">
      <c r="A689" s="1090" t="s">
        <v>46</v>
      </c>
      <c r="B689" s="1427">
        <v>2</v>
      </c>
      <c r="C689" s="1427">
        <v>8</v>
      </c>
      <c r="D689" s="1427">
        <v>6</v>
      </c>
      <c r="E689" s="1427">
        <v>6</v>
      </c>
      <c r="F689" s="1427">
        <v>3</v>
      </c>
      <c r="G689" s="1427">
        <v>2</v>
      </c>
      <c r="H689" s="1427">
        <v>2</v>
      </c>
      <c r="I689" s="1427">
        <v>0</v>
      </c>
      <c r="J689" s="1427">
        <v>3</v>
      </c>
      <c r="K689" s="1427">
        <v>4</v>
      </c>
      <c r="L689" s="1427">
        <v>3</v>
      </c>
      <c r="M689" s="1427">
        <v>0</v>
      </c>
      <c r="N689" s="1427">
        <v>3</v>
      </c>
      <c r="O689" s="1427">
        <v>1</v>
      </c>
      <c r="P689" s="1427">
        <v>0</v>
      </c>
      <c r="Q689" s="1427">
        <v>0</v>
      </c>
      <c r="R689" s="1427">
        <v>39</v>
      </c>
      <c r="S689" s="1427">
        <v>152</v>
      </c>
      <c r="T689" s="1427">
        <v>895</v>
      </c>
      <c r="U689" s="1427">
        <v>2081</v>
      </c>
      <c r="V689" s="1592" t="s">
        <v>17</v>
      </c>
      <c r="W689" s="1553" t="s">
        <v>17</v>
      </c>
      <c r="X689" s="1592">
        <v>43</v>
      </c>
      <c r="Y689" s="1553">
        <v>1</v>
      </c>
      <c r="Z689" s="1592">
        <v>39</v>
      </c>
      <c r="AA689" s="1553">
        <v>1</v>
      </c>
      <c r="AB689" s="1592">
        <v>3128</v>
      </c>
      <c r="AC689" s="1553">
        <v>1.0000000000000002</v>
      </c>
      <c r="AD689" s="1592">
        <v>3210</v>
      </c>
      <c r="AE689" s="1593">
        <v>0.99999999999999989</v>
      </c>
      <c r="AF689" s="1564"/>
      <c r="AG689"/>
      <c r="AH689"/>
      <c r="AI689"/>
      <c r="AJ689"/>
      <c r="AK689"/>
      <c r="AL689"/>
      <c r="AM689"/>
      <c r="AN689"/>
      <c r="AO689"/>
      <c r="AP689"/>
      <c r="AQ689"/>
      <c r="AR689"/>
      <c r="AS689"/>
      <c r="AT689"/>
      <c r="AU689"/>
      <c r="AV689"/>
      <c r="AW689"/>
      <c r="AX689"/>
      <c r="AY689"/>
      <c r="AZ689"/>
      <c r="BA689"/>
      <c r="BB689"/>
      <c r="BC689"/>
      <c r="BD689"/>
      <c r="BE689"/>
      <c r="BF689"/>
      <c r="BG689"/>
      <c r="BH689"/>
    </row>
    <row r="690" spans="1:60" ht="13.5" thickBot="1" x14ac:dyDescent="0.35">
      <c r="A690" s="1445" t="s">
        <v>528</v>
      </c>
      <c r="B690" s="1483">
        <v>0</v>
      </c>
      <c r="C690" s="1483">
        <v>2</v>
      </c>
      <c r="D690" s="1453">
        <v>1</v>
      </c>
      <c r="E690" s="1453">
        <v>3</v>
      </c>
      <c r="F690" s="1453">
        <v>0</v>
      </c>
      <c r="G690" s="1453">
        <v>1</v>
      </c>
      <c r="H690" s="1453">
        <v>0</v>
      </c>
      <c r="I690" s="1453">
        <v>0</v>
      </c>
      <c r="J690" s="1453">
        <v>0</v>
      </c>
      <c r="K690" s="1453">
        <v>0</v>
      </c>
      <c r="L690" s="1453">
        <v>0</v>
      </c>
      <c r="M690" s="1453">
        <v>0</v>
      </c>
      <c r="N690" s="1453">
        <v>0</v>
      </c>
      <c r="O690" s="1453">
        <v>0</v>
      </c>
      <c r="P690" s="1453">
        <v>0</v>
      </c>
      <c r="Q690" s="4"/>
      <c r="R690" s="4"/>
      <c r="S690" s="4"/>
      <c r="T690" s="4"/>
      <c r="U690" s="4"/>
      <c r="V690" s="1559" t="s">
        <v>537</v>
      </c>
      <c r="W690" s="1560" t="s">
        <v>538</v>
      </c>
      <c r="X690" s="1559" t="s">
        <v>537</v>
      </c>
      <c r="Y690" s="1560" t="s">
        <v>538</v>
      </c>
      <c r="Z690" s="1559" t="s">
        <v>537</v>
      </c>
      <c r="AA690" s="1560" t="s">
        <v>538</v>
      </c>
      <c r="AB690" s="1559" t="s">
        <v>537</v>
      </c>
      <c r="AC690" s="1560" t="s">
        <v>538</v>
      </c>
      <c r="AD690" s="1559" t="s">
        <v>537</v>
      </c>
      <c r="AE690" s="1560" t="s">
        <v>538</v>
      </c>
      <c r="AF690"/>
      <c r="AG690"/>
      <c r="AH690"/>
      <c r="AI690"/>
      <c r="AJ690"/>
      <c r="AK690"/>
      <c r="AL690"/>
      <c r="AM690"/>
      <c r="AN690"/>
      <c r="AO690"/>
      <c r="AP690"/>
      <c r="AQ690"/>
      <c r="AR690"/>
      <c r="AS690"/>
      <c r="AT690"/>
      <c r="AU690"/>
      <c r="AV690"/>
      <c r="AW690"/>
      <c r="AX690"/>
      <c r="AY690"/>
      <c r="AZ690"/>
      <c r="BA690"/>
      <c r="BB690"/>
      <c r="BC690"/>
      <c r="BD690"/>
      <c r="BE690"/>
      <c r="BF690"/>
      <c r="BG690"/>
      <c r="BH690"/>
    </row>
    <row r="691" spans="1:60" ht="13.5" thickTop="1" thickBot="1" x14ac:dyDescent="0.3">
      <c r="A691" s="1322" t="s">
        <v>529</v>
      </c>
      <c r="B691" s="1480">
        <f>SUM(B690:P690)/X689</f>
        <v>0.16279069767441862</v>
      </c>
      <c r="C691" s="1556" t="s">
        <v>550</v>
      </c>
      <c r="D691" s="4"/>
      <c r="E691" s="4"/>
      <c r="F691" s="4"/>
      <c r="G691" s="4"/>
      <c r="H691" s="4"/>
      <c r="I691" s="4"/>
      <c r="J691" s="4"/>
      <c r="K691" s="4"/>
      <c r="L691" s="4"/>
      <c r="M691" s="4"/>
      <c r="N691" s="4"/>
      <c r="O691" s="4"/>
      <c r="P691" s="4"/>
      <c r="Q691" s="4"/>
      <c r="R691" s="4"/>
      <c r="S691" s="4"/>
      <c r="T691" s="4"/>
      <c r="U691" s="4"/>
      <c r="V691" s="1561" t="s">
        <v>17</v>
      </c>
      <c r="W691" s="1562" t="s">
        <v>17</v>
      </c>
      <c r="X691" s="1561">
        <v>1</v>
      </c>
      <c r="Y691" s="1562">
        <v>0</v>
      </c>
      <c r="Z691" s="1561">
        <v>1</v>
      </c>
      <c r="AA691" s="1562">
        <v>0</v>
      </c>
      <c r="AB691" s="1561">
        <v>0.8551790281329924</v>
      </c>
      <c r="AC691" s="1562">
        <v>0.14482097186700765</v>
      </c>
      <c r="AD691" s="1561">
        <v>0.85887850467289717</v>
      </c>
      <c r="AE691" s="1562">
        <v>0.14112149532710283</v>
      </c>
      <c r="AF691" s="1020"/>
      <c r="AG691" s="1020"/>
      <c r="AH691" s="1021"/>
      <c r="AI691" s="1022"/>
      <c r="AJ691" s="1022"/>
      <c r="AK691" s="1022"/>
      <c r="AL691" s="1023"/>
      <c r="AM691" s="1023"/>
      <c r="AN691" s="198"/>
      <c r="AO691" s="198"/>
      <c r="AP691" s="198"/>
      <c r="AQ691" s="198"/>
      <c r="AR691" s="198"/>
      <c r="AS691" s="198"/>
      <c r="AT691" s="198"/>
      <c r="AU691" s="198"/>
      <c r="AV691" s="198"/>
      <c r="AW691" s="198"/>
      <c r="AX691" s="198"/>
      <c r="AY691" s="198"/>
      <c r="AZ691" s="198"/>
      <c r="BA691" s="198"/>
      <c r="BB691" s="198"/>
      <c r="BC691" s="198"/>
      <c r="BD691" s="198"/>
      <c r="BE691" s="198"/>
      <c r="BF691" s="198"/>
      <c r="BG691" s="198"/>
      <c r="BH691" s="198"/>
    </row>
    <row r="692" spans="1:60" ht="25.5" thickBot="1" x14ac:dyDescent="0.55000000000000004">
      <c r="A692" s="1011" t="s">
        <v>551</v>
      </c>
      <c r="B692" s="1012"/>
      <c r="C692" s="1012"/>
      <c r="D692" s="4"/>
      <c r="E692" s="4"/>
      <c r="F692" s="4"/>
      <c r="G692" s="4"/>
      <c r="H692" s="4"/>
      <c r="I692" s="4"/>
      <c r="J692" s="4"/>
      <c r="K692" s="4"/>
      <c r="L692" s="4"/>
      <c r="M692" s="4"/>
      <c r="N692" s="4"/>
      <c r="O692" s="4"/>
      <c r="P692" s="4"/>
      <c r="Q692" s="4"/>
      <c r="R692" s="4"/>
      <c r="S692" s="4"/>
      <c r="T692" s="4"/>
      <c r="U692" s="4"/>
      <c r="V692" s="1564"/>
      <c r="W692" s="1564"/>
      <c r="X692" s="1564"/>
      <c r="Y692" s="1564"/>
      <c r="Z692" s="1564"/>
      <c r="AA692" s="1564"/>
      <c r="AB692" s="1564"/>
      <c r="AC692" s="1564"/>
      <c r="AD692" s="1564"/>
      <c r="AE692" s="1564"/>
      <c r="AF692" s="1501"/>
      <c r="AG692" s="1501"/>
      <c r="AH692" s="1502"/>
      <c r="AI692" s="1173"/>
      <c r="AJ692" s="1173"/>
      <c r="AK692" s="1173"/>
      <c r="AL692" s="1503"/>
      <c r="AM692" s="1503"/>
      <c r="AN692" s="198"/>
      <c r="AO692" s="198"/>
      <c r="AP692" s="198"/>
      <c r="AQ692" s="198"/>
      <c r="AR692" s="198"/>
      <c r="AS692" s="198"/>
      <c r="AT692" s="198"/>
      <c r="AU692" s="198"/>
      <c r="AV692" s="198"/>
      <c r="AW692" s="198"/>
      <c r="AX692" s="198"/>
      <c r="AY692" s="198"/>
      <c r="AZ692" s="198"/>
      <c r="BA692" s="198"/>
      <c r="BB692" s="198"/>
      <c r="BC692" s="198"/>
      <c r="BD692" s="198"/>
      <c r="BE692" s="198"/>
      <c r="BF692" s="198"/>
      <c r="BG692" s="198"/>
      <c r="BH692" s="198"/>
    </row>
    <row r="693" spans="1:60" ht="13.5" thickBot="1" x14ac:dyDescent="0.35">
      <c r="A693" s="1414" t="s">
        <v>191</v>
      </c>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c r="AD693"/>
      <c r="AE693"/>
      <c r="AF693" s="1501"/>
      <c r="AG693" s="1501"/>
      <c r="AH693" s="1502"/>
      <c r="AI693" s="1173"/>
      <c r="AJ693" s="1173"/>
      <c r="AK693" s="1503"/>
      <c r="AL693" s="1503"/>
      <c r="AM693" s="1503"/>
      <c r="AN693" s="198"/>
      <c r="AO693" s="198"/>
      <c r="AP693" s="198"/>
      <c r="AQ693" s="198"/>
      <c r="AR693" s="198"/>
      <c r="AS693" s="198"/>
      <c r="AT693" s="198"/>
      <c r="AU693" s="198"/>
      <c r="AV693" s="198"/>
      <c r="AW693" s="198"/>
      <c r="AX693" s="198"/>
      <c r="AY693" s="198"/>
      <c r="AZ693" s="198"/>
      <c r="BA693" s="198"/>
      <c r="BB693" s="198"/>
      <c r="BC693" s="198"/>
      <c r="BD693" s="198"/>
      <c r="BE693" s="198"/>
      <c r="BF693" s="198"/>
      <c r="BG693" s="198"/>
      <c r="BH693" s="198"/>
    </row>
    <row r="694" spans="1:60" ht="14" thickTop="1" thickBot="1" x14ac:dyDescent="0.35">
      <c r="A694" s="1017" t="s">
        <v>192</v>
      </c>
      <c r="B694" s="931">
        <v>34842</v>
      </c>
      <c r="C694" s="931">
        <v>34849</v>
      </c>
      <c r="D694" s="931">
        <v>34858</v>
      </c>
      <c r="E694" s="931">
        <v>34871</v>
      </c>
      <c r="F694" s="931">
        <v>34878</v>
      </c>
      <c r="G694" s="931">
        <v>34885</v>
      </c>
      <c r="H694" s="931">
        <v>34892</v>
      </c>
      <c r="I694" s="931">
        <v>34898</v>
      </c>
      <c r="J694" s="931">
        <v>34907</v>
      </c>
      <c r="K694" s="931">
        <v>34913</v>
      </c>
      <c r="L694" s="931">
        <v>34921</v>
      </c>
      <c r="M694" s="931">
        <v>34927</v>
      </c>
      <c r="N694" s="931">
        <v>34934</v>
      </c>
      <c r="O694" s="931">
        <v>34940</v>
      </c>
      <c r="P694" s="931">
        <v>34950</v>
      </c>
      <c r="Q694" s="931">
        <v>34956</v>
      </c>
      <c r="R694" s="931">
        <v>34963</v>
      </c>
      <c r="S694" s="931">
        <v>34968</v>
      </c>
      <c r="T694" s="931">
        <v>34975</v>
      </c>
      <c r="U694" s="931">
        <v>34989</v>
      </c>
      <c r="V694" s="1492">
        <v>35004</v>
      </c>
      <c r="W694" s="1568">
        <v>35024</v>
      </c>
      <c r="X694" s="1495">
        <v>1995</v>
      </c>
      <c r="Y694" s="1019"/>
      <c r="Z694" s="1019"/>
      <c r="AA694" s="1020"/>
      <c r="AB694" s="1020"/>
      <c r="AC694" s="1020"/>
      <c r="AD694" s="1020"/>
      <c r="AE694" s="1021"/>
      <c r="AF694" s="1510"/>
      <c r="AG694" s="1510" t="s">
        <v>555</v>
      </c>
      <c r="AH694" s="1511"/>
      <c r="AI694" s="1512" t="s">
        <v>532</v>
      </c>
      <c r="AJ694" s="1513"/>
      <c r="AK694" s="1514"/>
      <c r="AL694" s="1514"/>
      <c r="AM694" s="1503"/>
      <c r="AN694" s="198"/>
      <c r="AO694" s="198"/>
      <c r="AP694" s="198"/>
      <c r="AQ694" s="1637"/>
      <c r="AR694" s="1637"/>
      <c r="AS694" s="1637"/>
      <c r="AT694" s="1637"/>
      <c r="AU694" s="1637"/>
      <c r="AV694" s="1637"/>
      <c r="AW694" s="1637"/>
      <c r="AX694" s="1637"/>
      <c r="AY694" s="1637"/>
      <c r="AZ694" s="1637"/>
      <c r="BA694" s="1637"/>
      <c r="BB694" s="1637"/>
      <c r="BC694" s="1637"/>
      <c r="BD694" s="1637"/>
      <c r="BE694" s="1637"/>
      <c r="BF694" s="1637"/>
      <c r="BG694" s="1637"/>
      <c r="BH694" s="1637"/>
    </row>
    <row r="695" spans="1:60" ht="13" x14ac:dyDescent="0.3">
      <c r="A695" s="1025" t="s">
        <v>193</v>
      </c>
      <c r="B695" s="1173" t="s">
        <v>194</v>
      </c>
      <c r="C695" s="1173" t="s">
        <v>194</v>
      </c>
      <c r="D695" s="1173" t="s">
        <v>194</v>
      </c>
      <c r="E695" s="1173" t="s">
        <v>194</v>
      </c>
      <c r="F695" s="1173" t="s">
        <v>194</v>
      </c>
      <c r="G695" s="1173" t="s">
        <v>194</v>
      </c>
      <c r="H695" s="1173" t="s">
        <v>194</v>
      </c>
      <c r="I695" s="1173" t="s">
        <v>194</v>
      </c>
      <c r="J695" s="1173" t="s">
        <v>194</v>
      </c>
      <c r="K695" s="1173" t="s">
        <v>194</v>
      </c>
      <c r="L695" s="1173" t="s">
        <v>194</v>
      </c>
      <c r="M695" s="1173" t="s">
        <v>194</v>
      </c>
      <c r="N695" s="1173" t="s">
        <v>242</v>
      </c>
      <c r="O695" s="1173" t="s">
        <v>242</v>
      </c>
      <c r="P695" s="1173" t="s">
        <v>242</v>
      </c>
      <c r="Q695" s="1173" t="s">
        <v>194</v>
      </c>
      <c r="R695" s="1173" t="s">
        <v>242</v>
      </c>
      <c r="S695" s="1173" t="s">
        <v>242</v>
      </c>
      <c r="T695" s="1173" t="s">
        <v>242</v>
      </c>
      <c r="U695" s="1173" t="s">
        <v>242</v>
      </c>
      <c r="V695" s="1173" t="s">
        <v>242</v>
      </c>
      <c r="W695" s="1497" t="s">
        <v>242</v>
      </c>
      <c r="X695" s="1499"/>
      <c r="Y695" s="1500"/>
      <c r="Z695" s="1500"/>
      <c r="AA695" s="1501"/>
      <c r="AB695" s="1501"/>
      <c r="AC695" s="1501"/>
      <c r="AD695" s="1501"/>
      <c r="AE695" s="1502"/>
      <c r="AF695" s="1516" t="s">
        <v>204</v>
      </c>
      <c r="AG695" s="1050" t="s">
        <v>206</v>
      </c>
      <c r="AH695" s="1051" t="s">
        <v>202</v>
      </c>
      <c r="AI695" s="1517" t="s">
        <v>207</v>
      </c>
      <c r="AJ695" s="1051" t="s">
        <v>204</v>
      </c>
      <c r="AK695" s="1518"/>
      <c r="AL695" s="1503"/>
      <c r="AM695" s="1503"/>
      <c r="AN695" s="198"/>
      <c r="AO695" s="198"/>
      <c r="AP695" s="198"/>
      <c r="AQ695" s="198"/>
      <c r="AR695" s="198"/>
      <c r="AS695" s="198"/>
      <c r="AT695" s="198"/>
      <c r="AU695" s="198"/>
      <c r="AV695" s="198"/>
      <c r="AW695" s="198"/>
      <c r="AX695" s="198"/>
      <c r="AY695" s="198"/>
      <c r="AZ695" s="198"/>
      <c r="BA695" s="198"/>
      <c r="BB695" s="198"/>
      <c r="BC695" s="198"/>
      <c r="BD695" s="198"/>
      <c r="BE695" s="198"/>
      <c r="BF695" s="198"/>
      <c r="BG695" s="198"/>
      <c r="BH695" s="198"/>
    </row>
    <row r="696" spans="1:60" ht="13" x14ac:dyDescent="0.3">
      <c r="A696" s="1025" t="s">
        <v>195</v>
      </c>
      <c r="B696" s="1173" t="s">
        <v>196</v>
      </c>
      <c r="C696" s="1173" t="s">
        <v>196</v>
      </c>
      <c r="D696" s="1173" t="s">
        <v>246</v>
      </c>
      <c r="E696" s="1173" t="s">
        <v>196</v>
      </c>
      <c r="F696" s="1173" t="s">
        <v>246</v>
      </c>
      <c r="G696" s="1173" t="s">
        <v>246</v>
      </c>
      <c r="H696" s="1173" t="s">
        <v>260</v>
      </c>
      <c r="I696" s="1173" t="s">
        <v>246</v>
      </c>
      <c r="J696" s="1173" t="s">
        <v>291</v>
      </c>
      <c r="K696" s="1173" t="s">
        <v>291</v>
      </c>
      <c r="L696" s="1173" t="s">
        <v>260</v>
      </c>
      <c r="M696" s="1173" t="s">
        <v>260</v>
      </c>
      <c r="N696" s="1173" t="s">
        <v>260</v>
      </c>
      <c r="O696" s="1173" t="s">
        <v>260</v>
      </c>
      <c r="P696" s="1173" t="s">
        <v>260</v>
      </c>
      <c r="Q696" s="1173" t="s">
        <v>260</v>
      </c>
      <c r="R696" s="1173" t="s">
        <v>283</v>
      </c>
      <c r="S696" s="1173" t="s">
        <v>283</v>
      </c>
      <c r="T696" s="1173" t="s">
        <v>283</v>
      </c>
      <c r="U696" s="1173" t="s">
        <v>283</v>
      </c>
      <c r="V696" s="1173" t="s">
        <v>283</v>
      </c>
      <c r="W696" s="1497" t="s">
        <v>283</v>
      </c>
      <c r="X696" s="1033" t="s">
        <v>46</v>
      </c>
      <c r="Y696" s="1500"/>
      <c r="Z696" s="1501"/>
      <c r="AA696" s="1501"/>
      <c r="AB696" s="1501"/>
      <c r="AC696" s="1501"/>
      <c r="AD696" s="1501"/>
      <c r="AE696" s="1502"/>
      <c r="AF696" s="1522">
        <v>2.9850746268656716E-2</v>
      </c>
      <c r="AG696" s="1523">
        <v>1104</v>
      </c>
      <c r="AH696" s="1522">
        <v>9.4222070495860719E-2</v>
      </c>
      <c r="AI696" s="1524">
        <v>1269</v>
      </c>
      <c r="AJ696" s="1640">
        <v>0.10165011214354373</v>
      </c>
      <c r="AK696" s="1525" t="s">
        <v>208</v>
      </c>
      <c r="AL696" s="1503"/>
      <c r="AM696" s="1503"/>
      <c r="AN696" s="198"/>
      <c r="AO696" s="198"/>
      <c r="AP696" s="198"/>
      <c r="AQ696" s="198"/>
      <c r="AR696"/>
      <c r="AS696"/>
      <c r="AT696"/>
      <c r="AU696"/>
      <c r="AV696"/>
      <c r="AW696"/>
      <c r="AX696"/>
      <c r="AY696"/>
      <c r="AZ696"/>
      <c r="BA696"/>
      <c r="BB696"/>
      <c r="BC696"/>
      <c r="BD696"/>
      <c r="BE696"/>
      <c r="BF696"/>
      <c r="BG696"/>
      <c r="BH696"/>
    </row>
    <row r="697" spans="1:60" ht="13.5" thickBot="1" x14ac:dyDescent="0.35">
      <c r="A697" s="1504" t="s">
        <v>292</v>
      </c>
      <c r="B697" s="1513">
        <v>12945</v>
      </c>
      <c r="C697" s="1513">
        <v>14241</v>
      </c>
      <c r="D697" s="1513">
        <v>12771</v>
      </c>
      <c r="E697" s="1513">
        <v>14039</v>
      </c>
      <c r="F697" s="1513">
        <v>14206</v>
      </c>
      <c r="G697" s="1513">
        <v>14717</v>
      </c>
      <c r="H697" s="1513">
        <v>14162</v>
      </c>
      <c r="I697" s="1513">
        <v>14841</v>
      </c>
      <c r="J697" s="1513">
        <v>14793</v>
      </c>
      <c r="K697" s="1513">
        <v>14860</v>
      </c>
      <c r="L697" s="1513">
        <v>15383</v>
      </c>
      <c r="M697" s="1513">
        <v>12662</v>
      </c>
      <c r="N697" s="1513">
        <v>14500</v>
      </c>
      <c r="O697" s="1513">
        <v>12534</v>
      </c>
      <c r="P697" s="1513">
        <v>11997</v>
      </c>
      <c r="Q697" s="1513">
        <v>12211</v>
      </c>
      <c r="R697" s="1513">
        <v>11158</v>
      </c>
      <c r="S697" s="1513">
        <v>9511</v>
      </c>
      <c r="T697" s="1513">
        <v>7055</v>
      </c>
      <c r="U697" s="1513">
        <v>5001</v>
      </c>
      <c r="V697" s="1513">
        <v>5013</v>
      </c>
      <c r="W697" s="1506">
        <v>5001</v>
      </c>
      <c r="X697" s="1508" t="s">
        <v>531</v>
      </c>
      <c r="Y697" s="1605"/>
      <c r="Z697" s="1510"/>
      <c r="AA697" s="1510"/>
      <c r="AB697" s="1510"/>
      <c r="AC697" s="1510"/>
      <c r="AD697" s="1605"/>
      <c r="AE697" s="1511"/>
      <c r="AF697" s="1522">
        <v>0.20895522388059701</v>
      </c>
      <c r="AG697" s="1523">
        <v>1054</v>
      </c>
      <c r="AH697" s="1522">
        <v>8.9954766578475717E-2</v>
      </c>
      <c r="AI697" s="1524">
        <v>1107</v>
      </c>
      <c r="AJ697" s="1640">
        <v>8.8673502082665806E-2</v>
      </c>
      <c r="AK697" s="1525" t="s">
        <v>209</v>
      </c>
      <c r="AL697" s="1503"/>
      <c r="AM697" s="1503"/>
      <c r="AN697" s="198"/>
      <c r="AO697" s="198"/>
      <c r="AP697" s="198"/>
      <c r="AQ697" s="198"/>
      <c r="AR697"/>
      <c r="AS697"/>
      <c r="AT697"/>
      <c r="AU697"/>
      <c r="AV697"/>
      <c r="AW697"/>
      <c r="AX697"/>
      <c r="AY697"/>
      <c r="AZ697"/>
      <c r="BA697"/>
      <c r="BB697"/>
      <c r="BC697"/>
      <c r="BD697"/>
      <c r="BE697"/>
      <c r="BF697"/>
      <c r="BG697"/>
      <c r="BH697"/>
    </row>
    <row r="698" spans="1:60" ht="13.5" thickBot="1" x14ac:dyDescent="0.35">
      <c r="A698" s="1638" t="s">
        <v>199</v>
      </c>
      <c r="B698" s="1173" t="s">
        <v>200</v>
      </c>
      <c r="C698" s="1173" t="s">
        <v>200</v>
      </c>
      <c r="D698" s="1173" t="s">
        <v>200</v>
      </c>
      <c r="E698" s="1173" t="s">
        <v>200</v>
      </c>
      <c r="F698" s="1173" t="s">
        <v>200</v>
      </c>
      <c r="G698" s="1173" t="s">
        <v>200</v>
      </c>
      <c r="H698" s="1173" t="s">
        <v>200</v>
      </c>
      <c r="I698" s="1173" t="s">
        <v>200</v>
      </c>
      <c r="J698" s="1173" t="s">
        <v>200</v>
      </c>
      <c r="K698" s="1173" t="s">
        <v>200</v>
      </c>
      <c r="L698" s="1173" t="s">
        <v>200</v>
      </c>
      <c r="M698" s="1173" t="s">
        <v>200</v>
      </c>
      <c r="N698" s="1611" t="s">
        <v>248</v>
      </c>
      <c r="O698" s="1173" t="s">
        <v>248</v>
      </c>
      <c r="P698" s="1173" t="s">
        <v>248</v>
      </c>
      <c r="Q698" s="1173" t="s">
        <v>248</v>
      </c>
      <c r="R698" s="1173" t="s">
        <v>248</v>
      </c>
      <c r="S698" s="1173" t="s">
        <v>248</v>
      </c>
      <c r="T698" s="1173" t="s">
        <v>206</v>
      </c>
      <c r="U698" s="1173" t="s">
        <v>206</v>
      </c>
      <c r="V698" s="1173" t="s">
        <v>206</v>
      </c>
      <c r="W698" s="1633" t="s">
        <v>206</v>
      </c>
      <c r="X698" s="1050" t="s">
        <v>201</v>
      </c>
      <c r="Y698" s="1661" t="s">
        <v>202</v>
      </c>
      <c r="Z698" s="1050" t="s">
        <v>200</v>
      </c>
      <c r="AA698" s="1051" t="s">
        <v>204</v>
      </c>
      <c r="AB698" s="1050" t="s">
        <v>248</v>
      </c>
      <c r="AC698" s="1516" t="s">
        <v>204</v>
      </c>
      <c r="AD698" s="1050" t="s">
        <v>206</v>
      </c>
      <c r="AE698" s="1051" t="s">
        <v>202</v>
      </c>
      <c r="AF698" s="1522">
        <v>0.26865671641791045</v>
      </c>
      <c r="AG698" s="1523">
        <v>1795</v>
      </c>
      <c r="AH698" s="1522">
        <v>0.15319621063412137</v>
      </c>
      <c r="AI698" s="1524">
        <v>1912</v>
      </c>
      <c r="AJ698" s="1641">
        <v>0.15315603973085551</v>
      </c>
      <c r="AK698" s="1529" t="s">
        <v>211</v>
      </c>
      <c r="AL698" s="1503"/>
      <c r="AM698" s="1503"/>
      <c r="AN698" s="198"/>
      <c r="AO698" s="198"/>
      <c r="AP698" s="198"/>
      <c r="AQ698" s="198"/>
      <c r="AR698"/>
      <c r="AS698"/>
      <c r="AT698"/>
      <c r="AU698"/>
      <c r="AV698"/>
      <c r="AW698"/>
      <c r="AX698"/>
      <c r="AY698"/>
      <c r="AZ698"/>
      <c r="BA698"/>
      <c r="BB698"/>
      <c r="BC698"/>
      <c r="BD698"/>
      <c r="BE698"/>
      <c r="BF698"/>
      <c r="BG698"/>
      <c r="BH698"/>
    </row>
    <row r="699" spans="1:60" ht="13" x14ac:dyDescent="0.3">
      <c r="A699" s="1053" t="s">
        <v>208</v>
      </c>
      <c r="B699" s="1274">
        <v>0</v>
      </c>
      <c r="C699" s="1274">
        <v>0</v>
      </c>
      <c r="D699" s="1274">
        <v>2</v>
      </c>
      <c r="E699" s="1274">
        <v>0</v>
      </c>
      <c r="F699" s="1274">
        <v>5</v>
      </c>
      <c r="G699" s="1274">
        <v>0</v>
      </c>
      <c r="H699" s="1274">
        <v>5</v>
      </c>
      <c r="I699" s="1274">
        <v>0</v>
      </c>
      <c r="J699" s="1274">
        <v>0</v>
      </c>
      <c r="K699" s="1274">
        <v>0</v>
      </c>
      <c r="L699" s="1274">
        <v>0</v>
      </c>
      <c r="M699" s="1274">
        <v>0</v>
      </c>
      <c r="N699" s="1274">
        <v>0</v>
      </c>
      <c r="O699" s="1274">
        <v>0</v>
      </c>
      <c r="P699" s="1274">
        <v>0</v>
      </c>
      <c r="Q699" s="1274">
        <v>0</v>
      </c>
      <c r="R699" s="1274">
        <v>0</v>
      </c>
      <c r="S699" s="1274">
        <v>0</v>
      </c>
      <c r="T699" s="1274">
        <v>0</v>
      </c>
      <c r="U699" s="1274">
        <v>0</v>
      </c>
      <c r="V699" s="1274">
        <v>415</v>
      </c>
      <c r="W699" s="268">
        <v>270</v>
      </c>
      <c r="X699" s="1667">
        <v>7</v>
      </c>
      <c r="Y699" s="1522">
        <v>5.2238805970149252E-2</v>
      </c>
      <c r="Z699" s="1523">
        <v>12</v>
      </c>
      <c r="AA699" s="1522">
        <v>6.8181818181818177E-2</v>
      </c>
      <c r="AB699" s="1523">
        <v>0</v>
      </c>
      <c r="AC699" s="1522">
        <v>0</v>
      </c>
      <c r="AD699" s="1523">
        <v>685</v>
      </c>
      <c r="AE699" s="1522">
        <v>0.1459620711698274</v>
      </c>
      <c r="AF699" s="1522">
        <v>0.13432835820895522</v>
      </c>
      <c r="AG699" s="1523">
        <v>1130</v>
      </c>
      <c r="AH699" s="1522">
        <v>9.6441068532900909E-2</v>
      </c>
      <c r="AI699" s="1524">
        <v>1221</v>
      </c>
      <c r="AJ699" s="1641">
        <v>9.7805190644024348E-2</v>
      </c>
      <c r="AK699" s="1529" t="s">
        <v>212</v>
      </c>
      <c r="AL699" s="1503"/>
      <c r="AM699" s="1503"/>
      <c r="AN699" s="198"/>
      <c r="AO699" s="198"/>
      <c r="AP699" s="198"/>
      <c r="AQ699" s="198"/>
      <c r="AR699"/>
      <c r="AS699"/>
      <c r="AT699"/>
      <c r="AU699"/>
      <c r="AV699"/>
      <c r="AW699"/>
      <c r="AX699"/>
      <c r="AY699"/>
      <c r="AZ699"/>
      <c r="BA699"/>
      <c r="BB699"/>
      <c r="BC699"/>
      <c r="BD699"/>
      <c r="BE699"/>
      <c r="BF699"/>
      <c r="BG699"/>
      <c r="BH699"/>
    </row>
    <row r="700" spans="1:60" ht="13" x14ac:dyDescent="0.3">
      <c r="A700" s="1065" t="s">
        <v>209</v>
      </c>
      <c r="B700" s="1274">
        <v>20</v>
      </c>
      <c r="C700" s="1274">
        <v>28</v>
      </c>
      <c r="D700" s="1274">
        <v>3</v>
      </c>
      <c r="E700" s="1274">
        <v>15</v>
      </c>
      <c r="F700" s="1274">
        <v>12</v>
      </c>
      <c r="G700" s="1274">
        <v>9</v>
      </c>
      <c r="H700" s="1274">
        <v>47</v>
      </c>
      <c r="I700" s="1274">
        <v>9</v>
      </c>
      <c r="J700" s="1274">
        <v>2</v>
      </c>
      <c r="K700" s="1274">
        <v>2</v>
      </c>
      <c r="L700" s="1274">
        <v>1</v>
      </c>
      <c r="M700" s="1274">
        <v>0</v>
      </c>
      <c r="N700" s="1274">
        <v>0</v>
      </c>
      <c r="O700" s="1274">
        <v>0</v>
      </c>
      <c r="P700" s="1274">
        <v>0</v>
      </c>
      <c r="Q700" s="1274">
        <v>0</v>
      </c>
      <c r="R700" s="1274">
        <v>6</v>
      </c>
      <c r="S700" s="1274">
        <v>0</v>
      </c>
      <c r="T700" s="1274">
        <v>0</v>
      </c>
      <c r="U700" s="1274">
        <v>208</v>
      </c>
      <c r="V700" s="1274">
        <v>469</v>
      </c>
      <c r="W700" s="268">
        <v>235</v>
      </c>
      <c r="X700" s="1667">
        <v>6</v>
      </c>
      <c r="Y700" s="1522">
        <v>4.4776119402985072E-2</v>
      </c>
      <c r="Z700" s="1523">
        <v>148</v>
      </c>
      <c r="AA700" s="1522">
        <v>0.84090909090909094</v>
      </c>
      <c r="AB700" s="1523">
        <v>6</v>
      </c>
      <c r="AC700" s="1522">
        <v>0.54545454545454541</v>
      </c>
      <c r="AD700" s="1523">
        <v>912</v>
      </c>
      <c r="AE700" s="1522">
        <v>0.19433198380566802</v>
      </c>
      <c r="AF700" s="1522">
        <v>7.4626865671641784E-2</v>
      </c>
      <c r="AG700" s="1523">
        <v>845</v>
      </c>
      <c r="AH700" s="1522">
        <v>7.2117436203806437E-2</v>
      </c>
      <c r="AI700" s="1524">
        <v>901</v>
      </c>
      <c r="AJ700" s="1641">
        <v>7.2172380647228446E-2</v>
      </c>
      <c r="AK700" s="1529" t="s">
        <v>213</v>
      </c>
      <c r="AL700" s="1503"/>
      <c r="AM700" s="1503"/>
      <c r="AN700" s="198"/>
      <c r="AO700" s="198"/>
      <c r="AP700" s="198"/>
      <c r="AQ700" s="198"/>
      <c r="AR700"/>
      <c r="AS700"/>
      <c r="AT700"/>
      <c r="AU700"/>
      <c r="AV700"/>
      <c r="AW700"/>
      <c r="AX700"/>
      <c r="AY700"/>
      <c r="AZ700"/>
      <c r="BA700"/>
      <c r="BB700"/>
      <c r="BC700"/>
      <c r="BD700"/>
      <c r="BE700"/>
      <c r="BF700"/>
      <c r="BG700"/>
      <c r="BH700"/>
    </row>
    <row r="701" spans="1:60" ht="13" x14ac:dyDescent="0.3">
      <c r="A701" s="1065" t="s">
        <v>211</v>
      </c>
      <c r="B701" s="1274">
        <v>4</v>
      </c>
      <c r="C701" s="1274">
        <v>1</v>
      </c>
      <c r="D701" s="1274">
        <v>2</v>
      </c>
      <c r="E701" s="1274">
        <v>0</v>
      </c>
      <c r="F701" s="1274">
        <v>2</v>
      </c>
      <c r="G701" s="1274">
        <v>0</v>
      </c>
      <c r="H701" s="1274">
        <v>4</v>
      </c>
      <c r="I701" s="1274">
        <v>0</v>
      </c>
      <c r="J701" s="1274">
        <v>0</v>
      </c>
      <c r="K701" s="1274">
        <v>0</v>
      </c>
      <c r="L701" s="1274">
        <v>0</v>
      </c>
      <c r="M701" s="1274">
        <v>1</v>
      </c>
      <c r="N701" s="1274">
        <v>0</v>
      </c>
      <c r="O701" s="1274">
        <v>0</v>
      </c>
      <c r="P701" s="1274">
        <v>0</v>
      </c>
      <c r="Q701" s="1274">
        <v>0</v>
      </c>
      <c r="R701" s="1274">
        <v>0</v>
      </c>
      <c r="S701" s="1274">
        <v>2</v>
      </c>
      <c r="T701" s="1274">
        <v>6</v>
      </c>
      <c r="U701" s="1274">
        <v>187</v>
      </c>
      <c r="V701" s="1274">
        <v>583</v>
      </c>
      <c r="W701" s="268">
        <v>213</v>
      </c>
      <c r="X701" s="1667">
        <v>21</v>
      </c>
      <c r="Y701" s="1522">
        <v>0.15671641791044777</v>
      </c>
      <c r="Z701" s="1523">
        <v>14</v>
      </c>
      <c r="AA701" s="1522">
        <v>7.9545454545454544E-2</v>
      </c>
      <c r="AB701" s="1523">
        <v>2</v>
      </c>
      <c r="AC701" s="1522">
        <v>0.18181818181818182</v>
      </c>
      <c r="AD701" s="1523">
        <v>989</v>
      </c>
      <c r="AE701" s="1522">
        <v>0.21073939910505007</v>
      </c>
      <c r="AF701" s="1522">
        <v>4.4776119402985072E-2</v>
      </c>
      <c r="AG701" s="1523">
        <v>1266</v>
      </c>
      <c r="AH701" s="1522">
        <v>0.10804813518818811</v>
      </c>
      <c r="AI701" s="1524">
        <v>1324</v>
      </c>
      <c r="AJ701" s="1641">
        <v>0.10605575136174303</v>
      </c>
      <c r="AK701" s="1529" t="s">
        <v>214</v>
      </c>
      <c r="AL701" s="1503"/>
      <c r="AM701" s="1503"/>
      <c r="AN701" s="198"/>
      <c r="AO701" s="198"/>
      <c r="AP701" s="198"/>
      <c r="AQ701" s="198"/>
      <c r="AR701"/>
      <c r="AS701"/>
      <c r="AT701"/>
      <c r="AU701"/>
      <c r="AV701"/>
      <c r="AW701"/>
      <c r="AX701"/>
      <c r="AY701"/>
      <c r="AZ701"/>
      <c r="BA701"/>
      <c r="BB701"/>
      <c r="BC701"/>
      <c r="BD701"/>
      <c r="BE701"/>
      <c r="BF701"/>
      <c r="BG701"/>
      <c r="BH701"/>
    </row>
    <row r="702" spans="1:60" ht="13" x14ac:dyDescent="0.3">
      <c r="A702" s="1065" t="s">
        <v>212</v>
      </c>
      <c r="B702" s="1274">
        <v>0</v>
      </c>
      <c r="C702" s="1274">
        <v>0</v>
      </c>
      <c r="D702" s="1274">
        <v>0</v>
      </c>
      <c r="E702" s="1274">
        <v>0</v>
      </c>
      <c r="F702" s="1274">
        <v>0</v>
      </c>
      <c r="G702" s="1274">
        <v>0</v>
      </c>
      <c r="H702" s="1274">
        <v>0</v>
      </c>
      <c r="I702" s="1274">
        <v>0</v>
      </c>
      <c r="J702" s="1274">
        <v>0</v>
      </c>
      <c r="K702" s="1274">
        <v>0</v>
      </c>
      <c r="L702" s="1274">
        <v>0</v>
      </c>
      <c r="M702" s="1274">
        <v>0</v>
      </c>
      <c r="N702" s="1274">
        <v>1</v>
      </c>
      <c r="O702" s="1274">
        <v>0</v>
      </c>
      <c r="P702" s="1274">
        <v>0</v>
      </c>
      <c r="Q702" s="1274">
        <v>0</v>
      </c>
      <c r="R702" s="1274">
        <v>0</v>
      </c>
      <c r="S702" s="1274">
        <v>1</v>
      </c>
      <c r="T702" s="1274">
        <v>8</v>
      </c>
      <c r="U702" s="1274">
        <v>94</v>
      </c>
      <c r="V702" s="1274">
        <v>264</v>
      </c>
      <c r="W702" s="268">
        <v>106</v>
      </c>
      <c r="X702" s="1667">
        <v>10</v>
      </c>
      <c r="Y702" s="1522">
        <v>7.4626865671641784E-2</v>
      </c>
      <c r="Z702" s="1523">
        <v>0</v>
      </c>
      <c r="AA702" s="1522">
        <v>0</v>
      </c>
      <c r="AB702" s="1523">
        <v>2</v>
      </c>
      <c r="AC702" s="1522">
        <v>0.18181818181818182</v>
      </c>
      <c r="AD702" s="1523">
        <v>472</v>
      </c>
      <c r="AE702" s="1522">
        <v>0.10057532495205626</v>
      </c>
      <c r="AF702" s="1522">
        <v>4.4776119402985072E-2</v>
      </c>
      <c r="AG702" s="1523">
        <v>953</v>
      </c>
      <c r="AH702" s="1522">
        <v>8.1334812665358025E-2</v>
      </c>
      <c r="AI702" s="1524">
        <v>999</v>
      </c>
      <c r="AJ702" s="1641">
        <v>8.0022428708747192E-2</v>
      </c>
      <c r="AK702" s="1529" t="s">
        <v>215</v>
      </c>
      <c r="AL702" s="1503"/>
      <c r="AM702" s="1503"/>
      <c r="AN702" s="198"/>
      <c r="AO702" s="198"/>
      <c r="AP702" s="198"/>
      <c r="AQ702" s="198"/>
      <c r="AR702"/>
      <c r="AS702"/>
      <c r="AT702"/>
      <c r="AU702"/>
      <c r="AV702"/>
      <c r="AW702"/>
      <c r="AX702"/>
      <c r="AY702"/>
      <c r="AZ702"/>
      <c r="BA702"/>
      <c r="BB702"/>
      <c r="BC702"/>
      <c r="BD702"/>
      <c r="BE702"/>
      <c r="BF702"/>
      <c r="BG702"/>
      <c r="BH702"/>
    </row>
    <row r="703" spans="1:60" ht="13.5" thickBot="1" x14ac:dyDescent="0.35">
      <c r="A703" s="1065" t="s">
        <v>213</v>
      </c>
      <c r="B703" s="1274">
        <v>0</v>
      </c>
      <c r="C703" s="1274">
        <v>0</v>
      </c>
      <c r="D703" s="1274">
        <v>0</v>
      </c>
      <c r="E703" s="1274">
        <v>0</v>
      </c>
      <c r="F703" s="1274">
        <v>0</v>
      </c>
      <c r="G703" s="1274">
        <v>0</v>
      </c>
      <c r="H703" s="1274">
        <v>0</v>
      </c>
      <c r="I703" s="1274">
        <v>0</v>
      </c>
      <c r="J703" s="1274">
        <v>0</v>
      </c>
      <c r="K703" s="1274">
        <v>0</v>
      </c>
      <c r="L703" s="1274">
        <v>0</v>
      </c>
      <c r="M703" s="1274">
        <v>0</v>
      </c>
      <c r="N703" s="1274">
        <v>0</v>
      </c>
      <c r="O703" s="1274">
        <v>0</v>
      </c>
      <c r="P703" s="1274">
        <v>0</v>
      </c>
      <c r="Q703" s="1274">
        <v>0</v>
      </c>
      <c r="R703" s="1274">
        <v>0</v>
      </c>
      <c r="S703" s="1274">
        <v>0</v>
      </c>
      <c r="T703" s="1274">
        <v>0</v>
      </c>
      <c r="U703" s="1274">
        <v>33</v>
      </c>
      <c r="V703" s="1274">
        <v>84</v>
      </c>
      <c r="W703" s="268">
        <v>41</v>
      </c>
      <c r="X703" s="1667">
        <v>4</v>
      </c>
      <c r="Y703" s="1522">
        <v>2.9850746268656716E-2</v>
      </c>
      <c r="Z703" s="1523">
        <v>0</v>
      </c>
      <c r="AA703" s="1522">
        <v>0</v>
      </c>
      <c r="AB703" s="1523">
        <v>0</v>
      </c>
      <c r="AC703" s="1522">
        <v>0</v>
      </c>
      <c r="AD703" s="1523">
        <v>158</v>
      </c>
      <c r="AE703" s="1522">
        <v>3.3667163861069681E-2</v>
      </c>
      <c r="AF703" s="1533">
        <v>4.4776119402985072E-2</v>
      </c>
      <c r="AG703" s="1534">
        <v>965</v>
      </c>
      <c r="AH703" s="1533">
        <v>8.2358965605530424E-2</v>
      </c>
      <c r="AI703" s="1663">
        <v>979</v>
      </c>
      <c r="AJ703" s="1644">
        <v>7.8420378083947459E-2</v>
      </c>
      <c r="AK703" s="1536" t="s">
        <v>216</v>
      </c>
      <c r="AL703" s="1537"/>
      <c r="AM703" s="1537"/>
      <c r="AN703" s="198"/>
      <c r="AO703" s="1664">
        <v>0.77767346590424169</v>
      </c>
      <c r="AP703" s="198"/>
      <c r="AQ703" s="198"/>
      <c r="AR703"/>
      <c r="AS703"/>
      <c r="AT703"/>
      <c r="AU703"/>
      <c r="AV703"/>
      <c r="AW703"/>
      <c r="AX703"/>
      <c r="AY703"/>
      <c r="AZ703"/>
      <c r="BA703"/>
      <c r="BB703"/>
      <c r="BC703"/>
      <c r="BD703"/>
      <c r="BE703"/>
      <c r="BF703"/>
      <c r="BG703"/>
      <c r="BH703"/>
    </row>
    <row r="704" spans="1:60" ht="13" x14ac:dyDescent="0.3">
      <c r="A704" s="1065" t="s">
        <v>214</v>
      </c>
      <c r="B704" s="1274">
        <v>1</v>
      </c>
      <c r="C704" s="1274">
        <v>0</v>
      </c>
      <c r="D704" s="1274">
        <v>0</v>
      </c>
      <c r="E704" s="1274">
        <v>0</v>
      </c>
      <c r="F704" s="1274">
        <v>0</v>
      </c>
      <c r="G704" s="1274">
        <v>0</v>
      </c>
      <c r="H704" s="1274">
        <v>0</v>
      </c>
      <c r="I704" s="1274">
        <v>0</v>
      </c>
      <c r="J704" s="1274">
        <v>0</v>
      </c>
      <c r="K704" s="1274">
        <v>0</v>
      </c>
      <c r="L704" s="1274">
        <v>0</v>
      </c>
      <c r="M704" s="1274">
        <v>0</v>
      </c>
      <c r="N704" s="1274">
        <v>0</v>
      </c>
      <c r="O704" s="1274">
        <v>0</v>
      </c>
      <c r="P704" s="1274">
        <v>0</v>
      </c>
      <c r="Q704" s="1274">
        <v>0</v>
      </c>
      <c r="R704" s="1274">
        <v>0</v>
      </c>
      <c r="S704" s="1274">
        <v>0</v>
      </c>
      <c r="T704" s="1274">
        <v>0</v>
      </c>
      <c r="U704" s="1274">
        <v>62</v>
      </c>
      <c r="V704" s="1274">
        <v>188</v>
      </c>
      <c r="W704" s="268">
        <v>140</v>
      </c>
      <c r="X704" s="1667">
        <v>23</v>
      </c>
      <c r="Y704" s="1522">
        <v>0.17164179104477612</v>
      </c>
      <c r="Z704" s="1523">
        <v>1</v>
      </c>
      <c r="AA704" s="1522">
        <v>5.681818181818182E-3</v>
      </c>
      <c r="AB704" s="1523">
        <v>0</v>
      </c>
      <c r="AC704" s="1522">
        <v>0</v>
      </c>
      <c r="AD704" s="1523">
        <v>390</v>
      </c>
      <c r="AE704" s="1522">
        <v>8.3102493074792241E-2</v>
      </c>
      <c r="AF704" s="1541">
        <v>0.14925373134328357</v>
      </c>
      <c r="AG704" s="1542">
        <v>1492</v>
      </c>
      <c r="AH704" s="1541">
        <v>0.12733634889476828</v>
      </c>
      <c r="AI704" s="1543">
        <v>1553</v>
      </c>
      <c r="AJ704" s="1647">
        <v>0.12439923101570009</v>
      </c>
      <c r="AK704" s="1544" t="s">
        <v>217</v>
      </c>
      <c r="AL704" s="1545"/>
      <c r="AM704" s="1545"/>
      <c r="AN704" s="198"/>
      <c r="AO704" s="1664">
        <v>0.22232653409575828</v>
      </c>
      <c r="AP704" s="198"/>
      <c r="AQ704" s="198"/>
      <c r="AR704"/>
      <c r="AS704"/>
      <c r="AT704"/>
      <c r="AU704"/>
      <c r="AV704"/>
      <c r="AW704"/>
      <c r="AX704"/>
      <c r="AY704"/>
      <c r="AZ704"/>
      <c r="BA704"/>
      <c r="BB704"/>
      <c r="BC704"/>
      <c r="BD704"/>
      <c r="BE704"/>
      <c r="BF704"/>
      <c r="BG704"/>
      <c r="BH704"/>
    </row>
    <row r="705" spans="1:60" ht="13" x14ac:dyDescent="0.3">
      <c r="A705" s="1065" t="s">
        <v>215</v>
      </c>
      <c r="B705" s="1274">
        <v>0</v>
      </c>
      <c r="C705" s="1274">
        <v>0</v>
      </c>
      <c r="D705" s="1274">
        <v>0</v>
      </c>
      <c r="E705" s="1274">
        <v>0</v>
      </c>
      <c r="F705" s="1274">
        <v>0</v>
      </c>
      <c r="G705" s="1274">
        <v>0</v>
      </c>
      <c r="H705" s="1274">
        <v>0</v>
      </c>
      <c r="I705" s="1274">
        <v>0</v>
      </c>
      <c r="J705" s="1274">
        <v>0</v>
      </c>
      <c r="K705" s="1274">
        <v>0</v>
      </c>
      <c r="L705" s="1274">
        <v>0</v>
      </c>
      <c r="M705" s="1274">
        <v>0</v>
      </c>
      <c r="N705" s="1274">
        <v>0</v>
      </c>
      <c r="O705" s="1274">
        <v>0</v>
      </c>
      <c r="P705" s="1274">
        <v>0</v>
      </c>
      <c r="Q705" s="1274">
        <v>0</v>
      </c>
      <c r="R705" s="1274">
        <v>0</v>
      </c>
      <c r="S705" s="1274">
        <v>0</v>
      </c>
      <c r="T705" s="1274">
        <v>0</v>
      </c>
      <c r="U705" s="1274">
        <v>39</v>
      </c>
      <c r="V705" s="1274">
        <v>100</v>
      </c>
      <c r="W705" s="268">
        <v>48</v>
      </c>
      <c r="X705" s="1667">
        <v>8</v>
      </c>
      <c r="Y705" s="1522">
        <v>5.9701492537313432E-2</v>
      </c>
      <c r="Z705" s="1523">
        <v>0</v>
      </c>
      <c r="AA705" s="1522">
        <v>0</v>
      </c>
      <c r="AB705" s="1523">
        <v>0</v>
      </c>
      <c r="AC705" s="1522">
        <v>0</v>
      </c>
      <c r="AD705" s="1523">
        <v>187</v>
      </c>
      <c r="AE705" s="1522">
        <v>3.9846580012785002E-2</v>
      </c>
      <c r="AF705" s="1522">
        <v>0</v>
      </c>
      <c r="AG705" s="1523">
        <v>615</v>
      </c>
      <c r="AH705" s="1522">
        <v>5.2487838183835456E-2</v>
      </c>
      <c r="AI705" s="1524">
        <v>655</v>
      </c>
      <c r="AJ705" s="1640">
        <v>5.2467157962191605E-2</v>
      </c>
      <c r="AK705" s="1525" t="s">
        <v>219</v>
      </c>
      <c r="AL705" s="1503"/>
      <c r="AM705" s="1546"/>
      <c r="AN705"/>
      <c r="AO705"/>
      <c r="AP705"/>
      <c r="AQ705" s="198"/>
      <c r="AR705"/>
      <c r="AS705"/>
      <c r="AT705"/>
      <c r="AU705"/>
      <c r="AV705"/>
      <c r="AW705"/>
      <c r="AX705"/>
      <c r="AY705"/>
      <c r="AZ705"/>
      <c r="BA705"/>
      <c r="BB705"/>
      <c r="BC705"/>
      <c r="BD705"/>
      <c r="BE705"/>
      <c r="BF705"/>
      <c r="BG705"/>
      <c r="BH705"/>
    </row>
    <row r="706" spans="1:60" ht="13.5" thickBot="1" x14ac:dyDescent="0.35">
      <c r="A706" s="1069" t="s">
        <v>216</v>
      </c>
      <c r="B706" s="1279">
        <v>0</v>
      </c>
      <c r="C706" s="1279">
        <v>0</v>
      </c>
      <c r="D706" s="1279">
        <v>0</v>
      </c>
      <c r="E706" s="1279">
        <v>0</v>
      </c>
      <c r="F706" s="1279">
        <v>0</v>
      </c>
      <c r="G706" s="1279">
        <v>0</v>
      </c>
      <c r="H706" s="1279">
        <v>0</v>
      </c>
      <c r="I706" s="1279">
        <v>0</v>
      </c>
      <c r="J706" s="1279">
        <v>0</v>
      </c>
      <c r="K706" s="1279">
        <v>0</v>
      </c>
      <c r="L706" s="1279">
        <v>0</v>
      </c>
      <c r="M706" s="1279">
        <v>0</v>
      </c>
      <c r="N706" s="1279">
        <v>0</v>
      </c>
      <c r="O706" s="1279">
        <v>0</v>
      </c>
      <c r="P706" s="1279">
        <v>0</v>
      </c>
      <c r="Q706" s="1279">
        <v>0</v>
      </c>
      <c r="R706" s="1279">
        <v>0</v>
      </c>
      <c r="S706" s="1279">
        <v>0</v>
      </c>
      <c r="T706" s="1279">
        <v>0</v>
      </c>
      <c r="U706" s="1279">
        <v>12</v>
      </c>
      <c r="V706" s="1279">
        <v>85</v>
      </c>
      <c r="W706" s="1668">
        <v>28</v>
      </c>
      <c r="X706" s="1669">
        <v>4</v>
      </c>
      <c r="Y706" s="1533">
        <v>2.9850746268656716E-2</v>
      </c>
      <c r="Z706" s="1534">
        <v>0</v>
      </c>
      <c r="AA706" s="1533">
        <v>0</v>
      </c>
      <c r="AB706" s="1534">
        <v>0</v>
      </c>
      <c r="AC706" s="1533">
        <v>0</v>
      </c>
      <c r="AD706" s="1534">
        <v>125</v>
      </c>
      <c r="AE706" s="1533">
        <v>2.6635414447048797E-2</v>
      </c>
      <c r="AF706" s="1522">
        <v>0</v>
      </c>
      <c r="AG706" s="1523">
        <v>291</v>
      </c>
      <c r="AH706" s="1522">
        <v>2.4835708799180678E-2</v>
      </c>
      <c r="AI706" s="1524">
        <v>337</v>
      </c>
      <c r="AJ706" s="1640">
        <v>2.6994553027875682E-2</v>
      </c>
      <c r="AK706" s="1525" t="s">
        <v>220</v>
      </c>
      <c r="AL706" s="1503"/>
      <c r="AM706" s="1546"/>
      <c r="AN706"/>
      <c r="AO706"/>
      <c r="AP706"/>
      <c r="AQ706" s="198"/>
      <c r="AR706"/>
      <c r="AS706"/>
      <c r="AT706"/>
      <c r="AU706"/>
      <c r="AV706"/>
      <c r="AW706"/>
      <c r="AX706"/>
      <c r="AY706"/>
      <c r="AZ706"/>
      <c r="BA706"/>
      <c r="BB706"/>
      <c r="BC706"/>
      <c r="BD706"/>
      <c r="BE706"/>
      <c r="BF706"/>
      <c r="BG706"/>
      <c r="BH706"/>
    </row>
    <row r="707" spans="1:60" ht="13" x14ac:dyDescent="0.3">
      <c r="A707" s="1053" t="s">
        <v>217</v>
      </c>
      <c r="B707" s="1273">
        <v>1</v>
      </c>
      <c r="C707" s="1273">
        <v>0</v>
      </c>
      <c r="D707" s="1273">
        <v>0</v>
      </c>
      <c r="E707" s="1273">
        <v>0</v>
      </c>
      <c r="F707" s="1273">
        <v>0</v>
      </c>
      <c r="G707" s="1273">
        <v>0</v>
      </c>
      <c r="H707" s="1273">
        <v>0</v>
      </c>
      <c r="I707" s="1273">
        <v>0</v>
      </c>
      <c r="J707" s="1273">
        <v>0</v>
      </c>
      <c r="K707" s="1273">
        <v>0</v>
      </c>
      <c r="L707" s="1273">
        <v>0</v>
      </c>
      <c r="M707" s="1273">
        <v>0</v>
      </c>
      <c r="N707" s="1273">
        <v>0</v>
      </c>
      <c r="O707" s="1273">
        <v>0</v>
      </c>
      <c r="P707" s="1273">
        <v>0</v>
      </c>
      <c r="Q707" s="1273">
        <v>0</v>
      </c>
      <c r="R707" s="1273">
        <v>0</v>
      </c>
      <c r="S707" s="1273">
        <v>1</v>
      </c>
      <c r="T707" s="1273">
        <v>1</v>
      </c>
      <c r="U707" s="1273">
        <v>89</v>
      </c>
      <c r="V707" s="1273">
        <v>246</v>
      </c>
      <c r="W707" s="272">
        <v>160</v>
      </c>
      <c r="X707" s="1670">
        <v>21</v>
      </c>
      <c r="Y707" s="1541">
        <v>0.15671641791044777</v>
      </c>
      <c r="Z707" s="1542">
        <v>1</v>
      </c>
      <c r="AA707" s="1541">
        <v>5.681818181818182E-3</v>
      </c>
      <c r="AB707" s="1542">
        <v>1</v>
      </c>
      <c r="AC707" s="1541">
        <v>9.0909090909090912E-2</v>
      </c>
      <c r="AD707" s="1542">
        <v>496</v>
      </c>
      <c r="AE707" s="1541">
        <v>0.10568932452588962</v>
      </c>
      <c r="AF707" s="1522">
        <v>0</v>
      </c>
      <c r="AG707" s="1523">
        <v>152</v>
      </c>
      <c r="AH707" s="1522">
        <v>1.2972603908850388E-2</v>
      </c>
      <c r="AI707" s="1524">
        <v>172</v>
      </c>
      <c r="AJ707" s="1640">
        <v>1.3777635373277796E-2</v>
      </c>
      <c r="AK707" s="1525" t="s">
        <v>221</v>
      </c>
      <c r="AL707" s="1503"/>
      <c r="AM707" s="1546"/>
      <c r="AN707"/>
      <c r="AO707"/>
      <c r="AP707"/>
      <c r="AQ707" s="198"/>
      <c r="AR707"/>
      <c r="AS707"/>
      <c r="AT707"/>
      <c r="AU707"/>
      <c r="AV707"/>
      <c r="AW707"/>
      <c r="AX707"/>
      <c r="AY707"/>
      <c r="AZ707"/>
      <c r="BA707"/>
      <c r="BB707"/>
      <c r="BC707"/>
      <c r="BD707"/>
      <c r="BE707"/>
      <c r="BF707"/>
      <c r="BG707"/>
      <c r="BH707"/>
    </row>
    <row r="708" spans="1:60" ht="13.5" thickBot="1" x14ac:dyDescent="0.35">
      <c r="A708" s="1065" t="s">
        <v>219</v>
      </c>
      <c r="B708" s="1274">
        <v>0</v>
      </c>
      <c r="C708" s="1274" t="s">
        <v>218</v>
      </c>
      <c r="D708" s="1274">
        <v>0</v>
      </c>
      <c r="E708" s="1274">
        <v>0</v>
      </c>
      <c r="F708" s="1274" t="s">
        <v>218</v>
      </c>
      <c r="G708" s="1274">
        <v>0</v>
      </c>
      <c r="H708" s="1274" t="s">
        <v>218</v>
      </c>
      <c r="I708" s="1274">
        <v>0</v>
      </c>
      <c r="J708" s="1274">
        <v>0</v>
      </c>
      <c r="K708" s="1274">
        <v>0</v>
      </c>
      <c r="L708" s="1274">
        <v>0</v>
      </c>
      <c r="M708" s="1274">
        <v>0</v>
      </c>
      <c r="N708" s="1274" t="s">
        <v>218</v>
      </c>
      <c r="O708" s="1274" t="s">
        <v>218</v>
      </c>
      <c r="P708" s="1274" t="s">
        <v>218</v>
      </c>
      <c r="Q708" s="1274" t="s">
        <v>218</v>
      </c>
      <c r="R708" s="1274">
        <v>0</v>
      </c>
      <c r="S708" s="1274">
        <v>0</v>
      </c>
      <c r="T708" s="1274">
        <v>0</v>
      </c>
      <c r="U708" s="1274">
        <v>10</v>
      </c>
      <c r="V708" s="1274">
        <v>66</v>
      </c>
      <c r="W708" s="268">
        <v>55</v>
      </c>
      <c r="X708" s="1667">
        <v>19</v>
      </c>
      <c r="Y708" s="1522">
        <v>0.1417910447761194</v>
      </c>
      <c r="Z708" s="1523">
        <v>0</v>
      </c>
      <c r="AA708" s="1522">
        <v>0</v>
      </c>
      <c r="AB708" s="1523">
        <v>0</v>
      </c>
      <c r="AC708" s="1522">
        <v>0</v>
      </c>
      <c r="AD708" s="1523">
        <v>131</v>
      </c>
      <c r="AE708" s="1522">
        <v>2.7913914340507138E-2</v>
      </c>
      <c r="AF708" s="1522" t="s">
        <v>218</v>
      </c>
      <c r="AG708" s="1523">
        <v>55</v>
      </c>
      <c r="AH708" s="1522">
        <v>4.6940343091234956E-3</v>
      </c>
      <c r="AI708" s="1524">
        <v>55</v>
      </c>
      <c r="AJ708" s="1640">
        <v>4.4056392181992948E-3</v>
      </c>
      <c r="AK708" s="1550" t="s">
        <v>222</v>
      </c>
      <c r="AL708" s="1651"/>
      <c r="AM708" s="1551"/>
      <c r="AN708"/>
      <c r="AO708"/>
      <c r="AP708"/>
      <c r="AQ708" s="198"/>
      <c r="AR708"/>
      <c r="AS708"/>
      <c r="AT708"/>
      <c r="AU708"/>
      <c r="AV708"/>
      <c r="AW708"/>
      <c r="AX708"/>
      <c r="AY708"/>
      <c r="AZ708"/>
      <c r="BA708"/>
      <c r="BB708"/>
      <c r="BC708"/>
      <c r="BD708"/>
      <c r="BE708"/>
      <c r="BF708"/>
      <c r="BG708"/>
      <c r="BH708"/>
    </row>
    <row r="709" spans="1:60" ht="13.5" thickBot="1" x14ac:dyDescent="0.35">
      <c r="A709" s="1065" t="s">
        <v>220</v>
      </c>
      <c r="B709" s="1274" t="s">
        <v>218</v>
      </c>
      <c r="C709" s="1274" t="s">
        <v>218</v>
      </c>
      <c r="D709" s="1274" t="s">
        <v>218</v>
      </c>
      <c r="E709" s="1274" t="s">
        <v>218</v>
      </c>
      <c r="F709" s="1274" t="s">
        <v>218</v>
      </c>
      <c r="G709" s="1274" t="s">
        <v>218</v>
      </c>
      <c r="H709" s="1274" t="s">
        <v>218</v>
      </c>
      <c r="I709" s="1274" t="s">
        <v>218</v>
      </c>
      <c r="J709" s="1274" t="s">
        <v>218</v>
      </c>
      <c r="K709" s="1274" t="s">
        <v>218</v>
      </c>
      <c r="L709" s="1274" t="s">
        <v>218</v>
      </c>
      <c r="M709" s="1274" t="s">
        <v>218</v>
      </c>
      <c r="N709" s="1274" t="s">
        <v>218</v>
      </c>
      <c r="O709" s="1274" t="s">
        <v>218</v>
      </c>
      <c r="P709" s="1274" t="s">
        <v>218</v>
      </c>
      <c r="Q709" s="1274" t="s">
        <v>218</v>
      </c>
      <c r="R709" s="1274" t="s">
        <v>218</v>
      </c>
      <c r="S709" s="1274">
        <v>0</v>
      </c>
      <c r="T709" s="1274">
        <v>0</v>
      </c>
      <c r="U709" s="1274">
        <v>8</v>
      </c>
      <c r="V709" s="1274">
        <v>30</v>
      </c>
      <c r="W709" s="268">
        <v>69</v>
      </c>
      <c r="X709" s="1667">
        <v>10</v>
      </c>
      <c r="Y709" s="1522">
        <v>7.4626865671641784E-2</v>
      </c>
      <c r="Z709" s="1523" t="s">
        <v>218</v>
      </c>
      <c r="AA709" s="1522" t="s">
        <v>218</v>
      </c>
      <c r="AB709" s="1523">
        <v>0</v>
      </c>
      <c r="AC709" s="1522">
        <v>0</v>
      </c>
      <c r="AD709" s="1523">
        <v>107</v>
      </c>
      <c r="AE709" s="1522">
        <v>2.2799914766673771E-2</v>
      </c>
      <c r="AF709" s="1553">
        <v>1</v>
      </c>
      <c r="AG709" s="1672">
        <v>11717</v>
      </c>
      <c r="AH709" s="1553">
        <v>0.99999999999999989</v>
      </c>
      <c r="AI709" s="1672">
        <v>12484</v>
      </c>
      <c r="AJ709" s="1553">
        <v>0.99999999999999989</v>
      </c>
      <c r="AK709" s="1655"/>
      <c r="AL709" s="1554"/>
      <c r="AM709" s="1555"/>
      <c r="AN709" s="198"/>
      <c r="AO709" s="198"/>
      <c r="AP709" s="198"/>
      <c r="AQ709" s="25"/>
      <c r="AR709" s="25"/>
      <c r="AS709" s="25"/>
      <c r="AT709" s="25"/>
      <c r="AU709" s="25"/>
      <c r="AV709" s="25"/>
      <c r="AW709" s="25"/>
      <c r="AX709" s="25"/>
      <c r="AY709" s="25"/>
      <c r="AZ709" s="25"/>
      <c r="BA709" s="25"/>
      <c r="BB709" s="25"/>
      <c r="BC709" s="25"/>
      <c r="BD709" s="25"/>
      <c r="BE709" s="25"/>
      <c r="BF709" s="25"/>
      <c r="BG709" s="25"/>
      <c r="BH709" s="25"/>
    </row>
    <row r="710" spans="1:60" ht="13" x14ac:dyDescent="0.3">
      <c r="A710" s="1065" t="s">
        <v>221</v>
      </c>
      <c r="B710" s="1274" t="s">
        <v>218</v>
      </c>
      <c r="C710" s="1274" t="s">
        <v>218</v>
      </c>
      <c r="D710" s="1274" t="s">
        <v>218</v>
      </c>
      <c r="E710" s="1274" t="s">
        <v>218</v>
      </c>
      <c r="F710" s="1274" t="s">
        <v>218</v>
      </c>
      <c r="G710" s="1274" t="s">
        <v>218</v>
      </c>
      <c r="H710" s="1274" t="s">
        <v>218</v>
      </c>
      <c r="I710" s="1274" t="s">
        <v>218</v>
      </c>
      <c r="J710" s="1274" t="s">
        <v>218</v>
      </c>
      <c r="K710" s="1274" t="s">
        <v>218</v>
      </c>
      <c r="L710" s="1274" t="s">
        <v>218</v>
      </c>
      <c r="M710" s="1274" t="s">
        <v>218</v>
      </c>
      <c r="N710" s="1274" t="s">
        <v>218</v>
      </c>
      <c r="O710" s="1274" t="s">
        <v>218</v>
      </c>
      <c r="P710" s="1274" t="s">
        <v>218</v>
      </c>
      <c r="Q710" s="1274" t="s">
        <v>218</v>
      </c>
      <c r="R710" s="1274" t="s">
        <v>218</v>
      </c>
      <c r="S710" s="1274">
        <v>0</v>
      </c>
      <c r="T710" s="1274">
        <v>0</v>
      </c>
      <c r="U710" s="1274">
        <v>3</v>
      </c>
      <c r="V710" s="1274">
        <v>10</v>
      </c>
      <c r="W710" s="268">
        <v>22</v>
      </c>
      <c r="X710" s="1667">
        <v>1</v>
      </c>
      <c r="Y710" s="1522">
        <v>7.462686567164179E-3</v>
      </c>
      <c r="Z710" s="1523" t="s">
        <v>218</v>
      </c>
      <c r="AA710" s="1522" t="s">
        <v>218</v>
      </c>
      <c r="AB710" s="1523">
        <v>0</v>
      </c>
      <c r="AC710" s="1522">
        <v>0</v>
      </c>
      <c r="AD710" s="1523">
        <v>35</v>
      </c>
      <c r="AE710" s="1522">
        <v>7.4579160451736628E-3</v>
      </c>
      <c r="AF710" s="1560" t="s">
        <v>538</v>
      </c>
      <c r="AG710" s="1559" t="s">
        <v>537</v>
      </c>
      <c r="AH710" s="1560" t="s">
        <v>538</v>
      </c>
      <c r="AI710" s="1559" t="s">
        <v>537</v>
      </c>
      <c r="AJ710" s="1560" t="s">
        <v>538</v>
      </c>
      <c r="AK710"/>
      <c r="AL710"/>
      <c r="AM710"/>
      <c r="AN710"/>
      <c r="AO710"/>
      <c r="AP710"/>
      <c r="AQ710"/>
      <c r="AR710"/>
      <c r="AS710"/>
      <c r="AT710"/>
      <c r="AU710"/>
      <c r="AV710"/>
      <c r="AW710"/>
      <c r="AX710"/>
      <c r="AY710"/>
      <c r="AZ710"/>
      <c r="BA710"/>
      <c r="BB710"/>
      <c r="BC710"/>
      <c r="BD710"/>
      <c r="BE710"/>
      <c r="BF710"/>
      <c r="BG710"/>
      <c r="BH710"/>
    </row>
    <row r="711" spans="1:60" ht="13.5" thickBot="1" x14ac:dyDescent="0.35">
      <c r="A711" s="1547" t="s">
        <v>222</v>
      </c>
      <c r="B711" s="1274" t="s">
        <v>218</v>
      </c>
      <c r="C711" s="1274" t="s">
        <v>218</v>
      </c>
      <c r="D711" s="1274" t="s">
        <v>218</v>
      </c>
      <c r="E711" s="1274" t="s">
        <v>218</v>
      </c>
      <c r="F711" s="1274" t="s">
        <v>218</v>
      </c>
      <c r="G711" s="1274" t="s">
        <v>218</v>
      </c>
      <c r="H711" s="1274" t="s">
        <v>218</v>
      </c>
      <c r="I711" s="1274" t="s">
        <v>218</v>
      </c>
      <c r="J711" s="1274" t="s">
        <v>218</v>
      </c>
      <c r="K711" s="1274" t="s">
        <v>218</v>
      </c>
      <c r="L711" s="1274" t="s">
        <v>218</v>
      </c>
      <c r="M711" s="1274" t="s">
        <v>218</v>
      </c>
      <c r="N711" s="1274" t="s">
        <v>218</v>
      </c>
      <c r="O711" s="1274" t="s">
        <v>218</v>
      </c>
      <c r="P711" s="1274" t="s">
        <v>218</v>
      </c>
      <c r="Q711" s="1274" t="s">
        <v>218</v>
      </c>
      <c r="R711" s="1274" t="s">
        <v>218</v>
      </c>
      <c r="S711" s="1274" t="s">
        <v>218</v>
      </c>
      <c r="T711" s="1274" t="s">
        <v>218</v>
      </c>
      <c r="U711" s="1649">
        <v>0</v>
      </c>
      <c r="V711" s="1279">
        <v>1</v>
      </c>
      <c r="W711" s="1668">
        <v>5</v>
      </c>
      <c r="X711" s="1667">
        <v>0</v>
      </c>
      <c r="Y711" s="1522">
        <v>0</v>
      </c>
      <c r="Z711" s="1523" t="s">
        <v>218</v>
      </c>
      <c r="AA711" s="1522" t="s">
        <v>218</v>
      </c>
      <c r="AB711" s="1523" t="s">
        <v>218</v>
      </c>
      <c r="AC711" s="1522" t="s">
        <v>218</v>
      </c>
      <c r="AD711" s="1523">
        <v>6</v>
      </c>
      <c r="AE711" s="1522">
        <v>1.2784998934583422E-3</v>
      </c>
      <c r="AF711" s="1562">
        <v>0.14925373134328357</v>
      </c>
      <c r="AG711" s="1561">
        <v>0.77767346590424169</v>
      </c>
      <c r="AH711" s="1562">
        <v>0.22232653409575828</v>
      </c>
      <c r="AI711" s="1561">
        <v>0.77795578340275551</v>
      </c>
      <c r="AJ711" s="1562">
        <v>0.22204421659724449</v>
      </c>
      <c r="AK711"/>
      <c r="AL711"/>
      <c r="AM711"/>
      <c r="AN711"/>
      <c r="AO711"/>
      <c r="AP711"/>
      <c r="AQ711"/>
      <c r="AR711"/>
      <c r="AS711"/>
      <c r="AT711"/>
      <c r="AU711"/>
      <c r="AV711"/>
      <c r="AW711"/>
      <c r="AX711"/>
      <c r="AY711"/>
      <c r="AZ711"/>
      <c r="BA711"/>
      <c r="BB711"/>
      <c r="BC711"/>
      <c r="BD711"/>
      <c r="BE711"/>
      <c r="BF711"/>
      <c r="BG711"/>
      <c r="BH711"/>
    </row>
    <row r="712" spans="1:60" ht="13.5" thickBot="1" x14ac:dyDescent="0.35">
      <c r="A712" s="1090" t="s">
        <v>46</v>
      </c>
      <c r="B712" s="1427">
        <v>26</v>
      </c>
      <c r="C712" s="1427">
        <v>29</v>
      </c>
      <c r="D712" s="1427">
        <v>7</v>
      </c>
      <c r="E712" s="1427">
        <v>15</v>
      </c>
      <c r="F712" s="1427">
        <v>19</v>
      </c>
      <c r="G712" s="1427">
        <v>9</v>
      </c>
      <c r="H712" s="1427">
        <v>56</v>
      </c>
      <c r="I712" s="1427">
        <v>9</v>
      </c>
      <c r="J712" s="1427">
        <v>2</v>
      </c>
      <c r="K712" s="1427">
        <v>2</v>
      </c>
      <c r="L712" s="1427">
        <v>1</v>
      </c>
      <c r="M712" s="1427">
        <v>1</v>
      </c>
      <c r="N712" s="1427">
        <v>1</v>
      </c>
      <c r="O712" s="1427">
        <v>0</v>
      </c>
      <c r="P712" s="1427">
        <v>0</v>
      </c>
      <c r="Q712" s="1427">
        <v>0</v>
      </c>
      <c r="R712" s="1427">
        <v>6</v>
      </c>
      <c r="S712" s="1427">
        <v>4</v>
      </c>
      <c r="T712" s="1427">
        <v>15</v>
      </c>
      <c r="U712" s="1427">
        <v>745</v>
      </c>
      <c r="V712" s="1427">
        <v>2541</v>
      </c>
      <c r="W712" s="1671">
        <v>176</v>
      </c>
      <c r="X712" s="1672">
        <v>134</v>
      </c>
      <c r="Y712" s="1553">
        <v>0.99999999999999989</v>
      </c>
      <c r="Z712" s="1672">
        <v>176</v>
      </c>
      <c r="AA712" s="1553">
        <v>1.0000000000000002</v>
      </c>
      <c r="AB712" s="1672">
        <v>11</v>
      </c>
      <c r="AC712" s="1553">
        <v>1</v>
      </c>
      <c r="AD712" s="1672">
        <v>4693</v>
      </c>
      <c r="AE712" s="1553">
        <v>0.99999999999999989</v>
      </c>
      <c r="AF712" s="1564"/>
      <c r="AG712" s="1564"/>
      <c r="AH712" s="1564"/>
      <c r="AI712" s="1564"/>
      <c r="AJ712" s="1564"/>
      <c r="AK712"/>
      <c r="AL712"/>
      <c r="AM712"/>
      <c r="AN712"/>
      <c r="AO712"/>
      <c r="AP712"/>
      <c r="AQ712"/>
      <c r="AR712"/>
      <c r="AS712"/>
      <c r="AT712"/>
      <c r="AU712"/>
      <c r="AV712"/>
      <c r="AW712"/>
      <c r="AX712"/>
      <c r="AY712"/>
      <c r="AZ712"/>
      <c r="BA712"/>
      <c r="BB712"/>
      <c r="BC712"/>
      <c r="BD712"/>
      <c r="BE712"/>
      <c r="BF712"/>
      <c r="BG712"/>
      <c r="BH712"/>
    </row>
    <row r="713" spans="1:60" ht="13.5" thickBot="1" x14ac:dyDescent="0.35">
      <c r="A713" s="1445" t="s">
        <v>528</v>
      </c>
      <c r="B713" s="1483">
        <v>5</v>
      </c>
      <c r="C713" s="1453">
        <v>1</v>
      </c>
      <c r="D713" s="1453">
        <v>1</v>
      </c>
      <c r="E713" s="1453">
        <v>0</v>
      </c>
      <c r="F713" s="1483">
        <v>1</v>
      </c>
      <c r="G713" s="1483">
        <v>0</v>
      </c>
      <c r="H713" s="1483">
        <v>1</v>
      </c>
      <c r="I713" s="1483">
        <v>0</v>
      </c>
      <c r="J713" s="1483">
        <v>0</v>
      </c>
      <c r="K713" s="1483">
        <v>0</v>
      </c>
      <c r="L713" s="1483">
        <v>0</v>
      </c>
      <c r="M713" s="1453">
        <v>1</v>
      </c>
      <c r="N713" s="4"/>
      <c r="O713" s="4"/>
      <c r="P713" s="4"/>
      <c r="Q713" s="4"/>
      <c r="R713" s="4"/>
      <c r="S713" s="4"/>
      <c r="T713" s="4"/>
      <c r="U713" s="4"/>
      <c r="V713" s="4"/>
      <c r="W713" s="4"/>
      <c r="X713" s="1559" t="s">
        <v>537</v>
      </c>
      <c r="Y713" s="1560" t="s">
        <v>538</v>
      </c>
      <c r="Z713" s="1559" t="s">
        <v>537</v>
      </c>
      <c r="AA713" s="1560" t="s">
        <v>538</v>
      </c>
      <c r="AB713" s="1559" t="s">
        <v>537</v>
      </c>
      <c r="AC713" s="1560" t="s">
        <v>538</v>
      </c>
      <c r="AD713" s="1559" t="s">
        <v>537</v>
      </c>
      <c r="AE713" s="1560" t="s">
        <v>538</v>
      </c>
      <c r="AF713"/>
      <c r="AG713"/>
      <c r="AH713"/>
      <c r="AI713"/>
      <c r="AJ713"/>
      <c r="AK713"/>
      <c r="AL713"/>
      <c r="AM713"/>
      <c r="AN713"/>
      <c r="AO713"/>
      <c r="AP713"/>
      <c r="AQ713"/>
      <c r="AR713"/>
      <c r="AS713"/>
      <c r="AT713"/>
      <c r="AU713"/>
      <c r="AV713"/>
      <c r="AW713"/>
      <c r="AX713"/>
      <c r="AY713"/>
      <c r="AZ713"/>
      <c r="BA713"/>
      <c r="BB713"/>
      <c r="BC713"/>
      <c r="BD713"/>
      <c r="BE713"/>
      <c r="BF713"/>
      <c r="BG713"/>
      <c r="BH713"/>
    </row>
    <row r="714" spans="1:60" ht="13.5" thickTop="1" thickBot="1" x14ac:dyDescent="0.3">
      <c r="A714" s="1322" t="s">
        <v>529</v>
      </c>
      <c r="B714" s="1480">
        <f>SUM(B713:M713)/Z712</f>
        <v>5.6818181818181816E-2</v>
      </c>
      <c r="C714"/>
      <c r="D714" s="4"/>
      <c r="E714" s="4"/>
      <c r="F714" s="1556" t="s">
        <v>552</v>
      </c>
      <c r="G714" s="4"/>
      <c r="H714" s="4"/>
      <c r="I714" s="4"/>
      <c r="J714" s="4"/>
      <c r="K714" s="4"/>
      <c r="L714" s="1556" t="s">
        <v>553</v>
      </c>
      <c r="M714" s="4"/>
      <c r="N714" s="4"/>
      <c r="O714" s="4"/>
      <c r="P714" s="4"/>
      <c r="Q714" s="4"/>
      <c r="R714" s="4"/>
      <c r="S714" s="4"/>
      <c r="T714" s="4"/>
      <c r="U714" s="4"/>
      <c r="V714" s="4"/>
      <c r="W714" s="4"/>
      <c r="X714" s="1561">
        <v>0.61940298507462677</v>
      </c>
      <c r="Y714" s="1562">
        <v>0.38059701492537312</v>
      </c>
      <c r="Z714" s="1561">
        <v>0.99431818181818199</v>
      </c>
      <c r="AA714" s="1562">
        <v>5.681818181818182E-3</v>
      </c>
      <c r="AB714" s="1561">
        <v>0.90909090909090917</v>
      </c>
      <c r="AC714" s="1562">
        <v>9.0909090909090912E-2</v>
      </c>
      <c r="AD714" s="1561">
        <v>0.83486043042829738</v>
      </c>
      <c r="AE714" s="1562">
        <v>0.16513956957170256</v>
      </c>
      <c r="AF714" s="1022"/>
      <c r="AG714" s="1023"/>
      <c r="AH714" s="1023"/>
      <c r="AI714" s="1023"/>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row>
    <row r="715" spans="1:60" ht="25.5" thickBot="1" x14ac:dyDescent="0.55000000000000004">
      <c r="A715" s="1011" t="s">
        <v>554</v>
      </c>
      <c r="B715" s="1012"/>
      <c r="C715" s="1012"/>
      <c r="D715" s="4"/>
      <c r="E715" s="4"/>
      <c r="F715" s="4"/>
      <c r="G715" s="4"/>
      <c r="H715" s="4"/>
      <c r="I715" s="4"/>
      <c r="J715" s="4"/>
      <c r="K715" s="4"/>
      <c r="L715" s="4"/>
      <c r="M715" s="4"/>
      <c r="N715" s="4"/>
      <c r="O715" s="4"/>
      <c r="P715" s="4"/>
      <c r="Q715" s="4"/>
      <c r="R715" s="4"/>
      <c r="S715" s="4"/>
      <c r="T715" s="4"/>
      <c r="U715" s="4"/>
      <c r="V715" s="4"/>
      <c r="W715" s="1564"/>
      <c r="X715" s="1564"/>
      <c r="Y715" s="1564"/>
      <c r="Z715" s="1564"/>
      <c r="AA715" s="1564"/>
      <c r="AB715" s="1564"/>
      <c r="AC715" s="1564"/>
      <c r="AD715" s="1564"/>
      <c r="AE715" s="1564"/>
      <c r="AF715" s="1173"/>
      <c r="AG715" s="1503"/>
      <c r="AH715" s="1503"/>
      <c r="AI715" s="1503"/>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row>
    <row r="716" spans="1:60" ht="13.5" thickBot="1" x14ac:dyDescent="0.35">
      <c r="A716" s="1414" t="s">
        <v>191</v>
      </c>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c r="AD716"/>
      <c r="AE716"/>
      <c r="AF716" s="1503"/>
      <c r="AG716" s="1503"/>
      <c r="AH716" s="1503"/>
      <c r="AI716" s="1503"/>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row>
    <row r="717" spans="1:60" ht="13.5" thickTop="1" x14ac:dyDescent="0.3">
      <c r="A717" s="1017" t="s">
        <v>192</v>
      </c>
      <c r="B717" s="931">
        <v>34410</v>
      </c>
      <c r="C717" s="931">
        <v>34445</v>
      </c>
      <c r="D717" s="931">
        <v>34453</v>
      </c>
      <c r="E717" s="931">
        <v>34459</v>
      </c>
      <c r="F717" s="931">
        <v>34466</v>
      </c>
      <c r="G717" s="931">
        <v>34473</v>
      </c>
      <c r="H717" s="931">
        <v>34480</v>
      </c>
      <c r="I717" s="931">
        <v>34487</v>
      </c>
      <c r="J717" s="931">
        <v>34494</v>
      </c>
      <c r="K717" s="931">
        <v>34501</v>
      </c>
      <c r="L717" s="931">
        <v>34508</v>
      </c>
      <c r="M717" s="931">
        <v>34515</v>
      </c>
      <c r="N717" s="931">
        <v>34523</v>
      </c>
      <c r="O717" s="931">
        <v>34535</v>
      </c>
      <c r="P717" s="931">
        <v>34549</v>
      </c>
      <c r="Q717" s="931">
        <v>34557</v>
      </c>
      <c r="R717" s="931">
        <v>34571</v>
      </c>
      <c r="S717" s="931">
        <v>34586</v>
      </c>
      <c r="T717" s="931">
        <v>34603</v>
      </c>
      <c r="U717" s="1492">
        <v>34620</v>
      </c>
      <c r="V717" s="1492">
        <v>34632</v>
      </c>
      <c r="W717" s="931">
        <v>34640</v>
      </c>
      <c r="X717" s="931">
        <v>34648</v>
      </c>
      <c r="Y717" s="931">
        <v>34660</v>
      </c>
      <c r="Z717" s="931">
        <v>34677</v>
      </c>
      <c r="AA717" s="1495">
        <v>1994</v>
      </c>
      <c r="AB717" s="1019"/>
      <c r="AC717" s="1019"/>
      <c r="AD717" s="1020"/>
      <c r="AE717" s="1020"/>
      <c r="AF717" s="1514"/>
      <c r="AG717" s="1503"/>
      <c r="AH717" s="1503"/>
      <c r="AI717" s="1503"/>
      <c r="AJ717" s="198"/>
      <c r="AK717" s="198"/>
      <c r="AL717" s="1637"/>
      <c r="AM717" s="198"/>
      <c r="AN717" s="198"/>
      <c r="AO717" s="198"/>
      <c r="AP717" s="198"/>
      <c r="AQ717" s="1637"/>
      <c r="AR717" s="1637"/>
      <c r="AS717" s="1637"/>
      <c r="AT717" s="1637"/>
      <c r="AU717" s="1637"/>
      <c r="AV717" s="1637"/>
      <c r="AW717" s="1637"/>
      <c r="AX717" s="1637"/>
      <c r="AY717" s="1637"/>
      <c r="AZ717" s="1637"/>
      <c r="BA717" s="1637"/>
      <c r="BB717" s="1637"/>
      <c r="BC717" s="1637"/>
      <c r="BD717" s="1637"/>
      <c r="BE717" s="1637"/>
      <c r="BF717" s="1637"/>
      <c r="BG717" s="1637"/>
      <c r="BH717" s="1637"/>
    </row>
    <row r="718" spans="1:60" ht="13" x14ac:dyDescent="0.3">
      <c r="A718" s="1025" t="s">
        <v>193</v>
      </c>
      <c r="B718" s="1173" t="s">
        <v>242</v>
      </c>
      <c r="C718" s="1173" t="s">
        <v>194</v>
      </c>
      <c r="D718" s="1173" t="s">
        <v>194</v>
      </c>
      <c r="E718" s="1173" t="s">
        <v>194</v>
      </c>
      <c r="F718" s="1173" t="s">
        <v>194</v>
      </c>
      <c r="G718" s="1173" t="s">
        <v>194</v>
      </c>
      <c r="H718" s="1173" t="s">
        <v>194</v>
      </c>
      <c r="I718" s="1173" t="s">
        <v>194</v>
      </c>
      <c r="J718" s="1173" t="s">
        <v>194</v>
      </c>
      <c r="K718" s="1173" t="s">
        <v>194</v>
      </c>
      <c r="L718" s="1173" t="s">
        <v>194</v>
      </c>
      <c r="M718" s="1173" t="s">
        <v>194</v>
      </c>
      <c r="N718" s="1173" t="s">
        <v>194</v>
      </c>
      <c r="O718" s="1173" t="s">
        <v>194</v>
      </c>
      <c r="P718" s="1173" t="s">
        <v>194</v>
      </c>
      <c r="Q718" s="1173" t="s">
        <v>194</v>
      </c>
      <c r="R718" s="1173" t="s">
        <v>242</v>
      </c>
      <c r="S718" s="1173" t="s">
        <v>242</v>
      </c>
      <c r="T718" s="1173" t="s">
        <v>242</v>
      </c>
      <c r="U718" s="1173" t="s">
        <v>242</v>
      </c>
      <c r="V718" s="1497" t="s">
        <v>242</v>
      </c>
      <c r="W718" s="1173" t="s">
        <v>242</v>
      </c>
      <c r="X718" s="1173" t="s">
        <v>242</v>
      </c>
      <c r="Y718" s="1173" t="s">
        <v>242</v>
      </c>
      <c r="Z718" s="1173" t="s">
        <v>242</v>
      </c>
      <c r="AA718" s="1499"/>
      <c r="AB718" s="1500"/>
      <c r="AC718" s="1500"/>
      <c r="AD718" s="1501"/>
      <c r="AE718" s="1501"/>
      <c r="AF718" s="1503"/>
      <c r="AG718" s="1503"/>
      <c r="AH718" s="1503"/>
      <c r="AI718" s="1503"/>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row>
    <row r="719" spans="1:60" ht="13" x14ac:dyDescent="0.3">
      <c r="A719" s="1025" t="s">
        <v>195</v>
      </c>
      <c r="B719" s="1173" t="s">
        <v>260</v>
      </c>
      <c r="C719" s="1173" t="s">
        <v>260</v>
      </c>
      <c r="D719" s="1173" t="s">
        <v>260</v>
      </c>
      <c r="E719" s="1173" t="s">
        <v>283</v>
      </c>
      <c r="F719" s="1173" t="s">
        <v>260</v>
      </c>
      <c r="G719" s="1173" t="s">
        <v>260</v>
      </c>
      <c r="H719" s="1173" t="s">
        <v>260</v>
      </c>
      <c r="I719" s="1173" t="s">
        <v>283</v>
      </c>
      <c r="J719" s="1173" t="s">
        <v>260</v>
      </c>
      <c r="K719" s="1173" t="s">
        <v>283</v>
      </c>
      <c r="L719" s="1173" t="s">
        <v>260</v>
      </c>
      <c r="M719" s="1173" t="s">
        <v>283</v>
      </c>
      <c r="N719" s="1173" t="s">
        <v>283</v>
      </c>
      <c r="O719" s="1173" t="s">
        <v>283</v>
      </c>
      <c r="P719" s="1173" t="s">
        <v>283</v>
      </c>
      <c r="Q719" s="1173" t="s">
        <v>283</v>
      </c>
      <c r="R719" s="1173" t="s">
        <v>260</v>
      </c>
      <c r="S719" s="1173" t="s">
        <v>260</v>
      </c>
      <c r="T719" s="1173" t="s">
        <v>260</v>
      </c>
      <c r="U719" s="1173" t="s">
        <v>260</v>
      </c>
      <c r="V719" s="1497" t="s">
        <v>260</v>
      </c>
      <c r="W719" s="1497" t="s">
        <v>260</v>
      </c>
      <c r="X719" s="1497" t="s">
        <v>246</v>
      </c>
      <c r="Y719" s="1497" t="s">
        <v>260</v>
      </c>
      <c r="Z719" s="1497" t="s">
        <v>260</v>
      </c>
      <c r="AA719" s="1033" t="s">
        <v>46</v>
      </c>
      <c r="AB719" s="1500"/>
      <c r="AC719" s="1501"/>
      <c r="AD719" s="1501"/>
      <c r="AE719" s="1501"/>
      <c r="AF719" s="1681" t="s">
        <v>208</v>
      </c>
      <c r="AG719" s="1503"/>
      <c r="AH719" s="1503"/>
      <c r="AI719" s="1503"/>
      <c r="AJ719" s="198"/>
      <c r="AK719" s="198"/>
      <c r="AL719" s="198"/>
      <c r="AM719" s="198"/>
      <c r="AN719" s="198"/>
      <c r="AO719" s="198"/>
      <c r="AP719" s="198"/>
      <c r="AQ719" s="198"/>
      <c r="AR719"/>
      <c r="AS719"/>
      <c r="AT719"/>
      <c r="AU719"/>
      <c r="AV719"/>
      <c r="AW719"/>
      <c r="AX719"/>
      <c r="AY719"/>
      <c r="AZ719"/>
      <c r="BA719"/>
      <c r="BB719"/>
      <c r="BC719"/>
      <c r="BD719"/>
      <c r="BE719"/>
      <c r="BF719"/>
      <c r="BG719"/>
      <c r="BH719"/>
    </row>
    <row r="720" spans="1:60" ht="13.5" thickBot="1" x14ac:dyDescent="0.35">
      <c r="A720" s="1504" t="s">
        <v>292</v>
      </c>
      <c r="B720" s="1513">
        <v>3260</v>
      </c>
      <c r="C720" s="1513">
        <v>6484</v>
      </c>
      <c r="D720" s="1513">
        <v>6683</v>
      </c>
      <c r="E720" s="1513">
        <v>7711</v>
      </c>
      <c r="F720" s="1513">
        <v>9504</v>
      </c>
      <c r="G720" s="1513">
        <v>6695</v>
      </c>
      <c r="H720" s="1513">
        <v>8735</v>
      </c>
      <c r="I720" s="1513">
        <v>8252</v>
      </c>
      <c r="J720" s="1513">
        <v>9486</v>
      </c>
      <c r="K720" s="1513">
        <v>9843</v>
      </c>
      <c r="L720" s="1513">
        <v>10487</v>
      </c>
      <c r="M720" s="1513">
        <v>10517</v>
      </c>
      <c r="N720" s="1513">
        <v>11476</v>
      </c>
      <c r="O720" s="1513">
        <v>12283</v>
      </c>
      <c r="P720" s="1513">
        <v>11006</v>
      </c>
      <c r="Q720" s="1513">
        <v>10501</v>
      </c>
      <c r="R720" s="1513">
        <v>11769</v>
      </c>
      <c r="S720" s="1513">
        <v>10000</v>
      </c>
      <c r="T720" s="1513">
        <v>7056</v>
      </c>
      <c r="U720" s="1513">
        <v>4000</v>
      </c>
      <c r="V720" s="1506">
        <v>3968</v>
      </c>
      <c r="W720" s="1506">
        <v>4066</v>
      </c>
      <c r="X720" s="1506">
        <v>4037</v>
      </c>
      <c r="Y720" s="1506">
        <v>4017</v>
      </c>
      <c r="Z720" s="1506">
        <v>3898</v>
      </c>
      <c r="AA720" s="1508" t="s">
        <v>531</v>
      </c>
      <c r="AB720" s="1605"/>
      <c r="AC720" s="1510"/>
      <c r="AD720" s="1510"/>
      <c r="AE720" s="1510"/>
      <c r="AF720" s="1681" t="s">
        <v>209</v>
      </c>
      <c r="AG720" s="1503"/>
      <c r="AH720" s="1503"/>
      <c r="AI720" s="1503"/>
      <c r="AJ720" s="198"/>
      <c r="AK720" s="198"/>
      <c r="AL720" s="198"/>
      <c r="AM720" s="198"/>
      <c r="AN720" s="198"/>
      <c r="AO720" s="198"/>
      <c r="AP720" s="198"/>
      <c r="AQ720" s="198"/>
      <c r="AR720"/>
      <c r="AS720"/>
      <c r="AT720"/>
      <c r="AU720"/>
      <c r="AV720"/>
      <c r="AW720"/>
      <c r="AX720"/>
      <c r="AY720"/>
      <c r="AZ720"/>
      <c r="BA720"/>
      <c r="BB720"/>
      <c r="BC720"/>
      <c r="BD720"/>
      <c r="BE720"/>
      <c r="BF720"/>
      <c r="BG720"/>
      <c r="BH720"/>
    </row>
    <row r="721" spans="1:60" ht="13.5" thickBot="1" x14ac:dyDescent="0.35">
      <c r="A721" s="1638" t="s">
        <v>199</v>
      </c>
      <c r="B721" s="1173" t="s">
        <v>201</v>
      </c>
      <c r="C721" s="1173" t="s">
        <v>201</v>
      </c>
      <c r="D721" s="1173" t="s">
        <v>200</v>
      </c>
      <c r="E721" s="1173" t="s">
        <v>200</v>
      </c>
      <c r="F721" s="1173" t="s">
        <v>200</v>
      </c>
      <c r="G721" s="1173" t="s">
        <v>200</v>
      </c>
      <c r="H721" s="1173" t="s">
        <v>200</v>
      </c>
      <c r="I721" s="1173" t="s">
        <v>200</v>
      </c>
      <c r="J721" s="1173" t="s">
        <v>200</v>
      </c>
      <c r="K721" s="1173" t="s">
        <v>200</v>
      </c>
      <c r="L721" s="1173" t="s">
        <v>200</v>
      </c>
      <c r="M721" s="1173" t="s">
        <v>200</v>
      </c>
      <c r="N721" s="1173" t="s">
        <v>200</v>
      </c>
      <c r="O721" s="1173" t="s">
        <v>200</v>
      </c>
      <c r="P721" s="1173" t="s">
        <v>200</v>
      </c>
      <c r="Q721" s="1173" t="s">
        <v>200</v>
      </c>
      <c r="R721" s="1611" t="s">
        <v>248</v>
      </c>
      <c r="S721" s="1173" t="s">
        <v>248</v>
      </c>
      <c r="T721" s="1173" t="s">
        <v>248</v>
      </c>
      <c r="U721" s="1173" t="s">
        <v>206</v>
      </c>
      <c r="V721" s="1497" t="s">
        <v>206</v>
      </c>
      <c r="W721" s="1173" t="s">
        <v>206</v>
      </c>
      <c r="X721" s="1173" t="s">
        <v>206</v>
      </c>
      <c r="Y721" s="1173" t="s">
        <v>206</v>
      </c>
      <c r="Z721" s="1173" t="s">
        <v>201</v>
      </c>
      <c r="AA721" s="1050" t="s">
        <v>201</v>
      </c>
      <c r="AB721" s="1051" t="s">
        <v>202</v>
      </c>
      <c r="AC721" s="1050" t="s">
        <v>200</v>
      </c>
      <c r="AD721" s="1051" t="s">
        <v>204</v>
      </c>
      <c r="AE721" s="1050" t="s">
        <v>248</v>
      </c>
      <c r="AF721" s="1529" t="s">
        <v>211</v>
      </c>
      <c r="AG721" s="1503"/>
      <c r="AH721" s="1503"/>
      <c r="AI721" s="1503"/>
      <c r="AJ721" s="198"/>
      <c r="AK721" s="198"/>
      <c r="AL721" s="198"/>
      <c r="AM721" s="198"/>
      <c r="AN721" s="198"/>
      <c r="AO721" s="198"/>
      <c r="AP721" s="198"/>
      <c r="AQ721" s="198"/>
      <c r="AR721"/>
      <c r="AS721"/>
      <c r="AT721"/>
      <c r="AU721"/>
      <c r="AV721"/>
      <c r="AW721"/>
      <c r="AX721"/>
      <c r="AY721"/>
      <c r="AZ721"/>
      <c r="BA721"/>
      <c r="BB721"/>
      <c r="BC721"/>
      <c r="BD721"/>
      <c r="BE721"/>
      <c r="BF721"/>
      <c r="BG721"/>
      <c r="BH721"/>
    </row>
    <row r="722" spans="1:60" ht="13" x14ac:dyDescent="0.3">
      <c r="A722" s="1053" t="s">
        <v>208</v>
      </c>
      <c r="B722" s="1274">
        <v>6</v>
      </c>
      <c r="C722" s="1274">
        <v>0</v>
      </c>
      <c r="D722" s="1274">
        <v>0</v>
      </c>
      <c r="E722" s="1274">
        <v>0</v>
      </c>
      <c r="F722" s="1274">
        <v>0</v>
      </c>
      <c r="G722" s="1274">
        <v>0</v>
      </c>
      <c r="H722" s="1274">
        <v>0</v>
      </c>
      <c r="I722" s="1274">
        <v>0</v>
      </c>
      <c r="J722" s="1274">
        <v>0</v>
      </c>
      <c r="K722" s="1274">
        <v>0</v>
      </c>
      <c r="L722" s="1274">
        <v>0</v>
      </c>
      <c r="M722" s="1274">
        <v>0</v>
      </c>
      <c r="N722" s="1274">
        <v>0</v>
      </c>
      <c r="O722" s="1274">
        <v>0</v>
      </c>
      <c r="P722" s="1274">
        <v>0</v>
      </c>
      <c r="Q722" s="1274">
        <v>0</v>
      </c>
      <c r="R722" s="1274">
        <v>0</v>
      </c>
      <c r="S722" s="1274">
        <v>0</v>
      </c>
      <c r="T722" s="1274">
        <v>2</v>
      </c>
      <c r="U722" s="1274">
        <v>70</v>
      </c>
      <c r="V722" s="1527">
        <v>147</v>
      </c>
      <c r="W722" s="1274">
        <v>262</v>
      </c>
      <c r="X722" s="1274">
        <v>311</v>
      </c>
      <c r="Y722" s="1274">
        <v>314</v>
      </c>
      <c r="Z722" s="1674">
        <v>7</v>
      </c>
      <c r="AA722" s="1675">
        <v>163</v>
      </c>
      <c r="AB722" s="1522">
        <v>0.23830409356725146</v>
      </c>
      <c r="AC722" s="1523">
        <v>0</v>
      </c>
      <c r="AD722" s="1522">
        <v>0</v>
      </c>
      <c r="AE722" s="1523">
        <v>2</v>
      </c>
      <c r="AF722" s="1529" t="s">
        <v>212</v>
      </c>
      <c r="AG722" s="1503"/>
      <c r="AH722" s="1503"/>
      <c r="AI722" s="1503"/>
      <c r="AJ722" s="198"/>
      <c r="AK722" s="198"/>
      <c r="AL722" s="198"/>
      <c r="AM722" s="198"/>
      <c r="AN722" s="198"/>
      <c r="AO722" s="198"/>
      <c r="AP722" s="198"/>
      <c r="AQ722" s="198"/>
      <c r="AR722"/>
      <c r="AS722"/>
      <c r="AT722"/>
      <c r="AU722"/>
      <c r="AV722"/>
      <c r="AW722"/>
      <c r="AX722"/>
      <c r="AY722"/>
      <c r="AZ722"/>
      <c r="BA722"/>
      <c r="BB722"/>
      <c r="BC722"/>
      <c r="BD722"/>
      <c r="BE722"/>
      <c r="BF722"/>
      <c r="BG722"/>
      <c r="BH722"/>
    </row>
    <row r="723" spans="1:60" ht="13" x14ac:dyDescent="0.3">
      <c r="A723" s="1065" t="s">
        <v>209</v>
      </c>
      <c r="B723" s="1274">
        <v>5</v>
      </c>
      <c r="C723" s="1274">
        <v>2</v>
      </c>
      <c r="D723" s="1274">
        <v>0</v>
      </c>
      <c r="E723" s="1274">
        <v>0</v>
      </c>
      <c r="F723" s="1274">
        <v>0</v>
      </c>
      <c r="G723" s="1274">
        <v>1</v>
      </c>
      <c r="H723" s="1274">
        <v>0</v>
      </c>
      <c r="I723" s="1274">
        <v>0</v>
      </c>
      <c r="J723" s="1274">
        <v>0</v>
      </c>
      <c r="K723" s="1274">
        <v>0</v>
      </c>
      <c r="L723" s="1274">
        <v>0</v>
      </c>
      <c r="M723" s="1274">
        <v>1</v>
      </c>
      <c r="N723" s="1274">
        <v>0</v>
      </c>
      <c r="O723" s="1274">
        <v>0</v>
      </c>
      <c r="P723" s="1274">
        <v>3</v>
      </c>
      <c r="Q723" s="1274">
        <v>0</v>
      </c>
      <c r="R723" s="1274">
        <v>0</v>
      </c>
      <c r="S723" s="1274">
        <v>0</v>
      </c>
      <c r="T723" s="1274">
        <v>14</v>
      </c>
      <c r="U723" s="1274">
        <v>199</v>
      </c>
      <c r="V723" s="1527">
        <v>267</v>
      </c>
      <c r="W723" s="1274">
        <v>248</v>
      </c>
      <c r="X723" s="1274">
        <v>136</v>
      </c>
      <c r="Y723" s="1274">
        <v>204</v>
      </c>
      <c r="Z723" s="1674">
        <v>6</v>
      </c>
      <c r="AA723" s="1675">
        <v>34</v>
      </c>
      <c r="AB723" s="1522">
        <v>4.9707602339181284E-2</v>
      </c>
      <c r="AC723" s="1523">
        <v>5</v>
      </c>
      <c r="AD723" s="1522">
        <v>0.3125</v>
      </c>
      <c r="AE723" s="1523">
        <v>14</v>
      </c>
      <c r="AF723" s="1529" t="s">
        <v>213</v>
      </c>
      <c r="AG723" s="1503"/>
      <c r="AH723" s="1503"/>
      <c r="AI723" s="1503"/>
      <c r="AJ723" s="198"/>
      <c r="AK723" s="198"/>
      <c r="AL723" s="198"/>
      <c r="AM723" s="198"/>
      <c r="AN723" s="198"/>
      <c r="AO723" s="198"/>
      <c r="AP723" s="198"/>
      <c r="AQ723" s="198"/>
      <c r="AR723"/>
      <c r="AS723"/>
      <c r="AT723"/>
      <c r="AU723"/>
      <c r="AV723"/>
      <c r="AW723"/>
      <c r="AX723"/>
      <c r="AY723"/>
      <c r="AZ723"/>
      <c r="BA723"/>
      <c r="BB723"/>
      <c r="BC723"/>
      <c r="BD723"/>
      <c r="BE723"/>
      <c r="BF723"/>
      <c r="BG723"/>
      <c r="BH723"/>
    </row>
    <row r="724" spans="1:60" ht="13" x14ac:dyDescent="0.3">
      <c r="A724" s="1065" t="s">
        <v>211</v>
      </c>
      <c r="B724" s="1274">
        <v>8</v>
      </c>
      <c r="C724" s="1274">
        <v>8</v>
      </c>
      <c r="D724" s="1274">
        <v>0</v>
      </c>
      <c r="E724" s="1274">
        <v>0</v>
      </c>
      <c r="F724" s="1274">
        <v>0</v>
      </c>
      <c r="G724" s="1274">
        <v>0</v>
      </c>
      <c r="H724" s="1274">
        <v>0</v>
      </c>
      <c r="I724" s="1274">
        <v>0</v>
      </c>
      <c r="J724" s="1274">
        <v>0</v>
      </c>
      <c r="K724" s="1274">
        <v>1</v>
      </c>
      <c r="L724" s="1274">
        <v>0</v>
      </c>
      <c r="M724" s="1274">
        <v>2</v>
      </c>
      <c r="N724" s="1274">
        <v>1</v>
      </c>
      <c r="O724" s="1274">
        <v>0</v>
      </c>
      <c r="P724" s="1274">
        <v>0</v>
      </c>
      <c r="Q724" s="1274">
        <v>0</v>
      </c>
      <c r="R724" s="1274">
        <v>0</v>
      </c>
      <c r="S724" s="1274">
        <v>0</v>
      </c>
      <c r="T724" s="1274">
        <v>18</v>
      </c>
      <c r="U724" s="1274">
        <v>312</v>
      </c>
      <c r="V724" s="1527">
        <v>479</v>
      </c>
      <c r="W724" s="1274">
        <v>437</v>
      </c>
      <c r="X724" s="1274">
        <v>157</v>
      </c>
      <c r="Y724" s="1274">
        <v>410</v>
      </c>
      <c r="Z724" s="1674">
        <v>21</v>
      </c>
      <c r="AA724" s="1675">
        <v>95</v>
      </c>
      <c r="AB724" s="1522">
        <v>0.1388888888888889</v>
      </c>
      <c r="AC724" s="1523">
        <v>4</v>
      </c>
      <c r="AD724" s="1522">
        <v>0.25</v>
      </c>
      <c r="AE724" s="1523">
        <v>18</v>
      </c>
      <c r="AF724" s="1529" t="s">
        <v>214</v>
      </c>
      <c r="AG724" s="1503"/>
      <c r="AH724" s="1503"/>
      <c r="AI724" s="1503"/>
      <c r="AJ724" s="198"/>
      <c r="AK724" s="198"/>
      <c r="AL724" s="198"/>
      <c r="AM724" s="198"/>
      <c r="AN724" s="198"/>
      <c r="AO724" s="198"/>
      <c r="AP724" s="198"/>
      <c r="AQ724" s="198"/>
      <c r="AR724"/>
      <c r="AS724"/>
      <c r="AT724"/>
      <c r="AU724"/>
      <c r="AV724"/>
      <c r="AW724"/>
      <c r="AX724"/>
      <c r="AY724"/>
      <c r="AZ724"/>
      <c r="BA724"/>
      <c r="BB724"/>
      <c r="BC724"/>
      <c r="BD724"/>
      <c r="BE724"/>
      <c r="BF724"/>
      <c r="BG724"/>
      <c r="BH724"/>
    </row>
    <row r="725" spans="1:60" ht="13" x14ac:dyDescent="0.3">
      <c r="A725" s="1065" t="s">
        <v>212</v>
      </c>
      <c r="B725" s="1274">
        <v>5</v>
      </c>
      <c r="C725" s="1274">
        <v>22</v>
      </c>
      <c r="D725" s="1274">
        <v>0</v>
      </c>
      <c r="E725" s="1274">
        <v>0</v>
      </c>
      <c r="F725" s="1274">
        <v>0</v>
      </c>
      <c r="G725" s="1274">
        <v>1</v>
      </c>
      <c r="H725" s="1274">
        <v>1</v>
      </c>
      <c r="I725" s="1274">
        <v>0</v>
      </c>
      <c r="J725" s="1274">
        <v>0</v>
      </c>
      <c r="K725" s="1274">
        <v>0</v>
      </c>
      <c r="L725" s="1274">
        <v>0</v>
      </c>
      <c r="M725" s="1274">
        <v>4</v>
      </c>
      <c r="N725" s="1274">
        <v>0</v>
      </c>
      <c r="O725" s="1274">
        <v>0</v>
      </c>
      <c r="P725" s="1274">
        <v>0</v>
      </c>
      <c r="Q725" s="1274">
        <v>0</v>
      </c>
      <c r="R725" s="1274">
        <v>0</v>
      </c>
      <c r="S725" s="1274">
        <v>0</v>
      </c>
      <c r="T725" s="1274">
        <v>9</v>
      </c>
      <c r="U725" s="1274">
        <v>227</v>
      </c>
      <c r="V725" s="1527">
        <v>295</v>
      </c>
      <c r="W725" s="1274">
        <v>317</v>
      </c>
      <c r="X725" s="1274">
        <v>56</v>
      </c>
      <c r="Y725" s="1274">
        <v>235</v>
      </c>
      <c r="Z725" s="1674">
        <v>10</v>
      </c>
      <c r="AA725" s="1675">
        <v>76</v>
      </c>
      <c r="AB725" s="1522">
        <v>0.1111111111111111</v>
      </c>
      <c r="AC725" s="1523">
        <v>6</v>
      </c>
      <c r="AD725" s="1522">
        <v>0.375</v>
      </c>
      <c r="AE725" s="1523">
        <v>9</v>
      </c>
      <c r="AF725" s="1529" t="s">
        <v>215</v>
      </c>
      <c r="AG725" s="1503"/>
      <c r="AH725" s="1503"/>
      <c r="AI725" s="1503"/>
      <c r="AJ725" s="198"/>
      <c r="AK725" s="198"/>
      <c r="AL725" s="198"/>
      <c r="AM725" s="198"/>
      <c r="AN725" s="198"/>
      <c r="AO725" s="198"/>
      <c r="AP725" s="198"/>
      <c r="AQ725" s="198"/>
      <c r="AR725"/>
      <c r="AS725"/>
      <c r="AT725"/>
      <c r="AU725"/>
      <c r="AV725"/>
      <c r="AW725"/>
      <c r="AX725"/>
      <c r="AY725"/>
      <c r="AZ725"/>
      <c r="BA725"/>
      <c r="BB725"/>
      <c r="BC725"/>
      <c r="BD725"/>
      <c r="BE725"/>
      <c r="BF725"/>
      <c r="BG725"/>
      <c r="BH725"/>
    </row>
    <row r="726" spans="1:60" ht="13.5" thickBot="1" x14ac:dyDescent="0.35">
      <c r="A726" s="1065" t="s">
        <v>213</v>
      </c>
      <c r="B726" s="1274">
        <v>0</v>
      </c>
      <c r="C726" s="1274">
        <v>0</v>
      </c>
      <c r="D726" s="1274">
        <v>1</v>
      </c>
      <c r="E726" s="1274">
        <v>0</v>
      </c>
      <c r="F726" s="1274">
        <v>0</v>
      </c>
      <c r="G726" s="1274">
        <v>0</v>
      </c>
      <c r="H726" s="1274">
        <v>0</v>
      </c>
      <c r="I726" s="1274">
        <v>0</v>
      </c>
      <c r="J726" s="1274">
        <v>0</v>
      </c>
      <c r="K726" s="1274">
        <v>0</v>
      </c>
      <c r="L726" s="1274">
        <v>0</v>
      </c>
      <c r="M726" s="1274">
        <v>0</v>
      </c>
      <c r="N726" s="1274">
        <v>0</v>
      </c>
      <c r="O726" s="1274">
        <v>0</v>
      </c>
      <c r="P726" s="1274">
        <v>0</v>
      </c>
      <c r="Q726" s="1274">
        <v>0</v>
      </c>
      <c r="R726" s="1274">
        <v>0</v>
      </c>
      <c r="S726" s="1274">
        <v>0</v>
      </c>
      <c r="T726" s="1274">
        <v>5</v>
      </c>
      <c r="U726" s="1274">
        <v>170</v>
      </c>
      <c r="V726" s="1527">
        <v>272</v>
      </c>
      <c r="W726" s="1274">
        <v>243</v>
      </c>
      <c r="X726" s="1274">
        <v>0</v>
      </c>
      <c r="Y726" s="1274">
        <v>160</v>
      </c>
      <c r="Z726" s="1674">
        <v>4</v>
      </c>
      <c r="AA726" s="1675">
        <v>50</v>
      </c>
      <c r="AB726" s="1522">
        <v>7.3099415204678359E-2</v>
      </c>
      <c r="AC726" s="1523">
        <v>1</v>
      </c>
      <c r="AD726" s="1522">
        <v>6.25E-2</v>
      </c>
      <c r="AE726" s="1523">
        <v>5</v>
      </c>
      <c r="AF726" s="1684" t="s">
        <v>216</v>
      </c>
      <c r="AG726" s="1537"/>
      <c r="AH726" s="1537"/>
      <c r="AI726" s="1537"/>
      <c r="AJ726" s="198"/>
      <c r="AK726" s="1664"/>
      <c r="AL726" s="198"/>
      <c r="AM726" s="198"/>
      <c r="AN726" s="198"/>
      <c r="AO726" s="198"/>
      <c r="AP726" s="198"/>
      <c r="AQ726" s="198"/>
      <c r="AR726"/>
      <c r="AS726"/>
      <c r="AT726"/>
      <c r="AU726"/>
      <c r="AV726"/>
      <c r="AW726"/>
      <c r="AX726"/>
      <c r="AY726"/>
      <c r="AZ726"/>
      <c r="BA726"/>
      <c r="BB726"/>
      <c r="BC726"/>
      <c r="BD726"/>
      <c r="BE726"/>
      <c r="BF726"/>
      <c r="BG726"/>
      <c r="BH726"/>
    </row>
    <row r="727" spans="1:60" ht="13" x14ac:dyDescent="0.3">
      <c r="A727" s="1065" t="s">
        <v>214</v>
      </c>
      <c r="B727" s="1274">
        <v>2</v>
      </c>
      <c r="C727" s="1274">
        <v>1</v>
      </c>
      <c r="D727" s="1274">
        <v>0</v>
      </c>
      <c r="E727" s="1274">
        <v>0</v>
      </c>
      <c r="F727" s="1274">
        <v>0</v>
      </c>
      <c r="G727" s="1274">
        <v>0</v>
      </c>
      <c r="H727" s="1274">
        <v>0</v>
      </c>
      <c r="I727" s="1274">
        <v>0</v>
      </c>
      <c r="J727" s="1274">
        <v>0</v>
      </c>
      <c r="K727" s="1274">
        <v>0</v>
      </c>
      <c r="L727" s="1274">
        <v>0</v>
      </c>
      <c r="M727" s="1274">
        <v>0</v>
      </c>
      <c r="N727" s="1274">
        <v>0</v>
      </c>
      <c r="O727" s="1274">
        <v>0</v>
      </c>
      <c r="P727" s="1274">
        <v>0</v>
      </c>
      <c r="Q727" s="1274">
        <v>0</v>
      </c>
      <c r="R727" s="1274">
        <v>0</v>
      </c>
      <c r="S727" s="1274">
        <v>0</v>
      </c>
      <c r="T727" s="1274">
        <v>3</v>
      </c>
      <c r="U727" s="1274">
        <v>269</v>
      </c>
      <c r="V727" s="1527">
        <v>307</v>
      </c>
      <c r="W727" s="1274">
        <v>422</v>
      </c>
      <c r="X727" s="1274">
        <v>0</v>
      </c>
      <c r="Y727" s="1274">
        <v>268</v>
      </c>
      <c r="Z727" s="1674">
        <v>23</v>
      </c>
      <c r="AA727" s="1675">
        <v>55</v>
      </c>
      <c r="AB727" s="1522">
        <v>8.0409356725146194E-2</v>
      </c>
      <c r="AC727" s="1523">
        <v>0</v>
      </c>
      <c r="AD727" s="1522">
        <v>0</v>
      </c>
      <c r="AE727" s="1523">
        <v>3</v>
      </c>
      <c r="AF727" s="1687" t="s">
        <v>217</v>
      </c>
      <c r="AG727" s="1545"/>
      <c r="AH727" s="1545"/>
      <c r="AI727" s="1545"/>
      <c r="AJ727" s="198"/>
      <c r="AK727" s="1664"/>
      <c r="AL727" s="198"/>
      <c r="AM727" s="198"/>
      <c r="AN727" s="198"/>
      <c r="AO727" s="198"/>
      <c r="AP727" s="198"/>
      <c r="AQ727" s="198"/>
      <c r="AR727"/>
      <c r="AS727"/>
      <c r="AT727"/>
      <c r="AU727"/>
      <c r="AV727"/>
      <c r="AW727"/>
      <c r="AX727"/>
      <c r="AY727"/>
      <c r="AZ727"/>
      <c r="BA727"/>
      <c r="BB727"/>
      <c r="BC727"/>
      <c r="BD727"/>
      <c r="BE727"/>
      <c r="BF727"/>
      <c r="BG727"/>
      <c r="BH727"/>
    </row>
    <row r="728" spans="1:60" ht="13" x14ac:dyDescent="0.3">
      <c r="A728" s="1065" t="s">
        <v>215</v>
      </c>
      <c r="B728" s="1274">
        <v>3</v>
      </c>
      <c r="C728" s="1274">
        <v>6</v>
      </c>
      <c r="D728" s="1274">
        <v>0</v>
      </c>
      <c r="E728" s="1274">
        <v>0</v>
      </c>
      <c r="F728" s="1274">
        <v>0</v>
      </c>
      <c r="G728" s="1274">
        <v>0</v>
      </c>
      <c r="H728" s="1274">
        <v>0</v>
      </c>
      <c r="I728" s="1274">
        <v>0</v>
      </c>
      <c r="J728" s="1274">
        <v>0</v>
      </c>
      <c r="K728" s="1274">
        <v>0</v>
      </c>
      <c r="L728" s="1274">
        <v>0</v>
      </c>
      <c r="M728" s="1274">
        <v>0</v>
      </c>
      <c r="N728" s="1274">
        <v>0</v>
      </c>
      <c r="O728" s="1274">
        <v>0</v>
      </c>
      <c r="P728" s="1274">
        <v>0</v>
      </c>
      <c r="Q728" s="1274">
        <v>0</v>
      </c>
      <c r="R728" s="1274">
        <v>0</v>
      </c>
      <c r="S728" s="1274">
        <v>0</v>
      </c>
      <c r="T728" s="1274">
        <v>3</v>
      </c>
      <c r="U728" s="1274">
        <v>217</v>
      </c>
      <c r="V728" s="1527">
        <v>312</v>
      </c>
      <c r="W728" s="1274">
        <v>286</v>
      </c>
      <c r="X728" s="1274">
        <v>4</v>
      </c>
      <c r="Y728" s="1274">
        <v>134</v>
      </c>
      <c r="Z728" s="1674">
        <v>8</v>
      </c>
      <c r="AA728" s="1675">
        <v>43</v>
      </c>
      <c r="AB728" s="1522">
        <v>6.2865497076023388E-2</v>
      </c>
      <c r="AC728" s="1523">
        <v>0</v>
      </c>
      <c r="AD728" s="1522">
        <v>0</v>
      </c>
      <c r="AE728" s="1523">
        <v>3</v>
      </c>
      <c r="AF728" s="1681" t="s">
        <v>219</v>
      </c>
      <c r="AG728" s="1546"/>
      <c r="AH728" s="1546"/>
      <c r="AI728" s="1546"/>
      <c r="AJ728"/>
      <c r="AK728"/>
      <c r="AL728" s="198"/>
      <c r="AM728"/>
      <c r="AN728"/>
      <c r="AO728"/>
      <c r="AP728"/>
      <c r="AQ728" s="198"/>
      <c r="AR728"/>
      <c r="AS728"/>
      <c r="AT728"/>
      <c r="AU728"/>
      <c r="AV728"/>
      <c r="AW728"/>
      <c r="AX728"/>
      <c r="AY728"/>
      <c r="AZ728"/>
      <c r="BA728"/>
      <c r="BB728"/>
      <c r="BC728"/>
      <c r="BD728"/>
      <c r="BE728"/>
      <c r="BF728"/>
      <c r="BG728"/>
      <c r="BH728"/>
    </row>
    <row r="729" spans="1:60" ht="13.5" thickBot="1" x14ac:dyDescent="0.35">
      <c r="A729" s="1069" t="s">
        <v>216</v>
      </c>
      <c r="B729" s="1279">
        <v>0</v>
      </c>
      <c r="C729" s="1279">
        <v>1</v>
      </c>
      <c r="D729" s="1279">
        <v>0</v>
      </c>
      <c r="E729" s="1279">
        <v>0</v>
      </c>
      <c r="F729" s="1279">
        <v>0</v>
      </c>
      <c r="G729" s="1279">
        <v>0</v>
      </c>
      <c r="H729" s="1279">
        <v>0</v>
      </c>
      <c r="I729" s="1279">
        <v>0</v>
      </c>
      <c r="J729" s="1279">
        <v>0</v>
      </c>
      <c r="K729" s="1279">
        <v>0</v>
      </c>
      <c r="L729" s="1279">
        <v>0</v>
      </c>
      <c r="M729" s="1279">
        <v>0</v>
      </c>
      <c r="N729" s="1279">
        <v>0</v>
      </c>
      <c r="O729" s="1279">
        <v>0</v>
      </c>
      <c r="P729" s="1279">
        <v>0</v>
      </c>
      <c r="Q729" s="1279">
        <v>0</v>
      </c>
      <c r="R729" s="1279">
        <v>0</v>
      </c>
      <c r="S729" s="1279">
        <v>0</v>
      </c>
      <c r="T729" s="1279">
        <v>3</v>
      </c>
      <c r="U729" s="1279">
        <v>188</v>
      </c>
      <c r="V729" s="1530">
        <v>282</v>
      </c>
      <c r="W729" s="1279">
        <v>315</v>
      </c>
      <c r="X729" s="1279">
        <v>0</v>
      </c>
      <c r="Y729" s="1279">
        <v>180</v>
      </c>
      <c r="Z729" s="1676">
        <v>4</v>
      </c>
      <c r="AA729" s="1677">
        <v>11</v>
      </c>
      <c r="AB729" s="1533">
        <v>1.6081871345029239E-2</v>
      </c>
      <c r="AC729" s="1534">
        <v>0</v>
      </c>
      <c r="AD729" s="1533">
        <v>0</v>
      </c>
      <c r="AE729" s="1534">
        <v>3</v>
      </c>
      <c r="AF729" s="1681" t="s">
        <v>220</v>
      </c>
      <c r="AG729" s="1546"/>
      <c r="AH729" s="1546"/>
      <c r="AI729" s="1546"/>
      <c r="AJ729"/>
      <c r="AK729"/>
      <c r="AL729" s="198"/>
      <c r="AM729"/>
      <c r="AN729"/>
      <c r="AO729"/>
      <c r="AP729"/>
      <c r="AQ729" s="198"/>
      <c r="AR729"/>
      <c r="AS729"/>
      <c r="AT729"/>
      <c r="AU729"/>
      <c r="AV729"/>
      <c r="AW729"/>
      <c r="AX729"/>
      <c r="AY729"/>
      <c r="AZ729"/>
      <c r="BA729"/>
      <c r="BB729"/>
      <c r="BC729"/>
      <c r="BD729"/>
      <c r="BE729"/>
      <c r="BF729"/>
      <c r="BG729"/>
      <c r="BH729"/>
    </row>
    <row r="730" spans="1:60" ht="13" x14ac:dyDescent="0.3">
      <c r="A730" s="1053" t="s">
        <v>217</v>
      </c>
      <c r="B730" s="1273">
        <v>2</v>
      </c>
      <c r="C730" s="1273">
        <v>4</v>
      </c>
      <c r="D730" s="1273">
        <v>0</v>
      </c>
      <c r="E730" s="1273">
        <v>0</v>
      </c>
      <c r="F730" s="1273">
        <v>0</v>
      </c>
      <c r="G730" s="1273">
        <v>0</v>
      </c>
      <c r="H730" s="1273">
        <v>0</v>
      </c>
      <c r="I730" s="1273">
        <v>0</v>
      </c>
      <c r="J730" s="1273">
        <v>0</v>
      </c>
      <c r="K730" s="1273">
        <v>0</v>
      </c>
      <c r="L730" s="1273">
        <v>0</v>
      </c>
      <c r="M730" s="1273">
        <v>0</v>
      </c>
      <c r="N730" s="1273">
        <v>0</v>
      </c>
      <c r="O730" s="1273">
        <v>0</v>
      </c>
      <c r="P730" s="1273">
        <v>0</v>
      </c>
      <c r="Q730" s="1273">
        <v>0</v>
      </c>
      <c r="R730" s="1273">
        <v>0</v>
      </c>
      <c r="S730" s="1273">
        <v>0</v>
      </c>
      <c r="T730" s="1273">
        <v>10</v>
      </c>
      <c r="U730" s="1273">
        <v>339</v>
      </c>
      <c r="V730" s="1519">
        <v>443</v>
      </c>
      <c r="W730" s="1273">
        <v>434</v>
      </c>
      <c r="X730" s="1273">
        <v>0</v>
      </c>
      <c r="Y730" s="1273">
        <v>276</v>
      </c>
      <c r="Z730" s="1678">
        <v>21</v>
      </c>
      <c r="AA730" s="1679">
        <v>51</v>
      </c>
      <c r="AB730" s="1541">
        <v>7.4561403508771926E-2</v>
      </c>
      <c r="AC730" s="1542">
        <v>0</v>
      </c>
      <c r="AD730" s="1541">
        <v>0</v>
      </c>
      <c r="AE730" s="1542">
        <v>10</v>
      </c>
      <c r="AF730" s="1681" t="s">
        <v>221</v>
      </c>
      <c r="AG730" s="1546"/>
      <c r="AH730" s="1546"/>
      <c r="AI730" s="1546"/>
      <c r="AJ730"/>
      <c r="AK730"/>
      <c r="AL730" s="198"/>
      <c r="AM730"/>
      <c r="AN730"/>
      <c r="AO730"/>
      <c r="AP730"/>
      <c r="AQ730" s="198"/>
      <c r="AR730"/>
      <c r="AS730"/>
      <c r="AT730"/>
      <c r="AU730"/>
      <c r="AV730"/>
      <c r="AW730"/>
      <c r="AX730"/>
      <c r="AY730"/>
      <c r="AZ730"/>
      <c r="BA730"/>
      <c r="BB730"/>
      <c r="BC730"/>
      <c r="BD730"/>
      <c r="BE730"/>
      <c r="BF730"/>
      <c r="BG730"/>
      <c r="BH730"/>
    </row>
    <row r="731" spans="1:60" ht="13.5" thickBot="1" x14ac:dyDescent="0.35">
      <c r="A731" s="1065" t="s">
        <v>219</v>
      </c>
      <c r="B731" s="1274">
        <v>0</v>
      </c>
      <c r="C731" s="1274">
        <v>0</v>
      </c>
      <c r="D731" s="1274">
        <v>0</v>
      </c>
      <c r="E731" s="1274">
        <v>0</v>
      </c>
      <c r="F731" s="1274">
        <v>0</v>
      </c>
      <c r="G731" s="1274">
        <v>0</v>
      </c>
      <c r="H731" s="1274">
        <v>0</v>
      </c>
      <c r="I731" s="1274">
        <v>0</v>
      </c>
      <c r="J731" s="1274">
        <v>0</v>
      </c>
      <c r="K731" s="1274">
        <v>0</v>
      </c>
      <c r="L731" s="1274">
        <v>0</v>
      </c>
      <c r="M731" s="1274">
        <v>0</v>
      </c>
      <c r="N731" s="1274">
        <v>0</v>
      </c>
      <c r="O731" s="1274">
        <v>0</v>
      </c>
      <c r="P731" s="1274">
        <v>0</v>
      </c>
      <c r="Q731" s="1274">
        <v>0</v>
      </c>
      <c r="R731" s="1274">
        <v>0</v>
      </c>
      <c r="S731" s="1274">
        <v>0</v>
      </c>
      <c r="T731" s="1274">
        <v>0</v>
      </c>
      <c r="U731" s="1274">
        <v>93</v>
      </c>
      <c r="V731" s="1527">
        <v>165</v>
      </c>
      <c r="W731" s="1274">
        <v>212</v>
      </c>
      <c r="X731" s="1274" t="s">
        <v>218</v>
      </c>
      <c r="Y731" s="1274">
        <v>145</v>
      </c>
      <c r="Z731" s="1674">
        <v>19</v>
      </c>
      <c r="AA731" s="1675">
        <v>40</v>
      </c>
      <c r="AB731" s="1522">
        <v>5.8479532163742687E-2</v>
      </c>
      <c r="AC731" s="1523">
        <v>0</v>
      </c>
      <c r="AD731" s="1522">
        <v>0</v>
      </c>
      <c r="AE731" s="1523">
        <v>0</v>
      </c>
      <c r="AF731" s="1688" t="s">
        <v>222</v>
      </c>
      <c r="AG731" s="1551"/>
      <c r="AH731" s="1551"/>
      <c r="AI731" s="1551"/>
      <c r="AJ731"/>
      <c r="AK731"/>
      <c r="AL731" s="198"/>
      <c r="AM731"/>
      <c r="AN731"/>
      <c r="AO731"/>
      <c r="AP731"/>
      <c r="AQ731" s="198"/>
      <c r="AR731"/>
      <c r="AS731"/>
      <c r="AT731"/>
      <c r="AU731"/>
      <c r="AV731"/>
      <c r="AW731"/>
      <c r="AX731"/>
      <c r="AY731"/>
      <c r="AZ731"/>
      <c r="BA731"/>
      <c r="BB731"/>
      <c r="BC731"/>
      <c r="BD731"/>
      <c r="BE731"/>
      <c r="BF731"/>
      <c r="BG731"/>
      <c r="BH731"/>
    </row>
    <row r="732" spans="1:60" ht="13.5" thickBot="1" x14ac:dyDescent="0.35">
      <c r="A732" s="1065" t="s">
        <v>220</v>
      </c>
      <c r="B732" s="1274">
        <v>0</v>
      </c>
      <c r="C732" s="1274" t="s">
        <v>218</v>
      </c>
      <c r="D732" s="1274" t="s">
        <v>218</v>
      </c>
      <c r="E732" s="1274" t="s">
        <v>218</v>
      </c>
      <c r="F732" s="1274" t="s">
        <v>218</v>
      </c>
      <c r="G732" s="1274" t="s">
        <v>218</v>
      </c>
      <c r="H732" s="1274" t="s">
        <v>218</v>
      </c>
      <c r="I732" s="1274" t="s">
        <v>218</v>
      </c>
      <c r="J732" s="1274" t="s">
        <v>218</v>
      </c>
      <c r="K732" s="1274" t="s">
        <v>218</v>
      </c>
      <c r="L732" s="1274" t="s">
        <v>218</v>
      </c>
      <c r="M732" s="1274" t="s">
        <v>218</v>
      </c>
      <c r="N732" s="1274" t="s">
        <v>218</v>
      </c>
      <c r="O732" s="1274" t="s">
        <v>218</v>
      </c>
      <c r="P732" s="1274" t="s">
        <v>218</v>
      </c>
      <c r="Q732" s="1274" t="s">
        <v>218</v>
      </c>
      <c r="R732" s="1274" t="s">
        <v>218</v>
      </c>
      <c r="S732" s="1274">
        <v>0</v>
      </c>
      <c r="T732" s="1274">
        <v>0</v>
      </c>
      <c r="U732" s="1274">
        <v>25</v>
      </c>
      <c r="V732" s="1527">
        <v>73</v>
      </c>
      <c r="W732" s="1274">
        <v>102</v>
      </c>
      <c r="X732" s="1274" t="s">
        <v>218</v>
      </c>
      <c r="Y732" s="1274">
        <v>91</v>
      </c>
      <c r="Z732" s="1674">
        <v>10</v>
      </c>
      <c r="AA732" s="1675">
        <v>46</v>
      </c>
      <c r="AB732" s="1522">
        <v>6.725146198830409E-2</v>
      </c>
      <c r="AC732" s="1523" t="s">
        <v>218</v>
      </c>
      <c r="AD732" s="1522" t="s">
        <v>218</v>
      </c>
      <c r="AE732" s="1523">
        <v>0</v>
      </c>
      <c r="AF732" s="1655"/>
      <c r="AG732" s="1689"/>
      <c r="AH732" s="1689"/>
      <c r="AI732" s="1690"/>
      <c r="AJ732" s="198"/>
      <c r="AK732" s="198"/>
      <c r="AL732" s="198"/>
      <c r="AM732" s="25"/>
      <c r="AN732" s="198"/>
      <c r="AO732" s="198"/>
      <c r="AP732" s="198"/>
      <c r="AQ732" s="25"/>
      <c r="AR732" s="25"/>
      <c r="AS732" s="25"/>
      <c r="AT732" s="25"/>
      <c r="AU732" s="25"/>
      <c r="AV732" s="25"/>
      <c r="AW732" s="25"/>
      <c r="AX732" s="25"/>
      <c r="AY732" s="25"/>
      <c r="AZ732" s="25"/>
      <c r="BA732" s="25"/>
      <c r="BB732" s="25"/>
      <c r="BC732" s="25"/>
      <c r="BD732" s="25"/>
      <c r="BE732" s="25"/>
      <c r="BF732" s="25"/>
      <c r="BG732" s="25"/>
      <c r="BH732" s="25"/>
    </row>
    <row r="733" spans="1:60" ht="13" x14ac:dyDescent="0.3">
      <c r="A733" s="1065" t="s">
        <v>221</v>
      </c>
      <c r="B733" s="1274">
        <v>0</v>
      </c>
      <c r="C733" s="1274" t="s">
        <v>218</v>
      </c>
      <c r="D733" s="1274" t="s">
        <v>218</v>
      </c>
      <c r="E733" s="1274" t="s">
        <v>218</v>
      </c>
      <c r="F733" s="1274" t="s">
        <v>218</v>
      </c>
      <c r="G733" s="1274" t="s">
        <v>218</v>
      </c>
      <c r="H733" s="1274" t="s">
        <v>218</v>
      </c>
      <c r="I733" s="1274" t="s">
        <v>218</v>
      </c>
      <c r="J733" s="1274" t="s">
        <v>218</v>
      </c>
      <c r="K733" s="1274" t="s">
        <v>218</v>
      </c>
      <c r="L733" s="1274" t="s">
        <v>218</v>
      </c>
      <c r="M733" s="1274" t="s">
        <v>218</v>
      </c>
      <c r="N733" s="1274" t="s">
        <v>218</v>
      </c>
      <c r="O733" s="1274" t="s">
        <v>218</v>
      </c>
      <c r="P733" s="1274" t="s">
        <v>218</v>
      </c>
      <c r="Q733" s="1274" t="s">
        <v>218</v>
      </c>
      <c r="R733" s="1274" t="s">
        <v>218</v>
      </c>
      <c r="S733" s="1274" t="s">
        <v>218</v>
      </c>
      <c r="T733" s="1274">
        <v>0</v>
      </c>
      <c r="U733" s="1274">
        <v>6</v>
      </c>
      <c r="V733" s="1527">
        <v>21</v>
      </c>
      <c r="W733" s="1274">
        <v>35</v>
      </c>
      <c r="X733" s="1274" t="s">
        <v>218</v>
      </c>
      <c r="Y733" s="1274">
        <v>90</v>
      </c>
      <c r="Z733" s="1674">
        <v>1</v>
      </c>
      <c r="AA733" s="1675">
        <v>20</v>
      </c>
      <c r="AB733" s="1522">
        <v>2.9239766081871343E-2</v>
      </c>
      <c r="AC733" s="1523" t="s">
        <v>218</v>
      </c>
      <c r="AD733" s="1522" t="s">
        <v>218</v>
      </c>
      <c r="AE733" s="1523">
        <v>0</v>
      </c>
      <c r="AF733"/>
      <c r="AG733"/>
      <c r="AH733"/>
      <c r="AI733"/>
      <c r="AJ733"/>
      <c r="AK733"/>
      <c r="AL733"/>
      <c r="AM733"/>
      <c r="AN733"/>
      <c r="AO733"/>
      <c r="AP733"/>
      <c r="AQ733"/>
      <c r="AR733"/>
      <c r="AS733"/>
      <c r="AT733"/>
      <c r="AU733"/>
      <c r="AV733"/>
      <c r="AW733"/>
      <c r="AX733"/>
      <c r="AY733"/>
      <c r="AZ733"/>
      <c r="BA733"/>
      <c r="BB733"/>
      <c r="BC733"/>
      <c r="BD733"/>
      <c r="BE733"/>
      <c r="BF733"/>
      <c r="BG733"/>
      <c r="BH733"/>
    </row>
    <row r="734" spans="1:60" ht="13.5" thickBot="1" x14ac:dyDescent="0.35">
      <c r="A734" s="1547" t="s">
        <v>222</v>
      </c>
      <c r="B734" s="1274" t="s">
        <v>218</v>
      </c>
      <c r="C734" s="1274" t="s">
        <v>218</v>
      </c>
      <c r="D734" s="1274" t="s">
        <v>218</v>
      </c>
      <c r="E734" s="1274" t="s">
        <v>218</v>
      </c>
      <c r="F734" s="1274" t="s">
        <v>218</v>
      </c>
      <c r="G734" s="1274" t="s">
        <v>218</v>
      </c>
      <c r="H734" s="1274" t="s">
        <v>218</v>
      </c>
      <c r="I734" s="1274" t="s">
        <v>218</v>
      </c>
      <c r="J734" s="1274" t="s">
        <v>218</v>
      </c>
      <c r="K734" s="1274" t="s">
        <v>218</v>
      </c>
      <c r="L734" s="1274" t="s">
        <v>218</v>
      </c>
      <c r="M734" s="1274" t="s">
        <v>218</v>
      </c>
      <c r="N734" s="1274" t="s">
        <v>218</v>
      </c>
      <c r="O734" s="1274" t="s">
        <v>218</v>
      </c>
      <c r="P734" s="1274" t="s">
        <v>218</v>
      </c>
      <c r="Q734" s="1274" t="s">
        <v>218</v>
      </c>
      <c r="R734" s="1274" t="s">
        <v>218</v>
      </c>
      <c r="S734" s="1274" t="s">
        <v>218</v>
      </c>
      <c r="T734" s="1274" t="s">
        <v>218</v>
      </c>
      <c r="U734" s="1279">
        <v>9</v>
      </c>
      <c r="V734" s="1530">
        <v>6</v>
      </c>
      <c r="W734" s="1274">
        <v>8</v>
      </c>
      <c r="X734" s="1274" t="s">
        <v>218</v>
      </c>
      <c r="Y734" s="1274">
        <v>32</v>
      </c>
      <c r="Z734" s="1674">
        <v>0</v>
      </c>
      <c r="AA734" s="1675">
        <v>0</v>
      </c>
      <c r="AB734" s="1522">
        <v>0</v>
      </c>
      <c r="AC734" s="1523" t="s">
        <v>218</v>
      </c>
      <c r="AD734" s="1522" t="s">
        <v>218</v>
      </c>
      <c r="AE734" s="1523" t="s">
        <v>218</v>
      </c>
      <c r="AF734" s="1664"/>
      <c r="AG734"/>
      <c r="AH734"/>
      <c r="AI734"/>
      <c r="AJ734"/>
      <c r="AK734"/>
      <c r="AL734"/>
      <c r="AM734"/>
      <c r="AN734"/>
      <c r="AO734"/>
      <c r="AP734"/>
      <c r="AQ734"/>
      <c r="AR734"/>
      <c r="AS734"/>
      <c r="AT734"/>
      <c r="AU734"/>
      <c r="AV734"/>
      <c r="AW734"/>
      <c r="AX734"/>
      <c r="AY734"/>
      <c r="AZ734"/>
      <c r="BA734"/>
      <c r="BB734"/>
      <c r="BC734"/>
      <c r="BD734"/>
      <c r="BE734"/>
      <c r="BF734"/>
      <c r="BG734"/>
      <c r="BH734"/>
    </row>
    <row r="735" spans="1:60" ht="13.5" thickBot="1" x14ac:dyDescent="0.35">
      <c r="A735" s="1090" t="s">
        <v>46</v>
      </c>
      <c r="B735" s="1427">
        <v>31</v>
      </c>
      <c r="C735" s="1427">
        <v>44</v>
      </c>
      <c r="D735" s="1427">
        <v>1</v>
      </c>
      <c r="E735" s="1427">
        <v>0</v>
      </c>
      <c r="F735" s="1427">
        <v>0</v>
      </c>
      <c r="G735" s="1427">
        <v>2</v>
      </c>
      <c r="H735" s="1427">
        <v>1</v>
      </c>
      <c r="I735" s="1427">
        <v>0</v>
      </c>
      <c r="J735" s="1427">
        <v>0</v>
      </c>
      <c r="K735" s="1427">
        <v>1</v>
      </c>
      <c r="L735" s="1427">
        <v>0</v>
      </c>
      <c r="M735" s="1427">
        <v>7</v>
      </c>
      <c r="N735" s="1427">
        <v>1</v>
      </c>
      <c r="O735" s="1427">
        <v>0</v>
      </c>
      <c r="P735" s="1427">
        <v>3</v>
      </c>
      <c r="Q735" s="1427">
        <v>0</v>
      </c>
      <c r="R735" s="1427">
        <v>0</v>
      </c>
      <c r="S735" s="1427">
        <v>0</v>
      </c>
      <c r="T735" s="1427">
        <v>67</v>
      </c>
      <c r="U735" s="1427">
        <v>2124</v>
      </c>
      <c r="V735" s="1427">
        <v>3069</v>
      </c>
      <c r="W735" s="1427">
        <v>3321</v>
      </c>
      <c r="X735" s="1427">
        <v>664</v>
      </c>
      <c r="Y735" s="1427">
        <v>2539</v>
      </c>
      <c r="Z735" s="1427">
        <v>134</v>
      </c>
      <c r="AA735" s="1672">
        <v>684</v>
      </c>
      <c r="AB735" s="1553">
        <v>1</v>
      </c>
      <c r="AC735" s="1672">
        <v>16</v>
      </c>
      <c r="AD735" s="1553">
        <v>1</v>
      </c>
      <c r="AE735" s="1672">
        <v>67</v>
      </c>
      <c r="AF735" s="1664"/>
      <c r="AG735"/>
      <c r="AH735"/>
      <c r="AI735"/>
      <c r="AJ735"/>
      <c r="AK735"/>
      <c r="AL735"/>
      <c r="AM735"/>
      <c r="AN735"/>
      <c r="AO735"/>
      <c r="AP735"/>
      <c r="AQ735"/>
      <c r="AR735"/>
      <c r="AS735"/>
      <c r="AT735"/>
      <c r="AU735"/>
      <c r="AV735"/>
      <c r="AW735"/>
      <c r="AX735"/>
      <c r="AY735"/>
      <c r="AZ735"/>
      <c r="BA735"/>
      <c r="BB735"/>
      <c r="BC735"/>
      <c r="BD735"/>
      <c r="BE735"/>
      <c r="BF735"/>
      <c r="BG735"/>
      <c r="BH735"/>
    </row>
    <row r="736" spans="1:60" ht="13.5" thickBot="1" x14ac:dyDescent="0.35">
      <c r="A736" s="1445" t="s">
        <v>528</v>
      </c>
      <c r="C736" s="4"/>
      <c r="D736" s="1478">
        <v>1</v>
      </c>
      <c r="E736" s="1452">
        <v>0</v>
      </c>
      <c r="F736" s="1452">
        <v>0</v>
      </c>
      <c r="G736" s="1452">
        <v>1</v>
      </c>
      <c r="H736" s="1452">
        <v>1</v>
      </c>
      <c r="I736" s="1452">
        <v>0</v>
      </c>
      <c r="J736" s="1452">
        <v>0</v>
      </c>
      <c r="K736" s="1452">
        <v>0</v>
      </c>
      <c r="L736" s="1452">
        <v>0</v>
      </c>
      <c r="M736" s="1452">
        <v>6</v>
      </c>
      <c r="N736" s="1452">
        <v>0</v>
      </c>
      <c r="O736" s="1452">
        <v>0</v>
      </c>
      <c r="P736" s="1452">
        <v>0</v>
      </c>
      <c r="Q736" s="1452">
        <v>0</v>
      </c>
      <c r="R736" s="4"/>
      <c r="S736" s="4"/>
      <c r="T736" s="4"/>
      <c r="U736" s="4"/>
      <c r="V736" s="4"/>
      <c r="W736" s="4"/>
      <c r="X736" s="4"/>
      <c r="Y736" s="4"/>
      <c r="Z736" s="231" t="s">
        <v>557</v>
      </c>
      <c r="AA736" s="1559" t="s">
        <v>537</v>
      </c>
      <c r="AB736" s="1560" t="s">
        <v>538</v>
      </c>
      <c r="AC736" s="1559" t="s">
        <v>537</v>
      </c>
      <c r="AD736" s="1560" t="s">
        <v>538</v>
      </c>
      <c r="AE736" s="1559" t="s">
        <v>537</v>
      </c>
      <c r="AF736"/>
      <c r="AG736"/>
      <c r="AH736"/>
      <c r="AI736"/>
      <c r="AJ736"/>
      <c r="AK736"/>
      <c r="AL736"/>
      <c r="AM736"/>
      <c r="AN736"/>
      <c r="AO736"/>
      <c r="AP736"/>
      <c r="AQ736"/>
      <c r="AR736"/>
      <c r="AS736"/>
      <c r="AT736"/>
      <c r="AU736"/>
      <c r="AV736"/>
      <c r="AW736"/>
      <c r="AX736"/>
      <c r="AY736"/>
      <c r="AZ736"/>
      <c r="BA736"/>
      <c r="BB736"/>
      <c r="BC736"/>
      <c r="BD736"/>
      <c r="BE736"/>
      <c r="BF736"/>
      <c r="BG736"/>
      <c r="BH736"/>
    </row>
    <row r="737" spans="1:60" ht="13.5" thickTop="1" thickBot="1" x14ac:dyDescent="0.3">
      <c r="A737" s="1322" t="s">
        <v>529</v>
      </c>
      <c r="B737" s="1480">
        <f>SUM(D736:Q736)/AC735</f>
        <v>0.5625</v>
      </c>
      <c r="C737"/>
      <c r="D737" s="1556" t="s">
        <v>556</v>
      </c>
      <c r="E737" s="4"/>
      <c r="F737" s="4"/>
      <c r="G737" s="4"/>
      <c r="H737" s="4"/>
      <c r="I737" s="4"/>
      <c r="J737" s="4"/>
      <c r="K737" s="4"/>
      <c r="L737" s="4"/>
      <c r="M737" s="4"/>
      <c r="N737" s="4"/>
      <c r="O737" s="4"/>
      <c r="P737" s="4"/>
      <c r="Q737" s="4"/>
      <c r="R737" s="4"/>
      <c r="S737" s="4"/>
      <c r="T737" s="4"/>
      <c r="U737" s="4"/>
      <c r="V737" s="4"/>
      <c r="W737" s="4"/>
      <c r="X737" s="4"/>
      <c r="Y737" s="4"/>
      <c r="Z737" s="4"/>
      <c r="AA737" s="1561">
        <v>0.77046783625730986</v>
      </c>
      <c r="AB737" s="1562">
        <v>0.22953216374269006</v>
      </c>
      <c r="AC737" s="1561">
        <v>1</v>
      </c>
      <c r="AD737" s="1562">
        <v>0</v>
      </c>
      <c r="AE737" s="1561">
        <v>0.85074626865671654</v>
      </c>
      <c r="AF737" s="1023"/>
      <c r="AG737" s="1023"/>
      <c r="AH737" s="1024"/>
      <c r="AI737"/>
      <c r="AJ737"/>
      <c r="AK737"/>
      <c r="AL737"/>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c r="BH737"/>
    </row>
    <row r="738" spans="1:60" ht="25.5" thickBot="1" x14ac:dyDescent="0.55000000000000004">
      <c r="A738" s="1011" t="s">
        <v>558</v>
      </c>
      <c r="B738" s="1012"/>
      <c r="C738" s="1012"/>
      <c r="D738" s="4"/>
      <c r="E738" s="4"/>
      <c r="F738" s="4"/>
      <c r="G738" s="4"/>
      <c r="H738" s="4"/>
      <c r="I738" s="4"/>
      <c r="J738" s="4"/>
      <c r="K738" s="4"/>
      <c r="L738" s="4"/>
      <c r="M738" s="4"/>
      <c r="N738" s="4"/>
      <c r="O738" s="4"/>
      <c r="P738" s="4"/>
      <c r="Q738" s="4"/>
      <c r="R738" s="4"/>
      <c r="S738" s="4"/>
      <c r="T738" s="4"/>
      <c r="U738" s="4"/>
      <c r="V738" s="4"/>
      <c r="W738" s="4"/>
      <c r="X738" s="4"/>
      <c r="Y738" s="4"/>
      <c r="Z738" s="4"/>
      <c r="AA738" s="1564"/>
      <c r="AB738" s="1564"/>
      <c r="AC738" s="1564"/>
      <c r="AD738" s="1564"/>
      <c r="AE738" s="1564"/>
      <c r="AF738" s="1503"/>
      <c r="AG738" s="1503"/>
      <c r="AH738" s="1032"/>
      <c r="AI738"/>
      <c r="AJ738"/>
      <c r="AK738"/>
      <c r="AL73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c r="BH738"/>
    </row>
    <row r="739" spans="1:60" ht="13.5" thickBot="1" x14ac:dyDescent="0.35">
      <c r="A739" s="1414" t="s">
        <v>191</v>
      </c>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c r="AD739"/>
      <c r="AE739"/>
      <c r="AF739" s="1503"/>
      <c r="AG739" s="1503"/>
      <c r="AH739" s="1032"/>
      <c r="AI739"/>
      <c r="AJ739"/>
      <c r="AK739"/>
      <c r="AL739"/>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c r="BH739"/>
    </row>
    <row r="740" spans="1:60" ht="13.5" thickTop="1" x14ac:dyDescent="0.3">
      <c r="A740" s="1017" t="s">
        <v>192</v>
      </c>
      <c r="B740" s="931">
        <v>34080</v>
      </c>
      <c r="C740" s="931">
        <v>34095</v>
      </c>
      <c r="D740" s="931">
        <v>34101</v>
      </c>
      <c r="E740" s="931">
        <v>34108</v>
      </c>
      <c r="F740" s="931">
        <v>34116</v>
      </c>
      <c r="G740" s="931">
        <v>34123</v>
      </c>
      <c r="H740" s="931">
        <v>34131</v>
      </c>
      <c r="I740" s="931">
        <v>34136</v>
      </c>
      <c r="J740" s="931">
        <v>34144</v>
      </c>
      <c r="K740" s="931">
        <v>34156</v>
      </c>
      <c r="L740" s="931">
        <v>34163</v>
      </c>
      <c r="M740" s="931">
        <v>34172</v>
      </c>
      <c r="N740" s="931">
        <v>34178</v>
      </c>
      <c r="O740" s="931">
        <v>34193</v>
      </c>
      <c r="P740" s="931">
        <v>34226</v>
      </c>
      <c r="Q740" s="931">
        <v>34243</v>
      </c>
      <c r="R740" s="931">
        <v>34261</v>
      </c>
      <c r="S740" s="931">
        <v>34274</v>
      </c>
      <c r="T740" s="931">
        <v>34284</v>
      </c>
      <c r="U740" s="1492">
        <v>34304</v>
      </c>
      <c r="V740" s="1495">
        <v>1993</v>
      </c>
      <c r="W740" s="1019"/>
      <c r="X740" s="1019"/>
      <c r="Y740" s="1020"/>
      <c r="Z740" s="1020"/>
      <c r="AA740" s="1020"/>
      <c r="AB740" s="1020"/>
      <c r="AC740" s="1021"/>
      <c r="AD740" s="1022"/>
      <c r="AE740" s="1569"/>
      <c r="AF740" s="1503"/>
      <c r="AG740" s="1503"/>
      <c r="AH740" s="1032"/>
      <c r="AI740"/>
      <c r="AJ740"/>
      <c r="AK740"/>
      <c r="AL740"/>
      <c r="AM740" s="1637"/>
      <c r="AN740" s="1637"/>
      <c r="AO740" s="1637"/>
      <c r="AP740" s="1637"/>
      <c r="AQ740" s="1637"/>
      <c r="AR740" s="1637"/>
      <c r="AS740" s="1637"/>
      <c r="AT740" s="1637"/>
      <c r="AU740" s="1637"/>
      <c r="AV740" s="1637"/>
      <c r="AW740" s="1637"/>
      <c r="AX740" s="1637"/>
      <c r="AY740" s="1637"/>
      <c r="AZ740" s="1637"/>
      <c r="BA740" s="1637"/>
      <c r="BB740" s="1637"/>
      <c r="BC740" s="1637"/>
      <c r="BD740" s="1637"/>
      <c r="BE740" s="1637"/>
      <c r="BF740" s="1637"/>
      <c r="BG740"/>
      <c r="BH740"/>
    </row>
    <row r="741" spans="1:60" ht="13" x14ac:dyDescent="0.3">
      <c r="A741" s="1025" t="s">
        <v>193</v>
      </c>
      <c r="B741" s="1173" t="s">
        <v>194</v>
      </c>
      <c r="C741" s="1173" t="s">
        <v>194</v>
      </c>
      <c r="D741" s="1173" t="s">
        <v>194</v>
      </c>
      <c r="E741" s="1173" t="s">
        <v>194</v>
      </c>
      <c r="F741" s="1173" t="s">
        <v>194</v>
      </c>
      <c r="G741" s="1173" t="s">
        <v>194</v>
      </c>
      <c r="H741" s="1173" t="s">
        <v>194</v>
      </c>
      <c r="I741" s="1173" t="s">
        <v>194</v>
      </c>
      <c r="J741" s="1173" t="s">
        <v>194</v>
      </c>
      <c r="K741" s="1173" t="s">
        <v>194</v>
      </c>
      <c r="L741" s="1173" t="s">
        <v>194</v>
      </c>
      <c r="M741" s="1173" t="s">
        <v>194</v>
      </c>
      <c r="N741" s="1173" t="s">
        <v>194</v>
      </c>
      <c r="O741" s="1173" t="s">
        <v>194</v>
      </c>
      <c r="P741" s="1173" t="s">
        <v>242</v>
      </c>
      <c r="Q741" s="1173" t="s">
        <v>242</v>
      </c>
      <c r="R741" s="1173" t="s">
        <v>242</v>
      </c>
      <c r="S741" s="1173" t="s">
        <v>242</v>
      </c>
      <c r="T741" s="1173" t="s">
        <v>242</v>
      </c>
      <c r="U741" s="1173" t="s">
        <v>242</v>
      </c>
      <c r="V741" s="1499"/>
      <c r="W741" s="1500"/>
      <c r="X741" s="1500"/>
      <c r="Y741" s="1501"/>
      <c r="Z741" s="1501"/>
      <c r="AA741" s="1501"/>
      <c r="AB741" s="1501"/>
      <c r="AC741" s="1502"/>
      <c r="AD741" s="1173"/>
      <c r="AE741" s="1497"/>
      <c r="AF741" s="1503"/>
      <c r="AG741" s="1503"/>
      <c r="AH741" s="1032"/>
      <c r="AI741"/>
      <c r="AJ741"/>
      <c r="AK741"/>
      <c r="AL741"/>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c r="BH741"/>
    </row>
    <row r="742" spans="1:60" ht="13" x14ac:dyDescent="0.3">
      <c r="A742" s="1025" t="s">
        <v>195</v>
      </c>
      <c r="B742" s="1173" t="s">
        <v>246</v>
      </c>
      <c r="C742" s="1173" t="s">
        <v>246</v>
      </c>
      <c r="D742" s="1173" t="s">
        <v>260</v>
      </c>
      <c r="E742" s="1173" t="s">
        <v>246</v>
      </c>
      <c r="F742" s="1173" t="s">
        <v>196</v>
      </c>
      <c r="G742" s="1173" t="s">
        <v>196</v>
      </c>
      <c r="H742" s="1173" t="s">
        <v>196</v>
      </c>
      <c r="I742" s="1173" t="s">
        <v>260</v>
      </c>
      <c r="J742" s="1173" t="s">
        <v>260</v>
      </c>
      <c r="K742" s="1173" t="s">
        <v>260</v>
      </c>
      <c r="L742" s="1173" t="s">
        <v>283</v>
      </c>
      <c r="M742" s="1173" t="s">
        <v>283</v>
      </c>
      <c r="N742" s="1173" t="s">
        <v>283</v>
      </c>
      <c r="O742" s="1173" t="s">
        <v>283</v>
      </c>
      <c r="P742" s="1173" t="s">
        <v>260</v>
      </c>
      <c r="Q742" s="1173" t="s">
        <v>260</v>
      </c>
      <c r="R742" s="1173" t="s">
        <v>260</v>
      </c>
      <c r="S742" s="1173" t="s">
        <v>260</v>
      </c>
      <c r="T742" s="1173" t="s">
        <v>260</v>
      </c>
      <c r="U742" s="1173" t="s">
        <v>260</v>
      </c>
      <c r="V742" s="1033" t="s">
        <v>46</v>
      </c>
      <c r="W742" s="1500"/>
      <c r="X742" s="1501"/>
      <c r="Y742" s="1501"/>
      <c r="Z742" s="1501"/>
      <c r="AA742" s="1501"/>
      <c r="AB742" s="1501"/>
      <c r="AC742" s="1502"/>
      <c r="AD742" s="1173"/>
      <c r="AE742" s="1497"/>
      <c r="AF742" s="1503"/>
      <c r="AG742" s="1503"/>
      <c r="AH742" s="1032"/>
      <c r="AI742"/>
      <c r="AJ742"/>
      <c r="AK742"/>
      <c r="AL742"/>
      <c r="AM742"/>
      <c r="AN742"/>
      <c r="AO742"/>
      <c r="AP742"/>
      <c r="AQ742"/>
      <c r="AR742"/>
      <c r="AS742"/>
      <c r="AT742"/>
      <c r="AU742"/>
      <c r="AV742"/>
      <c r="AW742"/>
      <c r="AX742"/>
      <c r="AY742"/>
      <c r="AZ742"/>
      <c r="BA742"/>
      <c r="BB742"/>
      <c r="BC742"/>
      <c r="BD742"/>
      <c r="BE742"/>
      <c r="BF742"/>
      <c r="BG742"/>
      <c r="BH742"/>
    </row>
    <row r="743" spans="1:60" ht="13.5" thickBot="1" x14ac:dyDescent="0.35">
      <c r="A743" s="1504" t="s">
        <v>292</v>
      </c>
      <c r="B743" s="1513">
        <v>4500</v>
      </c>
      <c r="C743" s="1513">
        <v>6500</v>
      </c>
      <c r="D743" s="1513">
        <v>8500</v>
      </c>
      <c r="E743" s="1513">
        <v>7000</v>
      </c>
      <c r="F743" s="1513">
        <v>8500</v>
      </c>
      <c r="G743" s="1513">
        <v>15000</v>
      </c>
      <c r="H743" s="1513">
        <v>12000</v>
      </c>
      <c r="I743" s="1513">
        <v>11000</v>
      </c>
      <c r="J743" s="1513">
        <v>10500</v>
      </c>
      <c r="K743" s="1513">
        <v>11000</v>
      </c>
      <c r="L743" s="1513">
        <v>10300</v>
      </c>
      <c r="M743" s="1513">
        <v>10300</v>
      </c>
      <c r="N743" s="1513">
        <v>11300</v>
      </c>
      <c r="O743" s="1513">
        <v>11500</v>
      </c>
      <c r="P743" s="1513">
        <v>10000</v>
      </c>
      <c r="Q743" s="1513">
        <v>8500</v>
      </c>
      <c r="R743" s="1513">
        <v>5000</v>
      </c>
      <c r="S743" s="1513">
        <v>5056</v>
      </c>
      <c r="T743" s="1513">
        <v>5018</v>
      </c>
      <c r="U743" s="1513">
        <v>5018</v>
      </c>
      <c r="V743" s="1508" t="s">
        <v>531</v>
      </c>
      <c r="W743" s="1605"/>
      <c r="X743" s="1510"/>
      <c r="Y743" s="1510"/>
      <c r="Z743" s="1510"/>
      <c r="AA743" s="1510"/>
      <c r="AB743" s="1510" t="s">
        <v>559</v>
      </c>
      <c r="AC743" s="1511"/>
      <c r="AD743" s="1512" t="s">
        <v>532</v>
      </c>
      <c r="AE743" s="1606"/>
      <c r="AF743" s="1503"/>
      <c r="AG743" s="1503"/>
      <c r="AH743" s="1032"/>
      <c r="AI743"/>
      <c r="AJ743"/>
      <c r="AK743"/>
      <c r="AL743"/>
      <c r="AM743"/>
      <c r="AN743"/>
      <c r="AO743"/>
      <c r="AP743"/>
      <c r="AQ743"/>
      <c r="AR743"/>
      <c r="AS743"/>
      <c r="AT743"/>
      <c r="AU743"/>
      <c r="AV743"/>
      <c r="AW743"/>
      <c r="AX743"/>
      <c r="AY743"/>
      <c r="AZ743"/>
      <c r="BA743"/>
      <c r="BB743"/>
      <c r="BC743"/>
      <c r="BD743"/>
      <c r="BE743"/>
      <c r="BF743"/>
      <c r="BG743"/>
      <c r="BH743"/>
    </row>
    <row r="744" spans="1:60" ht="13.5" thickBot="1" x14ac:dyDescent="0.35">
      <c r="A744" s="1638" t="s">
        <v>199</v>
      </c>
      <c r="B744" s="1173" t="s">
        <v>201</v>
      </c>
      <c r="C744" s="1173" t="s">
        <v>200</v>
      </c>
      <c r="D744" s="1173" t="s">
        <v>200</v>
      </c>
      <c r="E744" s="1173" t="s">
        <v>200</v>
      </c>
      <c r="F744" s="1173" t="s">
        <v>200</v>
      </c>
      <c r="G744" s="1173" t="s">
        <v>200</v>
      </c>
      <c r="H744" s="1173" t="s">
        <v>200</v>
      </c>
      <c r="I744" s="1173" t="s">
        <v>200</v>
      </c>
      <c r="J744" s="1173" t="s">
        <v>200</v>
      </c>
      <c r="K744" s="1173" t="s">
        <v>200</v>
      </c>
      <c r="L744" s="1173" t="s">
        <v>200</v>
      </c>
      <c r="M744" s="1173" t="s">
        <v>200</v>
      </c>
      <c r="N744" s="1173" t="s">
        <v>200</v>
      </c>
      <c r="O744" s="1173" t="s">
        <v>200</v>
      </c>
      <c r="P744" s="1173" t="s">
        <v>248</v>
      </c>
      <c r="Q744" s="1173" t="s">
        <v>206</v>
      </c>
      <c r="R744" s="1173" t="s">
        <v>206</v>
      </c>
      <c r="S744" s="1173" t="s">
        <v>206</v>
      </c>
      <c r="T744" s="1173" t="s">
        <v>206</v>
      </c>
      <c r="U744" s="1173" t="s">
        <v>201</v>
      </c>
      <c r="V744" s="1050" t="s">
        <v>201</v>
      </c>
      <c r="W744" s="1051" t="s">
        <v>202</v>
      </c>
      <c r="X744" s="1050" t="s">
        <v>200</v>
      </c>
      <c r="Y744" s="1051" t="s">
        <v>204</v>
      </c>
      <c r="Z744" s="1050" t="s">
        <v>248</v>
      </c>
      <c r="AA744" s="1516" t="s">
        <v>204</v>
      </c>
      <c r="AB744" s="1050" t="s">
        <v>206</v>
      </c>
      <c r="AC744" s="1051" t="s">
        <v>202</v>
      </c>
      <c r="AD744" s="1517" t="s">
        <v>207</v>
      </c>
      <c r="AE744" s="1661" t="s">
        <v>204</v>
      </c>
      <c r="AF744" s="1503"/>
      <c r="AG744" s="1503"/>
      <c r="AH744" s="1032"/>
      <c r="AI744"/>
      <c r="AJ744"/>
      <c r="AK744"/>
      <c r="AL744"/>
      <c r="AM744"/>
      <c r="AN744"/>
      <c r="AO744"/>
      <c r="AP744"/>
      <c r="AQ744"/>
      <c r="AR744"/>
      <c r="AS744"/>
      <c r="AT744"/>
      <c r="AU744"/>
      <c r="AV744"/>
      <c r="AW744"/>
      <c r="AX744"/>
      <c r="AY744"/>
      <c r="AZ744"/>
      <c r="BA744"/>
      <c r="BB744"/>
      <c r="BC744"/>
      <c r="BD744"/>
      <c r="BE744"/>
      <c r="BF744"/>
      <c r="BG744"/>
      <c r="BH744"/>
    </row>
    <row r="745" spans="1:60" ht="13" x14ac:dyDescent="0.3">
      <c r="A745" s="1053" t="s">
        <v>208</v>
      </c>
      <c r="B745" s="1274">
        <v>0</v>
      </c>
      <c r="C745" s="1274">
        <v>0</v>
      </c>
      <c r="D745" s="1274">
        <v>0</v>
      </c>
      <c r="E745" s="1274">
        <v>0</v>
      </c>
      <c r="F745" s="1274">
        <v>0</v>
      </c>
      <c r="G745" s="1274">
        <v>0</v>
      </c>
      <c r="H745" s="1274">
        <v>2</v>
      </c>
      <c r="I745" s="1274">
        <v>0</v>
      </c>
      <c r="J745" s="1274">
        <v>0</v>
      </c>
      <c r="K745" s="1274">
        <v>0</v>
      </c>
      <c r="L745" s="1274">
        <v>0</v>
      </c>
      <c r="M745" s="1274">
        <v>0</v>
      </c>
      <c r="N745" s="1274">
        <v>0</v>
      </c>
      <c r="O745" s="1274">
        <v>0</v>
      </c>
      <c r="P745" s="1274">
        <v>0</v>
      </c>
      <c r="Q745" s="1274">
        <v>0</v>
      </c>
      <c r="R745" s="1274">
        <v>7</v>
      </c>
      <c r="S745" s="1274">
        <v>137</v>
      </c>
      <c r="T745" s="1274">
        <v>263</v>
      </c>
      <c r="U745" s="1680">
        <v>157</v>
      </c>
      <c r="V745" s="1523">
        <v>0</v>
      </c>
      <c r="W745" s="1522">
        <v>0</v>
      </c>
      <c r="X745" s="1523">
        <v>2</v>
      </c>
      <c r="Y745" s="1522">
        <v>4.5454545454545456E-2</v>
      </c>
      <c r="Z745" s="1523">
        <v>0</v>
      </c>
      <c r="AA745" s="1522">
        <v>0</v>
      </c>
      <c r="AB745" s="1523">
        <v>407</v>
      </c>
      <c r="AC745" s="1522">
        <v>9.8594961240310072E-2</v>
      </c>
      <c r="AD745" s="1524">
        <v>409</v>
      </c>
      <c r="AE745" s="1528">
        <v>9.796407185628743E-2</v>
      </c>
      <c r="AF745" s="1503"/>
      <c r="AG745" s="1503"/>
      <c r="AH745" s="1032"/>
      <c r="AI745"/>
      <c r="AJ745"/>
      <c r="AK745"/>
      <c r="AL745"/>
      <c r="AM745"/>
      <c r="AN745"/>
      <c r="AO745"/>
      <c r="AP745"/>
      <c r="AQ745"/>
      <c r="AR745"/>
      <c r="AS745"/>
      <c r="AT745"/>
      <c r="AU745"/>
      <c r="AV745"/>
      <c r="AW745"/>
      <c r="AX745"/>
      <c r="AY745"/>
      <c r="AZ745"/>
      <c r="BA745"/>
      <c r="BB745"/>
      <c r="BC745"/>
      <c r="BD745"/>
      <c r="BE745"/>
      <c r="BF745"/>
      <c r="BG745"/>
      <c r="BH745"/>
    </row>
    <row r="746" spans="1:60" ht="13" x14ac:dyDescent="0.3">
      <c r="A746" s="1065" t="s">
        <v>209</v>
      </c>
      <c r="B746" s="1274">
        <v>2</v>
      </c>
      <c r="C746" s="1274">
        <v>3</v>
      </c>
      <c r="D746" s="1274">
        <v>1</v>
      </c>
      <c r="E746" s="1274">
        <v>10</v>
      </c>
      <c r="F746" s="1274">
        <v>4</v>
      </c>
      <c r="G746" s="1274">
        <v>3</v>
      </c>
      <c r="H746" s="1274">
        <v>0</v>
      </c>
      <c r="I746" s="1274">
        <v>0</v>
      </c>
      <c r="J746" s="1274">
        <v>3</v>
      </c>
      <c r="K746" s="1274">
        <v>2</v>
      </c>
      <c r="L746" s="1274">
        <v>1</v>
      </c>
      <c r="M746" s="1274">
        <v>0</v>
      </c>
      <c r="N746" s="1274">
        <v>0</v>
      </c>
      <c r="O746" s="1274">
        <v>0</v>
      </c>
      <c r="P746" s="1274">
        <v>1</v>
      </c>
      <c r="Q746" s="1274">
        <v>16</v>
      </c>
      <c r="R746" s="1274">
        <v>130</v>
      </c>
      <c r="S746" s="1274">
        <v>146</v>
      </c>
      <c r="T746" s="1274">
        <v>172</v>
      </c>
      <c r="U746" s="1680">
        <v>27</v>
      </c>
      <c r="V746" s="1523">
        <v>2</v>
      </c>
      <c r="W746" s="1522">
        <v>1</v>
      </c>
      <c r="X746" s="1523">
        <v>27</v>
      </c>
      <c r="Y746" s="1522">
        <v>0.61363636363636365</v>
      </c>
      <c r="Z746" s="1523">
        <v>1</v>
      </c>
      <c r="AA746" s="1522">
        <v>1</v>
      </c>
      <c r="AB746" s="1523">
        <v>464</v>
      </c>
      <c r="AC746" s="1522">
        <v>0.1124031007751938</v>
      </c>
      <c r="AD746" s="1524">
        <v>494</v>
      </c>
      <c r="AE746" s="1528">
        <v>0.11832335329341317</v>
      </c>
      <c r="AF746" s="1503"/>
      <c r="AG746" s="1503"/>
      <c r="AH746" s="1032"/>
      <c r="AI746"/>
      <c r="AJ746"/>
      <c r="AK746"/>
      <c r="AL746"/>
      <c r="AM746"/>
      <c r="AN746"/>
      <c r="AO746"/>
      <c r="AP746"/>
      <c r="AQ746"/>
      <c r="AR746"/>
      <c r="AS746"/>
      <c r="AT746"/>
      <c r="AU746"/>
      <c r="AV746"/>
      <c r="AW746"/>
      <c r="AX746"/>
      <c r="AY746"/>
      <c r="AZ746"/>
      <c r="BA746"/>
      <c r="BB746"/>
      <c r="BC746"/>
      <c r="BD746"/>
      <c r="BE746"/>
      <c r="BF746"/>
      <c r="BG746"/>
      <c r="BH746"/>
    </row>
    <row r="747" spans="1:60" ht="13" x14ac:dyDescent="0.3">
      <c r="A747" s="1065" t="s">
        <v>211</v>
      </c>
      <c r="B747" s="1274">
        <v>0</v>
      </c>
      <c r="C747" s="1274">
        <v>3</v>
      </c>
      <c r="D747" s="1274">
        <v>2</v>
      </c>
      <c r="E747" s="1274">
        <v>1</v>
      </c>
      <c r="F747" s="1274">
        <v>1</v>
      </c>
      <c r="G747" s="1274" t="s">
        <v>218</v>
      </c>
      <c r="H747" s="1274">
        <v>0</v>
      </c>
      <c r="I747" s="1274">
        <v>1</v>
      </c>
      <c r="J747" s="1274">
        <v>1</v>
      </c>
      <c r="K747" s="1274">
        <v>0</v>
      </c>
      <c r="L747" s="1274">
        <v>2</v>
      </c>
      <c r="M747" s="1274">
        <v>0</v>
      </c>
      <c r="N747" s="1274">
        <v>0</v>
      </c>
      <c r="O747" s="1274">
        <v>0</v>
      </c>
      <c r="P747" s="1274">
        <v>0</v>
      </c>
      <c r="Q747" s="1274">
        <v>26</v>
      </c>
      <c r="R747" s="1274">
        <v>137</v>
      </c>
      <c r="S747" s="1274">
        <v>253</v>
      </c>
      <c r="T747" s="1274">
        <v>378</v>
      </c>
      <c r="U747" s="1680">
        <v>79</v>
      </c>
      <c r="V747" s="1523">
        <v>0</v>
      </c>
      <c r="W747" s="1522">
        <v>0</v>
      </c>
      <c r="X747" s="1523">
        <v>11</v>
      </c>
      <c r="Y747" s="1522">
        <v>0.25</v>
      </c>
      <c r="Z747" s="1523">
        <v>0</v>
      </c>
      <c r="AA747" s="1522">
        <v>0</v>
      </c>
      <c r="AB747" s="1523">
        <v>794</v>
      </c>
      <c r="AC747" s="1522">
        <v>0.19234496124031009</v>
      </c>
      <c r="AD747" s="1524">
        <v>805</v>
      </c>
      <c r="AE747" s="1528">
        <v>0.19281437125748502</v>
      </c>
      <c r="AF747" s="1503"/>
      <c r="AG747" s="1503"/>
      <c r="AH747" s="1032"/>
      <c r="AI747"/>
      <c r="AJ747"/>
      <c r="AK747"/>
      <c r="AL747"/>
      <c r="AM747"/>
      <c r="AN747"/>
      <c r="AO747"/>
      <c r="AP747"/>
      <c r="AQ747"/>
      <c r="AR747"/>
      <c r="AS747"/>
      <c r="AT747"/>
      <c r="AU747"/>
      <c r="AV747"/>
      <c r="AW747"/>
      <c r="AX747"/>
      <c r="AY747"/>
      <c r="AZ747"/>
      <c r="BA747"/>
      <c r="BB747"/>
      <c r="BC747"/>
      <c r="BD747"/>
      <c r="BE747"/>
      <c r="BF747"/>
      <c r="BG747"/>
      <c r="BH747"/>
    </row>
    <row r="748" spans="1:60" ht="13" x14ac:dyDescent="0.3">
      <c r="A748" s="1065" t="s">
        <v>212</v>
      </c>
      <c r="B748" s="1274">
        <v>0</v>
      </c>
      <c r="C748" s="1274">
        <v>0</v>
      </c>
      <c r="D748" s="1274">
        <v>1</v>
      </c>
      <c r="E748" s="1274">
        <v>0</v>
      </c>
      <c r="F748" s="1274">
        <v>0</v>
      </c>
      <c r="G748" s="1274" t="s">
        <v>218</v>
      </c>
      <c r="H748" s="1274">
        <v>0</v>
      </c>
      <c r="I748" s="1274">
        <v>0</v>
      </c>
      <c r="J748" s="1274">
        <v>0</v>
      </c>
      <c r="K748" s="1274">
        <v>0</v>
      </c>
      <c r="L748" s="1274">
        <v>0</v>
      </c>
      <c r="M748" s="1274">
        <v>0</v>
      </c>
      <c r="N748" s="1274">
        <v>0</v>
      </c>
      <c r="O748" s="1274">
        <v>0</v>
      </c>
      <c r="P748" s="1274">
        <v>0</v>
      </c>
      <c r="Q748" s="1274">
        <v>12</v>
      </c>
      <c r="R748" s="1274">
        <v>108</v>
      </c>
      <c r="S748" s="1274">
        <v>127</v>
      </c>
      <c r="T748" s="1274">
        <v>169</v>
      </c>
      <c r="U748" s="1680">
        <v>49</v>
      </c>
      <c r="V748" s="1523">
        <v>0</v>
      </c>
      <c r="W748" s="1522">
        <v>0</v>
      </c>
      <c r="X748" s="1523">
        <v>1</v>
      </c>
      <c r="Y748" s="1522">
        <v>2.2727272727272728E-2</v>
      </c>
      <c r="Z748" s="1523">
        <v>0</v>
      </c>
      <c r="AA748" s="1522">
        <v>0</v>
      </c>
      <c r="AB748" s="1523">
        <v>416</v>
      </c>
      <c r="AC748" s="1522">
        <v>0.10077519379844961</v>
      </c>
      <c r="AD748" s="1524">
        <v>417</v>
      </c>
      <c r="AE748" s="1528">
        <v>9.9880239520958078E-2</v>
      </c>
      <c r="AF748" s="1503"/>
      <c r="AG748" s="1503"/>
      <c r="AH748" s="1032"/>
      <c r="AI748"/>
      <c r="AJ748"/>
      <c r="AK748"/>
      <c r="AL748"/>
      <c r="AM748"/>
      <c r="AN748"/>
      <c r="AO748"/>
      <c r="AP748"/>
      <c r="AQ748"/>
      <c r="AR748"/>
      <c r="AS748"/>
      <c r="AT748"/>
      <c r="AU748"/>
      <c r="AV748"/>
      <c r="AW748"/>
      <c r="AX748"/>
      <c r="AY748"/>
      <c r="AZ748"/>
      <c r="BA748"/>
      <c r="BB748"/>
      <c r="BC748"/>
      <c r="BD748"/>
      <c r="BE748"/>
      <c r="BF748"/>
      <c r="BG748"/>
      <c r="BH748"/>
    </row>
    <row r="749" spans="1:60" ht="13.5" thickBot="1" x14ac:dyDescent="0.35">
      <c r="A749" s="1065" t="s">
        <v>213</v>
      </c>
      <c r="B749" s="1274">
        <v>0</v>
      </c>
      <c r="C749" s="1274">
        <v>0</v>
      </c>
      <c r="D749" s="1274">
        <v>0</v>
      </c>
      <c r="E749" s="1274">
        <v>0</v>
      </c>
      <c r="F749" s="1274">
        <v>0</v>
      </c>
      <c r="G749" s="1274" t="s">
        <v>218</v>
      </c>
      <c r="H749" s="1274">
        <v>0</v>
      </c>
      <c r="I749" s="1274">
        <v>0</v>
      </c>
      <c r="J749" s="1274">
        <v>0</v>
      </c>
      <c r="K749" s="1274">
        <v>0</v>
      </c>
      <c r="L749" s="1274">
        <v>0</v>
      </c>
      <c r="M749" s="1274">
        <v>0</v>
      </c>
      <c r="N749" s="1274">
        <v>0</v>
      </c>
      <c r="O749" s="1274">
        <v>0</v>
      </c>
      <c r="P749" s="1274">
        <v>0</v>
      </c>
      <c r="Q749" s="1274">
        <v>6</v>
      </c>
      <c r="R749" s="1274">
        <v>58</v>
      </c>
      <c r="S749" s="1274">
        <v>118</v>
      </c>
      <c r="T749" s="1274">
        <v>133</v>
      </c>
      <c r="U749" s="1680">
        <v>50</v>
      </c>
      <c r="V749" s="1523">
        <v>0</v>
      </c>
      <c r="W749" s="1522">
        <v>0</v>
      </c>
      <c r="X749" s="1523">
        <v>0</v>
      </c>
      <c r="Y749" s="1522">
        <v>0</v>
      </c>
      <c r="Z749" s="1523">
        <v>0</v>
      </c>
      <c r="AA749" s="1522">
        <v>0</v>
      </c>
      <c r="AB749" s="1523">
        <v>315</v>
      </c>
      <c r="AC749" s="1522">
        <v>7.6308139534883718E-2</v>
      </c>
      <c r="AD749" s="1524">
        <v>315</v>
      </c>
      <c r="AE749" s="1528">
        <v>7.5449101796407181E-2</v>
      </c>
      <c r="AF749" s="1537"/>
      <c r="AG749" s="1537"/>
      <c r="AH749" s="1587"/>
      <c r="AI749"/>
      <c r="AJ749" s="1664">
        <v>0.73766587274583195</v>
      </c>
      <c r="AK749"/>
      <c r="AL749"/>
      <c r="AM749"/>
      <c r="AN749"/>
      <c r="AO749"/>
      <c r="AP749"/>
      <c r="AQ749"/>
      <c r="AR749"/>
      <c r="AS749"/>
      <c r="AT749"/>
      <c r="AU749"/>
      <c r="AV749"/>
      <c r="AW749"/>
      <c r="AX749"/>
      <c r="AY749"/>
      <c r="AZ749"/>
      <c r="BA749"/>
      <c r="BB749"/>
      <c r="BC749"/>
      <c r="BD749"/>
      <c r="BE749"/>
      <c r="BF749"/>
      <c r="BG749"/>
      <c r="BH749"/>
    </row>
    <row r="750" spans="1:60" ht="13" x14ac:dyDescent="0.3">
      <c r="A750" s="1065" t="s">
        <v>214</v>
      </c>
      <c r="B750" s="1274">
        <v>0</v>
      </c>
      <c r="C750" s="1274">
        <v>0</v>
      </c>
      <c r="D750" s="1274">
        <v>0</v>
      </c>
      <c r="E750" s="1274">
        <v>0</v>
      </c>
      <c r="F750" s="1274">
        <v>0</v>
      </c>
      <c r="G750" s="1274" t="s">
        <v>218</v>
      </c>
      <c r="H750" s="1274">
        <v>0</v>
      </c>
      <c r="I750" s="1274">
        <v>0</v>
      </c>
      <c r="J750" s="1274">
        <v>0</v>
      </c>
      <c r="K750" s="1274">
        <v>1</v>
      </c>
      <c r="L750" s="1274">
        <v>0</v>
      </c>
      <c r="M750" s="1274">
        <v>0</v>
      </c>
      <c r="N750" s="1274">
        <v>0</v>
      </c>
      <c r="O750" s="1274">
        <v>0</v>
      </c>
      <c r="P750" s="1274">
        <v>0</v>
      </c>
      <c r="Q750" s="1274">
        <v>2</v>
      </c>
      <c r="R750" s="1274">
        <v>49</v>
      </c>
      <c r="S750" s="1274">
        <v>86</v>
      </c>
      <c r="T750" s="1274">
        <v>125</v>
      </c>
      <c r="U750" s="1680">
        <v>52</v>
      </c>
      <c r="V750" s="1523">
        <v>0</v>
      </c>
      <c r="W750" s="1522">
        <v>0</v>
      </c>
      <c r="X750" s="1523">
        <v>1</v>
      </c>
      <c r="Y750" s="1522">
        <v>2.2727272727272728E-2</v>
      </c>
      <c r="Z750" s="1523">
        <v>0</v>
      </c>
      <c r="AA750" s="1522">
        <v>0</v>
      </c>
      <c r="AB750" s="1523">
        <v>262</v>
      </c>
      <c r="AC750" s="1522">
        <v>6.3468992248062017E-2</v>
      </c>
      <c r="AD750" s="1524">
        <v>263</v>
      </c>
      <c r="AE750" s="1528">
        <v>6.2994011976047898E-2</v>
      </c>
      <c r="AF750" s="1545"/>
      <c r="AG750" s="1545"/>
      <c r="AH750" s="1590"/>
      <c r="AI750"/>
      <c r="AJ750" s="1664">
        <v>0.2623341272541681</v>
      </c>
      <c r="AK750"/>
      <c r="AL750"/>
      <c r="AM750"/>
      <c r="AN750"/>
      <c r="AO750"/>
      <c r="AP750"/>
      <c r="AQ750"/>
      <c r="AR750"/>
      <c r="AS750"/>
      <c r="AT750"/>
      <c r="AU750"/>
      <c r="AV750"/>
      <c r="AW750"/>
      <c r="AX750"/>
      <c r="AY750"/>
      <c r="AZ750"/>
      <c r="BA750"/>
      <c r="BB750"/>
      <c r="BC750"/>
      <c r="BD750"/>
      <c r="BE750"/>
      <c r="BF750"/>
      <c r="BG750"/>
      <c r="BH750"/>
    </row>
    <row r="751" spans="1:60" ht="13" x14ac:dyDescent="0.3">
      <c r="A751" s="1065" t="s">
        <v>215</v>
      </c>
      <c r="B751" s="1274">
        <v>0</v>
      </c>
      <c r="C751" s="1274">
        <v>0</v>
      </c>
      <c r="D751" s="1274">
        <v>0</v>
      </c>
      <c r="E751" s="1274">
        <v>0</v>
      </c>
      <c r="F751" s="1274" t="s">
        <v>218</v>
      </c>
      <c r="G751" s="1274" t="s">
        <v>218</v>
      </c>
      <c r="H751" s="1274">
        <v>0</v>
      </c>
      <c r="I751" s="1274">
        <v>0</v>
      </c>
      <c r="J751" s="1274">
        <v>0</v>
      </c>
      <c r="K751" s="1274">
        <v>0</v>
      </c>
      <c r="L751" s="1274">
        <v>0</v>
      </c>
      <c r="M751" s="1274">
        <v>1</v>
      </c>
      <c r="N751" s="1274">
        <v>0</v>
      </c>
      <c r="O751" s="1274">
        <v>0</v>
      </c>
      <c r="P751" s="1274">
        <v>0</v>
      </c>
      <c r="Q751" s="1274">
        <v>3</v>
      </c>
      <c r="R751" s="1274">
        <v>31</v>
      </c>
      <c r="S751" s="1274">
        <v>82</v>
      </c>
      <c r="T751" s="1274">
        <v>102</v>
      </c>
      <c r="U751" s="1680">
        <v>34</v>
      </c>
      <c r="V751" s="1523">
        <v>0</v>
      </c>
      <c r="W751" s="1522">
        <v>0</v>
      </c>
      <c r="X751" s="1523">
        <v>1</v>
      </c>
      <c r="Y751" s="1522">
        <v>2.2727272727272728E-2</v>
      </c>
      <c r="Z751" s="1523">
        <v>0</v>
      </c>
      <c r="AA751" s="1522">
        <v>0</v>
      </c>
      <c r="AB751" s="1523">
        <v>218</v>
      </c>
      <c r="AC751" s="1522">
        <v>5.2810077519379842E-2</v>
      </c>
      <c r="AD751" s="1524">
        <v>219</v>
      </c>
      <c r="AE751" s="1528">
        <v>5.2455089820359284E-2</v>
      </c>
      <c r="AF751" s="1546"/>
      <c r="AG751" s="1546"/>
      <c r="AH751" s="1603"/>
      <c r="AI751"/>
      <c r="AJ751"/>
      <c r="AK751"/>
      <c r="AL751"/>
      <c r="AM751"/>
      <c r="AN751"/>
      <c r="AO751"/>
      <c r="AP751"/>
      <c r="AQ751"/>
      <c r="AR751"/>
      <c r="AS751"/>
      <c r="AT751"/>
      <c r="AU751"/>
      <c r="AV751"/>
      <c r="AW751"/>
      <c r="AX751"/>
      <c r="AY751"/>
      <c r="AZ751"/>
      <c r="BA751"/>
      <c r="BB751"/>
      <c r="BC751"/>
      <c r="BD751"/>
      <c r="BE751"/>
      <c r="BF751"/>
      <c r="BG751"/>
      <c r="BH751"/>
    </row>
    <row r="752" spans="1:60" ht="13.5" thickBot="1" x14ac:dyDescent="0.35">
      <c r="A752" s="1069" t="s">
        <v>216</v>
      </c>
      <c r="B752" s="1279" t="s">
        <v>218</v>
      </c>
      <c r="C752" s="1279">
        <v>0</v>
      </c>
      <c r="D752" s="1279">
        <v>0</v>
      </c>
      <c r="E752" s="1279">
        <v>0</v>
      </c>
      <c r="F752" s="1279" t="s">
        <v>218</v>
      </c>
      <c r="G752" s="1279" t="s">
        <v>218</v>
      </c>
      <c r="H752" s="1279" t="s">
        <v>218</v>
      </c>
      <c r="I752" s="1279">
        <v>0</v>
      </c>
      <c r="J752" s="1279">
        <v>0</v>
      </c>
      <c r="K752" s="1279">
        <v>0</v>
      </c>
      <c r="L752" s="1279">
        <v>0</v>
      </c>
      <c r="M752" s="1279">
        <v>0</v>
      </c>
      <c r="N752" s="1279">
        <v>0</v>
      </c>
      <c r="O752" s="1279">
        <v>0</v>
      </c>
      <c r="P752" s="1279">
        <v>0</v>
      </c>
      <c r="Q752" s="1279">
        <v>0</v>
      </c>
      <c r="R752" s="1279">
        <v>4</v>
      </c>
      <c r="S752" s="1279">
        <v>38</v>
      </c>
      <c r="T752" s="1279">
        <v>73</v>
      </c>
      <c r="U752" s="1682">
        <v>10</v>
      </c>
      <c r="V752" s="1534" t="s">
        <v>218</v>
      </c>
      <c r="W752" s="1534" t="s">
        <v>218</v>
      </c>
      <c r="X752" s="1534">
        <v>0</v>
      </c>
      <c r="Y752" s="1533">
        <v>0</v>
      </c>
      <c r="Z752" s="1534">
        <v>0</v>
      </c>
      <c r="AA752" s="1533">
        <v>0</v>
      </c>
      <c r="AB752" s="1534">
        <v>115</v>
      </c>
      <c r="AC752" s="1533">
        <v>2.7858527131782947E-2</v>
      </c>
      <c r="AD752" s="1663">
        <v>115</v>
      </c>
      <c r="AE752" s="1683">
        <v>2.7544910179640718E-2</v>
      </c>
      <c r="AF752" s="1546"/>
      <c r="AG752" s="1546"/>
      <c r="AH752" s="1603"/>
      <c r="AI752"/>
      <c r="AJ752"/>
      <c r="AK752"/>
      <c r="AL752"/>
      <c r="AM752"/>
      <c r="AN752"/>
      <c r="AO752"/>
      <c r="AP752"/>
      <c r="AQ752"/>
      <c r="AR752"/>
      <c r="AS752"/>
      <c r="AT752"/>
      <c r="AU752"/>
      <c r="AV752"/>
      <c r="AW752"/>
      <c r="AX752"/>
      <c r="AY752"/>
      <c r="AZ752"/>
      <c r="BA752"/>
      <c r="BB752"/>
      <c r="BC752"/>
      <c r="BD752"/>
      <c r="BE752"/>
      <c r="BF752"/>
      <c r="BG752"/>
      <c r="BH752"/>
    </row>
    <row r="753" spans="1:60" ht="13" x14ac:dyDescent="0.3">
      <c r="A753" s="1053" t="s">
        <v>217</v>
      </c>
      <c r="B753" s="1273" t="s">
        <v>218</v>
      </c>
      <c r="C753" s="1273">
        <v>0</v>
      </c>
      <c r="D753" s="1273">
        <v>0</v>
      </c>
      <c r="E753" s="1273">
        <v>0</v>
      </c>
      <c r="F753" s="1273" t="s">
        <v>218</v>
      </c>
      <c r="G753" s="1273" t="s">
        <v>218</v>
      </c>
      <c r="H753" s="1273" t="s">
        <v>218</v>
      </c>
      <c r="I753" s="1273">
        <v>0</v>
      </c>
      <c r="J753" s="1273">
        <v>0</v>
      </c>
      <c r="K753" s="1273">
        <v>0</v>
      </c>
      <c r="L753" s="1273">
        <v>0</v>
      </c>
      <c r="M753" s="1273">
        <v>1</v>
      </c>
      <c r="N753" s="1273">
        <v>0</v>
      </c>
      <c r="O753" s="1273">
        <v>0</v>
      </c>
      <c r="P753" s="1273">
        <v>0</v>
      </c>
      <c r="Q753" s="1273">
        <v>20</v>
      </c>
      <c r="R753" s="1273">
        <v>212</v>
      </c>
      <c r="S753" s="1273">
        <v>279</v>
      </c>
      <c r="T753" s="1273">
        <v>259</v>
      </c>
      <c r="U753" s="1685">
        <v>45</v>
      </c>
      <c r="V753" s="1542" t="s">
        <v>218</v>
      </c>
      <c r="W753" s="1542" t="s">
        <v>218</v>
      </c>
      <c r="X753" s="1542">
        <v>1</v>
      </c>
      <c r="Y753" s="1541">
        <v>2.2727272727272728E-2</v>
      </c>
      <c r="Z753" s="1542">
        <v>0</v>
      </c>
      <c r="AA753" s="1541">
        <v>0</v>
      </c>
      <c r="AB753" s="1542">
        <v>770</v>
      </c>
      <c r="AC753" s="1541">
        <v>0.18653100775193798</v>
      </c>
      <c r="AD753" s="1543">
        <v>771</v>
      </c>
      <c r="AE753" s="1686">
        <v>0.18467065868263474</v>
      </c>
      <c r="AF753" s="1546"/>
      <c r="AG753" s="1546"/>
      <c r="AH753" s="1603"/>
      <c r="AI753"/>
      <c r="AJ753"/>
      <c r="AK753"/>
      <c r="AL753"/>
      <c r="AM753"/>
      <c r="AN753"/>
      <c r="AO753"/>
      <c r="AP753"/>
      <c r="AQ753"/>
      <c r="AR753"/>
      <c r="AS753"/>
      <c r="AT753"/>
      <c r="AU753"/>
      <c r="AV753"/>
      <c r="AW753"/>
      <c r="AX753"/>
      <c r="AY753"/>
      <c r="AZ753"/>
      <c r="BA753"/>
      <c r="BB753"/>
      <c r="BC753"/>
      <c r="BD753"/>
      <c r="BE753"/>
      <c r="BF753"/>
      <c r="BG753"/>
      <c r="BH753"/>
    </row>
    <row r="754" spans="1:60" ht="13.5" thickBot="1" x14ac:dyDescent="0.35">
      <c r="A754" s="1065" t="s">
        <v>219</v>
      </c>
      <c r="B754" s="1274" t="s">
        <v>218</v>
      </c>
      <c r="C754" s="1274" t="s">
        <v>218</v>
      </c>
      <c r="D754" s="1274">
        <v>0</v>
      </c>
      <c r="E754" s="1274">
        <v>0</v>
      </c>
      <c r="F754" s="1274" t="s">
        <v>218</v>
      </c>
      <c r="G754" s="1274" t="s">
        <v>218</v>
      </c>
      <c r="H754" s="1274" t="s">
        <v>218</v>
      </c>
      <c r="I754" s="1274">
        <v>0</v>
      </c>
      <c r="J754" s="1274">
        <v>0</v>
      </c>
      <c r="K754" s="1274">
        <v>0</v>
      </c>
      <c r="L754" s="1274">
        <v>0</v>
      </c>
      <c r="M754" s="1274" t="s">
        <v>218</v>
      </c>
      <c r="N754" s="1274">
        <v>0</v>
      </c>
      <c r="O754" s="1274">
        <v>0</v>
      </c>
      <c r="P754" s="1274">
        <v>0</v>
      </c>
      <c r="Q754" s="1274">
        <v>1</v>
      </c>
      <c r="R754" s="1274">
        <v>38</v>
      </c>
      <c r="S754" s="1274">
        <v>75</v>
      </c>
      <c r="T754" s="1274">
        <v>91</v>
      </c>
      <c r="U754" s="1680">
        <v>40</v>
      </c>
      <c r="V754" s="1523" t="s">
        <v>218</v>
      </c>
      <c r="W754" s="1523" t="s">
        <v>218</v>
      </c>
      <c r="X754" s="1523">
        <v>0</v>
      </c>
      <c r="Y754" s="1522">
        <v>0</v>
      </c>
      <c r="Z754" s="1523">
        <v>0</v>
      </c>
      <c r="AA754" s="1522">
        <v>0</v>
      </c>
      <c r="AB754" s="1523">
        <v>205</v>
      </c>
      <c r="AC754" s="1522">
        <v>4.9660852713178293E-2</v>
      </c>
      <c r="AD754" s="1524">
        <v>205</v>
      </c>
      <c r="AE754" s="1528">
        <v>4.9101796407185629E-2</v>
      </c>
      <c r="AF754" s="1551"/>
      <c r="AG754" s="1551"/>
      <c r="AH754" s="1694"/>
      <c r="AI754"/>
      <c r="AJ754"/>
      <c r="AK754"/>
      <c r="AL754"/>
      <c r="AM754"/>
      <c r="AN754"/>
      <c r="AO754"/>
      <c r="AP754"/>
      <c r="AQ754"/>
      <c r="AR754"/>
      <c r="AS754"/>
      <c r="AT754"/>
      <c r="AU754"/>
      <c r="AV754"/>
      <c r="AW754"/>
      <c r="AX754"/>
      <c r="AY754"/>
      <c r="AZ754"/>
      <c r="BA754"/>
      <c r="BB754"/>
      <c r="BC754"/>
      <c r="BD754"/>
      <c r="BE754"/>
      <c r="BF754"/>
      <c r="BG754"/>
      <c r="BH754"/>
    </row>
    <row r="755" spans="1:60" ht="13.5" thickBot="1" x14ac:dyDescent="0.35">
      <c r="A755" s="1065" t="s">
        <v>220</v>
      </c>
      <c r="B755" s="1274" t="s">
        <v>218</v>
      </c>
      <c r="C755" s="1274" t="s">
        <v>218</v>
      </c>
      <c r="D755" s="1274" t="s">
        <v>218</v>
      </c>
      <c r="E755" s="1274" t="s">
        <v>218</v>
      </c>
      <c r="F755" s="1274" t="s">
        <v>218</v>
      </c>
      <c r="G755" s="1274" t="s">
        <v>218</v>
      </c>
      <c r="H755" s="1274" t="s">
        <v>218</v>
      </c>
      <c r="I755" s="1274" t="s">
        <v>218</v>
      </c>
      <c r="J755" s="1274" t="s">
        <v>218</v>
      </c>
      <c r="K755" s="1274" t="s">
        <v>218</v>
      </c>
      <c r="L755" s="1274" t="s">
        <v>218</v>
      </c>
      <c r="M755" s="1274" t="s">
        <v>218</v>
      </c>
      <c r="N755" s="1274" t="s">
        <v>218</v>
      </c>
      <c r="O755" s="1274" t="s">
        <v>218</v>
      </c>
      <c r="P755" s="1274" t="s">
        <v>218</v>
      </c>
      <c r="Q755" s="1274">
        <v>1</v>
      </c>
      <c r="R755" s="1274">
        <v>12</v>
      </c>
      <c r="S755" s="1274">
        <v>36</v>
      </c>
      <c r="T755" s="1274">
        <v>77</v>
      </c>
      <c r="U755" s="1680">
        <v>46</v>
      </c>
      <c r="V755" s="1523" t="s">
        <v>218</v>
      </c>
      <c r="W755" s="1523" t="s">
        <v>218</v>
      </c>
      <c r="X755" s="1523" t="s">
        <v>218</v>
      </c>
      <c r="Y755" s="1522" t="s">
        <v>218</v>
      </c>
      <c r="Z755" s="1523" t="s">
        <v>218</v>
      </c>
      <c r="AA755" s="1522" t="s">
        <v>218</v>
      </c>
      <c r="AB755" s="1523">
        <v>126</v>
      </c>
      <c r="AC755" s="1522">
        <v>3.0523255813953487E-2</v>
      </c>
      <c r="AD755" s="1524">
        <v>126</v>
      </c>
      <c r="AE755" s="1528">
        <v>3.0179640718562873E-2</v>
      </c>
      <c r="AF755" s="1555"/>
      <c r="AG755" s="1555"/>
      <c r="AH755" s="1555"/>
      <c r="AI755"/>
      <c r="AJ755"/>
      <c r="AK755"/>
      <c r="AL755"/>
      <c r="AM755" s="25"/>
      <c r="AN755" s="25"/>
      <c r="AO755" s="25"/>
      <c r="AP755" s="25"/>
      <c r="AQ755" s="25"/>
      <c r="AR755" s="25"/>
      <c r="AS755" s="25"/>
      <c r="AT755" s="25"/>
      <c r="AU755" s="25"/>
      <c r="AV755" s="25"/>
      <c r="AW755" s="25"/>
      <c r="AX755" s="25"/>
      <c r="AY755" s="25"/>
      <c r="AZ755" s="25"/>
      <c r="BA755" s="25"/>
      <c r="BB755" s="25"/>
      <c r="BC755" s="25"/>
      <c r="BD755" s="25"/>
      <c r="BE755" s="25"/>
      <c r="BF755" s="25"/>
      <c r="BG755"/>
      <c r="BH755"/>
    </row>
    <row r="756" spans="1:60" ht="13" x14ac:dyDescent="0.3">
      <c r="A756" s="1065" t="s">
        <v>221</v>
      </c>
      <c r="B756" s="1274" t="s">
        <v>218</v>
      </c>
      <c r="C756" s="1274" t="s">
        <v>218</v>
      </c>
      <c r="D756" s="1274" t="s">
        <v>218</v>
      </c>
      <c r="E756" s="1274" t="s">
        <v>218</v>
      </c>
      <c r="F756" s="1274" t="s">
        <v>218</v>
      </c>
      <c r="G756" s="1274" t="s">
        <v>218</v>
      </c>
      <c r="H756" s="1274" t="s">
        <v>218</v>
      </c>
      <c r="I756" s="1274" t="s">
        <v>218</v>
      </c>
      <c r="J756" s="1274" t="s">
        <v>218</v>
      </c>
      <c r="K756" s="1274" t="s">
        <v>218</v>
      </c>
      <c r="L756" s="1274" t="s">
        <v>218</v>
      </c>
      <c r="M756" s="1274" t="s">
        <v>218</v>
      </c>
      <c r="N756" s="1274" t="s">
        <v>218</v>
      </c>
      <c r="O756" s="1274" t="s">
        <v>218</v>
      </c>
      <c r="P756" s="1274" t="s">
        <v>218</v>
      </c>
      <c r="Q756" s="1274">
        <v>0</v>
      </c>
      <c r="R756" s="1274">
        <v>6</v>
      </c>
      <c r="S756" s="1274">
        <v>8</v>
      </c>
      <c r="T756" s="1274">
        <v>18</v>
      </c>
      <c r="U756" s="1680">
        <v>20</v>
      </c>
      <c r="V756" s="1523" t="s">
        <v>218</v>
      </c>
      <c r="W756" s="1523" t="s">
        <v>218</v>
      </c>
      <c r="X756" s="1523" t="s">
        <v>218</v>
      </c>
      <c r="Y756" s="1522" t="s">
        <v>218</v>
      </c>
      <c r="Z756" s="1523" t="s">
        <v>218</v>
      </c>
      <c r="AA756" s="1522" t="s">
        <v>218</v>
      </c>
      <c r="AB756" s="1523">
        <v>32</v>
      </c>
      <c r="AC756" s="1522">
        <v>7.7519379844961239E-3</v>
      </c>
      <c r="AD756" s="1524">
        <v>32</v>
      </c>
      <c r="AE756" s="1528">
        <v>7.6646706586826346E-3</v>
      </c>
      <c r="AF756"/>
      <c r="AG756"/>
      <c r="AH756"/>
      <c r="AI756"/>
      <c r="AJ756"/>
      <c r="AK756"/>
      <c r="AL756"/>
      <c r="AM756"/>
      <c r="AN756"/>
      <c r="AO756"/>
      <c r="AP756"/>
      <c r="AQ756"/>
      <c r="AR756"/>
      <c r="AS756"/>
      <c r="AT756"/>
      <c r="AU756"/>
      <c r="AV756"/>
      <c r="AW756"/>
      <c r="AX756"/>
      <c r="AY756"/>
      <c r="AZ756"/>
      <c r="BA756"/>
      <c r="BB756"/>
      <c r="BC756"/>
      <c r="BD756"/>
      <c r="BE756"/>
      <c r="BF756"/>
      <c r="BG756"/>
      <c r="BH756"/>
    </row>
    <row r="757" spans="1:60" ht="13.5" thickBot="1" x14ac:dyDescent="0.35">
      <c r="A757" s="1547" t="s">
        <v>222</v>
      </c>
      <c r="B757" s="1279" t="s">
        <v>218</v>
      </c>
      <c r="C757" s="1279" t="s">
        <v>218</v>
      </c>
      <c r="D757" s="1279" t="s">
        <v>218</v>
      </c>
      <c r="E757" s="1279" t="s">
        <v>218</v>
      </c>
      <c r="F757" s="1279" t="s">
        <v>218</v>
      </c>
      <c r="G757" s="1279" t="s">
        <v>218</v>
      </c>
      <c r="H757" s="1279" t="s">
        <v>218</v>
      </c>
      <c r="I757" s="1279" t="s">
        <v>218</v>
      </c>
      <c r="J757" s="1279" t="s">
        <v>218</v>
      </c>
      <c r="K757" s="1279" t="s">
        <v>218</v>
      </c>
      <c r="L757" s="1279" t="s">
        <v>218</v>
      </c>
      <c r="M757" s="1279" t="s">
        <v>218</v>
      </c>
      <c r="N757" s="1279" t="s">
        <v>218</v>
      </c>
      <c r="O757" s="1279" t="s">
        <v>218</v>
      </c>
      <c r="P757" s="1279" t="s">
        <v>218</v>
      </c>
      <c r="Q757" s="1279" t="s">
        <v>218</v>
      </c>
      <c r="R757" s="1279">
        <v>1</v>
      </c>
      <c r="S757" s="1279">
        <v>2</v>
      </c>
      <c r="T757" s="1279">
        <v>1</v>
      </c>
      <c r="U757" s="1682">
        <v>0</v>
      </c>
      <c r="V757" s="1523" t="s">
        <v>218</v>
      </c>
      <c r="W757" s="1523" t="s">
        <v>218</v>
      </c>
      <c r="X757" s="1523" t="s">
        <v>218</v>
      </c>
      <c r="Y757" s="1522" t="s">
        <v>218</v>
      </c>
      <c r="Z757" s="1523" t="s">
        <v>218</v>
      </c>
      <c r="AA757" s="1522" t="s">
        <v>218</v>
      </c>
      <c r="AB757" s="1523">
        <v>4</v>
      </c>
      <c r="AC757" s="1522">
        <v>9.6899224806201549E-4</v>
      </c>
      <c r="AD757" s="1524">
        <v>4</v>
      </c>
      <c r="AE757" s="1528">
        <v>9.5808383233532933E-4</v>
      </c>
      <c r="AF757" s="1664"/>
      <c r="AG757"/>
      <c r="AH757"/>
      <c r="AI757"/>
      <c r="AJ757"/>
      <c r="AK757"/>
      <c r="AL757"/>
      <c r="AM757"/>
      <c r="AN757"/>
      <c r="AO757"/>
      <c r="AP757"/>
      <c r="AQ757"/>
      <c r="AR757"/>
      <c r="AS757"/>
      <c r="AT757"/>
      <c r="AU757"/>
      <c r="AV757"/>
      <c r="AW757"/>
      <c r="AX757"/>
      <c r="AY757"/>
      <c r="AZ757"/>
      <c r="BA757"/>
      <c r="BB757"/>
      <c r="BC757"/>
      <c r="BD757"/>
      <c r="BE757"/>
      <c r="BF757"/>
      <c r="BG757"/>
      <c r="BH757"/>
    </row>
    <row r="758" spans="1:60" ht="13.5" thickBot="1" x14ac:dyDescent="0.35">
      <c r="A758" s="1090" t="s">
        <v>46</v>
      </c>
      <c r="B758" s="1427">
        <v>2</v>
      </c>
      <c r="C758" s="1427">
        <v>6</v>
      </c>
      <c r="D758" s="1427">
        <v>4</v>
      </c>
      <c r="E758" s="1427">
        <v>11</v>
      </c>
      <c r="F758" s="1427">
        <v>5</v>
      </c>
      <c r="G758" s="1427">
        <v>3</v>
      </c>
      <c r="H758" s="1427">
        <v>2</v>
      </c>
      <c r="I758" s="1427">
        <v>1</v>
      </c>
      <c r="J758" s="1427">
        <v>4</v>
      </c>
      <c r="K758" s="1427">
        <v>3</v>
      </c>
      <c r="L758" s="1427">
        <v>3</v>
      </c>
      <c r="M758" s="1427">
        <v>2</v>
      </c>
      <c r="N758" s="1427">
        <v>0</v>
      </c>
      <c r="O758" s="1427">
        <v>0</v>
      </c>
      <c r="P758" s="1427">
        <v>1</v>
      </c>
      <c r="Q758" s="1427">
        <v>87</v>
      </c>
      <c r="R758" s="1427">
        <v>793</v>
      </c>
      <c r="S758" s="1427">
        <v>1387</v>
      </c>
      <c r="T758" s="1427">
        <v>1861</v>
      </c>
      <c r="U758" s="1427">
        <v>609</v>
      </c>
      <c r="V758" s="1552">
        <v>2</v>
      </c>
      <c r="W758" s="1553">
        <v>1</v>
      </c>
      <c r="X758" s="1672">
        <v>44</v>
      </c>
      <c r="Y758" s="1553">
        <v>0.99999999999999989</v>
      </c>
      <c r="Z758" s="1672">
        <v>1</v>
      </c>
      <c r="AA758" s="1553">
        <v>1</v>
      </c>
      <c r="AB758" s="1672">
        <v>4128</v>
      </c>
      <c r="AC758" s="1553">
        <v>1</v>
      </c>
      <c r="AD758" s="1672">
        <v>4175</v>
      </c>
      <c r="AE758" s="1553">
        <v>0.99999999999999989</v>
      </c>
      <c r="AF758" s="1664"/>
      <c r="AG758"/>
      <c r="AH758"/>
      <c r="AI758"/>
      <c r="AJ758"/>
      <c r="AK758"/>
      <c r="AL758"/>
      <c r="AM758"/>
      <c r="AN758"/>
      <c r="AO758"/>
      <c r="AP758"/>
      <c r="AQ758"/>
      <c r="AR758"/>
      <c r="AS758"/>
      <c r="AT758"/>
      <c r="AU758"/>
      <c r="AV758"/>
      <c r="AW758"/>
      <c r="AX758"/>
      <c r="AY758"/>
      <c r="AZ758"/>
      <c r="BA758"/>
      <c r="BB758"/>
      <c r="BC758"/>
      <c r="BD758"/>
      <c r="BE758"/>
      <c r="BF758"/>
      <c r="BG758"/>
      <c r="BH758"/>
    </row>
    <row r="759" spans="1:60" ht="13.5" thickBot="1" x14ac:dyDescent="0.35">
      <c r="A759" s="1445" t="s">
        <v>528</v>
      </c>
      <c r="C759" s="1452">
        <v>1</v>
      </c>
      <c r="D759" s="1452">
        <v>2</v>
      </c>
      <c r="E759" s="1452">
        <v>1</v>
      </c>
      <c r="F759" s="1452">
        <v>0</v>
      </c>
      <c r="G759" s="1817" t="s">
        <v>218</v>
      </c>
      <c r="H759" s="1452">
        <v>0</v>
      </c>
      <c r="I759" s="1452">
        <v>1</v>
      </c>
      <c r="J759" s="1452">
        <v>1</v>
      </c>
      <c r="K759" s="1452">
        <v>1</v>
      </c>
      <c r="L759" s="1452">
        <v>2</v>
      </c>
      <c r="M759" s="1452">
        <v>2</v>
      </c>
      <c r="N759" s="1452">
        <v>0</v>
      </c>
      <c r="O759" s="1452">
        <v>0</v>
      </c>
      <c r="P759" s="4"/>
      <c r="Q759" s="4"/>
      <c r="R759" s="4"/>
      <c r="S759" s="4"/>
      <c r="T759" s="4"/>
      <c r="U759" s="231" t="s">
        <v>560</v>
      </c>
      <c r="V759" s="1559" t="s">
        <v>537</v>
      </c>
      <c r="W759" s="1560" t="s">
        <v>538</v>
      </c>
      <c r="X759" s="1559" t="s">
        <v>537</v>
      </c>
      <c r="Y759" s="1560" t="s">
        <v>538</v>
      </c>
      <c r="Z759" s="1559" t="s">
        <v>537</v>
      </c>
      <c r="AA759" s="1560" t="s">
        <v>538</v>
      </c>
      <c r="AB759" s="1559" t="s">
        <v>537</v>
      </c>
      <c r="AC759" s="1560" t="s">
        <v>538</v>
      </c>
      <c r="AD759" s="1559" t="s">
        <v>537</v>
      </c>
      <c r="AE759" s="1560" t="s">
        <v>538</v>
      </c>
      <c r="AF759"/>
      <c r="AG759"/>
      <c r="AH759"/>
      <c r="AI759"/>
      <c r="AJ759"/>
      <c r="AK759"/>
      <c r="AL759"/>
      <c r="AM759"/>
      <c r="AN759"/>
      <c r="AO759"/>
      <c r="AP759"/>
      <c r="AQ759"/>
      <c r="AR759"/>
      <c r="AS759"/>
      <c r="AT759"/>
      <c r="AU759"/>
      <c r="AV759"/>
      <c r="AW759"/>
      <c r="AX759"/>
      <c r="AY759"/>
      <c r="AZ759"/>
      <c r="BA759"/>
      <c r="BB759"/>
      <c r="BC759"/>
      <c r="BD759"/>
      <c r="BE759"/>
      <c r="BF759"/>
      <c r="BG759"/>
      <c r="BH759"/>
    </row>
    <row r="760" spans="1:60" ht="13.5" thickTop="1" thickBot="1" x14ac:dyDescent="0.3">
      <c r="A760" s="1322" t="s">
        <v>529</v>
      </c>
      <c r="B760" s="1480">
        <f>SUM(C759:O759)/X758</f>
        <v>0.25</v>
      </c>
      <c r="C760"/>
      <c r="D760" s="4"/>
      <c r="E760" s="4"/>
      <c r="F760" s="4"/>
      <c r="G760" s="4"/>
      <c r="H760" s="4"/>
      <c r="I760" s="4"/>
      <c r="J760" s="4"/>
      <c r="K760" s="4"/>
      <c r="L760" s="4"/>
      <c r="M760" s="4"/>
      <c r="N760" s="4"/>
      <c r="O760" s="4"/>
      <c r="P760" s="4"/>
      <c r="Q760" s="4"/>
      <c r="R760" s="4"/>
      <c r="S760" s="4"/>
      <c r="T760" s="4"/>
      <c r="U760" s="4"/>
      <c r="V760" s="1561">
        <v>1</v>
      </c>
      <c r="W760" s="1562">
        <v>0</v>
      </c>
      <c r="X760" s="1561">
        <v>0.97727272727272718</v>
      </c>
      <c r="Y760" s="1562">
        <v>2.2727272727272728E-2</v>
      </c>
      <c r="Z760" s="1561">
        <v>1</v>
      </c>
      <c r="AA760" s="1562">
        <v>0</v>
      </c>
      <c r="AB760" s="1561">
        <v>0.72456395348837199</v>
      </c>
      <c r="AC760" s="1562">
        <v>0.2754360465116279</v>
      </c>
      <c r="AD760" s="1561">
        <v>0.72742514970059879</v>
      </c>
      <c r="AE760" s="1562">
        <v>0.27257485029940121</v>
      </c>
      <c r="AF760" s="1024"/>
      <c r="AG760"/>
      <c r="AH760"/>
      <c r="AI760"/>
      <c r="AJ760"/>
      <c r="AK760"/>
      <c r="AL760"/>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c r="BH760"/>
    </row>
    <row r="761" spans="1:60" ht="25.5" thickBot="1" x14ac:dyDescent="0.55000000000000004">
      <c r="A761" s="1011" t="s">
        <v>561</v>
      </c>
      <c r="B761" s="1012"/>
      <c r="C761" s="1012"/>
      <c r="D761" s="4"/>
      <c r="E761" s="4"/>
      <c r="F761" s="4"/>
      <c r="G761" s="4"/>
      <c r="H761" s="4"/>
      <c r="I761" s="4"/>
      <c r="J761" s="4"/>
      <c r="K761" s="4"/>
      <c r="L761" s="4"/>
      <c r="M761" s="4"/>
      <c r="N761" s="4"/>
      <c r="O761" s="4"/>
      <c r="P761" s="4"/>
      <c r="Q761" s="4"/>
      <c r="R761" s="4"/>
      <c r="S761" s="4"/>
      <c r="T761" s="4"/>
      <c r="U761" s="4"/>
      <c r="V761" s="1564"/>
      <c r="W761" s="1564"/>
      <c r="X761" s="1564"/>
      <c r="Y761" s="1564"/>
      <c r="Z761" s="1564"/>
      <c r="AA761" s="1564"/>
      <c r="AB761" s="1564"/>
      <c r="AC761" s="1564"/>
      <c r="AD761" s="1564"/>
      <c r="AE761" s="1564"/>
      <c r="AF761" s="1032"/>
      <c r="AG761"/>
      <c r="AH761"/>
      <c r="AI761"/>
      <c r="AJ761"/>
      <c r="AK761"/>
      <c r="AL761"/>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c r="BH761"/>
    </row>
    <row r="762" spans="1:60" ht="13.5" thickBot="1" x14ac:dyDescent="0.35">
      <c r="A762" s="1414" t="s">
        <v>191</v>
      </c>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c r="AD762"/>
      <c r="AE762"/>
      <c r="AF762" s="1032"/>
      <c r="AG762"/>
      <c r="AH762"/>
      <c r="AI762"/>
      <c r="AJ762"/>
      <c r="AK762"/>
      <c r="AL762"/>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c r="BH762"/>
    </row>
    <row r="763" spans="1:60" ht="13.5" thickTop="1" x14ac:dyDescent="0.3">
      <c r="A763" s="1017" t="s">
        <v>192</v>
      </c>
      <c r="B763" s="1491">
        <v>33631</v>
      </c>
      <c r="C763" s="931">
        <v>33702</v>
      </c>
      <c r="D763" s="931">
        <v>33716</v>
      </c>
      <c r="E763" s="931">
        <v>33730</v>
      </c>
      <c r="F763" s="931">
        <v>33737</v>
      </c>
      <c r="G763" s="931">
        <v>33743</v>
      </c>
      <c r="H763" s="931">
        <v>33750</v>
      </c>
      <c r="I763" s="931">
        <v>33758</v>
      </c>
      <c r="J763" s="931">
        <v>33765</v>
      </c>
      <c r="K763" s="931">
        <v>33772</v>
      </c>
      <c r="L763" s="931">
        <v>33786</v>
      </c>
      <c r="M763" s="931">
        <v>33793</v>
      </c>
      <c r="N763" s="931">
        <v>33812</v>
      </c>
      <c r="O763" s="931">
        <v>33821</v>
      </c>
      <c r="P763" s="931">
        <v>33862</v>
      </c>
      <c r="Q763" s="1492">
        <v>33884</v>
      </c>
      <c r="R763" s="1492">
        <v>33898</v>
      </c>
      <c r="S763" s="1492">
        <v>33914</v>
      </c>
      <c r="T763" s="1492">
        <v>33932</v>
      </c>
      <c r="U763" s="1495">
        <v>1992</v>
      </c>
      <c r="V763" s="1019"/>
      <c r="W763" s="1019"/>
      <c r="X763" s="1020"/>
      <c r="Y763" s="1020"/>
      <c r="Z763" s="1020"/>
      <c r="AA763" s="1020"/>
      <c r="AB763" s="1021"/>
      <c r="AC763" s="1022"/>
      <c r="AD763" s="1022"/>
      <c r="AE763" s="1022"/>
      <c r="AF763" s="1032"/>
      <c r="AG763"/>
      <c r="AH763"/>
      <c r="AI763"/>
      <c r="AJ763"/>
      <c r="AK763"/>
      <c r="AL763"/>
      <c r="AM763" s="1637"/>
      <c r="AN763" s="1637"/>
      <c r="AO763" s="1637"/>
      <c r="AP763" s="1637"/>
      <c r="AQ763" s="1637"/>
      <c r="AR763" s="1637"/>
      <c r="AS763" s="1637"/>
      <c r="AT763" s="1637"/>
      <c r="AU763" s="1637"/>
      <c r="AV763" s="1637"/>
      <c r="AW763" s="1637"/>
      <c r="AX763" s="1637"/>
      <c r="AY763" s="1637"/>
      <c r="AZ763" s="1637"/>
      <c r="BA763" s="1637"/>
      <c r="BB763" s="1637"/>
      <c r="BC763" s="1637"/>
      <c r="BD763" s="1637"/>
      <c r="BE763" s="1637"/>
      <c r="BF763" s="1637"/>
      <c r="BG763"/>
      <c r="BH763"/>
    </row>
    <row r="764" spans="1:60" ht="13" x14ac:dyDescent="0.3">
      <c r="A764" s="1025" t="s">
        <v>193</v>
      </c>
      <c r="B764" s="1496" t="s">
        <v>242</v>
      </c>
      <c r="C764" s="1173" t="s">
        <v>194</v>
      </c>
      <c r="D764" s="1173" t="s">
        <v>194</v>
      </c>
      <c r="E764" s="1173" t="s">
        <v>194</v>
      </c>
      <c r="F764" s="1173" t="s">
        <v>194</v>
      </c>
      <c r="G764" s="1173" t="s">
        <v>194</v>
      </c>
      <c r="H764" s="1173" t="s">
        <v>194</v>
      </c>
      <c r="I764" s="1173" t="s">
        <v>194</v>
      </c>
      <c r="J764" s="1173" t="s">
        <v>194</v>
      </c>
      <c r="K764" s="1173" t="s">
        <v>194</v>
      </c>
      <c r="L764" s="1173" t="s">
        <v>194</v>
      </c>
      <c r="M764" s="1173" t="s">
        <v>194</v>
      </c>
      <c r="N764" s="1173" t="s">
        <v>194</v>
      </c>
      <c r="O764" s="1173" t="s">
        <v>194</v>
      </c>
      <c r="P764" s="1173" t="s">
        <v>194</v>
      </c>
      <c r="Q764" s="1173" t="s">
        <v>242</v>
      </c>
      <c r="R764" s="1497" t="s">
        <v>242</v>
      </c>
      <c r="S764" s="1173" t="s">
        <v>242</v>
      </c>
      <c r="T764" s="1173" t="s">
        <v>242</v>
      </c>
      <c r="U764" s="1499"/>
      <c r="V764" s="1500"/>
      <c r="W764" s="1500"/>
      <c r="X764" s="1501"/>
      <c r="Y764" s="1501"/>
      <c r="Z764" s="1501"/>
      <c r="AA764" s="1501"/>
      <c r="AB764" s="1502"/>
      <c r="AC764" s="1173"/>
      <c r="AD764" s="1173"/>
      <c r="AE764" s="1173"/>
      <c r="AF764" s="1032"/>
      <c r="AG764"/>
      <c r="AH764"/>
      <c r="AI764"/>
      <c r="AJ764"/>
      <c r="AK764"/>
      <c r="AL764"/>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c r="BH764"/>
    </row>
    <row r="765" spans="1:60" ht="13" x14ac:dyDescent="0.3">
      <c r="A765" s="1025" t="s">
        <v>195</v>
      </c>
      <c r="B765" s="1496" t="s">
        <v>260</v>
      </c>
      <c r="C765" s="1173" t="s">
        <v>246</v>
      </c>
      <c r="D765" s="1173" t="s">
        <v>260</v>
      </c>
      <c r="E765" s="1173" t="s">
        <v>260</v>
      </c>
      <c r="F765" s="1173" t="s">
        <v>283</v>
      </c>
      <c r="G765" s="1173" t="s">
        <v>283</v>
      </c>
      <c r="H765" s="1173" t="s">
        <v>283</v>
      </c>
      <c r="I765" s="1173" t="s">
        <v>283</v>
      </c>
      <c r="J765" s="1173" t="s">
        <v>260</v>
      </c>
      <c r="K765" s="1173" t="s">
        <v>283</v>
      </c>
      <c r="L765" s="1173" t="s">
        <v>260</v>
      </c>
      <c r="M765" s="1173" t="s">
        <v>283</v>
      </c>
      <c r="N765" s="1173" t="s">
        <v>260</v>
      </c>
      <c r="O765" s="1173" t="s">
        <v>260</v>
      </c>
      <c r="P765" s="1173" t="s">
        <v>283</v>
      </c>
      <c r="Q765" s="1497" t="s">
        <v>283</v>
      </c>
      <c r="R765" s="1497" t="s">
        <v>260</v>
      </c>
      <c r="S765" s="1173" t="s">
        <v>260</v>
      </c>
      <c r="T765" s="1173" t="s">
        <v>260</v>
      </c>
      <c r="U765" s="1033" t="s">
        <v>46</v>
      </c>
      <c r="V765" s="1500"/>
      <c r="W765" s="1501"/>
      <c r="X765" s="1501"/>
      <c r="Y765" s="1501"/>
      <c r="Z765" s="1501"/>
      <c r="AA765" s="1501"/>
      <c r="AB765" s="1502"/>
      <c r="AC765" s="1173"/>
      <c r="AD765" s="1173"/>
      <c r="AE765" s="1503"/>
      <c r="AF765" s="1032"/>
      <c r="AG765"/>
      <c r="AH765"/>
      <c r="AI765"/>
      <c r="AJ765"/>
      <c r="AK765"/>
      <c r="AL765"/>
      <c r="AM765"/>
      <c r="AN765"/>
      <c r="AO765"/>
      <c r="AP765"/>
      <c r="AQ765"/>
      <c r="AR765"/>
      <c r="AS765"/>
      <c r="AT765"/>
      <c r="AU765"/>
      <c r="AV765"/>
      <c r="AW765"/>
      <c r="AX765"/>
      <c r="AY765"/>
      <c r="AZ765"/>
      <c r="BA765"/>
      <c r="BB765"/>
      <c r="BC765"/>
      <c r="BD765"/>
      <c r="BE765"/>
      <c r="BF765"/>
      <c r="BG765"/>
      <c r="BH765"/>
    </row>
    <row r="766" spans="1:60" ht="13.5" thickBot="1" x14ac:dyDescent="0.35">
      <c r="A766" s="1504" t="s">
        <v>292</v>
      </c>
      <c r="B766" s="1505">
        <v>3500</v>
      </c>
      <c r="C766" s="1268">
        <v>3000</v>
      </c>
      <c r="D766" s="1268">
        <v>3500</v>
      </c>
      <c r="E766" s="1268">
        <v>6000</v>
      </c>
      <c r="F766" s="1268">
        <v>7500</v>
      </c>
      <c r="G766" s="1268">
        <v>7000</v>
      </c>
      <c r="H766" s="1268">
        <v>7000</v>
      </c>
      <c r="I766" s="1268">
        <v>7500</v>
      </c>
      <c r="J766" s="1268">
        <v>7000</v>
      </c>
      <c r="K766" s="1268">
        <v>7200</v>
      </c>
      <c r="L766" s="1268">
        <v>7000</v>
      </c>
      <c r="M766" s="1268">
        <v>7000</v>
      </c>
      <c r="N766" s="1268">
        <v>7500</v>
      </c>
      <c r="O766" s="1268">
        <v>8000</v>
      </c>
      <c r="P766" s="1268">
        <v>6500</v>
      </c>
      <c r="Q766" s="1506">
        <v>4500</v>
      </c>
      <c r="R766" s="1506">
        <v>3500</v>
      </c>
      <c r="S766" s="1268">
        <v>3000</v>
      </c>
      <c r="T766" s="1268">
        <v>3000</v>
      </c>
      <c r="U766" s="1508" t="s">
        <v>531</v>
      </c>
      <c r="V766" s="1605"/>
      <c r="W766" s="1510"/>
      <c r="X766" s="1510"/>
      <c r="Y766" s="1510"/>
      <c r="Z766" s="1510"/>
      <c r="AA766" s="1510"/>
      <c r="AB766" s="1511"/>
      <c r="AC766" s="1512" t="s">
        <v>532</v>
      </c>
      <c r="AD766" s="1513"/>
      <c r="AE766" s="1514"/>
      <c r="AF766" s="1032"/>
      <c r="AG766"/>
      <c r="AH766"/>
      <c r="AI766"/>
      <c r="AJ766"/>
      <c r="AK766"/>
      <c r="AL766"/>
      <c r="AM766"/>
      <c r="AN766"/>
      <c r="AO766"/>
      <c r="AP766"/>
      <c r="AQ766"/>
      <c r="AR766"/>
      <c r="AS766"/>
      <c r="AT766"/>
      <c r="AU766"/>
      <c r="AV766"/>
      <c r="AW766"/>
      <c r="AX766"/>
      <c r="AY766"/>
      <c r="AZ766"/>
      <c r="BA766"/>
      <c r="BB766"/>
      <c r="BC766"/>
      <c r="BD766"/>
      <c r="BE766"/>
      <c r="BF766"/>
      <c r="BG766"/>
      <c r="BH766"/>
    </row>
    <row r="767" spans="1:60" ht="13.5" thickBot="1" x14ac:dyDescent="0.35">
      <c r="A767" s="1638" t="s">
        <v>199</v>
      </c>
      <c r="B767" s="1505" t="s">
        <v>201</v>
      </c>
      <c r="C767" s="1268" t="s">
        <v>201</v>
      </c>
      <c r="D767" s="1268" t="s">
        <v>200</v>
      </c>
      <c r="E767" s="1268" t="s">
        <v>200</v>
      </c>
      <c r="F767" s="1268" t="s">
        <v>200</v>
      </c>
      <c r="G767" s="1268" t="s">
        <v>200</v>
      </c>
      <c r="H767" s="1268" t="s">
        <v>200</v>
      </c>
      <c r="I767" s="1268" t="s">
        <v>200</v>
      </c>
      <c r="J767" s="1268" t="s">
        <v>200</v>
      </c>
      <c r="K767" s="1268" t="s">
        <v>200</v>
      </c>
      <c r="L767" s="1268" t="s">
        <v>200</v>
      </c>
      <c r="M767" s="1173" t="s">
        <v>200</v>
      </c>
      <c r="N767" s="1173" t="s">
        <v>200</v>
      </c>
      <c r="O767" s="1173" t="s">
        <v>200</v>
      </c>
      <c r="P767" s="1173" t="s">
        <v>248</v>
      </c>
      <c r="Q767" s="1497" t="s">
        <v>206</v>
      </c>
      <c r="R767" s="1497" t="s">
        <v>206</v>
      </c>
      <c r="S767" s="1173" t="s">
        <v>206</v>
      </c>
      <c r="T767" s="1173" t="s">
        <v>206</v>
      </c>
      <c r="U767" s="1050" t="s">
        <v>201</v>
      </c>
      <c r="V767" s="1051" t="s">
        <v>202</v>
      </c>
      <c r="W767" s="1050" t="s">
        <v>200</v>
      </c>
      <c r="X767" s="1051" t="s">
        <v>204</v>
      </c>
      <c r="Y767" s="1050" t="s">
        <v>248</v>
      </c>
      <c r="Z767" s="1516" t="s">
        <v>204</v>
      </c>
      <c r="AA767" s="1050" t="s">
        <v>206</v>
      </c>
      <c r="AB767" s="1051" t="s">
        <v>202</v>
      </c>
      <c r="AC767" s="1517" t="s">
        <v>207</v>
      </c>
      <c r="AD767" s="1051" t="s">
        <v>204</v>
      </c>
      <c r="AE767" s="1518"/>
      <c r="AF767" s="1032"/>
      <c r="AG767"/>
      <c r="AH767"/>
      <c r="AI767"/>
      <c r="AJ767"/>
      <c r="AK767"/>
      <c r="AL767"/>
      <c r="AM767"/>
      <c r="AN767"/>
      <c r="AO767"/>
      <c r="AP767"/>
      <c r="AQ767"/>
      <c r="AR767"/>
      <c r="AS767"/>
      <c r="AT767"/>
      <c r="AU767"/>
      <c r="AV767"/>
      <c r="AW767"/>
      <c r="AX767"/>
      <c r="AY767"/>
      <c r="AZ767"/>
      <c r="BA767"/>
      <c r="BB767"/>
      <c r="BC767"/>
      <c r="BD767"/>
      <c r="BE767"/>
      <c r="BF767"/>
      <c r="BG767"/>
      <c r="BH767"/>
    </row>
    <row r="768" spans="1:60" ht="13" x14ac:dyDescent="0.3">
      <c r="A768" s="1053" t="s">
        <v>208</v>
      </c>
      <c r="B768" s="1273">
        <v>62</v>
      </c>
      <c r="C768" s="1273">
        <v>2</v>
      </c>
      <c r="D768" s="1273">
        <v>0</v>
      </c>
      <c r="E768" s="1273">
        <v>0</v>
      </c>
      <c r="F768" s="1273">
        <v>0</v>
      </c>
      <c r="G768" s="1273">
        <v>0</v>
      </c>
      <c r="H768" s="1273">
        <v>1</v>
      </c>
      <c r="I768" s="1273">
        <v>0</v>
      </c>
      <c r="J768" s="1273">
        <v>0</v>
      </c>
      <c r="K768" s="1273">
        <v>0</v>
      </c>
      <c r="L768" s="1519">
        <v>0</v>
      </c>
      <c r="M768" s="1273">
        <v>0</v>
      </c>
      <c r="N768" s="1273">
        <v>0</v>
      </c>
      <c r="O768" s="1273">
        <v>0</v>
      </c>
      <c r="P768" s="1273">
        <v>0</v>
      </c>
      <c r="Q768" s="1273">
        <v>0</v>
      </c>
      <c r="R768" s="1273">
        <v>0</v>
      </c>
      <c r="S768" s="1273">
        <v>185</v>
      </c>
      <c r="T768" s="1519">
        <v>198</v>
      </c>
      <c r="U768" s="1691">
        <v>108</v>
      </c>
      <c r="V768" s="1522">
        <v>0.41538461538461541</v>
      </c>
      <c r="W768" s="1523">
        <v>1</v>
      </c>
      <c r="X768" s="1522">
        <v>1.8518518518518517E-2</v>
      </c>
      <c r="Y768" s="1523">
        <v>0</v>
      </c>
      <c r="Z768" s="1522">
        <v>0</v>
      </c>
      <c r="AA768" s="1523">
        <v>383</v>
      </c>
      <c r="AB768" s="1522">
        <v>0.13031643416127936</v>
      </c>
      <c r="AC768" s="1524">
        <v>492</v>
      </c>
      <c r="AD768" s="1522">
        <v>0.15105925698495548</v>
      </c>
      <c r="AE768" s="1525" t="s">
        <v>208</v>
      </c>
      <c r="AF768" s="1032"/>
      <c r="AG768"/>
      <c r="AH768"/>
      <c r="AI768"/>
      <c r="AJ768"/>
      <c r="AK768"/>
      <c r="AL768"/>
      <c r="AM768"/>
      <c r="AN768"/>
      <c r="AO768"/>
      <c r="AP768"/>
      <c r="AQ768"/>
      <c r="AR768"/>
      <c r="AS768"/>
      <c r="AT768"/>
      <c r="AU768"/>
      <c r="AV768"/>
      <c r="AW768"/>
      <c r="AX768"/>
      <c r="AY768"/>
      <c r="AZ768"/>
      <c r="BA768"/>
      <c r="BB768"/>
      <c r="BC768"/>
      <c r="BD768"/>
      <c r="BE768"/>
      <c r="BF768"/>
      <c r="BG768"/>
      <c r="BH768"/>
    </row>
    <row r="769" spans="1:60" ht="13" x14ac:dyDescent="0.3">
      <c r="A769" s="1065" t="s">
        <v>209</v>
      </c>
      <c r="B769" s="1274">
        <v>18</v>
      </c>
      <c r="C769" s="1274">
        <v>19</v>
      </c>
      <c r="D769" s="1274">
        <v>0</v>
      </c>
      <c r="E769" s="1274">
        <v>0</v>
      </c>
      <c r="F769" s="1274">
        <v>3</v>
      </c>
      <c r="G769" s="1274">
        <v>4</v>
      </c>
      <c r="H769" s="1274">
        <v>1</v>
      </c>
      <c r="I769" s="1274">
        <v>1</v>
      </c>
      <c r="J769" s="1274">
        <v>0</v>
      </c>
      <c r="K769" s="1274">
        <v>1</v>
      </c>
      <c r="L769" s="1527">
        <v>0</v>
      </c>
      <c r="M769" s="1274">
        <v>1</v>
      </c>
      <c r="N769" s="1274">
        <v>0</v>
      </c>
      <c r="O769" s="1274">
        <v>0</v>
      </c>
      <c r="P769" s="1274">
        <v>0</v>
      </c>
      <c r="Q769" s="1274">
        <v>13</v>
      </c>
      <c r="R769" s="1274">
        <v>71</v>
      </c>
      <c r="S769" s="1274">
        <v>49</v>
      </c>
      <c r="T769" s="1527">
        <v>38</v>
      </c>
      <c r="U769" s="1691">
        <v>42</v>
      </c>
      <c r="V769" s="1522">
        <v>0.16153846153846155</v>
      </c>
      <c r="W769" s="1523">
        <v>11</v>
      </c>
      <c r="X769" s="1522">
        <v>0.20370370370370369</v>
      </c>
      <c r="Y769" s="1523">
        <v>0</v>
      </c>
      <c r="Z769" s="1522">
        <v>0</v>
      </c>
      <c r="AA769" s="1523">
        <v>171</v>
      </c>
      <c r="AB769" s="1522">
        <v>5.8183055461041168E-2</v>
      </c>
      <c r="AC769" s="1524">
        <v>224</v>
      </c>
      <c r="AD769" s="1522">
        <v>6.8774946269573228E-2</v>
      </c>
      <c r="AE769" s="1525" t="s">
        <v>209</v>
      </c>
      <c r="AF769" s="1032"/>
      <c r="AG769"/>
      <c r="AH769"/>
      <c r="AI769"/>
      <c r="AJ769"/>
      <c r="AK769"/>
      <c r="AL769"/>
      <c r="AM769"/>
      <c r="AN769"/>
      <c r="AO769"/>
      <c r="AP769"/>
      <c r="AQ769"/>
      <c r="AR769"/>
      <c r="AS769"/>
      <c r="AT769"/>
      <c r="AU769"/>
      <c r="AV769"/>
      <c r="AW769"/>
      <c r="AX769"/>
      <c r="AY769"/>
      <c r="AZ769"/>
      <c r="BA769"/>
      <c r="BB769"/>
      <c r="BC769"/>
      <c r="BD769"/>
      <c r="BE769"/>
      <c r="BF769"/>
      <c r="BG769"/>
      <c r="BH769"/>
    </row>
    <row r="770" spans="1:60" ht="13" x14ac:dyDescent="0.3">
      <c r="A770" s="1065" t="s">
        <v>211</v>
      </c>
      <c r="B770" s="1274">
        <v>30</v>
      </c>
      <c r="C770" s="1274">
        <v>5</v>
      </c>
      <c r="D770" s="1274">
        <v>0</v>
      </c>
      <c r="E770" s="1274">
        <v>3</v>
      </c>
      <c r="F770" s="1274">
        <v>6</v>
      </c>
      <c r="G770" s="1274">
        <v>4</v>
      </c>
      <c r="H770" s="1274">
        <v>2</v>
      </c>
      <c r="I770" s="1274">
        <v>2</v>
      </c>
      <c r="J770" s="1274">
        <v>4</v>
      </c>
      <c r="K770" s="1274">
        <v>3</v>
      </c>
      <c r="L770" s="1527">
        <v>2</v>
      </c>
      <c r="M770" s="1274">
        <v>0</v>
      </c>
      <c r="N770" s="1274">
        <v>0</v>
      </c>
      <c r="O770" s="1274">
        <v>0</v>
      </c>
      <c r="P770" s="1274">
        <v>2</v>
      </c>
      <c r="Q770" s="1274">
        <v>64</v>
      </c>
      <c r="R770" s="1274">
        <v>213</v>
      </c>
      <c r="S770" s="1274">
        <v>169</v>
      </c>
      <c r="T770" s="1527">
        <v>99</v>
      </c>
      <c r="U770" s="1691">
        <v>39</v>
      </c>
      <c r="V770" s="1522">
        <v>0.15</v>
      </c>
      <c r="W770" s="1523">
        <v>26</v>
      </c>
      <c r="X770" s="1522">
        <v>0.48148148148148145</v>
      </c>
      <c r="Y770" s="1523">
        <v>2</v>
      </c>
      <c r="Z770" s="1522">
        <v>0.5</v>
      </c>
      <c r="AA770" s="1523">
        <v>545</v>
      </c>
      <c r="AB770" s="1522">
        <v>0.18543722354542361</v>
      </c>
      <c r="AC770" s="1524">
        <v>612</v>
      </c>
      <c r="AD770" s="1522">
        <v>0.18790297820079829</v>
      </c>
      <c r="AE770" s="1529" t="s">
        <v>211</v>
      </c>
      <c r="AF770" s="1032"/>
      <c r="AG770"/>
      <c r="AH770"/>
      <c r="AI770"/>
      <c r="AJ770"/>
      <c r="AK770"/>
      <c r="AL770"/>
      <c r="AM770"/>
      <c r="AN770"/>
      <c r="AO770"/>
      <c r="AP770"/>
      <c r="AQ770"/>
      <c r="AR770"/>
      <c r="AS770"/>
      <c r="AT770"/>
      <c r="AU770"/>
      <c r="AV770"/>
      <c r="AW770"/>
      <c r="AX770"/>
      <c r="AY770"/>
      <c r="AZ770"/>
      <c r="BA770"/>
      <c r="BB770"/>
      <c r="BC770"/>
      <c r="BD770"/>
      <c r="BE770"/>
      <c r="BF770"/>
      <c r="BG770"/>
      <c r="BH770"/>
    </row>
    <row r="771" spans="1:60" ht="13" x14ac:dyDescent="0.3">
      <c r="A771" s="1065" t="s">
        <v>212</v>
      </c>
      <c r="B771" s="1274">
        <v>10</v>
      </c>
      <c r="C771" s="1274">
        <v>5</v>
      </c>
      <c r="D771" s="1274">
        <v>0</v>
      </c>
      <c r="E771" s="1274">
        <v>0</v>
      </c>
      <c r="F771" s="1274">
        <v>1</v>
      </c>
      <c r="G771" s="1274">
        <v>0</v>
      </c>
      <c r="H771" s="1274">
        <v>1</v>
      </c>
      <c r="I771" s="1274">
        <v>0</v>
      </c>
      <c r="J771" s="1274">
        <v>0</v>
      </c>
      <c r="K771" s="1274">
        <v>1</v>
      </c>
      <c r="L771" s="1527">
        <v>1</v>
      </c>
      <c r="M771" s="1274">
        <v>1</v>
      </c>
      <c r="N771" s="1274">
        <v>3</v>
      </c>
      <c r="O771" s="1274">
        <v>0</v>
      </c>
      <c r="P771" s="1274">
        <v>1</v>
      </c>
      <c r="Q771" s="1274">
        <v>67</v>
      </c>
      <c r="R771" s="1274">
        <v>121</v>
      </c>
      <c r="S771" s="1274">
        <v>141</v>
      </c>
      <c r="T771" s="1527">
        <v>113</v>
      </c>
      <c r="U771" s="1691">
        <v>19</v>
      </c>
      <c r="V771" s="1522">
        <v>7.3076923076923081E-2</v>
      </c>
      <c r="W771" s="1523">
        <v>8</v>
      </c>
      <c r="X771" s="1522">
        <v>0.14814814814814814</v>
      </c>
      <c r="Y771" s="1523">
        <v>1</v>
      </c>
      <c r="Z771" s="1522">
        <v>0.25</v>
      </c>
      <c r="AA771" s="1523">
        <v>442</v>
      </c>
      <c r="AB771" s="1522">
        <v>0.15039128955427017</v>
      </c>
      <c r="AC771" s="1524">
        <v>470</v>
      </c>
      <c r="AD771" s="1522">
        <v>0.14430457476205097</v>
      </c>
      <c r="AE771" s="1529" t="s">
        <v>212</v>
      </c>
      <c r="AF771" s="1032"/>
      <c r="AG771"/>
      <c r="AH771"/>
      <c r="AI771"/>
      <c r="AJ771"/>
      <c r="AK771"/>
      <c r="AL771"/>
      <c r="AM771"/>
      <c r="AN771"/>
      <c r="AO771"/>
      <c r="AP771"/>
      <c r="AQ771"/>
      <c r="AR771"/>
      <c r="AS771"/>
      <c r="AT771"/>
      <c r="AU771"/>
      <c r="AV771"/>
      <c r="AW771"/>
      <c r="AX771"/>
      <c r="AY771"/>
      <c r="AZ771"/>
      <c r="BA771"/>
      <c r="BB771"/>
      <c r="BC771"/>
      <c r="BD771"/>
      <c r="BE771"/>
      <c r="BF771"/>
      <c r="BG771"/>
      <c r="BH771"/>
    </row>
    <row r="772" spans="1:60" ht="13.5" thickBot="1" x14ac:dyDescent="0.35">
      <c r="A772" s="1065" t="s">
        <v>213</v>
      </c>
      <c r="B772" s="1274">
        <v>3</v>
      </c>
      <c r="C772" s="1274">
        <v>0</v>
      </c>
      <c r="D772" s="1274">
        <v>0</v>
      </c>
      <c r="E772" s="1274">
        <v>0</v>
      </c>
      <c r="F772" s="1274">
        <v>1</v>
      </c>
      <c r="G772" s="1274">
        <v>0</v>
      </c>
      <c r="H772" s="1274">
        <v>1</v>
      </c>
      <c r="I772" s="1274">
        <v>1</v>
      </c>
      <c r="J772" s="1274">
        <v>0</v>
      </c>
      <c r="K772" s="1274">
        <v>0</v>
      </c>
      <c r="L772" s="1527">
        <v>0</v>
      </c>
      <c r="M772" s="1274">
        <v>0</v>
      </c>
      <c r="N772" s="1274">
        <v>0</v>
      </c>
      <c r="O772" s="1274">
        <v>0</v>
      </c>
      <c r="P772" s="1274">
        <v>0</v>
      </c>
      <c r="Q772" s="1274">
        <v>8</v>
      </c>
      <c r="R772" s="1274">
        <v>66</v>
      </c>
      <c r="S772" s="1274">
        <v>92</v>
      </c>
      <c r="T772" s="1527">
        <v>84</v>
      </c>
      <c r="U772" s="1691">
        <v>7</v>
      </c>
      <c r="V772" s="1522">
        <v>2.6923076923076925E-2</v>
      </c>
      <c r="W772" s="1523">
        <v>3</v>
      </c>
      <c r="X772" s="1522">
        <v>5.5555555555555552E-2</v>
      </c>
      <c r="Y772" s="1523">
        <v>0</v>
      </c>
      <c r="Z772" s="1522">
        <v>0</v>
      </c>
      <c r="AA772" s="1523">
        <v>250</v>
      </c>
      <c r="AB772" s="1522">
        <v>8.5062946580469548E-2</v>
      </c>
      <c r="AC772" s="1524">
        <v>260</v>
      </c>
      <c r="AD772" s="1522">
        <v>7.9828062634326069E-2</v>
      </c>
      <c r="AE772" s="1529" t="s">
        <v>213</v>
      </c>
      <c r="AF772" s="1587"/>
      <c r="AG772"/>
      <c r="AH772"/>
      <c r="AI772"/>
      <c r="AJ772"/>
      <c r="AK772"/>
      <c r="AL772"/>
      <c r="AM772"/>
      <c r="AN772"/>
      <c r="AO772"/>
      <c r="AP772"/>
      <c r="AQ772"/>
      <c r="AR772"/>
      <c r="AS772"/>
      <c r="AT772"/>
      <c r="AU772"/>
      <c r="AV772"/>
      <c r="AW772"/>
      <c r="AX772"/>
      <c r="AY772"/>
      <c r="AZ772"/>
      <c r="BA772"/>
      <c r="BB772"/>
      <c r="BC772"/>
      <c r="BD772"/>
      <c r="BE772"/>
      <c r="BF772"/>
      <c r="BG772"/>
      <c r="BH772"/>
    </row>
    <row r="773" spans="1:60" ht="13" x14ac:dyDescent="0.3">
      <c r="A773" s="1065" t="s">
        <v>214</v>
      </c>
      <c r="B773" s="1274">
        <v>1</v>
      </c>
      <c r="C773" s="1274">
        <v>0</v>
      </c>
      <c r="D773" s="1274">
        <v>0</v>
      </c>
      <c r="E773" s="1274">
        <v>0</v>
      </c>
      <c r="F773" s="1274">
        <v>0</v>
      </c>
      <c r="G773" s="1274">
        <v>0</v>
      </c>
      <c r="H773" s="1274">
        <v>0</v>
      </c>
      <c r="I773" s="1274">
        <v>0</v>
      </c>
      <c r="J773" s="1274">
        <v>0</v>
      </c>
      <c r="K773" s="1274">
        <v>0</v>
      </c>
      <c r="L773" s="1527">
        <v>0</v>
      </c>
      <c r="M773" s="1274">
        <v>0</v>
      </c>
      <c r="N773" s="1274">
        <v>0</v>
      </c>
      <c r="O773" s="1274">
        <v>0</v>
      </c>
      <c r="P773" s="1274">
        <v>0</v>
      </c>
      <c r="Q773" s="1274">
        <v>3</v>
      </c>
      <c r="R773" s="1274">
        <v>56</v>
      </c>
      <c r="S773" s="1274">
        <v>79</v>
      </c>
      <c r="T773" s="1527">
        <v>79</v>
      </c>
      <c r="U773" s="1691">
        <v>4</v>
      </c>
      <c r="V773" s="1522">
        <v>1.5384615384615385E-2</v>
      </c>
      <c r="W773" s="1523">
        <v>0</v>
      </c>
      <c r="X773" s="1522">
        <v>0</v>
      </c>
      <c r="Y773" s="1523">
        <v>0</v>
      </c>
      <c r="Z773" s="1522">
        <v>0</v>
      </c>
      <c r="AA773" s="1523">
        <v>217</v>
      </c>
      <c r="AB773" s="1522">
        <v>7.3834637631847569E-2</v>
      </c>
      <c r="AC773" s="1524">
        <v>221</v>
      </c>
      <c r="AD773" s="1522">
        <v>6.7853853239177156E-2</v>
      </c>
      <c r="AE773" s="1529" t="s">
        <v>214</v>
      </c>
      <c r="AF773" s="1590"/>
      <c r="AG773"/>
      <c r="AH773"/>
      <c r="AI773"/>
      <c r="AJ773"/>
      <c r="AK773"/>
      <c r="AL773"/>
      <c r="AM773"/>
      <c r="AN773"/>
      <c r="AO773"/>
      <c r="AP773"/>
      <c r="AQ773"/>
      <c r="AR773"/>
      <c r="AS773"/>
      <c r="AT773"/>
      <c r="AU773"/>
      <c r="AV773"/>
      <c r="AW773"/>
      <c r="AX773"/>
      <c r="AY773"/>
      <c r="AZ773"/>
      <c r="BA773"/>
      <c r="BB773"/>
      <c r="BC773"/>
      <c r="BD773"/>
      <c r="BE773"/>
      <c r="BF773"/>
      <c r="BG773"/>
      <c r="BH773"/>
    </row>
    <row r="774" spans="1:60" ht="13" x14ac:dyDescent="0.3">
      <c r="A774" s="1065" t="s">
        <v>215</v>
      </c>
      <c r="B774" s="1274">
        <v>0</v>
      </c>
      <c r="C774" s="1274">
        <v>0</v>
      </c>
      <c r="D774" s="1274">
        <v>0</v>
      </c>
      <c r="E774" s="1274">
        <v>0</v>
      </c>
      <c r="F774" s="1274">
        <v>0</v>
      </c>
      <c r="G774" s="1274">
        <v>0</v>
      </c>
      <c r="H774" s="1274">
        <v>0</v>
      </c>
      <c r="I774" s="1274">
        <v>2</v>
      </c>
      <c r="J774" s="1274">
        <v>0</v>
      </c>
      <c r="K774" s="1274">
        <v>0</v>
      </c>
      <c r="L774" s="1527">
        <v>0</v>
      </c>
      <c r="M774" s="1274">
        <v>1</v>
      </c>
      <c r="N774" s="1274">
        <v>0</v>
      </c>
      <c r="O774" s="1274">
        <v>0</v>
      </c>
      <c r="P774" s="1274">
        <v>1</v>
      </c>
      <c r="Q774" s="1274">
        <v>2</v>
      </c>
      <c r="R774" s="1274">
        <v>40</v>
      </c>
      <c r="S774" s="1274">
        <v>40</v>
      </c>
      <c r="T774" s="1527">
        <v>56</v>
      </c>
      <c r="U774" s="1691">
        <v>2</v>
      </c>
      <c r="V774" s="1522">
        <v>7.6923076923076927E-3</v>
      </c>
      <c r="W774" s="1523">
        <v>3</v>
      </c>
      <c r="X774" s="1522">
        <v>5.5555555555555552E-2</v>
      </c>
      <c r="Y774" s="1523">
        <v>1</v>
      </c>
      <c r="Z774" s="1522">
        <v>0.25</v>
      </c>
      <c r="AA774" s="1523">
        <v>138</v>
      </c>
      <c r="AB774" s="1522">
        <v>4.6954746512419189E-2</v>
      </c>
      <c r="AC774" s="1524">
        <v>144</v>
      </c>
      <c r="AD774" s="1522">
        <v>4.4212465459011363E-2</v>
      </c>
      <c r="AE774" s="1529" t="s">
        <v>215</v>
      </c>
      <c r="AF774" s="1603"/>
      <c r="AG774"/>
      <c r="AH774"/>
      <c r="AI774"/>
      <c r="AJ774"/>
      <c r="AK774"/>
      <c r="AL774"/>
      <c r="AM774"/>
      <c r="AN774"/>
      <c r="AO774"/>
      <c r="AP774"/>
      <c r="AQ774"/>
      <c r="AR774"/>
      <c r="AS774"/>
      <c r="AT774"/>
      <c r="AU774"/>
      <c r="AV774"/>
      <c r="AW774"/>
      <c r="AX774"/>
      <c r="AY774"/>
      <c r="AZ774"/>
      <c r="BA774"/>
      <c r="BB774"/>
      <c r="BC774"/>
      <c r="BD774"/>
      <c r="BE774"/>
      <c r="BF774"/>
      <c r="BG774"/>
      <c r="BH774"/>
    </row>
    <row r="775" spans="1:60" ht="13.5" thickBot="1" x14ac:dyDescent="0.35">
      <c r="A775" s="1069" t="s">
        <v>216</v>
      </c>
      <c r="B775" s="1279">
        <v>0</v>
      </c>
      <c r="C775" s="1279">
        <v>1</v>
      </c>
      <c r="D775" s="1279">
        <v>0</v>
      </c>
      <c r="E775" s="1279">
        <v>0</v>
      </c>
      <c r="F775" s="1279">
        <v>0</v>
      </c>
      <c r="G775" s="1279">
        <v>0</v>
      </c>
      <c r="H775" s="1279">
        <v>0</v>
      </c>
      <c r="I775" s="1279">
        <v>0</v>
      </c>
      <c r="J775" s="1279">
        <v>0</v>
      </c>
      <c r="K775" s="1279">
        <v>0</v>
      </c>
      <c r="L775" s="1530">
        <v>0</v>
      </c>
      <c r="M775" s="1279">
        <v>0</v>
      </c>
      <c r="N775" s="1279">
        <v>0</v>
      </c>
      <c r="O775" s="1279">
        <v>0</v>
      </c>
      <c r="P775" s="1279">
        <v>0</v>
      </c>
      <c r="Q775" s="1279">
        <v>0</v>
      </c>
      <c r="R775" s="1279">
        <v>6</v>
      </c>
      <c r="S775" s="1279">
        <v>7</v>
      </c>
      <c r="T775" s="1530">
        <v>9</v>
      </c>
      <c r="U775" s="1692">
        <v>2</v>
      </c>
      <c r="V775" s="1533">
        <v>7.6923076923076927E-3</v>
      </c>
      <c r="W775" s="1534">
        <v>0</v>
      </c>
      <c r="X775" s="1533">
        <v>0</v>
      </c>
      <c r="Y775" s="1534">
        <v>0</v>
      </c>
      <c r="Z775" s="1533">
        <v>0</v>
      </c>
      <c r="AA775" s="1534">
        <v>22</v>
      </c>
      <c r="AB775" s="1533">
        <v>7.4855392990813199E-3</v>
      </c>
      <c r="AC775" s="1535">
        <v>24</v>
      </c>
      <c r="AD775" s="1533">
        <v>7.3687442431685599E-3</v>
      </c>
      <c r="AE775" s="1536" t="s">
        <v>216</v>
      </c>
      <c r="AF775" s="1603"/>
      <c r="AG775"/>
      <c r="AH775"/>
      <c r="AI775"/>
      <c r="AJ775"/>
      <c r="AK775"/>
      <c r="AL775"/>
      <c r="AM775"/>
      <c r="AN775"/>
      <c r="AO775"/>
      <c r="AP775"/>
      <c r="AQ775"/>
      <c r="AR775"/>
      <c r="AS775"/>
      <c r="AT775"/>
      <c r="AU775"/>
      <c r="AV775"/>
      <c r="AW775"/>
      <c r="AX775"/>
      <c r="AY775"/>
      <c r="AZ775"/>
      <c r="BA775"/>
      <c r="BB775"/>
      <c r="BC775"/>
      <c r="BD775"/>
      <c r="BE775"/>
      <c r="BF775"/>
      <c r="BG775"/>
      <c r="BH775"/>
    </row>
    <row r="776" spans="1:60" ht="13" x14ac:dyDescent="0.3">
      <c r="A776" s="1053" t="s">
        <v>217</v>
      </c>
      <c r="B776" s="1273">
        <v>1</v>
      </c>
      <c r="C776" s="1273">
        <v>2</v>
      </c>
      <c r="D776" s="1273">
        <v>0</v>
      </c>
      <c r="E776" s="1273">
        <v>0</v>
      </c>
      <c r="F776" s="1273">
        <v>1</v>
      </c>
      <c r="G776" s="1273">
        <v>0</v>
      </c>
      <c r="H776" s="1273">
        <v>0</v>
      </c>
      <c r="I776" s="1273">
        <v>0</v>
      </c>
      <c r="J776" s="1273">
        <v>0</v>
      </c>
      <c r="K776" s="1273">
        <v>0</v>
      </c>
      <c r="L776" s="1519">
        <v>1</v>
      </c>
      <c r="M776" s="1273">
        <v>0</v>
      </c>
      <c r="N776" s="1273">
        <v>0</v>
      </c>
      <c r="O776" s="1273">
        <v>0</v>
      </c>
      <c r="P776" s="1273">
        <v>0</v>
      </c>
      <c r="Q776" s="1273">
        <v>15</v>
      </c>
      <c r="R776" s="1273">
        <v>115</v>
      </c>
      <c r="S776" s="1273">
        <v>104</v>
      </c>
      <c r="T776" s="1519">
        <v>78</v>
      </c>
      <c r="U776" s="1693">
        <v>10</v>
      </c>
      <c r="V776" s="1541">
        <v>3.8461538461538464E-2</v>
      </c>
      <c r="W776" s="1542">
        <v>2</v>
      </c>
      <c r="X776" s="1541">
        <v>3.7037037037037035E-2</v>
      </c>
      <c r="Y776" s="1542">
        <v>0</v>
      </c>
      <c r="Z776" s="1541">
        <v>0</v>
      </c>
      <c r="AA776" s="1542">
        <v>312</v>
      </c>
      <c r="AB776" s="1541">
        <v>0.10615855733242599</v>
      </c>
      <c r="AC776" s="1543">
        <v>324</v>
      </c>
      <c r="AD776" s="1541">
        <v>9.9478047282775567E-2</v>
      </c>
      <c r="AE776" s="1544" t="s">
        <v>217</v>
      </c>
      <c r="AF776" s="1603"/>
      <c r="AG776"/>
      <c r="AH776"/>
      <c r="AI776"/>
      <c r="AJ776"/>
      <c r="AK776"/>
      <c r="AL776"/>
      <c r="AM776"/>
      <c r="AN776"/>
      <c r="AO776"/>
      <c r="AP776"/>
      <c r="AQ776"/>
      <c r="AR776"/>
      <c r="AS776"/>
      <c r="AT776"/>
      <c r="AU776"/>
      <c r="AV776"/>
      <c r="AW776"/>
      <c r="AX776"/>
      <c r="AY776"/>
      <c r="AZ776"/>
      <c r="BA776"/>
      <c r="BB776"/>
      <c r="BC776"/>
      <c r="BD776"/>
      <c r="BE776"/>
      <c r="BF776"/>
      <c r="BG776"/>
      <c r="BH776"/>
    </row>
    <row r="777" spans="1:60" ht="13.5" thickBot="1" x14ac:dyDescent="0.35">
      <c r="A777" s="1065" t="s">
        <v>219</v>
      </c>
      <c r="B777" s="1274">
        <v>1</v>
      </c>
      <c r="C777" s="1274">
        <v>0</v>
      </c>
      <c r="D777" s="1274">
        <v>0</v>
      </c>
      <c r="E777" s="1274">
        <v>0</v>
      </c>
      <c r="F777" s="1274">
        <v>0</v>
      </c>
      <c r="G777" s="1274">
        <v>0</v>
      </c>
      <c r="H777" s="1274">
        <v>0</v>
      </c>
      <c r="I777" s="1274">
        <v>0</v>
      </c>
      <c r="J777" s="1274">
        <v>0</v>
      </c>
      <c r="K777" s="1274">
        <v>0</v>
      </c>
      <c r="L777" s="1527">
        <v>0</v>
      </c>
      <c r="M777" s="1274">
        <v>0</v>
      </c>
      <c r="N777" s="1274">
        <v>0</v>
      </c>
      <c r="O777" s="1274">
        <v>0</v>
      </c>
      <c r="P777" s="1274">
        <v>0</v>
      </c>
      <c r="Q777" s="1274">
        <v>2</v>
      </c>
      <c r="R777" s="1274">
        <v>42</v>
      </c>
      <c r="S777" s="1274">
        <v>92</v>
      </c>
      <c r="T777" s="1527">
        <v>126</v>
      </c>
      <c r="U777" s="1691">
        <v>8</v>
      </c>
      <c r="V777" s="1522">
        <v>3.0769230769230771E-2</v>
      </c>
      <c r="W777" s="1523">
        <v>0</v>
      </c>
      <c r="X777" s="1522">
        <v>0</v>
      </c>
      <c r="Y777" s="1523">
        <v>0</v>
      </c>
      <c r="Z777" s="1522">
        <v>0</v>
      </c>
      <c r="AA777" s="1523">
        <v>262</v>
      </c>
      <c r="AB777" s="1522">
        <v>8.9145968016332081E-2</v>
      </c>
      <c r="AC777" s="1524">
        <v>270</v>
      </c>
      <c r="AD777" s="1522">
        <v>8.2898372735646306E-2</v>
      </c>
      <c r="AE777" s="1525" t="s">
        <v>219</v>
      </c>
      <c r="AF777" s="1694"/>
      <c r="AG777"/>
      <c r="AH777"/>
      <c r="AI777"/>
      <c r="AJ777"/>
      <c r="AK777"/>
      <c r="AL777"/>
      <c r="AM777"/>
      <c r="AN777"/>
      <c r="AO777"/>
      <c r="AP777"/>
      <c r="AQ777"/>
      <c r="AR777"/>
      <c r="AS777"/>
      <c r="AT777"/>
      <c r="AU777"/>
      <c r="AV777"/>
      <c r="AW777"/>
      <c r="AX777"/>
      <c r="AY777"/>
      <c r="AZ777"/>
      <c r="BA777"/>
      <c r="BB777"/>
      <c r="BC777"/>
      <c r="BD777"/>
      <c r="BE777"/>
      <c r="BF777"/>
      <c r="BG777"/>
      <c r="BH777"/>
    </row>
    <row r="778" spans="1:60" ht="13.5" thickBot="1" x14ac:dyDescent="0.35">
      <c r="A778" s="1065" t="s">
        <v>220</v>
      </c>
      <c r="B778" s="1274">
        <v>1</v>
      </c>
      <c r="C778" s="1274" t="s">
        <v>218</v>
      </c>
      <c r="D778" s="1274" t="s">
        <v>218</v>
      </c>
      <c r="E778" s="1274" t="s">
        <v>218</v>
      </c>
      <c r="F778" s="1274" t="s">
        <v>218</v>
      </c>
      <c r="G778" s="1274" t="s">
        <v>218</v>
      </c>
      <c r="H778" s="1274" t="s">
        <v>218</v>
      </c>
      <c r="I778" s="1274" t="s">
        <v>218</v>
      </c>
      <c r="J778" s="1274" t="s">
        <v>218</v>
      </c>
      <c r="K778" s="1274" t="s">
        <v>218</v>
      </c>
      <c r="L778" s="1274" t="s">
        <v>218</v>
      </c>
      <c r="M778" s="1274" t="s">
        <v>218</v>
      </c>
      <c r="N778" s="1274" t="s">
        <v>218</v>
      </c>
      <c r="O778" s="1274" t="s">
        <v>218</v>
      </c>
      <c r="P778" s="1274" t="s">
        <v>218</v>
      </c>
      <c r="Q778" s="1274">
        <v>0</v>
      </c>
      <c r="R778" s="1274">
        <v>18</v>
      </c>
      <c r="S778" s="1274">
        <v>23</v>
      </c>
      <c r="T778" s="1527">
        <v>80</v>
      </c>
      <c r="U778" s="1691">
        <v>4</v>
      </c>
      <c r="V778" s="1522">
        <v>1.5384615384615385E-2</v>
      </c>
      <c r="W778" s="1523" t="s">
        <v>218</v>
      </c>
      <c r="X778" s="1522" t="s">
        <v>218</v>
      </c>
      <c r="Y778" s="1523" t="s">
        <v>218</v>
      </c>
      <c r="Z778" s="1522" t="s">
        <v>218</v>
      </c>
      <c r="AA778" s="1523">
        <v>121</v>
      </c>
      <c r="AB778" s="1522">
        <v>4.1170466144947258E-2</v>
      </c>
      <c r="AC778" s="1524">
        <v>125</v>
      </c>
      <c r="AD778" s="1522">
        <v>3.8378876266502916E-2</v>
      </c>
      <c r="AE778" s="1525" t="s">
        <v>220</v>
      </c>
      <c r="AF778" s="1555"/>
      <c r="AG778"/>
      <c r="AH778"/>
      <c r="AI778"/>
      <c r="AJ778"/>
      <c r="AK778"/>
      <c r="AL778"/>
      <c r="AM778" s="25"/>
      <c r="AN778" s="25"/>
      <c r="AO778" s="25"/>
      <c r="AP778" s="25"/>
      <c r="AQ778" s="25"/>
      <c r="AR778" s="25"/>
      <c r="AS778" s="25"/>
      <c r="AT778" s="25"/>
      <c r="AU778" s="25"/>
      <c r="AV778" s="25"/>
      <c r="AW778" s="25"/>
      <c r="AX778" s="25"/>
      <c r="AY778" s="25"/>
      <c r="AZ778" s="25"/>
      <c r="BA778" s="25"/>
      <c r="BB778" s="25"/>
      <c r="BC778" s="25"/>
      <c r="BD778" s="25"/>
      <c r="BE778" s="25"/>
      <c r="BF778" s="25"/>
      <c r="BG778"/>
      <c r="BH778"/>
    </row>
    <row r="779" spans="1:60" ht="13" x14ac:dyDescent="0.3">
      <c r="A779" s="1065" t="s">
        <v>221</v>
      </c>
      <c r="B779" s="1274">
        <v>0</v>
      </c>
      <c r="C779" s="1274" t="s">
        <v>218</v>
      </c>
      <c r="D779" s="1274" t="s">
        <v>218</v>
      </c>
      <c r="E779" s="1274" t="s">
        <v>218</v>
      </c>
      <c r="F779" s="1274" t="s">
        <v>218</v>
      </c>
      <c r="G779" s="1274" t="s">
        <v>218</v>
      </c>
      <c r="H779" s="1274" t="s">
        <v>218</v>
      </c>
      <c r="I779" s="1274" t="s">
        <v>218</v>
      </c>
      <c r="J779" s="1274" t="s">
        <v>218</v>
      </c>
      <c r="K779" s="1274" t="s">
        <v>218</v>
      </c>
      <c r="L779" s="1274" t="s">
        <v>218</v>
      </c>
      <c r="M779" s="1274" t="s">
        <v>218</v>
      </c>
      <c r="N779" s="1274" t="s">
        <v>218</v>
      </c>
      <c r="O779" s="1274" t="s">
        <v>218</v>
      </c>
      <c r="P779" s="1274" t="s">
        <v>218</v>
      </c>
      <c r="Q779" s="1274" t="s">
        <v>218</v>
      </c>
      <c r="R779" s="1274">
        <v>7</v>
      </c>
      <c r="S779" s="1274">
        <v>19</v>
      </c>
      <c r="T779" s="1527">
        <v>39</v>
      </c>
      <c r="U779" s="1691">
        <v>11</v>
      </c>
      <c r="V779" s="1522">
        <v>4.230769230769231E-2</v>
      </c>
      <c r="W779" s="1523" t="s">
        <v>218</v>
      </c>
      <c r="X779" s="1522" t="s">
        <v>218</v>
      </c>
      <c r="Y779" s="1523" t="s">
        <v>218</v>
      </c>
      <c r="Z779" s="1522" t="s">
        <v>218</v>
      </c>
      <c r="AA779" s="1523">
        <v>65</v>
      </c>
      <c r="AB779" s="1522">
        <v>2.2116366110922082E-2</v>
      </c>
      <c r="AC779" s="1524">
        <v>76</v>
      </c>
      <c r="AD779" s="1522">
        <v>2.3334356770033773E-2</v>
      </c>
      <c r="AE779" s="1525" t="s">
        <v>221</v>
      </c>
      <c r="AF779"/>
      <c r="AG779"/>
      <c r="AH779"/>
      <c r="AI779"/>
      <c r="AJ779"/>
      <c r="AK779"/>
      <c r="AL779"/>
      <c r="AM779"/>
      <c r="AN779"/>
      <c r="AO779"/>
      <c r="AP779"/>
      <c r="AQ779"/>
      <c r="AR779"/>
      <c r="AS779"/>
      <c r="AT779"/>
      <c r="AU779"/>
      <c r="AV779"/>
      <c r="AW779"/>
      <c r="AX779"/>
      <c r="AY779"/>
      <c r="AZ779"/>
      <c r="BA779"/>
      <c r="BB779"/>
      <c r="BC779"/>
      <c r="BD779"/>
      <c r="BE779"/>
      <c r="BF779"/>
      <c r="BG779"/>
      <c r="BH779"/>
    </row>
    <row r="780" spans="1:60" ht="13.5" thickBot="1" x14ac:dyDescent="0.35">
      <c r="A780" s="1547" t="s">
        <v>222</v>
      </c>
      <c r="B780" s="1548">
        <v>1</v>
      </c>
      <c r="C780" s="1274" t="s">
        <v>218</v>
      </c>
      <c r="D780" s="1274" t="s">
        <v>218</v>
      </c>
      <c r="E780" s="1274" t="s">
        <v>218</v>
      </c>
      <c r="F780" s="1274" t="s">
        <v>218</v>
      </c>
      <c r="G780" s="1274" t="s">
        <v>218</v>
      </c>
      <c r="H780" s="1274" t="s">
        <v>218</v>
      </c>
      <c r="I780" s="1274" t="s">
        <v>218</v>
      </c>
      <c r="J780" s="1274" t="s">
        <v>218</v>
      </c>
      <c r="K780" s="1274" t="s">
        <v>218</v>
      </c>
      <c r="L780" s="1274" t="s">
        <v>218</v>
      </c>
      <c r="M780" s="1274" t="s">
        <v>218</v>
      </c>
      <c r="N780" s="1274" t="s">
        <v>218</v>
      </c>
      <c r="O780" s="1274" t="s">
        <v>218</v>
      </c>
      <c r="P780" s="1274" t="s">
        <v>218</v>
      </c>
      <c r="Q780" s="1274" t="s">
        <v>218</v>
      </c>
      <c r="R780" s="1274" t="s">
        <v>218</v>
      </c>
      <c r="S780" s="1548">
        <v>1</v>
      </c>
      <c r="T780" s="1549">
        <v>10</v>
      </c>
      <c r="U780" s="1691">
        <v>4</v>
      </c>
      <c r="V780" s="1522">
        <v>1.5384615384615385E-2</v>
      </c>
      <c r="W780" s="1523" t="s">
        <v>218</v>
      </c>
      <c r="X780" s="1522" t="s">
        <v>218</v>
      </c>
      <c r="Y780" s="1523" t="s">
        <v>218</v>
      </c>
      <c r="Z780" s="1522" t="s">
        <v>218</v>
      </c>
      <c r="AA780" s="1523">
        <v>11</v>
      </c>
      <c r="AB780" s="1522">
        <v>3.7427696495406599E-3</v>
      </c>
      <c r="AC780" s="1524">
        <v>15</v>
      </c>
      <c r="AD780" s="1522">
        <v>4.6054651519803497E-3</v>
      </c>
      <c r="AE780" s="1550" t="s">
        <v>222</v>
      </c>
      <c r="AF780" s="1664"/>
      <c r="AG780"/>
      <c r="AH780"/>
      <c r="AI780"/>
      <c r="AJ780"/>
      <c r="AK780"/>
      <c r="AL780"/>
      <c r="AM780"/>
      <c r="AN780"/>
      <c r="AO780"/>
      <c r="AP780"/>
      <c r="AQ780"/>
      <c r="AR780"/>
      <c r="AS780"/>
      <c r="AT780"/>
      <c r="AU780"/>
      <c r="AV780"/>
      <c r="AW780"/>
      <c r="AX780"/>
      <c r="AY780"/>
      <c r="AZ780"/>
      <c r="BA780"/>
      <c r="BB780"/>
      <c r="BC780"/>
      <c r="BD780"/>
      <c r="BE780"/>
      <c r="BF780"/>
      <c r="BG780"/>
      <c r="BH780"/>
    </row>
    <row r="781" spans="1:60" ht="13.5" thickBot="1" x14ac:dyDescent="0.35">
      <c r="A781" s="1090" t="s">
        <v>46</v>
      </c>
      <c r="B781" s="1427">
        <v>128</v>
      </c>
      <c r="C781" s="1427">
        <v>34</v>
      </c>
      <c r="D781" s="1427">
        <v>0</v>
      </c>
      <c r="E781" s="1427">
        <v>3</v>
      </c>
      <c r="F781" s="1427">
        <v>12</v>
      </c>
      <c r="G781" s="1427">
        <v>8</v>
      </c>
      <c r="H781" s="1427">
        <v>6</v>
      </c>
      <c r="I781" s="1427">
        <v>6</v>
      </c>
      <c r="J781" s="1427">
        <v>4</v>
      </c>
      <c r="K781" s="1427">
        <v>5</v>
      </c>
      <c r="L781" s="1427">
        <v>4</v>
      </c>
      <c r="M781" s="1427">
        <v>3</v>
      </c>
      <c r="N781" s="1427">
        <v>3</v>
      </c>
      <c r="O781" s="1427">
        <v>0</v>
      </c>
      <c r="P781" s="1427">
        <v>4</v>
      </c>
      <c r="Q781" s="1427">
        <v>174</v>
      </c>
      <c r="R781" s="1427">
        <v>755</v>
      </c>
      <c r="S781" s="1427">
        <v>1001</v>
      </c>
      <c r="T781" s="1427">
        <v>1009</v>
      </c>
      <c r="U781" s="1552">
        <v>260</v>
      </c>
      <c r="V781" s="1553">
        <v>1</v>
      </c>
      <c r="W781" s="1552">
        <v>54</v>
      </c>
      <c r="X781" s="1553">
        <v>1</v>
      </c>
      <c r="Y781" s="1552">
        <v>4</v>
      </c>
      <c r="Z781" s="1553">
        <v>1</v>
      </c>
      <c r="AA781" s="1552">
        <v>2939</v>
      </c>
      <c r="AB781" s="1553">
        <v>1</v>
      </c>
      <c r="AC781" s="1552">
        <v>3257</v>
      </c>
      <c r="AD781" s="1553">
        <v>1</v>
      </c>
      <c r="AE781" s="1554"/>
      <c r="AF781" s="1664"/>
      <c r="AG781"/>
      <c r="AH781"/>
      <c r="AI781"/>
      <c r="AJ781"/>
      <c r="AK781"/>
      <c r="AL781"/>
      <c r="AM781"/>
      <c r="AN781"/>
      <c r="AO781"/>
      <c r="AP781"/>
      <c r="AQ781"/>
      <c r="AR781"/>
      <c r="AS781"/>
      <c r="AT781"/>
      <c r="AU781"/>
      <c r="AV781"/>
      <c r="AW781"/>
      <c r="AX781"/>
      <c r="AY781"/>
      <c r="AZ781"/>
      <c r="BA781"/>
      <c r="BB781"/>
      <c r="BC781"/>
      <c r="BD781"/>
      <c r="BE781"/>
      <c r="BF781"/>
      <c r="BG781"/>
      <c r="BH781"/>
    </row>
    <row r="782" spans="1:60" ht="13.5" thickBot="1" x14ac:dyDescent="0.35">
      <c r="A782" s="1445" t="s">
        <v>528</v>
      </c>
      <c r="C782" s="4"/>
      <c r="D782" s="1453">
        <v>0</v>
      </c>
      <c r="E782" s="1453">
        <v>0</v>
      </c>
      <c r="F782" s="1453">
        <v>3</v>
      </c>
      <c r="G782" s="1453">
        <v>1</v>
      </c>
      <c r="H782" s="1483">
        <v>4</v>
      </c>
      <c r="I782" s="1453">
        <v>5</v>
      </c>
      <c r="J782" s="1453">
        <v>2</v>
      </c>
      <c r="K782" s="1453">
        <v>3</v>
      </c>
      <c r="L782" s="1453">
        <v>2</v>
      </c>
      <c r="M782" s="1453">
        <v>2</v>
      </c>
      <c r="N782" s="1453">
        <v>3</v>
      </c>
      <c r="O782" s="1453">
        <v>0</v>
      </c>
      <c r="P782" s="4"/>
      <c r="Q782" s="4"/>
      <c r="R782" s="4"/>
      <c r="S782" s="4"/>
      <c r="T782" s="4"/>
      <c r="U782" s="1559" t="s">
        <v>537</v>
      </c>
      <c r="V782" s="1560" t="s">
        <v>538</v>
      </c>
      <c r="W782" s="1559" t="s">
        <v>537</v>
      </c>
      <c r="X782" s="1560" t="s">
        <v>538</v>
      </c>
      <c r="Y782" s="1559" t="s">
        <v>537</v>
      </c>
      <c r="Z782" s="1560" t="s">
        <v>538</v>
      </c>
      <c r="AA782" s="1559" t="s">
        <v>537</v>
      </c>
      <c r="AB782" s="1560" t="s">
        <v>538</v>
      </c>
      <c r="AC782" s="1559" t="s">
        <v>537</v>
      </c>
      <c r="AD782" s="1560" t="s">
        <v>538</v>
      </c>
      <c r="AE782"/>
      <c r="AF782"/>
      <c r="AG782"/>
      <c r="AH782"/>
      <c r="AI782"/>
      <c r="AJ782"/>
      <c r="AK782"/>
      <c r="AL782"/>
      <c r="AM782"/>
      <c r="AN782"/>
      <c r="AO782"/>
      <c r="AP782"/>
      <c r="AQ782"/>
      <c r="AR782"/>
      <c r="AS782"/>
      <c r="AT782"/>
      <c r="AU782"/>
      <c r="AV782"/>
      <c r="AW782"/>
      <c r="AX782"/>
      <c r="AY782"/>
      <c r="AZ782"/>
      <c r="BA782"/>
      <c r="BB782"/>
      <c r="BC782"/>
      <c r="BD782"/>
      <c r="BE782"/>
      <c r="BF782"/>
      <c r="BG782"/>
      <c r="BH782"/>
    </row>
    <row r="783" spans="1:60" ht="13.5" thickTop="1" thickBot="1" x14ac:dyDescent="0.3">
      <c r="A783" s="1322" t="s">
        <v>529</v>
      </c>
      <c r="B783" s="1480">
        <f>SUM(D782:O782)/W781</f>
        <v>0.46296296296296297</v>
      </c>
      <c r="C783"/>
      <c r="D783" s="4"/>
      <c r="E783" s="4"/>
      <c r="F783" s="4"/>
      <c r="G783" s="4"/>
      <c r="H783" s="1695" t="s">
        <v>562</v>
      </c>
      <c r="I783" s="4"/>
      <c r="J783" s="4"/>
      <c r="K783" s="4"/>
      <c r="L783" s="4"/>
      <c r="M783" s="4"/>
      <c r="N783" s="4"/>
      <c r="O783" s="4"/>
      <c r="P783" s="4"/>
      <c r="Q783" s="4"/>
      <c r="R783" s="4"/>
      <c r="S783" s="4"/>
      <c r="T783" s="4"/>
      <c r="U783" s="1561">
        <v>0.85769230769230775</v>
      </c>
      <c r="V783" s="1562">
        <v>0.1423076923076923</v>
      </c>
      <c r="W783" s="1561">
        <v>0.96296296296296302</v>
      </c>
      <c r="X783" s="1562">
        <v>3.7037037037037035E-2</v>
      </c>
      <c r="Y783" s="1561">
        <v>1</v>
      </c>
      <c r="Z783" s="1562">
        <v>0</v>
      </c>
      <c r="AA783" s="1561">
        <v>0.73766587274583195</v>
      </c>
      <c r="AB783" s="1562">
        <v>0.2623341272541681</v>
      </c>
      <c r="AC783" s="1561">
        <v>0.7513048817930611</v>
      </c>
      <c r="AD783" s="1562">
        <v>0.2486951182069389</v>
      </c>
      <c r="AE783" s="1664"/>
      <c r="AF783" s="1022"/>
      <c r="AG783" s="1022"/>
      <c r="AH783" s="1022"/>
      <c r="AI783" s="1023"/>
      <c r="AJ783" s="1023"/>
      <c r="AK783" s="1024"/>
      <c r="AL783"/>
      <c r="AM783" s="198"/>
      <c r="AN783" s="198"/>
      <c r="AO783" s="198"/>
      <c r="AP783" s="198"/>
      <c r="AQ783" s="198"/>
      <c r="AR783" s="198"/>
      <c r="AS783" s="198"/>
      <c r="AT783" s="198"/>
      <c r="AU783" s="198"/>
      <c r="AV783" s="198"/>
      <c r="AW783" s="198"/>
      <c r="AX783" s="198"/>
      <c r="AY783" s="198"/>
      <c r="AZ783" s="198"/>
      <c r="BA783" s="198"/>
      <c r="BB783" s="198"/>
      <c r="BC783" s="198"/>
      <c r="BD783" s="198"/>
      <c r="BE783" s="198"/>
      <c r="BF783" s="198"/>
      <c r="BG783"/>
      <c r="BH783"/>
    </row>
    <row r="784" spans="1:60" ht="25.5" thickBot="1" x14ac:dyDescent="0.55000000000000004">
      <c r="A784" s="1011" t="s">
        <v>563</v>
      </c>
      <c r="B784" s="1012"/>
      <c r="C784" s="1012"/>
      <c r="D784" s="4"/>
      <c r="E784" s="4"/>
      <c r="F784" s="4"/>
      <c r="G784" s="4"/>
      <c r="H784" s="4"/>
      <c r="I784" s="4"/>
      <c r="J784" s="4"/>
      <c r="K784" s="4"/>
      <c r="L784" s="4"/>
      <c r="M784" s="4"/>
      <c r="N784" s="4"/>
      <c r="O784" s="4"/>
      <c r="P784" s="4"/>
      <c r="Q784" s="4"/>
      <c r="R784" s="4"/>
      <c r="S784" s="4"/>
      <c r="T784" s="4"/>
      <c r="U784" s="1564"/>
      <c r="V784" s="1564"/>
      <c r="W784" s="1564"/>
      <c r="X784" s="1564"/>
      <c r="Y784" s="1564"/>
      <c r="Z784" s="1564"/>
      <c r="AA784" s="1564"/>
      <c r="AB784" s="1564"/>
      <c r="AC784" s="1564"/>
      <c r="AD784" s="1564"/>
      <c r="AE784" s="1664"/>
      <c r="AF784" s="1173"/>
      <c r="AG784" s="1173"/>
      <c r="AH784" s="1173"/>
      <c r="AI784" s="1503"/>
      <c r="AJ784" s="1503"/>
      <c r="AK784" s="1032"/>
      <c r="AL784"/>
      <c r="AM784" s="198"/>
      <c r="AN784" s="198"/>
      <c r="AO784" s="198"/>
      <c r="AP784" s="198"/>
      <c r="AQ784" s="198"/>
      <c r="AR784" s="198"/>
      <c r="AS784" s="198"/>
      <c r="AT784" s="198"/>
      <c r="AU784" s="198"/>
      <c r="AV784" s="198"/>
      <c r="AW784" s="198"/>
      <c r="AX784" s="198"/>
      <c r="AY784" s="198"/>
      <c r="AZ784" s="198"/>
      <c r="BA784" s="198"/>
      <c r="BB784" s="198"/>
      <c r="BC784" s="198"/>
      <c r="BD784" s="198"/>
      <c r="BE784" s="198"/>
      <c r="BF784" s="198"/>
      <c r="BG784"/>
      <c r="BH784"/>
    </row>
    <row r="785" spans="1:60" ht="13.5" thickBot="1" x14ac:dyDescent="0.35">
      <c r="A785" s="1414" t="s">
        <v>191</v>
      </c>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c r="AD785"/>
      <c r="AE785"/>
      <c r="AF785" s="1173"/>
      <c r="AG785" s="1173"/>
      <c r="AH785" s="1503"/>
      <c r="AI785" s="1503"/>
      <c r="AJ785" s="1503"/>
      <c r="AK785" s="1032"/>
      <c r="AL785"/>
      <c r="AM785" s="198"/>
      <c r="AN785" s="198"/>
      <c r="AO785" s="198"/>
      <c r="AP785" s="198"/>
      <c r="AQ785" s="198"/>
      <c r="AR785" s="198"/>
      <c r="AS785" s="198"/>
      <c r="AT785" s="198"/>
      <c r="AU785" s="198"/>
      <c r="AV785" s="198"/>
      <c r="AW785" s="198"/>
      <c r="AX785" s="198"/>
      <c r="AY785" s="198"/>
      <c r="AZ785" s="198"/>
      <c r="BA785" s="198"/>
      <c r="BB785" s="198"/>
      <c r="BC785" s="198"/>
      <c r="BD785" s="198"/>
      <c r="BE785" s="198"/>
      <c r="BF785" s="198"/>
      <c r="BG785"/>
      <c r="BH785"/>
    </row>
    <row r="786" spans="1:60" ht="14" thickTop="1" thickBot="1" x14ac:dyDescent="0.35">
      <c r="A786" s="1017" t="s">
        <v>192</v>
      </c>
      <c r="B786" s="1491">
        <v>33282</v>
      </c>
      <c r="C786" s="931">
        <v>33366</v>
      </c>
      <c r="D786" s="931">
        <v>33373</v>
      </c>
      <c r="E786" s="931">
        <v>33380</v>
      </c>
      <c r="F786" s="931">
        <v>33394</v>
      </c>
      <c r="G786" s="931">
        <v>33401</v>
      </c>
      <c r="H786" s="931">
        <v>33408</v>
      </c>
      <c r="I786" s="931">
        <v>33415</v>
      </c>
      <c r="J786" s="931">
        <v>33429</v>
      </c>
      <c r="K786" s="931">
        <v>33443</v>
      </c>
      <c r="L786" s="931">
        <v>33493</v>
      </c>
      <c r="M786" s="931">
        <v>33514</v>
      </c>
      <c r="N786" s="931">
        <v>33529</v>
      </c>
      <c r="O786" s="931">
        <v>33543</v>
      </c>
      <c r="P786" s="931">
        <v>33556</v>
      </c>
      <c r="Q786" s="1492">
        <v>33567</v>
      </c>
      <c r="R786" s="1492">
        <v>33582</v>
      </c>
      <c r="S786" s="1495">
        <v>1991</v>
      </c>
      <c r="T786" s="1019"/>
      <c r="U786" s="1019"/>
      <c r="V786" s="1020"/>
      <c r="W786" s="1020"/>
      <c r="X786" s="1020"/>
      <c r="Y786" s="1020"/>
      <c r="Z786" s="1021"/>
      <c r="AA786" s="1022"/>
      <c r="AB786" s="1022"/>
      <c r="AC786" s="1022"/>
      <c r="AD786" s="1023"/>
      <c r="AE786" s="1023"/>
      <c r="AF786" s="1512" t="s">
        <v>532</v>
      </c>
      <c r="AG786" s="1513"/>
      <c r="AH786" s="1514"/>
      <c r="AI786" s="1503"/>
      <c r="AJ786" s="1503"/>
      <c r="AK786" s="1032"/>
      <c r="AL786"/>
      <c r="AM786" s="1637"/>
      <c r="AN786" s="1637"/>
      <c r="AO786" s="1637"/>
      <c r="AP786" s="1637"/>
      <c r="AQ786" s="1637"/>
      <c r="AR786" s="1637"/>
      <c r="AS786" s="1637"/>
      <c r="AT786" s="1637"/>
      <c r="AU786" s="1637"/>
      <c r="AV786" s="1637"/>
      <c r="AW786" s="1637"/>
      <c r="AX786" s="1637"/>
      <c r="AY786" s="1637"/>
      <c r="AZ786" s="1637"/>
      <c r="BA786" s="1637"/>
      <c r="BB786" s="1637"/>
      <c r="BC786" s="1637"/>
      <c r="BD786" s="1637"/>
      <c r="BE786" s="1637"/>
      <c r="BF786" s="1637"/>
      <c r="BG786"/>
      <c r="BH786"/>
    </row>
    <row r="787" spans="1:60" ht="13" x14ac:dyDescent="0.3">
      <c r="A787" s="1025" t="s">
        <v>193</v>
      </c>
      <c r="B787" s="1496" t="s">
        <v>242</v>
      </c>
      <c r="C787" s="1173" t="s">
        <v>242</v>
      </c>
      <c r="D787" s="1173" t="s">
        <v>194</v>
      </c>
      <c r="E787" s="1173" t="s">
        <v>194</v>
      </c>
      <c r="F787" s="1173" t="s">
        <v>194</v>
      </c>
      <c r="G787" s="1173" t="s">
        <v>194</v>
      </c>
      <c r="H787" s="1173" t="s">
        <v>194</v>
      </c>
      <c r="I787" s="1173" t="s">
        <v>194</v>
      </c>
      <c r="J787" s="1173" t="s">
        <v>194</v>
      </c>
      <c r="K787" s="1173" t="s">
        <v>194</v>
      </c>
      <c r="L787" s="1173" t="s">
        <v>194</v>
      </c>
      <c r="M787" s="1173" t="s">
        <v>194</v>
      </c>
      <c r="N787" s="1173" t="s">
        <v>242</v>
      </c>
      <c r="O787" s="1173" t="s">
        <v>242</v>
      </c>
      <c r="P787" s="1173" t="s">
        <v>194</v>
      </c>
      <c r="Q787" s="1173" t="s">
        <v>242</v>
      </c>
      <c r="R787" s="1497" t="s">
        <v>417</v>
      </c>
      <c r="S787" s="1499"/>
      <c r="T787" s="1500"/>
      <c r="U787" s="1500"/>
      <c r="V787" s="1501"/>
      <c r="W787" s="1501"/>
      <c r="X787" s="1501"/>
      <c r="Y787" s="1501"/>
      <c r="Z787" s="1502"/>
      <c r="AA787" s="1173"/>
      <c r="AB787" s="1173"/>
      <c r="AC787" s="1173"/>
      <c r="AD787" s="1503"/>
      <c r="AE787" s="1503"/>
      <c r="AF787" s="1517" t="s">
        <v>207</v>
      </c>
      <c r="AG787" s="1051" t="s">
        <v>204</v>
      </c>
      <c r="AH787" s="1518"/>
      <c r="AI787" s="1503"/>
      <c r="AJ787" s="1503"/>
      <c r="AK787" s="1032"/>
      <c r="AL787"/>
      <c r="AM787" s="198"/>
      <c r="AN787" s="198"/>
      <c r="AO787" s="198"/>
      <c r="AP787" s="198"/>
      <c r="AQ787" s="198"/>
      <c r="AR787" s="198"/>
      <c r="AS787" s="198"/>
      <c r="AT787" s="198"/>
      <c r="AU787" s="198"/>
      <c r="AV787" s="198"/>
      <c r="AW787" s="198"/>
      <c r="AX787" s="198"/>
      <c r="AY787" s="198"/>
      <c r="AZ787" s="198"/>
      <c r="BA787" s="198"/>
      <c r="BB787" s="198"/>
      <c r="BC787" s="198"/>
      <c r="BD787" s="198"/>
      <c r="BE787" s="198"/>
      <c r="BF787" s="198"/>
      <c r="BG787"/>
      <c r="BH787"/>
    </row>
    <row r="788" spans="1:60" ht="13" x14ac:dyDescent="0.3">
      <c r="A788" s="1025" t="s">
        <v>195</v>
      </c>
      <c r="B788" s="1496" t="s">
        <v>283</v>
      </c>
      <c r="C788" s="1173" t="s">
        <v>246</v>
      </c>
      <c r="D788" s="1173" t="s">
        <v>246</v>
      </c>
      <c r="E788" s="1173" t="s">
        <v>260</v>
      </c>
      <c r="F788" s="1173" t="s">
        <v>246</v>
      </c>
      <c r="G788" s="1173" t="s">
        <v>246</v>
      </c>
      <c r="H788" s="1173" t="s">
        <v>246</v>
      </c>
      <c r="I788" s="1173" t="s">
        <v>260</v>
      </c>
      <c r="J788" s="1173" t="s">
        <v>260</v>
      </c>
      <c r="K788" s="1173" t="s">
        <v>283</v>
      </c>
      <c r="L788" s="1173" t="s">
        <v>283</v>
      </c>
      <c r="M788" s="1173" t="s">
        <v>283</v>
      </c>
      <c r="N788" s="1173" t="s">
        <v>283</v>
      </c>
      <c r="O788" s="1173" t="s">
        <v>260</v>
      </c>
      <c r="P788" s="1173" t="s">
        <v>260</v>
      </c>
      <c r="Q788" s="1497" t="s">
        <v>283</v>
      </c>
      <c r="R788" s="1497" t="s">
        <v>260</v>
      </c>
      <c r="S788" s="1033" t="s">
        <v>46</v>
      </c>
      <c r="T788" s="1500"/>
      <c r="U788" s="1501"/>
      <c r="V788" s="1501"/>
      <c r="W788" s="1501"/>
      <c r="X788" s="1501"/>
      <c r="Y788" s="1501"/>
      <c r="Z788" s="1502"/>
      <c r="AA788" s="1173"/>
      <c r="AB788" s="1173"/>
      <c r="AC788" s="1503"/>
      <c r="AD788" s="1503"/>
      <c r="AE788" s="1503"/>
      <c r="AF788" s="1524">
        <v>172</v>
      </c>
      <c r="AG788" s="1522">
        <v>2.1624339954739752E-2</v>
      </c>
      <c r="AH788" s="1525" t="s">
        <v>208</v>
      </c>
      <c r="AI788" s="1503"/>
      <c r="AJ788" s="1503"/>
      <c r="AK788" s="1032"/>
      <c r="AL788"/>
      <c r="AM788"/>
      <c r="AN788"/>
      <c r="AO788"/>
      <c r="AP788"/>
      <c r="AQ788"/>
      <c r="AR788"/>
      <c r="AS788"/>
      <c r="AT788"/>
      <c r="AU788"/>
      <c r="AV788"/>
      <c r="AW788"/>
      <c r="AX788"/>
      <c r="AY788"/>
      <c r="AZ788"/>
      <c r="BA788"/>
      <c r="BB788"/>
      <c r="BC788"/>
      <c r="BD788"/>
      <c r="BE788"/>
      <c r="BF788"/>
      <c r="BG788"/>
      <c r="BH788"/>
    </row>
    <row r="789" spans="1:60" ht="13.5" thickBot="1" x14ac:dyDescent="0.35">
      <c r="A789" s="1504" t="s">
        <v>292</v>
      </c>
      <c r="B789" s="1505">
        <v>3200</v>
      </c>
      <c r="C789" s="1268">
        <v>8500</v>
      </c>
      <c r="D789" s="1268">
        <v>8000</v>
      </c>
      <c r="E789" s="1268">
        <v>8500</v>
      </c>
      <c r="F789" s="1268">
        <v>7800</v>
      </c>
      <c r="G789" s="1268">
        <v>8000</v>
      </c>
      <c r="H789" s="1268">
        <v>8500</v>
      </c>
      <c r="I789" s="1268">
        <v>9000</v>
      </c>
      <c r="J789" s="1268">
        <v>9200</v>
      </c>
      <c r="K789" s="1268">
        <v>9600</v>
      </c>
      <c r="L789" s="1268">
        <v>6600</v>
      </c>
      <c r="M789" s="1268">
        <v>3370</v>
      </c>
      <c r="N789" s="1268">
        <v>4400</v>
      </c>
      <c r="O789" s="1268">
        <v>3800</v>
      </c>
      <c r="P789" s="1268">
        <v>4300</v>
      </c>
      <c r="Q789" s="1506">
        <v>4400</v>
      </c>
      <c r="R789" s="1506">
        <v>4000</v>
      </c>
      <c r="S789" s="1508" t="s">
        <v>531</v>
      </c>
      <c r="T789" s="1605"/>
      <c r="U789" s="1510"/>
      <c r="V789" s="1510"/>
      <c r="W789" s="1510"/>
      <c r="X789" s="1510"/>
      <c r="Y789" s="1510"/>
      <c r="Z789" s="1511"/>
      <c r="AA789" s="1512" t="s">
        <v>532</v>
      </c>
      <c r="AB789" s="1513"/>
      <c r="AC789" s="1514"/>
      <c r="AD789" s="1503"/>
      <c r="AE789" s="1503"/>
      <c r="AF789" s="1524">
        <v>558</v>
      </c>
      <c r="AG789" s="1522">
        <v>7.0153381946190599E-2</v>
      </c>
      <c r="AH789" s="1525" t="s">
        <v>209</v>
      </c>
      <c r="AI789" s="1503"/>
      <c r="AJ789" s="1503"/>
      <c r="AK789" s="1032"/>
      <c r="AL789"/>
      <c r="AM789"/>
      <c r="AN789"/>
      <c r="AO789"/>
      <c r="AP789"/>
      <c r="AQ789"/>
      <c r="AR789"/>
      <c r="AS789"/>
      <c r="AT789"/>
      <c r="AU789"/>
      <c r="AV789"/>
      <c r="AW789"/>
      <c r="AX789"/>
      <c r="AY789"/>
      <c r="AZ789"/>
      <c r="BA789"/>
      <c r="BB789"/>
      <c r="BC789"/>
      <c r="BD789"/>
      <c r="BE789"/>
      <c r="BF789"/>
      <c r="BG789"/>
      <c r="BH789"/>
    </row>
    <row r="790" spans="1:60" ht="13.5" thickBot="1" x14ac:dyDescent="0.35">
      <c r="A790" s="1515" t="s">
        <v>199</v>
      </c>
      <c r="B790" s="1505" t="s">
        <v>201</v>
      </c>
      <c r="C790" s="1268" t="s">
        <v>200</v>
      </c>
      <c r="D790" s="1268" t="s">
        <v>200</v>
      </c>
      <c r="E790" s="1268" t="s">
        <v>200</v>
      </c>
      <c r="F790" s="1268" t="s">
        <v>200</v>
      </c>
      <c r="G790" s="1268" t="s">
        <v>200</v>
      </c>
      <c r="H790" s="1268" t="s">
        <v>200</v>
      </c>
      <c r="I790" s="1268" t="s">
        <v>200</v>
      </c>
      <c r="J790" s="1268" t="s">
        <v>200</v>
      </c>
      <c r="K790" s="1268" t="s">
        <v>200</v>
      </c>
      <c r="L790" s="1268" t="s">
        <v>248</v>
      </c>
      <c r="M790" s="1268" t="s">
        <v>206</v>
      </c>
      <c r="N790" s="1173" t="s">
        <v>206</v>
      </c>
      <c r="O790" s="1173" t="s">
        <v>206</v>
      </c>
      <c r="P790" s="1173" t="s">
        <v>206</v>
      </c>
      <c r="Q790" s="1497" t="s">
        <v>206</v>
      </c>
      <c r="R790" s="1497" t="s">
        <v>201</v>
      </c>
      <c r="S790" s="1050" t="s">
        <v>201</v>
      </c>
      <c r="T790" s="1051" t="s">
        <v>202</v>
      </c>
      <c r="U790" s="1050" t="s">
        <v>200</v>
      </c>
      <c r="V790" s="1051" t="s">
        <v>204</v>
      </c>
      <c r="W790" s="1050" t="s">
        <v>248</v>
      </c>
      <c r="X790" s="1516" t="s">
        <v>204</v>
      </c>
      <c r="Y790" s="1050" t="s">
        <v>206</v>
      </c>
      <c r="Z790" s="1051" t="s">
        <v>202</v>
      </c>
      <c r="AA790" s="1517" t="s">
        <v>207</v>
      </c>
      <c r="AB790" s="1051" t="s">
        <v>204</v>
      </c>
      <c r="AC790" s="1518"/>
      <c r="AD790" s="1503"/>
      <c r="AE790" s="1503"/>
      <c r="AF790" s="1524">
        <v>2122</v>
      </c>
      <c r="AG790" s="1522">
        <v>0.26678400804626601</v>
      </c>
      <c r="AH790" s="1529" t="s">
        <v>211</v>
      </c>
      <c r="AI790" s="1503"/>
      <c r="AJ790" s="1503"/>
      <c r="AK790" s="1032"/>
      <c r="AL790"/>
      <c r="AM790"/>
      <c r="AN790"/>
      <c r="AO790"/>
      <c r="AP790"/>
      <c r="AQ790"/>
      <c r="AR790"/>
      <c r="AS790"/>
      <c r="AT790"/>
      <c r="AU790"/>
      <c r="AV790"/>
      <c r="AW790"/>
      <c r="AX790"/>
      <c r="AY790"/>
      <c r="AZ790"/>
      <c r="BA790"/>
      <c r="BB790"/>
      <c r="BC790"/>
      <c r="BD790"/>
      <c r="BE790"/>
      <c r="BF790"/>
      <c r="BG790"/>
      <c r="BH790"/>
    </row>
    <row r="791" spans="1:60" ht="13" x14ac:dyDescent="0.3">
      <c r="A791" s="1053" t="s">
        <v>208</v>
      </c>
      <c r="B791" s="1273">
        <v>37</v>
      </c>
      <c r="C791" s="1273">
        <v>0</v>
      </c>
      <c r="D791" s="1273" t="s">
        <v>218</v>
      </c>
      <c r="E791" s="1273">
        <v>0</v>
      </c>
      <c r="F791" s="1273">
        <v>0</v>
      </c>
      <c r="G791" s="1273">
        <v>0</v>
      </c>
      <c r="H791" s="1273">
        <v>0</v>
      </c>
      <c r="I791" s="1273">
        <v>0</v>
      </c>
      <c r="J791" s="1273">
        <v>0</v>
      </c>
      <c r="K791" s="1273">
        <v>0</v>
      </c>
      <c r="L791" s="1519">
        <v>0</v>
      </c>
      <c r="M791" s="1273">
        <v>0</v>
      </c>
      <c r="N791" s="1273">
        <v>1</v>
      </c>
      <c r="O791" s="1273">
        <v>6</v>
      </c>
      <c r="P791" s="1273">
        <v>0</v>
      </c>
      <c r="Q791" s="1273">
        <v>9</v>
      </c>
      <c r="R791" s="1696">
        <v>44</v>
      </c>
      <c r="S791" s="1523">
        <v>37</v>
      </c>
      <c r="T791" s="1522">
        <v>0.32456140350877194</v>
      </c>
      <c r="U791" s="1523">
        <v>0</v>
      </c>
      <c r="V791" s="1522">
        <v>0</v>
      </c>
      <c r="W791" s="1523">
        <v>0</v>
      </c>
      <c r="X791" s="1522">
        <v>0</v>
      </c>
      <c r="Y791" s="1523">
        <v>16</v>
      </c>
      <c r="Z791" s="1522">
        <v>7.4074074074074077E-3</v>
      </c>
      <c r="AA791" s="1524">
        <v>53</v>
      </c>
      <c r="AB791" s="1522">
        <v>2.3174464363795364E-2</v>
      </c>
      <c r="AC791" s="1525" t="s">
        <v>208</v>
      </c>
      <c r="AD791" s="1503"/>
      <c r="AE791" s="1503"/>
      <c r="AF791" s="1524">
        <v>798</v>
      </c>
      <c r="AG791" s="1522">
        <v>0.10032687955745537</v>
      </c>
      <c r="AH791" s="1529" t="s">
        <v>212</v>
      </c>
      <c r="AI791" s="1503"/>
      <c r="AJ791" s="1503"/>
      <c r="AK791" s="1032"/>
      <c r="AL791"/>
      <c r="AM791"/>
      <c r="AN791"/>
      <c r="AO791"/>
      <c r="AP791"/>
      <c r="AQ791"/>
      <c r="AR791"/>
      <c r="AS791"/>
      <c r="AT791"/>
      <c r="AU791"/>
      <c r="AV791"/>
      <c r="AW791"/>
      <c r="AX791"/>
      <c r="AY791"/>
      <c r="AZ791"/>
      <c r="BA791"/>
      <c r="BB791"/>
      <c r="BC791"/>
      <c r="BD791"/>
      <c r="BE791"/>
      <c r="BF791"/>
      <c r="BG791"/>
      <c r="BH791"/>
    </row>
    <row r="792" spans="1:60" ht="13" x14ac:dyDescent="0.3">
      <c r="A792" s="1065" t="s">
        <v>209</v>
      </c>
      <c r="B792" s="1274">
        <v>3</v>
      </c>
      <c r="C792" s="1274">
        <v>4</v>
      </c>
      <c r="D792" s="1526">
        <v>1</v>
      </c>
      <c r="E792" s="1274">
        <v>1</v>
      </c>
      <c r="F792" s="1274">
        <v>0</v>
      </c>
      <c r="G792" s="1274">
        <v>2</v>
      </c>
      <c r="H792" s="1274">
        <v>0</v>
      </c>
      <c r="I792" s="1274">
        <v>0</v>
      </c>
      <c r="J792" s="1274">
        <v>0</v>
      </c>
      <c r="K792" s="1274">
        <v>0</v>
      </c>
      <c r="L792" s="1527">
        <v>0</v>
      </c>
      <c r="M792" s="1274">
        <v>3</v>
      </c>
      <c r="N792" s="1274">
        <v>74</v>
      </c>
      <c r="O792" s="1274">
        <v>154</v>
      </c>
      <c r="P792" s="1274">
        <v>24</v>
      </c>
      <c r="Q792" s="1274">
        <v>8</v>
      </c>
      <c r="R792" s="1697">
        <v>5</v>
      </c>
      <c r="S792" s="1523">
        <v>3</v>
      </c>
      <c r="T792" s="1522">
        <v>2.6315789473684209E-2</v>
      </c>
      <c r="U792" s="1523">
        <v>8</v>
      </c>
      <c r="V792" s="1522">
        <v>0.8</v>
      </c>
      <c r="W792" s="1523">
        <v>0</v>
      </c>
      <c r="X792" s="1522">
        <v>0</v>
      </c>
      <c r="Y792" s="1523">
        <v>263</v>
      </c>
      <c r="Z792" s="1522">
        <v>0.12175925925925926</v>
      </c>
      <c r="AA792" s="1524">
        <v>274</v>
      </c>
      <c r="AB792" s="1522">
        <v>0.11980760822037603</v>
      </c>
      <c r="AC792" s="1525" t="s">
        <v>209</v>
      </c>
      <c r="AD792" s="1503"/>
      <c r="AE792" s="1503"/>
      <c r="AF792" s="1524">
        <v>576</v>
      </c>
      <c r="AG792" s="1522">
        <v>7.2416394267035458E-2</v>
      </c>
      <c r="AH792" s="1529" t="s">
        <v>213</v>
      </c>
      <c r="AI792" s="1503"/>
      <c r="AJ792" s="1503"/>
      <c r="AK792" s="1032"/>
      <c r="AL792"/>
      <c r="AM792"/>
      <c r="AN792"/>
      <c r="AO792"/>
      <c r="AP792"/>
      <c r="AQ792"/>
      <c r="AR792"/>
      <c r="AS792"/>
      <c r="AT792"/>
      <c r="AU792"/>
      <c r="AV792"/>
      <c r="AW792"/>
      <c r="AX792"/>
      <c r="AY792"/>
      <c r="AZ792"/>
      <c r="BA792"/>
      <c r="BB792"/>
      <c r="BC792"/>
      <c r="BD792"/>
      <c r="BE792"/>
      <c r="BF792"/>
      <c r="BG792"/>
      <c r="BH792"/>
    </row>
    <row r="793" spans="1:60" ht="13" x14ac:dyDescent="0.3">
      <c r="A793" s="1065" t="s">
        <v>211</v>
      </c>
      <c r="B793" s="1274">
        <v>21</v>
      </c>
      <c r="C793" s="1274">
        <v>0</v>
      </c>
      <c r="D793" s="1274">
        <v>1</v>
      </c>
      <c r="E793" s="1274">
        <v>1</v>
      </c>
      <c r="F793" s="1274">
        <v>0</v>
      </c>
      <c r="G793" s="1274">
        <v>0</v>
      </c>
      <c r="H793" s="1274">
        <v>0</v>
      </c>
      <c r="I793" s="1274">
        <v>0</v>
      </c>
      <c r="J793" s="1274">
        <v>0</v>
      </c>
      <c r="K793" s="1274">
        <v>0</v>
      </c>
      <c r="L793" s="1527">
        <v>3</v>
      </c>
      <c r="M793" s="1274">
        <v>3</v>
      </c>
      <c r="N793" s="1274">
        <v>135</v>
      </c>
      <c r="O793" s="1274">
        <v>284</v>
      </c>
      <c r="P793" s="1274">
        <v>25</v>
      </c>
      <c r="Q793" s="1274">
        <v>18</v>
      </c>
      <c r="R793" s="1697">
        <v>4</v>
      </c>
      <c r="S793" s="1523">
        <v>21</v>
      </c>
      <c r="T793" s="1522">
        <v>0.18421052631578946</v>
      </c>
      <c r="U793" s="1523">
        <v>2</v>
      </c>
      <c r="V793" s="1522">
        <v>0.2</v>
      </c>
      <c r="W793" s="1523">
        <v>3</v>
      </c>
      <c r="X793" s="1522">
        <v>1</v>
      </c>
      <c r="Y793" s="1523">
        <v>465</v>
      </c>
      <c r="Z793" s="1522">
        <v>0.21527777777777779</v>
      </c>
      <c r="AA793" s="1524">
        <v>491</v>
      </c>
      <c r="AB793" s="1522">
        <v>0.21469173589855706</v>
      </c>
      <c r="AC793" s="1529" t="s">
        <v>211</v>
      </c>
      <c r="AD793" s="1503"/>
      <c r="AE793" s="1503"/>
      <c r="AF793" s="1524">
        <v>588</v>
      </c>
      <c r="AG793" s="1522">
        <v>7.3925069147598693E-2</v>
      </c>
      <c r="AH793" s="1529" t="s">
        <v>214</v>
      </c>
      <c r="AI793" s="1503"/>
      <c r="AJ793" s="1503"/>
      <c r="AK793" s="1032"/>
      <c r="AL793"/>
      <c r="AM793"/>
      <c r="AN793"/>
      <c r="AO793"/>
      <c r="AP793"/>
      <c r="AQ793"/>
      <c r="AR793"/>
      <c r="AS793"/>
      <c r="AT793"/>
      <c r="AU793"/>
      <c r="AV793"/>
      <c r="AW793"/>
      <c r="AX793"/>
      <c r="AY793"/>
      <c r="AZ793"/>
      <c r="BA793"/>
      <c r="BB793"/>
      <c r="BC793"/>
      <c r="BD793"/>
      <c r="BE793"/>
      <c r="BF793"/>
      <c r="BG793"/>
      <c r="BH793"/>
    </row>
    <row r="794" spans="1:60" ht="13" x14ac:dyDescent="0.3">
      <c r="A794" s="1065" t="s">
        <v>212</v>
      </c>
      <c r="B794" s="1274">
        <v>22</v>
      </c>
      <c r="C794" s="1274">
        <v>0</v>
      </c>
      <c r="D794" s="1526">
        <v>0</v>
      </c>
      <c r="E794" s="1274">
        <v>0</v>
      </c>
      <c r="F794" s="1274">
        <v>0</v>
      </c>
      <c r="G794" s="1274">
        <v>0</v>
      </c>
      <c r="H794" s="1274">
        <v>0</v>
      </c>
      <c r="I794" s="1274">
        <v>0</v>
      </c>
      <c r="J794" s="1274">
        <v>0</v>
      </c>
      <c r="K794" s="1274">
        <v>0</v>
      </c>
      <c r="L794" s="1527">
        <v>0</v>
      </c>
      <c r="M794" s="1274">
        <v>3</v>
      </c>
      <c r="N794" s="1274">
        <v>128</v>
      </c>
      <c r="O794" s="1274">
        <v>192</v>
      </c>
      <c r="P794" s="1274">
        <v>16</v>
      </c>
      <c r="Q794" s="1274">
        <v>12</v>
      </c>
      <c r="R794" s="1697">
        <v>4</v>
      </c>
      <c r="S794" s="1523">
        <v>22</v>
      </c>
      <c r="T794" s="1522">
        <v>0.19298245614035087</v>
      </c>
      <c r="U794" s="1523">
        <v>0</v>
      </c>
      <c r="V794" s="1522">
        <v>0</v>
      </c>
      <c r="W794" s="1523">
        <v>0</v>
      </c>
      <c r="X794" s="1522">
        <v>0</v>
      </c>
      <c r="Y794" s="1523">
        <v>351</v>
      </c>
      <c r="Z794" s="1522">
        <v>0.16250000000000001</v>
      </c>
      <c r="AA794" s="1524">
        <v>373</v>
      </c>
      <c r="AB794" s="1522">
        <v>0.16309575863576739</v>
      </c>
      <c r="AC794" s="1529" t="s">
        <v>212</v>
      </c>
      <c r="AD794" s="1503"/>
      <c r="AE794" s="1503"/>
      <c r="AF794" s="1524">
        <v>466</v>
      </c>
      <c r="AG794" s="1522">
        <v>5.8586874528539098E-2</v>
      </c>
      <c r="AH794" s="1529" t="s">
        <v>215</v>
      </c>
      <c r="AI794" s="1503"/>
      <c r="AJ794" s="1503"/>
      <c r="AK794" s="1032"/>
      <c r="AL794"/>
      <c r="AM794"/>
      <c r="AN794"/>
      <c r="AO794"/>
      <c r="AP794"/>
      <c r="AQ794"/>
      <c r="AR794"/>
      <c r="AS794"/>
      <c r="AT794"/>
      <c r="AU794"/>
      <c r="AV794"/>
      <c r="AW794"/>
      <c r="AX794"/>
      <c r="AY794"/>
      <c r="AZ794"/>
      <c r="BA794"/>
      <c r="BB794"/>
      <c r="BC794"/>
      <c r="BD794"/>
      <c r="BE794"/>
      <c r="BF794"/>
      <c r="BG794"/>
      <c r="BH794"/>
    </row>
    <row r="795" spans="1:60" ht="13.5" thickBot="1" x14ac:dyDescent="0.35">
      <c r="A795" s="1065" t="s">
        <v>213</v>
      </c>
      <c r="B795" s="1274">
        <v>5</v>
      </c>
      <c r="C795" s="1274">
        <v>0</v>
      </c>
      <c r="D795" s="1274">
        <v>0</v>
      </c>
      <c r="E795" s="1274">
        <v>0</v>
      </c>
      <c r="F795" s="1274">
        <v>0</v>
      </c>
      <c r="G795" s="1274">
        <v>0</v>
      </c>
      <c r="H795" s="1274">
        <v>0</v>
      </c>
      <c r="I795" s="1274">
        <v>0</v>
      </c>
      <c r="J795" s="1274">
        <v>0</v>
      </c>
      <c r="K795" s="1274">
        <v>0</v>
      </c>
      <c r="L795" s="1527">
        <v>0</v>
      </c>
      <c r="M795" s="1274">
        <v>0</v>
      </c>
      <c r="N795" s="1274">
        <v>40</v>
      </c>
      <c r="O795" s="1274">
        <v>100</v>
      </c>
      <c r="P795" s="1274">
        <v>9</v>
      </c>
      <c r="Q795" s="1274">
        <v>2</v>
      </c>
      <c r="R795" s="1697">
        <v>4</v>
      </c>
      <c r="S795" s="1523">
        <v>5</v>
      </c>
      <c r="T795" s="1522">
        <v>4.3859649122807015E-2</v>
      </c>
      <c r="U795" s="1523">
        <v>0</v>
      </c>
      <c r="V795" s="1522">
        <v>0</v>
      </c>
      <c r="W795" s="1523">
        <v>0</v>
      </c>
      <c r="X795" s="1522">
        <v>0</v>
      </c>
      <c r="Y795" s="1523">
        <v>151</v>
      </c>
      <c r="Z795" s="1522">
        <v>6.9907407407407404E-2</v>
      </c>
      <c r="AA795" s="1524">
        <v>156</v>
      </c>
      <c r="AB795" s="1522">
        <v>6.8211630957586353E-2</v>
      </c>
      <c r="AC795" s="1529" t="s">
        <v>213</v>
      </c>
      <c r="AD795" s="1503"/>
      <c r="AE795" s="1503"/>
      <c r="AF795" s="1663">
        <v>113</v>
      </c>
      <c r="AG795" s="1533">
        <v>1.4206688458637163E-2</v>
      </c>
      <c r="AH795" s="1536" t="s">
        <v>216</v>
      </c>
      <c r="AI795" s="1537"/>
      <c r="AJ795" s="1537"/>
      <c r="AK795" s="1587"/>
      <c r="AL795"/>
      <c r="AM795"/>
      <c r="AN795"/>
      <c r="AO795"/>
      <c r="AP795"/>
      <c r="AQ795"/>
      <c r="AR795"/>
      <c r="AS795"/>
      <c r="AT795"/>
      <c r="AU795"/>
      <c r="AV795"/>
      <c r="AW795"/>
      <c r="AX795"/>
      <c r="AY795"/>
      <c r="AZ795"/>
      <c r="BA795"/>
      <c r="BB795"/>
      <c r="BC795"/>
      <c r="BD795"/>
      <c r="BE795"/>
      <c r="BF795"/>
      <c r="BG795"/>
      <c r="BH795"/>
    </row>
    <row r="796" spans="1:60" ht="13" x14ac:dyDescent="0.3">
      <c r="A796" s="1065" t="s">
        <v>214</v>
      </c>
      <c r="B796" s="1274">
        <v>1</v>
      </c>
      <c r="C796" s="1274">
        <v>0</v>
      </c>
      <c r="D796" s="1274">
        <v>0</v>
      </c>
      <c r="E796" s="1274">
        <v>0</v>
      </c>
      <c r="F796" s="1274">
        <v>0</v>
      </c>
      <c r="G796" s="1274">
        <v>0</v>
      </c>
      <c r="H796" s="1274">
        <v>0</v>
      </c>
      <c r="I796" s="1274">
        <v>0</v>
      </c>
      <c r="J796" s="1274">
        <v>0</v>
      </c>
      <c r="K796" s="1274">
        <v>0</v>
      </c>
      <c r="L796" s="1527">
        <v>0</v>
      </c>
      <c r="M796" s="1274">
        <v>0</v>
      </c>
      <c r="N796" s="1274">
        <v>18</v>
      </c>
      <c r="O796" s="1274">
        <v>71</v>
      </c>
      <c r="P796" s="1274">
        <v>30</v>
      </c>
      <c r="Q796" s="1274">
        <v>0</v>
      </c>
      <c r="R796" s="1697">
        <v>3</v>
      </c>
      <c r="S796" s="1523">
        <v>1</v>
      </c>
      <c r="T796" s="1522">
        <v>8.771929824561403E-3</v>
      </c>
      <c r="U796" s="1523">
        <v>0</v>
      </c>
      <c r="V796" s="1522">
        <v>0</v>
      </c>
      <c r="W796" s="1523">
        <v>0</v>
      </c>
      <c r="X796" s="1522">
        <v>0</v>
      </c>
      <c r="Y796" s="1523">
        <v>119</v>
      </c>
      <c r="Z796" s="1522">
        <v>5.5092592592592596E-2</v>
      </c>
      <c r="AA796" s="1524">
        <v>120</v>
      </c>
      <c r="AB796" s="1522">
        <v>5.2470485351989504E-2</v>
      </c>
      <c r="AC796" s="1529" t="s">
        <v>214</v>
      </c>
      <c r="AD796" s="1503"/>
      <c r="AE796" s="1503"/>
      <c r="AF796" s="1543">
        <v>1451</v>
      </c>
      <c r="AG796" s="1541">
        <v>0.18242393764143827</v>
      </c>
      <c r="AH796" s="1544" t="s">
        <v>217</v>
      </c>
      <c r="AI796" s="1545"/>
      <c r="AJ796" s="1545"/>
      <c r="AK796" s="1590"/>
      <c r="AL796"/>
      <c r="AM796"/>
      <c r="AN796"/>
      <c r="AO796"/>
      <c r="AP796"/>
      <c r="AQ796"/>
      <c r="AR796"/>
      <c r="AS796"/>
      <c r="AT796"/>
      <c r="AU796"/>
      <c r="AV796"/>
      <c r="AW796"/>
      <c r="AX796"/>
      <c r="AY796"/>
      <c r="AZ796"/>
      <c r="BA796"/>
      <c r="BB796"/>
      <c r="BC796"/>
      <c r="BD796"/>
      <c r="BE796"/>
      <c r="BF796"/>
      <c r="BG796"/>
      <c r="BH796"/>
    </row>
    <row r="797" spans="1:60" ht="13" x14ac:dyDescent="0.3">
      <c r="A797" s="1065" t="s">
        <v>215</v>
      </c>
      <c r="B797" s="1274">
        <v>2</v>
      </c>
      <c r="C797" s="1274">
        <v>0</v>
      </c>
      <c r="D797" s="1274">
        <v>0</v>
      </c>
      <c r="E797" s="1274">
        <v>0</v>
      </c>
      <c r="F797" s="1274">
        <v>0</v>
      </c>
      <c r="G797" s="1274">
        <v>0</v>
      </c>
      <c r="H797" s="1274">
        <v>0</v>
      </c>
      <c r="I797" s="1274">
        <v>0</v>
      </c>
      <c r="J797" s="1274">
        <v>0</v>
      </c>
      <c r="K797" s="1274">
        <v>0</v>
      </c>
      <c r="L797" s="1527">
        <v>0</v>
      </c>
      <c r="M797" s="1274">
        <v>1</v>
      </c>
      <c r="N797" s="1274">
        <v>17</v>
      </c>
      <c r="O797" s="1274">
        <v>42</v>
      </c>
      <c r="P797" s="1274">
        <v>2</v>
      </c>
      <c r="Q797" s="1274">
        <v>2</v>
      </c>
      <c r="R797" s="1697">
        <v>2</v>
      </c>
      <c r="S797" s="1523">
        <v>2</v>
      </c>
      <c r="T797" s="1522">
        <v>1.7543859649122806E-2</v>
      </c>
      <c r="U797" s="1523">
        <v>0</v>
      </c>
      <c r="V797" s="1522">
        <v>0</v>
      </c>
      <c r="W797" s="1523">
        <v>0</v>
      </c>
      <c r="X797" s="1522">
        <v>0</v>
      </c>
      <c r="Y797" s="1523">
        <v>64</v>
      </c>
      <c r="Z797" s="1522">
        <v>2.9629629629629631E-2</v>
      </c>
      <c r="AA797" s="1524">
        <v>66</v>
      </c>
      <c r="AB797" s="1522">
        <v>2.8858766943594228E-2</v>
      </c>
      <c r="AC797" s="1529" t="s">
        <v>215</v>
      </c>
      <c r="AD797" s="1503"/>
      <c r="AE797" s="1503"/>
      <c r="AF797" s="1524">
        <v>732</v>
      </c>
      <c r="AG797" s="1522">
        <v>9.2029167714357554E-2</v>
      </c>
      <c r="AH797" s="1525" t="s">
        <v>219</v>
      </c>
      <c r="AI797" s="1546"/>
      <c r="AJ797" s="1546"/>
      <c r="AK797" s="1603"/>
      <c r="AL797"/>
      <c r="AM797"/>
      <c r="AN797"/>
      <c r="AO797"/>
      <c r="AP797"/>
      <c r="AQ797"/>
      <c r="AR797"/>
      <c r="AS797"/>
      <c r="AT797"/>
      <c r="AU797"/>
      <c r="AV797"/>
      <c r="AW797"/>
      <c r="AX797"/>
      <c r="AY797"/>
      <c r="AZ797"/>
      <c r="BA797"/>
      <c r="BB797"/>
      <c r="BC797"/>
      <c r="BD797"/>
      <c r="BE797"/>
      <c r="BF797"/>
      <c r="BG797"/>
      <c r="BH797"/>
    </row>
    <row r="798" spans="1:60" ht="13.5" thickBot="1" x14ac:dyDescent="0.35">
      <c r="A798" s="1069" t="s">
        <v>216</v>
      </c>
      <c r="B798" s="1279">
        <v>2</v>
      </c>
      <c r="C798" s="1279">
        <v>0</v>
      </c>
      <c r="D798" s="1279">
        <v>0</v>
      </c>
      <c r="E798" s="1279">
        <v>0</v>
      </c>
      <c r="F798" s="1279">
        <v>0</v>
      </c>
      <c r="G798" s="1279">
        <v>0</v>
      </c>
      <c r="H798" s="1279">
        <v>0</v>
      </c>
      <c r="I798" s="1279">
        <v>0</v>
      </c>
      <c r="J798" s="1279">
        <v>0</v>
      </c>
      <c r="K798" s="1279">
        <v>0</v>
      </c>
      <c r="L798" s="1530">
        <v>0</v>
      </c>
      <c r="M798" s="1279">
        <v>0</v>
      </c>
      <c r="N798" s="1279">
        <v>4</v>
      </c>
      <c r="O798" s="1279">
        <v>12</v>
      </c>
      <c r="P798" s="1279">
        <v>0</v>
      </c>
      <c r="Q798" s="1279">
        <v>0</v>
      </c>
      <c r="R798" s="1698">
        <v>1</v>
      </c>
      <c r="S798" s="1534">
        <v>2</v>
      </c>
      <c r="T798" s="1533">
        <v>1.7543859649122806E-2</v>
      </c>
      <c r="U798" s="1534">
        <v>0</v>
      </c>
      <c r="V798" s="1533">
        <v>0</v>
      </c>
      <c r="W798" s="1534">
        <v>0</v>
      </c>
      <c r="X798" s="1533">
        <v>0</v>
      </c>
      <c r="Y798" s="1534">
        <v>16</v>
      </c>
      <c r="Z798" s="1533">
        <v>7.4074074074074077E-3</v>
      </c>
      <c r="AA798" s="1535">
        <v>18</v>
      </c>
      <c r="AB798" s="1533">
        <v>7.870572802798426E-3</v>
      </c>
      <c r="AC798" s="1536" t="s">
        <v>216</v>
      </c>
      <c r="AD798" s="1537"/>
      <c r="AE798" s="1537"/>
      <c r="AF798" s="1524">
        <v>244</v>
      </c>
      <c r="AG798" s="1522">
        <v>3.0676389238119186E-2</v>
      </c>
      <c r="AH798" s="1525" t="s">
        <v>220</v>
      </c>
      <c r="AI798" s="1546"/>
      <c r="AJ798" s="1546"/>
      <c r="AK798" s="1603"/>
      <c r="AL798"/>
      <c r="AM798"/>
      <c r="AN798"/>
      <c r="AO798"/>
      <c r="AP798"/>
      <c r="AQ798"/>
      <c r="AR798"/>
      <c r="AS798"/>
      <c r="AT798"/>
      <c r="AU798"/>
      <c r="AV798"/>
      <c r="AW798"/>
      <c r="AX798"/>
      <c r="AY798"/>
      <c r="AZ798"/>
      <c r="BA798"/>
      <c r="BB798"/>
      <c r="BC798"/>
      <c r="BD798"/>
      <c r="BE798"/>
      <c r="BF798"/>
      <c r="BG798"/>
      <c r="BH798"/>
    </row>
    <row r="799" spans="1:60" ht="13" x14ac:dyDescent="0.3">
      <c r="A799" s="1053" t="s">
        <v>217</v>
      </c>
      <c r="B799" s="1273">
        <v>5</v>
      </c>
      <c r="C799" s="1273">
        <v>0</v>
      </c>
      <c r="D799" s="1273">
        <v>0</v>
      </c>
      <c r="E799" s="1273">
        <v>0</v>
      </c>
      <c r="F799" s="1273">
        <v>0</v>
      </c>
      <c r="G799" s="1273">
        <v>0</v>
      </c>
      <c r="H799" s="1273">
        <v>0</v>
      </c>
      <c r="I799" s="1273">
        <v>0</v>
      </c>
      <c r="J799" s="1273">
        <v>0</v>
      </c>
      <c r="K799" s="1273">
        <v>0</v>
      </c>
      <c r="L799" s="1519">
        <v>0</v>
      </c>
      <c r="M799" s="1273">
        <v>1</v>
      </c>
      <c r="N799" s="1273">
        <v>39</v>
      </c>
      <c r="O799" s="1273">
        <v>229</v>
      </c>
      <c r="P799" s="1273">
        <v>36</v>
      </c>
      <c r="Q799" s="1273">
        <v>14</v>
      </c>
      <c r="R799" s="1696">
        <v>7</v>
      </c>
      <c r="S799" s="1542">
        <v>5</v>
      </c>
      <c r="T799" s="1541">
        <v>4.3859649122807015E-2</v>
      </c>
      <c r="U799" s="1542">
        <v>0</v>
      </c>
      <c r="V799" s="1541">
        <v>0</v>
      </c>
      <c r="W799" s="1542">
        <v>0</v>
      </c>
      <c r="X799" s="1541">
        <v>0</v>
      </c>
      <c r="Y799" s="1542">
        <v>319</v>
      </c>
      <c r="Z799" s="1541">
        <v>0.1476851851851852</v>
      </c>
      <c r="AA799" s="1543">
        <v>324</v>
      </c>
      <c r="AB799" s="1541">
        <v>0.14167031045037168</v>
      </c>
      <c r="AC799" s="1544" t="s">
        <v>217</v>
      </c>
      <c r="AD799" s="1545"/>
      <c r="AE799" s="1545"/>
      <c r="AF799" s="1524">
        <v>119</v>
      </c>
      <c r="AG799" s="1522">
        <v>1.4961025898918782E-2</v>
      </c>
      <c r="AH799" s="1525" t="s">
        <v>221</v>
      </c>
      <c r="AI799" s="1546"/>
      <c r="AJ799" s="1546"/>
      <c r="AK799" s="1603"/>
      <c r="AL799"/>
      <c r="AM799"/>
      <c r="AN799"/>
      <c r="AO799"/>
      <c r="AP799"/>
      <c r="AQ799"/>
      <c r="AR799"/>
      <c r="AS799"/>
      <c r="AT799"/>
      <c r="AU799"/>
      <c r="AV799"/>
      <c r="AW799"/>
      <c r="AX799"/>
      <c r="AY799"/>
      <c r="AZ799"/>
      <c r="BA799"/>
      <c r="BB799"/>
      <c r="BC799"/>
      <c r="BD799"/>
      <c r="BE799"/>
      <c r="BF799"/>
      <c r="BG799"/>
      <c r="BH799"/>
    </row>
    <row r="800" spans="1:60" ht="13.5" thickBot="1" x14ac:dyDescent="0.35">
      <c r="A800" s="1065" t="s">
        <v>219</v>
      </c>
      <c r="B800" s="1274">
        <v>3</v>
      </c>
      <c r="C800" s="1274">
        <v>0</v>
      </c>
      <c r="D800" s="1274" t="s">
        <v>218</v>
      </c>
      <c r="E800" s="1274">
        <v>0</v>
      </c>
      <c r="F800" s="1274">
        <v>0</v>
      </c>
      <c r="G800" s="1274">
        <v>0</v>
      </c>
      <c r="H800" s="1274">
        <v>0</v>
      </c>
      <c r="I800" s="1274">
        <v>0</v>
      </c>
      <c r="J800" s="1274">
        <v>0</v>
      </c>
      <c r="K800" s="1274">
        <v>0</v>
      </c>
      <c r="L800" s="1527">
        <v>0</v>
      </c>
      <c r="M800" s="1274">
        <v>0</v>
      </c>
      <c r="N800" s="1274">
        <v>16</v>
      </c>
      <c r="O800" s="1274">
        <v>119</v>
      </c>
      <c r="P800" s="1274">
        <v>75</v>
      </c>
      <c r="Q800" s="1274">
        <v>16</v>
      </c>
      <c r="R800" s="1697">
        <v>7</v>
      </c>
      <c r="S800" s="1523">
        <v>3</v>
      </c>
      <c r="T800" s="1522">
        <v>2.6315789473684209E-2</v>
      </c>
      <c r="U800" s="1523">
        <v>0</v>
      </c>
      <c r="V800" s="1522">
        <v>0</v>
      </c>
      <c r="W800" s="1523">
        <v>0</v>
      </c>
      <c r="X800" s="1522">
        <v>0</v>
      </c>
      <c r="Y800" s="1523">
        <v>226</v>
      </c>
      <c r="Z800" s="1522">
        <v>0.10462962962962963</v>
      </c>
      <c r="AA800" s="1524">
        <v>229</v>
      </c>
      <c r="AB800" s="1522">
        <v>0.10013117621337997</v>
      </c>
      <c r="AC800" s="1525" t="s">
        <v>219</v>
      </c>
      <c r="AD800" s="1546"/>
      <c r="AE800" s="1546"/>
      <c r="AF800" s="1524">
        <v>15</v>
      </c>
      <c r="AG800" s="1522">
        <v>1.8858436007040482E-3</v>
      </c>
      <c r="AH800" s="1550" t="s">
        <v>222</v>
      </c>
      <c r="AI800" s="1551"/>
      <c r="AJ800" s="1551"/>
      <c r="AK800" s="1694"/>
      <c r="AL800"/>
      <c r="AM800"/>
      <c r="AN800"/>
      <c r="AO800"/>
      <c r="AP800"/>
      <c r="AQ800"/>
      <c r="AR800"/>
      <c r="AS800"/>
      <c r="AT800"/>
      <c r="AU800"/>
      <c r="AV800"/>
      <c r="AW800"/>
      <c r="AX800"/>
      <c r="AY800"/>
      <c r="AZ800"/>
      <c r="BA800"/>
      <c r="BB800"/>
      <c r="BC800"/>
      <c r="BD800"/>
      <c r="BE800"/>
      <c r="BF800"/>
      <c r="BG800"/>
      <c r="BH800"/>
    </row>
    <row r="801" spans="1:60" ht="13.5" thickBot="1" x14ac:dyDescent="0.35">
      <c r="A801" s="1065" t="s">
        <v>220</v>
      </c>
      <c r="B801" s="1274">
        <v>6</v>
      </c>
      <c r="C801" s="1274">
        <v>0</v>
      </c>
      <c r="D801" s="1274" t="s">
        <v>218</v>
      </c>
      <c r="E801" s="1274" t="s">
        <v>218</v>
      </c>
      <c r="F801" s="1274" t="s">
        <v>218</v>
      </c>
      <c r="G801" s="1274" t="s">
        <v>218</v>
      </c>
      <c r="H801" s="1274" t="s">
        <v>218</v>
      </c>
      <c r="I801" s="1274" t="s">
        <v>218</v>
      </c>
      <c r="J801" s="1274" t="s">
        <v>218</v>
      </c>
      <c r="K801" s="1274" t="s">
        <v>218</v>
      </c>
      <c r="L801" s="1274" t="s">
        <v>218</v>
      </c>
      <c r="M801" s="1274" t="s">
        <v>218</v>
      </c>
      <c r="N801" s="1274">
        <v>3</v>
      </c>
      <c r="O801" s="1274">
        <v>50</v>
      </c>
      <c r="P801" s="1274">
        <v>26</v>
      </c>
      <c r="Q801" s="1274">
        <v>19</v>
      </c>
      <c r="R801" s="1697">
        <v>3</v>
      </c>
      <c r="S801" s="1523">
        <v>6</v>
      </c>
      <c r="T801" s="1522">
        <v>5.2631578947368418E-2</v>
      </c>
      <c r="U801" s="1523">
        <v>0</v>
      </c>
      <c r="V801" s="1522">
        <v>0</v>
      </c>
      <c r="W801" s="1523" t="s">
        <v>218</v>
      </c>
      <c r="X801" s="1522" t="s">
        <v>218</v>
      </c>
      <c r="Y801" s="1523">
        <v>98</v>
      </c>
      <c r="Z801" s="1522">
        <v>4.5370370370370373E-2</v>
      </c>
      <c r="AA801" s="1524">
        <v>104</v>
      </c>
      <c r="AB801" s="1522">
        <v>4.5474420638390904E-2</v>
      </c>
      <c r="AC801" s="1525" t="s">
        <v>220</v>
      </c>
      <c r="AD801" s="1546"/>
      <c r="AE801" s="1546"/>
      <c r="AF801" s="1552">
        <v>7954</v>
      </c>
      <c r="AG801" s="1553">
        <v>1</v>
      </c>
      <c r="AH801" s="1554"/>
      <c r="AI801" s="1555"/>
      <c r="AJ801" s="1555"/>
      <c r="AK801" s="1555"/>
      <c r="AL801"/>
      <c r="AM801" s="25"/>
      <c r="AN801" s="25"/>
      <c r="AO801" s="25"/>
      <c r="AP801" s="25"/>
      <c r="AQ801" s="25"/>
      <c r="AR801" s="25"/>
      <c r="AS801" s="25"/>
      <c r="AT801" s="25"/>
      <c r="AU801" s="25"/>
      <c r="AV801" s="25"/>
      <c r="AW801" s="25"/>
      <c r="AX801" s="25"/>
      <c r="AY801" s="25"/>
      <c r="AZ801" s="25"/>
      <c r="BA801" s="25"/>
      <c r="BB801" s="25"/>
      <c r="BC801" s="25"/>
      <c r="BD801" s="25"/>
      <c r="BE801" s="25"/>
      <c r="BF801" s="25"/>
      <c r="BG801"/>
      <c r="BH801"/>
    </row>
    <row r="802" spans="1:60" ht="13" x14ac:dyDescent="0.3">
      <c r="A802" s="1065" t="s">
        <v>221</v>
      </c>
      <c r="B802" s="1274">
        <v>7</v>
      </c>
      <c r="C802" s="1274">
        <v>0</v>
      </c>
      <c r="D802" s="1274" t="s">
        <v>218</v>
      </c>
      <c r="E802" s="1274" t="s">
        <v>218</v>
      </c>
      <c r="F802" s="1274" t="s">
        <v>218</v>
      </c>
      <c r="G802" s="1274" t="s">
        <v>218</v>
      </c>
      <c r="H802" s="1274" t="s">
        <v>218</v>
      </c>
      <c r="I802" s="1274" t="s">
        <v>218</v>
      </c>
      <c r="J802" s="1274" t="s">
        <v>218</v>
      </c>
      <c r="K802" s="1274" t="s">
        <v>218</v>
      </c>
      <c r="L802" s="1274" t="s">
        <v>218</v>
      </c>
      <c r="M802" s="1274" t="s">
        <v>218</v>
      </c>
      <c r="N802" s="1274" t="s">
        <v>218</v>
      </c>
      <c r="O802" s="1274">
        <v>26</v>
      </c>
      <c r="P802" s="1274">
        <v>29</v>
      </c>
      <c r="Q802" s="1274">
        <v>6</v>
      </c>
      <c r="R802" s="1697">
        <v>11</v>
      </c>
      <c r="S802" s="1523">
        <v>7</v>
      </c>
      <c r="T802" s="1522">
        <v>6.1403508771929821E-2</v>
      </c>
      <c r="U802" s="1523">
        <v>0</v>
      </c>
      <c r="V802" s="1522">
        <v>0</v>
      </c>
      <c r="W802" s="1523" t="s">
        <v>218</v>
      </c>
      <c r="X802" s="1522" t="s">
        <v>218</v>
      </c>
      <c r="Y802" s="1523">
        <v>61</v>
      </c>
      <c r="Z802" s="1522">
        <v>2.824074074074074E-2</v>
      </c>
      <c r="AA802" s="1524">
        <v>68</v>
      </c>
      <c r="AB802" s="1522">
        <v>2.9733275032794052E-2</v>
      </c>
      <c r="AC802" s="1525" t="s">
        <v>221</v>
      </c>
      <c r="AD802" s="1546"/>
      <c r="AE802" s="1546"/>
      <c r="AF802" s="1559" t="s">
        <v>537</v>
      </c>
      <c r="AG802" s="1560" t="s">
        <v>538</v>
      </c>
      <c r="AH802"/>
      <c r="AI802"/>
      <c r="AJ802"/>
      <c r="AK802"/>
      <c r="AL802"/>
      <c r="AM802"/>
      <c r="AN802"/>
      <c r="AO802"/>
      <c r="AP802"/>
      <c r="AQ802"/>
      <c r="AR802"/>
      <c r="AS802"/>
      <c r="AT802"/>
      <c r="AU802"/>
      <c r="AV802"/>
      <c r="AW802"/>
      <c r="AX802"/>
      <c r="AY802"/>
      <c r="AZ802"/>
      <c r="BA802"/>
      <c r="BB802"/>
      <c r="BC802"/>
      <c r="BD802"/>
      <c r="BE802"/>
      <c r="BF802"/>
      <c r="BG802"/>
      <c r="BH802"/>
    </row>
    <row r="803" spans="1:60" ht="13.5" thickBot="1" x14ac:dyDescent="0.35">
      <c r="A803" s="1547" t="s">
        <v>222</v>
      </c>
      <c r="B803" s="1548">
        <v>0</v>
      </c>
      <c r="C803" s="1548">
        <v>0</v>
      </c>
      <c r="D803" s="1274" t="s">
        <v>218</v>
      </c>
      <c r="E803" s="1274" t="s">
        <v>218</v>
      </c>
      <c r="F803" s="1274" t="s">
        <v>218</v>
      </c>
      <c r="G803" s="1274" t="s">
        <v>218</v>
      </c>
      <c r="H803" s="1274" t="s">
        <v>218</v>
      </c>
      <c r="I803" s="1274" t="s">
        <v>218</v>
      </c>
      <c r="J803" s="1274" t="s">
        <v>218</v>
      </c>
      <c r="K803" s="1274" t="s">
        <v>218</v>
      </c>
      <c r="L803" s="1274" t="s">
        <v>218</v>
      </c>
      <c r="M803" s="1274" t="s">
        <v>218</v>
      </c>
      <c r="N803" s="1274" t="s">
        <v>218</v>
      </c>
      <c r="O803" s="1548">
        <v>0</v>
      </c>
      <c r="P803" s="1548">
        <v>9</v>
      </c>
      <c r="Q803" s="1548">
        <v>2</v>
      </c>
      <c r="R803" s="1699">
        <v>3</v>
      </c>
      <c r="S803" s="1523">
        <v>0</v>
      </c>
      <c r="T803" s="1522">
        <v>0</v>
      </c>
      <c r="U803" s="1523">
        <v>0</v>
      </c>
      <c r="V803" s="1522">
        <v>0</v>
      </c>
      <c r="W803" s="1523" t="s">
        <v>218</v>
      </c>
      <c r="X803" s="1522" t="s">
        <v>218</v>
      </c>
      <c r="Y803" s="1523">
        <v>11</v>
      </c>
      <c r="Z803" s="1522">
        <v>5.092592592592593E-3</v>
      </c>
      <c r="AA803" s="1524">
        <v>11</v>
      </c>
      <c r="AB803" s="1522">
        <v>4.809794490599038E-3</v>
      </c>
      <c r="AC803" s="1550" t="s">
        <v>222</v>
      </c>
      <c r="AD803" s="1551"/>
      <c r="AE803" s="1551"/>
      <c r="AF803" s="1561">
        <v>0.67802363590646209</v>
      </c>
      <c r="AG803" s="1562">
        <v>0.3219763640935378</v>
      </c>
      <c r="AH803"/>
      <c r="AI803"/>
      <c r="AJ803"/>
      <c r="AK803"/>
      <c r="AL803"/>
      <c r="AM803"/>
      <c r="AN803"/>
      <c r="AO803"/>
      <c r="AP803"/>
      <c r="AQ803"/>
      <c r="AR803"/>
      <c r="AS803"/>
      <c r="AT803"/>
      <c r="AU803"/>
      <c r="AV803"/>
      <c r="AW803"/>
      <c r="AX803"/>
      <c r="AY803"/>
      <c r="AZ803"/>
      <c r="BA803"/>
      <c r="BB803"/>
      <c r="BC803"/>
      <c r="BD803"/>
      <c r="BE803"/>
      <c r="BF803"/>
      <c r="BG803"/>
      <c r="BH803"/>
    </row>
    <row r="804" spans="1:60" ht="13.5" thickBot="1" x14ac:dyDescent="0.35">
      <c r="A804" s="1090" t="s">
        <v>46</v>
      </c>
      <c r="B804" s="1427">
        <v>114</v>
      </c>
      <c r="C804" s="1427">
        <v>4</v>
      </c>
      <c r="D804" s="1427">
        <v>2</v>
      </c>
      <c r="E804" s="1427">
        <v>2</v>
      </c>
      <c r="F804" s="1427">
        <v>0</v>
      </c>
      <c r="G804" s="1427">
        <v>2</v>
      </c>
      <c r="H804" s="1427">
        <v>0</v>
      </c>
      <c r="I804" s="1427">
        <v>0</v>
      </c>
      <c r="J804" s="1427">
        <v>0</v>
      </c>
      <c r="K804" s="1427">
        <v>0</v>
      </c>
      <c r="L804" s="1427">
        <v>3</v>
      </c>
      <c r="M804" s="1427">
        <v>11</v>
      </c>
      <c r="N804" s="1427">
        <v>475</v>
      </c>
      <c r="O804" s="1427">
        <v>1285</v>
      </c>
      <c r="P804" s="1427">
        <v>281</v>
      </c>
      <c r="Q804" s="1427">
        <v>108</v>
      </c>
      <c r="R804" s="1427">
        <v>98</v>
      </c>
      <c r="S804" s="1552">
        <v>114</v>
      </c>
      <c r="T804" s="1553">
        <v>1</v>
      </c>
      <c r="U804" s="1552">
        <v>10</v>
      </c>
      <c r="V804" s="1553">
        <v>1</v>
      </c>
      <c r="W804" s="1552">
        <v>3</v>
      </c>
      <c r="X804" s="1553">
        <v>1</v>
      </c>
      <c r="Y804" s="1552">
        <v>2160</v>
      </c>
      <c r="Z804" s="1553">
        <v>1</v>
      </c>
      <c r="AA804" s="1552">
        <v>2287</v>
      </c>
      <c r="AB804" s="1553">
        <v>1</v>
      </c>
      <c r="AC804" s="1554"/>
      <c r="AD804" s="1555"/>
      <c r="AE804" s="1555"/>
      <c r="AF804" s="1564"/>
      <c r="AG804" s="1564"/>
      <c r="AH804"/>
      <c r="AI804"/>
      <c r="AJ804"/>
      <c r="AK804"/>
      <c r="AL804"/>
      <c r="AM804"/>
      <c r="AN804"/>
      <c r="AO804"/>
      <c r="AP804"/>
      <c r="AQ804"/>
      <c r="AR804"/>
      <c r="AS804"/>
      <c r="AT804"/>
      <c r="AU804"/>
      <c r="AV804"/>
      <c r="AW804"/>
      <c r="AX804"/>
      <c r="AY804"/>
      <c r="AZ804"/>
      <c r="BA804"/>
      <c r="BB804"/>
      <c r="BC804"/>
      <c r="BD804"/>
      <c r="BE804"/>
      <c r="BF804"/>
      <c r="BG804"/>
      <c r="BH804"/>
    </row>
    <row r="805" spans="1:60" ht="13.5" thickBot="1" x14ac:dyDescent="0.35">
      <c r="A805" s="1445" t="s">
        <v>528</v>
      </c>
      <c r="C805" s="1453">
        <v>0</v>
      </c>
      <c r="D805" s="1483">
        <v>1</v>
      </c>
      <c r="E805" s="1453">
        <v>0</v>
      </c>
      <c r="F805" s="1453">
        <v>0</v>
      </c>
      <c r="G805" s="1453">
        <v>0</v>
      </c>
      <c r="H805" s="1453">
        <v>0</v>
      </c>
      <c r="I805" s="1453">
        <v>0</v>
      </c>
      <c r="J805" s="1453">
        <v>0</v>
      </c>
      <c r="K805" s="1453">
        <v>0</v>
      </c>
      <c r="L805" s="4"/>
      <c r="M805" s="4"/>
      <c r="N805" s="4"/>
      <c r="O805" s="4"/>
      <c r="P805" s="4"/>
      <c r="Q805" s="4"/>
      <c r="R805" s="231" t="s">
        <v>565</v>
      </c>
      <c r="S805" s="1559" t="s">
        <v>537</v>
      </c>
      <c r="T805" s="1560" t="s">
        <v>538</v>
      </c>
      <c r="U805" s="1559" t="s">
        <v>537</v>
      </c>
      <c r="V805" s="1560" t="s">
        <v>538</v>
      </c>
      <c r="W805" s="1559" t="s">
        <v>537</v>
      </c>
      <c r="X805" s="1560" t="s">
        <v>538</v>
      </c>
      <c r="Y805" s="1559" t="s">
        <v>537</v>
      </c>
      <c r="Z805" s="1560" t="s">
        <v>538</v>
      </c>
      <c r="AA805" s="1559" t="s">
        <v>537</v>
      </c>
      <c r="AB805" s="1560" t="s">
        <v>538</v>
      </c>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row>
    <row r="806" spans="1:60" ht="13.5" thickTop="1" thickBot="1" x14ac:dyDescent="0.3">
      <c r="A806" s="1322" t="s">
        <v>529</v>
      </c>
      <c r="B806" s="1480">
        <f>SUM(C805:K805)/U804</f>
        <v>0.1</v>
      </c>
      <c r="C806"/>
      <c r="D806" s="1556" t="s">
        <v>564</v>
      </c>
      <c r="E806" s="4"/>
      <c r="F806" s="4"/>
      <c r="G806" s="4"/>
      <c r="H806" s="4"/>
      <c r="I806" s="4"/>
      <c r="J806" s="4"/>
      <c r="K806" s="4"/>
      <c r="L806" s="4"/>
      <c r="M806" s="4"/>
      <c r="N806" s="4"/>
      <c r="O806" s="4"/>
      <c r="P806" s="4"/>
      <c r="Q806" s="4"/>
      <c r="R806" s="4"/>
      <c r="S806" s="1561">
        <v>0.81578947368421062</v>
      </c>
      <c r="T806" s="1562">
        <v>0.18421052631578946</v>
      </c>
      <c r="U806" s="1561">
        <v>1</v>
      </c>
      <c r="V806" s="1562">
        <v>0</v>
      </c>
      <c r="W806" s="1561">
        <v>1</v>
      </c>
      <c r="X806" s="1562">
        <v>0</v>
      </c>
      <c r="Y806" s="1561">
        <v>0.66898148148148151</v>
      </c>
      <c r="Z806" s="1562">
        <v>0.33101851851851855</v>
      </c>
      <c r="AA806" s="1561">
        <v>0.67818102317446438</v>
      </c>
      <c r="AB806" s="1562">
        <v>0.32181897682553562</v>
      </c>
      <c r="AC806"/>
      <c r="AD806"/>
      <c r="AE806" s="1664"/>
      <c r="AF806" s="1022"/>
      <c r="AG806" s="1023"/>
      <c r="AH806" s="1023"/>
      <c r="AI806" s="1024"/>
      <c r="AJ806"/>
      <c r="AK806"/>
      <c r="AL806"/>
      <c r="AM806" s="198"/>
      <c r="AN806" s="198"/>
      <c r="AO806" s="198"/>
      <c r="AP806" s="198"/>
      <c r="AQ806" s="198"/>
      <c r="AR806" s="198"/>
      <c r="AS806" s="198"/>
      <c r="AT806" s="198"/>
      <c r="AU806" s="198"/>
      <c r="AV806" s="198"/>
      <c r="AW806" s="198"/>
      <c r="AX806" s="198"/>
      <c r="AY806" s="198"/>
      <c r="AZ806" s="198"/>
      <c r="BA806" s="198"/>
      <c r="BB806" s="198"/>
      <c r="BC806" s="198"/>
      <c r="BD806" s="198"/>
      <c r="BE806" s="198"/>
      <c r="BF806" s="198"/>
      <c r="BG806"/>
      <c r="BH806"/>
    </row>
    <row r="807" spans="1:60" ht="25.5" thickBot="1" x14ac:dyDescent="0.55000000000000004">
      <c r="A807" s="1011" t="s">
        <v>566</v>
      </c>
      <c r="B807" s="1012"/>
      <c r="C807" s="1012"/>
      <c r="D807" s="4"/>
      <c r="E807" s="4"/>
      <c r="F807" s="4"/>
      <c r="G807" s="4"/>
      <c r="H807" s="4"/>
      <c r="I807" s="4"/>
      <c r="J807" s="4"/>
      <c r="K807" s="4"/>
      <c r="L807" s="4"/>
      <c r="M807" s="4"/>
      <c r="N807" s="4"/>
      <c r="O807" s="4"/>
      <c r="P807" s="4"/>
      <c r="Q807" s="4"/>
      <c r="R807" s="4"/>
      <c r="S807" s="1564"/>
      <c r="T807" s="1564"/>
      <c r="U807" s="1564"/>
      <c r="V807" s="1564"/>
      <c r="W807" s="1564"/>
      <c r="X807" s="1564"/>
      <c r="Y807" s="1564"/>
      <c r="Z807" s="1564"/>
      <c r="AA807" s="1564"/>
      <c r="AB807" s="1564"/>
      <c r="AC807"/>
      <c r="AD807"/>
      <c r="AE807" s="1664"/>
      <c r="AF807" s="1173"/>
      <c r="AG807" s="1503"/>
      <c r="AH807" s="1503"/>
      <c r="AI807" s="1032"/>
      <c r="AJ807"/>
      <c r="AK807"/>
      <c r="AL807"/>
      <c r="AM807" s="198"/>
      <c r="AN807" s="198"/>
      <c r="AO807" s="198"/>
      <c r="AP807" s="198"/>
      <c r="AQ807" s="198"/>
      <c r="AR807" s="198"/>
      <c r="AS807" s="198"/>
      <c r="AT807" s="198"/>
      <c r="AU807" s="198"/>
      <c r="AV807" s="198"/>
      <c r="AW807" s="198"/>
      <c r="AX807" s="198"/>
      <c r="AY807" s="198"/>
      <c r="AZ807" s="198"/>
      <c r="BA807" s="198"/>
      <c r="BB807" s="198"/>
      <c r="BC807" s="198"/>
      <c r="BD807" s="198"/>
      <c r="BE807" s="198"/>
      <c r="BF807" s="198"/>
      <c r="BG807"/>
      <c r="BH807"/>
    </row>
    <row r="808" spans="1:60" ht="13.5" thickBot="1" x14ac:dyDescent="0.35">
      <c r="A808" s="1414" t="s">
        <v>191</v>
      </c>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c r="AD808"/>
      <c r="AE808"/>
      <c r="AF808" s="1503"/>
      <c r="AG808" s="1503"/>
      <c r="AH808" s="1503"/>
      <c r="AI808" s="1032"/>
      <c r="AJ808"/>
      <c r="AK808"/>
      <c r="AL808"/>
      <c r="AM808" s="198"/>
      <c r="AN808" s="198"/>
      <c r="AO808" s="198"/>
      <c r="AP808" s="198"/>
      <c r="AQ808" s="198"/>
      <c r="AR808" s="198"/>
      <c r="AS808" s="198"/>
      <c r="AT808" s="198"/>
      <c r="AU808" s="198"/>
      <c r="AV808" s="198"/>
      <c r="AW808" s="198"/>
      <c r="AX808" s="198"/>
      <c r="AY808" s="198"/>
      <c r="AZ808" s="198"/>
      <c r="BA808" s="198"/>
      <c r="BB808" s="198"/>
      <c r="BC808" s="198"/>
      <c r="BD808" s="198"/>
      <c r="BE808" s="198"/>
      <c r="BF808" s="198"/>
      <c r="BG808"/>
      <c r="BH808"/>
    </row>
    <row r="809" spans="1:60" ht="13.5" thickTop="1" x14ac:dyDescent="0.3">
      <c r="A809" s="1017" t="s">
        <v>192</v>
      </c>
      <c r="B809" s="1491">
        <v>32902</v>
      </c>
      <c r="C809" s="931">
        <v>32919</v>
      </c>
      <c r="D809" s="931">
        <v>32945</v>
      </c>
      <c r="E809" s="931">
        <v>32974</v>
      </c>
      <c r="F809" s="931">
        <v>32996</v>
      </c>
      <c r="G809" s="931">
        <v>33002</v>
      </c>
      <c r="H809" s="931">
        <v>33032</v>
      </c>
      <c r="I809" s="931">
        <v>33039</v>
      </c>
      <c r="J809" s="931">
        <v>33044</v>
      </c>
      <c r="K809" s="931">
        <v>33052</v>
      </c>
      <c r="L809" s="931">
        <v>33059</v>
      </c>
      <c r="M809" s="931">
        <v>33065</v>
      </c>
      <c r="N809" s="931">
        <v>33072</v>
      </c>
      <c r="O809" s="931">
        <v>33078</v>
      </c>
      <c r="P809" s="931">
        <v>33129</v>
      </c>
      <c r="Q809" s="1492">
        <v>33142</v>
      </c>
      <c r="R809" s="1492">
        <v>33148</v>
      </c>
      <c r="S809" s="1492">
        <v>33157</v>
      </c>
      <c r="T809" s="1492">
        <v>33168</v>
      </c>
      <c r="U809" s="1493">
        <v>33178</v>
      </c>
      <c r="V809" s="931">
        <v>33191</v>
      </c>
      <c r="W809" s="931">
        <v>33204</v>
      </c>
      <c r="X809" s="1495">
        <v>1990</v>
      </c>
      <c r="Y809" s="1019"/>
      <c r="Z809" s="1019"/>
      <c r="AA809" s="1020"/>
      <c r="AB809" s="1020"/>
      <c r="AC809" s="1020"/>
      <c r="AD809" s="1020"/>
      <c r="AE809" s="1021"/>
      <c r="AF809" s="1514"/>
      <c r="AG809" s="1503"/>
      <c r="AH809" s="1503"/>
      <c r="AI809" s="1032"/>
      <c r="AJ809"/>
      <c r="AK809"/>
      <c r="AL809"/>
      <c r="AM809" s="1637"/>
      <c r="AN809" s="1637"/>
      <c r="AO809" s="1637"/>
      <c r="AP809" s="1637"/>
      <c r="AQ809" s="1637"/>
      <c r="AR809" s="1637"/>
      <c r="AS809" s="1637"/>
      <c r="AT809" s="1637"/>
      <c r="AU809" s="1637"/>
      <c r="AV809" s="1637"/>
      <c r="AW809" s="1637"/>
      <c r="AX809" s="1637"/>
      <c r="AY809" s="1637"/>
      <c r="AZ809" s="1637"/>
      <c r="BA809" s="1637"/>
      <c r="BB809" s="1637"/>
      <c r="BC809" s="1637"/>
      <c r="BD809" s="1637"/>
      <c r="BE809" s="1637"/>
      <c r="BF809" s="1637"/>
      <c r="BG809"/>
      <c r="BH809"/>
    </row>
    <row r="810" spans="1:60" ht="13" x14ac:dyDescent="0.3">
      <c r="A810" s="1025" t="s">
        <v>193</v>
      </c>
      <c r="B810" s="1496" t="s">
        <v>242</v>
      </c>
      <c r="C810" s="1173" t="s">
        <v>242</v>
      </c>
      <c r="D810" s="1173" t="s">
        <v>194</v>
      </c>
      <c r="E810" s="1173" t="s">
        <v>194</v>
      </c>
      <c r="F810" s="1173" t="s">
        <v>194</v>
      </c>
      <c r="G810" s="1173" t="s">
        <v>194</v>
      </c>
      <c r="H810" s="1173" t="s">
        <v>194</v>
      </c>
      <c r="I810" s="1173" t="s">
        <v>194</v>
      </c>
      <c r="J810" s="1173" t="s">
        <v>194</v>
      </c>
      <c r="K810" s="1173" t="s">
        <v>194</v>
      </c>
      <c r="L810" s="1173" t="s">
        <v>194</v>
      </c>
      <c r="M810" s="1173" t="s">
        <v>194</v>
      </c>
      <c r="N810" s="1173" t="s">
        <v>194</v>
      </c>
      <c r="O810" s="1173" t="s">
        <v>194</v>
      </c>
      <c r="P810" s="1173" t="s">
        <v>242</v>
      </c>
      <c r="Q810" s="1173" t="s">
        <v>194</v>
      </c>
      <c r="R810" s="1497" t="s">
        <v>194</v>
      </c>
      <c r="S810" s="1173" t="s">
        <v>194</v>
      </c>
      <c r="T810" s="1173" t="s">
        <v>242</v>
      </c>
      <c r="U810" s="1173" t="s">
        <v>242</v>
      </c>
      <c r="V810" s="1173" t="s">
        <v>194</v>
      </c>
      <c r="W810" s="1173" t="s">
        <v>242</v>
      </c>
      <c r="X810" s="1499"/>
      <c r="Y810" s="1500"/>
      <c r="Z810" s="1500"/>
      <c r="AA810" s="1501"/>
      <c r="AB810" s="1501"/>
      <c r="AC810" s="1501"/>
      <c r="AD810" s="1501"/>
      <c r="AE810" s="1502"/>
      <c r="AF810" s="1518"/>
      <c r="AG810" s="1503"/>
      <c r="AH810" s="1503"/>
      <c r="AI810" s="1032"/>
      <c r="AJ810"/>
      <c r="AK810"/>
      <c r="AL810"/>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c r="BH810"/>
    </row>
    <row r="811" spans="1:60" ht="13" x14ac:dyDescent="0.3">
      <c r="A811" s="1025" t="s">
        <v>195</v>
      </c>
      <c r="B811" s="1496" t="s">
        <v>283</v>
      </c>
      <c r="C811" s="1173" t="s">
        <v>260</v>
      </c>
      <c r="D811" s="1173" t="s">
        <v>260</v>
      </c>
      <c r="E811" s="1173" t="s">
        <v>246</v>
      </c>
      <c r="F811" s="1173" t="s">
        <v>260</v>
      </c>
      <c r="G811" s="1173" t="s">
        <v>283</v>
      </c>
      <c r="H811" s="1173" t="s">
        <v>260</v>
      </c>
      <c r="I811" s="1173" t="s">
        <v>260</v>
      </c>
      <c r="J811" s="1173" t="s">
        <v>196</v>
      </c>
      <c r="K811" s="1173" t="s">
        <v>260</v>
      </c>
      <c r="L811" s="1173" t="s">
        <v>260</v>
      </c>
      <c r="M811" s="1173" t="s">
        <v>260</v>
      </c>
      <c r="N811" s="1173" t="s">
        <v>260</v>
      </c>
      <c r="O811" s="1173" t="s">
        <v>260</v>
      </c>
      <c r="P811" s="1173" t="s">
        <v>260</v>
      </c>
      <c r="Q811" s="1497" t="s">
        <v>260</v>
      </c>
      <c r="R811" s="1497" t="s">
        <v>260</v>
      </c>
      <c r="S811" s="1173" t="s">
        <v>260</v>
      </c>
      <c r="T811" s="1173" t="s">
        <v>283</v>
      </c>
      <c r="U811" s="1173" t="s">
        <v>283</v>
      </c>
      <c r="V811" s="1173" t="s">
        <v>283</v>
      </c>
      <c r="W811" s="1173" t="s">
        <v>260</v>
      </c>
      <c r="X811" s="1033" t="s">
        <v>46</v>
      </c>
      <c r="Y811" s="1500"/>
      <c r="Z811" s="1501"/>
      <c r="AA811" s="1501"/>
      <c r="AB811" s="1501"/>
      <c r="AC811" s="1501"/>
      <c r="AD811" s="1501"/>
      <c r="AE811" s="1502"/>
      <c r="AF811" s="1525" t="s">
        <v>208</v>
      </c>
      <c r="AG811" s="1503"/>
      <c r="AH811" s="1503"/>
      <c r="AI811" s="1032"/>
      <c r="AJ811"/>
      <c r="AK811"/>
      <c r="AL811"/>
      <c r="AM811"/>
      <c r="AN811"/>
      <c r="AO811"/>
      <c r="AP811"/>
      <c r="AQ811"/>
      <c r="AR811"/>
      <c r="AS811"/>
      <c r="AT811"/>
      <c r="AU811"/>
      <c r="AV811"/>
      <c r="AW811"/>
      <c r="AX811"/>
      <c r="AY811"/>
      <c r="AZ811"/>
      <c r="BA811"/>
      <c r="BB811"/>
      <c r="BC811"/>
      <c r="BD811"/>
      <c r="BE811"/>
      <c r="BF811"/>
      <c r="BG811"/>
      <c r="BH811"/>
    </row>
    <row r="812" spans="1:60" ht="13.5" thickBot="1" x14ac:dyDescent="0.35">
      <c r="A812" s="1504" t="s">
        <v>292</v>
      </c>
      <c r="B812" s="1505">
        <v>3250</v>
      </c>
      <c r="C812" s="1268">
        <v>2750</v>
      </c>
      <c r="D812" s="1268">
        <v>2750</v>
      </c>
      <c r="E812" s="1268">
        <v>8000</v>
      </c>
      <c r="F812" s="1268">
        <v>10000</v>
      </c>
      <c r="G812" s="1268">
        <v>10000</v>
      </c>
      <c r="H812" s="1268">
        <v>5000</v>
      </c>
      <c r="I812" s="1268">
        <v>8500</v>
      </c>
      <c r="J812" s="1268">
        <v>10500</v>
      </c>
      <c r="K812" s="1268">
        <v>9000</v>
      </c>
      <c r="L812" s="1268">
        <v>10000</v>
      </c>
      <c r="M812" s="1268">
        <v>10000</v>
      </c>
      <c r="N812" s="1268">
        <v>10000</v>
      </c>
      <c r="O812" s="1268">
        <v>10500</v>
      </c>
      <c r="P812" s="1268">
        <v>7200</v>
      </c>
      <c r="Q812" s="1506">
        <v>5500</v>
      </c>
      <c r="R812" s="1506">
        <v>5000</v>
      </c>
      <c r="S812" s="1268">
        <v>5000</v>
      </c>
      <c r="T812" s="1268">
        <v>5000</v>
      </c>
      <c r="U812" s="1268">
        <v>5000</v>
      </c>
      <c r="V812" s="1268">
        <v>4200</v>
      </c>
      <c r="W812" s="1268">
        <v>3700</v>
      </c>
      <c r="X812" s="1508" t="s">
        <v>531</v>
      </c>
      <c r="Y812" s="1605"/>
      <c r="Z812" s="1510"/>
      <c r="AA812" s="1510"/>
      <c r="AB812" s="1510"/>
      <c r="AC812" s="1510"/>
      <c r="AD812" s="1510"/>
      <c r="AE812" s="1511"/>
      <c r="AF812" s="1525" t="s">
        <v>209</v>
      </c>
      <c r="AG812" s="1503"/>
      <c r="AH812" s="1503"/>
      <c r="AI812" s="1032"/>
      <c r="AJ812"/>
      <c r="AK812"/>
      <c r="AL812"/>
      <c r="AM812"/>
      <c r="AN812"/>
      <c r="AO812"/>
      <c r="AP812"/>
      <c r="AQ812"/>
      <c r="AR812"/>
      <c r="AS812"/>
      <c r="AT812"/>
      <c r="AU812"/>
      <c r="AV812"/>
      <c r="AW812"/>
      <c r="AX812"/>
      <c r="AY812"/>
      <c r="AZ812"/>
      <c r="BA812"/>
      <c r="BB812"/>
      <c r="BC812"/>
      <c r="BD812"/>
      <c r="BE812"/>
      <c r="BF812"/>
      <c r="BG812"/>
      <c r="BH812"/>
    </row>
    <row r="813" spans="1:60" ht="13.5" thickBot="1" x14ac:dyDescent="0.35">
      <c r="A813" s="1515" t="s">
        <v>199</v>
      </c>
      <c r="B813" s="1505" t="s">
        <v>201</v>
      </c>
      <c r="C813" s="1268" t="s">
        <v>201</v>
      </c>
      <c r="D813" s="1268" t="s">
        <v>201</v>
      </c>
      <c r="E813" s="1268" t="s">
        <v>201</v>
      </c>
      <c r="F813" s="1268" t="s">
        <v>200</v>
      </c>
      <c r="G813" s="1268" t="s">
        <v>200</v>
      </c>
      <c r="H813" s="1268" t="s">
        <v>200</v>
      </c>
      <c r="I813" s="1268" t="s">
        <v>200</v>
      </c>
      <c r="J813" s="1268" t="s">
        <v>200</v>
      </c>
      <c r="K813" s="1268" t="s">
        <v>200</v>
      </c>
      <c r="L813" s="1268" t="s">
        <v>200</v>
      </c>
      <c r="M813" s="1268" t="s">
        <v>200</v>
      </c>
      <c r="N813" s="1268" t="s">
        <v>200</v>
      </c>
      <c r="O813" s="1173" t="s">
        <v>200</v>
      </c>
      <c r="P813" s="1173" t="s">
        <v>248</v>
      </c>
      <c r="Q813" s="1497" t="s">
        <v>248</v>
      </c>
      <c r="R813" s="1497" t="s">
        <v>206</v>
      </c>
      <c r="S813" s="1173" t="s">
        <v>206</v>
      </c>
      <c r="T813" s="1173" t="s">
        <v>206</v>
      </c>
      <c r="U813" s="1173" t="s">
        <v>206</v>
      </c>
      <c r="V813" s="1173" t="s">
        <v>206</v>
      </c>
      <c r="W813" s="1173" t="s">
        <v>206</v>
      </c>
      <c r="X813" s="1050" t="s">
        <v>201</v>
      </c>
      <c r="Y813" s="1051" t="s">
        <v>202</v>
      </c>
      <c r="Z813" s="1050" t="s">
        <v>200</v>
      </c>
      <c r="AA813" s="1051" t="s">
        <v>204</v>
      </c>
      <c r="AB813" s="1050" t="s">
        <v>248</v>
      </c>
      <c r="AC813" s="1516" t="s">
        <v>204</v>
      </c>
      <c r="AD813" s="1050" t="s">
        <v>206</v>
      </c>
      <c r="AE813" s="1051" t="s">
        <v>202</v>
      </c>
      <c r="AF813" s="1529" t="s">
        <v>211</v>
      </c>
      <c r="AG813" s="1503"/>
      <c r="AH813" s="1503"/>
      <c r="AI813" s="1032"/>
      <c r="AJ813"/>
      <c r="AK813"/>
      <c r="AL813"/>
      <c r="AM813"/>
      <c r="AN813"/>
      <c r="AO813"/>
      <c r="AP813"/>
      <c r="AQ813"/>
      <c r="AR813"/>
      <c r="AS813"/>
      <c r="AT813"/>
      <c r="AU813"/>
      <c r="AV813"/>
      <c r="AW813"/>
      <c r="AX813"/>
      <c r="AY813"/>
      <c r="AZ813"/>
      <c r="BA813"/>
      <c r="BB813"/>
      <c r="BC813"/>
      <c r="BD813"/>
      <c r="BE813"/>
      <c r="BF813"/>
      <c r="BG813"/>
      <c r="BH813"/>
    </row>
    <row r="814" spans="1:60" ht="13" x14ac:dyDescent="0.3">
      <c r="A814" s="1053" t="s">
        <v>208</v>
      </c>
      <c r="B814" s="1273">
        <v>15</v>
      </c>
      <c r="C814" s="1273">
        <v>19</v>
      </c>
      <c r="D814" s="1273">
        <v>5</v>
      </c>
      <c r="E814" s="1273">
        <v>0</v>
      </c>
      <c r="F814" s="1273">
        <v>0</v>
      </c>
      <c r="G814" s="1273">
        <v>0</v>
      </c>
      <c r="H814" s="1273">
        <v>0</v>
      </c>
      <c r="I814" s="1273">
        <v>0</v>
      </c>
      <c r="J814" s="1273">
        <v>0</v>
      </c>
      <c r="K814" s="1273">
        <v>0</v>
      </c>
      <c r="L814" s="1519">
        <v>0</v>
      </c>
      <c r="M814" s="1273">
        <v>0</v>
      </c>
      <c r="N814" s="1273">
        <v>0</v>
      </c>
      <c r="O814" s="1273">
        <v>0</v>
      </c>
      <c r="P814" s="1273">
        <v>0</v>
      </c>
      <c r="Q814" s="1273">
        <v>0</v>
      </c>
      <c r="R814" s="1273">
        <v>0</v>
      </c>
      <c r="S814" s="1273">
        <v>0</v>
      </c>
      <c r="T814" s="1519">
        <v>0</v>
      </c>
      <c r="U814" s="1519">
        <v>35</v>
      </c>
      <c r="V814" s="1273">
        <v>81</v>
      </c>
      <c r="W814" s="1274">
        <v>17</v>
      </c>
      <c r="X814" s="1523">
        <v>39</v>
      </c>
      <c r="Y814" s="1522">
        <v>0.16956521739130434</v>
      </c>
      <c r="Z814" s="1523">
        <v>0</v>
      </c>
      <c r="AA814" s="1522">
        <v>0</v>
      </c>
      <c r="AB814" s="1523">
        <v>0</v>
      </c>
      <c r="AC814" s="1522">
        <v>0</v>
      </c>
      <c r="AD814" s="1523">
        <v>133</v>
      </c>
      <c r="AE814" s="1522">
        <v>1.7479300827966882E-2</v>
      </c>
      <c r="AF814" s="1529" t="s">
        <v>212</v>
      </c>
      <c r="AG814" s="1503"/>
      <c r="AH814" s="1503"/>
      <c r="AI814" s="1032"/>
      <c r="AJ814"/>
      <c r="AK814"/>
      <c r="AL814"/>
      <c r="AM814"/>
      <c r="AN814"/>
      <c r="AO814"/>
      <c r="AP814"/>
      <c r="AQ814"/>
      <c r="AR814"/>
      <c r="AS814"/>
      <c r="AT814"/>
      <c r="AU814"/>
      <c r="AV814"/>
      <c r="AW814"/>
      <c r="AX814"/>
      <c r="AY814"/>
      <c r="AZ814"/>
      <c r="BA814"/>
      <c r="BB814"/>
      <c r="BC814"/>
      <c r="BD814"/>
      <c r="BE814"/>
      <c r="BF814"/>
      <c r="BG814"/>
      <c r="BH814"/>
    </row>
    <row r="815" spans="1:60" ht="13" x14ac:dyDescent="0.3">
      <c r="A815" s="1065" t="s">
        <v>209</v>
      </c>
      <c r="B815" s="1274">
        <v>19</v>
      </c>
      <c r="C815" s="1274">
        <v>13</v>
      </c>
      <c r="D815" s="1274">
        <v>1</v>
      </c>
      <c r="E815" s="1274">
        <v>1</v>
      </c>
      <c r="F815" s="1274">
        <v>6</v>
      </c>
      <c r="G815" s="1274">
        <v>4</v>
      </c>
      <c r="H815" s="1274">
        <v>5</v>
      </c>
      <c r="I815" s="1274">
        <v>2</v>
      </c>
      <c r="J815" s="1274">
        <v>3</v>
      </c>
      <c r="K815" s="1274">
        <v>5</v>
      </c>
      <c r="L815" s="1527">
        <v>1</v>
      </c>
      <c r="M815" s="1274">
        <v>9</v>
      </c>
      <c r="N815" s="1274">
        <v>1</v>
      </c>
      <c r="O815" s="1274">
        <v>0</v>
      </c>
      <c r="P815" s="1274">
        <v>0</v>
      </c>
      <c r="Q815" s="1274">
        <v>2</v>
      </c>
      <c r="R815" s="1274">
        <v>2</v>
      </c>
      <c r="S815" s="1274">
        <v>38</v>
      </c>
      <c r="T815" s="1527">
        <v>102</v>
      </c>
      <c r="U815" s="1527">
        <v>182</v>
      </c>
      <c r="V815" s="1274">
        <v>135</v>
      </c>
      <c r="W815" s="1274">
        <v>27</v>
      </c>
      <c r="X815" s="1523">
        <v>34</v>
      </c>
      <c r="Y815" s="1522">
        <v>0.14782608695652175</v>
      </c>
      <c r="Z815" s="1523">
        <v>36</v>
      </c>
      <c r="AA815" s="1522">
        <v>0.34615384615384615</v>
      </c>
      <c r="AB815" s="1523">
        <v>2</v>
      </c>
      <c r="AC815" s="1522">
        <v>0.18181818181818182</v>
      </c>
      <c r="AD815" s="1523">
        <v>486</v>
      </c>
      <c r="AE815" s="1522">
        <v>6.3871730845051919E-2</v>
      </c>
      <c r="AF815" s="1529" t="s">
        <v>213</v>
      </c>
      <c r="AG815" s="1503"/>
      <c r="AH815" s="1503"/>
      <c r="AI815" s="1032"/>
      <c r="AJ815"/>
      <c r="AK815"/>
      <c r="AL815"/>
      <c r="AM815"/>
      <c r="AN815"/>
      <c r="AO815"/>
      <c r="AP815"/>
      <c r="AQ815"/>
      <c r="AR815"/>
      <c r="AS815"/>
      <c r="AT815"/>
      <c r="AU815"/>
      <c r="AV815"/>
      <c r="AW815"/>
      <c r="AX815"/>
      <c r="AY815"/>
      <c r="AZ815"/>
      <c r="BA815"/>
      <c r="BB815"/>
      <c r="BC815"/>
      <c r="BD815"/>
      <c r="BE815"/>
      <c r="BF815"/>
      <c r="BG815"/>
      <c r="BH815"/>
    </row>
    <row r="816" spans="1:60" ht="13" x14ac:dyDescent="0.3">
      <c r="A816" s="1065" t="s">
        <v>211</v>
      </c>
      <c r="B816" s="1274">
        <v>24</v>
      </c>
      <c r="C816" s="1274">
        <v>63</v>
      </c>
      <c r="D816" s="1274">
        <v>6</v>
      </c>
      <c r="E816" s="1274">
        <v>4</v>
      </c>
      <c r="F816" s="1274">
        <v>3</v>
      </c>
      <c r="G816" s="1274">
        <v>2</v>
      </c>
      <c r="H816" s="1274">
        <v>4</v>
      </c>
      <c r="I816" s="1274">
        <v>21</v>
      </c>
      <c r="J816" s="1274">
        <v>6</v>
      </c>
      <c r="K816" s="1274">
        <v>9</v>
      </c>
      <c r="L816" s="1527">
        <v>3</v>
      </c>
      <c r="M816" s="1274">
        <v>5</v>
      </c>
      <c r="N816" s="1274">
        <v>0</v>
      </c>
      <c r="O816" s="1274">
        <v>0</v>
      </c>
      <c r="P816" s="1274">
        <v>0</v>
      </c>
      <c r="Q816" s="1274">
        <v>7</v>
      </c>
      <c r="R816" s="1274">
        <v>17</v>
      </c>
      <c r="S816" s="1274">
        <v>143</v>
      </c>
      <c r="T816" s="1527">
        <v>575</v>
      </c>
      <c r="U816" s="1527">
        <v>523</v>
      </c>
      <c r="V816" s="1274">
        <v>562</v>
      </c>
      <c r="W816" s="1274">
        <v>145</v>
      </c>
      <c r="X816" s="1523">
        <v>97</v>
      </c>
      <c r="Y816" s="1522">
        <v>0.42173913043478262</v>
      </c>
      <c r="Z816" s="1523">
        <v>53</v>
      </c>
      <c r="AA816" s="1522">
        <v>0.50961538461538458</v>
      </c>
      <c r="AB816" s="1523">
        <v>7</v>
      </c>
      <c r="AC816" s="1522">
        <v>0.63636363636363635</v>
      </c>
      <c r="AD816" s="1523">
        <v>1965</v>
      </c>
      <c r="AE816" s="1522">
        <v>0.25824681298462349</v>
      </c>
      <c r="AF816" s="1529" t="s">
        <v>214</v>
      </c>
      <c r="AG816" s="1503"/>
      <c r="AH816" s="1503"/>
      <c r="AI816" s="1032"/>
      <c r="AJ816"/>
      <c r="AK816"/>
      <c r="AL816"/>
      <c r="AM816"/>
      <c r="AN816"/>
      <c r="AO816"/>
      <c r="AP816"/>
      <c r="AQ816"/>
      <c r="AR816"/>
      <c r="AS816"/>
      <c r="AT816"/>
      <c r="AU816"/>
      <c r="AV816"/>
      <c r="AW816"/>
      <c r="AX816"/>
      <c r="AY816"/>
      <c r="AZ816"/>
      <c r="BA816"/>
      <c r="BB816"/>
      <c r="BC816"/>
      <c r="BD816"/>
      <c r="BE816"/>
      <c r="BF816"/>
      <c r="BG816"/>
      <c r="BH816"/>
    </row>
    <row r="817" spans="1:60" ht="13" x14ac:dyDescent="0.3">
      <c r="A817" s="1065" t="s">
        <v>212</v>
      </c>
      <c r="B817" s="1274">
        <v>6</v>
      </c>
      <c r="C817" s="1274">
        <v>5</v>
      </c>
      <c r="D817" s="1274">
        <v>6</v>
      </c>
      <c r="E817" s="1274">
        <v>0</v>
      </c>
      <c r="F817" s="1274">
        <v>0</v>
      </c>
      <c r="G817" s="1274">
        <v>0</v>
      </c>
      <c r="H817" s="1274">
        <v>1</v>
      </c>
      <c r="I817" s="1274">
        <v>0</v>
      </c>
      <c r="J817" s="1274">
        <v>0</v>
      </c>
      <c r="K817" s="1274">
        <v>1</v>
      </c>
      <c r="L817" s="1527">
        <v>1</v>
      </c>
      <c r="M817" s="1274">
        <v>3</v>
      </c>
      <c r="N817" s="1274">
        <v>0</v>
      </c>
      <c r="O817" s="1274">
        <v>0</v>
      </c>
      <c r="P817" s="1274">
        <v>0</v>
      </c>
      <c r="Q817" s="1274">
        <v>0</v>
      </c>
      <c r="R817" s="1274">
        <v>3</v>
      </c>
      <c r="S817" s="1274">
        <v>28</v>
      </c>
      <c r="T817" s="1527">
        <v>144</v>
      </c>
      <c r="U817" s="1527">
        <v>258</v>
      </c>
      <c r="V817" s="1274">
        <v>242</v>
      </c>
      <c r="W817" s="1274">
        <v>100</v>
      </c>
      <c r="X817" s="1523">
        <v>17</v>
      </c>
      <c r="Y817" s="1522">
        <v>7.3913043478260873E-2</v>
      </c>
      <c r="Z817" s="1523">
        <v>6</v>
      </c>
      <c r="AA817" s="1522">
        <v>5.7692307692307696E-2</v>
      </c>
      <c r="AB817" s="1523">
        <v>0</v>
      </c>
      <c r="AC817" s="1522">
        <v>0</v>
      </c>
      <c r="AD817" s="1523">
        <v>775</v>
      </c>
      <c r="AE817" s="1522">
        <v>0.10185306873439348</v>
      </c>
      <c r="AF817" s="1529" t="s">
        <v>215</v>
      </c>
      <c r="AG817" s="1503"/>
      <c r="AH817" s="1503"/>
      <c r="AI817" s="1032"/>
      <c r="AJ817"/>
      <c r="AK817"/>
      <c r="AL817"/>
      <c r="AM817"/>
      <c r="AN817"/>
      <c r="AO817"/>
      <c r="AP817"/>
      <c r="AQ817"/>
      <c r="AR817"/>
      <c r="AS817"/>
      <c r="AT817"/>
      <c r="AU817"/>
      <c r="AV817"/>
      <c r="AW817"/>
      <c r="AX817"/>
      <c r="AY817"/>
      <c r="AZ817"/>
      <c r="BA817"/>
      <c r="BB817"/>
      <c r="BC817"/>
      <c r="BD817"/>
      <c r="BE817"/>
      <c r="BF817"/>
      <c r="BG817"/>
      <c r="BH817"/>
    </row>
    <row r="818" spans="1:60" ht="13.5" thickBot="1" x14ac:dyDescent="0.35">
      <c r="A818" s="1065" t="s">
        <v>213</v>
      </c>
      <c r="B818" s="1274">
        <v>2</v>
      </c>
      <c r="C818" s="1274">
        <v>1</v>
      </c>
      <c r="D818" s="1274">
        <v>1</v>
      </c>
      <c r="E818" s="1274">
        <v>1</v>
      </c>
      <c r="F818" s="1274">
        <v>0</v>
      </c>
      <c r="G818" s="1274">
        <v>0</v>
      </c>
      <c r="H818" s="1274">
        <v>0</v>
      </c>
      <c r="I818" s="1274">
        <v>0</v>
      </c>
      <c r="J818" s="1274">
        <v>1</v>
      </c>
      <c r="K818" s="1274">
        <v>0</v>
      </c>
      <c r="L818" s="1527">
        <v>0</v>
      </c>
      <c r="M818" s="1274">
        <v>0</v>
      </c>
      <c r="N818" s="1274">
        <v>0</v>
      </c>
      <c r="O818" s="1274">
        <v>0</v>
      </c>
      <c r="P818" s="1274">
        <v>0</v>
      </c>
      <c r="Q818" s="1274">
        <v>2</v>
      </c>
      <c r="R818" s="1274">
        <v>3</v>
      </c>
      <c r="S818" s="1274">
        <v>36</v>
      </c>
      <c r="T818" s="1527">
        <v>91</v>
      </c>
      <c r="U818" s="1527">
        <v>171</v>
      </c>
      <c r="V818" s="1274">
        <v>177</v>
      </c>
      <c r="W818" s="1274">
        <v>90</v>
      </c>
      <c r="X818" s="1523">
        <v>5</v>
      </c>
      <c r="Y818" s="1522">
        <v>2.1739130434782608E-2</v>
      </c>
      <c r="Z818" s="1523">
        <v>1</v>
      </c>
      <c r="AA818" s="1522">
        <v>9.6153846153846159E-3</v>
      </c>
      <c r="AB818" s="1523">
        <v>2</v>
      </c>
      <c r="AC818" s="1522">
        <v>0.18181818181818182</v>
      </c>
      <c r="AD818" s="1523">
        <v>568</v>
      </c>
      <c r="AE818" s="1522">
        <v>7.4648442633723222E-2</v>
      </c>
      <c r="AF818" s="1536" t="s">
        <v>216</v>
      </c>
      <c r="AG818" s="1537"/>
      <c r="AH818" s="1537"/>
      <c r="AI818" s="1587"/>
      <c r="AJ818"/>
      <c r="AK818"/>
      <c r="AL818"/>
      <c r="AM818"/>
      <c r="AN818"/>
      <c r="AO818"/>
      <c r="AP818"/>
      <c r="AQ818"/>
      <c r="AR818"/>
      <c r="AS818"/>
      <c r="AT818"/>
      <c r="AU818"/>
      <c r="AV818"/>
      <c r="AW818"/>
      <c r="AX818"/>
      <c r="AY818"/>
      <c r="AZ818"/>
      <c r="BA818"/>
      <c r="BB818"/>
      <c r="BC818"/>
      <c r="BD818"/>
      <c r="BE818"/>
      <c r="BF818"/>
      <c r="BG818"/>
      <c r="BH818"/>
    </row>
    <row r="819" spans="1:60" ht="13" x14ac:dyDescent="0.3">
      <c r="A819" s="1065" t="s">
        <v>214</v>
      </c>
      <c r="B819" s="1274">
        <v>3</v>
      </c>
      <c r="C819" s="1274">
        <v>1</v>
      </c>
      <c r="D819" s="1274">
        <v>0</v>
      </c>
      <c r="E819" s="1274">
        <v>0</v>
      </c>
      <c r="F819" s="1274">
        <v>0</v>
      </c>
      <c r="G819" s="1274">
        <v>0</v>
      </c>
      <c r="H819" s="1274">
        <v>0</v>
      </c>
      <c r="I819" s="1274">
        <v>0</v>
      </c>
      <c r="J819" s="1274">
        <v>0</v>
      </c>
      <c r="K819" s="1274">
        <v>0</v>
      </c>
      <c r="L819" s="1527">
        <v>0</v>
      </c>
      <c r="M819" s="1274">
        <v>1</v>
      </c>
      <c r="N819" s="1274">
        <v>0</v>
      </c>
      <c r="O819" s="1274">
        <v>0</v>
      </c>
      <c r="P819" s="1274">
        <v>0</v>
      </c>
      <c r="Q819" s="1274">
        <v>0</v>
      </c>
      <c r="R819" s="1274">
        <v>0</v>
      </c>
      <c r="S819" s="1274">
        <v>21</v>
      </c>
      <c r="T819" s="1527">
        <v>71</v>
      </c>
      <c r="U819" s="1527">
        <v>178</v>
      </c>
      <c r="V819" s="1274">
        <v>210</v>
      </c>
      <c r="W819" s="1274">
        <v>103</v>
      </c>
      <c r="X819" s="1523">
        <v>4</v>
      </c>
      <c r="Y819" s="1522">
        <v>1.7391304347826087E-2</v>
      </c>
      <c r="Z819" s="1523">
        <v>1</v>
      </c>
      <c r="AA819" s="1522">
        <v>9.6153846153846159E-3</v>
      </c>
      <c r="AB819" s="1523">
        <v>0</v>
      </c>
      <c r="AC819" s="1522">
        <v>0</v>
      </c>
      <c r="AD819" s="1523">
        <v>583</v>
      </c>
      <c r="AE819" s="1522">
        <v>7.6619792351163091E-2</v>
      </c>
      <c r="AF819" s="1544" t="s">
        <v>217</v>
      </c>
      <c r="AG819" s="1545"/>
      <c r="AH819" s="1545"/>
      <c r="AI819" s="1590"/>
      <c r="AJ819"/>
      <c r="AK819"/>
      <c r="AL819"/>
      <c r="AM819"/>
      <c r="AN819"/>
      <c r="AO819"/>
      <c r="AP819"/>
      <c r="AQ819"/>
      <c r="AR819"/>
      <c r="AS819"/>
      <c r="AT819"/>
      <c r="AU819"/>
      <c r="AV819"/>
      <c r="AW819"/>
      <c r="AX819"/>
      <c r="AY819"/>
      <c r="AZ819"/>
      <c r="BA819"/>
      <c r="BB819"/>
      <c r="BC819"/>
      <c r="BD819"/>
      <c r="BE819"/>
      <c r="BF819"/>
      <c r="BG819"/>
      <c r="BH819"/>
    </row>
    <row r="820" spans="1:60" ht="13" x14ac:dyDescent="0.3">
      <c r="A820" s="1065" t="s">
        <v>215</v>
      </c>
      <c r="B820" s="1274">
        <v>1</v>
      </c>
      <c r="C820" s="1274">
        <v>2</v>
      </c>
      <c r="D820" s="1274">
        <v>1</v>
      </c>
      <c r="E820" s="1274">
        <v>0</v>
      </c>
      <c r="F820" s="1274">
        <v>0</v>
      </c>
      <c r="G820" s="1274">
        <v>0</v>
      </c>
      <c r="H820" s="1274">
        <v>0</v>
      </c>
      <c r="I820" s="1274">
        <v>0</v>
      </c>
      <c r="J820" s="1274">
        <v>0</v>
      </c>
      <c r="K820" s="1274">
        <v>0</v>
      </c>
      <c r="L820" s="1527">
        <v>0</v>
      </c>
      <c r="M820" s="1274">
        <v>0</v>
      </c>
      <c r="N820" s="1274">
        <v>0</v>
      </c>
      <c r="O820" s="1274">
        <v>0</v>
      </c>
      <c r="P820" s="1274">
        <v>0</v>
      </c>
      <c r="Q820" s="1274">
        <v>0</v>
      </c>
      <c r="R820" s="1274">
        <v>0</v>
      </c>
      <c r="S820" s="1274">
        <v>14</v>
      </c>
      <c r="T820" s="1527">
        <v>82</v>
      </c>
      <c r="U820" s="1527">
        <v>154</v>
      </c>
      <c r="V820" s="1274">
        <v>147</v>
      </c>
      <c r="W820" s="1274">
        <v>65</v>
      </c>
      <c r="X820" s="1523">
        <v>4</v>
      </c>
      <c r="Y820" s="1522">
        <v>1.7391304347826087E-2</v>
      </c>
      <c r="Z820" s="1523">
        <v>0</v>
      </c>
      <c r="AA820" s="1522">
        <v>0</v>
      </c>
      <c r="AB820" s="1523">
        <v>0</v>
      </c>
      <c r="AC820" s="1522">
        <v>0</v>
      </c>
      <c r="AD820" s="1523">
        <v>462</v>
      </c>
      <c r="AE820" s="1522">
        <v>6.0717571297148117E-2</v>
      </c>
      <c r="AF820" s="1525" t="s">
        <v>219</v>
      </c>
      <c r="AG820" s="1546"/>
      <c r="AH820" s="1546"/>
      <c r="AI820" s="1603"/>
      <c r="AJ820"/>
      <c r="AK820"/>
      <c r="AL820"/>
      <c r="AM820"/>
      <c r="AN820"/>
      <c r="AO820"/>
      <c r="AP820"/>
      <c r="AQ820"/>
      <c r="AR820"/>
      <c r="AS820"/>
      <c r="AT820"/>
      <c r="AU820"/>
      <c r="AV820"/>
      <c r="AW820"/>
      <c r="AX820"/>
      <c r="AY820"/>
      <c r="AZ820"/>
      <c r="BA820"/>
      <c r="BB820"/>
      <c r="BC820"/>
      <c r="BD820"/>
      <c r="BE820"/>
      <c r="BF820"/>
      <c r="BG820"/>
      <c r="BH820"/>
    </row>
    <row r="821" spans="1:60" ht="13.5" thickBot="1" x14ac:dyDescent="0.35">
      <c r="A821" s="1069" t="s">
        <v>216</v>
      </c>
      <c r="B821" s="1279">
        <v>0</v>
      </c>
      <c r="C821" s="1279">
        <v>0</v>
      </c>
      <c r="D821" s="1279">
        <v>1</v>
      </c>
      <c r="E821" s="1279">
        <v>0</v>
      </c>
      <c r="F821" s="1279">
        <v>0</v>
      </c>
      <c r="G821" s="1279">
        <v>0</v>
      </c>
      <c r="H821" s="1279">
        <v>0</v>
      </c>
      <c r="I821" s="1279">
        <v>0</v>
      </c>
      <c r="J821" s="1279">
        <v>0</v>
      </c>
      <c r="K821" s="1279">
        <v>0</v>
      </c>
      <c r="L821" s="1530">
        <v>0</v>
      </c>
      <c r="M821" s="1279">
        <v>0</v>
      </c>
      <c r="N821" s="1279">
        <v>0</v>
      </c>
      <c r="O821" s="1279">
        <v>0</v>
      </c>
      <c r="P821" s="1279">
        <v>0</v>
      </c>
      <c r="Q821" s="1279">
        <v>0</v>
      </c>
      <c r="R821" s="1279">
        <v>0</v>
      </c>
      <c r="S821" s="1279">
        <v>5</v>
      </c>
      <c r="T821" s="1530">
        <v>16</v>
      </c>
      <c r="U821" s="1530">
        <v>43</v>
      </c>
      <c r="V821" s="1279">
        <v>34</v>
      </c>
      <c r="W821" s="1279">
        <v>14</v>
      </c>
      <c r="X821" s="1534">
        <v>1</v>
      </c>
      <c r="Y821" s="1533">
        <v>4.3478260869565218E-3</v>
      </c>
      <c r="Z821" s="1534">
        <v>0</v>
      </c>
      <c r="AA821" s="1533">
        <v>0</v>
      </c>
      <c r="AB821" s="1534">
        <v>0</v>
      </c>
      <c r="AC821" s="1533">
        <v>0</v>
      </c>
      <c r="AD821" s="1534">
        <v>112</v>
      </c>
      <c r="AE821" s="1533">
        <v>1.4719411223551058E-2</v>
      </c>
      <c r="AF821" s="1525" t="s">
        <v>220</v>
      </c>
      <c r="AG821" s="1546"/>
      <c r="AH821" s="1546"/>
      <c r="AI821" s="1603"/>
      <c r="AJ821"/>
      <c r="AK821"/>
      <c r="AL821"/>
      <c r="AM821"/>
      <c r="AN821"/>
      <c r="AO821"/>
      <c r="AP821"/>
      <c r="AQ821"/>
      <c r="AR821"/>
      <c r="AS821"/>
      <c r="AT821"/>
      <c r="AU821"/>
      <c r="AV821"/>
      <c r="AW821"/>
      <c r="AX821"/>
      <c r="AY821"/>
      <c r="AZ821"/>
      <c r="BA821"/>
      <c r="BB821"/>
      <c r="BC821"/>
      <c r="BD821"/>
      <c r="BE821"/>
      <c r="BF821"/>
      <c r="BG821"/>
      <c r="BH821"/>
    </row>
    <row r="822" spans="1:60" ht="13" x14ac:dyDescent="0.3">
      <c r="A822" s="1053" t="s">
        <v>217</v>
      </c>
      <c r="B822" s="1273">
        <v>5</v>
      </c>
      <c r="C822" s="1273">
        <v>2</v>
      </c>
      <c r="D822" s="1273">
        <v>2</v>
      </c>
      <c r="E822" s="1273">
        <v>0</v>
      </c>
      <c r="F822" s="1273">
        <v>3</v>
      </c>
      <c r="G822" s="1273">
        <v>0</v>
      </c>
      <c r="H822" s="1273">
        <v>0</v>
      </c>
      <c r="I822" s="1273">
        <v>2</v>
      </c>
      <c r="J822" s="1273">
        <v>0</v>
      </c>
      <c r="K822" s="1273">
        <v>0</v>
      </c>
      <c r="L822" s="1519">
        <v>0</v>
      </c>
      <c r="M822" s="1273">
        <v>0</v>
      </c>
      <c r="N822" s="1273">
        <v>0</v>
      </c>
      <c r="O822" s="1273">
        <v>0</v>
      </c>
      <c r="P822" s="1273">
        <v>0</v>
      </c>
      <c r="Q822" s="1273">
        <v>0</v>
      </c>
      <c r="R822" s="1273">
        <v>2</v>
      </c>
      <c r="S822" s="1273">
        <v>50</v>
      </c>
      <c r="T822" s="1519">
        <v>194</v>
      </c>
      <c r="U822" s="1519">
        <v>454</v>
      </c>
      <c r="V822" s="1273">
        <v>471</v>
      </c>
      <c r="W822" s="1538">
        <v>266</v>
      </c>
      <c r="X822" s="1542">
        <v>9</v>
      </c>
      <c r="Y822" s="1541">
        <v>3.9130434782608699E-2</v>
      </c>
      <c r="Z822" s="1542">
        <v>5</v>
      </c>
      <c r="AA822" s="1541">
        <v>4.807692307692308E-2</v>
      </c>
      <c r="AB822" s="1542">
        <v>0</v>
      </c>
      <c r="AC822" s="1541">
        <v>0</v>
      </c>
      <c r="AD822" s="1542">
        <v>1437</v>
      </c>
      <c r="AE822" s="1541">
        <v>0.1888553029307399</v>
      </c>
      <c r="AF822" s="1525" t="s">
        <v>221</v>
      </c>
      <c r="AG822" s="1546"/>
      <c r="AH822" s="1546"/>
      <c r="AI822" s="1603"/>
      <c r="AJ822"/>
      <c r="AK822"/>
      <c r="AL822"/>
      <c r="AM822"/>
      <c r="AN822"/>
      <c r="AO822"/>
      <c r="AP822"/>
      <c r="AQ822"/>
      <c r="AR822"/>
      <c r="AS822"/>
      <c r="AT822"/>
      <c r="AU822"/>
      <c r="AV822"/>
      <c r="AW822"/>
      <c r="AX822"/>
      <c r="AY822"/>
      <c r="AZ822"/>
      <c r="BA822"/>
      <c r="BB822"/>
      <c r="BC822"/>
      <c r="BD822"/>
      <c r="BE822"/>
      <c r="BF822"/>
      <c r="BG822"/>
      <c r="BH822"/>
    </row>
    <row r="823" spans="1:60" ht="13.5" thickBot="1" x14ac:dyDescent="0.35">
      <c r="A823" s="1065" t="s">
        <v>219</v>
      </c>
      <c r="B823" s="1274">
        <v>9</v>
      </c>
      <c r="C823" s="1274">
        <v>0</v>
      </c>
      <c r="D823" s="1274">
        <v>0</v>
      </c>
      <c r="E823" s="1274">
        <v>1</v>
      </c>
      <c r="F823" s="1274">
        <v>0</v>
      </c>
      <c r="G823" s="1274">
        <v>0</v>
      </c>
      <c r="H823" s="1274">
        <v>0</v>
      </c>
      <c r="I823" s="1274">
        <v>0</v>
      </c>
      <c r="J823" s="1274">
        <v>1</v>
      </c>
      <c r="K823" s="1274">
        <v>1</v>
      </c>
      <c r="L823" s="1527">
        <v>0</v>
      </c>
      <c r="M823" s="1274">
        <v>0</v>
      </c>
      <c r="N823" s="1274">
        <v>0</v>
      </c>
      <c r="O823" s="1274">
        <v>0</v>
      </c>
      <c r="P823" s="1274">
        <v>0</v>
      </c>
      <c r="Q823" s="1274">
        <v>0</v>
      </c>
      <c r="R823" s="1274">
        <v>0</v>
      </c>
      <c r="S823" s="1274">
        <v>14</v>
      </c>
      <c r="T823" s="1527">
        <v>93</v>
      </c>
      <c r="U823" s="1527">
        <v>210</v>
      </c>
      <c r="V823" s="1274">
        <v>253</v>
      </c>
      <c r="W823" s="1274">
        <v>150</v>
      </c>
      <c r="X823" s="1523">
        <v>10</v>
      </c>
      <c r="Y823" s="1522">
        <v>4.3478260869565216E-2</v>
      </c>
      <c r="Z823" s="1523">
        <v>2</v>
      </c>
      <c r="AA823" s="1522">
        <v>1.9230769230769232E-2</v>
      </c>
      <c r="AB823" s="1523">
        <v>0</v>
      </c>
      <c r="AC823" s="1522">
        <v>0</v>
      </c>
      <c r="AD823" s="1523">
        <v>720</v>
      </c>
      <c r="AE823" s="1522">
        <v>9.4624786437113945E-2</v>
      </c>
      <c r="AF823" s="1550" t="s">
        <v>222</v>
      </c>
      <c r="AG823" s="1551"/>
      <c r="AH823" s="1551"/>
      <c r="AI823" s="1694"/>
      <c r="AJ823"/>
      <c r="AK823"/>
      <c r="AL823"/>
      <c r="AM823"/>
      <c r="AN823"/>
      <c r="AO823"/>
      <c r="AP823"/>
      <c r="AQ823"/>
      <c r="AR823"/>
      <c r="AS823"/>
      <c r="AT823"/>
      <c r="AU823"/>
      <c r="AV823"/>
      <c r="AW823"/>
      <c r="AX823"/>
      <c r="AY823"/>
      <c r="AZ823"/>
      <c r="BA823"/>
      <c r="BB823"/>
      <c r="BC823"/>
      <c r="BD823"/>
      <c r="BE823"/>
      <c r="BF823"/>
      <c r="BG823"/>
      <c r="BH823"/>
    </row>
    <row r="824" spans="1:60" ht="13.5" thickBot="1" x14ac:dyDescent="0.35">
      <c r="A824" s="1065" t="s">
        <v>220</v>
      </c>
      <c r="B824" s="1274">
        <v>5</v>
      </c>
      <c r="C824" s="1548" t="s">
        <v>218</v>
      </c>
      <c r="D824" s="1548" t="s">
        <v>218</v>
      </c>
      <c r="E824" s="1548" t="s">
        <v>218</v>
      </c>
      <c r="F824" s="1548" t="s">
        <v>218</v>
      </c>
      <c r="G824" s="1548" t="s">
        <v>218</v>
      </c>
      <c r="H824" s="1548" t="s">
        <v>218</v>
      </c>
      <c r="I824" s="1548" t="s">
        <v>218</v>
      </c>
      <c r="J824" s="1548" t="s">
        <v>218</v>
      </c>
      <c r="K824" s="1548" t="s">
        <v>218</v>
      </c>
      <c r="L824" s="1548" t="s">
        <v>218</v>
      </c>
      <c r="M824" s="1548" t="s">
        <v>218</v>
      </c>
      <c r="N824" s="1548" t="s">
        <v>218</v>
      </c>
      <c r="O824" s="1548" t="s">
        <v>218</v>
      </c>
      <c r="P824" s="1274">
        <v>0</v>
      </c>
      <c r="Q824" s="1548" t="s">
        <v>218</v>
      </c>
      <c r="R824" s="1548" t="s">
        <v>218</v>
      </c>
      <c r="S824" s="1548" t="s">
        <v>218</v>
      </c>
      <c r="T824" s="1527">
        <v>16</v>
      </c>
      <c r="U824" s="1527">
        <v>45</v>
      </c>
      <c r="V824" s="1274">
        <v>115</v>
      </c>
      <c r="W824" s="1274">
        <v>63</v>
      </c>
      <c r="X824" s="1523">
        <v>5</v>
      </c>
      <c r="Y824" s="1522">
        <v>2.1739130434782608E-2</v>
      </c>
      <c r="Z824" s="1523" t="s">
        <v>218</v>
      </c>
      <c r="AA824" s="1522" t="s">
        <v>218</v>
      </c>
      <c r="AB824" s="1523">
        <v>0</v>
      </c>
      <c r="AC824" s="1522">
        <v>0</v>
      </c>
      <c r="AD824" s="1523">
        <v>239</v>
      </c>
      <c r="AE824" s="1522">
        <v>3.1410172164541991E-2</v>
      </c>
      <c r="AF824" s="1554"/>
      <c r="AG824" s="1555"/>
      <c r="AH824" s="1555"/>
      <c r="AI824" s="1555"/>
      <c r="AJ824"/>
      <c r="AK824"/>
      <c r="AL824"/>
      <c r="AM824" s="25"/>
      <c r="AN824" s="25"/>
      <c r="AO824" s="25"/>
      <c r="AP824" s="25"/>
      <c r="AQ824" s="25"/>
      <c r="AR824" s="25"/>
      <c r="AS824" s="25"/>
      <c r="AT824" s="25"/>
      <c r="AU824" s="25"/>
      <c r="AV824" s="25"/>
      <c r="AW824" s="25"/>
      <c r="AX824" s="25"/>
      <c r="AY824" s="25"/>
      <c r="AZ824" s="25"/>
      <c r="BA824" s="25"/>
      <c r="BB824" s="25"/>
      <c r="BC824" s="25"/>
      <c r="BD824" s="25"/>
      <c r="BE824" s="25"/>
      <c r="BF824" s="25"/>
      <c r="BG824"/>
      <c r="BH824"/>
    </row>
    <row r="825" spans="1:60" ht="13" x14ac:dyDescent="0.3">
      <c r="A825" s="1065" t="s">
        <v>221</v>
      </c>
      <c r="B825" s="1274">
        <v>5</v>
      </c>
      <c r="C825" s="1548" t="s">
        <v>218</v>
      </c>
      <c r="D825" s="1548" t="s">
        <v>218</v>
      </c>
      <c r="E825" s="1548" t="s">
        <v>218</v>
      </c>
      <c r="F825" s="1548" t="s">
        <v>218</v>
      </c>
      <c r="G825" s="1548" t="s">
        <v>218</v>
      </c>
      <c r="H825" s="1548" t="s">
        <v>218</v>
      </c>
      <c r="I825" s="1548" t="s">
        <v>218</v>
      </c>
      <c r="J825" s="1548" t="s">
        <v>218</v>
      </c>
      <c r="K825" s="1548" t="s">
        <v>218</v>
      </c>
      <c r="L825" s="1548" t="s">
        <v>218</v>
      </c>
      <c r="M825" s="1548" t="s">
        <v>218</v>
      </c>
      <c r="N825" s="1548" t="s">
        <v>218</v>
      </c>
      <c r="O825" s="1548" t="s">
        <v>218</v>
      </c>
      <c r="P825" s="1274">
        <v>0</v>
      </c>
      <c r="Q825" s="1548" t="s">
        <v>218</v>
      </c>
      <c r="R825" s="1548" t="s">
        <v>218</v>
      </c>
      <c r="S825" s="1548" t="s">
        <v>218</v>
      </c>
      <c r="T825" s="1527">
        <v>8</v>
      </c>
      <c r="U825" s="1527">
        <v>26</v>
      </c>
      <c r="V825" s="1274">
        <v>49</v>
      </c>
      <c r="W825" s="1274">
        <v>31</v>
      </c>
      <c r="X825" s="1523">
        <v>5</v>
      </c>
      <c r="Y825" s="1522">
        <v>2.1739130434782608E-2</v>
      </c>
      <c r="Z825" s="1523" t="s">
        <v>218</v>
      </c>
      <c r="AA825" s="1522" t="s">
        <v>218</v>
      </c>
      <c r="AB825" s="1523">
        <v>0</v>
      </c>
      <c r="AC825" s="1522">
        <v>0</v>
      </c>
      <c r="AD825" s="1523">
        <v>114</v>
      </c>
      <c r="AE825" s="1522">
        <v>1.4982257852543042E-2</v>
      </c>
      <c r="AF825"/>
      <c r="AG825"/>
      <c r="AH825"/>
      <c r="AI825"/>
      <c r="AJ825"/>
      <c r="AK825"/>
      <c r="AL825"/>
      <c r="AM825"/>
      <c r="AN825"/>
      <c r="AO825"/>
      <c r="AP825"/>
      <c r="AQ825"/>
      <c r="AR825"/>
      <c r="AS825"/>
      <c r="AT825"/>
      <c r="AU825"/>
      <c r="AV825"/>
      <c r="AW825"/>
      <c r="AX825"/>
      <c r="AY825"/>
      <c r="AZ825"/>
      <c r="BA825"/>
      <c r="BB825"/>
      <c r="BC825"/>
      <c r="BD825"/>
      <c r="BE825"/>
      <c r="BF825"/>
      <c r="BG825"/>
      <c r="BH825"/>
    </row>
    <row r="826" spans="1:60" ht="13.5" thickBot="1" x14ac:dyDescent="0.35">
      <c r="A826" s="1547" t="s">
        <v>222</v>
      </c>
      <c r="B826" s="1548" t="s">
        <v>218</v>
      </c>
      <c r="C826" s="1548" t="s">
        <v>218</v>
      </c>
      <c r="D826" s="1548" t="s">
        <v>218</v>
      </c>
      <c r="E826" s="1548" t="s">
        <v>218</v>
      </c>
      <c r="F826" s="1548" t="s">
        <v>218</v>
      </c>
      <c r="G826" s="1548" t="s">
        <v>218</v>
      </c>
      <c r="H826" s="1548" t="s">
        <v>218</v>
      </c>
      <c r="I826" s="1548" t="s">
        <v>218</v>
      </c>
      <c r="J826" s="1548" t="s">
        <v>218</v>
      </c>
      <c r="K826" s="1548" t="s">
        <v>218</v>
      </c>
      <c r="L826" s="1548" t="s">
        <v>218</v>
      </c>
      <c r="M826" s="1548" t="s">
        <v>218</v>
      </c>
      <c r="N826" s="1548" t="s">
        <v>218</v>
      </c>
      <c r="O826" s="1548" t="s">
        <v>218</v>
      </c>
      <c r="P826" s="1548" t="s">
        <v>218</v>
      </c>
      <c r="Q826" s="1548" t="s">
        <v>218</v>
      </c>
      <c r="R826" s="1548" t="s">
        <v>218</v>
      </c>
      <c r="S826" s="1548" t="s">
        <v>218</v>
      </c>
      <c r="T826" s="1548" t="s">
        <v>218</v>
      </c>
      <c r="U826" s="1549">
        <v>7</v>
      </c>
      <c r="V826" s="1548" t="s">
        <v>218</v>
      </c>
      <c r="W826" s="1279">
        <v>8</v>
      </c>
      <c r="X826" s="1523" t="s">
        <v>218</v>
      </c>
      <c r="Y826" s="1522" t="s">
        <v>218</v>
      </c>
      <c r="Z826" s="1523" t="s">
        <v>218</v>
      </c>
      <c r="AA826" s="1522" t="s">
        <v>218</v>
      </c>
      <c r="AB826" s="1523" t="s">
        <v>218</v>
      </c>
      <c r="AC826" s="1522" t="s">
        <v>218</v>
      </c>
      <c r="AD826" s="1523">
        <v>15</v>
      </c>
      <c r="AE826" s="1522">
        <v>1.9713497174398738E-3</v>
      </c>
      <c r="AF826" s="1664"/>
      <c r="AG826"/>
      <c r="AH826"/>
      <c r="AI826"/>
      <c r="AJ826"/>
      <c r="AK826"/>
      <c r="AL826"/>
      <c r="AM826"/>
      <c r="AN826"/>
      <c r="AO826"/>
      <c r="AP826"/>
      <c r="AQ826"/>
      <c r="AR826"/>
      <c r="AS826"/>
      <c r="AT826"/>
      <c r="AU826"/>
      <c r="AV826"/>
      <c r="AW826"/>
      <c r="AX826"/>
      <c r="AY826"/>
      <c r="AZ826"/>
      <c r="BA826"/>
      <c r="BB826"/>
      <c r="BC826"/>
      <c r="BD826"/>
      <c r="BE826"/>
      <c r="BF826"/>
      <c r="BG826"/>
      <c r="BH826"/>
    </row>
    <row r="827" spans="1:60" ht="13.5" thickBot="1" x14ac:dyDescent="0.35">
      <c r="A827" s="1090" t="s">
        <v>46</v>
      </c>
      <c r="B827" s="1427">
        <v>94</v>
      </c>
      <c r="C827" s="1427">
        <v>106</v>
      </c>
      <c r="D827" s="1427">
        <v>23</v>
      </c>
      <c r="E827" s="1427">
        <v>7</v>
      </c>
      <c r="F827" s="1427">
        <v>12</v>
      </c>
      <c r="G827" s="1427">
        <v>6</v>
      </c>
      <c r="H827" s="1427">
        <v>10</v>
      </c>
      <c r="I827" s="1427">
        <v>25</v>
      </c>
      <c r="J827" s="1427">
        <v>11</v>
      </c>
      <c r="K827" s="1427">
        <v>16</v>
      </c>
      <c r="L827" s="1427">
        <v>5</v>
      </c>
      <c r="M827" s="1427">
        <v>18</v>
      </c>
      <c r="N827" s="1427">
        <v>1</v>
      </c>
      <c r="O827" s="1427">
        <v>0</v>
      </c>
      <c r="P827" s="1427">
        <v>0</v>
      </c>
      <c r="Q827" s="1427">
        <v>11</v>
      </c>
      <c r="R827" s="1427">
        <v>27</v>
      </c>
      <c r="S827" s="1427">
        <v>349</v>
      </c>
      <c r="T827" s="1427">
        <v>1392</v>
      </c>
      <c r="U827" s="1427">
        <v>2286</v>
      </c>
      <c r="V827" s="1427">
        <v>2476</v>
      </c>
      <c r="W827" s="1427">
        <v>1079</v>
      </c>
      <c r="X827" s="1552">
        <v>230</v>
      </c>
      <c r="Y827" s="1553">
        <v>0.99999999999999989</v>
      </c>
      <c r="Z827" s="1552">
        <v>104</v>
      </c>
      <c r="AA827" s="1553">
        <v>1</v>
      </c>
      <c r="AB827" s="1552">
        <v>11</v>
      </c>
      <c r="AC827" s="1553">
        <v>1</v>
      </c>
      <c r="AD827" s="1552">
        <v>7609</v>
      </c>
      <c r="AE827" s="1553">
        <v>1</v>
      </c>
      <c r="AF827" s="1664"/>
      <c r="AG827"/>
      <c r="AH827"/>
      <c r="AI827"/>
      <c r="AJ827"/>
      <c r="AK827"/>
      <c r="AL827"/>
      <c r="AM827"/>
      <c r="AN827"/>
      <c r="AO827"/>
      <c r="AP827"/>
      <c r="AQ827"/>
      <c r="AR827"/>
      <c r="AS827"/>
      <c r="AT827"/>
      <c r="AU827"/>
      <c r="AV827"/>
      <c r="AW827"/>
      <c r="AX827"/>
      <c r="AY827"/>
      <c r="AZ827"/>
      <c r="BA827"/>
      <c r="BB827"/>
      <c r="BC827"/>
      <c r="BD827"/>
      <c r="BE827"/>
      <c r="BF827"/>
      <c r="BG827"/>
      <c r="BH827"/>
    </row>
    <row r="828" spans="1:60" ht="13.5" thickBot="1" x14ac:dyDescent="0.35">
      <c r="A828" s="1445" t="s">
        <v>528</v>
      </c>
      <c r="C828" s="4"/>
      <c r="D828" s="4"/>
      <c r="E828" s="4"/>
      <c r="F828" s="1453">
        <v>3</v>
      </c>
      <c r="G828" s="1453">
        <v>2</v>
      </c>
      <c r="H828" s="1453">
        <v>2</v>
      </c>
      <c r="I828" s="1453">
        <v>11</v>
      </c>
      <c r="J828" s="1453">
        <v>6</v>
      </c>
      <c r="K828" s="1453">
        <v>8</v>
      </c>
      <c r="L828" s="1453">
        <v>3</v>
      </c>
      <c r="M828" s="1453">
        <v>6</v>
      </c>
      <c r="N828" s="1453">
        <v>0</v>
      </c>
      <c r="O828" s="1453">
        <v>0</v>
      </c>
      <c r="P828" s="4"/>
      <c r="Q828" s="4"/>
      <c r="R828" s="4"/>
      <c r="S828" s="4"/>
      <c r="T828" s="4"/>
      <c r="U828" s="4"/>
      <c r="V828" s="4"/>
      <c r="W828" s="4"/>
      <c r="X828" s="1559" t="s">
        <v>537</v>
      </c>
      <c r="Y828" s="1560" t="s">
        <v>538</v>
      </c>
      <c r="Z828" s="1559" t="s">
        <v>537</v>
      </c>
      <c r="AA828" s="1560" t="s">
        <v>538</v>
      </c>
      <c r="AB828" s="1559" t="s">
        <v>537</v>
      </c>
      <c r="AC828" s="1560" t="s">
        <v>538</v>
      </c>
      <c r="AD828" s="1559" t="s">
        <v>537</v>
      </c>
      <c r="AE828" s="1560" t="s">
        <v>538</v>
      </c>
      <c r="AF828"/>
      <c r="AG828"/>
      <c r="AH828"/>
      <c r="AI828"/>
      <c r="AJ828"/>
      <c r="AK828"/>
      <c r="AL828"/>
      <c r="AM828"/>
      <c r="AN828"/>
      <c r="AO828"/>
      <c r="AP828"/>
      <c r="AQ828"/>
      <c r="AR828"/>
      <c r="AS828"/>
      <c r="AT828"/>
      <c r="AU828"/>
      <c r="AV828"/>
      <c r="AW828"/>
      <c r="AX828"/>
      <c r="AY828"/>
      <c r="AZ828"/>
      <c r="BA828"/>
      <c r="BB828"/>
      <c r="BC828"/>
      <c r="BD828"/>
      <c r="BE828"/>
      <c r="BF828"/>
      <c r="BG828"/>
      <c r="BH828"/>
    </row>
    <row r="829" spans="1:60" ht="13.5" thickTop="1" thickBot="1" x14ac:dyDescent="0.3">
      <c r="A829" s="1322" t="s">
        <v>529</v>
      </c>
      <c r="B829" s="1480">
        <f>SUM(F828:O828)/Z827</f>
        <v>0.39423076923076922</v>
      </c>
      <c r="C829"/>
      <c r="D829" s="4"/>
      <c r="E829" s="4"/>
      <c r="F829" s="4"/>
      <c r="G829" s="4"/>
      <c r="H829" s="4"/>
      <c r="I829" s="4"/>
      <c r="J829" s="4"/>
      <c r="K829" s="4"/>
      <c r="L829" s="4"/>
      <c r="M829" s="4"/>
      <c r="N829" s="4"/>
      <c r="O829" s="4"/>
      <c r="P829" s="4"/>
      <c r="Q829" s="4"/>
      <c r="R829" s="4"/>
      <c r="S829" s="4"/>
      <c r="T829" s="4"/>
      <c r="U829" s="4"/>
      <c r="V829" s="4"/>
      <c r="W829" s="4"/>
      <c r="X829" s="1561">
        <v>0.87391304347826082</v>
      </c>
      <c r="Y829" s="1562">
        <v>0.12608695652173912</v>
      </c>
      <c r="Z829" s="1561">
        <v>0.9326923076923076</v>
      </c>
      <c r="AA829" s="1562">
        <v>6.7307692307692318E-2</v>
      </c>
      <c r="AB829" s="1561">
        <v>1</v>
      </c>
      <c r="AC829" s="1562">
        <v>0</v>
      </c>
      <c r="AD829" s="1561">
        <v>0.66815613089762127</v>
      </c>
      <c r="AE829" s="1562">
        <v>0.33184386910237879</v>
      </c>
      <c r="AF829" s="1021"/>
      <c r="AG829" s="1022"/>
      <c r="AH829" s="1022"/>
      <c r="AI829" s="1022"/>
      <c r="AJ829" s="1023"/>
      <c r="AK829" s="1023"/>
      <c r="AL829" s="1024"/>
      <c r="AM829" s="198"/>
      <c r="AN829" s="198"/>
      <c r="AO829" s="198"/>
      <c r="AP829" s="198"/>
      <c r="AQ829" s="198"/>
      <c r="AR829" s="198"/>
      <c r="AS829" s="198"/>
      <c r="AT829" s="198"/>
      <c r="AU829" s="198"/>
      <c r="AV829" s="198"/>
      <c r="AW829" s="198"/>
      <c r="AX829" s="198"/>
      <c r="AY829" s="198"/>
      <c r="AZ829" s="198"/>
      <c r="BA829" s="198"/>
      <c r="BB829" s="198"/>
      <c r="BC829" s="198"/>
      <c r="BD829" s="198"/>
      <c r="BE829" s="198"/>
      <c r="BF829" s="198"/>
      <c r="BG829"/>
      <c r="BH829"/>
    </row>
    <row r="830" spans="1:60" ht="25.5" thickBot="1" x14ac:dyDescent="0.55000000000000004">
      <c r="A830" s="1011" t="s">
        <v>567</v>
      </c>
      <c r="B830" s="1012"/>
      <c r="C830" s="1012"/>
      <c r="D830" s="4"/>
      <c r="E830" s="4"/>
      <c r="F830" s="4"/>
      <c r="G830" s="4"/>
      <c r="H830" s="4"/>
      <c r="I830" s="4"/>
      <c r="J830" s="4"/>
      <c r="K830" s="4"/>
      <c r="L830" s="4"/>
      <c r="M830" s="4"/>
      <c r="N830" s="4"/>
      <c r="O830" s="4"/>
      <c r="P830" s="4"/>
      <c r="Q830" s="4"/>
      <c r="R830" s="4"/>
      <c r="S830" s="4"/>
      <c r="T830" s="4"/>
      <c r="U830" s="4"/>
      <c r="V830" s="4"/>
      <c r="W830" s="4"/>
      <c r="X830" s="1564"/>
      <c r="Y830" s="1564"/>
      <c r="Z830" s="1564"/>
      <c r="AA830" s="1564"/>
      <c r="AB830" s="1564"/>
      <c r="AC830" s="1564"/>
      <c r="AD830" s="1564"/>
      <c r="AE830" s="1564"/>
      <c r="AF830" s="1502"/>
      <c r="AG830" s="1173"/>
      <c r="AH830" s="1173"/>
      <c r="AI830" s="1173"/>
      <c r="AJ830" s="1503"/>
      <c r="AK830" s="1503"/>
      <c r="AL830" s="1032"/>
      <c r="AM830" s="198"/>
      <c r="AN830" s="198"/>
      <c r="AO830" s="198"/>
      <c r="AP830" s="198"/>
      <c r="AQ830" s="198"/>
      <c r="AR830" s="198"/>
      <c r="AS830" s="198"/>
      <c r="AT830" s="198"/>
      <c r="AU830" s="198"/>
      <c r="AV830" s="198"/>
      <c r="AW830" s="198"/>
      <c r="AX830" s="198"/>
      <c r="AY830" s="198"/>
      <c r="AZ830" s="198"/>
      <c r="BA830" s="198"/>
      <c r="BB830" s="198"/>
      <c r="BC830" s="198"/>
      <c r="BD830" s="198"/>
      <c r="BE830" s="198"/>
      <c r="BF830" s="198"/>
      <c r="BG830"/>
      <c r="BH830"/>
    </row>
    <row r="831" spans="1:60" ht="13.5" thickBot="1" x14ac:dyDescent="0.35">
      <c r="A831" s="1414" t="s">
        <v>191</v>
      </c>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c r="AD831"/>
      <c r="AE831"/>
      <c r="AF831" s="1502"/>
      <c r="AG831" s="1173"/>
      <c r="AH831" s="1173"/>
      <c r="AI831" s="1503"/>
      <c r="AJ831" s="1503"/>
      <c r="AK831" s="1503"/>
      <c r="AL831" s="1032"/>
      <c r="AM831" s="198"/>
      <c r="AN831" s="198"/>
      <c r="AO831" s="198"/>
      <c r="AP831" s="198"/>
      <c r="AQ831" s="198"/>
      <c r="AR831" s="198"/>
      <c r="AS831" s="198"/>
      <c r="AT831" s="198"/>
      <c r="AU831" s="198"/>
      <c r="AV831" s="198"/>
      <c r="AW831" s="198"/>
      <c r="AX831" s="198"/>
      <c r="AY831" s="198"/>
      <c r="AZ831" s="198"/>
      <c r="BA831" s="198"/>
      <c r="BB831" s="198"/>
      <c r="BC831" s="198"/>
      <c r="BD831" s="198"/>
      <c r="BE831" s="198"/>
      <c r="BF831" s="198"/>
      <c r="BG831"/>
      <c r="BH831"/>
    </row>
    <row r="832" spans="1:60" ht="14" thickTop="1" thickBot="1" x14ac:dyDescent="0.35">
      <c r="A832" s="1017" t="s">
        <v>192</v>
      </c>
      <c r="B832" s="1491">
        <v>32526</v>
      </c>
      <c r="C832" s="931">
        <v>32611</v>
      </c>
      <c r="D832" s="931">
        <v>32619</v>
      </c>
      <c r="E832" s="931">
        <v>32619</v>
      </c>
      <c r="F832" s="931">
        <v>32624</v>
      </c>
      <c r="G832" s="931">
        <v>32631</v>
      </c>
      <c r="H832" s="931">
        <v>32653</v>
      </c>
      <c r="I832" s="931">
        <v>32661</v>
      </c>
      <c r="J832" s="931">
        <v>32666</v>
      </c>
      <c r="K832" s="931">
        <v>32673</v>
      </c>
      <c r="L832" s="931">
        <v>32689</v>
      </c>
      <c r="M832" s="931">
        <v>32695</v>
      </c>
      <c r="N832" s="931">
        <v>32701</v>
      </c>
      <c r="O832" s="931">
        <v>32731</v>
      </c>
      <c r="P832" s="931">
        <v>32765</v>
      </c>
      <c r="Q832" s="1492">
        <v>32783</v>
      </c>
      <c r="R832" s="1492">
        <v>32790</v>
      </c>
      <c r="S832" s="1492">
        <v>32801</v>
      </c>
      <c r="T832" s="931">
        <v>32814</v>
      </c>
      <c r="U832" s="1568">
        <v>32832</v>
      </c>
      <c r="V832" s="1495">
        <v>1989</v>
      </c>
      <c r="W832" s="1019"/>
      <c r="X832" s="1019"/>
      <c r="Y832" s="1020"/>
      <c r="Z832" s="1020"/>
      <c r="AA832" s="1020"/>
      <c r="AB832" s="1020"/>
      <c r="AC832" s="1021"/>
      <c r="AD832" s="1022"/>
      <c r="AE832" s="1022"/>
      <c r="AF832" s="1511"/>
      <c r="AG832" s="1512" t="s">
        <v>532</v>
      </c>
      <c r="AH832" s="1513"/>
      <c r="AI832" s="1514"/>
      <c r="AJ832" s="1503"/>
      <c r="AK832" s="1503"/>
      <c r="AL832" s="1032"/>
      <c r="AM832" s="1637"/>
      <c r="AN832" s="1637"/>
      <c r="AO832" s="1637"/>
      <c r="AP832" s="1637"/>
      <c r="AQ832" s="1637"/>
      <c r="AR832" s="1637"/>
      <c r="AS832" s="1637"/>
      <c r="AT832" s="1637"/>
      <c r="AU832" s="1637"/>
      <c r="AV832" s="1637"/>
      <c r="AW832" s="1637"/>
      <c r="AX832" s="1637"/>
      <c r="AY832" s="1637"/>
      <c r="AZ832" s="1637"/>
      <c r="BA832" s="1637"/>
      <c r="BB832" s="1637"/>
      <c r="BC832" s="1637"/>
      <c r="BD832" s="1637"/>
      <c r="BE832" s="1637"/>
      <c r="BF832" s="1637"/>
      <c r="BG832"/>
      <c r="BH832"/>
    </row>
    <row r="833" spans="1:60" ht="13" x14ac:dyDescent="0.3">
      <c r="A833" s="1025" t="s">
        <v>193</v>
      </c>
      <c r="B833" s="1496" t="s">
        <v>242</v>
      </c>
      <c r="C833" s="1173" t="s">
        <v>242</v>
      </c>
      <c r="D833" s="1173" t="s">
        <v>194</v>
      </c>
      <c r="E833" s="1173" t="s">
        <v>194</v>
      </c>
      <c r="F833" s="1173" t="s">
        <v>194</v>
      </c>
      <c r="G833" s="1173" t="s">
        <v>194</v>
      </c>
      <c r="H833" s="1173" t="s">
        <v>194</v>
      </c>
      <c r="I833" s="1173" t="s">
        <v>194</v>
      </c>
      <c r="J833" s="1173" t="s">
        <v>194</v>
      </c>
      <c r="K833" s="1173" t="s">
        <v>194</v>
      </c>
      <c r="L833" s="1173" t="s">
        <v>194</v>
      </c>
      <c r="M833" s="1173" t="s">
        <v>194</v>
      </c>
      <c r="N833" s="1173" t="s">
        <v>194</v>
      </c>
      <c r="O833" s="1173" t="s">
        <v>194</v>
      </c>
      <c r="P833" s="1173" t="s">
        <v>242</v>
      </c>
      <c r="Q833" s="1173" t="s">
        <v>194</v>
      </c>
      <c r="R833" s="1497" t="s">
        <v>194</v>
      </c>
      <c r="S833" s="1173" t="s">
        <v>242</v>
      </c>
      <c r="T833" s="1173" t="s">
        <v>194</v>
      </c>
      <c r="U833" s="1173" t="s">
        <v>194</v>
      </c>
      <c r="V833" s="1499"/>
      <c r="W833" s="1500"/>
      <c r="X833" s="1500"/>
      <c r="Y833" s="1501"/>
      <c r="Z833" s="1501"/>
      <c r="AA833" s="1501"/>
      <c r="AB833" s="1501"/>
      <c r="AC833" s="1502"/>
      <c r="AD833" s="1173"/>
      <c r="AE833" s="1173"/>
      <c r="AF833" s="1051" t="s">
        <v>202</v>
      </c>
      <c r="AG833" s="1517" t="s">
        <v>207</v>
      </c>
      <c r="AH833" s="1051" t="s">
        <v>204</v>
      </c>
      <c r="AI833" s="1518"/>
      <c r="AJ833" s="1503"/>
      <c r="AK833" s="1503"/>
      <c r="AL833" s="1032"/>
      <c r="AM833" s="198"/>
      <c r="AN833" s="198"/>
      <c r="AO833" s="198"/>
      <c r="AP833" s="198"/>
      <c r="AQ833" s="198"/>
      <c r="AR833" s="198"/>
      <c r="AS833" s="198"/>
      <c r="AT833" s="198"/>
      <c r="AU833" s="198"/>
      <c r="AV833" s="198"/>
      <c r="AW833" s="198"/>
      <c r="AX833" s="198"/>
      <c r="AY833" s="198"/>
      <c r="AZ833" s="198"/>
      <c r="BA833" s="198"/>
      <c r="BB833" s="198"/>
      <c r="BC833" s="198"/>
      <c r="BD833" s="198"/>
      <c r="BE833" s="198"/>
      <c r="BF833" s="198"/>
      <c r="BG833"/>
      <c r="BH833"/>
    </row>
    <row r="834" spans="1:60" ht="13" x14ac:dyDescent="0.3">
      <c r="A834" s="1025" t="s">
        <v>195</v>
      </c>
      <c r="B834" s="1496" t="s">
        <v>260</v>
      </c>
      <c r="C834" s="1173" t="s">
        <v>260</v>
      </c>
      <c r="D834" s="1173" t="s">
        <v>260</v>
      </c>
      <c r="E834" s="1173" t="s">
        <v>416</v>
      </c>
      <c r="F834" s="1173" t="s">
        <v>246</v>
      </c>
      <c r="G834" s="1173" t="s">
        <v>246</v>
      </c>
      <c r="H834" s="1173" t="s">
        <v>246</v>
      </c>
      <c r="I834" s="1173" t="s">
        <v>196</v>
      </c>
      <c r="J834" s="1173" t="s">
        <v>196</v>
      </c>
      <c r="K834" s="1173" t="s">
        <v>196</v>
      </c>
      <c r="L834" s="1173" t="s">
        <v>196</v>
      </c>
      <c r="M834" s="1173" t="s">
        <v>246</v>
      </c>
      <c r="N834" s="1173" t="s">
        <v>260</v>
      </c>
      <c r="O834" s="1173" t="s">
        <v>246</v>
      </c>
      <c r="P834" s="1173" t="s">
        <v>283</v>
      </c>
      <c r="Q834" s="1497" t="s">
        <v>246</v>
      </c>
      <c r="R834" s="1497" t="s">
        <v>260</v>
      </c>
      <c r="S834" s="1173" t="s">
        <v>260</v>
      </c>
      <c r="T834" s="1173" t="s">
        <v>283</v>
      </c>
      <c r="U834" s="1173" t="s">
        <v>283</v>
      </c>
      <c r="V834" s="1033" t="s">
        <v>46</v>
      </c>
      <c r="W834" s="1500"/>
      <c r="X834" s="1501"/>
      <c r="Y834" s="1501"/>
      <c r="Z834" s="1501"/>
      <c r="AA834" s="1501"/>
      <c r="AB834" s="1501"/>
      <c r="AC834" s="1502"/>
      <c r="AD834" s="1173"/>
      <c r="AE834" s="1173"/>
      <c r="AF834" s="1522">
        <v>0</v>
      </c>
      <c r="AG834" s="1524">
        <v>70</v>
      </c>
      <c r="AH834" s="1522">
        <v>3.6314588088815106E-3</v>
      </c>
      <c r="AI834" s="1525" t="s">
        <v>208</v>
      </c>
      <c r="AJ834" s="1503"/>
      <c r="AK834" s="1503"/>
      <c r="AL834" s="1032"/>
      <c r="AM834"/>
      <c r="AN834"/>
      <c r="AO834"/>
      <c r="AP834"/>
      <c r="AQ834"/>
      <c r="AR834"/>
      <c r="AS834"/>
      <c r="AT834"/>
      <c r="AU834"/>
      <c r="AV834"/>
      <c r="AW834"/>
      <c r="AX834"/>
      <c r="AY834"/>
      <c r="AZ834"/>
      <c r="BA834"/>
      <c r="BB834"/>
      <c r="BC834"/>
      <c r="BD834"/>
      <c r="BE834"/>
      <c r="BF834"/>
      <c r="BG834"/>
      <c r="BH834"/>
    </row>
    <row r="835" spans="1:60" ht="13.5" thickBot="1" x14ac:dyDescent="0.35">
      <c r="A835" s="1504" t="s">
        <v>292</v>
      </c>
      <c r="B835" s="1505">
        <v>3000</v>
      </c>
      <c r="C835" s="1268">
        <v>2500</v>
      </c>
      <c r="D835" s="1268">
        <v>3100</v>
      </c>
      <c r="E835" s="1268">
        <v>3100</v>
      </c>
      <c r="F835" s="1268">
        <v>6000</v>
      </c>
      <c r="G835" s="1268">
        <v>6500</v>
      </c>
      <c r="H835" s="1268">
        <v>11500</v>
      </c>
      <c r="I835" s="1268">
        <v>10250</v>
      </c>
      <c r="J835" s="1268">
        <v>10500</v>
      </c>
      <c r="K835" s="1268">
        <v>10500</v>
      </c>
      <c r="L835" s="1268">
        <v>14000</v>
      </c>
      <c r="M835" s="1268">
        <v>10750</v>
      </c>
      <c r="N835" s="1268">
        <v>7800</v>
      </c>
      <c r="O835" s="1268">
        <v>15000</v>
      </c>
      <c r="P835" s="1268">
        <v>7500</v>
      </c>
      <c r="Q835" s="1506">
        <v>650</v>
      </c>
      <c r="R835" s="1506">
        <v>4000</v>
      </c>
      <c r="S835" s="1268">
        <v>1600</v>
      </c>
      <c r="T835" s="1268">
        <v>4000</v>
      </c>
      <c r="U835" s="1268">
        <v>7000</v>
      </c>
      <c r="V835" s="1508" t="s">
        <v>531</v>
      </c>
      <c r="W835" s="1605"/>
      <c r="X835" s="1510"/>
      <c r="Y835" s="1510"/>
      <c r="Z835" s="1510"/>
      <c r="AA835" s="1510"/>
      <c r="AB835" s="1510"/>
      <c r="AC835" s="1511"/>
      <c r="AD835" s="1512" t="s">
        <v>532</v>
      </c>
      <c r="AE835" s="1513"/>
      <c r="AF835" s="1522">
        <v>0.13914189150484046</v>
      </c>
      <c r="AG835" s="1524">
        <v>2815</v>
      </c>
      <c r="AH835" s="1522">
        <v>0.14603652210002074</v>
      </c>
      <c r="AI835" s="1525" t="s">
        <v>209</v>
      </c>
      <c r="AJ835" s="1503"/>
      <c r="AK835" s="1503"/>
      <c r="AL835" s="1032"/>
      <c r="AM835"/>
      <c r="AN835"/>
      <c r="AO835"/>
      <c r="AP835"/>
      <c r="AQ835"/>
      <c r="AR835"/>
      <c r="AS835"/>
      <c r="AT835"/>
      <c r="AU835"/>
      <c r="AV835"/>
      <c r="AW835"/>
      <c r="AX835"/>
      <c r="AY835"/>
      <c r="AZ835"/>
      <c r="BA835"/>
      <c r="BB835"/>
      <c r="BC835"/>
      <c r="BD835"/>
      <c r="BE835"/>
      <c r="BF835"/>
      <c r="BG835"/>
      <c r="BH835"/>
    </row>
    <row r="836" spans="1:60" ht="13.5" thickBot="1" x14ac:dyDescent="0.35">
      <c r="A836" s="1515" t="s">
        <v>199</v>
      </c>
      <c r="B836" s="1505" t="s">
        <v>201</v>
      </c>
      <c r="C836" s="1268" t="s">
        <v>201</v>
      </c>
      <c r="D836" s="1268" t="s">
        <v>201</v>
      </c>
      <c r="E836" s="1268" t="s">
        <v>200</v>
      </c>
      <c r="F836" s="1268" t="s">
        <v>200</v>
      </c>
      <c r="G836" s="1268" t="s">
        <v>200</v>
      </c>
      <c r="H836" s="1268" t="s">
        <v>200</v>
      </c>
      <c r="I836" s="1268" t="s">
        <v>200</v>
      </c>
      <c r="J836" s="1268" t="s">
        <v>200</v>
      </c>
      <c r="K836" s="1268" t="s">
        <v>200</v>
      </c>
      <c r="L836" s="1268" t="s">
        <v>200</v>
      </c>
      <c r="M836" s="1173" t="s">
        <v>200</v>
      </c>
      <c r="N836" s="1173" t="s">
        <v>200</v>
      </c>
      <c r="O836" s="1173" t="s">
        <v>200</v>
      </c>
      <c r="P836" s="1173" t="s">
        <v>248</v>
      </c>
      <c r="Q836" s="1497" t="s">
        <v>206</v>
      </c>
      <c r="R836" s="1497" t="s">
        <v>206</v>
      </c>
      <c r="S836" s="1173" t="s">
        <v>206</v>
      </c>
      <c r="T836" s="1173" t="s">
        <v>206</v>
      </c>
      <c r="U836" s="1173" t="s">
        <v>206</v>
      </c>
      <c r="V836" s="1050" t="s">
        <v>201</v>
      </c>
      <c r="W836" s="1051" t="s">
        <v>202</v>
      </c>
      <c r="X836" s="1050" t="s">
        <v>200</v>
      </c>
      <c r="Y836" s="1051" t="s">
        <v>204</v>
      </c>
      <c r="Z836" s="1050" t="s">
        <v>248</v>
      </c>
      <c r="AA836" s="1516" t="s">
        <v>204</v>
      </c>
      <c r="AB836" s="1050" t="s">
        <v>206</v>
      </c>
      <c r="AC836" s="1051" t="s">
        <v>202</v>
      </c>
      <c r="AD836" s="1517" t="s">
        <v>207</v>
      </c>
      <c r="AE836" s="1051" t="s">
        <v>204</v>
      </c>
      <c r="AF836" s="1522">
        <v>0.2908288938534685</v>
      </c>
      <c r="AG836" s="1524">
        <v>5712</v>
      </c>
      <c r="AH836" s="1522">
        <v>0.29632703880473127</v>
      </c>
      <c r="AI836" s="1529" t="s">
        <v>211</v>
      </c>
      <c r="AJ836" s="1503"/>
      <c r="AK836" s="1503"/>
      <c r="AL836" s="1032"/>
      <c r="AM836"/>
      <c r="AN836"/>
      <c r="AO836"/>
      <c r="AP836"/>
      <c r="AQ836"/>
      <c r="AR836"/>
      <c r="AS836"/>
      <c r="AT836"/>
      <c r="AU836"/>
      <c r="AV836"/>
      <c r="AW836"/>
      <c r="AX836"/>
      <c r="AY836"/>
      <c r="AZ836"/>
      <c r="BA836"/>
      <c r="BB836"/>
      <c r="BC836"/>
      <c r="BD836"/>
      <c r="BE836"/>
      <c r="BF836"/>
      <c r="BG836"/>
      <c r="BH836"/>
    </row>
    <row r="837" spans="1:60" ht="13" x14ac:dyDescent="0.3">
      <c r="A837" s="1053" t="s">
        <v>208</v>
      </c>
      <c r="B837" s="1273">
        <v>0</v>
      </c>
      <c r="C837" s="1273">
        <v>4</v>
      </c>
      <c r="D837" s="1273">
        <v>4</v>
      </c>
      <c r="E837" s="1273">
        <v>3</v>
      </c>
      <c r="F837" s="1273">
        <v>0</v>
      </c>
      <c r="G837" s="1273">
        <v>0</v>
      </c>
      <c r="H837" s="1273">
        <v>0</v>
      </c>
      <c r="I837" s="1273">
        <v>0</v>
      </c>
      <c r="J837" s="1273">
        <v>0</v>
      </c>
      <c r="K837" s="1273">
        <v>0</v>
      </c>
      <c r="L837" s="1519" t="s">
        <v>218</v>
      </c>
      <c r="M837" s="1273">
        <v>0</v>
      </c>
      <c r="N837" s="1273">
        <v>0</v>
      </c>
      <c r="O837" s="1273" t="s">
        <v>218</v>
      </c>
      <c r="P837" s="1273">
        <v>0</v>
      </c>
      <c r="Q837" s="1273">
        <v>0</v>
      </c>
      <c r="R837" s="1273">
        <v>3</v>
      </c>
      <c r="S837" s="1273">
        <v>11</v>
      </c>
      <c r="T837" s="1519">
        <v>177</v>
      </c>
      <c r="U837" s="1519">
        <v>132</v>
      </c>
      <c r="V837" s="1523">
        <v>8</v>
      </c>
      <c r="W837" s="1522">
        <v>6.8376068376068383E-2</v>
      </c>
      <c r="X837" s="1523">
        <v>3</v>
      </c>
      <c r="Y837" s="1522">
        <v>6.3829787234042548E-2</v>
      </c>
      <c r="Z837" s="1523">
        <v>0</v>
      </c>
      <c r="AA837" s="1522">
        <v>0</v>
      </c>
      <c r="AB837" s="1523">
        <v>323</v>
      </c>
      <c r="AC837" s="1522">
        <v>5.9539170506912445E-2</v>
      </c>
      <c r="AD837" s="1524">
        <v>334</v>
      </c>
      <c r="AE837" s="1522">
        <v>5.9738866034698621E-2</v>
      </c>
      <c r="AF837" s="1522">
        <v>0.12694048232800595</v>
      </c>
      <c r="AG837" s="1524">
        <v>2391</v>
      </c>
      <c r="AH837" s="1522">
        <v>0.12404025731479561</v>
      </c>
      <c r="AI837" s="1529" t="s">
        <v>212</v>
      </c>
      <c r="AJ837" s="1503"/>
      <c r="AK837" s="1503"/>
      <c r="AL837" s="1032"/>
      <c r="AM837"/>
      <c r="AN837"/>
      <c r="AO837"/>
      <c r="AP837"/>
      <c r="AQ837"/>
      <c r="AR837"/>
      <c r="AS837"/>
      <c r="AT837"/>
      <c r="AU837"/>
      <c r="AV837"/>
      <c r="AW837"/>
      <c r="AX837"/>
      <c r="AY837"/>
      <c r="AZ837"/>
      <c r="BA837"/>
      <c r="BB837"/>
      <c r="BC837"/>
      <c r="BD837"/>
      <c r="BE837"/>
      <c r="BF837"/>
      <c r="BG837"/>
      <c r="BH837"/>
    </row>
    <row r="838" spans="1:60" ht="13" x14ac:dyDescent="0.3">
      <c r="A838" s="1065" t="s">
        <v>209</v>
      </c>
      <c r="B838" s="1274">
        <v>0</v>
      </c>
      <c r="C838" s="1274">
        <v>1</v>
      </c>
      <c r="D838" s="1274">
        <v>0</v>
      </c>
      <c r="E838" s="1274">
        <v>0</v>
      </c>
      <c r="F838" s="1274">
        <v>0</v>
      </c>
      <c r="G838" s="1274">
        <v>0</v>
      </c>
      <c r="H838" s="1274">
        <v>4</v>
      </c>
      <c r="I838" s="1274">
        <v>4</v>
      </c>
      <c r="J838" s="1274">
        <v>2</v>
      </c>
      <c r="K838" s="1274">
        <v>1</v>
      </c>
      <c r="L838" s="1527">
        <v>1</v>
      </c>
      <c r="M838" s="1274">
        <v>2</v>
      </c>
      <c r="N838" s="1274">
        <v>0</v>
      </c>
      <c r="O838" s="1274">
        <v>0</v>
      </c>
      <c r="P838" s="1274">
        <v>2</v>
      </c>
      <c r="Q838" s="1274">
        <v>23</v>
      </c>
      <c r="R838" s="1274">
        <v>76</v>
      </c>
      <c r="S838" s="1274">
        <v>170</v>
      </c>
      <c r="T838" s="1527">
        <v>160</v>
      </c>
      <c r="U838" s="1527">
        <v>80</v>
      </c>
      <c r="V838" s="1523">
        <v>1</v>
      </c>
      <c r="W838" s="1522">
        <v>8.5470085470085479E-3</v>
      </c>
      <c r="X838" s="1523">
        <v>14</v>
      </c>
      <c r="Y838" s="1522">
        <v>0.2978723404255319</v>
      </c>
      <c r="Z838" s="1523">
        <v>2</v>
      </c>
      <c r="AA838" s="1522">
        <v>0.5</v>
      </c>
      <c r="AB838" s="1523">
        <v>509</v>
      </c>
      <c r="AC838" s="1522">
        <v>9.3824884792626725E-2</v>
      </c>
      <c r="AD838" s="1524">
        <v>526</v>
      </c>
      <c r="AE838" s="1522">
        <v>9.4079771060633158E-2</v>
      </c>
      <c r="AF838" s="1522">
        <v>7.1776364782035862E-2</v>
      </c>
      <c r="AG838" s="1524">
        <v>1294</v>
      </c>
      <c r="AH838" s="1522">
        <v>6.7130109981323932E-2</v>
      </c>
      <c r="AI838" s="1529" t="s">
        <v>213</v>
      </c>
      <c r="AJ838" s="1503"/>
      <c r="AK838" s="1503"/>
      <c r="AL838" s="1032"/>
      <c r="AM838"/>
      <c r="AN838"/>
      <c r="AO838"/>
      <c r="AP838"/>
      <c r="AQ838"/>
      <c r="AR838"/>
      <c r="AS838"/>
      <c r="AT838"/>
      <c r="AU838"/>
      <c r="AV838"/>
      <c r="AW838"/>
      <c r="AX838"/>
      <c r="AY838"/>
      <c r="AZ838"/>
      <c r="BA838"/>
      <c r="BB838"/>
      <c r="BC838"/>
      <c r="BD838"/>
      <c r="BE838"/>
      <c r="BF838"/>
      <c r="BG838"/>
      <c r="BH838"/>
    </row>
    <row r="839" spans="1:60" ht="13" x14ac:dyDescent="0.3">
      <c r="A839" s="1065" t="s">
        <v>211</v>
      </c>
      <c r="B839" s="1274">
        <v>13</v>
      </c>
      <c r="C839" s="1274">
        <v>1</v>
      </c>
      <c r="D839" s="1274">
        <v>0</v>
      </c>
      <c r="E839" s="1274">
        <v>0</v>
      </c>
      <c r="F839" s="1274">
        <v>1</v>
      </c>
      <c r="G839" s="1274">
        <v>3</v>
      </c>
      <c r="H839" s="1274">
        <v>1</v>
      </c>
      <c r="I839" s="1274">
        <v>4</v>
      </c>
      <c r="J839" s="1274">
        <v>4</v>
      </c>
      <c r="K839" s="1274">
        <v>1</v>
      </c>
      <c r="L839" s="1527">
        <v>1</v>
      </c>
      <c r="M839" s="1274">
        <v>2</v>
      </c>
      <c r="N839" s="1274">
        <v>4</v>
      </c>
      <c r="O839" s="1274">
        <v>1</v>
      </c>
      <c r="P839" s="1274">
        <v>2</v>
      </c>
      <c r="Q839" s="1274">
        <v>44</v>
      </c>
      <c r="R839" s="1274">
        <v>320</v>
      </c>
      <c r="S839" s="1274">
        <v>403</v>
      </c>
      <c r="T839" s="1527">
        <v>568</v>
      </c>
      <c r="U839" s="1527">
        <v>458</v>
      </c>
      <c r="V839" s="1523">
        <v>14</v>
      </c>
      <c r="W839" s="1522">
        <v>0.11965811965811966</v>
      </c>
      <c r="X839" s="1523">
        <v>22</v>
      </c>
      <c r="Y839" s="1522">
        <v>0.46808510638297873</v>
      </c>
      <c r="Z839" s="1523">
        <v>2</v>
      </c>
      <c r="AA839" s="1522">
        <v>0.5</v>
      </c>
      <c r="AB839" s="1523">
        <v>1793</v>
      </c>
      <c r="AC839" s="1522">
        <v>0.33050691244239633</v>
      </c>
      <c r="AD839" s="1524">
        <v>1831</v>
      </c>
      <c r="AE839" s="1522">
        <v>0.32749060990878198</v>
      </c>
      <c r="AF839" s="1522">
        <v>6.8511198945981552E-2</v>
      </c>
      <c r="AG839" s="1524">
        <v>1230</v>
      </c>
      <c r="AH839" s="1522">
        <v>6.3809919070346541E-2</v>
      </c>
      <c r="AI839" s="1529" t="s">
        <v>214</v>
      </c>
      <c r="AJ839" s="1503"/>
      <c r="AK839" s="1503"/>
      <c r="AL839" s="1032"/>
      <c r="AM839"/>
      <c r="AN839"/>
      <c r="AO839"/>
      <c r="AP839"/>
      <c r="AQ839"/>
      <c r="AR839"/>
      <c r="AS839"/>
      <c r="AT839"/>
      <c r="AU839"/>
      <c r="AV839"/>
      <c r="AW839"/>
      <c r="AX839"/>
      <c r="AY839"/>
      <c r="AZ839"/>
      <c r="BA839"/>
      <c r="BB839"/>
      <c r="BC839"/>
      <c r="BD839"/>
      <c r="BE839"/>
      <c r="BF839"/>
      <c r="BG839"/>
      <c r="BH839"/>
    </row>
    <row r="840" spans="1:60" ht="13" x14ac:dyDescent="0.3">
      <c r="A840" s="1065" t="s">
        <v>212</v>
      </c>
      <c r="B840" s="1274">
        <v>6</v>
      </c>
      <c r="C840" s="1274">
        <v>0</v>
      </c>
      <c r="D840" s="1274">
        <v>0</v>
      </c>
      <c r="E840" s="1274">
        <v>0</v>
      </c>
      <c r="F840" s="1274">
        <v>0</v>
      </c>
      <c r="G840" s="1274">
        <v>0</v>
      </c>
      <c r="H840" s="1274">
        <v>0</v>
      </c>
      <c r="I840" s="1274">
        <v>0</v>
      </c>
      <c r="J840" s="1274">
        <v>0</v>
      </c>
      <c r="K840" s="1274">
        <v>1</v>
      </c>
      <c r="L840" s="1527">
        <v>0</v>
      </c>
      <c r="M840" s="1274">
        <v>0</v>
      </c>
      <c r="N840" s="1274">
        <v>0</v>
      </c>
      <c r="O840" s="1274">
        <v>0</v>
      </c>
      <c r="P840" s="1274">
        <v>0</v>
      </c>
      <c r="Q840" s="1274">
        <v>17</v>
      </c>
      <c r="R840" s="1274">
        <v>74</v>
      </c>
      <c r="S840" s="1274">
        <v>234</v>
      </c>
      <c r="T840" s="1527">
        <v>376</v>
      </c>
      <c r="U840" s="1527">
        <v>136</v>
      </c>
      <c r="V840" s="1523">
        <v>6</v>
      </c>
      <c r="W840" s="1522">
        <v>5.128205128205128E-2</v>
      </c>
      <c r="X840" s="1523">
        <v>1</v>
      </c>
      <c r="Y840" s="1522">
        <v>2.1276595744680851E-2</v>
      </c>
      <c r="Z840" s="1523">
        <v>0</v>
      </c>
      <c r="AA840" s="1522">
        <v>0</v>
      </c>
      <c r="AB840" s="1523">
        <v>837</v>
      </c>
      <c r="AC840" s="1522">
        <v>0.15428571428571428</v>
      </c>
      <c r="AD840" s="1524">
        <v>844</v>
      </c>
      <c r="AE840" s="1522">
        <v>0.15095689500983725</v>
      </c>
      <c r="AF840" s="1522">
        <v>6.8625766168299254E-2</v>
      </c>
      <c r="AG840" s="1524">
        <v>1320</v>
      </c>
      <c r="AH840" s="1522">
        <v>6.8478937538908491E-2</v>
      </c>
      <c r="AI840" s="1529" t="s">
        <v>215</v>
      </c>
      <c r="AJ840" s="1503"/>
      <c r="AK840" s="1503"/>
      <c r="AL840" s="1032"/>
      <c r="AM840"/>
      <c r="AN840"/>
      <c r="AO840"/>
      <c r="AP840"/>
      <c r="AQ840"/>
      <c r="AR840"/>
      <c r="AS840"/>
      <c r="AT840"/>
      <c r="AU840"/>
      <c r="AV840"/>
      <c r="AW840"/>
      <c r="AX840"/>
      <c r="AY840"/>
      <c r="AZ840"/>
      <c r="BA840"/>
      <c r="BB840"/>
      <c r="BC840"/>
      <c r="BD840"/>
      <c r="BE840"/>
      <c r="BF840"/>
      <c r="BG840"/>
      <c r="BH840"/>
    </row>
    <row r="841" spans="1:60" ht="13.5" thickBot="1" x14ac:dyDescent="0.35">
      <c r="A841" s="1065" t="s">
        <v>213</v>
      </c>
      <c r="B841" s="1274">
        <v>2</v>
      </c>
      <c r="C841" s="1274">
        <v>0</v>
      </c>
      <c r="D841" s="1274">
        <v>0</v>
      </c>
      <c r="E841" s="1274">
        <v>0</v>
      </c>
      <c r="F841" s="1274">
        <v>0</v>
      </c>
      <c r="G841" s="1274">
        <v>0</v>
      </c>
      <c r="H841" s="1274">
        <v>0</v>
      </c>
      <c r="I841" s="1274">
        <v>0</v>
      </c>
      <c r="J841" s="1274">
        <v>0</v>
      </c>
      <c r="K841" s="1274">
        <v>0</v>
      </c>
      <c r="L841" s="1527">
        <v>0</v>
      </c>
      <c r="M841" s="1274">
        <v>0</v>
      </c>
      <c r="N841" s="1274">
        <v>0</v>
      </c>
      <c r="O841" s="1274">
        <v>0</v>
      </c>
      <c r="P841" s="1274">
        <v>0</v>
      </c>
      <c r="Q841" s="1274">
        <v>4</v>
      </c>
      <c r="R841" s="1274">
        <v>29</v>
      </c>
      <c r="S841" s="1274">
        <v>91</v>
      </c>
      <c r="T841" s="1527">
        <v>207</v>
      </c>
      <c r="U841" s="1527">
        <v>64</v>
      </c>
      <c r="V841" s="1523">
        <v>2</v>
      </c>
      <c r="W841" s="1522">
        <v>1.7094017094017096E-2</v>
      </c>
      <c r="X841" s="1523">
        <v>0</v>
      </c>
      <c r="Y841" s="1522">
        <v>0</v>
      </c>
      <c r="Z841" s="1523">
        <v>0</v>
      </c>
      <c r="AA841" s="1522">
        <v>0</v>
      </c>
      <c r="AB841" s="1523">
        <v>395</v>
      </c>
      <c r="AC841" s="1522">
        <v>7.2811059907834097E-2</v>
      </c>
      <c r="AD841" s="1524">
        <v>397</v>
      </c>
      <c r="AE841" s="1522">
        <v>7.1006975496333391E-2</v>
      </c>
      <c r="AF841" s="1533">
        <v>1.3633499455805694E-2</v>
      </c>
      <c r="AG841" s="1663">
        <v>256</v>
      </c>
      <c r="AH841" s="1533">
        <v>1.3280763643909526E-2</v>
      </c>
      <c r="AI841" s="1536" t="s">
        <v>216</v>
      </c>
      <c r="AJ841" s="1537"/>
      <c r="AK841" s="1537"/>
      <c r="AL841" s="1587"/>
      <c r="AM841"/>
      <c r="AN841"/>
      <c r="AO841"/>
      <c r="AP841"/>
      <c r="AQ841"/>
      <c r="AR841"/>
      <c r="AS841"/>
      <c r="AT841"/>
      <c r="AU841"/>
      <c r="AV841"/>
      <c r="AW841"/>
      <c r="AX841"/>
      <c r="AY841"/>
      <c r="AZ841"/>
      <c r="BA841"/>
      <c r="BB841"/>
      <c r="BC841"/>
      <c r="BD841"/>
      <c r="BE841"/>
      <c r="BF841"/>
      <c r="BG841"/>
      <c r="BH841"/>
    </row>
    <row r="842" spans="1:60" ht="13" x14ac:dyDescent="0.3">
      <c r="A842" s="1065" t="s">
        <v>214</v>
      </c>
      <c r="B842" s="1274">
        <v>6</v>
      </c>
      <c r="C842" s="1274">
        <v>0</v>
      </c>
      <c r="D842" s="1274">
        <v>0</v>
      </c>
      <c r="E842" s="1274">
        <v>0</v>
      </c>
      <c r="F842" s="1274">
        <v>0</v>
      </c>
      <c r="G842" s="1274">
        <v>0</v>
      </c>
      <c r="H842" s="1274">
        <v>0</v>
      </c>
      <c r="I842" s="1274">
        <v>0</v>
      </c>
      <c r="J842" s="1274">
        <v>0</v>
      </c>
      <c r="K842" s="1274">
        <v>0</v>
      </c>
      <c r="L842" s="1527">
        <v>0</v>
      </c>
      <c r="M842" s="1274">
        <v>0</v>
      </c>
      <c r="N842" s="1274">
        <v>0</v>
      </c>
      <c r="O842" s="1274">
        <v>0</v>
      </c>
      <c r="P842" s="1274">
        <v>0</v>
      </c>
      <c r="Q842" s="1274">
        <v>0</v>
      </c>
      <c r="R842" s="1274">
        <v>29</v>
      </c>
      <c r="S842" s="1274">
        <v>95</v>
      </c>
      <c r="T842" s="1527">
        <v>163</v>
      </c>
      <c r="U842" s="1527">
        <v>121</v>
      </c>
      <c r="V842" s="1523">
        <v>6</v>
      </c>
      <c r="W842" s="1522">
        <v>5.128205128205128E-2</v>
      </c>
      <c r="X842" s="1523">
        <v>0</v>
      </c>
      <c r="Y842" s="1522">
        <v>0</v>
      </c>
      <c r="Z842" s="1523">
        <v>0</v>
      </c>
      <c r="AA842" s="1522">
        <v>0</v>
      </c>
      <c r="AB842" s="1523">
        <v>408</v>
      </c>
      <c r="AC842" s="1522">
        <v>7.5207373271889408E-2</v>
      </c>
      <c r="AD842" s="1524">
        <v>414</v>
      </c>
      <c r="AE842" s="1522">
        <v>7.4047576462171347E-2</v>
      </c>
      <c r="AF842" s="1541">
        <v>0.13748066678123388</v>
      </c>
      <c r="AG842" s="1543">
        <v>2611</v>
      </c>
      <c r="AH842" s="1541">
        <v>0.13545341357128035</v>
      </c>
      <c r="AI842" s="1544" t="s">
        <v>217</v>
      </c>
      <c r="AJ842" s="1545"/>
      <c r="AK842" s="1545"/>
      <c r="AL842" s="1590"/>
      <c r="AM842"/>
      <c r="AN842"/>
      <c r="AO842"/>
      <c r="AP842"/>
      <c r="AQ842"/>
      <c r="AR842"/>
      <c r="AS842"/>
      <c r="AT842"/>
      <c r="AU842"/>
      <c r="AV842"/>
      <c r="AW842"/>
      <c r="AX842"/>
      <c r="AY842"/>
      <c r="AZ842"/>
      <c r="BA842"/>
      <c r="BB842"/>
      <c r="BC842"/>
      <c r="BD842"/>
      <c r="BE842"/>
      <c r="BF842"/>
      <c r="BG842"/>
      <c r="BH842"/>
    </row>
    <row r="843" spans="1:60" ht="13" x14ac:dyDescent="0.3">
      <c r="A843" s="1065" t="s">
        <v>215</v>
      </c>
      <c r="B843" s="1274">
        <v>1</v>
      </c>
      <c r="C843" s="1274">
        <v>0</v>
      </c>
      <c r="D843" s="1274">
        <v>0</v>
      </c>
      <c r="E843" s="1274">
        <v>0</v>
      </c>
      <c r="F843" s="1274">
        <v>0</v>
      </c>
      <c r="G843" s="1274">
        <v>1</v>
      </c>
      <c r="H843" s="1274">
        <v>0</v>
      </c>
      <c r="I843" s="1274">
        <v>0</v>
      </c>
      <c r="J843" s="1274">
        <v>1</v>
      </c>
      <c r="K843" s="1274">
        <v>2</v>
      </c>
      <c r="L843" s="1527">
        <v>0</v>
      </c>
      <c r="M843" s="1274">
        <v>1</v>
      </c>
      <c r="N843" s="1274">
        <v>1</v>
      </c>
      <c r="O843" s="1274" t="s">
        <v>218</v>
      </c>
      <c r="P843" s="1274">
        <v>0</v>
      </c>
      <c r="Q843" s="1274">
        <v>0</v>
      </c>
      <c r="R843" s="1274">
        <v>21</v>
      </c>
      <c r="S843" s="1274">
        <v>68</v>
      </c>
      <c r="T843" s="1527">
        <v>82</v>
      </c>
      <c r="U843" s="1527">
        <v>61</v>
      </c>
      <c r="V843" s="1523">
        <v>1</v>
      </c>
      <c r="W843" s="1522">
        <v>8.5470085470085479E-3</v>
      </c>
      <c r="X843" s="1523">
        <v>6</v>
      </c>
      <c r="Y843" s="1522">
        <v>0.1276595744680851</v>
      </c>
      <c r="Z843" s="1523">
        <v>0</v>
      </c>
      <c r="AA843" s="1522">
        <v>0</v>
      </c>
      <c r="AB843" s="1523">
        <v>232</v>
      </c>
      <c r="AC843" s="1522">
        <v>4.2764976958525346E-2</v>
      </c>
      <c r="AD843" s="1524">
        <v>239</v>
      </c>
      <c r="AE843" s="1522">
        <v>4.2747272402074765E-2</v>
      </c>
      <c r="AF843" s="1522">
        <v>5.9804090049836743E-2</v>
      </c>
      <c r="AG843" s="1524">
        <v>1167</v>
      </c>
      <c r="AH843" s="1522">
        <v>6.0541606142353183E-2</v>
      </c>
      <c r="AI843" s="1525" t="s">
        <v>219</v>
      </c>
      <c r="AJ843" s="1546"/>
      <c r="AK843" s="1546"/>
      <c r="AL843" s="1603"/>
      <c r="AM843"/>
      <c r="AN843"/>
      <c r="AO843"/>
      <c r="AP843"/>
      <c r="AQ843"/>
      <c r="AR843"/>
      <c r="AS843"/>
      <c r="AT843"/>
      <c r="AU843"/>
      <c r="AV843"/>
      <c r="AW843"/>
      <c r="AX843"/>
      <c r="AY843"/>
      <c r="AZ843"/>
      <c r="BA843"/>
      <c r="BB843"/>
      <c r="BC843"/>
      <c r="BD843"/>
      <c r="BE843"/>
      <c r="BF843"/>
      <c r="BG843"/>
      <c r="BH843"/>
    </row>
    <row r="844" spans="1:60" ht="13.5" thickBot="1" x14ac:dyDescent="0.35">
      <c r="A844" s="1069" t="s">
        <v>216</v>
      </c>
      <c r="B844" s="1279">
        <v>11</v>
      </c>
      <c r="C844" s="1279">
        <v>0</v>
      </c>
      <c r="D844" s="1279">
        <v>0</v>
      </c>
      <c r="E844" s="1279">
        <v>0</v>
      </c>
      <c r="F844" s="1279">
        <v>0</v>
      </c>
      <c r="G844" s="1279">
        <v>0</v>
      </c>
      <c r="H844" s="1279">
        <v>0</v>
      </c>
      <c r="I844" s="1279">
        <v>0</v>
      </c>
      <c r="J844" s="1279">
        <v>0</v>
      </c>
      <c r="K844" s="1279">
        <v>0</v>
      </c>
      <c r="L844" s="1530">
        <v>0</v>
      </c>
      <c r="M844" s="1279">
        <v>0</v>
      </c>
      <c r="N844" s="1279">
        <v>0</v>
      </c>
      <c r="O844" s="1279" t="s">
        <v>218</v>
      </c>
      <c r="P844" s="1279">
        <v>0</v>
      </c>
      <c r="Q844" s="1279">
        <v>0</v>
      </c>
      <c r="R844" s="1279">
        <v>2</v>
      </c>
      <c r="S844" s="1279">
        <v>10</v>
      </c>
      <c r="T844" s="1530">
        <v>7</v>
      </c>
      <c r="U844" s="1530">
        <v>4</v>
      </c>
      <c r="V844" s="1534">
        <v>11</v>
      </c>
      <c r="W844" s="1533">
        <v>9.4017094017094016E-2</v>
      </c>
      <c r="X844" s="1534">
        <v>0</v>
      </c>
      <c r="Y844" s="1533">
        <v>0</v>
      </c>
      <c r="Z844" s="1534">
        <v>0</v>
      </c>
      <c r="AA844" s="1533">
        <v>0</v>
      </c>
      <c r="AB844" s="1534">
        <v>23</v>
      </c>
      <c r="AC844" s="1533">
        <v>4.23963133640553E-3</v>
      </c>
      <c r="AD844" s="1663">
        <v>34</v>
      </c>
      <c r="AE844" s="1533">
        <v>6.0812019316759079E-3</v>
      </c>
      <c r="AF844" s="1522">
        <v>1.7013232514177693E-2</v>
      </c>
      <c r="AG844" s="1524">
        <v>301</v>
      </c>
      <c r="AH844" s="1522">
        <v>1.5615272878190496E-2</v>
      </c>
      <c r="AI844" s="1525" t="s">
        <v>220</v>
      </c>
      <c r="AJ844" s="1546"/>
      <c r="AK844" s="1546"/>
      <c r="AL844" s="1603"/>
      <c r="AM844"/>
      <c r="AN844"/>
      <c r="AO844"/>
      <c r="AP844"/>
      <c r="AQ844"/>
      <c r="AR844"/>
      <c r="AS844"/>
      <c r="AT844"/>
      <c r="AU844"/>
      <c r="AV844"/>
      <c r="AW844"/>
      <c r="AX844"/>
      <c r="AY844"/>
      <c r="AZ844"/>
      <c r="BA844"/>
      <c r="BB844"/>
      <c r="BC844"/>
      <c r="BD844"/>
      <c r="BE844"/>
      <c r="BF844"/>
      <c r="BG844"/>
      <c r="BH844"/>
    </row>
    <row r="845" spans="1:60" ht="13" x14ac:dyDescent="0.3">
      <c r="A845" s="1053" t="s">
        <v>217</v>
      </c>
      <c r="B845" s="1273">
        <v>19</v>
      </c>
      <c r="C845" s="1273">
        <v>2</v>
      </c>
      <c r="D845" s="1273">
        <v>0</v>
      </c>
      <c r="E845" s="1273">
        <v>0</v>
      </c>
      <c r="F845" s="1273">
        <v>0</v>
      </c>
      <c r="G845" s="1273">
        <v>0</v>
      </c>
      <c r="H845" s="1273">
        <v>0</v>
      </c>
      <c r="I845" s="1273">
        <v>0</v>
      </c>
      <c r="J845" s="1273">
        <v>0</v>
      </c>
      <c r="K845" s="1273">
        <v>0</v>
      </c>
      <c r="L845" s="1519">
        <v>0</v>
      </c>
      <c r="M845" s="1273">
        <v>0</v>
      </c>
      <c r="N845" s="1273">
        <v>0</v>
      </c>
      <c r="O845" s="1273" t="s">
        <v>218</v>
      </c>
      <c r="P845" s="1273">
        <v>0</v>
      </c>
      <c r="Q845" s="1273">
        <v>0</v>
      </c>
      <c r="R845" s="1273">
        <v>21</v>
      </c>
      <c r="S845" s="1273">
        <v>154</v>
      </c>
      <c r="T845" s="1519">
        <v>238</v>
      </c>
      <c r="U845" s="1519">
        <v>122</v>
      </c>
      <c r="V845" s="1542">
        <v>21</v>
      </c>
      <c r="W845" s="1541">
        <v>0.17948717948717949</v>
      </c>
      <c r="X845" s="1542">
        <v>0</v>
      </c>
      <c r="Y845" s="1541">
        <v>0</v>
      </c>
      <c r="Z845" s="1542">
        <v>0</v>
      </c>
      <c r="AA845" s="1541">
        <v>0</v>
      </c>
      <c r="AB845" s="1542">
        <v>535</v>
      </c>
      <c r="AC845" s="1541">
        <v>9.8617511520737333E-2</v>
      </c>
      <c r="AD845" s="1543">
        <v>556</v>
      </c>
      <c r="AE845" s="1541">
        <v>9.944553747093543E-2</v>
      </c>
      <c r="AF845" s="1522">
        <v>5.3846594489316609E-3</v>
      </c>
      <c r="AG845" s="1524">
        <v>94</v>
      </c>
      <c r="AH845" s="1522">
        <v>4.8765304004980284E-3</v>
      </c>
      <c r="AI845" s="1525" t="s">
        <v>221</v>
      </c>
      <c r="AJ845" s="1546"/>
      <c r="AK845" s="1546"/>
      <c r="AL845" s="1603"/>
      <c r="AM845"/>
      <c r="AN845"/>
      <c r="AO845"/>
      <c r="AP845"/>
      <c r="AQ845"/>
      <c r="AR845"/>
      <c r="AS845"/>
      <c r="AT845"/>
      <c r="AU845"/>
      <c r="AV845"/>
      <c r="AW845"/>
      <c r="AX845"/>
      <c r="AY845"/>
      <c r="AZ845"/>
      <c r="BA845"/>
      <c r="BB845"/>
      <c r="BC845"/>
      <c r="BD845"/>
      <c r="BE845"/>
      <c r="BF845"/>
      <c r="BG845"/>
      <c r="BH845"/>
    </row>
    <row r="846" spans="1:60" ht="13.5" thickBot="1" x14ac:dyDescent="0.35">
      <c r="A846" s="1065" t="s">
        <v>219</v>
      </c>
      <c r="B846" s="1274">
        <v>9</v>
      </c>
      <c r="C846" s="1274">
        <v>0</v>
      </c>
      <c r="D846" s="1274">
        <v>0</v>
      </c>
      <c r="E846" s="1274">
        <v>0</v>
      </c>
      <c r="F846" s="1274">
        <v>0</v>
      </c>
      <c r="G846" s="1274">
        <v>0</v>
      </c>
      <c r="H846" s="1274">
        <v>0</v>
      </c>
      <c r="I846" s="1274">
        <v>0</v>
      </c>
      <c r="J846" s="1274" t="s">
        <v>218</v>
      </c>
      <c r="K846" s="1274">
        <v>0</v>
      </c>
      <c r="L846" s="1274" t="s">
        <v>218</v>
      </c>
      <c r="M846" s="1274">
        <v>0</v>
      </c>
      <c r="N846" s="1274">
        <v>1</v>
      </c>
      <c r="O846" s="1274" t="s">
        <v>218</v>
      </c>
      <c r="P846" s="1274">
        <v>0</v>
      </c>
      <c r="Q846" s="1274">
        <v>0</v>
      </c>
      <c r="R846" s="1274">
        <v>7</v>
      </c>
      <c r="S846" s="1274">
        <v>73</v>
      </c>
      <c r="T846" s="1527">
        <v>97</v>
      </c>
      <c r="U846" s="1527">
        <v>70</v>
      </c>
      <c r="V846" s="1523">
        <v>9</v>
      </c>
      <c r="W846" s="1522">
        <v>7.6923076923076927E-2</v>
      </c>
      <c r="X846" s="1523">
        <v>1</v>
      </c>
      <c r="Y846" s="1522">
        <v>2.1276595744680851E-2</v>
      </c>
      <c r="Z846" s="1523">
        <v>0</v>
      </c>
      <c r="AA846" s="1522">
        <v>0</v>
      </c>
      <c r="AB846" s="1523">
        <v>247</v>
      </c>
      <c r="AC846" s="1522">
        <v>4.552995391705069E-2</v>
      </c>
      <c r="AD846" s="1524">
        <v>257</v>
      </c>
      <c r="AE846" s="1522">
        <v>4.5966732248256127E-2</v>
      </c>
      <c r="AF846" s="1522">
        <v>8.592541673827118E-4</v>
      </c>
      <c r="AG846" s="1524">
        <v>15</v>
      </c>
      <c r="AH846" s="1522">
        <v>7.7816974476032372E-4</v>
      </c>
      <c r="AI846" s="1550" t="s">
        <v>222</v>
      </c>
      <c r="AJ846" s="1551"/>
      <c r="AK846" s="1551"/>
      <c r="AL846" s="1694"/>
      <c r="AM846"/>
      <c r="AN846"/>
      <c r="AO846"/>
      <c r="AP846"/>
      <c r="AQ846"/>
      <c r="AR846"/>
      <c r="AS846"/>
      <c r="AT846"/>
      <c r="AU846"/>
      <c r="AV846"/>
      <c r="AW846"/>
      <c r="AX846"/>
      <c r="AY846"/>
      <c r="AZ846"/>
      <c r="BA846"/>
      <c r="BB846"/>
      <c r="BC846"/>
      <c r="BD846"/>
      <c r="BE846"/>
      <c r="BF846"/>
      <c r="BG846"/>
      <c r="BH846"/>
    </row>
    <row r="847" spans="1:60" ht="13.5" thickBot="1" x14ac:dyDescent="0.35">
      <c r="A847" s="1065" t="s">
        <v>220</v>
      </c>
      <c r="B847" s="1274">
        <v>24</v>
      </c>
      <c r="C847" s="1274" t="s">
        <v>218</v>
      </c>
      <c r="D847" s="1274" t="s">
        <v>218</v>
      </c>
      <c r="E847" s="1274" t="s">
        <v>218</v>
      </c>
      <c r="F847" s="1274">
        <v>0</v>
      </c>
      <c r="G847" s="1274" t="s">
        <v>218</v>
      </c>
      <c r="H847" s="1274" t="s">
        <v>218</v>
      </c>
      <c r="I847" s="1274" t="s">
        <v>218</v>
      </c>
      <c r="J847" s="1274" t="s">
        <v>218</v>
      </c>
      <c r="K847" s="1274" t="s">
        <v>218</v>
      </c>
      <c r="L847" s="1274" t="s">
        <v>218</v>
      </c>
      <c r="M847" s="1274" t="s">
        <v>218</v>
      </c>
      <c r="N847" s="1274" t="s">
        <v>218</v>
      </c>
      <c r="O847" s="1274" t="s">
        <v>218</v>
      </c>
      <c r="P847" s="1274">
        <v>0</v>
      </c>
      <c r="Q847" s="1274" t="s">
        <v>218</v>
      </c>
      <c r="R847" s="1274" t="s">
        <v>218</v>
      </c>
      <c r="S847" s="1274">
        <v>10</v>
      </c>
      <c r="T847" s="1527">
        <v>33</v>
      </c>
      <c r="U847" s="1527">
        <v>24</v>
      </c>
      <c r="V847" s="1523">
        <v>24</v>
      </c>
      <c r="W847" s="1522">
        <v>0.20512820512820512</v>
      </c>
      <c r="X847" s="1523">
        <v>0</v>
      </c>
      <c r="Y847" s="1522">
        <v>0</v>
      </c>
      <c r="Z847" s="1523">
        <v>0</v>
      </c>
      <c r="AA847" s="1522">
        <v>0</v>
      </c>
      <c r="AB847" s="1523">
        <v>67</v>
      </c>
      <c r="AC847" s="1522">
        <v>1.2350230414746545E-2</v>
      </c>
      <c r="AD847" s="1524">
        <v>91</v>
      </c>
      <c r="AE847" s="1522">
        <v>1.6276158111250223E-2</v>
      </c>
      <c r="AF847" s="1553">
        <v>1.0000000000000002</v>
      </c>
      <c r="AG847" s="1552">
        <v>19276</v>
      </c>
      <c r="AH847" s="1553">
        <v>1.0000000000000002</v>
      </c>
      <c r="AI847" s="1554"/>
      <c r="AJ847" s="1555"/>
      <c r="AK847" s="1555"/>
      <c r="AL847" s="1555"/>
      <c r="AM847" s="25"/>
      <c r="AN847" s="25"/>
      <c r="AO847" s="25"/>
      <c r="AP847" s="25"/>
      <c r="AQ847" s="25"/>
      <c r="AR847" s="25"/>
      <c r="AS847" s="25"/>
      <c r="AT847" s="25"/>
      <c r="AU847" s="25"/>
      <c r="AV847" s="25"/>
      <c r="AW847" s="25"/>
      <c r="AX847" s="25"/>
      <c r="AY847" s="25"/>
      <c r="AZ847" s="25"/>
      <c r="BA847" s="25"/>
      <c r="BB847" s="25"/>
      <c r="BC847" s="25"/>
      <c r="BD847" s="25"/>
      <c r="BE847" s="25"/>
      <c r="BF847" s="25"/>
      <c r="BG847"/>
      <c r="BH847"/>
    </row>
    <row r="848" spans="1:60" ht="13" x14ac:dyDescent="0.3">
      <c r="A848" s="1065" t="s">
        <v>221</v>
      </c>
      <c r="B848" s="1274">
        <v>12</v>
      </c>
      <c r="C848" s="1274" t="s">
        <v>218</v>
      </c>
      <c r="D848" s="1274" t="s">
        <v>218</v>
      </c>
      <c r="E848" s="1274" t="s">
        <v>218</v>
      </c>
      <c r="F848" s="1274">
        <v>0</v>
      </c>
      <c r="G848" s="1274" t="s">
        <v>218</v>
      </c>
      <c r="H848" s="1274" t="s">
        <v>218</v>
      </c>
      <c r="I848" s="1274" t="s">
        <v>218</v>
      </c>
      <c r="J848" s="1274" t="s">
        <v>218</v>
      </c>
      <c r="K848" s="1274" t="s">
        <v>218</v>
      </c>
      <c r="L848" s="1274" t="s">
        <v>218</v>
      </c>
      <c r="M848" s="1274" t="s">
        <v>218</v>
      </c>
      <c r="N848" s="1274" t="s">
        <v>218</v>
      </c>
      <c r="O848" s="1274" t="s">
        <v>218</v>
      </c>
      <c r="P848" s="1274" t="s">
        <v>218</v>
      </c>
      <c r="Q848" s="1274" t="s">
        <v>218</v>
      </c>
      <c r="R848" s="1274" t="s">
        <v>218</v>
      </c>
      <c r="S848" s="1274">
        <v>3</v>
      </c>
      <c r="T848" s="1527">
        <v>23</v>
      </c>
      <c r="U848" s="1527">
        <v>23</v>
      </c>
      <c r="V848" s="1523">
        <v>12</v>
      </c>
      <c r="W848" s="1522">
        <v>0.10256410256410256</v>
      </c>
      <c r="X848" s="1523">
        <v>0</v>
      </c>
      <c r="Y848" s="1522">
        <v>0</v>
      </c>
      <c r="Z848" s="1523" t="s">
        <v>218</v>
      </c>
      <c r="AA848" s="1522" t="s">
        <v>218</v>
      </c>
      <c r="AB848" s="1523">
        <v>49</v>
      </c>
      <c r="AC848" s="1522">
        <v>9.0322580645161299E-3</v>
      </c>
      <c r="AD848" s="1524">
        <v>61</v>
      </c>
      <c r="AE848" s="1522">
        <v>1.0910391700947953E-2</v>
      </c>
      <c r="AF848" s="1560" t="s">
        <v>538</v>
      </c>
      <c r="AG848" s="1559" t="s">
        <v>537</v>
      </c>
      <c r="AH848" s="1560" t="s">
        <v>538</v>
      </c>
      <c r="AI848"/>
      <c r="AJ848"/>
      <c r="AK848"/>
      <c r="AL848"/>
      <c r="AM848"/>
      <c r="AN848"/>
      <c r="AO848"/>
      <c r="AP848"/>
      <c r="AQ848"/>
      <c r="AR848"/>
      <c r="AS848"/>
      <c r="AT848"/>
      <c r="AU848"/>
      <c r="AV848"/>
      <c r="AW848"/>
      <c r="AX848"/>
      <c r="AY848"/>
      <c r="AZ848"/>
      <c r="BA848"/>
      <c r="BB848"/>
      <c r="BC848"/>
      <c r="BD848"/>
      <c r="BE848"/>
      <c r="BF848"/>
      <c r="BG848"/>
      <c r="BH848"/>
    </row>
    <row r="849" spans="1:60" ht="13.5" thickBot="1" x14ac:dyDescent="0.35">
      <c r="A849" s="1547" t="s">
        <v>222</v>
      </c>
      <c r="B849" s="1548" t="s">
        <v>218</v>
      </c>
      <c r="C849" s="1274" t="s">
        <v>218</v>
      </c>
      <c r="D849" s="1274" t="s">
        <v>218</v>
      </c>
      <c r="E849" s="1274" t="s">
        <v>218</v>
      </c>
      <c r="F849" s="1274" t="s">
        <v>218</v>
      </c>
      <c r="G849" s="1274" t="s">
        <v>218</v>
      </c>
      <c r="H849" s="1274" t="s">
        <v>218</v>
      </c>
      <c r="I849" s="1274" t="s">
        <v>218</v>
      </c>
      <c r="J849" s="1274" t="s">
        <v>218</v>
      </c>
      <c r="K849" s="1274" t="s">
        <v>218</v>
      </c>
      <c r="L849" s="1274" t="s">
        <v>218</v>
      </c>
      <c r="M849" s="1274" t="s">
        <v>218</v>
      </c>
      <c r="N849" s="1274" t="s">
        <v>218</v>
      </c>
      <c r="O849" s="1274" t="s">
        <v>218</v>
      </c>
      <c r="P849" s="1274" t="s">
        <v>218</v>
      </c>
      <c r="Q849" s="1274" t="s">
        <v>218</v>
      </c>
      <c r="R849" s="1274" t="s">
        <v>218</v>
      </c>
      <c r="S849" s="1274" t="s">
        <v>218</v>
      </c>
      <c r="T849" s="1549">
        <v>2</v>
      </c>
      <c r="U849" s="1549">
        <v>5</v>
      </c>
      <c r="V849" s="1523">
        <v>2</v>
      </c>
      <c r="W849" s="1522" t="s">
        <v>218</v>
      </c>
      <c r="X849" s="1523" t="s">
        <v>218</v>
      </c>
      <c r="Y849" s="1522" t="s">
        <v>218</v>
      </c>
      <c r="Z849" s="1523" t="s">
        <v>218</v>
      </c>
      <c r="AA849" s="1522" t="s">
        <v>218</v>
      </c>
      <c r="AB849" s="1523">
        <v>7</v>
      </c>
      <c r="AC849" s="1522">
        <v>1.2903225806451613E-3</v>
      </c>
      <c r="AD849" s="1524">
        <v>7</v>
      </c>
      <c r="AE849" s="1522">
        <v>1.2520121624038634E-3</v>
      </c>
      <c r="AF849" s="1562">
        <v>0.2205419029615627</v>
      </c>
      <c r="AG849" s="1561">
        <v>0.78273500726291767</v>
      </c>
      <c r="AH849" s="1562">
        <v>0.21726499273708241</v>
      </c>
      <c r="AI849"/>
      <c r="AJ849"/>
      <c r="AK849"/>
      <c r="AL849"/>
      <c r="AM849"/>
      <c r="AN849"/>
      <c r="AO849"/>
      <c r="AP849"/>
      <c r="AQ849"/>
      <c r="AR849"/>
      <c r="AS849"/>
      <c r="AT849"/>
      <c r="AU849"/>
      <c r="AV849"/>
      <c r="AW849"/>
      <c r="AX849"/>
      <c r="AY849"/>
      <c r="AZ849"/>
      <c r="BA849"/>
      <c r="BB849"/>
      <c r="BC849"/>
      <c r="BD849"/>
      <c r="BE849"/>
      <c r="BF849"/>
      <c r="BG849"/>
      <c r="BH849"/>
    </row>
    <row r="850" spans="1:60" ht="13.5" thickBot="1" x14ac:dyDescent="0.35">
      <c r="A850" s="1090" t="s">
        <v>46</v>
      </c>
      <c r="B850" s="1427">
        <v>103</v>
      </c>
      <c r="C850" s="1427">
        <v>8</v>
      </c>
      <c r="D850" s="1427">
        <v>4</v>
      </c>
      <c r="E850" s="1427">
        <v>3</v>
      </c>
      <c r="F850" s="1427">
        <v>1</v>
      </c>
      <c r="G850" s="1427">
        <v>4</v>
      </c>
      <c r="H850" s="1427">
        <v>5</v>
      </c>
      <c r="I850" s="1427">
        <v>8</v>
      </c>
      <c r="J850" s="1427">
        <v>7</v>
      </c>
      <c r="K850" s="1427">
        <v>5</v>
      </c>
      <c r="L850" s="1427">
        <v>2</v>
      </c>
      <c r="M850" s="1427">
        <v>5</v>
      </c>
      <c r="N850" s="1427">
        <v>6</v>
      </c>
      <c r="O850" s="1427">
        <v>1</v>
      </c>
      <c r="P850" s="1427">
        <v>4</v>
      </c>
      <c r="Q850" s="1427">
        <v>88</v>
      </c>
      <c r="R850" s="1427">
        <v>582</v>
      </c>
      <c r="S850" s="1427">
        <v>1322</v>
      </c>
      <c r="T850" s="1427">
        <v>2133</v>
      </c>
      <c r="U850" s="1427">
        <v>1300</v>
      </c>
      <c r="V850" s="1552">
        <v>117</v>
      </c>
      <c r="W850" s="1553">
        <v>0.98290598290598286</v>
      </c>
      <c r="X850" s="1552">
        <v>47</v>
      </c>
      <c r="Y850" s="1553">
        <v>1</v>
      </c>
      <c r="Z850" s="1552">
        <v>4</v>
      </c>
      <c r="AA850" s="1553">
        <v>1</v>
      </c>
      <c r="AB850" s="1552">
        <v>5425</v>
      </c>
      <c r="AC850" s="1553">
        <v>1</v>
      </c>
      <c r="AD850" s="1552">
        <v>5591</v>
      </c>
      <c r="AE850" s="1553">
        <v>1</v>
      </c>
      <c r="AF850" s="1564"/>
      <c r="AG850" s="1564"/>
      <c r="AH850" s="1564"/>
      <c r="AI850"/>
      <c r="AJ850"/>
      <c r="AK850"/>
      <c r="AL850"/>
      <c r="AM850"/>
      <c r="AN850"/>
      <c r="AO850"/>
      <c r="AP850"/>
      <c r="AQ850"/>
      <c r="AR850"/>
      <c r="AS850"/>
      <c r="AT850"/>
      <c r="AU850"/>
      <c r="AV850"/>
      <c r="AW850"/>
      <c r="AX850"/>
      <c r="AY850"/>
      <c r="AZ850"/>
      <c r="BA850"/>
      <c r="BB850"/>
      <c r="BC850"/>
      <c r="BD850"/>
      <c r="BE850"/>
      <c r="BF850"/>
      <c r="BG850"/>
      <c r="BH850"/>
    </row>
    <row r="851" spans="1:60" ht="13.5" thickBot="1" x14ac:dyDescent="0.35">
      <c r="A851" s="1445" t="s">
        <v>528</v>
      </c>
      <c r="C851" s="1581"/>
      <c r="D851" s="4"/>
      <c r="E851" s="1483">
        <v>0</v>
      </c>
      <c r="F851" s="1453">
        <v>0</v>
      </c>
      <c r="G851" s="1453">
        <v>1</v>
      </c>
      <c r="H851" s="1453">
        <v>0</v>
      </c>
      <c r="I851" s="1453">
        <v>1</v>
      </c>
      <c r="J851" s="1453">
        <v>1</v>
      </c>
      <c r="K851" s="1453">
        <v>3</v>
      </c>
      <c r="L851" s="1453">
        <v>0</v>
      </c>
      <c r="M851" s="1453">
        <v>1</v>
      </c>
      <c r="N851" s="1453">
        <v>4</v>
      </c>
      <c r="O851" s="1453">
        <v>1</v>
      </c>
      <c r="P851" s="4"/>
      <c r="Q851" s="4"/>
      <c r="R851" s="4"/>
      <c r="S851" s="4"/>
      <c r="T851" s="4"/>
      <c r="U851" s="4"/>
      <c r="V851" s="1559" t="s">
        <v>537</v>
      </c>
      <c r="W851" s="1560" t="s">
        <v>538</v>
      </c>
      <c r="X851" s="1559" t="s">
        <v>537</v>
      </c>
      <c r="Y851" s="1560" t="s">
        <v>538</v>
      </c>
      <c r="Z851" s="1559" t="s">
        <v>537</v>
      </c>
      <c r="AA851" s="1560" t="s">
        <v>538</v>
      </c>
      <c r="AB851" s="1559" t="s">
        <v>537</v>
      </c>
      <c r="AC851" s="1560" t="s">
        <v>538</v>
      </c>
      <c r="AD851" s="1559" t="s">
        <v>537</v>
      </c>
      <c r="AE851" s="1560" t="s">
        <v>538</v>
      </c>
      <c r="AF851"/>
      <c r="AG851"/>
      <c r="AH851"/>
      <c r="AI851"/>
      <c r="AJ851"/>
      <c r="AK851"/>
      <c r="AL851"/>
      <c r="AM851"/>
      <c r="AN851"/>
      <c r="AO851"/>
      <c r="AP851"/>
      <c r="AQ851"/>
      <c r="AR851"/>
      <c r="AS851"/>
      <c r="AT851"/>
      <c r="AU851"/>
      <c r="AV851"/>
      <c r="AW851"/>
      <c r="AX851"/>
      <c r="AY851"/>
      <c r="AZ851"/>
      <c r="BA851"/>
      <c r="BB851"/>
      <c r="BC851"/>
      <c r="BD851"/>
      <c r="BE851"/>
      <c r="BF851"/>
      <c r="BG851"/>
      <c r="BH851"/>
    </row>
    <row r="852" spans="1:60" ht="13.5" thickTop="1" thickBot="1" x14ac:dyDescent="0.3">
      <c r="A852" s="1322" t="s">
        <v>529</v>
      </c>
      <c r="B852" s="1480">
        <f>SUM(E851:O851)/X850</f>
        <v>0.25531914893617019</v>
      </c>
      <c r="C852"/>
      <c r="D852" s="4"/>
      <c r="E852" s="1435" t="s">
        <v>568</v>
      </c>
      <c r="F852" s="4"/>
      <c r="G852" s="4"/>
      <c r="H852" s="4"/>
      <c r="I852" s="4"/>
      <c r="J852" s="4"/>
      <c r="K852" s="4"/>
      <c r="L852" s="4"/>
      <c r="M852" s="4"/>
      <c r="N852" s="4"/>
      <c r="O852" s="4"/>
      <c r="P852" s="4"/>
      <c r="Q852" s="4"/>
      <c r="R852" s="4"/>
      <c r="S852" s="4"/>
      <c r="T852" s="4"/>
      <c r="U852" s="4"/>
      <c r="V852" s="1561">
        <v>0.41880341880341881</v>
      </c>
      <c r="W852" s="1562">
        <v>0.5641025641025641</v>
      </c>
      <c r="X852" s="1561">
        <v>0.97872340425531912</v>
      </c>
      <c r="Y852" s="1562">
        <v>2.1276595744680851E-2</v>
      </c>
      <c r="Z852" s="1561">
        <v>1</v>
      </c>
      <c r="AA852" s="1562">
        <v>0</v>
      </c>
      <c r="AB852" s="1561">
        <v>0.83317972350230407</v>
      </c>
      <c r="AC852" s="1562">
        <v>0.16682027649769585</v>
      </c>
      <c r="AD852" s="1561">
        <v>0.82614916830620644</v>
      </c>
      <c r="AE852" s="1562">
        <v>0.17385083169379359</v>
      </c>
      <c r="AF852" s="1701"/>
      <c r="AG852" s="1702"/>
      <c r="AH852" s="1703"/>
      <c r="AI852"/>
      <c r="AJ852"/>
      <c r="AK852"/>
      <c r="AL852"/>
      <c r="AM852" s="198"/>
      <c r="AN852" s="198"/>
      <c r="AO852" s="198"/>
      <c r="AP852" s="198"/>
      <c r="AQ852" s="198"/>
      <c r="AR852" s="198"/>
      <c r="AS852" s="198"/>
      <c r="AT852" s="198"/>
      <c r="AU852" s="198"/>
      <c r="AV852" s="198"/>
      <c r="AW852" s="198"/>
      <c r="AX852" s="198"/>
      <c r="AY852" s="198"/>
      <c r="AZ852" s="198"/>
      <c r="BA852" s="198"/>
      <c r="BB852" s="198"/>
      <c r="BC852" s="198"/>
      <c r="BD852" s="198"/>
      <c r="BE852" s="198"/>
      <c r="BF852" s="198"/>
      <c r="BG852"/>
      <c r="BH852"/>
    </row>
    <row r="853" spans="1:60" ht="25.5" thickBot="1" x14ac:dyDescent="0.55000000000000004">
      <c r="A853" s="1011" t="s">
        <v>569</v>
      </c>
      <c r="B853" s="1012"/>
      <c r="C853" s="1012"/>
      <c r="D853" s="4"/>
      <c r="E853" s="4"/>
      <c r="F853" s="4"/>
      <c r="G853" s="4"/>
      <c r="H853" s="4"/>
      <c r="I853" s="4"/>
      <c r="J853" s="4"/>
      <c r="K853" s="4"/>
      <c r="L853" s="4"/>
      <c r="M853" s="4"/>
      <c r="N853" s="4"/>
      <c r="O853" s="4"/>
      <c r="P853" s="4"/>
      <c r="Q853" s="4"/>
      <c r="R853" s="4"/>
      <c r="S853" s="4"/>
      <c r="T853" s="4"/>
      <c r="U853" s="4"/>
      <c r="V853" s="1564"/>
      <c r="W853" s="1564"/>
      <c r="X853" s="1564"/>
      <c r="Y853" s="1564"/>
      <c r="Z853" s="1564"/>
      <c r="AA853" s="1564"/>
      <c r="AB853" s="1564"/>
      <c r="AC853" s="1564"/>
      <c r="AD853" s="1564"/>
      <c r="AE853" s="1564"/>
      <c r="AF853" s="1704"/>
      <c r="AG853" s="1705"/>
      <c r="AH853" s="1706"/>
      <c r="AI853"/>
      <c r="AJ853"/>
      <c r="AK853"/>
      <c r="AL853"/>
      <c r="AM853" s="198"/>
      <c r="AN853" s="198"/>
      <c r="AO853" s="198"/>
      <c r="AP853" s="198"/>
      <c r="AQ853" s="198"/>
      <c r="AR853" s="198"/>
      <c r="AS853" s="198"/>
      <c r="AT853" s="198"/>
      <c r="AU853" s="198"/>
      <c r="AV853" s="198"/>
      <c r="AW853" s="198"/>
      <c r="AX853" s="198"/>
      <c r="AY853" s="198"/>
      <c r="AZ853" s="198"/>
      <c r="BA853" s="198"/>
      <c r="BB853" s="198"/>
      <c r="BC853" s="198"/>
      <c r="BD853" s="198"/>
      <c r="BE853" s="198"/>
      <c r="BF853" s="198"/>
      <c r="BG853"/>
      <c r="BH853"/>
    </row>
    <row r="854" spans="1:60" ht="13.5" thickBot="1" x14ac:dyDescent="0.35">
      <c r="A854" s="1414" t="s">
        <v>191</v>
      </c>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c r="AD854"/>
      <c r="AE854"/>
      <c r="AF854" s="1704"/>
      <c r="AG854" s="1705"/>
      <c r="AH854" s="1706"/>
      <c r="AI854"/>
      <c r="AJ854"/>
      <c r="AK854"/>
      <c r="AL854"/>
      <c r="AM854" s="198"/>
      <c r="AN854" s="198"/>
      <c r="AO854" s="198"/>
      <c r="AP854" s="198"/>
      <c r="AQ854" s="198"/>
      <c r="AR854" s="198"/>
      <c r="AS854" s="198"/>
      <c r="AT854" s="198"/>
      <c r="AU854" s="198"/>
      <c r="AV854" s="198"/>
      <c r="AW854" s="198"/>
      <c r="AX854" s="198"/>
      <c r="AY854" s="198"/>
      <c r="AZ854" s="198"/>
      <c r="BA854" s="198"/>
      <c r="BB854" s="198"/>
      <c r="BC854" s="198"/>
      <c r="BD854" s="198"/>
      <c r="BE854" s="198"/>
      <c r="BF854" s="198"/>
      <c r="BG854"/>
      <c r="BH854"/>
    </row>
    <row r="855" spans="1:60" ht="13.5" thickTop="1" x14ac:dyDescent="0.3">
      <c r="A855" s="1017" t="s">
        <v>192</v>
      </c>
      <c r="B855" s="1491">
        <v>32162</v>
      </c>
      <c r="C855" s="931">
        <v>32184</v>
      </c>
      <c r="D855" s="931">
        <v>32218</v>
      </c>
      <c r="E855" s="931">
        <v>32246</v>
      </c>
      <c r="F855" s="931">
        <v>32267</v>
      </c>
      <c r="G855" s="931">
        <v>32275</v>
      </c>
      <c r="H855" s="931">
        <v>32281</v>
      </c>
      <c r="I855" s="931">
        <v>32297</v>
      </c>
      <c r="J855" s="931">
        <v>32304</v>
      </c>
      <c r="K855" s="931">
        <v>32309</v>
      </c>
      <c r="L855" s="931">
        <v>32316</v>
      </c>
      <c r="M855" s="931">
        <v>32321</v>
      </c>
      <c r="N855" s="931">
        <v>32330</v>
      </c>
      <c r="O855" s="931">
        <v>32337</v>
      </c>
      <c r="P855" s="931">
        <v>32352</v>
      </c>
      <c r="Q855" s="931">
        <v>32387</v>
      </c>
      <c r="R855" s="1492">
        <v>32415</v>
      </c>
      <c r="S855" s="1492">
        <v>32421</v>
      </c>
      <c r="T855" s="931">
        <v>32428</v>
      </c>
      <c r="U855" s="1493">
        <v>32435</v>
      </c>
      <c r="V855" s="931">
        <v>32436</v>
      </c>
      <c r="W855" s="931">
        <v>32442</v>
      </c>
      <c r="X855" s="1494">
        <v>32451</v>
      </c>
      <c r="Y855" s="1495">
        <v>1988</v>
      </c>
      <c r="Z855" s="1019"/>
      <c r="AA855" s="1019"/>
      <c r="AB855" s="1020"/>
      <c r="AC855" s="1020"/>
      <c r="AD855" s="1020"/>
      <c r="AE855" s="1020"/>
      <c r="AF855" s="1704"/>
      <c r="AG855" s="1705"/>
      <c r="AH855" s="1706"/>
      <c r="AI855"/>
      <c r="AJ855"/>
      <c r="AK855"/>
      <c r="AL855"/>
      <c r="AM855" s="1637"/>
      <c r="AN855" s="1637"/>
      <c r="AO855" s="1637"/>
      <c r="AP855" s="1637"/>
      <c r="AQ855" s="1637"/>
      <c r="AR855" s="1637"/>
      <c r="AS855" s="1637"/>
      <c r="AT855" s="1637"/>
      <c r="AU855" s="1637"/>
      <c r="AV855" s="1637"/>
      <c r="AW855" s="1637"/>
      <c r="AX855" s="1637"/>
      <c r="AY855" s="1637"/>
      <c r="AZ855" s="1637"/>
      <c r="BA855" s="1637"/>
      <c r="BB855" s="1637"/>
      <c r="BC855" s="1637"/>
      <c r="BD855" s="1637"/>
      <c r="BE855" s="1637"/>
      <c r="BF855" s="1637"/>
      <c r="BG855"/>
      <c r="BH855"/>
    </row>
    <row r="856" spans="1:60" ht="13" x14ac:dyDescent="0.3">
      <c r="A856" s="1025" t="s">
        <v>193</v>
      </c>
      <c r="B856" s="1496" t="s">
        <v>242</v>
      </c>
      <c r="C856" s="1173" t="s">
        <v>242</v>
      </c>
      <c r="D856" s="1173" t="s">
        <v>242</v>
      </c>
      <c r="E856" s="1173" t="s">
        <v>242</v>
      </c>
      <c r="F856" s="1173" t="s">
        <v>194</v>
      </c>
      <c r="G856" s="1173" t="s">
        <v>194</v>
      </c>
      <c r="H856" s="1173" t="s">
        <v>194</v>
      </c>
      <c r="I856" s="1173" t="s">
        <v>194</v>
      </c>
      <c r="J856" s="1173" t="s">
        <v>194</v>
      </c>
      <c r="K856" s="1173" t="s">
        <v>194</v>
      </c>
      <c r="L856" s="1173" t="s">
        <v>194</v>
      </c>
      <c r="M856" s="1173" t="s">
        <v>194</v>
      </c>
      <c r="N856" s="1173" t="s">
        <v>194</v>
      </c>
      <c r="O856" s="1173" t="s">
        <v>194</v>
      </c>
      <c r="P856" s="1173" t="s">
        <v>194</v>
      </c>
      <c r="Q856" s="1173" t="s">
        <v>194</v>
      </c>
      <c r="R856" s="1173" t="s">
        <v>194</v>
      </c>
      <c r="S856" s="1173" t="s">
        <v>194</v>
      </c>
      <c r="T856" s="1173" t="s">
        <v>194</v>
      </c>
      <c r="U856" s="1173" t="s">
        <v>242</v>
      </c>
      <c r="V856" s="1173" t="s">
        <v>194</v>
      </c>
      <c r="W856" s="1173" t="s">
        <v>242</v>
      </c>
      <c r="X856" s="1498" t="s">
        <v>194</v>
      </c>
      <c r="Y856" s="1499"/>
      <c r="Z856" s="1500"/>
      <c r="AA856" s="1500"/>
      <c r="AB856" s="1501"/>
      <c r="AC856" s="1501"/>
      <c r="AD856" s="1501"/>
      <c r="AE856" s="1501"/>
      <c r="AF856" s="1704"/>
      <c r="AG856" s="1705"/>
      <c r="AH856" s="1706"/>
      <c r="AI856"/>
      <c r="AJ856"/>
      <c r="AK856"/>
      <c r="AL856"/>
      <c r="AM856" s="198"/>
      <c r="AN856" s="198"/>
      <c r="AO856" s="198"/>
      <c r="AP856" s="198"/>
      <c r="AQ856" s="198"/>
      <c r="AR856" s="198"/>
      <c r="AS856" s="198"/>
      <c r="AT856" s="198"/>
      <c r="AU856" s="198"/>
      <c r="AV856" s="198"/>
      <c r="AW856" s="198"/>
      <c r="AX856" s="198"/>
      <c r="AY856" s="198"/>
      <c r="AZ856" s="198"/>
      <c r="BA856" s="198"/>
      <c r="BB856" s="198"/>
      <c r="BC856" s="198"/>
      <c r="BD856" s="198"/>
      <c r="BE856" s="198"/>
      <c r="BF856" s="198"/>
      <c r="BG856"/>
      <c r="BH856"/>
    </row>
    <row r="857" spans="1:60" ht="13" x14ac:dyDescent="0.3">
      <c r="A857" s="1025" t="s">
        <v>195</v>
      </c>
      <c r="B857" s="1496" t="s">
        <v>260</v>
      </c>
      <c r="C857" s="1173" t="s">
        <v>260</v>
      </c>
      <c r="D857" s="1173" t="s">
        <v>260</v>
      </c>
      <c r="E857" s="1173" t="s">
        <v>260</v>
      </c>
      <c r="F857" s="1173" t="s">
        <v>283</v>
      </c>
      <c r="G857" s="1173" t="s">
        <v>246</v>
      </c>
      <c r="H857" s="1173" t="s">
        <v>246</v>
      </c>
      <c r="I857" s="1173" t="s">
        <v>283</v>
      </c>
      <c r="J857" s="1173" t="s">
        <v>260</v>
      </c>
      <c r="K857" s="1173" t="s">
        <v>283</v>
      </c>
      <c r="L857" s="1173" t="s">
        <v>260</v>
      </c>
      <c r="M857" s="1173" t="s">
        <v>196</v>
      </c>
      <c r="N857" s="1173" t="s">
        <v>260</v>
      </c>
      <c r="O857" s="1173" t="s">
        <v>260</v>
      </c>
      <c r="P857" s="1173" t="s">
        <v>260</v>
      </c>
      <c r="Q857" s="1173" t="s">
        <v>260</v>
      </c>
      <c r="R857" s="1497" t="s">
        <v>260</v>
      </c>
      <c r="S857" s="1173" t="s">
        <v>260</v>
      </c>
      <c r="T857" s="1173" t="s">
        <v>283</v>
      </c>
      <c r="U857" s="1173" t="s">
        <v>283</v>
      </c>
      <c r="V857" s="1173" t="s">
        <v>283</v>
      </c>
      <c r="W857" s="1173" t="s">
        <v>283</v>
      </c>
      <c r="X857" s="1498" t="s">
        <v>283</v>
      </c>
      <c r="Y857" s="1033" t="s">
        <v>46</v>
      </c>
      <c r="Z857" s="1500"/>
      <c r="AA857" s="1501"/>
      <c r="AB857" s="1501"/>
      <c r="AC857" s="1501"/>
      <c r="AD857" s="1501"/>
      <c r="AE857" s="1501"/>
      <c r="AF857" s="1704"/>
      <c r="AG857" s="1705"/>
      <c r="AH857" s="1706"/>
      <c r="AI857"/>
      <c r="AJ857"/>
      <c r="AK857"/>
      <c r="AL857"/>
      <c r="AM857"/>
      <c r="AN857"/>
      <c r="AO857"/>
      <c r="AP857"/>
      <c r="AQ857"/>
      <c r="AR857"/>
      <c r="AS857"/>
      <c r="AT857"/>
      <c r="AU857"/>
      <c r="AV857"/>
      <c r="AW857"/>
      <c r="AX857"/>
      <c r="AY857"/>
      <c r="AZ857"/>
      <c r="BA857"/>
      <c r="BB857"/>
      <c r="BC857"/>
      <c r="BD857"/>
      <c r="BE857"/>
      <c r="BF857"/>
      <c r="BG857"/>
      <c r="BH857"/>
    </row>
    <row r="858" spans="1:60" ht="13.5" thickBot="1" x14ac:dyDescent="0.35">
      <c r="A858" s="1504" t="s">
        <v>292</v>
      </c>
      <c r="B858" s="1505">
        <v>3420</v>
      </c>
      <c r="C858" s="1268">
        <v>3440</v>
      </c>
      <c r="D858" s="1268">
        <v>6920</v>
      </c>
      <c r="E858" s="1268">
        <v>10500</v>
      </c>
      <c r="F858" s="1268">
        <v>11300</v>
      </c>
      <c r="G858" s="1268">
        <v>12500</v>
      </c>
      <c r="H858" s="1268">
        <v>9800</v>
      </c>
      <c r="I858" s="1268">
        <v>9430</v>
      </c>
      <c r="J858" s="1268">
        <v>9900</v>
      </c>
      <c r="K858" s="1268">
        <v>10700</v>
      </c>
      <c r="L858" s="1268">
        <v>12500</v>
      </c>
      <c r="M858" s="1268">
        <v>14300</v>
      </c>
      <c r="N858" s="1268">
        <v>14600</v>
      </c>
      <c r="O858" s="1268">
        <v>14800</v>
      </c>
      <c r="P858" s="1268">
        <v>14800</v>
      </c>
      <c r="Q858" s="1268">
        <v>9380</v>
      </c>
      <c r="R858" s="1506">
        <v>8510</v>
      </c>
      <c r="S858" s="1268">
        <v>8520</v>
      </c>
      <c r="T858" s="1268">
        <v>6750</v>
      </c>
      <c r="U858" s="1268">
        <v>4940</v>
      </c>
      <c r="V858" s="1268">
        <v>4940</v>
      </c>
      <c r="W858" s="1268">
        <v>4920</v>
      </c>
      <c r="X858" s="1507">
        <v>5400</v>
      </c>
      <c r="Y858" s="1508" t="s">
        <v>531</v>
      </c>
      <c r="Z858" s="1605"/>
      <c r="AA858" s="1510"/>
      <c r="AB858" s="1510"/>
      <c r="AC858" s="1510"/>
      <c r="AD858" s="1510"/>
      <c r="AE858" s="1510"/>
      <c r="AF858" s="1704"/>
      <c r="AG858" s="1705"/>
      <c r="AH858" s="1706"/>
      <c r="AI858"/>
      <c r="AJ858"/>
      <c r="AK858"/>
      <c r="AL858"/>
      <c r="AM858"/>
      <c r="AN858"/>
      <c r="AO858"/>
      <c r="AP858"/>
      <c r="AQ858"/>
      <c r="AR858"/>
      <c r="AS858"/>
      <c r="AT858"/>
      <c r="AU858"/>
      <c r="AV858"/>
      <c r="AW858"/>
      <c r="AX858"/>
      <c r="AY858"/>
      <c r="AZ858"/>
      <c r="BA858"/>
      <c r="BB858"/>
      <c r="BC858"/>
      <c r="BD858"/>
      <c r="BE858"/>
      <c r="BF858"/>
      <c r="BG858"/>
      <c r="BH858"/>
    </row>
    <row r="859" spans="1:60" ht="13.5" thickBot="1" x14ac:dyDescent="0.35">
      <c r="A859" s="1515" t="s">
        <v>199</v>
      </c>
      <c r="B859" s="1505" t="s">
        <v>201</v>
      </c>
      <c r="C859" s="1268" t="s">
        <v>201</v>
      </c>
      <c r="D859" s="1268" t="s">
        <v>201</v>
      </c>
      <c r="E859" s="1268" t="s">
        <v>201</v>
      </c>
      <c r="F859" s="1268" t="s">
        <v>200</v>
      </c>
      <c r="G859" s="1268" t="s">
        <v>200</v>
      </c>
      <c r="H859" s="1268" t="s">
        <v>200</v>
      </c>
      <c r="I859" s="1268" t="s">
        <v>200</v>
      </c>
      <c r="J859" s="1268" t="s">
        <v>200</v>
      </c>
      <c r="K859" s="1268" t="s">
        <v>200</v>
      </c>
      <c r="L859" s="1268" t="s">
        <v>200</v>
      </c>
      <c r="M859" s="1268" t="s">
        <v>200</v>
      </c>
      <c r="N859" s="1173" t="s">
        <v>200</v>
      </c>
      <c r="O859" s="1173" t="s">
        <v>200</v>
      </c>
      <c r="P859" s="1173" t="s">
        <v>200</v>
      </c>
      <c r="Q859" s="1173" t="s">
        <v>248</v>
      </c>
      <c r="R859" s="1497" t="s">
        <v>248</v>
      </c>
      <c r="S859" s="1173" t="s">
        <v>206</v>
      </c>
      <c r="T859" s="1173" t="s">
        <v>206</v>
      </c>
      <c r="U859" s="1173" t="s">
        <v>206</v>
      </c>
      <c r="V859" s="1173" t="s">
        <v>206</v>
      </c>
      <c r="W859" s="1173" t="s">
        <v>206</v>
      </c>
      <c r="X859" s="1498" t="s">
        <v>206</v>
      </c>
      <c r="Y859" s="1050" t="s">
        <v>201</v>
      </c>
      <c r="Z859" s="1051" t="s">
        <v>202</v>
      </c>
      <c r="AA859" s="1050" t="s">
        <v>200</v>
      </c>
      <c r="AB859" s="1051" t="s">
        <v>204</v>
      </c>
      <c r="AC859" s="1050" t="s">
        <v>248</v>
      </c>
      <c r="AD859" s="1516" t="s">
        <v>204</v>
      </c>
      <c r="AE859" s="1050" t="s">
        <v>206</v>
      </c>
      <c r="AF859" s="1704"/>
      <c r="AG859" s="1705"/>
      <c r="AH859" s="1706"/>
      <c r="AI859"/>
      <c r="AJ859"/>
      <c r="AK859"/>
      <c r="AL859"/>
      <c r="AM859"/>
      <c r="AN859"/>
      <c r="AO859"/>
      <c r="AP859"/>
      <c r="AQ859"/>
      <c r="AR859"/>
      <c r="AS859"/>
      <c r="AT859"/>
      <c r="AU859"/>
      <c r="AV859"/>
      <c r="AW859"/>
      <c r="AX859"/>
      <c r="AY859"/>
      <c r="AZ859"/>
      <c r="BA859"/>
      <c r="BB859"/>
      <c r="BC859"/>
      <c r="BD859"/>
      <c r="BE859"/>
      <c r="BF859"/>
      <c r="BG859"/>
      <c r="BH859"/>
    </row>
    <row r="860" spans="1:60" ht="13" x14ac:dyDescent="0.3">
      <c r="A860" s="1053" t="s">
        <v>208</v>
      </c>
      <c r="B860" s="1273">
        <v>38</v>
      </c>
      <c r="C860" s="1273">
        <v>10</v>
      </c>
      <c r="D860" s="1273">
        <v>10</v>
      </c>
      <c r="E860" s="1273">
        <v>0</v>
      </c>
      <c r="F860" s="1273">
        <v>0</v>
      </c>
      <c r="G860" s="1273">
        <v>5</v>
      </c>
      <c r="H860" s="1273">
        <v>5</v>
      </c>
      <c r="I860" s="1273">
        <v>0</v>
      </c>
      <c r="J860" s="1273">
        <v>0</v>
      </c>
      <c r="K860" s="1273">
        <v>2</v>
      </c>
      <c r="L860" s="1273">
        <v>0</v>
      </c>
      <c r="M860" s="1519">
        <v>0</v>
      </c>
      <c r="N860" s="1273">
        <v>0</v>
      </c>
      <c r="O860" s="1273">
        <v>0</v>
      </c>
      <c r="P860" s="1273">
        <v>0</v>
      </c>
      <c r="Q860" s="1273">
        <v>0</v>
      </c>
      <c r="R860" s="1273">
        <v>0</v>
      </c>
      <c r="S860" s="1273">
        <v>0</v>
      </c>
      <c r="T860" s="1519">
        <v>0</v>
      </c>
      <c r="U860" s="1519">
        <v>0</v>
      </c>
      <c r="V860" s="1273">
        <v>0</v>
      </c>
      <c r="W860" s="1274">
        <v>0</v>
      </c>
      <c r="X860" s="268">
        <v>0</v>
      </c>
      <c r="Y860" s="1523">
        <v>58</v>
      </c>
      <c r="Z860" s="1522">
        <v>0.15760869565217392</v>
      </c>
      <c r="AA860" s="1523">
        <v>12</v>
      </c>
      <c r="AB860" s="1522">
        <v>9.2664092664092659E-3</v>
      </c>
      <c r="AC860" s="1523">
        <v>0</v>
      </c>
      <c r="AD860" s="1522">
        <v>0</v>
      </c>
      <c r="AE860" s="1523">
        <v>0</v>
      </c>
      <c r="AF860" s="1704"/>
      <c r="AG860" s="1705"/>
      <c r="AH860" s="1706"/>
      <c r="AI860"/>
      <c r="AJ860"/>
      <c r="AK860"/>
      <c r="AL860"/>
      <c r="AM860"/>
      <c r="AN860"/>
      <c r="AO860"/>
      <c r="AP860"/>
      <c r="AQ860"/>
      <c r="AR860"/>
      <c r="AS860"/>
      <c r="AT860"/>
      <c r="AU860"/>
      <c r="AV860"/>
      <c r="AW860"/>
      <c r="AX860"/>
      <c r="AY860"/>
      <c r="AZ860"/>
      <c r="BA860"/>
      <c r="BB860"/>
      <c r="BC860"/>
      <c r="BD860"/>
      <c r="BE860"/>
      <c r="BF860"/>
      <c r="BG860"/>
      <c r="BH860"/>
    </row>
    <row r="861" spans="1:60" ht="13" x14ac:dyDescent="0.3">
      <c r="A861" s="1065" t="s">
        <v>209</v>
      </c>
      <c r="B861" s="1274">
        <v>16</v>
      </c>
      <c r="C861" s="1274">
        <v>17</v>
      </c>
      <c r="D861" s="1274">
        <v>17</v>
      </c>
      <c r="E861" s="1274">
        <v>0</v>
      </c>
      <c r="F861" s="1274">
        <v>3</v>
      </c>
      <c r="G861" s="1274">
        <v>31</v>
      </c>
      <c r="H861" s="1274">
        <v>23</v>
      </c>
      <c r="I861" s="1274">
        <v>48</v>
      </c>
      <c r="J861" s="1274">
        <v>56</v>
      </c>
      <c r="K861" s="1274">
        <v>66</v>
      </c>
      <c r="L861" s="1274">
        <v>28</v>
      </c>
      <c r="M861" s="1527">
        <v>27</v>
      </c>
      <c r="N861" s="1274">
        <v>15</v>
      </c>
      <c r="O861" s="1274">
        <v>0</v>
      </c>
      <c r="P861" s="1274">
        <v>0</v>
      </c>
      <c r="Q861" s="1274">
        <v>2</v>
      </c>
      <c r="R861" s="1274">
        <v>37</v>
      </c>
      <c r="S861" s="1274">
        <v>130</v>
      </c>
      <c r="T861" s="1527">
        <v>218</v>
      </c>
      <c r="U861" s="1527">
        <v>280</v>
      </c>
      <c r="V861" s="1274">
        <v>351</v>
      </c>
      <c r="W861" s="1274">
        <v>708</v>
      </c>
      <c r="X861" s="268">
        <v>742</v>
      </c>
      <c r="Y861" s="1523">
        <v>50</v>
      </c>
      <c r="Z861" s="1522">
        <v>0.1358695652173913</v>
      </c>
      <c r="AA861" s="1523">
        <v>297</v>
      </c>
      <c r="AB861" s="1522">
        <v>0.22934362934362934</v>
      </c>
      <c r="AC861" s="1523">
        <v>39</v>
      </c>
      <c r="AD861" s="1522">
        <v>0.25</v>
      </c>
      <c r="AE861" s="1523">
        <v>2429</v>
      </c>
      <c r="AF861" s="1704"/>
      <c r="AG861" s="1705"/>
      <c r="AH861" s="1706"/>
      <c r="AI861"/>
      <c r="AJ861"/>
      <c r="AK861"/>
      <c r="AL861"/>
      <c r="AM861"/>
      <c r="AN861"/>
      <c r="AO861"/>
      <c r="AP861"/>
      <c r="AQ861"/>
      <c r="AR861"/>
      <c r="AS861"/>
      <c r="AT861"/>
      <c r="AU861"/>
      <c r="AV861"/>
      <c r="AW861"/>
      <c r="AX861"/>
      <c r="AY861"/>
      <c r="AZ861"/>
      <c r="BA861"/>
      <c r="BB861"/>
      <c r="BC861"/>
      <c r="BD861"/>
      <c r="BE861"/>
      <c r="BF861"/>
      <c r="BG861"/>
      <c r="BH861"/>
    </row>
    <row r="862" spans="1:60" ht="13" x14ac:dyDescent="0.3">
      <c r="A862" s="1065" t="s">
        <v>211</v>
      </c>
      <c r="B862" s="1274">
        <v>76</v>
      </c>
      <c r="C862" s="1274">
        <v>38</v>
      </c>
      <c r="D862" s="1274">
        <v>38</v>
      </c>
      <c r="E862" s="1274">
        <v>5</v>
      </c>
      <c r="F862" s="1274">
        <v>12</v>
      </c>
      <c r="G862" s="1274">
        <v>8</v>
      </c>
      <c r="H862" s="1274">
        <v>42</v>
      </c>
      <c r="I862" s="1274">
        <v>52</v>
      </c>
      <c r="J862" s="1274">
        <v>77</v>
      </c>
      <c r="K862" s="1274">
        <v>115</v>
      </c>
      <c r="L862" s="1274">
        <v>36</v>
      </c>
      <c r="M862" s="1527">
        <v>20</v>
      </c>
      <c r="N862" s="1274">
        <v>18</v>
      </c>
      <c r="O862" s="1274">
        <v>7</v>
      </c>
      <c r="P862" s="1274">
        <v>0</v>
      </c>
      <c r="Q862" s="1274">
        <v>2</v>
      </c>
      <c r="R862" s="1274">
        <v>89</v>
      </c>
      <c r="S862" s="1274">
        <v>275</v>
      </c>
      <c r="T862" s="1527">
        <v>529</v>
      </c>
      <c r="U862" s="1527">
        <v>565</v>
      </c>
      <c r="V862" s="1274">
        <v>805</v>
      </c>
      <c r="W862" s="1274">
        <v>1329</v>
      </c>
      <c r="X862" s="268">
        <v>1574</v>
      </c>
      <c r="Y862" s="1523">
        <v>157</v>
      </c>
      <c r="Z862" s="1522">
        <v>0.4266304347826087</v>
      </c>
      <c r="AA862" s="1523">
        <v>387</v>
      </c>
      <c r="AB862" s="1522">
        <v>0.29884169884169887</v>
      </c>
      <c r="AC862" s="1523">
        <v>91</v>
      </c>
      <c r="AD862" s="1522">
        <v>0.58333333333333337</v>
      </c>
      <c r="AE862" s="1523">
        <v>5077</v>
      </c>
      <c r="AF862" s="1704"/>
      <c r="AG862" s="1705"/>
      <c r="AH862" s="1706"/>
      <c r="AI862"/>
      <c r="AJ862"/>
      <c r="AK862"/>
      <c r="AL862"/>
      <c r="AM862"/>
      <c r="AN862"/>
      <c r="AO862"/>
      <c r="AP862"/>
      <c r="AQ862"/>
      <c r="AR862"/>
      <c r="AS862"/>
      <c r="AT862"/>
      <c r="AU862"/>
      <c r="AV862"/>
      <c r="AW862"/>
      <c r="AX862"/>
      <c r="AY862"/>
      <c r="AZ862"/>
      <c r="BA862"/>
      <c r="BB862"/>
      <c r="BC862"/>
      <c r="BD862"/>
      <c r="BE862"/>
      <c r="BF862"/>
      <c r="BG862"/>
      <c r="BH862"/>
    </row>
    <row r="863" spans="1:60" ht="13" x14ac:dyDescent="0.3">
      <c r="A863" s="1065" t="s">
        <v>212</v>
      </c>
      <c r="B863" s="1274">
        <v>35</v>
      </c>
      <c r="C863" s="1274">
        <v>20</v>
      </c>
      <c r="D863" s="1274">
        <v>20</v>
      </c>
      <c r="E863" s="1274">
        <v>0</v>
      </c>
      <c r="F863" s="1274">
        <v>1</v>
      </c>
      <c r="G863" s="1274">
        <v>5</v>
      </c>
      <c r="H863" s="1274">
        <v>9</v>
      </c>
      <c r="I863" s="1274">
        <v>11</v>
      </c>
      <c r="J863" s="1274">
        <v>20</v>
      </c>
      <c r="K863" s="1274">
        <v>26</v>
      </c>
      <c r="L863" s="1274">
        <v>7</v>
      </c>
      <c r="M863" s="1527">
        <v>4</v>
      </c>
      <c r="N863" s="1274">
        <v>4</v>
      </c>
      <c r="O863" s="1274">
        <v>0</v>
      </c>
      <c r="P863" s="1274">
        <v>0</v>
      </c>
      <c r="Q863" s="1274">
        <v>1</v>
      </c>
      <c r="R863" s="1274">
        <v>12</v>
      </c>
      <c r="S863" s="1274">
        <v>51</v>
      </c>
      <c r="T863" s="1527">
        <v>173</v>
      </c>
      <c r="U863" s="1527">
        <v>325</v>
      </c>
      <c r="V863" s="1274">
        <v>352</v>
      </c>
      <c r="W863" s="1274">
        <v>620</v>
      </c>
      <c r="X863" s="268">
        <v>695</v>
      </c>
      <c r="Y863" s="1523">
        <v>75</v>
      </c>
      <c r="Z863" s="1522">
        <v>0.20380434782608695</v>
      </c>
      <c r="AA863" s="1523">
        <v>87</v>
      </c>
      <c r="AB863" s="1522">
        <v>6.7181467181467183E-2</v>
      </c>
      <c r="AC863" s="1523">
        <v>13</v>
      </c>
      <c r="AD863" s="1522">
        <v>8.3333333333333329E-2</v>
      </c>
      <c r="AE863" s="1523">
        <v>2216</v>
      </c>
      <c r="AF863" s="1704"/>
      <c r="AG863" s="1705"/>
      <c r="AH863" s="1706"/>
      <c r="AI863"/>
      <c r="AJ863"/>
      <c r="AK863"/>
      <c r="AL863"/>
      <c r="AM863"/>
      <c r="AN863"/>
      <c r="AO863"/>
      <c r="AP863"/>
      <c r="AQ863"/>
      <c r="AR863"/>
      <c r="AS863"/>
      <c r="AT863"/>
      <c r="AU863"/>
      <c r="AV863"/>
      <c r="AW863"/>
      <c r="AX863"/>
      <c r="AY863"/>
      <c r="AZ863"/>
      <c r="BA863"/>
      <c r="BB863"/>
      <c r="BC863"/>
      <c r="BD863"/>
      <c r="BE863"/>
      <c r="BF863"/>
      <c r="BG863"/>
      <c r="BH863"/>
    </row>
    <row r="864" spans="1:60" ht="13.5" thickBot="1" x14ac:dyDescent="0.35">
      <c r="A864" s="1065" t="s">
        <v>213</v>
      </c>
      <c r="B864" s="1274">
        <v>3</v>
      </c>
      <c r="C864" s="1274">
        <v>4</v>
      </c>
      <c r="D864" s="1274">
        <v>4</v>
      </c>
      <c r="E864" s="1274">
        <v>0</v>
      </c>
      <c r="F864" s="1274">
        <v>0</v>
      </c>
      <c r="G864" s="1274">
        <v>0</v>
      </c>
      <c r="H864" s="1274">
        <v>5</v>
      </c>
      <c r="I864" s="1274">
        <v>3</v>
      </c>
      <c r="J864" s="1274">
        <v>6</v>
      </c>
      <c r="K864" s="1274">
        <v>5</v>
      </c>
      <c r="L864" s="1274">
        <v>4</v>
      </c>
      <c r="M864" s="1527">
        <v>3</v>
      </c>
      <c r="N864" s="1274">
        <v>4</v>
      </c>
      <c r="O864" s="1274">
        <v>0</v>
      </c>
      <c r="P864" s="1274">
        <v>0</v>
      </c>
      <c r="Q864" s="1274">
        <v>0</v>
      </c>
      <c r="R864" s="1274">
        <v>0</v>
      </c>
      <c r="S864" s="1274">
        <v>6</v>
      </c>
      <c r="T864" s="1527">
        <v>57</v>
      </c>
      <c r="U864" s="1527">
        <v>158</v>
      </c>
      <c r="V864" s="1274">
        <v>209</v>
      </c>
      <c r="W864" s="1274">
        <v>392</v>
      </c>
      <c r="X864" s="268">
        <v>431</v>
      </c>
      <c r="Y864" s="1523">
        <v>11</v>
      </c>
      <c r="Z864" s="1522">
        <v>2.9891304347826088E-2</v>
      </c>
      <c r="AA864" s="1523">
        <v>30</v>
      </c>
      <c r="AB864" s="1522">
        <v>2.3166023166023165E-2</v>
      </c>
      <c r="AC864" s="1523">
        <v>0</v>
      </c>
      <c r="AD864" s="1522">
        <v>0</v>
      </c>
      <c r="AE864" s="1523">
        <v>1253</v>
      </c>
      <c r="AF864" s="1709"/>
      <c r="AG864" s="1710"/>
      <c r="AH864" s="1711"/>
      <c r="AI864"/>
      <c r="AJ864"/>
      <c r="AK864"/>
      <c r="AL864"/>
      <c r="AM864"/>
      <c r="AN864"/>
      <c r="AO864"/>
      <c r="AP864"/>
      <c r="AQ864"/>
      <c r="AR864"/>
      <c r="AS864"/>
      <c r="AT864"/>
      <c r="AU864"/>
      <c r="AV864"/>
      <c r="AW864"/>
      <c r="AX864"/>
      <c r="AY864"/>
      <c r="AZ864"/>
      <c r="BA864"/>
      <c r="BB864"/>
      <c r="BC864"/>
      <c r="BD864"/>
      <c r="BE864"/>
      <c r="BF864"/>
      <c r="BG864"/>
      <c r="BH864"/>
    </row>
    <row r="865" spans="1:60" ht="13" x14ac:dyDescent="0.3">
      <c r="A865" s="1065" t="s">
        <v>214</v>
      </c>
      <c r="B865" s="1274">
        <v>3</v>
      </c>
      <c r="C865" s="1274">
        <v>2</v>
      </c>
      <c r="D865" s="1274">
        <v>2</v>
      </c>
      <c r="E865" s="1274">
        <v>0</v>
      </c>
      <c r="F865" s="1274">
        <v>3</v>
      </c>
      <c r="G865" s="1274">
        <v>0</v>
      </c>
      <c r="H865" s="1274">
        <v>4</v>
      </c>
      <c r="I865" s="1274">
        <v>2</v>
      </c>
      <c r="J865" s="1274">
        <v>5</v>
      </c>
      <c r="K865" s="1274">
        <v>1</v>
      </c>
      <c r="L865" s="1274">
        <v>1</v>
      </c>
      <c r="M865" s="1527">
        <v>4</v>
      </c>
      <c r="N865" s="1274">
        <v>2</v>
      </c>
      <c r="O865" s="1274">
        <v>0</v>
      </c>
      <c r="P865" s="1274">
        <v>0</v>
      </c>
      <c r="Q865" s="1274">
        <v>0</v>
      </c>
      <c r="R865" s="1274">
        <v>5</v>
      </c>
      <c r="S865" s="1274">
        <v>18</v>
      </c>
      <c r="T865" s="1527">
        <v>80</v>
      </c>
      <c r="U865" s="1527">
        <v>145</v>
      </c>
      <c r="V865" s="1274">
        <v>178</v>
      </c>
      <c r="W865" s="1274">
        <v>365</v>
      </c>
      <c r="X865" s="268">
        <v>410</v>
      </c>
      <c r="Y865" s="1523">
        <v>7</v>
      </c>
      <c r="Z865" s="1522">
        <v>1.9021739130434784E-2</v>
      </c>
      <c r="AA865" s="1523">
        <v>22</v>
      </c>
      <c r="AB865" s="1522">
        <v>1.698841698841699E-2</v>
      </c>
      <c r="AC865" s="1523">
        <v>5</v>
      </c>
      <c r="AD865" s="1522">
        <v>3.2051282051282048E-2</v>
      </c>
      <c r="AE865" s="1523">
        <v>1196</v>
      </c>
      <c r="AF865" s="1713"/>
      <c r="AG865" s="1714"/>
      <c r="AH865" s="1715"/>
      <c r="AI865"/>
      <c r="AJ865"/>
      <c r="AK865"/>
      <c r="AL865"/>
      <c r="AM865"/>
      <c r="AN865"/>
      <c r="AO865"/>
      <c r="AP865"/>
      <c r="AQ865"/>
      <c r="AR865"/>
      <c r="AS865"/>
      <c r="AT865"/>
      <c r="AU865"/>
      <c r="AV865"/>
      <c r="AW865"/>
      <c r="AX865"/>
      <c r="AY865"/>
      <c r="AZ865"/>
      <c r="BA865"/>
      <c r="BB865"/>
      <c r="BC865"/>
      <c r="BD865"/>
      <c r="BE865"/>
      <c r="BF865"/>
      <c r="BG865"/>
      <c r="BH865"/>
    </row>
    <row r="866" spans="1:60" ht="13" x14ac:dyDescent="0.3">
      <c r="A866" s="1065" t="s">
        <v>215</v>
      </c>
      <c r="B866" s="1274">
        <v>1</v>
      </c>
      <c r="C866" s="1274">
        <v>2</v>
      </c>
      <c r="D866" s="1274">
        <v>2</v>
      </c>
      <c r="E866" s="1274">
        <v>1</v>
      </c>
      <c r="F866" s="1274">
        <v>7</v>
      </c>
      <c r="G866" s="1274">
        <v>0</v>
      </c>
      <c r="H866" s="1274">
        <v>17</v>
      </c>
      <c r="I866" s="1274">
        <v>20</v>
      </c>
      <c r="J866" s="1274">
        <v>23</v>
      </c>
      <c r="K866" s="1274">
        <v>28</v>
      </c>
      <c r="L866" s="1274">
        <v>11</v>
      </c>
      <c r="M866" s="1527">
        <v>2</v>
      </c>
      <c r="N866" s="1274">
        <v>4</v>
      </c>
      <c r="O866" s="1274">
        <v>0</v>
      </c>
      <c r="P866" s="1274">
        <v>0</v>
      </c>
      <c r="Q866" s="1274">
        <v>0</v>
      </c>
      <c r="R866" s="1274">
        <v>4</v>
      </c>
      <c r="S866" s="1274">
        <v>16</v>
      </c>
      <c r="T866" s="1527">
        <v>91</v>
      </c>
      <c r="U866" s="1527">
        <v>171</v>
      </c>
      <c r="V866" s="1274">
        <v>210</v>
      </c>
      <c r="W866" s="1274">
        <v>333</v>
      </c>
      <c r="X866" s="268">
        <v>377</v>
      </c>
      <c r="Y866" s="1523">
        <v>6</v>
      </c>
      <c r="Z866" s="1522">
        <v>1.6304347826086956E-2</v>
      </c>
      <c r="AA866" s="1523">
        <v>112</v>
      </c>
      <c r="AB866" s="1522">
        <v>8.6486486486486491E-2</v>
      </c>
      <c r="AC866" s="1523">
        <v>4</v>
      </c>
      <c r="AD866" s="1522">
        <v>2.564102564102564E-2</v>
      </c>
      <c r="AE866" s="1523">
        <v>1198</v>
      </c>
      <c r="AF866" s="1716"/>
      <c r="AG866" s="1717"/>
      <c r="AH866" s="1718"/>
      <c r="AI866"/>
      <c r="AJ866"/>
      <c r="AK866"/>
      <c r="AL866"/>
      <c r="AM866"/>
      <c r="AN866"/>
      <c r="AO866"/>
      <c r="AP866"/>
      <c r="AQ866"/>
      <c r="AR866"/>
      <c r="AS866"/>
      <c r="AT866"/>
      <c r="AU866"/>
      <c r="AV866"/>
      <c r="AW866"/>
      <c r="AX866"/>
      <c r="AY866"/>
      <c r="AZ866"/>
      <c r="BA866"/>
      <c r="BB866"/>
      <c r="BC866"/>
      <c r="BD866"/>
      <c r="BE866"/>
      <c r="BF866"/>
      <c r="BG866"/>
      <c r="BH866"/>
    </row>
    <row r="867" spans="1:60" ht="13.5" thickBot="1" x14ac:dyDescent="0.35">
      <c r="A867" s="1069" t="s">
        <v>216</v>
      </c>
      <c r="B867" s="1279">
        <v>0</v>
      </c>
      <c r="C867" s="1279">
        <v>0</v>
      </c>
      <c r="D867" s="1279">
        <v>0</v>
      </c>
      <c r="E867" s="1279">
        <v>0</v>
      </c>
      <c r="F867" s="1279">
        <v>0</v>
      </c>
      <c r="G867" s="1279">
        <v>0</v>
      </c>
      <c r="H867" s="1279">
        <v>0</v>
      </c>
      <c r="I867" s="1279">
        <v>1</v>
      </c>
      <c r="J867" s="1279">
        <v>2</v>
      </c>
      <c r="K867" s="1279">
        <v>7</v>
      </c>
      <c r="L867" s="1279">
        <v>5</v>
      </c>
      <c r="M867" s="1530">
        <v>3</v>
      </c>
      <c r="N867" s="1279">
        <v>0</v>
      </c>
      <c r="O867" s="1279">
        <v>0</v>
      </c>
      <c r="P867" s="1279">
        <v>0</v>
      </c>
      <c r="Q867" s="1279">
        <v>0</v>
      </c>
      <c r="R867" s="1279">
        <v>0</v>
      </c>
      <c r="S867" s="1279">
        <v>0</v>
      </c>
      <c r="T867" s="1530">
        <v>7</v>
      </c>
      <c r="U867" s="1530">
        <v>19</v>
      </c>
      <c r="V867" s="1279">
        <v>45</v>
      </c>
      <c r="W867" s="1279">
        <v>69</v>
      </c>
      <c r="X867" s="1668">
        <v>98</v>
      </c>
      <c r="Y867" s="1534">
        <v>0</v>
      </c>
      <c r="Z867" s="1533">
        <v>0</v>
      </c>
      <c r="AA867" s="1534">
        <v>18</v>
      </c>
      <c r="AB867" s="1533">
        <v>1.3899613899613899E-2</v>
      </c>
      <c r="AC867" s="1534">
        <v>0</v>
      </c>
      <c r="AD867" s="1533">
        <v>0</v>
      </c>
      <c r="AE867" s="1534">
        <v>238</v>
      </c>
      <c r="AF867" s="1716"/>
      <c r="AG867" s="1717"/>
      <c r="AH867" s="1718"/>
      <c r="AI867"/>
      <c r="AJ867"/>
      <c r="AK867"/>
      <c r="AL867"/>
      <c r="AM867"/>
      <c r="AN867"/>
      <c r="AO867"/>
      <c r="AP867"/>
      <c r="AQ867"/>
      <c r="AR867"/>
      <c r="AS867"/>
      <c r="AT867"/>
      <c r="AU867"/>
      <c r="AV867"/>
      <c r="AW867"/>
      <c r="AX867"/>
      <c r="AY867"/>
      <c r="AZ867"/>
      <c r="BA867"/>
      <c r="BB867"/>
      <c r="BC867"/>
      <c r="BD867"/>
      <c r="BE867"/>
      <c r="BF867"/>
      <c r="BG867"/>
      <c r="BH867"/>
    </row>
    <row r="868" spans="1:60" ht="13" x14ac:dyDescent="0.3">
      <c r="A868" s="1053" t="s">
        <v>217</v>
      </c>
      <c r="B868" s="1273">
        <v>1</v>
      </c>
      <c r="C868" s="1273">
        <v>1</v>
      </c>
      <c r="D868" s="1273">
        <v>1</v>
      </c>
      <c r="E868" s="1273">
        <v>0</v>
      </c>
      <c r="F868" s="1273">
        <v>0</v>
      </c>
      <c r="G868" s="1273">
        <v>0</v>
      </c>
      <c r="H868" s="1273">
        <v>4</v>
      </c>
      <c r="I868" s="1273">
        <v>17</v>
      </c>
      <c r="J868" s="1273">
        <v>46</v>
      </c>
      <c r="K868" s="1273">
        <v>77</v>
      </c>
      <c r="L868" s="1273">
        <v>40</v>
      </c>
      <c r="M868" s="1519">
        <v>12</v>
      </c>
      <c r="N868" s="1273">
        <v>9</v>
      </c>
      <c r="O868" s="1273">
        <v>0</v>
      </c>
      <c r="P868" s="1273">
        <v>0</v>
      </c>
      <c r="Q868" s="1273">
        <v>0</v>
      </c>
      <c r="R868" s="1273">
        <v>3</v>
      </c>
      <c r="S868" s="1273">
        <v>49</v>
      </c>
      <c r="T868" s="1519">
        <v>160</v>
      </c>
      <c r="U868" s="1519">
        <v>343</v>
      </c>
      <c r="V868" s="1273">
        <v>373</v>
      </c>
      <c r="W868" s="1538">
        <v>669</v>
      </c>
      <c r="X868" s="1700">
        <v>806</v>
      </c>
      <c r="Y868" s="1542">
        <v>3</v>
      </c>
      <c r="Z868" s="1541">
        <v>8.152173913043478E-3</v>
      </c>
      <c r="AA868" s="1542">
        <v>205</v>
      </c>
      <c r="AB868" s="1541">
        <v>0.15830115830115829</v>
      </c>
      <c r="AC868" s="1542">
        <v>3</v>
      </c>
      <c r="AD868" s="1541">
        <v>1.9230769230769232E-2</v>
      </c>
      <c r="AE868" s="1542">
        <v>2400</v>
      </c>
      <c r="AF868" s="1716"/>
      <c r="AG868" s="1717"/>
      <c r="AH868" s="1718"/>
      <c r="AI868"/>
      <c r="AJ868"/>
      <c r="AK868"/>
      <c r="AL868"/>
      <c r="AM868"/>
      <c r="AN868"/>
      <c r="AO868"/>
      <c r="AP868"/>
      <c r="AQ868"/>
      <c r="AR868"/>
      <c r="AS868"/>
      <c r="AT868"/>
      <c r="AU868"/>
      <c r="AV868"/>
      <c r="AW868"/>
      <c r="AX868"/>
      <c r="AY868"/>
      <c r="AZ868"/>
      <c r="BA868"/>
      <c r="BB868"/>
      <c r="BC868"/>
      <c r="BD868"/>
      <c r="BE868"/>
      <c r="BF868"/>
      <c r="BG868"/>
      <c r="BH868"/>
    </row>
    <row r="869" spans="1:60" ht="13.5" thickBot="1" x14ac:dyDescent="0.35">
      <c r="A869" s="1065" t="s">
        <v>219</v>
      </c>
      <c r="B869" s="1274">
        <v>1</v>
      </c>
      <c r="C869" s="1274">
        <v>0</v>
      </c>
      <c r="D869" s="1274">
        <v>0</v>
      </c>
      <c r="E869" s="1274">
        <v>0</v>
      </c>
      <c r="F869" s="1274">
        <v>0</v>
      </c>
      <c r="G869" s="1274">
        <v>0</v>
      </c>
      <c r="H869" s="1274">
        <v>0</v>
      </c>
      <c r="I869" s="1274">
        <v>16</v>
      </c>
      <c r="J869" s="1274">
        <v>16</v>
      </c>
      <c r="K869" s="1274">
        <v>55</v>
      </c>
      <c r="L869" s="1274">
        <v>22</v>
      </c>
      <c r="M869" s="1527">
        <v>8</v>
      </c>
      <c r="N869" s="1274">
        <v>4</v>
      </c>
      <c r="O869" s="1274">
        <v>0</v>
      </c>
      <c r="P869" s="1274">
        <v>0</v>
      </c>
      <c r="Q869" s="1274">
        <v>0</v>
      </c>
      <c r="R869" s="1274">
        <v>1</v>
      </c>
      <c r="S869" s="1274">
        <v>5</v>
      </c>
      <c r="T869" s="1527">
        <v>26</v>
      </c>
      <c r="U869" s="1527">
        <v>101</v>
      </c>
      <c r="V869" s="1274">
        <v>162</v>
      </c>
      <c r="W869" s="1274">
        <v>295</v>
      </c>
      <c r="X869" s="268">
        <v>455</v>
      </c>
      <c r="Y869" s="1523">
        <v>1</v>
      </c>
      <c r="Z869" s="1522">
        <v>2.717391304347826E-3</v>
      </c>
      <c r="AA869" s="1523">
        <v>121</v>
      </c>
      <c r="AB869" s="1522">
        <v>9.3436293436293436E-2</v>
      </c>
      <c r="AC869" s="1523">
        <v>1</v>
      </c>
      <c r="AD869" s="1522">
        <v>6.41025641025641E-3</v>
      </c>
      <c r="AE869" s="1523">
        <v>1044</v>
      </c>
      <c r="AF869" s="1719"/>
      <c r="AG869" s="1720"/>
      <c r="AH869" s="1721"/>
      <c r="AI869"/>
      <c r="AJ869"/>
      <c r="AK869"/>
      <c r="AL869"/>
      <c r="AM869"/>
      <c r="AN869"/>
      <c r="AO869"/>
      <c r="AP869"/>
      <c r="AQ869"/>
      <c r="AR869"/>
      <c r="AS869"/>
      <c r="AT869"/>
      <c r="AU869"/>
      <c r="AV869"/>
      <c r="AW869"/>
      <c r="AX869"/>
      <c r="AY869"/>
      <c r="AZ869"/>
      <c r="BA869"/>
      <c r="BB869"/>
      <c r="BC869"/>
      <c r="BD869"/>
      <c r="BE869"/>
      <c r="BF869"/>
      <c r="BG869"/>
      <c r="BH869"/>
    </row>
    <row r="870" spans="1:60" ht="13.5" thickBot="1" x14ac:dyDescent="0.35">
      <c r="A870" s="1065" t="s">
        <v>220</v>
      </c>
      <c r="B870" s="1274" t="s">
        <v>218</v>
      </c>
      <c r="C870" s="1274" t="s">
        <v>218</v>
      </c>
      <c r="D870" s="1274" t="s">
        <v>218</v>
      </c>
      <c r="E870" s="1274">
        <v>0</v>
      </c>
      <c r="F870" s="1274" t="s">
        <v>218</v>
      </c>
      <c r="G870" s="1274" t="s">
        <v>218</v>
      </c>
      <c r="H870" s="1274" t="s">
        <v>218</v>
      </c>
      <c r="I870" s="1274" t="s">
        <v>218</v>
      </c>
      <c r="J870" s="1274" t="s">
        <v>218</v>
      </c>
      <c r="K870" s="1274" t="s">
        <v>218</v>
      </c>
      <c r="L870" s="1274">
        <v>4</v>
      </c>
      <c r="M870" s="1274" t="s">
        <v>218</v>
      </c>
      <c r="N870" s="1274" t="s">
        <v>218</v>
      </c>
      <c r="O870" s="1274" t="s">
        <v>218</v>
      </c>
      <c r="P870" s="1274" t="s">
        <v>218</v>
      </c>
      <c r="Q870" s="1274" t="s">
        <v>218</v>
      </c>
      <c r="R870" s="1274" t="s">
        <v>218</v>
      </c>
      <c r="S870" s="1274" t="s">
        <v>218</v>
      </c>
      <c r="T870" s="1274" t="s">
        <v>218</v>
      </c>
      <c r="U870" s="1527">
        <v>21</v>
      </c>
      <c r="V870" s="1274" t="s">
        <v>218</v>
      </c>
      <c r="W870" s="1274">
        <v>87</v>
      </c>
      <c r="X870" s="268">
        <v>189</v>
      </c>
      <c r="Y870" s="1523">
        <v>0</v>
      </c>
      <c r="Z870" s="1522">
        <v>0</v>
      </c>
      <c r="AA870" s="1523">
        <v>4</v>
      </c>
      <c r="AB870" s="1522">
        <v>3.0888030888030888E-3</v>
      </c>
      <c r="AC870" s="1523" t="s">
        <v>218</v>
      </c>
      <c r="AD870" s="1522" t="s">
        <v>218</v>
      </c>
      <c r="AE870" s="1523">
        <v>297</v>
      </c>
      <c r="AF870" s="1722"/>
      <c r="AG870" s="1723"/>
      <c r="AH870" s="1724"/>
      <c r="AI870"/>
      <c r="AJ870"/>
      <c r="AK870"/>
      <c r="AL870"/>
      <c r="AM870" s="25"/>
      <c r="AN870" s="25"/>
      <c r="AO870" s="25"/>
      <c r="AP870" s="25"/>
      <c r="AQ870" s="25"/>
      <c r="AR870" s="25"/>
      <c r="AS870" s="25"/>
      <c r="AT870" s="25"/>
      <c r="AU870" s="25"/>
      <c r="AV870" s="25"/>
      <c r="AW870" s="25"/>
      <c r="AX870" s="25"/>
      <c r="AY870" s="25"/>
      <c r="AZ870" s="25"/>
      <c r="BA870" s="25"/>
      <c r="BB870" s="25"/>
      <c r="BC870" s="25"/>
      <c r="BD870" s="25"/>
      <c r="BE870" s="25"/>
      <c r="BF870" s="25"/>
      <c r="BG870"/>
      <c r="BH870"/>
    </row>
    <row r="871" spans="1:60" ht="13" x14ac:dyDescent="0.3">
      <c r="A871" s="1065" t="s">
        <v>221</v>
      </c>
      <c r="B871" s="1274" t="s">
        <v>218</v>
      </c>
      <c r="C871" s="1274" t="s">
        <v>218</v>
      </c>
      <c r="D871" s="1274" t="s">
        <v>218</v>
      </c>
      <c r="E871" s="1274">
        <v>0</v>
      </c>
      <c r="F871" s="1274" t="s">
        <v>218</v>
      </c>
      <c r="G871" s="1274" t="s">
        <v>218</v>
      </c>
      <c r="H871" s="1274" t="s">
        <v>218</v>
      </c>
      <c r="I871" s="1274" t="s">
        <v>218</v>
      </c>
      <c r="J871" s="1274" t="s">
        <v>218</v>
      </c>
      <c r="K871" s="1274" t="s">
        <v>218</v>
      </c>
      <c r="L871" s="1274" t="s">
        <v>218</v>
      </c>
      <c r="M871" s="1274" t="s">
        <v>218</v>
      </c>
      <c r="N871" s="1274" t="s">
        <v>218</v>
      </c>
      <c r="O871" s="1274" t="s">
        <v>218</v>
      </c>
      <c r="P871" s="1274" t="s">
        <v>218</v>
      </c>
      <c r="Q871" s="1274" t="s">
        <v>218</v>
      </c>
      <c r="R871" s="1274" t="s">
        <v>218</v>
      </c>
      <c r="S871" s="1274" t="s">
        <v>218</v>
      </c>
      <c r="T871" s="1274" t="s">
        <v>218</v>
      </c>
      <c r="U871" s="1527">
        <v>9</v>
      </c>
      <c r="V871" s="1274" t="s">
        <v>218</v>
      </c>
      <c r="W871" s="1274" t="s">
        <v>218</v>
      </c>
      <c r="X871" s="268">
        <v>85</v>
      </c>
      <c r="Y871" s="1523">
        <v>0</v>
      </c>
      <c r="Z871" s="1522">
        <v>0</v>
      </c>
      <c r="AA871" s="1523" t="s">
        <v>218</v>
      </c>
      <c r="AB871" s="1522" t="s">
        <v>218</v>
      </c>
      <c r="AC871" s="1523" t="s">
        <v>218</v>
      </c>
      <c r="AD871" s="1522" t="s">
        <v>218</v>
      </c>
      <c r="AE871" s="1523">
        <v>94</v>
      </c>
      <c r="AF871"/>
      <c r="AG871"/>
      <c r="AH871"/>
      <c r="AI871"/>
      <c r="AJ871"/>
      <c r="AK871"/>
      <c r="AL871"/>
      <c r="AM871"/>
      <c r="AN871"/>
      <c r="AO871"/>
      <c r="AP871"/>
      <c r="AQ871"/>
      <c r="AR871"/>
      <c r="AS871"/>
      <c r="AT871"/>
      <c r="AU871"/>
      <c r="AV871"/>
      <c r="AW871"/>
      <c r="AX871"/>
      <c r="AY871"/>
      <c r="AZ871"/>
      <c r="BA871"/>
      <c r="BB871"/>
      <c r="BC871"/>
      <c r="BD871"/>
      <c r="BE871"/>
      <c r="BF871"/>
      <c r="BG871"/>
      <c r="BH871"/>
    </row>
    <row r="872" spans="1:60" ht="13.5" thickBot="1" x14ac:dyDescent="0.35">
      <c r="A872" s="1547" t="s">
        <v>222</v>
      </c>
      <c r="B872" s="1274" t="s">
        <v>218</v>
      </c>
      <c r="C872" s="1274" t="s">
        <v>218</v>
      </c>
      <c r="D872" s="1274" t="s">
        <v>218</v>
      </c>
      <c r="E872" s="1548">
        <v>0</v>
      </c>
      <c r="F872" s="1274" t="s">
        <v>218</v>
      </c>
      <c r="G872" s="1274" t="s">
        <v>218</v>
      </c>
      <c r="H872" s="1274" t="s">
        <v>218</v>
      </c>
      <c r="I872" s="1274" t="s">
        <v>218</v>
      </c>
      <c r="J872" s="1274" t="s">
        <v>218</v>
      </c>
      <c r="K872" s="1274" t="s">
        <v>218</v>
      </c>
      <c r="L872" s="1274" t="s">
        <v>218</v>
      </c>
      <c r="M872" s="1274" t="s">
        <v>218</v>
      </c>
      <c r="N872" s="1274" t="s">
        <v>218</v>
      </c>
      <c r="O872" s="1274" t="s">
        <v>218</v>
      </c>
      <c r="P872" s="1274" t="s">
        <v>218</v>
      </c>
      <c r="Q872" s="1274" t="s">
        <v>218</v>
      </c>
      <c r="R872" s="1274" t="s">
        <v>218</v>
      </c>
      <c r="S872" s="1274" t="s">
        <v>218</v>
      </c>
      <c r="T872" s="1274" t="s">
        <v>218</v>
      </c>
      <c r="U872" s="1549">
        <v>4</v>
      </c>
      <c r="V872" s="1274" t="s">
        <v>218</v>
      </c>
      <c r="W872" s="1274" t="s">
        <v>218</v>
      </c>
      <c r="X872" s="1668">
        <v>11</v>
      </c>
      <c r="Y872" s="1523">
        <v>0</v>
      </c>
      <c r="Z872" s="1522">
        <v>0</v>
      </c>
      <c r="AA872" s="1523" t="s">
        <v>218</v>
      </c>
      <c r="AB872" s="1522" t="s">
        <v>218</v>
      </c>
      <c r="AC872" s="1523" t="s">
        <v>218</v>
      </c>
      <c r="AD872" s="1522" t="s">
        <v>218</v>
      </c>
      <c r="AE872" s="1523">
        <v>15</v>
      </c>
      <c r="AF872"/>
      <c r="AG872"/>
      <c r="AH872"/>
      <c r="AI872"/>
      <c r="AJ872"/>
      <c r="AK872"/>
      <c r="AL872"/>
      <c r="AM872"/>
      <c r="AN872"/>
      <c r="AO872"/>
      <c r="AP872"/>
      <c r="AQ872"/>
      <c r="AR872"/>
      <c r="AS872"/>
      <c r="AT872"/>
      <c r="AU872"/>
      <c r="AV872"/>
      <c r="AW872"/>
      <c r="AX872"/>
      <c r="AY872"/>
      <c r="AZ872"/>
      <c r="BA872"/>
      <c r="BB872"/>
      <c r="BC872"/>
      <c r="BD872"/>
      <c r="BE872"/>
      <c r="BF872"/>
      <c r="BG872"/>
      <c r="BH872"/>
    </row>
    <row r="873" spans="1:60" ht="13.5" thickBot="1" x14ac:dyDescent="0.35">
      <c r="A873" s="1090" t="s">
        <v>46</v>
      </c>
      <c r="B873" s="1427">
        <v>174</v>
      </c>
      <c r="C873" s="1427">
        <v>94</v>
      </c>
      <c r="D873" s="1427">
        <v>94</v>
      </c>
      <c r="E873" s="1427">
        <v>6</v>
      </c>
      <c r="F873" s="1427">
        <v>26</v>
      </c>
      <c r="G873" s="1427">
        <v>49</v>
      </c>
      <c r="H873" s="1427">
        <v>109</v>
      </c>
      <c r="I873" s="1427">
        <v>170</v>
      </c>
      <c r="J873" s="1427">
        <v>251</v>
      </c>
      <c r="K873" s="1427">
        <v>382</v>
      </c>
      <c r="L873" s="1427">
        <v>158</v>
      </c>
      <c r="M873" s="1427">
        <v>83</v>
      </c>
      <c r="N873" s="1427">
        <v>60</v>
      </c>
      <c r="O873" s="1427">
        <v>7</v>
      </c>
      <c r="P873" s="1427">
        <v>0</v>
      </c>
      <c r="Q873" s="1427">
        <v>5</v>
      </c>
      <c r="R873" s="1427">
        <v>151</v>
      </c>
      <c r="S873" s="1427">
        <v>550</v>
      </c>
      <c r="T873" s="1427">
        <v>1341</v>
      </c>
      <c r="U873" s="1427">
        <v>2141</v>
      </c>
      <c r="V873" s="1427">
        <v>2685</v>
      </c>
      <c r="W873" s="1427">
        <v>4867</v>
      </c>
      <c r="X873" s="1427">
        <v>5873</v>
      </c>
      <c r="Y873" s="1552">
        <v>368</v>
      </c>
      <c r="Z873" s="1553">
        <v>0.99999999999999978</v>
      </c>
      <c r="AA873" s="1552">
        <v>1295</v>
      </c>
      <c r="AB873" s="1553">
        <v>1</v>
      </c>
      <c r="AC873" s="1552">
        <v>156</v>
      </c>
      <c r="AD873" s="1553">
        <v>1.0000000000000002</v>
      </c>
      <c r="AE873" s="1552">
        <v>17457</v>
      </c>
      <c r="AF873" s="1564"/>
      <c r="AG873" s="1564"/>
      <c r="AH873" s="1564"/>
      <c r="AI873"/>
      <c r="AJ873"/>
      <c r="AK873"/>
    </row>
    <row r="874" spans="1:60" ht="13" x14ac:dyDescent="0.3">
      <c r="A874" s="1445" t="s">
        <v>528</v>
      </c>
      <c r="C874" s="4"/>
      <c r="D874" s="4"/>
      <c r="E874" s="4"/>
      <c r="F874" s="1452">
        <v>20</v>
      </c>
      <c r="G874" s="1452">
        <v>11</v>
      </c>
      <c r="H874" s="1452">
        <v>56</v>
      </c>
      <c r="I874" s="1452">
        <v>85</v>
      </c>
      <c r="J874" s="1452">
        <v>155</v>
      </c>
      <c r="K874" s="1452">
        <v>239</v>
      </c>
      <c r="L874" s="1452">
        <v>103</v>
      </c>
      <c r="M874" s="1452">
        <v>44</v>
      </c>
      <c r="N874" s="1452">
        <v>39</v>
      </c>
      <c r="O874" s="1452">
        <v>3</v>
      </c>
      <c r="P874" s="1452">
        <v>0</v>
      </c>
      <c r="Q874" s="4"/>
      <c r="R874" s="4"/>
      <c r="S874" s="4"/>
      <c r="T874" s="4"/>
      <c r="U874" s="1435" t="s">
        <v>570</v>
      </c>
      <c r="V874" s="4"/>
      <c r="W874" s="4"/>
      <c r="X874" s="4"/>
      <c r="Y874" s="1559" t="s">
        <v>537</v>
      </c>
      <c r="Z874" s="1560" t="s">
        <v>538</v>
      </c>
      <c r="AA874" s="1559" t="s">
        <v>537</v>
      </c>
      <c r="AB874" s="1560" t="s">
        <v>538</v>
      </c>
      <c r="AC874" s="1559" t="s">
        <v>537</v>
      </c>
      <c r="AD874" s="1560" t="s">
        <v>538</v>
      </c>
      <c r="AE874" s="1559" t="s">
        <v>537</v>
      </c>
      <c r="AF874"/>
      <c r="AG874"/>
      <c r="AH874"/>
      <c r="AI874"/>
      <c r="AJ874"/>
      <c r="AK874"/>
    </row>
    <row r="875" spans="1:60" ht="13" thickBot="1" x14ac:dyDescent="0.3">
      <c r="A875" s="1322" t="s">
        <v>529</v>
      </c>
      <c r="B875" s="1480">
        <f>SUM(F874:P874)/AA873</f>
        <v>0.58301158301158296</v>
      </c>
      <c r="C875"/>
      <c r="D875" s="4"/>
      <c r="E875" s="4"/>
      <c r="F875" s="4"/>
      <c r="G875" s="4"/>
      <c r="H875" s="4"/>
      <c r="I875" s="4"/>
      <c r="J875" s="4"/>
      <c r="K875" s="4"/>
      <c r="L875" s="4"/>
      <c r="M875" s="4"/>
      <c r="N875" s="4"/>
      <c r="O875" s="4"/>
      <c r="P875" s="4"/>
      <c r="Q875" s="4"/>
      <c r="R875" s="4"/>
      <c r="S875" s="4"/>
      <c r="T875" s="4"/>
      <c r="U875" s="4"/>
      <c r="V875" s="4"/>
      <c r="W875" s="4"/>
      <c r="X875" s="4"/>
      <c r="Y875" s="1561">
        <v>0.98913043478260854</v>
      </c>
      <c r="Z875" s="1562">
        <v>1.0869565217391304E-2</v>
      </c>
      <c r="AA875" s="1561">
        <v>0.74517374517374524</v>
      </c>
      <c r="AB875" s="1562">
        <v>0.25482625482625482</v>
      </c>
      <c r="AC875" s="1561">
        <v>0.97435897435897445</v>
      </c>
      <c r="AD875" s="1562">
        <v>2.564102564102564E-2</v>
      </c>
      <c r="AE875" s="1561">
        <v>0.77945809703843738</v>
      </c>
      <c r="AF875" s="198"/>
      <c r="AG875" s="198"/>
      <c r="AH875" s="198"/>
      <c r="AI875" s="198"/>
      <c r="AJ875" s="198"/>
      <c r="AK875" s="198"/>
    </row>
    <row r="876" spans="1:60" ht="25.5" thickBot="1" x14ac:dyDescent="0.55000000000000004">
      <c r="A876" s="1011" t="s">
        <v>571</v>
      </c>
      <c r="B876" s="1012"/>
      <c r="C876" s="1012"/>
      <c r="D876" s="4"/>
      <c r="E876" s="4"/>
      <c r="F876" s="4"/>
      <c r="G876" s="4"/>
      <c r="H876" s="4"/>
      <c r="I876" s="4"/>
      <c r="J876" s="4"/>
      <c r="K876" s="4"/>
      <c r="L876" s="4"/>
      <c r="M876" s="4"/>
      <c r="N876" s="4"/>
      <c r="O876" s="4"/>
      <c r="P876" s="4"/>
      <c r="Q876" s="4"/>
      <c r="R876" s="4"/>
      <c r="S876" s="4"/>
      <c r="T876" s="4"/>
      <c r="U876" s="4"/>
      <c r="V876" s="4"/>
      <c r="W876" s="4"/>
      <c r="X876" s="4"/>
      <c r="Y876" s="1564"/>
      <c r="Z876" s="1564"/>
      <c r="AA876" s="1564"/>
      <c r="AB876" s="1564"/>
      <c r="AC876" s="1564"/>
      <c r="AD876" s="1564"/>
      <c r="AE876" s="1564"/>
      <c r="AF876" s="198"/>
      <c r="AG876" s="198"/>
      <c r="AH876" s="198"/>
      <c r="AI876" s="198"/>
      <c r="AJ876" s="198"/>
      <c r="AK876" s="198"/>
    </row>
    <row r="877" spans="1:60" ht="13.5" thickBot="1" x14ac:dyDescent="0.35">
      <c r="A877" s="1414" t="s">
        <v>191</v>
      </c>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c r="AD877"/>
      <c r="AE877"/>
      <c r="AF877" s="198"/>
      <c r="AG877" s="198"/>
      <c r="AH877" s="198"/>
      <c r="AI877" s="198"/>
      <c r="AJ877" s="198"/>
      <c r="AK877" s="198"/>
    </row>
    <row r="878" spans="1:60" ht="13.5" thickTop="1" x14ac:dyDescent="0.3">
      <c r="A878" s="1017" t="s">
        <v>192</v>
      </c>
      <c r="B878" s="1491">
        <v>31819</v>
      </c>
      <c r="C878" s="931">
        <v>31895</v>
      </c>
      <c r="D878" s="931">
        <v>31916</v>
      </c>
      <c r="E878" s="931">
        <v>31923</v>
      </c>
      <c r="F878" s="931">
        <v>31930</v>
      </c>
      <c r="G878" s="931">
        <v>31937</v>
      </c>
      <c r="H878" s="931">
        <v>31944</v>
      </c>
      <c r="I878" s="931">
        <v>31951</v>
      </c>
      <c r="J878" s="931">
        <v>31958</v>
      </c>
      <c r="K878" s="931">
        <v>31965</v>
      </c>
      <c r="L878" s="931">
        <v>31972</v>
      </c>
      <c r="M878" s="931">
        <v>32055</v>
      </c>
      <c r="N878" s="931">
        <v>32059</v>
      </c>
      <c r="O878" s="931">
        <v>32063</v>
      </c>
      <c r="P878" s="931">
        <v>32078</v>
      </c>
      <c r="Q878" s="1492">
        <v>32093</v>
      </c>
      <c r="R878" s="1492">
        <v>32106</v>
      </c>
      <c r="S878" s="1495">
        <v>1987</v>
      </c>
      <c r="T878" s="1019"/>
      <c r="U878" s="1019"/>
      <c r="V878" s="1020"/>
      <c r="W878" s="1020"/>
      <c r="X878" s="1020"/>
      <c r="Y878" s="1020"/>
      <c r="Z878" s="1021"/>
      <c r="AA878" s="1022"/>
      <c r="AB878" s="1022"/>
      <c r="AC878" s="1022"/>
      <c r="AD878" s="1023"/>
      <c r="AE878" s="1023"/>
      <c r="AF878" s="1637"/>
      <c r="AG878" s="1637"/>
      <c r="AH878" s="1637"/>
      <c r="AI878" s="1637"/>
      <c r="AJ878" s="1637"/>
      <c r="AK878" s="1637"/>
    </row>
    <row r="879" spans="1:60" ht="13" x14ac:dyDescent="0.3">
      <c r="A879" s="1025" t="s">
        <v>193</v>
      </c>
      <c r="B879" s="1496" t="s">
        <v>242</v>
      </c>
      <c r="C879" s="1173" t="s">
        <v>194</v>
      </c>
      <c r="D879" s="1173" t="s">
        <v>194</v>
      </c>
      <c r="E879" s="1173" t="s">
        <v>194</v>
      </c>
      <c r="F879" s="1173" t="s">
        <v>194</v>
      </c>
      <c r="G879" s="1173" t="s">
        <v>194</v>
      </c>
      <c r="H879" s="1173" t="s">
        <v>194</v>
      </c>
      <c r="I879" s="1173" t="s">
        <v>194</v>
      </c>
      <c r="J879" s="1173" t="s">
        <v>194</v>
      </c>
      <c r="K879" s="1173" t="s">
        <v>194</v>
      </c>
      <c r="L879" s="1173" t="s">
        <v>194</v>
      </c>
      <c r="M879" s="1173" t="s">
        <v>194</v>
      </c>
      <c r="N879" s="1173" t="s">
        <v>242</v>
      </c>
      <c r="O879" s="1173" t="s">
        <v>242</v>
      </c>
      <c r="P879" s="1173" t="s">
        <v>242</v>
      </c>
      <c r="Q879" s="1173" t="s">
        <v>194</v>
      </c>
      <c r="R879" s="1173" t="s">
        <v>242</v>
      </c>
      <c r="S879" s="1499"/>
      <c r="T879" s="1500"/>
      <c r="U879" s="1500"/>
      <c r="V879" s="1501"/>
      <c r="W879" s="1501"/>
      <c r="X879" s="1501"/>
      <c r="Y879" s="1501"/>
      <c r="Z879" s="1502"/>
      <c r="AA879" s="1173"/>
      <c r="AB879" s="1173"/>
      <c r="AC879" s="1173"/>
      <c r="AD879" s="1503"/>
      <c r="AE879" s="1503"/>
      <c r="AF879" s="198"/>
      <c r="AG879" s="198"/>
      <c r="AH879" s="198"/>
      <c r="AI879" s="198"/>
      <c r="AJ879" s="198"/>
      <c r="AK879" s="198"/>
    </row>
    <row r="880" spans="1:60" ht="13" x14ac:dyDescent="0.3">
      <c r="A880" s="1025" t="s">
        <v>195</v>
      </c>
      <c r="B880" s="1496" t="s">
        <v>246</v>
      </c>
      <c r="C880" s="1173" t="s">
        <v>246</v>
      </c>
      <c r="D880" s="1173" t="s">
        <v>260</v>
      </c>
      <c r="E880" s="1173" t="s">
        <v>283</v>
      </c>
      <c r="F880" s="1173" t="s">
        <v>283</v>
      </c>
      <c r="G880" s="1173" t="s">
        <v>246</v>
      </c>
      <c r="H880" s="1173" t="s">
        <v>260</v>
      </c>
      <c r="I880" s="1173" t="s">
        <v>283</v>
      </c>
      <c r="J880" s="1173" t="s">
        <v>196</v>
      </c>
      <c r="K880" s="1173" t="s">
        <v>246</v>
      </c>
      <c r="L880" s="1173" t="s">
        <v>246</v>
      </c>
      <c r="M880" s="1173" t="s">
        <v>283</v>
      </c>
      <c r="N880" s="1173" t="s">
        <v>283</v>
      </c>
      <c r="O880" s="1173" t="s">
        <v>246</v>
      </c>
      <c r="P880" s="1173" t="s">
        <v>283</v>
      </c>
      <c r="Q880" s="1497" t="s">
        <v>246</v>
      </c>
      <c r="R880" s="1497" t="s">
        <v>246</v>
      </c>
      <c r="S880" s="1033" t="s">
        <v>46</v>
      </c>
      <c r="T880" s="1500"/>
      <c r="U880" s="1501"/>
      <c r="V880" s="1501"/>
      <c r="W880" s="1501"/>
      <c r="X880" s="1501"/>
      <c r="Y880" s="1501"/>
      <c r="Z880" s="1502"/>
      <c r="AA880" s="1173"/>
      <c r="AB880" s="1173"/>
      <c r="AC880" s="1503"/>
      <c r="AD880" s="1503"/>
      <c r="AE880" s="1503"/>
      <c r="AF880"/>
      <c r="AG880"/>
      <c r="AH880"/>
      <c r="AI880"/>
      <c r="AJ880"/>
      <c r="AK880"/>
    </row>
    <row r="881" spans="1:37" ht="13.5" thickBot="1" x14ac:dyDescent="0.35">
      <c r="A881" s="1504" t="s">
        <v>292</v>
      </c>
      <c r="B881" s="1505">
        <v>3920</v>
      </c>
      <c r="C881" s="1268">
        <v>10500</v>
      </c>
      <c r="D881" s="1268">
        <v>9690</v>
      </c>
      <c r="E881" s="1268">
        <v>9010</v>
      </c>
      <c r="F881" s="1268">
        <v>10900</v>
      </c>
      <c r="G881" s="1268">
        <v>12800</v>
      </c>
      <c r="H881" s="1268">
        <v>13100</v>
      </c>
      <c r="I881" s="1268">
        <v>12100</v>
      </c>
      <c r="J881" s="1268">
        <v>14200</v>
      </c>
      <c r="K881" s="1268">
        <v>14800</v>
      </c>
      <c r="L881" s="1268">
        <v>14700</v>
      </c>
      <c r="M881" s="1268">
        <v>5830</v>
      </c>
      <c r="N881" s="1268">
        <v>5890</v>
      </c>
      <c r="O881" s="1268">
        <v>5360</v>
      </c>
      <c r="P881" s="1268">
        <v>4240</v>
      </c>
      <c r="Q881" s="1506">
        <v>3590</v>
      </c>
      <c r="R881" s="1506">
        <v>3520</v>
      </c>
      <c r="S881" s="1508" t="s">
        <v>531</v>
      </c>
      <c r="T881" s="1605"/>
      <c r="U881" s="1510"/>
      <c r="V881" s="1510"/>
      <c r="W881" s="1510"/>
      <c r="X881" s="1510"/>
      <c r="Y881" s="1510"/>
      <c r="Z881" s="1511"/>
      <c r="AA881" s="1512" t="s">
        <v>532</v>
      </c>
      <c r="AB881" s="1513"/>
      <c r="AC881" s="1514"/>
      <c r="AD881" s="1503"/>
      <c r="AE881" s="1503"/>
      <c r="AF881"/>
      <c r="AG881"/>
      <c r="AH881"/>
      <c r="AI881"/>
      <c r="AJ881"/>
      <c r="AK881"/>
    </row>
    <row r="882" spans="1:37" ht="13.5" thickBot="1" x14ac:dyDescent="0.35">
      <c r="A882" s="1515" t="s">
        <v>199</v>
      </c>
      <c r="B882" s="1505" t="s">
        <v>201</v>
      </c>
      <c r="C882" s="1268" t="s">
        <v>200</v>
      </c>
      <c r="D882" s="1268" t="s">
        <v>200</v>
      </c>
      <c r="E882" s="1268" t="s">
        <v>200</v>
      </c>
      <c r="F882" s="1268" t="s">
        <v>200</v>
      </c>
      <c r="G882" s="1268" t="s">
        <v>200</v>
      </c>
      <c r="H882" s="1268" t="s">
        <v>200</v>
      </c>
      <c r="I882" s="1268" t="s">
        <v>200</v>
      </c>
      <c r="J882" s="1268" t="s">
        <v>200</v>
      </c>
      <c r="K882" s="1268" t="s">
        <v>200</v>
      </c>
      <c r="L882" s="1268" t="s">
        <v>200</v>
      </c>
      <c r="M882" s="1173" t="s">
        <v>206</v>
      </c>
      <c r="N882" s="1173" t="s">
        <v>206</v>
      </c>
      <c r="O882" s="1173" t="s">
        <v>206</v>
      </c>
      <c r="P882" s="1173" t="s">
        <v>206</v>
      </c>
      <c r="Q882" s="1497" t="s">
        <v>206</v>
      </c>
      <c r="R882" s="1497" t="s">
        <v>206</v>
      </c>
      <c r="S882" s="1050" t="s">
        <v>201</v>
      </c>
      <c r="T882" s="1051" t="s">
        <v>202</v>
      </c>
      <c r="U882" s="1050" t="s">
        <v>200</v>
      </c>
      <c r="V882" s="1051" t="s">
        <v>204</v>
      </c>
      <c r="W882" s="1050" t="s">
        <v>248</v>
      </c>
      <c r="X882" s="1516" t="s">
        <v>204</v>
      </c>
      <c r="Y882" s="1050" t="s">
        <v>206</v>
      </c>
      <c r="Z882" s="1051" t="s">
        <v>202</v>
      </c>
      <c r="AA882" s="1517" t="s">
        <v>207</v>
      </c>
      <c r="AB882" s="1051" t="s">
        <v>204</v>
      </c>
      <c r="AC882" s="1518"/>
      <c r="AD882" s="1503"/>
      <c r="AE882" s="1503"/>
      <c r="AF882"/>
      <c r="AG882"/>
      <c r="AH882"/>
      <c r="AI882"/>
      <c r="AJ882"/>
      <c r="AK882"/>
    </row>
    <row r="883" spans="1:37" ht="13" x14ac:dyDescent="0.3">
      <c r="A883" s="1053" t="s">
        <v>208</v>
      </c>
      <c r="B883" s="1273">
        <v>4</v>
      </c>
      <c r="C883" s="1273">
        <v>0</v>
      </c>
      <c r="D883" s="1273">
        <v>0</v>
      </c>
      <c r="E883" s="1273">
        <v>0</v>
      </c>
      <c r="F883" s="1273">
        <v>0</v>
      </c>
      <c r="G883" s="1273">
        <v>0</v>
      </c>
      <c r="H883" s="1273">
        <v>0</v>
      </c>
      <c r="I883" s="1273">
        <v>1</v>
      </c>
      <c r="J883" s="1273">
        <v>0</v>
      </c>
      <c r="K883" s="1273">
        <v>0</v>
      </c>
      <c r="L883" s="1519">
        <v>0</v>
      </c>
      <c r="M883" s="1273">
        <v>0</v>
      </c>
      <c r="N883" s="1273">
        <v>0</v>
      </c>
      <c r="O883" s="1273">
        <v>42</v>
      </c>
      <c r="P883" s="1273">
        <v>49</v>
      </c>
      <c r="Q883" s="1273">
        <v>279</v>
      </c>
      <c r="R883" s="1273">
        <v>593</v>
      </c>
      <c r="S883" s="1707">
        <v>113</v>
      </c>
      <c r="T883" s="1522">
        <v>5.3963705826170008E-2</v>
      </c>
      <c r="U883" s="1523">
        <v>1</v>
      </c>
      <c r="V883" s="1522">
        <v>3.1948881789137379E-3</v>
      </c>
      <c r="W883" s="1523" t="s">
        <v>17</v>
      </c>
      <c r="X883" s="1522" t="s">
        <v>17</v>
      </c>
      <c r="Y883" s="1523">
        <v>963</v>
      </c>
      <c r="Z883" s="1522">
        <v>6.3413670485973919E-2</v>
      </c>
      <c r="AA883" s="1524">
        <v>1077</v>
      </c>
      <c r="AB883" s="1522">
        <v>6.1217529699312226E-2</v>
      </c>
      <c r="AC883" s="1525" t="s">
        <v>208</v>
      </c>
      <c r="AD883" s="1503"/>
      <c r="AE883" s="1503"/>
      <c r="AF883"/>
      <c r="AG883"/>
      <c r="AH883"/>
      <c r="AI883"/>
      <c r="AJ883"/>
      <c r="AK883"/>
    </row>
    <row r="884" spans="1:37" ht="13" x14ac:dyDescent="0.3">
      <c r="A884" s="1065" t="s">
        <v>209</v>
      </c>
      <c r="B884" s="1274">
        <v>4</v>
      </c>
      <c r="C884" s="1274">
        <v>1</v>
      </c>
      <c r="D884" s="1274">
        <v>1</v>
      </c>
      <c r="E884" s="1274">
        <v>3</v>
      </c>
      <c r="F884" s="1274">
        <v>2</v>
      </c>
      <c r="G884" s="1274">
        <v>5</v>
      </c>
      <c r="H884" s="1274">
        <v>5</v>
      </c>
      <c r="I884" s="1274">
        <v>1</v>
      </c>
      <c r="J884" s="1274">
        <v>3</v>
      </c>
      <c r="K884" s="1274">
        <v>10</v>
      </c>
      <c r="L884" s="1527">
        <v>15</v>
      </c>
      <c r="M884" s="1274">
        <v>40</v>
      </c>
      <c r="N884" s="1274">
        <v>164</v>
      </c>
      <c r="O884" s="1274">
        <v>254</v>
      </c>
      <c r="P884" s="1274">
        <v>291</v>
      </c>
      <c r="Q884" s="1274">
        <v>305</v>
      </c>
      <c r="R884" s="1274">
        <v>320</v>
      </c>
      <c r="S884" s="1707">
        <v>208</v>
      </c>
      <c r="T884" s="1522">
        <v>9.9331423113658071E-2</v>
      </c>
      <c r="U884" s="1523">
        <v>46</v>
      </c>
      <c r="V884" s="1522">
        <v>0.14696485623003194</v>
      </c>
      <c r="W884" s="1523" t="s">
        <v>17</v>
      </c>
      <c r="X884" s="1522" t="s">
        <v>17</v>
      </c>
      <c r="Y884" s="1523">
        <v>1374</v>
      </c>
      <c r="Z884" s="1522">
        <v>9.0478071908336621E-2</v>
      </c>
      <c r="AA884" s="1524">
        <v>1628</v>
      </c>
      <c r="AB884" s="1522">
        <v>9.2536804410845219E-2</v>
      </c>
      <c r="AC884" s="1525" t="s">
        <v>209</v>
      </c>
      <c r="AD884" s="1503"/>
      <c r="AE884" s="1503"/>
      <c r="AF884"/>
      <c r="AG884"/>
      <c r="AH884"/>
      <c r="AI884"/>
      <c r="AJ884"/>
      <c r="AK884"/>
    </row>
    <row r="885" spans="1:37" ht="13" x14ac:dyDescent="0.3">
      <c r="A885" s="1065" t="s">
        <v>211</v>
      </c>
      <c r="B885" s="1274">
        <v>1</v>
      </c>
      <c r="C885" s="1274">
        <v>4</v>
      </c>
      <c r="D885" s="1274">
        <v>0</v>
      </c>
      <c r="E885" s="1274">
        <v>6</v>
      </c>
      <c r="F885" s="1274">
        <v>15</v>
      </c>
      <c r="G885" s="1274">
        <v>6</v>
      </c>
      <c r="H885" s="1274">
        <v>5</v>
      </c>
      <c r="I885" s="1274">
        <v>2</v>
      </c>
      <c r="J885" s="1274">
        <v>3</v>
      </c>
      <c r="K885" s="1274">
        <v>2</v>
      </c>
      <c r="L885" s="1527">
        <v>10</v>
      </c>
      <c r="M885" s="1274">
        <v>54</v>
      </c>
      <c r="N885" s="1274">
        <v>226</v>
      </c>
      <c r="O885" s="1274">
        <v>488</v>
      </c>
      <c r="P885" s="1274">
        <v>780</v>
      </c>
      <c r="Q885" s="1274">
        <v>1083</v>
      </c>
      <c r="R885" s="1274">
        <v>1435</v>
      </c>
      <c r="S885" s="1707">
        <v>344</v>
      </c>
      <c r="T885" s="1522">
        <v>0.16427889207258833</v>
      </c>
      <c r="U885" s="1523">
        <v>53</v>
      </c>
      <c r="V885" s="1522">
        <v>0.16932907348242812</v>
      </c>
      <c r="W885" s="1523" t="s">
        <v>17</v>
      </c>
      <c r="X885" s="1522" t="s">
        <v>17</v>
      </c>
      <c r="Y885" s="1523">
        <v>4066</v>
      </c>
      <c r="Z885" s="1522">
        <v>0.26774660871855654</v>
      </c>
      <c r="AA885" s="1524">
        <v>4463</v>
      </c>
      <c r="AB885" s="1522">
        <v>0.25368044108452226</v>
      </c>
      <c r="AC885" s="1529" t="s">
        <v>211</v>
      </c>
      <c r="AD885" s="1503"/>
      <c r="AE885" s="1503"/>
      <c r="AF885"/>
      <c r="AG885"/>
      <c r="AH885"/>
      <c r="AI885"/>
      <c r="AJ885"/>
      <c r="AK885"/>
    </row>
    <row r="886" spans="1:37" ht="13" x14ac:dyDescent="0.3">
      <c r="A886" s="1065" t="s">
        <v>212</v>
      </c>
      <c r="B886" s="1274">
        <v>3</v>
      </c>
      <c r="C886" s="1274">
        <v>1</v>
      </c>
      <c r="D886" s="1274">
        <v>0</v>
      </c>
      <c r="E886" s="1274">
        <v>10</v>
      </c>
      <c r="F886" s="1274">
        <v>10</v>
      </c>
      <c r="G886" s="1274">
        <v>9</v>
      </c>
      <c r="H886" s="1274">
        <v>2</v>
      </c>
      <c r="I886" s="1274">
        <v>9</v>
      </c>
      <c r="J886" s="1274">
        <v>7</v>
      </c>
      <c r="K886" s="1274">
        <v>5</v>
      </c>
      <c r="L886" s="1527">
        <v>3</v>
      </c>
      <c r="M886" s="1274">
        <v>20</v>
      </c>
      <c r="N886" s="1274">
        <v>72</v>
      </c>
      <c r="O886" s="1274">
        <v>226</v>
      </c>
      <c r="P886" s="1274">
        <v>370</v>
      </c>
      <c r="Q886" s="1274">
        <v>496</v>
      </c>
      <c r="R886" s="1274">
        <v>494</v>
      </c>
      <c r="S886" s="1707">
        <v>261</v>
      </c>
      <c r="T886" s="1522">
        <v>0.12464183381088825</v>
      </c>
      <c r="U886" s="1523">
        <v>56</v>
      </c>
      <c r="V886" s="1522">
        <v>0.17891373801916932</v>
      </c>
      <c r="W886" s="1523" t="s">
        <v>17</v>
      </c>
      <c r="X886" s="1522" t="s">
        <v>17</v>
      </c>
      <c r="Y886" s="1523">
        <v>1678</v>
      </c>
      <c r="Z886" s="1522">
        <v>0.11049650994336889</v>
      </c>
      <c r="AA886" s="1524">
        <v>1995</v>
      </c>
      <c r="AB886" s="1522">
        <v>0.11339737395555051</v>
      </c>
      <c r="AC886" s="1529" t="s">
        <v>212</v>
      </c>
      <c r="AD886" s="1503"/>
      <c r="AE886" s="1503"/>
      <c r="AF886"/>
      <c r="AG886"/>
      <c r="AH886"/>
      <c r="AI886"/>
      <c r="AJ886"/>
      <c r="AK886"/>
    </row>
    <row r="887" spans="1:37" ht="13" x14ac:dyDescent="0.3">
      <c r="A887" s="1065" t="s">
        <v>213</v>
      </c>
      <c r="B887" s="1274">
        <v>0</v>
      </c>
      <c r="C887" s="1274">
        <v>0</v>
      </c>
      <c r="D887" s="1274">
        <v>5</v>
      </c>
      <c r="E887" s="1274">
        <v>2</v>
      </c>
      <c r="F887" s="1274">
        <v>15</v>
      </c>
      <c r="G887" s="1274">
        <v>3</v>
      </c>
      <c r="H887" s="1274">
        <v>2</v>
      </c>
      <c r="I887" s="1274">
        <v>1</v>
      </c>
      <c r="J887" s="1274">
        <v>0</v>
      </c>
      <c r="K887" s="1274">
        <v>0</v>
      </c>
      <c r="L887" s="1527">
        <v>0</v>
      </c>
      <c r="M887" s="1274">
        <v>13</v>
      </c>
      <c r="N887" s="1274">
        <v>36</v>
      </c>
      <c r="O887" s="1274">
        <v>77</v>
      </c>
      <c r="P887" s="1274">
        <v>184</v>
      </c>
      <c r="Q887" s="1274">
        <v>278</v>
      </c>
      <c r="R887" s="1274">
        <v>241</v>
      </c>
      <c r="S887" s="1707">
        <v>94</v>
      </c>
      <c r="T887" s="1522">
        <v>4.4890162368672396E-2</v>
      </c>
      <c r="U887" s="1523">
        <v>28</v>
      </c>
      <c r="V887" s="1522">
        <v>8.9456869009584661E-2</v>
      </c>
      <c r="W887" s="1523" t="s">
        <v>17</v>
      </c>
      <c r="X887" s="1522" t="s">
        <v>17</v>
      </c>
      <c r="Y887" s="1523">
        <v>829</v>
      </c>
      <c r="Z887" s="1522">
        <v>5.4589753720532069E-2</v>
      </c>
      <c r="AA887" s="1524">
        <v>951</v>
      </c>
      <c r="AB887" s="1522">
        <v>5.405559029159325E-2</v>
      </c>
      <c r="AC887" s="1529" t="s">
        <v>213</v>
      </c>
      <c r="AD887" s="1503"/>
      <c r="AE887" s="1503"/>
      <c r="AF887"/>
      <c r="AG887"/>
      <c r="AH887"/>
      <c r="AI887"/>
      <c r="AJ887"/>
      <c r="AK887"/>
    </row>
    <row r="888" spans="1:37" ht="13" x14ac:dyDescent="0.3">
      <c r="A888" s="1065" t="s">
        <v>214</v>
      </c>
      <c r="B888" s="1274">
        <v>2</v>
      </c>
      <c r="C888" s="1274">
        <v>0</v>
      </c>
      <c r="D888" s="1274">
        <v>5</v>
      </c>
      <c r="E888" s="1274">
        <v>9</v>
      </c>
      <c r="F888" s="1274">
        <v>27</v>
      </c>
      <c r="G888" s="1274">
        <v>13</v>
      </c>
      <c r="H888" s="1274">
        <v>5</v>
      </c>
      <c r="I888" s="1274">
        <v>2</v>
      </c>
      <c r="J888" s="1274">
        <v>0</v>
      </c>
      <c r="K888" s="1274">
        <v>2</v>
      </c>
      <c r="L888" s="1527">
        <v>2</v>
      </c>
      <c r="M888" s="1274">
        <v>13</v>
      </c>
      <c r="N888" s="1274">
        <v>30</v>
      </c>
      <c r="O888" s="1274">
        <v>50</v>
      </c>
      <c r="P888" s="1274">
        <v>204</v>
      </c>
      <c r="Q888" s="1274">
        <v>314</v>
      </c>
      <c r="R888" s="1274">
        <v>331</v>
      </c>
      <c r="S888" s="1707">
        <v>164</v>
      </c>
      <c r="T888" s="1522">
        <v>7.8319006685768869E-2</v>
      </c>
      <c r="U888" s="1523">
        <v>65</v>
      </c>
      <c r="V888" s="1522">
        <v>0.20766773162939298</v>
      </c>
      <c r="W888" s="1523" t="s">
        <v>17</v>
      </c>
      <c r="X888" s="1522" t="s">
        <v>17</v>
      </c>
      <c r="Y888" s="1523">
        <v>942</v>
      </c>
      <c r="Z888" s="1522">
        <v>6.2030817858553931E-2</v>
      </c>
      <c r="AA888" s="1524">
        <v>1171</v>
      </c>
      <c r="AB888" s="1522">
        <v>6.6560563860626379E-2</v>
      </c>
      <c r="AC888" s="1529" t="s">
        <v>214</v>
      </c>
      <c r="AD888" s="1503"/>
      <c r="AE888" s="1503"/>
      <c r="AF888"/>
      <c r="AG888"/>
      <c r="AH888"/>
      <c r="AI888"/>
      <c r="AJ888"/>
      <c r="AK888"/>
    </row>
    <row r="889" spans="1:37" ht="13" x14ac:dyDescent="0.3">
      <c r="A889" s="1065" t="s">
        <v>215</v>
      </c>
      <c r="B889" s="1274">
        <v>2</v>
      </c>
      <c r="C889" s="1274">
        <v>0</v>
      </c>
      <c r="D889" s="1274">
        <v>9</v>
      </c>
      <c r="E889" s="1274">
        <v>15</v>
      </c>
      <c r="F889" s="1274">
        <v>9</v>
      </c>
      <c r="G889" s="1274">
        <v>6</v>
      </c>
      <c r="H889" s="1274">
        <v>5</v>
      </c>
      <c r="I889" s="1274">
        <v>1</v>
      </c>
      <c r="J889" s="1274">
        <v>0</v>
      </c>
      <c r="K889" s="1274">
        <v>0</v>
      </c>
      <c r="L889" s="1527">
        <v>0</v>
      </c>
      <c r="M889" s="1274">
        <v>4</v>
      </c>
      <c r="N889" s="1274">
        <v>22</v>
      </c>
      <c r="O889" s="1274">
        <v>66</v>
      </c>
      <c r="P889" s="1274">
        <v>176</v>
      </c>
      <c r="Q889" s="1274">
        <v>218</v>
      </c>
      <c r="R889" s="1274">
        <v>291</v>
      </c>
      <c r="S889" s="1707">
        <v>128</v>
      </c>
      <c r="T889" s="1522">
        <v>6.1127029608404965E-2</v>
      </c>
      <c r="U889" s="1523">
        <v>45</v>
      </c>
      <c r="V889" s="1522">
        <v>0.14376996805111822</v>
      </c>
      <c r="W889" s="1523" t="s">
        <v>17</v>
      </c>
      <c r="X889" s="1522" t="s">
        <v>17</v>
      </c>
      <c r="Y889" s="1523">
        <v>777</v>
      </c>
      <c r="Z889" s="1522">
        <v>5.1165547214539704E-2</v>
      </c>
      <c r="AA889" s="1524">
        <v>950</v>
      </c>
      <c r="AB889" s="1522">
        <v>5.3998749502643099E-2</v>
      </c>
      <c r="AC889" s="1529" t="s">
        <v>215</v>
      </c>
      <c r="AD889" s="1503"/>
      <c r="AE889" s="1503"/>
      <c r="AF889"/>
      <c r="AG889"/>
      <c r="AH889"/>
      <c r="AI889"/>
      <c r="AJ889"/>
      <c r="AK889"/>
    </row>
    <row r="890" spans="1:37" ht="13.5" thickBot="1" x14ac:dyDescent="0.35">
      <c r="A890" s="1069" t="s">
        <v>216</v>
      </c>
      <c r="B890" s="1279">
        <v>3</v>
      </c>
      <c r="C890" s="1279">
        <v>0</v>
      </c>
      <c r="D890" s="1279">
        <v>1</v>
      </c>
      <c r="E890" s="1279">
        <v>0</v>
      </c>
      <c r="F890" s="1279">
        <v>0</v>
      </c>
      <c r="G890" s="1279">
        <v>2</v>
      </c>
      <c r="H890" s="1279">
        <v>2</v>
      </c>
      <c r="I890" s="1279">
        <v>0</v>
      </c>
      <c r="J890" s="1279">
        <v>0</v>
      </c>
      <c r="K890" s="1279">
        <v>0</v>
      </c>
      <c r="L890" s="1530">
        <v>0</v>
      </c>
      <c r="M890" s="1279">
        <v>0</v>
      </c>
      <c r="N890" s="1279">
        <v>1</v>
      </c>
      <c r="O890" s="1279">
        <v>7</v>
      </c>
      <c r="P890" s="1279">
        <v>41</v>
      </c>
      <c r="Q890" s="1279">
        <v>88</v>
      </c>
      <c r="R890" s="1279">
        <v>83</v>
      </c>
      <c r="S890" s="1708">
        <v>31</v>
      </c>
      <c r="T890" s="1533">
        <v>1.4804202483285577E-2</v>
      </c>
      <c r="U890" s="1534">
        <v>5</v>
      </c>
      <c r="V890" s="1533">
        <v>1.5974440894568689E-2</v>
      </c>
      <c r="W890" s="1534" t="s">
        <v>17</v>
      </c>
      <c r="X890" s="1533" t="s">
        <v>17</v>
      </c>
      <c r="Y890" s="1534">
        <v>220</v>
      </c>
      <c r="Z890" s="1533">
        <v>1.4487027525352298E-2</v>
      </c>
      <c r="AA890" s="1663">
        <v>256</v>
      </c>
      <c r="AB890" s="1533">
        <v>1.4551241971238561E-2</v>
      </c>
      <c r="AC890" s="1536" t="s">
        <v>216</v>
      </c>
      <c r="AD890" s="1537"/>
      <c r="AE890" s="1537"/>
      <c r="AF890"/>
      <c r="AG890"/>
      <c r="AH890"/>
      <c r="AI890"/>
      <c r="AJ890"/>
      <c r="AK890"/>
    </row>
    <row r="891" spans="1:37" ht="13" x14ac:dyDescent="0.3">
      <c r="A891" s="1053" t="s">
        <v>217</v>
      </c>
      <c r="B891" s="1273">
        <v>1</v>
      </c>
      <c r="C891" s="1273">
        <v>0</v>
      </c>
      <c r="D891" s="1273">
        <v>1</v>
      </c>
      <c r="E891" s="1273">
        <v>2</v>
      </c>
      <c r="F891" s="1273">
        <v>1</v>
      </c>
      <c r="G891" s="1273">
        <v>6</v>
      </c>
      <c r="H891" s="1273">
        <v>3</v>
      </c>
      <c r="I891" s="1273">
        <v>1</v>
      </c>
      <c r="J891" s="1273">
        <v>0</v>
      </c>
      <c r="K891" s="1273">
        <v>0</v>
      </c>
      <c r="L891" s="1519">
        <v>0</v>
      </c>
      <c r="M891" s="1273">
        <v>19</v>
      </c>
      <c r="N891" s="1273">
        <v>74</v>
      </c>
      <c r="O891" s="1273">
        <v>194</v>
      </c>
      <c r="P891" s="1273">
        <v>533</v>
      </c>
      <c r="Q891" s="1273">
        <v>748</v>
      </c>
      <c r="R891" s="1273">
        <v>749</v>
      </c>
      <c r="S891" s="1712">
        <v>443</v>
      </c>
      <c r="T891" s="1541">
        <v>0.21155682903533907</v>
      </c>
      <c r="U891" s="1542">
        <v>14</v>
      </c>
      <c r="V891" s="1541">
        <v>4.472843450479233E-2</v>
      </c>
      <c r="W891" s="1542" t="s">
        <v>17</v>
      </c>
      <c r="X891" s="1541" t="s">
        <v>17</v>
      </c>
      <c r="Y891" s="1542">
        <v>2317</v>
      </c>
      <c r="Z891" s="1541">
        <v>0.15257473989200579</v>
      </c>
      <c r="AA891" s="1543">
        <v>2774</v>
      </c>
      <c r="AB891" s="1541">
        <v>0.15767634854771784</v>
      </c>
      <c r="AC891" s="1544" t="s">
        <v>217</v>
      </c>
      <c r="AD891" s="1545"/>
      <c r="AE891" s="1545"/>
      <c r="AF891"/>
      <c r="AG891"/>
      <c r="AH891"/>
      <c r="AI891"/>
      <c r="AJ891"/>
      <c r="AK891"/>
    </row>
    <row r="892" spans="1:37" ht="13" x14ac:dyDescent="0.3">
      <c r="A892" s="1065" t="s">
        <v>219</v>
      </c>
      <c r="B892" s="1274">
        <v>5</v>
      </c>
      <c r="C892" s="1274">
        <v>0</v>
      </c>
      <c r="D892" s="1274" t="s">
        <v>218</v>
      </c>
      <c r="E892" s="1274">
        <v>0</v>
      </c>
      <c r="F892" s="1274">
        <v>0</v>
      </c>
      <c r="G892" s="1274">
        <v>0</v>
      </c>
      <c r="H892" s="1274">
        <v>0</v>
      </c>
      <c r="I892" s="1274">
        <v>0</v>
      </c>
      <c r="J892" s="1274">
        <v>0</v>
      </c>
      <c r="K892" s="1274">
        <v>0</v>
      </c>
      <c r="L892" s="1527" t="s">
        <v>218</v>
      </c>
      <c r="M892" s="1274" t="s">
        <v>218</v>
      </c>
      <c r="N892" s="1274">
        <v>10</v>
      </c>
      <c r="O892" s="1274">
        <v>37</v>
      </c>
      <c r="P892" s="1274">
        <v>262</v>
      </c>
      <c r="Q892" s="1274">
        <v>355</v>
      </c>
      <c r="R892" s="1274">
        <v>384</v>
      </c>
      <c r="S892" s="1707">
        <v>105</v>
      </c>
      <c r="T892" s="1522">
        <v>5.0143266475644696E-2</v>
      </c>
      <c r="U892" s="1523">
        <v>0</v>
      </c>
      <c r="V892" s="1522">
        <v>0</v>
      </c>
      <c r="W892" s="1523" t="s">
        <v>17</v>
      </c>
      <c r="X892" s="1522" t="s">
        <v>17</v>
      </c>
      <c r="Y892" s="1523">
        <v>1048</v>
      </c>
      <c r="Z892" s="1522">
        <v>6.9010931120769128E-2</v>
      </c>
      <c r="AA892" s="1524">
        <v>1153</v>
      </c>
      <c r="AB892" s="1522">
        <v>6.553742965952368E-2</v>
      </c>
      <c r="AC892" s="1525" t="s">
        <v>219</v>
      </c>
      <c r="AD892" s="1546"/>
      <c r="AE892" s="1546"/>
      <c r="AF892"/>
      <c r="AG892"/>
      <c r="AH892"/>
      <c r="AI892"/>
      <c r="AJ892"/>
      <c r="AK892"/>
    </row>
    <row r="893" spans="1:37" ht="13" x14ac:dyDescent="0.3">
      <c r="A893" s="1065" t="s">
        <v>220</v>
      </c>
      <c r="B893" s="1274" t="s">
        <v>218</v>
      </c>
      <c r="C893" s="1274" t="s">
        <v>218</v>
      </c>
      <c r="D893" s="1274" t="s">
        <v>218</v>
      </c>
      <c r="E893" s="1274" t="s">
        <v>218</v>
      </c>
      <c r="F893" s="1274" t="s">
        <v>218</v>
      </c>
      <c r="G893" s="1274" t="s">
        <v>218</v>
      </c>
      <c r="H893" s="1274" t="s">
        <v>218</v>
      </c>
      <c r="I893" s="1274" t="s">
        <v>218</v>
      </c>
      <c r="J893" s="1274" t="s">
        <v>218</v>
      </c>
      <c r="K893" s="1274" t="s">
        <v>218</v>
      </c>
      <c r="L893" s="1527" t="s">
        <v>218</v>
      </c>
      <c r="M893" s="1274" t="s">
        <v>218</v>
      </c>
      <c r="N893" s="1274">
        <v>4</v>
      </c>
      <c r="O893" s="1274">
        <v>22</v>
      </c>
      <c r="P893" s="1274">
        <v>101</v>
      </c>
      <c r="Q893" s="1274">
        <v>226</v>
      </c>
      <c r="R893" s="1274">
        <v>248</v>
      </c>
      <c r="S893" s="1707">
        <v>119</v>
      </c>
      <c r="T893" s="1522">
        <v>5.6829035339063992E-2</v>
      </c>
      <c r="U893" s="1523" t="s">
        <v>218</v>
      </c>
      <c r="V893" s="1522" t="s">
        <v>218</v>
      </c>
      <c r="W893" s="1523" t="s">
        <v>17</v>
      </c>
      <c r="X893" s="1522" t="s">
        <v>17</v>
      </c>
      <c r="Y893" s="1523">
        <v>601</v>
      </c>
      <c r="Z893" s="1522">
        <v>3.9575925194257872E-2</v>
      </c>
      <c r="AA893" s="1524">
        <v>720</v>
      </c>
      <c r="AB893" s="1522">
        <v>4.092536804410845E-2</v>
      </c>
      <c r="AC893" s="1525" t="s">
        <v>220</v>
      </c>
      <c r="AD893" s="1546"/>
      <c r="AE893" s="1546"/>
      <c r="AF893" s="25"/>
      <c r="AG893" s="25"/>
      <c r="AH893" s="25"/>
      <c r="AI893" s="25"/>
      <c r="AJ893" s="25"/>
      <c r="AK893" s="25"/>
    </row>
    <row r="894" spans="1:37" ht="13" x14ac:dyDescent="0.3">
      <c r="A894" s="1065" t="s">
        <v>221</v>
      </c>
      <c r="B894" s="1274" t="s">
        <v>218</v>
      </c>
      <c r="C894" s="1274" t="s">
        <v>218</v>
      </c>
      <c r="D894" s="1274" t="s">
        <v>218</v>
      </c>
      <c r="E894" s="1274" t="s">
        <v>218</v>
      </c>
      <c r="F894" s="1274" t="s">
        <v>218</v>
      </c>
      <c r="G894" s="1274" t="s">
        <v>218</v>
      </c>
      <c r="H894" s="1274" t="s">
        <v>218</v>
      </c>
      <c r="I894" s="1274" t="s">
        <v>218</v>
      </c>
      <c r="J894" s="1274" t="s">
        <v>218</v>
      </c>
      <c r="K894" s="1274" t="s">
        <v>218</v>
      </c>
      <c r="L894" s="1527" t="s">
        <v>218</v>
      </c>
      <c r="M894" s="1274" t="s">
        <v>218</v>
      </c>
      <c r="N894" s="1274" t="s">
        <v>218</v>
      </c>
      <c r="O894" s="1274">
        <v>17</v>
      </c>
      <c r="P894" s="1274">
        <v>20</v>
      </c>
      <c r="Q894" s="1274">
        <v>115</v>
      </c>
      <c r="R894" s="1274">
        <v>146</v>
      </c>
      <c r="S894" s="1707">
        <v>61</v>
      </c>
      <c r="T894" s="1522">
        <v>2.913085004775549E-2</v>
      </c>
      <c r="U894" s="1523" t="s">
        <v>218</v>
      </c>
      <c r="V894" s="1522" t="s">
        <v>218</v>
      </c>
      <c r="W894" s="1523" t="s">
        <v>17</v>
      </c>
      <c r="X894" s="1522" t="s">
        <v>17</v>
      </c>
      <c r="Y894" s="1523">
        <v>298</v>
      </c>
      <c r="Z894" s="1522">
        <v>1.962333728434084E-2</v>
      </c>
      <c r="AA894" s="1524">
        <v>359</v>
      </c>
      <c r="AB894" s="1522">
        <v>2.0405843233104074E-2</v>
      </c>
      <c r="AC894" s="1525" t="s">
        <v>221</v>
      </c>
      <c r="AD894" s="1546"/>
      <c r="AE894" s="1546"/>
      <c r="AF894"/>
      <c r="AG894"/>
      <c r="AH894"/>
      <c r="AI894"/>
      <c r="AJ894"/>
      <c r="AK894"/>
    </row>
    <row r="895" spans="1:37" ht="13.5" thickBot="1" x14ac:dyDescent="0.35">
      <c r="A895" s="1547" t="s">
        <v>222</v>
      </c>
      <c r="B895" s="1548" t="s">
        <v>218</v>
      </c>
      <c r="C895" s="1548" t="s">
        <v>218</v>
      </c>
      <c r="D895" s="1274" t="s">
        <v>218</v>
      </c>
      <c r="E895" s="1274" t="s">
        <v>218</v>
      </c>
      <c r="F895" s="1274" t="s">
        <v>218</v>
      </c>
      <c r="G895" s="1548" t="s">
        <v>218</v>
      </c>
      <c r="H895" s="1548" t="s">
        <v>218</v>
      </c>
      <c r="I895" s="1548" t="s">
        <v>218</v>
      </c>
      <c r="J895" s="1548" t="s">
        <v>218</v>
      </c>
      <c r="K895" s="1548" t="s">
        <v>218</v>
      </c>
      <c r="L895" s="1549" t="s">
        <v>218</v>
      </c>
      <c r="M895" s="1548" t="s">
        <v>218</v>
      </c>
      <c r="N895" s="1548" t="s">
        <v>218</v>
      </c>
      <c r="O895" s="1548" t="s">
        <v>218</v>
      </c>
      <c r="P895" s="1548">
        <v>2</v>
      </c>
      <c r="Q895" s="1548">
        <v>24</v>
      </c>
      <c r="R895" s="1548">
        <v>47</v>
      </c>
      <c r="S895" s="1707">
        <v>23</v>
      </c>
      <c r="T895" s="1522">
        <v>1.0983763132760267E-2</v>
      </c>
      <c r="U895" s="1523" t="s">
        <v>218</v>
      </c>
      <c r="V895" s="1522" t="s">
        <v>218</v>
      </c>
      <c r="W895" s="1523" t="s">
        <v>17</v>
      </c>
      <c r="X895" s="1522" t="s">
        <v>17</v>
      </c>
      <c r="Y895" s="1523">
        <v>73</v>
      </c>
      <c r="Z895" s="1522">
        <v>4.8070591334123539E-3</v>
      </c>
      <c r="AA895" s="1524">
        <v>96</v>
      </c>
      <c r="AB895" s="1522">
        <v>5.4567157392144605E-3</v>
      </c>
      <c r="AC895" s="1550" t="s">
        <v>222</v>
      </c>
      <c r="AD895" s="1551"/>
      <c r="AE895" s="1551"/>
      <c r="AF895"/>
      <c r="AG895"/>
      <c r="AH895"/>
      <c r="AI895"/>
      <c r="AJ895"/>
      <c r="AK895"/>
    </row>
    <row r="896" spans="1:37" ht="13.5" thickBot="1" x14ac:dyDescent="0.35">
      <c r="A896" s="1090" t="s">
        <v>46</v>
      </c>
      <c r="B896" s="1427">
        <v>25</v>
      </c>
      <c r="C896" s="1427">
        <v>6</v>
      </c>
      <c r="D896" s="1427">
        <v>22</v>
      </c>
      <c r="E896" s="1427">
        <v>47</v>
      </c>
      <c r="F896" s="1427">
        <v>79</v>
      </c>
      <c r="G896" s="1427">
        <v>50</v>
      </c>
      <c r="H896" s="1427">
        <v>29</v>
      </c>
      <c r="I896" s="1427">
        <v>18</v>
      </c>
      <c r="J896" s="1427">
        <v>13</v>
      </c>
      <c r="K896" s="1427">
        <v>19</v>
      </c>
      <c r="L896" s="1427">
        <v>30</v>
      </c>
      <c r="M896" s="1427">
        <v>163</v>
      </c>
      <c r="N896" s="1427">
        <v>639</v>
      </c>
      <c r="O896" s="1427">
        <v>1480</v>
      </c>
      <c r="P896" s="1427">
        <v>3013</v>
      </c>
      <c r="Q896" s="1427">
        <v>4529</v>
      </c>
      <c r="R896" s="1427">
        <v>5362</v>
      </c>
      <c r="S896" s="1552">
        <v>2094</v>
      </c>
      <c r="T896" s="1553">
        <v>1</v>
      </c>
      <c r="U896" s="1552">
        <v>313</v>
      </c>
      <c r="V896" s="1553">
        <v>1</v>
      </c>
      <c r="W896" s="1552" t="s">
        <v>17</v>
      </c>
      <c r="X896" s="1553" t="s">
        <v>17</v>
      </c>
      <c r="Y896" s="1552">
        <v>15186</v>
      </c>
      <c r="Z896" s="1553">
        <v>1</v>
      </c>
      <c r="AA896" s="1552">
        <v>17593</v>
      </c>
      <c r="AB896" s="1553">
        <v>1</v>
      </c>
      <c r="AC896" s="1554"/>
      <c r="AD896" s="1555"/>
      <c r="AE896" s="1555"/>
      <c r="AF896"/>
      <c r="AG896"/>
      <c r="AH896"/>
      <c r="AI896"/>
      <c r="AJ896"/>
      <c r="AK896"/>
    </row>
    <row r="897" spans="1:37" ht="13" x14ac:dyDescent="0.3">
      <c r="A897" s="1445" t="s">
        <v>528</v>
      </c>
      <c r="C897" s="1452">
        <v>5</v>
      </c>
      <c r="D897" s="1452">
        <v>21</v>
      </c>
      <c r="E897" s="1452">
        <v>44</v>
      </c>
      <c r="F897" s="1452">
        <v>73</v>
      </c>
      <c r="G897" s="1452">
        <v>43</v>
      </c>
      <c r="H897" s="1452">
        <v>23</v>
      </c>
      <c r="I897" s="1452">
        <v>16</v>
      </c>
      <c r="J897" s="1452">
        <v>10</v>
      </c>
      <c r="K897" s="1452">
        <v>9</v>
      </c>
      <c r="L897" s="1452">
        <v>11</v>
      </c>
      <c r="M897" s="4"/>
      <c r="N897" s="4"/>
      <c r="O897" s="4"/>
      <c r="P897" s="4"/>
      <c r="Q897" s="4"/>
      <c r="R897" s="4"/>
      <c r="S897" s="1559" t="s">
        <v>537</v>
      </c>
      <c r="T897" s="1560" t="s">
        <v>538</v>
      </c>
      <c r="U897" s="1559" t="s">
        <v>537</v>
      </c>
      <c r="V897" s="1560" t="s">
        <v>538</v>
      </c>
      <c r="W897" s="1559" t="s">
        <v>537</v>
      </c>
      <c r="X897" s="1560" t="s">
        <v>538</v>
      </c>
      <c r="Y897" s="1559" t="s">
        <v>537</v>
      </c>
      <c r="Z897" s="1560" t="s">
        <v>538</v>
      </c>
      <c r="AA897" s="1559" t="s">
        <v>537</v>
      </c>
      <c r="AB897" s="1560" t="s">
        <v>538</v>
      </c>
      <c r="AC897"/>
      <c r="AD897"/>
      <c r="AE897"/>
      <c r="AF897" s="1564"/>
      <c r="AG897" s="1564"/>
      <c r="AH897" s="1564"/>
      <c r="AI897"/>
      <c r="AJ897"/>
      <c r="AK897"/>
    </row>
    <row r="898" spans="1:37" ht="13" thickBot="1" x14ac:dyDescent="0.3">
      <c r="A898" s="1322" t="s">
        <v>529</v>
      </c>
      <c r="B898" s="1480">
        <f>SUM(C897:L897)/U896</f>
        <v>0.81469648562300323</v>
      </c>
      <c r="C898"/>
      <c r="D898" s="4"/>
      <c r="E898" s="4"/>
      <c r="F898" s="4"/>
      <c r="G898" s="4"/>
      <c r="H898" s="4"/>
      <c r="I898" s="4"/>
      <c r="J898" s="4"/>
      <c r="K898" s="4"/>
      <c r="L898" s="4"/>
      <c r="M898" s="4"/>
      <c r="N898" s="4"/>
      <c r="O898" s="4"/>
      <c r="P898" s="4"/>
      <c r="Q898" s="4"/>
      <c r="R898" s="4"/>
      <c r="S898" s="1561">
        <v>0.64135625596943646</v>
      </c>
      <c r="T898" s="1562">
        <v>0.35864374403056354</v>
      </c>
      <c r="U898" s="1561">
        <v>0.95527156549520775</v>
      </c>
      <c r="V898" s="1562">
        <v>4.472843450479233E-2</v>
      </c>
      <c r="W898" s="1561" t="s">
        <v>17</v>
      </c>
      <c r="X898" s="1562" t="s">
        <v>17</v>
      </c>
      <c r="Y898" s="1561">
        <v>0.71440800737521393</v>
      </c>
      <c r="Z898" s="1562">
        <v>0.28559199262478602</v>
      </c>
      <c r="AA898" s="1561">
        <v>0.70999829477633147</v>
      </c>
      <c r="AB898" s="1562">
        <v>0.29000170522366853</v>
      </c>
      <c r="AC898"/>
      <c r="AD898"/>
      <c r="AE898"/>
      <c r="AF898"/>
      <c r="AG898"/>
      <c r="AH898"/>
      <c r="AI898"/>
      <c r="AJ898"/>
      <c r="AK898"/>
    </row>
    <row r="899" spans="1:37" ht="25.5" thickBot="1" x14ac:dyDescent="0.55000000000000004">
      <c r="A899" s="1011" t="s">
        <v>572</v>
      </c>
      <c r="B899" s="1012"/>
      <c r="C899" s="1012"/>
      <c r="D899" s="4"/>
      <c r="E899" s="4"/>
      <c r="F899" s="4"/>
      <c r="G899" s="4"/>
      <c r="H899" s="4"/>
      <c r="I899" s="4"/>
      <c r="J899" s="4"/>
      <c r="K899" s="4"/>
      <c r="L899" s="4"/>
      <c r="M899" s="4"/>
      <c r="N899" s="4"/>
      <c r="O899" s="4"/>
      <c r="P899" s="4"/>
      <c r="Q899" s="4"/>
      <c r="R899" s="4"/>
      <c r="S899" s="4"/>
      <c r="T899" s="4"/>
      <c r="U899" s="4"/>
      <c r="V899" s="4"/>
      <c r="W899" s="4"/>
      <c r="X899" s="4"/>
      <c r="Y899" s="1564"/>
      <c r="Z899" s="1564"/>
      <c r="AA899" s="1564"/>
      <c r="AB899" s="1564"/>
      <c r="AC899" s="1564"/>
      <c r="AD899" s="1564"/>
      <c r="AE899" s="1564"/>
      <c r="AF899"/>
      <c r="AG899"/>
      <c r="AH899"/>
      <c r="AI899"/>
      <c r="AJ899"/>
      <c r="AK899"/>
    </row>
    <row r="900" spans="1:37" ht="13.5" thickBot="1" x14ac:dyDescent="0.35">
      <c r="A900" s="1414" t="s">
        <v>191</v>
      </c>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c r="AD900"/>
      <c r="AE900"/>
      <c r="AF900"/>
      <c r="AG900"/>
      <c r="AH900"/>
      <c r="AI900"/>
      <c r="AJ900"/>
      <c r="AK900"/>
    </row>
    <row r="901" spans="1:37" ht="13.5" thickTop="1" x14ac:dyDescent="0.3">
      <c r="A901" s="1017" t="s">
        <v>192</v>
      </c>
      <c r="B901" s="1491">
        <v>31453</v>
      </c>
      <c r="C901" s="931">
        <v>31665</v>
      </c>
      <c r="D901" s="931">
        <v>31693</v>
      </c>
      <c r="E901" s="931">
        <v>31709</v>
      </c>
      <c r="F901" s="931">
        <v>31721</v>
      </c>
      <c r="G901" s="931">
        <v>31728</v>
      </c>
      <c r="H901" s="931">
        <v>31750</v>
      </c>
      <c r="I901" s="1495">
        <v>1986</v>
      </c>
      <c r="J901" s="1019"/>
      <c r="K901" s="1019"/>
      <c r="L901" s="1020"/>
      <c r="M901" s="1020"/>
      <c r="N901" s="1020"/>
      <c r="O901" s="1020"/>
      <c r="P901" s="1021"/>
      <c r="Q901" s="1022"/>
      <c r="R901" s="1022"/>
      <c r="S901" s="1022"/>
      <c r="T901" s="1023"/>
      <c r="U901" s="1023"/>
      <c r="V901" s="1701"/>
      <c r="W901" s="1702"/>
      <c r="X901" s="1703"/>
      <c r="Y901" s="198"/>
      <c r="Z901" s="198"/>
      <c r="AA901" s="198"/>
      <c r="AB901" s="198"/>
      <c r="AC901" s="198"/>
      <c r="AD901" s="198"/>
      <c r="AE901" s="198"/>
      <c r="AF901"/>
      <c r="AG901"/>
      <c r="AH901"/>
      <c r="AI901"/>
      <c r="AJ901"/>
      <c r="AK901"/>
    </row>
    <row r="902" spans="1:37" ht="13" x14ac:dyDescent="0.3">
      <c r="A902" s="1025" t="s">
        <v>193</v>
      </c>
      <c r="B902" s="1496" t="s">
        <v>242</v>
      </c>
      <c r="C902" s="1496" t="s">
        <v>242</v>
      </c>
      <c r="D902" s="1496" t="s">
        <v>242</v>
      </c>
      <c r="E902" s="1173" t="s">
        <v>194</v>
      </c>
      <c r="F902" s="1496" t="s">
        <v>242</v>
      </c>
      <c r="G902" s="1496" t="s">
        <v>242</v>
      </c>
      <c r="H902" s="1496" t="s">
        <v>242</v>
      </c>
      <c r="I902" s="1499"/>
      <c r="J902" s="1500"/>
      <c r="K902" s="1500"/>
      <c r="L902" s="1501"/>
      <c r="M902" s="1501"/>
      <c r="N902" s="1501"/>
      <c r="O902" s="1501"/>
      <c r="P902" s="1502"/>
      <c r="Q902" s="1173"/>
      <c r="R902" s="1173"/>
      <c r="S902" s="1173"/>
      <c r="T902" s="1503"/>
      <c r="U902" s="1503"/>
      <c r="V902" s="1704"/>
      <c r="W902" s="1705"/>
      <c r="X902" s="1706"/>
      <c r="Y902" s="198"/>
      <c r="Z902" s="198"/>
      <c r="AA902" s="198"/>
      <c r="AB902" s="198"/>
      <c r="AC902" s="198"/>
      <c r="AD902" s="198"/>
      <c r="AE902" s="198"/>
      <c r="AF902"/>
      <c r="AG902"/>
      <c r="AH902"/>
      <c r="AI902"/>
      <c r="AJ902"/>
      <c r="AK902"/>
    </row>
    <row r="903" spans="1:37" ht="13" x14ac:dyDescent="0.3">
      <c r="A903" s="1025" t="s">
        <v>195</v>
      </c>
      <c r="B903" s="1496" t="s">
        <v>246</v>
      </c>
      <c r="C903" s="1173" t="s">
        <v>283</v>
      </c>
      <c r="D903" s="1173" t="s">
        <v>283</v>
      </c>
      <c r="E903" s="1173" t="s">
        <v>283</v>
      </c>
      <c r="F903" s="1173" t="s">
        <v>283</v>
      </c>
      <c r="G903" s="1173" t="s">
        <v>246</v>
      </c>
      <c r="H903" s="1173" t="s">
        <v>246</v>
      </c>
      <c r="I903" s="1033" t="s">
        <v>46</v>
      </c>
      <c r="J903" s="1500"/>
      <c r="K903" s="1501"/>
      <c r="L903" s="1501"/>
      <c r="M903" s="1501"/>
      <c r="N903" s="1501"/>
      <c r="O903" s="1501"/>
      <c r="P903" s="1502"/>
      <c r="Q903" s="1173"/>
      <c r="R903" s="1173"/>
      <c r="S903" s="1503"/>
      <c r="T903" s="1503"/>
      <c r="U903" s="1503"/>
      <c r="V903" s="1704"/>
      <c r="W903" s="1705"/>
      <c r="X903" s="1706"/>
      <c r="Y903" s="198"/>
      <c r="Z903" s="198"/>
      <c r="AA903" s="198"/>
      <c r="AB903" s="198"/>
      <c r="AC903" s="198"/>
      <c r="AD903" s="198"/>
      <c r="AE903" s="198"/>
      <c r="AF903"/>
      <c r="AG903"/>
      <c r="AH903"/>
      <c r="AI903"/>
      <c r="AJ903"/>
      <c r="AK903"/>
    </row>
    <row r="904" spans="1:37" ht="13.5" thickBot="1" x14ac:dyDescent="0.35">
      <c r="A904" s="1504" t="s">
        <v>292</v>
      </c>
      <c r="B904" s="1505">
        <v>3550</v>
      </c>
      <c r="C904" s="1268">
        <v>5190</v>
      </c>
      <c r="D904" s="1268">
        <v>7400</v>
      </c>
      <c r="E904" s="1268">
        <v>5850</v>
      </c>
      <c r="F904" s="1268">
        <v>5740</v>
      </c>
      <c r="G904" s="1268">
        <v>7020</v>
      </c>
      <c r="H904" s="1268">
        <v>6580</v>
      </c>
      <c r="I904" s="1508" t="s">
        <v>531</v>
      </c>
      <c r="J904" s="1605"/>
      <c r="K904" s="1510"/>
      <c r="L904" s="1510"/>
      <c r="M904" s="1510"/>
      <c r="N904" s="1510"/>
      <c r="O904" s="1510"/>
      <c r="P904" s="1511"/>
      <c r="Q904" s="1512" t="s">
        <v>532</v>
      </c>
      <c r="R904" s="1513"/>
      <c r="S904" s="1514"/>
      <c r="T904" s="1503"/>
      <c r="U904" s="1503"/>
      <c r="V904" s="1704"/>
      <c r="W904" s="1705"/>
      <c r="X904" s="1706"/>
      <c r="Y904" s="1637"/>
      <c r="Z904" s="1637"/>
      <c r="AA904" s="1637"/>
      <c r="AB904" s="1637"/>
      <c r="AC904" s="1637"/>
      <c r="AD904" s="1637"/>
      <c r="AE904" s="1637"/>
      <c r="AF904"/>
      <c r="AG904"/>
      <c r="AH904"/>
      <c r="AI904"/>
      <c r="AJ904"/>
      <c r="AK904"/>
    </row>
    <row r="905" spans="1:37" ht="13.5" thickBot="1" x14ac:dyDescent="0.35">
      <c r="A905" s="1515" t="s">
        <v>199</v>
      </c>
      <c r="B905" s="1505" t="s">
        <v>201</v>
      </c>
      <c r="C905" s="1268" t="s">
        <v>248</v>
      </c>
      <c r="D905" s="1268" t="s">
        <v>206</v>
      </c>
      <c r="E905" s="1268" t="s">
        <v>206</v>
      </c>
      <c r="F905" s="1268" t="s">
        <v>206</v>
      </c>
      <c r="G905" s="1268" t="s">
        <v>206</v>
      </c>
      <c r="H905" s="1268" t="s">
        <v>201</v>
      </c>
      <c r="I905" s="1050" t="s">
        <v>201</v>
      </c>
      <c r="J905" s="1051" t="s">
        <v>202</v>
      </c>
      <c r="K905" s="1050" t="s">
        <v>200</v>
      </c>
      <c r="L905" s="1051" t="s">
        <v>204</v>
      </c>
      <c r="M905" s="1050" t="s">
        <v>248</v>
      </c>
      <c r="N905" s="1516" t="s">
        <v>204</v>
      </c>
      <c r="O905" s="1050" t="s">
        <v>206</v>
      </c>
      <c r="P905" s="1051" t="s">
        <v>202</v>
      </c>
      <c r="Q905" s="1517" t="s">
        <v>207</v>
      </c>
      <c r="R905" s="1051" t="s">
        <v>204</v>
      </c>
      <c r="S905" s="1518"/>
      <c r="T905" s="1503"/>
      <c r="U905" s="1503"/>
      <c r="V905" s="1704"/>
      <c r="W905" s="1705"/>
      <c r="X905" s="1706"/>
      <c r="Y905" s="198"/>
      <c r="Z905" s="198"/>
      <c r="AA905" s="198"/>
      <c r="AB905" s="198"/>
      <c r="AC905" s="198"/>
      <c r="AD905" s="198"/>
      <c r="AE905" s="198"/>
      <c r="AF905"/>
      <c r="AG905"/>
      <c r="AH905"/>
      <c r="AI905"/>
      <c r="AJ905"/>
      <c r="AK905"/>
    </row>
    <row r="906" spans="1:37" ht="13" x14ac:dyDescent="0.3">
      <c r="A906" s="1053" t="s">
        <v>208</v>
      </c>
      <c r="B906" s="1273">
        <v>34</v>
      </c>
      <c r="C906" s="1273">
        <v>0</v>
      </c>
      <c r="D906" s="1273">
        <v>0</v>
      </c>
      <c r="E906" s="1273">
        <v>0</v>
      </c>
      <c r="F906" s="1273">
        <v>13</v>
      </c>
      <c r="G906" s="1273">
        <v>160</v>
      </c>
      <c r="H906" s="1725">
        <v>109</v>
      </c>
      <c r="I906" s="1726">
        <v>44</v>
      </c>
      <c r="J906" s="1522">
        <v>0.13750000000000001</v>
      </c>
      <c r="K906" s="1523" t="s">
        <v>17</v>
      </c>
      <c r="L906" s="1522" t="s">
        <v>17</v>
      </c>
      <c r="M906" s="1523">
        <v>0</v>
      </c>
      <c r="N906" s="1522">
        <v>0</v>
      </c>
      <c r="O906" s="1523">
        <v>173</v>
      </c>
      <c r="P906" s="1522">
        <v>2.8052537700664831E-2</v>
      </c>
      <c r="Q906" s="1524">
        <v>217</v>
      </c>
      <c r="R906" s="1522">
        <v>3.3441208198489752E-2</v>
      </c>
      <c r="S906" s="1525" t="s">
        <v>208</v>
      </c>
      <c r="T906" s="1503"/>
      <c r="U906" s="1503"/>
      <c r="V906" s="1704"/>
      <c r="W906" s="1705"/>
      <c r="X906" s="1706"/>
      <c r="Y906"/>
      <c r="Z906"/>
      <c r="AA906"/>
      <c r="AB906"/>
      <c r="AC906"/>
      <c r="AD906"/>
      <c r="AE906"/>
      <c r="AF906"/>
      <c r="AG906"/>
      <c r="AH906"/>
      <c r="AI906"/>
      <c r="AJ906"/>
      <c r="AK906"/>
    </row>
    <row r="907" spans="1:37" ht="13" x14ac:dyDescent="0.3">
      <c r="A907" s="1065" t="s">
        <v>209</v>
      </c>
      <c r="B907" s="1274">
        <v>74</v>
      </c>
      <c r="C907" s="1274">
        <v>0</v>
      </c>
      <c r="D907" s="1274">
        <v>22</v>
      </c>
      <c r="E907" s="1274">
        <v>112</v>
      </c>
      <c r="F907" s="1274">
        <v>92</v>
      </c>
      <c r="G907" s="1274">
        <v>202</v>
      </c>
      <c r="H907" s="1727">
        <v>204</v>
      </c>
      <c r="I907" s="1726">
        <v>97</v>
      </c>
      <c r="J907" s="1522">
        <v>0.30312499999999998</v>
      </c>
      <c r="K907" s="1523" t="s">
        <v>17</v>
      </c>
      <c r="L907" s="1522" t="s">
        <v>17</v>
      </c>
      <c r="M907" s="1523">
        <v>0</v>
      </c>
      <c r="N907" s="1522">
        <v>0</v>
      </c>
      <c r="O907" s="1523">
        <v>428</v>
      </c>
      <c r="P907" s="1522">
        <v>6.9401653964650561E-2</v>
      </c>
      <c r="Q907" s="1524">
        <v>525</v>
      </c>
      <c r="R907" s="1522">
        <v>8.0906148867313912E-2</v>
      </c>
      <c r="S907" s="1525" t="s">
        <v>209</v>
      </c>
      <c r="T907" s="1503"/>
      <c r="U907" s="1503"/>
      <c r="V907" s="1704"/>
      <c r="W907" s="1705"/>
      <c r="X907" s="1706"/>
      <c r="Y907"/>
      <c r="Z907"/>
      <c r="AA907"/>
      <c r="AB907"/>
      <c r="AC907"/>
      <c r="AD907"/>
      <c r="AE907"/>
      <c r="AF907"/>
      <c r="AG907"/>
      <c r="AH907"/>
      <c r="AI907"/>
      <c r="AJ907"/>
      <c r="AK907"/>
    </row>
    <row r="908" spans="1:37" ht="13" x14ac:dyDescent="0.3">
      <c r="A908" s="1065" t="s">
        <v>211</v>
      </c>
      <c r="B908" s="1274">
        <v>4</v>
      </c>
      <c r="C908" s="1274">
        <v>1</v>
      </c>
      <c r="D908" s="1274">
        <v>27</v>
      </c>
      <c r="E908" s="1274">
        <v>92</v>
      </c>
      <c r="F908" s="1274">
        <v>308</v>
      </c>
      <c r="G908" s="1274">
        <v>411</v>
      </c>
      <c r="H908" s="1727">
        <v>343</v>
      </c>
      <c r="I908" s="1726">
        <v>22</v>
      </c>
      <c r="J908" s="1522">
        <v>6.8750000000000006E-2</v>
      </c>
      <c r="K908" s="1523" t="s">
        <v>17</v>
      </c>
      <c r="L908" s="1522" t="s">
        <v>17</v>
      </c>
      <c r="M908" s="1523">
        <v>1</v>
      </c>
      <c r="N908" s="1522">
        <v>0.5</v>
      </c>
      <c r="O908" s="1523">
        <v>838</v>
      </c>
      <c r="P908" s="1522">
        <v>0.13588454678125506</v>
      </c>
      <c r="Q908" s="1524">
        <v>861</v>
      </c>
      <c r="R908" s="1522">
        <v>0.13268608414239483</v>
      </c>
      <c r="S908" s="1529" t="s">
        <v>211</v>
      </c>
      <c r="T908" s="1503"/>
      <c r="U908" s="1503"/>
      <c r="V908" s="1704"/>
      <c r="W908" s="1705"/>
      <c r="X908" s="1706"/>
      <c r="Y908"/>
      <c r="Z908"/>
      <c r="AA908"/>
      <c r="AB908"/>
      <c r="AC908"/>
      <c r="AD908"/>
      <c r="AE908"/>
      <c r="AF908"/>
      <c r="AG908"/>
      <c r="AH908"/>
      <c r="AI908"/>
      <c r="AJ908"/>
      <c r="AK908"/>
    </row>
    <row r="909" spans="1:37" ht="13" x14ac:dyDescent="0.3">
      <c r="A909" s="1065" t="s">
        <v>212</v>
      </c>
      <c r="B909" s="1274">
        <v>18</v>
      </c>
      <c r="C909" s="1274">
        <v>1</v>
      </c>
      <c r="D909" s="1274">
        <v>54</v>
      </c>
      <c r="E909" s="1274">
        <v>182</v>
      </c>
      <c r="F909" s="1274">
        <v>316</v>
      </c>
      <c r="G909" s="1274">
        <v>399</v>
      </c>
      <c r="H909" s="1727">
        <v>258</v>
      </c>
      <c r="I909" s="1726">
        <v>23</v>
      </c>
      <c r="J909" s="1522">
        <v>7.1874999999999994E-2</v>
      </c>
      <c r="K909" s="1523" t="s">
        <v>17</v>
      </c>
      <c r="L909" s="1522" t="s">
        <v>17</v>
      </c>
      <c r="M909" s="1523">
        <v>1</v>
      </c>
      <c r="N909" s="1522">
        <v>0.5</v>
      </c>
      <c r="O909" s="1523">
        <v>951</v>
      </c>
      <c r="P909" s="1522">
        <v>0.15420788065509972</v>
      </c>
      <c r="Q909" s="1524">
        <v>975</v>
      </c>
      <c r="R909" s="1522">
        <v>0.15025427646786871</v>
      </c>
      <c r="S909" s="1529" t="s">
        <v>212</v>
      </c>
      <c r="T909" s="1503"/>
      <c r="U909" s="1503"/>
      <c r="V909" s="1704"/>
      <c r="W909" s="1705"/>
      <c r="X909" s="1706"/>
      <c r="Y909"/>
      <c r="Z909"/>
      <c r="AA909"/>
      <c r="AB909"/>
      <c r="AC909"/>
      <c r="AD909"/>
      <c r="AE909"/>
      <c r="AF909"/>
      <c r="AG909"/>
      <c r="AH909"/>
      <c r="AI909"/>
      <c r="AJ909"/>
      <c r="AK909"/>
    </row>
    <row r="910" spans="1:37" ht="13" x14ac:dyDescent="0.3">
      <c r="A910" s="1065" t="s">
        <v>213</v>
      </c>
      <c r="B910" s="1274">
        <v>0</v>
      </c>
      <c r="C910" s="1274">
        <v>0</v>
      </c>
      <c r="D910" s="1274">
        <v>11</v>
      </c>
      <c r="E910" s="1274">
        <v>81</v>
      </c>
      <c r="F910" s="1274">
        <v>109</v>
      </c>
      <c r="G910" s="1274">
        <v>112</v>
      </c>
      <c r="H910" s="1727">
        <v>94</v>
      </c>
      <c r="I910" s="1726">
        <v>11</v>
      </c>
      <c r="J910" s="1522">
        <v>3.4375000000000003E-2</v>
      </c>
      <c r="K910" s="1523" t="s">
        <v>17</v>
      </c>
      <c r="L910" s="1522" t="s">
        <v>17</v>
      </c>
      <c r="M910" s="1523">
        <v>0</v>
      </c>
      <c r="N910" s="1522">
        <v>0</v>
      </c>
      <c r="O910" s="1523">
        <v>313</v>
      </c>
      <c r="P910" s="1522">
        <v>5.0754013296578561E-2</v>
      </c>
      <c r="Q910" s="1524">
        <v>324</v>
      </c>
      <c r="R910" s="1522">
        <v>4.9930651872399444E-2</v>
      </c>
      <c r="S910" s="1529" t="s">
        <v>213</v>
      </c>
      <c r="T910" s="1503"/>
      <c r="U910" s="1503"/>
      <c r="V910" s="1704"/>
      <c r="W910" s="1705"/>
      <c r="X910" s="1706"/>
      <c r="Y910"/>
      <c r="Z910"/>
      <c r="AA910"/>
      <c r="AB910"/>
      <c r="AC910"/>
      <c r="AD910"/>
      <c r="AE910"/>
      <c r="AF910"/>
      <c r="AG910"/>
      <c r="AH910"/>
      <c r="AI910"/>
      <c r="AJ910"/>
      <c r="AK910"/>
    </row>
    <row r="911" spans="1:37" ht="13" x14ac:dyDescent="0.3">
      <c r="A911" s="1065" t="s">
        <v>214</v>
      </c>
      <c r="B911" s="1274">
        <v>2</v>
      </c>
      <c r="C911" s="1274">
        <v>0</v>
      </c>
      <c r="D911" s="1274">
        <v>24</v>
      </c>
      <c r="E911" s="1274">
        <v>124</v>
      </c>
      <c r="F911" s="1274">
        <v>224</v>
      </c>
      <c r="G911" s="1274">
        <v>281</v>
      </c>
      <c r="H911" s="1727">
        <v>162</v>
      </c>
      <c r="I911" s="1726">
        <v>2</v>
      </c>
      <c r="J911" s="1522">
        <v>6.2500000000000003E-3</v>
      </c>
      <c r="K911" s="1523" t="s">
        <v>17</v>
      </c>
      <c r="L911" s="1522" t="s">
        <v>17</v>
      </c>
      <c r="M911" s="1523">
        <v>0</v>
      </c>
      <c r="N911" s="1522">
        <v>0</v>
      </c>
      <c r="O911" s="1523">
        <v>653</v>
      </c>
      <c r="P911" s="1522">
        <v>0.10588616831522621</v>
      </c>
      <c r="Q911" s="1524">
        <v>655</v>
      </c>
      <c r="R911" s="1522">
        <v>0.10094005239636307</v>
      </c>
      <c r="S911" s="1529" t="s">
        <v>214</v>
      </c>
      <c r="T911" s="1503"/>
      <c r="U911" s="1503"/>
      <c r="V911" s="1704"/>
      <c r="W911" s="1705"/>
      <c r="X911" s="1706"/>
      <c r="Y911"/>
      <c r="Z911"/>
      <c r="AA911"/>
      <c r="AB911"/>
      <c r="AC911"/>
      <c r="AD911"/>
      <c r="AE911"/>
      <c r="AF911"/>
      <c r="AG911"/>
      <c r="AH911"/>
      <c r="AI911"/>
      <c r="AJ911"/>
      <c r="AK911"/>
    </row>
    <row r="912" spans="1:37" ht="13" x14ac:dyDescent="0.3">
      <c r="A912" s="1065" t="s">
        <v>215</v>
      </c>
      <c r="B912" s="1274">
        <v>2</v>
      </c>
      <c r="C912" s="1274">
        <v>0</v>
      </c>
      <c r="D912" s="1274">
        <v>16</v>
      </c>
      <c r="E912" s="1274">
        <v>96</v>
      </c>
      <c r="F912" s="1274">
        <v>178</v>
      </c>
      <c r="G912" s="1274">
        <v>202</v>
      </c>
      <c r="H912" s="1727">
        <v>126</v>
      </c>
      <c r="I912" s="1726">
        <v>14</v>
      </c>
      <c r="J912" s="1522">
        <v>4.3749999999999997E-2</v>
      </c>
      <c r="K912" s="1523" t="s">
        <v>17</v>
      </c>
      <c r="L912" s="1522" t="s">
        <v>17</v>
      </c>
      <c r="M912" s="1523">
        <v>0</v>
      </c>
      <c r="N912" s="1522">
        <v>0</v>
      </c>
      <c r="O912" s="1523">
        <v>492</v>
      </c>
      <c r="P912" s="1522">
        <v>7.9779471379925415E-2</v>
      </c>
      <c r="Q912" s="1524">
        <v>506</v>
      </c>
      <c r="R912" s="1522">
        <v>7.7978116813068266E-2</v>
      </c>
      <c r="S912" s="1529" t="s">
        <v>215</v>
      </c>
      <c r="T912" s="1503"/>
      <c r="U912" s="1503"/>
      <c r="V912" s="1704"/>
      <c r="W912" s="1705"/>
      <c r="X912" s="1706"/>
      <c r="Y912"/>
      <c r="Z912"/>
      <c r="AA912"/>
      <c r="AB912"/>
      <c r="AC912"/>
      <c r="AD912"/>
      <c r="AE912"/>
      <c r="AF912"/>
      <c r="AG912"/>
      <c r="AH912"/>
      <c r="AI912"/>
      <c r="AJ912"/>
      <c r="AK912"/>
    </row>
    <row r="913" spans="1:37" ht="13.5" thickBot="1" x14ac:dyDescent="0.35">
      <c r="A913" s="1069" t="s">
        <v>216</v>
      </c>
      <c r="B913" s="1279">
        <v>2</v>
      </c>
      <c r="C913" s="1279">
        <v>0</v>
      </c>
      <c r="D913" s="1279">
        <v>0</v>
      </c>
      <c r="E913" s="1279">
        <v>11</v>
      </c>
      <c r="F913" s="1279">
        <v>54</v>
      </c>
      <c r="G913" s="1279">
        <v>65</v>
      </c>
      <c r="H913" s="1728">
        <v>28</v>
      </c>
      <c r="I913" s="1729">
        <v>20</v>
      </c>
      <c r="J913" s="1533">
        <v>6.25E-2</v>
      </c>
      <c r="K913" s="1534" t="s">
        <v>17</v>
      </c>
      <c r="L913" s="1533" t="s">
        <v>17</v>
      </c>
      <c r="M913" s="1534">
        <v>0</v>
      </c>
      <c r="N913" s="1533">
        <v>0</v>
      </c>
      <c r="O913" s="1534">
        <v>130</v>
      </c>
      <c r="P913" s="1533">
        <v>2.107994162477704E-2</v>
      </c>
      <c r="Q913" s="1663">
        <v>150</v>
      </c>
      <c r="R913" s="1533">
        <v>2.3116042533518261E-2</v>
      </c>
      <c r="S913" s="1536" t="s">
        <v>216</v>
      </c>
      <c r="T913" s="1537"/>
      <c r="U913" s="1537"/>
      <c r="V913" s="1709"/>
      <c r="W913" s="1710"/>
      <c r="X913" s="1711"/>
      <c r="Y913"/>
      <c r="Z913"/>
      <c r="AA913"/>
      <c r="AB913"/>
      <c r="AC913"/>
      <c r="AD913"/>
      <c r="AE913"/>
      <c r="AF913"/>
      <c r="AG913"/>
      <c r="AH913"/>
      <c r="AI913"/>
      <c r="AJ913"/>
      <c r="AK913"/>
    </row>
    <row r="914" spans="1:37" ht="13" x14ac:dyDescent="0.3">
      <c r="A914" s="1053" t="s">
        <v>217</v>
      </c>
      <c r="B914" s="1273">
        <v>5</v>
      </c>
      <c r="C914" s="1273">
        <v>0</v>
      </c>
      <c r="D914" s="1273">
        <v>57</v>
      </c>
      <c r="E914" s="1273">
        <v>297</v>
      </c>
      <c r="F914" s="1273">
        <v>587</v>
      </c>
      <c r="G914" s="1273">
        <v>716</v>
      </c>
      <c r="H914" s="1725">
        <v>442</v>
      </c>
      <c r="I914" s="1730">
        <v>87</v>
      </c>
      <c r="J914" s="1541">
        <v>0.27187499999999998</v>
      </c>
      <c r="K914" s="1542" t="s">
        <v>17</v>
      </c>
      <c r="L914" s="1541" t="s">
        <v>17</v>
      </c>
      <c r="M914" s="1542">
        <v>0</v>
      </c>
      <c r="N914" s="1541">
        <v>0</v>
      </c>
      <c r="O914" s="1542">
        <v>1657</v>
      </c>
      <c r="P914" s="1541">
        <v>0.26868817901735043</v>
      </c>
      <c r="Q914" s="1543">
        <v>1744</v>
      </c>
      <c r="R914" s="1541">
        <v>0.26876252118970567</v>
      </c>
      <c r="S914" s="1544" t="s">
        <v>217</v>
      </c>
      <c r="T914" s="1545"/>
      <c r="U914" s="1545"/>
      <c r="V914" s="1713"/>
      <c r="W914" s="1714"/>
      <c r="X914" s="1715"/>
      <c r="Y914"/>
      <c r="Z914"/>
      <c r="AA914"/>
      <c r="AB914"/>
      <c r="AC914"/>
      <c r="AD914"/>
      <c r="AE914"/>
      <c r="AF914"/>
      <c r="AG914"/>
      <c r="AH914"/>
      <c r="AI914"/>
      <c r="AJ914"/>
      <c r="AK914"/>
    </row>
    <row r="915" spans="1:37" ht="13" x14ac:dyDescent="0.3">
      <c r="A915" s="1065" t="s">
        <v>219</v>
      </c>
      <c r="B915" s="1274">
        <v>0</v>
      </c>
      <c r="C915" s="1274">
        <v>0</v>
      </c>
      <c r="D915" s="1274">
        <v>2</v>
      </c>
      <c r="E915" s="1274">
        <v>54</v>
      </c>
      <c r="F915" s="1274">
        <v>96</v>
      </c>
      <c r="G915" s="1274">
        <v>135</v>
      </c>
      <c r="H915" s="1727">
        <v>100</v>
      </c>
      <c r="I915" s="1726">
        <v>0</v>
      </c>
      <c r="J915" s="1522">
        <v>0</v>
      </c>
      <c r="K915" s="1523" t="s">
        <v>17</v>
      </c>
      <c r="L915" s="1522" t="s">
        <v>17</v>
      </c>
      <c r="M915" s="1523">
        <v>0</v>
      </c>
      <c r="N915" s="1522">
        <v>0</v>
      </c>
      <c r="O915" s="1523">
        <v>287</v>
      </c>
      <c r="P915" s="1522">
        <v>4.6538024971623154E-2</v>
      </c>
      <c r="Q915" s="1524">
        <v>287</v>
      </c>
      <c r="R915" s="1522">
        <v>4.4228694714131607E-2</v>
      </c>
      <c r="S915" s="1525" t="s">
        <v>219</v>
      </c>
      <c r="T915" s="1546"/>
      <c r="U915" s="1546"/>
      <c r="V915" s="1716"/>
      <c r="W915" s="1717"/>
      <c r="X915" s="1718"/>
      <c r="Y915"/>
      <c r="Z915"/>
      <c r="AA915"/>
      <c r="AB915"/>
      <c r="AC915"/>
      <c r="AD915"/>
      <c r="AE915"/>
      <c r="AF915"/>
      <c r="AG915"/>
      <c r="AH915"/>
      <c r="AI915"/>
      <c r="AJ915"/>
      <c r="AK915"/>
    </row>
    <row r="916" spans="1:37" ht="13" x14ac:dyDescent="0.3">
      <c r="A916" s="1065" t="s">
        <v>220</v>
      </c>
      <c r="B916" s="1274">
        <v>0</v>
      </c>
      <c r="C916" s="1274">
        <v>0</v>
      </c>
      <c r="D916" s="1274">
        <v>0</v>
      </c>
      <c r="E916" s="1274">
        <v>23</v>
      </c>
      <c r="F916" s="1274">
        <v>68</v>
      </c>
      <c r="G916" s="1274">
        <v>81</v>
      </c>
      <c r="H916" s="1727">
        <v>119</v>
      </c>
      <c r="I916" s="1726">
        <v>0</v>
      </c>
      <c r="J916" s="1522">
        <v>0</v>
      </c>
      <c r="K916" s="1523" t="s">
        <v>17</v>
      </c>
      <c r="L916" s="1522" t="s">
        <v>17</v>
      </c>
      <c r="M916" s="1523">
        <v>0</v>
      </c>
      <c r="N916" s="1522">
        <v>0</v>
      </c>
      <c r="O916" s="1523">
        <v>172</v>
      </c>
      <c r="P916" s="1522">
        <v>2.7890384303551161E-2</v>
      </c>
      <c r="Q916" s="1524">
        <v>172</v>
      </c>
      <c r="R916" s="1522">
        <v>2.6506395438434274E-2</v>
      </c>
      <c r="S916" s="1525" t="s">
        <v>220</v>
      </c>
      <c r="T916" s="1546"/>
      <c r="U916" s="1546"/>
      <c r="V916" s="1716"/>
      <c r="W916" s="1717"/>
      <c r="X916" s="1718"/>
      <c r="Y916"/>
      <c r="Z916"/>
      <c r="AA916"/>
      <c r="AB916"/>
      <c r="AC916"/>
      <c r="AD916"/>
      <c r="AE916"/>
      <c r="AF916"/>
      <c r="AG916"/>
      <c r="AH916"/>
      <c r="AI916"/>
      <c r="AJ916"/>
      <c r="AK916"/>
    </row>
    <row r="917" spans="1:37" ht="13" x14ac:dyDescent="0.3">
      <c r="A917" s="1065" t="s">
        <v>221</v>
      </c>
      <c r="B917" s="1274">
        <v>0</v>
      </c>
      <c r="C917" s="1274" t="s">
        <v>218</v>
      </c>
      <c r="D917" s="1274">
        <v>0</v>
      </c>
      <c r="E917" s="1274">
        <v>2</v>
      </c>
      <c r="F917" s="1274">
        <v>19</v>
      </c>
      <c r="G917" s="1274">
        <v>29</v>
      </c>
      <c r="H917" s="1727">
        <v>61</v>
      </c>
      <c r="I917" s="1726">
        <v>0</v>
      </c>
      <c r="J917" s="1522">
        <v>0</v>
      </c>
      <c r="K917" s="1523" t="s">
        <v>17</v>
      </c>
      <c r="L917" s="1522" t="s">
        <v>17</v>
      </c>
      <c r="M917" s="1523" t="s">
        <v>218</v>
      </c>
      <c r="N917" s="1522" t="s">
        <v>218</v>
      </c>
      <c r="O917" s="1523">
        <v>50</v>
      </c>
      <c r="P917" s="1522">
        <v>8.1076698556834768E-3</v>
      </c>
      <c r="Q917" s="1524">
        <v>50</v>
      </c>
      <c r="R917" s="1522">
        <v>7.7053475111727538E-3</v>
      </c>
      <c r="S917" s="1525" t="s">
        <v>221</v>
      </c>
      <c r="T917" s="1546"/>
      <c r="U917" s="1546"/>
      <c r="V917" s="1716"/>
      <c r="W917" s="1717"/>
      <c r="X917" s="1718"/>
      <c r="Y917"/>
      <c r="Z917"/>
      <c r="AA917"/>
      <c r="AB917"/>
      <c r="AC917"/>
      <c r="AD917"/>
      <c r="AE917"/>
      <c r="AF917"/>
      <c r="AG917"/>
      <c r="AH917"/>
      <c r="AI917"/>
      <c r="AJ917"/>
      <c r="AK917"/>
    </row>
    <row r="918" spans="1:37" ht="13.5" thickBot="1" x14ac:dyDescent="0.35">
      <c r="A918" s="1547" t="s">
        <v>222</v>
      </c>
      <c r="B918" s="1548" t="s">
        <v>218</v>
      </c>
      <c r="C918" s="1548" t="s">
        <v>218</v>
      </c>
      <c r="D918" s="1548">
        <v>0</v>
      </c>
      <c r="E918" s="1548">
        <v>0</v>
      </c>
      <c r="F918" s="1548">
        <v>10</v>
      </c>
      <c r="G918" s="1548">
        <v>13</v>
      </c>
      <c r="H918" s="1731">
        <v>23</v>
      </c>
      <c r="I918" s="1726" t="s">
        <v>218</v>
      </c>
      <c r="J918" s="1522" t="s">
        <v>218</v>
      </c>
      <c r="K918" s="1523" t="s">
        <v>17</v>
      </c>
      <c r="L918" s="1522" t="s">
        <v>17</v>
      </c>
      <c r="M918" s="1523" t="s">
        <v>218</v>
      </c>
      <c r="N918" s="1522" t="s">
        <v>218</v>
      </c>
      <c r="O918" s="1523">
        <v>23</v>
      </c>
      <c r="P918" s="1522">
        <v>3.7295281336143992E-3</v>
      </c>
      <c r="Q918" s="1524">
        <v>23</v>
      </c>
      <c r="R918" s="1522">
        <v>3.5444598551394669E-3</v>
      </c>
      <c r="S918" s="1550" t="s">
        <v>222</v>
      </c>
      <c r="T918" s="1551"/>
      <c r="U918" s="1551"/>
      <c r="V918" s="1719"/>
      <c r="W918" s="1720"/>
      <c r="X918" s="1721"/>
      <c r="Y918"/>
      <c r="Z918"/>
      <c r="AA918"/>
      <c r="AB918"/>
      <c r="AC918"/>
      <c r="AD918"/>
      <c r="AE918"/>
      <c r="AF918"/>
      <c r="AG918"/>
      <c r="AH918"/>
      <c r="AI918"/>
      <c r="AJ918"/>
      <c r="AK918"/>
    </row>
    <row r="919" spans="1:37" ht="13.5" thickBot="1" x14ac:dyDescent="0.35">
      <c r="A919" s="1090" t="s">
        <v>46</v>
      </c>
      <c r="B919" s="1427">
        <v>141</v>
      </c>
      <c r="C919" s="1427">
        <v>2</v>
      </c>
      <c r="D919" s="1427">
        <v>213</v>
      </c>
      <c r="E919" s="1427">
        <v>1074</v>
      </c>
      <c r="F919" s="1427">
        <v>2074</v>
      </c>
      <c r="G919" s="1427">
        <v>2806</v>
      </c>
      <c r="H919" s="1427">
        <v>2069</v>
      </c>
      <c r="I919" s="1552">
        <v>320</v>
      </c>
      <c r="J919" s="1553">
        <v>1</v>
      </c>
      <c r="K919" s="1552" t="s">
        <v>17</v>
      </c>
      <c r="L919" s="1553" t="s">
        <v>17</v>
      </c>
      <c r="M919" s="1552">
        <v>2</v>
      </c>
      <c r="N919" s="1553">
        <v>1</v>
      </c>
      <c r="O919" s="1552">
        <v>6167</v>
      </c>
      <c r="P919" s="1553">
        <v>0.99999999999999989</v>
      </c>
      <c r="Q919" s="1552">
        <v>6489</v>
      </c>
      <c r="R919" s="1553">
        <v>1</v>
      </c>
      <c r="S919" s="1554"/>
      <c r="T919" s="1555"/>
      <c r="U919" s="1555"/>
      <c r="V919" s="1722"/>
      <c r="W919" s="1723"/>
      <c r="X919" s="1724"/>
      <c r="Y919" s="25"/>
      <c r="Z919" s="25"/>
      <c r="AA919" s="25"/>
      <c r="AB919" s="25"/>
      <c r="AC919" s="25"/>
      <c r="AD919" s="25"/>
      <c r="AE919" s="25"/>
      <c r="AF919" s="1564"/>
      <c r="AG919" s="1564"/>
      <c r="AH919" s="1564"/>
      <c r="AI919"/>
      <c r="AJ919"/>
      <c r="AK919"/>
    </row>
    <row r="920" spans="1:37" ht="13" x14ac:dyDescent="0.3">
      <c r="A920"/>
      <c r="B920" s="4"/>
      <c r="C920" s="4"/>
      <c r="D920" s="4"/>
      <c r="E920" s="4"/>
      <c r="F920" s="4"/>
      <c r="G920" s="4"/>
      <c r="H920" s="4"/>
      <c r="I920" s="1559" t="s">
        <v>537</v>
      </c>
      <c r="J920" s="1560" t="s">
        <v>538</v>
      </c>
      <c r="K920" s="1559" t="s">
        <v>537</v>
      </c>
      <c r="L920" s="1560" t="s">
        <v>538</v>
      </c>
      <c r="M920" s="1559" t="s">
        <v>537</v>
      </c>
      <c r="N920" s="1560" t="s">
        <v>538</v>
      </c>
      <c r="O920" s="1559" t="s">
        <v>537</v>
      </c>
      <c r="P920" s="1560" t="s">
        <v>538</v>
      </c>
      <c r="Q920" s="1559" t="s">
        <v>537</v>
      </c>
      <c r="R920" s="1560" t="s">
        <v>538</v>
      </c>
      <c r="S920" s="4"/>
      <c r="T920" s="4"/>
      <c r="U920" s="4"/>
      <c r="V920" s="4"/>
      <c r="W920" s="4"/>
      <c r="X920" s="4"/>
      <c r="Y920" s="4"/>
      <c r="Z920" s="4"/>
      <c r="AA920" s="4"/>
      <c r="AB920" s="4"/>
      <c r="AC920"/>
      <c r="AD920"/>
      <c r="AE920"/>
      <c r="AF920"/>
      <c r="AG920"/>
      <c r="AH920"/>
      <c r="AI920"/>
      <c r="AJ920"/>
      <c r="AK920"/>
    </row>
    <row r="921" spans="1:37" ht="13" thickBot="1" x14ac:dyDescent="0.3">
      <c r="A921"/>
      <c r="B921" s="4"/>
      <c r="C921" s="4"/>
      <c r="D921" s="4"/>
      <c r="E921" s="4"/>
      <c r="F921" s="4"/>
      <c r="G921" s="4"/>
      <c r="H921" s="4"/>
      <c r="I921" s="1561">
        <v>0.72812500000000002</v>
      </c>
      <c r="J921" s="1562">
        <v>0.27187499999999998</v>
      </c>
      <c r="K921" s="1561" t="s">
        <v>17</v>
      </c>
      <c r="L921" s="1562" t="s">
        <v>17</v>
      </c>
      <c r="M921" s="1561">
        <v>1</v>
      </c>
      <c r="N921" s="1562">
        <v>0</v>
      </c>
      <c r="O921" s="1561">
        <v>0.64504621371817727</v>
      </c>
      <c r="P921" s="1562">
        <v>0.35495378628182261</v>
      </c>
      <c r="Q921" s="1561">
        <v>0.64925258129141616</v>
      </c>
      <c r="R921" s="1562">
        <v>0.35074741870858372</v>
      </c>
      <c r="S921" s="4"/>
      <c r="T921" s="4"/>
      <c r="U921" s="4"/>
      <c r="V921" s="4"/>
      <c r="W921" s="4"/>
      <c r="X921" s="4"/>
      <c r="Y921" s="4"/>
      <c r="Z921" s="4"/>
      <c r="AA921" s="4"/>
      <c r="AB921" s="4"/>
      <c r="AC921"/>
      <c r="AD921"/>
      <c r="AE921"/>
      <c r="AF921"/>
      <c r="AG921"/>
      <c r="AH921"/>
      <c r="AI921"/>
      <c r="AJ921"/>
      <c r="AK921"/>
    </row>
    <row r="922" spans="1:37" ht="25.5" thickBot="1" x14ac:dyDescent="0.55000000000000004">
      <c r="A922" s="1011" t="s">
        <v>573</v>
      </c>
      <c r="B922" s="1012"/>
      <c r="C922" s="1012"/>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c r="AD922"/>
      <c r="AE922"/>
      <c r="AF922"/>
      <c r="AG922"/>
      <c r="AH922"/>
      <c r="AI922"/>
      <c r="AJ922"/>
      <c r="AK922"/>
    </row>
    <row r="923" spans="1:37" ht="13.5" thickBot="1" x14ac:dyDescent="0.35">
      <c r="A923" s="1414" t="s">
        <v>191</v>
      </c>
      <c r="B923" s="4"/>
      <c r="C923" s="4"/>
      <c r="D923" s="4"/>
      <c r="E923" s="4"/>
      <c r="F923" s="4"/>
      <c r="G923" s="4"/>
      <c r="H923" s="4"/>
      <c r="I923" s="4"/>
      <c r="J923" s="4"/>
      <c r="K923" s="4"/>
      <c r="L923" s="4"/>
      <c r="M923" s="4"/>
      <c r="N923" s="4"/>
      <c r="O923" s="4"/>
      <c r="P923" s="4"/>
      <c r="Q923" s="4"/>
      <c r="R923" s="4"/>
      <c r="S923" s="4"/>
      <c r="T923" s="4"/>
      <c r="U923" s="4"/>
      <c r="V923" s="4"/>
      <c r="W923" s="4"/>
      <c r="X923" s="4"/>
      <c r="Y923" s="1564"/>
      <c r="Z923" s="1564"/>
      <c r="AA923" s="1564"/>
      <c r="AB923" s="1564"/>
      <c r="AC923" s="1564"/>
      <c r="AD923" s="1564"/>
      <c r="AE923" s="1564"/>
      <c r="AF923"/>
      <c r="AG923"/>
      <c r="AH923"/>
      <c r="AI923"/>
      <c r="AJ923"/>
      <c r="AK923"/>
    </row>
    <row r="924" spans="1:37" ht="13.5" thickTop="1" x14ac:dyDescent="0.3">
      <c r="A924" s="1017" t="s">
        <v>192</v>
      </c>
      <c r="B924" s="1491">
        <v>31083</v>
      </c>
      <c r="C924" s="931">
        <v>31197</v>
      </c>
      <c r="D924" s="931">
        <v>31306</v>
      </c>
      <c r="E924" s="931">
        <v>31343</v>
      </c>
      <c r="F924" s="931">
        <v>31357</v>
      </c>
      <c r="G924" s="931">
        <v>31371</v>
      </c>
      <c r="H924" s="931">
        <v>31397</v>
      </c>
      <c r="I924" s="1495">
        <v>1985</v>
      </c>
      <c r="J924" s="1019"/>
      <c r="K924" s="1019"/>
      <c r="L924" s="1020"/>
      <c r="M924" s="1020"/>
      <c r="N924" s="1020"/>
      <c r="O924" s="1020"/>
      <c r="P924" s="1021"/>
      <c r="Q924" s="1022"/>
      <c r="R924" s="1022"/>
      <c r="S924" s="1022"/>
      <c r="T924" s="1023"/>
      <c r="U924" s="1023"/>
      <c r="V924" s="1701"/>
      <c r="W924" s="1702"/>
      <c r="X924" s="1703"/>
      <c r="Y924" s="4"/>
      <c r="Z924" s="4"/>
      <c r="AA924" s="4"/>
      <c r="AB924" s="4"/>
      <c r="AC924"/>
      <c r="AD924"/>
      <c r="AE924"/>
      <c r="AF924"/>
      <c r="AG924"/>
      <c r="AH924"/>
      <c r="AI924"/>
      <c r="AJ924"/>
      <c r="AK924"/>
    </row>
    <row r="925" spans="1:37" ht="13" x14ac:dyDescent="0.3">
      <c r="A925" s="1025" t="s">
        <v>193</v>
      </c>
      <c r="B925" s="1496" t="s">
        <v>242</v>
      </c>
      <c r="C925" s="1173" t="s">
        <v>194</v>
      </c>
      <c r="D925" s="1173" t="s">
        <v>242</v>
      </c>
      <c r="E925" s="1173" t="s">
        <v>242</v>
      </c>
      <c r="F925" s="1173" t="s">
        <v>242</v>
      </c>
      <c r="G925" s="1173" t="s">
        <v>242</v>
      </c>
      <c r="H925" s="1173" t="s">
        <v>242</v>
      </c>
      <c r="I925" s="1499"/>
      <c r="J925" s="1500"/>
      <c r="K925" s="1500"/>
      <c r="L925" s="1501"/>
      <c r="M925" s="1501"/>
      <c r="N925" s="1501"/>
      <c r="O925" s="1501"/>
      <c r="P925" s="1502"/>
      <c r="Q925" s="1173"/>
      <c r="R925" s="1173"/>
      <c r="S925" s="1173"/>
      <c r="T925" s="1503"/>
      <c r="U925" s="1503"/>
      <c r="V925" s="1704"/>
      <c r="W925" s="1705"/>
      <c r="X925" s="1706"/>
      <c r="Y925"/>
      <c r="Z925"/>
      <c r="AA925"/>
      <c r="AB925"/>
      <c r="AC925"/>
      <c r="AD925"/>
      <c r="AE925"/>
      <c r="AF925"/>
      <c r="AG925"/>
      <c r="AH925"/>
      <c r="AI925"/>
      <c r="AJ925"/>
      <c r="AK925"/>
    </row>
    <row r="926" spans="1:37" ht="13" x14ac:dyDescent="0.3">
      <c r="A926" s="1025" t="s">
        <v>195</v>
      </c>
      <c r="B926" s="1496" t="s">
        <v>260</v>
      </c>
      <c r="C926" s="1173" t="s">
        <v>246</v>
      </c>
      <c r="D926" s="1173" t="s">
        <v>283</v>
      </c>
      <c r="E926" s="1173" t="s">
        <v>246</v>
      </c>
      <c r="F926" s="1173" t="s">
        <v>283</v>
      </c>
      <c r="G926" s="1173" t="s">
        <v>283</v>
      </c>
      <c r="H926" s="1173" t="s">
        <v>260</v>
      </c>
      <c r="I926" s="1033" t="s">
        <v>46</v>
      </c>
      <c r="J926" s="1500"/>
      <c r="K926" s="1501"/>
      <c r="L926" s="1501"/>
      <c r="M926" s="1501"/>
      <c r="N926" s="1501"/>
      <c r="O926" s="1501"/>
      <c r="P926" s="1502"/>
      <c r="Q926" s="1173"/>
      <c r="R926" s="1173"/>
      <c r="S926" s="1503"/>
      <c r="T926" s="1503"/>
      <c r="U926" s="1503"/>
      <c r="V926" s="1704"/>
      <c r="W926" s="1705"/>
      <c r="X926" s="1706"/>
      <c r="Y926"/>
      <c r="Z926"/>
      <c r="AA926"/>
      <c r="AB926"/>
      <c r="AC926"/>
      <c r="AD926"/>
      <c r="AE926"/>
      <c r="AF926"/>
      <c r="AG926"/>
      <c r="AH926"/>
      <c r="AI926"/>
      <c r="AJ926"/>
      <c r="AK926"/>
    </row>
    <row r="927" spans="1:37" ht="13.5" thickBot="1" x14ac:dyDescent="0.35">
      <c r="A927" s="1504" t="s">
        <v>292</v>
      </c>
      <c r="B927" s="1505">
        <v>6000</v>
      </c>
      <c r="C927" s="1268">
        <v>6800</v>
      </c>
      <c r="D927" s="1268">
        <v>4640</v>
      </c>
      <c r="E927" s="1268">
        <v>4320</v>
      </c>
      <c r="F927" s="1268">
        <v>4860</v>
      </c>
      <c r="G927" s="1268">
        <v>4690</v>
      </c>
      <c r="H927" s="1268">
        <v>4000</v>
      </c>
      <c r="I927" s="1508" t="s">
        <v>531</v>
      </c>
      <c r="J927" s="1605"/>
      <c r="K927" s="1510"/>
      <c r="L927" s="1510"/>
      <c r="M927" s="1510"/>
      <c r="N927" s="1510"/>
      <c r="O927" s="1510"/>
      <c r="P927" s="1511"/>
      <c r="Q927" s="1512" t="s">
        <v>532</v>
      </c>
      <c r="R927" s="1513"/>
      <c r="S927" s="1514"/>
      <c r="T927" s="1503"/>
      <c r="U927" s="1503"/>
      <c r="V927" s="1704"/>
      <c r="W927" s="1705"/>
      <c r="X927" s="1706"/>
      <c r="Y927"/>
      <c r="Z927"/>
      <c r="AA927"/>
      <c r="AB927"/>
      <c r="AC927"/>
      <c r="AD927"/>
      <c r="AE927"/>
      <c r="AF927"/>
      <c r="AG927"/>
      <c r="AH927"/>
      <c r="AI927"/>
      <c r="AJ927"/>
      <c r="AK927"/>
    </row>
    <row r="928" spans="1:37" ht="13.5" thickBot="1" x14ac:dyDescent="0.35">
      <c r="A928" s="1515" t="s">
        <v>199</v>
      </c>
      <c r="B928" s="1505" t="s">
        <v>201</v>
      </c>
      <c r="C928" s="1268" t="s">
        <v>200</v>
      </c>
      <c r="D928" s="1268" t="s">
        <v>248</v>
      </c>
      <c r="E928" s="1268" t="s">
        <v>206</v>
      </c>
      <c r="F928" s="1268" t="s">
        <v>206</v>
      </c>
      <c r="G928" s="1268" t="s">
        <v>206</v>
      </c>
      <c r="H928" s="1268" t="s">
        <v>201</v>
      </c>
      <c r="I928" s="1051" t="s">
        <v>202</v>
      </c>
      <c r="J928" s="1050" t="s">
        <v>201</v>
      </c>
      <c r="K928" s="1050" t="s">
        <v>200</v>
      </c>
      <c r="L928" s="1051" t="s">
        <v>204</v>
      </c>
      <c r="M928" s="1050" t="s">
        <v>248</v>
      </c>
      <c r="N928" s="1516" t="s">
        <v>204</v>
      </c>
      <c r="O928" s="1050" t="s">
        <v>206</v>
      </c>
      <c r="P928" s="1051" t="s">
        <v>202</v>
      </c>
      <c r="Q928" s="1517" t="s">
        <v>207</v>
      </c>
      <c r="R928" s="1051" t="s">
        <v>204</v>
      </c>
      <c r="S928" s="1518"/>
      <c r="T928" s="1503"/>
      <c r="U928" s="1503"/>
      <c r="V928" s="1704"/>
      <c r="W928" s="1705"/>
      <c r="X928" s="1706"/>
      <c r="Y928"/>
      <c r="Z928"/>
      <c r="AA928"/>
      <c r="AB928"/>
      <c r="AC928"/>
      <c r="AD928"/>
      <c r="AE928"/>
      <c r="AF928"/>
      <c r="AG928"/>
      <c r="AH928"/>
      <c r="AI928"/>
      <c r="AJ928"/>
      <c r="AK928"/>
    </row>
    <row r="929" spans="1:37" ht="13" x14ac:dyDescent="0.3">
      <c r="A929" s="1053" t="s">
        <v>208</v>
      </c>
      <c r="B929" s="1273">
        <v>45</v>
      </c>
      <c r="C929" s="1273">
        <v>6</v>
      </c>
      <c r="D929" s="1273">
        <v>0</v>
      </c>
      <c r="E929" s="1273">
        <v>12</v>
      </c>
      <c r="F929" s="1273">
        <v>403</v>
      </c>
      <c r="G929" s="1273">
        <v>415</v>
      </c>
      <c r="H929" s="1732">
        <v>10</v>
      </c>
      <c r="I929" s="1733">
        <v>45</v>
      </c>
      <c r="J929" s="1522">
        <v>0.10432378079436903</v>
      </c>
      <c r="K929" s="1523">
        <v>6</v>
      </c>
      <c r="L929" s="1522">
        <v>5.8252427184466021E-2</v>
      </c>
      <c r="M929" s="1523">
        <v>0</v>
      </c>
      <c r="N929" s="1522">
        <v>0</v>
      </c>
      <c r="O929" s="1523">
        <v>830</v>
      </c>
      <c r="P929" s="1522">
        <v>0.25280898876404495</v>
      </c>
      <c r="Q929" s="1524">
        <v>881</v>
      </c>
      <c r="R929" s="1522">
        <v>0.10677493637134892</v>
      </c>
      <c r="S929" s="1525" t="s">
        <v>208</v>
      </c>
      <c r="T929" s="1503"/>
      <c r="U929" s="1503"/>
      <c r="V929" s="1704"/>
      <c r="W929" s="1705"/>
      <c r="X929" s="1706"/>
      <c r="Y929"/>
      <c r="Z929"/>
      <c r="AA929"/>
      <c r="AB929"/>
      <c r="AC929"/>
      <c r="AD929"/>
      <c r="AE929"/>
      <c r="AF929"/>
      <c r="AG929"/>
      <c r="AH929"/>
      <c r="AI929"/>
      <c r="AJ929"/>
      <c r="AK929"/>
    </row>
    <row r="930" spans="1:37" ht="13" x14ac:dyDescent="0.3">
      <c r="A930" s="1065" t="s">
        <v>209</v>
      </c>
      <c r="B930" s="1274">
        <v>42</v>
      </c>
      <c r="C930" s="1274">
        <v>13</v>
      </c>
      <c r="D930" s="1274">
        <v>2</v>
      </c>
      <c r="E930" s="1274">
        <v>115</v>
      </c>
      <c r="F930" s="1274">
        <v>169</v>
      </c>
      <c r="G930" s="1274">
        <v>162</v>
      </c>
      <c r="H930" s="1734">
        <v>23</v>
      </c>
      <c r="I930" s="1733">
        <v>42</v>
      </c>
      <c r="J930" s="1522">
        <v>5.6058320764203119E-2</v>
      </c>
      <c r="K930" s="1523">
        <v>13</v>
      </c>
      <c r="L930" s="1522">
        <v>0.12621359223300971</v>
      </c>
      <c r="M930" s="1523">
        <v>2</v>
      </c>
      <c r="N930" s="1522">
        <v>0.14285714285714285</v>
      </c>
      <c r="O930" s="1523">
        <v>446</v>
      </c>
      <c r="P930" s="1522">
        <v>0.23595505617977527</v>
      </c>
      <c r="Q930" s="1524">
        <v>503</v>
      </c>
      <c r="R930" s="1522">
        <v>6.0962307599078898E-2</v>
      </c>
      <c r="S930" s="1525" t="s">
        <v>209</v>
      </c>
      <c r="T930" s="1503"/>
      <c r="U930" s="1503"/>
      <c r="V930" s="1704"/>
      <c r="W930" s="1705"/>
      <c r="X930" s="1706"/>
      <c r="Y930"/>
      <c r="Z930"/>
      <c r="AA930"/>
      <c r="AB930"/>
      <c r="AC930"/>
      <c r="AD930"/>
      <c r="AE930"/>
      <c r="AF930"/>
      <c r="AG930"/>
      <c r="AH930"/>
      <c r="AI930"/>
      <c r="AJ930"/>
      <c r="AK930"/>
    </row>
    <row r="931" spans="1:37" ht="13" x14ac:dyDescent="0.3">
      <c r="A931" s="1065" t="s">
        <v>211</v>
      </c>
      <c r="B931" s="1274">
        <v>24</v>
      </c>
      <c r="C931" s="1274">
        <v>30</v>
      </c>
      <c r="D931" s="1274">
        <v>4</v>
      </c>
      <c r="E931" s="1274">
        <v>242</v>
      </c>
      <c r="F931" s="1274">
        <v>286</v>
      </c>
      <c r="G931" s="1274">
        <v>262</v>
      </c>
      <c r="H931" s="1734">
        <v>18</v>
      </c>
      <c r="I931" s="1733">
        <v>24</v>
      </c>
      <c r="J931" s="1522">
        <v>9.9296128707893408E-2</v>
      </c>
      <c r="K931" s="1523">
        <v>30</v>
      </c>
      <c r="L931" s="1522">
        <v>0.29126213592233008</v>
      </c>
      <c r="M931" s="1523">
        <v>4</v>
      </c>
      <c r="N931" s="1522">
        <v>0.2857142857142857</v>
      </c>
      <c r="O931" s="1523">
        <v>790</v>
      </c>
      <c r="P931" s="1522">
        <v>0.1348314606741573</v>
      </c>
      <c r="Q931" s="1524">
        <v>848</v>
      </c>
      <c r="R931" s="1522">
        <v>0.10277542116107138</v>
      </c>
      <c r="S931" s="1529" t="s">
        <v>211</v>
      </c>
      <c r="T931" s="1503"/>
      <c r="U931" s="1503"/>
      <c r="V931" s="1704"/>
      <c r="W931" s="1705"/>
      <c r="X931" s="1706"/>
      <c r="Y931"/>
      <c r="Z931"/>
      <c r="AA931"/>
      <c r="AB931"/>
      <c r="AC931"/>
      <c r="AD931"/>
      <c r="AE931"/>
      <c r="AF931"/>
      <c r="AG931"/>
      <c r="AH931"/>
      <c r="AI931"/>
      <c r="AJ931"/>
      <c r="AK931"/>
    </row>
    <row r="932" spans="1:37" ht="13" x14ac:dyDescent="0.3">
      <c r="A932" s="1065" t="s">
        <v>212</v>
      </c>
      <c r="B932" s="1274">
        <v>18</v>
      </c>
      <c r="C932" s="1274">
        <v>14</v>
      </c>
      <c r="D932" s="1274">
        <v>3</v>
      </c>
      <c r="E932" s="1274">
        <v>159</v>
      </c>
      <c r="F932" s="1274">
        <v>203</v>
      </c>
      <c r="G932" s="1274">
        <v>196</v>
      </c>
      <c r="H932" s="1734">
        <v>5</v>
      </c>
      <c r="I932" s="1733">
        <v>18</v>
      </c>
      <c r="J932" s="1522">
        <v>7.0135746606334842E-2</v>
      </c>
      <c r="K932" s="1523">
        <v>14</v>
      </c>
      <c r="L932" s="1522">
        <v>0.13592233009708737</v>
      </c>
      <c r="M932" s="1523">
        <v>3</v>
      </c>
      <c r="N932" s="1522">
        <v>0.21428571428571427</v>
      </c>
      <c r="O932" s="1523">
        <v>558</v>
      </c>
      <c r="P932" s="1522">
        <v>0.10112359550561797</v>
      </c>
      <c r="Q932" s="1524">
        <v>593</v>
      </c>
      <c r="R932" s="1522">
        <v>7.1870076354381293E-2</v>
      </c>
      <c r="S932" s="1529" t="s">
        <v>212</v>
      </c>
      <c r="T932" s="1503"/>
      <c r="U932" s="1503"/>
      <c r="V932" s="1704"/>
      <c r="W932" s="1705"/>
      <c r="X932" s="1706"/>
      <c r="Y932"/>
      <c r="Z932"/>
      <c r="AA932"/>
      <c r="AB932"/>
      <c r="AC932"/>
      <c r="AD932"/>
      <c r="AE932"/>
      <c r="AF932"/>
      <c r="AG932"/>
      <c r="AH932"/>
      <c r="AI932"/>
      <c r="AJ932"/>
      <c r="AK932"/>
    </row>
    <row r="933" spans="1:37" ht="13" x14ac:dyDescent="0.3">
      <c r="A933" s="1065" t="s">
        <v>213</v>
      </c>
      <c r="B933" s="1274">
        <v>2</v>
      </c>
      <c r="C933" s="1274">
        <v>0</v>
      </c>
      <c r="D933" s="1274">
        <v>1</v>
      </c>
      <c r="E933" s="1274">
        <v>104</v>
      </c>
      <c r="F933" s="1274">
        <v>105</v>
      </c>
      <c r="G933" s="1274">
        <v>112</v>
      </c>
      <c r="H933" s="1734">
        <v>11</v>
      </c>
      <c r="I933" s="1733">
        <v>2</v>
      </c>
      <c r="J933" s="1522">
        <v>4.034690799396682E-2</v>
      </c>
      <c r="K933" s="1523">
        <v>0</v>
      </c>
      <c r="L933" s="1522">
        <v>0</v>
      </c>
      <c r="M933" s="1523">
        <v>1</v>
      </c>
      <c r="N933" s="1522">
        <v>7.1428571428571425E-2</v>
      </c>
      <c r="O933" s="1523">
        <v>321</v>
      </c>
      <c r="P933" s="1522">
        <v>1.1235955056179775E-2</v>
      </c>
      <c r="Q933" s="1524">
        <v>324</v>
      </c>
      <c r="R933" s="1522">
        <v>3.9267967519088592E-2</v>
      </c>
      <c r="S933" s="1529" t="s">
        <v>213</v>
      </c>
      <c r="T933" s="1503"/>
      <c r="U933" s="1503"/>
      <c r="V933" s="1704"/>
      <c r="W933" s="1705"/>
      <c r="X933" s="1706"/>
      <c r="Y933"/>
      <c r="Z933"/>
      <c r="AA933"/>
      <c r="AB933"/>
      <c r="AC933"/>
      <c r="AD933"/>
      <c r="AE933"/>
      <c r="AF933"/>
      <c r="AG933"/>
      <c r="AH933"/>
      <c r="AI933"/>
      <c r="AJ933"/>
      <c r="AK933"/>
    </row>
    <row r="934" spans="1:37" ht="13" x14ac:dyDescent="0.3">
      <c r="A934" s="1065" t="s">
        <v>214</v>
      </c>
      <c r="B934" s="1274">
        <v>5</v>
      </c>
      <c r="C934" s="1274">
        <v>1</v>
      </c>
      <c r="D934" s="1274">
        <v>0</v>
      </c>
      <c r="E934" s="1274">
        <v>236</v>
      </c>
      <c r="F934" s="1274">
        <v>262</v>
      </c>
      <c r="G934" s="1274">
        <v>245</v>
      </c>
      <c r="H934" s="1734">
        <v>0</v>
      </c>
      <c r="I934" s="1733">
        <v>5</v>
      </c>
      <c r="J934" s="1522">
        <v>9.3388637506284566E-2</v>
      </c>
      <c r="K934" s="1523">
        <v>1</v>
      </c>
      <c r="L934" s="1522">
        <v>9.7087378640776691E-3</v>
      </c>
      <c r="M934" s="1523">
        <v>0</v>
      </c>
      <c r="N934" s="1522">
        <v>0</v>
      </c>
      <c r="O934" s="1523">
        <v>743</v>
      </c>
      <c r="P934" s="1522">
        <v>2.8089887640449437E-2</v>
      </c>
      <c r="Q934" s="1524">
        <v>749</v>
      </c>
      <c r="R934" s="1522">
        <v>9.0776875530238763E-2</v>
      </c>
      <c r="S934" s="1529" t="s">
        <v>214</v>
      </c>
      <c r="T934" s="1503"/>
      <c r="U934" s="1503"/>
      <c r="V934" s="1704"/>
      <c r="W934" s="1705"/>
      <c r="X934" s="1706"/>
      <c r="Y934"/>
      <c r="Z934"/>
      <c r="AA934"/>
      <c r="AB934"/>
      <c r="AC934"/>
      <c r="AD934"/>
      <c r="AE934"/>
      <c r="AF934"/>
      <c r="AG934"/>
      <c r="AH934"/>
      <c r="AI934"/>
      <c r="AJ934"/>
      <c r="AK934"/>
    </row>
    <row r="935" spans="1:37" ht="13" x14ac:dyDescent="0.3">
      <c r="A935" s="1065" t="s">
        <v>215</v>
      </c>
      <c r="B935" s="1274">
        <v>9</v>
      </c>
      <c r="C935" s="1274">
        <v>4</v>
      </c>
      <c r="D935" s="1274">
        <v>1</v>
      </c>
      <c r="E935" s="1274">
        <v>163</v>
      </c>
      <c r="F935" s="1274">
        <v>198</v>
      </c>
      <c r="G935" s="1274">
        <v>224</v>
      </c>
      <c r="H935" s="1734">
        <v>12</v>
      </c>
      <c r="I935" s="1733">
        <v>9</v>
      </c>
      <c r="J935" s="1522">
        <v>7.3529411764705885E-2</v>
      </c>
      <c r="K935" s="1523">
        <v>4</v>
      </c>
      <c r="L935" s="1522">
        <v>3.8834951456310676E-2</v>
      </c>
      <c r="M935" s="1523">
        <v>1</v>
      </c>
      <c r="N935" s="1522">
        <v>7.1428571428571425E-2</v>
      </c>
      <c r="O935" s="1523">
        <v>585</v>
      </c>
      <c r="P935" s="1522">
        <v>5.0561797752808987E-2</v>
      </c>
      <c r="Q935" s="1524">
        <v>599</v>
      </c>
      <c r="R935" s="1522">
        <v>7.2597260938068106E-2</v>
      </c>
      <c r="S935" s="1529" t="s">
        <v>215</v>
      </c>
      <c r="T935" s="1503"/>
      <c r="U935" s="1503"/>
      <c r="V935" s="1704"/>
      <c r="W935" s="1705"/>
      <c r="X935" s="1706"/>
      <c r="Y935"/>
      <c r="Z935"/>
      <c r="AA935"/>
      <c r="AB935"/>
      <c r="AC935"/>
      <c r="AD935"/>
      <c r="AE935"/>
      <c r="AF935"/>
      <c r="AG935"/>
      <c r="AH935"/>
      <c r="AI935"/>
      <c r="AJ935"/>
      <c r="AK935"/>
    </row>
    <row r="936" spans="1:37" ht="13.5" thickBot="1" x14ac:dyDescent="0.35">
      <c r="A936" s="1069" t="s">
        <v>216</v>
      </c>
      <c r="B936" s="1279">
        <v>0</v>
      </c>
      <c r="C936" s="1279">
        <v>6</v>
      </c>
      <c r="D936" s="1279">
        <v>0</v>
      </c>
      <c r="E936" s="1279">
        <v>30</v>
      </c>
      <c r="F936" s="1279">
        <v>54</v>
      </c>
      <c r="G936" s="1279">
        <v>61</v>
      </c>
      <c r="H936" s="1735">
        <v>18</v>
      </c>
      <c r="I936" s="1736">
        <v>0</v>
      </c>
      <c r="J936" s="1533">
        <v>1.8225238813474109E-2</v>
      </c>
      <c r="K936" s="1534">
        <v>6</v>
      </c>
      <c r="L936" s="1533">
        <v>5.8252427184466021E-2</v>
      </c>
      <c r="M936" s="1534">
        <v>0</v>
      </c>
      <c r="N936" s="1533">
        <v>0</v>
      </c>
      <c r="O936" s="1534">
        <v>145</v>
      </c>
      <c r="P936" s="1533">
        <v>0</v>
      </c>
      <c r="Q936" s="1663">
        <v>151</v>
      </c>
      <c r="R936" s="1533">
        <v>1.8300812022785117E-2</v>
      </c>
      <c r="S936" s="1536" t="s">
        <v>216</v>
      </c>
      <c r="T936" s="1537"/>
      <c r="U936" s="1537"/>
      <c r="V936" s="1709"/>
      <c r="W936" s="1710"/>
      <c r="X936" s="1711"/>
      <c r="Y936"/>
      <c r="Z936"/>
      <c r="AA936"/>
      <c r="AB936"/>
      <c r="AC936"/>
      <c r="AD936"/>
      <c r="AE936"/>
      <c r="AF936"/>
      <c r="AG936"/>
      <c r="AH936"/>
      <c r="AI936"/>
      <c r="AJ936"/>
      <c r="AK936"/>
    </row>
    <row r="937" spans="1:37" ht="13" x14ac:dyDescent="0.3">
      <c r="A937" s="1053" t="s">
        <v>217</v>
      </c>
      <c r="B937" s="1273">
        <v>30</v>
      </c>
      <c r="C937" s="1273">
        <v>29</v>
      </c>
      <c r="D937" s="1273">
        <v>3</v>
      </c>
      <c r="E937" s="1273">
        <v>629</v>
      </c>
      <c r="F937" s="1273">
        <v>743</v>
      </c>
      <c r="G937" s="1273">
        <v>799</v>
      </c>
      <c r="H937" s="1732">
        <v>82</v>
      </c>
      <c r="I937" s="1737">
        <v>30</v>
      </c>
      <c r="J937" s="1541">
        <v>0.27287581699346403</v>
      </c>
      <c r="K937" s="1542">
        <v>29</v>
      </c>
      <c r="L937" s="1541">
        <v>0.28155339805825241</v>
      </c>
      <c r="M937" s="1542">
        <v>3</v>
      </c>
      <c r="N937" s="1541">
        <v>0.21428571428571427</v>
      </c>
      <c r="O937" s="1542">
        <v>2171</v>
      </c>
      <c r="P937" s="1541">
        <v>0.16853932584269662</v>
      </c>
      <c r="Q937" s="1543">
        <v>2233</v>
      </c>
      <c r="R937" s="1541">
        <v>0.27063386256211369</v>
      </c>
      <c r="S937" s="1544" t="s">
        <v>217</v>
      </c>
      <c r="T937" s="1545"/>
      <c r="U937" s="1545"/>
      <c r="V937" s="1713"/>
      <c r="W937" s="1714"/>
      <c r="X937" s="1715"/>
      <c r="Y937"/>
      <c r="Z937"/>
      <c r="AA937"/>
      <c r="AB937"/>
      <c r="AC937"/>
      <c r="AD937"/>
      <c r="AE937"/>
      <c r="AF937"/>
      <c r="AG937"/>
      <c r="AH937"/>
      <c r="AI937"/>
      <c r="AJ937"/>
      <c r="AK937"/>
    </row>
    <row r="938" spans="1:37" ht="13" x14ac:dyDescent="0.3">
      <c r="A938" s="1065" t="s">
        <v>219</v>
      </c>
      <c r="B938" s="1274">
        <v>2</v>
      </c>
      <c r="C938" s="1274">
        <v>0</v>
      </c>
      <c r="D938" s="1274">
        <v>0</v>
      </c>
      <c r="E938" s="1274">
        <v>192</v>
      </c>
      <c r="F938" s="1274">
        <v>251</v>
      </c>
      <c r="G938" s="1274">
        <v>291</v>
      </c>
      <c r="H938" s="1734">
        <v>0</v>
      </c>
      <c r="I938" s="1733">
        <v>2</v>
      </c>
      <c r="J938" s="1522">
        <v>9.2257415786827557E-2</v>
      </c>
      <c r="K938" s="1523">
        <v>0</v>
      </c>
      <c r="L938" s="1522">
        <v>0</v>
      </c>
      <c r="M938" s="1523">
        <v>0</v>
      </c>
      <c r="N938" s="1522">
        <v>0</v>
      </c>
      <c r="O938" s="1523">
        <v>734</v>
      </c>
      <c r="P938" s="1522">
        <v>1.1235955056179775E-2</v>
      </c>
      <c r="Q938" s="1524">
        <v>736</v>
      </c>
      <c r="R938" s="1522">
        <v>8.9201308932250631E-2</v>
      </c>
      <c r="S938" s="1525" t="s">
        <v>219</v>
      </c>
      <c r="T938" s="1546"/>
      <c r="U938" s="1546"/>
      <c r="V938" s="1716"/>
      <c r="W938" s="1717"/>
      <c r="X938" s="1718"/>
      <c r="Y938"/>
      <c r="Z938"/>
      <c r="AA938"/>
      <c r="AB938"/>
      <c r="AC938"/>
      <c r="AD938"/>
      <c r="AE938"/>
      <c r="AF938"/>
      <c r="AG938"/>
      <c r="AH938"/>
      <c r="AI938"/>
      <c r="AJ938"/>
      <c r="AK938"/>
    </row>
    <row r="939" spans="1:37" ht="13" x14ac:dyDescent="0.3">
      <c r="A939" s="1065" t="s">
        <v>220</v>
      </c>
      <c r="B939" s="1274">
        <v>1</v>
      </c>
      <c r="C939" s="1274">
        <v>0</v>
      </c>
      <c r="D939" s="1274">
        <v>0</v>
      </c>
      <c r="E939" s="1274">
        <v>67</v>
      </c>
      <c r="F939" s="1274">
        <v>155</v>
      </c>
      <c r="G939" s="1274">
        <v>180</v>
      </c>
      <c r="H939" s="1734">
        <v>0</v>
      </c>
      <c r="I939" s="1733">
        <v>1</v>
      </c>
      <c r="J939" s="1522">
        <v>5.0527903469079941E-2</v>
      </c>
      <c r="K939" s="1523">
        <v>0</v>
      </c>
      <c r="L939" s="1522">
        <v>0</v>
      </c>
      <c r="M939" s="1523">
        <v>0</v>
      </c>
      <c r="N939" s="1522">
        <v>0</v>
      </c>
      <c r="O939" s="1523">
        <v>402</v>
      </c>
      <c r="P939" s="1522">
        <v>5.6179775280898875E-3</v>
      </c>
      <c r="Q939" s="1524">
        <v>403</v>
      </c>
      <c r="R939" s="1522">
        <v>4.8842564537631805E-2</v>
      </c>
      <c r="S939" s="1525" t="s">
        <v>220</v>
      </c>
      <c r="T939" s="1546"/>
      <c r="U939" s="1546"/>
      <c r="V939" s="1716"/>
      <c r="W939" s="1717"/>
      <c r="X939" s="1718"/>
      <c r="Y939"/>
      <c r="Z939"/>
      <c r="AA939"/>
      <c r="AB939"/>
      <c r="AC939"/>
      <c r="AD939"/>
      <c r="AE939"/>
      <c r="AF939"/>
      <c r="AG939"/>
      <c r="AH939"/>
      <c r="AI939"/>
      <c r="AJ939"/>
      <c r="AK939"/>
    </row>
    <row r="940" spans="1:37" ht="13" x14ac:dyDescent="0.3">
      <c r="A940" s="1065" t="s">
        <v>221</v>
      </c>
      <c r="B940" s="1274" t="s">
        <v>218</v>
      </c>
      <c r="C940" s="1274" t="s">
        <v>218</v>
      </c>
      <c r="D940" s="1274">
        <v>0</v>
      </c>
      <c r="E940" s="1274">
        <v>26</v>
      </c>
      <c r="F940" s="1274">
        <v>33</v>
      </c>
      <c r="G940" s="1274">
        <v>94</v>
      </c>
      <c r="H940" s="1734" t="s">
        <v>218</v>
      </c>
      <c r="I940" s="1733">
        <v>0</v>
      </c>
      <c r="J940" s="1522">
        <v>1.9230769230769232E-2</v>
      </c>
      <c r="K940" s="1523" t="s">
        <v>218</v>
      </c>
      <c r="L940" s="1522" t="s">
        <v>218</v>
      </c>
      <c r="M940" s="1523">
        <v>0</v>
      </c>
      <c r="N940" s="1522">
        <v>0</v>
      </c>
      <c r="O940" s="1523">
        <v>153</v>
      </c>
      <c r="P940" s="1522">
        <v>0</v>
      </c>
      <c r="Q940" s="1524">
        <v>153</v>
      </c>
      <c r="R940" s="1522">
        <v>1.8543206884014059E-2</v>
      </c>
      <c r="S940" s="1525" t="s">
        <v>221</v>
      </c>
      <c r="T940" s="1546"/>
      <c r="U940" s="1546"/>
      <c r="V940" s="1716"/>
      <c r="W940" s="1717"/>
      <c r="X940" s="1718"/>
      <c r="Y940"/>
      <c r="Z940"/>
      <c r="AA940"/>
      <c r="AB940"/>
      <c r="AC940"/>
      <c r="AD940"/>
      <c r="AE940"/>
      <c r="AF940"/>
      <c r="AG940"/>
      <c r="AH940"/>
      <c r="AI940"/>
      <c r="AJ940"/>
      <c r="AK940"/>
    </row>
    <row r="941" spans="1:37" ht="13.5" thickBot="1" x14ac:dyDescent="0.35">
      <c r="A941" s="1547" t="s">
        <v>222</v>
      </c>
      <c r="B941" s="1548" t="s">
        <v>218</v>
      </c>
      <c r="C941" s="1548" t="s">
        <v>218</v>
      </c>
      <c r="D941" s="1548">
        <v>0</v>
      </c>
      <c r="E941" s="1548">
        <v>13</v>
      </c>
      <c r="F941" s="1548">
        <v>18</v>
      </c>
      <c r="G941" s="1548">
        <v>47</v>
      </c>
      <c r="H941" s="1738" t="s">
        <v>218</v>
      </c>
      <c r="I941" s="1733" t="s">
        <v>218</v>
      </c>
      <c r="J941" s="1522">
        <v>9.8039215686274508E-3</v>
      </c>
      <c r="K941" s="1523" t="s">
        <v>218</v>
      </c>
      <c r="L941" s="1522" t="s">
        <v>218</v>
      </c>
      <c r="M941" s="1523">
        <v>0</v>
      </c>
      <c r="N941" s="1522">
        <v>0</v>
      </c>
      <c r="O941" s="1523">
        <v>78</v>
      </c>
      <c r="P941" s="1522" t="s">
        <v>218</v>
      </c>
      <c r="Q941" s="1524">
        <v>78</v>
      </c>
      <c r="R941" s="1522">
        <v>9.4533995879287364E-3</v>
      </c>
      <c r="S941" s="1550" t="s">
        <v>222</v>
      </c>
      <c r="T941" s="1551"/>
      <c r="U941" s="1551"/>
      <c r="V941" s="1719"/>
      <c r="W941" s="1720"/>
      <c r="X941" s="1721"/>
      <c r="Y941"/>
      <c r="Z941"/>
      <c r="AA941"/>
      <c r="AB941"/>
      <c r="AC941"/>
      <c r="AD941"/>
      <c r="AE941"/>
      <c r="AF941"/>
      <c r="AG941"/>
      <c r="AH941"/>
      <c r="AI941"/>
      <c r="AJ941"/>
      <c r="AK941"/>
    </row>
    <row r="942" spans="1:37" ht="13.5" thickBot="1" x14ac:dyDescent="0.35">
      <c r="A942" s="1090" t="s">
        <v>46</v>
      </c>
      <c r="B942" s="1427">
        <v>178</v>
      </c>
      <c r="C942" s="1427">
        <v>103</v>
      </c>
      <c r="D942" s="1427">
        <v>14</v>
      </c>
      <c r="E942" s="1427">
        <v>1988</v>
      </c>
      <c r="F942" s="1427">
        <v>2880</v>
      </c>
      <c r="G942" s="1427">
        <v>3088</v>
      </c>
      <c r="H942" s="1427">
        <v>179</v>
      </c>
      <c r="I942" s="1552">
        <v>178</v>
      </c>
      <c r="J942" s="1553">
        <v>1.0000000000000002</v>
      </c>
      <c r="K942" s="1552">
        <v>103</v>
      </c>
      <c r="L942" s="1553" t="s">
        <v>17</v>
      </c>
      <c r="M942" s="1552">
        <v>14</v>
      </c>
      <c r="N942" s="1553">
        <v>0.99999999999999989</v>
      </c>
      <c r="O942" s="1552">
        <v>7956</v>
      </c>
      <c r="P942" s="1553">
        <v>1</v>
      </c>
      <c r="Q942" s="1552">
        <v>8251</v>
      </c>
      <c r="R942" s="1553">
        <v>1</v>
      </c>
      <c r="S942" s="1554"/>
      <c r="T942" s="1555"/>
      <c r="U942" s="1555"/>
      <c r="V942" s="1722"/>
      <c r="W942" s="1723"/>
      <c r="X942" s="1724"/>
      <c r="Y942"/>
      <c r="Z942"/>
      <c r="AA942"/>
      <c r="AB942"/>
      <c r="AC942"/>
      <c r="AD942"/>
      <c r="AE942"/>
      <c r="AF942" s="1564"/>
      <c r="AG942" s="1564"/>
      <c r="AH942" s="1564"/>
      <c r="AI942"/>
      <c r="AJ942"/>
      <c r="AK942"/>
    </row>
    <row r="943" spans="1:37" ht="13" x14ac:dyDescent="0.3">
      <c r="A943" s="1445" t="s">
        <v>528</v>
      </c>
      <c r="C943" s="1452">
        <v>72</v>
      </c>
      <c r="D943" s="4"/>
      <c r="E943" s="4"/>
      <c r="F943" s="4"/>
      <c r="G943" s="4"/>
      <c r="H943" s="4"/>
      <c r="I943" s="1560" t="s">
        <v>538</v>
      </c>
      <c r="J943" s="1559" t="s">
        <v>537</v>
      </c>
      <c r="K943" s="1559" t="s">
        <v>537</v>
      </c>
      <c r="L943" s="1560" t="s">
        <v>538</v>
      </c>
      <c r="M943" s="1559" t="s">
        <v>537</v>
      </c>
      <c r="N943" s="1560" t="s">
        <v>538</v>
      </c>
      <c r="O943" s="1559" t="s">
        <v>537</v>
      </c>
      <c r="P943" s="1560" t="s">
        <v>538</v>
      </c>
      <c r="Q943" s="1559" t="s">
        <v>537</v>
      </c>
      <c r="R943" s="1560" t="s">
        <v>538</v>
      </c>
      <c r="S943" s="4"/>
      <c r="T943" s="4"/>
      <c r="U943" s="4"/>
      <c r="V943" s="4"/>
      <c r="W943"/>
      <c r="X943"/>
      <c r="Y943"/>
      <c r="Z943"/>
      <c r="AA943"/>
      <c r="AB943"/>
      <c r="AC943"/>
      <c r="AD943"/>
      <c r="AE943"/>
      <c r="AF943"/>
      <c r="AG943"/>
      <c r="AH943"/>
      <c r="AI943"/>
      <c r="AJ943"/>
      <c r="AK943"/>
    </row>
    <row r="944" spans="1:37" ht="13" thickBot="1" x14ac:dyDescent="0.3">
      <c r="A944" s="1322" t="s">
        <v>529</v>
      </c>
      <c r="B944" s="1480">
        <f>C943/K942</f>
        <v>0.69902912621359226</v>
      </c>
      <c r="C944" s="4"/>
      <c r="D944" s="4"/>
      <c r="E944" s="4"/>
      <c r="F944" s="4"/>
      <c r="G944" s="4"/>
      <c r="H944" s="4"/>
      <c r="I944" s="1562">
        <v>0.4446958270487682</v>
      </c>
      <c r="J944" s="1561">
        <v>0.8146067415730337</v>
      </c>
      <c r="K944" s="1561">
        <v>0.71844660194174748</v>
      </c>
      <c r="L944" s="1562">
        <v>0.28155339805825241</v>
      </c>
      <c r="M944" s="1561">
        <v>0.78571428571428559</v>
      </c>
      <c r="N944" s="1562">
        <v>0.21428571428571427</v>
      </c>
      <c r="O944" s="1561">
        <v>0.55530417295123191</v>
      </c>
      <c r="P944" s="1562">
        <v>0.1853932584269663</v>
      </c>
      <c r="Q944" s="1561">
        <v>0.56332565749606112</v>
      </c>
      <c r="R944" s="1562">
        <v>0.43667434250393894</v>
      </c>
      <c r="S944" s="4"/>
      <c r="T944" s="4"/>
      <c r="U944" s="4"/>
      <c r="V944" s="4"/>
      <c r="W944" s="4"/>
      <c r="X944" s="4"/>
      <c r="Y944" s="4"/>
      <c r="Z944" s="4"/>
      <c r="AA944" s="4"/>
      <c r="AB944" s="4"/>
      <c r="AC944"/>
      <c r="AD944"/>
      <c r="AE944"/>
      <c r="AF944"/>
      <c r="AG944"/>
      <c r="AH944"/>
      <c r="AI944"/>
      <c r="AJ944"/>
      <c r="AK944"/>
    </row>
    <row r="945" spans="1:37" ht="25.5" thickBot="1" x14ac:dyDescent="0.55000000000000004">
      <c r="A945" s="1011" t="s">
        <v>574</v>
      </c>
      <c r="B945" s="1012"/>
      <c r="C945" s="1012"/>
      <c r="D945" s="4"/>
      <c r="E945" s="4"/>
      <c r="F945" s="4"/>
      <c r="G945" s="4"/>
      <c r="H945" s="4"/>
      <c r="I945" s="4"/>
      <c r="J945" s="4"/>
      <c r="K945" s="4"/>
      <c r="L945" s="4"/>
      <c r="M945" s="4"/>
      <c r="N945" s="4"/>
      <c r="O945" s="4"/>
      <c r="P945" s="4"/>
      <c r="Q945" s="4"/>
      <c r="R945" s="4"/>
      <c r="S945" s="4"/>
      <c r="T945" s="4"/>
      <c r="U945" s="4"/>
      <c r="V945" s="4"/>
      <c r="W945" s="4"/>
      <c r="X945" s="4"/>
      <c r="Y945" s="1564"/>
      <c r="Z945" s="1564"/>
      <c r="AA945" s="1564"/>
      <c r="AB945" s="1564"/>
      <c r="AC945" s="1564"/>
      <c r="AD945" s="1564"/>
      <c r="AE945" s="1564"/>
      <c r="AF945"/>
      <c r="AG945"/>
      <c r="AH945"/>
      <c r="AI945"/>
      <c r="AJ945"/>
      <c r="AK945"/>
    </row>
    <row r="946" spans="1:37" ht="13.5" thickBot="1" x14ac:dyDescent="0.35">
      <c r="A946" s="1414" t="s">
        <v>191</v>
      </c>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c r="AD946"/>
      <c r="AE946"/>
      <c r="AF946"/>
      <c r="AG946"/>
      <c r="AH946"/>
      <c r="AI946"/>
      <c r="AJ946"/>
      <c r="AK946"/>
    </row>
    <row r="947" spans="1:37" ht="13.5" thickTop="1" x14ac:dyDescent="0.3">
      <c r="A947" s="1017" t="s">
        <v>192</v>
      </c>
      <c r="B947" s="1491">
        <v>30694</v>
      </c>
      <c r="C947" s="931">
        <v>30722</v>
      </c>
      <c r="D947" s="931">
        <v>30942</v>
      </c>
      <c r="E947" s="931">
        <v>30980</v>
      </c>
      <c r="F947" s="931">
        <v>31023</v>
      </c>
      <c r="G947" s="1495">
        <v>1984</v>
      </c>
      <c r="H947" s="1019"/>
      <c r="I947" s="1019"/>
      <c r="J947" s="1020"/>
      <c r="K947" s="1020"/>
      <c r="L947" s="1020"/>
      <c r="M947" s="1020"/>
      <c r="N947" s="1021"/>
      <c r="O947" s="1022"/>
      <c r="P947" s="1022"/>
      <c r="Q947" s="1022"/>
      <c r="R947" s="1023"/>
      <c r="S947" s="1701"/>
      <c r="T947" s="1702"/>
      <c r="U947" s="1702"/>
      <c r="V947" s="1703"/>
      <c r="W947"/>
      <c r="X947"/>
      <c r="Y947"/>
      <c r="Z947"/>
      <c r="AA947"/>
      <c r="AB947"/>
      <c r="AC947"/>
      <c r="AD947"/>
      <c r="AE947"/>
      <c r="AF947"/>
      <c r="AG947"/>
      <c r="AH947"/>
      <c r="AI947"/>
      <c r="AJ947"/>
      <c r="AK947"/>
    </row>
    <row r="948" spans="1:37" ht="13" x14ac:dyDescent="0.3">
      <c r="A948" s="1025" t="s">
        <v>193</v>
      </c>
      <c r="B948" s="1496" t="s">
        <v>242</v>
      </c>
      <c r="C948" s="1173" t="s">
        <v>242</v>
      </c>
      <c r="D948" s="1173" t="s">
        <v>242</v>
      </c>
      <c r="E948" s="1173" t="s">
        <v>242</v>
      </c>
      <c r="F948" s="1173" t="s">
        <v>242</v>
      </c>
      <c r="G948" s="1499"/>
      <c r="H948" s="1500"/>
      <c r="I948" s="1500"/>
      <c r="J948" s="1501"/>
      <c r="K948" s="1501"/>
      <c r="L948" s="1501"/>
      <c r="M948" s="1501"/>
      <c r="N948" s="1502"/>
      <c r="O948" s="1173"/>
      <c r="P948" s="1173"/>
      <c r="Q948" s="1173"/>
      <c r="R948" s="1503"/>
      <c r="S948" s="1704"/>
      <c r="T948" s="1705"/>
      <c r="U948" s="1705"/>
      <c r="V948" s="1706"/>
      <c r="W948"/>
      <c r="X948"/>
      <c r="Y948"/>
      <c r="Z948"/>
      <c r="AA948"/>
      <c r="AB948"/>
      <c r="AC948"/>
      <c r="AD948"/>
      <c r="AE948"/>
      <c r="AF948"/>
      <c r="AG948"/>
      <c r="AH948"/>
      <c r="AI948"/>
      <c r="AJ948"/>
      <c r="AK948"/>
    </row>
    <row r="949" spans="1:37" ht="13" x14ac:dyDescent="0.3">
      <c r="A949" s="1025" t="s">
        <v>195</v>
      </c>
      <c r="B949" s="1496" t="s">
        <v>260</v>
      </c>
      <c r="C949" s="1173" t="s">
        <v>260</v>
      </c>
      <c r="D949" s="1173" t="s">
        <v>283</v>
      </c>
      <c r="E949" s="1173" t="s">
        <v>283</v>
      </c>
      <c r="F949" s="1173" t="s">
        <v>196</v>
      </c>
      <c r="G949" s="1033" t="s">
        <v>46</v>
      </c>
      <c r="H949" s="1500"/>
      <c r="I949" s="1501"/>
      <c r="J949" s="1501"/>
      <c r="K949" s="1501"/>
      <c r="L949" s="1501"/>
      <c r="M949" s="1501"/>
      <c r="N949" s="1502"/>
      <c r="O949" s="1173"/>
      <c r="P949" s="1173"/>
      <c r="Q949" s="1503"/>
      <c r="R949" s="1503"/>
      <c r="S949" s="1704"/>
      <c r="T949" s="1705"/>
      <c r="U949" s="1705"/>
      <c r="V949" s="1706"/>
      <c r="W949"/>
      <c r="X949"/>
      <c r="Y949"/>
      <c r="Z949"/>
      <c r="AA949"/>
      <c r="AB949"/>
      <c r="AC949"/>
      <c r="AD949"/>
      <c r="AE949"/>
      <c r="AF949"/>
      <c r="AG949"/>
      <c r="AH949"/>
      <c r="AI949"/>
      <c r="AJ949"/>
      <c r="AK949"/>
    </row>
    <row r="950" spans="1:37" ht="13.5" thickBot="1" x14ac:dyDescent="0.35">
      <c r="A950" s="1504" t="s">
        <v>292</v>
      </c>
      <c r="B950" s="1505">
        <v>14000</v>
      </c>
      <c r="C950" s="1268">
        <v>7000</v>
      </c>
      <c r="D950" s="1268">
        <v>8000</v>
      </c>
      <c r="E950" s="1268">
        <v>5000</v>
      </c>
      <c r="F950" s="1268">
        <v>14500</v>
      </c>
      <c r="G950" s="1508" t="s">
        <v>531</v>
      </c>
      <c r="H950" s="1605"/>
      <c r="I950" s="1510"/>
      <c r="J950" s="1510"/>
      <c r="K950" s="1510"/>
      <c r="L950" s="1510"/>
      <c r="M950" s="1510"/>
      <c r="N950" s="1511"/>
      <c r="O950" s="1512" t="s">
        <v>532</v>
      </c>
      <c r="P950" s="1513"/>
      <c r="Q950" s="1514"/>
      <c r="R950" s="1503"/>
      <c r="S950" s="1704"/>
      <c r="T950" s="1705"/>
      <c r="U950" s="1705"/>
      <c r="V950" s="1706"/>
      <c r="W950"/>
      <c r="X950"/>
      <c r="Y950"/>
      <c r="Z950"/>
      <c r="AA950"/>
      <c r="AB950"/>
      <c r="AC950"/>
      <c r="AD950"/>
      <c r="AE950"/>
      <c r="AF950"/>
      <c r="AG950"/>
      <c r="AH950"/>
      <c r="AI950"/>
      <c r="AJ950"/>
      <c r="AK950"/>
    </row>
    <row r="951" spans="1:37" ht="13.5" thickBot="1" x14ac:dyDescent="0.35">
      <c r="A951" s="1515" t="s">
        <v>199</v>
      </c>
      <c r="B951" s="1505" t="s">
        <v>201</v>
      </c>
      <c r="C951" s="1268" t="s">
        <v>201</v>
      </c>
      <c r="D951" s="1268" t="s">
        <v>248</v>
      </c>
      <c r="E951" s="1268" t="s">
        <v>206</v>
      </c>
      <c r="F951" s="1268" t="s">
        <v>201</v>
      </c>
      <c r="G951" s="1050" t="s">
        <v>201</v>
      </c>
      <c r="H951" s="1051" t="s">
        <v>202</v>
      </c>
      <c r="I951" s="1050" t="s">
        <v>200</v>
      </c>
      <c r="J951" s="1051" t="s">
        <v>204</v>
      </c>
      <c r="K951" s="1050" t="s">
        <v>248</v>
      </c>
      <c r="L951" s="1516" t="s">
        <v>204</v>
      </c>
      <c r="M951" s="1050" t="s">
        <v>206</v>
      </c>
      <c r="N951" s="1051" t="s">
        <v>202</v>
      </c>
      <c r="O951" s="1517" t="s">
        <v>207</v>
      </c>
      <c r="P951" s="1051" t="s">
        <v>204</v>
      </c>
      <c r="Q951" s="1518"/>
      <c r="R951" s="1503"/>
      <c r="S951" s="1704"/>
      <c r="T951" s="1705"/>
      <c r="U951" s="1705"/>
      <c r="V951" s="1706"/>
      <c r="W951"/>
      <c r="X951"/>
      <c r="Y951"/>
      <c r="Z951"/>
      <c r="AA951"/>
      <c r="AB951"/>
      <c r="AC951"/>
      <c r="AD951"/>
      <c r="AE951"/>
      <c r="AF951"/>
      <c r="AG951"/>
      <c r="AH951"/>
      <c r="AI951"/>
      <c r="AJ951"/>
      <c r="AK951"/>
    </row>
    <row r="952" spans="1:37" ht="13" x14ac:dyDescent="0.3">
      <c r="A952" s="1053" t="s">
        <v>208</v>
      </c>
      <c r="B952" s="1273">
        <v>14</v>
      </c>
      <c r="C952" s="1273">
        <v>9</v>
      </c>
      <c r="D952" s="1273">
        <v>1</v>
      </c>
      <c r="E952" s="1273">
        <v>51</v>
      </c>
      <c r="F952" s="1739">
        <v>0</v>
      </c>
      <c r="G952" s="1523">
        <v>23</v>
      </c>
      <c r="H952" s="1522">
        <v>0.60526315789473684</v>
      </c>
      <c r="I952" s="1523" t="s">
        <v>17</v>
      </c>
      <c r="J952" s="1522" t="s">
        <v>17</v>
      </c>
      <c r="K952" s="1523">
        <v>1</v>
      </c>
      <c r="L952" s="1522">
        <v>6.6666666666666666E-2</v>
      </c>
      <c r="M952" s="1523">
        <v>51</v>
      </c>
      <c r="N952" s="1522">
        <v>3.9812646370023422E-2</v>
      </c>
      <c r="O952" s="1524">
        <v>75</v>
      </c>
      <c r="P952" s="1522">
        <v>5.6221889055472263E-2</v>
      </c>
      <c r="Q952" s="1525" t="s">
        <v>208</v>
      </c>
      <c r="R952" s="1503"/>
      <c r="S952" s="1704"/>
      <c r="T952" s="1705"/>
      <c r="U952" s="1705"/>
      <c r="V952" s="1706"/>
      <c r="W952"/>
      <c r="X952"/>
      <c r="Y952"/>
      <c r="Z952"/>
      <c r="AA952"/>
      <c r="AB952"/>
      <c r="AC952"/>
      <c r="AD952"/>
      <c r="AE952"/>
      <c r="AF952"/>
      <c r="AG952"/>
      <c r="AH952"/>
      <c r="AI952"/>
      <c r="AJ952"/>
      <c r="AK952"/>
    </row>
    <row r="953" spans="1:37" ht="13" x14ac:dyDescent="0.3">
      <c r="A953" s="1065" t="s">
        <v>209</v>
      </c>
      <c r="B953" s="1274">
        <v>0</v>
      </c>
      <c r="C953" s="1274">
        <v>0</v>
      </c>
      <c r="D953" s="1274">
        <v>6</v>
      </c>
      <c r="E953" s="1274">
        <v>127</v>
      </c>
      <c r="F953" s="1740">
        <v>0</v>
      </c>
      <c r="G953" s="1523">
        <v>0</v>
      </c>
      <c r="H953" s="1522">
        <v>0</v>
      </c>
      <c r="I953" s="1523" t="s">
        <v>17</v>
      </c>
      <c r="J953" s="1522" t="s">
        <v>17</v>
      </c>
      <c r="K953" s="1523">
        <v>6</v>
      </c>
      <c r="L953" s="1522">
        <v>0.4</v>
      </c>
      <c r="M953" s="1523">
        <v>127</v>
      </c>
      <c r="N953" s="1522">
        <v>9.9141295862607337E-2</v>
      </c>
      <c r="O953" s="1524">
        <v>133</v>
      </c>
      <c r="P953" s="1522">
        <v>9.9700149925037479E-2</v>
      </c>
      <c r="Q953" s="1525" t="s">
        <v>209</v>
      </c>
      <c r="R953" s="1503"/>
      <c r="S953" s="1704"/>
      <c r="T953" s="1705"/>
      <c r="U953" s="1705"/>
      <c r="V953" s="1706"/>
      <c r="W953"/>
      <c r="X953"/>
      <c r="Y953"/>
      <c r="Z953"/>
      <c r="AA953"/>
      <c r="AB953"/>
      <c r="AC953"/>
      <c r="AD953"/>
      <c r="AE953"/>
      <c r="AF953"/>
      <c r="AG953"/>
      <c r="AH953"/>
      <c r="AI953"/>
      <c r="AJ953"/>
      <c r="AK953"/>
    </row>
    <row r="954" spans="1:37" ht="13" x14ac:dyDescent="0.3">
      <c r="A954" s="1065" t="s">
        <v>211</v>
      </c>
      <c r="B954" s="1274">
        <v>0</v>
      </c>
      <c r="C954" s="1274">
        <v>5</v>
      </c>
      <c r="D954" s="1274">
        <v>5</v>
      </c>
      <c r="E954" s="1274">
        <v>167</v>
      </c>
      <c r="F954" s="1740">
        <v>0</v>
      </c>
      <c r="G954" s="1523">
        <v>5</v>
      </c>
      <c r="H954" s="1522">
        <v>0.13157894736842105</v>
      </c>
      <c r="I954" s="1523" t="s">
        <v>17</v>
      </c>
      <c r="J954" s="1522" t="s">
        <v>17</v>
      </c>
      <c r="K954" s="1523">
        <v>5</v>
      </c>
      <c r="L954" s="1522">
        <v>0.33333333333333331</v>
      </c>
      <c r="M954" s="1523">
        <v>167</v>
      </c>
      <c r="N954" s="1522">
        <v>0.13036690085870414</v>
      </c>
      <c r="O954" s="1524">
        <v>177</v>
      </c>
      <c r="P954" s="1522">
        <v>0.13268365817091454</v>
      </c>
      <c r="Q954" s="1529" t="s">
        <v>211</v>
      </c>
      <c r="R954" s="1503"/>
      <c r="S954" s="1704"/>
      <c r="T954" s="1705"/>
      <c r="U954" s="1705"/>
      <c r="V954" s="1706"/>
      <c r="W954"/>
      <c r="X954"/>
      <c r="Y954"/>
      <c r="Z954"/>
      <c r="AA954"/>
      <c r="AB954"/>
      <c r="AC954"/>
      <c r="AD954"/>
      <c r="AE954"/>
      <c r="AF954"/>
      <c r="AG954"/>
      <c r="AH954"/>
      <c r="AI954"/>
      <c r="AJ954"/>
      <c r="AK954"/>
    </row>
    <row r="955" spans="1:37" ht="13" x14ac:dyDescent="0.3">
      <c r="A955" s="1065" t="s">
        <v>212</v>
      </c>
      <c r="B955" s="1274">
        <v>0</v>
      </c>
      <c r="C955" s="1274">
        <v>2</v>
      </c>
      <c r="D955" s="1274">
        <v>0</v>
      </c>
      <c r="E955" s="1274">
        <v>185</v>
      </c>
      <c r="F955" s="1740">
        <v>0</v>
      </c>
      <c r="G955" s="1523">
        <v>2</v>
      </c>
      <c r="H955" s="1522">
        <v>5.2631578947368418E-2</v>
      </c>
      <c r="I955" s="1523" t="s">
        <v>17</v>
      </c>
      <c r="J955" s="1522" t="s">
        <v>17</v>
      </c>
      <c r="K955" s="1523">
        <v>0</v>
      </c>
      <c r="L955" s="1522">
        <v>0</v>
      </c>
      <c r="M955" s="1523">
        <v>185</v>
      </c>
      <c r="N955" s="1522">
        <v>0.14441842310694769</v>
      </c>
      <c r="O955" s="1524">
        <v>187</v>
      </c>
      <c r="P955" s="1522">
        <v>0.14017991004497751</v>
      </c>
      <c r="Q955" s="1529" t="s">
        <v>212</v>
      </c>
      <c r="R955" s="1503"/>
      <c r="S955" s="1704"/>
      <c r="T955" s="1705"/>
      <c r="U955" s="1705"/>
      <c r="V955" s="1706"/>
      <c r="W955"/>
      <c r="X955"/>
      <c r="Y955"/>
      <c r="Z955"/>
      <c r="AA955"/>
      <c r="AB955"/>
      <c r="AC955"/>
      <c r="AD955"/>
      <c r="AE955"/>
      <c r="AF955"/>
      <c r="AG955"/>
      <c r="AH955"/>
      <c r="AI955"/>
      <c r="AJ955"/>
      <c r="AK955"/>
    </row>
    <row r="956" spans="1:37" ht="13" x14ac:dyDescent="0.3">
      <c r="A956" s="1065" t="s">
        <v>213</v>
      </c>
      <c r="B956" s="1274">
        <v>0</v>
      </c>
      <c r="C956" s="1274">
        <v>0</v>
      </c>
      <c r="D956" s="1274">
        <v>2</v>
      </c>
      <c r="E956" s="1274">
        <v>95</v>
      </c>
      <c r="F956" s="1740">
        <v>0</v>
      </c>
      <c r="G956" s="1523">
        <v>0</v>
      </c>
      <c r="H956" s="1522">
        <v>0</v>
      </c>
      <c r="I956" s="1523" t="s">
        <v>17</v>
      </c>
      <c r="J956" s="1522" t="s">
        <v>17</v>
      </c>
      <c r="K956" s="1523">
        <v>2</v>
      </c>
      <c r="L956" s="1522">
        <v>0.13333333333333333</v>
      </c>
      <c r="M956" s="1523">
        <v>95</v>
      </c>
      <c r="N956" s="1522">
        <v>7.4160811865729898E-2</v>
      </c>
      <c r="O956" s="1524">
        <v>97</v>
      </c>
      <c r="P956" s="1522">
        <v>7.2713643178410794E-2</v>
      </c>
      <c r="Q956" s="1529" t="s">
        <v>213</v>
      </c>
      <c r="R956" s="1503"/>
      <c r="S956" s="1704"/>
      <c r="T956" s="1705"/>
      <c r="U956" s="1705"/>
      <c r="V956" s="1706"/>
      <c r="W956"/>
      <c r="X956"/>
      <c r="Y956"/>
      <c r="Z956"/>
      <c r="AA956"/>
      <c r="AB956"/>
      <c r="AC956"/>
      <c r="AD956"/>
      <c r="AE956"/>
      <c r="AF956"/>
      <c r="AG956"/>
      <c r="AH956"/>
      <c r="AI956"/>
      <c r="AJ956"/>
      <c r="AK956"/>
    </row>
    <row r="957" spans="1:37" ht="13" x14ac:dyDescent="0.3">
      <c r="A957" s="1065" t="s">
        <v>214</v>
      </c>
      <c r="B957" s="1274">
        <v>0</v>
      </c>
      <c r="C957" s="1274">
        <v>0</v>
      </c>
      <c r="D957" s="1274">
        <v>0</v>
      </c>
      <c r="E957" s="1274">
        <v>75</v>
      </c>
      <c r="F957" s="1740">
        <v>0</v>
      </c>
      <c r="G957" s="1523">
        <v>0</v>
      </c>
      <c r="H957" s="1522">
        <v>0</v>
      </c>
      <c r="I957" s="1523" t="s">
        <v>17</v>
      </c>
      <c r="J957" s="1522" t="s">
        <v>17</v>
      </c>
      <c r="K957" s="1523">
        <v>0</v>
      </c>
      <c r="L957" s="1522">
        <v>0</v>
      </c>
      <c r="M957" s="1523">
        <v>75</v>
      </c>
      <c r="N957" s="1522">
        <v>5.8548009367681501E-2</v>
      </c>
      <c r="O957" s="1524">
        <v>75</v>
      </c>
      <c r="P957" s="1522">
        <v>5.6221889055472263E-2</v>
      </c>
      <c r="Q957" s="1529" t="s">
        <v>214</v>
      </c>
      <c r="R957" s="1503"/>
      <c r="S957" s="1704"/>
      <c r="T957" s="1705"/>
      <c r="U957" s="1705"/>
      <c r="V957" s="1706"/>
      <c r="W957"/>
      <c r="X957"/>
      <c r="Y957"/>
      <c r="Z957"/>
      <c r="AA957"/>
      <c r="AB957"/>
      <c r="AC957"/>
      <c r="AD957"/>
      <c r="AE957"/>
      <c r="AF957"/>
      <c r="AG957"/>
      <c r="AH957"/>
      <c r="AI957"/>
      <c r="AJ957"/>
      <c r="AK957"/>
    </row>
    <row r="958" spans="1:37" ht="13" x14ac:dyDescent="0.3">
      <c r="A958" s="1065" t="s">
        <v>215</v>
      </c>
      <c r="B958" s="1274">
        <v>0</v>
      </c>
      <c r="C958" s="1274">
        <v>0</v>
      </c>
      <c r="D958" s="1274">
        <v>0</v>
      </c>
      <c r="E958" s="1274">
        <v>132</v>
      </c>
      <c r="F958" s="1740">
        <v>0</v>
      </c>
      <c r="G958" s="1523">
        <v>0</v>
      </c>
      <c r="H958" s="1522">
        <v>0</v>
      </c>
      <c r="I958" s="1523" t="s">
        <v>17</v>
      </c>
      <c r="J958" s="1522" t="s">
        <v>17</v>
      </c>
      <c r="K958" s="1523">
        <v>0</v>
      </c>
      <c r="L958" s="1522">
        <v>0</v>
      </c>
      <c r="M958" s="1523">
        <v>132</v>
      </c>
      <c r="N958" s="1522">
        <v>0.10304449648711944</v>
      </c>
      <c r="O958" s="1524">
        <v>132</v>
      </c>
      <c r="P958" s="1522">
        <v>9.895052473763119E-2</v>
      </c>
      <c r="Q958" s="1529" t="s">
        <v>215</v>
      </c>
      <c r="R958" s="1503"/>
      <c r="S958" s="1704"/>
      <c r="T958" s="1705"/>
      <c r="U958" s="1705"/>
      <c r="V958" s="1706"/>
      <c r="W958"/>
      <c r="X958"/>
      <c r="Y958"/>
      <c r="Z958"/>
      <c r="AA958"/>
      <c r="AB958"/>
      <c r="AC958"/>
      <c r="AD958"/>
      <c r="AE958"/>
      <c r="AF958"/>
      <c r="AG958"/>
      <c r="AH958"/>
      <c r="AI958"/>
      <c r="AJ958"/>
      <c r="AK958"/>
    </row>
    <row r="959" spans="1:37" ht="13.5" thickBot="1" x14ac:dyDescent="0.35">
      <c r="A959" s="1069" t="s">
        <v>216</v>
      </c>
      <c r="B959" s="1279">
        <v>0</v>
      </c>
      <c r="C959" s="1279">
        <v>0</v>
      </c>
      <c r="D959" s="1279">
        <v>0</v>
      </c>
      <c r="E959" s="1279">
        <v>21</v>
      </c>
      <c r="F959" s="1741">
        <v>0</v>
      </c>
      <c r="G959" s="1534">
        <v>0</v>
      </c>
      <c r="H959" s="1533">
        <v>0</v>
      </c>
      <c r="I959" s="1534" t="s">
        <v>17</v>
      </c>
      <c r="J959" s="1533" t="s">
        <v>17</v>
      </c>
      <c r="K959" s="1534">
        <v>0</v>
      </c>
      <c r="L959" s="1533">
        <v>0</v>
      </c>
      <c r="M959" s="1534">
        <v>21</v>
      </c>
      <c r="N959" s="1533">
        <v>1.6393442622950821E-2</v>
      </c>
      <c r="O959" s="1524">
        <v>21</v>
      </c>
      <c r="P959" s="1533">
        <v>1.5742128935532233E-2</v>
      </c>
      <c r="Q959" s="1536" t="s">
        <v>216</v>
      </c>
      <c r="R959" s="1537"/>
      <c r="S959" s="1709"/>
      <c r="T959" s="1710"/>
      <c r="U959" s="1710"/>
      <c r="V959" s="1711"/>
      <c r="W959"/>
      <c r="X959"/>
      <c r="Y959"/>
      <c r="Z959"/>
      <c r="AA959"/>
      <c r="AB959"/>
      <c r="AC959"/>
      <c r="AD959"/>
      <c r="AE959"/>
      <c r="AF959"/>
      <c r="AG959"/>
      <c r="AH959"/>
      <c r="AI959"/>
      <c r="AJ959"/>
      <c r="AK959"/>
    </row>
    <row r="960" spans="1:37" ht="13" x14ac:dyDescent="0.3">
      <c r="A960" s="1053" t="s">
        <v>217</v>
      </c>
      <c r="B960" s="1273">
        <v>0</v>
      </c>
      <c r="C960" s="1273">
        <v>8</v>
      </c>
      <c r="D960" s="1273">
        <v>1</v>
      </c>
      <c r="E960" s="1273">
        <v>312</v>
      </c>
      <c r="F960" s="1739">
        <v>0</v>
      </c>
      <c r="G960" s="1542">
        <v>8</v>
      </c>
      <c r="H960" s="1541">
        <v>0.21052631578947367</v>
      </c>
      <c r="I960" s="1542" t="s">
        <v>17</v>
      </c>
      <c r="J960" s="1541" t="s">
        <v>17</v>
      </c>
      <c r="K960" s="1542">
        <v>1</v>
      </c>
      <c r="L960" s="1541">
        <v>6.6666666666666666E-2</v>
      </c>
      <c r="M960" s="1542">
        <v>312</v>
      </c>
      <c r="N960" s="1541">
        <v>0.24355971896955503</v>
      </c>
      <c r="O960" s="1524">
        <v>321</v>
      </c>
      <c r="P960" s="1541">
        <v>0.24062968515742128</v>
      </c>
      <c r="Q960" s="1544" t="s">
        <v>217</v>
      </c>
      <c r="R960" s="1545"/>
      <c r="S960" s="1713"/>
      <c r="T960" s="1714"/>
      <c r="U960" s="1714"/>
      <c r="V960" s="1715"/>
      <c r="W960"/>
      <c r="X960"/>
      <c r="Y960"/>
      <c r="Z960"/>
      <c r="AA960"/>
      <c r="AB960"/>
      <c r="AC960"/>
      <c r="AD960"/>
      <c r="AE960"/>
      <c r="AF960"/>
      <c r="AG960"/>
      <c r="AH960"/>
      <c r="AI960"/>
      <c r="AJ960"/>
      <c r="AK960"/>
    </row>
    <row r="961" spans="1:37" ht="13" x14ac:dyDescent="0.3">
      <c r="A961" s="1065" t="s">
        <v>219</v>
      </c>
      <c r="B961" s="1274">
        <v>0</v>
      </c>
      <c r="C961" s="1274">
        <v>0</v>
      </c>
      <c r="D961" s="1274">
        <v>0</v>
      </c>
      <c r="E961" s="1274">
        <v>73</v>
      </c>
      <c r="F961" s="1740">
        <v>0</v>
      </c>
      <c r="G961" s="1523">
        <v>0</v>
      </c>
      <c r="H961" s="1522">
        <v>0</v>
      </c>
      <c r="I961" s="1523" t="s">
        <v>17</v>
      </c>
      <c r="J961" s="1522" t="s">
        <v>17</v>
      </c>
      <c r="K961" s="1523">
        <v>0</v>
      </c>
      <c r="L961" s="1522">
        <v>0</v>
      </c>
      <c r="M961" s="1523">
        <v>73</v>
      </c>
      <c r="N961" s="1522">
        <v>5.698672911787666E-2</v>
      </c>
      <c r="O961" s="1524">
        <v>73</v>
      </c>
      <c r="P961" s="1522">
        <v>5.4722638680659672E-2</v>
      </c>
      <c r="Q961" s="1525" t="s">
        <v>219</v>
      </c>
      <c r="R961" s="1546"/>
      <c r="S961" s="1716"/>
      <c r="T961" s="1717"/>
      <c r="U961" s="1717"/>
      <c r="V961" s="1718"/>
      <c r="W961"/>
      <c r="X961"/>
      <c r="Y961"/>
      <c r="Z961"/>
      <c r="AA961"/>
      <c r="AB961"/>
      <c r="AC961"/>
      <c r="AD961"/>
      <c r="AE961"/>
      <c r="AF961"/>
      <c r="AG961"/>
      <c r="AH961"/>
      <c r="AI961"/>
      <c r="AJ961"/>
      <c r="AK961"/>
    </row>
    <row r="962" spans="1:37" ht="13" x14ac:dyDescent="0.3">
      <c r="A962" s="1065" t="s">
        <v>220</v>
      </c>
      <c r="B962" s="1274">
        <v>0</v>
      </c>
      <c r="C962" s="1274">
        <v>0</v>
      </c>
      <c r="D962" s="1274">
        <v>0</v>
      </c>
      <c r="E962" s="1274">
        <v>18</v>
      </c>
      <c r="F962" s="1740">
        <v>0</v>
      </c>
      <c r="G962" s="1523">
        <v>0</v>
      </c>
      <c r="H962" s="1522">
        <v>0</v>
      </c>
      <c r="I962" s="1523" t="s">
        <v>17</v>
      </c>
      <c r="J962" s="1522" t="s">
        <v>17</v>
      </c>
      <c r="K962" s="1523">
        <v>0</v>
      </c>
      <c r="L962" s="1522">
        <v>0</v>
      </c>
      <c r="M962" s="1523">
        <v>18</v>
      </c>
      <c r="N962" s="1522">
        <v>1.405152224824356E-2</v>
      </c>
      <c r="O962" s="1524">
        <v>18</v>
      </c>
      <c r="P962" s="1522">
        <v>1.3493253373313344E-2</v>
      </c>
      <c r="Q962" s="1525" t="s">
        <v>220</v>
      </c>
      <c r="R962" s="1546"/>
      <c r="S962" s="1716"/>
      <c r="T962" s="1717"/>
      <c r="U962" s="1717"/>
      <c r="V962" s="1718"/>
      <c r="W962"/>
      <c r="X962"/>
      <c r="Y962"/>
      <c r="Z962"/>
      <c r="AA962"/>
      <c r="AB962"/>
      <c r="AC962"/>
      <c r="AD962"/>
      <c r="AE962"/>
      <c r="AF962"/>
      <c r="AG962"/>
      <c r="AH962"/>
      <c r="AI962"/>
      <c r="AJ962"/>
      <c r="AK962"/>
    </row>
    <row r="963" spans="1:37" ht="13" x14ac:dyDescent="0.3">
      <c r="A963" s="1065" t="s">
        <v>221</v>
      </c>
      <c r="B963" s="1274">
        <v>0</v>
      </c>
      <c r="C963" s="1274">
        <v>0</v>
      </c>
      <c r="D963" s="1274">
        <v>0</v>
      </c>
      <c r="E963" s="1274">
        <v>19</v>
      </c>
      <c r="F963" s="1740">
        <v>0</v>
      </c>
      <c r="G963" s="1523">
        <v>0</v>
      </c>
      <c r="H963" s="1522">
        <v>0</v>
      </c>
      <c r="I963" s="1523" t="s">
        <v>17</v>
      </c>
      <c r="J963" s="1522" t="s">
        <v>17</v>
      </c>
      <c r="K963" s="1523">
        <v>0</v>
      </c>
      <c r="L963" s="1522">
        <v>0</v>
      </c>
      <c r="M963" s="1523">
        <v>19</v>
      </c>
      <c r="N963" s="1522">
        <v>1.4832162373145981E-2</v>
      </c>
      <c r="O963" s="1524">
        <v>19</v>
      </c>
      <c r="P963" s="1522">
        <v>1.424287856071964E-2</v>
      </c>
      <c r="Q963" s="1525" t="s">
        <v>221</v>
      </c>
      <c r="R963" s="1546"/>
      <c r="S963" s="1716"/>
      <c r="T963" s="1717"/>
      <c r="U963" s="1717"/>
      <c r="V963" s="1718"/>
      <c r="W963"/>
      <c r="X963"/>
      <c r="Y963"/>
      <c r="Z963"/>
      <c r="AA963"/>
      <c r="AB963"/>
      <c r="AC963"/>
      <c r="AD963"/>
      <c r="AE963"/>
      <c r="AF963"/>
      <c r="AG963"/>
      <c r="AH963"/>
      <c r="AI963"/>
      <c r="AJ963"/>
      <c r="AK963"/>
    </row>
    <row r="964" spans="1:37" ht="13.5" thickBot="1" x14ac:dyDescent="0.35">
      <c r="A964" s="1547" t="s">
        <v>222</v>
      </c>
      <c r="B964" s="1548">
        <v>0</v>
      </c>
      <c r="C964" s="1548" t="s">
        <v>218</v>
      </c>
      <c r="D964" s="1548">
        <v>0</v>
      </c>
      <c r="E964" s="1548">
        <v>6</v>
      </c>
      <c r="F964" s="1742" t="s">
        <v>218</v>
      </c>
      <c r="G964" s="1523">
        <v>0</v>
      </c>
      <c r="H964" s="1522">
        <v>0</v>
      </c>
      <c r="I964" s="1523" t="s">
        <v>17</v>
      </c>
      <c r="J964" s="1522" t="s">
        <v>17</v>
      </c>
      <c r="K964" s="1523">
        <v>0</v>
      </c>
      <c r="L964" s="1522">
        <v>0</v>
      </c>
      <c r="M964" s="1523">
        <v>6</v>
      </c>
      <c r="N964" s="1522">
        <v>4.6838407494145199E-3</v>
      </c>
      <c r="O964" s="1524">
        <v>6</v>
      </c>
      <c r="P964" s="1522">
        <v>4.4977511244377807E-3</v>
      </c>
      <c r="Q964" s="1550" t="s">
        <v>222</v>
      </c>
      <c r="R964" s="1551"/>
      <c r="S964" s="1719"/>
      <c r="T964" s="1720"/>
      <c r="U964" s="1720"/>
      <c r="V964" s="1721"/>
      <c r="W964"/>
      <c r="X964"/>
      <c r="Y964"/>
      <c r="Z964"/>
      <c r="AA964"/>
      <c r="AB964"/>
      <c r="AC964"/>
      <c r="AD964"/>
      <c r="AE964"/>
      <c r="AF964"/>
      <c r="AG964"/>
      <c r="AH964"/>
      <c r="AI964"/>
      <c r="AJ964"/>
      <c r="AK964"/>
    </row>
    <row r="965" spans="1:37" ht="13.5" thickBot="1" x14ac:dyDescent="0.35">
      <c r="A965" s="1090" t="s">
        <v>46</v>
      </c>
      <c r="B965" s="1427">
        <v>14</v>
      </c>
      <c r="C965" s="1427">
        <v>24</v>
      </c>
      <c r="D965" s="1427">
        <v>15</v>
      </c>
      <c r="E965" s="1427">
        <v>1281</v>
      </c>
      <c r="F965" s="1427">
        <v>0</v>
      </c>
      <c r="G965" s="1552">
        <v>38</v>
      </c>
      <c r="H965" s="1553">
        <v>1</v>
      </c>
      <c r="I965" s="1552" t="s">
        <v>17</v>
      </c>
      <c r="J965" s="1553" t="s">
        <v>17</v>
      </c>
      <c r="K965" s="1552">
        <v>15</v>
      </c>
      <c r="L965" s="1553">
        <v>1</v>
      </c>
      <c r="M965" s="1552">
        <v>1281</v>
      </c>
      <c r="N965" s="1553">
        <v>0.99999999999999989</v>
      </c>
      <c r="O965" s="1552">
        <v>1334</v>
      </c>
      <c r="P965" s="1553">
        <v>0.99999999999999989</v>
      </c>
      <c r="Q965" s="1554"/>
      <c r="R965" s="1555"/>
      <c r="S965" s="1722"/>
      <c r="T965" s="1723"/>
      <c r="U965" s="1723"/>
      <c r="V965" s="1724"/>
      <c r="W965"/>
      <c r="X965"/>
      <c r="Y965"/>
      <c r="Z965"/>
      <c r="AA965"/>
      <c r="AB965"/>
      <c r="AC965"/>
      <c r="AD965"/>
      <c r="AE965"/>
      <c r="AF965" s="1564"/>
      <c r="AG965" s="1564"/>
      <c r="AH965" s="1564"/>
      <c r="AI965"/>
      <c r="AJ965"/>
      <c r="AK965"/>
    </row>
    <row r="966" spans="1:37" ht="13" x14ac:dyDescent="0.3">
      <c r="A966"/>
      <c r="B966" s="4"/>
      <c r="C966" s="4"/>
      <c r="D966" s="4"/>
      <c r="E966" s="4"/>
      <c r="F966" s="4"/>
      <c r="G966" s="1559" t="s">
        <v>537</v>
      </c>
      <c r="H966" s="1560" t="s">
        <v>538</v>
      </c>
      <c r="I966" s="1559" t="s">
        <v>537</v>
      </c>
      <c r="J966" s="1560" t="s">
        <v>538</v>
      </c>
      <c r="K966" s="1559" t="s">
        <v>537</v>
      </c>
      <c r="L966" s="1560" t="s">
        <v>538</v>
      </c>
      <c r="M966" s="1559" t="s">
        <v>537</v>
      </c>
      <c r="N966" s="1560" t="s">
        <v>538</v>
      </c>
      <c r="O966" s="1559" t="s">
        <v>537</v>
      </c>
      <c r="P966" s="1560" t="s">
        <v>538</v>
      </c>
      <c r="Q966"/>
      <c r="R966"/>
      <c r="S966"/>
      <c r="T966"/>
      <c r="U966"/>
      <c r="V966"/>
      <c r="W966"/>
      <c r="X966"/>
      <c r="Y966"/>
      <c r="Z966"/>
      <c r="AA966"/>
      <c r="AB966"/>
      <c r="AC966"/>
      <c r="AD966"/>
      <c r="AE966"/>
      <c r="AF966"/>
      <c r="AG966"/>
      <c r="AH966"/>
      <c r="AI966"/>
      <c r="AJ966"/>
      <c r="AK966"/>
    </row>
    <row r="967" spans="1:37" ht="13" thickBot="1" x14ac:dyDescent="0.3">
      <c r="A967"/>
      <c r="B967" s="4"/>
      <c r="C967" s="4"/>
      <c r="D967" s="4"/>
      <c r="E967" s="4"/>
      <c r="F967" s="4"/>
      <c r="G967" s="1561">
        <v>0.78947368421052633</v>
      </c>
      <c r="H967" s="1562">
        <v>0.21052631578947367</v>
      </c>
      <c r="I967" s="1561" t="s">
        <v>17</v>
      </c>
      <c r="J967" s="1562" t="s">
        <v>17</v>
      </c>
      <c r="K967" s="1561">
        <v>0.93333333333333335</v>
      </c>
      <c r="L967" s="1562">
        <v>6.6666666666666666E-2</v>
      </c>
      <c r="M967" s="1561">
        <v>0.66588602654176421</v>
      </c>
      <c r="N967" s="1562">
        <v>0.33411397345823579</v>
      </c>
      <c r="O967" s="1561">
        <v>0.67241379310344829</v>
      </c>
      <c r="P967" s="1562">
        <v>0.32758620689655177</v>
      </c>
      <c r="Q967"/>
      <c r="R967"/>
      <c r="S967"/>
      <c r="T967"/>
      <c r="U967"/>
      <c r="V967"/>
      <c r="W967"/>
      <c r="X967"/>
      <c r="Y967"/>
      <c r="Z967"/>
      <c r="AA967"/>
      <c r="AB967"/>
      <c r="AC967"/>
      <c r="AD967"/>
      <c r="AE967"/>
      <c r="AF967"/>
      <c r="AG967"/>
      <c r="AH967"/>
      <c r="AI967"/>
      <c r="AJ967"/>
      <c r="AK967"/>
    </row>
    <row r="968" spans="1:37" ht="25.5" thickBot="1" x14ac:dyDescent="0.55000000000000004">
      <c r="A968" s="1011" t="s">
        <v>575</v>
      </c>
      <c r="B968" s="1012"/>
      <c r="C968" s="1012"/>
      <c r="D968" s="4"/>
      <c r="E968" s="4"/>
      <c r="F968" s="4"/>
      <c r="G968" s="4"/>
      <c r="H968" s="4"/>
      <c r="I968" s="4"/>
      <c r="J968" s="4"/>
      <c r="K968" s="4"/>
      <c r="L968" s="4"/>
      <c r="M968" s="4"/>
      <c r="N968" s="4"/>
      <c r="O968" s="4"/>
      <c r="P968" s="4"/>
      <c r="Q968" s="4"/>
      <c r="R968" s="4"/>
      <c r="S968" s="4"/>
      <c r="T968" s="4"/>
      <c r="U968" s="4"/>
      <c r="V968" s="4"/>
      <c r="W968" s="4"/>
      <c r="X968" s="4"/>
      <c r="Y968" s="1564"/>
      <c r="Z968" s="1564"/>
      <c r="AA968" s="1564"/>
      <c r="AB968" s="1564"/>
      <c r="AC968" s="1564"/>
      <c r="AD968" s="1564"/>
      <c r="AE968" s="1564"/>
      <c r="AF968"/>
      <c r="AG968"/>
      <c r="AH968"/>
      <c r="AI968"/>
      <c r="AJ968"/>
      <c r="AK968"/>
    </row>
    <row r="969" spans="1:37" ht="13.5" thickBot="1" x14ac:dyDescent="0.35">
      <c r="A969" s="1414" t="s">
        <v>191</v>
      </c>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c r="AD969"/>
      <c r="AE969"/>
      <c r="AF969"/>
      <c r="AG969"/>
      <c r="AH969"/>
      <c r="AI969"/>
      <c r="AJ969"/>
      <c r="AK969"/>
    </row>
    <row r="970" spans="1:37" ht="13.5" thickTop="1" x14ac:dyDescent="0.3">
      <c r="A970" s="1017" t="s">
        <v>192</v>
      </c>
      <c r="B970" s="1491">
        <v>30553</v>
      </c>
      <c r="C970" s="931">
        <v>30578</v>
      </c>
      <c r="D970" s="931">
        <v>30596</v>
      </c>
      <c r="E970" s="931">
        <v>30616</v>
      </c>
      <c r="F970" s="1495">
        <v>1983</v>
      </c>
      <c r="G970" s="1019"/>
      <c r="H970" s="1019"/>
      <c r="I970" s="1020"/>
      <c r="J970" s="1020"/>
      <c r="K970" s="1020"/>
      <c r="L970" s="1020"/>
      <c r="M970" s="1021"/>
      <c r="N970" s="1022"/>
      <c r="O970" s="1022"/>
      <c r="P970" s="1022"/>
      <c r="Q970" s="1023"/>
      <c r="R970" s="1023"/>
      <c r="S970" s="1701"/>
      <c r="T970" s="1743"/>
      <c r="U970" s="1744"/>
      <c r="V970"/>
      <c r="W970"/>
      <c r="X970"/>
      <c r="Y970"/>
      <c r="Z970"/>
      <c r="AA970"/>
      <c r="AB970"/>
      <c r="AC970"/>
      <c r="AD970"/>
      <c r="AE970"/>
      <c r="AF970"/>
      <c r="AG970"/>
      <c r="AH970"/>
      <c r="AI970"/>
      <c r="AJ970"/>
      <c r="AK970"/>
    </row>
    <row r="971" spans="1:37" ht="13" x14ac:dyDescent="0.3">
      <c r="A971" s="1025" t="s">
        <v>193</v>
      </c>
      <c r="B971" s="1496" t="s">
        <v>242</v>
      </c>
      <c r="C971" s="1173" t="s">
        <v>242</v>
      </c>
      <c r="D971" s="1173" t="s">
        <v>242</v>
      </c>
      <c r="E971" s="1173" t="s">
        <v>242</v>
      </c>
      <c r="F971" s="1499"/>
      <c r="G971" s="1500"/>
      <c r="H971" s="1500"/>
      <c r="I971" s="1501"/>
      <c r="J971" s="1501"/>
      <c r="K971" s="1501"/>
      <c r="L971" s="1501"/>
      <c r="M971" s="1502"/>
      <c r="N971" s="1173"/>
      <c r="O971" s="1173"/>
      <c r="P971" s="1173"/>
      <c r="Q971" s="1503"/>
      <c r="R971" s="1503"/>
      <c r="S971" s="1704"/>
      <c r="T971" s="1717"/>
      <c r="U971" s="1718"/>
      <c r="V971"/>
      <c r="W971"/>
      <c r="X971"/>
      <c r="Y971"/>
      <c r="Z971"/>
      <c r="AA971"/>
      <c r="AB971"/>
      <c r="AC971"/>
      <c r="AD971"/>
      <c r="AE971"/>
      <c r="AF971"/>
      <c r="AG971"/>
      <c r="AH971"/>
      <c r="AI971"/>
      <c r="AJ971"/>
      <c r="AK971"/>
    </row>
    <row r="972" spans="1:37" ht="13" x14ac:dyDescent="0.3">
      <c r="A972" s="1025" t="s">
        <v>195</v>
      </c>
      <c r="B972" s="1496" t="s">
        <v>196</v>
      </c>
      <c r="C972" s="1173" t="s">
        <v>260</v>
      </c>
      <c r="D972" s="1173" t="s">
        <v>246</v>
      </c>
      <c r="E972" s="1173" t="s">
        <v>283</v>
      </c>
      <c r="F972" s="1033" t="s">
        <v>46</v>
      </c>
      <c r="G972" s="1500"/>
      <c r="H972" s="1501"/>
      <c r="I972" s="1501"/>
      <c r="J972" s="1501"/>
      <c r="K972" s="1501"/>
      <c r="L972" s="1501"/>
      <c r="M972" s="1502"/>
      <c r="N972" s="1173"/>
      <c r="O972" s="1173"/>
      <c r="P972" s="1503"/>
      <c r="Q972" s="1503"/>
      <c r="R972" s="1503"/>
      <c r="S972" s="1704"/>
      <c r="T972" s="1717"/>
      <c r="U972" s="1718"/>
      <c r="V972"/>
      <c r="W972"/>
      <c r="X972"/>
      <c r="Y972"/>
      <c r="Z972"/>
      <c r="AA972"/>
      <c r="AB972"/>
      <c r="AC972"/>
      <c r="AD972"/>
      <c r="AE972"/>
      <c r="AF972"/>
      <c r="AG972"/>
      <c r="AH972"/>
      <c r="AI972"/>
      <c r="AJ972"/>
      <c r="AK972"/>
    </row>
    <row r="973" spans="1:37" ht="13.5" thickBot="1" x14ac:dyDescent="0.35">
      <c r="A973" s="1504" t="s">
        <v>292</v>
      </c>
      <c r="B973" s="1505">
        <v>14000</v>
      </c>
      <c r="C973" s="1268">
        <v>8000</v>
      </c>
      <c r="D973" s="1268">
        <v>12000</v>
      </c>
      <c r="E973" s="1268">
        <v>8000</v>
      </c>
      <c r="F973" s="1508" t="s">
        <v>531</v>
      </c>
      <c r="G973" s="1605"/>
      <c r="H973" s="1510"/>
      <c r="I973" s="1510"/>
      <c r="J973" s="1510"/>
      <c r="K973" s="1510"/>
      <c r="L973" s="1510"/>
      <c r="M973" s="1511"/>
      <c r="N973" s="1512" t="s">
        <v>532</v>
      </c>
      <c r="O973" s="1513"/>
      <c r="P973" s="1514"/>
      <c r="Q973" s="1503"/>
      <c r="R973" s="1503"/>
      <c r="S973" s="1704"/>
      <c r="T973" s="1717"/>
      <c r="U973" s="1718"/>
      <c r="V973"/>
      <c r="W973"/>
      <c r="X973"/>
      <c r="Y973"/>
      <c r="Z973"/>
      <c r="AA973"/>
      <c r="AB973"/>
      <c r="AC973"/>
      <c r="AD973"/>
      <c r="AE973"/>
      <c r="AF973"/>
      <c r="AG973"/>
      <c r="AH973"/>
      <c r="AI973"/>
      <c r="AJ973"/>
      <c r="AK973"/>
    </row>
    <row r="974" spans="1:37" ht="13.5" thickBot="1" x14ac:dyDescent="0.35">
      <c r="A974" s="1515" t="s">
        <v>199</v>
      </c>
      <c r="B974" s="1505" t="s">
        <v>248</v>
      </c>
      <c r="C974" s="1268" t="s">
        <v>248</v>
      </c>
      <c r="D974" s="1268" t="s">
        <v>206</v>
      </c>
      <c r="E974" s="1268" t="s">
        <v>206</v>
      </c>
      <c r="F974" s="1050" t="s">
        <v>201</v>
      </c>
      <c r="G974" s="1051" t="s">
        <v>202</v>
      </c>
      <c r="H974" s="1050" t="s">
        <v>200</v>
      </c>
      <c r="I974" s="1051" t="s">
        <v>204</v>
      </c>
      <c r="J974" s="1050" t="s">
        <v>248</v>
      </c>
      <c r="K974" s="1516" t="s">
        <v>204</v>
      </c>
      <c r="L974" s="1050" t="s">
        <v>206</v>
      </c>
      <c r="M974" s="1051" t="s">
        <v>202</v>
      </c>
      <c r="N974" s="1517" t="s">
        <v>207</v>
      </c>
      <c r="O974" s="1051" t="s">
        <v>204</v>
      </c>
      <c r="P974" s="1518"/>
      <c r="Q974" s="1503"/>
      <c r="R974" s="1503"/>
      <c r="S974" s="1704"/>
      <c r="T974" s="1717"/>
      <c r="U974" s="1718"/>
      <c r="V974"/>
      <c r="W974"/>
      <c r="X974"/>
      <c r="Y974"/>
      <c r="Z974"/>
      <c r="AA974"/>
      <c r="AB974"/>
      <c r="AC974"/>
      <c r="AD974"/>
      <c r="AE974"/>
      <c r="AF974"/>
      <c r="AG974"/>
      <c r="AH974"/>
      <c r="AI974"/>
      <c r="AJ974"/>
      <c r="AK974"/>
    </row>
    <row r="975" spans="1:37" ht="13" x14ac:dyDescent="0.3">
      <c r="A975" s="1053" t="s">
        <v>208</v>
      </c>
      <c r="B975" s="1273">
        <v>0</v>
      </c>
      <c r="C975" s="1273">
        <v>0</v>
      </c>
      <c r="D975" s="1273">
        <v>0</v>
      </c>
      <c r="E975" s="1273">
        <v>0</v>
      </c>
      <c r="F975" s="1521">
        <v>78</v>
      </c>
      <c r="G975" s="1522">
        <v>7.2659524918490911E-2</v>
      </c>
      <c r="H975" s="1523" t="s">
        <v>17</v>
      </c>
      <c r="I975" s="1522" t="s">
        <v>17</v>
      </c>
      <c r="J975" s="1523">
        <v>0</v>
      </c>
      <c r="K975" s="1522">
        <v>0</v>
      </c>
      <c r="L975" s="1523">
        <v>0</v>
      </c>
      <c r="M975" s="1522">
        <v>0</v>
      </c>
      <c r="N975" s="1524">
        <v>78</v>
      </c>
      <c r="O975" s="1522">
        <v>3.4490382489498123E-2</v>
      </c>
      <c r="P975" s="1525" t="s">
        <v>208</v>
      </c>
      <c r="Q975" s="1503"/>
      <c r="R975" s="1503"/>
      <c r="S975" s="1704"/>
      <c r="T975" s="1717"/>
      <c r="U975" s="1718"/>
      <c r="V975"/>
      <c r="W975"/>
      <c r="X975"/>
      <c r="Y975"/>
      <c r="Z975"/>
      <c r="AA975"/>
      <c r="AB975"/>
      <c r="AC975"/>
      <c r="AD975"/>
      <c r="AE975"/>
      <c r="AF975"/>
      <c r="AG975"/>
      <c r="AH975"/>
      <c r="AI975"/>
      <c r="AJ975"/>
      <c r="AK975"/>
    </row>
    <row r="976" spans="1:37" ht="13" x14ac:dyDescent="0.3">
      <c r="A976" s="1065" t="s">
        <v>209</v>
      </c>
      <c r="B976" s="1274">
        <v>0</v>
      </c>
      <c r="C976" s="1274">
        <v>23</v>
      </c>
      <c r="D976" s="1274">
        <v>32</v>
      </c>
      <c r="E976" s="1274">
        <v>62</v>
      </c>
      <c r="F976" s="1521">
        <v>7.5</v>
      </c>
      <c r="G976" s="1522">
        <v>6.9864927806241265E-3</v>
      </c>
      <c r="H976" s="1523" t="s">
        <v>17</v>
      </c>
      <c r="I976" s="1522" t="s">
        <v>17</v>
      </c>
      <c r="J976" s="1523">
        <v>23</v>
      </c>
      <c r="K976" s="1522">
        <v>0.6216216216216216</v>
      </c>
      <c r="L976" s="1523">
        <v>94</v>
      </c>
      <c r="M976" s="1522">
        <v>8.1668114682884443E-2</v>
      </c>
      <c r="N976" s="1524">
        <v>124.5</v>
      </c>
      <c r="O976" s="1522">
        <v>5.5051956665929692E-2</v>
      </c>
      <c r="P976" s="1525" t="s">
        <v>209</v>
      </c>
      <c r="Q976" s="1503"/>
      <c r="R976" s="1503"/>
      <c r="S976" s="1704"/>
      <c r="T976" s="1717"/>
      <c r="U976" s="1718"/>
      <c r="V976"/>
      <c r="W976"/>
      <c r="X976"/>
      <c r="Y976"/>
      <c r="Z976"/>
      <c r="AA976"/>
      <c r="AB976"/>
      <c r="AC976"/>
      <c r="AD976"/>
      <c r="AE976"/>
      <c r="AF976"/>
      <c r="AG976"/>
      <c r="AH976"/>
      <c r="AI976"/>
      <c r="AJ976"/>
      <c r="AK976"/>
    </row>
    <row r="977" spans="1:37" ht="13" x14ac:dyDescent="0.3">
      <c r="A977" s="1065" t="s">
        <v>211</v>
      </c>
      <c r="B977" s="1274">
        <v>1</v>
      </c>
      <c r="C977" s="1274">
        <v>0</v>
      </c>
      <c r="D977" s="1274">
        <v>21</v>
      </c>
      <c r="E977" s="1274">
        <v>82</v>
      </c>
      <c r="F977" s="1521">
        <v>174.5</v>
      </c>
      <c r="G977" s="1522">
        <v>0.16255239869585469</v>
      </c>
      <c r="H977" s="1523" t="s">
        <v>17</v>
      </c>
      <c r="I977" s="1522" t="s">
        <v>17</v>
      </c>
      <c r="J977" s="1523">
        <v>1</v>
      </c>
      <c r="K977" s="1522">
        <v>2.7027027027027029E-2</v>
      </c>
      <c r="L977" s="1523">
        <v>103</v>
      </c>
      <c r="M977" s="1522">
        <v>8.9487402258905294E-2</v>
      </c>
      <c r="N977" s="1524">
        <v>278.5</v>
      </c>
      <c r="O977" s="1522">
        <v>0.12314835286314393</v>
      </c>
      <c r="P977" s="1529" t="s">
        <v>211</v>
      </c>
      <c r="Q977" s="1503"/>
      <c r="R977" s="1503"/>
      <c r="S977" s="1704"/>
      <c r="T977" s="1717"/>
      <c r="U977" s="1718"/>
      <c r="V977"/>
      <c r="W977"/>
      <c r="X977"/>
      <c r="Y977"/>
      <c r="Z977"/>
      <c r="AA977"/>
      <c r="AB977"/>
      <c r="AC977"/>
      <c r="AD977"/>
      <c r="AE977"/>
      <c r="AF977"/>
      <c r="AG977"/>
      <c r="AH977"/>
      <c r="AI977"/>
      <c r="AJ977"/>
      <c r="AK977"/>
    </row>
    <row r="978" spans="1:37" ht="13" x14ac:dyDescent="0.3">
      <c r="A978" s="1065" t="s">
        <v>212</v>
      </c>
      <c r="B978" s="1274">
        <v>1</v>
      </c>
      <c r="C978" s="1274">
        <v>5</v>
      </c>
      <c r="D978" s="1274">
        <v>33</v>
      </c>
      <c r="E978" s="1274">
        <v>106</v>
      </c>
      <c r="F978" s="1521">
        <v>201.5</v>
      </c>
      <c r="G978" s="1522">
        <v>0.18770377270610153</v>
      </c>
      <c r="H978" s="1523" t="s">
        <v>17</v>
      </c>
      <c r="I978" s="1522" t="s">
        <v>17</v>
      </c>
      <c r="J978" s="1523">
        <v>6</v>
      </c>
      <c r="K978" s="1522">
        <v>0.16216216216216217</v>
      </c>
      <c r="L978" s="1523">
        <v>139</v>
      </c>
      <c r="M978" s="1522">
        <v>0.12076455256298871</v>
      </c>
      <c r="N978" s="1524">
        <v>346.5</v>
      </c>
      <c r="O978" s="1522">
        <v>0.15321689144373205</v>
      </c>
      <c r="P978" s="1529" t="s">
        <v>212</v>
      </c>
      <c r="Q978" s="1503"/>
      <c r="R978" s="1503"/>
      <c r="S978" s="1704"/>
      <c r="T978" s="1717"/>
      <c r="U978" s="1718"/>
      <c r="V978"/>
      <c r="W978"/>
      <c r="X978"/>
      <c r="Y978"/>
      <c r="Z978"/>
      <c r="AA978"/>
      <c r="AB978"/>
      <c r="AC978"/>
      <c r="AD978"/>
      <c r="AE978"/>
      <c r="AF978"/>
      <c r="AG978"/>
      <c r="AH978"/>
      <c r="AI978"/>
      <c r="AJ978"/>
      <c r="AK978"/>
    </row>
    <row r="979" spans="1:37" ht="13" x14ac:dyDescent="0.3">
      <c r="A979" s="1065" t="s">
        <v>213</v>
      </c>
      <c r="B979" s="1274">
        <v>0</v>
      </c>
      <c r="C979" s="1274">
        <v>0</v>
      </c>
      <c r="D979" s="1274">
        <v>3</v>
      </c>
      <c r="E979" s="1274">
        <v>55</v>
      </c>
      <c r="F979" s="1521">
        <v>110</v>
      </c>
      <c r="G979" s="1522">
        <v>0.10246856078248719</v>
      </c>
      <c r="H979" s="1523" t="s">
        <v>17</v>
      </c>
      <c r="I979" s="1522" t="s">
        <v>17</v>
      </c>
      <c r="J979" s="1523">
        <v>0</v>
      </c>
      <c r="K979" s="1522">
        <v>0</v>
      </c>
      <c r="L979" s="1523">
        <v>58</v>
      </c>
      <c r="M979" s="1522">
        <v>5.0390964378801043E-2</v>
      </c>
      <c r="N979" s="1524">
        <v>168</v>
      </c>
      <c r="O979" s="1522">
        <v>7.4286977669688253E-2</v>
      </c>
      <c r="P979" s="1529" t="s">
        <v>213</v>
      </c>
      <c r="Q979" s="1503"/>
      <c r="R979" s="1503"/>
      <c r="S979" s="1704"/>
      <c r="T979" s="1717"/>
      <c r="U979" s="1718"/>
      <c r="V979"/>
      <c r="W979"/>
      <c r="X979"/>
      <c r="Y979"/>
      <c r="Z979"/>
      <c r="AA979"/>
      <c r="AB979"/>
      <c r="AC979"/>
      <c r="AD979"/>
      <c r="AE979"/>
      <c r="AF979"/>
      <c r="AG979"/>
      <c r="AH979"/>
      <c r="AI979"/>
      <c r="AJ979"/>
      <c r="AK979"/>
    </row>
    <row r="980" spans="1:37" ht="13" x14ac:dyDescent="0.3">
      <c r="A980" s="1065" t="s">
        <v>214</v>
      </c>
      <c r="B980" s="1274">
        <v>0</v>
      </c>
      <c r="C980" s="1274">
        <v>0</v>
      </c>
      <c r="D980" s="1274">
        <v>12</v>
      </c>
      <c r="E980" s="1274">
        <v>62</v>
      </c>
      <c r="F980" s="1521">
        <v>86.5</v>
      </c>
      <c r="G980" s="1522">
        <v>8.0577550069864931E-2</v>
      </c>
      <c r="H980" s="1523" t="s">
        <v>17</v>
      </c>
      <c r="I980" s="1522" t="s">
        <v>17</v>
      </c>
      <c r="J980" s="1523">
        <v>0</v>
      </c>
      <c r="K980" s="1522">
        <v>0</v>
      </c>
      <c r="L980" s="1523">
        <v>74</v>
      </c>
      <c r="M980" s="1522">
        <v>6.4291920069504779E-2</v>
      </c>
      <c r="N980" s="1524">
        <v>160.5</v>
      </c>
      <c r="O980" s="1522">
        <v>7.0970594738005752E-2</v>
      </c>
      <c r="P980" s="1529" t="s">
        <v>214</v>
      </c>
      <c r="Q980" s="1503"/>
      <c r="R980" s="1503"/>
      <c r="S980" s="1704"/>
      <c r="T980" s="1717"/>
      <c r="U980" s="1718"/>
      <c r="V980"/>
      <c r="W980"/>
      <c r="X980"/>
      <c r="Y980"/>
      <c r="Z980"/>
      <c r="AA980"/>
      <c r="AB980"/>
      <c r="AC980"/>
      <c r="AD980"/>
      <c r="AE980"/>
      <c r="AF980"/>
      <c r="AG980"/>
      <c r="AH980"/>
      <c r="AI980"/>
      <c r="AJ980"/>
      <c r="AK980"/>
    </row>
    <row r="981" spans="1:37" ht="13" x14ac:dyDescent="0.3">
      <c r="A981" s="1065" t="s">
        <v>215</v>
      </c>
      <c r="B981" s="1274">
        <v>0</v>
      </c>
      <c r="C981" s="1274">
        <v>0</v>
      </c>
      <c r="D981" s="1274">
        <v>3</v>
      </c>
      <c r="E981" s="1274">
        <v>71</v>
      </c>
      <c r="F981" s="1521">
        <v>100.5</v>
      </c>
      <c r="G981" s="1522">
        <v>9.3619003260363293E-2</v>
      </c>
      <c r="H981" s="1523" t="s">
        <v>17</v>
      </c>
      <c r="I981" s="1522" t="s">
        <v>17</v>
      </c>
      <c r="J981" s="1523">
        <v>0</v>
      </c>
      <c r="K981" s="1522">
        <v>0</v>
      </c>
      <c r="L981" s="1523">
        <v>74</v>
      </c>
      <c r="M981" s="1522">
        <v>6.4291920069504779E-2</v>
      </c>
      <c r="N981" s="1524">
        <v>174.5</v>
      </c>
      <c r="O981" s="1522">
        <v>7.716117621047977E-2</v>
      </c>
      <c r="P981" s="1529" t="s">
        <v>215</v>
      </c>
      <c r="Q981" s="1503"/>
      <c r="R981" s="1503"/>
      <c r="S981" s="1704"/>
      <c r="T981" s="1717"/>
      <c r="U981" s="1718"/>
      <c r="V981"/>
      <c r="W981"/>
      <c r="X981"/>
      <c r="Y981"/>
      <c r="Z981"/>
      <c r="AA981"/>
      <c r="AB981"/>
      <c r="AC981"/>
      <c r="AD981"/>
      <c r="AE981"/>
      <c r="AF981"/>
      <c r="AG981"/>
      <c r="AH981"/>
      <c r="AI981"/>
      <c r="AJ981"/>
      <c r="AK981"/>
    </row>
    <row r="982" spans="1:37" ht="13.5" thickBot="1" x14ac:dyDescent="0.35">
      <c r="A982" s="1069" t="s">
        <v>216</v>
      </c>
      <c r="B982" s="1279">
        <v>0</v>
      </c>
      <c r="C982" s="1279">
        <v>0</v>
      </c>
      <c r="D982" s="1279">
        <v>1</v>
      </c>
      <c r="E982" s="1279">
        <v>5</v>
      </c>
      <c r="F982" s="1532">
        <v>5.5</v>
      </c>
      <c r="G982" s="1533">
        <v>5.1234280391243593E-3</v>
      </c>
      <c r="H982" s="1534" t="s">
        <v>17</v>
      </c>
      <c r="I982" s="1533" t="s">
        <v>17</v>
      </c>
      <c r="J982" s="1534">
        <v>0</v>
      </c>
      <c r="K982" s="1533">
        <v>0</v>
      </c>
      <c r="L982" s="1534">
        <v>6</v>
      </c>
      <c r="M982" s="1533">
        <v>5.2128583840139013E-3</v>
      </c>
      <c r="N982" s="1535">
        <v>11.5</v>
      </c>
      <c r="O982" s="1533">
        <v>5.0851204952465177E-3</v>
      </c>
      <c r="P982" s="1745" t="s">
        <v>216</v>
      </c>
      <c r="Q982" s="1537"/>
      <c r="R982" s="1537"/>
      <c r="S982" s="1709"/>
      <c r="T982" s="1746"/>
      <c r="U982" s="1747"/>
      <c r="V982"/>
      <c r="W982"/>
      <c r="X982"/>
      <c r="Y982"/>
      <c r="Z982"/>
      <c r="AA982"/>
      <c r="AB982"/>
      <c r="AC982"/>
      <c r="AD982"/>
      <c r="AE982"/>
      <c r="AF982"/>
      <c r="AG982"/>
      <c r="AH982"/>
      <c r="AI982"/>
      <c r="AJ982"/>
      <c r="AK982"/>
    </row>
    <row r="983" spans="1:37" ht="13" x14ac:dyDescent="0.3">
      <c r="A983" s="1053" t="s">
        <v>217</v>
      </c>
      <c r="B983" s="1273">
        <v>1</v>
      </c>
      <c r="C983" s="1273">
        <v>4</v>
      </c>
      <c r="D983" s="1273">
        <v>77</v>
      </c>
      <c r="E983" s="1273">
        <v>424</v>
      </c>
      <c r="F983" s="1540">
        <v>236</v>
      </c>
      <c r="G983" s="1541">
        <v>0.21984163949697252</v>
      </c>
      <c r="H983" s="1542" t="s">
        <v>17</v>
      </c>
      <c r="I983" s="1541" t="s">
        <v>17</v>
      </c>
      <c r="J983" s="1542">
        <v>5</v>
      </c>
      <c r="K983" s="1541">
        <v>0.13513513513513514</v>
      </c>
      <c r="L983" s="1542">
        <v>501</v>
      </c>
      <c r="M983" s="1541">
        <v>0.43527367506516074</v>
      </c>
      <c r="N983" s="1543">
        <v>742</v>
      </c>
      <c r="O983" s="1541">
        <v>0.32810081804112312</v>
      </c>
      <c r="P983" s="1544" t="s">
        <v>217</v>
      </c>
      <c r="Q983" s="1545"/>
      <c r="R983" s="1545"/>
      <c r="S983" s="1713"/>
      <c r="T983" s="1748"/>
      <c r="U983" s="1749"/>
      <c r="V983"/>
      <c r="W983"/>
      <c r="X983"/>
      <c r="Y983"/>
      <c r="Z983"/>
      <c r="AA983"/>
      <c r="AB983"/>
      <c r="AC983"/>
      <c r="AD983"/>
      <c r="AE983"/>
      <c r="AF983"/>
      <c r="AG983"/>
      <c r="AH983"/>
      <c r="AI983"/>
      <c r="AJ983"/>
      <c r="AK983"/>
    </row>
    <row r="984" spans="1:37" ht="13" x14ac:dyDescent="0.3">
      <c r="A984" s="1065" t="s">
        <v>219</v>
      </c>
      <c r="B984" s="1274">
        <v>1</v>
      </c>
      <c r="C984" s="1274">
        <v>0</v>
      </c>
      <c r="D984" s="1274">
        <v>0</v>
      </c>
      <c r="E984" s="1274">
        <v>72</v>
      </c>
      <c r="F984" s="1521">
        <v>27</v>
      </c>
      <c r="G984" s="1522">
        <v>2.5151374010246856E-2</v>
      </c>
      <c r="H984" s="1523" t="s">
        <v>17</v>
      </c>
      <c r="I984" s="1522" t="s">
        <v>17</v>
      </c>
      <c r="J984" s="1523">
        <v>1</v>
      </c>
      <c r="K984" s="1522">
        <v>2.7027027027027029E-2</v>
      </c>
      <c r="L984" s="1523">
        <v>72</v>
      </c>
      <c r="M984" s="1522">
        <v>6.2554300608166816E-2</v>
      </c>
      <c r="N984" s="1524">
        <v>100</v>
      </c>
      <c r="O984" s="1522">
        <v>4.4218439089100156E-2</v>
      </c>
      <c r="P984" s="1525" t="s">
        <v>219</v>
      </c>
      <c r="Q984" s="1546"/>
      <c r="R984" s="1546"/>
      <c r="S984" s="1716"/>
      <c r="T984" s="1717"/>
      <c r="U984" s="1718"/>
      <c r="V984"/>
      <c r="W984"/>
      <c r="X984"/>
      <c r="Y984"/>
      <c r="Z984"/>
      <c r="AA984"/>
      <c r="AB984"/>
      <c r="AC984"/>
      <c r="AD984"/>
      <c r="AE984"/>
      <c r="AF984"/>
      <c r="AG984"/>
      <c r="AH984"/>
      <c r="AI984"/>
      <c r="AJ984"/>
      <c r="AK984"/>
    </row>
    <row r="985" spans="1:37" ht="13" x14ac:dyDescent="0.3">
      <c r="A985" s="1065" t="s">
        <v>220</v>
      </c>
      <c r="B985" s="1274">
        <v>0</v>
      </c>
      <c r="C985" s="1274">
        <v>0</v>
      </c>
      <c r="D985" s="1274">
        <v>4</v>
      </c>
      <c r="E985" s="1274">
        <v>24</v>
      </c>
      <c r="F985" s="1521">
        <v>35.5</v>
      </c>
      <c r="G985" s="1522">
        <v>3.3069399161620869E-2</v>
      </c>
      <c r="H985" s="1523" t="s">
        <v>17</v>
      </c>
      <c r="I985" s="1522" t="s">
        <v>17</v>
      </c>
      <c r="J985" s="1523">
        <v>0</v>
      </c>
      <c r="K985" s="1522">
        <v>0</v>
      </c>
      <c r="L985" s="1523">
        <v>28</v>
      </c>
      <c r="M985" s="1522">
        <v>2.4326672458731539E-2</v>
      </c>
      <c r="N985" s="1524">
        <v>63.5</v>
      </c>
      <c r="O985" s="1522">
        <v>2.8078708821578598E-2</v>
      </c>
      <c r="P985" s="1525" t="s">
        <v>220</v>
      </c>
      <c r="Q985" s="1546"/>
      <c r="R985" s="1546"/>
      <c r="S985" s="1716"/>
      <c r="T985" s="1717"/>
      <c r="U985" s="1718"/>
      <c r="V985"/>
      <c r="W985"/>
      <c r="X985"/>
      <c r="Y985"/>
      <c r="Z985"/>
      <c r="AA985"/>
      <c r="AB985"/>
      <c r="AC985"/>
      <c r="AD985"/>
      <c r="AE985"/>
      <c r="AF985"/>
      <c r="AG985"/>
      <c r="AH985"/>
      <c r="AI985"/>
      <c r="AJ985"/>
      <c r="AK985"/>
    </row>
    <row r="986" spans="1:37" ht="13" x14ac:dyDescent="0.3">
      <c r="A986" s="1065" t="s">
        <v>221</v>
      </c>
      <c r="B986" s="1274">
        <v>0</v>
      </c>
      <c r="C986" s="1274">
        <v>0</v>
      </c>
      <c r="D986" s="1274">
        <v>0</v>
      </c>
      <c r="E986" s="1274">
        <v>1</v>
      </c>
      <c r="F986" s="1521">
        <v>8.5</v>
      </c>
      <c r="G986" s="1522">
        <v>7.918025151374011E-3</v>
      </c>
      <c r="H986" s="1523" t="s">
        <v>17</v>
      </c>
      <c r="I986" s="1522" t="s">
        <v>17</v>
      </c>
      <c r="J986" s="1523">
        <v>0</v>
      </c>
      <c r="K986" s="1522">
        <v>0</v>
      </c>
      <c r="L986" s="1523">
        <v>1</v>
      </c>
      <c r="M986" s="1522">
        <v>8.6880973066898344E-4</v>
      </c>
      <c r="N986" s="1524">
        <v>9.5</v>
      </c>
      <c r="O986" s="1522">
        <v>4.2007517134645149E-3</v>
      </c>
      <c r="P986" s="1525" t="s">
        <v>221</v>
      </c>
      <c r="Q986" s="1546"/>
      <c r="R986" s="1546"/>
      <c r="S986" s="1716"/>
      <c r="T986" s="1717"/>
      <c r="U986" s="1718"/>
      <c r="V986"/>
      <c r="W986"/>
      <c r="X986"/>
      <c r="Y986"/>
      <c r="Z986"/>
      <c r="AA986"/>
      <c r="AB986"/>
      <c r="AC986"/>
      <c r="AD986"/>
      <c r="AE986"/>
      <c r="AF986"/>
      <c r="AG986"/>
      <c r="AH986"/>
      <c r="AI986"/>
      <c r="AJ986"/>
      <c r="AK986"/>
    </row>
    <row r="987" spans="1:37" ht="13.5" thickBot="1" x14ac:dyDescent="0.35">
      <c r="A987" s="1547" t="s">
        <v>222</v>
      </c>
      <c r="B987" s="1548" t="s">
        <v>218</v>
      </c>
      <c r="C987" s="1548">
        <v>1</v>
      </c>
      <c r="D987" s="1548">
        <v>0</v>
      </c>
      <c r="E987" s="1548">
        <v>1</v>
      </c>
      <c r="F987" s="1521">
        <v>2.5</v>
      </c>
      <c r="G987" s="1522">
        <v>2.328830926874709E-3</v>
      </c>
      <c r="H987" s="1523" t="s">
        <v>17</v>
      </c>
      <c r="I987" s="1522" t="s">
        <v>17</v>
      </c>
      <c r="J987" s="1523">
        <v>1</v>
      </c>
      <c r="K987" s="1522">
        <v>2.7027027027027029E-2</v>
      </c>
      <c r="L987" s="1523">
        <v>1</v>
      </c>
      <c r="M987" s="1522">
        <v>8.6880973066898344E-4</v>
      </c>
      <c r="N987" s="1524">
        <v>4.5</v>
      </c>
      <c r="O987" s="1522">
        <v>1.989829759009507E-3</v>
      </c>
      <c r="P987" s="1745" t="s">
        <v>222</v>
      </c>
      <c r="Q987" s="1616"/>
      <c r="R987" s="1616"/>
      <c r="S987" s="1750"/>
      <c r="T987" s="1746"/>
      <c r="U987" s="1747"/>
      <c r="V987"/>
      <c r="W987"/>
      <c r="X987"/>
      <c r="Y987"/>
      <c r="Z987"/>
      <c r="AA987"/>
      <c r="AB987"/>
      <c r="AC987"/>
      <c r="AD987"/>
      <c r="AE987"/>
      <c r="AF987"/>
      <c r="AG987"/>
      <c r="AH987"/>
      <c r="AI987"/>
      <c r="AJ987"/>
      <c r="AK987"/>
    </row>
    <row r="988" spans="1:37" ht="13.5" thickBot="1" x14ac:dyDescent="0.35">
      <c r="A988" s="1090" t="s">
        <v>46</v>
      </c>
      <c r="B988" s="1427">
        <v>4</v>
      </c>
      <c r="C988" s="1427">
        <v>33</v>
      </c>
      <c r="D988" s="1427">
        <v>186</v>
      </c>
      <c r="E988" s="1427">
        <v>965</v>
      </c>
      <c r="F988" s="1552">
        <v>1073.5</v>
      </c>
      <c r="G988" s="1553">
        <v>1</v>
      </c>
      <c r="H988" s="1552" t="s">
        <v>17</v>
      </c>
      <c r="I988" s="1553" t="s">
        <v>17</v>
      </c>
      <c r="J988" s="1552">
        <v>37</v>
      </c>
      <c r="K988" s="1553">
        <v>1</v>
      </c>
      <c r="L988" s="1552">
        <v>1151</v>
      </c>
      <c r="M988" s="1553">
        <v>0.99999999999999989</v>
      </c>
      <c r="N988" s="1552">
        <v>2261.5</v>
      </c>
      <c r="O988" s="1553">
        <v>1</v>
      </c>
      <c r="P988" s="1751"/>
      <c r="Q988" s="1752"/>
      <c r="R988" s="1752"/>
      <c r="S988" s="1753"/>
      <c r="T988" s="1754"/>
      <c r="U988" s="1755"/>
      <c r="V988"/>
      <c r="W988"/>
      <c r="X988"/>
      <c r="Y988"/>
      <c r="Z988"/>
      <c r="AA988"/>
      <c r="AB988"/>
      <c r="AC988"/>
      <c r="AD988"/>
      <c r="AE988"/>
      <c r="AF988" s="1564"/>
      <c r="AG988" s="1564"/>
      <c r="AH988" s="1564"/>
      <c r="AI988"/>
      <c r="AJ988"/>
      <c r="AK988"/>
    </row>
    <row r="989" spans="1:37" ht="13" x14ac:dyDescent="0.3">
      <c r="A989"/>
      <c r="B989" s="4"/>
      <c r="C989" s="4"/>
      <c r="D989" s="4"/>
      <c r="E989" s="4"/>
      <c r="F989" s="1559" t="s">
        <v>537</v>
      </c>
      <c r="G989" s="1560" t="s">
        <v>538</v>
      </c>
      <c r="H989" s="1559" t="s">
        <v>537</v>
      </c>
      <c r="I989" s="1560" t="s">
        <v>538</v>
      </c>
      <c r="J989" s="1559" t="s">
        <v>537</v>
      </c>
      <c r="K989" s="1560" t="s">
        <v>538</v>
      </c>
      <c r="L989" s="1559" t="s">
        <v>537</v>
      </c>
      <c r="M989" s="1560" t="s">
        <v>538</v>
      </c>
      <c r="N989" s="1559" t="s">
        <v>537</v>
      </c>
      <c r="O989" s="1560" t="s">
        <v>538</v>
      </c>
      <c r="P989"/>
      <c r="Q989"/>
      <c r="R989"/>
      <c r="S989"/>
      <c r="T989"/>
      <c r="U989"/>
      <c r="V989"/>
      <c r="W989"/>
      <c r="X989"/>
      <c r="Y989"/>
      <c r="Z989"/>
      <c r="AA989"/>
      <c r="AB989"/>
      <c r="AC989"/>
      <c r="AD989"/>
      <c r="AE989"/>
      <c r="AF989"/>
      <c r="AG989"/>
      <c r="AH989"/>
      <c r="AI989"/>
      <c r="AJ989"/>
      <c r="AK989"/>
    </row>
    <row r="990" spans="1:37" ht="13" thickBot="1" x14ac:dyDescent="0.3">
      <c r="A990"/>
      <c r="B990" s="4"/>
      <c r="C990" s="4"/>
      <c r="D990" s="4"/>
      <c r="E990" s="4"/>
      <c r="F990" s="1561">
        <v>0.71169073125291105</v>
      </c>
      <c r="G990" s="1562">
        <v>0.28830926874708895</v>
      </c>
      <c r="H990" s="1561" t="s">
        <v>17</v>
      </c>
      <c r="I990" s="1562" t="s">
        <v>17</v>
      </c>
      <c r="J990" s="1561">
        <v>0.81081081081081086</v>
      </c>
      <c r="K990" s="1562">
        <v>0.1891891891891892</v>
      </c>
      <c r="L990" s="1561">
        <v>0.47610773240660298</v>
      </c>
      <c r="M990" s="1562">
        <v>0.52389226759339691</v>
      </c>
      <c r="N990" s="1561">
        <v>0.59341145257572414</v>
      </c>
      <c r="O990" s="1562">
        <v>0.40658854742427591</v>
      </c>
      <c r="P990"/>
      <c r="Q990"/>
      <c r="R990"/>
      <c r="S990"/>
      <c r="T990"/>
      <c r="U990"/>
      <c r="V990"/>
      <c r="W990"/>
      <c r="X990"/>
      <c r="Y990"/>
      <c r="Z990"/>
      <c r="AA990"/>
      <c r="AB990"/>
      <c r="AC990"/>
      <c r="AD990"/>
      <c r="AE990"/>
      <c r="AF990"/>
      <c r="AG990"/>
      <c r="AH990"/>
      <c r="AI990"/>
      <c r="AJ990"/>
      <c r="AK990"/>
    </row>
    <row r="991" spans="1:37" ht="25.5" thickBot="1" x14ac:dyDescent="0.55000000000000004">
      <c r="A991" s="1011" t="s">
        <v>576</v>
      </c>
      <c r="B991" s="1012"/>
      <c r="C991" s="1012"/>
      <c r="D991" s="4"/>
      <c r="E991" s="4"/>
      <c r="F991" s="4"/>
      <c r="G991" s="4"/>
      <c r="H991" s="4"/>
      <c r="I991" s="4"/>
      <c r="J991" s="4"/>
      <c r="K991" s="4"/>
      <c r="L991" s="4"/>
      <c r="M991" s="4"/>
      <c r="N991" s="4"/>
      <c r="O991" s="4"/>
      <c r="P991" s="4"/>
      <c r="Q991" s="4"/>
      <c r="R991" s="4"/>
      <c r="S991" s="4"/>
      <c r="T991" s="4"/>
      <c r="U991" s="4"/>
      <c r="V991" s="4"/>
      <c r="W991" s="4"/>
      <c r="X991" s="4"/>
      <c r="Y991" s="1564"/>
      <c r="Z991" s="1564"/>
      <c r="AA991" s="1564"/>
      <c r="AB991" s="1564"/>
      <c r="AC991" s="1564"/>
      <c r="AD991" s="1564"/>
      <c r="AE991" s="1564"/>
      <c r="AF991"/>
      <c r="AG991"/>
      <c r="AH991"/>
      <c r="AI991"/>
      <c r="AJ991"/>
      <c r="AK991"/>
    </row>
    <row r="992" spans="1:37" ht="13.5" thickBot="1" x14ac:dyDescent="0.35">
      <c r="A992" s="1414" t="s">
        <v>191</v>
      </c>
      <c r="B992" s="4"/>
      <c r="C992" s="4"/>
      <c r="D992" s="1558"/>
      <c r="E992" s="1558" t="s">
        <v>577</v>
      </c>
      <c r="F992" s="1558"/>
      <c r="G992" s="4"/>
      <c r="H992" s="4"/>
      <c r="I992" s="4"/>
      <c r="J992" s="4"/>
      <c r="K992" s="4"/>
      <c r="L992" s="4"/>
      <c r="M992" s="4"/>
      <c r="N992" s="4"/>
      <c r="O992" s="4"/>
      <c r="P992" s="4"/>
      <c r="Q992" s="4"/>
      <c r="R992" s="4"/>
      <c r="S992" s="4"/>
      <c r="T992" s="4"/>
      <c r="U992" s="4"/>
      <c r="V992" s="4"/>
      <c r="W992" s="4"/>
      <c r="X992" s="4"/>
      <c r="Y992" s="4"/>
      <c r="Z992" s="4"/>
      <c r="AA992" s="4"/>
      <c r="AB992" s="4"/>
      <c r="AC992"/>
      <c r="AD992"/>
      <c r="AE992"/>
      <c r="AF992"/>
      <c r="AG992"/>
      <c r="AH992"/>
      <c r="AI992"/>
      <c r="AJ992"/>
      <c r="AK992"/>
    </row>
    <row r="993" spans="1:37" ht="13.5" thickTop="1" x14ac:dyDescent="0.3">
      <c r="A993" s="1017" t="s">
        <v>192</v>
      </c>
      <c r="B993" s="1491">
        <v>30104</v>
      </c>
      <c r="C993" s="931">
        <v>30238</v>
      </c>
      <c r="D993" s="931">
        <v>30238</v>
      </c>
      <c r="E993" s="931">
        <v>30264</v>
      </c>
      <c r="F993" s="931">
        <v>30295</v>
      </c>
      <c r="G993" s="931">
        <v>30295</v>
      </c>
      <c r="H993" s="1495">
        <v>1982</v>
      </c>
      <c r="I993" s="1019"/>
      <c r="J993" s="1019"/>
      <c r="K993" s="1020"/>
      <c r="L993" s="1020"/>
      <c r="M993" s="1020"/>
      <c r="N993" s="1020"/>
      <c r="O993" s="1021"/>
      <c r="P993" s="1022"/>
      <c r="Q993" s="1022"/>
      <c r="R993" s="1022"/>
      <c r="S993" s="1701"/>
      <c r="T993" s="1702"/>
      <c r="U993" s="1702"/>
      <c r="V993" s="1743"/>
      <c r="W993" s="1744"/>
      <c r="X993"/>
      <c r="Y993"/>
      <c r="Z993"/>
      <c r="AA993"/>
      <c r="AB993"/>
      <c r="AC993"/>
      <c r="AD993"/>
      <c r="AE993"/>
      <c r="AF993"/>
      <c r="AG993"/>
      <c r="AH993"/>
      <c r="AI993"/>
      <c r="AJ993"/>
      <c r="AK993"/>
    </row>
    <row r="994" spans="1:37" ht="13" x14ac:dyDescent="0.3">
      <c r="A994" s="1025" t="s">
        <v>193</v>
      </c>
      <c r="B994" s="1496" t="s">
        <v>242</v>
      </c>
      <c r="C994" s="1173" t="s">
        <v>242</v>
      </c>
      <c r="D994" s="1173" t="s">
        <v>242</v>
      </c>
      <c r="E994" s="1173" t="s">
        <v>242</v>
      </c>
      <c r="F994" s="1173" t="s">
        <v>242</v>
      </c>
      <c r="G994" s="1173" t="s">
        <v>242</v>
      </c>
      <c r="H994" s="1499"/>
      <c r="I994" s="1500"/>
      <c r="J994" s="1500"/>
      <c r="K994" s="1501"/>
      <c r="L994" s="1501"/>
      <c r="M994" s="1501"/>
      <c r="N994" s="1501"/>
      <c r="O994" s="1502"/>
      <c r="P994" s="1173"/>
      <c r="Q994" s="1173"/>
      <c r="R994" s="1173"/>
      <c r="S994" s="1704"/>
      <c r="T994" s="1705"/>
      <c r="U994" s="1705"/>
      <c r="V994" s="1717"/>
      <c r="W994" s="1718"/>
      <c r="X994"/>
      <c r="Y994"/>
      <c r="Z994"/>
      <c r="AA994"/>
      <c r="AB994"/>
      <c r="AC994"/>
      <c r="AD994"/>
      <c r="AE994"/>
      <c r="AF994"/>
      <c r="AG994"/>
      <c r="AH994"/>
      <c r="AI994"/>
      <c r="AJ994"/>
      <c r="AK994"/>
    </row>
    <row r="995" spans="1:37" ht="13" x14ac:dyDescent="0.3">
      <c r="A995" s="1025" t="s">
        <v>195</v>
      </c>
      <c r="B995" s="1496" t="s">
        <v>246</v>
      </c>
      <c r="C995" s="1173" t="s">
        <v>283</v>
      </c>
      <c r="D995" s="1173" t="s">
        <v>283</v>
      </c>
      <c r="E995" s="1173" t="s">
        <v>246</v>
      </c>
      <c r="F995" s="1173" t="s">
        <v>246</v>
      </c>
      <c r="G995" s="1173" t="s">
        <v>246</v>
      </c>
      <c r="H995" s="1033" t="s">
        <v>46</v>
      </c>
      <c r="I995" s="1500"/>
      <c r="J995" s="1501"/>
      <c r="K995" s="1501"/>
      <c r="L995" s="1501"/>
      <c r="M995" s="1501"/>
      <c r="N995" s="1501"/>
      <c r="O995" s="1502"/>
      <c r="P995" s="1173"/>
      <c r="Q995" s="1173"/>
      <c r="R995" s="1503"/>
      <c r="S995" s="1704"/>
      <c r="T995" s="1705"/>
      <c r="U995" s="1705"/>
      <c r="V995" s="1717"/>
      <c r="W995" s="1718"/>
      <c r="X995"/>
      <c r="Y995"/>
      <c r="Z995"/>
      <c r="AA995"/>
      <c r="AB995"/>
      <c r="AC995"/>
      <c r="AD995"/>
      <c r="AE995"/>
      <c r="AF995"/>
      <c r="AG995"/>
      <c r="AH995"/>
      <c r="AI995"/>
      <c r="AJ995"/>
      <c r="AK995"/>
    </row>
    <row r="996" spans="1:37" ht="13.5" thickBot="1" x14ac:dyDescent="0.35">
      <c r="A996" s="1504" t="s">
        <v>292</v>
      </c>
      <c r="B996" s="1505">
        <v>10400</v>
      </c>
      <c r="C996" s="1268">
        <v>7680</v>
      </c>
      <c r="D996" s="1268">
        <v>7680</v>
      </c>
      <c r="E996" s="1268">
        <v>8320</v>
      </c>
      <c r="F996" s="1268">
        <v>8310</v>
      </c>
      <c r="G996" s="1268">
        <v>8310</v>
      </c>
      <c r="H996" s="1508" t="s">
        <v>531</v>
      </c>
      <c r="I996" s="1605"/>
      <c r="J996" s="1510"/>
      <c r="K996" s="1510"/>
      <c r="L996" s="1510"/>
      <c r="M996" s="1510"/>
      <c r="N996" s="1510"/>
      <c r="O996" s="1511"/>
      <c r="P996" s="1512" t="s">
        <v>532</v>
      </c>
      <c r="Q996" s="1513"/>
      <c r="R996" s="1514"/>
      <c r="S996" s="1704"/>
      <c r="T996" s="1705"/>
      <c r="U996" s="1705"/>
      <c r="V996" s="1717"/>
      <c r="W996" s="1718"/>
      <c r="X996"/>
      <c r="Y996"/>
      <c r="Z996"/>
      <c r="AA996"/>
      <c r="AB996"/>
      <c r="AC996"/>
      <c r="AD996"/>
      <c r="AE996"/>
      <c r="AF996"/>
      <c r="AG996"/>
      <c r="AH996"/>
      <c r="AI996"/>
      <c r="AJ996"/>
      <c r="AK996"/>
    </row>
    <row r="997" spans="1:37" ht="13.5" thickBot="1" x14ac:dyDescent="0.35">
      <c r="A997" s="1515" t="s">
        <v>199</v>
      </c>
      <c r="B997" s="1505" t="s">
        <v>200</v>
      </c>
      <c r="C997" s="1268" t="s">
        <v>206</v>
      </c>
      <c r="D997" s="1268" t="s">
        <v>206</v>
      </c>
      <c r="E997" s="1268" t="s">
        <v>206</v>
      </c>
      <c r="F997" s="1268" t="s">
        <v>201</v>
      </c>
      <c r="G997" s="1268" t="s">
        <v>201</v>
      </c>
      <c r="H997" s="1050" t="s">
        <v>201</v>
      </c>
      <c r="I997" s="1051" t="s">
        <v>202</v>
      </c>
      <c r="J997" s="1050" t="s">
        <v>200</v>
      </c>
      <c r="K997" s="1051" t="s">
        <v>204</v>
      </c>
      <c r="L997" s="1050" t="s">
        <v>248</v>
      </c>
      <c r="M997" s="1516" t="s">
        <v>204</v>
      </c>
      <c r="N997" s="1050" t="s">
        <v>206</v>
      </c>
      <c r="O997" s="1051" t="s">
        <v>202</v>
      </c>
      <c r="P997" s="1517" t="s">
        <v>207</v>
      </c>
      <c r="Q997" s="1051" t="s">
        <v>204</v>
      </c>
      <c r="R997" s="1518"/>
      <c r="S997" s="1704"/>
      <c r="T997" s="1705"/>
      <c r="U997" s="1705"/>
      <c r="V997" s="1717"/>
      <c r="W997" s="1718"/>
      <c r="X997"/>
      <c r="Y997"/>
      <c r="Z997"/>
      <c r="AA997"/>
      <c r="AB997"/>
      <c r="AC997"/>
      <c r="AD997"/>
      <c r="AE997"/>
      <c r="AF997"/>
      <c r="AG997"/>
      <c r="AH997"/>
      <c r="AI997"/>
      <c r="AJ997"/>
      <c r="AK997"/>
    </row>
    <row r="998" spans="1:37" ht="13" x14ac:dyDescent="0.3">
      <c r="A998" s="1053" t="s">
        <v>208</v>
      </c>
      <c r="B998" s="1273">
        <v>0</v>
      </c>
      <c r="C998" s="1273">
        <v>0</v>
      </c>
      <c r="D998" s="1273">
        <v>0</v>
      </c>
      <c r="E998" s="1273">
        <v>78</v>
      </c>
      <c r="F998" s="1756">
        <v>75</v>
      </c>
      <c r="G998" s="1756">
        <v>81</v>
      </c>
      <c r="H998" s="1757" t="s">
        <v>17</v>
      </c>
      <c r="I998" s="1758" t="s">
        <v>17</v>
      </c>
      <c r="J998" s="1523">
        <v>0</v>
      </c>
      <c r="K998" s="1522">
        <v>0</v>
      </c>
      <c r="L998" s="1757" t="s">
        <v>17</v>
      </c>
      <c r="M998" s="1759" t="s">
        <v>17</v>
      </c>
      <c r="N998" s="1523">
        <v>78</v>
      </c>
      <c r="O998" s="1522">
        <v>3.106332138590203E-2</v>
      </c>
      <c r="P998" s="1584">
        <v>78</v>
      </c>
      <c r="Q998" s="1522">
        <v>3.0660377358490566E-2</v>
      </c>
      <c r="R998" s="1525" t="s">
        <v>208</v>
      </c>
      <c r="S998" s="1704"/>
      <c r="T998" s="1705"/>
      <c r="U998" s="1705"/>
      <c r="V998" s="1717"/>
      <c r="W998" s="1718"/>
      <c r="X998"/>
      <c r="Y998"/>
      <c r="Z998"/>
      <c r="AA998"/>
      <c r="AB998"/>
      <c r="AC998"/>
      <c r="AD998"/>
      <c r="AE998"/>
      <c r="AF998"/>
      <c r="AG998"/>
      <c r="AH998"/>
      <c r="AI998"/>
      <c r="AJ998"/>
      <c r="AK998"/>
    </row>
    <row r="999" spans="1:37" ht="13" x14ac:dyDescent="0.3">
      <c r="A999" s="1065" t="s">
        <v>209</v>
      </c>
      <c r="B999" s="1274">
        <v>19</v>
      </c>
      <c r="C999" s="1274">
        <v>41</v>
      </c>
      <c r="D999" s="1274">
        <v>45</v>
      </c>
      <c r="E999" s="1274">
        <v>17</v>
      </c>
      <c r="F999" s="1760">
        <v>10</v>
      </c>
      <c r="G999" s="1760">
        <v>5</v>
      </c>
      <c r="H999" s="1757" t="s">
        <v>17</v>
      </c>
      <c r="I999" s="1758" t="s">
        <v>17</v>
      </c>
      <c r="J999" s="1523">
        <v>19</v>
      </c>
      <c r="K999" s="1522">
        <v>0.5757575757575758</v>
      </c>
      <c r="L999" s="1757" t="s">
        <v>17</v>
      </c>
      <c r="M999" s="1759" t="s">
        <v>17</v>
      </c>
      <c r="N999" s="1523">
        <v>60</v>
      </c>
      <c r="O999" s="1522">
        <v>2.3894862604540025E-2</v>
      </c>
      <c r="P999" s="1584">
        <v>79</v>
      </c>
      <c r="Q999" s="1522">
        <v>3.1053459119496855E-2</v>
      </c>
      <c r="R999" s="1525" t="s">
        <v>209</v>
      </c>
      <c r="S999" s="1704"/>
      <c r="T999" s="1705"/>
      <c r="U999" s="1705"/>
      <c r="V999" s="1717"/>
      <c r="W999" s="1718"/>
      <c r="X999"/>
      <c r="Y999"/>
      <c r="Z999"/>
      <c r="AA999"/>
      <c r="AB999"/>
      <c r="AC999"/>
      <c r="AD999"/>
      <c r="AE999"/>
      <c r="AF999"/>
      <c r="AG999"/>
      <c r="AH999"/>
      <c r="AI999"/>
      <c r="AJ999"/>
      <c r="AK999"/>
    </row>
    <row r="1000" spans="1:37" ht="13" x14ac:dyDescent="0.3">
      <c r="A1000" s="1065" t="s">
        <v>211</v>
      </c>
      <c r="B1000" s="1274">
        <v>12</v>
      </c>
      <c r="C1000" s="1274">
        <v>88</v>
      </c>
      <c r="D1000" s="1274">
        <v>74</v>
      </c>
      <c r="E1000" s="1274">
        <v>266</v>
      </c>
      <c r="F1000" s="1760">
        <v>249</v>
      </c>
      <c r="G1000" s="1760">
        <v>100</v>
      </c>
      <c r="H1000" s="1757" t="s">
        <v>17</v>
      </c>
      <c r="I1000" s="1758" t="s">
        <v>17</v>
      </c>
      <c r="J1000" s="1523">
        <v>12</v>
      </c>
      <c r="K1000" s="1522">
        <v>0.36363636363636365</v>
      </c>
      <c r="L1000" s="1757" t="s">
        <v>17</v>
      </c>
      <c r="M1000" s="1759" t="s">
        <v>17</v>
      </c>
      <c r="N1000" s="1523">
        <v>347</v>
      </c>
      <c r="O1000" s="1522">
        <v>0.13819195539625648</v>
      </c>
      <c r="P1000" s="1584">
        <v>359</v>
      </c>
      <c r="Q1000" s="1522">
        <v>0.14111635220125787</v>
      </c>
      <c r="R1000" s="1529" t="s">
        <v>211</v>
      </c>
      <c r="S1000" s="1704"/>
      <c r="T1000" s="1705"/>
      <c r="U1000" s="1705"/>
      <c r="V1000" s="1717"/>
      <c r="W1000" s="1718"/>
      <c r="X1000"/>
      <c r="Y1000"/>
      <c r="Z1000"/>
      <c r="AA1000"/>
      <c r="AB1000"/>
      <c r="AC1000"/>
      <c r="AD1000"/>
      <c r="AE1000"/>
      <c r="AF1000"/>
      <c r="AG1000"/>
      <c r="AH1000"/>
      <c r="AI1000"/>
      <c r="AJ1000"/>
      <c r="AK1000"/>
    </row>
    <row r="1001" spans="1:37" ht="13" x14ac:dyDescent="0.3">
      <c r="A1001" s="1065" t="s">
        <v>212</v>
      </c>
      <c r="B1001" s="1274">
        <v>1</v>
      </c>
      <c r="C1001" s="1274">
        <v>115</v>
      </c>
      <c r="D1001" s="1274">
        <v>125</v>
      </c>
      <c r="E1001" s="1274">
        <v>284</v>
      </c>
      <c r="F1001" s="1760">
        <v>258</v>
      </c>
      <c r="G1001" s="1760">
        <v>145</v>
      </c>
      <c r="H1001" s="1757" t="s">
        <v>17</v>
      </c>
      <c r="I1001" s="1758" t="s">
        <v>17</v>
      </c>
      <c r="J1001" s="1523">
        <v>1</v>
      </c>
      <c r="K1001" s="1522">
        <v>3.0303030303030304E-2</v>
      </c>
      <c r="L1001" s="1757" t="s">
        <v>17</v>
      </c>
      <c r="M1001" s="1759" t="s">
        <v>17</v>
      </c>
      <c r="N1001" s="1523">
        <v>404</v>
      </c>
      <c r="O1001" s="1522">
        <v>0.1608920748705695</v>
      </c>
      <c r="P1001" s="1584">
        <v>405</v>
      </c>
      <c r="Q1001" s="1522">
        <v>0.15919811320754718</v>
      </c>
      <c r="R1001" s="1529" t="s">
        <v>212</v>
      </c>
      <c r="S1001" s="1704"/>
      <c r="T1001" s="1705"/>
      <c r="U1001" s="1705"/>
      <c r="V1001" s="1717"/>
      <c r="W1001" s="1718"/>
      <c r="X1001"/>
      <c r="Y1001"/>
      <c r="Z1001"/>
      <c r="AA1001"/>
      <c r="AB1001"/>
      <c r="AC1001"/>
      <c r="AD1001"/>
      <c r="AE1001"/>
      <c r="AF1001"/>
      <c r="AG1001"/>
      <c r="AH1001"/>
      <c r="AI1001"/>
      <c r="AJ1001"/>
      <c r="AK1001"/>
    </row>
    <row r="1002" spans="1:37" ht="13" x14ac:dyDescent="0.3">
      <c r="A1002" s="1065" t="s">
        <v>213</v>
      </c>
      <c r="B1002" s="1274">
        <v>0</v>
      </c>
      <c r="C1002" s="1274">
        <v>108</v>
      </c>
      <c r="D1002" s="1274">
        <v>85</v>
      </c>
      <c r="E1002" s="1274">
        <v>193</v>
      </c>
      <c r="F1002" s="1760">
        <v>152</v>
      </c>
      <c r="G1002" s="1760">
        <v>68</v>
      </c>
      <c r="H1002" s="1757" t="s">
        <v>17</v>
      </c>
      <c r="I1002" s="1758" t="s">
        <v>17</v>
      </c>
      <c r="J1002" s="1523">
        <v>0</v>
      </c>
      <c r="K1002" s="1522">
        <v>0</v>
      </c>
      <c r="L1002" s="1757" t="s">
        <v>17</v>
      </c>
      <c r="M1002" s="1759" t="s">
        <v>17</v>
      </c>
      <c r="N1002" s="1523">
        <v>289.5</v>
      </c>
      <c r="O1002" s="1522">
        <v>0.11529271206690561</v>
      </c>
      <c r="P1002" s="1584">
        <v>289.5</v>
      </c>
      <c r="Q1002" s="1522">
        <v>0.11379716981132075</v>
      </c>
      <c r="R1002" s="1529" t="s">
        <v>213</v>
      </c>
      <c r="S1002" s="1704"/>
      <c r="T1002" s="1705"/>
      <c r="U1002" s="1705"/>
      <c r="V1002" s="1717"/>
      <c r="W1002" s="1718"/>
      <c r="X1002"/>
      <c r="Y1002"/>
      <c r="Z1002"/>
      <c r="AA1002"/>
      <c r="AB1002"/>
      <c r="AC1002"/>
      <c r="AD1002"/>
      <c r="AE1002"/>
      <c r="AF1002"/>
      <c r="AG1002"/>
      <c r="AH1002"/>
      <c r="AI1002"/>
      <c r="AJ1002"/>
      <c r="AK1002"/>
    </row>
    <row r="1003" spans="1:37" ht="13" x14ac:dyDescent="0.3">
      <c r="A1003" s="1065" t="s">
        <v>214</v>
      </c>
      <c r="B1003" s="1274">
        <v>0</v>
      </c>
      <c r="C1003" s="1274">
        <v>87</v>
      </c>
      <c r="D1003" s="1274">
        <v>117</v>
      </c>
      <c r="E1003" s="1274">
        <v>89</v>
      </c>
      <c r="F1003" s="1760">
        <v>138</v>
      </c>
      <c r="G1003" s="1760">
        <v>35</v>
      </c>
      <c r="H1003" s="1757" t="s">
        <v>17</v>
      </c>
      <c r="I1003" s="1758" t="s">
        <v>17</v>
      </c>
      <c r="J1003" s="1523">
        <v>0</v>
      </c>
      <c r="K1003" s="1522">
        <v>0</v>
      </c>
      <c r="L1003" s="1757" t="s">
        <v>17</v>
      </c>
      <c r="M1003" s="1759" t="s">
        <v>17</v>
      </c>
      <c r="N1003" s="1523">
        <v>191</v>
      </c>
      <c r="O1003" s="1522">
        <v>7.6065312624452402E-2</v>
      </c>
      <c r="P1003" s="1584">
        <v>191</v>
      </c>
      <c r="Q1003" s="1522">
        <v>7.5078616352201255E-2</v>
      </c>
      <c r="R1003" s="1529" t="s">
        <v>214</v>
      </c>
      <c r="S1003" s="1704"/>
      <c r="T1003" s="1705"/>
      <c r="U1003" s="1705"/>
      <c r="V1003" s="1717"/>
      <c r="W1003" s="1718"/>
      <c r="X1003"/>
      <c r="Y1003"/>
      <c r="Z1003"/>
      <c r="AA1003"/>
      <c r="AB1003"/>
      <c r="AC1003"/>
      <c r="AD1003"/>
      <c r="AE1003"/>
      <c r="AF1003"/>
      <c r="AG1003"/>
      <c r="AH1003"/>
      <c r="AI1003"/>
      <c r="AJ1003"/>
      <c r="AK1003"/>
    </row>
    <row r="1004" spans="1:37" ht="13" x14ac:dyDescent="0.3">
      <c r="A1004" s="1065" t="s">
        <v>215</v>
      </c>
      <c r="B1004" s="1274">
        <v>0</v>
      </c>
      <c r="C1004" s="1274">
        <v>103</v>
      </c>
      <c r="D1004" s="1274">
        <v>98</v>
      </c>
      <c r="E1004" s="1274">
        <v>192</v>
      </c>
      <c r="F1004" s="1760">
        <v>178</v>
      </c>
      <c r="G1004" s="1760">
        <v>23</v>
      </c>
      <c r="H1004" s="1757" t="s">
        <v>17</v>
      </c>
      <c r="I1004" s="1758" t="s">
        <v>17</v>
      </c>
      <c r="J1004" s="1523">
        <v>0</v>
      </c>
      <c r="K1004" s="1522">
        <v>0</v>
      </c>
      <c r="L1004" s="1757" t="s">
        <v>17</v>
      </c>
      <c r="M1004" s="1759" t="s">
        <v>17</v>
      </c>
      <c r="N1004" s="1523">
        <v>292.5</v>
      </c>
      <c r="O1004" s="1522">
        <v>0.11648745519713262</v>
      </c>
      <c r="P1004" s="1584">
        <v>292.5</v>
      </c>
      <c r="Q1004" s="1522">
        <v>0.11497641509433962</v>
      </c>
      <c r="R1004" s="1529" t="s">
        <v>215</v>
      </c>
      <c r="S1004" s="1704"/>
      <c r="T1004" s="1705"/>
      <c r="U1004" s="1705"/>
      <c r="V1004" s="1717"/>
      <c r="W1004" s="1718"/>
      <c r="X1004"/>
      <c r="Y1004"/>
      <c r="Z1004"/>
      <c r="AA1004"/>
      <c r="AB1004"/>
      <c r="AC1004"/>
      <c r="AD1004"/>
      <c r="AE1004"/>
      <c r="AF1004"/>
      <c r="AG1004"/>
      <c r="AH1004"/>
      <c r="AI1004"/>
      <c r="AJ1004"/>
      <c r="AK1004"/>
    </row>
    <row r="1005" spans="1:37" ht="13.5" thickBot="1" x14ac:dyDescent="0.35">
      <c r="A1005" s="1069" t="s">
        <v>216</v>
      </c>
      <c r="B1005" s="1279">
        <v>0</v>
      </c>
      <c r="C1005" s="1279">
        <v>15</v>
      </c>
      <c r="D1005" s="1279">
        <v>15</v>
      </c>
      <c r="E1005" s="1279">
        <v>8</v>
      </c>
      <c r="F1005" s="1761">
        <v>10</v>
      </c>
      <c r="G1005" s="1761">
        <v>1</v>
      </c>
      <c r="H1005" s="1762" t="s">
        <v>17</v>
      </c>
      <c r="I1005" s="1763" t="s">
        <v>17</v>
      </c>
      <c r="J1005" s="1534">
        <v>0</v>
      </c>
      <c r="K1005" s="1533">
        <v>0</v>
      </c>
      <c r="L1005" s="1762" t="s">
        <v>17</v>
      </c>
      <c r="M1005" s="1764" t="s">
        <v>17</v>
      </c>
      <c r="N1005" s="1534">
        <v>23</v>
      </c>
      <c r="O1005" s="1533">
        <v>9.1596973317403432E-3</v>
      </c>
      <c r="P1005" s="1535">
        <v>23</v>
      </c>
      <c r="Q1005" s="1533">
        <v>9.0408805031446538E-3</v>
      </c>
      <c r="R1005" s="1745" t="s">
        <v>216</v>
      </c>
      <c r="S1005" s="1709"/>
      <c r="T1005" s="1710"/>
      <c r="U1005" s="1710"/>
      <c r="V1005" s="1746"/>
      <c r="W1005" s="1747"/>
      <c r="X1005"/>
      <c r="Y1005"/>
      <c r="Z1005"/>
      <c r="AA1005"/>
      <c r="AB1005"/>
      <c r="AC1005"/>
      <c r="AD1005"/>
      <c r="AE1005"/>
      <c r="AF1005"/>
      <c r="AG1005"/>
      <c r="AH1005"/>
      <c r="AI1005"/>
      <c r="AJ1005"/>
      <c r="AK1005"/>
    </row>
    <row r="1006" spans="1:37" ht="13" x14ac:dyDescent="0.3">
      <c r="A1006" s="1053" t="s">
        <v>217</v>
      </c>
      <c r="B1006" s="1273">
        <v>1</v>
      </c>
      <c r="C1006" s="1273">
        <v>278</v>
      </c>
      <c r="D1006" s="1273">
        <v>271</v>
      </c>
      <c r="E1006" s="1273">
        <v>299</v>
      </c>
      <c r="F1006" s="1756">
        <v>316</v>
      </c>
      <c r="G1006" s="1756">
        <v>156</v>
      </c>
      <c r="H1006" s="1765" t="s">
        <v>17</v>
      </c>
      <c r="I1006" s="1766" t="s">
        <v>17</v>
      </c>
      <c r="J1006" s="1542">
        <v>1</v>
      </c>
      <c r="K1006" s="1541">
        <v>3.0303030303030304E-2</v>
      </c>
      <c r="L1006" s="1765" t="s">
        <v>17</v>
      </c>
      <c r="M1006" s="1767" t="s">
        <v>17</v>
      </c>
      <c r="N1006" s="1542">
        <v>573.5</v>
      </c>
      <c r="O1006" s="1541">
        <v>0.22839506172839505</v>
      </c>
      <c r="P1006" s="1589">
        <v>574.5</v>
      </c>
      <c r="Q1006" s="1541">
        <v>0.22582547169811321</v>
      </c>
      <c r="R1006" s="1544" t="s">
        <v>217</v>
      </c>
      <c r="S1006" s="1713"/>
      <c r="T1006" s="1714"/>
      <c r="U1006" s="1714"/>
      <c r="V1006" s="1748"/>
      <c r="W1006" s="1749"/>
      <c r="X1006"/>
      <c r="Y1006"/>
      <c r="Z1006"/>
      <c r="AA1006"/>
      <c r="AB1006"/>
      <c r="AC1006"/>
      <c r="AD1006"/>
      <c r="AE1006"/>
      <c r="AF1006"/>
      <c r="AG1006"/>
      <c r="AH1006"/>
      <c r="AI1006"/>
      <c r="AJ1006"/>
      <c r="AK1006"/>
    </row>
    <row r="1007" spans="1:37" ht="13" x14ac:dyDescent="0.3">
      <c r="A1007" s="1065" t="s">
        <v>219</v>
      </c>
      <c r="B1007" s="1274" t="s">
        <v>218</v>
      </c>
      <c r="C1007" s="1274">
        <v>86</v>
      </c>
      <c r="D1007" s="1274">
        <v>90</v>
      </c>
      <c r="E1007" s="1274">
        <v>50</v>
      </c>
      <c r="F1007" s="1760">
        <v>50</v>
      </c>
      <c r="G1007" s="1760">
        <v>4</v>
      </c>
      <c r="H1007" s="1757" t="s">
        <v>17</v>
      </c>
      <c r="I1007" s="1758" t="s">
        <v>17</v>
      </c>
      <c r="J1007" s="1523" t="s">
        <v>218</v>
      </c>
      <c r="K1007" s="1522" t="s">
        <v>218</v>
      </c>
      <c r="L1007" s="1757" t="s">
        <v>17</v>
      </c>
      <c r="M1007" s="1759" t="s">
        <v>17</v>
      </c>
      <c r="N1007" s="1523">
        <v>138</v>
      </c>
      <c r="O1007" s="1522">
        <v>5.4958183990442055E-2</v>
      </c>
      <c r="P1007" s="1584">
        <v>138</v>
      </c>
      <c r="Q1007" s="1522">
        <v>5.4245283018867926E-2</v>
      </c>
      <c r="R1007" s="1525" t="s">
        <v>219</v>
      </c>
      <c r="S1007" s="1716"/>
      <c r="T1007" s="1717"/>
      <c r="U1007" s="1717"/>
      <c r="V1007" s="1717"/>
      <c r="W1007" s="1718"/>
      <c r="X1007"/>
      <c r="Y1007"/>
      <c r="Z1007"/>
      <c r="AA1007"/>
      <c r="AB1007"/>
      <c r="AC1007"/>
      <c r="AD1007"/>
      <c r="AE1007"/>
      <c r="AF1007"/>
      <c r="AG1007"/>
      <c r="AH1007"/>
      <c r="AI1007"/>
      <c r="AJ1007"/>
      <c r="AK1007"/>
    </row>
    <row r="1008" spans="1:37" ht="13" x14ac:dyDescent="0.3">
      <c r="A1008" s="1065" t="s">
        <v>220</v>
      </c>
      <c r="B1008" s="1274" t="s">
        <v>218</v>
      </c>
      <c r="C1008" s="1274">
        <v>31</v>
      </c>
      <c r="D1008" s="1274">
        <v>27</v>
      </c>
      <c r="E1008" s="1274">
        <v>52</v>
      </c>
      <c r="F1008" s="1760">
        <v>71</v>
      </c>
      <c r="G1008" s="1760">
        <v>0</v>
      </c>
      <c r="H1008" s="1757" t="s">
        <v>17</v>
      </c>
      <c r="I1008" s="1758" t="s">
        <v>17</v>
      </c>
      <c r="J1008" s="1523" t="s">
        <v>218</v>
      </c>
      <c r="K1008" s="1522" t="s">
        <v>218</v>
      </c>
      <c r="L1008" s="1757" t="s">
        <v>17</v>
      </c>
      <c r="M1008" s="1759" t="s">
        <v>17</v>
      </c>
      <c r="N1008" s="1523">
        <v>81</v>
      </c>
      <c r="O1008" s="1522">
        <v>3.2258064516129031E-2</v>
      </c>
      <c r="P1008" s="1584">
        <v>81</v>
      </c>
      <c r="Q1008" s="1522">
        <v>3.1839622641509434E-2</v>
      </c>
      <c r="R1008" s="1525" t="s">
        <v>220</v>
      </c>
      <c r="S1008" s="1716"/>
      <c r="T1008" s="1717"/>
      <c r="U1008" s="1717"/>
      <c r="V1008" s="1717"/>
      <c r="W1008" s="1718"/>
      <c r="X1008"/>
      <c r="Y1008"/>
      <c r="Z1008"/>
      <c r="AA1008"/>
      <c r="AB1008"/>
      <c r="AC1008"/>
      <c r="AD1008"/>
      <c r="AE1008"/>
      <c r="AF1008"/>
      <c r="AG1008"/>
      <c r="AH1008"/>
      <c r="AI1008"/>
      <c r="AJ1008"/>
      <c r="AK1008"/>
    </row>
    <row r="1009" spans="1:37" ht="13" x14ac:dyDescent="0.3">
      <c r="A1009" s="1065" t="s">
        <v>221</v>
      </c>
      <c r="B1009" s="1274" t="s">
        <v>218</v>
      </c>
      <c r="C1009" s="1274">
        <v>5</v>
      </c>
      <c r="D1009" s="1274">
        <v>3</v>
      </c>
      <c r="E1009" s="1274">
        <v>12</v>
      </c>
      <c r="F1009" s="1760">
        <v>17</v>
      </c>
      <c r="G1009" s="1760">
        <v>0</v>
      </c>
      <c r="H1009" s="1757" t="s">
        <v>17</v>
      </c>
      <c r="I1009" s="1758" t="s">
        <v>17</v>
      </c>
      <c r="J1009" s="1523" t="s">
        <v>218</v>
      </c>
      <c r="K1009" s="1522" t="s">
        <v>218</v>
      </c>
      <c r="L1009" s="1757" t="s">
        <v>17</v>
      </c>
      <c r="M1009" s="1759" t="s">
        <v>17</v>
      </c>
      <c r="N1009" s="1523">
        <v>16</v>
      </c>
      <c r="O1009" s="1522">
        <v>6.3719633612106729E-3</v>
      </c>
      <c r="P1009" s="1584">
        <v>16</v>
      </c>
      <c r="Q1009" s="1522">
        <v>6.2893081761006293E-3</v>
      </c>
      <c r="R1009" s="1525" t="s">
        <v>221</v>
      </c>
      <c r="S1009" s="1716"/>
      <c r="T1009" s="1717"/>
      <c r="U1009" s="1717"/>
      <c r="V1009" s="1717"/>
      <c r="W1009" s="1718"/>
      <c r="X1009"/>
      <c r="Y1009"/>
      <c r="Z1009"/>
      <c r="AA1009"/>
      <c r="AB1009"/>
      <c r="AC1009"/>
      <c r="AD1009"/>
      <c r="AE1009"/>
      <c r="AF1009"/>
      <c r="AG1009"/>
      <c r="AH1009"/>
      <c r="AI1009"/>
      <c r="AJ1009"/>
      <c r="AK1009"/>
    </row>
    <row r="1010" spans="1:37" ht="13.5" thickBot="1" x14ac:dyDescent="0.35">
      <c r="A1010" s="1547" t="s">
        <v>222</v>
      </c>
      <c r="B1010" s="1548" t="s">
        <v>218</v>
      </c>
      <c r="C1010" s="1548">
        <v>7</v>
      </c>
      <c r="D1010" s="1548">
        <v>10</v>
      </c>
      <c r="E1010" s="1548">
        <v>9</v>
      </c>
      <c r="F1010" s="1768">
        <v>5</v>
      </c>
      <c r="G1010" s="1768">
        <v>0</v>
      </c>
      <c r="H1010" s="1757" t="s">
        <v>17</v>
      </c>
      <c r="I1010" s="1763" t="s">
        <v>17</v>
      </c>
      <c r="J1010" s="1523" t="s">
        <v>218</v>
      </c>
      <c r="K1010" s="1522" t="s">
        <v>218</v>
      </c>
      <c r="L1010" s="1757" t="s">
        <v>17</v>
      </c>
      <c r="M1010" s="1764" t="s">
        <v>17</v>
      </c>
      <c r="N1010" s="1523">
        <v>17.5</v>
      </c>
      <c r="O1010" s="1522">
        <v>6.9693349263241734E-3</v>
      </c>
      <c r="P1010" s="1584">
        <v>17.5</v>
      </c>
      <c r="Q1010" s="1522">
        <v>6.8789308176100631E-3</v>
      </c>
      <c r="R1010" s="1525" t="s">
        <v>222</v>
      </c>
      <c r="S1010" s="1716"/>
      <c r="T1010" s="1717"/>
      <c r="U1010" s="1717"/>
      <c r="V1010" s="1717"/>
      <c r="W1010" s="1718"/>
      <c r="X1010"/>
      <c r="Y1010"/>
      <c r="Z1010"/>
      <c r="AA1010"/>
      <c r="AB1010"/>
      <c r="AC1010"/>
      <c r="AD1010"/>
      <c r="AE1010"/>
      <c r="AF1010"/>
      <c r="AG1010"/>
      <c r="AH1010"/>
      <c r="AI1010"/>
      <c r="AJ1010"/>
      <c r="AK1010"/>
    </row>
    <row r="1011" spans="1:37" ht="13.5" thickBot="1" x14ac:dyDescent="0.35">
      <c r="A1011" s="1090" t="s">
        <v>46</v>
      </c>
      <c r="B1011" s="1427">
        <v>33</v>
      </c>
      <c r="C1011" s="1427">
        <v>964</v>
      </c>
      <c r="D1011" s="1427">
        <v>960</v>
      </c>
      <c r="E1011" s="1427">
        <v>1549</v>
      </c>
      <c r="F1011" s="1427">
        <v>1529</v>
      </c>
      <c r="G1011" s="1427">
        <v>618</v>
      </c>
      <c r="H1011" s="1769" t="s">
        <v>17</v>
      </c>
      <c r="I1011" s="1770" t="s">
        <v>17</v>
      </c>
      <c r="J1011" s="1552">
        <v>33</v>
      </c>
      <c r="K1011" s="1553">
        <v>1</v>
      </c>
      <c r="L1011" s="1769" t="s">
        <v>17</v>
      </c>
      <c r="M1011" s="1771" t="s">
        <v>17</v>
      </c>
      <c r="N1011" s="1552">
        <v>2511</v>
      </c>
      <c r="O1011" s="1553">
        <v>1</v>
      </c>
      <c r="P1011" s="1552">
        <v>2544</v>
      </c>
      <c r="Q1011" s="1553">
        <v>0.99999999999999989</v>
      </c>
      <c r="R1011" s="1772"/>
      <c r="S1011" s="1773"/>
      <c r="T1011" s="1774"/>
      <c r="U1011" s="1774"/>
      <c r="V1011" s="1775"/>
      <c r="W1011" s="1776"/>
      <c r="X1011"/>
      <c r="Y1011"/>
      <c r="Z1011"/>
      <c r="AA1011"/>
      <c r="AB1011"/>
      <c r="AC1011"/>
      <c r="AD1011"/>
      <c r="AE1011"/>
      <c r="AF1011" s="1564"/>
      <c r="AG1011" s="1564"/>
      <c r="AH1011" s="1564"/>
      <c r="AI1011"/>
      <c r="AJ1011"/>
      <c r="AK1011"/>
    </row>
    <row r="1012" spans="1:37" ht="13" x14ac:dyDescent="0.3">
      <c r="A1012" s="1445" t="s">
        <v>528</v>
      </c>
      <c r="B1012" s="1478">
        <v>9</v>
      </c>
      <c r="C1012" s="4"/>
      <c r="D1012" s="4"/>
      <c r="E1012" s="4"/>
      <c r="F1012" s="4"/>
      <c r="G1012" s="4"/>
      <c r="H1012" s="1559" t="s">
        <v>537</v>
      </c>
      <c r="I1012" s="1560" t="s">
        <v>538</v>
      </c>
      <c r="J1012" s="1559" t="s">
        <v>537</v>
      </c>
      <c r="K1012" s="1560" t="s">
        <v>538</v>
      </c>
      <c r="L1012" s="1559" t="s">
        <v>537</v>
      </c>
      <c r="M1012" s="1560" t="s">
        <v>538</v>
      </c>
      <c r="N1012" s="1559" t="s">
        <v>537</v>
      </c>
      <c r="O1012" s="1560" t="s">
        <v>538</v>
      </c>
      <c r="P1012" s="1559" t="s">
        <v>537</v>
      </c>
      <c r="Q1012" s="1560" t="s">
        <v>538</v>
      </c>
      <c r="R1012"/>
      <c r="S1012"/>
      <c r="T1012"/>
      <c r="U1012"/>
      <c r="V1012"/>
      <c r="W1012"/>
      <c r="X1012"/>
      <c r="Y1012"/>
      <c r="Z1012"/>
      <c r="AA1012"/>
      <c r="AB1012"/>
      <c r="AC1012"/>
      <c r="AD1012"/>
      <c r="AE1012"/>
      <c r="AF1012"/>
      <c r="AG1012"/>
      <c r="AH1012"/>
      <c r="AI1012"/>
      <c r="AJ1012"/>
      <c r="AK1012"/>
    </row>
    <row r="1013" spans="1:37" ht="13" thickBot="1" x14ac:dyDescent="0.3">
      <c r="A1013" s="1322" t="s">
        <v>529</v>
      </c>
      <c r="B1013" s="1480">
        <f>B1012/J1011</f>
        <v>0.27272727272727271</v>
      </c>
      <c r="C1013" s="4"/>
      <c r="D1013" s="4"/>
      <c r="E1013" s="4"/>
      <c r="F1013" s="4"/>
      <c r="G1013" s="4"/>
      <c r="H1013" s="1561" t="s">
        <v>17</v>
      </c>
      <c r="I1013" s="1562" t="s">
        <v>17</v>
      </c>
      <c r="J1013" s="1561">
        <v>0.96969696969696972</v>
      </c>
      <c r="K1013" s="1562">
        <v>3.0303030303030304E-2</v>
      </c>
      <c r="L1013" s="1561" t="s">
        <v>17</v>
      </c>
      <c r="M1013" s="1562" t="s">
        <v>17</v>
      </c>
      <c r="N1013" s="1561">
        <v>0.67104739147749903</v>
      </c>
      <c r="O1013" s="1562">
        <v>0.32895260852250097</v>
      </c>
      <c r="P1013" s="1561">
        <v>0.67492138364779874</v>
      </c>
      <c r="Q1013" s="1562">
        <v>0.3250786163522012</v>
      </c>
      <c r="R1013"/>
      <c r="S1013"/>
      <c r="T1013"/>
      <c r="U1013"/>
      <c r="V1013"/>
      <c r="W1013"/>
      <c r="X1013"/>
      <c r="Y1013"/>
      <c r="Z1013"/>
      <c r="AA1013"/>
      <c r="AB1013"/>
      <c r="AC1013"/>
      <c r="AD1013"/>
      <c r="AE1013"/>
      <c r="AF1013"/>
      <c r="AG1013"/>
      <c r="AH1013"/>
      <c r="AI1013"/>
      <c r="AJ1013"/>
      <c r="AK1013"/>
    </row>
    <row r="1014" spans="1:37" ht="25.5" thickBot="1" x14ac:dyDescent="0.55000000000000004">
      <c r="A1014" s="1011" t="s">
        <v>578</v>
      </c>
      <c r="B1014" s="1012"/>
      <c r="C1014" s="1012"/>
      <c r="D1014" s="4"/>
      <c r="E1014" s="4"/>
      <c r="F1014" s="4"/>
      <c r="G1014" s="4"/>
      <c r="H1014" s="4"/>
      <c r="I1014" s="4"/>
      <c r="J1014" s="4"/>
      <c r="K1014" s="4"/>
      <c r="L1014" s="4"/>
      <c r="M1014" s="4"/>
      <c r="N1014" s="4"/>
      <c r="O1014" s="4"/>
      <c r="P1014" s="4"/>
      <c r="Q1014" s="4"/>
      <c r="R1014" s="4"/>
      <c r="S1014" s="4"/>
      <c r="T1014" s="4"/>
      <c r="U1014" s="4"/>
      <c r="V1014" s="4"/>
      <c r="W1014" s="4"/>
      <c r="X1014" s="4"/>
      <c r="Y1014" s="1564"/>
      <c r="Z1014" s="1564"/>
      <c r="AA1014" s="1564"/>
      <c r="AB1014" s="1564"/>
      <c r="AC1014" s="1564"/>
      <c r="AD1014" s="1564"/>
      <c r="AE1014" s="1564"/>
      <c r="AF1014"/>
      <c r="AG1014"/>
      <c r="AH1014"/>
      <c r="AI1014"/>
      <c r="AJ1014"/>
      <c r="AK1014"/>
    </row>
    <row r="1015" spans="1:37" ht="13.5" thickBot="1" x14ac:dyDescent="0.35">
      <c r="A1015" s="1414" t="s">
        <v>191</v>
      </c>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c r="AD1015"/>
      <c r="AE1015"/>
      <c r="AF1015"/>
      <c r="AG1015"/>
      <c r="AH1015"/>
      <c r="AI1015"/>
      <c r="AJ1015"/>
      <c r="AK1015"/>
    </row>
    <row r="1016" spans="1:37" ht="13.5" thickTop="1" x14ac:dyDescent="0.3">
      <c r="A1016" s="1017" t="s">
        <v>192</v>
      </c>
      <c r="B1016" s="1491">
        <v>29761</v>
      </c>
      <c r="C1016" s="931">
        <v>29878</v>
      </c>
      <c r="D1016" s="931">
        <v>29896</v>
      </c>
      <c r="E1016" s="1495">
        <v>1981</v>
      </c>
      <c r="F1016" s="1019"/>
      <c r="G1016" s="1019"/>
      <c r="H1016" s="1020"/>
      <c r="I1016" s="1020"/>
      <c r="J1016" s="1020"/>
      <c r="K1016" s="1020"/>
      <c r="L1016" s="1021"/>
      <c r="M1016" s="1022"/>
      <c r="N1016" s="1022"/>
      <c r="O1016" s="1022"/>
      <c r="P1016" s="1023"/>
      <c r="Q1016" s="1023"/>
      <c r="R1016" s="1701"/>
      <c r="S1016" s="1702"/>
      <c r="T1016" s="1777"/>
      <c r="U1016"/>
      <c r="V1016"/>
      <c r="W1016"/>
      <c r="X1016"/>
      <c r="Y1016"/>
      <c r="Z1016"/>
      <c r="AA1016"/>
      <c r="AB1016"/>
      <c r="AC1016"/>
      <c r="AD1016"/>
      <c r="AE1016"/>
      <c r="AF1016"/>
      <c r="AG1016"/>
      <c r="AH1016"/>
      <c r="AI1016"/>
      <c r="AJ1016"/>
      <c r="AK1016"/>
    </row>
    <row r="1017" spans="1:37" ht="13" x14ac:dyDescent="0.3">
      <c r="A1017" s="1025" t="s">
        <v>193</v>
      </c>
      <c r="B1017" s="1496" t="s">
        <v>242</v>
      </c>
      <c r="C1017" s="1496" t="s">
        <v>242</v>
      </c>
      <c r="D1017" s="1496" t="s">
        <v>242</v>
      </c>
      <c r="E1017" s="1499"/>
      <c r="F1017" s="1500"/>
      <c r="G1017" s="1500"/>
      <c r="H1017" s="1501"/>
      <c r="I1017" s="1501"/>
      <c r="J1017" s="1501"/>
      <c r="K1017" s="1501"/>
      <c r="L1017" s="1502"/>
      <c r="M1017" s="1173"/>
      <c r="N1017" s="1173"/>
      <c r="O1017" s="1173"/>
      <c r="P1017" s="1503"/>
      <c r="Q1017" s="1503"/>
      <c r="R1017" s="1704"/>
      <c r="S1017" s="1705"/>
      <c r="T1017" s="1518"/>
      <c r="U1017"/>
      <c r="V1017"/>
      <c r="W1017"/>
      <c r="X1017"/>
      <c r="Y1017"/>
      <c r="Z1017"/>
      <c r="AA1017"/>
      <c r="AB1017"/>
      <c r="AC1017"/>
      <c r="AD1017"/>
      <c r="AE1017"/>
      <c r="AF1017"/>
      <c r="AG1017"/>
      <c r="AH1017"/>
      <c r="AI1017"/>
      <c r="AJ1017"/>
      <c r="AK1017"/>
    </row>
    <row r="1018" spans="1:37" ht="13" x14ac:dyDescent="0.3">
      <c r="A1018" s="1025" t="s">
        <v>195</v>
      </c>
      <c r="B1018" s="1496" t="s">
        <v>246</v>
      </c>
      <c r="C1018" s="1496" t="s">
        <v>246</v>
      </c>
      <c r="D1018" s="1496" t="s">
        <v>246</v>
      </c>
      <c r="E1018" s="1033" t="s">
        <v>46</v>
      </c>
      <c r="F1018" s="1500"/>
      <c r="G1018" s="1501"/>
      <c r="H1018" s="1501"/>
      <c r="I1018" s="1501"/>
      <c r="J1018" s="1501"/>
      <c r="K1018" s="1501"/>
      <c r="L1018" s="1502"/>
      <c r="M1018" s="1173"/>
      <c r="N1018" s="1173"/>
      <c r="O1018" s="1503"/>
      <c r="P1018" s="1503"/>
      <c r="Q1018" s="1503"/>
      <c r="R1018" s="1704"/>
      <c r="S1018" s="1705"/>
      <c r="T1018" s="1518"/>
      <c r="U1018"/>
      <c r="V1018"/>
      <c r="W1018"/>
      <c r="X1018"/>
      <c r="Y1018"/>
      <c r="Z1018"/>
      <c r="AA1018"/>
      <c r="AB1018"/>
      <c r="AC1018"/>
      <c r="AD1018"/>
      <c r="AE1018"/>
      <c r="AF1018"/>
      <c r="AG1018"/>
      <c r="AH1018"/>
      <c r="AI1018"/>
      <c r="AJ1018"/>
      <c r="AK1018"/>
    </row>
    <row r="1019" spans="1:37" ht="13.5" thickBot="1" x14ac:dyDescent="0.35">
      <c r="A1019" s="1504" t="s">
        <v>292</v>
      </c>
      <c r="B1019" s="1505">
        <v>13700</v>
      </c>
      <c r="C1019" s="1268">
        <v>3540</v>
      </c>
      <c r="D1019" s="1268">
        <v>4000</v>
      </c>
      <c r="E1019" s="1508" t="s">
        <v>531</v>
      </c>
      <c r="F1019" s="1605"/>
      <c r="G1019" s="1510"/>
      <c r="H1019" s="1510"/>
      <c r="I1019" s="1510"/>
      <c r="J1019" s="1510"/>
      <c r="K1019" s="1510"/>
      <c r="L1019" s="1511"/>
      <c r="M1019" s="1512" t="s">
        <v>532</v>
      </c>
      <c r="N1019" s="1513"/>
      <c r="O1019" s="1514"/>
      <c r="P1019" s="1503"/>
      <c r="Q1019" s="1503"/>
      <c r="R1019" s="1704"/>
      <c r="S1019" s="1705"/>
      <c r="T1019" s="1518"/>
      <c r="U1019"/>
      <c r="V1019"/>
      <c r="W1019"/>
      <c r="X1019"/>
      <c r="Y1019"/>
      <c r="Z1019"/>
      <c r="AA1019"/>
      <c r="AB1019"/>
      <c r="AC1019"/>
      <c r="AD1019"/>
      <c r="AE1019"/>
      <c r="AF1019"/>
      <c r="AG1019"/>
      <c r="AH1019"/>
      <c r="AI1019"/>
      <c r="AJ1019"/>
      <c r="AK1019"/>
    </row>
    <row r="1020" spans="1:37" ht="13.5" thickBot="1" x14ac:dyDescent="0.35">
      <c r="A1020" s="1515" t="s">
        <v>199</v>
      </c>
      <c r="B1020" s="1505" t="s">
        <v>200</v>
      </c>
      <c r="C1020" s="1268" t="s">
        <v>206</v>
      </c>
      <c r="D1020" s="1268" t="s">
        <v>206</v>
      </c>
      <c r="E1020" s="1050" t="s">
        <v>201</v>
      </c>
      <c r="F1020" s="1051" t="s">
        <v>202</v>
      </c>
      <c r="G1020" s="1050" t="s">
        <v>200</v>
      </c>
      <c r="H1020" s="1051" t="s">
        <v>204</v>
      </c>
      <c r="I1020" s="1050" t="s">
        <v>248</v>
      </c>
      <c r="J1020" s="1516" t="s">
        <v>204</v>
      </c>
      <c r="K1020" s="1050" t="s">
        <v>206</v>
      </c>
      <c r="L1020" s="1051" t="s">
        <v>202</v>
      </c>
      <c r="M1020" s="1517" t="s">
        <v>207</v>
      </c>
      <c r="N1020" s="1051" t="s">
        <v>204</v>
      </c>
      <c r="O1020" s="1518"/>
      <c r="P1020" s="1503"/>
      <c r="Q1020" s="1503"/>
      <c r="R1020" s="1704"/>
      <c r="S1020" s="1705"/>
      <c r="T1020" s="1518"/>
      <c r="U1020"/>
      <c r="V1020"/>
      <c r="W1020"/>
      <c r="X1020"/>
      <c r="Y1020"/>
      <c r="Z1020"/>
      <c r="AA1020"/>
      <c r="AB1020"/>
      <c r="AC1020"/>
      <c r="AD1020"/>
      <c r="AE1020"/>
      <c r="AF1020"/>
      <c r="AG1020"/>
      <c r="AH1020"/>
      <c r="AI1020"/>
      <c r="AJ1020"/>
      <c r="AK1020"/>
    </row>
    <row r="1021" spans="1:37" ht="13" x14ac:dyDescent="0.3">
      <c r="A1021" s="1053" t="s">
        <v>208</v>
      </c>
      <c r="B1021" s="1273">
        <v>2</v>
      </c>
      <c r="C1021" s="1273">
        <v>0</v>
      </c>
      <c r="D1021" s="1273">
        <v>72</v>
      </c>
      <c r="E1021" s="1778" t="s">
        <v>218</v>
      </c>
      <c r="F1021" s="1758" t="s">
        <v>218</v>
      </c>
      <c r="G1021" s="1523">
        <v>2</v>
      </c>
      <c r="H1021" s="1522">
        <v>2.2222222222222223E-2</v>
      </c>
      <c r="I1021" s="1757" t="s">
        <v>17</v>
      </c>
      <c r="J1021" s="1759" t="s">
        <v>17</v>
      </c>
      <c r="K1021" s="1523">
        <v>72</v>
      </c>
      <c r="L1021" s="1522">
        <v>1.6728624535315983E-2</v>
      </c>
      <c r="M1021" s="1584">
        <v>74</v>
      </c>
      <c r="N1021" s="1522">
        <v>1.6841147018661812E-2</v>
      </c>
      <c r="O1021" s="1525" t="s">
        <v>208</v>
      </c>
      <c r="P1021" s="1503"/>
      <c r="Q1021" s="1503"/>
      <c r="R1021" s="1704"/>
      <c r="S1021" s="1705"/>
      <c r="T1021" s="1518"/>
      <c r="U1021"/>
      <c r="V1021"/>
      <c r="W1021"/>
      <c r="X1021"/>
      <c r="Y1021"/>
      <c r="Z1021"/>
      <c r="AA1021"/>
      <c r="AB1021"/>
      <c r="AC1021"/>
      <c r="AD1021"/>
      <c r="AE1021"/>
      <c r="AF1021"/>
      <c r="AG1021"/>
      <c r="AH1021"/>
      <c r="AI1021"/>
      <c r="AJ1021"/>
      <c r="AK1021"/>
    </row>
    <row r="1022" spans="1:37" ht="13" x14ac:dyDescent="0.3">
      <c r="A1022" s="1065" t="s">
        <v>209</v>
      </c>
      <c r="B1022" s="1274">
        <v>0</v>
      </c>
      <c r="C1022" s="1274">
        <v>31</v>
      </c>
      <c r="D1022" s="1274">
        <v>58</v>
      </c>
      <c r="E1022" s="1778" t="s">
        <v>218</v>
      </c>
      <c r="F1022" s="1758" t="s">
        <v>218</v>
      </c>
      <c r="G1022" s="1523">
        <v>0</v>
      </c>
      <c r="H1022" s="1522">
        <v>0</v>
      </c>
      <c r="I1022" s="1757" t="s">
        <v>17</v>
      </c>
      <c r="J1022" s="1759" t="s">
        <v>17</v>
      </c>
      <c r="K1022" s="1523">
        <v>89</v>
      </c>
      <c r="L1022" s="1522">
        <v>2.0678438661710038E-2</v>
      </c>
      <c r="M1022" s="1584">
        <v>89</v>
      </c>
      <c r="N1022" s="1522">
        <v>2.0254893035958125E-2</v>
      </c>
      <c r="O1022" s="1525" t="s">
        <v>209</v>
      </c>
      <c r="P1022" s="1503"/>
      <c r="Q1022" s="1503"/>
      <c r="R1022" s="1704"/>
      <c r="S1022" s="1705"/>
      <c r="T1022" s="1518"/>
      <c r="U1022"/>
      <c r="V1022"/>
      <c r="W1022"/>
      <c r="X1022"/>
      <c r="Y1022"/>
      <c r="Z1022"/>
      <c r="AA1022"/>
      <c r="AB1022"/>
      <c r="AC1022"/>
      <c r="AD1022"/>
      <c r="AE1022"/>
      <c r="AF1022"/>
      <c r="AG1022"/>
      <c r="AH1022"/>
      <c r="AI1022"/>
      <c r="AJ1022"/>
      <c r="AK1022"/>
    </row>
    <row r="1023" spans="1:37" ht="13" x14ac:dyDescent="0.3">
      <c r="A1023" s="1065" t="s">
        <v>211</v>
      </c>
      <c r="B1023" s="1274">
        <v>77</v>
      </c>
      <c r="C1023" s="1274">
        <v>153</v>
      </c>
      <c r="D1023" s="1274">
        <v>352</v>
      </c>
      <c r="E1023" s="1778" t="s">
        <v>218</v>
      </c>
      <c r="F1023" s="1758" t="s">
        <v>218</v>
      </c>
      <c r="G1023" s="1523">
        <v>77</v>
      </c>
      <c r="H1023" s="1522">
        <v>0.85555555555555551</v>
      </c>
      <c r="I1023" s="1757" t="s">
        <v>17</v>
      </c>
      <c r="J1023" s="1759" t="s">
        <v>17</v>
      </c>
      <c r="K1023" s="1523">
        <v>505</v>
      </c>
      <c r="L1023" s="1522">
        <v>0.11733271375464684</v>
      </c>
      <c r="M1023" s="1584">
        <v>582</v>
      </c>
      <c r="N1023" s="1522">
        <v>0.13245334547109694</v>
      </c>
      <c r="O1023" s="1529" t="s">
        <v>211</v>
      </c>
      <c r="P1023" s="1503"/>
      <c r="Q1023" s="1503"/>
      <c r="R1023" s="1704"/>
      <c r="S1023" s="1705"/>
      <c r="T1023" s="1518"/>
      <c r="U1023"/>
      <c r="V1023"/>
      <c r="W1023"/>
      <c r="X1023"/>
      <c r="Y1023"/>
      <c r="Z1023"/>
      <c r="AA1023"/>
      <c r="AB1023"/>
      <c r="AC1023"/>
      <c r="AD1023"/>
      <c r="AE1023"/>
      <c r="AF1023"/>
      <c r="AG1023"/>
      <c r="AH1023"/>
      <c r="AI1023"/>
      <c r="AJ1023"/>
      <c r="AK1023"/>
    </row>
    <row r="1024" spans="1:37" ht="13" x14ac:dyDescent="0.3">
      <c r="A1024" s="1065" t="s">
        <v>212</v>
      </c>
      <c r="B1024" s="1274">
        <v>0</v>
      </c>
      <c r="C1024" s="1274">
        <v>146</v>
      </c>
      <c r="D1024" s="1274">
        <v>400</v>
      </c>
      <c r="E1024" s="1778" t="s">
        <v>218</v>
      </c>
      <c r="F1024" s="1758" t="s">
        <v>218</v>
      </c>
      <c r="G1024" s="1523">
        <v>0</v>
      </c>
      <c r="H1024" s="1522">
        <v>0</v>
      </c>
      <c r="I1024" s="1757" t="s">
        <v>17</v>
      </c>
      <c r="J1024" s="1759" t="s">
        <v>17</v>
      </c>
      <c r="K1024" s="1523">
        <v>546</v>
      </c>
      <c r="L1024" s="1522">
        <v>0.12685873605947956</v>
      </c>
      <c r="M1024" s="1584">
        <v>546</v>
      </c>
      <c r="N1024" s="1522">
        <v>0.1242603550295858</v>
      </c>
      <c r="O1024" s="1529" t="s">
        <v>212</v>
      </c>
      <c r="P1024" s="1503"/>
      <c r="Q1024" s="1503"/>
      <c r="R1024" s="1704"/>
      <c r="S1024" s="1705"/>
      <c r="T1024" s="1518"/>
      <c r="U1024"/>
      <c r="V1024"/>
      <c r="W1024"/>
      <c r="X1024"/>
      <c r="Y1024"/>
      <c r="Z1024"/>
      <c r="AA1024"/>
      <c r="AB1024"/>
      <c r="AC1024"/>
      <c r="AD1024"/>
      <c r="AE1024"/>
      <c r="AF1024"/>
      <c r="AG1024"/>
      <c r="AH1024"/>
      <c r="AI1024"/>
      <c r="AJ1024"/>
      <c r="AK1024"/>
    </row>
    <row r="1025" spans="1:37" ht="13" x14ac:dyDescent="0.3">
      <c r="A1025" s="1065" t="s">
        <v>213</v>
      </c>
      <c r="B1025" s="1274">
        <v>0</v>
      </c>
      <c r="C1025" s="1274">
        <v>130</v>
      </c>
      <c r="D1025" s="1274">
        <v>139</v>
      </c>
      <c r="E1025" s="1778" t="s">
        <v>218</v>
      </c>
      <c r="F1025" s="1758" t="s">
        <v>218</v>
      </c>
      <c r="G1025" s="1523">
        <v>0</v>
      </c>
      <c r="H1025" s="1522">
        <v>0</v>
      </c>
      <c r="I1025" s="1757" t="s">
        <v>17</v>
      </c>
      <c r="J1025" s="1759" t="s">
        <v>17</v>
      </c>
      <c r="K1025" s="1523">
        <v>269</v>
      </c>
      <c r="L1025" s="1522">
        <v>6.25E-2</v>
      </c>
      <c r="M1025" s="1584">
        <v>269</v>
      </c>
      <c r="N1025" s="1522">
        <v>6.1219845243513885E-2</v>
      </c>
      <c r="O1025" s="1529" t="s">
        <v>213</v>
      </c>
      <c r="P1025" s="1503"/>
      <c r="Q1025" s="1503"/>
      <c r="R1025" s="1704"/>
      <c r="S1025" s="1705"/>
      <c r="T1025" s="1518"/>
      <c r="U1025"/>
      <c r="V1025"/>
      <c r="W1025"/>
      <c r="X1025"/>
      <c r="Y1025"/>
      <c r="Z1025"/>
      <c r="AA1025"/>
      <c r="AB1025"/>
      <c r="AC1025"/>
      <c r="AD1025"/>
      <c r="AE1025"/>
      <c r="AF1025"/>
      <c r="AG1025"/>
      <c r="AH1025"/>
      <c r="AI1025"/>
      <c r="AJ1025"/>
      <c r="AK1025"/>
    </row>
    <row r="1026" spans="1:37" ht="13" x14ac:dyDescent="0.3">
      <c r="A1026" s="1065" t="s">
        <v>214</v>
      </c>
      <c r="B1026" s="1274">
        <v>0</v>
      </c>
      <c r="C1026" s="1274">
        <v>187</v>
      </c>
      <c r="D1026" s="1274">
        <v>373</v>
      </c>
      <c r="E1026" s="1778">
        <v>179</v>
      </c>
      <c r="F1026" s="1528">
        <v>0.47989276139410186</v>
      </c>
      <c r="G1026" s="1523">
        <v>0</v>
      </c>
      <c r="H1026" s="1522">
        <v>0</v>
      </c>
      <c r="I1026" s="1757" t="s">
        <v>17</v>
      </c>
      <c r="J1026" s="1759" t="s">
        <v>17</v>
      </c>
      <c r="K1026" s="1523">
        <v>560</v>
      </c>
      <c r="L1026" s="1522">
        <v>0.13011152416356878</v>
      </c>
      <c r="M1026" s="1584">
        <v>560</v>
      </c>
      <c r="N1026" s="1522">
        <v>0.12744651797906237</v>
      </c>
      <c r="O1026" s="1529" t="s">
        <v>214</v>
      </c>
      <c r="P1026" s="1503"/>
      <c r="Q1026" s="1503"/>
      <c r="R1026" s="1704"/>
      <c r="S1026" s="1705"/>
      <c r="T1026" s="1518"/>
      <c r="U1026"/>
      <c r="V1026"/>
      <c r="W1026"/>
      <c r="X1026"/>
      <c r="Y1026"/>
      <c r="Z1026"/>
      <c r="AA1026"/>
      <c r="AB1026"/>
      <c r="AC1026"/>
      <c r="AD1026"/>
      <c r="AE1026"/>
      <c r="AF1026"/>
      <c r="AG1026"/>
      <c r="AH1026"/>
      <c r="AI1026"/>
      <c r="AJ1026"/>
      <c r="AK1026"/>
    </row>
    <row r="1027" spans="1:37" ht="13" x14ac:dyDescent="0.3">
      <c r="A1027" s="1065" t="s">
        <v>215</v>
      </c>
      <c r="B1027" s="1274">
        <v>0</v>
      </c>
      <c r="C1027" s="1274">
        <v>170</v>
      </c>
      <c r="D1027" s="1274">
        <v>239</v>
      </c>
      <c r="E1027" s="1778">
        <v>56</v>
      </c>
      <c r="F1027" s="1528">
        <v>0.15013404825737264</v>
      </c>
      <c r="G1027" s="1523">
        <v>0</v>
      </c>
      <c r="H1027" s="1522">
        <v>0</v>
      </c>
      <c r="I1027" s="1757" t="s">
        <v>17</v>
      </c>
      <c r="J1027" s="1759" t="s">
        <v>17</v>
      </c>
      <c r="K1027" s="1523">
        <v>409</v>
      </c>
      <c r="L1027" s="1522">
        <v>9.5027881040892187E-2</v>
      </c>
      <c r="M1027" s="1584">
        <v>409</v>
      </c>
      <c r="N1027" s="1522">
        <v>9.3081474738279477E-2</v>
      </c>
      <c r="O1027" s="1529" t="s">
        <v>215</v>
      </c>
      <c r="P1027" s="1503"/>
      <c r="Q1027" s="1503"/>
      <c r="R1027" s="1704"/>
      <c r="S1027" s="1705"/>
      <c r="T1027" s="1518"/>
      <c r="U1027"/>
      <c r="V1027"/>
      <c r="W1027"/>
      <c r="X1027"/>
      <c r="Y1027"/>
      <c r="Z1027"/>
      <c r="AA1027"/>
      <c r="AB1027"/>
      <c r="AC1027"/>
      <c r="AD1027"/>
      <c r="AE1027"/>
      <c r="AF1027"/>
      <c r="AG1027"/>
      <c r="AH1027"/>
      <c r="AI1027"/>
      <c r="AJ1027"/>
      <c r="AK1027"/>
    </row>
    <row r="1028" spans="1:37" ht="13.5" thickBot="1" x14ac:dyDescent="0.35">
      <c r="A1028" s="1069" t="s">
        <v>216</v>
      </c>
      <c r="B1028" s="1279">
        <v>0</v>
      </c>
      <c r="C1028" s="1279">
        <v>134</v>
      </c>
      <c r="D1028" s="1279">
        <v>129</v>
      </c>
      <c r="E1028" s="1779">
        <v>2</v>
      </c>
      <c r="F1028" s="1533">
        <v>5.3619302949061663E-3</v>
      </c>
      <c r="G1028" s="1534">
        <v>0</v>
      </c>
      <c r="H1028" s="1533">
        <v>0</v>
      </c>
      <c r="I1028" s="1762" t="s">
        <v>17</v>
      </c>
      <c r="J1028" s="1764" t="s">
        <v>17</v>
      </c>
      <c r="K1028" s="1534">
        <v>263</v>
      </c>
      <c r="L1028" s="1533">
        <v>6.1105947955390337E-2</v>
      </c>
      <c r="M1028" s="1535">
        <v>263</v>
      </c>
      <c r="N1028" s="1533">
        <v>5.9854346836595358E-2</v>
      </c>
      <c r="O1028" s="1536" t="s">
        <v>216</v>
      </c>
      <c r="P1028" s="1537"/>
      <c r="Q1028" s="1537"/>
      <c r="R1028" s="1709"/>
      <c r="S1028" s="1710"/>
      <c r="T1028" s="1780"/>
      <c r="U1028"/>
      <c r="V1028"/>
      <c r="W1028"/>
      <c r="X1028"/>
      <c r="Y1028"/>
      <c r="Z1028"/>
      <c r="AA1028"/>
      <c r="AB1028"/>
      <c r="AC1028"/>
      <c r="AD1028"/>
      <c r="AE1028"/>
      <c r="AF1028"/>
      <c r="AG1028"/>
      <c r="AH1028"/>
      <c r="AI1028"/>
      <c r="AJ1028"/>
      <c r="AK1028"/>
    </row>
    <row r="1029" spans="1:37" ht="13" x14ac:dyDescent="0.3">
      <c r="A1029" s="1053" t="s">
        <v>217</v>
      </c>
      <c r="B1029" s="1273">
        <v>11</v>
      </c>
      <c r="C1029" s="1273">
        <v>390</v>
      </c>
      <c r="D1029" s="1273">
        <v>378</v>
      </c>
      <c r="E1029" s="1781">
        <v>127</v>
      </c>
      <c r="F1029" s="1686">
        <v>0.34048257372654156</v>
      </c>
      <c r="G1029" s="1542">
        <v>11</v>
      </c>
      <c r="H1029" s="1541">
        <v>0.12222222222222222</v>
      </c>
      <c r="I1029" s="1765" t="s">
        <v>17</v>
      </c>
      <c r="J1029" s="1767" t="s">
        <v>17</v>
      </c>
      <c r="K1029" s="1542">
        <v>768</v>
      </c>
      <c r="L1029" s="1541">
        <v>0.17843866171003717</v>
      </c>
      <c r="M1029" s="1589">
        <v>779</v>
      </c>
      <c r="N1029" s="1541">
        <v>0.17728720983158852</v>
      </c>
      <c r="O1029" s="1544" t="s">
        <v>217</v>
      </c>
      <c r="P1029" s="1545"/>
      <c r="Q1029" s="1545"/>
      <c r="R1029" s="1713"/>
      <c r="S1029" s="1714"/>
      <c r="T1029" s="1782"/>
      <c r="U1029"/>
      <c r="V1029"/>
      <c r="W1029"/>
      <c r="X1029"/>
      <c r="Y1029"/>
      <c r="Z1029"/>
      <c r="AA1029"/>
      <c r="AB1029"/>
      <c r="AC1029"/>
      <c r="AD1029"/>
      <c r="AE1029"/>
      <c r="AF1029"/>
      <c r="AG1029"/>
      <c r="AH1029"/>
      <c r="AI1029"/>
      <c r="AJ1029"/>
      <c r="AK1029"/>
    </row>
    <row r="1030" spans="1:37" ht="13" x14ac:dyDescent="0.3">
      <c r="A1030" s="1065" t="s">
        <v>219</v>
      </c>
      <c r="B1030" s="1274">
        <v>0</v>
      </c>
      <c r="C1030" s="1274">
        <v>258</v>
      </c>
      <c r="D1030" s="1274">
        <v>192</v>
      </c>
      <c r="E1030" s="1778">
        <v>1</v>
      </c>
      <c r="F1030" s="1528">
        <v>2.6809651474530832E-3</v>
      </c>
      <c r="G1030" s="1523">
        <v>0</v>
      </c>
      <c r="H1030" s="1522">
        <v>0</v>
      </c>
      <c r="I1030" s="1757" t="s">
        <v>17</v>
      </c>
      <c r="J1030" s="1759" t="s">
        <v>17</v>
      </c>
      <c r="K1030" s="1523">
        <v>450</v>
      </c>
      <c r="L1030" s="1522">
        <v>0.10455390334572491</v>
      </c>
      <c r="M1030" s="1584">
        <v>450</v>
      </c>
      <c r="N1030" s="1522">
        <v>0.1024123805188894</v>
      </c>
      <c r="O1030" s="1525" t="s">
        <v>219</v>
      </c>
      <c r="P1030" s="1546"/>
      <c r="Q1030" s="1546"/>
      <c r="R1030" s="1716"/>
      <c r="S1030" s="1717"/>
      <c r="T1030" s="1783"/>
      <c r="U1030"/>
      <c r="V1030"/>
      <c r="W1030"/>
      <c r="X1030"/>
      <c r="Y1030"/>
      <c r="Z1030"/>
      <c r="AA1030"/>
      <c r="AB1030"/>
      <c r="AC1030"/>
      <c r="AD1030"/>
      <c r="AE1030"/>
      <c r="AF1030"/>
      <c r="AG1030"/>
      <c r="AH1030"/>
      <c r="AI1030"/>
      <c r="AJ1030"/>
      <c r="AK1030"/>
    </row>
    <row r="1031" spans="1:37" ht="13" x14ac:dyDescent="0.3">
      <c r="A1031" s="1065" t="s">
        <v>220</v>
      </c>
      <c r="B1031" s="1274" t="s">
        <v>218</v>
      </c>
      <c r="C1031" s="1274">
        <v>135</v>
      </c>
      <c r="D1031" s="1274">
        <v>166</v>
      </c>
      <c r="E1031" s="1778">
        <v>8</v>
      </c>
      <c r="F1031" s="1528">
        <v>2.1447721179624665E-2</v>
      </c>
      <c r="G1031" s="1523" t="s">
        <v>218</v>
      </c>
      <c r="H1031" s="1523" t="s">
        <v>218</v>
      </c>
      <c r="I1031" s="1757" t="s">
        <v>17</v>
      </c>
      <c r="J1031" s="1759" t="s">
        <v>17</v>
      </c>
      <c r="K1031" s="1523">
        <v>301</v>
      </c>
      <c r="L1031" s="1522">
        <v>6.9934944237918212E-2</v>
      </c>
      <c r="M1031" s="1584">
        <v>301</v>
      </c>
      <c r="N1031" s="1522">
        <v>6.8502503413746016E-2</v>
      </c>
      <c r="O1031" s="1525" t="s">
        <v>220</v>
      </c>
      <c r="P1031" s="1546"/>
      <c r="Q1031" s="1546"/>
      <c r="R1031" s="1716"/>
      <c r="S1031" s="1717"/>
      <c r="T1031" s="1783"/>
      <c r="U1031"/>
      <c r="V1031"/>
      <c r="W1031"/>
      <c r="X1031"/>
      <c r="Y1031"/>
      <c r="Z1031"/>
      <c r="AA1031"/>
      <c r="AB1031"/>
      <c r="AC1031"/>
      <c r="AD1031"/>
      <c r="AE1031"/>
      <c r="AF1031"/>
      <c r="AG1031"/>
      <c r="AH1031"/>
      <c r="AI1031"/>
      <c r="AJ1031"/>
      <c r="AK1031"/>
    </row>
    <row r="1032" spans="1:37" ht="13" x14ac:dyDescent="0.3">
      <c r="A1032" s="1065" t="s">
        <v>221</v>
      </c>
      <c r="B1032" s="1274" t="s">
        <v>218</v>
      </c>
      <c r="C1032" s="1274">
        <v>22</v>
      </c>
      <c r="D1032" s="1274">
        <v>43</v>
      </c>
      <c r="E1032" s="1778" t="s">
        <v>218</v>
      </c>
      <c r="F1032" s="1758" t="s">
        <v>218</v>
      </c>
      <c r="G1032" s="1523" t="s">
        <v>218</v>
      </c>
      <c r="H1032" s="1523" t="s">
        <v>218</v>
      </c>
      <c r="I1032" s="1757" t="s">
        <v>17</v>
      </c>
      <c r="J1032" s="1759" t="s">
        <v>17</v>
      </c>
      <c r="K1032" s="1523">
        <v>65</v>
      </c>
      <c r="L1032" s="1522">
        <v>1.5102230483271376E-2</v>
      </c>
      <c r="M1032" s="1584">
        <v>65</v>
      </c>
      <c r="N1032" s="1522">
        <v>1.4792899408284023E-2</v>
      </c>
      <c r="O1032" s="1525" t="s">
        <v>221</v>
      </c>
      <c r="P1032" s="1546"/>
      <c r="Q1032" s="1546"/>
      <c r="R1032" s="1716"/>
      <c r="S1032" s="1717"/>
      <c r="T1032" s="1783"/>
      <c r="U1032"/>
      <c r="V1032"/>
      <c r="W1032"/>
      <c r="X1032"/>
      <c r="Y1032"/>
      <c r="Z1032"/>
      <c r="AA1032"/>
      <c r="AB1032"/>
      <c r="AC1032"/>
      <c r="AD1032"/>
      <c r="AE1032"/>
      <c r="AF1032"/>
      <c r="AG1032"/>
      <c r="AH1032"/>
      <c r="AI1032"/>
      <c r="AJ1032"/>
      <c r="AK1032"/>
    </row>
    <row r="1033" spans="1:37" ht="13.5" thickBot="1" x14ac:dyDescent="0.35">
      <c r="A1033" s="1547" t="s">
        <v>222</v>
      </c>
      <c r="B1033" s="1548" t="s">
        <v>218</v>
      </c>
      <c r="C1033" s="1548">
        <v>1</v>
      </c>
      <c r="D1033" s="1548">
        <v>6</v>
      </c>
      <c r="E1033" s="1778" t="s">
        <v>218</v>
      </c>
      <c r="F1033" s="1758" t="s">
        <v>218</v>
      </c>
      <c r="G1033" s="1523" t="s">
        <v>218</v>
      </c>
      <c r="H1033" s="1523" t="s">
        <v>218</v>
      </c>
      <c r="I1033" s="1757" t="s">
        <v>17</v>
      </c>
      <c r="J1033" s="1759" t="s">
        <v>17</v>
      </c>
      <c r="K1033" s="1523">
        <v>7</v>
      </c>
      <c r="L1033" s="1522">
        <v>1.6263940520446097E-3</v>
      </c>
      <c r="M1033" s="1584">
        <v>7</v>
      </c>
      <c r="N1033" s="1522">
        <v>1.5930814747382794E-3</v>
      </c>
      <c r="O1033" s="1550" t="s">
        <v>222</v>
      </c>
      <c r="P1033" s="1551"/>
      <c r="Q1033" s="1551"/>
      <c r="R1033" s="1719"/>
      <c r="S1033" s="1746"/>
      <c r="T1033" s="1784"/>
      <c r="U1033"/>
      <c r="V1033"/>
      <c r="W1033"/>
      <c r="X1033"/>
      <c r="Y1033"/>
      <c r="Z1033"/>
      <c r="AA1033"/>
      <c r="AB1033"/>
      <c r="AC1033"/>
      <c r="AD1033"/>
      <c r="AE1033"/>
      <c r="AF1033"/>
      <c r="AG1033"/>
      <c r="AH1033"/>
      <c r="AI1033"/>
      <c r="AJ1033"/>
      <c r="AK1033"/>
    </row>
    <row r="1034" spans="1:37" ht="13.5" thickBot="1" x14ac:dyDescent="0.35">
      <c r="A1034" s="1090" t="s">
        <v>46</v>
      </c>
      <c r="B1034" s="1427">
        <v>90</v>
      </c>
      <c r="C1034" s="1427">
        <v>1757</v>
      </c>
      <c r="D1034" s="1427">
        <v>2547</v>
      </c>
      <c r="E1034" s="1769">
        <v>373</v>
      </c>
      <c r="F1034" s="1770">
        <v>1</v>
      </c>
      <c r="G1034" s="1552">
        <v>90</v>
      </c>
      <c r="H1034" s="1553">
        <v>1</v>
      </c>
      <c r="I1034" s="1769" t="s">
        <v>17</v>
      </c>
      <c r="J1034" s="1771" t="s">
        <v>17</v>
      </c>
      <c r="K1034" s="1552">
        <v>4304</v>
      </c>
      <c r="L1034" s="1553">
        <v>1.0000000000000002</v>
      </c>
      <c r="M1034" s="1552">
        <v>4394</v>
      </c>
      <c r="N1034" s="1553">
        <v>0.99999999999999989</v>
      </c>
      <c r="O1034" s="1554"/>
      <c r="P1034" s="1555"/>
      <c r="Q1034" s="1555"/>
      <c r="R1034" s="1722"/>
      <c r="S1034" s="1724"/>
      <c r="T1034" s="1555"/>
      <c r="U1034"/>
      <c r="V1034"/>
      <c r="W1034"/>
      <c r="X1034"/>
      <c r="Y1034"/>
      <c r="Z1034"/>
      <c r="AA1034"/>
      <c r="AB1034"/>
      <c r="AC1034"/>
      <c r="AD1034"/>
      <c r="AE1034"/>
      <c r="AF1034"/>
      <c r="AG1034"/>
      <c r="AH1034"/>
      <c r="AI1034"/>
      <c r="AJ1034"/>
      <c r="AK1034"/>
    </row>
    <row r="1035" spans="1:37" ht="13" x14ac:dyDescent="0.3">
      <c r="A1035" s="1445" t="s">
        <v>528</v>
      </c>
      <c r="B1035" s="1478">
        <v>13</v>
      </c>
      <c r="C1035" s="4"/>
      <c r="D1035" s="4"/>
      <c r="E1035" s="1559" t="s">
        <v>537</v>
      </c>
      <c r="F1035" s="1560" t="s">
        <v>538</v>
      </c>
      <c r="G1035" s="1559" t="s">
        <v>537</v>
      </c>
      <c r="H1035" s="1560" t="s">
        <v>538</v>
      </c>
      <c r="I1035" s="1559" t="s">
        <v>537</v>
      </c>
      <c r="J1035" s="1560" t="s">
        <v>538</v>
      </c>
      <c r="K1035" s="1559" t="s">
        <v>537</v>
      </c>
      <c r="L1035" s="1560" t="s">
        <v>538</v>
      </c>
      <c r="M1035" s="1559" t="s">
        <v>537</v>
      </c>
      <c r="N1035" s="1560" t="s">
        <v>538</v>
      </c>
      <c r="O1035"/>
      <c r="P1035"/>
      <c r="Q1035"/>
      <c r="R1035"/>
      <c r="S1035"/>
      <c r="T1035"/>
      <c r="U1035"/>
      <c r="V1035"/>
      <c r="W1035"/>
      <c r="X1035"/>
      <c r="Y1035"/>
      <c r="Z1035"/>
      <c r="AA1035"/>
      <c r="AB1035"/>
      <c r="AC1035"/>
      <c r="AD1035"/>
      <c r="AE1035"/>
      <c r="AF1035"/>
      <c r="AG1035"/>
      <c r="AH1035"/>
      <c r="AI1035"/>
      <c r="AJ1035"/>
      <c r="AK1035"/>
    </row>
    <row r="1036" spans="1:37" ht="13" thickBot="1" x14ac:dyDescent="0.3">
      <c r="A1036" s="1322" t="s">
        <v>529</v>
      </c>
      <c r="B1036" s="1480">
        <f>B1035/G1034</f>
        <v>0.14444444444444443</v>
      </c>
      <c r="C1036" s="4"/>
      <c r="D1036" s="4"/>
      <c r="E1036" s="1561">
        <v>0.63538873994638068</v>
      </c>
      <c r="F1036" s="1562">
        <v>0.36461126005361932</v>
      </c>
      <c r="G1036" s="1561">
        <v>0.87777777777777777</v>
      </c>
      <c r="H1036" s="1562">
        <v>0.12222222222222222</v>
      </c>
      <c r="I1036" s="1561" t="s">
        <v>17</v>
      </c>
      <c r="J1036" s="1562" t="s">
        <v>17</v>
      </c>
      <c r="K1036" s="1561">
        <v>0.6303438661710038</v>
      </c>
      <c r="L1036" s="1562">
        <v>0.36965613382899631</v>
      </c>
      <c r="M1036" s="1561">
        <v>0.63541192535275381</v>
      </c>
      <c r="N1036" s="1562">
        <v>0.3645880746472463</v>
      </c>
      <c r="O1036"/>
      <c r="P1036"/>
      <c r="Q1036"/>
      <c r="R1036"/>
      <c r="S1036"/>
      <c r="T1036"/>
      <c r="U1036"/>
      <c r="V1036"/>
      <c r="W1036"/>
      <c r="X1036"/>
      <c r="Y1036"/>
      <c r="Z1036"/>
      <c r="AA1036"/>
      <c r="AB1036"/>
      <c r="AC1036"/>
      <c r="AD1036"/>
      <c r="AE1036"/>
      <c r="AF1036"/>
      <c r="AG1036"/>
      <c r="AH1036"/>
      <c r="AI1036"/>
      <c r="AJ1036"/>
      <c r="AK1036"/>
    </row>
    <row r="1037" spans="1:37" ht="25.5" thickBot="1" x14ac:dyDescent="0.55000000000000004">
      <c r="A1037" s="1011" t="s">
        <v>579</v>
      </c>
      <c r="B1037" s="1012"/>
      <c r="C1037" s="1012"/>
      <c r="D1037" s="4"/>
      <c r="E1037" s="4"/>
      <c r="F1037" s="4"/>
      <c r="G1037" s="4"/>
      <c r="H1037" s="4"/>
      <c r="I1037" s="4"/>
      <c r="J1037" s="4"/>
      <c r="K1037" s="4"/>
      <c r="L1037" s="4"/>
      <c r="M1037" s="4"/>
      <c r="N1037" s="4"/>
      <c r="O1037" s="4"/>
      <c r="P1037" s="4"/>
      <c r="Q1037" s="4"/>
      <c r="R1037" s="4"/>
      <c r="S1037" s="4"/>
      <c r="T1037" s="4"/>
      <c r="U1037" s="4"/>
      <c r="V1037" s="4"/>
      <c r="W1037" s="4"/>
      <c r="X1037" s="4"/>
      <c r="Y1037" s="1564"/>
      <c r="Z1037" s="1564"/>
      <c r="AA1037" s="1564"/>
      <c r="AB1037" s="1564"/>
      <c r="AC1037" s="1564"/>
      <c r="AD1037" s="1564"/>
      <c r="AE1037" s="1564"/>
      <c r="AF1037"/>
      <c r="AG1037"/>
      <c r="AH1037"/>
      <c r="AI1037"/>
      <c r="AJ1037"/>
      <c r="AK1037"/>
    </row>
    <row r="1038" spans="1:37" ht="13.5" thickBot="1" x14ac:dyDescent="0.35">
      <c r="A1038" s="1414" t="s">
        <v>191</v>
      </c>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c r="AD1038"/>
      <c r="AE1038"/>
      <c r="AF1038"/>
      <c r="AG1038"/>
      <c r="AH1038"/>
      <c r="AI1038"/>
      <c r="AJ1038"/>
      <c r="AK1038"/>
    </row>
    <row r="1039" spans="1:37" ht="13.5" thickTop="1" x14ac:dyDescent="0.3">
      <c r="A1039" s="1017" t="s">
        <v>192</v>
      </c>
      <c r="B1039" s="1491">
        <v>29514</v>
      </c>
      <c r="C1039" s="931">
        <v>29525</v>
      </c>
      <c r="D1039" s="931">
        <v>29537</v>
      </c>
      <c r="E1039" s="931">
        <v>29551</v>
      </c>
      <c r="F1039" s="931">
        <v>29565</v>
      </c>
      <c r="G1039" s="1495">
        <v>1980</v>
      </c>
      <c r="H1039" s="1019"/>
      <c r="I1039" s="1019"/>
      <c r="J1039" s="1020"/>
      <c r="K1039" s="1020"/>
      <c r="L1039" s="1020"/>
      <c r="M1039" s="1020"/>
      <c r="N1039" s="1021"/>
      <c r="O1039" s="1022"/>
      <c r="P1039" s="1022"/>
      <c r="Q1039" s="1022"/>
      <c r="R1039" s="1023"/>
      <c r="S1039" s="1023"/>
      <c r="T1039" s="1701"/>
      <c r="U1039" s="1702"/>
      <c r="V1039" s="1703"/>
      <c r="W1039"/>
      <c r="X1039"/>
      <c r="Y1039"/>
      <c r="Z1039"/>
      <c r="AA1039"/>
      <c r="AB1039"/>
      <c r="AC1039"/>
      <c r="AD1039"/>
      <c r="AE1039"/>
      <c r="AF1039"/>
      <c r="AG1039"/>
      <c r="AH1039"/>
      <c r="AI1039"/>
      <c r="AJ1039"/>
      <c r="AK1039"/>
    </row>
    <row r="1040" spans="1:37" ht="13" x14ac:dyDescent="0.3">
      <c r="A1040" s="1025" t="s">
        <v>193</v>
      </c>
      <c r="B1040" s="1496" t="s">
        <v>242</v>
      </c>
      <c r="C1040" s="1173" t="s">
        <v>242</v>
      </c>
      <c r="D1040" s="1173" t="s">
        <v>242</v>
      </c>
      <c r="E1040" s="1173" t="s">
        <v>242</v>
      </c>
      <c r="F1040" s="1173" t="s">
        <v>242</v>
      </c>
      <c r="G1040" s="1499"/>
      <c r="H1040" s="1500"/>
      <c r="I1040" s="1500"/>
      <c r="J1040" s="1501"/>
      <c r="K1040" s="1501"/>
      <c r="L1040" s="1501"/>
      <c r="M1040" s="1501"/>
      <c r="N1040" s="1502"/>
      <c r="O1040" s="1173"/>
      <c r="P1040" s="1173"/>
      <c r="Q1040" s="1173"/>
      <c r="R1040" s="1503"/>
      <c r="S1040" s="1503"/>
      <c r="T1040" s="1704"/>
      <c r="U1040" s="1705"/>
      <c r="V1040" s="1706"/>
      <c r="W1040"/>
      <c r="X1040"/>
      <c r="Y1040"/>
      <c r="Z1040"/>
      <c r="AA1040"/>
      <c r="AB1040"/>
      <c r="AC1040"/>
      <c r="AD1040"/>
      <c r="AE1040"/>
      <c r="AF1040"/>
      <c r="AG1040"/>
      <c r="AH1040"/>
      <c r="AI1040"/>
      <c r="AJ1040"/>
      <c r="AK1040"/>
    </row>
    <row r="1041" spans="1:37" ht="13" x14ac:dyDescent="0.3">
      <c r="A1041" s="1025" t="s">
        <v>195</v>
      </c>
      <c r="B1041" s="1496" t="s">
        <v>246</v>
      </c>
      <c r="C1041" s="1496" t="s">
        <v>246</v>
      </c>
      <c r="D1041" s="1496" t="s">
        <v>246</v>
      </c>
      <c r="E1041" s="1496" t="s">
        <v>246</v>
      </c>
      <c r="F1041" s="1496" t="s">
        <v>246</v>
      </c>
      <c r="G1041" s="1033" t="s">
        <v>46</v>
      </c>
      <c r="H1041" s="1500"/>
      <c r="I1041" s="1501"/>
      <c r="J1041" s="1501"/>
      <c r="K1041" s="1501"/>
      <c r="L1041" s="1501"/>
      <c r="M1041" s="1501"/>
      <c r="N1041" s="1502"/>
      <c r="O1041" s="1173"/>
      <c r="P1041" s="1173"/>
      <c r="Q1041" s="1503"/>
      <c r="R1041" s="1503"/>
      <c r="S1041" s="1503"/>
      <c r="T1041" s="1704"/>
      <c r="U1041" s="1705"/>
      <c r="V1041" s="1706"/>
      <c r="W1041"/>
      <c r="X1041"/>
      <c r="Y1041"/>
      <c r="Z1041"/>
      <c r="AA1041"/>
      <c r="AB1041"/>
      <c r="AC1041"/>
      <c r="AD1041"/>
      <c r="AE1041"/>
      <c r="AF1041"/>
      <c r="AG1041"/>
      <c r="AH1041"/>
      <c r="AI1041"/>
      <c r="AJ1041"/>
      <c r="AK1041"/>
    </row>
    <row r="1042" spans="1:37" ht="13.5" thickBot="1" x14ac:dyDescent="0.35">
      <c r="A1042" s="1504" t="s">
        <v>292</v>
      </c>
      <c r="B1042" s="1505">
        <v>3860</v>
      </c>
      <c r="C1042" s="1268">
        <v>3920</v>
      </c>
      <c r="D1042" s="1268">
        <v>5850</v>
      </c>
      <c r="E1042" s="1268">
        <v>5890</v>
      </c>
      <c r="F1042" s="1268">
        <v>7750</v>
      </c>
      <c r="G1042" s="1508" t="s">
        <v>531</v>
      </c>
      <c r="H1042" s="1605"/>
      <c r="I1042" s="1510"/>
      <c r="J1042" s="1510"/>
      <c r="K1042" s="1510"/>
      <c r="L1042" s="1510"/>
      <c r="M1042" s="1510"/>
      <c r="N1042" s="1511"/>
      <c r="O1042" s="1512" t="s">
        <v>532</v>
      </c>
      <c r="P1042" s="1513"/>
      <c r="Q1042" s="1514"/>
      <c r="R1042" s="1503"/>
      <c r="S1042" s="1503"/>
      <c r="T1042" s="1704"/>
      <c r="U1042" s="1705"/>
      <c r="V1042" s="1706"/>
      <c r="W1042"/>
      <c r="X1042"/>
      <c r="Y1042"/>
      <c r="Z1042"/>
      <c r="AA1042"/>
      <c r="AB1042"/>
      <c r="AC1042"/>
      <c r="AD1042"/>
      <c r="AE1042"/>
      <c r="AF1042"/>
      <c r="AG1042"/>
      <c r="AH1042"/>
      <c r="AI1042"/>
      <c r="AJ1042"/>
      <c r="AK1042"/>
    </row>
    <row r="1043" spans="1:37" ht="13.5" thickBot="1" x14ac:dyDescent="0.35">
      <c r="A1043" s="1515" t="s">
        <v>199</v>
      </c>
      <c r="B1043" s="1505" t="s">
        <v>206</v>
      </c>
      <c r="C1043" s="1268" t="s">
        <v>206</v>
      </c>
      <c r="D1043" s="1268" t="s">
        <v>206</v>
      </c>
      <c r="E1043" s="1268" t="s">
        <v>206</v>
      </c>
      <c r="F1043" s="1268" t="s">
        <v>201</v>
      </c>
      <c r="G1043" s="1050" t="s">
        <v>201</v>
      </c>
      <c r="H1043" s="1051" t="s">
        <v>202</v>
      </c>
      <c r="I1043" s="1050" t="s">
        <v>200</v>
      </c>
      <c r="J1043" s="1051" t="s">
        <v>204</v>
      </c>
      <c r="K1043" s="1050" t="s">
        <v>248</v>
      </c>
      <c r="L1043" s="1516" t="s">
        <v>204</v>
      </c>
      <c r="M1043" s="1050" t="s">
        <v>206</v>
      </c>
      <c r="N1043" s="1051" t="s">
        <v>202</v>
      </c>
      <c r="O1043" s="1517" t="s">
        <v>207</v>
      </c>
      <c r="P1043" s="1051" t="s">
        <v>204</v>
      </c>
      <c r="Q1043" s="1518"/>
      <c r="R1043" s="1503"/>
      <c r="S1043" s="1503"/>
      <c r="T1043" s="1704"/>
      <c r="U1043" s="1705"/>
      <c r="V1043" s="1706"/>
      <c r="W1043"/>
      <c r="X1043"/>
      <c r="Y1043"/>
      <c r="Z1043"/>
      <c r="AA1043"/>
      <c r="AB1043"/>
      <c r="AC1043"/>
      <c r="AD1043"/>
      <c r="AE1043"/>
      <c r="AF1043"/>
      <c r="AG1043"/>
      <c r="AH1043"/>
      <c r="AI1043"/>
      <c r="AJ1043"/>
      <c r="AK1043"/>
    </row>
    <row r="1044" spans="1:37" ht="13" x14ac:dyDescent="0.3">
      <c r="A1044" s="1053" t="s">
        <v>208</v>
      </c>
      <c r="B1044" s="1273">
        <v>0</v>
      </c>
      <c r="C1044" s="1273">
        <v>11</v>
      </c>
      <c r="D1044" s="1273">
        <v>56</v>
      </c>
      <c r="E1044" s="1273">
        <v>78</v>
      </c>
      <c r="F1044" s="1678" t="s">
        <v>218</v>
      </c>
      <c r="G1044" s="1523" t="s">
        <v>17</v>
      </c>
      <c r="H1044" s="1522" t="s">
        <v>17</v>
      </c>
      <c r="I1044" s="1523" t="s">
        <v>17</v>
      </c>
      <c r="J1044" s="1522" t="s">
        <v>17</v>
      </c>
      <c r="K1044" s="1523" t="s">
        <v>17</v>
      </c>
      <c r="L1044" s="1522" t="s">
        <v>17</v>
      </c>
      <c r="M1044" s="1523">
        <v>145</v>
      </c>
      <c r="N1044" s="1522">
        <v>3.5705491258310761E-2</v>
      </c>
      <c r="O1044" s="1524">
        <v>145</v>
      </c>
      <c r="P1044" s="1522">
        <v>3.5705491258310761E-2</v>
      </c>
      <c r="Q1044" s="1525" t="s">
        <v>208</v>
      </c>
      <c r="R1044" s="1503"/>
      <c r="S1044" s="1503"/>
      <c r="T1044" s="1704"/>
      <c r="U1044" s="1705"/>
      <c r="V1044" s="1706"/>
      <c r="W1044"/>
      <c r="X1044"/>
      <c r="Y1044"/>
      <c r="Z1044"/>
      <c r="AA1044"/>
      <c r="AB1044"/>
      <c r="AC1044"/>
      <c r="AD1044"/>
      <c r="AE1044"/>
      <c r="AF1044"/>
      <c r="AG1044"/>
      <c r="AH1044"/>
      <c r="AI1044"/>
      <c r="AJ1044"/>
      <c r="AK1044"/>
    </row>
    <row r="1045" spans="1:37" ht="13" x14ac:dyDescent="0.3">
      <c r="A1045" s="1065" t="s">
        <v>209</v>
      </c>
      <c r="B1045" s="1274">
        <v>4</v>
      </c>
      <c r="C1045" s="1274">
        <v>24</v>
      </c>
      <c r="D1045" s="1274">
        <v>18</v>
      </c>
      <c r="E1045" s="1274">
        <v>20</v>
      </c>
      <c r="F1045" s="1674" t="s">
        <v>218</v>
      </c>
      <c r="G1045" s="1523" t="s">
        <v>17</v>
      </c>
      <c r="H1045" s="1522" t="s">
        <v>17</v>
      </c>
      <c r="I1045" s="1523" t="s">
        <v>17</v>
      </c>
      <c r="J1045" s="1522" t="s">
        <v>17</v>
      </c>
      <c r="K1045" s="1523" t="s">
        <v>17</v>
      </c>
      <c r="L1045" s="1522" t="s">
        <v>17</v>
      </c>
      <c r="M1045" s="1523">
        <v>66</v>
      </c>
      <c r="N1045" s="1522">
        <v>1.6252154641713864E-2</v>
      </c>
      <c r="O1045" s="1524">
        <v>66</v>
      </c>
      <c r="P1045" s="1522">
        <v>1.6252154641713864E-2</v>
      </c>
      <c r="Q1045" s="1525" t="s">
        <v>209</v>
      </c>
      <c r="R1045" s="1503"/>
      <c r="S1045" s="1503"/>
      <c r="T1045" s="1704"/>
      <c r="U1045" s="1705"/>
      <c r="V1045" s="1706"/>
      <c r="W1045"/>
      <c r="X1045"/>
      <c r="Y1045"/>
      <c r="Z1045"/>
      <c r="AA1045"/>
      <c r="AB1045"/>
      <c r="AC1045"/>
      <c r="AD1045"/>
      <c r="AE1045"/>
      <c r="AF1045"/>
      <c r="AG1045"/>
      <c r="AH1045"/>
      <c r="AI1045"/>
      <c r="AJ1045"/>
      <c r="AK1045"/>
    </row>
    <row r="1046" spans="1:37" ht="13" x14ac:dyDescent="0.3">
      <c r="A1046" s="1065" t="s">
        <v>211</v>
      </c>
      <c r="B1046" s="1274">
        <v>12</v>
      </c>
      <c r="C1046" s="1274">
        <v>37</v>
      </c>
      <c r="D1046" s="1274">
        <v>79</v>
      </c>
      <c r="E1046" s="1274">
        <v>24</v>
      </c>
      <c r="F1046" s="1674" t="s">
        <v>218</v>
      </c>
      <c r="G1046" s="1523" t="s">
        <v>17</v>
      </c>
      <c r="H1046" s="1522" t="s">
        <v>17</v>
      </c>
      <c r="I1046" s="1523" t="s">
        <v>17</v>
      </c>
      <c r="J1046" s="1522" t="s">
        <v>17</v>
      </c>
      <c r="K1046" s="1523" t="s">
        <v>17</v>
      </c>
      <c r="L1046" s="1522" t="s">
        <v>17</v>
      </c>
      <c r="M1046" s="1523">
        <v>152</v>
      </c>
      <c r="N1046" s="1522">
        <v>3.7429204629401629E-2</v>
      </c>
      <c r="O1046" s="1524">
        <v>152</v>
      </c>
      <c r="P1046" s="1522">
        <v>3.7429204629401629E-2</v>
      </c>
      <c r="Q1046" s="1529" t="s">
        <v>211</v>
      </c>
      <c r="R1046" s="1503"/>
      <c r="S1046" s="1503"/>
      <c r="T1046" s="1704"/>
      <c r="U1046" s="1705"/>
      <c r="V1046" s="1706"/>
      <c r="W1046"/>
      <c r="X1046"/>
      <c r="Y1046"/>
      <c r="Z1046"/>
      <c r="AA1046"/>
      <c r="AB1046"/>
      <c r="AC1046"/>
      <c r="AD1046"/>
      <c r="AE1046"/>
      <c r="AF1046"/>
      <c r="AG1046"/>
      <c r="AH1046"/>
      <c r="AI1046"/>
      <c r="AJ1046"/>
      <c r="AK1046"/>
    </row>
    <row r="1047" spans="1:37" ht="13" x14ac:dyDescent="0.3">
      <c r="A1047" s="1065" t="s">
        <v>212</v>
      </c>
      <c r="B1047" s="1274">
        <v>75</v>
      </c>
      <c r="C1047" s="1274">
        <v>94</v>
      </c>
      <c r="D1047" s="1274">
        <v>146</v>
      </c>
      <c r="E1047" s="1274">
        <v>102</v>
      </c>
      <c r="F1047" s="1674" t="s">
        <v>218</v>
      </c>
      <c r="G1047" s="1523" t="s">
        <v>17</v>
      </c>
      <c r="H1047" s="1522" t="s">
        <v>17</v>
      </c>
      <c r="I1047" s="1523" t="s">
        <v>17</v>
      </c>
      <c r="J1047" s="1522" t="s">
        <v>17</v>
      </c>
      <c r="K1047" s="1523" t="s">
        <v>17</v>
      </c>
      <c r="L1047" s="1522" t="s">
        <v>17</v>
      </c>
      <c r="M1047" s="1523">
        <v>417</v>
      </c>
      <c r="N1047" s="1522">
        <v>0.10268406796355578</v>
      </c>
      <c r="O1047" s="1524">
        <v>417</v>
      </c>
      <c r="P1047" s="1522">
        <v>0.10268406796355578</v>
      </c>
      <c r="Q1047" s="1529" t="s">
        <v>212</v>
      </c>
      <c r="R1047" s="1503"/>
      <c r="S1047" s="1503"/>
      <c r="T1047" s="1704"/>
      <c r="U1047" s="1705"/>
      <c r="V1047" s="1706"/>
      <c r="W1047"/>
      <c r="X1047"/>
      <c r="Y1047"/>
      <c r="Z1047"/>
      <c r="AA1047"/>
      <c r="AB1047"/>
      <c r="AC1047"/>
      <c r="AD1047"/>
      <c r="AE1047"/>
      <c r="AF1047"/>
      <c r="AG1047"/>
      <c r="AH1047"/>
      <c r="AI1047"/>
      <c r="AJ1047"/>
      <c r="AK1047"/>
    </row>
    <row r="1048" spans="1:37" ht="13" x14ac:dyDescent="0.3">
      <c r="A1048" s="1065" t="s">
        <v>213</v>
      </c>
      <c r="B1048" s="1274">
        <v>40</v>
      </c>
      <c r="C1048" s="1274">
        <v>73</v>
      </c>
      <c r="D1048" s="1274">
        <v>115</v>
      </c>
      <c r="E1048" s="1274">
        <v>56</v>
      </c>
      <c r="F1048" s="1674" t="s">
        <v>218</v>
      </c>
      <c r="G1048" s="1523" t="s">
        <v>17</v>
      </c>
      <c r="H1048" s="1522" t="s">
        <v>17</v>
      </c>
      <c r="I1048" s="1523" t="s">
        <v>17</v>
      </c>
      <c r="J1048" s="1522" t="s">
        <v>17</v>
      </c>
      <c r="K1048" s="1523" t="s">
        <v>17</v>
      </c>
      <c r="L1048" s="1522" t="s">
        <v>17</v>
      </c>
      <c r="M1048" s="1523">
        <v>284</v>
      </c>
      <c r="N1048" s="1522">
        <v>6.9933513912829356E-2</v>
      </c>
      <c r="O1048" s="1524">
        <v>284</v>
      </c>
      <c r="P1048" s="1522">
        <v>6.9933513912829356E-2</v>
      </c>
      <c r="Q1048" s="1529" t="s">
        <v>213</v>
      </c>
      <c r="R1048" s="1503"/>
      <c r="S1048" s="1503"/>
      <c r="T1048" s="1704"/>
      <c r="U1048" s="1705"/>
      <c r="V1048" s="1706"/>
      <c r="W1048"/>
      <c r="X1048"/>
      <c r="Y1048"/>
      <c r="Z1048"/>
      <c r="AA1048"/>
      <c r="AB1048"/>
      <c r="AC1048"/>
      <c r="AD1048"/>
      <c r="AE1048"/>
      <c r="AF1048"/>
      <c r="AG1048"/>
      <c r="AH1048"/>
      <c r="AI1048"/>
      <c r="AJ1048"/>
      <c r="AK1048"/>
    </row>
    <row r="1049" spans="1:37" ht="13" x14ac:dyDescent="0.3">
      <c r="A1049" s="1065" t="s">
        <v>214</v>
      </c>
      <c r="B1049" s="1274">
        <v>67</v>
      </c>
      <c r="C1049" s="1274">
        <v>144</v>
      </c>
      <c r="D1049" s="1274">
        <v>143</v>
      </c>
      <c r="E1049" s="1274">
        <v>123</v>
      </c>
      <c r="F1049" s="1674">
        <v>179</v>
      </c>
      <c r="G1049" s="1523" t="s">
        <v>17</v>
      </c>
      <c r="H1049" s="1522" t="s">
        <v>17</v>
      </c>
      <c r="I1049" s="1523" t="s">
        <v>17</v>
      </c>
      <c r="J1049" s="1522" t="s">
        <v>17</v>
      </c>
      <c r="K1049" s="1523" t="s">
        <v>17</v>
      </c>
      <c r="L1049" s="1522" t="s">
        <v>17</v>
      </c>
      <c r="M1049" s="1523">
        <v>477</v>
      </c>
      <c r="N1049" s="1522">
        <v>0.11745875400147747</v>
      </c>
      <c r="O1049" s="1524">
        <v>477</v>
      </c>
      <c r="P1049" s="1522">
        <v>0.11745875400147747</v>
      </c>
      <c r="Q1049" s="1529" t="s">
        <v>214</v>
      </c>
      <c r="R1049" s="1503"/>
      <c r="S1049" s="1503"/>
      <c r="T1049" s="1704"/>
      <c r="U1049" s="1705"/>
      <c r="V1049" s="1706"/>
      <c r="W1049"/>
      <c r="X1049"/>
      <c r="Y1049"/>
      <c r="Z1049"/>
      <c r="AA1049"/>
      <c r="AB1049"/>
      <c r="AC1049"/>
      <c r="AD1049"/>
      <c r="AE1049"/>
      <c r="AF1049"/>
      <c r="AG1049"/>
      <c r="AH1049"/>
      <c r="AI1049"/>
      <c r="AJ1049"/>
      <c r="AK1049"/>
    </row>
    <row r="1050" spans="1:37" ht="13" x14ac:dyDescent="0.3">
      <c r="A1050" s="1065" t="s">
        <v>215</v>
      </c>
      <c r="B1050" s="1274">
        <v>68</v>
      </c>
      <c r="C1050" s="1274">
        <v>84</v>
      </c>
      <c r="D1050" s="1274">
        <v>112</v>
      </c>
      <c r="E1050" s="1274">
        <v>82</v>
      </c>
      <c r="F1050" s="1674">
        <v>56</v>
      </c>
      <c r="G1050" s="1523" t="s">
        <v>17</v>
      </c>
      <c r="H1050" s="1522" t="s">
        <v>17</v>
      </c>
      <c r="I1050" s="1523" t="s">
        <v>17</v>
      </c>
      <c r="J1050" s="1522" t="s">
        <v>17</v>
      </c>
      <c r="K1050" s="1523" t="s">
        <v>17</v>
      </c>
      <c r="L1050" s="1522" t="s">
        <v>17</v>
      </c>
      <c r="M1050" s="1523">
        <v>346</v>
      </c>
      <c r="N1050" s="1522">
        <v>8.5200689485348438E-2</v>
      </c>
      <c r="O1050" s="1524">
        <v>346</v>
      </c>
      <c r="P1050" s="1522">
        <v>8.5200689485348438E-2</v>
      </c>
      <c r="Q1050" s="1529" t="s">
        <v>215</v>
      </c>
      <c r="R1050" s="1503"/>
      <c r="S1050" s="1503"/>
      <c r="T1050" s="1704"/>
      <c r="U1050" s="1705"/>
      <c r="V1050" s="1706"/>
      <c r="W1050"/>
      <c r="X1050"/>
      <c r="Y1050"/>
      <c r="Z1050"/>
      <c r="AA1050"/>
      <c r="AB1050"/>
      <c r="AC1050"/>
      <c r="AD1050"/>
      <c r="AE1050"/>
      <c r="AF1050"/>
      <c r="AG1050"/>
      <c r="AH1050"/>
      <c r="AI1050"/>
      <c r="AJ1050"/>
      <c r="AK1050"/>
    </row>
    <row r="1051" spans="1:37" ht="13.5" thickBot="1" x14ac:dyDescent="0.35">
      <c r="A1051" s="1069" t="s">
        <v>216</v>
      </c>
      <c r="B1051" s="1279">
        <v>30</v>
      </c>
      <c r="C1051" s="1279">
        <v>12</v>
      </c>
      <c r="D1051" s="1279">
        <v>21</v>
      </c>
      <c r="E1051" s="1279">
        <v>29</v>
      </c>
      <c r="F1051" s="1785">
        <v>2</v>
      </c>
      <c r="G1051" s="1534" t="s">
        <v>17</v>
      </c>
      <c r="H1051" s="1533" t="s">
        <v>17</v>
      </c>
      <c r="I1051" s="1534" t="s">
        <v>17</v>
      </c>
      <c r="J1051" s="1533" t="s">
        <v>17</v>
      </c>
      <c r="K1051" s="1534" t="s">
        <v>17</v>
      </c>
      <c r="L1051" s="1533" t="s">
        <v>17</v>
      </c>
      <c r="M1051" s="1534">
        <v>92</v>
      </c>
      <c r="N1051" s="1533">
        <v>2.2654518591479929E-2</v>
      </c>
      <c r="O1051" s="1663">
        <v>92</v>
      </c>
      <c r="P1051" s="1533">
        <v>2.2654518591479929E-2</v>
      </c>
      <c r="Q1051" s="1536" t="s">
        <v>216</v>
      </c>
      <c r="R1051" s="1537"/>
      <c r="S1051" s="1537"/>
      <c r="T1051" s="1709"/>
      <c r="U1051" s="1710"/>
      <c r="V1051" s="1711"/>
      <c r="W1051"/>
      <c r="X1051"/>
      <c r="Y1051"/>
      <c r="Z1051"/>
      <c r="AA1051"/>
      <c r="AB1051"/>
      <c r="AC1051"/>
      <c r="AD1051"/>
      <c r="AE1051"/>
      <c r="AF1051"/>
      <c r="AG1051"/>
      <c r="AH1051"/>
      <c r="AI1051"/>
      <c r="AJ1051"/>
      <c r="AK1051"/>
    </row>
    <row r="1052" spans="1:37" ht="13" x14ac:dyDescent="0.3">
      <c r="A1052" s="1053" t="s">
        <v>217</v>
      </c>
      <c r="B1052" s="1273">
        <v>192</v>
      </c>
      <c r="C1052" s="1273">
        <v>257</v>
      </c>
      <c r="D1052" s="1273">
        <v>443</v>
      </c>
      <c r="E1052" s="1273">
        <v>401</v>
      </c>
      <c r="F1052" s="1678">
        <v>127</v>
      </c>
      <c r="G1052" s="1542" t="s">
        <v>17</v>
      </c>
      <c r="H1052" s="1541" t="s">
        <v>17</v>
      </c>
      <c r="I1052" s="1542" t="s">
        <v>17</v>
      </c>
      <c r="J1052" s="1541" t="s">
        <v>17</v>
      </c>
      <c r="K1052" s="1542" t="s">
        <v>17</v>
      </c>
      <c r="L1052" s="1541" t="s">
        <v>17</v>
      </c>
      <c r="M1052" s="1542">
        <v>1293</v>
      </c>
      <c r="N1052" s="1541">
        <v>0.3183944841172125</v>
      </c>
      <c r="O1052" s="1543">
        <v>1293</v>
      </c>
      <c r="P1052" s="1541">
        <v>0.3183944841172125</v>
      </c>
      <c r="Q1052" s="1544" t="s">
        <v>217</v>
      </c>
      <c r="R1052" s="1545"/>
      <c r="S1052" s="1545"/>
      <c r="T1052" s="1713"/>
      <c r="U1052" s="1714"/>
      <c r="V1052" s="1715"/>
      <c r="W1052"/>
      <c r="X1052"/>
      <c r="Y1052"/>
      <c r="Z1052"/>
      <c r="AA1052"/>
      <c r="AB1052"/>
      <c r="AC1052"/>
      <c r="AD1052"/>
      <c r="AE1052"/>
      <c r="AF1052"/>
      <c r="AG1052"/>
      <c r="AH1052"/>
      <c r="AI1052"/>
      <c r="AJ1052"/>
      <c r="AK1052"/>
    </row>
    <row r="1053" spans="1:37" ht="13" x14ac:dyDescent="0.3">
      <c r="A1053" s="1065" t="s">
        <v>219</v>
      </c>
      <c r="B1053" s="1274">
        <v>46</v>
      </c>
      <c r="C1053" s="1274">
        <v>145</v>
      </c>
      <c r="D1053" s="1274">
        <v>214</v>
      </c>
      <c r="E1053" s="1274">
        <v>127</v>
      </c>
      <c r="F1053" s="1674">
        <v>1</v>
      </c>
      <c r="G1053" s="1523" t="s">
        <v>17</v>
      </c>
      <c r="H1053" s="1522" t="s">
        <v>17</v>
      </c>
      <c r="I1053" s="1523" t="s">
        <v>17</v>
      </c>
      <c r="J1053" s="1522" t="s">
        <v>17</v>
      </c>
      <c r="K1053" s="1523" t="s">
        <v>17</v>
      </c>
      <c r="L1053" s="1522" t="s">
        <v>17</v>
      </c>
      <c r="M1053" s="1523">
        <v>532</v>
      </c>
      <c r="N1053" s="1522">
        <v>0.1310022162029057</v>
      </c>
      <c r="O1053" s="1524">
        <v>532</v>
      </c>
      <c r="P1053" s="1522">
        <v>0.1310022162029057</v>
      </c>
      <c r="Q1053" s="1525" t="s">
        <v>219</v>
      </c>
      <c r="R1053" s="1546"/>
      <c r="S1053" s="1546"/>
      <c r="T1053" s="1716"/>
      <c r="U1053" s="1717"/>
      <c r="V1053" s="1718"/>
      <c r="W1053"/>
      <c r="X1053"/>
      <c r="Y1053"/>
      <c r="Z1053"/>
      <c r="AA1053"/>
      <c r="AB1053"/>
      <c r="AC1053"/>
      <c r="AD1053"/>
      <c r="AE1053"/>
      <c r="AF1053"/>
      <c r="AG1053"/>
      <c r="AH1053"/>
      <c r="AI1053"/>
      <c r="AJ1053"/>
      <c r="AK1053"/>
    </row>
    <row r="1054" spans="1:37" ht="13" x14ac:dyDescent="0.3">
      <c r="A1054" s="1065" t="s">
        <v>220</v>
      </c>
      <c r="B1054" s="1274">
        <v>10</v>
      </c>
      <c r="C1054" s="1274">
        <v>53</v>
      </c>
      <c r="D1054" s="1274">
        <v>69</v>
      </c>
      <c r="E1054" s="1274">
        <v>75</v>
      </c>
      <c r="F1054" s="1674">
        <v>8</v>
      </c>
      <c r="G1054" s="1523" t="s">
        <v>17</v>
      </c>
      <c r="H1054" s="1522" t="s">
        <v>17</v>
      </c>
      <c r="I1054" s="1523" t="s">
        <v>17</v>
      </c>
      <c r="J1054" s="1522" t="s">
        <v>17</v>
      </c>
      <c r="K1054" s="1523" t="s">
        <v>17</v>
      </c>
      <c r="L1054" s="1522" t="s">
        <v>17</v>
      </c>
      <c r="M1054" s="1523">
        <v>207</v>
      </c>
      <c r="N1054" s="1522">
        <v>5.0972666830829842E-2</v>
      </c>
      <c r="O1054" s="1524">
        <v>207</v>
      </c>
      <c r="P1054" s="1522">
        <v>5.0972666830829842E-2</v>
      </c>
      <c r="Q1054" s="1525" t="s">
        <v>220</v>
      </c>
      <c r="R1054" s="1546"/>
      <c r="S1054" s="1546"/>
      <c r="T1054" s="1716"/>
      <c r="U1054" s="1717"/>
      <c r="V1054" s="1718"/>
      <c r="W1054"/>
      <c r="X1054"/>
      <c r="Y1054"/>
      <c r="Z1054"/>
      <c r="AA1054"/>
      <c r="AB1054"/>
      <c r="AC1054"/>
      <c r="AD1054"/>
      <c r="AE1054"/>
      <c r="AF1054"/>
      <c r="AG1054"/>
      <c r="AH1054"/>
      <c r="AI1054"/>
      <c r="AJ1054"/>
      <c r="AK1054"/>
    </row>
    <row r="1055" spans="1:37" ht="13" x14ac:dyDescent="0.3">
      <c r="A1055" s="1065" t="s">
        <v>221</v>
      </c>
      <c r="B1055" s="1274">
        <v>0</v>
      </c>
      <c r="C1055" s="1274">
        <v>9</v>
      </c>
      <c r="D1055" s="1274">
        <v>4</v>
      </c>
      <c r="E1055" s="1274">
        <v>23</v>
      </c>
      <c r="F1055" s="1674" t="s">
        <v>218</v>
      </c>
      <c r="G1055" s="1523" t="s">
        <v>17</v>
      </c>
      <c r="H1055" s="1522" t="s">
        <v>17</v>
      </c>
      <c r="I1055" s="1523" t="s">
        <v>17</v>
      </c>
      <c r="J1055" s="1522" t="s">
        <v>17</v>
      </c>
      <c r="K1055" s="1523" t="s">
        <v>17</v>
      </c>
      <c r="L1055" s="1522" t="s">
        <v>17</v>
      </c>
      <c r="M1055" s="1523">
        <v>36</v>
      </c>
      <c r="N1055" s="1522">
        <v>8.864811622753016E-3</v>
      </c>
      <c r="O1055" s="1524">
        <v>36</v>
      </c>
      <c r="P1055" s="1522">
        <v>8.864811622753016E-3</v>
      </c>
      <c r="Q1055" s="1525" t="s">
        <v>221</v>
      </c>
      <c r="R1055" s="1546"/>
      <c r="S1055" s="1546"/>
      <c r="T1055" s="1716"/>
      <c r="U1055" s="1717"/>
      <c r="V1055" s="1718"/>
      <c r="W1055"/>
      <c r="X1055"/>
      <c r="Y1055"/>
      <c r="Z1055"/>
      <c r="AA1055"/>
      <c r="AB1055"/>
      <c r="AC1055"/>
      <c r="AD1055"/>
      <c r="AE1055"/>
      <c r="AF1055"/>
      <c r="AG1055"/>
      <c r="AH1055"/>
      <c r="AI1055"/>
      <c r="AJ1055"/>
      <c r="AK1055"/>
    </row>
    <row r="1056" spans="1:37" ht="13.5" thickBot="1" x14ac:dyDescent="0.35">
      <c r="A1056" s="1547" t="s">
        <v>222</v>
      </c>
      <c r="B1056" s="1548">
        <v>0</v>
      </c>
      <c r="C1056" s="1548">
        <v>5</v>
      </c>
      <c r="D1056" s="1548">
        <v>4</v>
      </c>
      <c r="E1056" s="1548">
        <v>5</v>
      </c>
      <c r="F1056" s="1786" t="s">
        <v>218</v>
      </c>
      <c r="G1056" s="1523" t="s">
        <v>17</v>
      </c>
      <c r="H1056" s="1522" t="s">
        <v>17</v>
      </c>
      <c r="I1056" s="1523" t="s">
        <v>17</v>
      </c>
      <c r="J1056" s="1522" t="s">
        <v>17</v>
      </c>
      <c r="K1056" s="1523" t="s">
        <v>17</v>
      </c>
      <c r="L1056" s="1522" t="s">
        <v>17</v>
      </c>
      <c r="M1056" s="1523">
        <v>14</v>
      </c>
      <c r="N1056" s="1522">
        <v>3.4474267421817288E-3</v>
      </c>
      <c r="O1056" s="1524">
        <v>14</v>
      </c>
      <c r="P1056" s="1522">
        <v>3.4474267421817288E-3</v>
      </c>
      <c r="Q1056" s="1550" t="s">
        <v>222</v>
      </c>
      <c r="R1056" s="1551"/>
      <c r="S1056" s="1551"/>
      <c r="T1056" s="1719"/>
      <c r="U1056" s="1720"/>
      <c r="V1056" s="1721"/>
      <c r="W1056"/>
      <c r="X1056"/>
      <c r="Y1056"/>
      <c r="Z1056"/>
      <c r="AA1056"/>
      <c r="AB1056"/>
      <c r="AC1056"/>
      <c r="AD1056"/>
      <c r="AE1056"/>
      <c r="AF1056"/>
      <c r="AG1056"/>
      <c r="AH1056"/>
      <c r="AI1056"/>
      <c r="AJ1056"/>
      <c r="AK1056"/>
    </row>
    <row r="1057" spans="1:37" ht="13.5" thickBot="1" x14ac:dyDescent="0.35">
      <c r="A1057" s="1090" t="s">
        <v>46</v>
      </c>
      <c r="B1057" s="1427">
        <v>544</v>
      </c>
      <c r="C1057" s="1427">
        <v>948</v>
      </c>
      <c r="D1057" s="1427">
        <v>1424</v>
      </c>
      <c r="E1057" s="1427">
        <v>1145</v>
      </c>
      <c r="F1057" s="1427">
        <v>373</v>
      </c>
      <c r="G1057" s="1552" t="s">
        <v>17</v>
      </c>
      <c r="H1057" s="1553" t="s">
        <v>17</v>
      </c>
      <c r="I1057" s="1552" t="s">
        <v>17</v>
      </c>
      <c r="J1057" s="1553" t="s">
        <v>17</v>
      </c>
      <c r="K1057" s="1552" t="s">
        <v>17</v>
      </c>
      <c r="L1057" s="1553" t="s">
        <v>17</v>
      </c>
      <c r="M1057" s="1552">
        <v>4061</v>
      </c>
      <c r="N1057" s="1553">
        <v>0.99999999999999978</v>
      </c>
      <c r="O1057" s="1552">
        <v>4061</v>
      </c>
      <c r="P1057" s="1553">
        <v>0.99999999999999978</v>
      </c>
      <c r="Q1057" s="1554"/>
      <c r="R1057" s="1555"/>
      <c r="S1057" s="1555"/>
      <c r="T1057" s="1722"/>
      <c r="U1057" s="1723"/>
      <c r="V1057" s="1724"/>
      <c r="W1057"/>
      <c r="X1057"/>
      <c r="Y1057"/>
      <c r="Z1057"/>
      <c r="AA1057"/>
      <c r="AB1057"/>
      <c r="AC1057"/>
      <c r="AD1057"/>
      <c r="AE1057"/>
      <c r="AF1057"/>
      <c r="AG1057"/>
      <c r="AH1057"/>
      <c r="AI1057"/>
      <c r="AJ1057"/>
      <c r="AK1057"/>
    </row>
    <row r="1058" spans="1:37" ht="13" x14ac:dyDescent="0.3">
      <c r="A1058"/>
      <c r="B1058" s="4"/>
      <c r="C1058" s="4"/>
      <c r="D1058" s="1787"/>
      <c r="E1058" s="1581"/>
      <c r="F1058" s="4"/>
      <c r="G1058" s="1559" t="s">
        <v>537</v>
      </c>
      <c r="H1058" s="1560" t="s">
        <v>538</v>
      </c>
      <c r="I1058" s="1559" t="s">
        <v>537</v>
      </c>
      <c r="J1058" s="1560" t="s">
        <v>538</v>
      </c>
      <c r="K1058" s="1559" t="s">
        <v>537</v>
      </c>
      <c r="L1058" s="1560" t="s">
        <v>538</v>
      </c>
      <c r="M1058" s="1559" t="s">
        <v>537</v>
      </c>
      <c r="N1058" s="1560" t="s">
        <v>538</v>
      </c>
      <c r="O1058" s="1559" t="s">
        <v>537</v>
      </c>
      <c r="P1058" s="1560" t="s">
        <v>538</v>
      </c>
      <c r="Q1058"/>
      <c r="R1058"/>
      <c r="S1058"/>
      <c r="T1058"/>
      <c r="U1058"/>
      <c r="V1058"/>
      <c r="W1058"/>
      <c r="X1058"/>
      <c r="Y1058"/>
      <c r="Z1058"/>
      <c r="AA1058"/>
      <c r="AB1058"/>
      <c r="AC1058"/>
      <c r="AD1058"/>
      <c r="AE1058"/>
      <c r="AF1058"/>
      <c r="AG1058"/>
      <c r="AH1058"/>
      <c r="AI1058"/>
      <c r="AJ1058"/>
      <c r="AK1058"/>
    </row>
    <row r="1059" spans="1:37" ht="13" thickBot="1" x14ac:dyDescent="0.3">
      <c r="A1059"/>
      <c r="B1059" s="4"/>
      <c r="C1059" s="4"/>
      <c r="D1059" s="4"/>
      <c r="E1059" s="4"/>
      <c r="F1059" s="4"/>
      <c r="G1059" s="1561" t="s">
        <v>17</v>
      </c>
      <c r="H1059" s="1562" t="s">
        <v>17</v>
      </c>
      <c r="I1059" s="1561" t="s">
        <v>17</v>
      </c>
      <c r="J1059" s="1562" t="s">
        <v>17</v>
      </c>
      <c r="K1059" s="1561" t="s">
        <v>17</v>
      </c>
      <c r="L1059" s="1562" t="s">
        <v>17</v>
      </c>
      <c r="M1059" s="1561">
        <v>0.48731839448411723</v>
      </c>
      <c r="N1059" s="1562">
        <v>0.51268160551588271</v>
      </c>
      <c r="O1059" s="1561">
        <v>0.48731839448411723</v>
      </c>
      <c r="P1059" s="1562">
        <v>0.51268160551588271</v>
      </c>
      <c r="Q1059"/>
      <c r="R1059"/>
      <c r="S1059"/>
      <c r="T1059"/>
      <c r="U1059"/>
      <c r="V1059"/>
      <c r="W1059"/>
      <c r="X1059"/>
      <c r="Y1059"/>
      <c r="Z1059"/>
      <c r="AA1059"/>
      <c r="AB1059"/>
      <c r="AC1059"/>
      <c r="AD1059"/>
      <c r="AE1059"/>
      <c r="AF1059"/>
      <c r="AG1059"/>
      <c r="AH1059"/>
      <c r="AI1059"/>
      <c r="AJ1059"/>
      <c r="AK1059"/>
    </row>
    <row r="1060" spans="1:37" ht="25.5" thickBot="1" x14ac:dyDescent="0.55000000000000004">
      <c r="A1060" s="1011" t="s">
        <v>580</v>
      </c>
      <c r="B1060" s="1012"/>
      <c r="C1060" s="1012"/>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c r="AD1060"/>
      <c r="AE1060"/>
      <c r="AF1060"/>
      <c r="AG1060"/>
      <c r="AH1060"/>
      <c r="AI1060"/>
      <c r="AJ1060"/>
      <c r="AK1060"/>
    </row>
    <row r="1061" spans="1:37" ht="13.5" thickBot="1" x14ac:dyDescent="0.35">
      <c r="A1061" s="1414" t="s">
        <v>191</v>
      </c>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c r="AD1061"/>
      <c r="AE1061"/>
      <c r="AF1061"/>
      <c r="AG1061"/>
      <c r="AH1061"/>
      <c r="AI1061"/>
      <c r="AJ1061"/>
      <c r="AK1061"/>
    </row>
    <row r="1062" spans="1:37" ht="13.5" thickTop="1" x14ac:dyDescent="0.3">
      <c r="A1062" s="1017" t="s">
        <v>192</v>
      </c>
      <c r="B1062" s="1491">
        <v>29138</v>
      </c>
      <c r="C1062" s="1491">
        <v>29146</v>
      </c>
      <c r="D1062" s="931">
        <v>29160</v>
      </c>
      <c r="E1062" s="931">
        <v>29174</v>
      </c>
      <c r="F1062" s="931">
        <v>29186</v>
      </c>
      <c r="G1062" s="1495">
        <v>1979</v>
      </c>
      <c r="H1062" s="1019"/>
      <c r="I1062" s="1019"/>
      <c r="J1062" s="1020"/>
      <c r="K1062" s="1020"/>
      <c r="L1062" s="1020"/>
      <c r="M1062" s="1020"/>
      <c r="N1062" s="1021"/>
      <c r="O1062" s="1022"/>
      <c r="P1062" s="1022"/>
      <c r="Q1062" s="1022"/>
      <c r="R1062" s="1023"/>
      <c r="S1062" s="1023"/>
      <c r="T1062" s="1701"/>
      <c r="U1062" s="1702"/>
      <c r="V1062" s="1703"/>
      <c r="W1062" s="4"/>
      <c r="X1062" s="4"/>
      <c r="Y1062" s="4"/>
      <c r="Z1062" s="4"/>
      <c r="AA1062" s="4"/>
      <c r="AB1062"/>
      <c r="AC1062"/>
      <c r="AD1062"/>
      <c r="AE1062"/>
      <c r="AF1062"/>
      <c r="AG1062"/>
      <c r="AH1062"/>
      <c r="AI1062"/>
      <c r="AJ1062"/>
      <c r="AK1062"/>
    </row>
    <row r="1063" spans="1:37" ht="13" x14ac:dyDescent="0.3">
      <c r="A1063" s="1025" t="s">
        <v>193</v>
      </c>
      <c r="B1063" s="1496" t="s">
        <v>242</v>
      </c>
      <c r="C1063" s="1496" t="s">
        <v>242</v>
      </c>
      <c r="D1063" s="1173" t="s">
        <v>242</v>
      </c>
      <c r="E1063" s="1173" t="s">
        <v>242</v>
      </c>
      <c r="F1063" s="1173" t="s">
        <v>242</v>
      </c>
      <c r="G1063" s="1499"/>
      <c r="H1063" s="1500"/>
      <c r="I1063" s="1500"/>
      <c r="J1063" s="1501"/>
      <c r="K1063" s="1501"/>
      <c r="L1063" s="1501"/>
      <c r="M1063" s="1501"/>
      <c r="N1063" s="1502"/>
      <c r="O1063" s="1173"/>
      <c r="P1063" s="1173"/>
      <c r="Q1063" s="1173"/>
      <c r="R1063" s="1503"/>
      <c r="S1063" s="1503"/>
      <c r="T1063" s="1704"/>
      <c r="U1063" s="1705"/>
      <c r="V1063" s="1706"/>
      <c r="W1063" s="4"/>
      <c r="X1063" s="4"/>
      <c r="Y1063" s="4"/>
      <c r="Z1063" s="4"/>
      <c r="AA1063" s="4"/>
      <c r="AB1063"/>
      <c r="AC1063"/>
      <c r="AD1063"/>
      <c r="AE1063"/>
      <c r="AF1063"/>
      <c r="AG1063"/>
      <c r="AH1063"/>
      <c r="AI1063"/>
      <c r="AJ1063"/>
      <c r="AK1063"/>
    </row>
    <row r="1064" spans="1:37" ht="13" x14ac:dyDescent="0.3">
      <c r="A1064" s="1025" t="s">
        <v>195</v>
      </c>
      <c r="B1064" s="1496" t="s">
        <v>246</v>
      </c>
      <c r="C1064" s="1496" t="s">
        <v>246</v>
      </c>
      <c r="D1064" s="1496" t="s">
        <v>246</v>
      </c>
      <c r="E1064" s="1496" t="s">
        <v>246</v>
      </c>
      <c r="F1064" s="1496" t="s">
        <v>196</v>
      </c>
      <c r="G1064" s="1033" t="s">
        <v>46</v>
      </c>
      <c r="H1064" s="1500"/>
      <c r="I1064" s="1501"/>
      <c r="J1064" s="1501"/>
      <c r="K1064" s="1501"/>
      <c r="L1064" s="1501"/>
      <c r="M1064" s="1501"/>
      <c r="N1064" s="1502"/>
      <c r="O1064" s="1173"/>
      <c r="P1064" s="1173"/>
      <c r="Q1064" s="1503"/>
      <c r="R1064" s="1503"/>
      <c r="S1064" s="1503"/>
      <c r="T1064" s="1704"/>
      <c r="U1064" s="1705"/>
      <c r="V1064" s="1706"/>
      <c r="W1064" s="4"/>
      <c r="X1064" s="4"/>
      <c r="Y1064" s="4"/>
      <c r="Z1064" s="4"/>
      <c r="AA1064" s="4"/>
      <c r="AB1064"/>
      <c r="AC1064"/>
      <c r="AD1064"/>
      <c r="AE1064"/>
      <c r="AF1064"/>
      <c r="AG1064"/>
      <c r="AH1064"/>
      <c r="AI1064"/>
      <c r="AJ1064"/>
      <c r="AK1064"/>
    </row>
    <row r="1065" spans="1:37" ht="13.5" thickBot="1" x14ac:dyDescent="0.35">
      <c r="A1065" s="1504" t="s">
        <v>292</v>
      </c>
      <c r="B1065" s="1505">
        <v>5160</v>
      </c>
      <c r="C1065" s="1505">
        <v>3920</v>
      </c>
      <c r="D1065" s="1268">
        <v>4200</v>
      </c>
      <c r="E1065" s="1268">
        <v>4150</v>
      </c>
      <c r="F1065" s="1268">
        <v>5360</v>
      </c>
      <c r="G1065" s="1508" t="s">
        <v>531</v>
      </c>
      <c r="H1065" s="1605"/>
      <c r="I1065" s="1510"/>
      <c r="J1065" s="1510"/>
      <c r="K1065" s="1510"/>
      <c r="L1065" s="1510"/>
      <c r="M1065" s="1510"/>
      <c r="N1065" s="1511"/>
      <c r="O1065" s="1512" t="s">
        <v>532</v>
      </c>
      <c r="P1065" s="1513"/>
      <c r="Q1065" s="1514"/>
      <c r="R1065" s="1503"/>
      <c r="S1065" s="1503"/>
      <c r="T1065" s="1704"/>
      <c r="U1065" s="1705"/>
      <c r="V1065" s="1706"/>
      <c r="W1065" s="4"/>
      <c r="X1065" s="4"/>
      <c r="Y1065" s="4"/>
      <c r="Z1065" s="4"/>
      <c r="AA1065" s="4"/>
      <c r="AB1065"/>
      <c r="AC1065"/>
      <c r="AD1065"/>
      <c r="AE1065"/>
      <c r="AF1065"/>
      <c r="AG1065"/>
      <c r="AH1065"/>
      <c r="AI1065"/>
      <c r="AJ1065"/>
      <c r="AK1065"/>
    </row>
    <row r="1066" spans="1:37" ht="13.5" thickBot="1" x14ac:dyDescent="0.35">
      <c r="A1066" s="1515" t="s">
        <v>199</v>
      </c>
      <c r="B1066" s="1505" t="s">
        <v>206</v>
      </c>
      <c r="C1066" s="1505" t="s">
        <v>206</v>
      </c>
      <c r="D1066" s="1268" t="s">
        <v>206</v>
      </c>
      <c r="E1066" s="1268" t="s">
        <v>206</v>
      </c>
      <c r="F1066" s="1268" t="s">
        <v>206</v>
      </c>
      <c r="G1066" s="1050" t="s">
        <v>201</v>
      </c>
      <c r="H1066" s="1051" t="s">
        <v>202</v>
      </c>
      <c r="I1066" s="1050" t="s">
        <v>200</v>
      </c>
      <c r="J1066" s="1051" t="s">
        <v>204</v>
      </c>
      <c r="K1066" s="1050" t="s">
        <v>248</v>
      </c>
      <c r="L1066" s="1516" t="s">
        <v>204</v>
      </c>
      <c r="M1066" s="1050" t="s">
        <v>206</v>
      </c>
      <c r="N1066" s="1051" t="s">
        <v>202</v>
      </c>
      <c r="O1066" s="1517" t="s">
        <v>207</v>
      </c>
      <c r="P1066" s="1051" t="s">
        <v>204</v>
      </c>
      <c r="Q1066" s="1518"/>
      <c r="R1066" s="1503"/>
      <c r="S1066" s="1503"/>
      <c r="T1066" s="1704"/>
      <c r="U1066" s="1705"/>
      <c r="V1066" s="1706"/>
      <c r="W1066" s="4"/>
      <c r="X1066" s="4"/>
      <c r="Y1066" s="4"/>
      <c r="Z1066" s="4"/>
      <c r="AA1066" s="4"/>
      <c r="AB1066"/>
      <c r="AC1066"/>
      <c r="AD1066"/>
      <c r="AE1066"/>
      <c r="AF1066"/>
      <c r="AG1066"/>
      <c r="AH1066"/>
      <c r="AI1066"/>
      <c r="AJ1066"/>
      <c r="AK1066"/>
    </row>
    <row r="1067" spans="1:37" ht="13" x14ac:dyDescent="0.3">
      <c r="A1067" s="1053" t="s">
        <v>208</v>
      </c>
      <c r="B1067" s="1273" t="s">
        <v>218</v>
      </c>
      <c r="C1067" s="1273">
        <v>0</v>
      </c>
      <c r="D1067" s="1273">
        <v>0</v>
      </c>
      <c r="E1067" s="1273">
        <v>2</v>
      </c>
      <c r="F1067" s="1273">
        <v>8</v>
      </c>
      <c r="G1067" s="1788">
        <v>9.75</v>
      </c>
      <c r="H1067" s="1522">
        <v>1.182463161724577E-2</v>
      </c>
      <c r="I1067" s="1523" t="s">
        <v>17</v>
      </c>
      <c r="J1067" s="1522" t="s">
        <v>17</v>
      </c>
      <c r="K1067" s="1523" t="s">
        <v>17</v>
      </c>
      <c r="L1067" s="1522" t="s">
        <v>17</v>
      </c>
      <c r="M1067" s="1523">
        <v>10</v>
      </c>
      <c r="N1067" s="1522">
        <v>2.3657440264963333E-3</v>
      </c>
      <c r="O1067" s="1524">
        <v>19.75</v>
      </c>
      <c r="P1067" s="1522">
        <v>3.909691084914531E-3</v>
      </c>
      <c r="Q1067" s="1525" t="s">
        <v>208</v>
      </c>
      <c r="R1067" s="1503"/>
      <c r="S1067" s="1503"/>
      <c r="T1067" s="1704"/>
      <c r="U1067" s="1705"/>
      <c r="V1067" s="1706"/>
      <c r="W1067" s="4"/>
      <c r="X1067" s="4"/>
      <c r="Y1067" s="4"/>
      <c r="Z1067" s="4"/>
      <c r="AA1067" s="4"/>
      <c r="AB1067"/>
      <c r="AC1067"/>
      <c r="AD1067"/>
      <c r="AE1067"/>
      <c r="AF1067"/>
      <c r="AG1067"/>
      <c r="AH1067"/>
      <c r="AI1067"/>
      <c r="AJ1067"/>
      <c r="AK1067"/>
    </row>
    <row r="1068" spans="1:37" ht="13" x14ac:dyDescent="0.3">
      <c r="A1068" s="1065" t="s">
        <v>209</v>
      </c>
      <c r="B1068" s="1274">
        <v>30</v>
      </c>
      <c r="C1068" s="1274">
        <v>0</v>
      </c>
      <c r="D1068" s="1274">
        <v>0</v>
      </c>
      <c r="E1068" s="1274">
        <v>0</v>
      </c>
      <c r="F1068" s="1274">
        <v>30</v>
      </c>
      <c r="G1068" s="1788">
        <v>8.9499999999999993</v>
      </c>
      <c r="H1068" s="1522">
        <v>1.085440543326663E-2</v>
      </c>
      <c r="I1068" s="1523" t="s">
        <v>17</v>
      </c>
      <c r="J1068" s="1522" t="s">
        <v>17</v>
      </c>
      <c r="K1068" s="1523" t="s">
        <v>17</v>
      </c>
      <c r="L1068" s="1522" t="s">
        <v>17</v>
      </c>
      <c r="M1068" s="1523">
        <v>60</v>
      </c>
      <c r="N1068" s="1522">
        <v>1.4194464158977998E-2</v>
      </c>
      <c r="O1068" s="1524">
        <v>68.95</v>
      </c>
      <c r="P1068" s="1522">
        <v>1.3649275964802882E-2</v>
      </c>
      <c r="Q1068" s="1525" t="s">
        <v>209</v>
      </c>
      <c r="R1068" s="1503"/>
      <c r="S1068" s="1503"/>
      <c r="T1068" s="1704"/>
      <c r="U1068" s="1705"/>
      <c r="V1068" s="1706"/>
      <c r="W1068" s="4"/>
      <c r="X1068" s="4"/>
      <c r="Y1068" s="4"/>
      <c r="Z1068" s="4"/>
      <c r="AA1068" s="4"/>
      <c r="AB1068"/>
      <c r="AC1068"/>
      <c r="AD1068"/>
      <c r="AE1068"/>
      <c r="AF1068"/>
      <c r="AG1068"/>
      <c r="AH1068"/>
      <c r="AI1068"/>
      <c r="AJ1068"/>
      <c r="AK1068"/>
    </row>
    <row r="1069" spans="1:37" ht="13" x14ac:dyDescent="0.3">
      <c r="A1069" s="1065" t="s">
        <v>211</v>
      </c>
      <c r="B1069" s="1274">
        <v>59</v>
      </c>
      <c r="C1069" s="1274">
        <v>43</v>
      </c>
      <c r="D1069" s="1274">
        <v>40</v>
      </c>
      <c r="E1069" s="1274">
        <v>105</v>
      </c>
      <c r="F1069" s="1274">
        <v>72</v>
      </c>
      <c r="G1069" s="1788">
        <v>27.549999999999997</v>
      </c>
      <c r="H1069" s="1522">
        <v>3.3412164210781636E-2</v>
      </c>
      <c r="I1069" s="1523" t="s">
        <v>17</v>
      </c>
      <c r="J1069" s="1522" t="s">
        <v>17</v>
      </c>
      <c r="K1069" s="1523" t="s">
        <v>17</v>
      </c>
      <c r="L1069" s="1522" t="s">
        <v>17</v>
      </c>
      <c r="M1069" s="1523">
        <v>319</v>
      </c>
      <c r="N1069" s="1522">
        <v>7.5467234445233025E-2</v>
      </c>
      <c r="O1069" s="1524">
        <v>346.55</v>
      </c>
      <c r="P1069" s="1522">
        <v>6.8602706100107894E-2</v>
      </c>
      <c r="Q1069" s="1529" t="s">
        <v>211</v>
      </c>
      <c r="R1069" s="1503"/>
      <c r="S1069" s="1503"/>
      <c r="T1069" s="1704"/>
      <c r="U1069" s="1705"/>
      <c r="V1069" s="1706"/>
      <c r="W1069" s="4"/>
      <c r="X1069" s="4"/>
      <c r="Y1069" s="4"/>
      <c r="Z1069" s="4"/>
      <c r="AA1069" s="4"/>
      <c r="AB1069"/>
      <c r="AC1069"/>
      <c r="AD1069"/>
      <c r="AE1069"/>
      <c r="AF1069"/>
      <c r="AG1069"/>
      <c r="AH1069"/>
      <c r="AI1069"/>
      <c r="AJ1069"/>
      <c r="AK1069"/>
    </row>
    <row r="1070" spans="1:37" ht="13" x14ac:dyDescent="0.3">
      <c r="A1070" s="1065" t="s">
        <v>212</v>
      </c>
      <c r="B1070" s="1274">
        <v>219</v>
      </c>
      <c r="C1070" s="1274">
        <v>89</v>
      </c>
      <c r="D1070" s="1274">
        <v>34</v>
      </c>
      <c r="E1070" s="1274">
        <v>167</v>
      </c>
      <c r="F1070" s="1274">
        <v>191</v>
      </c>
      <c r="G1070" s="1788">
        <v>47.25</v>
      </c>
      <c r="H1070" s="1522">
        <v>5.7303983991267966E-2</v>
      </c>
      <c r="I1070" s="1523" t="s">
        <v>17</v>
      </c>
      <c r="J1070" s="1522" t="s">
        <v>17</v>
      </c>
      <c r="K1070" s="1523" t="s">
        <v>17</v>
      </c>
      <c r="L1070" s="1522" t="s">
        <v>17</v>
      </c>
      <c r="M1070" s="1523">
        <v>700</v>
      </c>
      <c r="N1070" s="1522">
        <v>0.16560208185474332</v>
      </c>
      <c r="O1070" s="1524">
        <v>747.25</v>
      </c>
      <c r="P1070" s="1522">
        <v>0.14792489433936118</v>
      </c>
      <c r="Q1070" s="1529" t="s">
        <v>212</v>
      </c>
      <c r="R1070" s="1503"/>
      <c r="S1070" s="1503"/>
      <c r="T1070" s="1704"/>
      <c r="U1070" s="1705"/>
      <c r="V1070" s="1706"/>
      <c r="W1070" s="4"/>
      <c r="X1070" s="4"/>
      <c r="Y1070" s="4"/>
      <c r="Z1070" s="4"/>
      <c r="AA1070" s="4"/>
      <c r="AB1070"/>
      <c r="AC1070"/>
      <c r="AD1070"/>
      <c r="AE1070"/>
      <c r="AF1070"/>
      <c r="AG1070"/>
      <c r="AH1070"/>
      <c r="AI1070"/>
      <c r="AJ1070"/>
      <c r="AK1070"/>
    </row>
    <row r="1071" spans="1:37" ht="13" x14ac:dyDescent="0.3">
      <c r="A1071" s="1065" t="s">
        <v>213</v>
      </c>
      <c r="B1071" s="1274">
        <v>116</v>
      </c>
      <c r="C1071" s="1274">
        <v>51</v>
      </c>
      <c r="D1071" s="1274">
        <v>24</v>
      </c>
      <c r="E1071" s="1274">
        <v>77</v>
      </c>
      <c r="F1071" s="1274">
        <v>85</v>
      </c>
      <c r="G1071" s="1788">
        <v>63.300000000000004</v>
      </c>
      <c r="H1071" s="1522">
        <v>7.6769146807349475E-2</v>
      </c>
      <c r="I1071" s="1523" t="s">
        <v>17</v>
      </c>
      <c r="J1071" s="1522" t="s">
        <v>17</v>
      </c>
      <c r="K1071" s="1523" t="s">
        <v>17</v>
      </c>
      <c r="L1071" s="1522" t="s">
        <v>17</v>
      </c>
      <c r="M1071" s="1523">
        <v>353</v>
      </c>
      <c r="N1071" s="1522">
        <v>8.3510764135320562E-2</v>
      </c>
      <c r="O1071" s="1524">
        <v>416.3</v>
      </c>
      <c r="P1071" s="1522">
        <v>8.241034929873009E-2</v>
      </c>
      <c r="Q1071" s="1529" t="s">
        <v>213</v>
      </c>
      <c r="R1071" s="1503"/>
      <c r="S1071" s="1503"/>
      <c r="T1071" s="1704"/>
      <c r="U1071" s="1705"/>
      <c r="V1071" s="1706"/>
      <c r="W1071" s="4"/>
      <c r="X1071" s="4"/>
      <c r="Y1071" s="4"/>
      <c r="Z1071" s="4"/>
      <c r="AA1071" s="4"/>
      <c r="AB1071"/>
      <c r="AC1071"/>
      <c r="AD1071"/>
      <c r="AE1071"/>
      <c r="AF1071"/>
      <c r="AG1071"/>
      <c r="AH1071"/>
      <c r="AI1071"/>
      <c r="AJ1071"/>
      <c r="AK1071"/>
    </row>
    <row r="1072" spans="1:37" ht="13" x14ac:dyDescent="0.3">
      <c r="A1072" s="1065" t="s">
        <v>214</v>
      </c>
      <c r="B1072" s="1274">
        <v>40</v>
      </c>
      <c r="C1072" s="1274">
        <v>103</v>
      </c>
      <c r="D1072" s="1274">
        <v>80</v>
      </c>
      <c r="E1072" s="1274">
        <v>88</v>
      </c>
      <c r="F1072" s="1274">
        <v>54</v>
      </c>
      <c r="G1072" s="1788">
        <v>76.349999999999994</v>
      </c>
      <c r="H1072" s="1522">
        <v>9.2595961433509191E-2</v>
      </c>
      <c r="I1072" s="1523" t="s">
        <v>17</v>
      </c>
      <c r="J1072" s="1522" t="s">
        <v>17</v>
      </c>
      <c r="K1072" s="1523" t="s">
        <v>17</v>
      </c>
      <c r="L1072" s="1522" t="s">
        <v>17</v>
      </c>
      <c r="M1072" s="1523">
        <v>365</v>
      </c>
      <c r="N1072" s="1522">
        <v>8.6349656967116162E-2</v>
      </c>
      <c r="O1072" s="1524">
        <v>441.35</v>
      </c>
      <c r="P1072" s="1522">
        <v>8.7369223307697641E-2</v>
      </c>
      <c r="Q1072" s="1529" t="s">
        <v>214</v>
      </c>
      <c r="R1072" s="1503"/>
      <c r="S1072" s="1503"/>
      <c r="T1072" s="1704"/>
      <c r="U1072" s="1705"/>
      <c r="V1072" s="1706"/>
      <c r="W1072" s="4"/>
      <c r="X1072" s="4"/>
      <c r="Y1072" s="4"/>
      <c r="Z1072" s="4"/>
      <c r="AA1072" s="4"/>
      <c r="AB1072"/>
      <c r="AC1072"/>
      <c r="AD1072"/>
      <c r="AE1072"/>
      <c r="AF1072"/>
      <c r="AG1072"/>
      <c r="AH1072"/>
      <c r="AI1072"/>
      <c r="AJ1072"/>
      <c r="AK1072"/>
    </row>
    <row r="1073" spans="1:37" ht="13" x14ac:dyDescent="0.3">
      <c r="A1073" s="1065" t="s">
        <v>215</v>
      </c>
      <c r="B1073" s="1274">
        <v>66</v>
      </c>
      <c r="C1073" s="1274">
        <v>69</v>
      </c>
      <c r="D1073" s="1274">
        <v>22</v>
      </c>
      <c r="E1073" s="1274">
        <v>59</v>
      </c>
      <c r="F1073" s="1274">
        <v>36</v>
      </c>
      <c r="G1073" s="1788">
        <v>94.95</v>
      </c>
      <c r="H1073" s="1522">
        <v>0.1151537202110242</v>
      </c>
      <c r="I1073" s="1523" t="s">
        <v>17</v>
      </c>
      <c r="J1073" s="1522" t="s">
        <v>17</v>
      </c>
      <c r="K1073" s="1523" t="s">
        <v>17</v>
      </c>
      <c r="L1073" s="1522" t="s">
        <v>17</v>
      </c>
      <c r="M1073" s="1523">
        <v>252</v>
      </c>
      <c r="N1073" s="1522">
        <v>5.9616749467707592E-2</v>
      </c>
      <c r="O1073" s="1524">
        <v>346.95000000000005</v>
      </c>
      <c r="P1073" s="1522">
        <v>6.8681889717017552E-2</v>
      </c>
      <c r="Q1073" s="1529" t="s">
        <v>215</v>
      </c>
      <c r="R1073" s="1503"/>
      <c r="S1073" s="1503"/>
      <c r="T1073" s="1704"/>
      <c r="U1073" s="1705"/>
      <c r="V1073" s="1706"/>
      <c r="W1073" s="4"/>
      <c r="X1073" s="4"/>
      <c r="Y1073" s="4"/>
      <c r="Z1073" s="4"/>
      <c r="AA1073" s="4"/>
      <c r="AB1073"/>
      <c r="AC1073"/>
      <c r="AD1073"/>
      <c r="AE1073"/>
      <c r="AF1073"/>
      <c r="AG1073"/>
      <c r="AH1073"/>
      <c r="AI1073"/>
      <c r="AJ1073"/>
      <c r="AK1073"/>
    </row>
    <row r="1074" spans="1:37" ht="13.5" thickBot="1" x14ac:dyDescent="0.35">
      <c r="A1074" s="1069" t="s">
        <v>216</v>
      </c>
      <c r="B1074" s="1279">
        <v>8</v>
      </c>
      <c r="C1074" s="1279">
        <v>80</v>
      </c>
      <c r="D1074" s="1279">
        <v>56</v>
      </c>
      <c r="E1074" s="1279">
        <v>67</v>
      </c>
      <c r="F1074" s="1279">
        <v>7</v>
      </c>
      <c r="G1074" s="1789">
        <v>24</v>
      </c>
      <c r="H1074" s="1533">
        <v>2.9106785519374206E-2</v>
      </c>
      <c r="I1074" s="1534" t="s">
        <v>17</v>
      </c>
      <c r="J1074" s="1533" t="s">
        <v>17</v>
      </c>
      <c r="K1074" s="1534" t="s">
        <v>17</v>
      </c>
      <c r="L1074" s="1533" t="s">
        <v>17</v>
      </c>
      <c r="M1074" s="1534">
        <v>218</v>
      </c>
      <c r="N1074" s="1533">
        <v>5.1573219777620062E-2</v>
      </c>
      <c r="O1074" s="1663">
        <v>242</v>
      </c>
      <c r="P1074" s="1533">
        <v>4.7906088230345138E-2</v>
      </c>
      <c r="Q1074" s="1536" t="s">
        <v>216</v>
      </c>
      <c r="R1074" s="1537"/>
      <c r="S1074" s="1537"/>
      <c r="T1074" s="1709"/>
      <c r="U1074" s="1710"/>
      <c r="V1074" s="1711"/>
      <c r="W1074" s="4"/>
      <c r="X1074" s="4"/>
      <c r="Y1074" s="4"/>
      <c r="Z1074" s="4"/>
      <c r="AA1074" s="4"/>
      <c r="AB1074"/>
      <c r="AC1074"/>
      <c r="AD1074"/>
      <c r="AE1074"/>
      <c r="AF1074"/>
      <c r="AG1074"/>
      <c r="AH1074"/>
      <c r="AI1074"/>
      <c r="AJ1074"/>
      <c r="AK1074"/>
    </row>
    <row r="1075" spans="1:37" ht="13" x14ac:dyDescent="0.3">
      <c r="A1075" s="1053" t="s">
        <v>217</v>
      </c>
      <c r="B1075" s="1273">
        <v>391</v>
      </c>
      <c r="C1075" s="1273">
        <v>236</v>
      </c>
      <c r="D1075" s="1273">
        <v>121</v>
      </c>
      <c r="E1075" s="1273">
        <v>300</v>
      </c>
      <c r="F1075" s="1273">
        <v>16</v>
      </c>
      <c r="G1075" s="1790">
        <v>297.89999999999998</v>
      </c>
      <c r="H1075" s="1541">
        <v>0.36128797525923229</v>
      </c>
      <c r="I1075" s="1542" t="s">
        <v>17</v>
      </c>
      <c r="J1075" s="1541" t="s">
        <v>17</v>
      </c>
      <c r="K1075" s="1542" t="s">
        <v>17</v>
      </c>
      <c r="L1075" s="1541" t="s">
        <v>17</v>
      </c>
      <c r="M1075" s="1542">
        <v>1064</v>
      </c>
      <c r="N1075" s="1541">
        <v>0.25171516441920982</v>
      </c>
      <c r="O1075" s="1543">
        <v>1361.9</v>
      </c>
      <c r="P1075" s="1541">
        <v>0.26960041967316961</v>
      </c>
      <c r="Q1075" s="1544" t="s">
        <v>217</v>
      </c>
      <c r="R1075" s="1545"/>
      <c r="S1075" s="1545"/>
      <c r="T1075" s="1713"/>
      <c r="U1075" s="1714"/>
      <c r="V1075" s="1715"/>
      <c r="W1075" s="4"/>
      <c r="X1075" s="4"/>
      <c r="Y1075" s="4"/>
      <c r="Z1075" s="4"/>
      <c r="AA1075" s="4"/>
      <c r="AB1075"/>
      <c r="AC1075"/>
      <c r="AD1075"/>
      <c r="AE1075"/>
      <c r="AF1075"/>
      <c r="AG1075"/>
      <c r="AH1075"/>
      <c r="AI1075"/>
      <c r="AJ1075"/>
      <c r="AK1075"/>
    </row>
    <row r="1076" spans="1:37" ht="13" x14ac:dyDescent="0.3">
      <c r="A1076" s="1065" t="s">
        <v>219</v>
      </c>
      <c r="B1076" s="1274">
        <v>38</v>
      </c>
      <c r="C1076" s="1274">
        <v>96</v>
      </c>
      <c r="D1076" s="1274">
        <v>102</v>
      </c>
      <c r="E1076" s="1274">
        <v>155</v>
      </c>
      <c r="F1076" s="1274">
        <v>0</v>
      </c>
      <c r="G1076" s="1788">
        <v>94.800000000000011</v>
      </c>
      <c r="H1076" s="1522">
        <v>0.11497180280152812</v>
      </c>
      <c r="I1076" s="1523" t="s">
        <v>17</v>
      </c>
      <c r="J1076" s="1522" t="s">
        <v>17</v>
      </c>
      <c r="K1076" s="1523" t="s">
        <v>17</v>
      </c>
      <c r="L1076" s="1522" t="s">
        <v>17</v>
      </c>
      <c r="M1076" s="1523">
        <v>391</v>
      </c>
      <c r="N1076" s="1522">
        <v>9.2500591436006627E-2</v>
      </c>
      <c r="O1076" s="1524">
        <v>485.8</v>
      </c>
      <c r="P1076" s="1522">
        <v>9.6168502736783762E-2</v>
      </c>
      <c r="Q1076" s="1525" t="s">
        <v>219</v>
      </c>
      <c r="R1076" s="1546"/>
      <c r="S1076" s="1546"/>
      <c r="T1076" s="1716"/>
      <c r="U1076" s="1717"/>
      <c r="V1076" s="1718"/>
      <c r="W1076" s="4"/>
      <c r="X1076" s="4"/>
      <c r="Y1076" s="4"/>
      <c r="Z1076" s="4"/>
      <c r="AA1076" s="4"/>
      <c r="AB1076"/>
      <c r="AC1076"/>
      <c r="AD1076"/>
      <c r="AE1076"/>
      <c r="AF1076"/>
      <c r="AG1076"/>
      <c r="AH1076"/>
      <c r="AI1076"/>
      <c r="AJ1076"/>
      <c r="AK1076"/>
    </row>
    <row r="1077" spans="1:37" ht="13" x14ac:dyDescent="0.3">
      <c r="A1077" s="1065" t="s">
        <v>220</v>
      </c>
      <c r="B1077" s="1274">
        <v>6</v>
      </c>
      <c r="C1077" s="1274">
        <v>42</v>
      </c>
      <c r="D1077" s="1274">
        <v>101</v>
      </c>
      <c r="E1077" s="1274">
        <v>221</v>
      </c>
      <c r="F1077" s="1274">
        <v>0</v>
      </c>
      <c r="G1077" s="1788">
        <v>67.95</v>
      </c>
      <c r="H1077" s="1522">
        <v>8.240858650172822E-2</v>
      </c>
      <c r="I1077" s="1523" t="s">
        <v>17</v>
      </c>
      <c r="J1077" s="1522" t="s">
        <v>17</v>
      </c>
      <c r="K1077" s="1523" t="s">
        <v>17</v>
      </c>
      <c r="L1077" s="1522" t="s">
        <v>17</v>
      </c>
      <c r="M1077" s="1523">
        <v>370</v>
      </c>
      <c r="N1077" s="1522">
        <v>8.753252898036433E-2</v>
      </c>
      <c r="O1077" s="1524">
        <v>437.95</v>
      </c>
      <c r="P1077" s="1522">
        <v>8.6696162563965506E-2</v>
      </c>
      <c r="Q1077" s="1525" t="s">
        <v>220</v>
      </c>
      <c r="R1077" s="1546"/>
      <c r="S1077" s="1546"/>
      <c r="T1077" s="1716"/>
      <c r="U1077" s="1717"/>
      <c r="V1077" s="1718"/>
      <c r="W1077" s="4"/>
      <c r="X1077" s="4"/>
      <c r="Y1077" s="4"/>
      <c r="Z1077" s="4"/>
      <c r="AA1077" s="4"/>
      <c r="AB1077"/>
      <c r="AC1077"/>
      <c r="AD1077"/>
      <c r="AE1077"/>
      <c r="AF1077"/>
      <c r="AG1077"/>
      <c r="AH1077"/>
      <c r="AI1077"/>
      <c r="AJ1077"/>
      <c r="AK1077"/>
    </row>
    <row r="1078" spans="1:37" ht="13" x14ac:dyDescent="0.3">
      <c r="A1078" s="1065" t="s">
        <v>221</v>
      </c>
      <c r="B1078" s="1274">
        <v>2</v>
      </c>
      <c r="C1078" s="1274">
        <v>0</v>
      </c>
      <c r="D1078" s="1274">
        <v>25</v>
      </c>
      <c r="E1078" s="1274">
        <v>66</v>
      </c>
      <c r="F1078" s="1274">
        <v>0</v>
      </c>
      <c r="G1078" s="1788">
        <v>8.8000000000000007</v>
      </c>
      <c r="H1078" s="1522">
        <v>1.0672488023770544E-2</v>
      </c>
      <c r="I1078" s="1523" t="s">
        <v>17</v>
      </c>
      <c r="J1078" s="1522" t="s">
        <v>17</v>
      </c>
      <c r="K1078" s="1523" t="s">
        <v>17</v>
      </c>
      <c r="L1078" s="1522" t="s">
        <v>17</v>
      </c>
      <c r="M1078" s="1523">
        <v>93</v>
      </c>
      <c r="N1078" s="1522">
        <v>2.2001419446415899E-2</v>
      </c>
      <c r="O1078" s="1524">
        <v>101.8</v>
      </c>
      <c r="P1078" s="1522">
        <v>2.0152230503508822E-2</v>
      </c>
      <c r="Q1078" s="1525" t="s">
        <v>221</v>
      </c>
      <c r="R1078" s="1546"/>
      <c r="S1078" s="1546"/>
      <c r="T1078" s="1716"/>
      <c r="U1078" s="1717"/>
      <c r="V1078" s="1718"/>
      <c r="W1078" s="4"/>
      <c r="X1078" s="4"/>
      <c r="Y1078" s="4"/>
      <c r="Z1078" s="4"/>
      <c r="AA1078" s="4"/>
      <c r="AB1078"/>
      <c r="AC1078"/>
      <c r="AD1078"/>
      <c r="AE1078"/>
      <c r="AF1078"/>
      <c r="AG1078"/>
      <c r="AH1078"/>
      <c r="AI1078"/>
      <c r="AJ1078"/>
      <c r="AK1078"/>
    </row>
    <row r="1079" spans="1:37" ht="13.5" thickBot="1" x14ac:dyDescent="0.35">
      <c r="A1079" s="1547" t="s">
        <v>222</v>
      </c>
      <c r="B1079" s="1548">
        <v>2</v>
      </c>
      <c r="C1079" s="1548">
        <v>0</v>
      </c>
      <c r="D1079" s="1548">
        <v>5</v>
      </c>
      <c r="E1079" s="1548">
        <v>25</v>
      </c>
      <c r="F1079" s="1548">
        <v>0</v>
      </c>
      <c r="G1079" s="1789">
        <v>3</v>
      </c>
      <c r="H1079" s="1522">
        <v>3.6383481899217758E-3</v>
      </c>
      <c r="I1079" s="1534" t="s">
        <v>17</v>
      </c>
      <c r="J1079" s="1533" t="s">
        <v>17</v>
      </c>
      <c r="K1079" s="1534" t="s">
        <v>17</v>
      </c>
      <c r="L1079" s="1533" t="s">
        <v>17</v>
      </c>
      <c r="M1079" s="1534">
        <v>32</v>
      </c>
      <c r="N1079" s="1533">
        <v>7.5703808847882659E-3</v>
      </c>
      <c r="O1079" s="1524">
        <v>35</v>
      </c>
      <c r="P1079" s="1522">
        <v>6.9285664795953718E-3</v>
      </c>
      <c r="Q1079" s="1550" t="s">
        <v>222</v>
      </c>
      <c r="R1079" s="1551"/>
      <c r="S1079" s="1551"/>
      <c r="T1079" s="1719"/>
      <c r="U1079" s="1720"/>
      <c r="V1079" s="1721"/>
      <c r="W1079" s="4"/>
      <c r="X1079" s="4"/>
      <c r="Y1079" s="4"/>
      <c r="Z1079" s="4"/>
      <c r="AA1079" s="4"/>
      <c r="AB1079"/>
      <c r="AC1079"/>
      <c r="AD1079"/>
      <c r="AE1079"/>
      <c r="AF1079"/>
      <c r="AG1079"/>
      <c r="AH1079"/>
      <c r="AI1079"/>
      <c r="AJ1079"/>
      <c r="AK1079"/>
    </row>
    <row r="1080" spans="1:37" ht="13.5" thickBot="1" x14ac:dyDescent="0.35">
      <c r="A1080" s="1090" t="s">
        <v>46</v>
      </c>
      <c r="B1080" s="1427">
        <v>977</v>
      </c>
      <c r="C1080" s="1427">
        <v>809</v>
      </c>
      <c r="D1080" s="1427">
        <v>610</v>
      </c>
      <c r="E1080" s="1427">
        <v>1332</v>
      </c>
      <c r="F1080" s="1427">
        <v>499</v>
      </c>
      <c r="G1080" s="1791">
        <v>824.55</v>
      </c>
      <c r="H1080" s="1553">
        <v>1</v>
      </c>
      <c r="I1080" s="1540" t="s">
        <v>17</v>
      </c>
      <c r="J1080" s="1792" t="s">
        <v>17</v>
      </c>
      <c r="K1080" s="1540" t="s">
        <v>17</v>
      </c>
      <c r="L1080" s="1792" t="s">
        <v>17</v>
      </c>
      <c r="M1080" s="1791">
        <v>4227</v>
      </c>
      <c r="N1080" s="1793">
        <v>1</v>
      </c>
      <c r="O1080" s="1552">
        <v>5051.55</v>
      </c>
      <c r="P1080" s="1553">
        <v>1</v>
      </c>
      <c r="Q1080" s="1554"/>
      <c r="R1080" s="1555"/>
      <c r="S1080" s="1555"/>
      <c r="T1080" s="1722"/>
      <c r="U1080" s="1723"/>
      <c r="V1080" s="1724"/>
      <c r="W1080" s="4"/>
      <c r="X1080" s="4"/>
      <c r="Y1080" s="4"/>
      <c r="Z1080" s="4"/>
      <c r="AA1080" s="4"/>
      <c r="AB1080"/>
      <c r="AC1080"/>
      <c r="AD1080"/>
      <c r="AE1080"/>
      <c r="AF1080"/>
      <c r="AG1080"/>
      <c r="AH1080"/>
      <c r="AI1080"/>
      <c r="AJ1080"/>
      <c r="AK1080"/>
    </row>
    <row r="1081" spans="1:37" ht="13" x14ac:dyDescent="0.3">
      <c r="A1081"/>
      <c r="B1081" s="4"/>
      <c r="C1081" s="4"/>
      <c r="D1081" s="4"/>
      <c r="E1081" s="4"/>
      <c r="F1081" s="4"/>
      <c r="G1081" s="1559" t="s">
        <v>537</v>
      </c>
      <c r="H1081" s="1560" t="s">
        <v>538</v>
      </c>
      <c r="I1081" s="1559" t="s">
        <v>537</v>
      </c>
      <c r="J1081" s="1560" t="s">
        <v>538</v>
      </c>
      <c r="K1081" s="1559" t="s">
        <v>537</v>
      </c>
      <c r="L1081" s="1560" t="s">
        <v>538</v>
      </c>
      <c r="M1081" s="1559" t="s">
        <v>537</v>
      </c>
      <c r="N1081" s="1560" t="s">
        <v>538</v>
      </c>
      <c r="O1081" s="1559" t="s">
        <v>537</v>
      </c>
      <c r="P1081" s="1560" t="s">
        <v>538</v>
      </c>
      <c r="Q1081"/>
      <c r="R1081"/>
      <c r="S1081"/>
      <c r="T1081"/>
      <c r="U1081" s="4"/>
      <c r="V1081" s="4"/>
      <c r="W1081" s="4"/>
      <c r="X1081" s="4"/>
      <c r="Y1081" s="4"/>
      <c r="Z1081" s="4"/>
      <c r="AA1081" s="4"/>
      <c r="AB1081"/>
      <c r="AC1081"/>
      <c r="AD1081"/>
      <c r="AE1081"/>
      <c r="AF1081"/>
      <c r="AG1081"/>
      <c r="AH1081"/>
      <c r="AI1081"/>
      <c r="AJ1081"/>
      <c r="AK1081"/>
    </row>
    <row r="1082" spans="1:37" ht="13" thickBot="1" x14ac:dyDescent="0.3">
      <c r="A1082"/>
      <c r="B1082" s="4"/>
      <c r="C1082" s="4"/>
      <c r="D1082" s="4"/>
      <c r="E1082" s="4"/>
      <c r="F1082" s="4"/>
      <c r="G1082" s="1561">
        <v>0.42702079922381908</v>
      </c>
      <c r="H1082" s="1562">
        <v>0.57297920077618092</v>
      </c>
      <c r="I1082" s="1561" t="s">
        <v>17</v>
      </c>
      <c r="J1082" s="1562" t="s">
        <v>17</v>
      </c>
      <c r="K1082" s="1561" t="s">
        <v>17</v>
      </c>
      <c r="L1082" s="1562" t="s">
        <v>17</v>
      </c>
      <c r="M1082" s="1561">
        <v>0.53867991483321509</v>
      </c>
      <c r="N1082" s="1562">
        <v>0.46132008516678497</v>
      </c>
      <c r="O1082" s="1561">
        <v>0.52045411804297692</v>
      </c>
      <c r="P1082" s="1562">
        <v>0.47954588195702313</v>
      </c>
      <c r="Q1082"/>
      <c r="R1082"/>
      <c r="S1082"/>
      <c r="T1082"/>
      <c r="U1082" s="4"/>
      <c r="V1082" s="4"/>
      <c r="W1082" s="4"/>
      <c r="X1082" s="4"/>
      <c r="Y1082" s="4"/>
      <c r="Z1082" s="4"/>
      <c r="AA1082" s="4"/>
      <c r="AB1082"/>
      <c r="AC1082"/>
      <c r="AD1082"/>
      <c r="AE1082"/>
      <c r="AF1082"/>
      <c r="AG1082"/>
      <c r="AH1082"/>
      <c r="AI1082"/>
      <c r="AJ1082"/>
      <c r="AK1082"/>
    </row>
    <row r="1083" spans="1:37" ht="25.5" thickBot="1" x14ac:dyDescent="0.55000000000000004">
      <c r="A1083" s="1011" t="s">
        <v>581</v>
      </c>
      <c r="B1083" s="1012"/>
      <c r="C1083" s="1012"/>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c r="AD1083"/>
      <c r="AE1083"/>
      <c r="AF1083"/>
      <c r="AG1083"/>
      <c r="AH1083"/>
      <c r="AI1083"/>
      <c r="AJ1083"/>
      <c r="AK1083"/>
    </row>
    <row r="1084" spans="1:37" ht="13.5" thickBot="1" x14ac:dyDescent="0.35">
      <c r="A1084" s="1414" t="s">
        <v>191</v>
      </c>
      <c r="B1084" s="4"/>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c r="AD1084"/>
      <c r="AE1084"/>
      <c r="AF1084"/>
      <c r="AG1084"/>
      <c r="AH1084"/>
      <c r="AI1084"/>
      <c r="AJ1084"/>
      <c r="AK1084"/>
    </row>
    <row r="1085" spans="1:37" ht="13.5" thickTop="1" x14ac:dyDescent="0.3">
      <c r="A1085" s="1017" t="s">
        <v>192</v>
      </c>
      <c r="B1085" s="1491">
        <v>28781</v>
      </c>
      <c r="C1085" s="931">
        <v>28781</v>
      </c>
      <c r="D1085" s="931">
        <v>28781</v>
      </c>
      <c r="E1085" s="931">
        <v>28796</v>
      </c>
      <c r="F1085" s="931">
        <v>28811</v>
      </c>
      <c r="G1085" s="931">
        <v>28825</v>
      </c>
      <c r="H1085" s="931">
        <v>28839</v>
      </c>
      <c r="I1085" s="1495">
        <v>1978</v>
      </c>
      <c r="J1085" s="1019"/>
      <c r="K1085" s="1019"/>
      <c r="L1085" s="1020"/>
      <c r="M1085" s="1020"/>
      <c r="N1085" s="1020"/>
      <c r="O1085" s="1020"/>
      <c r="P1085" s="1021"/>
      <c r="Q1085" s="1022"/>
      <c r="R1085" s="1022"/>
      <c r="S1085" s="1022"/>
      <c r="T1085" s="1023"/>
      <c r="U1085" s="1023"/>
      <c r="V1085" s="1701"/>
      <c r="W1085" s="1702"/>
      <c r="X1085" s="1703"/>
      <c r="Y1085" s="4"/>
      <c r="Z1085" s="4"/>
      <c r="AA1085" s="4"/>
      <c r="AB1085" s="4"/>
      <c r="AC1085"/>
      <c r="AD1085"/>
      <c r="AE1085"/>
      <c r="AF1085"/>
      <c r="AG1085"/>
      <c r="AH1085"/>
      <c r="AI1085"/>
      <c r="AJ1085"/>
      <c r="AK1085"/>
    </row>
    <row r="1086" spans="1:37" ht="13" x14ac:dyDescent="0.3">
      <c r="A1086" s="1025" t="s">
        <v>193</v>
      </c>
      <c r="B1086" s="1496" t="s">
        <v>242</v>
      </c>
      <c r="C1086" s="1173" t="s">
        <v>242</v>
      </c>
      <c r="D1086" s="1173" t="s">
        <v>242</v>
      </c>
      <c r="E1086" s="1173" t="s">
        <v>242</v>
      </c>
      <c r="F1086" s="1173" t="s">
        <v>242</v>
      </c>
      <c r="G1086" s="1173" t="s">
        <v>242</v>
      </c>
      <c r="H1086" s="1173" t="s">
        <v>242</v>
      </c>
      <c r="I1086" s="1499"/>
      <c r="J1086" s="1500"/>
      <c r="K1086" s="1500"/>
      <c r="L1086" s="1501"/>
      <c r="M1086" s="1501"/>
      <c r="N1086" s="1501"/>
      <c r="O1086" s="1501"/>
      <c r="P1086" s="1502"/>
      <c r="Q1086" s="1173"/>
      <c r="R1086" s="1173"/>
      <c r="S1086" s="1173"/>
      <c r="T1086" s="1503"/>
      <c r="U1086" s="1503"/>
      <c r="V1086" s="1704"/>
      <c r="W1086" s="1705"/>
      <c r="X1086" s="1706"/>
      <c r="Y1086" s="4"/>
      <c r="Z1086" s="4"/>
      <c r="AA1086" s="4"/>
      <c r="AB1086" s="4"/>
      <c r="AC1086"/>
      <c r="AD1086"/>
      <c r="AE1086"/>
      <c r="AF1086"/>
      <c r="AG1086"/>
      <c r="AH1086"/>
      <c r="AI1086"/>
      <c r="AJ1086"/>
      <c r="AK1086"/>
    </row>
    <row r="1087" spans="1:37" ht="13" x14ac:dyDescent="0.3">
      <c r="A1087" s="1025" t="s">
        <v>195</v>
      </c>
      <c r="B1087" s="1794" t="s">
        <v>260</v>
      </c>
      <c r="C1087" s="1794" t="s">
        <v>260</v>
      </c>
      <c r="D1087" s="1794" t="s">
        <v>260</v>
      </c>
      <c r="E1087" s="1173" t="s">
        <v>246</v>
      </c>
      <c r="F1087" s="1173" t="s">
        <v>246</v>
      </c>
      <c r="G1087" s="1173" t="s">
        <v>246</v>
      </c>
      <c r="H1087" s="1502" t="s">
        <v>246</v>
      </c>
      <c r="I1087" s="1033" t="s">
        <v>46</v>
      </c>
      <c r="J1087" s="1500"/>
      <c r="K1087" s="1501"/>
      <c r="L1087" s="1501"/>
      <c r="M1087" s="1501"/>
      <c r="N1087" s="1501"/>
      <c r="O1087" s="1501"/>
      <c r="P1087" s="1502"/>
      <c r="Q1087" s="1173"/>
      <c r="R1087" s="1173"/>
      <c r="S1087" s="1503"/>
      <c r="T1087" s="1503"/>
      <c r="U1087" s="1503"/>
      <c r="V1087" s="1704"/>
      <c r="W1087" s="1705"/>
      <c r="X1087" s="1706"/>
      <c r="Y1087" s="4"/>
      <c r="Z1087" s="4"/>
      <c r="AA1087" s="4"/>
      <c r="AB1087" s="4"/>
      <c r="AC1087"/>
      <c r="AD1087"/>
      <c r="AE1087"/>
      <c r="AF1087"/>
      <c r="AG1087"/>
      <c r="AH1087"/>
      <c r="AI1087"/>
      <c r="AJ1087"/>
      <c r="AK1087"/>
    </row>
    <row r="1088" spans="1:37" ht="13.5" thickBot="1" x14ac:dyDescent="0.35">
      <c r="A1088" s="1504" t="s">
        <v>292</v>
      </c>
      <c r="B1088" s="1505">
        <v>6130</v>
      </c>
      <c r="C1088" s="1268">
        <v>6130</v>
      </c>
      <c r="D1088" s="1268">
        <v>6130</v>
      </c>
      <c r="E1088" s="1268">
        <v>5270</v>
      </c>
      <c r="F1088" s="1268">
        <v>6340</v>
      </c>
      <c r="G1088" s="1268">
        <v>6300</v>
      </c>
      <c r="H1088" s="1268">
        <v>6270</v>
      </c>
      <c r="I1088" s="1508" t="s">
        <v>531</v>
      </c>
      <c r="J1088" s="1605"/>
      <c r="K1088" s="1510"/>
      <c r="L1088" s="1510"/>
      <c r="M1088" s="1510"/>
      <c r="N1088" s="1510"/>
      <c r="O1088" s="1510"/>
      <c r="P1088" s="1511"/>
      <c r="Q1088" s="1512" t="s">
        <v>532</v>
      </c>
      <c r="R1088" s="1513"/>
      <c r="S1088" s="1514"/>
      <c r="T1088" s="1503"/>
      <c r="U1088" s="1503"/>
      <c r="V1088" s="1704"/>
      <c r="W1088" s="1705"/>
      <c r="X1088" s="1706"/>
      <c r="Y1088" s="4"/>
      <c r="Z1088" s="4"/>
      <c r="AA1088" s="4"/>
      <c r="AB1088" s="4"/>
      <c r="AC1088"/>
      <c r="AD1088"/>
      <c r="AE1088"/>
      <c r="AF1088"/>
      <c r="AG1088"/>
      <c r="AH1088"/>
      <c r="AI1088"/>
      <c r="AJ1088"/>
      <c r="AK1088"/>
    </row>
    <row r="1089" spans="1:37" ht="13.5" thickBot="1" x14ac:dyDescent="0.35">
      <c r="A1089" s="1515" t="s">
        <v>199</v>
      </c>
      <c r="B1089" s="1505" t="s">
        <v>206</v>
      </c>
      <c r="C1089" s="1268" t="s">
        <v>206</v>
      </c>
      <c r="D1089" s="1268" t="s">
        <v>206</v>
      </c>
      <c r="E1089" s="1268" t="s">
        <v>206</v>
      </c>
      <c r="F1089" s="1268" t="s">
        <v>206</v>
      </c>
      <c r="G1089" s="1268" t="s">
        <v>201</v>
      </c>
      <c r="H1089" s="1268" t="s">
        <v>201</v>
      </c>
      <c r="I1089" s="1050" t="s">
        <v>201</v>
      </c>
      <c r="J1089" s="1051" t="s">
        <v>202</v>
      </c>
      <c r="K1089" s="1050" t="s">
        <v>200</v>
      </c>
      <c r="L1089" s="1051" t="s">
        <v>204</v>
      </c>
      <c r="M1089" s="1050" t="s">
        <v>248</v>
      </c>
      <c r="N1089" s="1516" t="s">
        <v>204</v>
      </c>
      <c r="O1089" s="1050" t="s">
        <v>206</v>
      </c>
      <c r="P1089" s="1051" t="s">
        <v>202</v>
      </c>
      <c r="Q1089" s="1517" t="s">
        <v>207</v>
      </c>
      <c r="R1089" s="1051" t="s">
        <v>204</v>
      </c>
      <c r="S1089" s="1518"/>
      <c r="T1089" s="1503"/>
      <c r="U1089" s="1503"/>
      <c r="V1089" s="1704"/>
      <c r="W1089" s="1705"/>
      <c r="X1089" s="1706"/>
      <c r="Y1089" s="4"/>
      <c r="Z1089" s="4"/>
      <c r="AA1089" s="4"/>
      <c r="AB1089" s="4"/>
      <c r="AC1089"/>
      <c r="AD1089"/>
      <c r="AE1089"/>
      <c r="AF1089"/>
      <c r="AG1089"/>
      <c r="AH1089"/>
      <c r="AI1089"/>
      <c r="AJ1089"/>
      <c r="AK1089"/>
    </row>
    <row r="1090" spans="1:37" ht="13" x14ac:dyDescent="0.3">
      <c r="A1090" s="1053" t="s">
        <v>208</v>
      </c>
      <c r="B1090" s="1273">
        <v>0</v>
      </c>
      <c r="C1090" s="1273">
        <v>0</v>
      </c>
      <c r="D1090" s="1273">
        <v>0</v>
      </c>
      <c r="E1090" s="1273">
        <v>0</v>
      </c>
      <c r="F1090" s="1273">
        <v>3</v>
      </c>
      <c r="G1090" s="1795">
        <v>1.7000000000000002</v>
      </c>
      <c r="H1090" s="1795">
        <v>8.0499999999999989</v>
      </c>
      <c r="I1090" s="1613">
        <v>0</v>
      </c>
      <c r="J1090" s="1522">
        <v>0</v>
      </c>
      <c r="K1090" s="1523" t="s">
        <v>17</v>
      </c>
      <c r="L1090" s="1522" t="s">
        <v>17</v>
      </c>
      <c r="M1090" s="1523" t="s">
        <v>17</v>
      </c>
      <c r="N1090" s="1522" t="s">
        <v>17</v>
      </c>
      <c r="O1090" s="1584">
        <v>3</v>
      </c>
      <c r="P1090" s="1522">
        <v>1.0642071656615821E-3</v>
      </c>
      <c r="Q1090" s="1524">
        <v>3</v>
      </c>
      <c r="R1090" s="1522">
        <v>9.177118384827164E-4</v>
      </c>
      <c r="S1090" s="1525" t="s">
        <v>208</v>
      </c>
      <c r="T1090" s="1503"/>
      <c r="U1090" s="1503"/>
      <c r="V1090" s="1704"/>
      <c r="W1090" s="1705"/>
      <c r="X1090" s="1706"/>
      <c r="Y1090" s="4"/>
      <c r="Z1090" s="4"/>
      <c r="AA1090" s="4"/>
      <c r="AB1090" s="4"/>
      <c r="AC1090"/>
      <c r="AD1090"/>
      <c r="AE1090"/>
      <c r="AF1090"/>
      <c r="AG1090"/>
      <c r="AH1090"/>
      <c r="AI1090"/>
      <c r="AJ1090"/>
      <c r="AK1090"/>
    </row>
    <row r="1091" spans="1:37" ht="13" x14ac:dyDescent="0.3">
      <c r="A1091" s="1065" t="s">
        <v>209</v>
      </c>
      <c r="B1091" s="1274">
        <v>18</v>
      </c>
      <c r="C1091" s="1274">
        <v>15</v>
      </c>
      <c r="D1091" s="1274">
        <v>18</v>
      </c>
      <c r="E1091" s="1274">
        <v>5</v>
      </c>
      <c r="F1091" s="1274">
        <v>22</v>
      </c>
      <c r="G1091" s="1796">
        <v>0.9</v>
      </c>
      <c r="H1091" s="1796">
        <v>8.0499999999999989</v>
      </c>
      <c r="I1091" s="1613">
        <v>0</v>
      </c>
      <c r="J1091" s="1522">
        <v>0</v>
      </c>
      <c r="K1091" s="1523" t="s">
        <v>17</v>
      </c>
      <c r="L1091" s="1522" t="s">
        <v>17</v>
      </c>
      <c r="M1091" s="1523" t="s">
        <v>17</v>
      </c>
      <c r="N1091" s="1522" t="s">
        <v>17</v>
      </c>
      <c r="O1091" s="1584">
        <v>44</v>
      </c>
      <c r="P1091" s="1522">
        <v>1.5608371763036538E-2</v>
      </c>
      <c r="Q1091" s="1524">
        <v>44</v>
      </c>
      <c r="R1091" s="1522">
        <v>1.3459773631079841E-2</v>
      </c>
      <c r="S1091" s="1525" t="s">
        <v>209</v>
      </c>
      <c r="T1091" s="1503"/>
      <c r="U1091" s="1503"/>
      <c r="V1091" s="1704"/>
      <c r="W1091" s="1705"/>
      <c r="X1091" s="1706"/>
      <c r="Y1091" s="4"/>
      <c r="Z1091" s="4"/>
      <c r="AA1091" s="4"/>
      <c r="AB1091" s="4"/>
      <c r="AC1091"/>
      <c r="AD1091"/>
      <c r="AE1091"/>
      <c r="AF1091"/>
      <c r="AG1091"/>
      <c r="AH1091"/>
      <c r="AI1091"/>
      <c r="AJ1091"/>
      <c r="AK1091"/>
    </row>
    <row r="1092" spans="1:37" ht="13" x14ac:dyDescent="0.3">
      <c r="A1092" s="1065" t="s">
        <v>211</v>
      </c>
      <c r="B1092" s="1274">
        <v>22</v>
      </c>
      <c r="C1092" s="1274">
        <v>31</v>
      </c>
      <c r="D1092" s="1274">
        <v>23</v>
      </c>
      <c r="E1092" s="1274">
        <v>66</v>
      </c>
      <c r="F1092" s="1274">
        <v>13</v>
      </c>
      <c r="G1092" s="1796">
        <v>2</v>
      </c>
      <c r="H1092" s="1796">
        <v>25.549999999999997</v>
      </c>
      <c r="I1092" s="1613">
        <v>0</v>
      </c>
      <c r="J1092" s="1522">
        <v>0</v>
      </c>
      <c r="K1092" s="1523" t="s">
        <v>17</v>
      </c>
      <c r="L1092" s="1522" t="s">
        <v>17</v>
      </c>
      <c r="M1092" s="1523" t="s">
        <v>17</v>
      </c>
      <c r="N1092" s="1522" t="s">
        <v>17</v>
      </c>
      <c r="O1092" s="1584">
        <v>104.33333333333333</v>
      </c>
      <c r="P1092" s="1522">
        <v>3.7010760316897241E-2</v>
      </c>
      <c r="Q1092" s="1524">
        <v>104.33333333333333</v>
      </c>
      <c r="R1092" s="1522">
        <v>3.1915978382787806E-2</v>
      </c>
      <c r="S1092" s="1529" t="s">
        <v>211</v>
      </c>
      <c r="T1092" s="1503"/>
      <c r="U1092" s="1503"/>
      <c r="V1092" s="1704"/>
      <c r="W1092" s="1705"/>
      <c r="X1092" s="1706"/>
      <c r="Y1092" s="4"/>
      <c r="Z1092" s="4"/>
      <c r="AA1092" s="4"/>
      <c r="AB1092" s="4"/>
      <c r="AC1092"/>
      <c r="AD1092"/>
      <c r="AE1092"/>
      <c r="AF1092"/>
      <c r="AG1092"/>
      <c r="AH1092"/>
      <c r="AI1092"/>
      <c r="AJ1092"/>
      <c r="AK1092"/>
    </row>
    <row r="1093" spans="1:37" ht="13" x14ac:dyDescent="0.3">
      <c r="A1093" s="1065" t="s">
        <v>212</v>
      </c>
      <c r="B1093" s="1274">
        <v>104</v>
      </c>
      <c r="C1093" s="1274">
        <v>60</v>
      </c>
      <c r="D1093" s="1274">
        <v>108</v>
      </c>
      <c r="E1093" s="1274">
        <v>152</v>
      </c>
      <c r="F1093" s="1274">
        <v>73</v>
      </c>
      <c r="G1093" s="1796">
        <v>7.7</v>
      </c>
      <c r="H1093" s="1796">
        <v>39.549999999999997</v>
      </c>
      <c r="I1093" s="1613">
        <v>0</v>
      </c>
      <c r="J1093" s="1522">
        <v>0</v>
      </c>
      <c r="K1093" s="1523" t="s">
        <v>17</v>
      </c>
      <c r="L1093" s="1522" t="s">
        <v>17</v>
      </c>
      <c r="M1093" s="1523" t="s">
        <v>17</v>
      </c>
      <c r="N1093" s="1522" t="s">
        <v>17</v>
      </c>
      <c r="O1093" s="1584">
        <v>315.66666666666669</v>
      </c>
      <c r="P1093" s="1522">
        <v>0.11197824287572426</v>
      </c>
      <c r="Q1093" s="1524">
        <v>315.66666666666669</v>
      </c>
      <c r="R1093" s="1522">
        <v>9.6563679004792499E-2</v>
      </c>
      <c r="S1093" s="1529" t="s">
        <v>212</v>
      </c>
      <c r="T1093" s="1503"/>
      <c r="U1093" s="1503"/>
      <c r="V1093" s="1704"/>
      <c r="W1093" s="1705"/>
      <c r="X1093" s="1706"/>
      <c r="Y1093" s="4"/>
      <c r="Z1093" s="4"/>
      <c r="AA1093" s="4"/>
      <c r="AB1093" s="4"/>
      <c r="AC1093"/>
      <c r="AD1093"/>
      <c r="AE1093"/>
      <c r="AF1093"/>
      <c r="AG1093"/>
      <c r="AH1093"/>
      <c r="AI1093"/>
      <c r="AJ1093"/>
      <c r="AK1093"/>
    </row>
    <row r="1094" spans="1:37" ht="13" x14ac:dyDescent="0.3">
      <c r="A1094" s="1065" t="s">
        <v>213</v>
      </c>
      <c r="B1094" s="1274">
        <v>68</v>
      </c>
      <c r="C1094" s="1274">
        <v>59</v>
      </c>
      <c r="D1094" s="1274">
        <v>69</v>
      </c>
      <c r="E1094" s="1274">
        <v>89</v>
      </c>
      <c r="F1094" s="1274">
        <v>57</v>
      </c>
      <c r="G1094" s="1796">
        <v>16.5</v>
      </c>
      <c r="H1094" s="1796">
        <v>46.800000000000004</v>
      </c>
      <c r="I1094" s="1613">
        <v>5</v>
      </c>
      <c r="J1094" s="1522">
        <v>1.1111111111111112E-2</v>
      </c>
      <c r="K1094" s="1523" t="s">
        <v>17</v>
      </c>
      <c r="L1094" s="1522" t="s">
        <v>17</v>
      </c>
      <c r="M1094" s="1523" t="s">
        <v>17</v>
      </c>
      <c r="N1094" s="1522" t="s">
        <v>17</v>
      </c>
      <c r="O1094" s="1584">
        <v>211.33333333333331</v>
      </c>
      <c r="P1094" s="1522">
        <v>7.4967482558827001E-2</v>
      </c>
      <c r="Q1094" s="1524">
        <v>216.33333333333331</v>
      </c>
      <c r="R1094" s="1522">
        <v>6.6177220352809207E-2</v>
      </c>
      <c r="S1094" s="1529" t="s">
        <v>213</v>
      </c>
      <c r="T1094" s="1503"/>
      <c r="U1094" s="1503"/>
      <c r="V1094" s="1704"/>
      <c r="W1094" s="1705"/>
      <c r="X1094" s="1706"/>
      <c r="Y1094" s="4"/>
      <c r="Z1094" s="4"/>
      <c r="AA1094" s="4"/>
      <c r="AB1094" s="4"/>
      <c r="AC1094"/>
      <c r="AD1094"/>
      <c r="AE1094"/>
      <c r="AF1094"/>
      <c r="AG1094"/>
      <c r="AH1094"/>
      <c r="AI1094"/>
      <c r="AJ1094"/>
      <c r="AK1094"/>
    </row>
    <row r="1095" spans="1:37" ht="13" x14ac:dyDescent="0.3">
      <c r="A1095" s="1065" t="s">
        <v>214</v>
      </c>
      <c r="B1095" s="1274">
        <v>119</v>
      </c>
      <c r="C1095" s="1274">
        <v>42</v>
      </c>
      <c r="D1095" s="1274">
        <v>118</v>
      </c>
      <c r="E1095" s="1274">
        <v>83</v>
      </c>
      <c r="F1095" s="1274">
        <v>62</v>
      </c>
      <c r="G1095" s="1796">
        <v>21</v>
      </c>
      <c r="H1095" s="1796">
        <v>55.35</v>
      </c>
      <c r="I1095" s="1613">
        <v>10</v>
      </c>
      <c r="J1095" s="1522">
        <v>2.2222222222222223E-2</v>
      </c>
      <c r="K1095" s="1523" t="s">
        <v>17</v>
      </c>
      <c r="L1095" s="1522" t="s">
        <v>17</v>
      </c>
      <c r="M1095" s="1523" t="s">
        <v>17</v>
      </c>
      <c r="N1095" s="1522" t="s">
        <v>17</v>
      </c>
      <c r="O1095" s="1584">
        <v>238</v>
      </c>
      <c r="P1095" s="1522">
        <v>8.442710180915218E-2</v>
      </c>
      <c r="Q1095" s="1524">
        <v>248</v>
      </c>
      <c r="R1095" s="1522">
        <v>7.5864178647904554E-2</v>
      </c>
      <c r="S1095" s="1529" t="s">
        <v>214</v>
      </c>
      <c r="T1095" s="1503"/>
      <c r="U1095" s="1503"/>
      <c r="V1095" s="1704"/>
      <c r="W1095" s="1705"/>
      <c r="X1095" s="1706"/>
      <c r="Y1095" s="4"/>
      <c r="Z1095" s="4"/>
      <c r="AA1095" s="4"/>
      <c r="AB1095" s="4"/>
      <c r="AC1095"/>
      <c r="AD1095"/>
      <c r="AE1095"/>
      <c r="AF1095"/>
      <c r="AG1095"/>
      <c r="AH1095"/>
      <c r="AI1095"/>
      <c r="AJ1095"/>
      <c r="AK1095"/>
    </row>
    <row r="1096" spans="1:37" ht="13" x14ac:dyDescent="0.3">
      <c r="A1096" s="1065" t="s">
        <v>215</v>
      </c>
      <c r="B1096" s="1274">
        <v>116</v>
      </c>
      <c r="C1096" s="1274">
        <v>88</v>
      </c>
      <c r="D1096" s="1274">
        <v>91</v>
      </c>
      <c r="E1096" s="1274">
        <v>117</v>
      </c>
      <c r="F1096" s="1274">
        <v>63</v>
      </c>
      <c r="G1096" s="1796">
        <v>35.1</v>
      </c>
      <c r="H1096" s="1796">
        <v>59.85</v>
      </c>
      <c r="I1096" s="1613">
        <v>100</v>
      </c>
      <c r="J1096" s="1522">
        <v>0.22222222222222221</v>
      </c>
      <c r="K1096" s="1523" t="s">
        <v>17</v>
      </c>
      <c r="L1096" s="1522" t="s">
        <v>17</v>
      </c>
      <c r="M1096" s="1523" t="s">
        <v>17</v>
      </c>
      <c r="N1096" s="1522" t="s">
        <v>17</v>
      </c>
      <c r="O1096" s="1584">
        <v>278.33333333333331</v>
      </c>
      <c r="P1096" s="1522">
        <v>9.8734775925268997E-2</v>
      </c>
      <c r="Q1096" s="1524">
        <v>378.33333333333331</v>
      </c>
      <c r="R1096" s="1522">
        <v>0.1157336596308759</v>
      </c>
      <c r="S1096" s="1529" t="s">
        <v>215</v>
      </c>
      <c r="T1096" s="1503"/>
      <c r="U1096" s="1503"/>
      <c r="V1096" s="1704"/>
      <c r="W1096" s="1705"/>
      <c r="X1096" s="1706"/>
      <c r="Y1096" s="4"/>
      <c r="Z1096" s="4"/>
      <c r="AA1096" s="4"/>
      <c r="AB1096" s="4"/>
      <c r="AC1096"/>
      <c r="AD1096"/>
      <c r="AE1096"/>
      <c r="AF1096"/>
      <c r="AG1096"/>
      <c r="AH1096"/>
      <c r="AI1096"/>
      <c r="AJ1096"/>
      <c r="AK1096"/>
    </row>
    <row r="1097" spans="1:37" ht="13.5" thickBot="1" x14ac:dyDescent="0.35">
      <c r="A1097" s="1069" t="s">
        <v>216</v>
      </c>
      <c r="B1097" s="1279">
        <v>6</v>
      </c>
      <c r="C1097" s="1279">
        <v>41</v>
      </c>
      <c r="D1097" s="1279">
        <v>23</v>
      </c>
      <c r="E1097" s="1279">
        <v>26</v>
      </c>
      <c r="F1097" s="1279">
        <v>52</v>
      </c>
      <c r="G1097" s="1797">
        <v>12.299999999999999</v>
      </c>
      <c r="H1097" s="1797">
        <v>11.700000000000001</v>
      </c>
      <c r="I1097" s="1615">
        <v>0</v>
      </c>
      <c r="J1097" s="1533">
        <v>0</v>
      </c>
      <c r="K1097" s="1534" t="s">
        <v>17</v>
      </c>
      <c r="L1097" s="1533" t="s">
        <v>17</v>
      </c>
      <c r="M1097" s="1534" t="s">
        <v>17</v>
      </c>
      <c r="N1097" s="1533" t="s">
        <v>17</v>
      </c>
      <c r="O1097" s="1535">
        <v>101.33333333333333</v>
      </c>
      <c r="P1097" s="1533">
        <v>3.5946553151235662E-2</v>
      </c>
      <c r="Q1097" s="1663">
        <v>101.33333333333333</v>
      </c>
      <c r="R1097" s="1533">
        <v>3.0998266544305087E-2</v>
      </c>
      <c r="S1097" s="1536" t="s">
        <v>216</v>
      </c>
      <c r="T1097" s="1537"/>
      <c r="U1097" s="1537"/>
      <c r="V1097" s="1709"/>
      <c r="W1097" s="1710"/>
      <c r="X1097" s="1711"/>
      <c r="Y1097" s="4"/>
      <c r="Z1097" s="4"/>
      <c r="AA1097" s="4"/>
      <c r="AB1097" s="4"/>
      <c r="AC1097"/>
      <c r="AD1097"/>
      <c r="AE1097"/>
      <c r="AF1097"/>
      <c r="AG1097"/>
      <c r="AH1097"/>
      <c r="AI1097"/>
      <c r="AJ1097"/>
      <c r="AK1097"/>
    </row>
    <row r="1098" spans="1:37" ht="13" x14ac:dyDescent="0.3">
      <c r="A1098" s="1053" t="s">
        <v>217</v>
      </c>
      <c r="B1098" s="1274" t="s">
        <v>218</v>
      </c>
      <c r="C1098" s="1273">
        <v>129</v>
      </c>
      <c r="D1098" s="1273">
        <v>336</v>
      </c>
      <c r="E1098" s="1273">
        <v>428</v>
      </c>
      <c r="F1098" s="1273">
        <v>140</v>
      </c>
      <c r="G1098" s="1795">
        <v>111.89999999999999</v>
      </c>
      <c r="H1098" s="1795">
        <v>186</v>
      </c>
      <c r="I1098" s="1619">
        <v>200</v>
      </c>
      <c r="J1098" s="1541">
        <v>0.44444444444444442</v>
      </c>
      <c r="K1098" s="1542" t="s">
        <v>17</v>
      </c>
      <c r="L1098" s="1541" t="s">
        <v>17</v>
      </c>
      <c r="M1098" s="1542" t="s">
        <v>17</v>
      </c>
      <c r="N1098" s="1541" t="s">
        <v>17</v>
      </c>
      <c r="O1098" s="1589">
        <v>800.5</v>
      </c>
      <c r="P1098" s="1541">
        <v>0.2839659453706988</v>
      </c>
      <c r="Q1098" s="1543">
        <v>1000.5</v>
      </c>
      <c r="R1098" s="1541">
        <v>0.30605689813398596</v>
      </c>
      <c r="S1098" s="1544" t="s">
        <v>217</v>
      </c>
      <c r="T1098" s="1545"/>
      <c r="U1098" s="1545"/>
      <c r="V1098" s="1713"/>
      <c r="W1098" s="1714"/>
      <c r="X1098" s="1715"/>
      <c r="Y1098" s="4"/>
      <c r="Z1098" s="4"/>
      <c r="AA1098" s="4"/>
      <c r="AB1098" s="4"/>
      <c r="AC1098"/>
      <c r="AD1098"/>
      <c r="AE1098"/>
      <c r="AF1098"/>
      <c r="AG1098"/>
      <c r="AH1098"/>
      <c r="AI1098"/>
      <c r="AJ1098"/>
      <c r="AK1098"/>
    </row>
    <row r="1099" spans="1:37" ht="13" x14ac:dyDescent="0.3">
      <c r="A1099" s="1065" t="s">
        <v>219</v>
      </c>
      <c r="B1099" s="1274" t="s">
        <v>218</v>
      </c>
      <c r="C1099" s="1274">
        <v>107</v>
      </c>
      <c r="D1099" s="1274">
        <v>92</v>
      </c>
      <c r="E1099" s="1274">
        <v>201</v>
      </c>
      <c r="F1099" s="1274">
        <v>152</v>
      </c>
      <c r="G1099" s="1796">
        <v>36.75</v>
      </c>
      <c r="H1099" s="1796">
        <v>58.050000000000004</v>
      </c>
      <c r="I1099" s="1613">
        <v>70</v>
      </c>
      <c r="J1099" s="1522">
        <v>0.15555555555555556</v>
      </c>
      <c r="K1099" s="1523" t="s">
        <v>17</v>
      </c>
      <c r="L1099" s="1522" t="s">
        <v>17</v>
      </c>
      <c r="M1099" s="1523" t="s">
        <v>17</v>
      </c>
      <c r="N1099" s="1522" t="s">
        <v>17</v>
      </c>
      <c r="O1099" s="1584">
        <v>452.5</v>
      </c>
      <c r="P1099" s="1522">
        <v>0.1605179141539553</v>
      </c>
      <c r="Q1099" s="1524">
        <v>522.5</v>
      </c>
      <c r="R1099" s="1522">
        <v>0.15983481186907311</v>
      </c>
      <c r="S1099" s="1525" t="s">
        <v>219</v>
      </c>
      <c r="T1099" s="1546"/>
      <c r="U1099" s="1546"/>
      <c r="V1099" s="1716"/>
      <c r="W1099" s="1717"/>
      <c r="X1099" s="1718"/>
      <c r="Y1099" s="4"/>
      <c r="Z1099" s="4"/>
      <c r="AA1099" s="4"/>
      <c r="AB1099" s="4"/>
      <c r="AC1099"/>
      <c r="AD1099"/>
      <c r="AE1099"/>
      <c r="AF1099"/>
      <c r="AG1099"/>
      <c r="AH1099"/>
      <c r="AI1099"/>
      <c r="AJ1099"/>
      <c r="AK1099"/>
    </row>
    <row r="1100" spans="1:37" ht="13" x14ac:dyDescent="0.3">
      <c r="A1100" s="1065" t="s">
        <v>220</v>
      </c>
      <c r="B1100" s="1274" t="s">
        <v>218</v>
      </c>
      <c r="C1100" s="1274" t="s">
        <v>218</v>
      </c>
      <c r="D1100" s="1274" t="s">
        <v>218</v>
      </c>
      <c r="E1100" s="1274">
        <v>127</v>
      </c>
      <c r="F1100" s="1274">
        <v>94</v>
      </c>
      <c r="G1100" s="1796">
        <v>16.75</v>
      </c>
      <c r="H1100" s="1796">
        <v>51.2</v>
      </c>
      <c r="I1100" s="1613">
        <v>63</v>
      </c>
      <c r="J1100" s="1522">
        <v>0.14000000000000001</v>
      </c>
      <c r="K1100" s="1523" t="s">
        <v>17</v>
      </c>
      <c r="L1100" s="1522" t="s">
        <v>17</v>
      </c>
      <c r="M1100" s="1523" t="s">
        <v>17</v>
      </c>
      <c r="N1100" s="1522" t="s">
        <v>17</v>
      </c>
      <c r="O1100" s="1584">
        <v>221</v>
      </c>
      <c r="P1100" s="1522">
        <v>7.8396594537069889E-2</v>
      </c>
      <c r="Q1100" s="1524">
        <v>284</v>
      </c>
      <c r="R1100" s="1522">
        <v>8.6876720709697153E-2</v>
      </c>
      <c r="S1100" s="1525" t="s">
        <v>220</v>
      </c>
      <c r="T1100" s="1546"/>
      <c r="U1100" s="1546"/>
      <c r="V1100" s="1716"/>
      <c r="W1100" s="1717"/>
      <c r="X1100" s="1718"/>
      <c r="Y1100" s="4"/>
      <c r="Z1100" s="4"/>
      <c r="AA1100" s="4"/>
      <c r="AB1100" s="4"/>
      <c r="AC1100"/>
      <c r="AD1100"/>
      <c r="AE1100"/>
      <c r="AF1100"/>
      <c r="AG1100"/>
      <c r="AH1100"/>
      <c r="AI1100"/>
      <c r="AJ1100"/>
      <c r="AK1100"/>
    </row>
    <row r="1101" spans="1:37" ht="13" x14ac:dyDescent="0.3">
      <c r="A1101" s="1065" t="s">
        <v>221</v>
      </c>
      <c r="B1101" s="1274" t="s">
        <v>218</v>
      </c>
      <c r="C1101" s="1274" t="s">
        <v>218</v>
      </c>
      <c r="D1101" s="1274" t="s">
        <v>218</v>
      </c>
      <c r="E1101" s="1274">
        <v>23</v>
      </c>
      <c r="F1101" s="1274">
        <v>26</v>
      </c>
      <c r="G1101" s="1796">
        <v>1</v>
      </c>
      <c r="H1101" s="1796">
        <v>7.8</v>
      </c>
      <c r="I1101" s="1613">
        <v>2</v>
      </c>
      <c r="J1101" s="1522">
        <v>4.4444444444444444E-3</v>
      </c>
      <c r="K1101" s="1523" t="s">
        <v>17</v>
      </c>
      <c r="L1101" s="1522" t="s">
        <v>17</v>
      </c>
      <c r="M1101" s="1523" t="s">
        <v>17</v>
      </c>
      <c r="N1101" s="1522" t="s">
        <v>17</v>
      </c>
      <c r="O1101" s="1584">
        <v>49</v>
      </c>
      <c r="P1101" s="1522">
        <v>1.7382050372472507E-2</v>
      </c>
      <c r="Q1101" s="1524">
        <v>51</v>
      </c>
      <c r="R1101" s="1522">
        <v>1.560110125420618E-2</v>
      </c>
      <c r="S1101" s="1525" t="s">
        <v>221</v>
      </c>
      <c r="T1101" s="1546"/>
      <c r="U1101" s="1546"/>
      <c r="V1101" s="1716"/>
      <c r="W1101" s="1717"/>
      <c r="X1101" s="1718"/>
      <c r="Y1101" s="4"/>
      <c r="Z1101" s="4"/>
      <c r="AA1101" s="4"/>
      <c r="AB1101" s="4"/>
      <c r="AC1101"/>
      <c r="AD1101"/>
      <c r="AE1101"/>
      <c r="AF1101"/>
      <c r="AG1101"/>
      <c r="AH1101"/>
      <c r="AI1101"/>
      <c r="AJ1101"/>
      <c r="AK1101"/>
    </row>
    <row r="1102" spans="1:37" ht="13.5" thickBot="1" x14ac:dyDescent="0.35">
      <c r="A1102" s="1547" t="s">
        <v>222</v>
      </c>
      <c r="B1102" s="1548" t="s">
        <v>218</v>
      </c>
      <c r="C1102" s="1548" t="s">
        <v>218</v>
      </c>
      <c r="D1102" s="1548" t="s">
        <v>218</v>
      </c>
      <c r="E1102" s="1548" t="s">
        <v>218</v>
      </c>
      <c r="F1102" s="1548" t="s">
        <v>218</v>
      </c>
      <c r="G1102" s="1798">
        <v>0</v>
      </c>
      <c r="H1102" s="1798">
        <v>3</v>
      </c>
      <c r="I1102" s="1613" t="s">
        <v>218</v>
      </c>
      <c r="J1102" s="1522" t="s">
        <v>218</v>
      </c>
      <c r="K1102" s="1534" t="s">
        <v>17</v>
      </c>
      <c r="L1102" s="1533" t="s">
        <v>17</v>
      </c>
      <c r="M1102" s="1534" t="s">
        <v>17</v>
      </c>
      <c r="N1102" s="1533" t="s">
        <v>17</v>
      </c>
      <c r="O1102" s="1584" t="s">
        <v>218</v>
      </c>
      <c r="P1102" s="1522" t="s">
        <v>218</v>
      </c>
      <c r="Q1102" s="1524" t="s">
        <v>218</v>
      </c>
      <c r="R1102" s="1522" t="s">
        <v>218</v>
      </c>
      <c r="S1102" s="1550" t="s">
        <v>222</v>
      </c>
      <c r="T1102" s="1551"/>
      <c r="U1102" s="1551"/>
      <c r="V1102" s="1719"/>
      <c r="W1102" s="1720"/>
      <c r="X1102" s="1721"/>
      <c r="Y1102" s="4"/>
      <c r="Z1102" s="4"/>
      <c r="AA1102" s="4"/>
      <c r="AB1102" s="4"/>
      <c r="AC1102"/>
      <c r="AD1102"/>
      <c r="AE1102"/>
      <c r="AF1102"/>
      <c r="AG1102"/>
      <c r="AH1102"/>
      <c r="AI1102"/>
      <c r="AJ1102"/>
      <c r="AK1102"/>
    </row>
    <row r="1103" spans="1:37" ht="13.5" thickBot="1" x14ac:dyDescent="0.35">
      <c r="A1103" s="1090" t="s">
        <v>46</v>
      </c>
      <c r="B1103" s="1427">
        <v>453</v>
      </c>
      <c r="C1103" s="1427">
        <v>572</v>
      </c>
      <c r="D1103" s="1427">
        <v>878</v>
      </c>
      <c r="E1103" s="1427">
        <v>1317</v>
      </c>
      <c r="F1103" s="1427">
        <v>757</v>
      </c>
      <c r="G1103" s="1799">
        <v>263.60000000000002</v>
      </c>
      <c r="H1103" s="1799">
        <v>560.94999999999993</v>
      </c>
      <c r="I1103" s="1552">
        <v>450</v>
      </c>
      <c r="J1103" s="1553">
        <v>1</v>
      </c>
      <c r="K1103" s="1540" t="s">
        <v>17</v>
      </c>
      <c r="L1103" s="1792" t="s">
        <v>17</v>
      </c>
      <c r="M1103" s="1540" t="s">
        <v>17</v>
      </c>
      <c r="N1103" s="1792" t="s">
        <v>17</v>
      </c>
      <c r="O1103" s="1552">
        <v>2819</v>
      </c>
      <c r="P1103" s="1553">
        <v>1</v>
      </c>
      <c r="Q1103" s="1552">
        <v>3269</v>
      </c>
      <c r="R1103" s="1553">
        <v>1</v>
      </c>
      <c r="S1103" s="1554"/>
      <c r="T1103" s="1555"/>
      <c r="U1103" s="1555"/>
      <c r="V1103" s="1722"/>
      <c r="W1103" s="1723"/>
      <c r="X1103" s="1724"/>
      <c r="Y1103" s="4"/>
      <c r="Z1103" s="4"/>
      <c r="AA1103" s="4"/>
      <c r="AB1103" s="4"/>
      <c r="AC1103"/>
      <c r="AD1103"/>
      <c r="AE1103"/>
      <c r="AF1103"/>
      <c r="AG1103"/>
      <c r="AH1103"/>
      <c r="AI1103"/>
      <c r="AJ1103"/>
      <c r="AK1103"/>
    </row>
    <row r="1104" spans="1:37" ht="13" x14ac:dyDescent="0.3">
      <c r="A1104" s="1800" t="s">
        <v>582</v>
      </c>
      <c r="B1104" s="4"/>
      <c r="C1104" s="4"/>
      <c r="D1104" s="4"/>
      <c r="E1104" s="4"/>
      <c r="F1104" s="4"/>
      <c r="G1104" s="4"/>
      <c r="H1104" s="4"/>
      <c r="I1104" s="1559" t="s">
        <v>537</v>
      </c>
      <c r="J1104" s="1560" t="s">
        <v>538</v>
      </c>
      <c r="K1104" s="1559" t="s">
        <v>537</v>
      </c>
      <c r="L1104" s="1560" t="s">
        <v>538</v>
      </c>
      <c r="M1104" s="1559" t="s">
        <v>537</v>
      </c>
      <c r="N1104" s="1560" t="s">
        <v>538</v>
      </c>
      <c r="O1104" s="1559" t="s">
        <v>537</v>
      </c>
      <c r="P1104" s="1560" t="s">
        <v>538</v>
      </c>
      <c r="Q1104" s="1559" t="s">
        <v>537</v>
      </c>
      <c r="R1104" s="1560" t="s">
        <v>538</v>
      </c>
      <c r="S1104"/>
      <c r="T1104"/>
      <c r="U1104"/>
      <c r="V1104"/>
      <c r="W1104" s="4"/>
      <c r="X1104" s="4"/>
      <c r="Y1104" s="4"/>
      <c r="Z1104" s="4"/>
      <c r="AA1104" s="4"/>
      <c r="AB1104" s="4"/>
      <c r="AC1104"/>
      <c r="AD1104"/>
      <c r="AE1104"/>
      <c r="AF1104"/>
      <c r="AG1104"/>
      <c r="AH1104"/>
      <c r="AI1104"/>
      <c r="AJ1104"/>
      <c r="AK1104"/>
    </row>
    <row r="1105" spans="1:37" ht="13" thickBot="1" x14ac:dyDescent="0.3">
      <c r="A1105"/>
      <c r="B1105" s="4"/>
      <c r="C1105" s="4"/>
      <c r="D1105" s="4"/>
      <c r="E1105" s="4"/>
      <c r="F1105" s="4"/>
      <c r="G1105" s="4"/>
      <c r="H1105" s="4"/>
      <c r="I1105" s="1561">
        <v>0.25555555555555554</v>
      </c>
      <c r="J1105" s="1562">
        <v>0.74444444444444446</v>
      </c>
      <c r="K1105" s="1561" t="s">
        <v>17</v>
      </c>
      <c r="L1105" s="1562" t="s">
        <v>17</v>
      </c>
      <c r="M1105" s="1561" t="s">
        <v>17</v>
      </c>
      <c r="N1105" s="1562" t="s">
        <v>17</v>
      </c>
      <c r="O1105" s="1561">
        <v>0.45973749556580351</v>
      </c>
      <c r="P1105" s="1562">
        <v>0.54026250443419654</v>
      </c>
      <c r="Q1105" s="1561">
        <v>0.43163046803303762</v>
      </c>
      <c r="R1105" s="1562">
        <v>0.56836953196696249</v>
      </c>
      <c r="S1105"/>
      <c r="T1105"/>
      <c r="U1105"/>
      <c r="V1105"/>
      <c r="W1105" s="4"/>
      <c r="X1105" s="4"/>
      <c r="Y1105" s="4"/>
      <c r="Z1105" s="4"/>
      <c r="AA1105" s="4"/>
      <c r="AB1105" s="4"/>
      <c r="AC1105"/>
      <c r="AD1105"/>
      <c r="AE1105"/>
      <c r="AF1105"/>
      <c r="AG1105"/>
      <c r="AH1105"/>
      <c r="AI1105"/>
      <c r="AJ1105"/>
      <c r="AK1105"/>
    </row>
    <row r="1106" spans="1:37" ht="25.5" thickBot="1" x14ac:dyDescent="0.55000000000000004">
      <c r="A1106" s="1011" t="s">
        <v>583</v>
      </c>
      <c r="B1106" s="1012"/>
      <c r="C1106" s="1012"/>
      <c r="D1106" s="4"/>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4"/>
      <c r="AC1106"/>
      <c r="AD1106"/>
      <c r="AE1106"/>
      <c r="AF1106"/>
      <c r="AG1106"/>
      <c r="AH1106"/>
      <c r="AI1106"/>
      <c r="AJ1106"/>
      <c r="AK1106"/>
    </row>
    <row r="1107" spans="1:37" ht="13.5" thickBot="1" x14ac:dyDescent="0.35">
      <c r="A1107" s="1414" t="s">
        <v>191</v>
      </c>
      <c r="B1107" s="4"/>
      <c r="C1107" s="4"/>
      <c r="D1107" s="4"/>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4"/>
      <c r="AC1107"/>
      <c r="AD1107"/>
      <c r="AE1107"/>
      <c r="AF1107"/>
      <c r="AG1107"/>
      <c r="AH1107"/>
      <c r="AI1107"/>
      <c r="AJ1107"/>
      <c r="AK1107"/>
    </row>
    <row r="1108" spans="1:37" ht="13.5" thickTop="1" x14ac:dyDescent="0.3">
      <c r="A1108" s="1017" t="s">
        <v>192</v>
      </c>
      <c r="B1108" s="1491">
        <v>28425</v>
      </c>
      <c r="C1108" s="931">
        <v>28432</v>
      </c>
      <c r="D1108" s="931">
        <v>28446</v>
      </c>
      <c r="E1108" s="931">
        <v>28460</v>
      </c>
      <c r="F1108" s="1495">
        <v>1977</v>
      </c>
      <c r="G1108" s="1019"/>
      <c r="H1108" s="1019"/>
      <c r="I1108" s="1020"/>
      <c r="J1108" s="1020"/>
      <c r="K1108" s="1020"/>
      <c r="L1108" s="1020"/>
      <c r="M1108" s="1021"/>
      <c r="N1108" s="1022"/>
      <c r="O1108" s="1022"/>
      <c r="P1108" s="1022"/>
      <c r="Q1108" s="1023"/>
      <c r="R1108" s="1023"/>
      <c r="S1108" s="1701"/>
      <c r="T1108" s="1702"/>
      <c r="U1108" s="1703"/>
      <c r="V1108" s="4"/>
      <c r="W1108" s="4"/>
      <c r="X1108" s="4"/>
      <c r="Y1108" s="4"/>
      <c r="Z1108"/>
      <c r="AA1108"/>
      <c r="AB1108"/>
      <c r="AC1108"/>
      <c r="AD1108"/>
      <c r="AE1108"/>
      <c r="AF1108"/>
      <c r="AG1108"/>
      <c r="AH1108"/>
      <c r="AI1108"/>
      <c r="AJ1108"/>
      <c r="AK1108"/>
    </row>
    <row r="1109" spans="1:37" ht="13" x14ac:dyDescent="0.3">
      <c r="A1109" s="1025" t="s">
        <v>193</v>
      </c>
      <c r="B1109" s="1496" t="s">
        <v>242</v>
      </c>
      <c r="C1109" s="1173" t="s">
        <v>242</v>
      </c>
      <c r="D1109" s="1173" t="s">
        <v>242</v>
      </c>
      <c r="E1109" s="1173" t="s">
        <v>242</v>
      </c>
      <c r="F1109" s="1499"/>
      <c r="G1109" s="1500"/>
      <c r="H1109" s="1500"/>
      <c r="I1109" s="1501"/>
      <c r="J1109" s="1501"/>
      <c r="K1109" s="1501"/>
      <c r="L1109" s="1501"/>
      <c r="M1109" s="1502"/>
      <c r="N1109" s="1173"/>
      <c r="O1109" s="1173"/>
      <c r="P1109" s="1173"/>
      <c r="Q1109" s="1503"/>
      <c r="R1109" s="1503"/>
      <c r="S1109" s="1704"/>
      <c r="T1109" s="1705"/>
      <c r="U1109" s="1706"/>
      <c r="V1109" s="4"/>
      <c r="W1109" s="4"/>
      <c r="X1109" s="4"/>
      <c r="Y1109" s="4"/>
      <c r="Z1109"/>
      <c r="AA1109"/>
      <c r="AB1109"/>
      <c r="AC1109"/>
      <c r="AD1109"/>
      <c r="AE1109"/>
      <c r="AF1109"/>
      <c r="AG1109"/>
      <c r="AH1109"/>
      <c r="AI1109"/>
      <c r="AJ1109"/>
      <c r="AK1109"/>
    </row>
    <row r="1110" spans="1:37" ht="13" x14ac:dyDescent="0.3">
      <c r="A1110" s="1025" t="s">
        <v>195</v>
      </c>
      <c r="B1110" s="1496" t="s">
        <v>246</v>
      </c>
      <c r="C1110" s="1496" t="s">
        <v>196</v>
      </c>
      <c r="D1110" s="1496" t="s">
        <v>196</v>
      </c>
      <c r="E1110" s="1173" t="s">
        <v>196</v>
      </c>
      <c r="F1110" s="1033" t="s">
        <v>46</v>
      </c>
      <c r="G1110" s="1500"/>
      <c r="H1110" s="1501"/>
      <c r="I1110" s="1501"/>
      <c r="J1110" s="1501"/>
      <c r="K1110" s="1501"/>
      <c r="L1110" s="1501"/>
      <c r="M1110" s="1502"/>
      <c r="N1110" s="1173"/>
      <c r="O1110" s="1173"/>
      <c r="P1110" s="1503"/>
      <c r="Q1110" s="1503"/>
      <c r="R1110" s="1503"/>
      <c r="S1110" s="1704"/>
      <c r="T1110" s="1705"/>
      <c r="U1110" s="1706"/>
      <c r="V1110" s="4"/>
      <c r="W1110" s="4"/>
      <c r="X1110" s="4"/>
      <c r="Y1110" s="4"/>
      <c r="Z1110"/>
      <c r="AA1110"/>
      <c r="AB1110"/>
      <c r="AC1110"/>
      <c r="AD1110"/>
      <c r="AE1110"/>
      <c r="AF1110"/>
      <c r="AG1110"/>
      <c r="AH1110"/>
      <c r="AI1110"/>
      <c r="AJ1110"/>
      <c r="AK1110"/>
    </row>
    <row r="1111" spans="1:37" ht="13.5" thickBot="1" x14ac:dyDescent="0.35">
      <c r="A1111" s="1504" t="s">
        <v>292</v>
      </c>
      <c r="B1111" s="1505">
        <v>4580</v>
      </c>
      <c r="C1111" s="1268">
        <v>5140</v>
      </c>
      <c r="D1111" s="1268">
        <v>4730</v>
      </c>
      <c r="E1111" s="1268">
        <v>3200</v>
      </c>
      <c r="F1111" s="1508" t="s">
        <v>531</v>
      </c>
      <c r="G1111" s="1605"/>
      <c r="H1111" s="1510"/>
      <c r="I1111" s="1510"/>
      <c r="J1111" s="1510"/>
      <c r="K1111" s="1510"/>
      <c r="L1111" s="1510"/>
      <c r="M1111" s="1511"/>
      <c r="N1111" s="1512" t="s">
        <v>532</v>
      </c>
      <c r="O1111" s="1513"/>
      <c r="P1111" s="1514"/>
      <c r="Q1111" s="1503"/>
      <c r="R1111" s="1503"/>
      <c r="S1111" s="1704"/>
      <c r="T1111" s="1705"/>
      <c r="U1111" s="1706"/>
      <c r="V1111" s="4"/>
      <c r="W1111" s="4"/>
      <c r="X1111" s="4"/>
      <c r="Y1111" s="4"/>
      <c r="Z1111"/>
      <c r="AA1111"/>
      <c r="AB1111"/>
      <c r="AC1111"/>
      <c r="AD1111"/>
      <c r="AE1111"/>
      <c r="AF1111"/>
      <c r="AG1111"/>
      <c r="AH1111"/>
      <c r="AI1111"/>
      <c r="AJ1111"/>
      <c r="AK1111"/>
    </row>
    <row r="1112" spans="1:37" ht="13.5" thickBot="1" x14ac:dyDescent="0.35">
      <c r="A1112" s="1515" t="s">
        <v>199</v>
      </c>
      <c r="B1112" s="1505" t="s">
        <v>206</v>
      </c>
      <c r="C1112" s="1268" t="s">
        <v>206</v>
      </c>
      <c r="D1112" s="1268" t="s">
        <v>206</v>
      </c>
      <c r="E1112" s="1268" t="s">
        <v>201</v>
      </c>
      <c r="F1112" s="1050" t="s">
        <v>201</v>
      </c>
      <c r="G1112" s="1051" t="s">
        <v>202</v>
      </c>
      <c r="H1112" s="1050" t="s">
        <v>200</v>
      </c>
      <c r="I1112" s="1051" t="s">
        <v>204</v>
      </c>
      <c r="J1112" s="1050" t="s">
        <v>248</v>
      </c>
      <c r="K1112" s="1516" t="s">
        <v>204</v>
      </c>
      <c r="L1112" s="1050" t="s">
        <v>206</v>
      </c>
      <c r="M1112" s="1051" t="s">
        <v>202</v>
      </c>
      <c r="N1112" s="1517" t="s">
        <v>207</v>
      </c>
      <c r="O1112" s="1051" t="s">
        <v>204</v>
      </c>
      <c r="P1112" s="1518"/>
      <c r="Q1112" s="1503"/>
      <c r="R1112" s="1503"/>
      <c r="S1112" s="1704"/>
      <c r="T1112" s="1705"/>
      <c r="U1112" s="1706"/>
      <c r="V1112" s="4"/>
      <c r="W1112" s="4"/>
      <c r="X1112" s="4"/>
      <c r="Y1112" s="4"/>
      <c r="Z1112"/>
      <c r="AA1112"/>
      <c r="AB1112"/>
      <c r="AC1112"/>
      <c r="AD1112"/>
      <c r="AE1112"/>
      <c r="AF1112"/>
      <c r="AG1112"/>
      <c r="AH1112"/>
      <c r="AI1112"/>
      <c r="AJ1112"/>
      <c r="AK1112"/>
    </row>
    <row r="1113" spans="1:37" ht="13" x14ac:dyDescent="0.3">
      <c r="A1113" s="1053" t="s">
        <v>208</v>
      </c>
      <c r="B1113" s="1273">
        <v>0</v>
      </c>
      <c r="C1113" s="1273">
        <v>0</v>
      </c>
      <c r="D1113" s="1273">
        <v>0</v>
      </c>
      <c r="E1113" s="1618">
        <v>0</v>
      </c>
      <c r="F1113" s="1523" t="s">
        <v>17</v>
      </c>
      <c r="G1113" s="1522" t="s">
        <v>17</v>
      </c>
      <c r="H1113" s="1523" t="s">
        <v>17</v>
      </c>
      <c r="I1113" s="1522" t="s">
        <v>17</v>
      </c>
      <c r="J1113" s="1523" t="s">
        <v>17</v>
      </c>
      <c r="K1113" s="1522" t="s">
        <v>17</v>
      </c>
      <c r="L1113" s="1523">
        <v>0</v>
      </c>
      <c r="M1113" s="1522">
        <v>0</v>
      </c>
      <c r="N1113" s="1524">
        <v>0</v>
      </c>
      <c r="O1113" s="1522">
        <v>0</v>
      </c>
      <c r="P1113" s="1525" t="s">
        <v>208</v>
      </c>
      <c r="Q1113" s="1503"/>
      <c r="R1113" s="1503"/>
      <c r="S1113" s="1704"/>
      <c r="T1113" s="1705"/>
      <c r="U1113" s="1706"/>
      <c r="V1113" s="4"/>
      <c r="W1113" s="4"/>
      <c r="X1113" s="4"/>
      <c r="Y1113" s="4"/>
      <c r="Z1113"/>
      <c r="AA1113"/>
      <c r="AB1113"/>
      <c r="AC1113"/>
      <c r="AD1113"/>
      <c r="AE1113"/>
      <c r="AF1113"/>
      <c r="AG1113"/>
      <c r="AH1113"/>
      <c r="AI1113"/>
      <c r="AJ1113"/>
      <c r="AK1113"/>
    </row>
    <row r="1114" spans="1:37" ht="13" x14ac:dyDescent="0.3">
      <c r="A1114" s="1065" t="s">
        <v>209</v>
      </c>
      <c r="B1114" s="1274">
        <v>5</v>
      </c>
      <c r="C1114" s="1274">
        <v>10</v>
      </c>
      <c r="D1114" s="1274">
        <v>0</v>
      </c>
      <c r="E1114" s="1612">
        <v>0</v>
      </c>
      <c r="F1114" s="1523" t="s">
        <v>17</v>
      </c>
      <c r="G1114" s="1522" t="s">
        <v>17</v>
      </c>
      <c r="H1114" s="1523" t="s">
        <v>17</v>
      </c>
      <c r="I1114" s="1522" t="s">
        <v>17</v>
      </c>
      <c r="J1114" s="1523" t="s">
        <v>17</v>
      </c>
      <c r="K1114" s="1522" t="s">
        <v>17</v>
      </c>
      <c r="L1114" s="1523">
        <v>15</v>
      </c>
      <c r="M1114" s="1522">
        <v>9.5602294455066923E-3</v>
      </c>
      <c r="N1114" s="1524">
        <v>15</v>
      </c>
      <c r="O1114" s="1522">
        <v>9.5602294455066923E-3</v>
      </c>
      <c r="P1114" s="1525" t="s">
        <v>209</v>
      </c>
      <c r="Q1114" s="1503"/>
      <c r="R1114" s="1503"/>
      <c r="S1114" s="1704"/>
      <c r="T1114" s="1705"/>
      <c r="U1114" s="1706"/>
      <c r="V1114" s="4"/>
      <c r="W1114" s="4"/>
      <c r="X1114" s="4"/>
      <c r="Y1114" s="4"/>
      <c r="Z1114"/>
      <c r="AA1114"/>
      <c r="AB1114"/>
      <c r="AC1114"/>
      <c r="AD1114"/>
      <c r="AE1114"/>
      <c r="AF1114"/>
      <c r="AG1114"/>
      <c r="AH1114"/>
      <c r="AI1114"/>
      <c r="AJ1114"/>
      <c r="AK1114"/>
    </row>
    <row r="1115" spans="1:37" ht="13" x14ac:dyDescent="0.3">
      <c r="A1115" s="1065" t="s">
        <v>211</v>
      </c>
      <c r="B1115" s="1274">
        <v>70</v>
      </c>
      <c r="C1115" s="1274">
        <v>110</v>
      </c>
      <c r="D1115" s="1274">
        <v>4</v>
      </c>
      <c r="E1115" s="1612">
        <v>0</v>
      </c>
      <c r="F1115" s="1523" t="s">
        <v>17</v>
      </c>
      <c r="G1115" s="1522" t="s">
        <v>17</v>
      </c>
      <c r="H1115" s="1523" t="s">
        <v>17</v>
      </c>
      <c r="I1115" s="1522" t="s">
        <v>17</v>
      </c>
      <c r="J1115" s="1523" t="s">
        <v>17</v>
      </c>
      <c r="K1115" s="1522" t="s">
        <v>17</v>
      </c>
      <c r="L1115" s="1523">
        <v>184</v>
      </c>
      <c r="M1115" s="1522">
        <v>0.11727214786488209</v>
      </c>
      <c r="N1115" s="1524">
        <v>184</v>
      </c>
      <c r="O1115" s="1522">
        <v>0.11727214786488209</v>
      </c>
      <c r="P1115" s="1529" t="s">
        <v>211</v>
      </c>
      <c r="Q1115" s="1503"/>
      <c r="R1115" s="1503"/>
      <c r="S1115" s="1704"/>
      <c r="T1115" s="1705"/>
      <c r="U1115" s="1706"/>
      <c r="V1115" s="4"/>
      <c r="W1115" s="4"/>
      <c r="X1115" s="4"/>
      <c r="Y1115" s="4"/>
      <c r="Z1115"/>
      <c r="AA1115"/>
      <c r="AB1115"/>
      <c r="AC1115"/>
      <c r="AD1115"/>
      <c r="AE1115"/>
      <c r="AF1115"/>
      <c r="AG1115"/>
      <c r="AH1115"/>
      <c r="AI1115"/>
      <c r="AJ1115"/>
      <c r="AK1115"/>
    </row>
    <row r="1116" spans="1:37" ht="13" x14ac:dyDescent="0.3">
      <c r="A1116" s="1065" t="s">
        <v>212</v>
      </c>
      <c r="B1116" s="1274">
        <v>40</v>
      </c>
      <c r="C1116" s="1274">
        <v>78</v>
      </c>
      <c r="D1116" s="1274">
        <v>0</v>
      </c>
      <c r="E1116" s="1612">
        <v>0</v>
      </c>
      <c r="F1116" s="1523" t="s">
        <v>17</v>
      </c>
      <c r="G1116" s="1522" t="s">
        <v>17</v>
      </c>
      <c r="H1116" s="1523" t="s">
        <v>17</v>
      </c>
      <c r="I1116" s="1522" t="s">
        <v>17</v>
      </c>
      <c r="J1116" s="1523" t="s">
        <v>17</v>
      </c>
      <c r="K1116" s="1522" t="s">
        <v>17</v>
      </c>
      <c r="L1116" s="1523">
        <v>118</v>
      </c>
      <c r="M1116" s="1522">
        <v>7.5207138304652643E-2</v>
      </c>
      <c r="N1116" s="1524">
        <v>118</v>
      </c>
      <c r="O1116" s="1522">
        <v>7.5207138304652643E-2</v>
      </c>
      <c r="P1116" s="1529" t="s">
        <v>212</v>
      </c>
      <c r="Q1116" s="1503"/>
      <c r="R1116" s="1503"/>
      <c r="S1116" s="1704"/>
      <c r="T1116" s="1705"/>
      <c r="U1116" s="1706"/>
      <c r="V1116" s="4"/>
      <c r="W1116" s="4"/>
      <c r="X1116" s="4"/>
      <c r="Y1116" s="4"/>
      <c r="Z1116"/>
      <c r="AA1116"/>
      <c r="AB1116"/>
      <c r="AC1116"/>
      <c r="AD1116"/>
      <c r="AE1116"/>
      <c r="AF1116"/>
      <c r="AG1116"/>
      <c r="AH1116"/>
      <c r="AI1116"/>
      <c r="AJ1116"/>
      <c r="AK1116"/>
    </row>
    <row r="1117" spans="1:37" ht="13" x14ac:dyDescent="0.3">
      <c r="A1117" s="1065" t="s">
        <v>213</v>
      </c>
      <c r="B1117" s="1274">
        <v>40</v>
      </c>
      <c r="C1117" s="1274">
        <v>110</v>
      </c>
      <c r="D1117" s="1274">
        <v>0</v>
      </c>
      <c r="E1117" s="1612">
        <v>5</v>
      </c>
      <c r="F1117" s="1523" t="s">
        <v>17</v>
      </c>
      <c r="G1117" s="1522" t="s">
        <v>17</v>
      </c>
      <c r="H1117" s="1523" t="s">
        <v>17</v>
      </c>
      <c r="I1117" s="1522" t="s">
        <v>17</v>
      </c>
      <c r="J1117" s="1523" t="s">
        <v>17</v>
      </c>
      <c r="K1117" s="1522" t="s">
        <v>17</v>
      </c>
      <c r="L1117" s="1523">
        <v>150</v>
      </c>
      <c r="M1117" s="1522">
        <v>9.5602294455066919E-2</v>
      </c>
      <c r="N1117" s="1524">
        <v>150</v>
      </c>
      <c r="O1117" s="1522">
        <v>9.5602294455066919E-2</v>
      </c>
      <c r="P1117" s="1529" t="s">
        <v>213</v>
      </c>
      <c r="Q1117" s="1503"/>
      <c r="R1117" s="1503"/>
      <c r="S1117" s="1704"/>
      <c r="T1117" s="1705"/>
      <c r="U1117" s="1706"/>
      <c r="V1117" s="4"/>
      <c r="W1117" s="4"/>
      <c r="X1117" s="4"/>
      <c r="Y1117" s="4"/>
      <c r="Z1117"/>
      <c r="AA1117"/>
      <c r="AB1117"/>
      <c r="AC1117"/>
      <c r="AD1117"/>
      <c r="AE1117"/>
      <c r="AF1117"/>
      <c r="AG1117"/>
      <c r="AH1117"/>
      <c r="AI1117"/>
      <c r="AJ1117"/>
      <c r="AK1117"/>
    </row>
    <row r="1118" spans="1:37" ht="13" x14ac:dyDescent="0.3">
      <c r="A1118" s="1065" t="s">
        <v>214</v>
      </c>
      <c r="B1118" s="1274">
        <v>10</v>
      </c>
      <c r="C1118" s="1274">
        <v>50</v>
      </c>
      <c r="D1118" s="1274">
        <v>0</v>
      </c>
      <c r="E1118" s="1612">
        <v>10</v>
      </c>
      <c r="F1118" s="1523" t="s">
        <v>17</v>
      </c>
      <c r="G1118" s="1522" t="s">
        <v>17</v>
      </c>
      <c r="H1118" s="1523" t="s">
        <v>17</v>
      </c>
      <c r="I1118" s="1522" t="s">
        <v>17</v>
      </c>
      <c r="J1118" s="1523" t="s">
        <v>17</v>
      </c>
      <c r="K1118" s="1522" t="s">
        <v>17</v>
      </c>
      <c r="L1118" s="1523">
        <v>60</v>
      </c>
      <c r="M1118" s="1522">
        <v>3.8240917782026769E-2</v>
      </c>
      <c r="N1118" s="1524">
        <v>60</v>
      </c>
      <c r="O1118" s="1522">
        <v>3.8240917782026769E-2</v>
      </c>
      <c r="P1118" s="1529" t="s">
        <v>214</v>
      </c>
      <c r="Q1118" s="1503"/>
      <c r="R1118" s="1503"/>
      <c r="S1118" s="1704"/>
      <c r="T1118" s="1705"/>
      <c r="U1118" s="1706"/>
      <c r="V1118" s="4"/>
      <c r="W1118" s="4"/>
      <c r="X1118" s="4"/>
      <c r="Y1118" s="4"/>
      <c r="Z1118"/>
      <c r="AA1118"/>
      <c r="AB1118"/>
      <c r="AC1118"/>
      <c r="AD1118"/>
      <c r="AE1118"/>
      <c r="AF1118"/>
      <c r="AG1118"/>
      <c r="AH1118"/>
      <c r="AI1118"/>
      <c r="AJ1118"/>
      <c r="AK1118"/>
    </row>
    <row r="1119" spans="1:37" ht="13" x14ac:dyDescent="0.3">
      <c r="A1119" s="1065" t="s">
        <v>215</v>
      </c>
      <c r="B1119" s="1274">
        <v>15</v>
      </c>
      <c r="C1119" s="1274">
        <v>50</v>
      </c>
      <c r="D1119" s="1274">
        <v>30</v>
      </c>
      <c r="E1119" s="1612">
        <v>100</v>
      </c>
      <c r="F1119" s="1523" t="s">
        <v>17</v>
      </c>
      <c r="G1119" s="1522" t="s">
        <v>17</v>
      </c>
      <c r="H1119" s="1523" t="s">
        <v>17</v>
      </c>
      <c r="I1119" s="1522" t="s">
        <v>17</v>
      </c>
      <c r="J1119" s="1523" t="s">
        <v>17</v>
      </c>
      <c r="K1119" s="1522" t="s">
        <v>17</v>
      </c>
      <c r="L1119" s="1523">
        <v>95</v>
      </c>
      <c r="M1119" s="1522">
        <v>6.0548119821542387E-2</v>
      </c>
      <c r="N1119" s="1524">
        <v>95</v>
      </c>
      <c r="O1119" s="1522">
        <v>6.0548119821542387E-2</v>
      </c>
      <c r="P1119" s="1529" t="s">
        <v>215</v>
      </c>
      <c r="Q1119" s="1503"/>
      <c r="R1119" s="1503"/>
      <c r="S1119" s="1704"/>
      <c r="T1119" s="1705"/>
      <c r="U1119" s="1706"/>
      <c r="V1119" s="4"/>
      <c r="W1119" s="4"/>
      <c r="X1119" s="4"/>
      <c r="Y1119" s="4"/>
      <c r="Z1119"/>
      <c r="AA1119"/>
      <c r="AB1119"/>
      <c r="AC1119"/>
      <c r="AD1119"/>
      <c r="AE1119"/>
      <c r="AF1119"/>
      <c r="AG1119"/>
      <c r="AH1119"/>
      <c r="AI1119"/>
      <c r="AJ1119"/>
      <c r="AK1119"/>
    </row>
    <row r="1120" spans="1:37" ht="13.5" thickBot="1" x14ac:dyDescent="0.35">
      <c r="A1120" s="1069" t="s">
        <v>216</v>
      </c>
      <c r="B1120" s="1279">
        <v>35</v>
      </c>
      <c r="C1120" s="1279">
        <v>50</v>
      </c>
      <c r="D1120" s="1279">
        <v>0</v>
      </c>
      <c r="E1120" s="1614">
        <v>0</v>
      </c>
      <c r="F1120" s="1534" t="s">
        <v>17</v>
      </c>
      <c r="G1120" s="1533" t="s">
        <v>17</v>
      </c>
      <c r="H1120" s="1534" t="s">
        <v>17</v>
      </c>
      <c r="I1120" s="1533" t="s">
        <v>17</v>
      </c>
      <c r="J1120" s="1534" t="s">
        <v>17</v>
      </c>
      <c r="K1120" s="1533" t="s">
        <v>17</v>
      </c>
      <c r="L1120" s="1534">
        <v>85</v>
      </c>
      <c r="M1120" s="1533">
        <v>5.417463352453792E-2</v>
      </c>
      <c r="N1120" s="1663">
        <v>85</v>
      </c>
      <c r="O1120" s="1533">
        <v>5.417463352453792E-2</v>
      </c>
      <c r="P1120" s="1536" t="s">
        <v>216</v>
      </c>
      <c r="Q1120" s="1537"/>
      <c r="R1120" s="1537"/>
      <c r="S1120" s="1709"/>
      <c r="T1120" s="1710"/>
      <c r="U1120" s="1711"/>
      <c r="V1120" s="4"/>
      <c r="W1120" s="4"/>
      <c r="X1120" s="4"/>
      <c r="Y1120" s="4"/>
      <c r="Z1120"/>
      <c r="AA1120"/>
      <c r="AB1120"/>
      <c r="AC1120"/>
      <c r="AD1120"/>
      <c r="AE1120"/>
      <c r="AF1120"/>
      <c r="AG1120"/>
      <c r="AH1120"/>
      <c r="AI1120"/>
      <c r="AJ1120"/>
      <c r="AK1120"/>
    </row>
    <row r="1121" spans="1:37" ht="13" x14ac:dyDescent="0.3">
      <c r="A1121" s="1053" t="s">
        <v>217</v>
      </c>
      <c r="B1121" s="1273">
        <v>110</v>
      </c>
      <c r="C1121" s="1273">
        <v>185</v>
      </c>
      <c r="D1121" s="1273">
        <v>250</v>
      </c>
      <c r="E1121" s="1618">
        <v>200</v>
      </c>
      <c r="F1121" s="1542" t="s">
        <v>17</v>
      </c>
      <c r="G1121" s="1541" t="s">
        <v>17</v>
      </c>
      <c r="H1121" s="1542" t="s">
        <v>17</v>
      </c>
      <c r="I1121" s="1541" t="s">
        <v>17</v>
      </c>
      <c r="J1121" s="1542" t="s">
        <v>17</v>
      </c>
      <c r="K1121" s="1541" t="s">
        <v>17</v>
      </c>
      <c r="L1121" s="1542">
        <v>545</v>
      </c>
      <c r="M1121" s="1541">
        <v>0.34735500318674317</v>
      </c>
      <c r="N1121" s="1543">
        <v>545</v>
      </c>
      <c r="O1121" s="1541">
        <v>0.34735500318674317</v>
      </c>
      <c r="P1121" s="1544" t="s">
        <v>217</v>
      </c>
      <c r="Q1121" s="1545"/>
      <c r="R1121" s="1545"/>
      <c r="S1121" s="1713"/>
      <c r="T1121" s="1714"/>
      <c r="U1121" s="1715"/>
      <c r="V1121" s="4"/>
      <c r="W1121" s="4"/>
      <c r="X1121" s="4"/>
      <c r="Y1121" s="4"/>
      <c r="Z1121"/>
      <c r="AA1121"/>
      <c r="AB1121"/>
      <c r="AC1121"/>
      <c r="AD1121"/>
      <c r="AE1121"/>
      <c r="AF1121"/>
      <c r="AG1121"/>
      <c r="AH1121"/>
      <c r="AI1121"/>
      <c r="AJ1121"/>
      <c r="AK1121"/>
    </row>
    <row r="1122" spans="1:37" ht="13" x14ac:dyDescent="0.3">
      <c r="A1122" s="1065" t="s">
        <v>219</v>
      </c>
      <c r="B1122" s="1274">
        <v>20</v>
      </c>
      <c r="C1122" s="1274">
        <v>98</v>
      </c>
      <c r="D1122" s="1274">
        <v>65</v>
      </c>
      <c r="E1122" s="1612">
        <v>70</v>
      </c>
      <c r="F1122" s="1523" t="s">
        <v>17</v>
      </c>
      <c r="G1122" s="1522" t="s">
        <v>17</v>
      </c>
      <c r="H1122" s="1523" t="s">
        <v>17</v>
      </c>
      <c r="I1122" s="1522" t="s">
        <v>17</v>
      </c>
      <c r="J1122" s="1523" t="s">
        <v>17</v>
      </c>
      <c r="K1122" s="1522" t="s">
        <v>17</v>
      </c>
      <c r="L1122" s="1523">
        <v>183</v>
      </c>
      <c r="M1122" s="1522">
        <v>0.11663479923518165</v>
      </c>
      <c r="N1122" s="1524">
        <v>183</v>
      </c>
      <c r="O1122" s="1522">
        <v>0.11663479923518165</v>
      </c>
      <c r="P1122" s="1525" t="s">
        <v>219</v>
      </c>
      <c r="Q1122" s="1546"/>
      <c r="R1122" s="1546"/>
      <c r="S1122" s="1716"/>
      <c r="T1122" s="1717"/>
      <c r="U1122" s="1718"/>
      <c r="V1122" s="4"/>
      <c r="W1122" s="4"/>
      <c r="X1122" s="4"/>
      <c r="Y1122" s="4"/>
      <c r="Z1122"/>
      <c r="AA1122"/>
      <c r="AB1122"/>
      <c r="AC1122"/>
      <c r="AD1122"/>
      <c r="AE1122"/>
      <c r="AF1122"/>
      <c r="AG1122"/>
      <c r="AH1122"/>
      <c r="AI1122"/>
      <c r="AJ1122"/>
      <c r="AK1122"/>
    </row>
    <row r="1123" spans="1:37" ht="13" x14ac:dyDescent="0.3">
      <c r="A1123" s="1065" t="s">
        <v>220</v>
      </c>
      <c r="B1123" s="1274">
        <v>0</v>
      </c>
      <c r="C1123" s="1274">
        <v>50</v>
      </c>
      <c r="D1123" s="1274">
        <v>84</v>
      </c>
      <c r="E1123" s="1612">
        <v>63</v>
      </c>
      <c r="F1123" s="1523" t="s">
        <v>17</v>
      </c>
      <c r="G1123" s="1522" t="s">
        <v>17</v>
      </c>
      <c r="H1123" s="1523" t="s">
        <v>17</v>
      </c>
      <c r="I1123" s="1522" t="s">
        <v>17</v>
      </c>
      <c r="J1123" s="1523" t="s">
        <v>17</v>
      </c>
      <c r="K1123" s="1522" t="s">
        <v>17</v>
      </c>
      <c r="L1123" s="1523">
        <v>134</v>
      </c>
      <c r="M1123" s="1522">
        <v>8.5404716379859788E-2</v>
      </c>
      <c r="N1123" s="1524">
        <v>134</v>
      </c>
      <c r="O1123" s="1522">
        <v>8.5404716379859788E-2</v>
      </c>
      <c r="P1123" s="1525" t="s">
        <v>220</v>
      </c>
      <c r="Q1123" s="1546"/>
      <c r="R1123" s="1546"/>
      <c r="S1123" s="1716"/>
      <c r="T1123" s="1717"/>
      <c r="U1123" s="1718"/>
      <c r="V1123" s="4"/>
      <c r="W1123" s="4"/>
      <c r="X1123" s="4"/>
      <c r="Y1123" s="4"/>
      <c r="Z1123"/>
      <c r="AA1123"/>
      <c r="AB1123"/>
      <c r="AC1123"/>
      <c r="AD1123"/>
      <c r="AE1123"/>
      <c r="AF1123"/>
      <c r="AG1123"/>
      <c r="AH1123"/>
      <c r="AI1123"/>
      <c r="AJ1123"/>
      <c r="AK1123"/>
    </row>
    <row r="1124" spans="1:37" ht="13" x14ac:dyDescent="0.3">
      <c r="A1124" s="1065" t="s">
        <v>221</v>
      </c>
      <c r="B1124" s="1274" t="s">
        <v>218</v>
      </c>
      <c r="C1124" s="1274" t="s">
        <v>218</v>
      </c>
      <c r="D1124" s="1274" t="s">
        <v>218</v>
      </c>
      <c r="E1124" s="1612">
        <v>2</v>
      </c>
      <c r="F1124" s="1523" t="s">
        <v>17</v>
      </c>
      <c r="G1124" s="1522" t="s">
        <v>17</v>
      </c>
      <c r="H1124" s="1523" t="s">
        <v>17</v>
      </c>
      <c r="I1124" s="1522" t="s">
        <v>17</v>
      </c>
      <c r="J1124" s="1523" t="s">
        <v>17</v>
      </c>
      <c r="K1124" s="1522" t="s">
        <v>17</v>
      </c>
      <c r="L1124" s="1523" t="s">
        <v>218</v>
      </c>
      <c r="M1124" s="1522" t="s">
        <v>218</v>
      </c>
      <c r="N1124" s="1523" t="s">
        <v>218</v>
      </c>
      <c r="O1124" s="1522" t="s">
        <v>218</v>
      </c>
      <c r="P1124" s="1525" t="s">
        <v>221</v>
      </c>
      <c r="Q1124" s="1546"/>
      <c r="R1124" s="1546"/>
      <c r="S1124" s="1716"/>
      <c r="T1124" s="1717"/>
      <c r="U1124" s="1718"/>
      <c r="V1124" s="4"/>
      <c r="W1124" s="4"/>
      <c r="X1124" s="4"/>
      <c r="Y1124" s="4"/>
      <c r="Z1124"/>
      <c r="AA1124"/>
      <c r="AB1124"/>
      <c r="AC1124"/>
      <c r="AD1124"/>
      <c r="AE1124"/>
      <c r="AF1124"/>
      <c r="AG1124"/>
      <c r="AH1124"/>
      <c r="AI1124"/>
      <c r="AJ1124"/>
      <c r="AK1124"/>
    </row>
    <row r="1125" spans="1:37" ht="13.5" thickBot="1" x14ac:dyDescent="0.35">
      <c r="A1125" s="1547" t="s">
        <v>222</v>
      </c>
      <c r="B1125" s="1548" t="s">
        <v>218</v>
      </c>
      <c r="C1125" s="1548" t="s">
        <v>218</v>
      </c>
      <c r="D1125" s="1548" t="s">
        <v>218</v>
      </c>
      <c r="E1125" s="1801" t="s">
        <v>218</v>
      </c>
      <c r="F1125" s="1534" t="s">
        <v>17</v>
      </c>
      <c r="G1125" s="1533" t="s">
        <v>17</v>
      </c>
      <c r="H1125" s="1534" t="s">
        <v>17</v>
      </c>
      <c r="I1125" s="1533" t="s">
        <v>17</v>
      </c>
      <c r="J1125" s="1534" t="s">
        <v>17</v>
      </c>
      <c r="K1125" s="1533" t="s">
        <v>17</v>
      </c>
      <c r="L1125" s="1534" t="s">
        <v>218</v>
      </c>
      <c r="M1125" s="1533" t="s">
        <v>218</v>
      </c>
      <c r="N1125" s="1534" t="s">
        <v>218</v>
      </c>
      <c r="O1125" s="1533" t="s">
        <v>218</v>
      </c>
      <c r="P1125" s="1550" t="s">
        <v>222</v>
      </c>
      <c r="Q1125" s="1551"/>
      <c r="R1125" s="1551"/>
      <c r="S1125" s="1719"/>
      <c r="T1125" s="1720"/>
      <c r="U1125" s="1721"/>
      <c r="V1125" s="4"/>
      <c r="W1125" s="4"/>
      <c r="X1125" s="4"/>
      <c r="Y1125" s="4"/>
      <c r="Z1125"/>
      <c r="AA1125"/>
      <c r="AB1125"/>
      <c r="AC1125"/>
      <c r="AD1125"/>
      <c r="AE1125"/>
      <c r="AF1125"/>
      <c r="AG1125"/>
      <c r="AH1125"/>
      <c r="AI1125"/>
      <c r="AJ1125"/>
      <c r="AK1125"/>
    </row>
    <row r="1126" spans="1:37" ht="13.5" thickBot="1" x14ac:dyDescent="0.35">
      <c r="A1126" s="1090" t="s">
        <v>46</v>
      </c>
      <c r="B1126" s="1427">
        <v>345</v>
      </c>
      <c r="C1126" s="1427">
        <v>791</v>
      </c>
      <c r="D1126" s="1427">
        <v>433</v>
      </c>
      <c r="E1126" s="1427">
        <v>450</v>
      </c>
      <c r="F1126" s="1540" t="s">
        <v>17</v>
      </c>
      <c r="G1126" s="1792" t="s">
        <v>17</v>
      </c>
      <c r="H1126" s="1540" t="s">
        <v>17</v>
      </c>
      <c r="I1126" s="1792" t="s">
        <v>17</v>
      </c>
      <c r="J1126" s="1540" t="s">
        <v>17</v>
      </c>
      <c r="K1126" s="1792" t="s">
        <v>17</v>
      </c>
      <c r="L1126" s="1791">
        <v>1569</v>
      </c>
      <c r="M1126" s="1793">
        <v>1</v>
      </c>
      <c r="N1126" s="1791">
        <v>1569</v>
      </c>
      <c r="O1126" s="1793">
        <v>1</v>
      </c>
      <c r="P1126" s="1554"/>
      <c r="Q1126" s="1555"/>
      <c r="R1126" s="1555"/>
      <c r="S1126" s="1722"/>
      <c r="T1126" s="1723"/>
      <c r="U1126" s="1724"/>
      <c r="V1126" s="4"/>
      <c r="W1126" s="4"/>
      <c r="X1126" s="4"/>
      <c r="Y1126" s="4"/>
      <c r="Z1126"/>
      <c r="AA1126"/>
      <c r="AB1126"/>
      <c r="AC1126"/>
      <c r="AD1126"/>
      <c r="AE1126"/>
      <c r="AF1126"/>
      <c r="AG1126"/>
      <c r="AH1126"/>
      <c r="AI1126"/>
      <c r="AJ1126"/>
      <c r="AK1126"/>
    </row>
    <row r="1127" spans="1:37" ht="13" x14ac:dyDescent="0.3">
      <c r="A1127"/>
      <c r="B1127" s="4"/>
      <c r="C1127" s="4"/>
      <c r="D1127" s="4"/>
      <c r="E1127" s="4"/>
      <c r="F1127" s="1559" t="s">
        <v>537</v>
      </c>
      <c r="G1127" s="1560" t="s">
        <v>538</v>
      </c>
      <c r="H1127" s="1559" t="s">
        <v>537</v>
      </c>
      <c r="I1127" s="1560" t="s">
        <v>538</v>
      </c>
      <c r="J1127" s="1559" t="s">
        <v>537</v>
      </c>
      <c r="K1127" s="1560" t="s">
        <v>538</v>
      </c>
      <c r="L1127" s="1559" t="s">
        <v>537</v>
      </c>
      <c r="M1127" s="1560" t="s">
        <v>538</v>
      </c>
      <c r="N1127" s="1559" t="s">
        <v>537</v>
      </c>
      <c r="O1127" s="1560" t="s">
        <v>538</v>
      </c>
      <c r="P1127"/>
      <c r="Q1127"/>
      <c r="R1127"/>
      <c r="S1127"/>
      <c r="T1127" s="4"/>
      <c r="U1127" s="4"/>
      <c r="V1127" s="4"/>
      <c r="W1127" s="4"/>
      <c r="X1127" s="4"/>
      <c r="Y1127" s="4"/>
      <c r="Z1127"/>
      <c r="AA1127"/>
      <c r="AB1127"/>
      <c r="AC1127"/>
      <c r="AD1127"/>
      <c r="AE1127"/>
      <c r="AF1127"/>
      <c r="AG1127"/>
      <c r="AH1127"/>
      <c r="AI1127"/>
      <c r="AJ1127"/>
      <c r="AK1127"/>
    </row>
    <row r="1128" spans="1:37" ht="13" thickBot="1" x14ac:dyDescent="0.3">
      <c r="A1128"/>
      <c r="B1128" s="4"/>
      <c r="C1128" s="4"/>
      <c r="D1128" s="4"/>
      <c r="E1128" s="4"/>
      <c r="F1128" s="1561" t="s">
        <v>17</v>
      </c>
      <c r="G1128" s="1562" t="s">
        <v>17</v>
      </c>
      <c r="H1128" s="1561" t="s">
        <v>17</v>
      </c>
      <c r="I1128" s="1562" t="s">
        <v>17</v>
      </c>
      <c r="J1128" s="1561" t="s">
        <v>17</v>
      </c>
      <c r="K1128" s="1562" t="s">
        <v>17</v>
      </c>
      <c r="L1128" s="1561">
        <v>0.45060548119821547</v>
      </c>
      <c r="M1128" s="1562">
        <v>0.54939451880178458</v>
      </c>
      <c r="N1128" s="1561">
        <v>0.45060548119821547</v>
      </c>
      <c r="O1128" s="1562">
        <v>0.54939451880178458</v>
      </c>
      <c r="P1128"/>
      <c r="Q1128"/>
      <c r="R1128"/>
      <c r="S1128"/>
      <c r="T1128" s="4"/>
      <c r="U1128" s="4"/>
      <c r="V1128" s="4"/>
      <c r="W1128" s="4"/>
      <c r="X1128" s="4"/>
      <c r="Y1128" s="4"/>
      <c r="Z1128"/>
      <c r="AA1128"/>
      <c r="AB1128"/>
      <c r="AC1128"/>
      <c r="AD1128"/>
      <c r="AE1128"/>
      <c r="AF1128"/>
      <c r="AG1128"/>
      <c r="AH1128"/>
      <c r="AI1128"/>
      <c r="AJ1128"/>
      <c r="AK1128"/>
    </row>
    <row r="1129" spans="1:37" ht="25.5" thickBot="1" x14ac:dyDescent="0.55000000000000004">
      <c r="A1129" s="1011" t="s">
        <v>584</v>
      </c>
      <c r="B1129" s="1012"/>
      <c r="C1129" s="1012"/>
      <c r="D1129" s="4"/>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4"/>
      <c r="AC1129"/>
      <c r="AD1129"/>
      <c r="AE1129"/>
      <c r="AF1129"/>
      <c r="AG1129"/>
      <c r="AH1129"/>
      <c r="AI1129"/>
      <c r="AJ1129"/>
      <c r="AK1129"/>
    </row>
    <row r="1130" spans="1:37" ht="13.5" thickBot="1" x14ac:dyDescent="0.35">
      <c r="A1130" s="1414" t="s">
        <v>191</v>
      </c>
      <c r="B1130" s="4"/>
      <c r="C1130" s="4"/>
      <c r="D1130" s="4"/>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4"/>
      <c r="AC1130"/>
      <c r="AD1130"/>
      <c r="AE1130"/>
      <c r="AF1130"/>
      <c r="AG1130"/>
      <c r="AH1130"/>
      <c r="AI1130"/>
      <c r="AJ1130"/>
      <c r="AK1130"/>
    </row>
    <row r="1131" spans="1:37" ht="13.5" thickTop="1" x14ac:dyDescent="0.3">
      <c r="A1131" s="1017" t="s">
        <v>192</v>
      </c>
      <c r="B1131" s="1491">
        <v>28045</v>
      </c>
      <c r="C1131" s="931">
        <v>28059</v>
      </c>
      <c r="D1131" s="931">
        <v>28069</v>
      </c>
      <c r="E1131" s="1495">
        <v>1976</v>
      </c>
      <c r="F1131" s="1019"/>
      <c r="G1131" s="1019"/>
      <c r="H1131" s="1020"/>
      <c r="I1131" s="1020"/>
      <c r="J1131" s="1020"/>
      <c r="K1131" s="1020"/>
      <c r="L1131" s="1021"/>
      <c r="M1131" s="1022"/>
      <c r="N1131" s="1022"/>
      <c r="O1131" s="1022"/>
      <c r="P1131" s="1023"/>
      <c r="Q1131" s="1023"/>
      <c r="R1131" s="1701"/>
      <c r="S1131" s="1702"/>
      <c r="T1131" s="1703"/>
      <c r="U1131" s="4"/>
      <c r="V1131" s="4"/>
      <c r="W1131" s="4"/>
      <c r="X1131" s="4"/>
      <c r="Y1131"/>
      <c r="Z1131"/>
      <c r="AA1131"/>
      <c r="AB1131"/>
      <c r="AC1131"/>
      <c r="AD1131"/>
      <c r="AE1131"/>
      <c r="AF1131"/>
      <c r="AG1131"/>
      <c r="AH1131"/>
      <c r="AI1131"/>
      <c r="AJ1131"/>
      <c r="AK1131"/>
    </row>
    <row r="1132" spans="1:37" ht="13" x14ac:dyDescent="0.3">
      <c r="A1132" s="1025" t="s">
        <v>193</v>
      </c>
      <c r="B1132" s="1496" t="s">
        <v>242</v>
      </c>
      <c r="C1132" s="1173" t="s">
        <v>242</v>
      </c>
      <c r="D1132" s="1173" t="s">
        <v>242</v>
      </c>
      <c r="E1132" s="1499"/>
      <c r="F1132" s="1500"/>
      <c r="G1132" s="1500"/>
      <c r="H1132" s="1501"/>
      <c r="I1132" s="1501"/>
      <c r="J1132" s="1501"/>
      <c r="K1132" s="1501"/>
      <c r="L1132" s="1502"/>
      <c r="M1132" s="1173"/>
      <c r="N1132" s="1173"/>
      <c r="O1132" s="1173"/>
      <c r="P1132" s="1503"/>
      <c r="Q1132" s="1503"/>
      <c r="R1132" s="1704"/>
      <c r="S1132" s="1705"/>
      <c r="T1132" s="1706"/>
      <c r="U1132" s="4"/>
      <c r="V1132" s="4"/>
      <c r="W1132" s="4"/>
      <c r="X1132" s="4"/>
      <c r="Y1132"/>
      <c r="Z1132"/>
      <c r="AA1132"/>
      <c r="AB1132"/>
      <c r="AC1132"/>
      <c r="AD1132"/>
      <c r="AE1132"/>
      <c r="AF1132"/>
      <c r="AG1132"/>
      <c r="AH1132"/>
      <c r="AI1132"/>
      <c r="AJ1132"/>
      <c r="AK1132"/>
    </row>
    <row r="1133" spans="1:37" ht="13" x14ac:dyDescent="0.3">
      <c r="A1133" s="1025" t="s">
        <v>195</v>
      </c>
      <c r="B1133" s="1496" t="s">
        <v>283</v>
      </c>
      <c r="C1133" s="1173" t="s">
        <v>283</v>
      </c>
      <c r="D1133" s="1173" t="s">
        <v>260</v>
      </c>
      <c r="E1133" s="1033" t="s">
        <v>46</v>
      </c>
      <c r="F1133" s="1500"/>
      <c r="G1133" s="1501"/>
      <c r="H1133" s="1501"/>
      <c r="I1133" s="1501"/>
      <c r="J1133" s="1501"/>
      <c r="K1133" s="1501"/>
      <c r="L1133" s="1502"/>
      <c r="M1133" s="1173"/>
      <c r="N1133" s="1173"/>
      <c r="O1133" s="1503"/>
      <c r="P1133" s="1503"/>
      <c r="Q1133" s="1503"/>
      <c r="R1133" s="1704"/>
      <c r="S1133" s="1705"/>
      <c r="T1133" s="1706"/>
      <c r="U1133" s="4"/>
      <c r="V1133" s="4"/>
      <c r="W1133" s="4"/>
      <c r="X1133" s="4"/>
      <c r="Y1133"/>
      <c r="Z1133"/>
      <c r="AA1133"/>
      <c r="AB1133"/>
      <c r="AC1133"/>
      <c r="AD1133"/>
      <c r="AE1133"/>
      <c r="AF1133"/>
      <c r="AG1133"/>
      <c r="AH1133"/>
      <c r="AI1133"/>
      <c r="AJ1133"/>
      <c r="AK1133"/>
    </row>
    <row r="1134" spans="1:37" ht="13.5" thickBot="1" x14ac:dyDescent="0.35">
      <c r="A1134" s="1504" t="s">
        <v>292</v>
      </c>
      <c r="B1134" s="1505">
        <v>3830</v>
      </c>
      <c r="C1134" s="1268">
        <v>3820</v>
      </c>
      <c r="D1134" s="1268">
        <v>3740</v>
      </c>
      <c r="E1134" s="1508" t="s">
        <v>531</v>
      </c>
      <c r="F1134" s="1605"/>
      <c r="G1134" s="1510"/>
      <c r="H1134" s="1510"/>
      <c r="I1134" s="1510"/>
      <c r="J1134" s="1510"/>
      <c r="K1134" s="1510"/>
      <c r="L1134" s="1511"/>
      <c r="M1134" s="1512" t="s">
        <v>532</v>
      </c>
      <c r="N1134" s="1513"/>
      <c r="O1134" s="1514"/>
      <c r="P1134" s="1503"/>
      <c r="Q1134" s="1503"/>
      <c r="R1134" s="1704"/>
      <c r="S1134" s="1705"/>
      <c r="T1134" s="1706"/>
      <c r="U1134" s="4"/>
      <c r="V1134" s="4"/>
      <c r="W1134" s="4"/>
      <c r="X1134" s="4"/>
      <c r="Y1134"/>
      <c r="Z1134"/>
      <c r="AA1134"/>
      <c r="AB1134"/>
      <c r="AC1134"/>
      <c r="AD1134"/>
      <c r="AE1134"/>
      <c r="AF1134"/>
      <c r="AG1134"/>
      <c r="AH1134"/>
      <c r="AI1134"/>
      <c r="AJ1134"/>
      <c r="AK1134"/>
    </row>
    <row r="1135" spans="1:37" ht="13.5" thickBot="1" x14ac:dyDescent="0.35">
      <c r="A1135" s="1515" t="s">
        <v>199</v>
      </c>
      <c r="B1135" s="1505" t="s">
        <v>206</v>
      </c>
      <c r="C1135" s="1268" t="s">
        <v>206</v>
      </c>
      <c r="D1135" s="1268" t="s">
        <v>206</v>
      </c>
      <c r="E1135" s="1050" t="s">
        <v>201</v>
      </c>
      <c r="F1135" s="1051" t="s">
        <v>202</v>
      </c>
      <c r="G1135" s="1050" t="s">
        <v>200</v>
      </c>
      <c r="H1135" s="1051" t="s">
        <v>204</v>
      </c>
      <c r="I1135" s="1050" t="s">
        <v>248</v>
      </c>
      <c r="J1135" s="1516" t="s">
        <v>204</v>
      </c>
      <c r="K1135" s="1050" t="s">
        <v>206</v>
      </c>
      <c r="L1135" s="1051" t="s">
        <v>202</v>
      </c>
      <c r="M1135" s="1517" t="s">
        <v>207</v>
      </c>
      <c r="N1135" s="1051" t="s">
        <v>204</v>
      </c>
      <c r="O1135" s="1518"/>
      <c r="P1135" s="1503"/>
      <c r="Q1135" s="1503"/>
      <c r="R1135" s="1704"/>
      <c r="S1135" s="1705"/>
      <c r="T1135" s="1706"/>
      <c r="U1135" s="4"/>
      <c r="V1135" s="4"/>
      <c r="W1135" s="4"/>
      <c r="X1135" s="4"/>
      <c r="Y1135"/>
      <c r="Z1135"/>
      <c r="AA1135"/>
      <c r="AB1135"/>
      <c r="AC1135"/>
      <c r="AD1135"/>
      <c r="AE1135"/>
      <c r="AF1135"/>
      <c r="AG1135"/>
      <c r="AH1135"/>
      <c r="AI1135"/>
      <c r="AJ1135"/>
      <c r="AK1135"/>
    </row>
    <row r="1136" spans="1:37" ht="13" x14ac:dyDescent="0.3">
      <c r="A1136" s="1053" t="s">
        <v>208</v>
      </c>
      <c r="B1136" s="1273">
        <v>20</v>
      </c>
      <c r="C1136" s="1273">
        <v>20</v>
      </c>
      <c r="D1136" s="1273">
        <v>45</v>
      </c>
      <c r="E1136" s="1707">
        <v>0</v>
      </c>
      <c r="F1136" s="1522">
        <v>0</v>
      </c>
      <c r="G1136" s="1523" t="s">
        <v>17</v>
      </c>
      <c r="H1136" s="1522" t="s">
        <v>17</v>
      </c>
      <c r="I1136" s="1523" t="s">
        <v>17</v>
      </c>
      <c r="J1136" s="1522" t="s">
        <v>17</v>
      </c>
      <c r="K1136" s="1523">
        <v>85</v>
      </c>
      <c r="L1136" s="1522">
        <v>4.3037974683544304E-2</v>
      </c>
      <c r="M1136" s="1524">
        <v>85</v>
      </c>
      <c r="N1136" s="1522">
        <v>3.792949576082106E-2</v>
      </c>
      <c r="O1136" s="1525" t="s">
        <v>208</v>
      </c>
      <c r="P1136" s="1503"/>
      <c r="Q1136" s="1503"/>
      <c r="R1136" s="1704"/>
      <c r="S1136" s="1705"/>
      <c r="T1136" s="1706"/>
      <c r="U1136" s="4"/>
      <c r="V1136" s="4"/>
      <c r="W1136" s="4"/>
      <c r="X1136" s="4"/>
      <c r="Y1136"/>
      <c r="Z1136"/>
      <c r="AA1136"/>
      <c r="AB1136"/>
      <c r="AC1136"/>
      <c r="AD1136"/>
      <c r="AE1136"/>
      <c r="AF1136"/>
      <c r="AG1136"/>
      <c r="AH1136"/>
      <c r="AI1136"/>
      <c r="AJ1136"/>
      <c r="AK1136"/>
    </row>
    <row r="1137" spans="1:37" ht="13" x14ac:dyDescent="0.3">
      <c r="A1137" s="1065" t="s">
        <v>209</v>
      </c>
      <c r="B1137" s="1274">
        <v>100</v>
      </c>
      <c r="C1137" s="1274">
        <v>9</v>
      </c>
      <c r="D1137" s="1274">
        <v>50</v>
      </c>
      <c r="E1137" s="1707">
        <v>40</v>
      </c>
      <c r="F1137" s="1522">
        <v>0.15037593984962405</v>
      </c>
      <c r="G1137" s="1523" t="s">
        <v>17</v>
      </c>
      <c r="H1137" s="1522" t="s">
        <v>17</v>
      </c>
      <c r="I1137" s="1523" t="s">
        <v>17</v>
      </c>
      <c r="J1137" s="1522" t="s">
        <v>17</v>
      </c>
      <c r="K1137" s="1523">
        <v>159</v>
      </c>
      <c r="L1137" s="1522">
        <v>8.0506329113924052E-2</v>
      </c>
      <c r="M1137" s="1524">
        <v>199</v>
      </c>
      <c r="N1137" s="1522">
        <v>8.8799643016510485E-2</v>
      </c>
      <c r="O1137" s="1525" t="s">
        <v>209</v>
      </c>
      <c r="P1137" s="1503"/>
      <c r="Q1137" s="1503"/>
      <c r="R1137" s="1704"/>
      <c r="S1137" s="1705"/>
      <c r="T1137" s="1706"/>
      <c r="U1137" s="4"/>
      <c r="V1137" s="4"/>
      <c r="W1137" s="4"/>
      <c r="X1137" s="4"/>
      <c r="Y1137"/>
      <c r="Z1137"/>
      <c r="AA1137"/>
      <c r="AB1137"/>
      <c r="AC1137"/>
      <c r="AD1137"/>
      <c r="AE1137"/>
      <c r="AF1137"/>
      <c r="AG1137"/>
      <c r="AH1137"/>
      <c r="AI1137"/>
      <c r="AJ1137"/>
      <c r="AK1137"/>
    </row>
    <row r="1138" spans="1:37" ht="13" x14ac:dyDescent="0.3">
      <c r="A1138" s="1065" t="s">
        <v>211</v>
      </c>
      <c r="B1138" s="1274">
        <v>146</v>
      </c>
      <c r="C1138" s="1274">
        <v>153</v>
      </c>
      <c r="D1138" s="1274">
        <v>60</v>
      </c>
      <c r="E1138" s="1707">
        <v>99</v>
      </c>
      <c r="F1138" s="1522">
        <v>0.37218045112781956</v>
      </c>
      <c r="G1138" s="1523" t="s">
        <v>17</v>
      </c>
      <c r="H1138" s="1522" t="s">
        <v>17</v>
      </c>
      <c r="I1138" s="1523" t="s">
        <v>17</v>
      </c>
      <c r="J1138" s="1522" t="s">
        <v>17</v>
      </c>
      <c r="K1138" s="1523">
        <v>359</v>
      </c>
      <c r="L1138" s="1522">
        <v>0.18177215189873416</v>
      </c>
      <c r="M1138" s="1524">
        <v>458</v>
      </c>
      <c r="N1138" s="1522">
        <v>0.20437304774654172</v>
      </c>
      <c r="O1138" s="1529" t="s">
        <v>211</v>
      </c>
      <c r="P1138" s="1503"/>
      <c r="Q1138" s="1503"/>
      <c r="R1138" s="1704"/>
      <c r="S1138" s="1705"/>
      <c r="T1138" s="1706"/>
      <c r="U1138" s="4"/>
      <c r="V1138" s="4"/>
      <c r="W1138" s="4"/>
      <c r="X1138" s="4"/>
      <c r="Y1138"/>
      <c r="Z1138"/>
      <c r="AA1138"/>
      <c r="AB1138"/>
      <c r="AC1138"/>
      <c r="AD1138"/>
      <c r="AE1138"/>
      <c r="AF1138"/>
      <c r="AG1138"/>
      <c r="AH1138"/>
      <c r="AI1138"/>
      <c r="AJ1138"/>
      <c r="AK1138"/>
    </row>
    <row r="1139" spans="1:37" ht="13" x14ac:dyDescent="0.3">
      <c r="A1139" s="1065" t="s">
        <v>212</v>
      </c>
      <c r="B1139" s="1274">
        <v>35</v>
      </c>
      <c r="C1139" s="1274">
        <v>90</v>
      </c>
      <c r="D1139" s="1274">
        <v>35</v>
      </c>
      <c r="E1139" s="1707">
        <v>14</v>
      </c>
      <c r="F1139" s="1522">
        <v>5.2631578947368418E-2</v>
      </c>
      <c r="G1139" s="1523" t="s">
        <v>17</v>
      </c>
      <c r="H1139" s="1522" t="s">
        <v>17</v>
      </c>
      <c r="I1139" s="1523" t="s">
        <v>17</v>
      </c>
      <c r="J1139" s="1522" t="s">
        <v>17</v>
      </c>
      <c r="K1139" s="1523">
        <v>160</v>
      </c>
      <c r="L1139" s="1522">
        <v>8.1012658227848103E-2</v>
      </c>
      <c r="M1139" s="1524">
        <v>174</v>
      </c>
      <c r="N1139" s="1522">
        <v>7.7643908969210168E-2</v>
      </c>
      <c r="O1139" s="1529" t="s">
        <v>212</v>
      </c>
      <c r="P1139" s="1503"/>
      <c r="Q1139" s="1503"/>
      <c r="R1139" s="1704"/>
      <c r="S1139" s="1705"/>
      <c r="T1139" s="1706"/>
      <c r="U1139" s="4"/>
      <c r="V1139" s="4"/>
      <c r="W1139" s="4"/>
      <c r="X1139" s="4"/>
      <c r="Y1139"/>
      <c r="Z1139"/>
      <c r="AA1139"/>
      <c r="AB1139"/>
      <c r="AC1139"/>
      <c r="AD1139"/>
      <c r="AE1139"/>
      <c r="AF1139"/>
      <c r="AG1139"/>
      <c r="AH1139"/>
      <c r="AI1139"/>
      <c r="AJ1139"/>
      <c r="AK1139"/>
    </row>
    <row r="1140" spans="1:37" ht="13" x14ac:dyDescent="0.3">
      <c r="A1140" s="1065" t="s">
        <v>213</v>
      </c>
      <c r="B1140" s="1274">
        <v>14</v>
      </c>
      <c r="C1140" s="1274">
        <v>64</v>
      </c>
      <c r="D1140" s="1274">
        <v>42</v>
      </c>
      <c r="E1140" s="1707">
        <v>9</v>
      </c>
      <c r="F1140" s="1522">
        <v>3.3834586466165412E-2</v>
      </c>
      <c r="G1140" s="1523" t="s">
        <v>17</v>
      </c>
      <c r="H1140" s="1522" t="s">
        <v>17</v>
      </c>
      <c r="I1140" s="1523" t="s">
        <v>17</v>
      </c>
      <c r="J1140" s="1522" t="s">
        <v>17</v>
      </c>
      <c r="K1140" s="1523">
        <v>120</v>
      </c>
      <c r="L1140" s="1522">
        <v>6.0759493670886074E-2</v>
      </c>
      <c r="M1140" s="1524">
        <v>129</v>
      </c>
      <c r="N1140" s="1522">
        <v>5.7563587684069613E-2</v>
      </c>
      <c r="O1140" s="1529" t="s">
        <v>213</v>
      </c>
      <c r="P1140" s="1503"/>
      <c r="Q1140" s="1503"/>
      <c r="R1140" s="1704"/>
      <c r="S1140" s="1705"/>
      <c r="T1140" s="1706"/>
      <c r="U1140" s="4"/>
      <c r="V1140" s="4"/>
      <c r="W1140" s="4"/>
      <c r="X1140" s="4"/>
      <c r="Y1140"/>
      <c r="Z1140"/>
      <c r="AA1140"/>
      <c r="AB1140"/>
      <c r="AC1140"/>
      <c r="AD1140"/>
      <c r="AE1140"/>
      <c r="AF1140"/>
      <c r="AG1140"/>
      <c r="AH1140"/>
      <c r="AI1140"/>
      <c r="AJ1140"/>
      <c r="AK1140"/>
    </row>
    <row r="1141" spans="1:37" ht="13" x14ac:dyDescent="0.3">
      <c r="A1141" s="1065" t="s">
        <v>214</v>
      </c>
      <c r="B1141" s="1274">
        <v>15</v>
      </c>
      <c r="C1141" s="1274">
        <v>90</v>
      </c>
      <c r="D1141" s="1274">
        <v>39</v>
      </c>
      <c r="E1141" s="1707">
        <v>7</v>
      </c>
      <c r="F1141" s="1522">
        <v>2.6315789473684209E-2</v>
      </c>
      <c r="G1141" s="1523" t="s">
        <v>17</v>
      </c>
      <c r="H1141" s="1522" t="s">
        <v>17</v>
      </c>
      <c r="I1141" s="1523" t="s">
        <v>17</v>
      </c>
      <c r="J1141" s="1522" t="s">
        <v>17</v>
      </c>
      <c r="K1141" s="1523">
        <v>144</v>
      </c>
      <c r="L1141" s="1522">
        <v>7.2911392405063294E-2</v>
      </c>
      <c r="M1141" s="1524">
        <v>151</v>
      </c>
      <c r="N1141" s="1522">
        <v>6.7380633645693883E-2</v>
      </c>
      <c r="O1141" s="1529" t="s">
        <v>214</v>
      </c>
      <c r="P1141" s="1503"/>
      <c r="Q1141" s="1503"/>
      <c r="R1141" s="1704"/>
      <c r="S1141" s="1705"/>
      <c r="T1141" s="1706"/>
      <c r="U1141" s="4"/>
      <c r="V1141" s="4"/>
      <c r="W1141" s="4"/>
      <c r="X1141" s="4"/>
      <c r="Y1141"/>
      <c r="Z1141"/>
      <c r="AA1141"/>
      <c r="AB1141"/>
      <c r="AC1141"/>
      <c r="AD1141"/>
      <c r="AE1141"/>
      <c r="AF1141"/>
      <c r="AG1141"/>
      <c r="AH1141"/>
      <c r="AI1141"/>
      <c r="AJ1141"/>
      <c r="AK1141"/>
    </row>
    <row r="1142" spans="1:37" ht="13" x14ac:dyDescent="0.3">
      <c r="A1142" s="1065" t="s">
        <v>215</v>
      </c>
      <c r="B1142" s="1274">
        <v>20</v>
      </c>
      <c r="C1142" s="1274">
        <v>112</v>
      </c>
      <c r="D1142" s="1274">
        <v>68</v>
      </c>
      <c r="E1142" s="1707">
        <v>0</v>
      </c>
      <c r="F1142" s="1522">
        <v>0</v>
      </c>
      <c r="G1142" s="1523" t="s">
        <v>17</v>
      </c>
      <c r="H1142" s="1522" t="s">
        <v>17</v>
      </c>
      <c r="I1142" s="1523" t="s">
        <v>17</v>
      </c>
      <c r="J1142" s="1522" t="s">
        <v>17</v>
      </c>
      <c r="K1142" s="1523">
        <v>200</v>
      </c>
      <c r="L1142" s="1522">
        <v>0.10126582278481013</v>
      </c>
      <c r="M1142" s="1524">
        <v>200</v>
      </c>
      <c r="N1142" s="1522">
        <v>8.9245872378402494E-2</v>
      </c>
      <c r="O1142" s="1529" t="s">
        <v>215</v>
      </c>
      <c r="P1142" s="1503"/>
      <c r="Q1142" s="1503"/>
      <c r="R1142" s="1704"/>
      <c r="S1142" s="1705"/>
      <c r="T1142" s="1706"/>
      <c r="U1142" s="4"/>
      <c r="V1142" s="4"/>
      <c r="W1142" s="4"/>
      <c r="X1142" s="4"/>
      <c r="Y1142"/>
      <c r="Z1142"/>
      <c r="AA1142"/>
      <c r="AB1142"/>
      <c r="AC1142"/>
      <c r="AD1142"/>
      <c r="AE1142"/>
      <c r="AF1142"/>
      <c r="AG1142"/>
      <c r="AH1142"/>
      <c r="AI1142"/>
      <c r="AJ1142"/>
      <c r="AK1142"/>
    </row>
    <row r="1143" spans="1:37" ht="13.5" thickBot="1" x14ac:dyDescent="0.35">
      <c r="A1143" s="1069" t="s">
        <v>216</v>
      </c>
      <c r="B1143" s="1279">
        <v>20</v>
      </c>
      <c r="C1143" s="1279">
        <v>125</v>
      </c>
      <c r="D1143" s="1279">
        <v>68</v>
      </c>
      <c r="E1143" s="1708">
        <v>3</v>
      </c>
      <c r="F1143" s="1533">
        <v>1.1278195488721804E-2</v>
      </c>
      <c r="G1143" s="1534" t="s">
        <v>17</v>
      </c>
      <c r="H1143" s="1533" t="s">
        <v>17</v>
      </c>
      <c r="I1143" s="1534" t="s">
        <v>17</v>
      </c>
      <c r="J1143" s="1533" t="s">
        <v>17</v>
      </c>
      <c r="K1143" s="1534">
        <v>213</v>
      </c>
      <c r="L1143" s="1533">
        <v>0.10784810126582278</v>
      </c>
      <c r="M1143" s="1663">
        <v>216</v>
      </c>
      <c r="N1143" s="1533">
        <v>9.6385542168674704E-2</v>
      </c>
      <c r="O1143" s="1536" t="s">
        <v>216</v>
      </c>
      <c r="P1143" s="1537"/>
      <c r="Q1143" s="1537"/>
      <c r="R1143" s="1709"/>
      <c r="S1143" s="1710"/>
      <c r="T1143" s="1711"/>
      <c r="U1143" s="4"/>
      <c r="V1143" s="4"/>
      <c r="W1143" s="4"/>
      <c r="X1143" s="4"/>
      <c r="Y1143"/>
      <c r="Z1143"/>
      <c r="AA1143"/>
      <c r="AB1143"/>
      <c r="AC1143"/>
      <c r="AD1143"/>
      <c r="AE1143"/>
      <c r="AF1143"/>
      <c r="AG1143"/>
      <c r="AH1143"/>
      <c r="AI1143"/>
      <c r="AJ1143"/>
      <c r="AK1143"/>
    </row>
    <row r="1144" spans="1:37" ht="13" x14ac:dyDescent="0.3">
      <c r="A1144" s="1053" t="s">
        <v>217</v>
      </c>
      <c r="B1144" s="1273">
        <v>64</v>
      </c>
      <c r="C1144" s="1273">
        <v>194</v>
      </c>
      <c r="D1144" s="1273">
        <v>69</v>
      </c>
      <c r="E1144" s="1712">
        <v>91</v>
      </c>
      <c r="F1144" s="1541">
        <v>0.34210526315789475</v>
      </c>
      <c r="G1144" s="1542" t="s">
        <v>17</v>
      </c>
      <c r="H1144" s="1541" t="s">
        <v>17</v>
      </c>
      <c r="I1144" s="1542" t="s">
        <v>17</v>
      </c>
      <c r="J1144" s="1541" t="s">
        <v>17</v>
      </c>
      <c r="K1144" s="1542">
        <v>327</v>
      </c>
      <c r="L1144" s="1541">
        <v>0.16556962025316455</v>
      </c>
      <c r="M1144" s="1543">
        <v>418</v>
      </c>
      <c r="N1144" s="1541">
        <v>0.18652387327086123</v>
      </c>
      <c r="O1144" s="1544" t="s">
        <v>217</v>
      </c>
      <c r="P1144" s="1545"/>
      <c r="Q1144" s="1545"/>
      <c r="R1144" s="1713"/>
      <c r="S1144" s="1714"/>
      <c r="T1144" s="1715"/>
      <c r="U1144" s="4"/>
      <c r="V1144" s="4"/>
      <c r="W1144" s="4"/>
      <c r="X1144" s="4"/>
      <c r="Y1144"/>
      <c r="Z1144"/>
      <c r="AA1144"/>
      <c r="AB1144"/>
      <c r="AC1144"/>
      <c r="AD1144"/>
      <c r="AE1144"/>
      <c r="AF1144"/>
      <c r="AG1144"/>
      <c r="AH1144"/>
      <c r="AI1144"/>
      <c r="AJ1144"/>
      <c r="AK1144"/>
    </row>
    <row r="1145" spans="1:37" ht="13" x14ac:dyDescent="0.3">
      <c r="A1145" s="1065" t="s">
        <v>219</v>
      </c>
      <c r="B1145" s="1274">
        <v>5</v>
      </c>
      <c r="C1145" s="1274">
        <v>26</v>
      </c>
      <c r="D1145" s="1274">
        <v>38</v>
      </c>
      <c r="E1145" s="1707">
        <v>3</v>
      </c>
      <c r="F1145" s="1522">
        <v>1.1278195488721804E-2</v>
      </c>
      <c r="G1145" s="1523" t="s">
        <v>17</v>
      </c>
      <c r="H1145" s="1522" t="s">
        <v>17</v>
      </c>
      <c r="I1145" s="1523" t="s">
        <v>17</v>
      </c>
      <c r="J1145" s="1522" t="s">
        <v>17</v>
      </c>
      <c r="K1145" s="1523">
        <v>69</v>
      </c>
      <c r="L1145" s="1522">
        <v>3.4936708860759495E-2</v>
      </c>
      <c r="M1145" s="1524">
        <v>72</v>
      </c>
      <c r="N1145" s="1522">
        <v>3.2128514056224897E-2</v>
      </c>
      <c r="O1145" s="1525" t="s">
        <v>219</v>
      </c>
      <c r="P1145" s="1546"/>
      <c r="Q1145" s="1546"/>
      <c r="R1145" s="1716"/>
      <c r="S1145" s="1717"/>
      <c r="T1145" s="1718"/>
      <c r="U1145" s="4"/>
      <c r="V1145" s="4"/>
      <c r="W1145" s="4"/>
      <c r="X1145" s="4"/>
      <c r="Y1145"/>
      <c r="Z1145"/>
      <c r="AA1145"/>
      <c r="AB1145"/>
      <c r="AC1145"/>
      <c r="AD1145"/>
      <c r="AE1145"/>
      <c r="AF1145"/>
      <c r="AG1145"/>
      <c r="AH1145"/>
      <c r="AI1145"/>
      <c r="AJ1145"/>
      <c r="AK1145"/>
    </row>
    <row r="1146" spans="1:37" ht="13" x14ac:dyDescent="0.3">
      <c r="A1146" s="1065" t="s">
        <v>220</v>
      </c>
      <c r="B1146" s="1274">
        <v>0</v>
      </c>
      <c r="C1146" s="1274">
        <v>25</v>
      </c>
      <c r="D1146" s="1274">
        <v>63</v>
      </c>
      <c r="E1146" s="1707" t="s">
        <v>218</v>
      </c>
      <c r="F1146" s="1522" t="s">
        <v>218</v>
      </c>
      <c r="G1146" s="1523" t="s">
        <v>17</v>
      </c>
      <c r="H1146" s="1522" t="s">
        <v>17</v>
      </c>
      <c r="I1146" s="1523" t="s">
        <v>17</v>
      </c>
      <c r="J1146" s="1522" t="s">
        <v>17</v>
      </c>
      <c r="K1146" s="1523">
        <v>88</v>
      </c>
      <c r="L1146" s="1522">
        <v>4.4556962025316456E-2</v>
      </c>
      <c r="M1146" s="1524">
        <v>88</v>
      </c>
      <c r="N1146" s="1522">
        <v>3.92681838464971E-2</v>
      </c>
      <c r="O1146" s="1525" t="s">
        <v>220</v>
      </c>
      <c r="P1146" s="1546"/>
      <c r="Q1146" s="1546"/>
      <c r="R1146" s="1716"/>
      <c r="S1146" s="1717"/>
      <c r="T1146" s="1718"/>
      <c r="U1146" s="4"/>
      <c r="V1146" s="4"/>
      <c r="W1146" s="4"/>
      <c r="X1146" s="4"/>
      <c r="Y1146"/>
      <c r="Z1146"/>
      <c r="AA1146"/>
      <c r="AB1146"/>
      <c r="AC1146"/>
      <c r="AD1146"/>
      <c r="AE1146"/>
      <c r="AF1146"/>
      <c r="AG1146"/>
      <c r="AH1146"/>
      <c r="AI1146"/>
      <c r="AJ1146"/>
      <c r="AK1146"/>
    </row>
    <row r="1147" spans="1:37" ht="13" x14ac:dyDescent="0.3">
      <c r="A1147" s="1065" t="s">
        <v>221</v>
      </c>
      <c r="B1147" s="1274">
        <v>0</v>
      </c>
      <c r="C1147" s="1274">
        <v>14</v>
      </c>
      <c r="D1147" s="1274">
        <v>21</v>
      </c>
      <c r="E1147" s="1707" t="s">
        <v>218</v>
      </c>
      <c r="F1147" s="1522" t="s">
        <v>218</v>
      </c>
      <c r="G1147" s="1523" t="s">
        <v>17</v>
      </c>
      <c r="H1147" s="1522" t="s">
        <v>17</v>
      </c>
      <c r="I1147" s="1523" t="s">
        <v>17</v>
      </c>
      <c r="J1147" s="1522" t="s">
        <v>17</v>
      </c>
      <c r="K1147" s="1523">
        <v>35</v>
      </c>
      <c r="L1147" s="1522">
        <v>1.7721518987341773E-2</v>
      </c>
      <c r="M1147" s="1524">
        <v>35</v>
      </c>
      <c r="N1147" s="1522">
        <v>1.5618027666220438E-2</v>
      </c>
      <c r="O1147" s="1525" t="s">
        <v>221</v>
      </c>
      <c r="P1147" s="1546"/>
      <c r="Q1147" s="1546"/>
      <c r="R1147" s="1716"/>
      <c r="S1147" s="1717"/>
      <c r="T1147" s="1718"/>
      <c r="U1147" s="4"/>
      <c r="V1147" s="4"/>
      <c r="W1147" s="4"/>
      <c r="X1147" s="4"/>
      <c r="Y1147"/>
      <c r="Z1147"/>
      <c r="AA1147"/>
      <c r="AB1147"/>
      <c r="AC1147"/>
      <c r="AD1147"/>
      <c r="AE1147"/>
      <c r="AF1147"/>
      <c r="AG1147"/>
      <c r="AH1147"/>
      <c r="AI1147"/>
      <c r="AJ1147"/>
      <c r="AK1147"/>
    </row>
    <row r="1148" spans="1:37" ht="13.5" thickBot="1" x14ac:dyDescent="0.35">
      <c r="A1148" s="1547" t="s">
        <v>222</v>
      </c>
      <c r="B1148" s="1548">
        <v>0</v>
      </c>
      <c r="C1148" s="1548">
        <v>3</v>
      </c>
      <c r="D1148" s="1548">
        <v>13</v>
      </c>
      <c r="E1148" s="1707" t="s">
        <v>218</v>
      </c>
      <c r="F1148" s="1522" t="s">
        <v>218</v>
      </c>
      <c r="G1148" s="1534" t="s">
        <v>17</v>
      </c>
      <c r="H1148" s="1533" t="s">
        <v>17</v>
      </c>
      <c r="I1148" s="1534" t="s">
        <v>17</v>
      </c>
      <c r="J1148" s="1533" t="s">
        <v>17</v>
      </c>
      <c r="K1148" s="1523">
        <v>16</v>
      </c>
      <c r="L1148" s="1522">
        <v>8.1012658227848106E-3</v>
      </c>
      <c r="M1148" s="1524">
        <v>16</v>
      </c>
      <c r="N1148" s="1522">
        <v>7.1396697902721996E-3</v>
      </c>
      <c r="O1148" s="1550" t="s">
        <v>222</v>
      </c>
      <c r="P1148" s="1551"/>
      <c r="Q1148" s="1551"/>
      <c r="R1148" s="1719"/>
      <c r="S1148" s="1720"/>
      <c r="T1148" s="1721"/>
      <c r="U1148" s="4"/>
      <c r="V1148" s="4"/>
      <c r="W1148" s="4"/>
      <c r="X1148" s="4"/>
      <c r="Y1148"/>
      <c r="Z1148"/>
      <c r="AA1148"/>
      <c r="AB1148"/>
      <c r="AC1148"/>
      <c r="AD1148"/>
      <c r="AE1148"/>
      <c r="AF1148"/>
      <c r="AG1148"/>
      <c r="AH1148"/>
      <c r="AI1148"/>
      <c r="AJ1148"/>
      <c r="AK1148"/>
    </row>
    <row r="1149" spans="1:37" ht="13.5" thickBot="1" x14ac:dyDescent="0.35">
      <c r="A1149" s="1090" t="s">
        <v>46</v>
      </c>
      <c r="B1149" s="1427">
        <v>439</v>
      </c>
      <c r="C1149" s="1427">
        <v>925</v>
      </c>
      <c r="D1149" s="1427">
        <v>611</v>
      </c>
      <c r="E1149" s="1552">
        <v>266</v>
      </c>
      <c r="F1149" s="1553">
        <v>0.99999999999999978</v>
      </c>
      <c r="G1149" s="1540" t="s">
        <v>17</v>
      </c>
      <c r="H1149" s="1792" t="s">
        <v>17</v>
      </c>
      <c r="I1149" s="1540" t="s">
        <v>17</v>
      </c>
      <c r="J1149" s="1792" t="s">
        <v>17</v>
      </c>
      <c r="K1149" s="1552">
        <v>1975</v>
      </c>
      <c r="L1149" s="1553">
        <v>1</v>
      </c>
      <c r="M1149" s="1552">
        <v>2241</v>
      </c>
      <c r="N1149" s="1553">
        <v>0.99999999999999989</v>
      </c>
      <c r="O1149" s="1554"/>
      <c r="P1149" s="1555"/>
      <c r="Q1149" s="1555"/>
      <c r="R1149" s="1722"/>
      <c r="S1149" s="1723"/>
      <c r="T1149" s="1724"/>
      <c r="U1149" s="4"/>
      <c r="V1149" s="4"/>
      <c r="W1149" s="4"/>
      <c r="X1149" s="4"/>
      <c r="Y1149"/>
      <c r="Z1149"/>
      <c r="AA1149"/>
      <c r="AB1149"/>
      <c r="AC1149"/>
      <c r="AD1149"/>
      <c r="AE1149"/>
      <c r="AF1149"/>
      <c r="AG1149"/>
      <c r="AH1149"/>
      <c r="AI1149"/>
      <c r="AJ1149"/>
      <c r="AK1149"/>
    </row>
    <row r="1150" spans="1:37" ht="13" x14ac:dyDescent="0.3">
      <c r="A1150"/>
      <c r="B1150" s="4"/>
      <c r="C1150" s="4"/>
      <c r="D1150" s="4"/>
      <c r="E1150" s="1559" t="s">
        <v>537</v>
      </c>
      <c r="F1150" s="1560" t="s">
        <v>538</v>
      </c>
      <c r="G1150" s="1559" t="s">
        <v>537</v>
      </c>
      <c r="H1150" s="1560" t="s">
        <v>538</v>
      </c>
      <c r="I1150" s="1559" t="s">
        <v>537</v>
      </c>
      <c r="J1150" s="1560" t="s">
        <v>538</v>
      </c>
      <c r="K1150" s="1559" t="s">
        <v>537</v>
      </c>
      <c r="L1150" s="1560" t="s">
        <v>538</v>
      </c>
      <c r="M1150" s="1559" t="s">
        <v>537</v>
      </c>
      <c r="N1150" s="1560" t="s">
        <v>538</v>
      </c>
      <c r="O1150"/>
      <c r="P1150"/>
      <c r="Q1150"/>
      <c r="R1150"/>
      <c r="S1150" s="4"/>
      <c r="T1150" s="4"/>
      <c r="U1150" s="4"/>
      <c r="V1150" s="4"/>
      <c r="W1150" s="4"/>
      <c r="X1150" s="4"/>
      <c r="Y1150"/>
      <c r="Z1150"/>
      <c r="AA1150"/>
      <c r="AB1150"/>
      <c r="AC1150"/>
      <c r="AD1150"/>
      <c r="AE1150"/>
      <c r="AF1150"/>
      <c r="AG1150"/>
      <c r="AH1150"/>
      <c r="AI1150"/>
      <c r="AJ1150"/>
      <c r="AK1150"/>
    </row>
    <row r="1151" spans="1:37" ht="13" thickBot="1" x14ac:dyDescent="0.3">
      <c r="A1151"/>
      <c r="B1151" s="4"/>
      <c r="C1151" s="4"/>
      <c r="D1151" s="4"/>
      <c r="E1151" s="1561">
        <v>0.64661654135338331</v>
      </c>
      <c r="F1151" s="1562">
        <v>0.35338345864661658</v>
      </c>
      <c r="G1151" s="1561" t="s">
        <v>17</v>
      </c>
      <c r="H1151" s="1562" t="s">
        <v>17</v>
      </c>
      <c r="I1151" s="1561" t="s">
        <v>17</v>
      </c>
      <c r="J1151" s="1562" t="s">
        <v>17</v>
      </c>
      <c r="K1151" s="1561">
        <v>0.72911392405063291</v>
      </c>
      <c r="L1151" s="1562">
        <v>0.27088607594936709</v>
      </c>
      <c r="M1151" s="1561">
        <v>0.71932173136992406</v>
      </c>
      <c r="N1151" s="1562">
        <v>0.28067826863007589</v>
      </c>
      <c r="O1151"/>
      <c r="P1151"/>
      <c r="Q1151"/>
      <c r="R1151"/>
      <c r="S1151" s="4"/>
      <c r="T1151" s="4"/>
      <c r="U1151" s="4"/>
      <c r="V1151" s="4"/>
      <c r="W1151" s="4"/>
      <c r="X1151" s="4"/>
      <c r="Y1151"/>
      <c r="Z1151"/>
      <c r="AA1151"/>
      <c r="AB1151"/>
      <c r="AC1151"/>
      <c r="AD1151"/>
      <c r="AE1151"/>
      <c r="AF1151"/>
      <c r="AG1151"/>
      <c r="AH1151"/>
      <c r="AI1151"/>
      <c r="AJ1151"/>
      <c r="AK1151"/>
    </row>
    <row r="1152" spans="1:37" ht="25.5" thickBot="1" x14ac:dyDescent="0.55000000000000004">
      <c r="A1152" s="1011" t="s">
        <v>585</v>
      </c>
      <c r="B1152" s="1012"/>
      <c r="C1152" s="1012"/>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c r="AD1152"/>
      <c r="AE1152"/>
      <c r="AF1152"/>
      <c r="AG1152"/>
      <c r="AH1152"/>
      <c r="AI1152"/>
      <c r="AJ1152"/>
      <c r="AK1152"/>
    </row>
    <row r="1153" spans="1:37" ht="13.5" thickBot="1" x14ac:dyDescent="0.35">
      <c r="A1153" s="1414" t="s">
        <v>191</v>
      </c>
      <c r="B1153" s="4"/>
      <c r="C1153" s="4"/>
      <c r="D1153" s="4"/>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4"/>
      <c r="AC1153"/>
      <c r="AD1153"/>
      <c r="AE1153"/>
      <c r="AF1153"/>
      <c r="AG1153"/>
      <c r="AH1153"/>
      <c r="AI1153"/>
      <c r="AJ1153"/>
      <c r="AK1153"/>
    </row>
    <row r="1154" spans="1:37" ht="13.5" thickTop="1" x14ac:dyDescent="0.3">
      <c r="A1154" s="1017" t="s">
        <v>192</v>
      </c>
      <c r="B1154" s="1491">
        <v>27681</v>
      </c>
      <c r="C1154" s="931">
        <v>27690</v>
      </c>
      <c r="D1154" s="931">
        <v>27704</v>
      </c>
      <c r="E1154" s="931">
        <v>27718</v>
      </c>
      <c r="F1154" s="931">
        <v>27746</v>
      </c>
      <c r="G1154" s="1495">
        <v>1975</v>
      </c>
      <c r="H1154" s="1019"/>
      <c r="I1154" s="1019"/>
      <c r="J1154" s="1020"/>
      <c r="K1154" s="1020"/>
      <c r="L1154" s="1020"/>
      <c r="M1154" s="1020"/>
      <c r="N1154" s="1021"/>
      <c r="O1154" s="1022"/>
      <c r="P1154" s="1022"/>
      <c r="Q1154" s="1022"/>
      <c r="R1154" s="1023"/>
      <c r="S1154" s="1023"/>
      <c r="T1154" s="1701"/>
      <c r="U1154" s="1702"/>
      <c r="V1154" s="1703"/>
      <c r="W1154" s="4"/>
      <c r="X1154" s="4"/>
      <c r="Y1154" s="4"/>
      <c r="Z1154" s="4"/>
      <c r="AA1154" s="4"/>
      <c r="AB1154"/>
      <c r="AC1154"/>
      <c r="AD1154"/>
      <c r="AE1154"/>
      <c r="AF1154"/>
      <c r="AG1154"/>
      <c r="AH1154"/>
      <c r="AI1154"/>
      <c r="AJ1154"/>
      <c r="AK1154"/>
    </row>
    <row r="1155" spans="1:37" ht="13" x14ac:dyDescent="0.3">
      <c r="A1155" s="1025" t="s">
        <v>193</v>
      </c>
      <c r="B1155" s="1496" t="s">
        <v>242</v>
      </c>
      <c r="C1155" s="1173" t="s">
        <v>242</v>
      </c>
      <c r="D1155" s="1173" t="s">
        <v>242</v>
      </c>
      <c r="E1155" s="1173" t="s">
        <v>242</v>
      </c>
      <c r="F1155" s="1173" t="s">
        <v>242</v>
      </c>
      <c r="G1155" s="1499"/>
      <c r="H1155" s="1500"/>
      <c r="I1155" s="1500"/>
      <c r="J1155" s="1501"/>
      <c r="K1155" s="1501"/>
      <c r="L1155" s="1501"/>
      <c r="M1155" s="1501"/>
      <c r="N1155" s="1502"/>
      <c r="O1155" s="1173"/>
      <c r="P1155" s="1173"/>
      <c r="Q1155" s="1173"/>
      <c r="R1155" s="1503"/>
      <c r="S1155" s="1503"/>
      <c r="T1155" s="1704"/>
      <c r="U1155" s="1705"/>
      <c r="V1155" s="1706"/>
      <c r="W1155" s="4"/>
      <c r="X1155" s="4"/>
      <c r="Y1155" s="4"/>
      <c r="Z1155" s="4"/>
      <c r="AA1155" s="4"/>
      <c r="AB1155"/>
      <c r="AC1155"/>
      <c r="AD1155"/>
      <c r="AE1155"/>
      <c r="AF1155"/>
      <c r="AG1155"/>
      <c r="AH1155"/>
      <c r="AI1155"/>
      <c r="AJ1155"/>
      <c r="AK1155"/>
    </row>
    <row r="1156" spans="1:37" ht="13" x14ac:dyDescent="0.3">
      <c r="A1156" s="1025" t="s">
        <v>195</v>
      </c>
      <c r="B1156" s="1496" t="s">
        <v>260</v>
      </c>
      <c r="C1156" s="1173" t="s">
        <v>196</v>
      </c>
      <c r="D1156" s="1173" t="s">
        <v>196</v>
      </c>
      <c r="E1156" s="1173" t="s">
        <v>196</v>
      </c>
      <c r="F1156" s="1173" t="s">
        <v>196</v>
      </c>
      <c r="G1156" s="1033" t="s">
        <v>46</v>
      </c>
      <c r="H1156" s="1500"/>
      <c r="I1156" s="1501"/>
      <c r="J1156" s="1501"/>
      <c r="K1156" s="1501"/>
      <c r="L1156" s="1501"/>
      <c r="M1156" s="1501"/>
      <c r="N1156" s="1502"/>
      <c r="O1156" s="1173"/>
      <c r="P1156" s="1173"/>
      <c r="Q1156" s="1503"/>
      <c r="R1156" s="1503"/>
      <c r="S1156" s="1503"/>
      <c r="T1156" s="1704"/>
      <c r="U1156" s="1705"/>
      <c r="V1156" s="1706"/>
      <c r="W1156" s="4"/>
      <c r="X1156" s="4"/>
      <c r="Y1156" s="4"/>
      <c r="Z1156" s="4"/>
      <c r="AA1156" s="4"/>
      <c r="AB1156"/>
      <c r="AC1156"/>
      <c r="AD1156"/>
      <c r="AE1156"/>
      <c r="AF1156"/>
      <c r="AG1156"/>
      <c r="AH1156"/>
      <c r="AI1156"/>
      <c r="AJ1156"/>
      <c r="AK1156"/>
    </row>
    <row r="1157" spans="1:37" ht="13.5" thickBot="1" x14ac:dyDescent="0.35">
      <c r="A1157" s="1504" t="s">
        <v>292</v>
      </c>
      <c r="B1157" s="1505">
        <v>8740</v>
      </c>
      <c r="C1157" s="1268">
        <v>8620</v>
      </c>
      <c r="D1157" s="1268">
        <v>6640</v>
      </c>
      <c r="E1157" s="1268">
        <v>11400</v>
      </c>
      <c r="F1157" s="1268">
        <v>10400</v>
      </c>
      <c r="G1157" s="1508" t="s">
        <v>531</v>
      </c>
      <c r="H1157" s="1605"/>
      <c r="I1157" s="1510"/>
      <c r="J1157" s="1510"/>
      <c r="K1157" s="1510"/>
      <c r="L1157" s="1510"/>
      <c r="M1157" s="1510"/>
      <c r="N1157" s="1511"/>
      <c r="O1157" s="1512" t="s">
        <v>532</v>
      </c>
      <c r="P1157" s="1513"/>
      <c r="Q1157" s="1514"/>
      <c r="R1157" s="1503"/>
      <c r="S1157" s="1503"/>
      <c r="T1157" s="1704"/>
      <c r="U1157" s="1705"/>
      <c r="V1157" s="1706"/>
      <c r="W1157" s="4"/>
      <c r="X1157" s="4"/>
      <c r="Y1157" s="4"/>
      <c r="Z1157" s="4"/>
      <c r="AA1157" s="4"/>
      <c r="AB1157"/>
      <c r="AC1157"/>
      <c r="AD1157"/>
      <c r="AE1157"/>
      <c r="AF1157"/>
      <c r="AG1157"/>
      <c r="AH1157"/>
      <c r="AI1157"/>
      <c r="AJ1157"/>
      <c r="AK1157"/>
    </row>
    <row r="1158" spans="1:37" ht="13.5" thickBot="1" x14ac:dyDescent="0.35">
      <c r="A1158" s="1515" t="s">
        <v>199</v>
      </c>
      <c r="B1158" s="1505" t="s">
        <v>206</v>
      </c>
      <c r="C1158" s="1268" t="s">
        <v>206</v>
      </c>
      <c r="D1158" s="1268" t="s">
        <v>206</v>
      </c>
      <c r="E1158" s="1268" t="s">
        <v>206</v>
      </c>
      <c r="F1158" s="1268" t="s">
        <v>201</v>
      </c>
      <c r="G1158" s="1050" t="s">
        <v>201</v>
      </c>
      <c r="H1158" s="1051" t="s">
        <v>202</v>
      </c>
      <c r="I1158" s="1050" t="s">
        <v>200</v>
      </c>
      <c r="J1158" s="1051" t="s">
        <v>204</v>
      </c>
      <c r="K1158" s="1050" t="s">
        <v>248</v>
      </c>
      <c r="L1158" s="1516" t="s">
        <v>204</v>
      </c>
      <c r="M1158" s="1050" t="s">
        <v>206</v>
      </c>
      <c r="N1158" s="1051" t="s">
        <v>202</v>
      </c>
      <c r="O1158" s="1517" t="s">
        <v>207</v>
      </c>
      <c r="P1158" s="1051" t="s">
        <v>204</v>
      </c>
      <c r="Q1158" s="1518"/>
      <c r="R1158" s="1503"/>
      <c r="S1158" s="1503"/>
      <c r="T1158" s="1704"/>
      <c r="U1158" s="1705"/>
      <c r="V1158" s="1706"/>
      <c r="W1158" s="4"/>
      <c r="X1158" s="4"/>
      <c r="Y1158" s="4"/>
      <c r="Z1158" s="4"/>
      <c r="AA1158" s="4"/>
      <c r="AB1158"/>
      <c r="AC1158"/>
      <c r="AD1158"/>
      <c r="AE1158"/>
      <c r="AF1158"/>
      <c r="AG1158"/>
      <c r="AH1158"/>
      <c r="AI1158"/>
      <c r="AJ1158"/>
      <c r="AK1158"/>
    </row>
    <row r="1159" spans="1:37" ht="13" x14ac:dyDescent="0.3">
      <c r="A1159" s="1053" t="s">
        <v>208</v>
      </c>
      <c r="B1159" s="1273">
        <v>0</v>
      </c>
      <c r="C1159" s="1273">
        <v>22</v>
      </c>
      <c r="D1159" s="1273">
        <v>8</v>
      </c>
      <c r="E1159" s="1273">
        <v>0</v>
      </c>
      <c r="F1159" s="1725">
        <v>0</v>
      </c>
      <c r="G1159" s="1523" t="s">
        <v>17</v>
      </c>
      <c r="H1159" s="1522" t="s">
        <v>17</v>
      </c>
      <c r="I1159" s="1523" t="s">
        <v>17</v>
      </c>
      <c r="J1159" s="1522" t="s">
        <v>17</v>
      </c>
      <c r="K1159" s="1523" t="s">
        <v>17</v>
      </c>
      <c r="L1159" s="1522" t="s">
        <v>17</v>
      </c>
      <c r="M1159" s="1523">
        <v>30</v>
      </c>
      <c r="N1159" s="1522">
        <v>2.0174848688634835E-2</v>
      </c>
      <c r="O1159" s="1524">
        <v>30</v>
      </c>
      <c r="P1159" s="1522">
        <v>2.0174848688634835E-2</v>
      </c>
      <c r="Q1159" s="1525" t="s">
        <v>208</v>
      </c>
      <c r="R1159" s="1503"/>
      <c r="S1159" s="1503"/>
      <c r="T1159" s="1704"/>
      <c r="U1159" s="1705"/>
      <c r="V1159" s="1706"/>
      <c r="W1159" s="4"/>
      <c r="X1159" s="4"/>
      <c r="Y1159" s="4"/>
      <c r="Z1159" s="4"/>
      <c r="AA1159" s="4"/>
      <c r="AB1159"/>
      <c r="AC1159"/>
      <c r="AD1159"/>
      <c r="AE1159"/>
      <c r="AF1159"/>
      <c r="AG1159"/>
      <c r="AH1159"/>
      <c r="AI1159"/>
      <c r="AJ1159"/>
      <c r="AK1159"/>
    </row>
    <row r="1160" spans="1:37" ht="13" x14ac:dyDescent="0.3">
      <c r="A1160" s="1065" t="s">
        <v>209</v>
      </c>
      <c r="B1160" s="1274">
        <v>17</v>
      </c>
      <c r="C1160" s="1274">
        <v>46</v>
      </c>
      <c r="D1160" s="1274">
        <v>34</v>
      </c>
      <c r="E1160" s="1274">
        <v>0</v>
      </c>
      <c r="F1160" s="1727">
        <v>40</v>
      </c>
      <c r="G1160" s="1523" t="s">
        <v>17</v>
      </c>
      <c r="H1160" s="1522" t="s">
        <v>17</v>
      </c>
      <c r="I1160" s="1523" t="s">
        <v>17</v>
      </c>
      <c r="J1160" s="1522" t="s">
        <v>17</v>
      </c>
      <c r="K1160" s="1523" t="s">
        <v>17</v>
      </c>
      <c r="L1160" s="1522" t="s">
        <v>17</v>
      </c>
      <c r="M1160" s="1523">
        <v>97</v>
      </c>
      <c r="N1160" s="1522">
        <v>6.5232010759919301E-2</v>
      </c>
      <c r="O1160" s="1524">
        <v>97</v>
      </c>
      <c r="P1160" s="1522">
        <v>6.5232010759919301E-2</v>
      </c>
      <c r="Q1160" s="1525" t="s">
        <v>209</v>
      </c>
      <c r="R1160" s="1503"/>
      <c r="S1160" s="1503"/>
      <c r="T1160" s="1704"/>
      <c r="U1160" s="1705"/>
      <c r="V1160" s="1706"/>
      <c r="W1160" s="4"/>
      <c r="X1160" s="4"/>
      <c r="Y1160" s="4"/>
      <c r="Z1160" s="4"/>
      <c r="AA1160" s="4"/>
      <c r="AB1160"/>
      <c r="AC1160"/>
      <c r="AD1160"/>
      <c r="AE1160"/>
      <c r="AF1160"/>
      <c r="AG1160"/>
      <c r="AH1160"/>
      <c r="AI1160"/>
      <c r="AJ1160"/>
      <c r="AK1160"/>
    </row>
    <row r="1161" spans="1:37" ht="13" x14ac:dyDescent="0.3">
      <c r="A1161" s="1065" t="s">
        <v>211</v>
      </c>
      <c r="B1161" s="1274">
        <v>54</v>
      </c>
      <c r="C1161" s="1274">
        <v>78</v>
      </c>
      <c r="D1161" s="1274">
        <v>25</v>
      </c>
      <c r="E1161" s="1274">
        <v>0</v>
      </c>
      <c r="F1161" s="1727">
        <v>99</v>
      </c>
      <c r="G1161" s="1523" t="s">
        <v>17</v>
      </c>
      <c r="H1161" s="1522" t="s">
        <v>17</v>
      </c>
      <c r="I1161" s="1523" t="s">
        <v>17</v>
      </c>
      <c r="J1161" s="1522" t="s">
        <v>17</v>
      </c>
      <c r="K1161" s="1523" t="s">
        <v>17</v>
      </c>
      <c r="L1161" s="1522" t="s">
        <v>17</v>
      </c>
      <c r="M1161" s="1523">
        <v>157</v>
      </c>
      <c r="N1161" s="1522">
        <v>0.10558170813718896</v>
      </c>
      <c r="O1161" s="1524">
        <v>157</v>
      </c>
      <c r="P1161" s="1522">
        <v>0.10558170813718896</v>
      </c>
      <c r="Q1161" s="1529" t="s">
        <v>211</v>
      </c>
      <c r="R1161" s="1503"/>
      <c r="S1161" s="1503"/>
      <c r="T1161" s="1704"/>
      <c r="U1161" s="1705"/>
      <c r="V1161" s="1706"/>
      <c r="W1161" s="4"/>
      <c r="X1161" s="4"/>
      <c r="Y1161" s="4"/>
      <c r="Z1161" s="4"/>
      <c r="AA1161" s="4"/>
      <c r="AB1161"/>
      <c r="AC1161"/>
      <c r="AD1161"/>
      <c r="AE1161"/>
      <c r="AF1161"/>
      <c r="AG1161"/>
      <c r="AH1161"/>
      <c r="AI1161"/>
      <c r="AJ1161"/>
      <c r="AK1161"/>
    </row>
    <row r="1162" spans="1:37" ht="13" x14ac:dyDescent="0.3">
      <c r="A1162" s="1065" t="s">
        <v>212</v>
      </c>
      <c r="B1162" s="1274">
        <v>80</v>
      </c>
      <c r="C1162" s="1274">
        <v>50</v>
      </c>
      <c r="D1162" s="1274">
        <v>46</v>
      </c>
      <c r="E1162" s="1274">
        <v>0</v>
      </c>
      <c r="F1162" s="1727">
        <v>14</v>
      </c>
      <c r="G1162" s="1523" t="s">
        <v>17</v>
      </c>
      <c r="H1162" s="1522" t="s">
        <v>17</v>
      </c>
      <c r="I1162" s="1523" t="s">
        <v>17</v>
      </c>
      <c r="J1162" s="1522" t="s">
        <v>17</v>
      </c>
      <c r="K1162" s="1523" t="s">
        <v>17</v>
      </c>
      <c r="L1162" s="1522" t="s">
        <v>17</v>
      </c>
      <c r="M1162" s="1523">
        <v>176</v>
      </c>
      <c r="N1162" s="1522">
        <v>0.1183591123066577</v>
      </c>
      <c r="O1162" s="1524">
        <v>176</v>
      </c>
      <c r="P1162" s="1522">
        <v>0.1183591123066577</v>
      </c>
      <c r="Q1162" s="1529" t="s">
        <v>212</v>
      </c>
      <c r="R1162" s="1503"/>
      <c r="S1162" s="1503"/>
      <c r="T1162" s="1704"/>
      <c r="U1162" s="1705"/>
      <c r="V1162" s="1706"/>
      <c r="W1162" s="4"/>
      <c r="X1162" s="4"/>
      <c r="Y1162" s="4"/>
      <c r="Z1162" s="4"/>
      <c r="AA1162" s="4"/>
      <c r="AB1162"/>
      <c r="AC1162"/>
      <c r="AD1162"/>
      <c r="AE1162"/>
      <c r="AF1162"/>
      <c r="AG1162"/>
      <c r="AH1162"/>
      <c r="AI1162"/>
      <c r="AJ1162"/>
      <c r="AK1162"/>
    </row>
    <row r="1163" spans="1:37" ht="13" x14ac:dyDescent="0.3">
      <c r="A1163" s="1065" t="s">
        <v>213</v>
      </c>
      <c r="B1163" s="1274">
        <v>44</v>
      </c>
      <c r="C1163" s="1274">
        <v>28</v>
      </c>
      <c r="D1163" s="1274">
        <v>29</v>
      </c>
      <c r="E1163" s="1274">
        <v>0</v>
      </c>
      <c r="F1163" s="1727">
        <v>9</v>
      </c>
      <c r="G1163" s="1523" t="s">
        <v>17</v>
      </c>
      <c r="H1163" s="1522" t="s">
        <v>17</v>
      </c>
      <c r="I1163" s="1523" t="s">
        <v>17</v>
      </c>
      <c r="J1163" s="1522" t="s">
        <v>17</v>
      </c>
      <c r="K1163" s="1523" t="s">
        <v>17</v>
      </c>
      <c r="L1163" s="1522" t="s">
        <v>17</v>
      </c>
      <c r="M1163" s="1523">
        <v>101</v>
      </c>
      <c r="N1163" s="1522">
        <v>6.7921990585070618E-2</v>
      </c>
      <c r="O1163" s="1524">
        <v>101</v>
      </c>
      <c r="P1163" s="1522">
        <v>6.7921990585070618E-2</v>
      </c>
      <c r="Q1163" s="1529" t="s">
        <v>213</v>
      </c>
      <c r="R1163" s="1503"/>
      <c r="S1163" s="1503"/>
      <c r="T1163" s="1704"/>
      <c r="U1163" s="1705"/>
      <c r="V1163" s="1706"/>
      <c r="W1163" s="4"/>
      <c r="X1163" s="4"/>
      <c r="Y1163" s="4"/>
      <c r="Z1163" s="4"/>
      <c r="AA1163" s="4"/>
      <c r="AB1163"/>
      <c r="AC1163"/>
      <c r="AD1163"/>
      <c r="AE1163"/>
      <c r="AF1163"/>
      <c r="AG1163"/>
      <c r="AH1163"/>
      <c r="AI1163"/>
      <c r="AJ1163"/>
      <c r="AK1163"/>
    </row>
    <row r="1164" spans="1:37" ht="13" x14ac:dyDescent="0.3">
      <c r="A1164" s="1065" t="s">
        <v>214</v>
      </c>
      <c r="B1164" s="1274">
        <v>44</v>
      </c>
      <c r="C1164" s="1274">
        <v>52</v>
      </c>
      <c r="D1164" s="1274">
        <v>34</v>
      </c>
      <c r="E1164" s="1274">
        <v>6</v>
      </c>
      <c r="F1164" s="1727">
        <v>7</v>
      </c>
      <c r="G1164" s="1523" t="s">
        <v>17</v>
      </c>
      <c r="H1164" s="1522" t="s">
        <v>17</v>
      </c>
      <c r="I1164" s="1523" t="s">
        <v>17</v>
      </c>
      <c r="J1164" s="1522" t="s">
        <v>17</v>
      </c>
      <c r="K1164" s="1523" t="s">
        <v>17</v>
      </c>
      <c r="L1164" s="1522" t="s">
        <v>17</v>
      </c>
      <c r="M1164" s="1523">
        <v>136</v>
      </c>
      <c r="N1164" s="1522">
        <v>9.1459314055144583E-2</v>
      </c>
      <c r="O1164" s="1524">
        <v>136</v>
      </c>
      <c r="P1164" s="1522">
        <v>9.1459314055144583E-2</v>
      </c>
      <c r="Q1164" s="1529" t="s">
        <v>214</v>
      </c>
      <c r="R1164" s="1503"/>
      <c r="S1164" s="1503"/>
      <c r="T1164" s="1704"/>
      <c r="U1164" s="1705"/>
      <c r="V1164" s="1706"/>
      <c r="W1164" s="4"/>
      <c r="X1164" s="4"/>
      <c r="Y1164" s="4"/>
      <c r="Z1164" s="4"/>
      <c r="AA1164" s="4"/>
      <c r="AB1164"/>
      <c r="AC1164"/>
      <c r="AD1164"/>
      <c r="AE1164"/>
      <c r="AF1164"/>
      <c r="AG1164"/>
      <c r="AH1164"/>
      <c r="AI1164"/>
      <c r="AJ1164"/>
      <c r="AK1164"/>
    </row>
    <row r="1165" spans="1:37" ht="13" x14ac:dyDescent="0.3">
      <c r="A1165" s="1065" t="s">
        <v>215</v>
      </c>
      <c r="B1165" s="1274">
        <v>40</v>
      </c>
      <c r="C1165" s="1274">
        <v>46</v>
      </c>
      <c r="D1165" s="1274">
        <v>46</v>
      </c>
      <c r="E1165" s="1274">
        <v>0</v>
      </c>
      <c r="F1165" s="1727">
        <v>0</v>
      </c>
      <c r="G1165" s="1523" t="s">
        <v>17</v>
      </c>
      <c r="H1165" s="1522" t="s">
        <v>17</v>
      </c>
      <c r="I1165" s="1523" t="s">
        <v>17</v>
      </c>
      <c r="J1165" s="1522" t="s">
        <v>17</v>
      </c>
      <c r="K1165" s="1523" t="s">
        <v>17</v>
      </c>
      <c r="L1165" s="1522" t="s">
        <v>17</v>
      </c>
      <c r="M1165" s="1523">
        <v>132</v>
      </c>
      <c r="N1165" s="1522">
        <v>8.876933422999328E-2</v>
      </c>
      <c r="O1165" s="1524">
        <v>132</v>
      </c>
      <c r="P1165" s="1522">
        <v>8.876933422999328E-2</v>
      </c>
      <c r="Q1165" s="1529" t="s">
        <v>215</v>
      </c>
      <c r="R1165" s="1503"/>
      <c r="S1165" s="1503"/>
      <c r="T1165" s="1704"/>
      <c r="U1165" s="1705"/>
      <c r="V1165" s="1706"/>
      <c r="W1165" s="4"/>
      <c r="X1165" s="4"/>
      <c r="Y1165" s="4"/>
      <c r="Z1165" s="4"/>
      <c r="AA1165" s="4"/>
      <c r="AB1165"/>
      <c r="AC1165"/>
      <c r="AD1165"/>
      <c r="AE1165"/>
      <c r="AF1165"/>
      <c r="AG1165"/>
      <c r="AH1165"/>
      <c r="AI1165"/>
      <c r="AJ1165"/>
      <c r="AK1165"/>
    </row>
    <row r="1166" spans="1:37" ht="13.5" thickBot="1" x14ac:dyDescent="0.35">
      <c r="A1166" s="1069" t="s">
        <v>216</v>
      </c>
      <c r="B1166" s="1279">
        <v>5</v>
      </c>
      <c r="C1166" s="1279">
        <v>5</v>
      </c>
      <c r="D1166" s="1279">
        <v>0</v>
      </c>
      <c r="E1166" s="1279">
        <v>0</v>
      </c>
      <c r="F1166" s="1728">
        <v>3</v>
      </c>
      <c r="G1166" s="1534" t="s">
        <v>17</v>
      </c>
      <c r="H1166" s="1533" t="s">
        <v>17</v>
      </c>
      <c r="I1166" s="1534" t="s">
        <v>17</v>
      </c>
      <c r="J1166" s="1533" t="s">
        <v>17</v>
      </c>
      <c r="K1166" s="1534" t="s">
        <v>17</v>
      </c>
      <c r="L1166" s="1533" t="s">
        <v>17</v>
      </c>
      <c r="M1166" s="1534">
        <v>10</v>
      </c>
      <c r="N1166" s="1533">
        <v>6.7249495628782787E-3</v>
      </c>
      <c r="O1166" s="1663">
        <v>10</v>
      </c>
      <c r="P1166" s="1533">
        <v>6.7249495628782787E-3</v>
      </c>
      <c r="Q1166" s="1536" t="s">
        <v>216</v>
      </c>
      <c r="R1166" s="1537"/>
      <c r="S1166" s="1537"/>
      <c r="T1166" s="1709"/>
      <c r="U1166" s="1710"/>
      <c r="V1166" s="1711"/>
      <c r="W1166" s="4"/>
      <c r="X1166" s="4"/>
      <c r="Y1166" s="4"/>
      <c r="Z1166" s="4"/>
      <c r="AA1166" s="4"/>
      <c r="AB1166"/>
      <c r="AC1166"/>
      <c r="AD1166"/>
      <c r="AE1166"/>
      <c r="AF1166"/>
      <c r="AG1166"/>
      <c r="AH1166"/>
      <c r="AI1166"/>
      <c r="AJ1166"/>
      <c r="AK1166"/>
    </row>
    <row r="1167" spans="1:37" ht="13" x14ac:dyDescent="0.3">
      <c r="A1167" s="1053" t="s">
        <v>217</v>
      </c>
      <c r="B1167" s="1273">
        <v>251</v>
      </c>
      <c r="C1167" s="1273">
        <v>109</v>
      </c>
      <c r="D1167" s="1273">
        <v>101</v>
      </c>
      <c r="E1167" s="1273">
        <v>130</v>
      </c>
      <c r="F1167" s="1725">
        <v>91</v>
      </c>
      <c r="G1167" s="1542" t="s">
        <v>17</v>
      </c>
      <c r="H1167" s="1541" t="s">
        <v>17</v>
      </c>
      <c r="I1167" s="1542" t="s">
        <v>17</v>
      </c>
      <c r="J1167" s="1541" t="s">
        <v>17</v>
      </c>
      <c r="K1167" s="1542" t="s">
        <v>17</v>
      </c>
      <c r="L1167" s="1541" t="s">
        <v>17</v>
      </c>
      <c r="M1167" s="1542">
        <v>591</v>
      </c>
      <c r="N1167" s="1541">
        <v>0.39744451916610624</v>
      </c>
      <c r="O1167" s="1543">
        <v>591</v>
      </c>
      <c r="P1167" s="1541">
        <v>0.39744451916610624</v>
      </c>
      <c r="Q1167" s="1544" t="s">
        <v>217</v>
      </c>
      <c r="R1167" s="1545"/>
      <c r="S1167" s="1545"/>
      <c r="T1167" s="1713"/>
      <c r="U1167" s="1714"/>
      <c r="V1167" s="1715"/>
      <c r="W1167" s="4"/>
      <c r="X1167" s="4"/>
      <c r="Y1167" s="4"/>
      <c r="Z1167" s="4"/>
      <c r="AA1167" s="4"/>
      <c r="AB1167"/>
      <c r="AC1167"/>
      <c r="AD1167"/>
      <c r="AE1167"/>
      <c r="AF1167"/>
      <c r="AG1167"/>
      <c r="AH1167"/>
      <c r="AI1167"/>
      <c r="AJ1167"/>
      <c r="AK1167"/>
    </row>
    <row r="1168" spans="1:37" ht="13" x14ac:dyDescent="0.3">
      <c r="A1168" s="1065" t="s">
        <v>219</v>
      </c>
      <c r="B1168" s="1274">
        <v>8</v>
      </c>
      <c r="C1168" s="1274" t="s">
        <v>218</v>
      </c>
      <c r="D1168" s="1274">
        <v>37</v>
      </c>
      <c r="E1168" s="1274">
        <v>12</v>
      </c>
      <c r="F1168" s="1727">
        <v>3</v>
      </c>
      <c r="G1168" s="1523" t="s">
        <v>17</v>
      </c>
      <c r="H1168" s="1522" t="s">
        <v>17</v>
      </c>
      <c r="I1168" s="1523" t="s">
        <v>17</v>
      </c>
      <c r="J1168" s="1522" t="s">
        <v>17</v>
      </c>
      <c r="K1168" s="1523" t="s">
        <v>17</v>
      </c>
      <c r="L1168" s="1522" t="s">
        <v>17</v>
      </c>
      <c r="M1168" s="1523">
        <v>57</v>
      </c>
      <c r="N1168" s="1522">
        <v>3.833221250840619E-2</v>
      </c>
      <c r="O1168" s="1524">
        <v>57</v>
      </c>
      <c r="P1168" s="1522">
        <v>3.833221250840619E-2</v>
      </c>
      <c r="Q1168" s="1525" t="s">
        <v>219</v>
      </c>
      <c r="R1168" s="1546"/>
      <c r="S1168" s="1546"/>
      <c r="T1168" s="1716"/>
      <c r="U1168" s="1717"/>
      <c r="V1168" s="1718"/>
      <c r="W1168" s="4"/>
      <c r="X1168" s="4"/>
      <c r="Y1168" s="4"/>
      <c r="Z1168" s="4"/>
      <c r="AA1168" s="4"/>
      <c r="AB1168"/>
      <c r="AC1168"/>
      <c r="AD1168"/>
      <c r="AE1168"/>
      <c r="AF1168"/>
      <c r="AG1168"/>
      <c r="AH1168"/>
      <c r="AI1168"/>
      <c r="AJ1168"/>
      <c r="AK1168"/>
    </row>
    <row r="1169" spans="1:37" ht="13" x14ac:dyDescent="0.3">
      <c r="A1169" s="1065" t="s">
        <v>220</v>
      </c>
      <c r="B1169" s="1274" t="s">
        <v>218</v>
      </c>
      <c r="C1169" s="1274" t="s">
        <v>218</v>
      </c>
      <c r="D1169" s="1274" t="s">
        <v>218</v>
      </c>
      <c r="E1169" s="1274" t="s">
        <v>218</v>
      </c>
      <c r="F1169" s="1727" t="s">
        <v>218</v>
      </c>
      <c r="G1169" s="1523" t="s">
        <v>17</v>
      </c>
      <c r="H1169" s="1522" t="s">
        <v>17</v>
      </c>
      <c r="I1169" s="1523" t="s">
        <v>17</v>
      </c>
      <c r="J1169" s="1522" t="s">
        <v>17</v>
      </c>
      <c r="K1169" s="1523" t="s">
        <v>17</v>
      </c>
      <c r="L1169" s="1522" t="s">
        <v>17</v>
      </c>
      <c r="M1169" s="1523" t="s">
        <v>218</v>
      </c>
      <c r="N1169" s="1522" t="s">
        <v>218</v>
      </c>
      <c r="O1169" s="1524" t="s">
        <v>218</v>
      </c>
      <c r="P1169" s="1522" t="s">
        <v>218</v>
      </c>
      <c r="Q1169" s="1525" t="s">
        <v>220</v>
      </c>
      <c r="R1169" s="1546"/>
      <c r="S1169" s="1546"/>
      <c r="T1169" s="1716"/>
      <c r="U1169" s="1717"/>
      <c r="V1169" s="1718"/>
      <c r="W1169" s="4"/>
      <c r="X1169" s="4"/>
      <c r="Y1169" s="4"/>
      <c r="Z1169" s="4"/>
      <c r="AA1169" s="4"/>
      <c r="AB1169"/>
      <c r="AC1169"/>
      <c r="AD1169"/>
      <c r="AE1169"/>
      <c r="AF1169"/>
      <c r="AG1169"/>
      <c r="AH1169"/>
      <c r="AI1169"/>
      <c r="AJ1169"/>
      <c r="AK1169"/>
    </row>
    <row r="1170" spans="1:37" ht="13" x14ac:dyDescent="0.3">
      <c r="A1170" s="1065" t="s">
        <v>221</v>
      </c>
      <c r="B1170" s="1274" t="s">
        <v>218</v>
      </c>
      <c r="C1170" s="1274" t="s">
        <v>218</v>
      </c>
      <c r="D1170" s="1274" t="s">
        <v>218</v>
      </c>
      <c r="E1170" s="1274" t="s">
        <v>218</v>
      </c>
      <c r="F1170" s="1727" t="s">
        <v>218</v>
      </c>
      <c r="G1170" s="1523" t="s">
        <v>17</v>
      </c>
      <c r="H1170" s="1522" t="s">
        <v>17</v>
      </c>
      <c r="I1170" s="1523" t="s">
        <v>17</v>
      </c>
      <c r="J1170" s="1522" t="s">
        <v>17</v>
      </c>
      <c r="K1170" s="1523" t="s">
        <v>17</v>
      </c>
      <c r="L1170" s="1522" t="s">
        <v>17</v>
      </c>
      <c r="M1170" s="1523" t="s">
        <v>218</v>
      </c>
      <c r="N1170" s="1522" t="s">
        <v>218</v>
      </c>
      <c r="O1170" s="1524" t="s">
        <v>218</v>
      </c>
      <c r="P1170" s="1522" t="s">
        <v>218</v>
      </c>
      <c r="Q1170" s="1525" t="s">
        <v>221</v>
      </c>
      <c r="R1170" s="1546"/>
      <c r="S1170" s="1546"/>
      <c r="T1170" s="1716"/>
      <c r="U1170" s="1717"/>
      <c r="V1170" s="1718"/>
      <c r="W1170" s="4"/>
      <c r="X1170" s="4"/>
      <c r="Y1170" s="4"/>
      <c r="Z1170" s="4"/>
      <c r="AA1170" s="4"/>
      <c r="AB1170"/>
      <c r="AC1170"/>
      <c r="AD1170"/>
      <c r="AE1170"/>
      <c r="AF1170"/>
      <c r="AG1170"/>
      <c r="AH1170"/>
      <c r="AI1170"/>
      <c r="AJ1170"/>
      <c r="AK1170"/>
    </row>
    <row r="1171" spans="1:37" ht="13.5" thickBot="1" x14ac:dyDescent="0.35">
      <c r="A1171" s="1547" t="s">
        <v>222</v>
      </c>
      <c r="B1171" s="1548" t="s">
        <v>218</v>
      </c>
      <c r="C1171" s="1548" t="s">
        <v>218</v>
      </c>
      <c r="D1171" s="1548" t="s">
        <v>218</v>
      </c>
      <c r="E1171" s="1548" t="s">
        <v>218</v>
      </c>
      <c r="F1171" s="1731" t="s">
        <v>218</v>
      </c>
      <c r="G1171" s="1534" t="s">
        <v>17</v>
      </c>
      <c r="H1171" s="1533" t="s">
        <v>17</v>
      </c>
      <c r="I1171" s="1534" t="s">
        <v>17</v>
      </c>
      <c r="J1171" s="1533" t="s">
        <v>17</v>
      </c>
      <c r="K1171" s="1534" t="s">
        <v>17</v>
      </c>
      <c r="L1171" s="1533" t="s">
        <v>17</v>
      </c>
      <c r="M1171" s="1534" t="s">
        <v>218</v>
      </c>
      <c r="N1171" s="1533" t="s">
        <v>218</v>
      </c>
      <c r="O1171" s="1663" t="s">
        <v>218</v>
      </c>
      <c r="P1171" s="1533" t="s">
        <v>218</v>
      </c>
      <c r="Q1171" s="1550" t="s">
        <v>222</v>
      </c>
      <c r="R1171" s="1551"/>
      <c r="S1171" s="1551"/>
      <c r="T1171" s="1719"/>
      <c r="U1171" s="1720"/>
      <c r="V1171" s="1721"/>
      <c r="W1171" s="4"/>
      <c r="X1171" s="4"/>
      <c r="Y1171" s="4"/>
      <c r="Z1171" s="4"/>
      <c r="AA1171" s="4"/>
      <c r="AB1171"/>
      <c r="AC1171"/>
      <c r="AD1171"/>
      <c r="AE1171"/>
      <c r="AF1171"/>
      <c r="AG1171"/>
      <c r="AH1171"/>
      <c r="AI1171"/>
      <c r="AJ1171"/>
      <c r="AK1171"/>
    </row>
    <row r="1172" spans="1:37" ht="13.5" thickBot="1" x14ac:dyDescent="0.35">
      <c r="A1172" s="1090" t="s">
        <v>46</v>
      </c>
      <c r="B1172" s="1427">
        <v>543</v>
      </c>
      <c r="C1172" s="1427">
        <v>436</v>
      </c>
      <c r="D1172" s="1427">
        <v>360</v>
      </c>
      <c r="E1172" s="1427">
        <v>148</v>
      </c>
      <c r="F1172" s="1427">
        <v>266</v>
      </c>
      <c r="G1172" s="1540" t="s">
        <v>17</v>
      </c>
      <c r="H1172" s="1792" t="s">
        <v>17</v>
      </c>
      <c r="I1172" s="1540" t="s">
        <v>17</v>
      </c>
      <c r="J1172" s="1792" t="s">
        <v>17</v>
      </c>
      <c r="K1172" s="1540" t="s">
        <v>17</v>
      </c>
      <c r="L1172" s="1792" t="s">
        <v>17</v>
      </c>
      <c r="M1172" s="1791">
        <v>1487</v>
      </c>
      <c r="N1172" s="1793">
        <v>1</v>
      </c>
      <c r="O1172" s="1791">
        <v>1487</v>
      </c>
      <c r="P1172" s="1793">
        <v>1</v>
      </c>
      <c r="Q1172" s="1554"/>
      <c r="R1172" s="1555"/>
      <c r="S1172" s="1555"/>
      <c r="T1172" s="1722"/>
      <c r="U1172" s="1723"/>
      <c r="V1172" s="1724"/>
      <c r="W1172" s="4"/>
      <c r="X1172" s="4"/>
      <c r="Y1172" s="4"/>
      <c r="Z1172" s="4"/>
      <c r="AA1172" s="4"/>
      <c r="AB1172"/>
      <c r="AC1172"/>
      <c r="AD1172"/>
      <c r="AE1172"/>
      <c r="AF1172"/>
      <c r="AG1172"/>
      <c r="AH1172"/>
      <c r="AI1172"/>
      <c r="AJ1172"/>
      <c r="AK1172"/>
    </row>
    <row r="1173" spans="1:37" ht="13" x14ac:dyDescent="0.3">
      <c r="A1173" s="1802" t="s">
        <v>586</v>
      </c>
      <c r="B1173" s="4"/>
      <c r="C1173" s="4"/>
      <c r="D1173" s="4"/>
      <c r="E1173" s="4"/>
      <c r="F1173" s="4"/>
      <c r="G1173" s="1559" t="s">
        <v>537</v>
      </c>
      <c r="H1173" s="1560" t="s">
        <v>538</v>
      </c>
      <c r="I1173" s="1559" t="s">
        <v>537</v>
      </c>
      <c r="J1173" s="1560" t="s">
        <v>538</v>
      </c>
      <c r="K1173" s="1559" t="s">
        <v>537</v>
      </c>
      <c r="L1173" s="1560" t="s">
        <v>538</v>
      </c>
      <c r="M1173" s="1559" t="s">
        <v>537</v>
      </c>
      <c r="N1173" s="1560" t="s">
        <v>538</v>
      </c>
      <c r="O1173" s="1559" t="s">
        <v>537</v>
      </c>
      <c r="P1173" s="1560" t="s">
        <v>538</v>
      </c>
      <c r="Q1173"/>
      <c r="R1173"/>
      <c r="S1173"/>
      <c r="T1173"/>
      <c r="U1173" s="4"/>
      <c r="V1173" s="4"/>
      <c r="W1173" s="4"/>
      <c r="X1173" s="4"/>
      <c r="Y1173" s="4"/>
      <c r="Z1173" s="4"/>
      <c r="AA1173" s="4"/>
      <c r="AB1173"/>
      <c r="AC1173"/>
      <c r="AD1173"/>
      <c r="AE1173"/>
      <c r="AF1173"/>
      <c r="AG1173"/>
      <c r="AH1173"/>
      <c r="AI1173"/>
      <c r="AJ1173"/>
      <c r="AK1173"/>
    </row>
    <row r="1174" spans="1:37" ht="13" thickBot="1" x14ac:dyDescent="0.3">
      <c r="A1174"/>
      <c r="B1174" s="4"/>
      <c r="C1174" s="4"/>
      <c r="D1174" s="4"/>
      <c r="E1174" s="4"/>
      <c r="F1174" s="4"/>
      <c r="G1174" s="1561" t="s">
        <v>17</v>
      </c>
      <c r="H1174" s="1562" t="s">
        <v>17</v>
      </c>
      <c r="I1174" s="1561" t="s">
        <v>17</v>
      </c>
      <c r="J1174" s="1562" t="s">
        <v>17</v>
      </c>
      <c r="K1174" s="1561" t="s">
        <v>17</v>
      </c>
      <c r="L1174" s="1562" t="s">
        <v>17</v>
      </c>
      <c r="M1174" s="1561">
        <v>0.56422326832548753</v>
      </c>
      <c r="N1174" s="1562">
        <v>0.43577673167451242</v>
      </c>
      <c r="O1174" s="1561">
        <v>0.56422326832548753</v>
      </c>
      <c r="P1174" s="1562">
        <v>0.43577673167451242</v>
      </c>
      <c r="Q1174"/>
      <c r="R1174"/>
      <c r="S1174"/>
      <c r="T1174"/>
      <c r="U1174" s="4"/>
      <c r="V1174" s="4"/>
      <c r="W1174" s="4"/>
      <c r="X1174" s="4"/>
      <c r="Y1174" s="4"/>
      <c r="Z1174" s="4"/>
      <c r="AA1174" s="4"/>
      <c r="AB1174"/>
      <c r="AC1174"/>
      <c r="AD1174"/>
      <c r="AE1174"/>
      <c r="AF1174"/>
      <c r="AG1174"/>
      <c r="AH1174"/>
      <c r="AI1174"/>
      <c r="AJ1174"/>
      <c r="AK1174"/>
    </row>
    <row r="1175" spans="1:37" ht="25.5" thickBot="1" x14ac:dyDescent="0.55000000000000004">
      <c r="A1175" s="1011" t="s">
        <v>587</v>
      </c>
      <c r="B1175" s="1012"/>
      <c r="C1175" s="1012"/>
      <c r="D1175" s="4"/>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4"/>
      <c r="AC1175"/>
      <c r="AD1175"/>
      <c r="AE1175"/>
      <c r="AF1175"/>
      <c r="AG1175"/>
      <c r="AH1175"/>
      <c r="AI1175"/>
      <c r="AJ1175"/>
      <c r="AK1175"/>
    </row>
    <row r="1176" spans="1:37" ht="13.5" thickBot="1" x14ac:dyDescent="0.35">
      <c r="A1176" s="1414" t="s">
        <v>191</v>
      </c>
      <c r="B1176" s="4"/>
      <c r="C1176" s="4"/>
      <c r="D1176" s="4"/>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4"/>
      <c r="AC1176"/>
      <c r="AD1176"/>
      <c r="AE1176"/>
      <c r="AF1176"/>
      <c r="AG1176"/>
      <c r="AH1176"/>
      <c r="AI1176"/>
      <c r="AJ1176"/>
      <c r="AK1176"/>
    </row>
    <row r="1177" spans="1:37" ht="13.5" thickTop="1" x14ac:dyDescent="0.3">
      <c r="A1177" s="1017" t="s">
        <v>192</v>
      </c>
      <c r="B1177" s="1491">
        <v>27326</v>
      </c>
      <c r="C1177" s="931">
        <v>27341</v>
      </c>
      <c r="D1177" s="1495">
        <v>1974</v>
      </c>
      <c r="E1177" s="1019"/>
      <c r="F1177" s="1019"/>
      <c r="G1177" s="1020"/>
      <c r="H1177" s="1020"/>
      <c r="I1177" s="1020"/>
      <c r="J1177" s="1020"/>
      <c r="K1177" s="1021"/>
      <c r="L1177" s="1022"/>
      <c r="M1177" s="1022"/>
      <c r="N1177" s="1022"/>
      <c r="O1177" s="1023"/>
      <c r="P1177" s="1023"/>
      <c r="Q1177" s="1701"/>
      <c r="R1177" s="1702"/>
      <c r="S1177" s="1703"/>
      <c r="T1177" s="4"/>
      <c r="U1177" s="4"/>
      <c r="V1177" s="4"/>
      <c r="W1177" s="4"/>
      <c r="X1177"/>
      <c r="Y1177"/>
      <c r="Z1177"/>
      <c r="AA1177"/>
      <c r="AB1177"/>
      <c r="AC1177"/>
      <c r="AD1177"/>
      <c r="AE1177"/>
      <c r="AF1177"/>
      <c r="AG1177"/>
      <c r="AH1177"/>
      <c r="AI1177"/>
      <c r="AJ1177"/>
      <c r="AK1177"/>
    </row>
    <row r="1178" spans="1:37" ht="13" x14ac:dyDescent="0.3">
      <c r="A1178" s="1025" t="s">
        <v>193</v>
      </c>
      <c r="B1178" s="1496" t="s">
        <v>242</v>
      </c>
      <c r="C1178" s="1173" t="s">
        <v>242</v>
      </c>
      <c r="D1178" s="1499"/>
      <c r="E1178" s="1500"/>
      <c r="F1178" s="1500"/>
      <c r="G1178" s="1501"/>
      <c r="H1178" s="1501"/>
      <c r="I1178" s="1501"/>
      <c r="J1178" s="1501"/>
      <c r="K1178" s="1502"/>
      <c r="L1178" s="1173"/>
      <c r="M1178" s="1173"/>
      <c r="N1178" s="1173"/>
      <c r="O1178" s="1503"/>
      <c r="P1178" s="1503"/>
      <c r="Q1178" s="1704"/>
      <c r="R1178" s="1705"/>
      <c r="S1178" s="1706"/>
      <c r="T1178" s="4"/>
      <c r="U1178" s="4"/>
      <c r="V1178" s="4"/>
      <c r="W1178" s="4"/>
      <c r="X1178"/>
      <c r="Y1178"/>
      <c r="Z1178"/>
      <c r="AA1178"/>
      <c r="AB1178"/>
      <c r="AC1178"/>
      <c r="AD1178"/>
      <c r="AE1178"/>
      <c r="AF1178"/>
      <c r="AG1178"/>
      <c r="AH1178"/>
      <c r="AI1178"/>
      <c r="AJ1178"/>
      <c r="AK1178"/>
    </row>
    <row r="1179" spans="1:37" ht="13" x14ac:dyDescent="0.3">
      <c r="A1179" s="1025" t="s">
        <v>195</v>
      </c>
      <c r="B1179" s="1496" t="s">
        <v>246</v>
      </c>
      <c r="C1179" s="1173" t="s">
        <v>246</v>
      </c>
      <c r="D1179" s="1509"/>
      <c r="E1179" s="1500"/>
      <c r="F1179" s="1501"/>
      <c r="G1179" s="1501"/>
      <c r="H1179" s="1501"/>
      <c r="I1179" s="1501"/>
      <c r="J1179" s="1501"/>
      <c r="K1179" s="1502"/>
      <c r="L1179" s="1173"/>
      <c r="M1179" s="1173"/>
      <c r="N1179" s="1503"/>
      <c r="O1179" s="1503"/>
      <c r="P1179" s="1503"/>
      <c r="Q1179" s="1704"/>
      <c r="R1179" s="1705"/>
      <c r="S1179" s="1706"/>
      <c r="T1179" s="4"/>
      <c r="U1179" s="4"/>
      <c r="V1179" s="4"/>
      <c r="W1179" s="4"/>
      <c r="X1179"/>
      <c r="Y1179"/>
      <c r="Z1179"/>
      <c r="AA1179"/>
      <c r="AB1179"/>
      <c r="AC1179"/>
      <c r="AD1179"/>
      <c r="AE1179"/>
      <c r="AF1179"/>
      <c r="AG1179"/>
      <c r="AH1179"/>
      <c r="AI1179"/>
      <c r="AJ1179"/>
      <c r="AK1179"/>
    </row>
    <row r="1180" spans="1:37" ht="13.5" thickBot="1" x14ac:dyDescent="0.35">
      <c r="A1180" s="1504" t="s">
        <v>292</v>
      </c>
      <c r="B1180" s="1505">
        <v>8460</v>
      </c>
      <c r="C1180" s="1268">
        <v>8290</v>
      </c>
      <c r="D1180" s="1803" t="s">
        <v>46</v>
      </c>
      <c r="E1180" s="1605"/>
      <c r="F1180" s="1510"/>
      <c r="G1180" s="1510"/>
      <c r="H1180" s="1510"/>
      <c r="I1180" s="1510"/>
      <c r="J1180" s="1510"/>
      <c r="K1180" s="1511"/>
      <c r="L1180" s="1512"/>
      <c r="M1180" s="1513"/>
      <c r="N1180" s="1514"/>
      <c r="O1180" s="1503"/>
      <c r="P1180" s="1503"/>
      <c r="Q1180" s="1704"/>
      <c r="R1180" s="1705"/>
      <c r="S1180" s="1706"/>
      <c r="T1180" s="4"/>
      <c r="U1180" s="4"/>
      <c r="V1180" s="4"/>
      <c r="W1180" s="4"/>
      <c r="X1180"/>
      <c r="Y1180"/>
      <c r="Z1180"/>
      <c r="AA1180"/>
      <c r="AB1180"/>
      <c r="AC1180"/>
      <c r="AD1180"/>
      <c r="AE1180"/>
      <c r="AF1180"/>
      <c r="AG1180"/>
      <c r="AH1180"/>
      <c r="AI1180"/>
      <c r="AJ1180"/>
      <c r="AK1180"/>
    </row>
    <row r="1181" spans="1:37" ht="13.5" thickBot="1" x14ac:dyDescent="0.35">
      <c r="A1181" s="1515" t="s">
        <v>199</v>
      </c>
      <c r="B1181" s="1505" t="s">
        <v>206</v>
      </c>
      <c r="C1181" s="1268" t="s">
        <v>206</v>
      </c>
      <c r="D1181" s="1050" t="s">
        <v>201</v>
      </c>
      <c r="E1181" s="1051" t="s">
        <v>202</v>
      </c>
      <c r="F1181" s="1050" t="s">
        <v>200</v>
      </c>
      <c r="G1181" s="1051" t="s">
        <v>204</v>
      </c>
      <c r="H1181" s="1050" t="s">
        <v>248</v>
      </c>
      <c r="I1181" s="1516" t="s">
        <v>204</v>
      </c>
      <c r="J1181" s="1050" t="s">
        <v>206</v>
      </c>
      <c r="K1181" s="1051" t="s">
        <v>202</v>
      </c>
      <c r="L1181" s="1517" t="s">
        <v>207</v>
      </c>
      <c r="M1181" s="1051" t="s">
        <v>204</v>
      </c>
      <c r="N1181" s="1518"/>
      <c r="O1181" s="1503"/>
      <c r="P1181" s="1503"/>
      <c r="Q1181" s="1704"/>
      <c r="R1181" s="1705"/>
      <c r="S1181" s="1706"/>
      <c r="T1181" s="4"/>
      <c r="U1181" s="4"/>
      <c r="V1181" s="4"/>
      <c r="W1181" s="4"/>
      <c r="X1181"/>
      <c r="Y1181"/>
      <c r="Z1181"/>
      <c r="AA1181"/>
      <c r="AB1181"/>
      <c r="AC1181"/>
      <c r="AD1181"/>
      <c r="AE1181"/>
      <c r="AF1181"/>
      <c r="AG1181"/>
      <c r="AH1181"/>
      <c r="AI1181"/>
      <c r="AJ1181"/>
      <c r="AK1181"/>
    </row>
    <row r="1182" spans="1:37" ht="13" x14ac:dyDescent="0.3">
      <c r="A1182" s="1053" t="s">
        <v>208</v>
      </c>
      <c r="B1182" s="1273">
        <v>0</v>
      </c>
      <c r="C1182" s="1273">
        <v>5</v>
      </c>
      <c r="D1182" s="1523" t="s">
        <v>17</v>
      </c>
      <c r="E1182" s="1522" t="s">
        <v>17</v>
      </c>
      <c r="F1182" s="1523" t="s">
        <v>17</v>
      </c>
      <c r="G1182" s="1522" t="s">
        <v>17</v>
      </c>
      <c r="H1182" s="1523" t="s">
        <v>17</v>
      </c>
      <c r="I1182" s="1522" t="s">
        <v>17</v>
      </c>
      <c r="J1182" s="1523">
        <v>5</v>
      </c>
      <c r="K1182" s="1522">
        <v>5.8411214953271026E-3</v>
      </c>
      <c r="L1182" s="1524">
        <v>5</v>
      </c>
      <c r="M1182" s="1522">
        <v>5.8411214953271026E-3</v>
      </c>
      <c r="N1182" s="1525" t="s">
        <v>208</v>
      </c>
      <c r="O1182" s="1503"/>
      <c r="P1182" s="1503"/>
      <c r="Q1182" s="1704"/>
      <c r="R1182" s="1705"/>
      <c r="S1182" s="1706"/>
      <c r="T1182" s="4"/>
      <c r="U1182" s="4"/>
      <c r="V1182" s="4"/>
      <c r="W1182" s="4"/>
      <c r="X1182"/>
      <c r="Y1182"/>
      <c r="Z1182"/>
      <c r="AA1182"/>
      <c r="AB1182"/>
      <c r="AC1182"/>
      <c r="AD1182"/>
      <c r="AE1182"/>
      <c r="AF1182"/>
      <c r="AG1182"/>
      <c r="AH1182"/>
      <c r="AI1182"/>
      <c r="AJ1182"/>
      <c r="AK1182"/>
    </row>
    <row r="1183" spans="1:37" ht="13" x14ac:dyDescent="0.3">
      <c r="A1183" s="1065" t="s">
        <v>209</v>
      </c>
      <c r="B1183" s="1274">
        <v>14</v>
      </c>
      <c r="C1183" s="1274">
        <v>6</v>
      </c>
      <c r="D1183" s="1523" t="s">
        <v>17</v>
      </c>
      <c r="E1183" s="1522" t="s">
        <v>17</v>
      </c>
      <c r="F1183" s="1523" t="s">
        <v>17</v>
      </c>
      <c r="G1183" s="1522" t="s">
        <v>17</v>
      </c>
      <c r="H1183" s="1523" t="s">
        <v>17</v>
      </c>
      <c r="I1183" s="1522" t="s">
        <v>17</v>
      </c>
      <c r="J1183" s="1523">
        <v>20</v>
      </c>
      <c r="K1183" s="1522">
        <v>2.336448598130841E-2</v>
      </c>
      <c r="L1183" s="1524">
        <v>20</v>
      </c>
      <c r="M1183" s="1522">
        <v>2.336448598130841E-2</v>
      </c>
      <c r="N1183" s="1525" t="s">
        <v>209</v>
      </c>
      <c r="O1183" s="1503"/>
      <c r="P1183" s="1503"/>
      <c r="Q1183" s="1704"/>
      <c r="R1183" s="1705"/>
      <c r="S1183" s="1706"/>
      <c r="T1183" s="4"/>
      <c r="U1183" s="4"/>
      <c r="V1183" s="4"/>
      <c r="W1183" s="4"/>
      <c r="X1183"/>
      <c r="Y1183"/>
      <c r="Z1183"/>
      <c r="AA1183"/>
      <c r="AB1183"/>
      <c r="AC1183"/>
      <c r="AD1183"/>
      <c r="AE1183"/>
      <c r="AF1183"/>
      <c r="AG1183"/>
      <c r="AH1183"/>
      <c r="AI1183"/>
      <c r="AJ1183"/>
      <c r="AK1183"/>
    </row>
    <row r="1184" spans="1:37" ht="13" x14ac:dyDescent="0.3">
      <c r="A1184" s="1065" t="s">
        <v>211</v>
      </c>
      <c r="B1184" s="1274">
        <v>78</v>
      </c>
      <c r="C1184" s="1274">
        <v>52</v>
      </c>
      <c r="D1184" s="1523" t="s">
        <v>17</v>
      </c>
      <c r="E1184" s="1522" t="s">
        <v>17</v>
      </c>
      <c r="F1184" s="1523" t="s">
        <v>17</v>
      </c>
      <c r="G1184" s="1522" t="s">
        <v>17</v>
      </c>
      <c r="H1184" s="1523" t="s">
        <v>17</v>
      </c>
      <c r="I1184" s="1522" t="s">
        <v>17</v>
      </c>
      <c r="J1184" s="1523">
        <v>130</v>
      </c>
      <c r="K1184" s="1522">
        <v>0.15186915887850466</v>
      </c>
      <c r="L1184" s="1524">
        <v>130</v>
      </c>
      <c r="M1184" s="1522">
        <v>0.15186915887850466</v>
      </c>
      <c r="N1184" s="1529" t="s">
        <v>211</v>
      </c>
      <c r="O1184" s="1503"/>
      <c r="P1184" s="1503"/>
      <c r="Q1184" s="1704"/>
      <c r="R1184" s="1705"/>
      <c r="S1184" s="1706"/>
      <c r="T1184" s="4"/>
      <c r="U1184" s="4"/>
      <c r="V1184" s="4"/>
      <c r="W1184" s="4"/>
      <c r="X1184"/>
      <c r="Y1184"/>
      <c r="Z1184"/>
      <c r="AA1184"/>
      <c r="AB1184"/>
      <c r="AC1184"/>
      <c r="AD1184"/>
      <c r="AE1184"/>
      <c r="AF1184"/>
      <c r="AG1184"/>
      <c r="AH1184"/>
      <c r="AI1184"/>
      <c r="AJ1184"/>
      <c r="AK1184"/>
    </row>
    <row r="1185" spans="1:37" ht="13" x14ac:dyDescent="0.3">
      <c r="A1185" s="1065" t="s">
        <v>212</v>
      </c>
      <c r="B1185" s="1274">
        <v>60</v>
      </c>
      <c r="C1185" s="1274">
        <v>38</v>
      </c>
      <c r="D1185" s="1523" t="s">
        <v>17</v>
      </c>
      <c r="E1185" s="1522" t="s">
        <v>17</v>
      </c>
      <c r="F1185" s="1523" t="s">
        <v>17</v>
      </c>
      <c r="G1185" s="1522" t="s">
        <v>17</v>
      </c>
      <c r="H1185" s="1523" t="s">
        <v>17</v>
      </c>
      <c r="I1185" s="1522" t="s">
        <v>17</v>
      </c>
      <c r="J1185" s="1523">
        <v>98</v>
      </c>
      <c r="K1185" s="1522">
        <v>0.11448598130841121</v>
      </c>
      <c r="L1185" s="1524">
        <v>98</v>
      </c>
      <c r="M1185" s="1522">
        <v>0.11448598130841121</v>
      </c>
      <c r="N1185" s="1529" t="s">
        <v>212</v>
      </c>
      <c r="O1185" s="1503"/>
      <c r="P1185" s="1503"/>
      <c r="Q1185" s="1704"/>
      <c r="R1185" s="1705"/>
      <c r="S1185" s="1706"/>
      <c r="T1185" s="4"/>
      <c r="U1185" s="4"/>
      <c r="V1185" s="4"/>
      <c r="W1185" s="4"/>
      <c r="X1185"/>
      <c r="Y1185"/>
      <c r="Z1185"/>
      <c r="AA1185"/>
      <c r="AB1185"/>
      <c r="AC1185"/>
      <c r="AD1185"/>
      <c r="AE1185"/>
      <c r="AF1185"/>
      <c r="AG1185"/>
      <c r="AH1185"/>
      <c r="AI1185"/>
      <c r="AJ1185"/>
      <c r="AK1185"/>
    </row>
    <row r="1186" spans="1:37" ht="13" x14ac:dyDescent="0.3">
      <c r="A1186" s="1065" t="s">
        <v>213</v>
      </c>
      <c r="B1186" s="1274">
        <v>22</v>
      </c>
      <c r="C1186" s="1274">
        <v>46</v>
      </c>
      <c r="D1186" s="1523" t="s">
        <v>17</v>
      </c>
      <c r="E1186" s="1522" t="s">
        <v>17</v>
      </c>
      <c r="F1186" s="1523" t="s">
        <v>17</v>
      </c>
      <c r="G1186" s="1522" t="s">
        <v>17</v>
      </c>
      <c r="H1186" s="1523" t="s">
        <v>17</v>
      </c>
      <c r="I1186" s="1522" t="s">
        <v>17</v>
      </c>
      <c r="J1186" s="1523">
        <v>68</v>
      </c>
      <c r="K1186" s="1522">
        <v>7.9439252336448593E-2</v>
      </c>
      <c r="L1186" s="1524">
        <v>68</v>
      </c>
      <c r="M1186" s="1522">
        <v>7.9439252336448593E-2</v>
      </c>
      <c r="N1186" s="1529" t="s">
        <v>213</v>
      </c>
      <c r="O1186" s="1503"/>
      <c r="P1186" s="1503"/>
      <c r="Q1186" s="1704"/>
      <c r="R1186" s="1705"/>
      <c r="S1186" s="1706"/>
      <c r="T1186" s="4"/>
      <c r="U1186" s="4"/>
      <c r="V1186" s="4"/>
      <c r="W1186" s="4"/>
      <c r="X1186"/>
      <c r="Y1186"/>
      <c r="Z1186"/>
      <c r="AA1186"/>
      <c r="AB1186"/>
      <c r="AC1186"/>
      <c r="AD1186"/>
      <c r="AE1186"/>
      <c r="AF1186"/>
      <c r="AG1186"/>
      <c r="AH1186"/>
      <c r="AI1186"/>
      <c r="AJ1186"/>
      <c r="AK1186"/>
    </row>
    <row r="1187" spans="1:37" ht="13" x14ac:dyDescent="0.3">
      <c r="A1187" s="1065" t="s">
        <v>214</v>
      </c>
      <c r="B1187" s="1274">
        <v>42</v>
      </c>
      <c r="C1187" s="1274">
        <v>33</v>
      </c>
      <c r="D1187" s="1523" t="s">
        <v>17</v>
      </c>
      <c r="E1187" s="1522" t="s">
        <v>17</v>
      </c>
      <c r="F1187" s="1523" t="s">
        <v>17</v>
      </c>
      <c r="G1187" s="1522" t="s">
        <v>17</v>
      </c>
      <c r="H1187" s="1523" t="s">
        <v>17</v>
      </c>
      <c r="I1187" s="1522" t="s">
        <v>17</v>
      </c>
      <c r="J1187" s="1523">
        <v>75</v>
      </c>
      <c r="K1187" s="1522">
        <v>8.7616822429906538E-2</v>
      </c>
      <c r="L1187" s="1524">
        <v>75</v>
      </c>
      <c r="M1187" s="1522">
        <v>8.7616822429906538E-2</v>
      </c>
      <c r="N1187" s="1529" t="s">
        <v>214</v>
      </c>
      <c r="O1187" s="1503"/>
      <c r="P1187" s="1503"/>
      <c r="Q1187" s="1704"/>
      <c r="R1187" s="1705"/>
      <c r="S1187" s="1706"/>
      <c r="T1187" s="4"/>
      <c r="U1187" s="4"/>
      <c r="V1187" s="4"/>
      <c r="W1187" s="4"/>
      <c r="X1187"/>
      <c r="Y1187"/>
      <c r="Z1187"/>
      <c r="AA1187"/>
      <c r="AB1187"/>
      <c r="AC1187"/>
      <c r="AD1187"/>
      <c r="AE1187"/>
      <c r="AF1187"/>
      <c r="AG1187"/>
      <c r="AH1187"/>
      <c r="AI1187"/>
      <c r="AJ1187"/>
      <c r="AK1187"/>
    </row>
    <row r="1188" spans="1:37" ht="13" x14ac:dyDescent="0.3">
      <c r="A1188" s="1065" t="s">
        <v>215</v>
      </c>
      <c r="B1188" s="1274">
        <v>53</v>
      </c>
      <c r="C1188" s="1274">
        <v>18</v>
      </c>
      <c r="D1188" s="1523" t="s">
        <v>17</v>
      </c>
      <c r="E1188" s="1522" t="s">
        <v>17</v>
      </c>
      <c r="F1188" s="1523" t="s">
        <v>17</v>
      </c>
      <c r="G1188" s="1522" t="s">
        <v>17</v>
      </c>
      <c r="H1188" s="1523" t="s">
        <v>17</v>
      </c>
      <c r="I1188" s="1522" t="s">
        <v>17</v>
      </c>
      <c r="J1188" s="1523">
        <v>71</v>
      </c>
      <c r="K1188" s="1522">
        <v>8.2943925233644855E-2</v>
      </c>
      <c r="L1188" s="1524">
        <v>71</v>
      </c>
      <c r="M1188" s="1522">
        <v>8.2943925233644855E-2</v>
      </c>
      <c r="N1188" s="1529" t="s">
        <v>215</v>
      </c>
      <c r="O1188" s="1503"/>
      <c r="P1188" s="1503"/>
      <c r="Q1188" s="1704"/>
      <c r="R1188" s="1705"/>
      <c r="S1188" s="1706"/>
      <c r="T1188" s="4"/>
      <c r="U1188" s="4"/>
      <c r="V1188" s="4"/>
      <c r="W1188" s="4"/>
      <c r="X1188"/>
      <c r="Y1188"/>
      <c r="Z1188"/>
      <c r="AA1188"/>
      <c r="AB1188"/>
      <c r="AC1188"/>
      <c r="AD1188"/>
      <c r="AE1188"/>
      <c r="AF1188"/>
      <c r="AG1188"/>
      <c r="AH1188"/>
      <c r="AI1188"/>
      <c r="AJ1188"/>
      <c r="AK1188"/>
    </row>
    <row r="1189" spans="1:37" ht="13.5" thickBot="1" x14ac:dyDescent="0.35">
      <c r="A1189" s="1069" t="s">
        <v>216</v>
      </c>
      <c r="B1189" s="1279">
        <v>52</v>
      </c>
      <c r="C1189" s="1279">
        <v>2</v>
      </c>
      <c r="D1189" s="1534" t="s">
        <v>17</v>
      </c>
      <c r="E1189" s="1533" t="s">
        <v>17</v>
      </c>
      <c r="F1189" s="1534" t="s">
        <v>17</v>
      </c>
      <c r="G1189" s="1533" t="s">
        <v>17</v>
      </c>
      <c r="H1189" s="1534" t="s">
        <v>17</v>
      </c>
      <c r="I1189" s="1533" t="s">
        <v>17</v>
      </c>
      <c r="J1189" s="1534">
        <v>54</v>
      </c>
      <c r="K1189" s="1533">
        <v>6.3084112149532703E-2</v>
      </c>
      <c r="L1189" s="1663">
        <v>54</v>
      </c>
      <c r="M1189" s="1533">
        <v>6.3084112149532703E-2</v>
      </c>
      <c r="N1189" s="1536" t="s">
        <v>216</v>
      </c>
      <c r="O1189" s="1537"/>
      <c r="P1189" s="1537"/>
      <c r="Q1189" s="1709"/>
      <c r="R1189" s="1710"/>
      <c r="S1189" s="1711"/>
      <c r="T1189" s="4"/>
      <c r="U1189" s="4"/>
      <c r="V1189" s="4"/>
      <c r="W1189" s="4"/>
      <c r="X1189"/>
      <c r="Y1189"/>
      <c r="Z1189"/>
      <c r="AA1189"/>
      <c r="AB1189"/>
      <c r="AC1189"/>
      <c r="AD1189"/>
      <c r="AE1189"/>
      <c r="AF1189"/>
      <c r="AG1189"/>
      <c r="AH1189"/>
      <c r="AI1189"/>
      <c r="AJ1189"/>
      <c r="AK1189"/>
    </row>
    <row r="1190" spans="1:37" ht="13" x14ac:dyDescent="0.3">
      <c r="A1190" s="1053" t="s">
        <v>217</v>
      </c>
      <c r="B1190" s="1273">
        <v>137</v>
      </c>
      <c r="C1190" s="1273">
        <v>157</v>
      </c>
      <c r="D1190" s="1542" t="s">
        <v>17</v>
      </c>
      <c r="E1190" s="1541" t="s">
        <v>17</v>
      </c>
      <c r="F1190" s="1542" t="s">
        <v>17</v>
      </c>
      <c r="G1190" s="1541" t="s">
        <v>17</v>
      </c>
      <c r="H1190" s="1542" t="s">
        <v>17</v>
      </c>
      <c r="I1190" s="1541" t="s">
        <v>17</v>
      </c>
      <c r="J1190" s="1542">
        <v>294</v>
      </c>
      <c r="K1190" s="1541">
        <v>0.34345794392523366</v>
      </c>
      <c r="L1190" s="1543">
        <v>294</v>
      </c>
      <c r="M1190" s="1541">
        <v>0.34345794392523366</v>
      </c>
      <c r="N1190" s="1544" t="s">
        <v>217</v>
      </c>
      <c r="O1190" s="1545"/>
      <c r="P1190" s="1545"/>
      <c r="Q1190" s="1713"/>
      <c r="R1190" s="1714"/>
      <c r="S1190" s="1715"/>
      <c r="T1190" s="4"/>
      <c r="U1190" s="4"/>
      <c r="V1190" s="4"/>
      <c r="W1190" s="4"/>
      <c r="X1190"/>
      <c r="Y1190"/>
      <c r="Z1190"/>
      <c r="AA1190"/>
      <c r="AB1190"/>
      <c r="AC1190"/>
      <c r="AD1190"/>
      <c r="AE1190"/>
      <c r="AF1190"/>
      <c r="AG1190"/>
      <c r="AH1190"/>
      <c r="AI1190"/>
      <c r="AJ1190"/>
      <c r="AK1190"/>
    </row>
    <row r="1191" spans="1:37" ht="13" x14ac:dyDescent="0.3">
      <c r="A1191" s="1065" t="s">
        <v>219</v>
      </c>
      <c r="B1191" s="1274">
        <v>17</v>
      </c>
      <c r="C1191" s="1274">
        <v>24</v>
      </c>
      <c r="D1191" s="1523" t="s">
        <v>17</v>
      </c>
      <c r="E1191" s="1522" t="s">
        <v>17</v>
      </c>
      <c r="F1191" s="1523" t="s">
        <v>17</v>
      </c>
      <c r="G1191" s="1522" t="s">
        <v>17</v>
      </c>
      <c r="H1191" s="1523" t="s">
        <v>17</v>
      </c>
      <c r="I1191" s="1522" t="s">
        <v>17</v>
      </c>
      <c r="J1191" s="1523">
        <v>41</v>
      </c>
      <c r="K1191" s="1522">
        <v>4.7897196261682241E-2</v>
      </c>
      <c r="L1191" s="1524">
        <v>41</v>
      </c>
      <c r="M1191" s="1522">
        <v>4.7897196261682241E-2</v>
      </c>
      <c r="N1191" s="1525" t="s">
        <v>219</v>
      </c>
      <c r="O1191" s="1546"/>
      <c r="P1191" s="1546"/>
      <c r="Q1191" s="1716"/>
      <c r="R1191" s="1717"/>
      <c r="S1191" s="1718"/>
      <c r="T1191" s="4"/>
      <c r="U1191" s="4"/>
      <c r="V1191" s="4"/>
      <c r="W1191" s="4"/>
      <c r="X1191"/>
      <c r="Y1191"/>
      <c r="Z1191"/>
      <c r="AA1191"/>
      <c r="AB1191"/>
      <c r="AC1191"/>
      <c r="AD1191"/>
      <c r="AE1191"/>
      <c r="AF1191"/>
      <c r="AG1191"/>
      <c r="AH1191"/>
      <c r="AI1191"/>
      <c r="AJ1191"/>
      <c r="AK1191"/>
    </row>
    <row r="1192" spans="1:37" ht="13" x14ac:dyDescent="0.3">
      <c r="A1192" s="1065" t="s">
        <v>220</v>
      </c>
      <c r="B1192" s="1274" t="s">
        <v>218</v>
      </c>
      <c r="C1192" s="1274" t="s">
        <v>218</v>
      </c>
      <c r="D1192" s="1523" t="s">
        <v>17</v>
      </c>
      <c r="E1192" s="1522" t="s">
        <v>17</v>
      </c>
      <c r="F1192" s="1523" t="s">
        <v>17</v>
      </c>
      <c r="G1192" s="1522" t="s">
        <v>17</v>
      </c>
      <c r="H1192" s="1523" t="s">
        <v>17</v>
      </c>
      <c r="I1192" s="1522" t="s">
        <v>17</v>
      </c>
      <c r="J1192" s="1523" t="s">
        <v>218</v>
      </c>
      <c r="K1192" s="1522" t="s">
        <v>218</v>
      </c>
      <c r="L1192" s="1524">
        <v>0</v>
      </c>
      <c r="M1192" s="1522" t="s">
        <v>218</v>
      </c>
      <c r="N1192" s="1525" t="s">
        <v>220</v>
      </c>
      <c r="O1192" s="1546"/>
      <c r="P1192" s="1546"/>
      <c r="Q1192" s="1716"/>
      <c r="R1192" s="1717"/>
      <c r="S1192" s="1718"/>
      <c r="T1192" s="4"/>
      <c r="U1192" s="4"/>
      <c r="V1192" s="4"/>
      <c r="W1192" s="4"/>
      <c r="X1192"/>
      <c r="Y1192"/>
      <c r="Z1192"/>
      <c r="AA1192"/>
      <c r="AB1192"/>
      <c r="AC1192"/>
      <c r="AD1192"/>
      <c r="AE1192"/>
      <c r="AF1192"/>
      <c r="AG1192"/>
      <c r="AH1192"/>
      <c r="AI1192"/>
      <c r="AJ1192"/>
      <c r="AK1192"/>
    </row>
    <row r="1193" spans="1:37" ht="13" x14ac:dyDescent="0.3">
      <c r="A1193" s="1065" t="s">
        <v>221</v>
      </c>
      <c r="B1193" s="1274" t="s">
        <v>218</v>
      </c>
      <c r="C1193" s="1274" t="s">
        <v>218</v>
      </c>
      <c r="D1193" s="1523" t="s">
        <v>17</v>
      </c>
      <c r="E1193" s="1522" t="s">
        <v>17</v>
      </c>
      <c r="F1193" s="1523" t="s">
        <v>17</v>
      </c>
      <c r="G1193" s="1522" t="s">
        <v>17</v>
      </c>
      <c r="H1193" s="1523" t="s">
        <v>17</v>
      </c>
      <c r="I1193" s="1522" t="s">
        <v>17</v>
      </c>
      <c r="J1193" s="1523" t="s">
        <v>218</v>
      </c>
      <c r="K1193" s="1522" t="s">
        <v>218</v>
      </c>
      <c r="L1193" s="1524">
        <v>0</v>
      </c>
      <c r="M1193" s="1522" t="s">
        <v>218</v>
      </c>
      <c r="N1193" s="1525" t="s">
        <v>221</v>
      </c>
      <c r="O1193" s="1546"/>
      <c r="P1193" s="1546"/>
      <c r="Q1193" s="1716"/>
      <c r="R1193" s="1717"/>
      <c r="S1193" s="1718"/>
      <c r="T1193" s="4"/>
      <c r="U1193" s="4"/>
      <c r="V1193" s="4"/>
      <c r="W1193" s="4"/>
      <c r="X1193"/>
      <c r="Y1193"/>
      <c r="Z1193"/>
      <c r="AA1193"/>
      <c r="AB1193"/>
      <c r="AC1193"/>
      <c r="AD1193"/>
      <c r="AE1193"/>
      <c r="AF1193"/>
      <c r="AG1193"/>
      <c r="AH1193"/>
      <c r="AI1193"/>
      <c r="AJ1193"/>
      <c r="AK1193"/>
    </row>
    <row r="1194" spans="1:37" ht="13.5" thickBot="1" x14ac:dyDescent="0.35">
      <c r="A1194" s="1547" t="s">
        <v>222</v>
      </c>
      <c r="B1194" s="1548" t="s">
        <v>218</v>
      </c>
      <c r="C1194" s="1548" t="s">
        <v>218</v>
      </c>
      <c r="D1194" s="1534" t="s">
        <v>17</v>
      </c>
      <c r="E1194" s="1533" t="s">
        <v>17</v>
      </c>
      <c r="F1194" s="1534" t="s">
        <v>17</v>
      </c>
      <c r="G1194" s="1533" t="s">
        <v>17</v>
      </c>
      <c r="H1194" s="1534" t="s">
        <v>17</v>
      </c>
      <c r="I1194" s="1533" t="s">
        <v>17</v>
      </c>
      <c r="J1194" s="1534" t="s">
        <v>218</v>
      </c>
      <c r="K1194" s="1533" t="s">
        <v>218</v>
      </c>
      <c r="L1194" s="1663">
        <v>0</v>
      </c>
      <c r="M1194" s="1533" t="s">
        <v>218</v>
      </c>
      <c r="N1194" s="1550" t="s">
        <v>222</v>
      </c>
      <c r="O1194" s="1551"/>
      <c r="P1194" s="1551"/>
      <c r="Q1194" s="1719"/>
      <c r="R1194" s="1720"/>
      <c r="S1194" s="1721"/>
      <c r="T1194" s="4"/>
      <c r="U1194" s="4"/>
      <c r="V1194" s="4"/>
      <c r="W1194" s="4"/>
      <c r="X1194"/>
      <c r="Y1194"/>
      <c r="Z1194"/>
      <c r="AA1194"/>
      <c r="AB1194"/>
      <c r="AC1194"/>
      <c r="AD1194"/>
      <c r="AE1194"/>
      <c r="AF1194"/>
      <c r="AG1194"/>
      <c r="AH1194"/>
      <c r="AI1194"/>
      <c r="AJ1194"/>
      <c r="AK1194"/>
    </row>
    <row r="1195" spans="1:37" ht="13.5" thickBot="1" x14ac:dyDescent="0.35">
      <c r="A1195" s="1090" t="s">
        <v>46</v>
      </c>
      <c r="B1195" s="1427">
        <v>475</v>
      </c>
      <c r="C1195" s="1427">
        <v>381</v>
      </c>
      <c r="D1195" s="1540" t="s">
        <v>17</v>
      </c>
      <c r="E1195" s="1792" t="s">
        <v>17</v>
      </c>
      <c r="F1195" s="1540" t="s">
        <v>17</v>
      </c>
      <c r="G1195" s="1792" t="s">
        <v>17</v>
      </c>
      <c r="H1195" s="1540" t="s">
        <v>17</v>
      </c>
      <c r="I1195" s="1792" t="s">
        <v>17</v>
      </c>
      <c r="J1195" s="1791">
        <v>856</v>
      </c>
      <c r="K1195" s="1793">
        <v>0.99999999999999989</v>
      </c>
      <c r="L1195" s="1791">
        <v>856</v>
      </c>
      <c r="M1195" s="1793">
        <v>0.99999999999999989</v>
      </c>
      <c r="N1195" s="1554"/>
      <c r="O1195" s="1555"/>
      <c r="P1195" s="1555"/>
      <c r="Q1195" s="1722"/>
      <c r="R1195" s="1723"/>
      <c r="S1195" s="1724"/>
      <c r="T1195" s="4"/>
      <c r="U1195" s="4"/>
      <c r="V1195" s="4"/>
      <c r="W1195" s="4"/>
      <c r="X1195"/>
      <c r="Y1195"/>
      <c r="Z1195"/>
      <c r="AA1195"/>
      <c r="AB1195"/>
      <c r="AC1195"/>
      <c r="AD1195"/>
      <c r="AE1195"/>
      <c r="AF1195"/>
      <c r="AG1195"/>
      <c r="AH1195"/>
      <c r="AI1195"/>
      <c r="AJ1195"/>
      <c r="AK1195"/>
    </row>
    <row r="1196" spans="1:37" ht="13" x14ac:dyDescent="0.3">
      <c r="A1196"/>
      <c r="B1196" s="4"/>
      <c r="C1196" s="4"/>
      <c r="D1196" s="1559" t="s">
        <v>537</v>
      </c>
      <c r="E1196" s="1560" t="s">
        <v>538</v>
      </c>
      <c r="F1196" s="1559" t="s">
        <v>537</v>
      </c>
      <c r="G1196" s="1560" t="s">
        <v>538</v>
      </c>
      <c r="H1196" s="1559" t="s">
        <v>537</v>
      </c>
      <c r="I1196" s="1560" t="s">
        <v>538</v>
      </c>
      <c r="J1196" s="1559" t="s">
        <v>537</v>
      </c>
      <c r="K1196" s="1560" t="s">
        <v>538</v>
      </c>
      <c r="L1196" s="1559" t="s">
        <v>537</v>
      </c>
      <c r="M1196" s="1560" t="s">
        <v>538</v>
      </c>
      <c r="N1196"/>
      <c r="O1196"/>
      <c r="P1196"/>
      <c r="Q1196"/>
      <c r="R1196" s="4"/>
      <c r="S1196" s="4"/>
      <c r="T1196" s="4"/>
      <c r="U1196" s="4"/>
      <c r="V1196" s="4"/>
      <c r="W1196" s="4"/>
      <c r="X1196"/>
      <c r="Y1196"/>
      <c r="Z1196"/>
      <c r="AA1196"/>
      <c r="AB1196"/>
      <c r="AC1196"/>
      <c r="AD1196"/>
      <c r="AE1196"/>
      <c r="AF1196"/>
      <c r="AG1196"/>
      <c r="AH1196"/>
      <c r="AI1196"/>
      <c r="AJ1196"/>
      <c r="AK1196"/>
    </row>
    <row r="1197" spans="1:37" ht="13" thickBot="1" x14ac:dyDescent="0.3">
      <c r="A1197"/>
      <c r="B1197" s="4"/>
      <c r="C1197" s="4"/>
      <c r="D1197" s="1561" t="s">
        <v>17</v>
      </c>
      <c r="E1197" s="1562" t="s">
        <v>17</v>
      </c>
      <c r="F1197" s="1561" t="s">
        <v>17</v>
      </c>
      <c r="G1197" s="1562" t="s">
        <v>17</v>
      </c>
      <c r="H1197" s="1561" t="s">
        <v>17</v>
      </c>
      <c r="I1197" s="1562" t="s">
        <v>17</v>
      </c>
      <c r="J1197" s="1561">
        <v>0.60864485981308403</v>
      </c>
      <c r="K1197" s="1562">
        <v>0.39135514018691592</v>
      </c>
      <c r="L1197" s="1561">
        <v>0.60864485981308403</v>
      </c>
      <c r="M1197" s="1562">
        <v>0.39135514018691592</v>
      </c>
      <c r="N1197"/>
      <c r="O1197"/>
      <c r="P1197"/>
      <c r="Q1197"/>
      <c r="R1197" s="4"/>
      <c r="S1197" s="4"/>
      <c r="T1197" s="4"/>
      <c r="U1197" s="4"/>
      <c r="V1197" s="4"/>
      <c r="W1197" s="4"/>
      <c r="X1197"/>
      <c r="Y1197"/>
      <c r="Z1197"/>
      <c r="AA1197"/>
      <c r="AB1197"/>
      <c r="AC1197"/>
      <c r="AD1197"/>
      <c r="AE1197"/>
      <c r="AF1197"/>
      <c r="AG1197"/>
      <c r="AH1197"/>
      <c r="AI1197"/>
      <c r="AJ1197"/>
      <c r="AK1197"/>
    </row>
    <row r="1198" spans="1:37" ht="25.5" thickBot="1" x14ac:dyDescent="0.55000000000000004">
      <c r="A1198" s="1011" t="s">
        <v>588</v>
      </c>
      <c r="B1198" s="1012"/>
      <c r="C1198" s="1012"/>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c r="AD1198"/>
      <c r="AE1198"/>
      <c r="AF1198"/>
      <c r="AG1198"/>
      <c r="AH1198"/>
      <c r="AI1198"/>
      <c r="AJ1198"/>
      <c r="AK1198"/>
    </row>
    <row r="1199" spans="1:37" ht="13.5" thickBot="1" x14ac:dyDescent="0.35">
      <c r="A1199" s="1414" t="s">
        <v>191</v>
      </c>
      <c r="B1199" s="4"/>
      <c r="C1199" s="4"/>
      <c r="D1199" s="4"/>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4"/>
      <c r="AC1199"/>
      <c r="AD1199"/>
      <c r="AE1199"/>
      <c r="AF1199"/>
      <c r="AG1199"/>
      <c r="AH1199"/>
      <c r="AI1199"/>
      <c r="AJ1199"/>
      <c r="AK1199"/>
    </row>
    <row r="1200" spans="1:37" ht="13.5" thickTop="1" x14ac:dyDescent="0.3">
      <c r="A1200" s="1017" t="s">
        <v>192</v>
      </c>
      <c r="B1200" s="1491">
        <v>26962</v>
      </c>
      <c r="C1200" s="1495">
        <v>1973</v>
      </c>
      <c r="D1200" s="1019"/>
      <c r="E1200" s="1019"/>
      <c r="F1200" s="1020"/>
      <c r="G1200" s="1020"/>
      <c r="H1200" s="1020"/>
      <c r="I1200" s="1020"/>
      <c r="J1200" s="1021"/>
      <c r="K1200" s="1022"/>
      <c r="L1200" s="1022"/>
      <c r="M1200" s="1022"/>
      <c r="N1200" s="1023"/>
      <c r="O1200" s="1023"/>
      <c r="P1200" s="1701"/>
      <c r="Q1200" s="1702"/>
      <c r="R1200" s="1703"/>
      <c r="S1200" s="4"/>
      <c r="T1200" s="4"/>
      <c r="U1200" s="4"/>
      <c r="V1200" s="4"/>
      <c r="W1200" s="4"/>
      <c r="X1200"/>
      <c r="Y1200"/>
      <c r="Z1200"/>
      <c r="AA1200"/>
      <c r="AB1200"/>
      <c r="AC1200"/>
      <c r="AD1200"/>
      <c r="AE1200"/>
      <c r="AF1200"/>
      <c r="AG1200"/>
      <c r="AH1200"/>
      <c r="AI1200"/>
      <c r="AJ1200"/>
      <c r="AK1200"/>
    </row>
    <row r="1201" spans="1:37" ht="13" x14ac:dyDescent="0.3">
      <c r="A1201" s="1025" t="s">
        <v>193</v>
      </c>
      <c r="B1201" s="1496" t="s">
        <v>242</v>
      </c>
      <c r="C1201" s="1499"/>
      <c r="D1201" s="1500"/>
      <c r="E1201" s="1500"/>
      <c r="F1201" s="1501"/>
      <c r="G1201" s="1501"/>
      <c r="H1201" s="1501"/>
      <c r="I1201" s="1501"/>
      <c r="J1201" s="1502"/>
      <c r="K1201" s="1173"/>
      <c r="L1201" s="1173"/>
      <c r="M1201" s="1173"/>
      <c r="N1201" s="1503"/>
      <c r="O1201" s="1503"/>
      <c r="P1201" s="1704"/>
      <c r="Q1201" s="1705"/>
      <c r="R1201" s="1706"/>
      <c r="S1201" s="4"/>
      <c r="T1201" s="4"/>
      <c r="U1201" s="4"/>
      <c r="V1201" s="4"/>
      <c r="W1201" s="4"/>
      <c r="X1201"/>
      <c r="Y1201"/>
      <c r="Z1201"/>
      <c r="AA1201"/>
      <c r="AB1201"/>
      <c r="AC1201"/>
      <c r="AD1201"/>
      <c r="AE1201"/>
      <c r="AF1201"/>
      <c r="AG1201"/>
      <c r="AH1201"/>
      <c r="AI1201"/>
      <c r="AJ1201"/>
      <c r="AK1201"/>
    </row>
    <row r="1202" spans="1:37" ht="13" x14ac:dyDescent="0.3">
      <c r="A1202" s="1025" t="s">
        <v>195</v>
      </c>
      <c r="B1202" s="1496" t="s">
        <v>246</v>
      </c>
      <c r="C1202" s="1033" t="s">
        <v>46</v>
      </c>
      <c r="D1202" s="1500"/>
      <c r="E1202" s="1501"/>
      <c r="F1202" s="1501"/>
      <c r="G1202" s="1501"/>
      <c r="H1202" s="1501"/>
      <c r="I1202" s="1501"/>
      <c r="J1202" s="1502"/>
      <c r="K1202" s="1173"/>
      <c r="L1202" s="1173"/>
      <c r="M1202" s="1503"/>
      <c r="N1202" s="1503"/>
      <c r="O1202" s="1503"/>
      <c r="P1202" s="1704"/>
      <c r="Q1202" s="1705"/>
      <c r="R1202" s="1706"/>
      <c r="S1202" s="4"/>
      <c r="T1202" s="4"/>
      <c r="U1202" s="4"/>
      <c r="V1202" s="4"/>
      <c r="W1202" s="4"/>
      <c r="X1202"/>
      <c r="Y1202"/>
      <c r="Z1202"/>
      <c r="AA1202"/>
      <c r="AB1202"/>
      <c r="AC1202"/>
      <c r="AD1202"/>
      <c r="AE1202"/>
      <c r="AF1202"/>
      <c r="AG1202"/>
      <c r="AH1202"/>
      <c r="AI1202"/>
      <c r="AJ1202"/>
      <c r="AK1202"/>
    </row>
    <row r="1203" spans="1:37" ht="13.5" thickBot="1" x14ac:dyDescent="0.35">
      <c r="A1203" s="1504" t="s">
        <v>292</v>
      </c>
      <c r="B1203" s="1505">
        <v>6260</v>
      </c>
      <c r="C1203" s="1508" t="s">
        <v>531</v>
      </c>
      <c r="D1203" s="1605"/>
      <c r="E1203" s="1510"/>
      <c r="F1203" s="1510"/>
      <c r="G1203" s="1510"/>
      <c r="H1203" s="1510"/>
      <c r="I1203" s="1510"/>
      <c r="J1203" s="1511"/>
      <c r="K1203" s="1512" t="s">
        <v>532</v>
      </c>
      <c r="L1203" s="1513"/>
      <c r="M1203" s="1514"/>
      <c r="N1203" s="1503"/>
      <c r="O1203" s="1503"/>
      <c r="P1203" s="1704"/>
      <c r="Q1203" s="1705"/>
      <c r="R1203" s="1706"/>
      <c r="S1203" s="4"/>
      <c r="T1203" s="4"/>
      <c r="U1203" s="4"/>
      <c r="V1203" s="4"/>
      <c r="W1203" s="4"/>
      <c r="X1203"/>
      <c r="Y1203"/>
      <c r="Z1203"/>
      <c r="AA1203"/>
      <c r="AB1203"/>
      <c r="AC1203"/>
      <c r="AD1203"/>
      <c r="AE1203"/>
      <c r="AF1203"/>
      <c r="AG1203"/>
      <c r="AH1203"/>
      <c r="AI1203"/>
      <c r="AJ1203"/>
      <c r="AK1203"/>
    </row>
    <row r="1204" spans="1:37" ht="13.5" thickBot="1" x14ac:dyDescent="0.35">
      <c r="A1204" s="1515" t="s">
        <v>199</v>
      </c>
      <c r="B1204" s="1505" t="s">
        <v>206</v>
      </c>
      <c r="C1204" s="1050" t="s">
        <v>201</v>
      </c>
      <c r="D1204" s="1051" t="s">
        <v>202</v>
      </c>
      <c r="E1204" s="1050" t="s">
        <v>200</v>
      </c>
      <c r="F1204" s="1051" t="s">
        <v>204</v>
      </c>
      <c r="G1204" s="1050" t="s">
        <v>248</v>
      </c>
      <c r="H1204" s="1516" t="s">
        <v>204</v>
      </c>
      <c r="I1204" s="1050" t="s">
        <v>206</v>
      </c>
      <c r="J1204" s="1051" t="s">
        <v>202</v>
      </c>
      <c r="K1204" s="1517" t="s">
        <v>207</v>
      </c>
      <c r="L1204" s="1051" t="s">
        <v>204</v>
      </c>
      <c r="M1204" s="1518"/>
      <c r="N1204" s="1503"/>
      <c r="O1204" s="1503"/>
      <c r="P1204" s="1704"/>
      <c r="Q1204" s="1705"/>
      <c r="R1204" s="1706"/>
      <c r="S1204" s="4"/>
      <c r="T1204" s="4"/>
      <c r="U1204" s="4"/>
      <c r="V1204" s="4"/>
      <c r="W1204" s="4"/>
      <c r="X1204"/>
      <c r="Y1204"/>
      <c r="Z1204"/>
      <c r="AA1204"/>
      <c r="AB1204"/>
      <c r="AC1204"/>
      <c r="AD1204"/>
      <c r="AE1204"/>
      <c r="AF1204"/>
      <c r="AG1204"/>
      <c r="AH1204"/>
      <c r="AI1204"/>
      <c r="AJ1204"/>
      <c r="AK1204"/>
    </row>
    <row r="1205" spans="1:37" ht="13" x14ac:dyDescent="0.3">
      <c r="A1205" s="1053" t="s">
        <v>208</v>
      </c>
      <c r="B1205" s="1273">
        <v>0</v>
      </c>
      <c r="C1205" s="1691">
        <v>48</v>
      </c>
      <c r="D1205" s="1522">
        <v>0.17777777777777778</v>
      </c>
      <c r="E1205" s="1523" t="s">
        <v>17</v>
      </c>
      <c r="F1205" s="1522" t="s">
        <v>17</v>
      </c>
      <c r="G1205" s="1523" t="s">
        <v>17</v>
      </c>
      <c r="H1205" s="1522" t="s">
        <v>17</v>
      </c>
      <c r="I1205" s="1523">
        <v>0</v>
      </c>
      <c r="J1205" s="1522">
        <v>0</v>
      </c>
      <c r="K1205" s="1524">
        <v>48</v>
      </c>
      <c r="L1205" s="1522">
        <v>9.8765432098765427E-2</v>
      </c>
      <c r="M1205" s="1525" t="s">
        <v>208</v>
      </c>
      <c r="N1205" s="1503"/>
      <c r="O1205" s="1503"/>
      <c r="P1205" s="1704"/>
      <c r="Q1205" s="1705"/>
      <c r="R1205" s="1706"/>
      <c r="S1205" s="4"/>
      <c r="T1205" s="4"/>
      <c r="U1205" s="4"/>
      <c r="V1205" s="4"/>
      <c r="W1205" s="4"/>
      <c r="X1205"/>
      <c r="Y1205"/>
      <c r="Z1205"/>
      <c r="AA1205"/>
      <c r="AB1205"/>
      <c r="AC1205"/>
      <c r="AD1205"/>
      <c r="AE1205"/>
      <c r="AF1205"/>
      <c r="AG1205"/>
      <c r="AH1205"/>
      <c r="AI1205"/>
      <c r="AJ1205"/>
      <c r="AK1205"/>
    </row>
    <row r="1206" spans="1:37" ht="13" x14ac:dyDescent="0.3">
      <c r="A1206" s="1065" t="s">
        <v>209</v>
      </c>
      <c r="B1206" s="1274">
        <v>26</v>
      </c>
      <c r="C1206" s="1691">
        <v>0</v>
      </c>
      <c r="D1206" s="1522">
        <v>0</v>
      </c>
      <c r="E1206" s="1523" t="s">
        <v>17</v>
      </c>
      <c r="F1206" s="1522" t="s">
        <v>17</v>
      </c>
      <c r="G1206" s="1523" t="s">
        <v>17</v>
      </c>
      <c r="H1206" s="1522" t="s">
        <v>17</v>
      </c>
      <c r="I1206" s="1523">
        <v>26</v>
      </c>
      <c r="J1206" s="1522">
        <v>0.11504424778761062</v>
      </c>
      <c r="K1206" s="1524">
        <v>26</v>
      </c>
      <c r="L1206" s="1522">
        <v>5.3497942386831275E-2</v>
      </c>
      <c r="M1206" s="1525" t="s">
        <v>209</v>
      </c>
      <c r="N1206" s="1503"/>
      <c r="O1206" s="1503"/>
      <c r="P1206" s="1704"/>
      <c r="Q1206" s="1705"/>
      <c r="R1206" s="1706"/>
      <c r="S1206" s="4"/>
      <c r="T1206" s="4"/>
      <c r="U1206" s="4"/>
      <c r="V1206" s="4"/>
      <c r="W1206" s="4"/>
      <c r="X1206"/>
      <c r="Y1206"/>
      <c r="Z1206"/>
      <c r="AA1206"/>
      <c r="AB1206"/>
      <c r="AC1206"/>
      <c r="AD1206"/>
      <c r="AE1206"/>
      <c r="AF1206"/>
      <c r="AG1206"/>
      <c r="AH1206"/>
      <c r="AI1206"/>
      <c r="AJ1206"/>
      <c r="AK1206"/>
    </row>
    <row r="1207" spans="1:37" ht="13" x14ac:dyDescent="0.3">
      <c r="A1207" s="1065" t="s">
        <v>211</v>
      </c>
      <c r="B1207" s="1274">
        <v>29</v>
      </c>
      <c r="C1207" s="1691">
        <v>53</v>
      </c>
      <c r="D1207" s="1522">
        <v>0.1962962962962963</v>
      </c>
      <c r="E1207" s="1523" t="s">
        <v>17</v>
      </c>
      <c r="F1207" s="1522" t="s">
        <v>17</v>
      </c>
      <c r="G1207" s="1523" t="s">
        <v>17</v>
      </c>
      <c r="H1207" s="1522" t="s">
        <v>17</v>
      </c>
      <c r="I1207" s="1523">
        <v>29</v>
      </c>
      <c r="J1207" s="1522">
        <v>0.12831858407079647</v>
      </c>
      <c r="K1207" s="1524">
        <v>82</v>
      </c>
      <c r="L1207" s="1522">
        <v>0.16872427983539096</v>
      </c>
      <c r="M1207" s="1529" t="s">
        <v>211</v>
      </c>
      <c r="N1207" s="1503"/>
      <c r="O1207" s="1503"/>
      <c r="P1207" s="1704"/>
      <c r="Q1207" s="1705"/>
      <c r="R1207" s="1706"/>
      <c r="S1207" s="4"/>
      <c r="T1207" s="4"/>
      <c r="U1207" s="4"/>
      <c r="V1207" s="4"/>
      <c r="W1207" s="4"/>
      <c r="X1207"/>
      <c r="Y1207"/>
      <c r="Z1207"/>
      <c r="AA1207"/>
      <c r="AB1207"/>
      <c r="AC1207"/>
      <c r="AD1207"/>
      <c r="AE1207"/>
      <c r="AF1207"/>
      <c r="AG1207"/>
      <c r="AH1207"/>
      <c r="AI1207"/>
      <c r="AJ1207"/>
      <c r="AK1207"/>
    </row>
    <row r="1208" spans="1:37" ht="13" x14ac:dyDescent="0.3">
      <c r="A1208" s="1065" t="s">
        <v>212</v>
      </c>
      <c r="B1208" s="1274">
        <v>17</v>
      </c>
      <c r="C1208" s="1691">
        <v>35</v>
      </c>
      <c r="D1208" s="1522">
        <v>0.12962962962962962</v>
      </c>
      <c r="E1208" s="1523" t="s">
        <v>17</v>
      </c>
      <c r="F1208" s="1522" t="s">
        <v>17</v>
      </c>
      <c r="G1208" s="1523" t="s">
        <v>17</v>
      </c>
      <c r="H1208" s="1522" t="s">
        <v>17</v>
      </c>
      <c r="I1208" s="1523">
        <v>17</v>
      </c>
      <c r="J1208" s="1522">
        <v>7.5221238938053103E-2</v>
      </c>
      <c r="K1208" s="1524">
        <v>52</v>
      </c>
      <c r="L1208" s="1522">
        <v>0.10699588477366255</v>
      </c>
      <c r="M1208" s="1529" t="s">
        <v>212</v>
      </c>
      <c r="N1208" s="1503"/>
      <c r="O1208" s="1503"/>
      <c r="P1208" s="1704"/>
      <c r="Q1208" s="1705"/>
      <c r="R1208" s="1706"/>
      <c r="S1208" s="4"/>
      <c r="T1208" s="4"/>
      <c r="U1208" s="4"/>
      <c r="V1208" s="4"/>
      <c r="W1208" s="4"/>
      <c r="X1208"/>
      <c r="Y1208"/>
      <c r="Z1208"/>
      <c r="AA1208"/>
      <c r="AB1208"/>
      <c r="AC1208"/>
      <c r="AD1208"/>
      <c r="AE1208"/>
      <c r="AF1208"/>
      <c r="AG1208"/>
      <c r="AH1208"/>
      <c r="AI1208"/>
      <c r="AJ1208"/>
      <c r="AK1208"/>
    </row>
    <row r="1209" spans="1:37" ht="13" x14ac:dyDescent="0.3">
      <c r="A1209" s="1065" t="s">
        <v>213</v>
      </c>
      <c r="B1209" s="1274">
        <v>17</v>
      </c>
      <c r="C1209" s="1691">
        <v>3</v>
      </c>
      <c r="D1209" s="1522">
        <v>1.1111111111111112E-2</v>
      </c>
      <c r="E1209" s="1523" t="s">
        <v>17</v>
      </c>
      <c r="F1209" s="1522" t="s">
        <v>17</v>
      </c>
      <c r="G1209" s="1523" t="s">
        <v>17</v>
      </c>
      <c r="H1209" s="1522" t="s">
        <v>17</v>
      </c>
      <c r="I1209" s="1523">
        <v>17</v>
      </c>
      <c r="J1209" s="1522">
        <v>7.5221238938053103E-2</v>
      </c>
      <c r="K1209" s="1524">
        <v>20</v>
      </c>
      <c r="L1209" s="1522">
        <v>4.1152263374485597E-2</v>
      </c>
      <c r="M1209" s="1529" t="s">
        <v>213</v>
      </c>
      <c r="N1209" s="1503"/>
      <c r="O1209" s="1503"/>
      <c r="P1209" s="1704"/>
      <c r="Q1209" s="1705"/>
      <c r="R1209" s="1706"/>
      <c r="S1209" s="4"/>
      <c r="T1209" s="4"/>
      <c r="U1209" s="4"/>
      <c r="V1209" s="4"/>
      <c r="W1209" s="4"/>
      <c r="X1209"/>
      <c r="Y1209"/>
      <c r="Z1209"/>
      <c r="AA1209"/>
      <c r="AB1209"/>
      <c r="AC1209"/>
      <c r="AD1209"/>
      <c r="AE1209"/>
      <c r="AF1209"/>
      <c r="AG1209"/>
      <c r="AH1209"/>
      <c r="AI1209"/>
      <c r="AJ1209"/>
      <c r="AK1209"/>
    </row>
    <row r="1210" spans="1:37" ht="13" x14ac:dyDescent="0.3">
      <c r="A1210" s="1065" t="s">
        <v>214</v>
      </c>
      <c r="B1210" s="1274">
        <v>18</v>
      </c>
      <c r="C1210" s="1691">
        <v>0</v>
      </c>
      <c r="D1210" s="1522">
        <v>0</v>
      </c>
      <c r="E1210" s="1523" t="s">
        <v>17</v>
      </c>
      <c r="F1210" s="1522" t="s">
        <v>17</v>
      </c>
      <c r="G1210" s="1523" t="s">
        <v>17</v>
      </c>
      <c r="H1210" s="1522" t="s">
        <v>17</v>
      </c>
      <c r="I1210" s="1523">
        <v>18</v>
      </c>
      <c r="J1210" s="1522">
        <v>7.9646017699115043E-2</v>
      </c>
      <c r="K1210" s="1524">
        <v>18</v>
      </c>
      <c r="L1210" s="1522">
        <v>3.7037037037037035E-2</v>
      </c>
      <c r="M1210" s="1529" t="s">
        <v>214</v>
      </c>
      <c r="N1210" s="1503"/>
      <c r="O1210" s="1503"/>
      <c r="P1210" s="1704"/>
      <c r="Q1210" s="1705"/>
      <c r="R1210" s="1706"/>
      <c r="S1210" s="4"/>
      <c r="T1210" s="4"/>
      <c r="U1210" s="4"/>
      <c r="V1210" s="4"/>
      <c r="W1210" s="4"/>
      <c r="X1210"/>
      <c r="Y1210"/>
      <c r="Z1210"/>
      <c r="AA1210"/>
      <c r="AB1210"/>
      <c r="AC1210"/>
      <c r="AD1210"/>
      <c r="AE1210"/>
      <c r="AF1210"/>
      <c r="AG1210"/>
      <c r="AH1210"/>
      <c r="AI1210"/>
      <c r="AJ1210"/>
      <c r="AK1210"/>
    </row>
    <row r="1211" spans="1:37" ht="13" x14ac:dyDescent="0.3">
      <c r="A1211" s="1065" t="s">
        <v>215</v>
      </c>
      <c r="B1211" s="1274">
        <v>20</v>
      </c>
      <c r="C1211" s="1691">
        <v>39</v>
      </c>
      <c r="D1211" s="1522">
        <v>0.14444444444444443</v>
      </c>
      <c r="E1211" s="1523" t="s">
        <v>17</v>
      </c>
      <c r="F1211" s="1522" t="s">
        <v>17</v>
      </c>
      <c r="G1211" s="1523" t="s">
        <v>17</v>
      </c>
      <c r="H1211" s="1522" t="s">
        <v>17</v>
      </c>
      <c r="I1211" s="1523">
        <v>20</v>
      </c>
      <c r="J1211" s="1522">
        <v>8.8495575221238937E-2</v>
      </c>
      <c r="K1211" s="1524">
        <v>59</v>
      </c>
      <c r="L1211" s="1522">
        <v>0.12139917695473251</v>
      </c>
      <c r="M1211" s="1529" t="s">
        <v>215</v>
      </c>
      <c r="N1211" s="1503"/>
      <c r="O1211" s="1503"/>
      <c r="P1211" s="1704"/>
      <c r="Q1211" s="1705"/>
      <c r="R1211" s="1706"/>
      <c r="S1211" s="4"/>
      <c r="T1211" s="4"/>
      <c r="U1211" s="4"/>
      <c r="V1211" s="4"/>
      <c r="W1211" s="4"/>
      <c r="X1211"/>
      <c r="Y1211"/>
      <c r="Z1211"/>
      <c r="AA1211"/>
      <c r="AB1211"/>
      <c r="AC1211"/>
      <c r="AD1211"/>
      <c r="AE1211"/>
      <c r="AF1211"/>
      <c r="AG1211"/>
      <c r="AH1211"/>
      <c r="AI1211"/>
      <c r="AJ1211"/>
      <c r="AK1211"/>
    </row>
    <row r="1212" spans="1:37" ht="13.5" thickBot="1" x14ac:dyDescent="0.35">
      <c r="A1212" s="1069" t="s">
        <v>216</v>
      </c>
      <c r="B1212" s="1279">
        <v>31</v>
      </c>
      <c r="C1212" s="1692">
        <v>27</v>
      </c>
      <c r="D1212" s="1533">
        <v>0.1</v>
      </c>
      <c r="E1212" s="1534" t="s">
        <v>17</v>
      </c>
      <c r="F1212" s="1533" t="s">
        <v>17</v>
      </c>
      <c r="G1212" s="1534" t="s">
        <v>17</v>
      </c>
      <c r="H1212" s="1533" t="s">
        <v>17</v>
      </c>
      <c r="I1212" s="1534">
        <v>31</v>
      </c>
      <c r="J1212" s="1533">
        <v>0.13716814159292035</v>
      </c>
      <c r="K1212" s="1663">
        <v>58</v>
      </c>
      <c r="L1212" s="1533">
        <v>0.11934156378600823</v>
      </c>
      <c r="M1212" s="1536" t="s">
        <v>216</v>
      </c>
      <c r="N1212" s="1537"/>
      <c r="O1212" s="1537"/>
      <c r="P1212" s="1709"/>
      <c r="Q1212" s="1710"/>
      <c r="R1212" s="1711"/>
      <c r="S1212" s="4"/>
      <c r="T1212" s="4"/>
      <c r="U1212" s="4"/>
      <c r="V1212" s="4"/>
      <c r="W1212" s="4"/>
      <c r="X1212"/>
      <c r="Y1212"/>
      <c r="Z1212"/>
      <c r="AA1212"/>
      <c r="AB1212"/>
      <c r="AC1212"/>
      <c r="AD1212"/>
      <c r="AE1212"/>
      <c r="AF1212"/>
      <c r="AG1212"/>
      <c r="AH1212"/>
      <c r="AI1212"/>
      <c r="AJ1212"/>
      <c r="AK1212"/>
    </row>
    <row r="1213" spans="1:37" ht="13" x14ac:dyDescent="0.3">
      <c r="A1213" s="1053" t="s">
        <v>217</v>
      </c>
      <c r="B1213" s="1273">
        <v>46</v>
      </c>
      <c r="C1213" s="1693">
        <v>53</v>
      </c>
      <c r="D1213" s="1541">
        <v>0.1962962962962963</v>
      </c>
      <c r="E1213" s="1542" t="s">
        <v>17</v>
      </c>
      <c r="F1213" s="1541" t="s">
        <v>17</v>
      </c>
      <c r="G1213" s="1542" t="s">
        <v>17</v>
      </c>
      <c r="H1213" s="1541" t="s">
        <v>17</v>
      </c>
      <c r="I1213" s="1542">
        <v>46</v>
      </c>
      <c r="J1213" s="1541">
        <v>0.20353982300884957</v>
      </c>
      <c r="K1213" s="1543">
        <v>99</v>
      </c>
      <c r="L1213" s="1541">
        <v>0.20370370370370369</v>
      </c>
      <c r="M1213" s="1544" t="s">
        <v>217</v>
      </c>
      <c r="N1213" s="1545"/>
      <c r="O1213" s="1545"/>
      <c r="P1213" s="1713"/>
      <c r="Q1213" s="1714"/>
      <c r="R1213" s="1715"/>
      <c r="S1213" s="4"/>
      <c r="T1213" s="4"/>
      <c r="U1213" s="4"/>
      <c r="V1213" s="4"/>
      <c r="W1213" s="4"/>
      <c r="X1213"/>
      <c r="Y1213"/>
      <c r="Z1213"/>
      <c r="AA1213"/>
      <c r="AB1213"/>
      <c r="AC1213"/>
      <c r="AD1213"/>
      <c r="AE1213"/>
      <c r="AF1213"/>
      <c r="AG1213"/>
      <c r="AH1213"/>
      <c r="AI1213"/>
      <c r="AJ1213"/>
      <c r="AK1213"/>
    </row>
    <row r="1214" spans="1:37" ht="13" x14ac:dyDescent="0.3">
      <c r="A1214" s="1065" t="s">
        <v>219</v>
      </c>
      <c r="B1214" s="1274">
        <v>12</v>
      </c>
      <c r="C1214" s="1691">
        <v>12</v>
      </c>
      <c r="D1214" s="1522">
        <v>4.4444444444444446E-2</v>
      </c>
      <c r="E1214" s="1523" t="s">
        <v>17</v>
      </c>
      <c r="F1214" s="1522" t="s">
        <v>17</v>
      </c>
      <c r="G1214" s="1523" t="s">
        <v>17</v>
      </c>
      <c r="H1214" s="1522" t="s">
        <v>17</v>
      </c>
      <c r="I1214" s="1523">
        <v>12</v>
      </c>
      <c r="J1214" s="1522">
        <v>5.3097345132743362E-2</v>
      </c>
      <c r="K1214" s="1524">
        <v>24</v>
      </c>
      <c r="L1214" s="1522">
        <v>4.9382716049382713E-2</v>
      </c>
      <c r="M1214" s="1525" t="s">
        <v>219</v>
      </c>
      <c r="N1214" s="1546"/>
      <c r="O1214" s="1546"/>
      <c r="P1214" s="1716"/>
      <c r="Q1214" s="1717"/>
      <c r="R1214" s="1718"/>
      <c r="S1214" s="4"/>
      <c r="T1214" s="4"/>
      <c r="U1214" s="4"/>
      <c r="V1214" s="4"/>
      <c r="W1214" s="4"/>
      <c r="X1214"/>
      <c r="Y1214"/>
      <c r="Z1214"/>
      <c r="AA1214"/>
      <c r="AB1214"/>
      <c r="AC1214"/>
      <c r="AD1214"/>
      <c r="AE1214"/>
      <c r="AF1214"/>
      <c r="AG1214"/>
      <c r="AH1214"/>
      <c r="AI1214"/>
      <c r="AJ1214"/>
      <c r="AK1214"/>
    </row>
    <row r="1215" spans="1:37" ht="13" x14ac:dyDescent="0.3">
      <c r="A1215" s="1065" t="s">
        <v>220</v>
      </c>
      <c r="B1215" s="1274">
        <v>10</v>
      </c>
      <c r="C1215" s="1691" t="s">
        <v>218</v>
      </c>
      <c r="D1215" s="1522" t="s">
        <v>218</v>
      </c>
      <c r="E1215" s="1523" t="s">
        <v>17</v>
      </c>
      <c r="F1215" s="1522" t="s">
        <v>17</v>
      </c>
      <c r="G1215" s="1523" t="s">
        <v>17</v>
      </c>
      <c r="H1215" s="1522" t="s">
        <v>17</v>
      </c>
      <c r="I1215" s="1523">
        <v>10</v>
      </c>
      <c r="J1215" s="1522">
        <v>4.4247787610619468E-2</v>
      </c>
      <c r="K1215" s="1524" t="s">
        <v>218</v>
      </c>
      <c r="L1215" s="1522" t="s">
        <v>218</v>
      </c>
      <c r="M1215" s="1525" t="s">
        <v>220</v>
      </c>
      <c r="N1215" s="1546"/>
      <c r="O1215" s="1546"/>
      <c r="P1215" s="1716"/>
      <c r="Q1215" s="1717"/>
      <c r="R1215" s="1718"/>
      <c r="S1215" s="4"/>
      <c r="T1215" s="4"/>
      <c r="U1215" s="4"/>
      <c r="V1215" s="4"/>
      <c r="W1215" s="4"/>
      <c r="X1215"/>
      <c r="Y1215"/>
      <c r="Z1215"/>
      <c r="AA1215"/>
      <c r="AB1215"/>
      <c r="AC1215"/>
      <c r="AD1215"/>
      <c r="AE1215"/>
      <c r="AF1215"/>
      <c r="AG1215"/>
      <c r="AH1215"/>
      <c r="AI1215"/>
      <c r="AJ1215"/>
      <c r="AK1215"/>
    </row>
    <row r="1216" spans="1:37" ht="13" x14ac:dyDescent="0.3">
      <c r="A1216" s="1065" t="s">
        <v>221</v>
      </c>
      <c r="B1216" s="1274" t="s">
        <v>218</v>
      </c>
      <c r="C1216" s="1691" t="s">
        <v>218</v>
      </c>
      <c r="D1216" s="1522" t="s">
        <v>218</v>
      </c>
      <c r="E1216" s="1523" t="s">
        <v>17</v>
      </c>
      <c r="F1216" s="1522" t="s">
        <v>17</v>
      </c>
      <c r="G1216" s="1523" t="s">
        <v>17</v>
      </c>
      <c r="H1216" s="1522" t="s">
        <v>17</v>
      </c>
      <c r="I1216" s="1523" t="s">
        <v>218</v>
      </c>
      <c r="J1216" s="1522" t="s">
        <v>218</v>
      </c>
      <c r="K1216" s="1524" t="s">
        <v>218</v>
      </c>
      <c r="L1216" s="1522" t="s">
        <v>218</v>
      </c>
      <c r="M1216" s="1525" t="s">
        <v>221</v>
      </c>
      <c r="N1216" s="1546"/>
      <c r="O1216" s="1546"/>
      <c r="P1216" s="1716"/>
      <c r="Q1216" s="1717"/>
      <c r="R1216" s="1718"/>
      <c r="S1216" s="4"/>
      <c r="T1216" s="4"/>
      <c r="U1216" s="4"/>
      <c r="V1216" s="4"/>
      <c r="W1216" s="4"/>
      <c r="X1216"/>
      <c r="Y1216"/>
      <c r="Z1216"/>
      <c r="AA1216"/>
      <c r="AB1216"/>
      <c r="AC1216"/>
      <c r="AD1216"/>
      <c r="AE1216"/>
      <c r="AF1216"/>
      <c r="AG1216"/>
      <c r="AH1216"/>
      <c r="AI1216"/>
      <c r="AJ1216"/>
      <c r="AK1216"/>
    </row>
    <row r="1217" spans="1:37" ht="13.5" thickBot="1" x14ac:dyDescent="0.35">
      <c r="A1217" s="1547" t="s">
        <v>222</v>
      </c>
      <c r="B1217" s="1548" t="s">
        <v>218</v>
      </c>
      <c r="C1217" s="1692" t="s">
        <v>218</v>
      </c>
      <c r="D1217" s="1533" t="s">
        <v>218</v>
      </c>
      <c r="E1217" s="1534" t="s">
        <v>17</v>
      </c>
      <c r="F1217" s="1533" t="s">
        <v>17</v>
      </c>
      <c r="G1217" s="1534" t="s">
        <v>17</v>
      </c>
      <c r="H1217" s="1533" t="s">
        <v>17</v>
      </c>
      <c r="I1217" s="1534" t="s">
        <v>218</v>
      </c>
      <c r="J1217" s="1533" t="s">
        <v>218</v>
      </c>
      <c r="K1217" s="1663" t="s">
        <v>218</v>
      </c>
      <c r="L1217" s="1533" t="s">
        <v>218</v>
      </c>
      <c r="M1217" s="1550" t="s">
        <v>222</v>
      </c>
      <c r="N1217" s="1551"/>
      <c r="O1217" s="1551"/>
      <c r="P1217" s="1719"/>
      <c r="Q1217" s="1720"/>
      <c r="R1217" s="1721"/>
      <c r="S1217" s="4"/>
      <c r="T1217" s="4"/>
      <c r="U1217" s="4"/>
      <c r="V1217" s="4"/>
      <c r="W1217" s="4"/>
      <c r="X1217"/>
      <c r="Y1217"/>
      <c r="Z1217"/>
      <c r="AA1217"/>
      <c r="AB1217"/>
      <c r="AC1217"/>
      <c r="AD1217"/>
      <c r="AE1217"/>
      <c r="AF1217"/>
      <c r="AG1217"/>
      <c r="AH1217"/>
      <c r="AI1217"/>
      <c r="AJ1217"/>
      <c r="AK1217"/>
    </row>
    <row r="1218" spans="1:37" ht="13.5" thickBot="1" x14ac:dyDescent="0.35">
      <c r="A1218" s="1090" t="s">
        <v>46</v>
      </c>
      <c r="B1218" s="1427">
        <v>226</v>
      </c>
      <c r="C1218" s="1791">
        <v>270</v>
      </c>
      <c r="D1218" s="1793">
        <v>0.99999999999999989</v>
      </c>
      <c r="E1218" s="1540" t="s">
        <v>17</v>
      </c>
      <c r="F1218" s="1792" t="s">
        <v>17</v>
      </c>
      <c r="G1218" s="1540" t="s">
        <v>17</v>
      </c>
      <c r="H1218" s="1792" t="s">
        <v>17</v>
      </c>
      <c r="I1218" s="1791">
        <v>226</v>
      </c>
      <c r="J1218" s="1793">
        <v>0.99999999999999989</v>
      </c>
      <c r="K1218" s="1791">
        <v>486</v>
      </c>
      <c r="L1218" s="1793">
        <v>1</v>
      </c>
      <c r="M1218" s="1554"/>
      <c r="N1218" s="1555"/>
      <c r="O1218" s="1555"/>
      <c r="P1218" s="1722"/>
      <c r="Q1218" s="1723"/>
      <c r="R1218" s="1724"/>
      <c r="S1218" s="4"/>
      <c r="T1218" s="4"/>
      <c r="U1218" s="4"/>
      <c r="V1218" s="4"/>
      <c r="W1218" s="4"/>
      <c r="X1218"/>
      <c r="Y1218"/>
      <c r="Z1218"/>
      <c r="AA1218"/>
      <c r="AB1218"/>
      <c r="AC1218"/>
      <c r="AD1218"/>
      <c r="AE1218"/>
      <c r="AF1218"/>
      <c r="AG1218"/>
      <c r="AH1218"/>
      <c r="AI1218"/>
      <c r="AJ1218"/>
      <c r="AK1218"/>
    </row>
    <row r="1219" spans="1:37" ht="13" x14ac:dyDescent="0.3">
      <c r="A1219"/>
      <c r="B1219" s="4"/>
      <c r="C1219" s="1559" t="s">
        <v>537</v>
      </c>
      <c r="D1219" s="1560" t="s">
        <v>538</v>
      </c>
      <c r="E1219" s="1559" t="s">
        <v>537</v>
      </c>
      <c r="F1219" s="1560" t="s">
        <v>538</v>
      </c>
      <c r="G1219" s="1559" t="s">
        <v>537</v>
      </c>
      <c r="H1219" s="1560" t="s">
        <v>538</v>
      </c>
      <c r="I1219" s="1559" t="s">
        <v>537</v>
      </c>
      <c r="J1219" s="1560" t="s">
        <v>538</v>
      </c>
      <c r="K1219" s="1559" t="s">
        <v>537</v>
      </c>
      <c r="L1219" s="1560" t="s">
        <v>538</v>
      </c>
      <c r="M1219"/>
      <c r="N1219"/>
      <c r="O1219"/>
      <c r="P1219"/>
      <c r="Q1219" s="1804"/>
      <c r="R1219" s="1804"/>
      <c r="S1219" s="4"/>
      <c r="T1219" s="4"/>
      <c r="U1219" s="4"/>
      <c r="V1219" s="4"/>
      <c r="W1219" s="4"/>
      <c r="X1219"/>
      <c r="Y1219"/>
      <c r="Z1219"/>
      <c r="AA1219"/>
      <c r="AB1219"/>
      <c r="AC1219"/>
      <c r="AD1219"/>
      <c r="AE1219"/>
      <c r="AF1219"/>
      <c r="AG1219"/>
      <c r="AH1219"/>
      <c r="AI1219"/>
      <c r="AJ1219"/>
      <c r="AK1219"/>
    </row>
    <row r="1220" spans="1:37" ht="13" thickBot="1" x14ac:dyDescent="0.3">
      <c r="A1220"/>
      <c r="B1220" s="4"/>
      <c r="C1220" s="1561">
        <v>0.75925925925925919</v>
      </c>
      <c r="D1220" s="1562">
        <v>0.24074074074074076</v>
      </c>
      <c r="E1220" s="1561" t="s">
        <v>17</v>
      </c>
      <c r="F1220" s="1562" t="s">
        <v>17</v>
      </c>
      <c r="G1220" s="1561" t="s">
        <v>17</v>
      </c>
      <c r="H1220" s="1562" t="s">
        <v>17</v>
      </c>
      <c r="I1220" s="1561">
        <v>0.69911504424778759</v>
      </c>
      <c r="J1220" s="1562">
        <v>0.30088495575221241</v>
      </c>
      <c r="K1220" s="1561">
        <v>0.74691358024691357</v>
      </c>
      <c r="L1220" s="1562">
        <v>0.25308641975308643</v>
      </c>
      <c r="M1220"/>
      <c r="N1220"/>
      <c r="O1220"/>
      <c r="P1220"/>
      <c r="Q1220" s="4"/>
      <c r="R1220" s="4"/>
      <c r="S1220" s="4"/>
      <c r="T1220" s="4"/>
      <c r="U1220" s="4"/>
      <c r="V1220" s="4"/>
      <c r="W1220" s="4"/>
      <c r="X1220"/>
      <c r="Y1220"/>
      <c r="Z1220"/>
      <c r="AA1220"/>
      <c r="AB1220"/>
      <c r="AC1220"/>
      <c r="AD1220"/>
      <c r="AE1220"/>
      <c r="AF1220"/>
      <c r="AG1220"/>
      <c r="AH1220"/>
      <c r="AI1220"/>
      <c r="AJ1220"/>
      <c r="AK1220"/>
    </row>
    <row r="1221" spans="1:37" ht="25.5" thickBot="1" x14ac:dyDescent="0.55000000000000004">
      <c r="A1221" s="1011" t="s">
        <v>589</v>
      </c>
      <c r="B1221" s="1012"/>
      <c r="C1221" s="1012"/>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c r="AD1221"/>
      <c r="AE1221"/>
      <c r="AF1221"/>
      <c r="AG1221"/>
      <c r="AH1221"/>
      <c r="AI1221"/>
      <c r="AJ1221"/>
      <c r="AK1221"/>
    </row>
    <row r="1222" spans="1:37" ht="13.5" thickBot="1" x14ac:dyDescent="0.35">
      <c r="A1222" s="1414" t="s">
        <v>191</v>
      </c>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c r="AD1222"/>
      <c r="AE1222"/>
      <c r="AF1222"/>
      <c r="AG1222"/>
      <c r="AH1222"/>
      <c r="AI1222"/>
      <c r="AJ1222"/>
      <c r="AK1222"/>
    </row>
    <row r="1223" spans="1:37" ht="13.5" thickTop="1" x14ac:dyDescent="0.3">
      <c r="A1223" s="1017" t="s">
        <v>192</v>
      </c>
      <c r="B1223" s="1491">
        <v>26603</v>
      </c>
      <c r="C1223" s="931">
        <v>26641</v>
      </c>
      <c r="D1223" s="1495">
        <v>1972</v>
      </c>
      <c r="E1223" s="1019"/>
      <c r="F1223" s="1019"/>
      <c r="G1223" s="1020"/>
      <c r="H1223" s="1020"/>
      <c r="I1223" s="1020"/>
      <c r="J1223" s="1020"/>
      <c r="K1223" s="1021"/>
      <c r="L1223" s="1022"/>
      <c r="M1223" s="1022"/>
      <c r="N1223" s="1022"/>
      <c r="O1223" s="1023"/>
      <c r="P1223" s="1023"/>
      <c r="Q1223" s="1701"/>
      <c r="R1223" s="1702"/>
      <c r="S1223" s="1703"/>
      <c r="T1223" s="4"/>
      <c r="U1223" s="4"/>
      <c r="V1223" s="4"/>
      <c r="W1223" s="4"/>
      <c r="X1223"/>
      <c r="Y1223"/>
      <c r="Z1223"/>
      <c r="AA1223"/>
      <c r="AB1223"/>
      <c r="AC1223"/>
      <c r="AD1223"/>
      <c r="AE1223"/>
      <c r="AF1223"/>
      <c r="AG1223"/>
      <c r="AH1223"/>
      <c r="AI1223"/>
      <c r="AJ1223"/>
      <c r="AK1223"/>
    </row>
    <row r="1224" spans="1:37" ht="13" x14ac:dyDescent="0.3">
      <c r="A1224" s="1025" t="s">
        <v>193</v>
      </c>
      <c r="B1224" s="1496" t="s">
        <v>242</v>
      </c>
      <c r="C1224" s="1496" t="s">
        <v>242</v>
      </c>
      <c r="D1224" s="1499"/>
      <c r="E1224" s="1500"/>
      <c r="F1224" s="1500"/>
      <c r="G1224" s="1501"/>
      <c r="H1224" s="1501"/>
      <c r="I1224" s="1501"/>
      <c r="J1224" s="1501"/>
      <c r="K1224" s="1502"/>
      <c r="L1224" s="1173"/>
      <c r="M1224" s="1173"/>
      <c r="N1224" s="1173"/>
      <c r="O1224" s="1503"/>
      <c r="P1224" s="1503"/>
      <c r="Q1224" s="1704"/>
      <c r="R1224" s="1705"/>
      <c r="S1224" s="1706"/>
      <c r="T1224" s="4"/>
      <c r="U1224" s="4"/>
      <c r="V1224" s="4"/>
      <c r="W1224" s="4"/>
      <c r="X1224"/>
      <c r="Y1224"/>
      <c r="Z1224"/>
      <c r="AA1224"/>
      <c r="AB1224"/>
      <c r="AC1224"/>
      <c r="AD1224"/>
      <c r="AE1224"/>
      <c r="AF1224"/>
      <c r="AG1224"/>
      <c r="AH1224"/>
      <c r="AI1224"/>
      <c r="AJ1224"/>
      <c r="AK1224"/>
    </row>
    <row r="1225" spans="1:37" ht="13" x14ac:dyDescent="0.3">
      <c r="A1225" s="1025" t="s">
        <v>195</v>
      </c>
      <c r="B1225" s="1496" t="s">
        <v>246</v>
      </c>
      <c r="C1225" s="1173" t="s">
        <v>246</v>
      </c>
      <c r="D1225" s="1033" t="s">
        <v>46</v>
      </c>
      <c r="E1225" s="1500"/>
      <c r="F1225" s="1501"/>
      <c r="G1225" s="1501"/>
      <c r="H1225" s="1501"/>
      <c r="I1225" s="1501"/>
      <c r="J1225" s="1501"/>
      <c r="K1225" s="1502"/>
      <c r="L1225" s="1173"/>
      <c r="M1225" s="1173"/>
      <c r="N1225" s="1503"/>
      <c r="O1225" s="1503"/>
      <c r="P1225" s="1503"/>
      <c r="Q1225" s="1704"/>
      <c r="R1225" s="1705"/>
      <c r="S1225" s="1706"/>
      <c r="T1225" s="4"/>
      <c r="U1225" s="4"/>
      <c r="V1225" s="4"/>
      <c r="W1225" s="4"/>
      <c r="X1225"/>
      <c r="Y1225"/>
      <c r="Z1225"/>
      <c r="AA1225"/>
      <c r="AB1225"/>
      <c r="AC1225"/>
      <c r="AD1225"/>
      <c r="AE1225"/>
      <c r="AF1225"/>
      <c r="AG1225"/>
      <c r="AH1225"/>
      <c r="AI1225"/>
      <c r="AJ1225"/>
      <c r="AK1225"/>
    </row>
    <row r="1226" spans="1:37" ht="13.5" thickBot="1" x14ac:dyDescent="0.35">
      <c r="A1226" s="1504" t="s">
        <v>292</v>
      </c>
      <c r="B1226" s="1505">
        <v>6040</v>
      </c>
      <c r="C1226" s="1268">
        <v>8620</v>
      </c>
      <c r="D1226" s="1508" t="s">
        <v>531</v>
      </c>
      <c r="E1226" s="1605"/>
      <c r="F1226" s="1510"/>
      <c r="G1226" s="1510"/>
      <c r="H1226" s="1510"/>
      <c r="I1226" s="1510"/>
      <c r="J1226" s="1510"/>
      <c r="K1226" s="1511"/>
      <c r="L1226" s="1512" t="s">
        <v>532</v>
      </c>
      <c r="M1226" s="1513"/>
      <c r="N1226" s="1514"/>
      <c r="O1226" s="1503"/>
      <c r="P1226" s="1503"/>
      <c r="Q1226" s="1704"/>
      <c r="R1226" s="1705"/>
      <c r="S1226" s="1706"/>
      <c r="T1226" s="4"/>
      <c r="U1226" s="4"/>
      <c r="V1226" s="4"/>
      <c r="W1226" s="4"/>
      <c r="X1226"/>
      <c r="Y1226"/>
      <c r="Z1226"/>
      <c r="AA1226"/>
      <c r="AB1226"/>
      <c r="AC1226"/>
      <c r="AD1226"/>
      <c r="AE1226"/>
      <c r="AF1226"/>
      <c r="AG1226"/>
      <c r="AH1226"/>
      <c r="AI1226"/>
      <c r="AJ1226"/>
      <c r="AK1226"/>
    </row>
    <row r="1227" spans="1:37" ht="13.5" thickBot="1" x14ac:dyDescent="0.35">
      <c r="A1227" s="1515" t="s">
        <v>199</v>
      </c>
      <c r="B1227" s="1505" t="s">
        <v>206</v>
      </c>
      <c r="C1227" s="1268" t="s">
        <v>201</v>
      </c>
      <c r="D1227" s="1050" t="s">
        <v>201</v>
      </c>
      <c r="E1227" s="1051" t="s">
        <v>202</v>
      </c>
      <c r="F1227" s="1050" t="s">
        <v>200</v>
      </c>
      <c r="G1227" s="1051" t="s">
        <v>204</v>
      </c>
      <c r="H1227" s="1050" t="s">
        <v>248</v>
      </c>
      <c r="I1227" s="1516" t="s">
        <v>204</v>
      </c>
      <c r="J1227" s="1050" t="s">
        <v>206</v>
      </c>
      <c r="K1227" s="1051" t="s">
        <v>202</v>
      </c>
      <c r="L1227" s="1517" t="s">
        <v>207</v>
      </c>
      <c r="M1227" s="1051" t="s">
        <v>204</v>
      </c>
      <c r="N1227" s="1518"/>
      <c r="O1227" s="1503"/>
      <c r="P1227" s="1503"/>
      <c r="Q1227" s="1704"/>
      <c r="R1227" s="1705"/>
      <c r="S1227" s="1706"/>
      <c r="T1227" s="4"/>
      <c r="U1227" s="4"/>
      <c r="V1227" s="4"/>
      <c r="W1227" s="4"/>
      <c r="X1227"/>
      <c r="Y1227"/>
      <c r="Z1227"/>
      <c r="AA1227"/>
      <c r="AB1227"/>
      <c r="AC1227"/>
      <c r="AD1227"/>
      <c r="AE1227"/>
      <c r="AF1227"/>
      <c r="AG1227"/>
      <c r="AH1227"/>
      <c r="AI1227"/>
      <c r="AJ1227"/>
      <c r="AK1227"/>
    </row>
    <row r="1228" spans="1:37" ht="13" x14ac:dyDescent="0.3">
      <c r="A1228" s="1053" t="s">
        <v>208</v>
      </c>
      <c r="B1228" s="1273">
        <v>0</v>
      </c>
      <c r="C1228" s="1696">
        <v>48</v>
      </c>
      <c r="D1228" s="1726">
        <v>43</v>
      </c>
      <c r="E1228" s="1522">
        <v>0.14675767918088736</v>
      </c>
      <c r="F1228" s="1523" t="s">
        <v>17</v>
      </c>
      <c r="G1228" s="1522" t="s">
        <v>17</v>
      </c>
      <c r="H1228" s="1523" t="s">
        <v>17</v>
      </c>
      <c r="I1228" s="1522" t="s">
        <v>17</v>
      </c>
      <c r="J1228" s="1523">
        <v>0</v>
      </c>
      <c r="K1228" s="1522">
        <v>0</v>
      </c>
      <c r="L1228" s="1524">
        <v>43</v>
      </c>
      <c r="M1228" s="1522">
        <v>5.0947867298578198E-2</v>
      </c>
      <c r="N1228" s="1525" t="s">
        <v>208</v>
      </c>
      <c r="O1228" s="1503"/>
      <c r="P1228" s="1503"/>
      <c r="Q1228" s="1704"/>
      <c r="R1228" s="1705"/>
      <c r="S1228" s="1706"/>
      <c r="T1228" s="4"/>
      <c r="U1228" s="4"/>
      <c r="V1228" s="4"/>
      <c r="W1228" s="4"/>
      <c r="X1228"/>
      <c r="Y1228"/>
      <c r="Z1228"/>
      <c r="AA1228"/>
      <c r="AB1228"/>
      <c r="AC1228"/>
      <c r="AD1228"/>
      <c r="AE1228"/>
      <c r="AF1228"/>
      <c r="AG1228"/>
      <c r="AH1228"/>
      <c r="AI1228"/>
      <c r="AJ1228"/>
      <c r="AK1228"/>
    </row>
    <row r="1229" spans="1:37" ht="13" x14ac:dyDescent="0.3">
      <c r="A1229" s="1065" t="s">
        <v>209</v>
      </c>
      <c r="B1229" s="1274">
        <v>30</v>
      </c>
      <c r="C1229" s="1697">
        <v>0</v>
      </c>
      <c r="D1229" s="1726">
        <v>20</v>
      </c>
      <c r="E1229" s="1522">
        <v>6.8259385665529013E-2</v>
      </c>
      <c r="F1229" s="1523" t="s">
        <v>17</v>
      </c>
      <c r="G1229" s="1522" t="s">
        <v>17</v>
      </c>
      <c r="H1229" s="1523" t="s">
        <v>17</v>
      </c>
      <c r="I1229" s="1522" t="s">
        <v>17</v>
      </c>
      <c r="J1229" s="1523">
        <v>30</v>
      </c>
      <c r="K1229" s="1522">
        <v>5.4446460980036297E-2</v>
      </c>
      <c r="L1229" s="1524">
        <v>50</v>
      </c>
      <c r="M1229" s="1522">
        <v>5.9241706161137442E-2</v>
      </c>
      <c r="N1229" s="1525" t="s">
        <v>209</v>
      </c>
      <c r="O1229" s="1503"/>
      <c r="P1229" s="1503"/>
      <c r="Q1229" s="1704"/>
      <c r="R1229" s="1705"/>
      <c r="S1229" s="1706"/>
      <c r="T1229" s="4"/>
      <c r="U1229" s="4"/>
      <c r="V1229" s="4"/>
      <c r="W1229" s="4"/>
      <c r="X1229"/>
      <c r="Y1229"/>
      <c r="Z1229"/>
      <c r="AA1229"/>
      <c r="AB1229"/>
      <c r="AC1229"/>
      <c r="AD1229"/>
      <c r="AE1229"/>
      <c r="AF1229"/>
      <c r="AG1229"/>
      <c r="AH1229"/>
      <c r="AI1229"/>
      <c r="AJ1229"/>
      <c r="AK1229"/>
    </row>
    <row r="1230" spans="1:37" ht="13" x14ac:dyDescent="0.3">
      <c r="A1230" s="1065" t="s">
        <v>211</v>
      </c>
      <c r="B1230" s="1274">
        <v>54</v>
      </c>
      <c r="C1230" s="1697">
        <v>53</v>
      </c>
      <c r="D1230" s="1726">
        <v>52</v>
      </c>
      <c r="E1230" s="1522">
        <v>0.17747440273037543</v>
      </c>
      <c r="F1230" s="1523" t="s">
        <v>17</v>
      </c>
      <c r="G1230" s="1522" t="s">
        <v>17</v>
      </c>
      <c r="H1230" s="1523" t="s">
        <v>17</v>
      </c>
      <c r="I1230" s="1522" t="s">
        <v>17</v>
      </c>
      <c r="J1230" s="1523">
        <v>54</v>
      </c>
      <c r="K1230" s="1522">
        <v>9.8003629764065334E-2</v>
      </c>
      <c r="L1230" s="1524">
        <v>106</v>
      </c>
      <c r="M1230" s="1522">
        <v>0.12559241706161137</v>
      </c>
      <c r="N1230" s="1529" t="s">
        <v>211</v>
      </c>
      <c r="O1230" s="1503"/>
      <c r="P1230" s="1503"/>
      <c r="Q1230" s="1704"/>
      <c r="R1230" s="1705"/>
      <c r="S1230" s="1706"/>
      <c r="T1230" s="4"/>
      <c r="U1230" s="4"/>
      <c r="V1230" s="4"/>
      <c r="W1230" s="4"/>
      <c r="X1230"/>
      <c r="Y1230"/>
      <c r="Z1230"/>
      <c r="AA1230"/>
      <c r="AB1230"/>
      <c r="AC1230"/>
      <c r="AD1230"/>
      <c r="AE1230"/>
      <c r="AF1230"/>
      <c r="AG1230"/>
      <c r="AH1230"/>
      <c r="AI1230"/>
      <c r="AJ1230"/>
      <c r="AK1230"/>
    </row>
    <row r="1231" spans="1:37" ht="13" x14ac:dyDescent="0.3">
      <c r="A1231" s="1065" t="s">
        <v>212</v>
      </c>
      <c r="B1231" s="1274">
        <v>72</v>
      </c>
      <c r="C1231" s="1697">
        <v>35</v>
      </c>
      <c r="D1231" s="1726">
        <v>64</v>
      </c>
      <c r="E1231" s="1522">
        <v>0.21843003412969283</v>
      </c>
      <c r="F1231" s="1523" t="s">
        <v>17</v>
      </c>
      <c r="G1231" s="1522" t="s">
        <v>17</v>
      </c>
      <c r="H1231" s="1523" t="s">
        <v>17</v>
      </c>
      <c r="I1231" s="1522" t="s">
        <v>17</v>
      </c>
      <c r="J1231" s="1523">
        <v>72</v>
      </c>
      <c r="K1231" s="1522">
        <v>0.1306715063520871</v>
      </c>
      <c r="L1231" s="1524">
        <v>136</v>
      </c>
      <c r="M1231" s="1522">
        <v>0.16113744075829384</v>
      </c>
      <c r="N1231" s="1529" t="s">
        <v>212</v>
      </c>
      <c r="O1231" s="1503"/>
      <c r="P1231" s="1503"/>
      <c r="Q1231" s="1704"/>
      <c r="R1231" s="1705"/>
      <c r="S1231" s="1706"/>
      <c r="T1231" s="4"/>
      <c r="U1231" s="4"/>
      <c r="V1231" s="4"/>
      <c r="W1231" s="4"/>
      <c r="X1231"/>
      <c r="Y1231"/>
      <c r="Z1231"/>
      <c r="AA1231"/>
      <c r="AB1231"/>
      <c r="AC1231"/>
      <c r="AD1231"/>
      <c r="AE1231"/>
      <c r="AF1231"/>
      <c r="AG1231"/>
      <c r="AH1231"/>
      <c r="AI1231"/>
      <c r="AJ1231"/>
      <c r="AK1231"/>
    </row>
    <row r="1232" spans="1:37" ht="13" x14ac:dyDescent="0.3">
      <c r="A1232" s="1065" t="s">
        <v>213</v>
      </c>
      <c r="B1232" s="1274">
        <v>30</v>
      </c>
      <c r="C1232" s="1697">
        <v>3</v>
      </c>
      <c r="D1232" s="1726">
        <v>3</v>
      </c>
      <c r="E1232" s="1522">
        <v>1.0238907849829351E-2</v>
      </c>
      <c r="F1232" s="1523" t="s">
        <v>17</v>
      </c>
      <c r="G1232" s="1522" t="s">
        <v>17</v>
      </c>
      <c r="H1232" s="1523" t="s">
        <v>17</v>
      </c>
      <c r="I1232" s="1522" t="s">
        <v>17</v>
      </c>
      <c r="J1232" s="1523">
        <v>30</v>
      </c>
      <c r="K1232" s="1522">
        <v>5.4446460980036297E-2</v>
      </c>
      <c r="L1232" s="1524">
        <v>33</v>
      </c>
      <c r="M1232" s="1522">
        <v>3.9099526066350712E-2</v>
      </c>
      <c r="N1232" s="1529" t="s">
        <v>213</v>
      </c>
      <c r="O1232" s="1503"/>
      <c r="P1232" s="1503"/>
      <c r="Q1232" s="1704"/>
      <c r="R1232" s="1705"/>
      <c r="S1232" s="1706"/>
      <c r="T1232" s="4"/>
      <c r="U1232" s="4"/>
      <c r="V1232" s="4"/>
      <c r="W1232" s="4"/>
      <c r="X1232"/>
      <c r="Y1232"/>
      <c r="Z1232"/>
      <c r="AA1232"/>
      <c r="AB1232"/>
      <c r="AC1232"/>
      <c r="AD1232"/>
      <c r="AE1232"/>
      <c r="AF1232"/>
      <c r="AG1232"/>
      <c r="AH1232"/>
      <c r="AI1232"/>
      <c r="AJ1232"/>
      <c r="AK1232"/>
    </row>
    <row r="1233" spans="1:37" ht="13" x14ac:dyDescent="0.3">
      <c r="A1233" s="1065" t="s">
        <v>214</v>
      </c>
      <c r="B1233" s="1274">
        <v>44</v>
      </c>
      <c r="C1233" s="1697">
        <v>0</v>
      </c>
      <c r="D1233" s="1726">
        <v>0</v>
      </c>
      <c r="E1233" s="1522">
        <v>0</v>
      </c>
      <c r="F1233" s="1523" t="s">
        <v>17</v>
      </c>
      <c r="G1233" s="1522" t="s">
        <v>17</v>
      </c>
      <c r="H1233" s="1523" t="s">
        <v>17</v>
      </c>
      <c r="I1233" s="1522" t="s">
        <v>17</v>
      </c>
      <c r="J1233" s="1523">
        <v>44</v>
      </c>
      <c r="K1233" s="1522">
        <v>7.985480943738657E-2</v>
      </c>
      <c r="L1233" s="1524">
        <v>44</v>
      </c>
      <c r="M1233" s="1522">
        <v>5.2132701421800945E-2</v>
      </c>
      <c r="N1233" s="1529" t="s">
        <v>214</v>
      </c>
      <c r="O1233" s="1503"/>
      <c r="P1233" s="1503"/>
      <c r="Q1233" s="1704"/>
      <c r="R1233" s="1705"/>
      <c r="S1233" s="1706"/>
      <c r="T1233" s="4"/>
      <c r="U1233" s="4"/>
      <c r="V1233" s="4"/>
      <c r="W1233" s="4"/>
      <c r="X1233"/>
      <c r="Y1233"/>
      <c r="Z1233"/>
      <c r="AA1233"/>
      <c r="AB1233"/>
      <c r="AC1233"/>
      <c r="AD1233"/>
      <c r="AE1233"/>
      <c r="AF1233"/>
      <c r="AG1233"/>
      <c r="AH1233"/>
      <c r="AI1233"/>
      <c r="AJ1233"/>
      <c r="AK1233"/>
    </row>
    <row r="1234" spans="1:37" ht="13" x14ac:dyDescent="0.3">
      <c r="A1234" s="1065" t="s">
        <v>215</v>
      </c>
      <c r="B1234" s="1274">
        <v>33</v>
      </c>
      <c r="C1234" s="1697">
        <v>39</v>
      </c>
      <c r="D1234" s="1726">
        <v>0</v>
      </c>
      <c r="E1234" s="1522">
        <v>0</v>
      </c>
      <c r="F1234" s="1523" t="s">
        <v>17</v>
      </c>
      <c r="G1234" s="1522" t="s">
        <v>17</v>
      </c>
      <c r="H1234" s="1523" t="s">
        <v>17</v>
      </c>
      <c r="I1234" s="1522" t="s">
        <v>17</v>
      </c>
      <c r="J1234" s="1523">
        <v>33</v>
      </c>
      <c r="K1234" s="1522">
        <v>5.9891107078039928E-2</v>
      </c>
      <c r="L1234" s="1524">
        <v>33</v>
      </c>
      <c r="M1234" s="1522">
        <v>3.9099526066350712E-2</v>
      </c>
      <c r="N1234" s="1529" t="s">
        <v>215</v>
      </c>
      <c r="O1234" s="1503"/>
      <c r="P1234" s="1503"/>
      <c r="Q1234" s="1704"/>
      <c r="R1234" s="1705"/>
      <c r="S1234" s="1706"/>
      <c r="T1234" s="4"/>
      <c r="U1234" s="4"/>
      <c r="V1234" s="4"/>
      <c r="W1234" s="4"/>
      <c r="X1234"/>
      <c r="Y1234"/>
      <c r="Z1234"/>
      <c r="AA1234"/>
      <c r="AB1234"/>
      <c r="AC1234"/>
      <c r="AD1234"/>
      <c r="AE1234"/>
      <c r="AF1234"/>
      <c r="AG1234"/>
      <c r="AH1234"/>
      <c r="AI1234"/>
      <c r="AJ1234"/>
      <c r="AK1234"/>
    </row>
    <row r="1235" spans="1:37" ht="13.5" thickBot="1" x14ac:dyDescent="0.35">
      <c r="A1235" s="1069" t="s">
        <v>216</v>
      </c>
      <c r="B1235" s="1279">
        <v>87</v>
      </c>
      <c r="C1235" s="1698">
        <v>27</v>
      </c>
      <c r="D1235" s="1729">
        <v>15</v>
      </c>
      <c r="E1235" s="1533">
        <v>5.1194539249146756E-2</v>
      </c>
      <c r="F1235" s="1534" t="s">
        <v>17</v>
      </c>
      <c r="G1235" s="1533" t="s">
        <v>17</v>
      </c>
      <c r="H1235" s="1534" t="s">
        <v>17</v>
      </c>
      <c r="I1235" s="1533" t="s">
        <v>17</v>
      </c>
      <c r="J1235" s="1534">
        <v>87</v>
      </c>
      <c r="K1235" s="1533">
        <v>0.15789473684210525</v>
      </c>
      <c r="L1235" s="1663">
        <v>102</v>
      </c>
      <c r="M1235" s="1533">
        <v>0.12085308056872038</v>
      </c>
      <c r="N1235" s="1536" t="s">
        <v>216</v>
      </c>
      <c r="O1235" s="1537"/>
      <c r="P1235" s="1537"/>
      <c r="Q1235" s="1709"/>
      <c r="R1235" s="1710"/>
      <c r="S1235" s="1711"/>
      <c r="T1235" s="4"/>
      <c r="U1235" s="4"/>
      <c r="V1235" s="4"/>
      <c r="W1235" s="4"/>
      <c r="X1235"/>
      <c r="Y1235"/>
      <c r="Z1235"/>
      <c r="AA1235"/>
      <c r="AB1235"/>
      <c r="AC1235"/>
      <c r="AD1235"/>
      <c r="AE1235"/>
      <c r="AF1235"/>
      <c r="AG1235"/>
      <c r="AH1235"/>
      <c r="AI1235"/>
      <c r="AJ1235"/>
      <c r="AK1235"/>
    </row>
    <row r="1236" spans="1:37" ht="13" x14ac:dyDescent="0.3">
      <c r="A1236" s="1053" t="s">
        <v>217</v>
      </c>
      <c r="B1236" s="1273">
        <v>151</v>
      </c>
      <c r="C1236" s="1696">
        <v>53</v>
      </c>
      <c r="D1236" s="1730">
        <v>62</v>
      </c>
      <c r="E1236" s="1541">
        <v>0.21160409556313994</v>
      </c>
      <c r="F1236" s="1542" t="s">
        <v>17</v>
      </c>
      <c r="G1236" s="1541" t="s">
        <v>17</v>
      </c>
      <c r="H1236" s="1542" t="s">
        <v>17</v>
      </c>
      <c r="I1236" s="1541" t="s">
        <v>17</v>
      </c>
      <c r="J1236" s="1542">
        <v>151</v>
      </c>
      <c r="K1236" s="1541">
        <v>0.27404718693284935</v>
      </c>
      <c r="L1236" s="1543">
        <v>213</v>
      </c>
      <c r="M1236" s="1541">
        <v>0.25236966824644552</v>
      </c>
      <c r="N1236" s="1544" t="s">
        <v>217</v>
      </c>
      <c r="O1236" s="1545"/>
      <c r="P1236" s="1545"/>
      <c r="Q1236" s="1713"/>
      <c r="R1236" s="1714"/>
      <c r="S1236" s="1715"/>
      <c r="T1236" s="4"/>
      <c r="U1236" s="4"/>
      <c r="V1236" s="4"/>
      <c r="W1236" s="4"/>
      <c r="X1236"/>
      <c r="Y1236"/>
      <c r="Z1236"/>
      <c r="AA1236"/>
      <c r="AB1236"/>
      <c r="AC1236"/>
      <c r="AD1236"/>
      <c r="AE1236"/>
      <c r="AF1236"/>
      <c r="AG1236"/>
      <c r="AH1236"/>
      <c r="AI1236"/>
      <c r="AJ1236"/>
      <c r="AK1236"/>
    </row>
    <row r="1237" spans="1:37" ht="13" x14ac:dyDescent="0.3">
      <c r="A1237" s="1065" t="s">
        <v>219</v>
      </c>
      <c r="B1237" s="1274">
        <v>50</v>
      </c>
      <c r="C1237" s="1697">
        <v>12</v>
      </c>
      <c r="D1237" s="1726">
        <v>34</v>
      </c>
      <c r="E1237" s="1522">
        <v>0.11604095563139932</v>
      </c>
      <c r="F1237" s="1523" t="s">
        <v>17</v>
      </c>
      <c r="G1237" s="1522" t="s">
        <v>17</v>
      </c>
      <c r="H1237" s="1523" t="s">
        <v>17</v>
      </c>
      <c r="I1237" s="1522" t="s">
        <v>17</v>
      </c>
      <c r="J1237" s="1523">
        <v>50</v>
      </c>
      <c r="K1237" s="1522">
        <v>9.0744101633393831E-2</v>
      </c>
      <c r="L1237" s="1524">
        <v>84</v>
      </c>
      <c r="M1237" s="1522">
        <v>9.9526066350710901E-2</v>
      </c>
      <c r="N1237" s="1525" t="s">
        <v>219</v>
      </c>
      <c r="O1237" s="1546"/>
      <c r="P1237" s="1546"/>
      <c r="Q1237" s="1716"/>
      <c r="R1237" s="1717"/>
      <c r="S1237" s="1718"/>
      <c r="T1237" s="4"/>
      <c r="U1237" s="4"/>
      <c r="V1237" s="4"/>
      <c r="W1237" s="4"/>
      <c r="X1237"/>
      <c r="Y1237"/>
      <c r="Z1237"/>
      <c r="AA1237"/>
      <c r="AB1237"/>
      <c r="AC1237"/>
      <c r="AD1237"/>
      <c r="AE1237"/>
      <c r="AF1237"/>
      <c r="AG1237"/>
      <c r="AH1237"/>
      <c r="AI1237"/>
      <c r="AJ1237"/>
      <c r="AK1237"/>
    </row>
    <row r="1238" spans="1:37" ht="13" x14ac:dyDescent="0.3">
      <c r="A1238" s="1065" t="s">
        <v>220</v>
      </c>
      <c r="B1238" s="1274" t="s">
        <v>218</v>
      </c>
      <c r="C1238" s="1697" t="s">
        <v>218</v>
      </c>
      <c r="D1238" s="1726" t="s">
        <v>218</v>
      </c>
      <c r="E1238" s="1522" t="s">
        <v>218</v>
      </c>
      <c r="F1238" s="1523" t="s">
        <v>17</v>
      </c>
      <c r="G1238" s="1522" t="s">
        <v>17</v>
      </c>
      <c r="H1238" s="1523" t="s">
        <v>17</v>
      </c>
      <c r="I1238" s="1522" t="s">
        <v>17</v>
      </c>
      <c r="J1238" s="1523" t="s">
        <v>218</v>
      </c>
      <c r="K1238" s="1522" t="s">
        <v>218</v>
      </c>
      <c r="L1238" s="1524" t="s">
        <v>218</v>
      </c>
      <c r="M1238" s="1522" t="s">
        <v>218</v>
      </c>
      <c r="N1238" s="1525" t="s">
        <v>220</v>
      </c>
      <c r="O1238" s="1546"/>
      <c r="P1238" s="1546"/>
      <c r="Q1238" s="1716"/>
      <c r="R1238" s="1717"/>
      <c r="S1238" s="1718"/>
      <c r="T1238" s="4"/>
      <c r="U1238" s="4"/>
      <c r="V1238" s="4"/>
      <c r="W1238" s="4"/>
      <c r="X1238"/>
      <c r="Y1238"/>
      <c r="Z1238"/>
      <c r="AA1238"/>
      <c r="AB1238"/>
      <c r="AC1238"/>
      <c r="AD1238"/>
      <c r="AE1238"/>
      <c r="AF1238"/>
      <c r="AG1238"/>
      <c r="AH1238"/>
      <c r="AI1238"/>
      <c r="AJ1238"/>
      <c r="AK1238"/>
    </row>
    <row r="1239" spans="1:37" ht="13" x14ac:dyDescent="0.3">
      <c r="A1239" s="1065" t="s">
        <v>221</v>
      </c>
      <c r="B1239" s="1274" t="s">
        <v>218</v>
      </c>
      <c r="C1239" s="1697" t="s">
        <v>218</v>
      </c>
      <c r="D1239" s="1726" t="s">
        <v>218</v>
      </c>
      <c r="E1239" s="1522" t="s">
        <v>218</v>
      </c>
      <c r="F1239" s="1523" t="s">
        <v>17</v>
      </c>
      <c r="G1239" s="1522" t="s">
        <v>17</v>
      </c>
      <c r="H1239" s="1523" t="s">
        <v>17</v>
      </c>
      <c r="I1239" s="1522" t="s">
        <v>17</v>
      </c>
      <c r="J1239" s="1523" t="s">
        <v>218</v>
      </c>
      <c r="K1239" s="1522" t="s">
        <v>218</v>
      </c>
      <c r="L1239" s="1524" t="s">
        <v>218</v>
      </c>
      <c r="M1239" s="1522" t="s">
        <v>218</v>
      </c>
      <c r="N1239" s="1525" t="s">
        <v>221</v>
      </c>
      <c r="O1239" s="1546"/>
      <c r="P1239" s="1546"/>
      <c r="Q1239" s="1716"/>
      <c r="R1239" s="1717"/>
      <c r="S1239" s="1718"/>
      <c r="T1239" s="4"/>
      <c r="U1239" s="4"/>
      <c r="V1239" s="4"/>
      <c r="W1239" s="4"/>
      <c r="X1239"/>
      <c r="Y1239"/>
      <c r="Z1239"/>
      <c r="AA1239"/>
      <c r="AB1239"/>
      <c r="AC1239"/>
      <c r="AD1239"/>
      <c r="AE1239"/>
      <c r="AF1239"/>
      <c r="AG1239"/>
      <c r="AH1239"/>
      <c r="AI1239"/>
      <c r="AJ1239"/>
      <c r="AK1239"/>
    </row>
    <row r="1240" spans="1:37" ht="13.5" thickBot="1" x14ac:dyDescent="0.35">
      <c r="A1240" s="1547" t="s">
        <v>222</v>
      </c>
      <c r="B1240" s="1548" t="s">
        <v>218</v>
      </c>
      <c r="C1240" s="1699" t="s">
        <v>218</v>
      </c>
      <c r="D1240" s="1729" t="s">
        <v>218</v>
      </c>
      <c r="E1240" s="1533" t="s">
        <v>218</v>
      </c>
      <c r="F1240" s="1534" t="s">
        <v>17</v>
      </c>
      <c r="G1240" s="1533" t="s">
        <v>17</v>
      </c>
      <c r="H1240" s="1534" t="s">
        <v>17</v>
      </c>
      <c r="I1240" s="1533" t="s">
        <v>17</v>
      </c>
      <c r="J1240" s="1534" t="s">
        <v>218</v>
      </c>
      <c r="K1240" s="1533" t="s">
        <v>218</v>
      </c>
      <c r="L1240" s="1663" t="s">
        <v>218</v>
      </c>
      <c r="M1240" s="1533" t="s">
        <v>218</v>
      </c>
      <c r="N1240" s="1550" t="s">
        <v>222</v>
      </c>
      <c r="O1240" s="1551"/>
      <c r="P1240" s="1551"/>
      <c r="Q1240" s="1719"/>
      <c r="R1240" s="1720"/>
      <c r="S1240" s="1721"/>
      <c r="T1240" s="4"/>
      <c r="U1240" s="4"/>
      <c r="V1240" s="4"/>
      <c r="W1240" s="4"/>
      <c r="X1240"/>
      <c r="Y1240"/>
      <c r="Z1240"/>
      <c r="AA1240"/>
      <c r="AB1240"/>
      <c r="AC1240"/>
      <c r="AD1240"/>
      <c r="AE1240"/>
      <c r="AF1240"/>
      <c r="AG1240"/>
      <c r="AH1240"/>
      <c r="AI1240"/>
      <c r="AJ1240"/>
      <c r="AK1240"/>
    </row>
    <row r="1241" spans="1:37" ht="13.5" thickBot="1" x14ac:dyDescent="0.35">
      <c r="A1241" s="1090" t="s">
        <v>46</v>
      </c>
      <c r="B1241" s="1427">
        <v>551</v>
      </c>
      <c r="C1241" s="1427">
        <v>270</v>
      </c>
      <c r="D1241" s="1791">
        <v>293</v>
      </c>
      <c r="E1241" s="1793">
        <v>1</v>
      </c>
      <c r="F1241" s="1540" t="s">
        <v>17</v>
      </c>
      <c r="G1241" s="1792" t="s">
        <v>17</v>
      </c>
      <c r="H1241" s="1540" t="s">
        <v>17</v>
      </c>
      <c r="I1241" s="1792" t="s">
        <v>17</v>
      </c>
      <c r="J1241" s="1791">
        <v>551</v>
      </c>
      <c r="K1241" s="1793">
        <v>1</v>
      </c>
      <c r="L1241" s="1791">
        <v>844</v>
      </c>
      <c r="M1241" s="1793">
        <v>1</v>
      </c>
      <c r="N1241" s="1554"/>
      <c r="O1241" s="1555"/>
      <c r="P1241" s="1555"/>
      <c r="Q1241" s="1722"/>
      <c r="R1241" s="1723"/>
      <c r="S1241" s="1724"/>
      <c r="T1241" s="4"/>
      <c r="U1241" s="4"/>
      <c r="V1241" s="4"/>
      <c r="W1241" s="4"/>
      <c r="X1241"/>
      <c r="Y1241"/>
      <c r="Z1241"/>
      <c r="AA1241"/>
      <c r="AB1241"/>
      <c r="AC1241"/>
      <c r="AD1241"/>
      <c r="AE1241"/>
      <c r="AF1241"/>
      <c r="AG1241"/>
      <c r="AH1241"/>
      <c r="AI1241"/>
      <c r="AJ1241"/>
      <c r="AK1241"/>
    </row>
    <row r="1242" spans="1:37" ht="13" x14ac:dyDescent="0.3">
      <c r="A1242"/>
      <c r="B1242" s="4"/>
      <c r="C1242" s="4"/>
      <c r="D1242" s="1559" t="s">
        <v>537</v>
      </c>
      <c r="E1242" s="1560" t="s">
        <v>538</v>
      </c>
      <c r="F1242" s="1559" t="s">
        <v>537</v>
      </c>
      <c r="G1242" s="1560" t="s">
        <v>538</v>
      </c>
      <c r="H1242" s="1559" t="s">
        <v>537</v>
      </c>
      <c r="I1242" s="1560" t="s">
        <v>538</v>
      </c>
      <c r="J1242" s="1559" t="s">
        <v>537</v>
      </c>
      <c r="K1242" s="1560" t="s">
        <v>538</v>
      </c>
      <c r="L1242" s="1559" t="s">
        <v>537</v>
      </c>
      <c r="M1242" s="1560" t="s">
        <v>538</v>
      </c>
      <c r="N1242"/>
      <c r="O1242"/>
      <c r="P1242"/>
      <c r="Q1242"/>
      <c r="R1242" s="4"/>
      <c r="S1242" s="4"/>
      <c r="T1242" s="4"/>
      <c r="U1242" s="4"/>
      <c r="V1242" s="4"/>
      <c r="W1242" s="4"/>
      <c r="X1242"/>
      <c r="Y1242"/>
      <c r="Z1242"/>
      <c r="AA1242"/>
      <c r="AB1242"/>
      <c r="AC1242"/>
      <c r="AD1242"/>
      <c r="AE1242"/>
      <c r="AF1242"/>
      <c r="AG1242"/>
      <c r="AH1242"/>
      <c r="AI1242"/>
      <c r="AJ1242"/>
      <c r="AK1242"/>
    </row>
    <row r="1243" spans="1:37" ht="13" thickBot="1" x14ac:dyDescent="0.3">
      <c r="A1243"/>
      <c r="B1243" s="4"/>
      <c r="C1243" s="4"/>
      <c r="D1243" s="1561">
        <v>0.67235494880546076</v>
      </c>
      <c r="E1243" s="1562">
        <v>0.32764505119453924</v>
      </c>
      <c r="F1243" s="1561" t="s">
        <v>17</v>
      </c>
      <c r="G1243" s="1562" t="s">
        <v>17</v>
      </c>
      <c r="H1243" s="1561" t="s">
        <v>17</v>
      </c>
      <c r="I1243" s="1562" t="s">
        <v>17</v>
      </c>
      <c r="J1243" s="1561">
        <v>0.63520871143375679</v>
      </c>
      <c r="K1243" s="1562">
        <v>0.36479128856624321</v>
      </c>
      <c r="L1243" s="1561">
        <v>0.64810426540284349</v>
      </c>
      <c r="M1243" s="1562">
        <v>0.3518957345971564</v>
      </c>
      <c r="N1243"/>
      <c r="O1243"/>
      <c r="P1243"/>
      <c r="Q1243"/>
      <c r="R1243" s="4"/>
      <c r="S1243" s="4"/>
      <c r="T1243" s="4"/>
      <c r="U1243" s="4"/>
      <c r="V1243" s="4"/>
      <c r="W1243" s="4"/>
      <c r="X1243"/>
      <c r="Y1243"/>
      <c r="Z1243"/>
      <c r="AA1243"/>
      <c r="AB1243"/>
      <c r="AC1243"/>
      <c r="AD1243"/>
      <c r="AE1243"/>
      <c r="AF1243"/>
      <c r="AG1243"/>
      <c r="AH1243"/>
      <c r="AI1243"/>
      <c r="AJ1243"/>
      <c r="AK1243"/>
    </row>
    <row r="1244" spans="1:37" ht="25.5" thickBot="1" x14ac:dyDescent="0.55000000000000004">
      <c r="A1244" s="1011" t="s">
        <v>590</v>
      </c>
      <c r="B1244" s="1012"/>
      <c r="C1244" s="1012"/>
      <c r="D1244" s="4"/>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c r="AD1244"/>
      <c r="AE1244"/>
      <c r="AF1244"/>
      <c r="AG1244"/>
      <c r="AH1244"/>
      <c r="AI1244"/>
      <c r="AJ1244"/>
      <c r="AK1244"/>
    </row>
    <row r="1245" spans="1:37" ht="13.5" thickBot="1" x14ac:dyDescent="0.35">
      <c r="A1245" s="1414" t="s">
        <v>191</v>
      </c>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c r="AD1245"/>
      <c r="AE1245"/>
      <c r="AF1245"/>
      <c r="AG1245"/>
      <c r="AH1245"/>
      <c r="AI1245"/>
      <c r="AJ1245"/>
      <c r="AK1245"/>
    </row>
    <row r="1246" spans="1:37" ht="13.5" thickTop="1" x14ac:dyDescent="0.3">
      <c r="A1246" s="1017" t="s">
        <v>192</v>
      </c>
      <c r="B1246" s="1491">
        <v>26244</v>
      </c>
      <c r="C1246" s="931">
        <v>26254</v>
      </c>
      <c r="D1246" s="931">
        <v>26280</v>
      </c>
      <c r="E1246" s="1495">
        <v>1971</v>
      </c>
      <c r="F1246" s="1019"/>
      <c r="G1246" s="1019"/>
      <c r="H1246" s="1020"/>
      <c r="I1246" s="1020"/>
      <c r="J1246" s="1020"/>
      <c r="K1246" s="1020"/>
      <c r="L1246" s="1021"/>
      <c r="M1246" s="1022"/>
      <c r="N1246" s="1022"/>
      <c r="O1246" s="1022"/>
      <c r="P1246" s="1023"/>
      <c r="Q1246" s="1023"/>
      <c r="R1246" s="1701"/>
      <c r="S1246" s="1702"/>
      <c r="T1246" s="1703"/>
      <c r="U1246" s="4"/>
      <c r="V1246" s="4"/>
      <c r="W1246" s="4"/>
      <c r="X1246" s="4"/>
      <c r="Y1246"/>
      <c r="Z1246"/>
      <c r="AA1246"/>
      <c r="AB1246"/>
      <c r="AC1246"/>
      <c r="AD1246"/>
      <c r="AE1246"/>
      <c r="AF1246"/>
      <c r="AG1246"/>
      <c r="AH1246"/>
      <c r="AI1246"/>
      <c r="AJ1246"/>
      <c r="AK1246"/>
    </row>
    <row r="1247" spans="1:37" ht="13" x14ac:dyDescent="0.3">
      <c r="A1247" s="1025" t="s">
        <v>193</v>
      </c>
      <c r="B1247" s="1496" t="s">
        <v>242</v>
      </c>
      <c r="C1247" s="1496" t="s">
        <v>242</v>
      </c>
      <c r="D1247" s="1496" t="s">
        <v>242</v>
      </c>
      <c r="E1247" s="1499"/>
      <c r="F1247" s="1500"/>
      <c r="G1247" s="1500"/>
      <c r="H1247" s="1501"/>
      <c r="I1247" s="1501"/>
      <c r="J1247" s="1501"/>
      <c r="K1247" s="1501"/>
      <c r="L1247" s="1502"/>
      <c r="M1247" s="1173"/>
      <c r="N1247" s="1173"/>
      <c r="O1247" s="1173"/>
      <c r="P1247" s="1503"/>
      <c r="Q1247" s="1503"/>
      <c r="R1247" s="1704"/>
      <c r="S1247" s="1705"/>
      <c r="T1247" s="1706"/>
      <c r="U1247" s="4"/>
      <c r="V1247" s="4"/>
      <c r="W1247" s="4"/>
      <c r="X1247" s="4"/>
      <c r="Y1247"/>
      <c r="Z1247"/>
      <c r="AA1247"/>
      <c r="AB1247"/>
      <c r="AC1247"/>
      <c r="AD1247"/>
      <c r="AE1247"/>
      <c r="AF1247"/>
      <c r="AG1247"/>
      <c r="AH1247"/>
      <c r="AI1247"/>
      <c r="AJ1247"/>
      <c r="AK1247"/>
    </row>
    <row r="1248" spans="1:37" ht="13" x14ac:dyDescent="0.3">
      <c r="A1248" s="1025" t="s">
        <v>195</v>
      </c>
      <c r="B1248" s="1496" t="s">
        <v>246</v>
      </c>
      <c r="C1248" s="1496" t="s">
        <v>246</v>
      </c>
      <c r="D1248" s="1496" t="s">
        <v>246</v>
      </c>
      <c r="E1248" s="1033" t="s">
        <v>46</v>
      </c>
      <c r="F1248" s="1500"/>
      <c r="G1248" s="1501"/>
      <c r="H1248" s="1501"/>
      <c r="I1248" s="1501"/>
      <c r="J1248" s="1501"/>
      <c r="K1248" s="1501"/>
      <c r="L1248" s="1502"/>
      <c r="M1248" s="1173"/>
      <c r="N1248" s="1173"/>
      <c r="O1248" s="1503"/>
      <c r="P1248" s="1503"/>
      <c r="Q1248" s="1503"/>
      <c r="R1248" s="1704"/>
      <c r="S1248" s="1705"/>
      <c r="T1248" s="1706"/>
      <c r="U1248" s="4"/>
      <c r="V1248" s="4"/>
      <c r="W1248" s="4"/>
      <c r="X1248" s="4"/>
      <c r="Y1248"/>
      <c r="Z1248"/>
      <c r="AA1248"/>
      <c r="AB1248"/>
      <c r="AC1248"/>
      <c r="AD1248"/>
      <c r="AE1248"/>
      <c r="AF1248"/>
      <c r="AG1248"/>
      <c r="AH1248"/>
      <c r="AI1248"/>
      <c r="AJ1248"/>
      <c r="AK1248"/>
    </row>
    <row r="1249" spans="1:37" ht="13.5" thickBot="1" x14ac:dyDescent="0.35">
      <c r="A1249" s="1504" t="s">
        <v>292</v>
      </c>
      <c r="B1249" s="1505">
        <v>6290</v>
      </c>
      <c r="C1249" s="1268">
        <v>7320</v>
      </c>
      <c r="D1249" s="1268">
        <v>7320</v>
      </c>
      <c r="E1249" s="1508" t="s">
        <v>531</v>
      </c>
      <c r="F1249" s="1605"/>
      <c r="G1249" s="1510"/>
      <c r="H1249" s="1510"/>
      <c r="I1249" s="1510"/>
      <c r="J1249" s="1510"/>
      <c r="K1249" s="1510"/>
      <c r="L1249" s="1511"/>
      <c r="M1249" s="1512" t="s">
        <v>532</v>
      </c>
      <c r="N1249" s="1513"/>
      <c r="O1249" s="1514"/>
      <c r="P1249" s="1503"/>
      <c r="Q1249" s="1503"/>
      <c r="R1249" s="1704"/>
      <c r="S1249" s="1705"/>
      <c r="T1249" s="1706"/>
      <c r="U1249" s="4"/>
      <c r="V1249" s="4"/>
      <c r="W1249" s="4"/>
      <c r="X1249" s="4"/>
      <c r="Y1249"/>
      <c r="Z1249"/>
      <c r="AA1249"/>
      <c r="AB1249"/>
      <c r="AC1249"/>
      <c r="AD1249"/>
      <c r="AE1249"/>
      <c r="AF1249"/>
      <c r="AG1249"/>
      <c r="AH1249"/>
      <c r="AI1249"/>
      <c r="AJ1249"/>
      <c r="AK1249"/>
    </row>
    <row r="1250" spans="1:37" ht="13.5" thickBot="1" x14ac:dyDescent="0.35">
      <c r="A1250" s="1515" t="s">
        <v>199</v>
      </c>
      <c r="B1250" s="1505" t="s">
        <v>206</v>
      </c>
      <c r="C1250" s="1268" t="s">
        <v>206</v>
      </c>
      <c r="D1250" s="1268" t="s">
        <v>201</v>
      </c>
      <c r="E1250" s="1050" t="s">
        <v>201</v>
      </c>
      <c r="F1250" s="1051" t="s">
        <v>202</v>
      </c>
      <c r="G1250" s="1050" t="s">
        <v>200</v>
      </c>
      <c r="H1250" s="1051" t="s">
        <v>204</v>
      </c>
      <c r="I1250" s="1050" t="s">
        <v>248</v>
      </c>
      <c r="J1250" s="1516" t="s">
        <v>204</v>
      </c>
      <c r="K1250" s="1050" t="s">
        <v>206</v>
      </c>
      <c r="L1250" s="1051" t="s">
        <v>202</v>
      </c>
      <c r="M1250" s="1517" t="s">
        <v>207</v>
      </c>
      <c r="N1250" s="1051" t="s">
        <v>204</v>
      </c>
      <c r="O1250" s="1518"/>
      <c r="P1250" s="1503"/>
      <c r="Q1250" s="1503"/>
      <c r="R1250" s="1704"/>
      <c r="S1250" s="1705"/>
      <c r="T1250" s="1706"/>
      <c r="U1250" s="4"/>
      <c r="V1250" s="4"/>
      <c r="W1250" s="4"/>
      <c r="X1250" s="4"/>
      <c r="Y1250"/>
      <c r="Z1250"/>
      <c r="AA1250"/>
      <c r="AB1250"/>
      <c r="AC1250"/>
      <c r="AD1250"/>
      <c r="AE1250"/>
      <c r="AF1250"/>
      <c r="AG1250"/>
      <c r="AH1250"/>
      <c r="AI1250"/>
      <c r="AJ1250"/>
      <c r="AK1250"/>
    </row>
    <row r="1251" spans="1:37" ht="13" x14ac:dyDescent="0.3">
      <c r="A1251" s="1053" t="s">
        <v>208</v>
      </c>
      <c r="B1251" s="1273">
        <v>0</v>
      </c>
      <c r="C1251" s="1273">
        <v>6</v>
      </c>
      <c r="D1251" s="1732">
        <v>43</v>
      </c>
      <c r="E1251" s="1523" t="s">
        <v>17</v>
      </c>
      <c r="F1251" s="1522" t="s">
        <v>17</v>
      </c>
      <c r="G1251" s="1523" t="s">
        <v>17</v>
      </c>
      <c r="H1251" s="1522" t="s">
        <v>17</v>
      </c>
      <c r="I1251" s="1523" t="s">
        <v>17</v>
      </c>
      <c r="J1251" s="1522" t="s">
        <v>17</v>
      </c>
      <c r="K1251" s="1523">
        <v>6</v>
      </c>
      <c r="L1251" s="1522">
        <v>4.7318611987381704E-3</v>
      </c>
      <c r="M1251" s="1524">
        <v>6</v>
      </c>
      <c r="N1251" s="1522">
        <v>4.7318611987381704E-3</v>
      </c>
      <c r="O1251" s="1525" t="s">
        <v>208</v>
      </c>
      <c r="P1251" s="1503"/>
      <c r="Q1251" s="1503"/>
      <c r="R1251" s="1704"/>
      <c r="S1251" s="1705"/>
      <c r="T1251" s="1706"/>
      <c r="U1251" s="4"/>
      <c r="V1251" s="4"/>
      <c r="W1251" s="4"/>
      <c r="X1251" s="4"/>
      <c r="Y1251"/>
      <c r="Z1251"/>
      <c r="AA1251"/>
      <c r="AB1251"/>
      <c r="AC1251"/>
      <c r="AD1251"/>
      <c r="AE1251"/>
      <c r="AF1251"/>
      <c r="AG1251"/>
      <c r="AH1251"/>
      <c r="AI1251"/>
      <c r="AJ1251"/>
      <c r="AK1251"/>
    </row>
    <row r="1252" spans="1:37" ht="13" x14ac:dyDescent="0.3">
      <c r="A1252" s="1065" t="s">
        <v>209</v>
      </c>
      <c r="B1252" s="1274">
        <v>60</v>
      </c>
      <c r="C1252" s="1274">
        <v>30</v>
      </c>
      <c r="D1252" s="1734">
        <v>20</v>
      </c>
      <c r="E1252" s="1523" t="s">
        <v>17</v>
      </c>
      <c r="F1252" s="1522" t="s">
        <v>17</v>
      </c>
      <c r="G1252" s="1523" t="s">
        <v>17</v>
      </c>
      <c r="H1252" s="1522" t="s">
        <v>17</v>
      </c>
      <c r="I1252" s="1523" t="s">
        <v>17</v>
      </c>
      <c r="J1252" s="1522" t="s">
        <v>17</v>
      </c>
      <c r="K1252" s="1523">
        <v>90</v>
      </c>
      <c r="L1252" s="1522">
        <v>7.0977917981072558E-2</v>
      </c>
      <c r="M1252" s="1524">
        <v>90</v>
      </c>
      <c r="N1252" s="1522">
        <v>7.0977917981072558E-2</v>
      </c>
      <c r="O1252" s="1525" t="s">
        <v>209</v>
      </c>
      <c r="P1252" s="1503"/>
      <c r="Q1252" s="1503"/>
      <c r="R1252" s="1704"/>
      <c r="S1252" s="1705"/>
      <c r="T1252" s="1706"/>
      <c r="U1252" s="4"/>
      <c r="V1252" s="4"/>
      <c r="W1252" s="4"/>
      <c r="X1252" s="4"/>
      <c r="Y1252"/>
      <c r="Z1252"/>
      <c r="AA1252"/>
      <c r="AB1252"/>
      <c r="AC1252"/>
      <c r="AD1252"/>
      <c r="AE1252"/>
      <c r="AF1252"/>
      <c r="AG1252"/>
      <c r="AH1252"/>
      <c r="AI1252"/>
      <c r="AJ1252"/>
      <c r="AK1252"/>
    </row>
    <row r="1253" spans="1:37" ht="13" x14ac:dyDescent="0.3">
      <c r="A1253" s="1065" t="s">
        <v>211</v>
      </c>
      <c r="B1253" s="1274">
        <v>119</v>
      </c>
      <c r="C1253" s="1274">
        <v>52</v>
      </c>
      <c r="D1253" s="1734">
        <v>52</v>
      </c>
      <c r="E1253" s="1523" t="s">
        <v>17</v>
      </c>
      <c r="F1253" s="1522" t="s">
        <v>17</v>
      </c>
      <c r="G1253" s="1523" t="s">
        <v>17</v>
      </c>
      <c r="H1253" s="1522" t="s">
        <v>17</v>
      </c>
      <c r="I1253" s="1523" t="s">
        <v>17</v>
      </c>
      <c r="J1253" s="1522" t="s">
        <v>17</v>
      </c>
      <c r="K1253" s="1523">
        <v>171</v>
      </c>
      <c r="L1253" s="1522">
        <v>0.13485804416403785</v>
      </c>
      <c r="M1253" s="1524">
        <v>171</v>
      </c>
      <c r="N1253" s="1522">
        <v>0.13485804416403785</v>
      </c>
      <c r="O1253" s="1529" t="s">
        <v>211</v>
      </c>
      <c r="P1253" s="1503"/>
      <c r="Q1253" s="1503"/>
      <c r="R1253" s="1704"/>
      <c r="S1253" s="1705"/>
      <c r="T1253" s="1706"/>
      <c r="U1253" s="4"/>
      <c r="V1253" s="4"/>
      <c r="W1253" s="4"/>
      <c r="X1253" s="4"/>
      <c r="Y1253"/>
      <c r="Z1253"/>
      <c r="AA1253"/>
      <c r="AB1253"/>
      <c r="AC1253"/>
      <c r="AD1253"/>
      <c r="AE1253"/>
      <c r="AF1253"/>
      <c r="AG1253"/>
      <c r="AH1253"/>
      <c r="AI1253"/>
      <c r="AJ1253"/>
      <c r="AK1253"/>
    </row>
    <row r="1254" spans="1:37" ht="13" x14ac:dyDescent="0.3">
      <c r="A1254" s="1065" t="s">
        <v>212</v>
      </c>
      <c r="B1254" s="1274">
        <v>118</v>
      </c>
      <c r="C1254" s="1274">
        <v>83</v>
      </c>
      <c r="D1254" s="1734">
        <v>64</v>
      </c>
      <c r="E1254" s="1523" t="s">
        <v>17</v>
      </c>
      <c r="F1254" s="1522" t="s">
        <v>17</v>
      </c>
      <c r="G1254" s="1523" t="s">
        <v>17</v>
      </c>
      <c r="H1254" s="1522" t="s">
        <v>17</v>
      </c>
      <c r="I1254" s="1523" t="s">
        <v>17</v>
      </c>
      <c r="J1254" s="1522" t="s">
        <v>17</v>
      </c>
      <c r="K1254" s="1523">
        <v>201</v>
      </c>
      <c r="L1254" s="1522">
        <v>0.15851735015772872</v>
      </c>
      <c r="M1254" s="1524">
        <v>201</v>
      </c>
      <c r="N1254" s="1522">
        <v>0.15851735015772872</v>
      </c>
      <c r="O1254" s="1529" t="s">
        <v>212</v>
      </c>
      <c r="P1254" s="1503"/>
      <c r="Q1254" s="1503"/>
      <c r="R1254" s="1704"/>
      <c r="S1254" s="1705"/>
      <c r="T1254" s="1706"/>
      <c r="U1254" s="4"/>
      <c r="V1254" s="4"/>
      <c r="W1254" s="4"/>
      <c r="X1254" s="4"/>
      <c r="Y1254"/>
      <c r="Z1254"/>
      <c r="AA1254"/>
      <c r="AB1254"/>
      <c r="AC1254"/>
      <c r="AD1254"/>
      <c r="AE1254"/>
      <c r="AF1254"/>
      <c r="AG1254"/>
      <c r="AH1254"/>
      <c r="AI1254"/>
      <c r="AJ1254"/>
      <c r="AK1254"/>
    </row>
    <row r="1255" spans="1:37" ht="13" x14ac:dyDescent="0.3">
      <c r="A1255" s="1065" t="s">
        <v>213</v>
      </c>
      <c r="B1255" s="1274">
        <v>58</v>
      </c>
      <c r="C1255" s="1274">
        <v>45</v>
      </c>
      <c r="D1255" s="1734">
        <v>3</v>
      </c>
      <c r="E1255" s="1523" t="s">
        <v>17</v>
      </c>
      <c r="F1255" s="1522" t="s">
        <v>17</v>
      </c>
      <c r="G1255" s="1523" t="s">
        <v>17</v>
      </c>
      <c r="H1255" s="1522" t="s">
        <v>17</v>
      </c>
      <c r="I1255" s="1523" t="s">
        <v>17</v>
      </c>
      <c r="J1255" s="1522" t="s">
        <v>17</v>
      </c>
      <c r="K1255" s="1523">
        <v>103</v>
      </c>
      <c r="L1255" s="1522">
        <v>8.1230283911671919E-2</v>
      </c>
      <c r="M1255" s="1524">
        <v>103</v>
      </c>
      <c r="N1255" s="1522">
        <v>8.1230283911671919E-2</v>
      </c>
      <c r="O1255" s="1529" t="s">
        <v>213</v>
      </c>
      <c r="P1255" s="1503"/>
      <c r="Q1255" s="1503"/>
      <c r="R1255" s="1704"/>
      <c r="S1255" s="1705"/>
      <c r="T1255" s="1706"/>
      <c r="U1255" s="4"/>
      <c r="V1255" s="4"/>
      <c r="W1255" s="4"/>
      <c r="X1255" s="4"/>
      <c r="Y1255"/>
      <c r="Z1255"/>
      <c r="AA1255"/>
      <c r="AB1255"/>
      <c r="AC1255"/>
      <c r="AD1255"/>
      <c r="AE1255"/>
      <c r="AF1255"/>
      <c r="AG1255"/>
      <c r="AH1255"/>
      <c r="AI1255"/>
      <c r="AJ1255"/>
      <c r="AK1255"/>
    </row>
    <row r="1256" spans="1:37" ht="13" x14ac:dyDescent="0.3">
      <c r="A1256" s="1065" t="s">
        <v>214</v>
      </c>
      <c r="B1256" s="1274">
        <v>74</v>
      </c>
      <c r="C1256" s="1274">
        <v>42</v>
      </c>
      <c r="D1256" s="1734">
        <v>0</v>
      </c>
      <c r="E1256" s="1523" t="s">
        <v>17</v>
      </c>
      <c r="F1256" s="1522" t="s">
        <v>17</v>
      </c>
      <c r="G1256" s="1523" t="s">
        <v>17</v>
      </c>
      <c r="H1256" s="1522" t="s">
        <v>17</v>
      </c>
      <c r="I1256" s="1523" t="s">
        <v>17</v>
      </c>
      <c r="J1256" s="1522" t="s">
        <v>17</v>
      </c>
      <c r="K1256" s="1523">
        <v>116</v>
      </c>
      <c r="L1256" s="1522">
        <v>9.1482649842271294E-2</v>
      </c>
      <c r="M1256" s="1524">
        <v>116</v>
      </c>
      <c r="N1256" s="1522">
        <v>9.1482649842271294E-2</v>
      </c>
      <c r="O1256" s="1529" t="s">
        <v>214</v>
      </c>
      <c r="P1256" s="1503"/>
      <c r="Q1256" s="1503"/>
      <c r="R1256" s="1704"/>
      <c r="S1256" s="1705"/>
      <c r="T1256" s="1706"/>
      <c r="U1256" s="4"/>
      <c r="V1256" s="4"/>
      <c r="W1256" s="4"/>
      <c r="X1256" s="4"/>
      <c r="Y1256"/>
      <c r="Z1256"/>
      <c r="AA1256"/>
      <c r="AB1256"/>
      <c r="AC1256"/>
      <c r="AD1256"/>
      <c r="AE1256"/>
      <c r="AF1256"/>
      <c r="AG1256"/>
      <c r="AH1256"/>
      <c r="AI1256"/>
      <c r="AJ1256"/>
      <c r="AK1256"/>
    </row>
    <row r="1257" spans="1:37" ht="13" x14ac:dyDescent="0.3">
      <c r="A1257" s="1065" t="s">
        <v>215</v>
      </c>
      <c r="B1257" s="1274">
        <v>79</v>
      </c>
      <c r="C1257" s="1274">
        <v>85</v>
      </c>
      <c r="D1257" s="1734">
        <v>0</v>
      </c>
      <c r="E1257" s="1523" t="s">
        <v>17</v>
      </c>
      <c r="F1257" s="1522" t="s">
        <v>17</v>
      </c>
      <c r="G1257" s="1523" t="s">
        <v>17</v>
      </c>
      <c r="H1257" s="1522" t="s">
        <v>17</v>
      </c>
      <c r="I1257" s="1523" t="s">
        <v>17</v>
      </c>
      <c r="J1257" s="1522" t="s">
        <v>17</v>
      </c>
      <c r="K1257" s="1523">
        <v>164</v>
      </c>
      <c r="L1257" s="1522">
        <v>0.12933753943217666</v>
      </c>
      <c r="M1257" s="1524">
        <v>164</v>
      </c>
      <c r="N1257" s="1522">
        <v>0.12933753943217666</v>
      </c>
      <c r="O1257" s="1529" t="s">
        <v>215</v>
      </c>
      <c r="P1257" s="1503"/>
      <c r="Q1257" s="1503"/>
      <c r="R1257" s="1704"/>
      <c r="S1257" s="1705"/>
      <c r="T1257" s="1706"/>
      <c r="U1257" s="4"/>
      <c r="V1257" s="4"/>
      <c r="W1257" s="4"/>
      <c r="X1257" s="4"/>
      <c r="Y1257"/>
      <c r="Z1257"/>
      <c r="AA1257"/>
      <c r="AB1257"/>
      <c r="AC1257"/>
      <c r="AD1257"/>
      <c r="AE1257"/>
      <c r="AF1257"/>
      <c r="AG1257"/>
      <c r="AH1257"/>
      <c r="AI1257"/>
      <c r="AJ1257"/>
      <c r="AK1257"/>
    </row>
    <row r="1258" spans="1:37" ht="13.5" thickBot="1" x14ac:dyDescent="0.35">
      <c r="A1258" s="1069" t="s">
        <v>216</v>
      </c>
      <c r="B1258" s="1279">
        <v>10</v>
      </c>
      <c r="C1258" s="1279">
        <v>7</v>
      </c>
      <c r="D1258" s="1735">
        <v>15</v>
      </c>
      <c r="E1258" s="1534" t="s">
        <v>17</v>
      </c>
      <c r="F1258" s="1533" t="s">
        <v>17</v>
      </c>
      <c r="G1258" s="1534" t="s">
        <v>17</v>
      </c>
      <c r="H1258" s="1533" t="s">
        <v>17</v>
      </c>
      <c r="I1258" s="1534" t="s">
        <v>17</v>
      </c>
      <c r="J1258" s="1533" t="s">
        <v>17</v>
      </c>
      <c r="K1258" s="1534">
        <v>17</v>
      </c>
      <c r="L1258" s="1533">
        <v>1.3406940063091483E-2</v>
      </c>
      <c r="M1258" s="1663">
        <v>17</v>
      </c>
      <c r="N1258" s="1533">
        <v>1.3406940063091483E-2</v>
      </c>
      <c r="O1258" s="1536" t="s">
        <v>216</v>
      </c>
      <c r="P1258" s="1537"/>
      <c r="Q1258" s="1537"/>
      <c r="R1258" s="1709"/>
      <c r="S1258" s="1710"/>
      <c r="T1258" s="1711"/>
      <c r="U1258" s="4"/>
      <c r="V1258" s="4"/>
      <c r="W1258" s="4"/>
      <c r="X1258" s="4"/>
      <c r="Y1258"/>
      <c r="Z1258"/>
      <c r="AA1258"/>
      <c r="AB1258"/>
      <c r="AC1258"/>
      <c r="AD1258"/>
      <c r="AE1258"/>
      <c r="AF1258"/>
      <c r="AG1258"/>
      <c r="AH1258"/>
      <c r="AI1258"/>
      <c r="AJ1258"/>
      <c r="AK1258"/>
    </row>
    <row r="1259" spans="1:37" ht="13" x14ac:dyDescent="0.3">
      <c r="A1259" s="1053" t="s">
        <v>217</v>
      </c>
      <c r="B1259" s="1273">
        <v>209</v>
      </c>
      <c r="C1259" s="1273">
        <v>163</v>
      </c>
      <c r="D1259" s="1732">
        <v>62</v>
      </c>
      <c r="E1259" s="1542" t="s">
        <v>17</v>
      </c>
      <c r="F1259" s="1541" t="s">
        <v>17</v>
      </c>
      <c r="G1259" s="1542" t="s">
        <v>17</v>
      </c>
      <c r="H1259" s="1541" t="s">
        <v>17</v>
      </c>
      <c r="I1259" s="1542" t="s">
        <v>17</v>
      </c>
      <c r="J1259" s="1541" t="s">
        <v>17</v>
      </c>
      <c r="K1259" s="1542">
        <v>372</v>
      </c>
      <c r="L1259" s="1541">
        <v>0.29337539432176657</v>
      </c>
      <c r="M1259" s="1543">
        <v>372</v>
      </c>
      <c r="N1259" s="1541">
        <v>0.29337539432176657</v>
      </c>
      <c r="O1259" s="1544" t="s">
        <v>217</v>
      </c>
      <c r="P1259" s="1545"/>
      <c r="Q1259" s="1545"/>
      <c r="R1259" s="1713"/>
      <c r="S1259" s="1714"/>
      <c r="T1259" s="1715"/>
      <c r="U1259" s="4"/>
      <c r="V1259" s="4"/>
      <c r="W1259" s="4"/>
      <c r="X1259" s="4"/>
      <c r="Y1259"/>
      <c r="Z1259"/>
      <c r="AA1259"/>
      <c r="AB1259"/>
      <c r="AC1259"/>
      <c r="AD1259"/>
      <c r="AE1259"/>
      <c r="AF1259"/>
      <c r="AG1259"/>
      <c r="AH1259"/>
      <c r="AI1259"/>
      <c r="AJ1259"/>
      <c r="AK1259"/>
    </row>
    <row r="1260" spans="1:37" ht="13" x14ac:dyDescent="0.3">
      <c r="A1260" s="1065" t="s">
        <v>219</v>
      </c>
      <c r="B1260" s="1274">
        <v>26</v>
      </c>
      <c r="C1260" s="1274">
        <v>2</v>
      </c>
      <c r="D1260" s="1734">
        <v>34</v>
      </c>
      <c r="E1260" s="1523" t="s">
        <v>17</v>
      </c>
      <c r="F1260" s="1522" t="s">
        <v>17</v>
      </c>
      <c r="G1260" s="1523" t="s">
        <v>17</v>
      </c>
      <c r="H1260" s="1522" t="s">
        <v>17</v>
      </c>
      <c r="I1260" s="1523" t="s">
        <v>17</v>
      </c>
      <c r="J1260" s="1522" t="s">
        <v>17</v>
      </c>
      <c r="K1260" s="1523">
        <v>28</v>
      </c>
      <c r="L1260" s="1522">
        <v>2.2082018927444796E-2</v>
      </c>
      <c r="M1260" s="1524">
        <v>28</v>
      </c>
      <c r="N1260" s="1522">
        <v>2.2082018927444796E-2</v>
      </c>
      <c r="O1260" s="1525" t="s">
        <v>219</v>
      </c>
      <c r="P1260" s="1546"/>
      <c r="Q1260" s="1546"/>
      <c r="R1260" s="1716"/>
      <c r="S1260" s="1717"/>
      <c r="T1260" s="1718"/>
      <c r="U1260" s="4"/>
      <c r="V1260" s="4"/>
      <c r="W1260" s="4"/>
      <c r="X1260" s="4"/>
      <c r="Y1260"/>
      <c r="Z1260"/>
      <c r="AA1260"/>
      <c r="AB1260"/>
      <c r="AC1260"/>
      <c r="AD1260"/>
      <c r="AE1260"/>
      <c r="AF1260"/>
      <c r="AG1260"/>
      <c r="AH1260"/>
      <c r="AI1260"/>
      <c r="AJ1260"/>
      <c r="AK1260"/>
    </row>
    <row r="1261" spans="1:37" ht="13" x14ac:dyDescent="0.3">
      <c r="A1261" s="1065" t="s">
        <v>220</v>
      </c>
      <c r="B1261" s="1274" t="s">
        <v>218</v>
      </c>
      <c r="C1261" s="1274" t="s">
        <v>218</v>
      </c>
      <c r="D1261" s="1734" t="s">
        <v>218</v>
      </c>
      <c r="E1261" s="1523" t="s">
        <v>17</v>
      </c>
      <c r="F1261" s="1522" t="s">
        <v>17</v>
      </c>
      <c r="G1261" s="1523" t="s">
        <v>17</v>
      </c>
      <c r="H1261" s="1522" t="s">
        <v>17</v>
      </c>
      <c r="I1261" s="1523" t="s">
        <v>17</v>
      </c>
      <c r="J1261" s="1522" t="s">
        <v>17</v>
      </c>
      <c r="K1261" s="1523">
        <v>0</v>
      </c>
      <c r="L1261" s="1522">
        <v>0</v>
      </c>
      <c r="M1261" s="1524">
        <v>0</v>
      </c>
      <c r="N1261" s="1522">
        <v>0</v>
      </c>
      <c r="O1261" s="1525" t="s">
        <v>220</v>
      </c>
      <c r="P1261" s="1546"/>
      <c r="Q1261" s="1546"/>
      <c r="R1261" s="1716"/>
      <c r="S1261" s="1717"/>
      <c r="T1261" s="1718"/>
      <c r="U1261" s="4"/>
      <c r="V1261" s="4"/>
      <c r="W1261" s="4"/>
      <c r="X1261" s="4"/>
      <c r="Y1261"/>
      <c r="Z1261"/>
      <c r="AA1261"/>
      <c r="AB1261"/>
      <c r="AC1261"/>
      <c r="AD1261"/>
      <c r="AE1261"/>
      <c r="AF1261"/>
      <c r="AG1261"/>
      <c r="AH1261"/>
      <c r="AI1261"/>
      <c r="AJ1261"/>
      <c r="AK1261"/>
    </row>
    <row r="1262" spans="1:37" ht="13" x14ac:dyDescent="0.3">
      <c r="A1262" s="1065" t="s">
        <v>221</v>
      </c>
      <c r="B1262" s="1274" t="s">
        <v>218</v>
      </c>
      <c r="C1262" s="1274" t="s">
        <v>218</v>
      </c>
      <c r="D1262" s="1734" t="s">
        <v>218</v>
      </c>
      <c r="E1262" s="1523" t="s">
        <v>17</v>
      </c>
      <c r="F1262" s="1522" t="s">
        <v>17</v>
      </c>
      <c r="G1262" s="1523" t="s">
        <v>17</v>
      </c>
      <c r="H1262" s="1522" t="s">
        <v>17</v>
      </c>
      <c r="I1262" s="1523" t="s">
        <v>17</v>
      </c>
      <c r="J1262" s="1522" t="s">
        <v>17</v>
      </c>
      <c r="K1262" s="1523">
        <v>0</v>
      </c>
      <c r="L1262" s="1522">
        <v>0</v>
      </c>
      <c r="M1262" s="1524">
        <v>0</v>
      </c>
      <c r="N1262" s="1522">
        <v>0</v>
      </c>
      <c r="O1262" s="1525" t="s">
        <v>221</v>
      </c>
      <c r="P1262" s="1546"/>
      <c r="Q1262" s="1546"/>
      <c r="R1262" s="1716"/>
      <c r="S1262" s="1717"/>
      <c r="T1262" s="1718"/>
      <c r="U1262" s="4"/>
      <c r="V1262" s="4"/>
      <c r="W1262" s="4"/>
      <c r="X1262" s="4"/>
      <c r="Y1262"/>
      <c r="Z1262"/>
      <c r="AA1262"/>
      <c r="AB1262"/>
      <c r="AC1262"/>
      <c r="AD1262"/>
      <c r="AE1262"/>
      <c r="AF1262"/>
      <c r="AG1262"/>
      <c r="AH1262"/>
      <c r="AI1262"/>
      <c r="AJ1262"/>
      <c r="AK1262"/>
    </row>
    <row r="1263" spans="1:37" ht="13.5" thickBot="1" x14ac:dyDescent="0.35">
      <c r="A1263" s="1547" t="s">
        <v>222</v>
      </c>
      <c r="B1263" s="1548" t="s">
        <v>218</v>
      </c>
      <c r="C1263" s="1548" t="s">
        <v>218</v>
      </c>
      <c r="D1263" s="1738" t="s">
        <v>218</v>
      </c>
      <c r="E1263" s="1534" t="s">
        <v>17</v>
      </c>
      <c r="F1263" s="1533" t="s">
        <v>17</v>
      </c>
      <c r="G1263" s="1534" t="s">
        <v>17</v>
      </c>
      <c r="H1263" s="1533" t="s">
        <v>17</v>
      </c>
      <c r="I1263" s="1534" t="s">
        <v>17</v>
      </c>
      <c r="J1263" s="1533" t="s">
        <v>17</v>
      </c>
      <c r="K1263" s="1534">
        <v>0</v>
      </c>
      <c r="L1263" s="1533">
        <v>0</v>
      </c>
      <c r="M1263" s="1663">
        <v>0</v>
      </c>
      <c r="N1263" s="1533">
        <v>0</v>
      </c>
      <c r="O1263" s="1550" t="s">
        <v>222</v>
      </c>
      <c r="P1263" s="1551"/>
      <c r="Q1263" s="1551"/>
      <c r="R1263" s="1719"/>
      <c r="S1263" s="1720"/>
      <c r="T1263" s="1721"/>
      <c r="U1263" s="4"/>
      <c r="V1263" s="4"/>
      <c r="W1263" s="4"/>
      <c r="X1263" s="4"/>
      <c r="Y1263"/>
      <c r="Z1263"/>
      <c r="AA1263"/>
      <c r="AB1263"/>
      <c r="AC1263"/>
      <c r="AD1263"/>
      <c r="AE1263"/>
      <c r="AF1263"/>
      <c r="AG1263"/>
      <c r="AH1263"/>
      <c r="AI1263"/>
      <c r="AJ1263"/>
      <c r="AK1263"/>
    </row>
    <row r="1264" spans="1:37" ht="13.5" thickBot="1" x14ac:dyDescent="0.35">
      <c r="A1264" s="1090" t="s">
        <v>46</v>
      </c>
      <c r="B1264" s="1427">
        <v>753</v>
      </c>
      <c r="C1264" s="1427">
        <v>515</v>
      </c>
      <c r="D1264" s="1427">
        <v>293</v>
      </c>
      <c r="E1264" s="1540" t="s">
        <v>17</v>
      </c>
      <c r="F1264" s="1792" t="s">
        <v>17</v>
      </c>
      <c r="G1264" s="1540" t="s">
        <v>17</v>
      </c>
      <c r="H1264" s="1792" t="s">
        <v>17</v>
      </c>
      <c r="I1264" s="1540" t="s">
        <v>17</v>
      </c>
      <c r="J1264" s="1792" t="s">
        <v>17</v>
      </c>
      <c r="K1264" s="1791">
        <v>1268</v>
      </c>
      <c r="L1264" s="1793">
        <v>1.0000000000000002</v>
      </c>
      <c r="M1264" s="1791">
        <v>1268</v>
      </c>
      <c r="N1264" s="1793">
        <v>1.0000000000000002</v>
      </c>
      <c r="O1264" s="1554"/>
      <c r="P1264" s="1555"/>
      <c r="Q1264" s="1555"/>
      <c r="R1264" s="1722"/>
      <c r="S1264" s="1723"/>
      <c r="T1264" s="1724"/>
      <c r="U1264" s="4"/>
      <c r="V1264" s="4"/>
      <c r="W1264" s="4"/>
      <c r="X1264" s="4"/>
      <c r="Y1264"/>
      <c r="Z1264"/>
      <c r="AA1264"/>
      <c r="AB1264"/>
      <c r="AC1264"/>
      <c r="AD1264"/>
      <c r="AE1264"/>
      <c r="AF1264"/>
      <c r="AG1264"/>
      <c r="AH1264"/>
      <c r="AI1264"/>
      <c r="AJ1264"/>
      <c r="AK1264"/>
    </row>
    <row r="1265" spans="1:37" ht="13" x14ac:dyDescent="0.3">
      <c r="A1265"/>
      <c r="B1265" s="4"/>
      <c r="C1265" s="4"/>
      <c r="D1265" s="4"/>
      <c r="E1265" s="1559" t="s">
        <v>537</v>
      </c>
      <c r="F1265" s="1560" t="s">
        <v>538</v>
      </c>
      <c r="G1265" s="1559" t="s">
        <v>537</v>
      </c>
      <c r="H1265" s="1560" t="s">
        <v>538</v>
      </c>
      <c r="I1265" s="1559" t="s">
        <v>537</v>
      </c>
      <c r="J1265" s="1560" t="s">
        <v>538</v>
      </c>
      <c r="K1265" s="1559" t="s">
        <v>537</v>
      </c>
      <c r="L1265" s="1560" t="s">
        <v>538</v>
      </c>
      <c r="M1265" s="1559" t="s">
        <v>537</v>
      </c>
      <c r="N1265" s="1560" t="s">
        <v>538</v>
      </c>
      <c r="O1265"/>
      <c r="P1265"/>
      <c r="Q1265"/>
      <c r="R1265"/>
      <c r="S1265" s="4"/>
      <c r="T1265" s="4"/>
      <c r="U1265" s="4"/>
      <c r="V1265" s="4"/>
      <c r="W1265" s="4"/>
      <c r="X1265" s="4"/>
      <c r="Y1265"/>
      <c r="Z1265"/>
      <c r="AA1265"/>
      <c r="AB1265"/>
      <c r="AC1265"/>
      <c r="AD1265"/>
      <c r="AE1265"/>
      <c r="AF1265"/>
      <c r="AG1265"/>
      <c r="AH1265"/>
      <c r="AI1265"/>
      <c r="AJ1265"/>
      <c r="AK1265"/>
    </row>
    <row r="1266" spans="1:37" ht="13" thickBot="1" x14ac:dyDescent="0.3">
      <c r="A1266"/>
      <c r="B1266" s="4"/>
      <c r="C1266" s="4"/>
      <c r="D1266" s="4"/>
      <c r="E1266" s="1561" t="s">
        <v>17</v>
      </c>
      <c r="F1266" s="1562" t="s">
        <v>17</v>
      </c>
      <c r="G1266" s="1561" t="s">
        <v>17</v>
      </c>
      <c r="H1266" s="1562" t="s">
        <v>17</v>
      </c>
      <c r="I1266" s="1561" t="s">
        <v>17</v>
      </c>
      <c r="J1266" s="1562" t="s">
        <v>17</v>
      </c>
      <c r="K1266" s="1561">
        <v>0.68454258675078872</v>
      </c>
      <c r="L1266" s="1562">
        <v>0.31545741324921139</v>
      </c>
      <c r="M1266" s="1561">
        <v>0.68454258675078872</v>
      </c>
      <c r="N1266" s="1562">
        <v>0.31545741324921139</v>
      </c>
      <c r="O1266"/>
      <c r="P1266"/>
      <c r="Q1266"/>
      <c r="R1266"/>
      <c r="S1266" s="4"/>
      <c r="T1266" s="4"/>
      <c r="U1266" s="4"/>
      <c r="V1266" s="4"/>
      <c r="W1266" s="4"/>
      <c r="X1266" s="4"/>
      <c r="Y1266"/>
      <c r="Z1266"/>
      <c r="AA1266"/>
      <c r="AB1266"/>
      <c r="AC1266"/>
      <c r="AD1266"/>
      <c r="AE1266"/>
      <c r="AF1266"/>
      <c r="AG1266"/>
      <c r="AH1266"/>
      <c r="AI1266"/>
      <c r="AJ1266"/>
      <c r="AK1266"/>
    </row>
    <row r="1267" spans="1:37" ht="25.5" thickBot="1" x14ac:dyDescent="0.55000000000000004">
      <c r="A1267" s="1011" t="s">
        <v>591</v>
      </c>
      <c r="B1267" s="1012"/>
      <c r="C1267" s="1012"/>
      <c r="D1267" s="4"/>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c r="AD1267"/>
      <c r="AE1267"/>
      <c r="AF1267"/>
      <c r="AG1267"/>
      <c r="AH1267"/>
      <c r="AI1267"/>
      <c r="AJ1267"/>
      <c r="AK1267"/>
    </row>
    <row r="1268" spans="1:37" ht="13.5" thickBot="1" x14ac:dyDescent="0.35">
      <c r="A1268" s="1414" t="s">
        <v>191</v>
      </c>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c r="AD1268"/>
      <c r="AE1268"/>
      <c r="AF1268"/>
      <c r="AG1268"/>
      <c r="AH1268"/>
      <c r="AI1268"/>
      <c r="AJ1268"/>
      <c r="AK1268"/>
    </row>
    <row r="1269" spans="1:37" ht="13.5" thickTop="1" x14ac:dyDescent="0.3">
      <c r="A1269" s="1017" t="s">
        <v>192</v>
      </c>
      <c r="B1269" s="1491">
        <v>25867</v>
      </c>
      <c r="C1269" s="931">
        <v>25884</v>
      </c>
      <c r="D1269" s="1495">
        <v>1970</v>
      </c>
      <c r="E1269" s="1019"/>
      <c r="F1269" s="1019"/>
      <c r="G1269" s="1020"/>
      <c r="H1269" s="1020"/>
      <c r="I1269" s="1020"/>
      <c r="J1269" s="1020"/>
      <c r="K1269" s="1021"/>
      <c r="L1269" s="1022"/>
      <c r="M1269" s="1022"/>
      <c r="N1269" s="1022"/>
      <c r="O1269" s="1023"/>
      <c r="P1269" s="1023"/>
      <c r="Q1269" s="1701"/>
      <c r="R1269" s="1702"/>
      <c r="S1269" s="1703"/>
      <c r="T1269" s="4"/>
      <c r="U1269" s="4"/>
      <c r="V1269" s="4"/>
      <c r="W1269" s="4"/>
      <c r="X1269" s="4"/>
      <c r="Y1269"/>
      <c r="Z1269"/>
      <c r="AA1269"/>
      <c r="AB1269"/>
      <c r="AC1269"/>
      <c r="AD1269"/>
      <c r="AE1269"/>
      <c r="AF1269"/>
      <c r="AG1269"/>
      <c r="AH1269"/>
      <c r="AI1269"/>
      <c r="AJ1269"/>
      <c r="AK1269"/>
    </row>
    <row r="1270" spans="1:37" ht="13" x14ac:dyDescent="0.3">
      <c r="A1270" s="1025" t="s">
        <v>193</v>
      </c>
      <c r="B1270" s="1496" t="s">
        <v>242</v>
      </c>
      <c r="C1270" s="1496" t="s">
        <v>242</v>
      </c>
      <c r="D1270" s="1499"/>
      <c r="E1270" s="1500"/>
      <c r="F1270" s="1500"/>
      <c r="G1270" s="1501"/>
      <c r="H1270" s="1501"/>
      <c r="I1270" s="1501"/>
      <c r="J1270" s="1501"/>
      <c r="K1270" s="1502"/>
      <c r="L1270" s="1173"/>
      <c r="M1270" s="1173"/>
      <c r="N1270" s="1173"/>
      <c r="O1270" s="1503"/>
      <c r="P1270" s="1503"/>
      <c r="Q1270" s="1704"/>
      <c r="R1270" s="1705"/>
      <c r="S1270" s="1706"/>
      <c r="T1270" s="4"/>
      <c r="U1270" s="4"/>
      <c r="V1270" s="4"/>
      <c r="W1270" s="4"/>
      <c r="X1270" s="4"/>
      <c r="Y1270"/>
      <c r="Z1270"/>
      <c r="AA1270"/>
      <c r="AB1270"/>
      <c r="AC1270"/>
      <c r="AD1270"/>
      <c r="AE1270"/>
      <c r="AF1270"/>
      <c r="AG1270"/>
      <c r="AH1270"/>
      <c r="AI1270"/>
      <c r="AJ1270"/>
      <c r="AK1270"/>
    </row>
    <row r="1271" spans="1:37" ht="13" x14ac:dyDescent="0.3">
      <c r="A1271" s="1025" t="s">
        <v>195</v>
      </c>
      <c r="B1271" s="1496" t="s">
        <v>246</v>
      </c>
      <c r="C1271" s="1496" t="s">
        <v>246</v>
      </c>
      <c r="D1271" s="1509"/>
      <c r="E1271" s="1500"/>
      <c r="F1271" s="1501"/>
      <c r="G1271" s="1501"/>
      <c r="H1271" s="1501"/>
      <c r="I1271" s="1501"/>
      <c r="J1271" s="1501"/>
      <c r="K1271" s="1502"/>
      <c r="L1271" s="1173"/>
      <c r="M1271" s="1173"/>
      <c r="N1271" s="1503"/>
      <c r="O1271" s="1503"/>
      <c r="P1271" s="1503"/>
      <c r="Q1271" s="1704"/>
      <c r="R1271" s="1705"/>
      <c r="S1271" s="1706"/>
      <c r="T1271" s="4"/>
      <c r="U1271" s="4"/>
      <c r="V1271" s="4"/>
      <c r="W1271" s="4"/>
      <c r="X1271" s="4"/>
      <c r="Y1271"/>
      <c r="Z1271"/>
      <c r="AA1271"/>
      <c r="AB1271"/>
      <c r="AC1271"/>
      <c r="AD1271"/>
      <c r="AE1271"/>
      <c r="AF1271"/>
      <c r="AG1271"/>
      <c r="AH1271"/>
      <c r="AI1271"/>
      <c r="AJ1271"/>
      <c r="AK1271"/>
    </row>
    <row r="1272" spans="1:37" ht="13.5" thickBot="1" x14ac:dyDescent="0.35">
      <c r="A1272" s="1504" t="s">
        <v>292</v>
      </c>
      <c r="B1272" s="1505">
        <v>6620</v>
      </c>
      <c r="C1272" s="1268">
        <v>5190</v>
      </c>
      <c r="D1272" s="1803" t="s">
        <v>46</v>
      </c>
      <c r="E1272" s="1605"/>
      <c r="F1272" s="1510"/>
      <c r="G1272" s="1510"/>
      <c r="H1272" s="1510"/>
      <c r="I1272" s="1510"/>
      <c r="J1272" s="1510"/>
      <c r="K1272" s="1511"/>
      <c r="L1272" s="1512"/>
      <c r="M1272" s="1513"/>
      <c r="N1272" s="1514"/>
      <c r="O1272" s="1503"/>
      <c r="P1272" s="1503"/>
      <c r="Q1272" s="1704"/>
      <c r="R1272" s="1705"/>
      <c r="S1272" s="1706"/>
      <c r="T1272" s="4"/>
      <c r="U1272" s="4"/>
      <c r="V1272" s="4"/>
      <c r="W1272" s="4"/>
      <c r="X1272" s="4"/>
      <c r="Y1272"/>
      <c r="Z1272"/>
      <c r="AA1272"/>
      <c r="AB1272"/>
      <c r="AC1272"/>
      <c r="AD1272"/>
      <c r="AE1272"/>
      <c r="AF1272"/>
      <c r="AG1272"/>
      <c r="AH1272"/>
      <c r="AI1272"/>
      <c r="AJ1272"/>
      <c r="AK1272"/>
    </row>
    <row r="1273" spans="1:37" ht="13.5" thickBot="1" x14ac:dyDescent="0.35">
      <c r="A1273" s="1515" t="s">
        <v>199</v>
      </c>
      <c r="B1273" s="1505" t="s">
        <v>206</v>
      </c>
      <c r="C1273" s="1268" t="s">
        <v>206</v>
      </c>
      <c r="D1273" s="1050" t="s">
        <v>201</v>
      </c>
      <c r="E1273" s="1051" t="s">
        <v>202</v>
      </c>
      <c r="F1273" s="1050" t="s">
        <v>200</v>
      </c>
      <c r="G1273" s="1051" t="s">
        <v>204</v>
      </c>
      <c r="H1273" s="1050" t="s">
        <v>248</v>
      </c>
      <c r="I1273" s="1516" t="s">
        <v>204</v>
      </c>
      <c r="J1273" s="1050" t="s">
        <v>206</v>
      </c>
      <c r="K1273" s="1051" t="s">
        <v>202</v>
      </c>
      <c r="L1273" s="1517" t="s">
        <v>207</v>
      </c>
      <c r="M1273" s="1051" t="s">
        <v>204</v>
      </c>
      <c r="N1273" s="1518"/>
      <c r="O1273" s="1503"/>
      <c r="P1273" s="1503"/>
      <c r="Q1273" s="1704"/>
      <c r="R1273" s="1705"/>
      <c r="S1273" s="1706"/>
      <c r="T1273" s="4"/>
      <c r="U1273" s="4"/>
      <c r="V1273" s="4"/>
      <c r="W1273" s="4"/>
      <c r="X1273" s="4"/>
      <c r="Y1273"/>
      <c r="Z1273"/>
      <c r="AA1273"/>
      <c r="AB1273"/>
      <c r="AC1273"/>
      <c r="AD1273"/>
      <c r="AE1273"/>
      <c r="AF1273"/>
      <c r="AG1273"/>
      <c r="AH1273"/>
      <c r="AI1273"/>
      <c r="AJ1273"/>
      <c r="AK1273"/>
    </row>
    <row r="1274" spans="1:37" ht="13" x14ac:dyDescent="0.3">
      <c r="A1274" s="1053" t="s">
        <v>208</v>
      </c>
      <c r="B1274" s="1273">
        <v>8</v>
      </c>
      <c r="C1274" s="1273">
        <v>22</v>
      </c>
      <c r="D1274" s="1523" t="s">
        <v>17</v>
      </c>
      <c r="E1274" s="1522" t="s">
        <v>17</v>
      </c>
      <c r="F1274" s="1523" t="s">
        <v>17</v>
      </c>
      <c r="G1274" s="1522" t="s">
        <v>17</v>
      </c>
      <c r="H1274" s="1523" t="s">
        <v>17</v>
      </c>
      <c r="I1274" s="1522" t="s">
        <v>17</v>
      </c>
      <c r="J1274" s="1523">
        <v>30</v>
      </c>
      <c r="K1274" s="1522">
        <v>2.365930599369085E-2</v>
      </c>
      <c r="L1274" s="1524">
        <v>30</v>
      </c>
      <c r="M1274" s="1522">
        <v>2.365930599369085E-2</v>
      </c>
      <c r="N1274" s="1525" t="s">
        <v>208</v>
      </c>
      <c r="O1274" s="1503"/>
      <c r="P1274" s="1503"/>
      <c r="Q1274" s="1704"/>
      <c r="R1274" s="1705"/>
      <c r="S1274" s="1706"/>
      <c r="T1274" s="4"/>
      <c r="U1274" s="4"/>
      <c r="V1274" s="4"/>
      <c r="W1274" s="4"/>
      <c r="X1274" s="4"/>
      <c r="Y1274"/>
      <c r="Z1274"/>
      <c r="AA1274"/>
      <c r="AB1274"/>
      <c r="AC1274"/>
      <c r="AD1274"/>
      <c r="AE1274"/>
      <c r="AF1274"/>
      <c r="AG1274"/>
      <c r="AH1274"/>
      <c r="AI1274"/>
      <c r="AJ1274"/>
      <c r="AK1274"/>
    </row>
    <row r="1275" spans="1:37" ht="13" x14ac:dyDescent="0.3">
      <c r="A1275" s="1065" t="s">
        <v>209</v>
      </c>
      <c r="B1275" s="1274">
        <v>55</v>
      </c>
      <c r="C1275" s="1274">
        <v>84</v>
      </c>
      <c r="D1275" s="1523" t="s">
        <v>17</v>
      </c>
      <c r="E1275" s="1522" t="s">
        <v>17</v>
      </c>
      <c r="F1275" s="1523" t="s">
        <v>17</v>
      </c>
      <c r="G1275" s="1522" t="s">
        <v>17</v>
      </c>
      <c r="H1275" s="1523" t="s">
        <v>17</v>
      </c>
      <c r="I1275" s="1522" t="s">
        <v>17</v>
      </c>
      <c r="J1275" s="1523">
        <v>139</v>
      </c>
      <c r="K1275" s="1522">
        <v>0.10962145110410094</v>
      </c>
      <c r="L1275" s="1524">
        <v>139</v>
      </c>
      <c r="M1275" s="1522">
        <v>0.10962145110410094</v>
      </c>
      <c r="N1275" s="1525" t="s">
        <v>209</v>
      </c>
      <c r="O1275" s="1503"/>
      <c r="P1275" s="1503"/>
      <c r="Q1275" s="1704"/>
      <c r="R1275" s="1705"/>
      <c r="S1275" s="1706"/>
      <c r="T1275" s="4"/>
      <c r="U1275" s="4"/>
      <c r="V1275" s="4"/>
      <c r="W1275" s="4"/>
      <c r="X1275" s="4"/>
      <c r="Y1275"/>
      <c r="Z1275"/>
      <c r="AA1275"/>
      <c r="AB1275"/>
      <c r="AC1275"/>
      <c r="AD1275"/>
      <c r="AE1275"/>
      <c r="AF1275"/>
      <c r="AG1275"/>
      <c r="AH1275"/>
      <c r="AI1275"/>
      <c r="AJ1275"/>
      <c r="AK1275"/>
    </row>
    <row r="1276" spans="1:37" ht="13" x14ac:dyDescent="0.3">
      <c r="A1276" s="1065" t="s">
        <v>211</v>
      </c>
      <c r="B1276" s="1274">
        <v>92</v>
      </c>
      <c r="C1276" s="1274">
        <v>204</v>
      </c>
      <c r="D1276" s="1523" t="s">
        <v>17</v>
      </c>
      <c r="E1276" s="1522" t="s">
        <v>17</v>
      </c>
      <c r="F1276" s="1523" t="s">
        <v>17</v>
      </c>
      <c r="G1276" s="1522" t="s">
        <v>17</v>
      </c>
      <c r="H1276" s="1523" t="s">
        <v>17</v>
      </c>
      <c r="I1276" s="1522" t="s">
        <v>17</v>
      </c>
      <c r="J1276" s="1523">
        <v>296</v>
      </c>
      <c r="K1276" s="1522">
        <v>0.2334384858044164</v>
      </c>
      <c r="L1276" s="1524">
        <v>296</v>
      </c>
      <c r="M1276" s="1522">
        <v>0.2334384858044164</v>
      </c>
      <c r="N1276" s="1529" t="s">
        <v>211</v>
      </c>
      <c r="O1276" s="1503"/>
      <c r="P1276" s="1503"/>
      <c r="Q1276" s="1704"/>
      <c r="R1276" s="1705"/>
      <c r="S1276" s="1706"/>
      <c r="T1276" s="4"/>
      <c r="U1276" s="4"/>
      <c r="V1276" s="4"/>
      <c r="W1276" s="4"/>
      <c r="X1276" s="4"/>
      <c r="Y1276"/>
      <c r="Z1276"/>
      <c r="AA1276"/>
      <c r="AB1276"/>
      <c r="AC1276"/>
      <c r="AD1276"/>
      <c r="AE1276"/>
      <c r="AF1276"/>
      <c r="AG1276"/>
      <c r="AH1276"/>
      <c r="AI1276"/>
      <c r="AJ1276"/>
      <c r="AK1276"/>
    </row>
    <row r="1277" spans="1:37" ht="13" x14ac:dyDescent="0.3">
      <c r="A1277" s="1065" t="s">
        <v>212</v>
      </c>
      <c r="B1277" s="1274">
        <v>190</v>
      </c>
      <c r="C1277" s="1274">
        <v>158</v>
      </c>
      <c r="D1277" s="1523" t="s">
        <v>17</v>
      </c>
      <c r="E1277" s="1522" t="s">
        <v>17</v>
      </c>
      <c r="F1277" s="1523" t="s">
        <v>17</v>
      </c>
      <c r="G1277" s="1522" t="s">
        <v>17</v>
      </c>
      <c r="H1277" s="1523" t="s">
        <v>17</v>
      </c>
      <c r="I1277" s="1522" t="s">
        <v>17</v>
      </c>
      <c r="J1277" s="1523">
        <v>348</v>
      </c>
      <c r="K1277" s="1522">
        <v>0.27444794952681389</v>
      </c>
      <c r="L1277" s="1524">
        <v>348</v>
      </c>
      <c r="M1277" s="1522">
        <v>0.27444794952681389</v>
      </c>
      <c r="N1277" s="1529" t="s">
        <v>212</v>
      </c>
      <c r="O1277" s="1503"/>
      <c r="P1277" s="1503"/>
      <c r="Q1277" s="1704"/>
      <c r="R1277" s="1705"/>
      <c r="S1277" s="1706"/>
      <c r="T1277" s="4"/>
      <c r="U1277" s="4"/>
      <c r="V1277" s="4"/>
      <c r="W1277" s="4"/>
      <c r="X1277" s="4"/>
      <c r="Y1277"/>
      <c r="Z1277"/>
      <c r="AA1277"/>
      <c r="AB1277"/>
      <c r="AC1277"/>
      <c r="AD1277"/>
      <c r="AE1277"/>
      <c r="AF1277"/>
      <c r="AG1277"/>
      <c r="AH1277"/>
      <c r="AI1277"/>
      <c r="AJ1277"/>
      <c r="AK1277"/>
    </row>
    <row r="1278" spans="1:37" ht="13" x14ac:dyDescent="0.3">
      <c r="A1278" s="1065" t="s">
        <v>213</v>
      </c>
      <c r="B1278" s="1274">
        <v>68</v>
      </c>
      <c r="C1278" s="1274">
        <v>13</v>
      </c>
      <c r="D1278" s="1523" t="s">
        <v>17</v>
      </c>
      <c r="E1278" s="1522" t="s">
        <v>17</v>
      </c>
      <c r="F1278" s="1523" t="s">
        <v>17</v>
      </c>
      <c r="G1278" s="1522" t="s">
        <v>17</v>
      </c>
      <c r="H1278" s="1523" t="s">
        <v>17</v>
      </c>
      <c r="I1278" s="1522" t="s">
        <v>17</v>
      </c>
      <c r="J1278" s="1523">
        <v>81</v>
      </c>
      <c r="K1278" s="1522">
        <v>6.3880126182965305E-2</v>
      </c>
      <c r="L1278" s="1524">
        <v>81</v>
      </c>
      <c r="M1278" s="1522">
        <v>6.3880126182965305E-2</v>
      </c>
      <c r="N1278" s="1529" t="s">
        <v>213</v>
      </c>
      <c r="O1278" s="1503"/>
      <c r="P1278" s="1503"/>
      <c r="Q1278" s="1704"/>
      <c r="R1278" s="1705"/>
      <c r="S1278" s="1706"/>
      <c r="T1278" s="4"/>
      <c r="U1278" s="4"/>
      <c r="V1278" s="4"/>
      <c r="W1278" s="4"/>
      <c r="X1278" s="4"/>
      <c r="Y1278"/>
      <c r="Z1278"/>
      <c r="AA1278"/>
      <c r="AB1278"/>
      <c r="AC1278"/>
      <c r="AD1278"/>
      <c r="AE1278"/>
      <c r="AF1278"/>
      <c r="AG1278"/>
      <c r="AH1278"/>
      <c r="AI1278"/>
      <c r="AJ1278"/>
      <c r="AK1278"/>
    </row>
    <row r="1279" spans="1:37" ht="13" x14ac:dyDescent="0.3">
      <c r="A1279" s="1065" t="s">
        <v>214</v>
      </c>
      <c r="B1279" s="1274">
        <v>79</v>
      </c>
      <c r="C1279" s="1274">
        <v>0</v>
      </c>
      <c r="D1279" s="1523" t="s">
        <v>17</v>
      </c>
      <c r="E1279" s="1522" t="s">
        <v>17</v>
      </c>
      <c r="F1279" s="1523" t="s">
        <v>17</v>
      </c>
      <c r="G1279" s="1522" t="s">
        <v>17</v>
      </c>
      <c r="H1279" s="1523" t="s">
        <v>17</v>
      </c>
      <c r="I1279" s="1522" t="s">
        <v>17</v>
      </c>
      <c r="J1279" s="1523">
        <v>79</v>
      </c>
      <c r="K1279" s="1522">
        <v>6.2302839116719244E-2</v>
      </c>
      <c r="L1279" s="1524">
        <v>79</v>
      </c>
      <c r="M1279" s="1522">
        <v>6.2302839116719244E-2</v>
      </c>
      <c r="N1279" s="1529" t="s">
        <v>214</v>
      </c>
      <c r="O1279" s="1503"/>
      <c r="P1279" s="1503"/>
      <c r="Q1279" s="1704"/>
      <c r="R1279" s="1705"/>
      <c r="S1279" s="1706"/>
      <c r="T1279" s="4"/>
      <c r="U1279" s="4"/>
      <c r="V1279" s="4"/>
      <c r="W1279" s="4"/>
      <c r="X1279" s="4"/>
      <c r="Y1279"/>
      <c r="Z1279"/>
      <c r="AA1279"/>
      <c r="AB1279"/>
      <c r="AC1279"/>
      <c r="AD1279"/>
      <c r="AE1279"/>
      <c r="AF1279"/>
      <c r="AG1279"/>
      <c r="AH1279"/>
      <c r="AI1279"/>
      <c r="AJ1279"/>
      <c r="AK1279"/>
    </row>
    <row r="1280" spans="1:37" ht="13" x14ac:dyDescent="0.3">
      <c r="A1280" s="1065" t="s">
        <v>215</v>
      </c>
      <c r="B1280" s="1274">
        <v>80</v>
      </c>
      <c r="C1280" s="1274">
        <v>25</v>
      </c>
      <c r="D1280" s="1523" t="s">
        <v>17</v>
      </c>
      <c r="E1280" s="1522" t="s">
        <v>17</v>
      </c>
      <c r="F1280" s="1523" t="s">
        <v>17</v>
      </c>
      <c r="G1280" s="1522" t="s">
        <v>17</v>
      </c>
      <c r="H1280" s="1523" t="s">
        <v>17</v>
      </c>
      <c r="I1280" s="1522" t="s">
        <v>17</v>
      </c>
      <c r="J1280" s="1523">
        <v>105</v>
      </c>
      <c r="K1280" s="1522">
        <v>8.280757097791798E-2</v>
      </c>
      <c r="L1280" s="1524">
        <v>105</v>
      </c>
      <c r="M1280" s="1522">
        <v>8.280757097791798E-2</v>
      </c>
      <c r="N1280" s="1529" t="s">
        <v>215</v>
      </c>
      <c r="O1280" s="1503"/>
      <c r="P1280" s="1503"/>
      <c r="Q1280" s="1704"/>
      <c r="R1280" s="1705"/>
      <c r="S1280" s="1706"/>
      <c r="T1280" s="4"/>
      <c r="U1280" s="4"/>
      <c r="V1280" s="4"/>
      <c r="W1280" s="4"/>
      <c r="X1280" s="4"/>
      <c r="Y1280"/>
      <c r="Z1280"/>
      <c r="AA1280"/>
      <c r="AB1280"/>
      <c r="AC1280"/>
      <c r="AD1280"/>
      <c r="AE1280"/>
      <c r="AF1280"/>
      <c r="AG1280"/>
      <c r="AH1280"/>
      <c r="AI1280"/>
      <c r="AJ1280"/>
      <c r="AK1280"/>
    </row>
    <row r="1281" spans="1:37" ht="13.5" thickBot="1" x14ac:dyDescent="0.35">
      <c r="A1281" s="1069" t="s">
        <v>216</v>
      </c>
      <c r="B1281" s="1279">
        <v>8</v>
      </c>
      <c r="C1281" s="1279">
        <v>0</v>
      </c>
      <c r="D1281" s="1534" t="s">
        <v>17</v>
      </c>
      <c r="E1281" s="1533" t="s">
        <v>17</v>
      </c>
      <c r="F1281" s="1534" t="s">
        <v>17</v>
      </c>
      <c r="G1281" s="1533" t="s">
        <v>17</v>
      </c>
      <c r="H1281" s="1534" t="s">
        <v>17</v>
      </c>
      <c r="I1281" s="1533" t="s">
        <v>17</v>
      </c>
      <c r="J1281" s="1534">
        <v>8</v>
      </c>
      <c r="K1281" s="1533">
        <v>6.3091482649842269E-3</v>
      </c>
      <c r="L1281" s="1663">
        <v>8</v>
      </c>
      <c r="M1281" s="1533">
        <v>6.3091482649842269E-3</v>
      </c>
      <c r="N1281" s="1536" t="s">
        <v>216</v>
      </c>
      <c r="O1281" s="1537"/>
      <c r="P1281" s="1537"/>
      <c r="Q1281" s="1709"/>
      <c r="R1281" s="1710"/>
      <c r="S1281" s="1711"/>
      <c r="T1281" s="4"/>
      <c r="U1281" s="4"/>
      <c r="V1281" s="4"/>
      <c r="W1281" s="4"/>
      <c r="X1281" s="4"/>
      <c r="Y1281"/>
      <c r="Z1281"/>
      <c r="AA1281"/>
      <c r="AB1281"/>
      <c r="AC1281"/>
      <c r="AD1281"/>
      <c r="AE1281"/>
      <c r="AF1281"/>
      <c r="AG1281"/>
      <c r="AH1281"/>
      <c r="AI1281"/>
      <c r="AJ1281"/>
      <c r="AK1281"/>
    </row>
    <row r="1282" spans="1:37" ht="13" x14ac:dyDescent="0.3">
      <c r="A1282" s="1053" t="s">
        <v>217</v>
      </c>
      <c r="B1282" s="1273">
        <v>116</v>
      </c>
      <c r="C1282" s="1273">
        <v>59</v>
      </c>
      <c r="D1282" s="1542" t="s">
        <v>17</v>
      </c>
      <c r="E1282" s="1541" t="s">
        <v>17</v>
      </c>
      <c r="F1282" s="1542" t="s">
        <v>17</v>
      </c>
      <c r="G1282" s="1541" t="s">
        <v>17</v>
      </c>
      <c r="H1282" s="1542" t="s">
        <v>17</v>
      </c>
      <c r="I1282" s="1541" t="s">
        <v>17</v>
      </c>
      <c r="J1282" s="1542">
        <v>175</v>
      </c>
      <c r="K1282" s="1541">
        <v>0.13801261829652997</v>
      </c>
      <c r="L1282" s="1543">
        <v>175</v>
      </c>
      <c r="M1282" s="1541">
        <v>0.13801261829652997</v>
      </c>
      <c r="N1282" s="1544" t="s">
        <v>217</v>
      </c>
      <c r="O1282" s="1545"/>
      <c r="P1282" s="1545"/>
      <c r="Q1282" s="1713"/>
      <c r="R1282" s="1714"/>
      <c r="S1282" s="1715"/>
      <c r="T1282" s="4"/>
      <c r="U1282" s="4"/>
      <c r="V1282" s="4"/>
      <c r="W1282" s="4"/>
      <c r="X1282" s="4"/>
      <c r="Y1282"/>
      <c r="Z1282"/>
      <c r="AA1282"/>
      <c r="AB1282"/>
      <c r="AC1282"/>
      <c r="AD1282"/>
      <c r="AE1282"/>
      <c r="AF1282"/>
      <c r="AG1282"/>
      <c r="AH1282"/>
      <c r="AI1282"/>
      <c r="AJ1282"/>
      <c r="AK1282"/>
    </row>
    <row r="1283" spans="1:37" ht="13" x14ac:dyDescent="0.3">
      <c r="A1283" s="1065" t="s">
        <v>219</v>
      </c>
      <c r="B1283" s="1274">
        <v>3</v>
      </c>
      <c r="C1283" s="1274">
        <v>4</v>
      </c>
      <c r="D1283" s="1523" t="s">
        <v>17</v>
      </c>
      <c r="E1283" s="1522" t="s">
        <v>17</v>
      </c>
      <c r="F1283" s="1523" t="s">
        <v>17</v>
      </c>
      <c r="G1283" s="1522" t="s">
        <v>17</v>
      </c>
      <c r="H1283" s="1523" t="s">
        <v>17</v>
      </c>
      <c r="I1283" s="1522" t="s">
        <v>17</v>
      </c>
      <c r="J1283" s="1523">
        <v>7</v>
      </c>
      <c r="K1283" s="1522">
        <v>5.5205047318611991E-3</v>
      </c>
      <c r="L1283" s="1524">
        <v>7</v>
      </c>
      <c r="M1283" s="1522">
        <v>5.5205047318611991E-3</v>
      </c>
      <c r="N1283" s="1525" t="s">
        <v>219</v>
      </c>
      <c r="O1283" s="1546"/>
      <c r="P1283" s="1546"/>
      <c r="Q1283" s="1716"/>
      <c r="R1283" s="1717"/>
      <c r="S1283" s="1718"/>
      <c r="T1283" s="4"/>
      <c r="U1283" s="4"/>
      <c r="V1283" s="4"/>
      <c r="W1283" s="4"/>
      <c r="X1283" s="4"/>
      <c r="Y1283"/>
      <c r="Z1283"/>
      <c r="AA1283"/>
      <c r="AB1283"/>
      <c r="AC1283"/>
      <c r="AD1283"/>
      <c r="AE1283"/>
      <c r="AF1283"/>
      <c r="AG1283"/>
      <c r="AH1283"/>
      <c r="AI1283"/>
      <c r="AJ1283"/>
      <c r="AK1283"/>
    </row>
    <row r="1284" spans="1:37" ht="13" x14ac:dyDescent="0.3">
      <c r="A1284" s="1065" t="s">
        <v>220</v>
      </c>
      <c r="B1284" s="1274" t="s">
        <v>218</v>
      </c>
      <c r="C1284" s="1274" t="s">
        <v>218</v>
      </c>
      <c r="D1284" s="1523" t="s">
        <v>17</v>
      </c>
      <c r="E1284" s="1522" t="s">
        <v>17</v>
      </c>
      <c r="F1284" s="1523" t="s">
        <v>17</v>
      </c>
      <c r="G1284" s="1522" t="s">
        <v>17</v>
      </c>
      <c r="H1284" s="1523" t="s">
        <v>17</v>
      </c>
      <c r="I1284" s="1522" t="s">
        <v>17</v>
      </c>
      <c r="J1284" s="1523">
        <v>0</v>
      </c>
      <c r="K1284" s="1522">
        <v>0</v>
      </c>
      <c r="L1284" s="1524">
        <v>0</v>
      </c>
      <c r="M1284" s="1522">
        <v>0</v>
      </c>
      <c r="N1284" s="1525" t="s">
        <v>220</v>
      </c>
      <c r="O1284" s="1546"/>
      <c r="P1284" s="1546"/>
      <c r="Q1284" s="1716"/>
      <c r="R1284" s="1717"/>
      <c r="S1284" s="1718"/>
      <c r="T1284" s="4"/>
      <c r="U1284" s="4"/>
      <c r="V1284" s="4"/>
      <c r="W1284" s="4"/>
      <c r="X1284" s="4"/>
      <c r="Y1284"/>
      <c r="Z1284"/>
      <c r="AA1284"/>
      <c r="AB1284"/>
      <c r="AC1284"/>
      <c r="AD1284"/>
      <c r="AE1284"/>
      <c r="AF1284"/>
      <c r="AG1284"/>
      <c r="AH1284"/>
      <c r="AI1284"/>
      <c r="AJ1284"/>
      <c r="AK1284"/>
    </row>
    <row r="1285" spans="1:37" ht="13" x14ac:dyDescent="0.3">
      <c r="A1285" s="1065" t="s">
        <v>221</v>
      </c>
      <c r="B1285" s="1274" t="s">
        <v>218</v>
      </c>
      <c r="C1285" s="1274" t="s">
        <v>218</v>
      </c>
      <c r="D1285" s="1523" t="s">
        <v>17</v>
      </c>
      <c r="E1285" s="1522" t="s">
        <v>17</v>
      </c>
      <c r="F1285" s="1523" t="s">
        <v>17</v>
      </c>
      <c r="G1285" s="1522" t="s">
        <v>17</v>
      </c>
      <c r="H1285" s="1523" t="s">
        <v>17</v>
      </c>
      <c r="I1285" s="1522" t="s">
        <v>17</v>
      </c>
      <c r="J1285" s="1523">
        <v>0</v>
      </c>
      <c r="K1285" s="1522">
        <v>0</v>
      </c>
      <c r="L1285" s="1524">
        <v>0</v>
      </c>
      <c r="M1285" s="1522">
        <v>0</v>
      </c>
      <c r="N1285" s="1525" t="s">
        <v>221</v>
      </c>
      <c r="O1285" s="1546"/>
      <c r="P1285" s="1546"/>
      <c r="Q1285" s="1716"/>
      <c r="R1285" s="1717"/>
      <c r="S1285" s="1718"/>
      <c r="T1285" s="4"/>
      <c r="U1285" s="4"/>
      <c r="V1285" s="4"/>
      <c r="W1285" s="4"/>
      <c r="X1285" s="4"/>
      <c r="Y1285"/>
      <c r="Z1285"/>
      <c r="AA1285"/>
      <c r="AB1285"/>
      <c r="AC1285"/>
      <c r="AD1285"/>
      <c r="AE1285"/>
      <c r="AF1285"/>
      <c r="AG1285"/>
      <c r="AH1285"/>
      <c r="AI1285"/>
      <c r="AJ1285"/>
      <c r="AK1285"/>
    </row>
    <row r="1286" spans="1:37" ht="13.5" thickBot="1" x14ac:dyDescent="0.35">
      <c r="A1286" s="1547" t="s">
        <v>222</v>
      </c>
      <c r="B1286" s="1548" t="s">
        <v>218</v>
      </c>
      <c r="C1286" s="1548" t="s">
        <v>218</v>
      </c>
      <c r="D1286" s="1534" t="s">
        <v>17</v>
      </c>
      <c r="E1286" s="1533" t="s">
        <v>17</v>
      </c>
      <c r="F1286" s="1534" t="s">
        <v>17</v>
      </c>
      <c r="G1286" s="1533" t="s">
        <v>17</v>
      </c>
      <c r="H1286" s="1534" t="s">
        <v>17</v>
      </c>
      <c r="I1286" s="1533" t="s">
        <v>17</v>
      </c>
      <c r="J1286" s="1534">
        <v>0</v>
      </c>
      <c r="K1286" s="1533">
        <v>0</v>
      </c>
      <c r="L1286" s="1663">
        <v>0</v>
      </c>
      <c r="M1286" s="1533">
        <v>0</v>
      </c>
      <c r="N1286" s="1550" t="s">
        <v>222</v>
      </c>
      <c r="O1286" s="1551"/>
      <c r="P1286" s="1551"/>
      <c r="Q1286" s="1719"/>
      <c r="R1286" s="1720"/>
      <c r="S1286" s="1721"/>
      <c r="T1286" s="4"/>
      <c r="U1286" s="4"/>
      <c r="V1286" s="4"/>
      <c r="W1286" s="4"/>
      <c r="X1286" s="4"/>
      <c r="Y1286"/>
      <c r="Z1286"/>
      <c r="AA1286"/>
      <c r="AB1286"/>
      <c r="AC1286"/>
      <c r="AD1286"/>
      <c r="AE1286"/>
      <c r="AF1286"/>
      <c r="AG1286"/>
      <c r="AH1286"/>
      <c r="AI1286"/>
      <c r="AJ1286"/>
      <c r="AK1286"/>
    </row>
    <row r="1287" spans="1:37" ht="13.5" thickBot="1" x14ac:dyDescent="0.35">
      <c r="A1287" s="1090" t="s">
        <v>46</v>
      </c>
      <c r="B1287" s="1427">
        <v>699</v>
      </c>
      <c r="C1287" s="1427">
        <v>569</v>
      </c>
      <c r="D1287" s="1540" t="s">
        <v>17</v>
      </c>
      <c r="E1287" s="1792" t="s">
        <v>17</v>
      </c>
      <c r="F1287" s="1540" t="s">
        <v>17</v>
      </c>
      <c r="G1287" s="1792" t="s">
        <v>17</v>
      </c>
      <c r="H1287" s="1540" t="s">
        <v>17</v>
      </c>
      <c r="I1287" s="1792" t="s">
        <v>17</v>
      </c>
      <c r="J1287" s="1791">
        <v>1268</v>
      </c>
      <c r="K1287" s="1793">
        <v>1.0000000000000002</v>
      </c>
      <c r="L1287" s="1791">
        <v>1268</v>
      </c>
      <c r="M1287" s="1793">
        <v>1.0000000000000002</v>
      </c>
      <c r="N1287" s="1554"/>
      <c r="O1287" s="1555"/>
      <c r="P1287" s="1555"/>
      <c r="Q1287" s="1722"/>
      <c r="R1287" s="1723"/>
      <c r="S1287" s="1724"/>
      <c r="T1287" s="4"/>
      <c r="U1287" s="4"/>
      <c r="V1287" s="4"/>
      <c r="W1287" s="4"/>
      <c r="X1287" s="4"/>
      <c r="Y1287"/>
      <c r="Z1287"/>
      <c r="AA1287"/>
      <c r="AB1287"/>
      <c r="AC1287"/>
      <c r="AD1287"/>
      <c r="AE1287"/>
      <c r="AF1287"/>
      <c r="AG1287"/>
      <c r="AH1287"/>
      <c r="AI1287"/>
      <c r="AJ1287"/>
      <c r="AK1287"/>
    </row>
    <row r="1288" spans="1:37" ht="13" x14ac:dyDescent="0.3">
      <c r="A1288"/>
      <c r="B1288" s="4"/>
      <c r="C1288" s="4"/>
      <c r="D1288" s="1559" t="s">
        <v>537</v>
      </c>
      <c r="E1288" s="1560" t="s">
        <v>538</v>
      </c>
      <c r="F1288" s="1559" t="s">
        <v>537</v>
      </c>
      <c r="G1288" s="1560" t="s">
        <v>538</v>
      </c>
      <c r="H1288" s="1559" t="s">
        <v>537</v>
      </c>
      <c r="I1288" s="1560" t="s">
        <v>538</v>
      </c>
      <c r="J1288" s="1559" t="s">
        <v>537</v>
      </c>
      <c r="K1288" s="1560" t="s">
        <v>538</v>
      </c>
      <c r="L1288" s="1559" t="s">
        <v>537</v>
      </c>
      <c r="M1288" s="1560" t="s">
        <v>538</v>
      </c>
      <c r="N1288"/>
      <c r="O1288"/>
      <c r="P1288"/>
      <c r="Q1288"/>
      <c r="R1288" s="4"/>
      <c r="S1288" s="4"/>
      <c r="T1288" s="4"/>
      <c r="U1288" s="4"/>
      <c r="V1288" s="4"/>
      <c r="W1288" s="4"/>
      <c r="X1288" s="4"/>
      <c r="Y1288"/>
      <c r="Z1288"/>
      <c r="AA1288"/>
      <c r="AB1288"/>
      <c r="AC1288"/>
      <c r="AD1288"/>
      <c r="AE1288"/>
      <c r="AF1288"/>
      <c r="AG1288"/>
      <c r="AH1288"/>
      <c r="AI1288"/>
      <c r="AJ1288"/>
      <c r="AK1288"/>
    </row>
    <row r="1289" spans="1:37" ht="13" thickBot="1" x14ac:dyDescent="0.3">
      <c r="A1289"/>
      <c r="B1289" s="4"/>
      <c r="C1289" s="4"/>
      <c r="D1289" s="1561" t="s">
        <v>17</v>
      </c>
      <c r="E1289" s="1562" t="s">
        <v>17</v>
      </c>
      <c r="F1289" s="1561" t="s">
        <v>17</v>
      </c>
      <c r="G1289" s="1562" t="s">
        <v>17</v>
      </c>
      <c r="H1289" s="1561" t="s">
        <v>17</v>
      </c>
      <c r="I1289" s="1562" t="s">
        <v>17</v>
      </c>
      <c r="J1289" s="1561">
        <v>0.85646687697160895</v>
      </c>
      <c r="K1289" s="1562">
        <v>0.14353312302839116</v>
      </c>
      <c r="L1289" s="1561">
        <v>0.85646687697160895</v>
      </c>
      <c r="M1289" s="1562">
        <v>0.14353312302839116</v>
      </c>
      <c r="N1289"/>
      <c r="O1289"/>
      <c r="P1289"/>
      <c r="Q1289"/>
      <c r="R1289" s="4"/>
      <c r="S1289" s="4"/>
      <c r="T1289" s="4"/>
      <c r="U1289" s="4"/>
      <c r="V1289" s="4"/>
      <c r="W1289" s="4"/>
      <c r="X1289" s="4"/>
      <c r="Y1289"/>
      <c r="Z1289"/>
      <c r="AA1289"/>
      <c r="AB1289"/>
      <c r="AC1289"/>
      <c r="AD1289"/>
      <c r="AE1289"/>
      <c r="AF1289"/>
      <c r="AG1289"/>
      <c r="AH1289"/>
      <c r="AI1289"/>
      <c r="AJ1289"/>
      <c r="AK1289"/>
    </row>
    <row r="1290" spans="1:37" ht="25.5" thickBot="1" x14ac:dyDescent="0.55000000000000004">
      <c r="A1290" s="1011" t="s">
        <v>592</v>
      </c>
      <c r="B1290" s="1012"/>
      <c r="C1290" s="1012"/>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c r="AD1290"/>
      <c r="AE1290"/>
      <c r="AF1290"/>
      <c r="AG1290"/>
      <c r="AH1290"/>
      <c r="AI1290"/>
      <c r="AJ1290"/>
      <c r="AK1290"/>
    </row>
    <row r="1291" spans="1:37" ht="13.5" thickBot="1" x14ac:dyDescent="0.35">
      <c r="A1291" s="1414" t="s">
        <v>191</v>
      </c>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c r="AD1291"/>
      <c r="AE1291"/>
      <c r="AF1291"/>
      <c r="AG1291"/>
      <c r="AH1291"/>
      <c r="AI1291"/>
      <c r="AJ1291"/>
      <c r="AK1291"/>
    </row>
    <row r="1292" spans="1:37" ht="13.5" thickTop="1" x14ac:dyDescent="0.3">
      <c r="A1292" s="1017" t="s">
        <v>192</v>
      </c>
      <c r="B1292" s="1491">
        <v>25505</v>
      </c>
      <c r="C1292" s="1495">
        <v>1969</v>
      </c>
      <c r="D1292" s="1019"/>
      <c r="E1292" s="1019"/>
      <c r="F1292" s="1020"/>
      <c r="G1292" s="1020"/>
      <c r="H1292" s="1020"/>
      <c r="I1292" s="1020"/>
      <c r="J1292" s="1021"/>
      <c r="K1292" s="1022"/>
      <c r="L1292" s="1022"/>
      <c r="M1292" s="1022"/>
      <c r="N1292" s="1023"/>
      <c r="O1292" s="1023"/>
      <c r="P1292" s="1701"/>
      <c r="Q1292" s="1702"/>
      <c r="R1292" s="1703"/>
      <c r="S1292" s="4"/>
      <c r="T1292" s="4"/>
      <c r="U1292" s="4"/>
      <c r="V1292" s="4"/>
      <c r="W1292" s="4"/>
      <c r="X1292"/>
      <c r="Y1292"/>
      <c r="Z1292"/>
      <c r="AA1292"/>
      <c r="AB1292"/>
      <c r="AC1292"/>
      <c r="AD1292"/>
      <c r="AE1292"/>
      <c r="AF1292"/>
      <c r="AG1292"/>
      <c r="AH1292"/>
      <c r="AI1292"/>
      <c r="AJ1292"/>
      <c r="AK1292"/>
    </row>
    <row r="1293" spans="1:37" ht="13" x14ac:dyDescent="0.3">
      <c r="A1293" s="1025" t="s">
        <v>193</v>
      </c>
      <c r="B1293" s="1496" t="s">
        <v>242</v>
      </c>
      <c r="C1293" s="1499"/>
      <c r="D1293" s="1500"/>
      <c r="E1293" s="1500"/>
      <c r="F1293" s="1501"/>
      <c r="G1293" s="1501"/>
      <c r="H1293" s="1501"/>
      <c r="I1293" s="1501"/>
      <c r="J1293" s="1502"/>
      <c r="K1293" s="1173"/>
      <c r="L1293" s="1173"/>
      <c r="M1293" s="1173"/>
      <c r="N1293" s="1503"/>
      <c r="O1293" s="1503"/>
      <c r="P1293" s="1704"/>
      <c r="Q1293" s="1705"/>
      <c r="R1293" s="1706"/>
      <c r="S1293" s="4"/>
      <c r="T1293" s="4"/>
      <c r="U1293" s="4"/>
      <c r="V1293" s="4"/>
      <c r="W1293" s="4"/>
      <c r="X1293"/>
      <c r="Y1293"/>
      <c r="Z1293"/>
      <c r="AA1293"/>
      <c r="AB1293"/>
      <c r="AC1293"/>
      <c r="AD1293"/>
      <c r="AE1293"/>
      <c r="AF1293"/>
      <c r="AG1293"/>
      <c r="AH1293"/>
      <c r="AI1293"/>
      <c r="AJ1293"/>
      <c r="AK1293"/>
    </row>
    <row r="1294" spans="1:37" ht="13" x14ac:dyDescent="0.3">
      <c r="A1294" s="1025" t="s">
        <v>195</v>
      </c>
      <c r="B1294" s="1496" t="s">
        <v>246</v>
      </c>
      <c r="C1294" s="1509"/>
      <c r="D1294" s="1500"/>
      <c r="E1294" s="1501"/>
      <c r="F1294" s="1501"/>
      <c r="G1294" s="1501"/>
      <c r="H1294" s="1501"/>
      <c r="I1294" s="1501"/>
      <c r="J1294" s="1502"/>
      <c r="K1294" s="1173"/>
      <c r="L1294" s="1173"/>
      <c r="M1294" s="1503"/>
      <c r="N1294" s="1503"/>
      <c r="O1294" s="1503"/>
      <c r="P1294" s="1704"/>
      <c r="Q1294" s="1705"/>
      <c r="R1294" s="1706"/>
      <c r="S1294" s="4"/>
      <c r="T1294" s="4"/>
      <c r="U1294" s="4"/>
      <c r="V1294" s="4"/>
      <c r="W1294" s="4"/>
      <c r="X1294"/>
      <c r="Y1294"/>
      <c r="Z1294"/>
      <c r="AA1294"/>
      <c r="AB1294"/>
      <c r="AC1294"/>
      <c r="AD1294"/>
      <c r="AE1294"/>
      <c r="AF1294"/>
      <c r="AG1294"/>
      <c r="AH1294"/>
      <c r="AI1294"/>
      <c r="AJ1294"/>
      <c r="AK1294"/>
    </row>
    <row r="1295" spans="1:37" ht="13.5" thickBot="1" x14ac:dyDescent="0.35">
      <c r="A1295" s="1504" t="s">
        <v>292</v>
      </c>
      <c r="B1295" s="1505">
        <v>7850</v>
      </c>
      <c r="C1295" s="1803" t="s">
        <v>46</v>
      </c>
      <c r="D1295" s="1605"/>
      <c r="E1295" s="1510"/>
      <c r="F1295" s="1510"/>
      <c r="G1295" s="1510"/>
      <c r="H1295" s="1510"/>
      <c r="I1295" s="1510"/>
      <c r="J1295" s="1511"/>
      <c r="K1295" s="1512"/>
      <c r="L1295" s="1513"/>
      <c r="M1295" s="1514"/>
      <c r="N1295" s="1503"/>
      <c r="O1295" s="1503"/>
      <c r="P1295" s="1704"/>
      <c r="Q1295" s="1705"/>
      <c r="R1295" s="1706"/>
      <c r="S1295" s="4"/>
      <c r="T1295" s="4"/>
      <c r="U1295" s="4"/>
      <c r="V1295" s="4"/>
      <c r="W1295" s="4"/>
      <c r="X1295"/>
      <c r="Y1295"/>
      <c r="Z1295"/>
      <c r="AA1295"/>
      <c r="AB1295"/>
      <c r="AC1295"/>
      <c r="AD1295"/>
      <c r="AE1295"/>
      <c r="AF1295"/>
      <c r="AG1295"/>
      <c r="AH1295"/>
      <c r="AI1295"/>
      <c r="AJ1295"/>
      <c r="AK1295"/>
    </row>
    <row r="1296" spans="1:37" ht="13.5" thickBot="1" x14ac:dyDescent="0.35">
      <c r="A1296" s="1515" t="s">
        <v>199</v>
      </c>
      <c r="B1296" s="1505" t="s">
        <v>206</v>
      </c>
      <c r="C1296" s="1050" t="s">
        <v>201</v>
      </c>
      <c r="D1296" s="1051" t="s">
        <v>202</v>
      </c>
      <c r="E1296" s="1050" t="s">
        <v>200</v>
      </c>
      <c r="F1296" s="1051" t="s">
        <v>204</v>
      </c>
      <c r="G1296" s="1050" t="s">
        <v>248</v>
      </c>
      <c r="H1296" s="1516" t="s">
        <v>204</v>
      </c>
      <c r="I1296" s="1050" t="s">
        <v>206</v>
      </c>
      <c r="J1296" s="1051" t="s">
        <v>202</v>
      </c>
      <c r="K1296" s="1517" t="s">
        <v>207</v>
      </c>
      <c r="L1296" s="1051" t="s">
        <v>204</v>
      </c>
      <c r="M1296" s="1518"/>
      <c r="N1296" s="1503"/>
      <c r="O1296" s="1503"/>
      <c r="P1296" s="1704"/>
      <c r="Q1296" s="1705"/>
      <c r="R1296" s="1706"/>
      <c r="S1296" s="4"/>
      <c r="T1296" s="4"/>
      <c r="U1296" s="4"/>
      <c r="V1296" s="4"/>
      <c r="W1296" s="4"/>
      <c r="X1296"/>
      <c r="Y1296"/>
      <c r="Z1296"/>
      <c r="AA1296"/>
      <c r="AB1296"/>
      <c r="AC1296"/>
      <c r="AD1296"/>
      <c r="AE1296"/>
      <c r="AF1296"/>
      <c r="AG1296"/>
      <c r="AH1296"/>
      <c r="AI1296"/>
      <c r="AJ1296"/>
      <c r="AK1296"/>
    </row>
    <row r="1297" spans="1:37" ht="13" x14ac:dyDescent="0.3">
      <c r="A1297" s="1053" t="s">
        <v>208</v>
      </c>
      <c r="B1297" s="1273">
        <v>0</v>
      </c>
      <c r="C1297" s="1523" t="s">
        <v>17</v>
      </c>
      <c r="D1297" s="1522" t="s">
        <v>17</v>
      </c>
      <c r="E1297" s="1523" t="s">
        <v>17</v>
      </c>
      <c r="F1297" s="1522" t="s">
        <v>17</v>
      </c>
      <c r="G1297" s="1523" t="s">
        <v>17</v>
      </c>
      <c r="H1297" s="1522" t="s">
        <v>17</v>
      </c>
      <c r="I1297" s="1523">
        <v>0</v>
      </c>
      <c r="J1297" s="1522">
        <v>0</v>
      </c>
      <c r="K1297" s="1524">
        <v>0</v>
      </c>
      <c r="L1297" s="1805">
        <v>0</v>
      </c>
      <c r="M1297" s="1525" t="s">
        <v>208</v>
      </c>
      <c r="N1297" s="1503"/>
      <c r="O1297" s="1503"/>
      <c r="P1297" s="1704"/>
      <c r="Q1297" s="1705"/>
      <c r="R1297" s="1706"/>
      <c r="S1297" s="4"/>
      <c r="T1297" s="4"/>
      <c r="U1297" s="4"/>
      <c r="V1297" s="4"/>
      <c r="W1297" s="4"/>
      <c r="X1297"/>
      <c r="Y1297"/>
      <c r="Z1297"/>
      <c r="AA1297"/>
      <c r="AB1297"/>
      <c r="AC1297"/>
      <c r="AD1297"/>
      <c r="AE1297"/>
      <c r="AF1297"/>
      <c r="AG1297"/>
      <c r="AH1297"/>
      <c r="AI1297"/>
      <c r="AJ1297"/>
      <c r="AK1297"/>
    </row>
    <row r="1298" spans="1:37" ht="13" x14ac:dyDescent="0.3">
      <c r="A1298" s="1065" t="s">
        <v>209</v>
      </c>
      <c r="B1298" s="1274">
        <v>73</v>
      </c>
      <c r="C1298" s="1523" t="s">
        <v>17</v>
      </c>
      <c r="D1298" s="1522" t="s">
        <v>17</v>
      </c>
      <c r="E1298" s="1523" t="s">
        <v>17</v>
      </c>
      <c r="F1298" s="1522" t="s">
        <v>17</v>
      </c>
      <c r="G1298" s="1523" t="s">
        <v>17</v>
      </c>
      <c r="H1298" s="1522" t="s">
        <v>17</v>
      </c>
      <c r="I1298" s="1523">
        <v>73</v>
      </c>
      <c r="J1298" s="1522">
        <v>5.9013742926434923E-2</v>
      </c>
      <c r="K1298" s="1524">
        <v>73</v>
      </c>
      <c r="L1298" s="1805">
        <v>5.9013742926434923E-2</v>
      </c>
      <c r="M1298" s="1525" t="s">
        <v>209</v>
      </c>
      <c r="N1298" s="1503"/>
      <c r="O1298" s="1503"/>
      <c r="P1298" s="1704"/>
      <c r="Q1298" s="1705"/>
      <c r="R1298" s="1706"/>
      <c r="S1298" s="4"/>
      <c r="T1298" s="4"/>
      <c r="U1298" s="4"/>
      <c r="V1298" s="4"/>
      <c r="W1298" s="4"/>
      <c r="X1298"/>
      <c r="Y1298"/>
      <c r="Z1298"/>
      <c r="AA1298"/>
      <c r="AB1298"/>
      <c r="AC1298"/>
      <c r="AD1298"/>
      <c r="AE1298"/>
      <c r="AF1298"/>
      <c r="AG1298"/>
      <c r="AH1298"/>
      <c r="AI1298"/>
      <c r="AJ1298"/>
      <c r="AK1298"/>
    </row>
    <row r="1299" spans="1:37" ht="13" x14ac:dyDescent="0.3">
      <c r="A1299" s="1065" t="s">
        <v>211</v>
      </c>
      <c r="B1299" s="1274">
        <v>423</v>
      </c>
      <c r="C1299" s="1523" t="s">
        <v>17</v>
      </c>
      <c r="D1299" s="1522" t="s">
        <v>17</v>
      </c>
      <c r="E1299" s="1523" t="s">
        <v>17</v>
      </c>
      <c r="F1299" s="1522" t="s">
        <v>17</v>
      </c>
      <c r="G1299" s="1523" t="s">
        <v>17</v>
      </c>
      <c r="H1299" s="1522" t="s">
        <v>17</v>
      </c>
      <c r="I1299" s="1523">
        <v>423</v>
      </c>
      <c r="J1299" s="1522">
        <v>0.3419563459983832</v>
      </c>
      <c r="K1299" s="1524">
        <v>423</v>
      </c>
      <c r="L1299" s="1805">
        <v>0.3419563459983832</v>
      </c>
      <c r="M1299" s="1529" t="s">
        <v>211</v>
      </c>
      <c r="N1299" s="1503"/>
      <c r="O1299" s="1503"/>
      <c r="P1299" s="1704"/>
      <c r="Q1299" s="1705"/>
      <c r="R1299" s="1706"/>
      <c r="S1299" s="4"/>
      <c r="T1299" s="4"/>
      <c r="U1299" s="4"/>
      <c r="V1299" s="4"/>
      <c r="W1299" s="4"/>
      <c r="X1299"/>
      <c r="Y1299"/>
      <c r="Z1299"/>
      <c r="AA1299"/>
      <c r="AB1299"/>
      <c r="AC1299"/>
      <c r="AD1299"/>
      <c r="AE1299"/>
      <c r="AF1299"/>
      <c r="AG1299"/>
      <c r="AH1299"/>
      <c r="AI1299"/>
      <c r="AJ1299"/>
      <c r="AK1299"/>
    </row>
    <row r="1300" spans="1:37" ht="13" x14ac:dyDescent="0.3">
      <c r="A1300" s="1065" t="s">
        <v>212</v>
      </c>
      <c r="B1300" s="1274">
        <v>185</v>
      </c>
      <c r="C1300" s="1523" t="s">
        <v>17</v>
      </c>
      <c r="D1300" s="1522" t="s">
        <v>17</v>
      </c>
      <c r="E1300" s="1523" t="s">
        <v>17</v>
      </c>
      <c r="F1300" s="1522" t="s">
        <v>17</v>
      </c>
      <c r="G1300" s="1523" t="s">
        <v>17</v>
      </c>
      <c r="H1300" s="1522" t="s">
        <v>17</v>
      </c>
      <c r="I1300" s="1523">
        <v>185</v>
      </c>
      <c r="J1300" s="1522">
        <v>0.14955537590945836</v>
      </c>
      <c r="K1300" s="1524">
        <v>185</v>
      </c>
      <c r="L1300" s="1805">
        <v>0.14955537590945836</v>
      </c>
      <c r="M1300" s="1529" t="s">
        <v>212</v>
      </c>
      <c r="N1300" s="1503"/>
      <c r="O1300" s="1503"/>
      <c r="P1300" s="1704"/>
      <c r="Q1300" s="1705"/>
      <c r="R1300" s="1706"/>
      <c r="S1300" s="4"/>
      <c r="T1300" s="4"/>
      <c r="U1300" s="4"/>
      <c r="V1300" s="4"/>
      <c r="W1300" s="4"/>
      <c r="X1300"/>
      <c r="Y1300"/>
      <c r="Z1300"/>
      <c r="AA1300"/>
      <c r="AB1300"/>
      <c r="AC1300"/>
      <c r="AD1300"/>
      <c r="AE1300"/>
    </row>
    <row r="1301" spans="1:37" ht="13" x14ac:dyDescent="0.3">
      <c r="A1301" s="1065" t="s">
        <v>213</v>
      </c>
      <c r="B1301" s="1274">
        <v>121</v>
      </c>
      <c r="C1301" s="1523" t="s">
        <v>17</v>
      </c>
      <c r="D1301" s="1522" t="s">
        <v>17</v>
      </c>
      <c r="E1301" s="1523" t="s">
        <v>17</v>
      </c>
      <c r="F1301" s="1522" t="s">
        <v>17</v>
      </c>
      <c r="G1301" s="1523" t="s">
        <v>17</v>
      </c>
      <c r="H1301" s="1522" t="s">
        <v>17</v>
      </c>
      <c r="I1301" s="1523">
        <v>121</v>
      </c>
      <c r="J1301" s="1522">
        <v>9.7817299919159259E-2</v>
      </c>
      <c r="K1301" s="1524">
        <v>121</v>
      </c>
      <c r="L1301" s="1805">
        <v>9.7817299919159259E-2</v>
      </c>
      <c r="M1301" s="1529" t="s">
        <v>213</v>
      </c>
      <c r="N1301" s="1503"/>
      <c r="O1301" s="1503"/>
      <c r="P1301" s="1704"/>
      <c r="Q1301" s="1705"/>
      <c r="R1301" s="1706"/>
      <c r="S1301" s="4"/>
      <c r="T1301" s="4"/>
      <c r="U1301" s="4"/>
      <c r="V1301" s="4"/>
      <c r="W1301" s="4"/>
      <c r="X1301"/>
      <c r="Y1301"/>
      <c r="Z1301"/>
      <c r="AA1301"/>
      <c r="AB1301"/>
      <c r="AC1301"/>
      <c r="AD1301"/>
      <c r="AE1301"/>
    </row>
    <row r="1302" spans="1:37" ht="13" x14ac:dyDescent="0.3">
      <c r="A1302" s="1065" t="s">
        <v>214</v>
      </c>
      <c r="B1302" s="1274">
        <v>51</v>
      </c>
      <c r="C1302" s="1523" t="s">
        <v>17</v>
      </c>
      <c r="D1302" s="1522" t="s">
        <v>17</v>
      </c>
      <c r="E1302" s="1523" t="s">
        <v>17</v>
      </c>
      <c r="F1302" s="1522" t="s">
        <v>17</v>
      </c>
      <c r="G1302" s="1523" t="s">
        <v>17</v>
      </c>
      <c r="H1302" s="1522" t="s">
        <v>17</v>
      </c>
      <c r="I1302" s="1523">
        <v>51</v>
      </c>
      <c r="J1302" s="1522">
        <v>4.1228779304769606E-2</v>
      </c>
      <c r="K1302" s="1524">
        <v>51</v>
      </c>
      <c r="L1302" s="1805">
        <v>4.1228779304769606E-2</v>
      </c>
      <c r="M1302" s="1529" t="s">
        <v>214</v>
      </c>
      <c r="N1302" s="1503"/>
      <c r="O1302" s="1503"/>
      <c r="P1302" s="1704"/>
      <c r="Q1302" s="1705"/>
      <c r="R1302" s="1706"/>
      <c r="S1302" s="4"/>
      <c r="T1302" s="4"/>
      <c r="U1302" s="4"/>
      <c r="V1302" s="4"/>
      <c r="W1302" s="4"/>
      <c r="X1302"/>
      <c r="Y1302"/>
      <c r="Z1302"/>
      <c r="AA1302"/>
      <c r="AB1302"/>
      <c r="AC1302"/>
      <c r="AD1302"/>
      <c r="AE1302"/>
    </row>
    <row r="1303" spans="1:37" ht="13" x14ac:dyDescent="0.3">
      <c r="A1303" s="1065" t="s">
        <v>215</v>
      </c>
      <c r="B1303" s="1274">
        <v>61</v>
      </c>
      <c r="C1303" s="1523" t="s">
        <v>17</v>
      </c>
      <c r="D1303" s="1522" t="s">
        <v>17</v>
      </c>
      <c r="E1303" s="1523" t="s">
        <v>17</v>
      </c>
      <c r="F1303" s="1522" t="s">
        <v>17</v>
      </c>
      <c r="G1303" s="1523" t="s">
        <v>17</v>
      </c>
      <c r="H1303" s="1522" t="s">
        <v>17</v>
      </c>
      <c r="I1303" s="1523">
        <v>61</v>
      </c>
      <c r="J1303" s="1522">
        <v>4.9312853678253839E-2</v>
      </c>
      <c r="K1303" s="1524">
        <v>61</v>
      </c>
      <c r="L1303" s="1805">
        <v>4.9312853678253839E-2</v>
      </c>
      <c r="M1303" s="1529" t="s">
        <v>215</v>
      </c>
      <c r="N1303" s="1503"/>
      <c r="O1303" s="1503"/>
      <c r="P1303" s="1704"/>
      <c r="Q1303" s="1705"/>
      <c r="R1303" s="1706"/>
      <c r="S1303" s="4"/>
      <c r="T1303" s="4"/>
      <c r="U1303" s="4"/>
      <c r="V1303" s="4"/>
      <c r="W1303" s="4"/>
      <c r="X1303"/>
      <c r="Y1303"/>
      <c r="Z1303"/>
      <c r="AA1303"/>
      <c r="AB1303"/>
      <c r="AC1303"/>
      <c r="AD1303"/>
      <c r="AE1303"/>
    </row>
    <row r="1304" spans="1:37" ht="13.5" thickBot="1" x14ac:dyDescent="0.35">
      <c r="A1304" s="1069" t="s">
        <v>216</v>
      </c>
      <c r="B1304" s="1279">
        <v>6</v>
      </c>
      <c r="C1304" s="1534" t="s">
        <v>17</v>
      </c>
      <c r="D1304" s="1533" t="s">
        <v>17</v>
      </c>
      <c r="E1304" s="1534" t="s">
        <v>17</v>
      </c>
      <c r="F1304" s="1533" t="s">
        <v>17</v>
      </c>
      <c r="G1304" s="1534" t="s">
        <v>17</v>
      </c>
      <c r="H1304" s="1533" t="s">
        <v>17</v>
      </c>
      <c r="I1304" s="1534">
        <v>6</v>
      </c>
      <c r="J1304" s="1533">
        <v>4.850444624090542E-3</v>
      </c>
      <c r="K1304" s="1663">
        <v>6</v>
      </c>
      <c r="L1304" s="1806">
        <v>4.850444624090542E-3</v>
      </c>
      <c r="M1304" s="1536" t="s">
        <v>216</v>
      </c>
      <c r="N1304" s="1537"/>
      <c r="O1304" s="1537"/>
      <c r="P1304" s="1709"/>
      <c r="Q1304" s="1710"/>
      <c r="R1304" s="1711"/>
      <c r="S1304" s="4"/>
      <c r="T1304" s="4"/>
      <c r="U1304" s="4"/>
      <c r="V1304" s="4"/>
      <c r="W1304" s="4"/>
      <c r="X1304"/>
      <c r="Y1304"/>
      <c r="Z1304"/>
      <c r="AA1304"/>
      <c r="AB1304"/>
      <c r="AC1304"/>
      <c r="AD1304"/>
      <c r="AE1304"/>
    </row>
    <row r="1305" spans="1:37" ht="13" x14ac:dyDescent="0.3">
      <c r="A1305" s="1053" t="s">
        <v>217</v>
      </c>
      <c r="B1305" s="1273">
        <v>272</v>
      </c>
      <c r="C1305" s="1542" t="s">
        <v>17</v>
      </c>
      <c r="D1305" s="1541" t="s">
        <v>17</v>
      </c>
      <c r="E1305" s="1542" t="s">
        <v>17</v>
      </c>
      <c r="F1305" s="1541" t="s">
        <v>17</v>
      </c>
      <c r="G1305" s="1542" t="s">
        <v>17</v>
      </c>
      <c r="H1305" s="1541" t="s">
        <v>17</v>
      </c>
      <c r="I1305" s="1542">
        <v>272</v>
      </c>
      <c r="J1305" s="1541">
        <v>0.21988682295877121</v>
      </c>
      <c r="K1305" s="1543">
        <v>272</v>
      </c>
      <c r="L1305" s="1807">
        <v>0.21988682295877121</v>
      </c>
      <c r="M1305" s="1544" t="s">
        <v>217</v>
      </c>
      <c r="N1305" s="1545"/>
      <c r="O1305" s="1545"/>
      <c r="P1305" s="1713"/>
      <c r="Q1305" s="1714"/>
      <c r="R1305" s="1715"/>
      <c r="S1305" s="4"/>
      <c r="T1305" s="4"/>
      <c r="U1305" s="4"/>
      <c r="V1305" s="4"/>
      <c r="W1305" s="4"/>
      <c r="X1305"/>
      <c r="Y1305"/>
      <c r="Z1305"/>
      <c r="AA1305"/>
      <c r="AB1305"/>
      <c r="AC1305"/>
      <c r="AD1305"/>
      <c r="AE1305"/>
    </row>
    <row r="1306" spans="1:37" ht="13" x14ac:dyDescent="0.3">
      <c r="A1306" s="1065" t="s">
        <v>219</v>
      </c>
      <c r="B1306" s="1274">
        <v>45</v>
      </c>
      <c r="C1306" s="1523" t="s">
        <v>17</v>
      </c>
      <c r="D1306" s="1522" t="s">
        <v>17</v>
      </c>
      <c r="E1306" s="1523" t="s">
        <v>17</v>
      </c>
      <c r="F1306" s="1522" t="s">
        <v>17</v>
      </c>
      <c r="G1306" s="1523" t="s">
        <v>17</v>
      </c>
      <c r="H1306" s="1522" t="s">
        <v>17</v>
      </c>
      <c r="I1306" s="1523">
        <v>45</v>
      </c>
      <c r="J1306" s="1522">
        <v>3.637833468067906E-2</v>
      </c>
      <c r="K1306" s="1524">
        <v>45</v>
      </c>
      <c r="L1306" s="1805">
        <v>3.637833468067906E-2</v>
      </c>
      <c r="M1306" s="1525" t="s">
        <v>219</v>
      </c>
      <c r="N1306" s="1546"/>
      <c r="O1306" s="1546"/>
      <c r="P1306" s="1716"/>
      <c r="Q1306" s="1717"/>
      <c r="R1306" s="1718"/>
      <c r="S1306" s="4"/>
      <c r="T1306" s="4"/>
      <c r="U1306" s="4"/>
      <c r="V1306" s="4"/>
      <c r="W1306" s="4"/>
      <c r="X1306"/>
      <c r="Y1306"/>
      <c r="Z1306"/>
      <c r="AA1306"/>
      <c r="AB1306"/>
      <c r="AC1306"/>
      <c r="AD1306"/>
      <c r="AE1306"/>
    </row>
    <row r="1307" spans="1:37" ht="13" x14ac:dyDescent="0.3">
      <c r="A1307" s="1065" t="s">
        <v>220</v>
      </c>
      <c r="B1307" s="1274" t="s">
        <v>218</v>
      </c>
      <c r="C1307" s="1523" t="s">
        <v>17</v>
      </c>
      <c r="D1307" s="1522" t="s">
        <v>17</v>
      </c>
      <c r="E1307" s="1523" t="s">
        <v>17</v>
      </c>
      <c r="F1307" s="1522" t="s">
        <v>17</v>
      </c>
      <c r="G1307" s="1523" t="s">
        <v>17</v>
      </c>
      <c r="H1307" s="1522" t="s">
        <v>17</v>
      </c>
      <c r="I1307" s="1523" t="s">
        <v>218</v>
      </c>
      <c r="J1307" s="1522" t="s">
        <v>218</v>
      </c>
      <c r="K1307" s="1524" t="s">
        <v>218</v>
      </c>
      <c r="L1307" s="1805" t="s">
        <v>218</v>
      </c>
      <c r="M1307" s="1525" t="s">
        <v>220</v>
      </c>
      <c r="N1307" s="1546"/>
      <c r="O1307" s="1546"/>
      <c r="P1307" s="1716"/>
      <c r="Q1307" s="1717"/>
      <c r="R1307" s="1718"/>
      <c r="S1307" s="4"/>
      <c r="T1307" s="4"/>
      <c r="U1307" s="4"/>
      <c r="V1307" s="4"/>
      <c r="W1307" s="4"/>
      <c r="X1307"/>
      <c r="Y1307"/>
      <c r="Z1307"/>
      <c r="AA1307"/>
      <c r="AB1307"/>
      <c r="AC1307"/>
      <c r="AD1307"/>
      <c r="AE1307"/>
    </row>
    <row r="1308" spans="1:37" ht="13" x14ac:dyDescent="0.3">
      <c r="A1308" s="1065" t="s">
        <v>221</v>
      </c>
      <c r="B1308" s="1274" t="s">
        <v>218</v>
      </c>
      <c r="C1308" s="1523" t="s">
        <v>17</v>
      </c>
      <c r="D1308" s="1522" t="s">
        <v>17</v>
      </c>
      <c r="E1308" s="1523" t="s">
        <v>17</v>
      </c>
      <c r="F1308" s="1522" t="s">
        <v>17</v>
      </c>
      <c r="G1308" s="1523" t="s">
        <v>17</v>
      </c>
      <c r="H1308" s="1522" t="s">
        <v>17</v>
      </c>
      <c r="I1308" s="1523" t="s">
        <v>218</v>
      </c>
      <c r="J1308" s="1522" t="s">
        <v>218</v>
      </c>
      <c r="K1308" s="1524" t="s">
        <v>218</v>
      </c>
      <c r="L1308" s="1805" t="s">
        <v>218</v>
      </c>
      <c r="M1308" s="1525" t="s">
        <v>221</v>
      </c>
      <c r="N1308" s="1546"/>
      <c r="O1308" s="1546"/>
      <c r="P1308" s="1716"/>
      <c r="Q1308" s="1717"/>
      <c r="R1308" s="1718"/>
      <c r="S1308" s="4"/>
      <c r="T1308" s="4"/>
      <c r="U1308" s="4"/>
      <c r="V1308" s="4"/>
      <c r="W1308" s="4"/>
      <c r="X1308"/>
      <c r="Y1308"/>
      <c r="Z1308"/>
      <c r="AA1308"/>
      <c r="AB1308"/>
      <c r="AC1308"/>
      <c r="AD1308"/>
      <c r="AE1308"/>
    </row>
    <row r="1309" spans="1:37" ht="13.5" thickBot="1" x14ac:dyDescent="0.35">
      <c r="A1309" s="1547" t="s">
        <v>222</v>
      </c>
      <c r="B1309" s="1548" t="s">
        <v>218</v>
      </c>
      <c r="C1309" s="1523" t="s">
        <v>17</v>
      </c>
      <c r="D1309" s="1522" t="s">
        <v>17</v>
      </c>
      <c r="E1309" s="1523" t="s">
        <v>17</v>
      </c>
      <c r="F1309" s="1522" t="s">
        <v>17</v>
      </c>
      <c r="G1309" s="1523" t="s">
        <v>17</v>
      </c>
      <c r="H1309" s="1522" t="s">
        <v>17</v>
      </c>
      <c r="I1309" s="1523" t="s">
        <v>218</v>
      </c>
      <c r="J1309" s="1522" t="s">
        <v>218</v>
      </c>
      <c r="K1309" s="1524" t="s">
        <v>218</v>
      </c>
      <c r="L1309" s="1805" t="s">
        <v>218</v>
      </c>
      <c r="M1309" s="1550" t="s">
        <v>222</v>
      </c>
      <c r="N1309" s="1551"/>
      <c r="O1309" s="1551"/>
      <c r="P1309" s="1719"/>
      <c r="Q1309" s="1720"/>
      <c r="R1309" s="1721"/>
      <c r="S1309" s="4"/>
      <c r="T1309" s="4"/>
      <c r="U1309" s="4"/>
      <c r="V1309" s="4"/>
      <c r="W1309" s="4"/>
      <c r="X1309"/>
      <c r="Y1309"/>
      <c r="Z1309"/>
      <c r="AA1309"/>
      <c r="AB1309"/>
      <c r="AC1309"/>
      <c r="AD1309"/>
      <c r="AE1309"/>
    </row>
    <row r="1310" spans="1:37" ht="13.5" thickBot="1" x14ac:dyDescent="0.35">
      <c r="A1310" s="1090" t="s">
        <v>46</v>
      </c>
      <c r="B1310" s="1427">
        <v>1237</v>
      </c>
      <c r="C1310" s="1552" t="s">
        <v>17</v>
      </c>
      <c r="D1310" s="1553" t="s">
        <v>17</v>
      </c>
      <c r="E1310" s="1552" t="s">
        <v>17</v>
      </c>
      <c r="F1310" s="1553" t="s">
        <v>17</v>
      </c>
      <c r="G1310" s="1552" t="s">
        <v>17</v>
      </c>
      <c r="H1310" s="1553" t="s">
        <v>17</v>
      </c>
      <c r="I1310" s="1552">
        <v>1237</v>
      </c>
      <c r="J1310" s="1553">
        <v>1</v>
      </c>
      <c r="K1310" s="1552">
        <v>1237</v>
      </c>
      <c r="L1310" s="1553">
        <v>1</v>
      </c>
      <c r="M1310" s="1554"/>
      <c r="N1310" s="1555"/>
      <c r="O1310" s="1555"/>
      <c r="P1310" s="1722"/>
      <c r="Q1310" s="1723"/>
      <c r="R1310" s="1724"/>
      <c r="S1310" s="4"/>
      <c r="T1310" s="4"/>
      <c r="U1310" s="4"/>
      <c r="V1310" s="4"/>
      <c r="W1310" s="4"/>
      <c r="X1310"/>
      <c r="Y1310"/>
      <c r="Z1310"/>
      <c r="AA1310"/>
      <c r="AB1310"/>
      <c r="AC1310"/>
      <c r="AD1310"/>
      <c r="AE1310"/>
    </row>
    <row r="1311" spans="1:37" ht="13" x14ac:dyDescent="0.3">
      <c r="A1311"/>
      <c r="B1311" s="4"/>
      <c r="C1311" s="1559" t="s">
        <v>537</v>
      </c>
      <c r="D1311" s="1560" t="s">
        <v>538</v>
      </c>
      <c r="E1311" s="1559" t="s">
        <v>537</v>
      </c>
      <c r="F1311" s="1560" t="s">
        <v>538</v>
      </c>
      <c r="G1311" s="1559" t="s">
        <v>537</v>
      </c>
      <c r="H1311" s="1560" t="s">
        <v>538</v>
      </c>
      <c r="I1311" s="1559" t="s">
        <v>537</v>
      </c>
      <c r="J1311" s="1560" t="s">
        <v>538</v>
      </c>
      <c r="K1311" s="1559" t="s">
        <v>537</v>
      </c>
      <c r="L1311" s="1560" t="s">
        <v>538</v>
      </c>
      <c r="M1311"/>
      <c r="N1311"/>
      <c r="O1311"/>
      <c r="P1311"/>
      <c r="Q1311" s="4"/>
      <c r="R1311" s="4"/>
      <c r="S1311" s="4"/>
      <c r="T1311" s="4"/>
      <c r="U1311" s="4"/>
      <c r="V1311" s="4"/>
      <c r="W1311" s="4"/>
      <c r="X1311"/>
      <c r="Y1311"/>
      <c r="Z1311"/>
      <c r="AA1311"/>
      <c r="AB1311"/>
      <c r="AC1311"/>
      <c r="AD1311"/>
      <c r="AE1311"/>
    </row>
    <row r="1312" spans="1:37" ht="13" thickBot="1" x14ac:dyDescent="0.3">
      <c r="A1312"/>
      <c r="B1312" s="4"/>
      <c r="C1312" s="1561" t="s">
        <v>17</v>
      </c>
      <c r="D1312" s="1562" t="s">
        <v>17</v>
      </c>
      <c r="E1312" s="1561" t="s">
        <v>17</v>
      </c>
      <c r="F1312" s="1562" t="s">
        <v>17</v>
      </c>
      <c r="G1312" s="1561" t="s">
        <v>17</v>
      </c>
      <c r="H1312" s="1562" t="s">
        <v>17</v>
      </c>
      <c r="I1312" s="1561">
        <v>0.74373484236054976</v>
      </c>
      <c r="J1312" s="1562">
        <v>0.25626515763945029</v>
      </c>
      <c r="K1312" s="1561">
        <v>0.74373484236054976</v>
      </c>
      <c r="L1312" s="1562">
        <v>0.25626515763945029</v>
      </c>
      <c r="M1312"/>
      <c r="N1312"/>
      <c r="O1312"/>
      <c r="P1312"/>
      <c r="Q1312" s="4"/>
      <c r="R1312" s="4"/>
      <c r="S1312" s="4"/>
      <c r="T1312" s="4"/>
      <c r="U1312" s="4"/>
      <c r="V1312" s="4"/>
      <c r="W1312" s="4"/>
      <c r="X1312"/>
      <c r="Y1312"/>
      <c r="Z1312"/>
      <c r="AA1312"/>
      <c r="AB1312"/>
      <c r="AC1312"/>
      <c r="AD1312"/>
      <c r="AE1312"/>
    </row>
    <row r="1313" spans="1:31" x14ac:dyDescent="0.25">
      <c r="A1313"/>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c r="AD1313"/>
      <c r="AE1313"/>
    </row>
    <row r="1314" spans="1:31" x14ac:dyDescent="0.25">
      <c r="A1314"/>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c r="AD1314"/>
      <c r="AE1314"/>
    </row>
    <row r="1315" spans="1:31" x14ac:dyDescent="0.25">
      <c r="A1315"/>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c r="AD1315"/>
      <c r="AE1315"/>
    </row>
    <row r="1316" spans="1:31" ht="23" x14ac:dyDescent="0.5">
      <c r="A1316" s="1808" t="s">
        <v>593</v>
      </c>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c r="AD1316"/>
      <c r="AE1316"/>
    </row>
    <row r="1317" spans="1:31" x14ac:dyDescent="0.25">
      <c r="A1317"/>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c r="AD1317"/>
      <c r="AE1317"/>
    </row>
    <row r="1318" spans="1:31" x14ac:dyDescent="0.25">
      <c r="A1318" s="217"/>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c r="AD1318"/>
      <c r="AE1318"/>
    </row>
    <row r="1319" spans="1:31" x14ac:dyDescent="0.25">
      <c r="A1319"/>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c r="AD1319"/>
      <c r="AE1319"/>
    </row>
    <row r="1320" spans="1:31" x14ac:dyDescent="0.25">
      <c r="A1320"/>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c r="AD1320"/>
      <c r="AE1320"/>
    </row>
    <row r="1321" spans="1:31" x14ac:dyDescent="0.25">
      <c r="A1321"/>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c r="AD1321"/>
      <c r="AE1321"/>
    </row>
    <row r="1322" spans="1:31" x14ac:dyDescent="0.25">
      <c r="A1322"/>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c r="AD1322"/>
      <c r="AE1322"/>
    </row>
    <row r="1323" spans="1:31" x14ac:dyDescent="0.25">
      <c r="A1323"/>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c r="AD1323"/>
      <c r="AE1323"/>
    </row>
    <row r="1324" spans="1:31" x14ac:dyDescent="0.25">
      <c r="A1324"/>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c r="AD1324"/>
      <c r="AE1324"/>
    </row>
    <row r="1325" spans="1:31" x14ac:dyDescent="0.25">
      <c r="A1325"/>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c r="AD1325"/>
      <c r="AE1325"/>
    </row>
    <row r="7049" spans="15:15" x14ac:dyDescent="0.25">
      <c r="O7049" s="499" t="s">
        <v>174</v>
      </c>
    </row>
  </sheetData>
  <conditionalFormatting sqref="B172:N175">
    <cfRule type="cellIs" dxfId="15" priority="1" operator="greaterThan">
      <formula>0</formula>
    </cfRule>
  </conditionalFormatting>
  <hyperlinks>
    <hyperlink ref="A547" r:id="rId1" xr:uid="{00000000-0004-0000-0200-000000000000}"/>
  </hyperlinks>
  <printOptions gridLines="1"/>
  <pageMargins left="0.21" right="0.13" top="0.48" bottom="1" header="0.5" footer="0.5"/>
  <pageSetup scale="10" orientation="portrait" horizontalDpi="300" verticalDpi="30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29EBA-D201-425A-9104-5619D4039BB2}">
  <dimension ref="A1:O66"/>
  <sheetViews>
    <sheetView workbookViewId="0">
      <pane ySplit="1" topLeftCell="A2" activePane="bottomLeft" state="frozen"/>
      <selection pane="bottomLeft" activeCell="A2" sqref="A2"/>
    </sheetView>
  </sheetViews>
  <sheetFormatPr defaultColWidth="9.1796875" defaultRowHeight="14.5" x14ac:dyDescent="0.35"/>
  <cols>
    <col min="1" max="1" width="8.7265625" style="1846" customWidth="1"/>
    <col min="2" max="2" width="12.7265625" style="1846" bestFit="1" customWidth="1"/>
    <col min="3" max="3" width="15.1796875" style="1846" customWidth="1"/>
    <col min="4" max="4" width="11.453125" style="1847" customWidth="1"/>
    <col min="5" max="5" width="13.54296875" style="1848" customWidth="1"/>
    <col min="6" max="6" width="13" style="1844" customWidth="1"/>
    <col min="7" max="7" width="19.81640625" style="1844" customWidth="1"/>
    <col min="8" max="8" width="36.1796875" style="1844" bestFit="1" customWidth="1"/>
    <col min="9" max="16384" width="9.1796875" style="1844"/>
  </cols>
  <sheetData>
    <row r="1" spans="1:15" ht="44" thickBot="1" x14ac:dyDescent="0.4">
      <c r="A1" s="1840" t="s">
        <v>605</v>
      </c>
      <c r="B1" s="1840" t="s">
        <v>606</v>
      </c>
      <c r="C1" s="1840" t="s">
        <v>607</v>
      </c>
      <c r="D1" s="1841" t="s">
        <v>608</v>
      </c>
      <c r="E1" s="1842" t="s">
        <v>609</v>
      </c>
      <c r="F1" s="1840" t="s">
        <v>611</v>
      </c>
      <c r="G1" s="1843" t="s">
        <v>635</v>
      </c>
      <c r="H1" s="1840" t="s">
        <v>610</v>
      </c>
    </row>
    <row r="2" spans="1:15" x14ac:dyDescent="0.35">
      <c r="A2" s="2043"/>
      <c r="B2" s="2044"/>
      <c r="C2" s="2044"/>
      <c r="D2" s="2045"/>
      <c r="E2" s="2046"/>
      <c r="F2" s="2047"/>
      <c r="G2" s="2048"/>
      <c r="H2" s="2049"/>
      <c r="I2" s="2253" t="s">
        <v>612</v>
      </c>
      <c r="J2" s="2253"/>
      <c r="K2" s="2253"/>
      <c r="L2" s="2253"/>
      <c r="M2" s="2253"/>
      <c r="N2" s="2253"/>
      <c r="O2" s="2254"/>
    </row>
    <row r="3" spans="1:15" x14ac:dyDescent="0.35">
      <c r="A3" s="2043"/>
      <c r="B3" s="2044"/>
      <c r="C3" s="2044"/>
      <c r="D3" s="2050"/>
      <c r="E3" s="2051"/>
      <c r="F3" s="2047"/>
      <c r="G3" s="2048"/>
      <c r="H3" s="2049"/>
      <c r="I3" s="2255"/>
      <c r="J3" s="2255"/>
      <c r="K3" s="2255"/>
      <c r="L3" s="2255"/>
      <c r="M3" s="2255"/>
      <c r="N3" s="2255"/>
      <c r="O3" s="2256"/>
    </row>
    <row r="4" spans="1:15" x14ac:dyDescent="0.35">
      <c r="A4" s="2043"/>
      <c r="B4" s="2044"/>
      <c r="C4" s="2044"/>
      <c r="D4" s="2045"/>
      <c r="E4" s="2052"/>
      <c r="F4" s="2051"/>
      <c r="G4" s="2053"/>
      <c r="H4" s="2054"/>
      <c r="I4" s="2255"/>
      <c r="J4" s="2255"/>
      <c r="K4" s="2255"/>
      <c r="L4" s="2255"/>
      <c r="M4" s="2255"/>
      <c r="N4" s="2255"/>
      <c r="O4" s="2256"/>
    </row>
    <row r="5" spans="1:15" x14ac:dyDescent="0.35">
      <c r="A5" s="2043"/>
      <c r="B5" s="2044"/>
      <c r="C5" s="2044"/>
      <c r="D5" s="2045"/>
      <c r="E5" s="2052"/>
      <c r="F5" s="2047"/>
      <c r="G5" s="2053"/>
      <c r="H5" s="2049"/>
      <c r="I5" s="2255"/>
      <c r="J5" s="2255"/>
      <c r="K5" s="2255"/>
      <c r="L5" s="2255"/>
      <c r="M5" s="2255"/>
      <c r="N5" s="2255"/>
      <c r="O5" s="2256"/>
    </row>
    <row r="6" spans="1:15" ht="15" thickBot="1" x14ac:dyDescent="0.4">
      <c r="A6" s="2043"/>
      <c r="B6" s="2044"/>
      <c r="C6" s="2044"/>
      <c r="D6" s="2045"/>
      <c r="E6" s="2052"/>
      <c r="F6" s="2047"/>
      <c r="G6" s="2053"/>
      <c r="H6" s="2049"/>
      <c r="I6" s="2257"/>
      <c r="J6" s="2257"/>
      <c r="K6" s="2257"/>
      <c r="L6" s="2257"/>
      <c r="M6" s="2257"/>
      <c r="N6" s="2257"/>
      <c r="O6" s="2258"/>
    </row>
    <row r="7" spans="1:15" x14ac:dyDescent="0.35">
      <c r="A7" s="2043"/>
      <c r="B7" s="2044"/>
      <c r="C7" s="2044"/>
      <c r="D7" s="2050"/>
      <c r="E7" s="2051"/>
      <c r="F7" s="2047"/>
      <c r="G7" s="2048"/>
      <c r="H7" s="2049"/>
    </row>
    <row r="8" spans="1:15" ht="15" thickBot="1" x14ac:dyDescent="0.4">
      <c r="A8" s="2043"/>
      <c r="B8" s="2044"/>
      <c r="C8" s="2044"/>
      <c r="D8" s="2050"/>
      <c r="E8" s="2051"/>
      <c r="F8" s="2047"/>
      <c r="G8" s="2048"/>
      <c r="H8" s="2049"/>
      <c r="I8" s="1845" t="s">
        <v>637</v>
      </c>
    </row>
    <row r="9" spans="1:15" x14ac:dyDescent="0.35">
      <c r="A9" s="2043"/>
      <c r="B9" s="2044"/>
      <c r="C9" s="2044"/>
      <c r="D9" s="2050"/>
      <c r="E9" s="2051"/>
      <c r="F9" s="2047"/>
      <c r="G9" s="2048"/>
      <c r="H9" s="2055"/>
      <c r="I9" s="2259" t="s">
        <v>636</v>
      </c>
      <c r="J9" s="2260"/>
      <c r="K9" s="2260"/>
      <c r="L9" s="2260"/>
      <c r="M9" s="2260"/>
      <c r="N9" s="2261"/>
    </row>
    <row r="10" spans="1:15" x14ac:dyDescent="0.35">
      <c r="A10" s="2043"/>
      <c r="B10" s="2044"/>
      <c r="C10" s="2044"/>
      <c r="D10" s="2050"/>
      <c r="E10" s="2051"/>
      <c r="F10" s="2047"/>
      <c r="G10" s="2048"/>
      <c r="H10" s="2055"/>
      <c r="I10" s="2262"/>
      <c r="J10" s="2263"/>
      <c r="K10" s="2263"/>
      <c r="L10" s="2263"/>
      <c r="M10" s="2263"/>
      <c r="N10" s="2264"/>
    </row>
    <row r="11" spans="1:15" x14ac:dyDescent="0.35">
      <c r="A11" s="2043"/>
      <c r="B11" s="2044"/>
      <c r="C11" s="2044"/>
      <c r="D11" s="2050"/>
      <c r="E11" s="2052"/>
      <c r="F11" s="2047"/>
      <c r="G11" s="2053"/>
      <c r="H11" s="2055"/>
      <c r="I11" s="2238"/>
      <c r="J11" s="2239"/>
      <c r="K11" s="2239"/>
      <c r="L11" s="2239"/>
      <c r="M11" s="2239"/>
      <c r="N11" s="2240"/>
    </row>
    <row r="12" spans="1:15" x14ac:dyDescent="0.35">
      <c r="A12" s="2043"/>
      <c r="B12" s="2044"/>
      <c r="C12" s="2044"/>
      <c r="D12" s="2050"/>
      <c r="E12" s="2052"/>
      <c r="F12" s="2051"/>
      <c r="G12" s="2053"/>
      <c r="H12" s="2055"/>
      <c r="I12" s="2238"/>
      <c r="J12" s="2239"/>
      <c r="K12" s="2239"/>
      <c r="L12" s="2239"/>
      <c r="M12" s="2239"/>
      <c r="N12" s="2240"/>
    </row>
    <row r="13" spans="1:15" x14ac:dyDescent="0.35">
      <c r="A13" s="2043"/>
      <c r="B13" s="2044"/>
      <c r="C13" s="2044"/>
      <c r="D13" s="2050"/>
      <c r="E13" s="2051"/>
      <c r="F13" s="2051"/>
      <c r="G13" s="2053"/>
      <c r="H13" s="2055"/>
      <c r="I13" s="2238"/>
      <c r="J13" s="2239"/>
      <c r="K13" s="2239"/>
      <c r="L13" s="2239"/>
      <c r="M13" s="2239"/>
      <c r="N13" s="2240"/>
    </row>
    <row r="14" spans="1:15" x14ac:dyDescent="0.35">
      <c r="A14" s="2043"/>
      <c r="B14" s="2044"/>
      <c r="C14" s="2044"/>
      <c r="D14" s="2050"/>
      <c r="E14" s="2046"/>
      <c r="F14" s="2047"/>
      <c r="G14" s="2048"/>
      <c r="H14" s="2055"/>
      <c r="I14" s="2238"/>
      <c r="J14" s="2239"/>
      <c r="K14" s="2239"/>
      <c r="L14" s="2239"/>
      <c r="M14" s="2239"/>
      <c r="N14" s="2240"/>
    </row>
    <row r="15" spans="1:15" x14ac:dyDescent="0.35">
      <c r="A15" s="2043"/>
      <c r="B15" s="2044"/>
      <c r="C15" s="2044"/>
      <c r="D15" s="2050"/>
      <c r="E15" s="2046"/>
      <c r="F15" s="2047"/>
      <c r="G15" s="2048"/>
      <c r="H15" s="2055"/>
      <c r="I15" s="2238"/>
      <c r="J15" s="2239"/>
      <c r="K15" s="2239"/>
      <c r="L15" s="2239"/>
      <c r="M15" s="2239"/>
      <c r="N15" s="2240"/>
    </row>
    <row r="16" spans="1:15" ht="15" customHeight="1" x14ac:dyDescent="0.35">
      <c r="A16" s="2043"/>
      <c r="B16" s="2044"/>
      <c r="C16" s="2044"/>
      <c r="D16" s="2050"/>
      <c r="E16" s="2046"/>
      <c r="F16" s="2047"/>
      <c r="G16" s="2048"/>
      <c r="H16" s="2055"/>
      <c r="I16" s="2186"/>
      <c r="J16" s="2047"/>
      <c r="K16" s="2047"/>
      <c r="L16" s="2047"/>
      <c r="M16" s="2047"/>
      <c r="N16" s="2187"/>
    </row>
    <row r="17" spans="1:14" ht="15" customHeight="1" thickBot="1" x14ac:dyDescent="0.4">
      <c r="A17" s="2043"/>
      <c r="B17" s="2044"/>
      <c r="C17" s="2044"/>
      <c r="D17" s="2050"/>
      <c r="E17" s="2051"/>
      <c r="F17" s="2047"/>
      <c r="G17" s="2048"/>
      <c r="H17" s="2055"/>
      <c r="I17" s="2241"/>
      <c r="J17" s="2242"/>
      <c r="K17" s="2242"/>
      <c r="L17" s="2242"/>
      <c r="M17" s="2242"/>
      <c r="N17" s="2243"/>
    </row>
    <row r="18" spans="1:14" ht="15" thickBot="1" x14ac:dyDescent="0.4">
      <c r="A18" s="2043"/>
      <c r="B18" s="2044"/>
      <c r="C18" s="2044"/>
      <c r="D18" s="2050"/>
      <c r="E18" s="2051"/>
      <c r="F18" s="2047"/>
      <c r="G18" s="2048"/>
      <c r="H18" s="2055"/>
    </row>
    <row r="19" spans="1:14" x14ac:dyDescent="0.35">
      <c r="A19" s="2043"/>
      <c r="B19" s="2044"/>
      <c r="C19" s="2044"/>
      <c r="D19" s="2050"/>
      <c r="E19" s="2051"/>
      <c r="F19" s="2047"/>
      <c r="G19" s="2048"/>
      <c r="H19" s="2055"/>
      <c r="I19" s="2244"/>
      <c r="J19" s="2245"/>
      <c r="K19" s="2245"/>
      <c r="L19" s="2245"/>
      <c r="M19" s="2245"/>
      <c r="N19" s="2246"/>
    </row>
    <row r="20" spans="1:14" x14ac:dyDescent="0.35">
      <c r="A20" s="2043"/>
      <c r="B20" s="2044"/>
      <c r="C20" s="2044"/>
      <c r="D20" s="2050"/>
      <c r="E20" s="2051"/>
      <c r="F20" s="2047"/>
      <c r="G20" s="2048"/>
      <c r="H20" s="2055"/>
      <c r="I20" s="2247"/>
      <c r="J20" s="2248"/>
      <c r="K20" s="2248"/>
      <c r="L20" s="2248"/>
      <c r="M20" s="2248"/>
      <c r="N20" s="2249"/>
    </row>
    <row r="21" spans="1:14" x14ac:dyDescent="0.35">
      <c r="A21" s="2043"/>
      <c r="B21" s="2044"/>
      <c r="C21" s="2044"/>
      <c r="D21" s="2050"/>
      <c r="E21" s="2051"/>
      <c r="F21" s="2047"/>
      <c r="G21" s="2048"/>
      <c r="H21" s="2055"/>
      <c r="I21" s="2247"/>
      <c r="J21" s="2248"/>
      <c r="K21" s="2248"/>
      <c r="L21" s="2248"/>
      <c r="M21" s="2248"/>
      <c r="N21" s="2249"/>
    </row>
    <row r="22" spans="1:14" x14ac:dyDescent="0.35">
      <c r="A22" s="2043"/>
      <c r="B22" s="2044"/>
      <c r="C22" s="2044"/>
      <c r="D22" s="2050"/>
      <c r="E22" s="2051"/>
      <c r="F22" s="2047"/>
      <c r="G22" s="2048"/>
      <c r="H22" s="2055"/>
      <c r="I22" s="2247"/>
      <c r="J22" s="2248"/>
      <c r="K22" s="2248"/>
      <c r="L22" s="2248"/>
      <c r="M22" s="2248"/>
      <c r="N22" s="2249"/>
    </row>
    <row r="23" spans="1:14" x14ac:dyDescent="0.35">
      <c r="A23" s="2043"/>
      <c r="B23" s="2044"/>
      <c r="C23" s="2044"/>
      <c r="D23" s="2050"/>
      <c r="E23" s="2051"/>
      <c r="F23" s="2047"/>
      <c r="G23" s="2048"/>
      <c r="H23" s="2055"/>
      <c r="I23" s="2247"/>
      <c r="J23" s="2248"/>
      <c r="K23" s="2248"/>
      <c r="L23" s="2248"/>
      <c r="M23" s="2248"/>
      <c r="N23" s="2249"/>
    </row>
    <row r="24" spans="1:14" x14ac:dyDescent="0.35">
      <c r="A24" s="2043"/>
      <c r="B24" s="2044"/>
      <c r="C24" s="2044"/>
      <c r="D24" s="2050"/>
      <c r="E24" s="2051"/>
      <c r="F24" s="2047"/>
      <c r="G24" s="2048"/>
      <c r="H24" s="2055"/>
      <c r="I24" s="2247"/>
      <c r="J24" s="2248"/>
      <c r="K24" s="2248"/>
      <c r="L24" s="2248"/>
      <c r="M24" s="2248"/>
      <c r="N24" s="2249"/>
    </row>
    <row r="25" spans="1:14" x14ac:dyDescent="0.35">
      <c r="A25" s="2043"/>
      <c r="B25" s="2044"/>
      <c r="C25" s="2044"/>
      <c r="D25" s="2050"/>
      <c r="E25" s="2051"/>
      <c r="F25" s="2047"/>
      <c r="G25" s="2048"/>
      <c r="H25" s="2055"/>
      <c r="I25" s="2247"/>
      <c r="J25" s="2248"/>
      <c r="K25" s="2248"/>
      <c r="L25" s="2248"/>
      <c r="M25" s="2248"/>
      <c r="N25" s="2249"/>
    </row>
    <row r="26" spans="1:14" ht="15" thickBot="1" x14ac:dyDescent="0.4">
      <c r="A26" s="2043"/>
      <c r="B26" s="2044"/>
      <c r="C26" s="2044"/>
      <c r="D26" s="2050"/>
      <c r="E26" s="2051"/>
      <c r="F26" s="2047"/>
      <c r="G26" s="2048"/>
      <c r="H26" s="2055"/>
      <c r="I26" s="2250"/>
      <c r="J26" s="2251"/>
      <c r="K26" s="2251"/>
      <c r="L26" s="2251"/>
      <c r="M26" s="2251"/>
      <c r="N26" s="2252"/>
    </row>
    <row r="27" spans="1:14" x14ac:dyDescent="0.35">
      <c r="A27" s="2043"/>
      <c r="B27" s="2044"/>
      <c r="C27" s="2044"/>
      <c r="D27" s="2050"/>
      <c r="E27" s="2051"/>
      <c r="F27" s="2047"/>
      <c r="G27" s="2053"/>
      <c r="H27" s="2049"/>
    </row>
    <row r="28" spans="1:14" x14ac:dyDescent="0.35">
      <c r="A28" s="2043"/>
      <c r="B28" s="2044"/>
      <c r="C28" s="2044"/>
      <c r="D28" s="2050"/>
      <c r="E28" s="2051"/>
      <c r="F28" s="2051"/>
      <c r="G28" s="2053"/>
      <c r="H28" s="2049"/>
    </row>
    <row r="29" spans="1:14" x14ac:dyDescent="0.35">
      <c r="A29" s="2043"/>
      <c r="B29" s="2044"/>
      <c r="C29" s="2044"/>
      <c r="D29" s="2050"/>
      <c r="E29" s="2051"/>
      <c r="F29" s="2047"/>
      <c r="G29" s="2053"/>
      <c r="H29" s="2049"/>
    </row>
    <row r="30" spans="1:14" x14ac:dyDescent="0.35">
      <c r="A30" s="2043"/>
      <c r="B30" s="2044"/>
      <c r="C30" s="2044"/>
      <c r="D30" s="2050"/>
      <c r="E30" s="2051"/>
      <c r="F30" s="2051"/>
      <c r="G30" s="2053"/>
      <c r="H30" s="2049"/>
    </row>
    <row r="31" spans="1:14" x14ac:dyDescent="0.35">
      <c r="A31" s="2043"/>
      <c r="B31" s="2044"/>
      <c r="C31" s="2044"/>
      <c r="D31" s="2050"/>
      <c r="E31" s="2051"/>
      <c r="F31" s="2047"/>
      <c r="G31" s="2053"/>
      <c r="H31" s="2049"/>
    </row>
    <row r="32" spans="1:14" x14ac:dyDescent="0.35">
      <c r="A32" s="2043"/>
      <c r="B32" s="2044"/>
      <c r="C32" s="2044"/>
      <c r="D32" s="2050"/>
      <c r="E32" s="2051"/>
      <c r="F32" s="2051"/>
      <c r="G32" s="2053"/>
      <c r="H32" s="2049"/>
    </row>
    <row r="33" spans="1:9" x14ac:dyDescent="0.35">
      <c r="A33" s="2043"/>
      <c r="B33" s="2044"/>
      <c r="C33" s="2044"/>
      <c r="D33" s="2050"/>
      <c r="E33" s="2051"/>
      <c r="F33" s="2051"/>
      <c r="G33" s="2056"/>
      <c r="H33" s="2049"/>
    </row>
    <row r="34" spans="1:9" x14ac:dyDescent="0.35">
      <c r="A34" s="2043"/>
      <c r="B34" s="2044"/>
      <c r="C34" s="2044"/>
      <c r="D34" s="2050"/>
      <c r="E34" s="2051"/>
      <c r="F34" s="2047"/>
      <c r="G34" s="2056"/>
      <c r="H34" s="2049"/>
    </row>
    <row r="35" spans="1:9" x14ac:dyDescent="0.35">
      <c r="A35" s="2043"/>
      <c r="B35" s="2044"/>
      <c r="C35" s="2044"/>
      <c r="D35" s="2045"/>
      <c r="E35" s="2052"/>
      <c r="F35" s="2051"/>
      <c r="G35" s="2053"/>
      <c r="H35" s="2049"/>
    </row>
    <row r="36" spans="1:9" x14ac:dyDescent="0.35">
      <c r="A36" s="2043"/>
      <c r="B36" s="2044"/>
      <c r="C36" s="2044"/>
      <c r="D36" s="2045"/>
      <c r="E36" s="2052"/>
      <c r="F36" s="2051"/>
      <c r="G36" s="2053"/>
      <c r="H36" s="2049"/>
    </row>
    <row r="37" spans="1:9" x14ac:dyDescent="0.35">
      <c r="A37" s="2043"/>
      <c r="B37" s="2044"/>
      <c r="C37" s="2044"/>
      <c r="D37" s="2045"/>
      <c r="E37" s="2052"/>
      <c r="F37" s="2047"/>
      <c r="G37" s="2053"/>
      <c r="H37" s="2049"/>
    </row>
    <row r="38" spans="1:9" x14ac:dyDescent="0.35">
      <c r="A38" s="2043"/>
      <c r="B38" s="2044"/>
      <c r="C38" s="2044"/>
      <c r="D38" s="2045"/>
      <c r="E38" s="2052"/>
      <c r="F38" s="2051"/>
      <c r="G38" s="2053"/>
      <c r="H38" s="2049"/>
    </row>
    <row r="39" spans="1:9" x14ac:dyDescent="0.35">
      <c r="A39" s="2043"/>
      <c r="B39" s="2044"/>
      <c r="C39" s="2044"/>
      <c r="D39" s="2045"/>
      <c r="E39" s="2052"/>
      <c r="F39" s="2051"/>
      <c r="G39" s="2053"/>
      <c r="H39" s="2049"/>
    </row>
    <row r="40" spans="1:9" x14ac:dyDescent="0.35">
      <c r="A40" s="2043"/>
      <c r="B40" s="2044"/>
      <c r="C40" s="2044"/>
      <c r="D40" s="2045"/>
      <c r="E40" s="2052"/>
      <c r="F40" s="2051"/>
      <c r="G40" s="2053"/>
      <c r="H40" s="2049"/>
    </row>
    <row r="41" spans="1:9" x14ac:dyDescent="0.35">
      <c r="A41" s="2043"/>
      <c r="B41" s="2044"/>
      <c r="C41" s="2044"/>
      <c r="D41" s="2045"/>
      <c r="E41" s="2051"/>
      <c r="F41" s="2047"/>
      <c r="G41" s="2053"/>
      <c r="H41" s="2049"/>
    </row>
    <row r="42" spans="1:9" x14ac:dyDescent="0.35">
      <c r="A42" s="2043"/>
      <c r="B42" s="2044"/>
      <c r="C42" s="2044"/>
      <c r="D42" s="2045"/>
      <c r="E42" s="2051"/>
      <c r="F42" s="2047"/>
      <c r="G42" s="2053"/>
      <c r="H42" s="2049"/>
    </row>
    <row r="43" spans="1:9" x14ac:dyDescent="0.35">
      <c r="A43" s="2043"/>
      <c r="B43" s="2044"/>
      <c r="C43" s="2044"/>
      <c r="D43" s="2045"/>
      <c r="E43" s="2051"/>
      <c r="F43" s="2047"/>
      <c r="G43" s="2053"/>
      <c r="H43" s="2049"/>
    </row>
    <row r="44" spans="1:9" x14ac:dyDescent="0.35">
      <c r="A44" s="2043"/>
      <c r="B44" s="2044"/>
      <c r="C44" s="2044"/>
      <c r="D44" s="2045"/>
      <c r="E44" s="2051"/>
      <c r="F44" s="2047"/>
      <c r="G44" s="2053"/>
      <c r="H44" s="2049"/>
    </row>
    <row r="45" spans="1:9" x14ac:dyDescent="0.35">
      <c r="A45" s="2043"/>
      <c r="B45" s="2044"/>
      <c r="C45" s="2044"/>
      <c r="D45" s="2045"/>
      <c r="E45" s="2051"/>
      <c r="F45" s="2047"/>
      <c r="G45" s="2053"/>
      <c r="H45" s="2049"/>
    </row>
    <row r="46" spans="1:9" x14ac:dyDescent="0.35">
      <c r="A46" s="2043"/>
      <c r="B46" s="2044"/>
      <c r="C46" s="2044"/>
      <c r="D46" s="2050"/>
      <c r="E46" s="2051"/>
      <c r="F46" s="2047"/>
      <c r="G46" s="2056"/>
      <c r="H46" s="2049"/>
      <c r="I46" s="1844" t="s">
        <v>615</v>
      </c>
    </row>
    <row r="47" spans="1:9" x14ac:dyDescent="0.35">
      <c r="A47" s="2043"/>
      <c r="B47" s="2044"/>
      <c r="C47" s="2044"/>
      <c r="D47" s="2057"/>
      <c r="E47" s="2046"/>
      <c r="F47" s="2051"/>
      <c r="G47" s="2048"/>
      <c r="H47" s="2049"/>
    </row>
    <row r="48" spans="1:9" x14ac:dyDescent="0.35">
      <c r="A48" s="2043"/>
      <c r="B48" s="2044"/>
      <c r="C48" s="2044"/>
      <c r="D48" s="2050"/>
      <c r="E48" s="2051"/>
      <c r="F48" s="2051"/>
      <c r="G48" s="2053"/>
      <c r="H48" s="2049"/>
    </row>
    <row r="49" spans="1:8" x14ac:dyDescent="0.35">
      <c r="A49" s="2043"/>
      <c r="B49" s="2044"/>
      <c r="C49" s="2044"/>
      <c r="D49" s="2058"/>
      <c r="E49" s="2051"/>
      <c r="F49" s="2047"/>
      <c r="G49" s="2048"/>
      <c r="H49" s="2049"/>
    </row>
    <row r="50" spans="1:8" x14ac:dyDescent="0.35">
      <c r="A50" s="2043"/>
      <c r="B50" s="2044"/>
      <c r="C50" s="2044"/>
      <c r="D50" s="2050"/>
      <c r="E50" s="2051"/>
      <c r="F50" s="2047"/>
      <c r="G50" s="2048"/>
      <c r="H50" s="2054"/>
    </row>
    <row r="51" spans="1:8" x14ac:dyDescent="0.35">
      <c r="A51" s="2043"/>
      <c r="B51" s="2044"/>
      <c r="C51" s="2044"/>
      <c r="D51" s="2045"/>
      <c r="E51" s="2052"/>
      <c r="F51" s="2051"/>
      <c r="G51" s="2053"/>
      <c r="H51" s="2054"/>
    </row>
    <row r="52" spans="1:8" x14ac:dyDescent="0.35">
      <c r="A52" s="2043"/>
      <c r="B52" s="2044"/>
      <c r="C52" s="2044"/>
      <c r="D52" s="2045"/>
      <c r="E52" s="2052"/>
      <c r="F52" s="2051"/>
      <c r="G52" s="2053"/>
      <c r="H52" s="2049"/>
    </row>
    <row r="53" spans="1:8" x14ac:dyDescent="0.35">
      <c r="A53" s="2043"/>
      <c r="B53" s="2044"/>
      <c r="C53" s="2044"/>
      <c r="D53" s="2045"/>
      <c r="E53" s="2052"/>
      <c r="F53" s="2051"/>
      <c r="G53" s="2053"/>
      <c r="H53" s="2049"/>
    </row>
    <row r="54" spans="1:8" x14ac:dyDescent="0.35">
      <c r="A54" s="2043"/>
      <c r="B54" s="2044"/>
      <c r="C54" s="2044"/>
      <c r="D54" s="2045"/>
      <c r="E54" s="2052"/>
      <c r="F54" s="2051"/>
      <c r="G54" s="2053"/>
      <c r="H54" s="2049"/>
    </row>
    <row r="55" spans="1:8" x14ac:dyDescent="0.35">
      <c r="A55" s="2043"/>
      <c r="B55" s="2044"/>
      <c r="C55" s="2044"/>
      <c r="D55" s="2045"/>
      <c r="E55" s="2046"/>
      <c r="F55" s="2047"/>
      <c r="G55" s="2048"/>
      <c r="H55" s="2049"/>
    </row>
    <row r="56" spans="1:8" ht="15" customHeight="1" x14ac:dyDescent="0.35">
      <c r="A56" s="2043"/>
      <c r="B56" s="2044"/>
      <c r="C56" s="2044"/>
      <c r="D56" s="2045"/>
      <c r="E56" s="2051"/>
      <c r="F56" s="2047"/>
      <c r="G56" s="2048"/>
      <c r="H56" s="2049"/>
    </row>
    <row r="57" spans="1:8" x14ac:dyDescent="0.35">
      <c r="A57" s="2043"/>
      <c r="B57" s="2044"/>
      <c r="C57" s="2044"/>
      <c r="D57" s="2045"/>
      <c r="E57" s="2051"/>
      <c r="F57" s="2047"/>
      <c r="G57" s="2048"/>
      <c r="H57" s="2049"/>
    </row>
    <row r="58" spans="1:8" x14ac:dyDescent="0.35">
      <c r="A58" s="2043"/>
      <c r="B58" s="2044"/>
      <c r="C58" s="2044"/>
      <c r="D58" s="2045"/>
      <c r="E58" s="2052"/>
      <c r="F58" s="2047"/>
      <c r="G58" s="2053"/>
      <c r="H58" s="2049"/>
    </row>
    <row r="59" spans="1:8" x14ac:dyDescent="0.35">
      <c r="A59" s="2043"/>
      <c r="B59" s="2044"/>
      <c r="C59" s="2044"/>
      <c r="D59" s="2045"/>
      <c r="E59" s="2052"/>
      <c r="F59" s="2047"/>
      <c r="G59" s="2053"/>
      <c r="H59" s="2054"/>
    </row>
    <row r="60" spans="1:8" x14ac:dyDescent="0.35">
      <c r="A60" s="2043"/>
      <c r="B60" s="2044"/>
      <c r="C60" s="2044"/>
      <c r="D60" s="2045"/>
      <c r="E60" s="2052"/>
      <c r="F60" s="2047"/>
      <c r="G60" s="2053"/>
      <c r="H60" s="2049"/>
    </row>
    <row r="61" spans="1:8" x14ac:dyDescent="0.35">
      <c r="A61" s="2043"/>
      <c r="B61" s="2044"/>
      <c r="C61" s="2044"/>
      <c r="D61" s="2045"/>
      <c r="E61" s="2052"/>
      <c r="F61" s="2051"/>
      <c r="G61" s="2053"/>
      <c r="H61" s="2049"/>
    </row>
    <row r="62" spans="1:8" x14ac:dyDescent="0.35">
      <c r="A62" s="2043"/>
      <c r="B62" s="2044"/>
      <c r="C62" s="2044"/>
      <c r="D62" s="2045"/>
      <c r="E62" s="2052"/>
      <c r="F62" s="2051"/>
      <c r="G62" s="2053"/>
      <c r="H62" s="2049"/>
    </row>
    <row r="63" spans="1:8" x14ac:dyDescent="0.35">
      <c r="A63" s="2043"/>
      <c r="B63" s="2044"/>
      <c r="C63" s="2044"/>
      <c r="D63" s="2045"/>
      <c r="E63" s="2052"/>
      <c r="F63" s="2047"/>
      <c r="G63" s="2053"/>
      <c r="H63" s="2049"/>
    </row>
    <row r="64" spans="1:8" x14ac:dyDescent="0.35">
      <c r="A64" s="2043"/>
      <c r="B64" s="2044"/>
      <c r="C64" s="2044"/>
      <c r="D64" s="2045"/>
      <c r="E64" s="2052"/>
      <c r="F64" s="2047"/>
      <c r="G64" s="2053"/>
      <c r="H64" s="2049"/>
    </row>
    <row r="65" spans="1:8" x14ac:dyDescent="0.35">
      <c r="A65" s="2043"/>
      <c r="B65" s="2044"/>
      <c r="C65" s="2044"/>
      <c r="D65" s="2045"/>
      <c r="E65" s="2052"/>
      <c r="F65" s="2047"/>
      <c r="G65" s="2053"/>
      <c r="H65" s="2049"/>
    </row>
    <row r="66" spans="1:8" x14ac:dyDescent="0.35">
      <c r="A66" s="2043"/>
      <c r="B66" s="2044"/>
      <c r="C66" s="2044"/>
      <c r="D66" s="2045"/>
      <c r="E66" s="2051"/>
      <c r="F66" s="2047"/>
      <c r="G66" s="2048"/>
      <c r="H66" s="2049"/>
    </row>
  </sheetData>
  <mergeCells count="10">
    <mergeCell ref="I14:N14"/>
    <mergeCell ref="I15:N15"/>
    <mergeCell ref="I17:N17"/>
    <mergeCell ref="I19:N26"/>
    <mergeCell ref="I2:O6"/>
    <mergeCell ref="I9:N9"/>
    <mergeCell ref="I10:N10"/>
    <mergeCell ref="I11:N11"/>
    <mergeCell ref="I12:N12"/>
    <mergeCell ref="I13:N1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A6995"/>
  <sheetViews>
    <sheetView zoomScaleNormal="100" workbookViewId="0">
      <pane ySplit="2" topLeftCell="A6" activePane="bottomLeft" state="frozen"/>
      <selection activeCell="O7000" sqref="O7000"/>
      <selection pane="bottomLeft" activeCell="K100" sqref="K100"/>
    </sheetView>
  </sheetViews>
  <sheetFormatPr defaultRowHeight="12.5" x14ac:dyDescent="0.25"/>
  <cols>
    <col min="2" max="2" width="9.1796875" style="217"/>
    <col min="3" max="10" width="6.453125" style="4" customWidth="1"/>
    <col min="11" max="19" width="6.453125" customWidth="1"/>
    <col min="20" max="20" width="6.453125" bestFit="1" customWidth="1"/>
    <col min="21" max="21" width="9.7265625" customWidth="1"/>
    <col min="22" max="22" width="15.1796875" customWidth="1"/>
    <col min="24" max="24" width="12.26953125" customWidth="1"/>
    <col min="25" max="25" width="8.453125" customWidth="1"/>
    <col min="26" max="40" width="7.26953125" bestFit="1" customWidth="1"/>
    <col min="41" max="41" width="7.26953125" customWidth="1"/>
    <col min="42" max="42" width="8.54296875" customWidth="1"/>
  </cols>
  <sheetData>
    <row r="1" spans="1:53" ht="15" thickBot="1" x14ac:dyDescent="0.4">
      <c r="A1" s="2265" t="s">
        <v>62</v>
      </c>
      <c r="B1" s="2266"/>
      <c r="C1" s="2267"/>
      <c r="D1" s="2267"/>
      <c r="E1" s="2267"/>
      <c r="F1" s="2267"/>
      <c r="G1" s="2267"/>
      <c r="H1" s="2267"/>
      <c r="I1" s="2267"/>
      <c r="J1" s="2267"/>
      <c r="K1" s="2267"/>
      <c r="L1" s="1343" t="s">
        <v>478</v>
      </c>
      <c r="S1" s="198"/>
      <c r="U1" s="198"/>
      <c r="Y1" s="25" t="s">
        <v>19</v>
      </c>
      <c r="AP1" s="398" t="s">
        <v>477</v>
      </c>
      <c r="AQ1" s="398"/>
      <c r="AR1" s="398"/>
      <c r="AS1" s="398"/>
      <c r="AT1" s="398"/>
      <c r="AU1" s="398"/>
      <c r="AV1" s="398"/>
      <c r="AW1" s="398"/>
      <c r="AX1" s="398"/>
      <c r="AY1" s="398"/>
      <c r="AZ1" s="398"/>
      <c r="BA1" s="398"/>
    </row>
    <row r="2" spans="1:53" ht="16" thickBot="1" x14ac:dyDescent="0.4">
      <c r="A2" s="1304" t="s">
        <v>0</v>
      </c>
      <c r="B2" s="1305" t="s">
        <v>838</v>
      </c>
      <c r="C2" s="1306">
        <v>2003</v>
      </c>
      <c r="D2" s="1306">
        <v>2004</v>
      </c>
      <c r="E2" s="1306">
        <v>2005</v>
      </c>
      <c r="F2" s="1306">
        <v>2006</v>
      </c>
      <c r="G2" s="1306">
        <v>2007</v>
      </c>
      <c r="H2" s="1306">
        <v>2008</v>
      </c>
      <c r="I2" s="1306">
        <v>2009</v>
      </c>
      <c r="J2" s="1306">
        <v>2010</v>
      </c>
      <c r="K2" s="1306">
        <v>2011</v>
      </c>
      <c r="L2" s="1306">
        <v>2012</v>
      </c>
      <c r="M2" s="1306">
        <v>2013</v>
      </c>
      <c r="N2" s="1306">
        <v>2014</v>
      </c>
      <c r="O2" s="1307">
        <v>2015</v>
      </c>
      <c r="P2" s="1307">
        <v>2016</v>
      </c>
      <c r="Q2" s="1307">
        <v>2017</v>
      </c>
      <c r="R2" s="1307">
        <v>2018</v>
      </c>
      <c r="S2" s="1340">
        <v>2019</v>
      </c>
      <c r="T2" s="1307">
        <v>2020</v>
      </c>
      <c r="U2" s="1341">
        <v>2021</v>
      </c>
      <c r="V2" s="399"/>
      <c r="W2" s="345" t="s">
        <v>0</v>
      </c>
      <c r="X2" s="966" t="s">
        <v>18</v>
      </c>
      <c r="Y2" s="963">
        <v>2003</v>
      </c>
      <c r="Z2" s="964">
        <v>2004</v>
      </c>
      <c r="AA2" s="964">
        <v>2005</v>
      </c>
      <c r="AB2" s="964">
        <v>2006</v>
      </c>
      <c r="AC2" s="964">
        <v>2007</v>
      </c>
      <c r="AD2" s="964">
        <v>2008</v>
      </c>
      <c r="AE2" s="964">
        <v>2009</v>
      </c>
      <c r="AF2" s="964">
        <v>2010</v>
      </c>
      <c r="AG2" s="964">
        <v>2011</v>
      </c>
      <c r="AH2" s="964">
        <v>2012</v>
      </c>
      <c r="AI2" s="964">
        <v>2013</v>
      </c>
      <c r="AJ2" s="964">
        <v>2014</v>
      </c>
      <c r="AK2" s="909">
        <v>2015</v>
      </c>
      <c r="AL2" s="909">
        <v>2016</v>
      </c>
      <c r="AM2" s="909">
        <v>2017</v>
      </c>
      <c r="AN2" s="1871">
        <v>2018</v>
      </c>
      <c r="AO2" s="1871">
        <v>2019</v>
      </c>
      <c r="AP2" s="1871">
        <v>2020</v>
      </c>
      <c r="AQ2" s="1294">
        <v>2021</v>
      </c>
      <c r="AR2" s="345" t="str">
        <f>W2</f>
        <v>Date</v>
      </c>
    </row>
    <row r="3" spans="1:53" ht="12" customHeight="1" x14ac:dyDescent="0.25">
      <c r="A3" s="233">
        <v>40296</v>
      </c>
      <c r="B3" s="1303">
        <f>AVERAGE(C3:S3)</f>
        <v>0</v>
      </c>
      <c r="C3" s="1247" t="s">
        <v>17</v>
      </c>
      <c r="D3" s="1247" t="s">
        <v>17</v>
      </c>
      <c r="E3" s="1247">
        <f>'WR DATA by date'!N5</f>
        <v>0</v>
      </c>
      <c r="F3" s="1247" t="s">
        <v>17</v>
      </c>
      <c r="G3" s="1247" t="s">
        <v>17</v>
      </c>
      <c r="H3" s="1247" t="s">
        <v>17</v>
      </c>
      <c r="I3" s="1247" t="s">
        <v>17</v>
      </c>
      <c r="J3" s="1247" t="s">
        <v>17</v>
      </c>
      <c r="K3" s="1247" t="s">
        <v>17</v>
      </c>
      <c r="L3" s="1247" t="s">
        <v>17</v>
      </c>
      <c r="M3" s="1247" t="s">
        <v>17</v>
      </c>
      <c r="N3" s="1247" t="s">
        <v>17</v>
      </c>
      <c r="O3" s="1247">
        <f>'WR DATA by date'!BW5</f>
        <v>0</v>
      </c>
      <c r="P3" s="1247" t="s">
        <v>17</v>
      </c>
      <c r="Q3" s="1247" t="s">
        <v>17</v>
      </c>
      <c r="R3" s="1247" t="s">
        <v>17</v>
      </c>
      <c r="S3" s="1247" t="s">
        <v>17</v>
      </c>
      <c r="T3" s="1247" t="s">
        <v>17</v>
      </c>
      <c r="U3" s="1247" t="s">
        <v>17</v>
      </c>
      <c r="W3" s="39">
        <v>40296</v>
      </c>
      <c r="X3" s="965">
        <f>AVERAGE(Y3:AO3)</f>
        <v>0</v>
      </c>
      <c r="Y3" s="959"/>
      <c r="Z3" s="960"/>
      <c r="AA3" s="961">
        <f t="shared" ref="AA3:AA34" si="0">E3/E$155</f>
        <v>0</v>
      </c>
      <c r="AB3" s="960"/>
      <c r="AC3" s="960"/>
      <c r="AD3" s="960"/>
      <c r="AE3" s="960"/>
      <c r="AF3" s="1185"/>
      <c r="AG3" s="960"/>
      <c r="AH3" s="960"/>
      <c r="AI3" s="960"/>
      <c r="AJ3" s="960"/>
      <c r="AK3" s="961">
        <f t="shared" ref="AK3:AK34" si="1">O3/O$155</f>
        <v>0</v>
      </c>
      <c r="AL3" s="962"/>
      <c r="AM3" s="962"/>
      <c r="AN3" s="1872"/>
      <c r="AO3" s="1872"/>
      <c r="AP3" s="1872"/>
      <c r="AQ3" s="1872"/>
      <c r="AR3" s="1867">
        <f t="shared" ref="AR3:AR66" si="2">W3</f>
        <v>40296</v>
      </c>
      <c r="AT3" s="1320" t="s">
        <v>466</v>
      </c>
    </row>
    <row r="4" spans="1:53" ht="14.25" customHeight="1" x14ac:dyDescent="0.25">
      <c r="A4" s="30">
        <v>40297</v>
      </c>
      <c r="B4" s="1303">
        <f t="shared" ref="B4:B5" si="3">AVERAGE(C4:S4)</f>
        <v>1</v>
      </c>
      <c r="C4" s="26" t="s">
        <v>17</v>
      </c>
      <c r="D4" s="26" t="s">
        <v>17</v>
      </c>
      <c r="E4" s="26">
        <f>E3+'WR DATA by date'!N6</f>
        <v>3</v>
      </c>
      <c r="F4" s="26" t="s">
        <v>17</v>
      </c>
      <c r="G4" s="26" t="s">
        <v>17</v>
      </c>
      <c r="H4" s="26" t="s">
        <v>17</v>
      </c>
      <c r="I4" s="26" t="s">
        <v>17</v>
      </c>
      <c r="J4" s="26" t="s">
        <v>17</v>
      </c>
      <c r="K4" s="26" t="s">
        <v>17</v>
      </c>
      <c r="L4" s="26" t="s">
        <v>17</v>
      </c>
      <c r="M4" s="26" t="s">
        <v>17</v>
      </c>
      <c r="N4" s="26">
        <f>'WR DATA by date'!BP6</f>
        <v>0</v>
      </c>
      <c r="O4" s="26">
        <f>'WR DATA by date'!BW6+O3</f>
        <v>1</v>
      </c>
      <c r="P4" s="26" t="s">
        <v>17</v>
      </c>
      <c r="Q4" s="26" t="s">
        <v>17</v>
      </c>
      <c r="R4" s="1236" t="s">
        <v>17</v>
      </c>
      <c r="S4" s="1236">
        <f>'WR DATA by date'!CY6</f>
        <v>0</v>
      </c>
      <c r="T4" s="1247" t="s">
        <v>17</v>
      </c>
      <c r="U4" s="1247" t="s">
        <v>17</v>
      </c>
      <c r="W4" s="40">
        <v>40297</v>
      </c>
      <c r="X4" s="965">
        <f>AVERAGE(Y4:AP4)</f>
        <v>2.9488929846664246E-4</v>
      </c>
      <c r="Y4" s="42"/>
      <c r="Z4" s="35"/>
      <c r="AA4" s="36">
        <f t="shared" si="0"/>
        <v>3.4203625584311936E-4</v>
      </c>
      <c r="AB4" s="35"/>
      <c r="AC4" s="35"/>
      <c r="AD4" s="35"/>
      <c r="AE4" s="35"/>
      <c r="AF4" s="1186"/>
      <c r="AG4" s="35"/>
      <c r="AH4" s="35"/>
      <c r="AI4" s="35"/>
      <c r="AJ4" s="37">
        <f t="shared" ref="AJ4:AJ35" si="4">N4/N$155</f>
        <v>0</v>
      </c>
      <c r="AK4" s="168">
        <f t="shared" si="1"/>
        <v>8.375209380234506E-4</v>
      </c>
      <c r="AL4" s="954"/>
      <c r="AM4" s="954"/>
      <c r="AN4" s="1872"/>
      <c r="AO4" s="1873">
        <f>S4/S$155</f>
        <v>0</v>
      </c>
      <c r="AP4" s="1872"/>
      <c r="AQ4" s="1874"/>
      <c r="AR4" s="1868">
        <f t="shared" si="2"/>
        <v>40297</v>
      </c>
      <c r="AT4" s="1320" t="s">
        <v>467</v>
      </c>
    </row>
    <row r="5" spans="1:53" ht="13.5" customHeight="1" x14ac:dyDescent="0.25">
      <c r="A5" s="30">
        <v>40298</v>
      </c>
      <c r="B5" s="1303">
        <f t="shared" si="3"/>
        <v>1.625</v>
      </c>
      <c r="C5" s="26" t="s">
        <v>17</v>
      </c>
      <c r="D5" s="26">
        <f>'WR DATA by date'!I7</f>
        <v>3</v>
      </c>
      <c r="E5" s="26">
        <f>E4+'WR DATA by date'!N7</f>
        <v>9</v>
      </c>
      <c r="F5" s="26" t="s">
        <v>17</v>
      </c>
      <c r="G5" s="26" t="s">
        <v>17</v>
      </c>
      <c r="H5" s="26" t="s">
        <v>17</v>
      </c>
      <c r="I5" s="26" t="s">
        <v>17</v>
      </c>
      <c r="J5" s="26" t="s">
        <v>17</v>
      </c>
      <c r="K5" s="26" t="s">
        <v>17</v>
      </c>
      <c r="L5" s="26">
        <f>'WR DATA by date'!BB7</f>
        <v>0</v>
      </c>
      <c r="M5" s="26">
        <f>'WR DATA by date'!BI7</f>
        <v>0</v>
      </c>
      <c r="N5" s="26">
        <f>'WR DATA by date'!BP7+N4</f>
        <v>0</v>
      </c>
      <c r="O5" s="26">
        <f>'WR DATA by date'!BW7+O4</f>
        <v>1</v>
      </c>
      <c r="P5" s="26" t="s">
        <v>17</v>
      </c>
      <c r="Q5" s="26" t="s">
        <v>17</v>
      </c>
      <c r="R5" s="1236">
        <f>'WR DATA by date'!CR7</f>
        <v>0</v>
      </c>
      <c r="S5" s="1236">
        <f>'WR DATA by date'!CY7</f>
        <v>0</v>
      </c>
      <c r="T5" s="1247" t="s">
        <v>17</v>
      </c>
      <c r="U5" s="1247" t="s">
        <v>17</v>
      </c>
      <c r="W5" s="40">
        <v>40298</v>
      </c>
      <c r="X5" s="965">
        <f t="shared" ref="X5:X68" si="5">AVERAGE(Y5:AP5)</f>
        <v>3.4728298148678402E-4</v>
      </c>
      <c r="Y5" s="42"/>
      <c r="Z5" s="37">
        <f t="shared" ref="Z5:Z36" si="6">D5/D$155</f>
        <v>9.1463414634146347E-4</v>
      </c>
      <c r="AA5" s="36">
        <f t="shared" si="0"/>
        <v>1.0261087675293582E-3</v>
      </c>
      <c r="AB5" s="35"/>
      <c r="AC5" s="35"/>
      <c r="AD5" s="35"/>
      <c r="AE5" s="35"/>
      <c r="AF5" s="1186"/>
      <c r="AG5" s="35"/>
      <c r="AH5" s="37">
        <f t="shared" ref="AH5:AH36" si="7">L5/L$155</f>
        <v>0</v>
      </c>
      <c r="AI5" s="37">
        <f t="shared" ref="AI5:AI36" si="8">M5/M$155</f>
        <v>0</v>
      </c>
      <c r="AJ5" s="58">
        <f t="shared" si="4"/>
        <v>0</v>
      </c>
      <c r="AK5" s="168">
        <f t="shared" si="1"/>
        <v>8.375209380234506E-4</v>
      </c>
      <c r="AL5" s="954"/>
      <c r="AM5" s="954"/>
      <c r="AN5" s="1873">
        <f t="shared" ref="AN5:AN36" si="9">R5/R$155</f>
        <v>0</v>
      </c>
      <c r="AO5" s="1874">
        <f t="shared" ref="AO5:AP68" si="10">S5/S$155</f>
        <v>0</v>
      </c>
      <c r="AP5" s="1872"/>
      <c r="AQ5" s="1874"/>
      <c r="AR5" s="1868">
        <f t="shared" si="2"/>
        <v>40298</v>
      </c>
      <c r="AT5" s="1320" t="s">
        <v>468</v>
      </c>
    </row>
    <row r="6" spans="1:53" s="19" customFormat="1" ht="12.75" customHeight="1" x14ac:dyDescent="0.25">
      <c r="A6" s="31">
        <v>40299</v>
      </c>
      <c r="B6" s="1181">
        <f>AVERAGE(C6:S6)</f>
        <v>2.1666666666666665</v>
      </c>
      <c r="C6" s="27" t="s">
        <v>17</v>
      </c>
      <c r="D6" s="27">
        <f>D5+'WR DATA by date'!I8</f>
        <v>12</v>
      </c>
      <c r="E6" s="27">
        <f>E5+'WR DATA by date'!N8</f>
        <v>10</v>
      </c>
      <c r="F6" s="27">
        <f>'WR DATA by date'!S8</f>
        <v>0</v>
      </c>
      <c r="G6" s="27">
        <f>'WR DATA by date'!Y8</f>
        <v>1</v>
      </c>
      <c r="H6" s="27">
        <f>'WR DATA by date'!AD8</f>
        <v>0</v>
      </c>
      <c r="I6" s="27" t="s">
        <v>17</v>
      </c>
      <c r="J6" s="27" t="s">
        <v>17</v>
      </c>
      <c r="K6" s="27" t="s">
        <v>17</v>
      </c>
      <c r="L6" s="27">
        <f>L5+'WR DATA by date'!BB8</f>
        <v>0</v>
      </c>
      <c r="M6" s="27">
        <f>M5+'WR DATA by date'!BI8</f>
        <v>1</v>
      </c>
      <c r="N6" s="53">
        <f>'WR DATA by date'!BP8+N5</f>
        <v>0</v>
      </c>
      <c r="O6" s="53">
        <f>'WR DATA by date'!BW8+O5</f>
        <v>1</v>
      </c>
      <c r="P6" s="53" t="s">
        <v>17</v>
      </c>
      <c r="Q6" s="53">
        <f>'WR DATA by date'!CK8</f>
        <v>0</v>
      </c>
      <c r="R6" s="1289">
        <f>'WR DATA by date'!CR8+R5</f>
        <v>0</v>
      </c>
      <c r="S6" s="1289">
        <f>'WR DATA by date'!CY8+S5</f>
        <v>1</v>
      </c>
      <c r="T6" s="1397" t="s">
        <v>17</v>
      </c>
      <c r="U6" s="1397" t="s">
        <v>17</v>
      </c>
      <c r="V6"/>
      <c r="W6" s="41">
        <v>40299</v>
      </c>
      <c r="X6" s="1226">
        <f t="shared" si="5"/>
        <v>5.7581784954757612E-4</v>
      </c>
      <c r="Y6" s="43"/>
      <c r="Z6" s="34">
        <f t="shared" si="6"/>
        <v>3.6585365853658539E-3</v>
      </c>
      <c r="AA6" s="34">
        <f t="shared" si="0"/>
        <v>1.1401208528103979E-3</v>
      </c>
      <c r="AB6" s="37">
        <f t="shared" ref="AB6:AB37" si="11">F6/F$155</f>
        <v>0</v>
      </c>
      <c r="AC6" s="37">
        <f t="shared" ref="AC6:AC37" si="12">G6/G$155</f>
        <v>6.3251106894370653E-4</v>
      </c>
      <c r="AD6" s="37">
        <f t="shared" ref="AD6:AD37" si="13">H6/H$155</f>
        <v>0</v>
      </c>
      <c r="AE6" s="34"/>
      <c r="AF6" s="1187"/>
      <c r="AG6" s="34"/>
      <c r="AH6" s="34">
        <f t="shared" si="7"/>
        <v>0</v>
      </c>
      <c r="AI6" s="57">
        <f t="shared" si="8"/>
        <v>3.1065548306927616E-4</v>
      </c>
      <c r="AJ6" s="57">
        <f t="shared" si="4"/>
        <v>0</v>
      </c>
      <c r="AK6" s="57">
        <f t="shared" si="1"/>
        <v>8.375209380234506E-4</v>
      </c>
      <c r="AL6" s="955"/>
      <c r="AM6" s="961">
        <f t="shared" ref="AM6:AM37" si="14">Q6/Q$155</f>
        <v>0</v>
      </c>
      <c r="AN6" s="1875">
        <f t="shared" si="9"/>
        <v>0</v>
      </c>
      <c r="AO6" s="1875">
        <f t="shared" si="10"/>
        <v>3.3046926635822867E-4</v>
      </c>
      <c r="AP6" s="1876"/>
      <c r="AQ6" s="1875"/>
      <c r="AR6" s="1869">
        <f t="shared" si="2"/>
        <v>40299</v>
      </c>
      <c r="AT6" s="1320" t="s">
        <v>469</v>
      </c>
    </row>
    <row r="7" spans="1:53" ht="13.5" customHeight="1" x14ac:dyDescent="0.25">
      <c r="A7" s="30">
        <v>40300</v>
      </c>
      <c r="B7" s="1180">
        <f>AVERAGE(C7:S7)</f>
        <v>2.8571428571428572</v>
      </c>
      <c r="C7" s="26" t="s">
        <v>17</v>
      </c>
      <c r="D7" s="26">
        <f>D6+'WR DATA by date'!I9</f>
        <v>12</v>
      </c>
      <c r="E7" s="26">
        <f>E6+'WR DATA by date'!N9</f>
        <v>12</v>
      </c>
      <c r="F7" s="26">
        <f>F6+'WR DATA by date'!S9</f>
        <v>2</v>
      </c>
      <c r="G7" s="26">
        <f>G6+'WR DATA by date'!Y9</f>
        <v>1</v>
      </c>
      <c r="H7" s="26">
        <f>H6+'WR DATA by date'!AD9</f>
        <v>0</v>
      </c>
      <c r="I7" s="26" t="s">
        <v>17</v>
      </c>
      <c r="J7" s="26" t="s">
        <v>17</v>
      </c>
      <c r="K7" s="26">
        <f>'WR DATA by date'!AV9</f>
        <v>0</v>
      </c>
      <c r="L7" s="26">
        <f>L6+'WR DATA by date'!BB9</f>
        <v>2</v>
      </c>
      <c r="M7" s="26">
        <f>M6+'WR DATA by date'!BI9</f>
        <v>3</v>
      </c>
      <c r="N7" s="26">
        <f>'WR DATA by date'!BP9+N6</f>
        <v>0</v>
      </c>
      <c r="O7" s="26">
        <f>'WR DATA by date'!BW9+O6</f>
        <v>1</v>
      </c>
      <c r="P7" s="26">
        <f>'WR DATA by date'!CD9</f>
        <v>0</v>
      </c>
      <c r="Q7" s="26">
        <f>'WR DATA by date'!CK9+Q6</f>
        <v>1</v>
      </c>
      <c r="R7" s="1290">
        <f>'WR DATA by date'!CR9+R6</f>
        <v>4</v>
      </c>
      <c r="S7" s="1236">
        <f>'WR DATA by date'!CY9+S6</f>
        <v>2</v>
      </c>
      <c r="T7" s="1247" t="s">
        <v>17</v>
      </c>
      <c r="U7" s="1247" t="s">
        <v>17</v>
      </c>
      <c r="W7" s="40">
        <v>40300</v>
      </c>
      <c r="X7" s="965">
        <f t="shared" si="5"/>
        <v>1.4556079090493799E-3</v>
      </c>
      <c r="Y7" s="42"/>
      <c r="Z7" s="36">
        <f t="shared" si="6"/>
        <v>3.6585365853658539E-3</v>
      </c>
      <c r="AA7" s="36">
        <f t="shared" si="0"/>
        <v>1.3681450233724774E-3</v>
      </c>
      <c r="AB7" s="36">
        <f t="shared" si="11"/>
        <v>2.5980774227071969E-4</v>
      </c>
      <c r="AC7" s="36">
        <f t="shared" si="12"/>
        <v>6.3251106894370653E-4</v>
      </c>
      <c r="AD7" s="36">
        <f t="shared" si="13"/>
        <v>0</v>
      </c>
      <c r="AE7" s="35"/>
      <c r="AF7" s="1186"/>
      <c r="AG7" s="37">
        <f t="shared" ref="AG7:AG38" si="15">K7/K$155</f>
        <v>0</v>
      </c>
      <c r="AH7" s="58">
        <f t="shared" si="7"/>
        <v>1.483679525222552E-3</v>
      </c>
      <c r="AI7" s="58">
        <f t="shared" si="8"/>
        <v>9.3196644920782849E-4</v>
      </c>
      <c r="AJ7" s="58">
        <f t="shared" si="4"/>
        <v>0</v>
      </c>
      <c r="AK7" s="168">
        <f t="shared" si="1"/>
        <v>8.375209380234506E-4</v>
      </c>
      <c r="AL7" s="961">
        <f t="shared" ref="AL7:AL38" si="16">P7/P$155</f>
        <v>0</v>
      </c>
      <c r="AM7" s="956">
        <f t="shared" si="14"/>
        <v>6.993006993006993E-3</v>
      </c>
      <c r="AN7" s="1877">
        <f t="shared" si="9"/>
        <v>3.552397868561279E-3</v>
      </c>
      <c r="AO7" s="1874">
        <f t="shared" si="10"/>
        <v>6.6093853271645734E-4</v>
      </c>
      <c r="AP7" s="1872"/>
      <c r="AQ7" s="1874"/>
      <c r="AR7" s="1868">
        <f t="shared" si="2"/>
        <v>40300</v>
      </c>
      <c r="AT7" s="1320" t="s">
        <v>470</v>
      </c>
    </row>
    <row r="8" spans="1:53" ht="15.5" x14ac:dyDescent="0.25">
      <c r="A8" s="30">
        <v>40301</v>
      </c>
      <c r="B8" s="1180">
        <f t="shared" ref="B8:B20" si="17">AVERAGE(C8:S8)</f>
        <v>4.5333333333333332</v>
      </c>
      <c r="C8" s="26" t="s">
        <v>17</v>
      </c>
      <c r="D8" s="26">
        <f>D7+'WR DATA by date'!I10</f>
        <v>22</v>
      </c>
      <c r="E8" s="26">
        <f>E7+'WR DATA by date'!N10</f>
        <v>18</v>
      </c>
      <c r="F8" s="26">
        <f>F7+'WR DATA by date'!S10</f>
        <v>9</v>
      </c>
      <c r="G8" s="26">
        <f>G7+'WR DATA by date'!Y10</f>
        <v>2</v>
      </c>
      <c r="H8" s="26">
        <f>H7+'WR DATA by date'!AD10</f>
        <v>2</v>
      </c>
      <c r="I8" s="26" t="s">
        <v>17</v>
      </c>
      <c r="J8" s="26">
        <f>'WR DATA by date'!AP10</f>
        <v>0</v>
      </c>
      <c r="K8" s="26">
        <f>K7+'WR DATA by date'!AV10</f>
        <v>0</v>
      </c>
      <c r="L8" s="26">
        <f>L7+'WR DATA by date'!BB10</f>
        <v>2</v>
      </c>
      <c r="M8" s="26">
        <f>M7+'WR DATA by date'!BI10</f>
        <v>3</v>
      </c>
      <c r="N8" s="26">
        <f>'WR DATA by date'!BP10+N7</f>
        <v>0</v>
      </c>
      <c r="O8" s="26">
        <f>'WR DATA by date'!BW10+O7</f>
        <v>1</v>
      </c>
      <c r="P8" s="26">
        <f>'WR DATA by date'!CD10+P7</f>
        <v>0</v>
      </c>
      <c r="Q8" s="26">
        <f>'WR DATA by date'!CK10+Q7</f>
        <v>1</v>
      </c>
      <c r="R8" s="1290">
        <f>'WR DATA by date'!CR10+R7</f>
        <v>4</v>
      </c>
      <c r="S8" s="1236">
        <f>'WR DATA by date'!CY10+S7</f>
        <v>4</v>
      </c>
      <c r="T8" s="1247" t="s">
        <v>17</v>
      </c>
      <c r="U8" s="1247">
        <f>'WR DATA by date'!DM10</f>
        <v>0</v>
      </c>
      <c r="W8" s="40">
        <v>40301</v>
      </c>
      <c r="X8" s="965">
        <f t="shared" si="5"/>
        <v>1.8489057894458612E-3</v>
      </c>
      <c r="Y8" s="42"/>
      <c r="Z8" s="36">
        <f t="shared" si="6"/>
        <v>6.7073170731707316E-3</v>
      </c>
      <c r="AA8" s="36">
        <f t="shared" si="0"/>
        <v>2.0522175350587164E-3</v>
      </c>
      <c r="AB8" s="36">
        <f t="shared" si="11"/>
        <v>1.1691348402182386E-3</v>
      </c>
      <c r="AC8" s="36">
        <f t="shared" si="12"/>
        <v>1.2650221378874131E-3</v>
      </c>
      <c r="AD8" s="36">
        <f t="shared" si="13"/>
        <v>1.4194464158977999E-3</v>
      </c>
      <c r="AE8" s="35"/>
      <c r="AF8" s="1188">
        <f t="shared" ref="AF8:AF39" si="18">J8/J$155</f>
        <v>0</v>
      </c>
      <c r="AG8" s="36">
        <f t="shared" si="15"/>
        <v>0</v>
      </c>
      <c r="AH8" s="58">
        <f t="shared" si="7"/>
        <v>1.483679525222552E-3</v>
      </c>
      <c r="AI8" s="58">
        <f t="shared" si="8"/>
        <v>9.3196644920782849E-4</v>
      </c>
      <c r="AJ8" s="58">
        <f t="shared" si="4"/>
        <v>0</v>
      </c>
      <c r="AK8" s="168">
        <f t="shared" si="1"/>
        <v>8.375209380234506E-4</v>
      </c>
      <c r="AL8" s="956">
        <f t="shared" si="16"/>
        <v>0</v>
      </c>
      <c r="AM8" s="956">
        <f t="shared" si="14"/>
        <v>6.993006993006993E-3</v>
      </c>
      <c r="AN8" s="1877">
        <f t="shared" si="9"/>
        <v>3.552397868561279E-3</v>
      </c>
      <c r="AO8" s="1874">
        <f t="shared" si="10"/>
        <v>1.3218770654329147E-3</v>
      </c>
      <c r="AP8" s="1872"/>
      <c r="AQ8" s="1874"/>
      <c r="AR8" s="1868">
        <f t="shared" si="2"/>
        <v>40301</v>
      </c>
      <c r="AT8" s="1320" t="s">
        <v>471</v>
      </c>
    </row>
    <row r="9" spans="1:53" x14ac:dyDescent="0.25">
      <c r="A9" s="30">
        <v>40302</v>
      </c>
      <c r="B9" s="1180">
        <f t="shared" si="17"/>
        <v>5.3125</v>
      </c>
      <c r="C9" s="26" t="s">
        <v>17</v>
      </c>
      <c r="D9" s="26">
        <f>D8+'WR DATA by date'!I11</f>
        <v>25</v>
      </c>
      <c r="E9" s="26">
        <f>E8+'WR DATA by date'!N11</f>
        <v>19</v>
      </c>
      <c r="F9" s="26">
        <f>F8+'WR DATA by date'!S11</f>
        <v>15</v>
      </c>
      <c r="G9" s="26">
        <f>G8+'WR DATA by date'!Y11</f>
        <v>2</v>
      </c>
      <c r="H9" s="26">
        <f>H8+'WR DATA by date'!AD11</f>
        <v>2</v>
      </c>
      <c r="I9" s="26">
        <f>'WR DATA by date'!AJ11</f>
        <v>0</v>
      </c>
      <c r="J9" s="26">
        <f>J8+'WR DATA by date'!AP11</f>
        <v>2</v>
      </c>
      <c r="K9" s="26">
        <f>K8+'WR DATA by date'!AV11</f>
        <v>1</v>
      </c>
      <c r="L9" s="26">
        <f>L8+'WR DATA by date'!BB11</f>
        <v>2</v>
      </c>
      <c r="M9" s="26">
        <f>M8+'WR DATA by date'!BI11</f>
        <v>4</v>
      </c>
      <c r="N9" s="26">
        <f>'WR DATA by date'!BP11+N8</f>
        <v>0</v>
      </c>
      <c r="O9" s="26">
        <f>'WR DATA by date'!BW11+O8</f>
        <v>1</v>
      </c>
      <c r="P9" s="26">
        <f>'WR DATA by date'!CD11+P8</f>
        <v>2</v>
      </c>
      <c r="Q9" s="26">
        <f>'WR DATA by date'!CK11+Q8</f>
        <v>1</v>
      </c>
      <c r="R9" s="1290">
        <f>'WR DATA by date'!CR11+R8</f>
        <v>4</v>
      </c>
      <c r="S9" s="1236">
        <f>'WR DATA by date'!CY11+S8</f>
        <v>5</v>
      </c>
      <c r="T9" s="1290">
        <f>'WR DATA by date'!DF11</f>
        <v>0</v>
      </c>
      <c r="U9" s="1247">
        <f>U8+'WR DATA by date'!DM11</f>
        <v>1</v>
      </c>
      <c r="W9" s="40">
        <v>40302</v>
      </c>
      <c r="X9" s="965">
        <f t="shared" si="5"/>
        <v>2.590313271919489E-3</v>
      </c>
      <c r="Y9" s="42"/>
      <c r="Z9" s="36">
        <f t="shared" si="6"/>
        <v>7.621951219512195E-3</v>
      </c>
      <c r="AA9" s="36">
        <f t="shared" si="0"/>
        <v>2.1662296203397561E-3</v>
      </c>
      <c r="AB9" s="36">
        <f t="shared" si="11"/>
        <v>1.9485580670303975E-3</v>
      </c>
      <c r="AC9" s="36">
        <f t="shared" si="12"/>
        <v>1.2650221378874131E-3</v>
      </c>
      <c r="AD9" s="36">
        <f t="shared" si="13"/>
        <v>1.4194464158977999E-3</v>
      </c>
      <c r="AE9" s="37">
        <f t="shared" ref="AE9:AE40" si="19">I9/I$155</f>
        <v>0</v>
      </c>
      <c r="AF9" s="1191">
        <f t="shared" si="18"/>
        <v>2.2026431718061676E-3</v>
      </c>
      <c r="AG9" s="36">
        <f t="shared" si="15"/>
        <v>2.3255813953488372E-3</v>
      </c>
      <c r="AH9" s="58">
        <f t="shared" si="7"/>
        <v>1.483679525222552E-3</v>
      </c>
      <c r="AI9" s="58">
        <f t="shared" si="8"/>
        <v>1.2426219322771047E-3</v>
      </c>
      <c r="AJ9" s="58">
        <f t="shared" si="4"/>
        <v>0</v>
      </c>
      <c r="AK9" s="168">
        <f t="shared" si="1"/>
        <v>8.375209380234506E-4</v>
      </c>
      <c r="AL9" s="956">
        <f t="shared" si="16"/>
        <v>6.7340067340067337E-3</v>
      </c>
      <c r="AM9" s="956">
        <f t="shared" si="14"/>
        <v>6.993006993006993E-3</v>
      </c>
      <c r="AN9" s="1877">
        <f t="shared" si="9"/>
        <v>3.552397868561279E-3</v>
      </c>
      <c r="AO9" s="1874">
        <f t="shared" si="10"/>
        <v>1.6523463317911435E-3</v>
      </c>
      <c r="AP9" s="1872"/>
      <c r="AQ9" s="1874"/>
      <c r="AR9" s="1868">
        <f t="shared" si="2"/>
        <v>40302</v>
      </c>
    </row>
    <row r="10" spans="1:53" x14ac:dyDescent="0.25">
      <c r="A10" s="30">
        <v>40303</v>
      </c>
      <c r="B10" s="1180">
        <f t="shared" si="17"/>
        <v>6.5</v>
      </c>
      <c r="C10" s="26" t="s">
        <v>17</v>
      </c>
      <c r="D10" s="26">
        <f>D9+'WR DATA by date'!I12</f>
        <v>25</v>
      </c>
      <c r="E10" s="26">
        <f>E9+'WR DATA by date'!N12</f>
        <v>21</v>
      </c>
      <c r="F10" s="26">
        <f>F9+'WR DATA by date'!S12</f>
        <v>22</v>
      </c>
      <c r="G10" s="26">
        <f>G9+'WR DATA by date'!Y12</f>
        <v>4</v>
      </c>
      <c r="H10" s="26">
        <f>H9+'WR DATA by date'!AD12</f>
        <v>2</v>
      </c>
      <c r="I10" s="26">
        <f>I9+'WR DATA by date'!AJ12</f>
        <v>0</v>
      </c>
      <c r="J10" s="26">
        <f>J9+'WR DATA by date'!AP12</f>
        <v>6</v>
      </c>
      <c r="K10" s="26">
        <f>K9+'WR DATA by date'!AV12</f>
        <v>1</v>
      </c>
      <c r="L10" s="26">
        <f>L9+'WR DATA by date'!BB12</f>
        <v>3</v>
      </c>
      <c r="M10" s="26">
        <f>M9+'WR DATA by date'!BI12</f>
        <v>4</v>
      </c>
      <c r="N10" s="26">
        <f>'WR DATA by date'!BP12+N9</f>
        <v>0</v>
      </c>
      <c r="O10" s="26">
        <f>'WR DATA by date'!BW12+O9</f>
        <v>1</v>
      </c>
      <c r="P10" s="26">
        <f>'WR DATA by date'!CD12+P9</f>
        <v>3</v>
      </c>
      <c r="Q10" s="26">
        <f>'WR DATA by date'!CK12+Q9</f>
        <v>1</v>
      </c>
      <c r="R10" s="1290">
        <f>'WR DATA by date'!CR12+R9</f>
        <v>5</v>
      </c>
      <c r="S10" s="1236">
        <f>'WR DATA by date'!CY12+S9</f>
        <v>6</v>
      </c>
      <c r="T10" s="1236">
        <f>'WR DATA by date'!DF12+T9</f>
        <v>0</v>
      </c>
      <c r="U10" s="1247">
        <f>U9+'WR DATA by date'!DM12</f>
        <v>8</v>
      </c>
      <c r="W10" s="40">
        <v>40303</v>
      </c>
      <c r="X10" s="965">
        <f t="shared" si="5"/>
        <v>3.1517696449314329E-3</v>
      </c>
      <c r="Y10" s="42"/>
      <c r="Z10" s="36">
        <f t="shared" si="6"/>
        <v>7.621951219512195E-3</v>
      </c>
      <c r="AA10" s="36">
        <f t="shared" si="0"/>
        <v>2.3942537909018356E-3</v>
      </c>
      <c r="AB10" s="36">
        <f t="shared" si="11"/>
        <v>2.8578851649779164E-3</v>
      </c>
      <c r="AC10" s="36">
        <f t="shared" si="12"/>
        <v>2.5300442757748261E-3</v>
      </c>
      <c r="AD10" s="36">
        <f t="shared" si="13"/>
        <v>1.4194464158977999E-3</v>
      </c>
      <c r="AE10" s="36">
        <f t="shared" si="19"/>
        <v>0</v>
      </c>
      <c r="AF10" s="1191">
        <f t="shared" si="18"/>
        <v>6.6079295154185024E-3</v>
      </c>
      <c r="AG10" s="36">
        <f t="shared" si="15"/>
        <v>2.3255813953488372E-3</v>
      </c>
      <c r="AH10" s="58">
        <f t="shared" si="7"/>
        <v>2.225519287833828E-3</v>
      </c>
      <c r="AI10" s="58">
        <f t="shared" si="8"/>
        <v>1.2426219322771047E-3</v>
      </c>
      <c r="AJ10" s="58">
        <f t="shared" si="4"/>
        <v>0</v>
      </c>
      <c r="AK10" s="168">
        <f t="shared" si="1"/>
        <v>8.375209380234506E-4</v>
      </c>
      <c r="AL10" s="956">
        <f t="shared" si="16"/>
        <v>1.0101010101010102E-2</v>
      </c>
      <c r="AM10" s="956">
        <f t="shared" si="14"/>
        <v>6.993006993006993E-3</v>
      </c>
      <c r="AN10" s="1877">
        <f t="shared" si="9"/>
        <v>4.4404973357015983E-3</v>
      </c>
      <c r="AO10" s="1874">
        <f t="shared" si="10"/>
        <v>1.9828155981493722E-3</v>
      </c>
      <c r="AP10" s="1873">
        <f t="shared" si="10"/>
        <v>0</v>
      </c>
      <c r="AQ10" s="1874"/>
      <c r="AR10" s="1868">
        <f t="shared" si="2"/>
        <v>40303</v>
      </c>
    </row>
    <row r="11" spans="1:53" x14ac:dyDescent="0.25">
      <c r="A11" s="30">
        <v>40304</v>
      </c>
      <c r="B11" s="1180">
        <f t="shared" si="17"/>
        <v>8</v>
      </c>
      <c r="C11" s="26">
        <f>'WR DATA by date'!D13</f>
        <v>3</v>
      </c>
      <c r="D11" s="26">
        <f>D10+'WR DATA by date'!I13</f>
        <v>25</v>
      </c>
      <c r="E11" s="26">
        <f>E10+'WR DATA by date'!N13</f>
        <v>25</v>
      </c>
      <c r="F11" s="26">
        <f>F10+'WR DATA by date'!S13</f>
        <v>31</v>
      </c>
      <c r="G11" s="26">
        <f>G10+'WR DATA by date'!Y13</f>
        <v>6</v>
      </c>
      <c r="H11" s="26">
        <f>H10+'WR DATA by date'!AD13</f>
        <v>7</v>
      </c>
      <c r="I11" s="26">
        <f>I10+'WR DATA by date'!AJ13</f>
        <v>2</v>
      </c>
      <c r="J11" s="26">
        <f>J10+'WR DATA by date'!AP13</f>
        <v>6</v>
      </c>
      <c r="K11" s="26">
        <f>K10+'WR DATA by date'!AV13</f>
        <v>3</v>
      </c>
      <c r="L11" s="26">
        <f>L10+'WR DATA by date'!BB13</f>
        <v>3</v>
      </c>
      <c r="M11" s="26">
        <f>M10+'WR DATA by date'!BI13</f>
        <v>4</v>
      </c>
      <c r="N11" s="26">
        <f>'WR DATA by date'!BP13+N10</f>
        <v>0</v>
      </c>
      <c r="O11" s="26">
        <f>'WR DATA by date'!BW13+O10</f>
        <v>2</v>
      </c>
      <c r="P11" s="26">
        <f>'WR DATA by date'!CD13+P10</f>
        <v>3</v>
      </c>
      <c r="Q11" s="26">
        <f>'WR DATA by date'!CK13+Q10</f>
        <v>2</v>
      </c>
      <c r="R11" s="1290">
        <f>'WR DATA by date'!CR13+R10</f>
        <v>5</v>
      </c>
      <c r="S11" s="1236">
        <f>'WR DATA by date'!CY13+S10</f>
        <v>9</v>
      </c>
      <c r="T11" s="1236">
        <f>'WR DATA by date'!DF13+T10</f>
        <v>2</v>
      </c>
      <c r="U11" s="1247">
        <f>U10+'WR DATA by date'!DM13</f>
        <v>9</v>
      </c>
      <c r="W11" s="40">
        <v>40304</v>
      </c>
      <c r="X11" s="965">
        <f t="shared" si="5"/>
        <v>4.2083449125528884E-3</v>
      </c>
      <c r="Y11" s="44">
        <f t="shared" ref="Y11:Y42" si="20">C11/C$155</f>
        <v>6.6401062416998667E-4</v>
      </c>
      <c r="Z11" s="36">
        <f t="shared" si="6"/>
        <v>7.621951219512195E-3</v>
      </c>
      <c r="AA11" s="36">
        <f t="shared" si="0"/>
        <v>2.8503021320259946E-3</v>
      </c>
      <c r="AB11" s="36">
        <f t="shared" si="11"/>
        <v>4.0270200051961552E-3</v>
      </c>
      <c r="AC11" s="36">
        <f t="shared" si="12"/>
        <v>3.7950664136622392E-3</v>
      </c>
      <c r="AD11" s="36">
        <f t="shared" si="13"/>
        <v>4.9680624556422996E-3</v>
      </c>
      <c r="AE11" s="36">
        <f t="shared" si="19"/>
        <v>1.0504201680672268E-3</v>
      </c>
      <c r="AF11" s="1191">
        <f t="shared" si="18"/>
        <v>6.6079295154185024E-3</v>
      </c>
      <c r="AG11" s="36">
        <f t="shared" si="15"/>
        <v>6.9767441860465115E-3</v>
      </c>
      <c r="AH11" s="58">
        <f t="shared" si="7"/>
        <v>2.225519287833828E-3</v>
      </c>
      <c r="AI11" s="58">
        <f t="shared" si="8"/>
        <v>1.2426219322771047E-3</v>
      </c>
      <c r="AJ11" s="58">
        <f t="shared" si="4"/>
        <v>0</v>
      </c>
      <c r="AK11" s="168">
        <f t="shared" si="1"/>
        <v>1.6750418760469012E-3</v>
      </c>
      <c r="AL11" s="956">
        <f t="shared" si="16"/>
        <v>1.0101010101010102E-2</v>
      </c>
      <c r="AM11" s="956">
        <f t="shared" si="14"/>
        <v>1.3986013986013986E-2</v>
      </c>
      <c r="AN11" s="1877">
        <f t="shared" si="9"/>
        <v>4.4404973357015983E-3</v>
      </c>
      <c r="AO11" s="1874">
        <f t="shared" si="10"/>
        <v>2.9742233972240581E-3</v>
      </c>
      <c r="AP11" s="1874">
        <f t="shared" si="10"/>
        <v>5.4377379010331697E-4</v>
      </c>
      <c r="AQ11" s="1874"/>
      <c r="AR11" s="1868">
        <f t="shared" si="2"/>
        <v>40304</v>
      </c>
    </row>
    <row r="12" spans="1:53" x14ac:dyDescent="0.25">
      <c r="A12" s="30">
        <v>40305</v>
      </c>
      <c r="B12" s="1180">
        <f t="shared" si="17"/>
        <v>8.7058823529411757</v>
      </c>
      <c r="C12" s="26">
        <f>C11+'WR DATA by date'!D14</f>
        <v>5</v>
      </c>
      <c r="D12" s="26">
        <f>D11+'WR DATA by date'!I14</f>
        <v>27</v>
      </c>
      <c r="E12" s="26">
        <f>E11+'WR DATA by date'!N14</f>
        <v>25</v>
      </c>
      <c r="F12" s="26">
        <f>F11+'WR DATA by date'!S14</f>
        <v>31</v>
      </c>
      <c r="G12" s="26">
        <f>G11+'WR DATA by date'!Y14</f>
        <v>6</v>
      </c>
      <c r="H12" s="26">
        <f>H11+'WR DATA by date'!AD14</f>
        <v>8</v>
      </c>
      <c r="I12" s="26">
        <f>I11+'WR DATA by date'!AJ14</f>
        <v>2</v>
      </c>
      <c r="J12" s="26">
        <f>J11+'WR DATA by date'!AP14</f>
        <v>8</v>
      </c>
      <c r="K12" s="26">
        <f>K11+'WR DATA by date'!AV14</f>
        <v>4</v>
      </c>
      <c r="L12" s="26">
        <f>L11+'WR DATA by date'!BB14</f>
        <v>4</v>
      </c>
      <c r="M12" s="26">
        <f>M11+'WR DATA by date'!BI14</f>
        <v>5</v>
      </c>
      <c r="N12" s="26">
        <f>'WR DATA by date'!BP14+N11</f>
        <v>1</v>
      </c>
      <c r="O12" s="26">
        <f>'WR DATA by date'!BW14+O11</f>
        <v>2</v>
      </c>
      <c r="P12" s="26">
        <f>'WR DATA by date'!CD14+P11</f>
        <v>4</v>
      </c>
      <c r="Q12" s="26">
        <f>'WR DATA by date'!CK14+Q11</f>
        <v>2</v>
      </c>
      <c r="R12" s="1290">
        <f>'WR DATA by date'!CR14+R11</f>
        <v>5</v>
      </c>
      <c r="S12" s="1236">
        <f>'WR DATA by date'!CY14+S11</f>
        <v>9</v>
      </c>
      <c r="T12" s="1236">
        <f>'WR DATA by date'!DF14+T11</f>
        <v>2</v>
      </c>
      <c r="U12" s="1247">
        <f>U11+'WR DATA by date'!DM14</f>
        <v>14</v>
      </c>
      <c r="W12" s="40">
        <v>40305</v>
      </c>
      <c r="X12" s="965">
        <f t="shared" si="5"/>
        <v>4.8433348369641719E-3</v>
      </c>
      <c r="Y12" s="45">
        <f t="shared" si="20"/>
        <v>1.1066843736166445E-3</v>
      </c>
      <c r="Z12" s="36">
        <f t="shared" si="6"/>
        <v>8.2317073170731711E-3</v>
      </c>
      <c r="AA12" s="36">
        <f t="shared" si="0"/>
        <v>2.8503021320259946E-3</v>
      </c>
      <c r="AB12" s="36">
        <f t="shared" si="11"/>
        <v>4.0270200051961552E-3</v>
      </c>
      <c r="AC12" s="36">
        <f t="shared" si="12"/>
        <v>3.7950664136622392E-3</v>
      </c>
      <c r="AD12" s="36">
        <f t="shared" si="13"/>
        <v>5.6777856635911996E-3</v>
      </c>
      <c r="AE12" s="36">
        <f t="shared" si="19"/>
        <v>1.0504201680672268E-3</v>
      </c>
      <c r="AF12" s="1191">
        <f t="shared" si="18"/>
        <v>8.8105726872246704E-3</v>
      </c>
      <c r="AG12" s="36">
        <f t="shared" si="15"/>
        <v>9.3023255813953487E-3</v>
      </c>
      <c r="AH12" s="58">
        <f t="shared" si="7"/>
        <v>2.967359050445104E-3</v>
      </c>
      <c r="AI12" s="58">
        <f t="shared" si="8"/>
        <v>1.5532774153463808E-3</v>
      </c>
      <c r="AJ12" s="58">
        <f t="shared" si="4"/>
        <v>7.1994240460763136E-4</v>
      </c>
      <c r="AK12" s="168">
        <f t="shared" si="1"/>
        <v>1.6750418760469012E-3</v>
      </c>
      <c r="AL12" s="956">
        <f t="shared" si="16"/>
        <v>1.3468013468013467E-2</v>
      </c>
      <c r="AM12" s="956">
        <f t="shared" si="14"/>
        <v>1.3986013986013986E-2</v>
      </c>
      <c r="AN12" s="1877">
        <f t="shared" si="9"/>
        <v>4.4404973357015983E-3</v>
      </c>
      <c r="AO12" s="1874">
        <f t="shared" si="10"/>
        <v>2.9742233972240581E-3</v>
      </c>
      <c r="AP12" s="1874">
        <f t="shared" si="10"/>
        <v>5.4377379010331697E-4</v>
      </c>
      <c r="AQ12" s="1874"/>
      <c r="AR12" s="1868">
        <f t="shared" si="2"/>
        <v>40305</v>
      </c>
    </row>
    <row r="13" spans="1:53" x14ac:dyDescent="0.25">
      <c r="A13" s="30">
        <v>40306</v>
      </c>
      <c r="B13" s="1180">
        <f t="shared" si="17"/>
        <v>9.882352941176471</v>
      </c>
      <c r="C13" s="26">
        <f>C12+'WR DATA by date'!D15</f>
        <v>5</v>
      </c>
      <c r="D13" s="26">
        <f>D12+'WR DATA by date'!I15</f>
        <v>27</v>
      </c>
      <c r="E13" s="26">
        <f>E12+'WR DATA by date'!N15</f>
        <v>30</v>
      </c>
      <c r="F13" s="26">
        <f>F12+'WR DATA by date'!S15</f>
        <v>34</v>
      </c>
      <c r="G13" s="26">
        <f>G12+'WR DATA by date'!Y15</f>
        <v>9</v>
      </c>
      <c r="H13" s="26">
        <f>H12+'WR DATA by date'!AD15</f>
        <v>8</v>
      </c>
      <c r="I13" s="26">
        <f>I12+'WR DATA by date'!AJ15</f>
        <v>3</v>
      </c>
      <c r="J13" s="26">
        <f>J12+'WR DATA by date'!AP15</f>
        <v>10</v>
      </c>
      <c r="K13" s="26">
        <f>K12+'WR DATA by date'!AV15</f>
        <v>4</v>
      </c>
      <c r="L13" s="26">
        <f>L12+'WR DATA by date'!BB15</f>
        <v>4</v>
      </c>
      <c r="M13" s="26">
        <f>M12+'WR DATA by date'!BI15</f>
        <v>7</v>
      </c>
      <c r="N13" s="26">
        <f>'WR DATA by date'!BP15+N12</f>
        <v>1</v>
      </c>
      <c r="O13" s="26">
        <f>'WR DATA by date'!BW15+O12</f>
        <v>3</v>
      </c>
      <c r="P13" s="26">
        <f>'WR DATA by date'!CD15+P12</f>
        <v>4</v>
      </c>
      <c r="Q13" s="26">
        <f>'WR DATA by date'!CK15+Q12</f>
        <v>2</v>
      </c>
      <c r="R13" s="1290">
        <f>'WR DATA by date'!CR15+R12</f>
        <v>8</v>
      </c>
      <c r="S13" s="1236">
        <f>'WR DATA by date'!CY15+S12</f>
        <v>9</v>
      </c>
      <c r="T13" s="1236">
        <f>'WR DATA by date'!DF15+T12</f>
        <v>2</v>
      </c>
      <c r="U13" s="1247">
        <f>U12+'WR DATA by date'!DM15</f>
        <v>19</v>
      </c>
      <c r="W13" s="40">
        <v>40306</v>
      </c>
      <c r="X13" s="965">
        <f t="shared" si="5"/>
        <v>5.3826842151900129E-3</v>
      </c>
      <c r="Y13" s="45">
        <f t="shared" si="20"/>
        <v>1.1066843736166445E-3</v>
      </c>
      <c r="Z13" s="36">
        <f t="shared" si="6"/>
        <v>8.2317073170731711E-3</v>
      </c>
      <c r="AA13" s="36">
        <f t="shared" si="0"/>
        <v>3.4203625584311938E-3</v>
      </c>
      <c r="AB13" s="36">
        <f t="shared" si="11"/>
        <v>4.4167316186022347E-3</v>
      </c>
      <c r="AC13" s="36">
        <f t="shared" si="12"/>
        <v>5.6925996204933585E-3</v>
      </c>
      <c r="AD13" s="36">
        <f t="shared" si="13"/>
        <v>5.6777856635911996E-3</v>
      </c>
      <c r="AE13" s="36">
        <f t="shared" si="19"/>
        <v>1.5756302521008404E-3</v>
      </c>
      <c r="AF13" s="1191">
        <f t="shared" si="18"/>
        <v>1.1013215859030838E-2</v>
      </c>
      <c r="AG13" s="36">
        <f t="shared" si="15"/>
        <v>9.3023255813953487E-3</v>
      </c>
      <c r="AH13" s="58">
        <f t="shared" si="7"/>
        <v>2.967359050445104E-3</v>
      </c>
      <c r="AI13" s="58">
        <f t="shared" si="8"/>
        <v>2.1745883814849334E-3</v>
      </c>
      <c r="AJ13" s="58">
        <f t="shared" si="4"/>
        <v>7.1994240460763136E-4</v>
      </c>
      <c r="AK13" s="168">
        <f t="shared" si="1"/>
        <v>2.5125628140703518E-3</v>
      </c>
      <c r="AL13" s="956">
        <f t="shared" si="16"/>
        <v>1.3468013468013467E-2</v>
      </c>
      <c r="AM13" s="956">
        <f t="shared" si="14"/>
        <v>1.3986013986013986E-2</v>
      </c>
      <c r="AN13" s="1877">
        <f t="shared" si="9"/>
        <v>7.104795737122558E-3</v>
      </c>
      <c r="AO13" s="1874">
        <f t="shared" si="10"/>
        <v>2.9742233972240581E-3</v>
      </c>
      <c r="AP13" s="1874">
        <f t="shared" si="10"/>
        <v>5.4377379010331697E-4</v>
      </c>
      <c r="AQ13" s="1874"/>
      <c r="AR13" s="1868">
        <f t="shared" si="2"/>
        <v>40306</v>
      </c>
    </row>
    <row r="14" spans="1:53" x14ac:dyDescent="0.25">
      <c r="A14" s="30">
        <v>40307</v>
      </c>
      <c r="B14" s="1180">
        <f t="shared" si="17"/>
        <v>11.411764705882353</v>
      </c>
      <c r="C14" s="26">
        <f>C13+'WR DATA by date'!D16</f>
        <v>13</v>
      </c>
      <c r="D14" s="26">
        <f>D13+'WR DATA by date'!I16</f>
        <v>29</v>
      </c>
      <c r="E14" s="26">
        <f>E13+'WR DATA by date'!N16</f>
        <v>33</v>
      </c>
      <c r="F14" s="26">
        <f>F13+'WR DATA by date'!S16</f>
        <v>38</v>
      </c>
      <c r="G14" s="26">
        <f>G13+'WR DATA by date'!Y16</f>
        <v>13</v>
      </c>
      <c r="H14" s="26">
        <f>H13+'WR DATA by date'!AD16</f>
        <v>9</v>
      </c>
      <c r="I14" s="26">
        <f>I13+'WR DATA by date'!AJ16</f>
        <v>4</v>
      </c>
      <c r="J14" s="26">
        <f>J13+'WR DATA by date'!AP16</f>
        <v>10</v>
      </c>
      <c r="K14" s="26">
        <f>K13+'WR DATA by date'!AV16</f>
        <v>4</v>
      </c>
      <c r="L14" s="26">
        <f>L13+'WR DATA by date'!BB16</f>
        <v>4</v>
      </c>
      <c r="M14" s="26">
        <f>M13+'WR DATA by date'!BI16</f>
        <v>7</v>
      </c>
      <c r="N14" s="26">
        <f>'WR DATA by date'!BP16+N13</f>
        <v>1</v>
      </c>
      <c r="O14" s="26">
        <f>'WR DATA by date'!BW16+O13</f>
        <v>4</v>
      </c>
      <c r="P14" s="26">
        <f>'WR DATA by date'!CD16+P13</f>
        <v>4</v>
      </c>
      <c r="Q14" s="26">
        <f>'WR DATA by date'!CK16+Q13</f>
        <v>2</v>
      </c>
      <c r="R14" s="1290">
        <f>'WR DATA by date'!CR16+R13</f>
        <v>8</v>
      </c>
      <c r="S14" s="1236">
        <f>'WR DATA by date'!CY16+S13</f>
        <v>11</v>
      </c>
      <c r="T14" s="1236">
        <f>'WR DATA by date'!DF16+T13</f>
        <v>7</v>
      </c>
      <c r="U14" s="1247">
        <f>U13+'WR DATA by date'!DM16</f>
        <v>19</v>
      </c>
      <c r="W14" s="40">
        <v>40307</v>
      </c>
      <c r="X14" s="965">
        <f t="shared" si="5"/>
        <v>5.9307383457171074E-3</v>
      </c>
      <c r="Y14" s="45">
        <f t="shared" si="20"/>
        <v>2.877379371403276E-3</v>
      </c>
      <c r="Z14" s="36">
        <f t="shared" si="6"/>
        <v>8.8414634146341455E-3</v>
      </c>
      <c r="AA14" s="36">
        <f t="shared" si="0"/>
        <v>3.762398814274313E-3</v>
      </c>
      <c r="AB14" s="36">
        <f t="shared" si="11"/>
        <v>4.9363471031436739E-3</v>
      </c>
      <c r="AC14" s="36">
        <f t="shared" si="12"/>
        <v>8.2226438962681846E-3</v>
      </c>
      <c r="AD14" s="36">
        <f t="shared" si="13"/>
        <v>6.3875088715400997E-3</v>
      </c>
      <c r="AE14" s="36">
        <f t="shared" si="19"/>
        <v>2.1008403361344537E-3</v>
      </c>
      <c r="AF14" s="1191">
        <f t="shared" si="18"/>
        <v>1.1013215859030838E-2</v>
      </c>
      <c r="AG14" s="36">
        <f t="shared" si="15"/>
        <v>9.3023255813953487E-3</v>
      </c>
      <c r="AH14" s="58">
        <f t="shared" si="7"/>
        <v>2.967359050445104E-3</v>
      </c>
      <c r="AI14" s="58">
        <f t="shared" si="8"/>
        <v>2.1745883814849334E-3</v>
      </c>
      <c r="AJ14" s="58">
        <f t="shared" si="4"/>
        <v>7.1994240460763136E-4</v>
      </c>
      <c r="AK14" s="168">
        <f t="shared" si="1"/>
        <v>3.3500837520938024E-3</v>
      </c>
      <c r="AL14" s="956">
        <f t="shared" si="16"/>
        <v>1.3468013468013467E-2</v>
      </c>
      <c r="AM14" s="956">
        <f t="shared" si="14"/>
        <v>1.3986013986013986E-2</v>
      </c>
      <c r="AN14" s="1877">
        <f t="shared" si="9"/>
        <v>7.104795737122558E-3</v>
      </c>
      <c r="AO14" s="1874">
        <f t="shared" si="10"/>
        <v>3.6351619299405157E-3</v>
      </c>
      <c r="AP14" s="1874">
        <f t="shared" si="10"/>
        <v>1.9032082653616096E-3</v>
      </c>
      <c r="AQ14" s="1874"/>
      <c r="AR14" s="1868">
        <f t="shared" si="2"/>
        <v>40307</v>
      </c>
    </row>
    <row r="15" spans="1:53" x14ac:dyDescent="0.25">
      <c r="A15" s="30">
        <v>40308</v>
      </c>
      <c r="B15" s="1180">
        <f t="shared" si="17"/>
        <v>12.647058823529411</v>
      </c>
      <c r="C15" s="26">
        <f>C14+'WR DATA by date'!D17</f>
        <v>15</v>
      </c>
      <c r="D15" s="26">
        <f>D14+'WR DATA by date'!I17</f>
        <v>36</v>
      </c>
      <c r="E15" s="26">
        <f>E14+'WR DATA by date'!N17</f>
        <v>33</v>
      </c>
      <c r="F15" s="26">
        <f>F14+'WR DATA by date'!S17</f>
        <v>40</v>
      </c>
      <c r="G15" s="26">
        <f>G14+'WR DATA by date'!Y17</f>
        <v>13</v>
      </c>
      <c r="H15" s="26">
        <f>H14+'WR DATA by date'!AD17</f>
        <v>9</v>
      </c>
      <c r="I15" s="26">
        <f>I14+'WR DATA by date'!AJ17</f>
        <v>4</v>
      </c>
      <c r="J15" s="26">
        <f>J14+'WR DATA by date'!AP17</f>
        <v>13</v>
      </c>
      <c r="K15" s="26">
        <f>K14+'WR DATA by date'!AV17</f>
        <v>5</v>
      </c>
      <c r="L15" s="26">
        <f>L14+'WR DATA by date'!BB17</f>
        <v>6</v>
      </c>
      <c r="M15" s="26">
        <f>M14+'WR DATA by date'!BI17</f>
        <v>8</v>
      </c>
      <c r="N15" s="26">
        <f>'WR DATA by date'!BP17+N14</f>
        <v>1</v>
      </c>
      <c r="O15" s="26">
        <f>'WR DATA by date'!BW17+O14</f>
        <v>4</v>
      </c>
      <c r="P15" s="26">
        <f>'WR DATA by date'!CD17+P14</f>
        <v>5</v>
      </c>
      <c r="Q15" s="26">
        <f>'WR DATA by date'!CK17+Q14</f>
        <v>2</v>
      </c>
      <c r="R15" s="1290">
        <f>'WR DATA by date'!CR17+R14</f>
        <v>8</v>
      </c>
      <c r="S15" s="1236">
        <f>'WR DATA by date'!CY17+S14</f>
        <v>13</v>
      </c>
      <c r="T15" s="1236">
        <f>'WR DATA by date'!DF17+T14</f>
        <v>8</v>
      </c>
      <c r="U15" s="1247">
        <f>U14+'WR DATA by date'!DM17</f>
        <v>21</v>
      </c>
      <c r="W15" s="40">
        <v>40308</v>
      </c>
      <c r="X15" s="965">
        <f t="shared" si="5"/>
        <v>6.7396460006783404E-3</v>
      </c>
      <c r="Y15" s="45">
        <f t="shared" si="20"/>
        <v>3.3200531208499337E-3</v>
      </c>
      <c r="Z15" s="36">
        <f t="shared" si="6"/>
        <v>1.097560975609756E-2</v>
      </c>
      <c r="AA15" s="36">
        <f t="shared" si="0"/>
        <v>3.762398814274313E-3</v>
      </c>
      <c r="AB15" s="36">
        <f t="shared" si="11"/>
        <v>5.1961548454143936E-3</v>
      </c>
      <c r="AC15" s="36">
        <f t="shared" si="12"/>
        <v>8.2226438962681846E-3</v>
      </c>
      <c r="AD15" s="36">
        <f t="shared" si="13"/>
        <v>6.3875088715400997E-3</v>
      </c>
      <c r="AE15" s="36">
        <f t="shared" si="19"/>
        <v>2.1008403361344537E-3</v>
      </c>
      <c r="AF15" s="1191">
        <f t="shared" si="18"/>
        <v>1.4317180616740088E-2</v>
      </c>
      <c r="AG15" s="36">
        <f t="shared" si="15"/>
        <v>1.1627906976744186E-2</v>
      </c>
      <c r="AH15" s="58">
        <f t="shared" si="7"/>
        <v>4.4510385756676559E-3</v>
      </c>
      <c r="AI15" s="58">
        <f t="shared" si="8"/>
        <v>2.4852438645542093E-3</v>
      </c>
      <c r="AJ15" s="58">
        <f t="shared" si="4"/>
        <v>7.1994240460763136E-4</v>
      </c>
      <c r="AK15" s="168">
        <f t="shared" si="1"/>
        <v>3.3500837520938024E-3</v>
      </c>
      <c r="AL15" s="956">
        <f t="shared" si="16"/>
        <v>1.6835016835016835E-2</v>
      </c>
      <c r="AM15" s="956">
        <f t="shared" si="14"/>
        <v>1.3986013986013986E-2</v>
      </c>
      <c r="AN15" s="1877">
        <f t="shared" si="9"/>
        <v>7.104795737122558E-3</v>
      </c>
      <c r="AO15" s="1874">
        <f t="shared" si="10"/>
        <v>4.2961004626569732E-3</v>
      </c>
      <c r="AP15" s="1874">
        <f t="shared" si="10"/>
        <v>2.1750951604132679E-3</v>
      </c>
      <c r="AQ15" s="1874"/>
      <c r="AR15" s="1868">
        <f t="shared" si="2"/>
        <v>40308</v>
      </c>
    </row>
    <row r="16" spans="1:53" x14ac:dyDescent="0.25">
      <c r="A16" s="30">
        <v>40309</v>
      </c>
      <c r="B16" s="1180">
        <f t="shared" si="17"/>
        <v>14.058823529411764</v>
      </c>
      <c r="C16" s="26">
        <f>C15+'WR DATA by date'!D18</f>
        <v>15</v>
      </c>
      <c r="D16" s="26">
        <f>D15+'WR DATA by date'!I18</f>
        <v>36</v>
      </c>
      <c r="E16" s="26">
        <f>E15+'WR DATA by date'!N18</f>
        <v>34</v>
      </c>
      <c r="F16" s="26">
        <f>F15+'WR DATA by date'!S18</f>
        <v>48</v>
      </c>
      <c r="G16" s="26">
        <f>G15+'WR DATA by date'!Y18</f>
        <v>16</v>
      </c>
      <c r="H16" s="26">
        <f>H15+'WR DATA by date'!AD18</f>
        <v>9</v>
      </c>
      <c r="I16" s="26">
        <f>I15+'WR DATA by date'!AJ18</f>
        <v>5</v>
      </c>
      <c r="J16" s="26">
        <f>J15+'WR DATA by date'!AP18</f>
        <v>16</v>
      </c>
      <c r="K16" s="26">
        <f>K15+'WR DATA by date'!AV18</f>
        <v>5</v>
      </c>
      <c r="L16" s="26">
        <f>L15+'WR DATA by date'!BB18</f>
        <v>9</v>
      </c>
      <c r="M16" s="26">
        <f>M15+'WR DATA by date'!BI18</f>
        <v>9</v>
      </c>
      <c r="N16" s="26">
        <f>'WR DATA by date'!BP18+N15</f>
        <v>1</v>
      </c>
      <c r="O16" s="26">
        <f>'WR DATA by date'!BW18+O15</f>
        <v>4</v>
      </c>
      <c r="P16" s="26">
        <f>'WR DATA by date'!CD18+P15</f>
        <v>5</v>
      </c>
      <c r="Q16" s="26">
        <f>'WR DATA by date'!CK18+Q15</f>
        <v>2</v>
      </c>
      <c r="R16" s="1290">
        <f>'WR DATA by date'!CR18+R15</f>
        <v>11</v>
      </c>
      <c r="S16" s="1236">
        <f>'WR DATA by date'!CY18+S15</f>
        <v>14</v>
      </c>
      <c r="T16" s="1236">
        <f>'WR DATA by date'!DF18+T15</f>
        <v>9</v>
      </c>
      <c r="U16" s="1247">
        <f>U15+'WR DATA by date'!DM18</f>
        <v>31</v>
      </c>
      <c r="W16" s="40">
        <v>40309</v>
      </c>
      <c r="X16" s="965">
        <f t="shared" si="5"/>
        <v>7.4442449138267773E-3</v>
      </c>
      <c r="Y16" s="45">
        <f t="shared" si="20"/>
        <v>3.3200531208499337E-3</v>
      </c>
      <c r="Z16" s="36">
        <f t="shared" si="6"/>
        <v>1.097560975609756E-2</v>
      </c>
      <c r="AA16" s="36">
        <f t="shared" si="0"/>
        <v>3.8764108995553528E-3</v>
      </c>
      <c r="AB16" s="36">
        <f t="shared" si="11"/>
        <v>6.2353858144972721E-3</v>
      </c>
      <c r="AC16" s="36">
        <f t="shared" si="12"/>
        <v>1.0120177103099304E-2</v>
      </c>
      <c r="AD16" s="36">
        <f t="shared" si="13"/>
        <v>6.3875088715400997E-3</v>
      </c>
      <c r="AE16" s="36">
        <f t="shared" si="19"/>
        <v>2.6260504201680674E-3</v>
      </c>
      <c r="AF16" s="1191">
        <f t="shared" si="18"/>
        <v>1.7621145374449341E-2</v>
      </c>
      <c r="AG16" s="36">
        <f t="shared" si="15"/>
        <v>1.1627906976744186E-2</v>
      </c>
      <c r="AH16" s="58">
        <f t="shared" si="7"/>
        <v>6.6765578635014835E-3</v>
      </c>
      <c r="AI16" s="58">
        <f t="shared" si="8"/>
        <v>2.7958993476234857E-3</v>
      </c>
      <c r="AJ16" s="58">
        <f t="shared" si="4"/>
        <v>7.1994240460763136E-4</v>
      </c>
      <c r="AK16" s="168">
        <f t="shared" si="1"/>
        <v>3.3500837520938024E-3</v>
      </c>
      <c r="AL16" s="956">
        <f t="shared" si="16"/>
        <v>1.6835016835016835E-2</v>
      </c>
      <c r="AM16" s="956">
        <f t="shared" si="14"/>
        <v>1.3986013986013986E-2</v>
      </c>
      <c r="AN16" s="1877">
        <f t="shared" si="9"/>
        <v>9.7690941385435177E-3</v>
      </c>
      <c r="AO16" s="1874">
        <f t="shared" si="10"/>
        <v>4.626569729015202E-3</v>
      </c>
      <c r="AP16" s="1874">
        <f t="shared" si="10"/>
        <v>2.4469820554649264E-3</v>
      </c>
      <c r="AQ16" s="1874"/>
      <c r="AR16" s="1868">
        <f t="shared" si="2"/>
        <v>40309</v>
      </c>
    </row>
    <row r="17" spans="1:44" x14ac:dyDescent="0.25">
      <c r="A17" s="30">
        <v>40310</v>
      </c>
      <c r="B17" s="1180">
        <f t="shared" si="17"/>
        <v>17.176470588235293</v>
      </c>
      <c r="C17" s="26">
        <f>C16+'WR DATA by date'!D19</f>
        <v>40</v>
      </c>
      <c r="D17" s="26">
        <f>D16+'WR DATA by date'!I19</f>
        <v>40</v>
      </c>
      <c r="E17" s="26">
        <f>E16+'WR DATA by date'!N19</f>
        <v>39</v>
      </c>
      <c r="F17" s="26">
        <f>F16+'WR DATA by date'!S19</f>
        <v>56</v>
      </c>
      <c r="G17" s="26">
        <f>G16+'WR DATA by date'!Y19</f>
        <v>23</v>
      </c>
      <c r="H17" s="26">
        <f>H16+'WR DATA by date'!AD19</f>
        <v>9</v>
      </c>
      <c r="I17" s="26">
        <f>I16+'WR DATA by date'!AJ19</f>
        <v>6</v>
      </c>
      <c r="J17" s="26">
        <f>J16+'WR DATA by date'!AP19</f>
        <v>16</v>
      </c>
      <c r="K17" s="26">
        <f>K16+'WR DATA by date'!AV19</f>
        <v>5</v>
      </c>
      <c r="L17" s="26">
        <f>L16+'WR DATA by date'!BB19</f>
        <v>9</v>
      </c>
      <c r="M17" s="26">
        <f>M16+'WR DATA by date'!BI19</f>
        <v>9</v>
      </c>
      <c r="N17" s="26">
        <f>'WR DATA by date'!BP19+N16</f>
        <v>2</v>
      </c>
      <c r="O17" s="26">
        <f>'WR DATA by date'!BW19+O16</f>
        <v>6</v>
      </c>
      <c r="P17" s="26">
        <f>'WR DATA by date'!CD19+P16</f>
        <v>5</v>
      </c>
      <c r="Q17" s="26">
        <f>'WR DATA by date'!CK19+Q16</f>
        <v>2</v>
      </c>
      <c r="R17" s="1290">
        <f>'WR DATA by date'!CR19+R16</f>
        <v>11</v>
      </c>
      <c r="S17" s="1236">
        <f>'WR DATA by date'!CY19+S16</f>
        <v>14</v>
      </c>
      <c r="T17" s="1236">
        <f>'WR DATA by date'!DF19+T16</f>
        <v>10</v>
      </c>
      <c r="U17" s="1247">
        <f>U16+'WR DATA by date'!DM19</f>
        <v>32</v>
      </c>
      <c r="W17" s="40">
        <v>40310</v>
      </c>
      <c r="X17" s="965">
        <f t="shared" si="5"/>
        <v>8.3321273694400549E-3</v>
      </c>
      <c r="Y17" s="45">
        <f t="shared" si="20"/>
        <v>8.8534749889331559E-3</v>
      </c>
      <c r="Z17" s="36">
        <f t="shared" si="6"/>
        <v>1.2195121951219513E-2</v>
      </c>
      <c r="AA17" s="36">
        <f t="shared" si="0"/>
        <v>4.4464713259605515E-3</v>
      </c>
      <c r="AB17" s="36">
        <f t="shared" si="11"/>
        <v>7.2746167835801507E-3</v>
      </c>
      <c r="AC17" s="36">
        <f t="shared" si="12"/>
        <v>1.4547754585705249E-2</v>
      </c>
      <c r="AD17" s="36">
        <f t="shared" si="13"/>
        <v>6.3875088715400997E-3</v>
      </c>
      <c r="AE17" s="36">
        <f t="shared" si="19"/>
        <v>3.1512605042016808E-3</v>
      </c>
      <c r="AF17" s="1191">
        <f t="shared" si="18"/>
        <v>1.7621145374449341E-2</v>
      </c>
      <c r="AG17" s="36">
        <f t="shared" si="15"/>
        <v>1.1627906976744186E-2</v>
      </c>
      <c r="AH17" s="58">
        <f t="shared" si="7"/>
        <v>6.6765578635014835E-3</v>
      </c>
      <c r="AI17" s="58">
        <f t="shared" si="8"/>
        <v>2.7958993476234857E-3</v>
      </c>
      <c r="AJ17" s="58">
        <f t="shared" si="4"/>
        <v>1.4398848092152627E-3</v>
      </c>
      <c r="AK17" s="168">
        <f t="shared" si="1"/>
        <v>5.0251256281407036E-3</v>
      </c>
      <c r="AL17" s="956">
        <f t="shared" si="16"/>
        <v>1.6835016835016835E-2</v>
      </c>
      <c r="AM17" s="956">
        <f t="shared" si="14"/>
        <v>1.3986013986013986E-2</v>
      </c>
      <c r="AN17" s="1877">
        <f t="shared" si="9"/>
        <v>9.7690941385435177E-3</v>
      </c>
      <c r="AO17" s="1874">
        <f t="shared" si="10"/>
        <v>4.626569729015202E-3</v>
      </c>
      <c r="AP17" s="1874">
        <f t="shared" si="10"/>
        <v>2.7188689505165853E-3</v>
      </c>
      <c r="AQ17" s="1874"/>
      <c r="AR17" s="1868">
        <f t="shared" si="2"/>
        <v>40310</v>
      </c>
    </row>
    <row r="18" spans="1:44" x14ac:dyDescent="0.25">
      <c r="A18" s="30">
        <v>40311</v>
      </c>
      <c r="B18" s="1180">
        <f t="shared" si="17"/>
        <v>18.588235294117649</v>
      </c>
      <c r="C18" s="26">
        <f>C17+'WR DATA by date'!D20</f>
        <v>42</v>
      </c>
      <c r="D18" s="26">
        <f>D17+'WR DATA by date'!I20</f>
        <v>41</v>
      </c>
      <c r="E18" s="26">
        <f>E17+'WR DATA by date'!N20</f>
        <v>42</v>
      </c>
      <c r="F18" s="26">
        <f>F17+'WR DATA by date'!S20</f>
        <v>62</v>
      </c>
      <c r="G18" s="26">
        <f>G17+'WR DATA by date'!Y20</f>
        <v>23</v>
      </c>
      <c r="H18" s="26">
        <f>H17+'WR DATA by date'!AD20</f>
        <v>9</v>
      </c>
      <c r="I18" s="26">
        <f>I17+'WR DATA by date'!AJ20</f>
        <v>6</v>
      </c>
      <c r="J18" s="26">
        <f>J17+'WR DATA by date'!AP20</f>
        <v>21</v>
      </c>
      <c r="K18" s="26">
        <f>K17+'WR DATA by date'!AV20</f>
        <v>5</v>
      </c>
      <c r="L18" s="26">
        <f>L17+'WR DATA by date'!BB20</f>
        <v>10</v>
      </c>
      <c r="M18" s="26">
        <f>M17+'WR DATA by date'!BI20</f>
        <v>10</v>
      </c>
      <c r="N18" s="26">
        <f>'WR DATA by date'!BP20+N17</f>
        <v>4</v>
      </c>
      <c r="O18" s="26">
        <f>'WR DATA by date'!BW20+O17</f>
        <v>6</v>
      </c>
      <c r="P18" s="26">
        <f>'WR DATA by date'!CD20+P17</f>
        <v>6</v>
      </c>
      <c r="Q18" s="26">
        <f>'WR DATA by date'!CK20+Q17</f>
        <v>2</v>
      </c>
      <c r="R18" s="1290">
        <f>'WR DATA by date'!CR20+R17</f>
        <v>11</v>
      </c>
      <c r="S18" s="1236">
        <f>'WR DATA by date'!CY20+S17</f>
        <v>16</v>
      </c>
      <c r="T18" s="1236">
        <f>'WR DATA by date'!DF20+T17</f>
        <v>10</v>
      </c>
      <c r="U18" s="1247">
        <f>U17+'WR DATA by date'!DM20</f>
        <v>34</v>
      </c>
      <c r="W18" s="40">
        <v>40311</v>
      </c>
      <c r="X18" s="965">
        <f t="shared" si="5"/>
        <v>9.1041241008296917E-3</v>
      </c>
      <c r="Y18" s="45">
        <f t="shared" si="20"/>
        <v>9.2961487383798145E-3</v>
      </c>
      <c r="Z18" s="36">
        <f t="shared" si="6"/>
        <v>1.2500000000000001E-2</v>
      </c>
      <c r="AA18" s="36">
        <f t="shared" si="0"/>
        <v>4.7885075818036712E-3</v>
      </c>
      <c r="AB18" s="36">
        <f t="shared" si="11"/>
        <v>8.0540400103923104E-3</v>
      </c>
      <c r="AC18" s="36">
        <f t="shared" si="12"/>
        <v>1.4547754585705249E-2</v>
      </c>
      <c r="AD18" s="36">
        <f t="shared" si="13"/>
        <v>6.3875088715400997E-3</v>
      </c>
      <c r="AE18" s="36">
        <f t="shared" si="19"/>
        <v>3.1512605042016808E-3</v>
      </c>
      <c r="AF18" s="1191">
        <f t="shared" si="18"/>
        <v>2.3127753303964757E-2</v>
      </c>
      <c r="AG18" s="36">
        <f t="shared" si="15"/>
        <v>1.1627906976744186E-2</v>
      </c>
      <c r="AH18" s="58">
        <f t="shared" si="7"/>
        <v>7.4183976261127599E-3</v>
      </c>
      <c r="AI18" s="58">
        <f t="shared" si="8"/>
        <v>3.1065548306927616E-3</v>
      </c>
      <c r="AJ18" s="58">
        <f t="shared" si="4"/>
        <v>2.8797696184305254E-3</v>
      </c>
      <c r="AK18" s="168">
        <f t="shared" si="1"/>
        <v>5.0251256281407036E-3</v>
      </c>
      <c r="AL18" s="956">
        <f t="shared" si="16"/>
        <v>2.0202020202020204E-2</v>
      </c>
      <c r="AM18" s="956">
        <f t="shared" si="14"/>
        <v>1.3986013986013986E-2</v>
      </c>
      <c r="AN18" s="1877">
        <f t="shared" si="9"/>
        <v>9.7690941385435177E-3</v>
      </c>
      <c r="AO18" s="1874">
        <f t="shared" si="10"/>
        <v>5.2875082617316587E-3</v>
      </c>
      <c r="AP18" s="1874">
        <f t="shared" si="10"/>
        <v>2.7188689505165853E-3</v>
      </c>
      <c r="AQ18" s="1874"/>
      <c r="AR18" s="1868">
        <f t="shared" si="2"/>
        <v>40311</v>
      </c>
    </row>
    <row r="19" spans="1:44" x14ac:dyDescent="0.25">
      <c r="A19" s="30">
        <v>40312</v>
      </c>
      <c r="B19" s="1180">
        <f t="shared" si="17"/>
        <v>19.941176470588236</v>
      </c>
      <c r="C19" s="26">
        <f>C18+'WR DATA by date'!D21</f>
        <v>42</v>
      </c>
      <c r="D19" s="26">
        <f>D18+'WR DATA by date'!I21</f>
        <v>41</v>
      </c>
      <c r="E19" s="26">
        <f>E18+'WR DATA by date'!N21</f>
        <v>43</v>
      </c>
      <c r="F19" s="26">
        <f>F18+'WR DATA by date'!S21</f>
        <v>71</v>
      </c>
      <c r="G19" s="26">
        <f>G18+'WR DATA by date'!Y21</f>
        <v>25</v>
      </c>
      <c r="H19" s="26">
        <f>H18+'WR DATA by date'!AD21</f>
        <v>9</v>
      </c>
      <c r="I19" s="26">
        <f>I18+'WR DATA by date'!AJ21</f>
        <v>6</v>
      </c>
      <c r="J19" s="26">
        <f>J18+'WR DATA by date'!AP21</f>
        <v>27</v>
      </c>
      <c r="K19" s="26">
        <f>K18+'WR DATA by date'!AV21</f>
        <v>5</v>
      </c>
      <c r="L19" s="26">
        <f>L18+'WR DATA by date'!BB21</f>
        <v>11</v>
      </c>
      <c r="M19" s="26">
        <f>M18+'WR DATA by date'!BI21</f>
        <v>11</v>
      </c>
      <c r="N19" s="26">
        <f>'WR DATA by date'!BP21+N18</f>
        <v>4</v>
      </c>
      <c r="O19" s="26">
        <f>'WR DATA by date'!BW21+O18</f>
        <v>8</v>
      </c>
      <c r="P19" s="26">
        <f>'WR DATA by date'!CD21+P18</f>
        <v>6</v>
      </c>
      <c r="Q19" s="26">
        <f>'WR DATA by date'!CK21+Q18</f>
        <v>2</v>
      </c>
      <c r="R19" s="1290">
        <f>'WR DATA by date'!CR21+R18</f>
        <v>12</v>
      </c>
      <c r="S19" s="1236">
        <f>'WR DATA by date'!CY21+S18</f>
        <v>16</v>
      </c>
      <c r="T19" s="1236">
        <f>'WR DATA by date'!DF21+T18</f>
        <v>10</v>
      </c>
      <c r="U19" s="1247">
        <f>U18+'WR DATA by date'!DM21</f>
        <v>43</v>
      </c>
      <c r="W19" s="40">
        <v>40312</v>
      </c>
      <c r="X19" s="965">
        <f t="shared" si="5"/>
        <v>9.8136649434781911E-3</v>
      </c>
      <c r="Y19" s="45">
        <f t="shared" si="20"/>
        <v>9.2961487383798145E-3</v>
      </c>
      <c r="Z19" s="36">
        <f t="shared" si="6"/>
        <v>1.2500000000000001E-2</v>
      </c>
      <c r="AA19" s="36">
        <f t="shared" si="0"/>
        <v>4.9025196670847114E-3</v>
      </c>
      <c r="AB19" s="36">
        <f t="shared" si="11"/>
        <v>9.2231748506105479E-3</v>
      </c>
      <c r="AC19" s="36">
        <f t="shared" si="12"/>
        <v>1.5812776723592662E-2</v>
      </c>
      <c r="AD19" s="36">
        <f t="shared" si="13"/>
        <v>6.3875088715400997E-3</v>
      </c>
      <c r="AE19" s="36">
        <f t="shared" si="19"/>
        <v>3.1512605042016808E-3</v>
      </c>
      <c r="AF19" s="1191">
        <f t="shared" si="18"/>
        <v>2.9735682819383259E-2</v>
      </c>
      <c r="AG19" s="36">
        <f t="shared" si="15"/>
        <v>1.1627906976744186E-2</v>
      </c>
      <c r="AH19" s="58">
        <f t="shared" si="7"/>
        <v>8.1602373887240363E-3</v>
      </c>
      <c r="AI19" s="58">
        <f t="shared" si="8"/>
        <v>3.417210313762038E-3</v>
      </c>
      <c r="AJ19" s="58">
        <f t="shared" si="4"/>
        <v>2.8797696184305254E-3</v>
      </c>
      <c r="AK19" s="168">
        <f t="shared" si="1"/>
        <v>6.7001675041876048E-3</v>
      </c>
      <c r="AL19" s="956">
        <f t="shared" si="16"/>
        <v>2.0202020202020204E-2</v>
      </c>
      <c r="AM19" s="956">
        <f t="shared" si="14"/>
        <v>1.3986013986013986E-2</v>
      </c>
      <c r="AN19" s="1877">
        <f t="shared" si="9"/>
        <v>1.0657193605683837E-2</v>
      </c>
      <c r="AO19" s="1874">
        <f t="shared" si="10"/>
        <v>5.2875082617316587E-3</v>
      </c>
      <c r="AP19" s="1874">
        <f t="shared" si="10"/>
        <v>2.7188689505165853E-3</v>
      </c>
      <c r="AQ19" s="1874"/>
      <c r="AR19" s="1868">
        <f t="shared" si="2"/>
        <v>40312</v>
      </c>
    </row>
    <row r="20" spans="1:44" x14ac:dyDescent="0.25">
      <c r="A20" s="30">
        <v>40313</v>
      </c>
      <c r="B20" s="1180">
        <f t="shared" si="17"/>
        <v>23.411764705882351</v>
      </c>
      <c r="C20" s="26">
        <f>C19+'WR DATA by date'!D22</f>
        <v>61</v>
      </c>
      <c r="D20" s="26">
        <f>D19+'WR DATA by date'!I22</f>
        <v>42</v>
      </c>
      <c r="E20" s="26">
        <f>E19+'WR DATA by date'!N22</f>
        <v>49</v>
      </c>
      <c r="F20" s="26">
        <f>F19+'WR DATA by date'!S22</f>
        <v>85</v>
      </c>
      <c r="G20" s="26">
        <f>G19+'WR DATA by date'!Y22</f>
        <v>34</v>
      </c>
      <c r="H20" s="26">
        <f>H19+'WR DATA by date'!AD22</f>
        <v>13</v>
      </c>
      <c r="I20" s="26">
        <f>I19+'WR DATA by date'!AJ22</f>
        <v>8</v>
      </c>
      <c r="J20" s="26">
        <f>J19+'WR DATA by date'!AP22</f>
        <v>28</v>
      </c>
      <c r="K20" s="26">
        <f>K19+'WR DATA by date'!AV22</f>
        <v>5</v>
      </c>
      <c r="L20" s="26">
        <f>L19+'WR DATA by date'!BB22</f>
        <v>11</v>
      </c>
      <c r="M20" s="26">
        <f>M19+'WR DATA by date'!BI22</f>
        <v>11</v>
      </c>
      <c r="N20" s="26">
        <f>'WR DATA by date'!BP22+N19</f>
        <v>5</v>
      </c>
      <c r="O20" s="26">
        <f>'WR DATA by date'!BW22+O19</f>
        <v>10</v>
      </c>
      <c r="P20" s="26">
        <f>'WR DATA by date'!CD22+P19</f>
        <v>6</v>
      </c>
      <c r="Q20" s="26">
        <f>'WR DATA by date'!CK22+Q19</f>
        <v>2</v>
      </c>
      <c r="R20" s="1290">
        <f>'WR DATA by date'!CR22+R19</f>
        <v>12</v>
      </c>
      <c r="S20" s="1236">
        <f>'WR DATA by date'!CY22+S19</f>
        <v>16</v>
      </c>
      <c r="T20" s="1236">
        <f>'WR DATA by date'!DF22+T19</f>
        <v>20</v>
      </c>
      <c r="U20" s="1247">
        <f>U19+'WR DATA by date'!DM22</f>
        <v>45</v>
      </c>
      <c r="W20" s="40">
        <v>40313</v>
      </c>
      <c r="X20" s="965">
        <f t="shared" si="5"/>
        <v>1.1080892322007936E-2</v>
      </c>
      <c r="Y20" s="45">
        <f t="shared" si="20"/>
        <v>1.3501549358123064E-2</v>
      </c>
      <c r="Z20" s="36">
        <f t="shared" si="6"/>
        <v>1.2804878048780487E-2</v>
      </c>
      <c r="AA20" s="36">
        <f t="shared" si="0"/>
        <v>5.5865921787709499E-3</v>
      </c>
      <c r="AB20" s="36">
        <f t="shared" si="11"/>
        <v>1.1041829046505585E-2</v>
      </c>
      <c r="AC20" s="36">
        <f t="shared" si="12"/>
        <v>2.1505376344086023E-2</v>
      </c>
      <c r="AD20" s="36">
        <f t="shared" si="13"/>
        <v>9.2264017033356991E-3</v>
      </c>
      <c r="AE20" s="36">
        <f t="shared" si="19"/>
        <v>4.2016806722689074E-3</v>
      </c>
      <c r="AF20" s="1191">
        <f t="shared" si="18"/>
        <v>3.0837004405286344E-2</v>
      </c>
      <c r="AG20" s="36">
        <f t="shared" si="15"/>
        <v>1.1627906976744186E-2</v>
      </c>
      <c r="AH20" s="58">
        <f t="shared" si="7"/>
        <v>8.1602373887240363E-3</v>
      </c>
      <c r="AI20" s="58">
        <f t="shared" si="8"/>
        <v>3.417210313762038E-3</v>
      </c>
      <c r="AJ20" s="58">
        <f t="shared" si="4"/>
        <v>3.599712023038157E-3</v>
      </c>
      <c r="AK20" s="168">
        <f t="shared" si="1"/>
        <v>8.3752093802345051E-3</v>
      </c>
      <c r="AL20" s="956">
        <f t="shared" si="16"/>
        <v>2.0202020202020204E-2</v>
      </c>
      <c r="AM20" s="956">
        <f t="shared" si="14"/>
        <v>1.3986013986013986E-2</v>
      </c>
      <c r="AN20" s="1877">
        <f t="shared" si="9"/>
        <v>1.0657193605683837E-2</v>
      </c>
      <c r="AO20" s="1874">
        <f t="shared" si="10"/>
        <v>5.2875082617316587E-3</v>
      </c>
      <c r="AP20" s="1874">
        <f t="shared" si="10"/>
        <v>5.4377379010331706E-3</v>
      </c>
      <c r="AQ20" s="1874"/>
      <c r="AR20" s="1868">
        <f t="shared" si="2"/>
        <v>40313</v>
      </c>
    </row>
    <row r="21" spans="1:44" x14ac:dyDescent="0.25">
      <c r="A21" s="30">
        <v>40314</v>
      </c>
      <c r="B21" s="1180">
        <f>AVERAGE(C21:T21)</f>
        <v>24.611111111111111</v>
      </c>
      <c r="C21" s="26">
        <f>C20+'WR DATA by date'!D23</f>
        <v>67</v>
      </c>
      <c r="D21" s="26">
        <f>D20+'WR DATA by date'!I23</f>
        <v>45</v>
      </c>
      <c r="E21" s="26">
        <f>E20+'WR DATA by date'!N23</f>
        <v>49</v>
      </c>
      <c r="F21" s="26">
        <f>F20+'WR DATA by date'!S23</f>
        <v>90</v>
      </c>
      <c r="G21" s="26">
        <f>G20+'WR DATA by date'!Y23</f>
        <v>35</v>
      </c>
      <c r="H21" s="26">
        <f>H20+'WR DATA by date'!AD23</f>
        <v>14</v>
      </c>
      <c r="I21" s="26">
        <f>I20+'WR DATA by date'!AJ23</f>
        <v>8</v>
      </c>
      <c r="J21" s="26">
        <f>J20+'WR DATA by date'!AP23</f>
        <v>29</v>
      </c>
      <c r="K21" s="26">
        <f>K20+'WR DATA by date'!AV23</f>
        <v>5</v>
      </c>
      <c r="L21" s="26">
        <f>L20+'WR DATA by date'!BB23</f>
        <v>12</v>
      </c>
      <c r="M21" s="26">
        <f>M20+'WR DATA by date'!BI23</f>
        <v>12</v>
      </c>
      <c r="N21" s="26">
        <f>'WR DATA by date'!BP23+N20</f>
        <v>6</v>
      </c>
      <c r="O21" s="26">
        <f>'WR DATA by date'!BW23+O20</f>
        <v>10</v>
      </c>
      <c r="P21" s="26">
        <f>'WR DATA by date'!CD23+P20</f>
        <v>9</v>
      </c>
      <c r="Q21" s="26">
        <f>'WR DATA by date'!CK23+Q20</f>
        <v>3</v>
      </c>
      <c r="R21" s="1290">
        <f>'WR DATA by date'!CR23+R20</f>
        <v>12</v>
      </c>
      <c r="S21" s="1236">
        <f>'WR DATA by date'!CY23+S20</f>
        <v>17</v>
      </c>
      <c r="T21" s="1236">
        <f>'WR DATA by date'!DF23+T20</f>
        <v>20</v>
      </c>
      <c r="U21" s="1247">
        <f>U20+'WR DATA by date'!DM23</f>
        <v>47</v>
      </c>
      <c r="W21" s="40">
        <v>40314</v>
      </c>
      <c r="X21" s="965">
        <f t="shared" si="5"/>
        <v>1.2443817578886683E-2</v>
      </c>
      <c r="Y21" s="45">
        <f t="shared" si="20"/>
        <v>1.4829570606463036E-2</v>
      </c>
      <c r="Z21" s="36">
        <f t="shared" si="6"/>
        <v>1.3719512195121951E-2</v>
      </c>
      <c r="AA21" s="36">
        <f t="shared" si="0"/>
        <v>5.5865921787709499E-3</v>
      </c>
      <c r="AB21" s="36">
        <f t="shared" si="11"/>
        <v>1.1691348402182385E-2</v>
      </c>
      <c r="AC21" s="36">
        <f t="shared" si="12"/>
        <v>2.2137887413029727E-2</v>
      </c>
      <c r="AD21" s="36">
        <f t="shared" si="13"/>
        <v>9.9361249112845992E-3</v>
      </c>
      <c r="AE21" s="36">
        <f t="shared" si="19"/>
        <v>4.2016806722689074E-3</v>
      </c>
      <c r="AF21" s="1191">
        <f t="shared" si="18"/>
        <v>3.1938325991189426E-2</v>
      </c>
      <c r="AG21" s="36">
        <f t="shared" si="15"/>
        <v>1.1627906976744186E-2</v>
      </c>
      <c r="AH21" s="58">
        <f t="shared" si="7"/>
        <v>8.9020771513353119E-3</v>
      </c>
      <c r="AI21" s="58">
        <f t="shared" si="8"/>
        <v>3.727865796831314E-3</v>
      </c>
      <c r="AJ21" s="58">
        <f t="shared" si="4"/>
        <v>4.3196544276457886E-3</v>
      </c>
      <c r="AK21" s="168">
        <f t="shared" si="1"/>
        <v>8.3752093802345051E-3</v>
      </c>
      <c r="AL21" s="956">
        <f t="shared" si="16"/>
        <v>3.0303030303030304E-2</v>
      </c>
      <c r="AM21" s="956">
        <f t="shared" si="14"/>
        <v>2.097902097902098E-2</v>
      </c>
      <c r="AN21" s="1877">
        <f t="shared" si="9"/>
        <v>1.0657193605683837E-2</v>
      </c>
      <c r="AO21" s="1874">
        <f t="shared" si="10"/>
        <v>5.6179775280898875E-3</v>
      </c>
      <c r="AP21" s="1874">
        <f t="shared" si="10"/>
        <v>5.4377379010331706E-3</v>
      </c>
      <c r="AQ21" s="1874"/>
      <c r="AR21" s="1868">
        <f t="shared" si="2"/>
        <v>40314</v>
      </c>
    </row>
    <row r="22" spans="1:44" x14ac:dyDescent="0.25">
      <c r="A22" s="30">
        <v>40315</v>
      </c>
      <c r="B22" s="1180">
        <f t="shared" ref="B22:B85" si="21">AVERAGE(C22:T22)</f>
        <v>26.055555555555557</v>
      </c>
      <c r="C22" s="26">
        <f>C21+'WR DATA by date'!D24</f>
        <v>67</v>
      </c>
      <c r="D22" s="26">
        <f>D21+'WR DATA by date'!I24</f>
        <v>45</v>
      </c>
      <c r="E22" s="26">
        <f>E21+'WR DATA by date'!N24</f>
        <v>50</v>
      </c>
      <c r="F22" s="26">
        <f>F21+'WR DATA by date'!S24</f>
        <v>101</v>
      </c>
      <c r="G22" s="26">
        <f>G21+'WR DATA by date'!Y24</f>
        <v>38</v>
      </c>
      <c r="H22" s="26">
        <f>H21+'WR DATA by date'!AD24</f>
        <v>14</v>
      </c>
      <c r="I22" s="26">
        <f>I21+'WR DATA by date'!AJ24</f>
        <v>9</v>
      </c>
      <c r="J22" s="26">
        <f>J21+'WR DATA by date'!AP24</f>
        <v>35</v>
      </c>
      <c r="K22" s="26">
        <f>K21+'WR DATA by date'!AV24</f>
        <v>5</v>
      </c>
      <c r="L22" s="26">
        <f>L21+'WR DATA by date'!BB24</f>
        <v>13</v>
      </c>
      <c r="M22" s="26">
        <f>M21+'WR DATA by date'!BI24</f>
        <v>14</v>
      </c>
      <c r="N22" s="26">
        <f>'WR DATA by date'!BP24+N21</f>
        <v>7</v>
      </c>
      <c r="O22" s="26">
        <f>'WR DATA by date'!BW24+O21</f>
        <v>10</v>
      </c>
      <c r="P22" s="26">
        <f>'WR DATA by date'!CD24+P21</f>
        <v>9</v>
      </c>
      <c r="Q22" s="26">
        <f>'WR DATA by date'!CK24+Q21</f>
        <v>3</v>
      </c>
      <c r="R22" s="1290">
        <f>'WR DATA by date'!CR24+R21</f>
        <v>12</v>
      </c>
      <c r="S22" s="1236">
        <f>'WR DATA by date'!CY24+S21</f>
        <v>17</v>
      </c>
      <c r="T22" s="1236">
        <f>'WR DATA by date'!DF24+T21</f>
        <v>20</v>
      </c>
      <c r="U22" s="1247">
        <f>U21+'WR DATA by date'!DM24</f>
        <v>58</v>
      </c>
      <c r="W22" s="40">
        <v>40315</v>
      </c>
      <c r="X22" s="965">
        <f t="shared" si="5"/>
        <v>1.314696872374283E-2</v>
      </c>
      <c r="Y22" s="45">
        <f t="shared" si="20"/>
        <v>1.4829570606463036E-2</v>
      </c>
      <c r="Z22" s="36">
        <f t="shared" si="6"/>
        <v>1.3719512195121951E-2</v>
      </c>
      <c r="AA22" s="36">
        <f t="shared" si="0"/>
        <v>5.7006042640519892E-3</v>
      </c>
      <c r="AB22" s="36">
        <f t="shared" si="11"/>
        <v>1.3120290984671342E-2</v>
      </c>
      <c r="AC22" s="36">
        <f t="shared" si="12"/>
        <v>2.4035420619860848E-2</v>
      </c>
      <c r="AD22" s="36">
        <f t="shared" si="13"/>
        <v>9.9361249112845992E-3</v>
      </c>
      <c r="AE22" s="36">
        <f t="shared" si="19"/>
        <v>4.7268907563025207E-3</v>
      </c>
      <c r="AF22" s="1191">
        <f t="shared" si="18"/>
        <v>3.8546255506607931E-2</v>
      </c>
      <c r="AG22" s="36">
        <f t="shared" si="15"/>
        <v>1.1627906976744186E-2</v>
      </c>
      <c r="AH22" s="58">
        <f t="shared" si="7"/>
        <v>9.6439169139465875E-3</v>
      </c>
      <c r="AI22" s="58">
        <f t="shared" si="8"/>
        <v>4.3491767629698667E-3</v>
      </c>
      <c r="AJ22" s="58">
        <f t="shared" si="4"/>
        <v>5.0395968322534193E-3</v>
      </c>
      <c r="AK22" s="168">
        <f t="shared" si="1"/>
        <v>8.3752093802345051E-3</v>
      </c>
      <c r="AL22" s="956">
        <f t="shared" si="16"/>
        <v>3.0303030303030304E-2</v>
      </c>
      <c r="AM22" s="956">
        <f t="shared" si="14"/>
        <v>2.097902097902098E-2</v>
      </c>
      <c r="AN22" s="1877">
        <f t="shared" si="9"/>
        <v>1.0657193605683837E-2</v>
      </c>
      <c r="AO22" s="1874">
        <f t="shared" si="10"/>
        <v>5.6179775280898875E-3</v>
      </c>
      <c r="AP22" s="1874">
        <f t="shared" si="10"/>
        <v>5.4377379010331706E-3</v>
      </c>
      <c r="AQ22" s="1874"/>
      <c r="AR22" s="1868">
        <f t="shared" si="2"/>
        <v>40315</v>
      </c>
    </row>
    <row r="23" spans="1:44" x14ac:dyDescent="0.25">
      <c r="A23" s="30">
        <v>40316</v>
      </c>
      <c r="B23" s="1180">
        <f t="shared" si="21"/>
        <v>29.5</v>
      </c>
      <c r="C23" s="26">
        <f>C22+'WR DATA by date'!D25</f>
        <v>84</v>
      </c>
      <c r="D23" s="26">
        <f>D22+'WR DATA by date'!I25</f>
        <v>47</v>
      </c>
      <c r="E23" s="26">
        <f>E22+'WR DATA by date'!N25</f>
        <v>51</v>
      </c>
      <c r="F23" s="26">
        <f>F22+'WR DATA by date'!S25</f>
        <v>112</v>
      </c>
      <c r="G23" s="26">
        <f>G22+'WR DATA by date'!Y25</f>
        <v>48</v>
      </c>
      <c r="H23" s="26">
        <f>H22+'WR DATA by date'!AD25</f>
        <v>25</v>
      </c>
      <c r="I23" s="26">
        <f>I22+'WR DATA by date'!AJ25</f>
        <v>10</v>
      </c>
      <c r="J23" s="26">
        <f>J22+'WR DATA by date'!AP25</f>
        <v>35</v>
      </c>
      <c r="K23" s="26">
        <f>K22+'WR DATA by date'!AV25</f>
        <v>5</v>
      </c>
      <c r="L23" s="26">
        <f>L22+'WR DATA by date'!BB25</f>
        <v>13</v>
      </c>
      <c r="M23" s="26">
        <f>M22+'WR DATA by date'!BI25</f>
        <v>14</v>
      </c>
      <c r="N23" s="26">
        <f>'WR DATA by date'!BP25+N22</f>
        <v>7</v>
      </c>
      <c r="O23" s="26">
        <f>'WR DATA by date'!BW25+O22</f>
        <v>14</v>
      </c>
      <c r="P23" s="26">
        <f>'WR DATA by date'!CD25+P22</f>
        <v>10</v>
      </c>
      <c r="Q23" s="26">
        <f>'WR DATA by date'!CK25+Q22</f>
        <v>3</v>
      </c>
      <c r="R23" s="1290">
        <f>'WR DATA by date'!CR25+R22</f>
        <v>12</v>
      </c>
      <c r="S23" s="1236">
        <f>'WR DATA by date'!CY25+S22</f>
        <v>21</v>
      </c>
      <c r="T23" s="1236">
        <f>'WR DATA by date'!DF25+T22</f>
        <v>20</v>
      </c>
      <c r="U23" s="1247">
        <f>U22+'WR DATA by date'!DM25</f>
        <v>59</v>
      </c>
      <c r="W23" s="40">
        <v>40316</v>
      </c>
      <c r="X23" s="965">
        <f t="shared" si="5"/>
        <v>1.4736506383802068E-2</v>
      </c>
      <c r="Y23" s="45">
        <f t="shared" si="20"/>
        <v>1.8592297476759629E-2</v>
      </c>
      <c r="Z23" s="36">
        <f t="shared" si="6"/>
        <v>1.4329268292682927E-2</v>
      </c>
      <c r="AA23" s="36">
        <f t="shared" si="0"/>
        <v>5.8146163493330294E-3</v>
      </c>
      <c r="AB23" s="36">
        <f t="shared" si="11"/>
        <v>1.4549233567160301E-2</v>
      </c>
      <c r="AC23" s="36">
        <f t="shared" si="12"/>
        <v>3.0360531309297913E-2</v>
      </c>
      <c r="AD23" s="36">
        <f t="shared" si="13"/>
        <v>1.7743080198722498E-2</v>
      </c>
      <c r="AE23" s="36">
        <f t="shared" si="19"/>
        <v>5.2521008403361349E-3</v>
      </c>
      <c r="AF23" s="1191">
        <f t="shared" si="18"/>
        <v>3.8546255506607931E-2</v>
      </c>
      <c r="AG23" s="36">
        <f t="shared" si="15"/>
        <v>1.1627906976744186E-2</v>
      </c>
      <c r="AH23" s="58">
        <f t="shared" si="7"/>
        <v>9.6439169139465875E-3</v>
      </c>
      <c r="AI23" s="58">
        <f t="shared" si="8"/>
        <v>4.3491767629698667E-3</v>
      </c>
      <c r="AJ23" s="58">
        <f t="shared" si="4"/>
        <v>5.0395968322534193E-3</v>
      </c>
      <c r="AK23" s="168">
        <f t="shared" si="1"/>
        <v>1.1725293132328308E-2</v>
      </c>
      <c r="AL23" s="956">
        <f t="shared" si="16"/>
        <v>3.3670033670033669E-2</v>
      </c>
      <c r="AM23" s="956">
        <f t="shared" si="14"/>
        <v>2.097902097902098E-2</v>
      </c>
      <c r="AN23" s="1877">
        <f t="shared" si="9"/>
        <v>1.0657193605683837E-2</v>
      </c>
      <c r="AO23" s="1874">
        <f t="shared" si="10"/>
        <v>6.9398545935228026E-3</v>
      </c>
      <c r="AP23" s="1874">
        <f t="shared" si="10"/>
        <v>5.4377379010331706E-3</v>
      </c>
      <c r="AQ23" s="1874"/>
      <c r="AR23" s="1868">
        <f t="shared" si="2"/>
        <v>40316</v>
      </c>
    </row>
    <row r="24" spans="1:44" x14ac:dyDescent="0.25">
      <c r="A24" s="30">
        <v>40317</v>
      </c>
      <c r="B24" s="1180">
        <f t="shared" si="21"/>
        <v>30.5</v>
      </c>
      <c r="C24" s="26">
        <f>C23+'WR DATA by date'!D26</f>
        <v>85</v>
      </c>
      <c r="D24" s="26">
        <f>D23+'WR DATA by date'!I26</f>
        <v>51</v>
      </c>
      <c r="E24" s="26">
        <f>E23+'WR DATA by date'!N26</f>
        <v>52</v>
      </c>
      <c r="F24" s="26">
        <f>F23+'WR DATA by date'!S26</f>
        <v>113</v>
      </c>
      <c r="G24" s="26">
        <f>G23+'WR DATA by date'!Y26</f>
        <v>48</v>
      </c>
      <c r="H24" s="26">
        <f>H23+'WR DATA by date'!AD26</f>
        <v>26</v>
      </c>
      <c r="I24" s="26">
        <f>I23+'WR DATA by date'!AJ26</f>
        <v>10</v>
      </c>
      <c r="J24" s="26">
        <f>J23+'WR DATA by date'!AP26</f>
        <v>38</v>
      </c>
      <c r="K24" s="26">
        <f>K23+'WR DATA by date'!AV26</f>
        <v>5</v>
      </c>
      <c r="L24" s="26">
        <f>L23+'WR DATA by date'!BB26</f>
        <v>13</v>
      </c>
      <c r="M24" s="26">
        <f>M23+'WR DATA by date'!BI26</f>
        <v>14</v>
      </c>
      <c r="N24" s="26">
        <f>'WR DATA by date'!BP26+N23</f>
        <v>8</v>
      </c>
      <c r="O24" s="26">
        <f>'WR DATA by date'!BW26+O23</f>
        <v>14</v>
      </c>
      <c r="P24" s="26">
        <f>'WR DATA by date'!CD26+P23</f>
        <v>13</v>
      </c>
      <c r="Q24" s="26">
        <f>'WR DATA by date'!CK26+Q23</f>
        <v>4</v>
      </c>
      <c r="R24" s="1290">
        <f>'WR DATA by date'!CR26+R23</f>
        <v>12</v>
      </c>
      <c r="S24" s="1236">
        <f>'WR DATA by date'!CY26+S23</f>
        <v>23</v>
      </c>
      <c r="T24" s="1236">
        <f>'WR DATA by date'!DF26+T23</f>
        <v>20</v>
      </c>
      <c r="U24" s="1247">
        <f>U23+'WR DATA by date'!DM26</f>
        <v>66</v>
      </c>
      <c r="W24" s="40">
        <v>40317</v>
      </c>
      <c r="X24" s="965">
        <f t="shared" si="5"/>
        <v>1.6079470329538787E-2</v>
      </c>
      <c r="Y24" s="45">
        <f t="shared" si="20"/>
        <v>1.8813634351482957E-2</v>
      </c>
      <c r="Z24" s="36">
        <f t="shared" si="6"/>
        <v>1.5548780487804878E-2</v>
      </c>
      <c r="AA24" s="36">
        <f t="shared" si="0"/>
        <v>5.9286284346140687E-3</v>
      </c>
      <c r="AB24" s="36">
        <f t="shared" si="11"/>
        <v>1.4679137438295662E-2</v>
      </c>
      <c r="AC24" s="36">
        <f t="shared" si="12"/>
        <v>3.0360531309297913E-2</v>
      </c>
      <c r="AD24" s="36">
        <f t="shared" si="13"/>
        <v>1.8452803406671398E-2</v>
      </c>
      <c r="AE24" s="36">
        <f t="shared" si="19"/>
        <v>5.2521008403361349E-3</v>
      </c>
      <c r="AF24" s="1191">
        <f t="shared" si="18"/>
        <v>4.185022026431718E-2</v>
      </c>
      <c r="AG24" s="36">
        <f t="shared" si="15"/>
        <v>1.1627906976744186E-2</v>
      </c>
      <c r="AH24" s="58">
        <f t="shared" si="7"/>
        <v>9.6439169139465875E-3</v>
      </c>
      <c r="AI24" s="58">
        <f t="shared" si="8"/>
        <v>4.3491767629698667E-3</v>
      </c>
      <c r="AJ24" s="58">
        <f t="shared" si="4"/>
        <v>5.7595392368610509E-3</v>
      </c>
      <c r="AK24" s="168">
        <f t="shared" si="1"/>
        <v>1.1725293132328308E-2</v>
      </c>
      <c r="AL24" s="956">
        <f t="shared" si="16"/>
        <v>4.3771043771043773E-2</v>
      </c>
      <c r="AM24" s="956">
        <f t="shared" si="14"/>
        <v>2.7972027972027972E-2</v>
      </c>
      <c r="AN24" s="1877">
        <f t="shared" si="9"/>
        <v>1.0657193605683837E-2</v>
      </c>
      <c r="AO24" s="1874">
        <f t="shared" si="10"/>
        <v>7.6007931262392602E-3</v>
      </c>
      <c r="AP24" s="1874">
        <f t="shared" si="10"/>
        <v>5.4377379010331706E-3</v>
      </c>
      <c r="AQ24" s="1874"/>
      <c r="AR24" s="1868">
        <f t="shared" si="2"/>
        <v>40317</v>
      </c>
    </row>
    <row r="25" spans="1:44" x14ac:dyDescent="0.25">
      <c r="A25" s="30">
        <v>40318</v>
      </c>
      <c r="B25" s="1180">
        <f t="shared" si="21"/>
        <v>31.777777777777779</v>
      </c>
      <c r="C25" s="26">
        <f>C24+'WR DATA by date'!D27</f>
        <v>85</v>
      </c>
      <c r="D25" s="26">
        <f>D24+'WR DATA by date'!I27</f>
        <v>51</v>
      </c>
      <c r="E25" s="26">
        <f>E24+'WR DATA by date'!N27</f>
        <v>54</v>
      </c>
      <c r="F25" s="26">
        <f>F24+'WR DATA by date'!S27</f>
        <v>123</v>
      </c>
      <c r="G25" s="26">
        <f>G24+'WR DATA by date'!Y27</f>
        <v>48</v>
      </c>
      <c r="H25" s="26">
        <f>H24+'WR DATA by date'!AD27</f>
        <v>27</v>
      </c>
      <c r="I25" s="26">
        <f>I24+'WR DATA by date'!AJ27</f>
        <v>11</v>
      </c>
      <c r="J25" s="26">
        <f>J24+'WR DATA by date'!AP27</f>
        <v>40</v>
      </c>
      <c r="K25" s="26">
        <f>K24+'WR DATA by date'!AV27</f>
        <v>5</v>
      </c>
      <c r="L25" s="26">
        <f>L24+'WR DATA by date'!BB27</f>
        <v>13</v>
      </c>
      <c r="M25" s="26">
        <f>M24+'WR DATA by date'!BI27</f>
        <v>16</v>
      </c>
      <c r="N25" s="26">
        <f>'WR DATA by date'!BP27+N24</f>
        <v>8</v>
      </c>
      <c r="O25" s="26">
        <f>'WR DATA by date'!BW27+O24</f>
        <v>18</v>
      </c>
      <c r="P25" s="26">
        <f>'WR DATA by date'!CD27+P24</f>
        <v>13</v>
      </c>
      <c r="Q25" s="26">
        <f>'WR DATA by date'!CK27+Q24</f>
        <v>4</v>
      </c>
      <c r="R25" s="1290">
        <f>'WR DATA by date'!CR27+R24</f>
        <v>13</v>
      </c>
      <c r="S25" s="1236">
        <f>'WR DATA by date'!CY27+S24</f>
        <v>23</v>
      </c>
      <c r="T25" s="1236">
        <f>'WR DATA by date'!DF27+T24</f>
        <v>20</v>
      </c>
      <c r="U25" s="1247">
        <f>U24+'WR DATA by date'!DM27</f>
        <v>72</v>
      </c>
      <c r="W25" s="40">
        <v>40318</v>
      </c>
      <c r="X25" s="965">
        <f t="shared" si="5"/>
        <v>1.6625255525709735E-2</v>
      </c>
      <c r="Y25" s="45">
        <f t="shared" si="20"/>
        <v>1.8813634351482957E-2</v>
      </c>
      <c r="Z25" s="36">
        <f t="shared" si="6"/>
        <v>1.5548780487804878E-2</v>
      </c>
      <c r="AA25" s="36">
        <f t="shared" si="0"/>
        <v>6.1566526051761491E-3</v>
      </c>
      <c r="AB25" s="36">
        <f t="shared" si="11"/>
        <v>1.5978176149649258E-2</v>
      </c>
      <c r="AC25" s="36">
        <f t="shared" si="12"/>
        <v>3.0360531309297913E-2</v>
      </c>
      <c r="AD25" s="36">
        <f t="shared" si="13"/>
        <v>1.9162526614620298E-2</v>
      </c>
      <c r="AE25" s="36">
        <f t="shared" si="19"/>
        <v>5.7773109243697482E-3</v>
      </c>
      <c r="AF25" s="1191">
        <f t="shared" si="18"/>
        <v>4.405286343612335E-2</v>
      </c>
      <c r="AG25" s="36">
        <f t="shared" si="15"/>
        <v>1.1627906976744186E-2</v>
      </c>
      <c r="AH25" s="58">
        <f t="shared" si="7"/>
        <v>9.6439169139465875E-3</v>
      </c>
      <c r="AI25" s="58">
        <f t="shared" si="8"/>
        <v>4.9704877291084186E-3</v>
      </c>
      <c r="AJ25" s="58">
        <f t="shared" si="4"/>
        <v>5.7595392368610509E-3</v>
      </c>
      <c r="AK25" s="168">
        <f t="shared" si="1"/>
        <v>1.507537688442211E-2</v>
      </c>
      <c r="AL25" s="956">
        <f t="shared" si="16"/>
        <v>4.3771043771043773E-2</v>
      </c>
      <c r="AM25" s="956">
        <f t="shared" si="14"/>
        <v>2.7972027972027972E-2</v>
      </c>
      <c r="AN25" s="1877">
        <f t="shared" si="9"/>
        <v>1.1545293072824156E-2</v>
      </c>
      <c r="AO25" s="1874">
        <f t="shared" si="10"/>
        <v>7.6007931262392602E-3</v>
      </c>
      <c r="AP25" s="1874">
        <f t="shared" si="10"/>
        <v>5.4377379010331706E-3</v>
      </c>
      <c r="AQ25" s="1874"/>
      <c r="AR25" s="1868">
        <f t="shared" si="2"/>
        <v>40318</v>
      </c>
    </row>
    <row r="26" spans="1:44" x14ac:dyDescent="0.25">
      <c r="A26" s="30">
        <v>40319</v>
      </c>
      <c r="B26" s="1180">
        <f t="shared" si="21"/>
        <v>36.611111111111114</v>
      </c>
      <c r="C26" s="26">
        <f>C25+'WR DATA by date'!D28</f>
        <v>108</v>
      </c>
      <c r="D26" s="26">
        <f>D25+'WR DATA by date'!I28</f>
        <v>53</v>
      </c>
      <c r="E26" s="26">
        <f>E25+'WR DATA by date'!N28</f>
        <v>62</v>
      </c>
      <c r="F26" s="26">
        <f>F25+'WR DATA by date'!S28</f>
        <v>146</v>
      </c>
      <c r="G26" s="26">
        <f>G25+'WR DATA by date'!Y28</f>
        <v>58</v>
      </c>
      <c r="H26" s="26">
        <f>H25+'WR DATA by date'!AD28</f>
        <v>31</v>
      </c>
      <c r="I26" s="26">
        <f>I25+'WR DATA by date'!AJ28</f>
        <v>14</v>
      </c>
      <c r="J26" s="26">
        <f>J25+'WR DATA by date'!AP28</f>
        <v>40</v>
      </c>
      <c r="K26" s="26">
        <f>K25+'WR DATA by date'!AV28</f>
        <v>5</v>
      </c>
      <c r="L26" s="26">
        <f>L25+'WR DATA by date'!BB28</f>
        <v>13</v>
      </c>
      <c r="M26" s="26">
        <f>M25+'WR DATA by date'!BI28</f>
        <v>16</v>
      </c>
      <c r="N26" s="26">
        <f>'WR DATA by date'!BP28+N25</f>
        <v>8</v>
      </c>
      <c r="O26" s="26">
        <f>'WR DATA by date'!BW28+O25</f>
        <v>22</v>
      </c>
      <c r="P26" s="26">
        <f>'WR DATA by date'!CD28+P25</f>
        <v>13</v>
      </c>
      <c r="Q26" s="26">
        <f>'WR DATA by date'!CK28+Q25</f>
        <v>5</v>
      </c>
      <c r="R26" s="1290">
        <f>'WR DATA by date'!CR28+R25</f>
        <v>13</v>
      </c>
      <c r="S26" s="1236">
        <f>'WR DATA by date'!CY28+S25</f>
        <v>26</v>
      </c>
      <c r="T26" s="1236">
        <f>'WR DATA by date'!DF28+T25</f>
        <v>26</v>
      </c>
      <c r="U26" s="1247">
        <f>U25+'WR DATA by date'!DM28</f>
        <v>72</v>
      </c>
      <c r="W26" s="40">
        <v>40319</v>
      </c>
      <c r="X26" s="965">
        <f t="shared" si="5"/>
        <v>1.8475580171397402E-2</v>
      </c>
      <c r="Y26" s="45">
        <f t="shared" si="20"/>
        <v>2.3904382470119521E-2</v>
      </c>
      <c r="Z26" s="36">
        <f t="shared" si="6"/>
        <v>1.6158536585365854E-2</v>
      </c>
      <c r="AA26" s="36">
        <f t="shared" si="0"/>
        <v>7.0687492874244671E-3</v>
      </c>
      <c r="AB26" s="36">
        <f t="shared" si="11"/>
        <v>1.8965965185762535E-2</v>
      </c>
      <c r="AC26" s="36">
        <f t="shared" si="12"/>
        <v>3.6685641998734975E-2</v>
      </c>
      <c r="AD26" s="36">
        <f t="shared" si="13"/>
        <v>2.2001419446415899E-2</v>
      </c>
      <c r="AE26" s="36">
        <f t="shared" si="19"/>
        <v>7.3529411764705881E-3</v>
      </c>
      <c r="AF26" s="1191">
        <f t="shared" si="18"/>
        <v>4.405286343612335E-2</v>
      </c>
      <c r="AG26" s="36">
        <f t="shared" si="15"/>
        <v>1.1627906976744186E-2</v>
      </c>
      <c r="AH26" s="58">
        <f t="shared" si="7"/>
        <v>9.6439169139465875E-3</v>
      </c>
      <c r="AI26" s="58">
        <f t="shared" si="8"/>
        <v>4.9704877291084186E-3</v>
      </c>
      <c r="AJ26" s="58">
        <f t="shared" si="4"/>
        <v>5.7595392368610509E-3</v>
      </c>
      <c r="AK26" s="168">
        <f t="shared" si="1"/>
        <v>1.8425460636515914E-2</v>
      </c>
      <c r="AL26" s="956">
        <f t="shared" si="16"/>
        <v>4.3771043771043773E-2</v>
      </c>
      <c r="AM26" s="956">
        <f t="shared" si="14"/>
        <v>3.4965034965034968E-2</v>
      </c>
      <c r="AN26" s="1877">
        <f t="shared" si="9"/>
        <v>1.1545293072824156E-2</v>
      </c>
      <c r="AO26" s="1874">
        <f t="shared" si="10"/>
        <v>8.5922009253139465E-3</v>
      </c>
      <c r="AP26" s="1874">
        <f t="shared" si="10"/>
        <v>7.0690592713431215E-3</v>
      </c>
      <c r="AQ26" s="1874"/>
      <c r="AR26" s="1868">
        <f t="shared" si="2"/>
        <v>40319</v>
      </c>
    </row>
    <row r="27" spans="1:44" x14ac:dyDescent="0.25">
      <c r="A27" s="30">
        <v>40320</v>
      </c>
      <c r="B27" s="1180">
        <f t="shared" si="21"/>
        <v>38.777777777777779</v>
      </c>
      <c r="C27" s="26">
        <f>C26+'WR DATA by date'!D29</f>
        <v>112</v>
      </c>
      <c r="D27" s="26">
        <f>D26+'WR DATA by date'!I29</f>
        <v>61</v>
      </c>
      <c r="E27" s="26">
        <f>E26+'WR DATA by date'!N29</f>
        <v>65</v>
      </c>
      <c r="F27" s="26">
        <f>F26+'WR DATA by date'!S29</f>
        <v>149</v>
      </c>
      <c r="G27" s="26">
        <f>G26+'WR DATA by date'!Y29</f>
        <v>60</v>
      </c>
      <c r="H27" s="26">
        <f>H26+'WR DATA by date'!AD29</f>
        <v>31</v>
      </c>
      <c r="I27" s="26">
        <f>I26+'WR DATA by date'!AJ29</f>
        <v>15</v>
      </c>
      <c r="J27" s="26">
        <f>J26+'WR DATA by date'!AP29</f>
        <v>45</v>
      </c>
      <c r="K27" s="26">
        <f>K26+'WR DATA by date'!AV29</f>
        <v>5</v>
      </c>
      <c r="L27" s="26">
        <f>L26+'WR DATA by date'!BB29</f>
        <v>13</v>
      </c>
      <c r="M27" s="26">
        <f>M26+'WR DATA by date'!BI29</f>
        <v>17</v>
      </c>
      <c r="N27" s="26">
        <f>'WR DATA by date'!BP29+N26</f>
        <v>10</v>
      </c>
      <c r="O27" s="26">
        <f>'WR DATA by date'!BW29+O26</f>
        <v>23</v>
      </c>
      <c r="P27" s="26">
        <f>'WR DATA by date'!CD29+P26</f>
        <v>14</v>
      </c>
      <c r="Q27" s="26">
        <f>'WR DATA by date'!CK29+Q26</f>
        <v>5</v>
      </c>
      <c r="R27" s="1290">
        <f>'WR DATA by date'!CR29+R26</f>
        <v>13</v>
      </c>
      <c r="S27" s="1236">
        <f>'WR DATA by date'!CY29+S26</f>
        <v>34</v>
      </c>
      <c r="T27" s="1236">
        <f>'WR DATA by date'!DF29+T26</f>
        <v>26</v>
      </c>
      <c r="U27" s="1247">
        <f>U26+'WR DATA by date'!DM29</f>
        <v>75</v>
      </c>
      <c r="W27" s="40">
        <v>40320</v>
      </c>
      <c r="X27" s="965">
        <f t="shared" si="5"/>
        <v>1.958401231795296E-2</v>
      </c>
      <c r="Y27" s="45">
        <f t="shared" si="20"/>
        <v>2.4789729969012839E-2</v>
      </c>
      <c r="Z27" s="36">
        <f t="shared" si="6"/>
        <v>1.8597560975609755E-2</v>
      </c>
      <c r="AA27" s="36">
        <f t="shared" si="0"/>
        <v>7.4107855432675868E-3</v>
      </c>
      <c r="AB27" s="36">
        <f t="shared" si="11"/>
        <v>1.9355676799168615E-2</v>
      </c>
      <c r="AC27" s="36">
        <f t="shared" si="12"/>
        <v>3.7950664136622389E-2</v>
      </c>
      <c r="AD27" s="36">
        <f t="shared" si="13"/>
        <v>2.2001419446415899E-2</v>
      </c>
      <c r="AE27" s="36">
        <f t="shared" si="19"/>
        <v>7.8781512605042014E-3</v>
      </c>
      <c r="AF27" s="1191">
        <f t="shared" si="18"/>
        <v>4.9559471365638763E-2</v>
      </c>
      <c r="AG27" s="36">
        <f t="shared" si="15"/>
        <v>1.1627906976744186E-2</v>
      </c>
      <c r="AH27" s="58">
        <f t="shared" si="7"/>
        <v>9.6439169139465875E-3</v>
      </c>
      <c r="AI27" s="58">
        <f t="shared" si="8"/>
        <v>5.281143212177695E-3</v>
      </c>
      <c r="AJ27" s="58">
        <f t="shared" si="4"/>
        <v>7.199424046076314E-3</v>
      </c>
      <c r="AK27" s="168">
        <f t="shared" si="1"/>
        <v>1.9262981574539362E-2</v>
      </c>
      <c r="AL27" s="956">
        <f t="shared" si="16"/>
        <v>4.7138047138047139E-2</v>
      </c>
      <c r="AM27" s="956">
        <f t="shared" si="14"/>
        <v>3.4965034965034968E-2</v>
      </c>
      <c r="AN27" s="1877">
        <f t="shared" si="9"/>
        <v>1.1545293072824156E-2</v>
      </c>
      <c r="AO27" s="1874">
        <f t="shared" si="10"/>
        <v>1.1235955056179775E-2</v>
      </c>
      <c r="AP27" s="1874">
        <f t="shared" si="10"/>
        <v>7.0690592713431215E-3</v>
      </c>
      <c r="AQ27" s="1874"/>
      <c r="AR27" s="1868">
        <f t="shared" si="2"/>
        <v>40320</v>
      </c>
    </row>
    <row r="28" spans="1:44" x14ac:dyDescent="0.25">
      <c r="A28" s="30">
        <v>40321</v>
      </c>
      <c r="B28" s="1180">
        <f t="shared" si="21"/>
        <v>41.333333333333336</v>
      </c>
      <c r="C28" s="26">
        <f>C27+'WR DATA by date'!D30</f>
        <v>112</v>
      </c>
      <c r="D28" s="26">
        <f>D27+'WR DATA by date'!I30</f>
        <v>61</v>
      </c>
      <c r="E28" s="26">
        <f>E27+'WR DATA by date'!N30</f>
        <v>74</v>
      </c>
      <c r="F28" s="26">
        <f>F27+'WR DATA by date'!S30</f>
        <v>156</v>
      </c>
      <c r="G28" s="26">
        <f>G27+'WR DATA by date'!Y30</f>
        <v>61</v>
      </c>
      <c r="H28" s="26">
        <f>H27+'WR DATA by date'!AD30</f>
        <v>31</v>
      </c>
      <c r="I28" s="26">
        <f>I27+'WR DATA by date'!AJ30</f>
        <v>17</v>
      </c>
      <c r="J28" s="26">
        <f>J27+'WR DATA by date'!AP30</f>
        <v>55</v>
      </c>
      <c r="K28" s="26">
        <f>K27+'WR DATA by date'!AV30</f>
        <v>5</v>
      </c>
      <c r="L28" s="26">
        <f>L27+'WR DATA by date'!BB30</f>
        <v>17</v>
      </c>
      <c r="M28" s="26">
        <f>M27+'WR DATA by date'!BI30</f>
        <v>22</v>
      </c>
      <c r="N28" s="26">
        <f>'WR DATA by date'!BP30+N27</f>
        <v>10</v>
      </c>
      <c r="O28" s="26">
        <f>'WR DATA by date'!BW30+O27</f>
        <v>25</v>
      </c>
      <c r="P28" s="26">
        <f>'WR DATA by date'!CD30+P27</f>
        <v>14</v>
      </c>
      <c r="Q28" s="26">
        <f>'WR DATA by date'!CK30+Q27</f>
        <v>5</v>
      </c>
      <c r="R28" s="1290">
        <f>'WR DATA by date'!CR30+R27</f>
        <v>16</v>
      </c>
      <c r="S28" s="1236">
        <f>'WR DATA by date'!CY30+S27</f>
        <v>37</v>
      </c>
      <c r="T28" s="1236">
        <f>'WR DATA by date'!DF30+T27</f>
        <v>26</v>
      </c>
      <c r="U28" s="1247">
        <f>U27+'WR DATA by date'!DM30</f>
        <v>83</v>
      </c>
      <c r="W28" s="40">
        <v>40321</v>
      </c>
      <c r="X28" s="965">
        <f t="shared" si="5"/>
        <v>2.0944177179278111E-2</v>
      </c>
      <c r="Y28" s="45">
        <f t="shared" si="20"/>
        <v>2.4789729969012839E-2</v>
      </c>
      <c r="Z28" s="36">
        <f t="shared" si="6"/>
        <v>1.8597560975609755E-2</v>
      </c>
      <c r="AA28" s="36">
        <f t="shared" si="0"/>
        <v>8.4368943107969441E-3</v>
      </c>
      <c r="AB28" s="36">
        <f t="shared" si="11"/>
        <v>2.0265003897116135E-2</v>
      </c>
      <c r="AC28" s="36">
        <f t="shared" si="12"/>
        <v>3.8583175205566096E-2</v>
      </c>
      <c r="AD28" s="36">
        <f t="shared" si="13"/>
        <v>2.2001419446415899E-2</v>
      </c>
      <c r="AE28" s="36">
        <f t="shared" si="19"/>
        <v>8.9285714285714281E-3</v>
      </c>
      <c r="AF28" s="1191">
        <f t="shared" si="18"/>
        <v>6.0572687224669602E-2</v>
      </c>
      <c r="AG28" s="36">
        <f t="shared" si="15"/>
        <v>1.1627906976744186E-2</v>
      </c>
      <c r="AH28" s="58">
        <f t="shared" si="7"/>
        <v>1.2611275964391691E-2</v>
      </c>
      <c r="AI28" s="58">
        <f t="shared" si="8"/>
        <v>6.834420627524076E-3</v>
      </c>
      <c r="AJ28" s="58">
        <f t="shared" si="4"/>
        <v>7.199424046076314E-3</v>
      </c>
      <c r="AK28" s="168">
        <f t="shared" si="1"/>
        <v>2.0938023450586266E-2</v>
      </c>
      <c r="AL28" s="956">
        <f t="shared" si="16"/>
        <v>4.7138047138047139E-2</v>
      </c>
      <c r="AM28" s="956">
        <f t="shared" si="14"/>
        <v>3.4965034965034968E-2</v>
      </c>
      <c r="AN28" s="1877">
        <f t="shared" si="9"/>
        <v>1.4209591474245116E-2</v>
      </c>
      <c r="AO28" s="1874">
        <f t="shared" si="10"/>
        <v>1.2227362855254461E-2</v>
      </c>
      <c r="AP28" s="1874">
        <f t="shared" si="10"/>
        <v>7.0690592713431215E-3</v>
      </c>
      <c r="AQ28" s="1874"/>
      <c r="AR28" s="1868">
        <f t="shared" si="2"/>
        <v>40321</v>
      </c>
    </row>
    <row r="29" spans="1:44" x14ac:dyDescent="0.25">
      <c r="A29" s="30">
        <v>40322</v>
      </c>
      <c r="B29" s="1180">
        <f t="shared" si="21"/>
        <v>48</v>
      </c>
      <c r="C29" s="26">
        <f>C28+'WR DATA by date'!D31</f>
        <v>132</v>
      </c>
      <c r="D29" s="26">
        <f>D28+'WR DATA by date'!I31</f>
        <v>66</v>
      </c>
      <c r="E29" s="26">
        <f>E28+'WR DATA by date'!N31</f>
        <v>91</v>
      </c>
      <c r="F29" s="26">
        <f>F28+'WR DATA by date'!S31</f>
        <v>191</v>
      </c>
      <c r="G29" s="26">
        <f>G28+'WR DATA by date'!Y31</f>
        <v>75</v>
      </c>
      <c r="H29" s="26">
        <f>H28+'WR DATA by date'!AD31</f>
        <v>33</v>
      </c>
      <c r="I29" s="26">
        <f>I28+'WR DATA by date'!AJ31</f>
        <v>17</v>
      </c>
      <c r="J29" s="26">
        <f>J28+'WR DATA by date'!AP31</f>
        <v>56</v>
      </c>
      <c r="K29" s="26">
        <f>K28+'WR DATA by date'!AV31</f>
        <v>6</v>
      </c>
      <c r="L29" s="26">
        <f>L28+'WR DATA by date'!BB31</f>
        <v>17</v>
      </c>
      <c r="M29" s="26">
        <f>M28+'WR DATA by date'!BI31</f>
        <v>22</v>
      </c>
      <c r="N29" s="26">
        <f>'WR DATA by date'!BP31+N28</f>
        <v>10</v>
      </c>
      <c r="O29" s="26">
        <f>'WR DATA by date'!BW31+O28</f>
        <v>35</v>
      </c>
      <c r="P29" s="26">
        <f>'WR DATA by date'!CD31+P28</f>
        <v>16</v>
      </c>
      <c r="Q29" s="26">
        <f>'WR DATA by date'!CK31+Q28</f>
        <v>5</v>
      </c>
      <c r="R29" s="1290">
        <f>'WR DATA by date'!CR31+R28</f>
        <v>16</v>
      </c>
      <c r="S29" s="1236">
        <f>'WR DATA by date'!CY31+S28</f>
        <v>40</v>
      </c>
      <c r="T29" s="1236">
        <f>'WR DATA by date'!DF31+T28</f>
        <v>36</v>
      </c>
      <c r="U29" s="1247">
        <f>U28+'WR DATA by date'!DM31</f>
        <v>84</v>
      </c>
      <c r="W29" s="40">
        <v>40322</v>
      </c>
      <c r="X29" s="965">
        <f t="shared" si="5"/>
        <v>2.3441786396171355E-2</v>
      </c>
      <c r="Y29" s="45">
        <f t="shared" si="20"/>
        <v>2.9216467463479414E-2</v>
      </c>
      <c r="Z29" s="36">
        <f t="shared" si="6"/>
        <v>2.0121951219512196E-2</v>
      </c>
      <c r="AA29" s="36">
        <f t="shared" si="0"/>
        <v>1.0375099760574621E-2</v>
      </c>
      <c r="AB29" s="36">
        <f t="shared" si="11"/>
        <v>2.481163938685373E-2</v>
      </c>
      <c r="AC29" s="36">
        <f t="shared" si="12"/>
        <v>4.743833017077799E-2</v>
      </c>
      <c r="AD29" s="36">
        <f t="shared" si="13"/>
        <v>2.3420865862313699E-2</v>
      </c>
      <c r="AE29" s="36">
        <f t="shared" si="19"/>
        <v>8.9285714285714281E-3</v>
      </c>
      <c r="AF29" s="1191">
        <f t="shared" si="18"/>
        <v>6.1674008810572688E-2</v>
      </c>
      <c r="AG29" s="36">
        <f t="shared" si="15"/>
        <v>1.3953488372093023E-2</v>
      </c>
      <c r="AH29" s="58">
        <f t="shared" si="7"/>
        <v>1.2611275964391691E-2</v>
      </c>
      <c r="AI29" s="58">
        <f t="shared" si="8"/>
        <v>6.834420627524076E-3</v>
      </c>
      <c r="AJ29" s="58">
        <f t="shared" si="4"/>
        <v>7.199424046076314E-3</v>
      </c>
      <c r="AK29" s="168">
        <f t="shared" si="1"/>
        <v>2.9313232830820771E-2</v>
      </c>
      <c r="AL29" s="956">
        <f t="shared" si="16"/>
        <v>5.387205387205387E-2</v>
      </c>
      <c r="AM29" s="956">
        <f t="shared" si="14"/>
        <v>3.4965034965034968E-2</v>
      </c>
      <c r="AN29" s="1877">
        <f t="shared" si="9"/>
        <v>1.4209591474245116E-2</v>
      </c>
      <c r="AO29" s="1874">
        <f t="shared" si="10"/>
        <v>1.3218770654329148E-2</v>
      </c>
      <c r="AP29" s="1874">
        <f t="shared" si="10"/>
        <v>9.7879282218597055E-3</v>
      </c>
      <c r="AQ29" s="1874"/>
      <c r="AR29" s="1868">
        <f t="shared" si="2"/>
        <v>40322</v>
      </c>
    </row>
    <row r="30" spans="1:44" x14ac:dyDescent="0.25">
      <c r="A30" s="30">
        <v>40323</v>
      </c>
      <c r="B30" s="1180">
        <f t="shared" si="21"/>
        <v>49.722222222222221</v>
      </c>
      <c r="C30" s="26">
        <f>C29+'WR DATA by date'!D32</f>
        <v>138</v>
      </c>
      <c r="D30" s="26">
        <f>D29+'WR DATA by date'!I32</f>
        <v>72</v>
      </c>
      <c r="E30" s="26">
        <f>E29+'WR DATA by date'!N32</f>
        <v>91</v>
      </c>
      <c r="F30" s="26">
        <f>F29+'WR DATA by date'!S32</f>
        <v>192</v>
      </c>
      <c r="G30" s="26">
        <f>G29+'WR DATA by date'!Y32</f>
        <v>76</v>
      </c>
      <c r="H30" s="26">
        <f>H29+'WR DATA by date'!AD32</f>
        <v>33</v>
      </c>
      <c r="I30" s="26">
        <f>I29+'WR DATA by date'!AJ32</f>
        <v>17</v>
      </c>
      <c r="J30" s="26">
        <f>J29+'WR DATA by date'!AP32</f>
        <v>60</v>
      </c>
      <c r="K30" s="26">
        <f>K29+'WR DATA by date'!AV32</f>
        <v>6</v>
      </c>
      <c r="L30" s="26">
        <f>L29+'WR DATA by date'!BB32</f>
        <v>17</v>
      </c>
      <c r="M30" s="26">
        <f>M29+'WR DATA by date'!BI32</f>
        <v>23</v>
      </c>
      <c r="N30" s="26">
        <f>'WR DATA by date'!BP32+N29</f>
        <v>15</v>
      </c>
      <c r="O30" s="26">
        <f>'WR DATA by date'!BW32+O29</f>
        <v>35</v>
      </c>
      <c r="P30" s="26">
        <f>'WR DATA by date'!CD32+P29</f>
        <v>17</v>
      </c>
      <c r="Q30" s="26">
        <f>'WR DATA by date'!CK32+Q29</f>
        <v>5</v>
      </c>
      <c r="R30" s="1290">
        <f>'WR DATA by date'!CR32+R29</f>
        <v>17</v>
      </c>
      <c r="S30" s="1236">
        <f>'WR DATA by date'!CY32+S29</f>
        <v>45</v>
      </c>
      <c r="T30" s="1236">
        <f>'WR DATA by date'!DF32+T29</f>
        <v>36</v>
      </c>
      <c r="U30" s="1247">
        <f>U29+'WR DATA by date'!DM32</f>
        <v>90</v>
      </c>
      <c r="W30" s="40">
        <v>40323</v>
      </c>
      <c r="X30" s="965">
        <f t="shared" si="5"/>
        <v>2.4449720145991168E-2</v>
      </c>
      <c r="Y30" s="45">
        <f t="shared" si="20"/>
        <v>3.054448871181939E-2</v>
      </c>
      <c r="Z30" s="36">
        <f t="shared" si="6"/>
        <v>2.1951219512195121E-2</v>
      </c>
      <c r="AA30" s="36">
        <f t="shared" si="0"/>
        <v>1.0375099760574621E-2</v>
      </c>
      <c r="AB30" s="36">
        <f t="shared" si="11"/>
        <v>2.4941543257989088E-2</v>
      </c>
      <c r="AC30" s="36">
        <f t="shared" si="12"/>
        <v>4.8070841239721697E-2</v>
      </c>
      <c r="AD30" s="36">
        <f t="shared" si="13"/>
        <v>2.3420865862313699E-2</v>
      </c>
      <c r="AE30" s="36">
        <f t="shared" si="19"/>
        <v>8.9285714285714281E-3</v>
      </c>
      <c r="AF30" s="1191">
        <f t="shared" si="18"/>
        <v>6.6079295154185022E-2</v>
      </c>
      <c r="AG30" s="36">
        <f t="shared" si="15"/>
        <v>1.3953488372093023E-2</v>
      </c>
      <c r="AH30" s="58">
        <f t="shared" si="7"/>
        <v>1.2611275964391691E-2</v>
      </c>
      <c r="AI30" s="58">
        <f t="shared" si="8"/>
        <v>7.1450761105933524E-3</v>
      </c>
      <c r="AJ30" s="58">
        <f t="shared" si="4"/>
        <v>1.079913606911447E-2</v>
      </c>
      <c r="AK30" s="168">
        <f t="shared" si="1"/>
        <v>2.9313232830820771E-2</v>
      </c>
      <c r="AL30" s="956">
        <f t="shared" si="16"/>
        <v>5.7239057239057242E-2</v>
      </c>
      <c r="AM30" s="956">
        <f t="shared" si="14"/>
        <v>3.4965034965034968E-2</v>
      </c>
      <c r="AN30" s="1877">
        <f t="shared" si="9"/>
        <v>1.5097690941385435E-2</v>
      </c>
      <c r="AO30" s="1874">
        <f t="shared" si="10"/>
        <v>1.4871116986120292E-2</v>
      </c>
      <c r="AP30" s="1874">
        <f t="shared" si="10"/>
        <v>9.7879282218597055E-3</v>
      </c>
      <c r="AQ30" s="1874"/>
      <c r="AR30" s="1868">
        <f t="shared" si="2"/>
        <v>40323</v>
      </c>
    </row>
    <row r="31" spans="1:44" x14ac:dyDescent="0.25">
      <c r="A31" s="30">
        <v>40324</v>
      </c>
      <c r="B31" s="1180">
        <f t="shared" si="21"/>
        <v>52.055555555555557</v>
      </c>
      <c r="C31" s="26">
        <f>C30+'WR DATA by date'!D33</f>
        <v>138</v>
      </c>
      <c r="D31" s="26">
        <f>D30+'WR DATA by date'!I33</f>
        <v>72</v>
      </c>
      <c r="E31" s="26">
        <f>E30+'WR DATA by date'!N33</f>
        <v>99</v>
      </c>
      <c r="F31" s="26">
        <f>F30+'WR DATA by date'!S33</f>
        <v>205</v>
      </c>
      <c r="G31" s="26">
        <f>G30+'WR DATA by date'!Y33</f>
        <v>78</v>
      </c>
      <c r="H31" s="26">
        <f>H30+'WR DATA by date'!AD33</f>
        <v>36</v>
      </c>
      <c r="I31" s="26">
        <f>I30+'WR DATA by date'!AJ33</f>
        <v>18</v>
      </c>
      <c r="J31" s="26">
        <f>J30+'WR DATA by date'!AP33</f>
        <v>67</v>
      </c>
      <c r="K31" s="26">
        <f>K30+'WR DATA by date'!AV33</f>
        <v>6</v>
      </c>
      <c r="L31" s="26">
        <f>L30+'WR DATA by date'!BB33</f>
        <v>17</v>
      </c>
      <c r="M31" s="26">
        <f>M30+'WR DATA by date'!BI33</f>
        <v>24</v>
      </c>
      <c r="N31" s="26">
        <f>'WR DATA by date'!BP33+N30</f>
        <v>15</v>
      </c>
      <c r="O31" s="189">
        <f>'WR DATA by date'!BW33+O30</f>
        <v>36</v>
      </c>
      <c r="P31" s="26">
        <f>'WR DATA by date'!CD33+P30</f>
        <v>17</v>
      </c>
      <c r="Q31" s="26">
        <f>'WR DATA by date'!CK33+Q30</f>
        <v>5</v>
      </c>
      <c r="R31" s="1290">
        <f>'WR DATA by date'!CR33+R30</f>
        <v>22</v>
      </c>
      <c r="S31" s="1236">
        <f>'WR DATA by date'!CY33+S30</f>
        <v>45</v>
      </c>
      <c r="T31" s="1236">
        <f>'WR DATA by date'!DF33+T30</f>
        <v>37</v>
      </c>
      <c r="U31" s="1247">
        <f>U30+'WR DATA by date'!DM33</f>
        <v>102</v>
      </c>
      <c r="W31" s="40">
        <v>40324</v>
      </c>
      <c r="X31" s="965">
        <f t="shared" si="5"/>
        <v>2.5565834624099129E-2</v>
      </c>
      <c r="Y31" s="45">
        <f t="shared" si="20"/>
        <v>3.054448871181939E-2</v>
      </c>
      <c r="Z31" s="36">
        <f t="shared" si="6"/>
        <v>2.1951219512195121E-2</v>
      </c>
      <c r="AA31" s="36">
        <f t="shared" si="0"/>
        <v>1.1287196442822939E-2</v>
      </c>
      <c r="AB31" s="36">
        <f t="shared" si="11"/>
        <v>2.6630293582748765E-2</v>
      </c>
      <c r="AC31" s="36">
        <f t="shared" si="12"/>
        <v>4.9335863377609111E-2</v>
      </c>
      <c r="AD31" s="36">
        <f t="shared" si="13"/>
        <v>2.5550035486160399E-2</v>
      </c>
      <c r="AE31" s="36">
        <f t="shared" si="19"/>
        <v>9.4537815126050414E-3</v>
      </c>
      <c r="AF31" s="1191">
        <f t="shared" si="18"/>
        <v>7.3788546255506612E-2</v>
      </c>
      <c r="AG31" s="36">
        <f t="shared" si="15"/>
        <v>1.3953488372093023E-2</v>
      </c>
      <c r="AH31" s="58">
        <f t="shared" si="7"/>
        <v>1.2611275964391691E-2</v>
      </c>
      <c r="AI31" s="58">
        <f t="shared" si="8"/>
        <v>7.4557315936626279E-3</v>
      </c>
      <c r="AJ31" s="58">
        <f t="shared" si="4"/>
        <v>1.079913606911447E-2</v>
      </c>
      <c r="AK31" s="168">
        <f t="shared" si="1"/>
        <v>3.015075376884422E-2</v>
      </c>
      <c r="AL31" s="956">
        <f t="shared" si="16"/>
        <v>5.7239057239057242E-2</v>
      </c>
      <c r="AM31" s="956">
        <f t="shared" si="14"/>
        <v>3.4965034965034968E-2</v>
      </c>
      <c r="AN31" s="1877">
        <f t="shared" si="9"/>
        <v>1.9538188277087035E-2</v>
      </c>
      <c r="AO31" s="1874">
        <f t="shared" si="10"/>
        <v>1.4871116986120292E-2</v>
      </c>
      <c r="AP31" s="1874">
        <f t="shared" si="10"/>
        <v>1.0059815116911366E-2</v>
      </c>
      <c r="AQ31" s="1874"/>
      <c r="AR31" s="1868">
        <f t="shared" si="2"/>
        <v>40324</v>
      </c>
    </row>
    <row r="32" spans="1:44" x14ac:dyDescent="0.25">
      <c r="A32" s="30">
        <v>40325</v>
      </c>
      <c r="B32" s="1180">
        <f t="shared" si="21"/>
        <v>59.833333333333336</v>
      </c>
      <c r="C32" s="26">
        <f>C31+'WR DATA by date'!D34</f>
        <v>164</v>
      </c>
      <c r="D32" s="26">
        <f>D31+'WR DATA by date'!I34</f>
        <v>78</v>
      </c>
      <c r="E32" s="26">
        <f>E31+'WR DATA by date'!N34</f>
        <v>120</v>
      </c>
      <c r="F32" s="26">
        <f>F31+'WR DATA by date'!S34</f>
        <v>249</v>
      </c>
      <c r="G32" s="26">
        <f>G31+'WR DATA by date'!Y34</f>
        <v>89</v>
      </c>
      <c r="H32" s="26">
        <f>H31+'WR DATA by date'!AD34</f>
        <v>48</v>
      </c>
      <c r="I32" s="26">
        <f>I31+'WR DATA by date'!AJ34</f>
        <v>22</v>
      </c>
      <c r="J32" s="26">
        <f>J31+'WR DATA by date'!AP34</f>
        <v>67</v>
      </c>
      <c r="K32" s="26">
        <f>K31+'WR DATA by date'!AV34</f>
        <v>6</v>
      </c>
      <c r="L32" s="26">
        <f>L31+'WR DATA by date'!BB34</f>
        <v>17</v>
      </c>
      <c r="M32" s="26">
        <f>M31+'WR DATA by date'!BI34</f>
        <v>24</v>
      </c>
      <c r="N32" s="26">
        <f>'WR DATA by date'!BP34+N31</f>
        <v>15</v>
      </c>
      <c r="O32" s="189">
        <f>'WR DATA by date'!BW34+O31</f>
        <v>44</v>
      </c>
      <c r="P32" s="26">
        <f>'WR DATA by date'!CD34+P31</f>
        <v>18</v>
      </c>
      <c r="Q32" s="26">
        <f>'WR DATA by date'!CK34+Q31</f>
        <v>5</v>
      </c>
      <c r="R32" s="1290">
        <f>'WR DATA by date'!CR34+R31</f>
        <v>22</v>
      </c>
      <c r="S32" s="1236">
        <f>'WR DATA by date'!CY34+S31</f>
        <v>46</v>
      </c>
      <c r="T32" s="1236">
        <f>'WR DATA by date'!DF34+T31</f>
        <v>43</v>
      </c>
      <c r="U32" s="1247">
        <f>U31+'WR DATA by date'!DM34</f>
        <v>102</v>
      </c>
      <c r="W32" s="40">
        <v>40325</v>
      </c>
      <c r="X32" s="965">
        <f t="shared" si="5"/>
        <v>2.8082398693771812E-2</v>
      </c>
      <c r="Y32" s="45">
        <f t="shared" si="20"/>
        <v>3.6299247454625941E-2</v>
      </c>
      <c r="Z32" s="36">
        <f t="shared" si="6"/>
        <v>2.3780487804878049E-2</v>
      </c>
      <c r="AA32" s="36">
        <f t="shared" si="0"/>
        <v>1.3681450233724775E-2</v>
      </c>
      <c r="AB32" s="36">
        <f t="shared" si="11"/>
        <v>3.2346063912704601E-2</v>
      </c>
      <c r="AC32" s="36">
        <f t="shared" si="12"/>
        <v>5.6293485135989876E-2</v>
      </c>
      <c r="AD32" s="36">
        <f t="shared" si="13"/>
        <v>3.4066713981547196E-2</v>
      </c>
      <c r="AE32" s="36">
        <f t="shared" si="19"/>
        <v>1.1554621848739496E-2</v>
      </c>
      <c r="AF32" s="1191">
        <f t="shared" si="18"/>
        <v>7.3788546255506612E-2</v>
      </c>
      <c r="AG32" s="36">
        <f t="shared" si="15"/>
        <v>1.3953488372093023E-2</v>
      </c>
      <c r="AH32" s="58">
        <f t="shared" si="7"/>
        <v>1.2611275964391691E-2</v>
      </c>
      <c r="AI32" s="58">
        <f t="shared" si="8"/>
        <v>7.4557315936626279E-3</v>
      </c>
      <c r="AJ32" s="58">
        <f t="shared" si="4"/>
        <v>1.079913606911447E-2</v>
      </c>
      <c r="AK32" s="168">
        <f t="shared" si="1"/>
        <v>3.6850921273031828E-2</v>
      </c>
      <c r="AL32" s="956">
        <f t="shared" si="16"/>
        <v>6.0606060606060608E-2</v>
      </c>
      <c r="AM32" s="956">
        <f t="shared" si="14"/>
        <v>3.4965034965034968E-2</v>
      </c>
      <c r="AN32" s="1877">
        <f t="shared" si="9"/>
        <v>1.9538188277087035E-2</v>
      </c>
      <c r="AO32" s="1874">
        <f t="shared" si="10"/>
        <v>1.520158625247852E-2</v>
      </c>
      <c r="AP32" s="1874">
        <f t="shared" si="10"/>
        <v>1.1691136487221317E-2</v>
      </c>
      <c r="AQ32" s="1874"/>
      <c r="AR32" s="1868">
        <f t="shared" si="2"/>
        <v>40325</v>
      </c>
    </row>
    <row r="33" spans="1:44" x14ac:dyDescent="0.25">
      <c r="A33" s="30">
        <v>40326</v>
      </c>
      <c r="B33" s="1180">
        <f t="shared" si="21"/>
        <v>62.111111111111114</v>
      </c>
      <c r="C33" s="26">
        <f>C32+'WR DATA by date'!D35</f>
        <v>170</v>
      </c>
      <c r="D33" s="26">
        <f>D32+'WR DATA by date'!I35</f>
        <v>88</v>
      </c>
      <c r="E33" s="26">
        <f>E32+'WR DATA by date'!N35</f>
        <v>122</v>
      </c>
      <c r="F33" s="26">
        <f>F32+'WR DATA by date'!S35</f>
        <v>254</v>
      </c>
      <c r="G33" s="26">
        <f>G32+'WR DATA by date'!Y35</f>
        <v>89</v>
      </c>
      <c r="H33" s="26">
        <f>H32+'WR DATA by date'!AD35</f>
        <v>48</v>
      </c>
      <c r="I33" s="26">
        <f>I32+'WR DATA by date'!AJ35</f>
        <v>22</v>
      </c>
      <c r="J33" s="26">
        <f>J32+'WR DATA by date'!AP35</f>
        <v>69</v>
      </c>
      <c r="K33" s="26">
        <f>K32+'WR DATA by date'!AV35</f>
        <v>7</v>
      </c>
      <c r="L33" s="26">
        <f>L32+'WR DATA by date'!BB35</f>
        <v>17</v>
      </c>
      <c r="M33" s="26">
        <f>M32+'WR DATA by date'!BI35</f>
        <v>24</v>
      </c>
      <c r="N33" s="26">
        <f>'WR DATA by date'!BP35+N32</f>
        <v>21</v>
      </c>
      <c r="O33" s="54">
        <f>'WR DATA by date'!BW35+O32</f>
        <v>44</v>
      </c>
      <c r="P33" s="26">
        <f>'WR DATA by date'!CD35+P32</f>
        <v>19</v>
      </c>
      <c r="Q33" s="26">
        <f>'WR DATA by date'!CK35+Q32</f>
        <v>5</v>
      </c>
      <c r="R33" s="1290">
        <f>'WR DATA by date'!CR35+R32</f>
        <v>25</v>
      </c>
      <c r="S33" s="1236">
        <f>'WR DATA by date'!CY35+S32</f>
        <v>51</v>
      </c>
      <c r="T33" s="1236">
        <f>'WR DATA by date'!DF35+T32</f>
        <v>43</v>
      </c>
      <c r="U33" s="1247"/>
      <c r="W33" s="40">
        <v>40326</v>
      </c>
      <c r="X33" s="965">
        <f t="shared" si="5"/>
        <v>2.9292724935849588E-2</v>
      </c>
      <c r="Y33" s="45">
        <f t="shared" si="20"/>
        <v>3.7627268702965913E-2</v>
      </c>
      <c r="Z33" s="36">
        <f t="shared" si="6"/>
        <v>2.6829268292682926E-2</v>
      </c>
      <c r="AA33" s="36">
        <f t="shared" si="0"/>
        <v>1.3909474404286854E-2</v>
      </c>
      <c r="AB33" s="36">
        <f t="shared" si="11"/>
        <v>3.2995583268381395E-2</v>
      </c>
      <c r="AC33" s="36">
        <f t="shared" si="12"/>
        <v>5.6293485135989876E-2</v>
      </c>
      <c r="AD33" s="36">
        <f t="shared" si="13"/>
        <v>3.4066713981547196E-2</v>
      </c>
      <c r="AE33" s="36">
        <f t="shared" si="19"/>
        <v>1.1554621848739496E-2</v>
      </c>
      <c r="AF33" s="1191">
        <f t="shared" si="18"/>
        <v>7.5991189427312769E-2</v>
      </c>
      <c r="AG33" s="36">
        <f t="shared" si="15"/>
        <v>1.627906976744186E-2</v>
      </c>
      <c r="AH33" s="58">
        <f t="shared" si="7"/>
        <v>1.2611275964391691E-2</v>
      </c>
      <c r="AI33" s="58">
        <f t="shared" si="8"/>
        <v>7.4557315936626279E-3</v>
      </c>
      <c r="AJ33" s="58">
        <f t="shared" si="4"/>
        <v>1.511879049676026E-2</v>
      </c>
      <c r="AK33" s="168">
        <f t="shared" si="1"/>
        <v>3.6850921273031828E-2</v>
      </c>
      <c r="AL33" s="956">
        <f t="shared" si="16"/>
        <v>6.3973063973063973E-2</v>
      </c>
      <c r="AM33" s="956">
        <f t="shared" si="14"/>
        <v>3.4965034965034968E-2</v>
      </c>
      <c r="AN33" s="1877">
        <f t="shared" si="9"/>
        <v>2.2202486678507993E-2</v>
      </c>
      <c r="AO33" s="1874">
        <f t="shared" si="10"/>
        <v>1.6853932584269662E-2</v>
      </c>
      <c r="AP33" s="1874">
        <f t="shared" si="10"/>
        <v>1.1691136487221317E-2</v>
      </c>
      <c r="AQ33" s="1874"/>
      <c r="AR33" s="1868">
        <f t="shared" si="2"/>
        <v>40326</v>
      </c>
    </row>
    <row r="34" spans="1:44" x14ac:dyDescent="0.25">
      <c r="A34" s="30">
        <v>40327</v>
      </c>
      <c r="B34" s="1180">
        <f t="shared" si="21"/>
        <v>64.555555555555557</v>
      </c>
      <c r="C34" s="26">
        <f>C33+'WR DATA by date'!D36</f>
        <v>170</v>
      </c>
      <c r="D34" s="26">
        <f>D33+'WR DATA by date'!I36</f>
        <v>88</v>
      </c>
      <c r="E34" s="26">
        <f>E33+'WR DATA by date'!N36</f>
        <v>132</v>
      </c>
      <c r="F34" s="26">
        <f>F33+'WR DATA by date'!S36</f>
        <v>267</v>
      </c>
      <c r="G34" s="26">
        <f>G33+'WR DATA by date'!Y36</f>
        <v>90</v>
      </c>
      <c r="H34" s="26">
        <f>H33+'WR DATA by date'!AD36</f>
        <v>49</v>
      </c>
      <c r="I34" s="26">
        <f>I33+'WR DATA by date'!AJ36</f>
        <v>24</v>
      </c>
      <c r="J34" s="26">
        <f>J33+'WR DATA by date'!AP36</f>
        <v>69</v>
      </c>
      <c r="K34" s="26">
        <f>K33+'WR DATA by date'!AV36</f>
        <v>7</v>
      </c>
      <c r="L34" s="26">
        <f>L33+'WR DATA by date'!BB36</f>
        <v>22</v>
      </c>
      <c r="M34" s="26">
        <f>M33+'WR DATA by date'!BI36</f>
        <v>25</v>
      </c>
      <c r="N34" s="26">
        <f>'WR DATA by date'!BP36+N33</f>
        <v>21</v>
      </c>
      <c r="O34" s="54">
        <f>'WR DATA by date'!BW36+O33</f>
        <v>45</v>
      </c>
      <c r="P34" s="26">
        <f>'WR DATA by date'!CD36+P33</f>
        <v>20</v>
      </c>
      <c r="Q34" s="26">
        <f>'WR DATA by date'!CK36+Q33</f>
        <v>5</v>
      </c>
      <c r="R34" s="1290">
        <f>'WR DATA by date'!CR36+R33</f>
        <v>27</v>
      </c>
      <c r="S34" s="1236">
        <f>'WR DATA by date'!CY36+S33</f>
        <v>53</v>
      </c>
      <c r="T34" s="1236">
        <f>'WR DATA by date'!DF36+T33</f>
        <v>48</v>
      </c>
      <c r="U34" s="1247"/>
      <c r="W34" s="40">
        <v>40327</v>
      </c>
      <c r="X34" s="965">
        <f t="shared" si="5"/>
        <v>3.0250640278401686E-2</v>
      </c>
      <c r="Y34" s="45">
        <f t="shared" si="20"/>
        <v>3.7627268702965913E-2</v>
      </c>
      <c r="Z34" s="36">
        <f t="shared" si="6"/>
        <v>2.6829268292682926E-2</v>
      </c>
      <c r="AA34" s="36">
        <f t="shared" si="0"/>
        <v>1.5049595257097252E-2</v>
      </c>
      <c r="AB34" s="36">
        <f t="shared" si="11"/>
        <v>3.4684333593141076E-2</v>
      </c>
      <c r="AC34" s="36">
        <f t="shared" si="12"/>
        <v>5.6925996204933584E-2</v>
      </c>
      <c r="AD34" s="36">
        <f t="shared" si="13"/>
        <v>3.47764371894961E-2</v>
      </c>
      <c r="AE34" s="36">
        <f t="shared" si="19"/>
        <v>1.2605042016806723E-2</v>
      </c>
      <c r="AF34" s="1191">
        <f t="shared" si="18"/>
        <v>7.5991189427312769E-2</v>
      </c>
      <c r="AG34" s="36">
        <f t="shared" si="15"/>
        <v>1.627906976744186E-2</v>
      </c>
      <c r="AH34" s="58">
        <f t="shared" si="7"/>
        <v>1.6320474777448073E-2</v>
      </c>
      <c r="AI34" s="58">
        <f t="shared" si="8"/>
        <v>7.7663870767319043E-3</v>
      </c>
      <c r="AJ34" s="58">
        <f t="shared" si="4"/>
        <v>1.511879049676026E-2</v>
      </c>
      <c r="AK34" s="168">
        <f t="shared" si="1"/>
        <v>3.7688442211055273E-2</v>
      </c>
      <c r="AL34" s="956">
        <f t="shared" si="16"/>
        <v>6.7340067340067339E-2</v>
      </c>
      <c r="AM34" s="956">
        <f t="shared" si="14"/>
        <v>3.4965034965034968E-2</v>
      </c>
      <c r="AN34" s="1877">
        <f t="shared" si="9"/>
        <v>2.3978685612788632E-2</v>
      </c>
      <c r="AO34" s="1874">
        <f t="shared" si="10"/>
        <v>1.751487111698612E-2</v>
      </c>
      <c r="AP34" s="1874">
        <f t="shared" si="10"/>
        <v>1.3050570962479609E-2</v>
      </c>
      <c r="AQ34" s="1874"/>
      <c r="AR34" s="1868">
        <f t="shared" si="2"/>
        <v>40327</v>
      </c>
    </row>
    <row r="35" spans="1:44" x14ac:dyDescent="0.25">
      <c r="A35" s="30">
        <v>40328</v>
      </c>
      <c r="B35" s="1180">
        <f t="shared" si="21"/>
        <v>73.055555555555557</v>
      </c>
      <c r="C35" s="26">
        <f>C34+'WR DATA by date'!D37</f>
        <v>204</v>
      </c>
      <c r="D35" s="26">
        <f>D34+'WR DATA by date'!I37</f>
        <v>97</v>
      </c>
      <c r="E35" s="26">
        <f>E34+'WR DATA by date'!N37</f>
        <v>157</v>
      </c>
      <c r="F35" s="26">
        <f>F34+'WR DATA by date'!S37</f>
        <v>307</v>
      </c>
      <c r="G35" s="26">
        <f>G34+'WR DATA by date'!Y37</f>
        <v>100</v>
      </c>
      <c r="H35" s="26">
        <f>H34+'WR DATA by date'!AD37</f>
        <v>55</v>
      </c>
      <c r="I35" s="26">
        <f>I34+'WR DATA by date'!AJ37</f>
        <v>30</v>
      </c>
      <c r="J35" s="26">
        <f>J34+'WR DATA by date'!AP37</f>
        <v>69</v>
      </c>
      <c r="K35" s="26">
        <f>K34+'WR DATA by date'!AV37</f>
        <v>7</v>
      </c>
      <c r="L35" s="26">
        <f>L34+'WR DATA by date'!BB37</f>
        <v>22</v>
      </c>
      <c r="M35" s="26">
        <f>M34+'WR DATA by date'!BI37</f>
        <v>25</v>
      </c>
      <c r="N35" s="26">
        <f>'WR DATA by date'!BP37+N34</f>
        <v>23</v>
      </c>
      <c r="O35" s="54">
        <f>'WR DATA by date'!BW37+O34</f>
        <v>48</v>
      </c>
      <c r="P35" s="26">
        <f>'WR DATA by date'!CD37+P34</f>
        <v>20</v>
      </c>
      <c r="Q35" s="26">
        <f>'WR DATA by date'!CK37+Q34</f>
        <v>6</v>
      </c>
      <c r="R35" s="1290">
        <f>'WR DATA by date'!CR37+R34</f>
        <v>27</v>
      </c>
      <c r="S35" s="1236">
        <f>'WR DATA by date'!CY37+S34</f>
        <v>65</v>
      </c>
      <c r="T35" s="1236">
        <f>'WR DATA by date'!DF37+T34</f>
        <v>53</v>
      </c>
      <c r="U35" s="1247"/>
      <c r="W35" s="40">
        <v>40328</v>
      </c>
      <c r="X35" s="965">
        <f t="shared" si="5"/>
        <v>3.2935142716526117E-2</v>
      </c>
      <c r="Y35" s="45">
        <f t="shared" si="20"/>
        <v>4.5152722443559098E-2</v>
      </c>
      <c r="Z35" s="36">
        <f t="shared" si="6"/>
        <v>2.9573170731707316E-2</v>
      </c>
      <c r="AA35" s="36">
        <f t="shared" ref="AA35:AA66" si="22">E35/E$155</f>
        <v>1.7899897389123245E-2</v>
      </c>
      <c r="AB35" s="36">
        <f t="shared" si="11"/>
        <v>3.9880488438555468E-2</v>
      </c>
      <c r="AC35" s="36">
        <f t="shared" si="12"/>
        <v>6.3251106894370648E-2</v>
      </c>
      <c r="AD35" s="36">
        <f t="shared" si="13"/>
        <v>3.9034776437189493E-2</v>
      </c>
      <c r="AE35" s="36">
        <f t="shared" si="19"/>
        <v>1.5756302521008403E-2</v>
      </c>
      <c r="AF35" s="1191">
        <f t="shared" si="18"/>
        <v>7.5991189427312769E-2</v>
      </c>
      <c r="AG35" s="36">
        <f t="shared" si="15"/>
        <v>1.627906976744186E-2</v>
      </c>
      <c r="AH35" s="58">
        <f t="shared" si="7"/>
        <v>1.6320474777448073E-2</v>
      </c>
      <c r="AI35" s="58">
        <f t="shared" si="8"/>
        <v>7.7663870767319043E-3</v>
      </c>
      <c r="AJ35" s="58">
        <f t="shared" si="4"/>
        <v>1.6558675305975521E-2</v>
      </c>
      <c r="AK35" s="168">
        <f t="shared" ref="AK35:AK66" si="23">O35/O$155</f>
        <v>4.0201005025125629E-2</v>
      </c>
      <c r="AL35" s="956">
        <f t="shared" si="16"/>
        <v>6.7340067340067339E-2</v>
      </c>
      <c r="AM35" s="956">
        <f t="shared" si="14"/>
        <v>4.195804195804196E-2</v>
      </c>
      <c r="AN35" s="1877">
        <f t="shared" si="9"/>
        <v>2.3978685612788632E-2</v>
      </c>
      <c r="AO35" s="1874">
        <f t="shared" si="10"/>
        <v>2.1480502313284865E-2</v>
      </c>
      <c r="AP35" s="1874">
        <f t="shared" si="10"/>
        <v>1.4410005437737902E-2</v>
      </c>
      <c r="AQ35" s="1874"/>
      <c r="AR35" s="1868">
        <f t="shared" si="2"/>
        <v>40328</v>
      </c>
    </row>
    <row r="36" spans="1:44" x14ac:dyDescent="0.25">
      <c r="A36" s="30">
        <v>40329</v>
      </c>
      <c r="B36" s="1180">
        <f t="shared" si="21"/>
        <v>76.388888888888886</v>
      </c>
      <c r="C36" s="26">
        <f>C35+'WR DATA by date'!D38</f>
        <v>207</v>
      </c>
      <c r="D36" s="26">
        <f>D35+'WR DATA by date'!I38</f>
        <v>109</v>
      </c>
      <c r="E36" s="26">
        <f>E35+'WR DATA by date'!N38</f>
        <v>159</v>
      </c>
      <c r="F36" s="26">
        <f>F35+'WR DATA by date'!S38</f>
        <v>317</v>
      </c>
      <c r="G36" s="26">
        <f>G35+'WR DATA by date'!Y38</f>
        <v>103</v>
      </c>
      <c r="H36" s="26">
        <f>H35+'WR DATA by date'!AD38</f>
        <v>57</v>
      </c>
      <c r="I36" s="26">
        <f>I35+'WR DATA by date'!AJ38</f>
        <v>30</v>
      </c>
      <c r="J36" s="26">
        <f>J35+'WR DATA by date'!AP38</f>
        <v>72</v>
      </c>
      <c r="K36" s="26">
        <f>K35+'WR DATA by date'!AV38</f>
        <v>8</v>
      </c>
      <c r="L36" s="26">
        <f>L35+'WR DATA by date'!BB38</f>
        <v>23</v>
      </c>
      <c r="M36" s="26">
        <f>M35+'WR DATA by date'!BI38</f>
        <v>27</v>
      </c>
      <c r="N36" s="26">
        <f>'WR DATA by date'!BP38+N35</f>
        <v>26</v>
      </c>
      <c r="O36" s="54">
        <f>'WR DATA by date'!BW38+O35</f>
        <v>49</v>
      </c>
      <c r="P36" s="26">
        <f>'WR DATA by date'!CD38+P35</f>
        <v>21</v>
      </c>
      <c r="Q36" s="26">
        <f>'WR DATA by date'!CK38+Q35</f>
        <v>6</v>
      </c>
      <c r="R36" s="1290">
        <f>'WR DATA by date'!CR38+R35</f>
        <v>28</v>
      </c>
      <c r="S36" s="1236">
        <f>'WR DATA by date'!CY38+S35</f>
        <v>80</v>
      </c>
      <c r="T36" s="1236">
        <f>'WR DATA by date'!DF38+T35</f>
        <v>53</v>
      </c>
      <c r="U36" s="1247"/>
      <c r="W36" s="40">
        <v>40329</v>
      </c>
      <c r="X36" s="965">
        <f t="shared" si="5"/>
        <v>3.4511185859712329E-2</v>
      </c>
      <c r="Y36" s="45">
        <f t="shared" si="20"/>
        <v>4.5816733067729085E-2</v>
      </c>
      <c r="Z36" s="36">
        <f t="shared" si="6"/>
        <v>3.3231707317073172E-2</v>
      </c>
      <c r="AA36" s="36">
        <f t="shared" si="22"/>
        <v>1.8127921559685328E-2</v>
      </c>
      <c r="AB36" s="36">
        <f t="shared" si="11"/>
        <v>4.1179527149909065E-2</v>
      </c>
      <c r="AC36" s="36">
        <f t="shared" si="12"/>
        <v>6.5148640101201777E-2</v>
      </c>
      <c r="AD36" s="36">
        <f t="shared" si="13"/>
        <v>4.0454222853087293E-2</v>
      </c>
      <c r="AE36" s="36">
        <f t="shared" si="19"/>
        <v>1.5756302521008403E-2</v>
      </c>
      <c r="AF36" s="1191">
        <f t="shared" si="18"/>
        <v>7.9295154185022032E-2</v>
      </c>
      <c r="AG36" s="36">
        <f t="shared" si="15"/>
        <v>1.8604651162790697E-2</v>
      </c>
      <c r="AH36" s="58">
        <f t="shared" si="7"/>
        <v>1.7062314540059347E-2</v>
      </c>
      <c r="AI36" s="58">
        <f t="shared" si="8"/>
        <v>8.3876980428704562E-3</v>
      </c>
      <c r="AJ36" s="58">
        <f t="shared" ref="AJ36:AJ67" si="24">N36/N$155</f>
        <v>1.8718502519798418E-2</v>
      </c>
      <c r="AK36" s="168">
        <f t="shared" si="23"/>
        <v>4.1038525963149081E-2</v>
      </c>
      <c r="AL36" s="956">
        <f t="shared" si="16"/>
        <v>7.0707070707070704E-2</v>
      </c>
      <c r="AM36" s="956">
        <f t="shared" si="14"/>
        <v>4.195804195804196E-2</v>
      </c>
      <c r="AN36" s="1877">
        <f t="shared" si="9"/>
        <v>2.4866785079928951E-2</v>
      </c>
      <c r="AO36" s="1874">
        <f t="shared" si="10"/>
        <v>2.6437541308658295E-2</v>
      </c>
      <c r="AP36" s="1874">
        <f t="shared" si="10"/>
        <v>1.4410005437737902E-2</v>
      </c>
      <c r="AQ36" s="1874"/>
      <c r="AR36" s="1868">
        <f t="shared" si="2"/>
        <v>40329</v>
      </c>
    </row>
    <row r="37" spans="1:44" x14ac:dyDescent="0.25">
      <c r="A37" s="31">
        <v>40330</v>
      </c>
      <c r="B37" s="1181">
        <f t="shared" si="21"/>
        <v>80.666666666666671</v>
      </c>
      <c r="C37" s="27">
        <f>C36+'WR DATA by date'!D39</f>
        <v>207</v>
      </c>
      <c r="D37" s="27">
        <f>D36+'WR DATA by date'!I39</f>
        <v>109</v>
      </c>
      <c r="E37" s="27">
        <f>E36+'WR DATA by date'!N39</f>
        <v>172</v>
      </c>
      <c r="F37" s="27">
        <f>F36+'WR DATA by date'!S39</f>
        <v>336</v>
      </c>
      <c r="G37" s="53">
        <f>G36+'WR DATA by date'!Y39</f>
        <v>107</v>
      </c>
      <c r="H37" s="27">
        <f>H36+'WR DATA by date'!AD39</f>
        <v>58</v>
      </c>
      <c r="I37" s="27">
        <f>I36+'WR DATA by date'!AJ39</f>
        <v>33</v>
      </c>
      <c r="J37" s="27">
        <f>J36+'WR DATA by date'!AP39</f>
        <v>85</v>
      </c>
      <c r="K37" s="27">
        <f>K36+'WR DATA by date'!AV39</f>
        <v>8</v>
      </c>
      <c r="L37" s="53">
        <f>L36+'WR DATA by date'!BB39</f>
        <v>27</v>
      </c>
      <c r="M37" s="53">
        <f>M36+'WR DATA by date'!BI39</f>
        <v>32</v>
      </c>
      <c r="N37" s="53">
        <f>'WR DATA by date'!BP39+N36</f>
        <v>26</v>
      </c>
      <c r="O37" s="53">
        <f>'WR DATA by date'!BW39+O36</f>
        <v>50</v>
      </c>
      <c r="P37" s="53">
        <f>'WR DATA by date'!CD39+P36</f>
        <v>23</v>
      </c>
      <c r="Q37" s="53">
        <f>'WR DATA by date'!CK39+Q36</f>
        <v>7</v>
      </c>
      <c r="R37" s="1289">
        <f>'WR DATA by date'!CR39+R36</f>
        <v>30</v>
      </c>
      <c r="S37" s="1289">
        <f>'WR DATA by date'!CY39+S36</f>
        <v>82</v>
      </c>
      <c r="T37" s="1289">
        <f>'WR DATA by date'!DF39+T36</f>
        <v>60</v>
      </c>
      <c r="U37" s="1247"/>
      <c r="W37" s="41">
        <v>40330</v>
      </c>
      <c r="X37" s="1226">
        <f t="shared" si="5"/>
        <v>3.7094987297266624E-2</v>
      </c>
      <c r="Y37" s="43">
        <f t="shared" si="20"/>
        <v>4.5816733067729085E-2</v>
      </c>
      <c r="Z37" s="34">
        <f t="shared" ref="Z37:Z68" si="25">D37/D$155</f>
        <v>3.3231707317073172E-2</v>
      </c>
      <c r="AA37" s="34">
        <f t="shared" si="22"/>
        <v>1.9610078668338846E-2</v>
      </c>
      <c r="AB37" s="34">
        <f t="shared" si="11"/>
        <v>4.3647700701480906E-2</v>
      </c>
      <c r="AC37" s="34">
        <f t="shared" si="12"/>
        <v>6.7678684376976592E-2</v>
      </c>
      <c r="AD37" s="34">
        <f t="shared" si="13"/>
        <v>4.1163946061036197E-2</v>
      </c>
      <c r="AE37" s="34">
        <f t="shared" si="19"/>
        <v>1.7331932773109245E-2</v>
      </c>
      <c r="AF37" s="1192">
        <f t="shared" si="18"/>
        <v>9.361233480176212E-2</v>
      </c>
      <c r="AG37" s="34">
        <f t="shared" si="15"/>
        <v>1.8604651162790697E-2</v>
      </c>
      <c r="AH37" s="34">
        <f t="shared" ref="AH37:AH68" si="26">L37/L$155</f>
        <v>2.0029673590504452E-2</v>
      </c>
      <c r="AI37" s="57">
        <f t="shared" ref="AI37:AI68" si="27">M37/M$155</f>
        <v>9.9409754582168372E-3</v>
      </c>
      <c r="AJ37" s="57">
        <f t="shared" si="24"/>
        <v>1.8718502519798418E-2</v>
      </c>
      <c r="AK37" s="57">
        <f t="shared" si="23"/>
        <v>4.1876046901172533E-2</v>
      </c>
      <c r="AL37" s="953">
        <f t="shared" si="16"/>
        <v>7.7441077441077436E-2</v>
      </c>
      <c r="AM37" s="953">
        <f t="shared" si="14"/>
        <v>4.8951048951048952E-2</v>
      </c>
      <c r="AN37" s="1875">
        <f t="shared" ref="AN37:AN68" si="28">R37/R$155</f>
        <v>2.664298401420959E-2</v>
      </c>
      <c r="AO37" s="1875">
        <f t="shared" si="10"/>
        <v>2.7098479841374753E-2</v>
      </c>
      <c r="AP37" s="1875">
        <f t="shared" si="10"/>
        <v>1.6313213703099509E-2</v>
      </c>
      <c r="AQ37" s="1875"/>
      <c r="AR37" s="1869">
        <f t="shared" si="2"/>
        <v>40330</v>
      </c>
    </row>
    <row r="38" spans="1:44" x14ac:dyDescent="0.25">
      <c r="A38" s="30">
        <v>40331</v>
      </c>
      <c r="B38" s="1180">
        <f t="shared" si="21"/>
        <v>94.055555555555557</v>
      </c>
      <c r="C38" s="26">
        <f>C37+'WR DATA by date'!D40</f>
        <v>250</v>
      </c>
      <c r="D38" s="26">
        <f>D37+'WR DATA by date'!I40</f>
        <v>123</v>
      </c>
      <c r="E38" s="26">
        <f>E37+'WR DATA by date'!N40</f>
        <v>204</v>
      </c>
      <c r="F38" s="26">
        <f>F37+'WR DATA by date'!S40</f>
        <v>409</v>
      </c>
      <c r="G38" s="26">
        <f>G37+'WR DATA by date'!Y40</f>
        <v>123</v>
      </c>
      <c r="H38" s="26">
        <f>H37+'WR DATA by date'!AD40</f>
        <v>69</v>
      </c>
      <c r="I38" s="26">
        <f>I37+'WR DATA by date'!AJ40</f>
        <v>56</v>
      </c>
      <c r="J38" s="26">
        <f>J37+'WR DATA by date'!AP40</f>
        <v>85</v>
      </c>
      <c r="K38" s="26">
        <f>K37+'WR DATA by date'!AV40</f>
        <v>8</v>
      </c>
      <c r="L38" s="26">
        <f>L37+'WR DATA by date'!BB40</f>
        <v>27</v>
      </c>
      <c r="M38" s="26">
        <f>M37+'WR DATA by date'!BI40</f>
        <v>32</v>
      </c>
      <c r="N38" s="26">
        <f>'WR DATA by date'!BP40+N37</f>
        <v>27</v>
      </c>
      <c r="O38" s="189">
        <f>'WR DATA by date'!BW40+O37</f>
        <v>53</v>
      </c>
      <c r="P38" s="26">
        <f>'WR DATA by date'!CD40+P37</f>
        <v>24</v>
      </c>
      <c r="Q38" s="26">
        <f>'WR DATA by date'!CK40+Q37</f>
        <v>10</v>
      </c>
      <c r="R38" s="1290">
        <f>'WR DATA by date'!CR40+R37</f>
        <v>31</v>
      </c>
      <c r="S38" s="1292">
        <f>'WR DATA by date'!CY40+S37</f>
        <v>86</v>
      </c>
      <c r="T38" s="1236">
        <f>'WR DATA by date'!DF40+T37</f>
        <v>76</v>
      </c>
      <c r="U38" s="1247"/>
      <c r="W38" s="40">
        <v>40331</v>
      </c>
      <c r="X38" s="965">
        <f t="shared" si="5"/>
        <v>4.2154032206117568E-2</v>
      </c>
      <c r="Y38" s="45">
        <f t="shared" si="20"/>
        <v>5.5334218680832228E-2</v>
      </c>
      <c r="Z38" s="36">
        <f t="shared" si="25"/>
        <v>3.7499999999999999E-2</v>
      </c>
      <c r="AA38" s="36">
        <f t="shared" si="22"/>
        <v>2.3258465397332118E-2</v>
      </c>
      <c r="AB38" s="36">
        <f t="shared" ref="AB38:AB69" si="29">F38/F$155</f>
        <v>5.3130683294362172E-2</v>
      </c>
      <c r="AC38" s="36">
        <f t="shared" ref="AC38:AC69" si="30">G38/G$155</f>
        <v>7.7798861480075907E-2</v>
      </c>
      <c r="AD38" s="36">
        <f t="shared" ref="AD38:AD69" si="31">H38/H$155</f>
        <v>4.8970901348474094E-2</v>
      </c>
      <c r="AE38" s="36">
        <f t="shared" si="19"/>
        <v>2.9411764705882353E-2</v>
      </c>
      <c r="AF38" s="1193">
        <f t="shared" si="18"/>
        <v>9.361233480176212E-2</v>
      </c>
      <c r="AG38" s="36">
        <f t="shared" si="15"/>
        <v>1.8604651162790697E-2</v>
      </c>
      <c r="AH38" s="58">
        <f t="shared" si="26"/>
        <v>2.0029673590504452E-2</v>
      </c>
      <c r="AI38" s="58">
        <f t="shared" si="27"/>
        <v>9.9409754582168372E-3</v>
      </c>
      <c r="AJ38" s="58">
        <f t="shared" si="24"/>
        <v>1.9438444924406047E-2</v>
      </c>
      <c r="AK38" s="168">
        <f t="shared" si="23"/>
        <v>4.4388609715242881E-2</v>
      </c>
      <c r="AL38" s="956">
        <f t="shared" si="16"/>
        <v>8.0808080808080815E-2</v>
      </c>
      <c r="AM38" s="956">
        <f t="shared" ref="AM38:AM69" si="32">Q38/Q$155</f>
        <v>6.9930069930069935E-2</v>
      </c>
      <c r="AN38" s="1877">
        <f t="shared" si="28"/>
        <v>2.7531083481349913E-2</v>
      </c>
      <c r="AO38" s="1874">
        <f t="shared" si="10"/>
        <v>2.8420356906807668E-2</v>
      </c>
      <c r="AP38" s="1874">
        <f t="shared" si="10"/>
        <v>2.0663404023926048E-2</v>
      </c>
      <c r="AQ38" s="1874"/>
      <c r="AR38" s="1868">
        <f t="shared" si="2"/>
        <v>40331</v>
      </c>
    </row>
    <row r="39" spans="1:44" x14ac:dyDescent="0.25">
      <c r="A39" s="30">
        <v>40332</v>
      </c>
      <c r="B39" s="1180">
        <f t="shared" si="21"/>
        <v>97.277777777777771</v>
      </c>
      <c r="C39" s="26">
        <f>C38+'WR DATA by date'!D41</f>
        <v>255</v>
      </c>
      <c r="D39" s="26">
        <f>D38+'WR DATA by date'!I41</f>
        <v>144</v>
      </c>
      <c r="E39" s="26">
        <f>E38+'WR DATA by date'!N41</f>
        <v>210</v>
      </c>
      <c r="F39" s="26">
        <f>F38+'WR DATA by date'!S41</f>
        <v>413</v>
      </c>
      <c r="G39" s="26">
        <f>G38+'WR DATA by date'!Y41</f>
        <v>124</v>
      </c>
      <c r="H39" s="26">
        <f>H38+'WR DATA by date'!AD41</f>
        <v>69</v>
      </c>
      <c r="I39" s="26">
        <f>I38+'WR DATA by date'!AJ41</f>
        <v>56</v>
      </c>
      <c r="J39" s="26">
        <f>J38+'WR DATA by date'!AP41</f>
        <v>87</v>
      </c>
      <c r="K39" s="26">
        <f>K38+'WR DATA by date'!AV41</f>
        <v>11</v>
      </c>
      <c r="L39" s="26">
        <f>L38+'WR DATA by date'!BB41</f>
        <v>27</v>
      </c>
      <c r="M39" s="26">
        <f>M38+'WR DATA by date'!BI41</f>
        <v>32</v>
      </c>
      <c r="N39" s="26">
        <f>'WR DATA by date'!BP41+N38</f>
        <v>30</v>
      </c>
      <c r="O39" s="189">
        <f>'WR DATA by date'!BW41+O38</f>
        <v>54</v>
      </c>
      <c r="P39" s="26">
        <f>'WR DATA by date'!CD41+P38</f>
        <v>27</v>
      </c>
      <c r="Q39" s="26">
        <f>'WR DATA by date'!CK41+Q38</f>
        <v>12</v>
      </c>
      <c r="R39" s="1290">
        <f>'WR DATA by date'!CR41+R38</f>
        <v>34</v>
      </c>
      <c r="S39" s="1292">
        <f>'WR DATA by date'!CY41+S38</f>
        <v>90</v>
      </c>
      <c r="T39" s="1236">
        <f>'WR DATA by date'!DF41+T38</f>
        <v>76</v>
      </c>
      <c r="U39" s="1247"/>
      <c r="W39" s="40">
        <v>40332</v>
      </c>
      <c r="X39" s="965">
        <f t="shared" si="5"/>
        <v>4.4909324290937309E-2</v>
      </c>
      <c r="Y39" s="45">
        <f t="shared" si="20"/>
        <v>5.644090305444887E-2</v>
      </c>
      <c r="Z39" s="36">
        <f t="shared" si="25"/>
        <v>4.3902439024390241E-2</v>
      </c>
      <c r="AA39" s="36">
        <f t="shared" si="22"/>
        <v>2.3942537909018357E-2</v>
      </c>
      <c r="AB39" s="36">
        <f t="shared" si="29"/>
        <v>5.3650298778903614E-2</v>
      </c>
      <c r="AC39" s="36">
        <f t="shared" si="30"/>
        <v>7.8431372549019607E-2</v>
      </c>
      <c r="AD39" s="36">
        <f t="shared" si="31"/>
        <v>4.8970901348474094E-2</v>
      </c>
      <c r="AE39" s="36">
        <f t="shared" si="19"/>
        <v>2.9411764705882353E-2</v>
      </c>
      <c r="AF39" s="1193">
        <f t="shared" si="18"/>
        <v>9.5814977973568277E-2</v>
      </c>
      <c r="AG39" s="36">
        <f t="shared" ref="AG39:AG70" si="33">K39/K$155</f>
        <v>2.5581395348837209E-2</v>
      </c>
      <c r="AH39" s="58">
        <f t="shared" si="26"/>
        <v>2.0029673590504452E-2</v>
      </c>
      <c r="AI39" s="58">
        <f t="shared" si="27"/>
        <v>9.9409754582168372E-3</v>
      </c>
      <c r="AJ39" s="58">
        <f t="shared" si="24"/>
        <v>2.159827213822894E-2</v>
      </c>
      <c r="AK39" s="168">
        <f t="shared" si="23"/>
        <v>4.5226130653266333E-2</v>
      </c>
      <c r="AL39" s="956">
        <f t="shared" ref="AL39:AL70" si="34">P39/P$155</f>
        <v>9.0909090909090912E-2</v>
      </c>
      <c r="AM39" s="956">
        <f t="shared" si="32"/>
        <v>8.3916083916083919E-2</v>
      </c>
      <c r="AN39" s="1877">
        <f t="shared" si="28"/>
        <v>3.0195381882770871E-2</v>
      </c>
      <c r="AO39" s="1874">
        <f t="shared" si="10"/>
        <v>2.9742233972240583E-2</v>
      </c>
      <c r="AP39" s="1874">
        <f t="shared" si="10"/>
        <v>2.0663404023926048E-2</v>
      </c>
      <c r="AQ39" s="1874"/>
      <c r="AR39" s="1868">
        <f t="shared" si="2"/>
        <v>40332</v>
      </c>
    </row>
    <row r="40" spans="1:44" x14ac:dyDescent="0.25">
      <c r="A40" s="30">
        <v>40333</v>
      </c>
      <c r="B40" s="1180">
        <f t="shared" si="21"/>
        <v>101.61111111111111</v>
      </c>
      <c r="C40" s="26">
        <f>C39+'WR DATA by date'!D42</f>
        <v>255</v>
      </c>
      <c r="D40" s="26">
        <f>D39+'WR DATA by date'!I42</f>
        <v>144</v>
      </c>
      <c r="E40" s="26">
        <f>E39+'WR DATA by date'!N42</f>
        <v>232</v>
      </c>
      <c r="F40" s="26">
        <f>F39+'WR DATA by date'!S42</f>
        <v>434</v>
      </c>
      <c r="G40" s="26">
        <f>G39+'WR DATA by date'!Y42</f>
        <v>128</v>
      </c>
      <c r="H40" s="26">
        <f>H39+'WR DATA by date'!AD42</f>
        <v>71</v>
      </c>
      <c r="I40" s="26">
        <f>I39+'WR DATA by date'!AJ42</f>
        <v>58</v>
      </c>
      <c r="J40" s="26">
        <f>J39+'WR DATA by date'!AP42</f>
        <v>94</v>
      </c>
      <c r="K40" s="26">
        <f>K39+'WR DATA by date'!AV42</f>
        <v>11</v>
      </c>
      <c r="L40" s="26">
        <f>L39+'WR DATA by date'!BB42</f>
        <v>28</v>
      </c>
      <c r="M40" s="26">
        <f>M39+'WR DATA by date'!BI42</f>
        <v>42</v>
      </c>
      <c r="N40" s="26">
        <f>'WR DATA by date'!BP42+N39</f>
        <v>31</v>
      </c>
      <c r="O40" s="189">
        <f>'WR DATA by date'!BW42+O39</f>
        <v>56</v>
      </c>
      <c r="P40" s="26">
        <f>'WR DATA by date'!CD42+P39</f>
        <v>27</v>
      </c>
      <c r="Q40" s="26">
        <f>'WR DATA by date'!CK42+Q39</f>
        <v>12</v>
      </c>
      <c r="R40" s="1290">
        <f>'WR DATA by date'!CR42+R39</f>
        <v>38</v>
      </c>
      <c r="S40" s="1292">
        <f>'WR DATA by date'!CY42+S39</f>
        <v>90</v>
      </c>
      <c r="T40" s="1236">
        <f>'WR DATA by date'!DF42+T39</f>
        <v>78</v>
      </c>
      <c r="U40" s="1247"/>
      <c r="W40" s="40">
        <v>40333</v>
      </c>
      <c r="X40" s="965">
        <f t="shared" si="5"/>
        <v>4.6480710938921206E-2</v>
      </c>
      <c r="Y40" s="45">
        <f t="shared" si="20"/>
        <v>5.644090305444887E-2</v>
      </c>
      <c r="Z40" s="36">
        <f t="shared" si="25"/>
        <v>4.3902439024390241E-2</v>
      </c>
      <c r="AA40" s="36">
        <f t="shared" si="22"/>
        <v>2.6450803785201232E-2</v>
      </c>
      <c r="AB40" s="36">
        <f t="shared" si="29"/>
        <v>5.6378280072746166E-2</v>
      </c>
      <c r="AC40" s="36">
        <f t="shared" si="30"/>
        <v>8.0961416824794435E-2</v>
      </c>
      <c r="AD40" s="36">
        <f t="shared" si="31"/>
        <v>5.0390347764371894E-2</v>
      </c>
      <c r="AE40" s="36">
        <f t="shared" si="19"/>
        <v>3.0462184873949579E-2</v>
      </c>
      <c r="AF40" s="1193">
        <f t="shared" ref="AF40:AF71" si="35">J40/J$155</f>
        <v>0.10352422907488987</v>
      </c>
      <c r="AG40" s="36">
        <f t="shared" si="33"/>
        <v>2.5581395348837209E-2</v>
      </c>
      <c r="AH40" s="58">
        <f t="shared" si="26"/>
        <v>2.0771513353115726E-2</v>
      </c>
      <c r="AI40" s="58">
        <f t="shared" si="27"/>
        <v>1.3047530288909599E-2</v>
      </c>
      <c r="AJ40" s="58">
        <f t="shared" si="24"/>
        <v>2.2318214542836574E-2</v>
      </c>
      <c r="AK40" s="168">
        <f t="shared" si="23"/>
        <v>4.690117252931323E-2</v>
      </c>
      <c r="AL40" s="956">
        <f t="shared" si="34"/>
        <v>9.0909090909090912E-2</v>
      </c>
      <c r="AM40" s="956">
        <f t="shared" si="32"/>
        <v>8.3916083916083919E-2</v>
      </c>
      <c r="AN40" s="1877">
        <f t="shared" si="28"/>
        <v>3.3747779751332148E-2</v>
      </c>
      <c r="AO40" s="1874">
        <f t="shared" si="10"/>
        <v>2.9742233972240583E-2</v>
      </c>
      <c r="AP40" s="1874">
        <f t="shared" si="10"/>
        <v>2.1207177814029365E-2</v>
      </c>
      <c r="AQ40" s="1874"/>
      <c r="AR40" s="1868">
        <f t="shared" si="2"/>
        <v>40333</v>
      </c>
    </row>
    <row r="41" spans="1:44" x14ac:dyDescent="0.25">
      <c r="A41" s="30">
        <v>40334</v>
      </c>
      <c r="B41" s="1180">
        <f t="shared" si="21"/>
        <v>114.88888888888889</v>
      </c>
      <c r="C41" s="26">
        <f>C40+'WR DATA by date'!D43</f>
        <v>295</v>
      </c>
      <c r="D41" s="26">
        <f>D40+'WR DATA by date'!I43</f>
        <v>155</v>
      </c>
      <c r="E41" s="26">
        <f>E40+'WR DATA by date'!N43</f>
        <v>279</v>
      </c>
      <c r="F41" s="26">
        <f>F40+'WR DATA by date'!S43</f>
        <v>523</v>
      </c>
      <c r="G41" s="26">
        <f>G40+'WR DATA by date'!Y43</f>
        <v>137</v>
      </c>
      <c r="H41" s="26">
        <f>H40+'WR DATA by date'!AD43</f>
        <v>79</v>
      </c>
      <c r="I41" s="26">
        <f>I40+'WR DATA by date'!AJ43</f>
        <v>70</v>
      </c>
      <c r="J41" s="26">
        <f>J40+'WR DATA by date'!AP43</f>
        <v>94</v>
      </c>
      <c r="K41" s="26">
        <f>K40+'WR DATA by date'!AV43</f>
        <v>12</v>
      </c>
      <c r="L41" s="26">
        <f>L40+'WR DATA by date'!BB43</f>
        <v>28</v>
      </c>
      <c r="M41" s="26">
        <f>M40+'WR DATA by date'!BI43</f>
        <v>42</v>
      </c>
      <c r="N41" s="26">
        <f>'WR DATA by date'!BP43+N40</f>
        <v>32</v>
      </c>
      <c r="O41" s="189">
        <f>'WR DATA by date'!BW43+O40</f>
        <v>60</v>
      </c>
      <c r="P41" s="26">
        <f>'WR DATA by date'!CD43+P40</f>
        <v>27</v>
      </c>
      <c r="Q41" s="26">
        <f>'WR DATA by date'!CK43+Q40</f>
        <v>14</v>
      </c>
      <c r="R41" s="1290">
        <f>'WR DATA by date'!CR43+R40</f>
        <v>38</v>
      </c>
      <c r="S41" s="1292">
        <f>'WR DATA by date'!CY43+S40</f>
        <v>93</v>
      </c>
      <c r="T41" s="1236">
        <f>'WR DATA by date'!DF43+T40</f>
        <v>90</v>
      </c>
      <c r="U41" s="1247"/>
      <c r="W41" s="40">
        <v>40334</v>
      </c>
      <c r="X41" s="965">
        <f t="shared" si="5"/>
        <v>5.0449362296422377E-2</v>
      </c>
      <c r="Y41" s="45">
        <f t="shared" si="20"/>
        <v>6.5294378043382034E-2</v>
      </c>
      <c r="Z41" s="36">
        <f t="shared" si="25"/>
        <v>4.725609756097561E-2</v>
      </c>
      <c r="AA41" s="36">
        <f t="shared" si="22"/>
        <v>3.1809371793410104E-2</v>
      </c>
      <c r="AB41" s="36">
        <f t="shared" si="29"/>
        <v>6.7939724603793189E-2</v>
      </c>
      <c r="AC41" s="36">
        <f t="shared" si="30"/>
        <v>8.6654016445287793E-2</v>
      </c>
      <c r="AD41" s="36">
        <f t="shared" si="31"/>
        <v>5.6068133427963095E-2</v>
      </c>
      <c r="AE41" s="36">
        <f t="shared" ref="AE41:AE72" si="36">I41/I$155</f>
        <v>3.6764705882352942E-2</v>
      </c>
      <c r="AF41" s="1193">
        <f t="shared" si="35"/>
        <v>0.10352422907488987</v>
      </c>
      <c r="AG41" s="36">
        <f t="shared" si="33"/>
        <v>2.7906976744186046E-2</v>
      </c>
      <c r="AH41" s="58">
        <f t="shared" si="26"/>
        <v>2.0771513353115726E-2</v>
      </c>
      <c r="AI41" s="58">
        <f t="shared" si="27"/>
        <v>1.3047530288909599E-2</v>
      </c>
      <c r="AJ41" s="58">
        <f t="shared" si="24"/>
        <v>2.3038156947444204E-2</v>
      </c>
      <c r="AK41" s="168">
        <f t="shared" si="23"/>
        <v>5.0251256281407038E-2</v>
      </c>
      <c r="AL41" s="956">
        <f t="shared" si="34"/>
        <v>9.0909090909090912E-2</v>
      </c>
      <c r="AM41" s="956">
        <f t="shared" si="32"/>
        <v>9.7902097902097904E-2</v>
      </c>
      <c r="AN41" s="1877">
        <f t="shared" si="28"/>
        <v>3.3747779751332148E-2</v>
      </c>
      <c r="AO41" s="1874">
        <f t="shared" si="10"/>
        <v>3.0733641771315268E-2</v>
      </c>
      <c r="AP41" s="1874">
        <f t="shared" si="10"/>
        <v>2.4469820554649267E-2</v>
      </c>
      <c r="AQ41" s="1874"/>
      <c r="AR41" s="1868">
        <f t="shared" si="2"/>
        <v>40334</v>
      </c>
    </row>
    <row r="42" spans="1:44" x14ac:dyDescent="0.25">
      <c r="A42" s="30">
        <v>40335</v>
      </c>
      <c r="B42" s="1180">
        <f t="shared" si="21"/>
        <v>119.66666666666667</v>
      </c>
      <c r="C42" s="26">
        <f>C41+'WR DATA by date'!D44</f>
        <v>307</v>
      </c>
      <c r="D42" s="26">
        <f>D41+'WR DATA by date'!I44</f>
        <v>164</v>
      </c>
      <c r="E42" s="26">
        <f>E41+'WR DATA by date'!N44</f>
        <v>284</v>
      </c>
      <c r="F42" s="26">
        <f>F41+'WR DATA by date'!S44</f>
        <v>540</v>
      </c>
      <c r="G42" s="26">
        <f>G41+'WR DATA by date'!Y44</f>
        <v>137</v>
      </c>
      <c r="H42" s="26">
        <f>H41+'WR DATA by date'!AD44</f>
        <v>79</v>
      </c>
      <c r="I42" s="26">
        <f>I41+'WR DATA by date'!AJ44</f>
        <v>72</v>
      </c>
      <c r="J42" s="26">
        <f>J41+'WR DATA by date'!AP44</f>
        <v>100</v>
      </c>
      <c r="K42" s="26">
        <f>K41+'WR DATA by date'!AV44</f>
        <v>14</v>
      </c>
      <c r="L42" s="26">
        <f>L41+'WR DATA by date'!BB44</f>
        <v>29</v>
      </c>
      <c r="M42" s="26">
        <f>M41+'WR DATA by date'!BI44</f>
        <v>43</v>
      </c>
      <c r="N42" s="26">
        <f>'WR DATA by date'!BP44+N41</f>
        <v>40</v>
      </c>
      <c r="O42" s="189">
        <f>'WR DATA by date'!BW44+O41</f>
        <v>60</v>
      </c>
      <c r="P42" s="26">
        <f>'WR DATA by date'!CD44+P41</f>
        <v>29</v>
      </c>
      <c r="Q42" s="26">
        <f>'WR DATA by date'!CK44+Q41</f>
        <v>14</v>
      </c>
      <c r="R42" s="1290">
        <f>'WR DATA by date'!CR44+R41</f>
        <v>38</v>
      </c>
      <c r="S42" s="1292">
        <f>'WR DATA by date'!CY44+S41</f>
        <v>112</v>
      </c>
      <c r="T42" s="1236">
        <f>'WR DATA by date'!DF44+T41</f>
        <v>92</v>
      </c>
      <c r="U42" s="1247"/>
      <c r="W42" s="40">
        <v>40335</v>
      </c>
      <c r="X42" s="965">
        <f t="shared" si="5"/>
        <v>5.2719174224925267E-2</v>
      </c>
      <c r="Y42" s="45">
        <f t="shared" si="20"/>
        <v>6.7950420540061979E-2</v>
      </c>
      <c r="Z42" s="36">
        <f t="shared" si="25"/>
        <v>0.05</v>
      </c>
      <c r="AA42" s="36">
        <f t="shared" si="22"/>
        <v>3.2379432219815298E-2</v>
      </c>
      <c r="AB42" s="36">
        <f t="shared" si="29"/>
        <v>7.0148090413094305E-2</v>
      </c>
      <c r="AC42" s="36">
        <f t="shared" si="30"/>
        <v>8.6654016445287793E-2</v>
      </c>
      <c r="AD42" s="36">
        <f t="shared" si="31"/>
        <v>5.6068133427963095E-2</v>
      </c>
      <c r="AE42" s="36">
        <f t="shared" si="36"/>
        <v>3.7815126050420166E-2</v>
      </c>
      <c r="AF42" s="1193">
        <f t="shared" si="35"/>
        <v>0.11013215859030837</v>
      </c>
      <c r="AG42" s="36">
        <f t="shared" si="33"/>
        <v>3.255813953488372E-2</v>
      </c>
      <c r="AH42" s="58">
        <f t="shared" si="26"/>
        <v>2.1513353115727003E-2</v>
      </c>
      <c r="AI42" s="58">
        <f t="shared" si="27"/>
        <v>1.3358185771978875E-2</v>
      </c>
      <c r="AJ42" s="58">
        <f t="shared" si="24"/>
        <v>2.8797696184305256E-2</v>
      </c>
      <c r="AK42" s="168">
        <f t="shared" si="23"/>
        <v>5.0251256281407038E-2</v>
      </c>
      <c r="AL42" s="956">
        <f t="shared" si="34"/>
        <v>9.7643097643097643E-2</v>
      </c>
      <c r="AM42" s="956">
        <f t="shared" si="32"/>
        <v>9.7902097902097904E-2</v>
      </c>
      <c r="AN42" s="1877">
        <f t="shared" si="28"/>
        <v>3.3747779751332148E-2</v>
      </c>
      <c r="AO42" s="1874">
        <f t="shared" si="10"/>
        <v>3.7012557832121616E-2</v>
      </c>
      <c r="AP42" s="1874">
        <f t="shared" si="10"/>
        <v>2.5013594344752584E-2</v>
      </c>
      <c r="AQ42" s="1874"/>
      <c r="AR42" s="1868">
        <f t="shared" si="2"/>
        <v>40335</v>
      </c>
    </row>
    <row r="43" spans="1:44" x14ac:dyDescent="0.25">
      <c r="A43" s="30">
        <v>40336</v>
      </c>
      <c r="B43" s="1180">
        <f t="shared" si="21"/>
        <v>127.22222222222223</v>
      </c>
      <c r="C43" s="26">
        <f>C42+'WR DATA by date'!D45</f>
        <v>307</v>
      </c>
      <c r="D43" s="26">
        <f>D42+'WR DATA by date'!I45</f>
        <v>164</v>
      </c>
      <c r="E43" s="26">
        <f>E42+'WR DATA by date'!N45</f>
        <v>304</v>
      </c>
      <c r="F43" s="26">
        <f>F42+'WR DATA by date'!S45</f>
        <v>599</v>
      </c>
      <c r="G43" s="26">
        <f>G42+'WR DATA by date'!Y45</f>
        <v>142</v>
      </c>
      <c r="H43" s="26">
        <f>H42+'WR DATA by date'!AD45</f>
        <v>82</v>
      </c>
      <c r="I43" s="26">
        <f>I42+'WR DATA by date'!AJ45</f>
        <v>76</v>
      </c>
      <c r="J43" s="26">
        <f>J42+'WR DATA by date'!AP45</f>
        <v>113</v>
      </c>
      <c r="K43" s="26">
        <f>K42+'WR DATA by date'!AV45</f>
        <v>14</v>
      </c>
      <c r="L43" s="26">
        <f>L42+'WR DATA by date'!BB45</f>
        <v>39</v>
      </c>
      <c r="M43" s="26">
        <f>M42+'WR DATA by date'!BI45</f>
        <v>52</v>
      </c>
      <c r="N43" s="26">
        <f>'WR DATA by date'!BP45+N42</f>
        <v>43</v>
      </c>
      <c r="O43" s="189">
        <f>'WR DATA by date'!BW45+O42</f>
        <v>61</v>
      </c>
      <c r="P43" s="26">
        <f>'WR DATA by date'!CD45+P42</f>
        <v>30</v>
      </c>
      <c r="Q43" s="26">
        <f>'WR DATA by date'!CK45+Q42</f>
        <v>15</v>
      </c>
      <c r="R43" s="1290">
        <f>'WR DATA by date'!CR45+R42</f>
        <v>42</v>
      </c>
      <c r="S43" s="1292">
        <f>'WR DATA by date'!CY45+S42</f>
        <v>114</v>
      </c>
      <c r="T43" s="1236">
        <f>'WR DATA by date'!DF45+T42</f>
        <v>93</v>
      </c>
      <c r="U43" s="1247"/>
      <c r="W43" s="40">
        <v>40336</v>
      </c>
      <c r="X43" s="965">
        <f t="shared" si="5"/>
        <v>5.60364628252569E-2</v>
      </c>
      <c r="Y43" s="45">
        <f t="shared" ref="Y43:Y74" si="37">C43/C$155</f>
        <v>6.7950420540061979E-2</v>
      </c>
      <c r="Z43" s="36">
        <f t="shared" si="25"/>
        <v>0.05</v>
      </c>
      <c r="AA43" s="36">
        <f t="shared" si="22"/>
        <v>3.4659673925436098E-2</v>
      </c>
      <c r="AB43" s="36">
        <f t="shared" si="29"/>
        <v>7.7812418810080539E-2</v>
      </c>
      <c r="AC43" s="36">
        <f t="shared" si="30"/>
        <v>8.9816571790006322E-2</v>
      </c>
      <c r="AD43" s="36">
        <f t="shared" si="31"/>
        <v>5.8197303051809791E-2</v>
      </c>
      <c r="AE43" s="36">
        <f t="shared" si="36"/>
        <v>3.9915966386554619E-2</v>
      </c>
      <c r="AF43" s="1193">
        <f t="shared" si="35"/>
        <v>0.12444933920704845</v>
      </c>
      <c r="AG43" s="36">
        <f t="shared" si="33"/>
        <v>3.255813953488372E-2</v>
      </c>
      <c r="AH43" s="58">
        <f t="shared" si="26"/>
        <v>2.8931750741839762E-2</v>
      </c>
      <c r="AI43" s="58">
        <f t="shared" si="27"/>
        <v>1.6154085119602361E-2</v>
      </c>
      <c r="AJ43" s="58">
        <f t="shared" si="24"/>
        <v>3.0957523398128149E-2</v>
      </c>
      <c r="AK43" s="168">
        <f t="shared" si="23"/>
        <v>5.1088777219430483E-2</v>
      </c>
      <c r="AL43" s="956">
        <f t="shared" si="34"/>
        <v>0.10101010101010101</v>
      </c>
      <c r="AM43" s="956">
        <f t="shared" si="32"/>
        <v>0.1048951048951049</v>
      </c>
      <c r="AN43" s="1877">
        <f t="shared" si="28"/>
        <v>3.7300177619893425E-2</v>
      </c>
      <c r="AO43" s="1874">
        <f t="shared" si="10"/>
        <v>3.767349636483807E-2</v>
      </c>
      <c r="AP43" s="1874">
        <f t="shared" si="10"/>
        <v>2.5285481239804241E-2</v>
      </c>
      <c r="AQ43" s="1874"/>
      <c r="AR43" s="1868">
        <f t="shared" si="2"/>
        <v>40336</v>
      </c>
    </row>
    <row r="44" spans="1:44" x14ac:dyDescent="0.25">
      <c r="A44" s="30">
        <v>40337</v>
      </c>
      <c r="B44" s="1180">
        <f t="shared" si="21"/>
        <v>146.61111111111111</v>
      </c>
      <c r="C44" s="26">
        <f>C43+'WR DATA by date'!D46</f>
        <v>359</v>
      </c>
      <c r="D44" s="26">
        <f>D43+'WR DATA by date'!I46</f>
        <v>174</v>
      </c>
      <c r="E44" s="26">
        <f>E43+'WR DATA by date'!N46</f>
        <v>363</v>
      </c>
      <c r="F44" s="26">
        <f>F43+'WR DATA by date'!S46</f>
        <v>725</v>
      </c>
      <c r="G44" s="26">
        <f>G43+'WR DATA by date'!Y46</f>
        <v>158</v>
      </c>
      <c r="H44" s="26">
        <f>H43+'WR DATA by date'!AD46</f>
        <v>103</v>
      </c>
      <c r="I44" s="26">
        <f>I43+'WR DATA by date'!AJ46</f>
        <v>99</v>
      </c>
      <c r="J44" s="26">
        <f>J43+'WR DATA by date'!AP46</f>
        <v>115</v>
      </c>
      <c r="K44" s="26">
        <f>K43+'WR DATA by date'!AV46</f>
        <v>14</v>
      </c>
      <c r="L44" s="26">
        <f>L43+'WR DATA by date'!BB46</f>
        <v>39</v>
      </c>
      <c r="M44" s="26">
        <f>M43+'WR DATA by date'!BI46</f>
        <v>52</v>
      </c>
      <c r="N44" s="26">
        <f>'WR DATA by date'!BP46+N43</f>
        <v>44</v>
      </c>
      <c r="O44" s="189">
        <f>'WR DATA by date'!BW46+O43</f>
        <v>72</v>
      </c>
      <c r="P44" s="26">
        <f>'WR DATA by date'!CD46+P43</f>
        <v>30</v>
      </c>
      <c r="Q44" s="26">
        <f>'WR DATA by date'!CK46+Q43</f>
        <v>17</v>
      </c>
      <c r="R44" s="1290">
        <f>'WR DATA by date'!CR46+R43</f>
        <v>42</v>
      </c>
      <c r="S44" s="1292">
        <f>'WR DATA by date'!CY46+S43</f>
        <v>121</v>
      </c>
      <c r="T44" s="1236">
        <f>'WR DATA by date'!DF46+T43</f>
        <v>112</v>
      </c>
      <c r="U44" s="1247"/>
      <c r="W44" s="40">
        <v>40337</v>
      </c>
      <c r="X44" s="965">
        <f t="shared" si="5"/>
        <v>6.2056327320925156E-2</v>
      </c>
      <c r="Y44" s="45">
        <f t="shared" si="37"/>
        <v>7.9459938025675081E-2</v>
      </c>
      <c r="Z44" s="36">
        <f t="shared" si="25"/>
        <v>5.3048780487804877E-2</v>
      </c>
      <c r="AA44" s="36">
        <f t="shared" si="22"/>
        <v>4.1386386957017442E-2</v>
      </c>
      <c r="AB44" s="36">
        <f t="shared" si="29"/>
        <v>9.4180306573135877E-2</v>
      </c>
      <c r="AC44" s="36">
        <f t="shared" si="30"/>
        <v>9.9936748893105623E-2</v>
      </c>
      <c r="AD44" s="36">
        <f t="shared" si="31"/>
        <v>7.3101490418736689E-2</v>
      </c>
      <c r="AE44" s="36">
        <f t="shared" si="36"/>
        <v>5.1995798319327734E-2</v>
      </c>
      <c r="AF44" s="1193">
        <f t="shared" si="35"/>
        <v>0.12665198237885464</v>
      </c>
      <c r="AG44" s="36">
        <f t="shared" si="33"/>
        <v>3.255813953488372E-2</v>
      </c>
      <c r="AH44" s="58">
        <f t="shared" si="26"/>
        <v>2.8931750741839762E-2</v>
      </c>
      <c r="AI44" s="58">
        <f t="shared" si="27"/>
        <v>1.6154085119602361E-2</v>
      </c>
      <c r="AJ44" s="58">
        <f t="shared" si="24"/>
        <v>3.1677465802735782E-2</v>
      </c>
      <c r="AK44" s="168">
        <f t="shared" si="23"/>
        <v>6.030150753768844E-2</v>
      </c>
      <c r="AL44" s="956">
        <f t="shared" si="34"/>
        <v>0.10101010101010101</v>
      </c>
      <c r="AM44" s="956">
        <f t="shared" si="32"/>
        <v>0.11888111888111888</v>
      </c>
      <c r="AN44" s="1877">
        <f t="shared" si="28"/>
        <v>3.7300177619893425E-2</v>
      </c>
      <c r="AO44" s="1874">
        <f t="shared" si="10"/>
        <v>3.9986781229345673E-2</v>
      </c>
      <c r="AP44" s="1874">
        <f t="shared" si="10"/>
        <v>3.0451332245785754E-2</v>
      </c>
      <c r="AQ44" s="1874"/>
      <c r="AR44" s="1868">
        <f t="shared" si="2"/>
        <v>40337</v>
      </c>
    </row>
    <row r="45" spans="1:44" x14ac:dyDescent="0.25">
      <c r="A45" s="30">
        <v>40338</v>
      </c>
      <c r="B45" s="1180">
        <f t="shared" si="21"/>
        <v>151.55555555555554</v>
      </c>
      <c r="C45" s="26">
        <f>C44+'WR DATA by date'!D47</f>
        <v>372</v>
      </c>
      <c r="D45" s="26">
        <f>D44+'WR DATA by date'!I47</f>
        <v>185</v>
      </c>
      <c r="E45" s="26">
        <f>E44+'WR DATA by date'!N47</f>
        <v>369</v>
      </c>
      <c r="F45" s="26">
        <f>F44+'WR DATA by date'!S47</f>
        <v>732</v>
      </c>
      <c r="G45" s="26">
        <f>G44+'WR DATA by date'!Y47</f>
        <v>160</v>
      </c>
      <c r="H45" s="26">
        <f>H44+'WR DATA by date'!AD47</f>
        <v>104</v>
      </c>
      <c r="I45" s="26">
        <f>I44+'WR DATA by date'!AJ47</f>
        <v>100</v>
      </c>
      <c r="J45" s="28">
        <f>J44+'WR DATA by date'!AP47</f>
        <v>118</v>
      </c>
      <c r="K45" s="26">
        <f>K44+'WR DATA by date'!AV47</f>
        <v>14</v>
      </c>
      <c r="L45" s="26">
        <f>L44+'WR DATA by date'!BB47</f>
        <v>40</v>
      </c>
      <c r="M45" s="26">
        <f>M44+'WR DATA by date'!BI47</f>
        <v>54</v>
      </c>
      <c r="N45" s="26">
        <f>'WR DATA by date'!BP47+N44</f>
        <v>56</v>
      </c>
      <c r="O45" s="189">
        <f>'WR DATA by date'!BW47+O44</f>
        <v>74</v>
      </c>
      <c r="P45" s="26">
        <f>'WR DATA by date'!CD47+P44</f>
        <v>34</v>
      </c>
      <c r="Q45" s="26">
        <f>'WR DATA by date'!CK47+Q44</f>
        <v>17</v>
      </c>
      <c r="R45" s="1290">
        <f>'WR DATA by date'!CR47+R44</f>
        <v>42</v>
      </c>
      <c r="S45" s="1292">
        <f>'WR DATA by date'!CY47+S44</f>
        <v>145</v>
      </c>
      <c r="T45" s="1236">
        <f>'WR DATA by date'!DF47+T44</f>
        <v>112</v>
      </c>
      <c r="U45" s="1247"/>
      <c r="W45" s="40">
        <v>40338</v>
      </c>
      <c r="X45" s="965">
        <f t="shared" si="5"/>
        <v>6.4651057044586305E-2</v>
      </c>
      <c r="Y45" s="45">
        <f t="shared" si="37"/>
        <v>8.233731739707835E-2</v>
      </c>
      <c r="Z45" s="36">
        <f t="shared" si="25"/>
        <v>5.6402439024390245E-2</v>
      </c>
      <c r="AA45" s="36">
        <f t="shared" si="22"/>
        <v>4.2070459468703685E-2</v>
      </c>
      <c r="AB45" s="36">
        <f t="shared" si="29"/>
        <v>9.5089633671083404E-2</v>
      </c>
      <c r="AC45" s="36">
        <f t="shared" si="30"/>
        <v>0.10120177103099304</v>
      </c>
      <c r="AD45" s="36">
        <f t="shared" si="31"/>
        <v>7.3811213626685593E-2</v>
      </c>
      <c r="AE45" s="36">
        <f t="shared" si="36"/>
        <v>5.2521008403361345E-2</v>
      </c>
      <c r="AF45" s="1193">
        <f t="shared" si="35"/>
        <v>0.12995594713656389</v>
      </c>
      <c r="AG45" s="36">
        <f t="shared" si="33"/>
        <v>3.255813953488372E-2</v>
      </c>
      <c r="AH45" s="58">
        <f t="shared" si="26"/>
        <v>2.967359050445104E-2</v>
      </c>
      <c r="AI45" s="58">
        <f t="shared" si="27"/>
        <v>1.6775396085740912E-2</v>
      </c>
      <c r="AJ45" s="58">
        <f t="shared" si="24"/>
        <v>4.0316774658027354E-2</v>
      </c>
      <c r="AK45" s="168">
        <f t="shared" si="23"/>
        <v>6.1976549413735343E-2</v>
      </c>
      <c r="AL45" s="956">
        <f t="shared" si="34"/>
        <v>0.11447811447811448</v>
      </c>
      <c r="AM45" s="956">
        <f t="shared" si="32"/>
        <v>0.11888111888111888</v>
      </c>
      <c r="AN45" s="1877">
        <f t="shared" si="28"/>
        <v>3.7300177619893425E-2</v>
      </c>
      <c r="AO45" s="1874">
        <f t="shared" si="10"/>
        <v>4.7918043621943157E-2</v>
      </c>
      <c r="AP45" s="1874">
        <f t="shared" si="10"/>
        <v>3.0451332245785754E-2</v>
      </c>
      <c r="AQ45" s="1874"/>
      <c r="AR45" s="1868">
        <f t="shared" si="2"/>
        <v>40338</v>
      </c>
    </row>
    <row r="46" spans="1:44" x14ac:dyDescent="0.25">
      <c r="A46" s="30">
        <v>40339</v>
      </c>
      <c r="B46" s="1180">
        <f t="shared" si="21"/>
        <v>159</v>
      </c>
      <c r="C46" s="26">
        <f>C45+'WR DATA by date'!D48</f>
        <v>372</v>
      </c>
      <c r="D46" s="26">
        <f>D45+'WR DATA by date'!I48</f>
        <v>189</v>
      </c>
      <c r="E46" s="26">
        <f>E45+'WR DATA by date'!N48</f>
        <v>395</v>
      </c>
      <c r="F46" s="26">
        <f>F45+'WR DATA by date'!S48</f>
        <v>772</v>
      </c>
      <c r="G46" s="26">
        <f>G45+'WR DATA by date'!Y48</f>
        <v>167</v>
      </c>
      <c r="H46" s="26">
        <f>H45+'WR DATA by date'!AD48</f>
        <v>109</v>
      </c>
      <c r="I46" s="26">
        <f>I45+'WR DATA by date'!AJ48</f>
        <v>108</v>
      </c>
      <c r="J46" s="28">
        <f>J45+'WR DATA by date'!AP48</f>
        <v>131</v>
      </c>
      <c r="K46" s="26">
        <f>K45+'WR DATA by date'!AV48</f>
        <v>14</v>
      </c>
      <c r="L46" s="26">
        <f>L45+'WR DATA by date'!BB48</f>
        <v>43</v>
      </c>
      <c r="M46" s="26">
        <f>M45+'WR DATA by date'!BI48</f>
        <v>61</v>
      </c>
      <c r="N46" s="26">
        <f>'WR DATA by date'!BP48+N45</f>
        <v>56</v>
      </c>
      <c r="O46" s="189">
        <f>'WR DATA by date'!BW48+O45</f>
        <v>79</v>
      </c>
      <c r="P46" s="26">
        <f>'WR DATA by date'!CD48+P45</f>
        <v>35</v>
      </c>
      <c r="Q46" s="26">
        <f>'WR DATA by date'!CK48+Q45</f>
        <v>19</v>
      </c>
      <c r="R46" s="1290">
        <f>'WR DATA by date'!CR48+R45</f>
        <v>48</v>
      </c>
      <c r="S46" s="1292">
        <f>'WR DATA by date'!CY48+S45</f>
        <v>150</v>
      </c>
      <c r="T46" s="1236">
        <f>'WR DATA by date'!DF48+T45</f>
        <v>114</v>
      </c>
      <c r="U46" s="1247"/>
      <c r="W46" s="40">
        <v>40339</v>
      </c>
      <c r="X46" s="965">
        <f t="shared" si="5"/>
        <v>6.8503306083830345E-2</v>
      </c>
      <c r="Y46" s="45">
        <f t="shared" si="37"/>
        <v>8.233731739707835E-2</v>
      </c>
      <c r="Z46" s="36">
        <f t="shared" si="25"/>
        <v>5.7621951219512198E-2</v>
      </c>
      <c r="AA46" s="36">
        <f t="shared" si="22"/>
        <v>4.5034773686010714E-2</v>
      </c>
      <c r="AB46" s="36">
        <f t="shared" si="29"/>
        <v>0.10028578851649779</v>
      </c>
      <c r="AC46" s="36">
        <f t="shared" si="30"/>
        <v>0.10562934851359899</v>
      </c>
      <c r="AD46" s="36">
        <f t="shared" si="31"/>
        <v>7.7359829666430097E-2</v>
      </c>
      <c r="AE46" s="36">
        <f t="shared" si="36"/>
        <v>5.6722689075630252E-2</v>
      </c>
      <c r="AF46" s="1193">
        <f t="shared" si="35"/>
        <v>0.14427312775330398</v>
      </c>
      <c r="AG46" s="36">
        <f t="shared" si="33"/>
        <v>3.255813953488372E-2</v>
      </c>
      <c r="AH46" s="58">
        <f t="shared" si="26"/>
        <v>3.1899109792284865E-2</v>
      </c>
      <c r="AI46" s="58">
        <f t="shared" si="27"/>
        <v>1.8949984467225848E-2</v>
      </c>
      <c r="AJ46" s="58">
        <f t="shared" si="24"/>
        <v>4.0316774658027354E-2</v>
      </c>
      <c r="AK46" s="168">
        <f t="shared" si="23"/>
        <v>6.6164154103852596E-2</v>
      </c>
      <c r="AL46" s="956">
        <f t="shared" si="34"/>
        <v>0.11784511784511785</v>
      </c>
      <c r="AM46" s="956">
        <f t="shared" si="32"/>
        <v>0.13286713286713286</v>
      </c>
      <c r="AN46" s="1877">
        <f t="shared" si="28"/>
        <v>4.2628774422735348E-2</v>
      </c>
      <c r="AO46" s="1874">
        <f t="shared" si="10"/>
        <v>4.9570389953734299E-2</v>
      </c>
      <c r="AP46" s="1874">
        <f t="shared" si="10"/>
        <v>3.0995106035889071E-2</v>
      </c>
      <c r="AQ46" s="1874"/>
      <c r="AR46" s="1868">
        <f t="shared" si="2"/>
        <v>40339</v>
      </c>
    </row>
    <row r="47" spans="1:44" x14ac:dyDescent="0.25">
      <c r="A47" s="30">
        <v>40340</v>
      </c>
      <c r="B47" s="1180">
        <f t="shared" si="21"/>
        <v>183.22222222222223</v>
      </c>
      <c r="C47" s="26">
        <f>C46+'WR DATA by date'!D49</f>
        <v>420</v>
      </c>
      <c r="D47" s="26">
        <f>D46+'WR DATA by date'!I49</f>
        <v>210</v>
      </c>
      <c r="E47" s="26">
        <f>E46+'WR DATA by date'!N49</f>
        <v>506</v>
      </c>
      <c r="F47" s="26">
        <f>F46+'WR DATA by date'!S49</f>
        <v>891</v>
      </c>
      <c r="G47" s="26">
        <f>G46+'WR DATA by date'!Y49</f>
        <v>184</v>
      </c>
      <c r="H47" s="26">
        <f>H46+'WR DATA by date'!AD49</f>
        <v>140</v>
      </c>
      <c r="I47" s="26">
        <f>I46+'WR DATA by date'!AJ49</f>
        <v>133</v>
      </c>
      <c r="J47" s="28">
        <f>J46+'WR DATA by date'!AP49</f>
        <v>133</v>
      </c>
      <c r="K47" s="26">
        <f>K46+'WR DATA by date'!AV49</f>
        <v>15</v>
      </c>
      <c r="L47" s="26">
        <f>L46+'WR DATA by date'!BB49</f>
        <v>43</v>
      </c>
      <c r="M47" s="26">
        <f>M46+'WR DATA by date'!BI49</f>
        <v>61</v>
      </c>
      <c r="N47" s="26">
        <f>'WR DATA by date'!BP49+N46</f>
        <v>58</v>
      </c>
      <c r="O47" s="189">
        <f>'WR DATA by date'!BW49+O46</f>
        <v>96</v>
      </c>
      <c r="P47" s="26">
        <f>'WR DATA by date'!CD49+P46</f>
        <v>36</v>
      </c>
      <c r="Q47" s="26">
        <f>'WR DATA by date'!CK49+Q46</f>
        <v>19</v>
      </c>
      <c r="R47" s="1290">
        <f>'WR DATA by date'!CR49+R46</f>
        <v>49</v>
      </c>
      <c r="S47" s="1292">
        <f>'WR DATA by date'!CY49+S46</f>
        <v>170</v>
      </c>
      <c r="T47" s="1236">
        <f>'WR DATA by date'!DF49+T46</f>
        <v>134</v>
      </c>
      <c r="U47" s="1247"/>
      <c r="W47" s="40">
        <v>40340</v>
      </c>
      <c r="X47" s="965">
        <f t="shared" si="5"/>
        <v>7.5588476208653818E-2</v>
      </c>
      <c r="Y47" s="45">
        <f t="shared" si="37"/>
        <v>9.2961487383798141E-2</v>
      </c>
      <c r="Z47" s="36">
        <f t="shared" si="25"/>
        <v>6.402439024390244E-2</v>
      </c>
      <c r="AA47" s="36">
        <f t="shared" si="22"/>
        <v>5.7690115152206137E-2</v>
      </c>
      <c r="AB47" s="36">
        <f t="shared" si="29"/>
        <v>0.11574434918160562</v>
      </c>
      <c r="AC47" s="36">
        <f t="shared" si="30"/>
        <v>0.116382036685642</v>
      </c>
      <c r="AD47" s="36">
        <f t="shared" si="31"/>
        <v>9.9361249112845995E-2</v>
      </c>
      <c r="AE47" s="36">
        <f t="shared" si="36"/>
        <v>6.985294117647059E-2</v>
      </c>
      <c r="AF47" s="1193">
        <f t="shared" si="35"/>
        <v>0.14647577092511013</v>
      </c>
      <c r="AG47" s="36">
        <f t="shared" si="33"/>
        <v>3.4883720930232558E-2</v>
      </c>
      <c r="AH47" s="58">
        <f t="shared" si="26"/>
        <v>3.1899109792284865E-2</v>
      </c>
      <c r="AI47" s="58">
        <f t="shared" si="27"/>
        <v>1.8949984467225848E-2</v>
      </c>
      <c r="AJ47" s="58">
        <f t="shared" si="24"/>
        <v>4.1756659467242621E-2</v>
      </c>
      <c r="AK47" s="168">
        <f t="shared" si="23"/>
        <v>8.0402010050251257E-2</v>
      </c>
      <c r="AL47" s="956">
        <f t="shared" si="34"/>
        <v>0.12121212121212122</v>
      </c>
      <c r="AM47" s="956">
        <f t="shared" si="32"/>
        <v>0.13286713286713286</v>
      </c>
      <c r="AN47" s="1877">
        <f t="shared" si="28"/>
        <v>4.3516873889875664E-2</v>
      </c>
      <c r="AO47" s="1874">
        <f t="shared" si="10"/>
        <v>5.6179775280898875E-2</v>
      </c>
      <c r="AP47" s="1874">
        <f t="shared" si="10"/>
        <v>3.6432843936922241E-2</v>
      </c>
      <c r="AQ47" s="1874"/>
      <c r="AR47" s="1868">
        <f t="shared" si="2"/>
        <v>40340</v>
      </c>
    </row>
    <row r="48" spans="1:44" x14ac:dyDescent="0.25">
      <c r="A48" s="30">
        <v>40341</v>
      </c>
      <c r="B48" s="1180">
        <f t="shared" si="21"/>
        <v>191.05555555555554</v>
      </c>
      <c r="C48" s="26">
        <f>C47+'WR DATA by date'!D50</f>
        <v>442</v>
      </c>
      <c r="D48" s="26">
        <f>D47+'WR DATA by date'!I50</f>
        <v>228</v>
      </c>
      <c r="E48" s="26">
        <f>E47+'WR DATA by date'!N50</f>
        <v>513</v>
      </c>
      <c r="F48" s="26">
        <f>F47+'WR DATA by date'!S50</f>
        <v>907</v>
      </c>
      <c r="G48" s="26">
        <f>G47+'WR DATA by date'!Y50</f>
        <v>185</v>
      </c>
      <c r="H48" s="26">
        <f>H47+'WR DATA by date'!AD50</f>
        <v>140</v>
      </c>
      <c r="I48" s="26">
        <f>I47+'WR DATA by date'!AJ50</f>
        <v>133</v>
      </c>
      <c r="J48" s="28">
        <f>J47+'WR DATA by date'!AP50</f>
        <v>143</v>
      </c>
      <c r="K48" s="26">
        <f>K47+'WR DATA by date'!AV50</f>
        <v>17</v>
      </c>
      <c r="L48" s="26">
        <f>L47+'WR DATA by date'!BB50</f>
        <v>45</v>
      </c>
      <c r="M48" s="26">
        <f>M47+'WR DATA by date'!BI50</f>
        <v>62</v>
      </c>
      <c r="N48" s="26">
        <f>'WR DATA by date'!BP50+N47</f>
        <v>66</v>
      </c>
      <c r="O48" s="189">
        <f>'WR DATA by date'!BW50+O47</f>
        <v>97</v>
      </c>
      <c r="P48" s="26">
        <f>'WR DATA by date'!CD50+P47</f>
        <v>40</v>
      </c>
      <c r="Q48" s="26">
        <f>'WR DATA by date'!CK50+Q47</f>
        <v>19</v>
      </c>
      <c r="R48" s="1290">
        <f>'WR DATA by date'!CR50+R47</f>
        <v>50</v>
      </c>
      <c r="S48" s="1292">
        <f>'WR DATA by date'!CY50+S47</f>
        <v>214</v>
      </c>
      <c r="T48" s="1236">
        <f>'WR DATA by date'!DF50+T47</f>
        <v>138</v>
      </c>
      <c r="U48" s="1247"/>
      <c r="W48" s="40">
        <v>40341</v>
      </c>
      <c r="X48" s="965">
        <f t="shared" si="5"/>
        <v>7.93610515305464E-2</v>
      </c>
      <c r="Y48" s="45">
        <f t="shared" si="37"/>
        <v>9.7830898627711382E-2</v>
      </c>
      <c r="Z48" s="36">
        <f t="shared" si="25"/>
        <v>6.9512195121951226E-2</v>
      </c>
      <c r="AA48" s="36">
        <f t="shared" si="22"/>
        <v>5.8488199749173415E-2</v>
      </c>
      <c r="AB48" s="36">
        <f t="shared" si="29"/>
        <v>0.11782281111977137</v>
      </c>
      <c r="AC48" s="36">
        <f t="shared" si="30"/>
        <v>0.11701454775458571</v>
      </c>
      <c r="AD48" s="36">
        <f t="shared" si="31"/>
        <v>9.9361249112845995E-2</v>
      </c>
      <c r="AE48" s="36">
        <f t="shared" si="36"/>
        <v>6.985294117647059E-2</v>
      </c>
      <c r="AF48" s="1193">
        <f t="shared" si="35"/>
        <v>0.15748898678414097</v>
      </c>
      <c r="AG48" s="36">
        <f t="shared" si="33"/>
        <v>3.9534883720930232E-2</v>
      </c>
      <c r="AH48" s="58">
        <f t="shared" si="26"/>
        <v>3.3382789317507419E-2</v>
      </c>
      <c r="AI48" s="58">
        <f t="shared" si="27"/>
        <v>1.9260639950295123E-2</v>
      </c>
      <c r="AJ48" s="58">
        <f t="shared" si="24"/>
        <v>4.7516198704103674E-2</v>
      </c>
      <c r="AK48" s="168">
        <f t="shared" si="23"/>
        <v>8.1239530988274702E-2</v>
      </c>
      <c r="AL48" s="956">
        <f t="shared" si="34"/>
        <v>0.13468013468013468</v>
      </c>
      <c r="AM48" s="956">
        <f t="shared" si="32"/>
        <v>0.13286713286713286</v>
      </c>
      <c r="AN48" s="1877">
        <f t="shared" si="28"/>
        <v>4.4404973357015987E-2</v>
      </c>
      <c r="AO48" s="1874">
        <f t="shared" si="10"/>
        <v>7.0720423000660934E-2</v>
      </c>
      <c r="AP48" s="1874">
        <f t="shared" si="10"/>
        <v>3.7520391517128875E-2</v>
      </c>
      <c r="AQ48" s="1874"/>
      <c r="AR48" s="1868">
        <f t="shared" si="2"/>
        <v>40341</v>
      </c>
    </row>
    <row r="49" spans="1:44" x14ac:dyDescent="0.25">
      <c r="A49" s="30">
        <v>40342</v>
      </c>
      <c r="B49" s="1180">
        <f t="shared" si="21"/>
        <v>203.38888888888889</v>
      </c>
      <c r="C49" s="26">
        <f>C48+'WR DATA by date'!D51</f>
        <v>442</v>
      </c>
      <c r="D49" s="26">
        <f>D48+'WR DATA by date'!I51</f>
        <v>228</v>
      </c>
      <c r="E49" s="26">
        <f>E48+'WR DATA by date'!N51</f>
        <v>561</v>
      </c>
      <c r="F49" s="26">
        <f>F48+'WR DATA by date'!S51</f>
        <v>986</v>
      </c>
      <c r="G49" s="26">
        <f>G48+'WR DATA by date'!Y51</f>
        <v>190</v>
      </c>
      <c r="H49" s="26">
        <f>H48+'WR DATA by date'!AD51</f>
        <v>150</v>
      </c>
      <c r="I49" s="26">
        <f>I48+'WR DATA by date'!AJ51</f>
        <v>147</v>
      </c>
      <c r="J49" s="28">
        <f>J48+'WR DATA by date'!AP51</f>
        <v>167</v>
      </c>
      <c r="K49" s="26">
        <f>K48+'WR DATA by date'!AV51</f>
        <v>17</v>
      </c>
      <c r="L49" s="26">
        <f>L48+'WR DATA by date'!BB51</f>
        <v>57</v>
      </c>
      <c r="M49" s="26">
        <f>M48+'WR DATA by date'!BI51</f>
        <v>66</v>
      </c>
      <c r="N49" s="26">
        <f>'WR DATA by date'!BP51+N48</f>
        <v>66</v>
      </c>
      <c r="O49" s="189">
        <f>'WR DATA by date'!BW51+O48</f>
        <v>102</v>
      </c>
      <c r="P49" s="26">
        <f>'WR DATA by date'!CD51+P48</f>
        <v>40</v>
      </c>
      <c r="Q49" s="26">
        <f>'WR DATA by date'!CK51+Q48</f>
        <v>19</v>
      </c>
      <c r="R49" s="1290">
        <f>'WR DATA by date'!CR51+R48</f>
        <v>52</v>
      </c>
      <c r="S49" s="1292">
        <f>'WR DATA by date'!CY51+S48</f>
        <v>222</v>
      </c>
      <c r="T49" s="1236">
        <f>'WR DATA by date'!DF51+T48</f>
        <v>149</v>
      </c>
      <c r="U49" s="1247"/>
      <c r="W49" s="40">
        <v>40342</v>
      </c>
      <c r="X49" s="965">
        <f t="shared" si="5"/>
        <v>8.3890076267211955E-2</v>
      </c>
      <c r="Y49" s="45">
        <f t="shared" si="37"/>
        <v>9.7830898627711382E-2</v>
      </c>
      <c r="Z49" s="36">
        <f t="shared" si="25"/>
        <v>6.9512195121951226E-2</v>
      </c>
      <c r="AA49" s="36">
        <f t="shared" si="22"/>
        <v>6.3960779842663323E-2</v>
      </c>
      <c r="AB49" s="36">
        <f t="shared" si="29"/>
        <v>0.12808521693946479</v>
      </c>
      <c r="AC49" s="36">
        <f t="shared" si="30"/>
        <v>0.12017710309930424</v>
      </c>
      <c r="AD49" s="36">
        <f t="shared" si="31"/>
        <v>0.10645848119233499</v>
      </c>
      <c r="AE49" s="36">
        <f t="shared" si="36"/>
        <v>7.720588235294118E-2</v>
      </c>
      <c r="AF49" s="1193">
        <f t="shared" si="35"/>
        <v>0.18392070484581499</v>
      </c>
      <c r="AG49" s="36">
        <f t="shared" si="33"/>
        <v>3.9534883720930232E-2</v>
      </c>
      <c r="AH49" s="58">
        <f t="shared" si="26"/>
        <v>4.2284866468842733E-2</v>
      </c>
      <c r="AI49" s="58">
        <f t="shared" si="27"/>
        <v>2.0503261882572229E-2</v>
      </c>
      <c r="AJ49" s="58">
        <f t="shared" si="24"/>
        <v>4.7516198704103674E-2</v>
      </c>
      <c r="AK49" s="168">
        <f t="shared" si="23"/>
        <v>8.5427135678391955E-2</v>
      </c>
      <c r="AL49" s="956">
        <f t="shared" si="34"/>
        <v>0.13468013468013468</v>
      </c>
      <c r="AM49" s="956">
        <f t="shared" si="32"/>
        <v>0.13286713286713286</v>
      </c>
      <c r="AN49" s="1877">
        <f t="shared" si="28"/>
        <v>4.6181172291296625E-2</v>
      </c>
      <c r="AO49" s="1874">
        <f t="shared" si="10"/>
        <v>7.3364177131526764E-2</v>
      </c>
      <c r="AP49" s="1874">
        <f t="shared" si="10"/>
        <v>4.051114736269712E-2</v>
      </c>
      <c r="AQ49" s="1874"/>
      <c r="AR49" s="1868">
        <f t="shared" si="2"/>
        <v>40342</v>
      </c>
    </row>
    <row r="50" spans="1:44" x14ac:dyDescent="0.25">
      <c r="A50" s="30">
        <v>40343</v>
      </c>
      <c r="B50" s="1180">
        <f t="shared" si="21"/>
        <v>239.66666666666666</v>
      </c>
      <c r="C50" s="26">
        <f>C49+'WR DATA by date'!D52</f>
        <v>518</v>
      </c>
      <c r="D50" s="26">
        <f>D49+'WR DATA by date'!I52</f>
        <v>247</v>
      </c>
      <c r="E50" s="26">
        <f>E49+'WR DATA by date'!N52</f>
        <v>706</v>
      </c>
      <c r="F50" s="26">
        <f>F49+'WR DATA by date'!S52</f>
        <v>1205</v>
      </c>
      <c r="G50" s="26">
        <f>G49+'WR DATA by date'!Y52</f>
        <v>204</v>
      </c>
      <c r="H50" s="26">
        <f>H49+'WR DATA by date'!AD52</f>
        <v>190</v>
      </c>
      <c r="I50" s="26">
        <f>I49+'WR DATA by date'!AJ52</f>
        <v>182</v>
      </c>
      <c r="J50" s="28">
        <f>J49+'WR DATA by date'!AP52</f>
        <v>168</v>
      </c>
      <c r="K50" s="26">
        <f>K49+'WR DATA by date'!AV52</f>
        <v>18</v>
      </c>
      <c r="L50" s="26">
        <f>L49+'WR DATA by date'!BB52</f>
        <v>57</v>
      </c>
      <c r="M50" s="26">
        <f>M49+'WR DATA by date'!BI52</f>
        <v>67</v>
      </c>
      <c r="N50" s="26">
        <f>'WR DATA by date'!BP52+N49</f>
        <v>67</v>
      </c>
      <c r="O50" s="189">
        <f>'WR DATA by date'!BW52+O49</f>
        <v>125</v>
      </c>
      <c r="P50" s="26">
        <f>'WR DATA by date'!CD52+P49</f>
        <v>42</v>
      </c>
      <c r="Q50" s="26">
        <f>'WR DATA by date'!CK52+Q49</f>
        <v>20</v>
      </c>
      <c r="R50" s="1290">
        <f>'WR DATA by date'!CR52+R49</f>
        <v>54</v>
      </c>
      <c r="S50" s="1292">
        <f>'WR DATA by date'!CY52+S49</f>
        <v>253</v>
      </c>
      <c r="T50" s="1236">
        <f>'WR DATA by date'!DF52+T49</f>
        <v>191</v>
      </c>
      <c r="U50" s="1247"/>
      <c r="W50" s="40">
        <v>40343</v>
      </c>
      <c r="X50" s="965">
        <f t="shared" si="5"/>
        <v>9.4118349252132957E-2</v>
      </c>
      <c r="Y50" s="45">
        <f t="shared" si="37"/>
        <v>0.11465250110668437</v>
      </c>
      <c r="Z50" s="36">
        <f t="shared" si="25"/>
        <v>7.5304878048780485E-2</v>
      </c>
      <c r="AA50" s="36">
        <f t="shared" si="22"/>
        <v>8.0492532208414097E-2</v>
      </c>
      <c r="AB50" s="36">
        <f t="shared" si="29"/>
        <v>0.1565341647181086</v>
      </c>
      <c r="AC50" s="36">
        <f t="shared" si="30"/>
        <v>0.12903225806451613</v>
      </c>
      <c r="AD50" s="36">
        <f t="shared" si="31"/>
        <v>0.13484740951029098</v>
      </c>
      <c r="AE50" s="36">
        <f t="shared" si="36"/>
        <v>9.5588235294117641E-2</v>
      </c>
      <c r="AF50" s="1193">
        <f t="shared" si="35"/>
        <v>0.18502202643171806</v>
      </c>
      <c r="AG50" s="36">
        <f t="shared" si="33"/>
        <v>4.1860465116279069E-2</v>
      </c>
      <c r="AH50" s="58">
        <f t="shared" si="26"/>
        <v>4.2284866468842733E-2</v>
      </c>
      <c r="AI50" s="58">
        <f t="shared" si="27"/>
        <v>2.0813917365641504E-2</v>
      </c>
      <c r="AJ50" s="58">
        <f t="shared" si="24"/>
        <v>4.82361411087113E-2</v>
      </c>
      <c r="AK50" s="168">
        <f t="shared" si="23"/>
        <v>0.10469011725293133</v>
      </c>
      <c r="AL50" s="956">
        <f t="shared" si="34"/>
        <v>0.14141414141414141</v>
      </c>
      <c r="AM50" s="956">
        <f t="shared" si="32"/>
        <v>0.13986013986013987</v>
      </c>
      <c r="AN50" s="1877">
        <f t="shared" si="28"/>
        <v>4.7957371225577264E-2</v>
      </c>
      <c r="AO50" s="1874">
        <f t="shared" si="10"/>
        <v>8.3608724388631858E-2</v>
      </c>
      <c r="AP50" s="1874">
        <f t="shared" si="10"/>
        <v>5.1930396954866773E-2</v>
      </c>
      <c r="AQ50" s="1874"/>
      <c r="AR50" s="1868">
        <f t="shared" si="2"/>
        <v>40343</v>
      </c>
    </row>
    <row r="51" spans="1:44" x14ac:dyDescent="0.25">
      <c r="A51" s="30">
        <v>40344</v>
      </c>
      <c r="B51" s="1180">
        <f t="shared" si="21"/>
        <v>248.22222222222223</v>
      </c>
      <c r="C51" s="26">
        <f>C50+'WR DATA by date'!D53</f>
        <v>529</v>
      </c>
      <c r="D51" s="26">
        <f>D50+'WR DATA by date'!I53</f>
        <v>267</v>
      </c>
      <c r="E51" s="26">
        <f>E50+'WR DATA by date'!N53</f>
        <v>715</v>
      </c>
      <c r="F51" s="26">
        <f>F50+'WR DATA by date'!S53</f>
        <v>1222</v>
      </c>
      <c r="G51" s="26">
        <f>G50+'WR DATA by date'!Y53</f>
        <v>204</v>
      </c>
      <c r="H51" s="26">
        <f>H50+'WR DATA by date'!AD53</f>
        <v>191</v>
      </c>
      <c r="I51" s="26">
        <f>I50+'WR DATA by date'!AJ53</f>
        <v>188</v>
      </c>
      <c r="J51" s="28">
        <f>J50+'WR DATA by date'!AP53</f>
        <v>173</v>
      </c>
      <c r="K51" s="26">
        <f>K50+'WR DATA by date'!AV53</f>
        <v>22</v>
      </c>
      <c r="L51" s="26">
        <f>L50+'WR DATA by date'!BB53</f>
        <v>58</v>
      </c>
      <c r="M51" s="26">
        <f>M50+'WR DATA by date'!BI53</f>
        <v>70</v>
      </c>
      <c r="N51" s="26">
        <f>'WR DATA by date'!BP53+N50</f>
        <v>86</v>
      </c>
      <c r="O51" s="189">
        <f>'WR DATA by date'!BW53+O50</f>
        <v>126</v>
      </c>
      <c r="P51" s="26">
        <f>'WR DATA by date'!CD53+P50</f>
        <v>45</v>
      </c>
      <c r="Q51" s="26">
        <f>'WR DATA by date'!CK53+Q50</f>
        <v>21</v>
      </c>
      <c r="R51" s="1290">
        <f>'WR DATA by date'!CR53+R50</f>
        <v>55</v>
      </c>
      <c r="S51" s="1292">
        <f>'WR DATA by date'!CY53+S50</f>
        <v>301</v>
      </c>
      <c r="T51" s="1236">
        <f>'WR DATA by date'!DF53+T50</f>
        <v>195</v>
      </c>
      <c r="U51" s="1247"/>
      <c r="W51" s="40">
        <v>40344</v>
      </c>
      <c r="X51" s="965">
        <f t="shared" si="5"/>
        <v>9.8649409261099899E-2</v>
      </c>
      <c r="Y51" s="45">
        <f t="shared" si="37"/>
        <v>0.11708720672864099</v>
      </c>
      <c r="Z51" s="36">
        <f t="shared" si="25"/>
        <v>8.1402439024390247E-2</v>
      </c>
      <c r="AA51" s="36">
        <f t="shared" si="22"/>
        <v>8.1518640975943454E-2</v>
      </c>
      <c r="AB51" s="36">
        <f t="shared" si="29"/>
        <v>0.15874253052740972</v>
      </c>
      <c r="AC51" s="36">
        <f t="shared" si="30"/>
        <v>0.12903225806451613</v>
      </c>
      <c r="AD51" s="36">
        <f t="shared" si="31"/>
        <v>0.13555713271823988</v>
      </c>
      <c r="AE51" s="36">
        <f t="shared" si="36"/>
        <v>9.8739495798319324E-2</v>
      </c>
      <c r="AF51" s="1193">
        <f t="shared" si="35"/>
        <v>0.19052863436123349</v>
      </c>
      <c r="AG51" s="36">
        <f t="shared" si="33"/>
        <v>5.1162790697674418E-2</v>
      </c>
      <c r="AH51" s="58">
        <f t="shared" si="26"/>
        <v>4.3026706231454007E-2</v>
      </c>
      <c r="AI51" s="58">
        <f t="shared" si="27"/>
        <v>2.1745883814849331E-2</v>
      </c>
      <c r="AJ51" s="58">
        <f t="shared" si="24"/>
        <v>6.1915046796256298E-2</v>
      </c>
      <c r="AK51" s="168">
        <f t="shared" si="23"/>
        <v>0.10552763819095477</v>
      </c>
      <c r="AL51" s="956">
        <f t="shared" si="34"/>
        <v>0.15151515151515152</v>
      </c>
      <c r="AM51" s="956">
        <f t="shared" si="32"/>
        <v>0.14685314685314685</v>
      </c>
      <c r="AN51" s="1877">
        <f t="shared" si="28"/>
        <v>4.8845470692717587E-2</v>
      </c>
      <c r="AO51" s="1874">
        <f t="shared" si="10"/>
        <v>9.947124917382684E-2</v>
      </c>
      <c r="AP51" s="1874">
        <f t="shared" si="10"/>
        <v>5.3017944535073407E-2</v>
      </c>
      <c r="AQ51" s="1874"/>
      <c r="AR51" s="1868">
        <f t="shared" si="2"/>
        <v>40344</v>
      </c>
    </row>
    <row r="52" spans="1:44" x14ac:dyDescent="0.25">
      <c r="A52" s="30">
        <v>40345</v>
      </c>
      <c r="B52" s="1180">
        <f t="shared" si="21"/>
        <v>262.44444444444446</v>
      </c>
      <c r="C52" s="26">
        <f>C51+'WR DATA by date'!D54</f>
        <v>529</v>
      </c>
      <c r="D52" s="26">
        <f>D51+'WR DATA by date'!I54</f>
        <v>277</v>
      </c>
      <c r="E52" s="26">
        <f>E51+'WR DATA by date'!N54</f>
        <v>774</v>
      </c>
      <c r="F52" s="26">
        <f>F51+'WR DATA by date'!S54</f>
        <v>1303</v>
      </c>
      <c r="G52" s="26">
        <f>G51+'WR DATA by date'!Y54</f>
        <v>209</v>
      </c>
      <c r="H52" s="26">
        <f>H51+'WR DATA by date'!AD54</f>
        <v>209</v>
      </c>
      <c r="I52" s="26">
        <f>I51+'WR DATA by date'!AJ54</f>
        <v>207</v>
      </c>
      <c r="J52" s="28">
        <f>J51+'WR DATA by date'!AP54</f>
        <v>186</v>
      </c>
      <c r="K52" s="26">
        <f>K51+'WR DATA by date'!AV54</f>
        <v>22</v>
      </c>
      <c r="L52" s="26">
        <f>L51+'WR DATA by date'!BB54</f>
        <v>71</v>
      </c>
      <c r="M52" s="26">
        <f>M51+'WR DATA by date'!BI54</f>
        <v>85</v>
      </c>
      <c r="N52" s="26">
        <f>'WR DATA by date'!BP54+N51</f>
        <v>86</v>
      </c>
      <c r="O52" s="189">
        <f>'WR DATA by date'!BW54+O51</f>
        <v>133</v>
      </c>
      <c r="P52" s="26">
        <f>'WR DATA by date'!CD54+P51</f>
        <v>46</v>
      </c>
      <c r="Q52" s="26">
        <f>'WR DATA by date'!CK54+Q51</f>
        <v>22</v>
      </c>
      <c r="R52" s="1290">
        <f>'WR DATA by date'!CR54+R51</f>
        <v>58</v>
      </c>
      <c r="S52" s="1292">
        <f>'WR DATA by date'!CY54+S51</f>
        <v>306</v>
      </c>
      <c r="T52" s="1236">
        <f>'WR DATA by date'!DF54+T51</f>
        <v>201</v>
      </c>
      <c r="U52" s="1247"/>
      <c r="W52" s="40">
        <v>40345</v>
      </c>
      <c r="X52" s="965">
        <f t="shared" si="5"/>
        <v>0.1040386217373338</v>
      </c>
      <c r="Y52" s="45">
        <f t="shared" si="37"/>
        <v>0.11708720672864099</v>
      </c>
      <c r="Z52" s="36">
        <f t="shared" si="25"/>
        <v>8.4451219512195128E-2</v>
      </c>
      <c r="AA52" s="36">
        <f t="shared" si="22"/>
        <v>8.8245354007524798E-2</v>
      </c>
      <c r="AB52" s="36">
        <f t="shared" si="29"/>
        <v>0.16926474408937386</v>
      </c>
      <c r="AC52" s="36">
        <f t="shared" si="30"/>
        <v>0.13219481340923467</v>
      </c>
      <c r="AD52" s="36">
        <f t="shared" si="31"/>
        <v>0.14833215046132009</v>
      </c>
      <c r="AE52" s="36">
        <f t="shared" si="36"/>
        <v>0.10871848739495799</v>
      </c>
      <c r="AF52" s="1193">
        <f t="shared" si="35"/>
        <v>0.20484581497797358</v>
      </c>
      <c r="AG52" s="36">
        <f t="shared" si="33"/>
        <v>5.1162790697674418E-2</v>
      </c>
      <c r="AH52" s="58">
        <f t="shared" si="26"/>
        <v>5.2670623145400594E-2</v>
      </c>
      <c r="AI52" s="58">
        <f t="shared" si="27"/>
        <v>2.6405716060888474E-2</v>
      </c>
      <c r="AJ52" s="58">
        <f t="shared" si="24"/>
        <v>6.1915046796256298E-2</v>
      </c>
      <c r="AK52" s="168">
        <f t="shared" si="23"/>
        <v>0.11139028475711893</v>
      </c>
      <c r="AL52" s="956">
        <f t="shared" si="34"/>
        <v>0.15488215488215487</v>
      </c>
      <c r="AM52" s="956">
        <f t="shared" si="32"/>
        <v>0.15384615384615385</v>
      </c>
      <c r="AN52" s="1877">
        <f t="shared" si="28"/>
        <v>5.1509769094138541E-2</v>
      </c>
      <c r="AO52" s="1874">
        <f t="shared" si="10"/>
        <v>0.10112359550561797</v>
      </c>
      <c r="AP52" s="1874">
        <f t="shared" si="10"/>
        <v>5.4649265905383361E-2</v>
      </c>
      <c r="AQ52" s="1874"/>
      <c r="AR52" s="1868">
        <f t="shared" si="2"/>
        <v>40345</v>
      </c>
    </row>
    <row r="53" spans="1:44" x14ac:dyDescent="0.25">
      <c r="A53" s="30">
        <v>40346</v>
      </c>
      <c r="B53" s="1180">
        <f t="shared" si="21"/>
        <v>297</v>
      </c>
      <c r="C53" s="26">
        <f>C52+'WR DATA by date'!D55</f>
        <v>616</v>
      </c>
      <c r="D53" s="26">
        <f>D52+'WR DATA by date'!I55</f>
        <v>297</v>
      </c>
      <c r="E53" s="26">
        <f>E52+'WR DATA by date'!N55</f>
        <v>928</v>
      </c>
      <c r="F53" s="26">
        <f>F52+'WR DATA by date'!S55</f>
        <v>1420</v>
      </c>
      <c r="G53" s="26">
        <f>G52+'WR DATA by date'!Y55</f>
        <v>241</v>
      </c>
      <c r="H53" s="26">
        <f>H52+'WR DATA by date'!AD55</f>
        <v>251</v>
      </c>
      <c r="I53" s="26">
        <f>I52+'WR DATA by date'!AJ55</f>
        <v>285</v>
      </c>
      <c r="J53" s="28">
        <f>J52+'WR DATA by date'!AP55</f>
        <v>187</v>
      </c>
      <c r="K53" s="26">
        <f>K52+'WR DATA by date'!AV55</f>
        <v>25</v>
      </c>
      <c r="L53" s="26">
        <f>L52+'WR DATA by date'!BB55</f>
        <v>73</v>
      </c>
      <c r="M53" s="26">
        <f>M52+'WR DATA by date'!BI55</f>
        <v>86</v>
      </c>
      <c r="N53" s="26">
        <f>'WR DATA by date'!BP55+N52</f>
        <v>90</v>
      </c>
      <c r="O53" s="189">
        <f>'WR DATA by date'!BW55+O52</f>
        <v>145</v>
      </c>
      <c r="P53" s="26">
        <f>'WR DATA by date'!CD55+P52</f>
        <v>47</v>
      </c>
      <c r="Q53" s="26">
        <f>'WR DATA by date'!CK55+Q52</f>
        <v>23</v>
      </c>
      <c r="R53" s="1290">
        <f>'WR DATA by date'!CR55+R52</f>
        <v>58</v>
      </c>
      <c r="S53" s="1292">
        <f>'WR DATA by date'!CY55+S52</f>
        <v>337</v>
      </c>
      <c r="T53" s="1236">
        <f>'WR DATA by date'!DF55+T52</f>
        <v>237</v>
      </c>
      <c r="U53" s="1247"/>
      <c r="W53" s="40">
        <v>40346</v>
      </c>
      <c r="X53" s="965">
        <f t="shared" si="5"/>
        <v>0.11527864985518153</v>
      </c>
      <c r="Y53" s="45">
        <f t="shared" si="37"/>
        <v>0.13634351482957061</v>
      </c>
      <c r="Z53" s="36">
        <f t="shared" si="25"/>
        <v>9.0548780487804875E-2</v>
      </c>
      <c r="AA53" s="36">
        <f t="shared" si="22"/>
        <v>0.10580321514080493</v>
      </c>
      <c r="AB53" s="36">
        <f t="shared" si="29"/>
        <v>0.18446349701221096</v>
      </c>
      <c r="AC53" s="36">
        <f t="shared" si="30"/>
        <v>0.15243516761543327</v>
      </c>
      <c r="AD53" s="36">
        <f t="shared" si="31"/>
        <v>0.17814052519517387</v>
      </c>
      <c r="AE53" s="36">
        <f t="shared" si="36"/>
        <v>0.14968487394957983</v>
      </c>
      <c r="AF53" s="1193">
        <f t="shared" si="35"/>
        <v>0.20594713656387664</v>
      </c>
      <c r="AG53" s="36">
        <f t="shared" si="33"/>
        <v>5.8139534883720929E-2</v>
      </c>
      <c r="AH53" s="58">
        <f t="shared" si="26"/>
        <v>5.4154302670623149E-2</v>
      </c>
      <c r="AI53" s="58">
        <f t="shared" si="27"/>
        <v>2.671637154395775E-2</v>
      </c>
      <c r="AJ53" s="58">
        <f t="shared" si="24"/>
        <v>6.4794816414686832E-2</v>
      </c>
      <c r="AK53" s="168">
        <f t="shared" si="23"/>
        <v>0.12144053601340034</v>
      </c>
      <c r="AL53" s="956">
        <f t="shared" si="34"/>
        <v>0.15824915824915825</v>
      </c>
      <c r="AM53" s="956">
        <f t="shared" si="32"/>
        <v>0.16083916083916083</v>
      </c>
      <c r="AN53" s="1877">
        <f t="shared" si="28"/>
        <v>5.1509769094138541E-2</v>
      </c>
      <c r="AO53" s="1874">
        <f t="shared" si="10"/>
        <v>0.11136814276272307</v>
      </c>
      <c r="AP53" s="1874">
        <f t="shared" si="10"/>
        <v>6.4437194127243066E-2</v>
      </c>
      <c r="AQ53" s="1874"/>
      <c r="AR53" s="1868">
        <f t="shared" si="2"/>
        <v>40346</v>
      </c>
    </row>
    <row r="54" spans="1:44" x14ac:dyDescent="0.25">
      <c r="A54" s="30">
        <v>40347</v>
      </c>
      <c r="B54" s="1180">
        <f t="shared" si="21"/>
        <v>310</v>
      </c>
      <c r="C54" s="26">
        <f>C53+'WR DATA by date'!D56</f>
        <v>640</v>
      </c>
      <c r="D54" s="26">
        <f>D53+'WR DATA by date'!I56</f>
        <v>337</v>
      </c>
      <c r="E54" s="26">
        <f>E53+'WR DATA by date'!N56</f>
        <v>949</v>
      </c>
      <c r="F54" s="26">
        <f>F53+'WR DATA by date'!S56</f>
        <v>1440</v>
      </c>
      <c r="G54" s="26">
        <f>G53+'WR DATA by date'!Y56</f>
        <v>244</v>
      </c>
      <c r="H54" s="26">
        <f>H53+'WR DATA by date'!AD56</f>
        <v>252</v>
      </c>
      <c r="I54" s="26">
        <f>I53+'WR DATA by date'!AJ56</f>
        <v>288</v>
      </c>
      <c r="J54" s="28">
        <f>J53+'WR DATA by date'!AP56</f>
        <v>195</v>
      </c>
      <c r="K54" s="26">
        <f>K53+'WR DATA by date'!AV56</f>
        <v>29</v>
      </c>
      <c r="L54" s="26">
        <f>L53+'WR DATA by date'!BB56</f>
        <v>80</v>
      </c>
      <c r="M54" s="26">
        <f>M53+'WR DATA by date'!BI56</f>
        <v>91</v>
      </c>
      <c r="N54" s="26">
        <f>'WR DATA by date'!BP56+N53</f>
        <v>115</v>
      </c>
      <c r="O54" s="189">
        <f>'WR DATA by date'!BW56+O53</f>
        <v>147</v>
      </c>
      <c r="P54" s="26">
        <f>'WR DATA by date'!CD56+P53</f>
        <v>53</v>
      </c>
      <c r="Q54" s="26">
        <f>'WR DATA by date'!CK56+Q53</f>
        <v>23</v>
      </c>
      <c r="R54" s="1290">
        <f>'WR DATA by date'!CR56+R53</f>
        <v>61</v>
      </c>
      <c r="S54" s="1292">
        <f>'WR DATA by date'!CY56+S53</f>
        <v>397</v>
      </c>
      <c r="T54" s="1236">
        <f>'WR DATA by date'!DF56+T53</f>
        <v>239</v>
      </c>
      <c r="U54" s="1247"/>
      <c r="W54" s="40">
        <v>40347</v>
      </c>
      <c r="X54" s="965">
        <f t="shared" si="5"/>
        <v>0.12163716814482549</v>
      </c>
      <c r="Y54" s="45">
        <f t="shared" si="37"/>
        <v>0.14165559982293049</v>
      </c>
      <c r="Z54" s="36">
        <f t="shared" si="25"/>
        <v>0.10274390243902438</v>
      </c>
      <c r="AA54" s="36">
        <f t="shared" si="22"/>
        <v>0.10819746893170676</v>
      </c>
      <c r="AB54" s="36">
        <f t="shared" si="29"/>
        <v>0.18706157443491817</v>
      </c>
      <c r="AC54" s="36">
        <f t="shared" si="30"/>
        <v>0.15433270082226438</v>
      </c>
      <c r="AD54" s="36">
        <f t="shared" si="31"/>
        <v>0.17885024840312277</v>
      </c>
      <c r="AE54" s="36">
        <f t="shared" si="36"/>
        <v>0.15126050420168066</v>
      </c>
      <c r="AF54" s="1193">
        <f t="shared" si="35"/>
        <v>0.21475770925110133</v>
      </c>
      <c r="AG54" s="36">
        <f t="shared" si="33"/>
        <v>6.7441860465116285E-2</v>
      </c>
      <c r="AH54" s="58">
        <f t="shared" si="26"/>
        <v>5.9347181008902079E-2</v>
      </c>
      <c r="AI54" s="58">
        <f t="shared" si="27"/>
        <v>2.8269648959304131E-2</v>
      </c>
      <c r="AJ54" s="58">
        <f t="shared" si="24"/>
        <v>8.2793376529877616E-2</v>
      </c>
      <c r="AK54" s="168">
        <f t="shared" si="23"/>
        <v>0.12311557788944724</v>
      </c>
      <c r="AL54" s="956">
        <f t="shared" si="34"/>
        <v>0.17845117845117844</v>
      </c>
      <c r="AM54" s="956">
        <f t="shared" si="32"/>
        <v>0.16083916083916083</v>
      </c>
      <c r="AN54" s="1877">
        <f t="shared" si="28"/>
        <v>5.4174067495559503E-2</v>
      </c>
      <c r="AO54" s="1874">
        <f t="shared" si="10"/>
        <v>0.13119629874421679</v>
      </c>
      <c r="AP54" s="1874">
        <f t="shared" si="10"/>
        <v>6.498096791734638E-2</v>
      </c>
      <c r="AQ54" s="1874"/>
      <c r="AR54" s="1868">
        <f t="shared" si="2"/>
        <v>40347</v>
      </c>
    </row>
    <row r="55" spans="1:44" x14ac:dyDescent="0.25">
      <c r="A55" s="30">
        <v>40348</v>
      </c>
      <c r="B55" s="1180">
        <f t="shared" si="21"/>
        <v>324.88888888888891</v>
      </c>
      <c r="C55" s="26">
        <f>C54+'WR DATA by date'!D57</f>
        <v>640</v>
      </c>
      <c r="D55" s="26">
        <f>D54+'WR DATA by date'!I57</f>
        <v>346</v>
      </c>
      <c r="E55" s="26">
        <f>E54+'WR DATA by date'!N57</f>
        <v>1013</v>
      </c>
      <c r="F55" s="26">
        <f>F54+'WR DATA by date'!S57</f>
        <v>1499</v>
      </c>
      <c r="G55" s="26">
        <f>G54+'WR DATA by date'!Y57</f>
        <v>254</v>
      </c>
      <c r="H55" s="26">
        <f>H54+'WR DATA by date'!AD57</f>
        <v>259</v>
      </c>
      <c r="I55" s="26">
        <f>I54+'WR DATA by date'!AJ57</f>
        <v>322</v>
      </c>
      <c r="J55" s="28">
        <f>J54+'WR DATA by date'!AP57</f>
        <v>216</v>
      </c>
      <c r="K55" s="26">
        <f>K54+'WR DATA by date'!AV57</f>
        <v>29</v>
      </c>
      <c r="L55" s="26">
        <f>L54+'WR DATA by date'!BB57</f>
        <v>96</v>
      </c>
      <c r="M55" s="26">
        <f>M54+'WR DATA by date'!BI57</f>
        <v>106</v>
      </c>
      <c r="N55" s="26">
        <f>'WR DATA by date'!BP57+N54</f>
        <v>116</v>
      </c>
      <c r="O55" s="189">
        <f>'WR DATA by date'!BW57+O54</f>
        <v>151</v>
      </c>
      <c r="P55" s="26">
        <f>'WR DATA by date'!CD57+P54</f>
        <v>54</v>
      </c>
      <c r="Q55" s="26">
        <f>'WR DATA by date'!CK57+Q54</f>
        <v>24</v>
      </c>
      <c r="R55" s="1290">
        <f>'WR DATA by date'!CR57+R54</f>
        <v>63</v>
      </c>
      <c r="S55" s="1292">
        <f>'WR DATA by date'!CY57+S54</f>
        <v>407</v>
      </c>
      <c r="T55" s="1236">
        <f>'WR DATA by date'!DF57+T54</f>
        <v>253</v>
      </c>
      <c r="U55" s="1247"/>
      <c r="W55" s="40">
        <v>40348</v>
      </c>
      <c r="X55" s="965">
        <f t="shared" si="5"/>
        <v>0.12773881740556445</v>
      </c>
      <c r="Y55" s="45">
        <f t="shared" si="37"/>
        <v>0.14165559982293049</v>
      </c>
      <c r="Z55" s="36">
        <f t="shared" si="25"/>
        <v>0.10548780487804878</v>
      </c>
      <c r="AA55" s="36">
        <f t="shared" si="22"/>
        <v>0.1154942423896933</v>
      </c>
      <c r="AB55" s="36">
        <f t="shared" si="29"/>
        <v>0.19472590283190438</v>
      </c>
      <c r="AC55" s="36">
        <f t="shared" si="30"/>
        <v>0.16065781151170144</v>
      </c>
      <c r="AD55" s="36">
        <f t="shared" si="31"/>
        <v>0.18381831085876507</v>
      </c>
      <c r="AE55" s="36">
        <f t="shared" si="36"/>
        <v>0.16911764705882354</v>
      </c>
      <c r="AF55" s="1193">
        <f t="shared" si="35"/>
        <v>0.23788546255506607</v>
      </c>
      <c r="AG55" s="36">
        <f t="shared" si="33"/>
        <v>6.7441860465116285E-2</v>
      </c>
      <c r="AH55" s="58">
        <f t="shared" si="26"/>
        <v>7.1216617210682495E-2</v>
      </c>
      <c r="AI55" s="58">
        <f t="shared" si="27"/>
        <v>3.2929481205343274E-2</v>
      </c>
      <c r="AJ55" s="58">
        <f t="shared" si="24"/>
        <v>8.3513318934485242E-2</v>
      </c>
      <c r="AK55" s="168">
        <f t="shared" si="23"/>
        <v>0.12646566164154105</v>
      </c>
      <c r="AL55" s="956">
        <f t="shared" si="34"/>
        <v>0.18181818181818182</v>
      </c>
      <c r="AM55" s="956">
        <f t="shared" si="32"/>
        <v>0.16783216783216784</v>
      </c>
      <c r="AN55" s="1877">
        <f t="shared" si="28"/>
        <v>5.5950266429840141E-2</v>
      </c>
      <c r="AO55" s="1874">
        <f t="shared" si="10"/>
        <v>0.13450099140779909</v>
      </c>
      <c r="AP55" s="1874">
        <f t="shared" si="10"/>
        <v>6.8787384448069602E-2</v>
      </c>
      <c r="AQ55" s="1874"/>
      <c r="AR55" s="1868">
        <f t="shared" si="2"/>
        <v>40348</v>
      </c>
    </row>
    <row r="56" spans="1:44" x14ac:dyDescent="0.25">
      <c r="A56" s="30">
        <v>40349</v>
      </c>
      <c r="B56" s="1180">
        <f t="shared" si="21"/>
        <v>375.44444444444446</v>
      </c>
      <c r="C56" s="26">
        <f>C55+'WR DATA by date'!D58</f>
        <v>746</v>
      </c>
      <c r="D56" s="26">
        <f>D55+'WR DATA by date'!I58</f>
        <v>372</v>
      </c>
      <c r="E56" s="26">
        <f>E55+'WR DATA by date'!N58</f>
        <v>1291</v>
      </c>
      <c r="F56" s="26">
        <f>F55+'WR DATA by date'!S58</f>
        <v>1736</v>
      </c>
      <c r="G56" s="26">
        <f>G55+'WR DATA by date'!Y58</f>
        <v>300</v>
      </c>
      <c r="H56" s="26">
        <f>H55+'WR DATA by date'!AD58</f>
        <v>294</v>
      </c>
      <c r="I56" s="26">
        <f>I55+'WR DATA by date'!AJ58</f>
        <v>373</v>
      </c>
      <c r="J56" s="28">
        <f>J55+'WR DATA by date'!AP58</f>
        <v>217</v>
      </c>
      <c r="K56" s="26">
        <f>K55+'WR DATA by date'!AV58</f>
        <v>32</v>
      </c>
      <c r="L56" s="26">
        <f>L55+'WR DATA by date'!BB58</f>
        <v>96</v>
      </c>
      <c r="M56" s="26">
        <f>M55+'WR DATA by date'!BI58</f>
        <v>106</v>
      </c>
      <c r="N56" s="26">
        <f>'WR DATA by date'!BP58+N55</f>
        <v>121</v>
      </c>
      <c r="O56" s="189">
        <f>'WR DATA by date'!BW58+O55</f>
        <v>170</v>
      </c>
      <c r="P56" s="26">
        <f>'WR DATA by date'!CD58+P55</f>
        <v>58</v>
      </c>
      <c r="Q56" s="26">
        <f>'WR DATA by date'!CK58+Q55</f>
        <v>24</v>
      </c>
      <c r="R56" s="1290">
        <f>'WR DATA by date'!CR58+R55</f>
        <v>63</v>
      </c>
      <c r="S56" s="1292">
        <f>'WR DATA by date'!CY58+S55</f>
        <v>439</v>
      </c>
      <c r="T56" s="1236">
        <f>'WR DATA by date'!DF58+T55</f>
        <v>320</v>
      </c>
      <c r="U56" s="1247"/>
      <c r="W56" s="40">
        <v>40349</v>
      </c>
      <c r="X56" s="965">
        <f t="shared" si="5"/>
        <v>0.14131897176494679</v>
      </c>
      <c r="Y56" s="45">
        <f t="shared" si="37"/>
        <v>0.16511730854360337</v>
      </c>
      <c r="Z56" s="36">
        <f t="shared" si="25"/>
        <v>0.11341463414634147</v>
      </c>
      <c r="AA56" s="36">
        <f t="shared" si="22"/>
        <v>0.14718960209782236</v>
      </c>
      <c r="AB56" s="36">
        <f t="shared" si="29"/>
        <v>0.22551312029098466</v>
      </c>
      <c r="AC56" s="36">
        <f t="shared" si="30"/>
        <v>0.18975332068311196</v>
      </c>
      <c r="AD56" s="36">
        <f t="shared" si="31"/>
        <v>0.20865862313697658</v>
      </c>
      <c r="AE56" s="36">
        <f t="shared" si="36"/>
        <v>0.19590336134453781</v>
      </c>
      <c r="AF56" s="1193">
        <f t="shared" si="35"/>
        <v>0.23898678414096916</v>
      </c>
      <c r="AG56" s="36">
        <f t="shared" si="33"/>
        <v>7.441860465116279E-2</v>
      </c>
      <c r="AH56" s="58">
        <f t="shared" si="26"/>
        <v>7.1216617210682495E-2</v>
      </c>
      <c r="AI56" s="58">
        <f t="shared" si="27"/>
        <v>3.2929481205343274E-2</v>
      </c>
      <c r="AJ56" s="58">
        <f t="shared" si="24"/>
        <v>8.7113030957523402E-2</v>
      </c>
      <c r="AK56" s="168">
        <f t="shared" si="23"/>
        <v>0.14237855946398659</v>
      </c>
      <c r="AL56" s="956">
        <f t="shared" si="34"/>
        <v>0.19528619528619529</v>
      </c>
      <c r="AM56" s="956">
        <f t="shared" si="32"/>
        <v>0.16783216783216784</v>
      </c>
      <c r="AN56" s="1877">
        <f t="shared" si="28"/>
        <v>5.5950266429840141E-2</v>
      </c>
      <c r="AO56" s="1874">
        <f t="shared" si="10"/>
        <v>0.14507600793126238</v>
      </c>
      <c r="AP56" s="1874">
        <f t="shared" si="10"/>
        <v>8.700380641653073E-2</v>
      </c>
      <c r="AQ56" s="1874"/>
      <c r="AR56" s="1868">
        <f t="shared" si="2"/>
        <v>40349</v>
      </c>
    </row>
    <row r="57" spans="1:44" x14ac:dyDescent="0.25">
      <c r="A57" s="30">
        <v>40350</v>
      </c>
      <c r="B57" s="1180">
        <f t="shared" si="21"/>
        <v>387.05555555555554</v>
      </c>
      <c r="C57" s="26">
        <f>C56+'WR DATA by date'!D59</f>
        <v>767</v>
      </c>
      <c r="D57" s="26">
        <f>D56+'WR DATA by date'!I59</f>
        <v>408</v>
      </c>
      <c r="E57" s="26">
        <f>E56+'WR DATA by date'!N59</f>
        <v>1309</v>
      </c>
      <c r="F57" s="26">
        <f>F56+'WR DATA by date'!S59</f>
        <v>1755</v>
      </c>
      <c r="G57" s="26">
        <f>G56+'WR DATA by date'!Y59</f>
        <v>304</v>
      </c>
      <c r="H57" s="26">
        <f>H56+'WR DATA by date'!AD59</f>
        <v>294</v>
      </c>
      <c r="I57" s="26">
        <f>I56+'WR DATA by date'!AJ59</f>
        <v>375</v>
      </c>
      <c r="J57" s="28">
        <f>J56+'WR DATA by date'!AP59</f>
        <v>226</v>
      </c>
      <c r="K57" s="26">
        <f>K56+'WR DATA by date'!AV59</f>
        <v>36</v>
      </c>
      <c r="L57" s="26">
        <f>L56+'WR DATA by date'!BB59</f>
        <v>98</v>
      </c>
      <c r="M57" s="26">
        <f>M56+'WR DATA by date'!BI59</f>
        <v>110</v>
      </c>
      <c r="N57" s="26">
        <f>'WR DATA by date'!BP59+N56</f>
        <v>150</v>
      </c>
      <c r="O57" s="189">
        <f>'WR DATA by date'!BW59+O56</f>
        <v>170</v>
      </c>
      <c r="P57" s="26">
        <f>'WR DATA by date'!CD59+P56</f>
        <v>63</v>
      </c>
      <c r="Q57" s="26">
        <f>'WR DATA by date'!CK59+Q56</f>
        <v>25</v>
      </c>
      <c r="R57" s="1290">
        <f>'WR DATA by date'!CR59+R56</f>
        <v>64</v>
      </c>
      <c r="S57" s="1292">
        <f>'WR DATA by date'!CY59+S56</f>
        <v>492</v>
      </c>
      <c r="T57" s="1236">
        <f>'WR DATA by date'!DF59+T56</f>
        <v>321</v>
      </c>
      <c r="U57" s="1247"/>
      <c r="W57" s="40">
        <v>40350</v>
      </c>
      <c r="X57" s="965">
        <f t="shared" si="5"/>
        <v>0.14737709798764714</v>
      </c>
      <c r="Y57" s="45">
        <f t="shared" si="37"/>
        <v>0.16976538291279328</v>
      </c>
      <c r="Z57" s="36">
        <f t="shared" si="25"/>
        <v>0.12439024390243902</v>
      </c>
      <c r="AA57" s="36">
        <f t="shared" si="22"/>
        <v>0.14924181963288108</v>
      </c>
      <c r="AB57" s="36">
        <f t="shared" si="29"/>
        <v>0.2279812938425565</v>
      </c>
      <c r="AC57" s="36">
        <f t="shared" si="30"/>
        <v>0.19228336495888679</v>
      </c>
      <c r="AD57" s="36">
        <f t="shared" si="31"/>
        <v>0.20865862313697658</v>
      </c>
      <c r="AE57" s="36">
        <f t="shared" si="36"/>
        <v>0.19695378151260504</v>
      </c>
      <c r="AF57" s="1193">
        <f t="shared" si="35"/>
        <v>0.24889867841409691</v>
      </c>
      <c r="AG57" s="36">
        <f t="shared" si="33"/>
        <v>8.3720930232558138E-2</v>
      </c>
      <c r="AH57" s="58">
        <f t="shared" si="26"/>
        <v>7.2700296735905043E-2</v>
      </c>
      <c r="AI57" s="58">
        <f t="shared" si="27"/>
        <v>3.4172103137620376E-2</v>
      </c>
      <c r="AJ57" s="58">
        <f t="shared" si="24"/>
        <v>0.10799136069114471</v>
      </c>
      <c r="AK57" s="168">
        <f t="shared" si="23"/>
        <v>0.14237855946398659</v>
      </c>
      <c r="AL57" s="956">
        <f t="shared" si="34"/>
        <v>0.21212121212121213</v>
      </c>
      <c r="AM57" s="956">
        <f t="shared" si="32"/>
        <v>0.17482517482517482</v>
      </c>
      <c r="AN57" s="1877">
        <f t="shared" si="28"/>
        <v>5.6838365896980464E-2</v>
      </c>
      <c r="AO57" s="1874">
        <f t="shared" si="10"/>
        <v>0.16259087904824851</v>
      </c>
      <c r="AP57" s="1874">
        <f t="shared" si="10"/>
        <v>8.7275693311582386E-2</v>
      </c>
      <c r="AQ57" s="1874"/>
      <c r="AR57" s="1868">
        <f t="shared" si="2"/>
        <v>40350</v>
      </c>
    </row>
    <row r="58" spans="1:44" x14ac:dyDescent="0.25">
      <c r="A58" s="30">
        <v>40351</v>
      </c>
      <c r="B58" s="1180">
        <f t="shared" si="21"/>
        <v>408.27777777777777</v>
      </c>
      <c r="C58" s="26">
        <f>C57+'WR DATA by date'!D60</f>
        <v>767</v>
      </c>
      <c r="D58" s="26">
        <f>D57+'WR DATA by date'!I60</f>
        <v>414</v>
      </c>
      <c r="E58" s="26">
        <f>E57+'WR DATA by date'!N60</f>
        <v>1410</v>
      </c>
      <c r="F58" s="26">
        <f>F57+'WR DATA by date'!S60</f>
        <v>1847</v>
      </c>
      <c r="G58" s="26">
        <f>G57+'WR DATA by date'!Y60</f>
        <v>320</v>
      </c>
      <c r="H58" s="26">
        <f>H57+'WR DATA by date'!AD60</f>
        <v>314</v>
      </c>
      <c r="I58" s="26">
        <f>I57+'WR DATA by date'!AJ60</f>
        <v>406</v>
      </c>
      <c r="J58" s="28">
        <f>J57+'WR DATA by date'!AP60</f>
        <v>247</v>
      </c>
      <c r="K58" s="26">
        <f>K57+'WR DATA by date'!AV60</f>
        <v>38</v>
      </c>
      <c r="L58" s="26">
        <f>L57+'WR DATA by date'!BB60</f>
        <v>119</v>
      </c>
      <c r="M58" s="26">
        <f>M57+'WR DATA by date'!BI60</f>
        <v>143</v>
      </c>
      <c r="N58" s="26">
        <f>'WR DATA by date'!BP60+N57</f>
        <v>151</v>
      </c>
      <c r="O58" s="189">
        <f>'WR DATA by date'!BW60+O57</f>
        <v>173</v>
      </c>
      <c r="P58" s="26">
        <f>'WR DATA by date'!CD60+P57</f>
        <v>64</v>
      </c>
      <c r="Q58" s="26">
        <f>'WR DATA by date'!CK60+Q57</f>
        <v>26</v>
      </c>
      <c r="R58" s="1290">
        <f>'WR DATA by date'!CR60+R57</f>
        <v>77</v>
      </c>
      <c r="S58" s="1292">
        <f>'WR DATA by date'!CY60+S57</f>
        <v>500</v>
      </c>
      <c r="T58" s="1236">
        <f>'WR DATA by date'!DF60+T57</f>
        <v>333</v>
      </c>
      <c r="U58" s="1247"/>
      <c r="W58" s="40">
        <v>40351</v>
      </c>
      <c r="X58" s="965">
        <f t="shared" si="5"/>
        <v>0.15574071945939288</v>
      </c>
      <c r="Y58" s="45">
        <f t="shared" si="37"/>
        <v>0.16976538291279328</v>
      </c>
      <c r="Z58" s="36">
        <f t="shared" si="25"/>
        <v>0.12621951219512195</v>
      </c>
      <c r="AA58" s="36">
        <f t="shared" si="22"/>
        <v>0.16075704024626611</v>
      </c>
      <c r="AB58" s="36">
        <f t="shared" si="29"/>
        <v>0.23993244998700961</v>
      </c>
      <c r="AC58" s="36">
        <f t="shared" si="30"/>
        <v>0.20240354206198607</v>
      </c>
      <c r="AD58" s="36">
        <f t="shared" si="31"/>
        <v>0.22285308729595457</v>
      </c>
      <c r="AE58" s="36">
        <f t="shared" si="36"/>
        <v>0.21323529411764705</v>
      </c>
      <c r="AF58" s="1193">
        <f t="shared" si="35"/>
        <v>0.27202643171806168</v>
      </c>
      <c r="AG58" s="36">
        <f t="shared" si="33"/>
        <v>8.8372093023255813E-2</v>
      </c>
      <c r="AH58" s="58">
        <f t="shared" si="26"/>
        <v>8.8278931750741835E-2</v>
      </c>
      <c r="AI58" s="58">
        <f t="shared" si="27"/>
        <v>4.4423734078906492E-2</v>
      </c>
      <c r="AJ58" s="58">
        <f t="shared" si="24"/>
        <v>0.10871130309575235</v>
      </c>
      <c r="AK58" s="168">
        <f t="shared" si="23"/>
        <v>0.14489112227805695</v>
      </c>
      <c r="AL58" s="956">
        <f t="shared" si="34"/>
        <v>0.21548821548821548</v>
      </c>
      <c r="AM58" s="956">
        <f t="shared" si="32"/>
        <v>0.18181818181818182</v>
      </c>
      <c r="AN58" s="1877">
        <f t="shared" si="28"/>
        <v>6.8383658969804612E-2</v>
      </c>
      <c r="AO58" s="1874">
        <f t="shared" si="10"/>
        <v>0.16523463317911435</v>
      </c>
      <c r="AP58" s="1874">
        <f t="shared" si="10"/>
        <v>9.0538336052202281E-2</v>
      </c>
      <c r="AQ58" s="1874"/>
      <c r="AR58" s="1868">
        <f t="shared" si="2"/>
        <v>40351</v>
      </c>
    </row>
    <row r="59" spans="1:44" x14ac:dyDescent="0.25">
      <c r="A59" s="30">
        <v>40352</v>
      </c>
      <c r="B59" s="1180">
        <f t="shared" si="21"/>
        <v>466</v>
      </c>
      <c r="C59" s="26">
        <f>C58+'WR DATA by date'!D61</f>
        <v>897</v>
      </c>
      <c r="D59" s="26">
        <f>D58+'WR DATA by date'!I61</f>
        <v>468</v>
      </c>
      <c r="E59" s="26">
        <f>E58+'WR DATA by date'!N61</f>
        <v>1658</v>
      </c>
      <c r="F59" s="26">
        <f>F58+'WR DATA by date'!S61</f>
        <v>2058</v>
      </c>
      <c r="G59" s="26">
        <f>G58+'WR DATA by date'!Y61</f>
        <v>351</v>
      </c>
      <c r="H59" s="26">
        <f>H58+'WR DATA by date'!AD61</f>
        <v>377</v>
      </c>
      <c r="I59" s="26">
        <f>I58+'WR DATA by date'!AJ61</f>
        <v>526</v>
      </c>
      <c r="J59" s="28">
        <f>J58+'WR DATA by date'!AP61</f>
        <v>251</v>
      </c>
      <c r="K59" s="26">
        <f>K58+'WR DATA by date'!AV61</f>
        <v>40</v>
      </c>
      <c r="L59" s="26">
        <f>L58+'WR DATA by date'!BB61</f>
        <v>119</v>
      </c>
      <c r="M59" s="26">
        <f>M58+'WR DATA by date'!BI61</f>
        <v>148</v>
      </c>
      <c r="N59" s="26">
        <f>'WR DATA by date'!BP61+N58</f>
        <v>157</v>
      </c>
      <c r="O59" s="189">
        <f>'WR DATA by date'!BW61+O58</f>
        <v>204</v>
      </c>
      <c r="P59" s="26">
        <f>'WR DATA by date'!CD61+P58</f>
        <v>65</v>
      </c>
      <c r="Q59" s="26">
        <f>'WR DATA by date'!CK61+Q58</f>
        <v>26</v>
      </c>
      <c r="R59" s="1290">
        <f>'WR DATA by date'!CR61+R58</f>
        <v>78</v>
      </c>
      <c r="S59" s="1292">
        <f>'WR DATA by date'!CY61+S58</f>
        <v>548</v>
      </c>
      <c r="T59" s="1236">
        <f>'WR DATA by date'!DF61+T58</f>
        <v>417</v>
      </c>
      <c r="U59" s="1247"/>
      <c r="W59" s="40">
        <v>40352</v>
      </c>
      <c r="X59" s="965">
        <f t="shared" si="5"/>
        <v>0.17308050804212702</v>
      </c>
      <c r="Y59" s="45">
        <f t="shared" si="37"/>
        <v>0.19853917662682602</v>
      </c>
      <c r="Z59" s="36">
        <f t="shared" si="25"/>
        <v>0.14268292682926828</v>
      </c>
      <c r="AA59" s="36">
        <f t="shared" si="22"/>
        <v>0.18903203739596397</v>
      </c>
      <c r="AB59" s="36">
        <f t="shared" si="29"/>
        <v>0.26734216679657052</v>
      </c>
      <c r="AC59" s="36">
        <f t="shared" si="30"/>
        <v>0.22201138519924099</v>
      </c>
      <c r="AD59" s="36">
        <f t="shared" si="31"/>
        <v>0.26756564939673527</v>
      </c>
      <c r="AE59" s="36">
        <f t="shared" si="36"/>
        <v>0.27626050420168069</v>
      </c>
      <c r="AF59" s="1193">
        <f t="shared" si="35"/>
        <v>0.27643171806167399</v>
      </c>
      <c r="AG59" s="36">
        <f t="shared" si="33"/>
        <v>9.3023255813953487E-2</v>
      </c>
      <c r="AH59" s="58">
        <f t="shared" si="26"/>
        <v>8.8278931750741835E-2</v>
      </c>
      <c r="AI59" s="58">
        <f t="shared" si="27"/>
        <v>4.5977011494252873E-2</v>
      </c>
      <c r="AJ59" s="58">
        <f t="shared" si="24"/>
        <v>0.11303095752339813</v>
      </c>
      <c r="AK59" s="168">
        <f t="shared" si="23"/>
        <v>0.17085427135678391</v>
      </c>
      <c r="AL59" s="956">
        <f t="shared" si="34"/>
        <v>0.21885521885521886</v>
      </c>
      <c r="AM59" s="956">
        <f t="shared" si="32"/>
        <v>0.18181818181818182</v>
      </c>
      <c r="AN59" s="1877">
        <f t="shared" si="28"/>
        <v>6.9271758436944941E-2</v>
      </c>
      <c r="AO59" s="1874">
        <f t="shared" si="10"/>
        <v>0.18109715796430931</v>
      </c>
      <c r="AP59" s="1874">
        <f t="shared" si="10"/>
        <v>0.1133768352365416</v>
      </c>
      <c r="AQ59" s="1874"/>
      <c r="AR59" s="1868">
        <f t="shared" si="2"/>
        <v>40352</v>
      </c>
    </row>
    <row r="60" spans="1:44" x14ac:dyDescent="0.25">
      <c r="A60" s="30">
        <v>40353</v>
      </c>
      <c r="B60" s="1180">
        <f t="shared" si="21"/>
        <v>480.94444444444446</v>
      </c>
      <c r="C60" s="26">
        <f>C59+'WR DATA by date'!D62</f>
        <v>939</v>
      </c>
      <c r="D60" s="26">
        <f>D59+'WR DATA by date'!I62</f>
        <v>524</v>
      </c>
      <c r="E60" s="26">
        <f>E59+'WR DATA by date'!N62</f>
        <v>1679</v>
      </c>
      <c r="F60" s="26">
        <f>F59+'WR DATA by date'!S62</f>
        <v>2064</v>
      </c>
      <c r="G60" s="26">
        <f>G59+'WR DATA by date'!Y62</f>
        <v>352</v>
      </c>
      <c r="H60" s="26">
        <f>H59+'WR DATA by date'!AD62</f>
        <v>382</v>
      </c>
      <c r="I60" s="26">
        <f>I59+'WR DATA by date'!AJ62</f>
        <v>529</v>
      </c>
      <c r="J60" s="28">
        <f>J59+'WR DATA by date'!AP62</f>
        <v>261</v>
      </c>
      <c r="K60" s="26">
        <f>K59+'WR DATA by date'!AV62</f>
        <v>47</v>
      </c>
      <c r="L60" s="26">
        <f>L59+'WR DATA by date'!BB62</f>
        <v>124</v>
      </c>
      <c r="M60" s="26">
        <f>M59+'WR DATA by date'!BI62</f>
        <v>156</v>
      </c>
      <c r="N60" s="26">
        <f>'WR DATA by date'!BP62+N59</f>
        <v>179</v>
      </c>
      <c r="O60" s="189">
        <f>'WR DATA by date'!BW62+O59</f>
        <v>206</v>
      </c>
      <c r="P60" s="26">
        <f>'WR DATA by date'!CD62+P59</f>
        <v>70</v>
      </c>
      <c r="Q60" s="26">
        <f>'WR DATA by date'!CK62+Q59</f>
        <v>26</v>
      </c>
      <c r="R60" s="1290">
        <f>'WR DATA by date'!CR62+R59</f>
        <v>82</v>
      </c>
      <c r="S60" s="1292">
        <f>'WR DATA by date'!CY62+S59</f>
        <v>619</v>
      </c>
      <c r="T60" s="1236">
        <f>'WR DATA by date'!DF62+T59</f>
        <v>418</v>
      </c>
      <c r="U60" s="1247"/>
      <c r="W60" s="40">
        <v>40353</v>
      </c>
      <c r="X60" s="965">
        <f t="shared" si="5"/>
        <v>0.18032622339991325</v>
      </c>
      <c r="Y60" s="45">
        <f t="shared" si="37"/>
        <v>0.20783532536520585</v>
      </c>
      <c r="Z60" s="36">
        <f t="shared" si="25"/>
        <v>0.15975609756097561</v>
      </c>
      <c r="AA60" s="36">
        <f t="shared" si="22"/>
        <v>0.1914262911868658</v>
      </c>
      <c r="AB60" s="36">
        <f t="shared" si="29"/>
        <v>0.26812159002338271</v>
      </c>
      <c r="AC60" s="36">
        <f t="shared" si="30"/>
        <v>0.2226438962681847</v>
      </c>
      <c r="AD60" s="36">
        <f t="shared" si="31"/>
        <v>0.27111426543647976</v>
      </c>
      <c r="AE60" s="36">
        <f t="shared" si="36"/>
        <v>0.27783613445378152</v>
      </c>
      <c r="AF60" s="1193">
        <f t="shared" si="35"/>
        <v>0.28744493392070486</v>
      </c>
      <c r="AG60" s="36">
        <f t="shared" si="33"/>
        <v>0.10930232558139535</v>
      </c>
      <c r="AH60" s="58">
        <f t="shared" si="26"/>
        <v>9.1988130563798218E-2</v>
      </c>
      <c r="AI60" s="58">
        <f t="shared" si="27"/>
        <v>4.8462255358807084E-2</v>
      </c>
      <c r="AJ60" s="58">
        <f t="shared" si="24"/>
        <v>0.12886969042476601</v>
      </c>
      <c r="AK60" s="168">
        <f t="shared" si="23"/>
        <v>0.17252931323283083</v>
      </c>
      <c r="AL60" s="956">
        <f t="shared" si="34"/>
        <v>0.2356902356902357</v>
      </c>
      <c r="AM60" s="956">
        <f t="shared" si="32"/>
        <v>0.18181818181818182</v>
      </c>
      <c r="AN60" s="1877">
        <f t="shared" si="28"/>
        <v>7.2824156305506219E-2</v>
      </c>
      <c r="AO60" s="1874">
        <f t="shared" si="10"/>
        <v>0.20456047587574355</v>
      </c>
      <c r="AP60" s="1874">
        <f t="shared" si="10"/>
        <v>0.11364872213159326</v>
      </c>
      <c r="AQ60" s="1874"/>
      <c r="AR60" s="1868">
        <f t="shared" si="2"/>
        <v>40353</v>
      </c>
    </row>
    <row r="61" spans="1:44" x14ac:dyDescent="0.25">
      <c r="A61" s="30">
        <v>40354</v>
      </c>
      <c r="B61" s="1180">
        <f t="shared" si="21"/>
        <v>503.27777777777777</v>
      </c>
      <c r="C61" s="26">
        <f>C60+'WR DATA by date'!D63</f>
        <v>939</v>
      </c>
      <c r="D61" s="26">
        <f>D60+'WR DATA by date'!I63</f>
        <v>535</v>
      </c>
      <c r="E61" s="26">
        <f>E60+'WR DATA by date'!N63</f>
        <v>1771</v>
      </c>
      <c r="F61" s="26">
        <f>F60+'WR DATA by date'!S63</f>
        <v>2156</v>
      </c>
      <c r="G61" s="26">
        <f>G60+'WR DATA by date'!Y63</f>
        <v>365</v>
      </c>
      <c r="H61" s="26">
        <f>H60+'WR DATA by date'!AD63</f>
        <v>412</v>
      </c>
      <c r="I61" s="26">
        <f>I60+'WR DATA by date'!AJ63</f>
        <v>576</v>
      </c>
      <c r="J61" s="28">
        <f>J60+'WR DATA by date'!AP63</f>
        <v>280</v>
      </c>
      <c r="K61" s="26">
        <f>K60+'WR DATA by date'!AV63</f>
        <v>48</v>
      </c>
      <c r="L61" s="26">
        <f>L60+'WR DATA by date'!BB63</f>
        <v>155</v>
      </c>
      <c r="M61" s="26">
        <f>M60+'WR DATA by date'!BI63</f>
        <v>179</v>
      </c>
      <c r="N61" s="26">
        <f>'WR DATA by date'!BP63+N60</f>
        <v>181</v>
      </c>
      <c r="O61" s="189">
        <f>'WR DATA by date'!BW63+O60</f>
        <v>210</v>
      </c>
      <c r="P61" s="26">
        <f>'WR DATA by date'!CD63+P60</f>
        <v>70</v>
      </c>
      <c r="Q61" s="26">
        <f>'WR DATA by date'!CK63+Q60</f>
        <v>26</v>
      </c>
      <c r="R61" s="1290">
        <f>'WR DATA by date'!CR63+R60</f>
        <v>92</v>
      </c>
      <c r="S61" s="1292">
        <f>'WR DATA by date'!CY63+S60</f>
        <v>632</v>
      </c>
      <c r="T61" s="1236">
        <f>'WR DATA by date'!DF63+T60</f>
        <v>432</v>
      </c>
      <c r="U61" s="1247"/>
      <c r="W61" s="40">
        <v>40354</v>
      </c>
      <c r="X61" s="965">
        <f t="shared" si="5"/>
        <v>0.18894619123971063</v>
      </c>
      <c r="Y61" s="45">
        <f t="shared" si="37"/>
        <v>0.20783532536520585</v>
      </c>
      <c r="Z61" s="36">
        <f t="shared" si="25"/>
        <v>0.16310975609756098</v>
      </c>
      <c r="AA61" s="36">
        <f t="shared" si="22"/>
        <v>0.20191540303272146</v>
      </c>
      <c r="AB61" s="36">
        <f t="shared" si="29"/>
        <v>0.28007274616783578</v>
      </c>
      <c r="AC61" s="36">
        <f t="shared" si="30"/>
        <v>0.23086654016445288</v>
      </c>
      <c r="AD61" s="36">
        <f t="shared" si="31"/>
        <v>0.29240596167494676</v>
      </c>
      <c r="AE61" s="36">
        <f t="shared" si="36"/>
        <v>0.30252100840336132</v>
      </c>
      <c r="AF61" s="1193">
        <f t="shared" si="35"/>
        <v>0.30837004405286345</v>
      </c>
      <c r="AG61" s="36">
        <f t="shared" si="33"/>
        <v>0.11162790697674418</v>
      </c>
      <c r="AH61" s="58">
        <f t="shared" si="26"/>
        <v>0.11498516320474778</v>
      </c>
      <c r="AI61" s="58">
        <f t="shared" si="27"/>
        <v>5.5607331469400438E-2</v>
      </c>
      <c r="AJ61" s="58">
        <f t="shared" si="24"/>
        <v>0.13030957523398129</v>
      </c>
      <c r="AK61" s="168">
        <f t="shared" si="23"/>
        <v>0.17587939698492464</v>
      </c>
      <c r="AL61" s="956">
        <f t="shared" si="34"/>
        <v>0.2356902356902357</v>
      </c>
      <c r="AM61" s="956">
        <f t="shared" si="32"/>
        <v>0.18181818181818182</v>
      </c>
      <c r="AN61" s="1877">
        <f t="shared" si="28"/>
        <v>8.1705150976909419E-2</v>
      </c>
      <c r="AO61" s="1874">
        <f t="shared" si="10"/>
        <v>0.20885657633840052</v>
      </c>
      <c r="AP61" s="1874">
        <f t="shared" si="10"/>
        <v>0.11745513866231648</v>
      </c>
      <c r="AQ61" s="1874"/>
      <c r="AR61" s="1868">
        <f t="shared" si="2"/>
        <v>40354</v>
      </c>
    </row>
    <row r="62" spans="1:44" x14ac:dyDescent="0.25">
      <c r="A62" s="30">
        <v>40355</v>
      </c>
      <c r="B62" s="1180">
        <f t="shared" si="21"/>
        <v>570.44444444444446</v>
      </c>
      <c r="C62" s="26">
        <f>C61+'WR DATA by date'!D64</f>
        <v>1100</v>
      </c>
      <c r="D62" s="26">
        <f>D61+'WR DATA by date'!I64</f>
        <v>592</v>
      </c>
      <c r="E62" s="26">
        <f>E61+'WR DATA by date'!N64</f>
        <v>2116</v>
      </c>
      <c r="F62" s="26">
        <f>F61+'WR DATA by date'!S64</f>
        <v>2398</v>
      </c>
      <c r="G62" s="26">
        <f>G61+'WR DATA by date'!Y64</f>
        <v>402</v>
      </c>
      <c r="H62" s="26">
        <f>H61+'WR DATA by date'!AD64</f>
        <v>495</v>
      </c>
      <c r="I62" s="26">
        <f>I61+'WR DATA by date'!AJ64</f>
        <v>658</v>
      </c>
      <c r="J62" s="28">
        <f>J61+'WR DATA by date'!AP64</f>
        <v>280</v>
      </c>
      <c r="K62" s="26">
        <f>K61+'WR DATA by date'!AV64</f>
        <v>50</v>
      </c>
      <c r="L62" s="26">
        <f>L61+'WR DATA by date'!BB64</f>
        <v>155</v>
      </c>
      <c r="M62" s="26">
        <f>M61+'WR DATA by date'!BI64</f>
        <v>179</v>
      </c>
      <c r="N62" s="26">
        <f>'WR DATA by date'!BP64+N61</f>
        <v>190</v>
      </c>
      <c r="O62" s="189">
        <f>'WR DATA by date'!BW64+O61</f>
        <v>260</v>
      </c>
      <c r="P62" s="26">
        <f>'WR DATA by date'!CD64+P61</f>
        <v>73</v>
      </c>
      <c r="Q62" s="26">
        <f>'WR DATA by date'!CK64+Q61</f>
        <v>27</v>
      </c>
      <c r="R62" s="1290">
        <f>'WR DATA by date'!CR64+R61</f>
        <v>92</v>
      </c>
      <c r="S62" s="1292">
        <f>'WR DATA by date'!CY64+S61</f>
        <v>673</v>
      </c>
      <c r="T62" s="1236">
        <f>'WR DATA by date'!DF64+T61</f>
        <v>528</v>
      </c>
      <c r="U62" s="1247"/>
      <c r="W62" s="40">
        <v>40355</v>
      </c>
      <c r="X62" s="965">
        <f t="shared" si="5"/>
        <v>0.20888577150760476</v>
      </c>
      <c r="Y62" s="45">
        <f t="shared" si="37"/>
        <v>0.24347056219566179</v>
      </c>
      <c r="Z62" s="36">
        <f t="shared" si="25"/>
        <v>0.18048780487804877</v>
      </c>
      <c r="AA62" s="36">
        <f t="shared" si="22"/>
        <v>0.24124957245468021</v>
      </c>
      <c r="AB62" s="36">
        <f t="shared" si="29"/>
        <v>0.3115094829825929</v>
      </c>
      <c r="AC62" s="36">
        <f t="shared" si="30"/>
        <v>0.25426944971537002</v>
      </c>
      <c r="AD62" s="36">
        <f t="shared" si="31"/>
        <v>0.35131298793470545</v>
      </c>
      <c r="AE62" s="36">
        <f t="shared" si="36"/>
        <v>0.34558823529411764</v>
      </c>
      <c r="AF62" s="1193">
        <f t="shared" si="35"/>
        <v>0.30837004405286345</v>
      </c>
      <c r="AG62" s="36">
        <f t="shared" si="33"/>
        <v>0.11627906976744186</v>
      </c>
      <c r="AH62" s="58">
        <f t="shared" si="26"/>
        <v>0.11498516320474778</v>
      </c>
      <c r="AI62" s="58">
        <f t="shared" si="27"/>
        <v>5.5607331469400438E-2</v>
      </c>
      <c r="AJ62" s="58">
        <f t="shared" si="24"/>
        <v>0.13678905687544995</v>
      </c>
      <c r="AK62" s="168">
        <f t="shared" si="23"/>
        <v>0.21775544388609716</v>
      </c>
      <c r="AL62" s="956">
        <f t="shared" si="34"/>
        <v>0.24579124579124578</v>
      </c>
      <c r="AM62" s="956">
        <f t="shared" si="32"/>
        <v>0.1888111888111888</v>
      </c>
      <c r="AN62" s="1877">
        <f t="shared" si="28"/>
        <v>8.1705150976909419E-2</v>
      </c>
      <c r="AO62" s="1874">
        <f t="shared" si="10"/>
        <v>0.2224058162590879</v>
      </c>
      <c r="AP62" s="1874">
        <f t="shared" si="10"/>
        <v>0.14355628058727568</v>
      </c>
      <c r="AQ62" s="1874"/>
      <c r="AR62" s="1868">
        <f t="shared" si="2"/>
        <v>40355</v>
      </c>
    </row>
    <row r="63" spans="1:44" x14ac:dyDescent="0.25">
      <c r="A63" s="30">
        <v>40356</v>
      </c>
      <c r="B63" s="1180">
        <f t="shared" si="21"/>
        <v>590.22222222222217</v>
      </c>
      <c r="C63" s="26">
        <f>C62+'WR DATA by date'!D65</f>
        <v>1152</v>
      </c>
      <c r="D63" s="26">
        <f>D62+'WR DATA by date'!I65</f>
        <v>651</v>
      </c>
      <c r="E63" s="26">
        <f>E62+'WR DATA by date'!N65</f>
        <v>2142</v>
      </c>
      <c r="F63" s="26">
        <f>F62+'WR DATA by date'!S65</f>
        <v>2431</v>
      </c>
      <c r="G63" s="26">
        <f>G62+'WR DATA by date'!Y65</f>
        <v>404</v>
      </c>
      <c r="H63" s="26">
        <f>H62+'WR DATA by date'!AD65</f>
        <v>496</v>
      </c>
      <c r="I63" s="26">
        <f>I62+'WR DATA by date'!AJ65</f>
        <v>662</v>
      </c>
      <c r="J63" s="28">
        <f>J62+'WR DATA by date'!AP65</f>
        <v>297</v>
      </c>
      <c r="K63" s="26">
        <f>K62+'WR DATA by date'!AV65</f>
        <v>65</v>
      </c>
      <c r="L63" s="26">
        <f>L62+'WR DATA by date'!BB65</f>
        <v>164</v>
      </c>
      <c r="M63" s="26">
        <f>M62+'WR DATA by date'!BI65</f>
        <v>185</v>
      </c>
      <c r="N63" s="26">
        <f>'WR DATA by date'!BP65+N62</f>
        <v>219</v>
      </c>
      <c r="O63" s="189">
        <f>'WR DATA by date'!BW65+O62</f>
        <v>261</v>
      </c>
      <c r="P63" s="26">
        <f>'WR DATA by date'!CD65+P62</f>
        <v>81</v>
      </c>
      <c r="Q63" s="26">
        <f>'WR DATA by date'!CK65+Q62</f>
        <v>28</v>
      </c>
      <c r="R63" s="1290">
        <f>'WR DATA by date'!CR65+R62</f>
        <v>96</v>
      </c>
      <c r="S63" s="1292">
        <f>'WR DATA by date'!CY65+S62</f>
        <v>756</v>
      </c>
      <c r="T63" s="1236">
        <f>'WR DATA by date'!DF65+T62</f>
        <v>534</v>
      </c>
      <c r="U63" s="1247"/>
      <c r="W63" s="40">
        <v>40356</v>
      </c>
      <c r="X63" s="965">
        <f t="shared" si="5"/>
        <v>0.21950956493039314</v>
      </c>
      <c r="Y63" s="45">
        <f t="shared" si="37"/>
        <v>0.2549800796812749</v>
      </c>
      <c r="Z63" s="36">
        <f t="shared" si="25"/>
        <v>0.19847560975609757</v>
      </c>
      <c r="AA63" s="36">
        <f t="shared" si="22"/>
        <v>0.24421388667198723</v>
      </c>
      <c r="AB63" s="36">
        <f t="shared" si="29"/>
        <v>0.31579631073005976</v>
      </c>
      <c r="AC63" s="36">
        <f t="shared" si="30"/>
        <v>0.25553447185325745</v>
      </c>
      <c r="AD63" s="36">
        <f t="shared" si="31"/>
        <v>0.35202271114265438</v>
      </c>
      <c r="AE63" s="36">
        <f t="shared" si="36"/>
        <v>0.34768907563025209</v>
      </c>
      <c r="AF63" s="1193">
        <f t="shared" si="35"/>
        <v>0.32709251101321585</v>
      </c>
      <c r="AG63" s="36">
        <f t="shared" si="33"/>
        <v>0.15116279069767441</v>
      </c>
      <c r="AH63" s="58">
        <f t="shared" si="26"/>
        <v>0.12166172106824925</v>
      </c>
      <c r="AI63" s="58">
        <f t="shared" si="27"/>
        <v>5.7471264367816091E-2</v>
      </c>
      <c r="AJ63" s="58">
        <f t="shared" si="24"/>
        <v>0.15766738660907129</v>
      </c>
      <c r="AK63" s="168">
        <f t="shared" si="23"/>
        <v>0.21859296482412061</v>
      </c>
      <c r="AL63" s="956">
        <f t="shared" si="34"/>
        <v>0.27272727272727271</v>
      </c>
      <c r="AM63" s="956">
        <f t="shared" si="32"/>
        <v>0.19580419580419581</v>
      </c>
      <c r="AN63" s="1877">
        <f t="shared" si="28"/>
        <v>8.5257548845470696E-2</v>
      </c>
      <c r="AO63" s="1874">
        <f t="shared" si="10"/>
        <v>0.24983476536682089</v>
      </c>
      <c r="AP63" s="1874">
        <f t="shared" si="10"/>
        <v>0.14518760195758565</v>
      </c>
      <c r="AQ63" s="1874"/>
      <c r="AR63" s="1868">
        <f t="shared" si="2"/>
        <v>40356</v>
      </c>
    </row>
    <row r="64" spans="1:44" x14ac:dyDescent="0.25">
      <c r="A64" s="30">
        <v>40357</v>
      </c>
      <c r="B64" s="1180">
        <f t="shared" si="21"/>
        <v>617.83333333333337</v>
      </c>
      <c r="C64" s="26">
        <f>C63+'WR DATA by date'!D66</f>
        <v>1152</v>
      </c>
      <c r="D64" s="26">
        <f>D63+'WR DATA by date'!I66</f>
        <v>665</v>
      </c>
      <c r="E64" s="26">
        <f>E63+'WR DATA by date'!N66</f>
        <v>2250</v>
      </c>
      <c r="F64" s="26">
        <f>F63+'WR DATA by date'!S66</f>
        <v>2566</v>
      </c>
      <c r="G64" s="26">
        <f>G63+'WR DATA by date'!Y66</f>
        <v>416</v>
      </c>
      <c r="H64" s="26">
        <f>H63+'WR DATA by date'!AD66</f>
        <v>516</v>
      </c>
      <c r="I64" s="26">
        <f>I63+'WR DATA by date'!AJ66</f>
        <v>699</v>
      </c>
      <c r="J64" s="28">
        <f>J63+'WR DATA by date'!AP66</f>
        <v>326</v>
      </c>
      <c r="K64" s="26">
        <f>K63+'WR DATA by date'!AV66</f>
        <v>65</v>
      </c>
      <c r="L64" s="26">
        <f>L63+'WR DATA by date'!BB66</f>
        <v>199</v>
      </c>
      <c r="M64" s="26">
        <f>M63+'WR DATA by date'!BI66</f>
        <v>240</v>
      </c>
      <c r="N64" s="26">
        <f>'WR DATA by date'!BP66+N63</f>
        <v>220</v>
      </c>
      <c r="O64" s="189">
        <f>'WR DATA by date'!BW66+O63</f>
        <v>269</v>
      </c>
      <c r="P64" s="26">
        <f>'WR DATA by date'!CD66+P63</f>
        <v>82</v>
      </c>
      <c r="Q64" s="26">
        <f>'WR DATA by date'!CK66+Q63</f>
        <v>32</v>
      </c>
      <c r="R64" s="1290">
        <f>'WR DATA by date'!CR66+R63</f>
        <v>113</v>
      </c>
      <c r="S64" s="1292">
        <f>'WR DATA by date'!CY66+S63</f>
        <v>759</v>
      </c>
      <c r="T64" s="1236">
        <f>'WR DATA by date'!DF66+T63</f>
        <v>552</v>
      </c>
      <c r="U64" s="1247"/>
      <c r="W64" s="40">
        <v>40357</v>
      </c>
      <c r="X64" s="965">
        <f t="shared" si="5"/>
        <v>0.23117995181609924</v>
      </c>
      <c r="Y64" s="45">
        <f t="shared" si="37"/>
        <v>0.2549800796812749</v>
      </c>
      <c r="Z64" s="36">
        <f t="shared" si="25"/>
        <v>0.2027439024390244</v>
      </c>
      <c r="AA64" s="36">
        <f t="shared" si="22"/>
        <v>0.25652719188233952</v>
      </c>
      <c r="AB64" s="36">
        <f t="shared" si="29"/>
        <v>0.33333333333333331</v>
      </c>
      <c r="AC64" s="36">
        <f t="shared" si="30"/>
        <v>0.26312460468058191</v>
      </c>
      <c r="AD64" s="36">
        <f t="shared" si="31"/>
        <v>0.36621717530163234</v>
      </c>
      <c r="AE64" s="36">
        <f t="shared" si="36"/>
        <v>0.36712184873949577</v>
      </c>
      <c r="AF64" s="1193">
        <f t="shared" si="35"/>
        <v>0.3590308370044053</v>
      </c>
      <c r="AG64" s="36">
        <f t="shared" si="33"/>
        <v>0.15116279069767441</v>
      </c>
      <c r="AH64" s="58">
        <f t="shared" si="26"/>
        <v>0.14762611275964391</v>
      </c>
      <c r="AI64" s="58">
        <f t="shared" si="27"/>
        <v>7.4557315936626276E-2</v>
      </c>
      <c r="AJ64" s="58">
        <f t="shared" si="24"/>
        <v>0.15838732901367891</v>
      </c>
      <c r="AK64" s="168">
        <f t="shared" si="23"/>
        <v>0.22529313232830822</v>
      </c>
      <c r="AL64" s="956">
        <f t="shared" si="34"/>
        <v>0.27609427609427611</v>
      </c>
      <c r="AM64" s="956">
        <f t="shared" si="32"/>
        <v>0.22377622377622378</v>
      </c>
      <c r="AN64" s="1877">
        <f t="shared" si="28"/>
        <v>0.10035523978685613</v>
      </c>
      <c r="AO64" s="1874">
        <f t="shared" si="10"/>
        <v>0.25082617316589556</v>
      </c>
      <c r="AP64" s="1874">
        <f t="shared" si="10"/>
        <v>0.1500815660685155</v>
      </c>
      <c r="AQ64" s="1874"/>
      <c r="AR64" s="1868">
        <f t="shared" si="2"/>
        <v>40357</v>
      </c>
    </row>
    <row r="65" spans="1:44" x14ac:dyDescent="0.25">
      <c r="A65" s="30">
        <v>40358</v>
      </c>
      <c r="B65" s="1180">
        <f t="shared" si="21"/>
        <v>696.83333333333337</v>
      </c>
      <c r="C65" s="189">
        <f>C64+'WR DATA by date'!D67</f>
        <v>1347</v>
      </c>
      <c r="D65" s="189">
        <f>D64+'WR DATA by date'!I67</f>
        <v>745</v>
      </c>
      <c r="E65" s="189">
        <f>E64+'WR DATA by date'!N67</f>
        <v>2632</v>
      </c>
      <c r="F65" s="189">
        <f>F64+'WR DATA by date'!S67</f>
        <v>2872</v>
      </c>
      <c r="G65" s="189">
        <f>G64+'WR DATA by date'!Y67</f>
        <v>462</v>
      </c>
      <c r="H65" s="189">
        <f>H64+'WR DATA by date'!AD67</f>
        <v>591</v>
      </c>
      <c r="I65" s="189">
        <f>I64+'WR DATA by date'!AJ67</f>
        <v>821</v>
      </c>
      <c r="J65" s="190">
        <f>J64+'WR DATA by date'!AP67</f>
        <v>327</v>
      </c>
      <c r="K65" s="189">
        <f>K64+'WR DATA by date'!AV67</f>
        <v>70</v>
      </c>
      <c r="L65" s="26">
        <f>L64+'WR DATA by date'!BB67</f>
        <v>202</v>
      </c>
      <c r="M65" s="189">
        <f>M64+'WR DATA by date'!BI67</f>
        <v>244</v>
      </c>
      <c r="N65" s="189">
        <f>'WR DATA by date'!BP67+N64</f>
        <v>237</v>
      </c>
      <c r="O65" s="189">
        <f>'WR DATA by date'!BW67+O64</f>
        <v>297</v>
      </c>
      <c r="P65" s="26">
        <f>'WR DATA by date'!CD67+P64</f>
        <v>83</v>
      </c>
      <c r="Q65" s="26">
        <f>'WR DATA by date'!CK67+Q64</f>
        <v>32</v>
      </c>
      <c r="R65" s="1290">
        <f>'WR DATA by date'!CR67+R64</f>
        <v>114</v>
      </c>
      <c r="S65" s="1292">
        <f>'WR DATA by date'!CY67+S64</f>
        <v>797</v>
      </c>
      <c r="T65" s="1236">
        <f>'WR DATA by date'!DF67+T64</f>
        <v>670</v>
      </c>
      <c r="U65" s="1247"/>
      <c r="W65" s="40">
        <v>40358</v>
      </c>
      <c r="X65" s="965">
        <f t="shared" si="5"/>
        <v>0.25329312299029599</v>
      </c>
      <c r="Y65" s="45">
        <f t="shared" si="37"/>
        <v>0.29814077025232405</v>
      </c>
      <c r="Z65" s="36">
        <f t="shared" si="25"/>
        <v>0.22713414634146342</v>
      </c>
      <c r="AA65" s="36">
        <f t="shared" si="22"/>
        <v>0.30007980845969673</v>
      </c>
      <c r="AB65" s="36">
        <f t="shared" si="29"/>
        <v>0.37308391790075346</v>
      </c>
      <c r="AC65" s="36">
        <f t="shared" si="30"/>
        <v>0.29222011385199242</v>
      </c>
      <c r="AD65" s="36">
        <f t="shared" si="31"/>
        <v>0.41944641589779985</v>
      </c>
      <c r="AE65" s="36">
        <f t="shared" si="36"/>
        <v>0.43119747899159666</v>
      </c>
      <c r="AF65" s="1193">
        <f t="shared" si="35"/>
        <v>0.36013215859030839</v>
      </c>
      <c r="AG65" s="36">
        <f t="shared" si="33"/>
        <v>0.16279069767441862</v>
      </c>
      <c r="AH65" s="58">
        <f t="shared" si="26"/>
        <v>0.14985163204747776</v>
      </c>
      <c r="AI65" s="58">
        <f t="shared" si="27"/>
        <v>7.5799937868903391E-2</v>
      </c>
      <c r="AJ65" s="58">
        <f t="shared" si="24"/>
        <v>0.17062634989200864</v>
      </c>
      <c r="AK65" s="168">
        <f t="shared" si="23"/>
        <v>0.24874371859296482</v>
      </c>
      <c r="AL65" s="956">
        <f t="shared" si="34"/>
        <v>0.27946127946127947</v>
      </c>
      <c r="AM65" s="956">
        <f t="shared" si="32"/>
        <v>0.22377622377622378</v>
      </c>
      <c r="AN65" s="1877">
        <f t="shared" si="28"/>
        <v>0.10124333925399645</v>
      </c>
      <c r="AO65" s="1874">
        <f t="shared" si="10"/>
        <v>0.26338400528750827</v>
      </c>
      <c r="AP65" s="1874">
        <f t="shared" si="10"/>
        <v>0.18216421968461119</v>
      </c>
      <c r="AQ65" s="1874"/>
      <c r="AR65" s="1868">
        <f t="shared" si="2"/>
        <v>40358</v>
      </c>
    </row>
    <row r="66" spans="1:44" x14ac:dyDescent="0.25">
      <c r="A66" s="30">
        <v>40359</v>
      </c>
      <c r="B66" s="1180">
        <f t="shared" si="21"/>
        <v>718.77777777777783</v>
      </c>
      <c r="C66" s="26">
        <f>C65+'WR DATA by date'!D68</f>
        <v>1399</v>
      </c>
      <c r="D66" s="26">
        <f>D65+'WR DATA by date'!I68</f>
        <v>836</v>
      </c>
      <c r="E66" s="26">
        <f>E65+'WR DATA by date'!N68</f>
        <v>2654</v>
      </c>
      <c r="F66" s="26">
        <f>F65+'WR DATA by date'!S68</f>
        <v>2893</v>
      </c>
      <c r="G66" s="26">
        <f>G65+'WR DATA by date'!Y68</f>
        <v>464</v>
      </c>
      <c r="H66" s="26">
        <f>H65+'WR DATA by date'!AD68</f>
        <v>595</v>
      </c>
      <c r="I66" s="26">
        <f>I65+'WR DATA by date'!AJ68</f>
        <v>825</v>
      </c>
      <c r="J66" s="28">
        <f>J65+'WR DATA by date'!AP68</f>
        <v>345</v>
      </c>
      <c r="K66" s="26">
        <f>K65+'WR DATA by date'!AV68</f>
        <v>84</v>
      </c>
      <c r="L66" s="26">
        <f>L65+'WR DATA by date'!BB68</f>
        <v>208</v>
      </c>
      <c r="M66" s="26">
        <f>M65+'WR DATA by date'!BI68</f>
        <v>263</v>
      </c>
      <c r="N66" s="189">
        <f>'WR DATA by date'!BP68+N65</f>
        <v>273</v>
      </c>
      <c r="O66" s="189">
        <f>'WR DATA by date'!BW68+O65</f>
        <v>300</v>
      </c>
      <c r="P66" s="26">
        <f>'WR DATA by date'!CD68+P65</f>
        <v>97</v>
      </c>
      <c r="Q66" s="26">
        <f>'WR DATA by date'!CK68+Q65</f>
        <v>32</v>
      </c>
      <c r="R66" s="1290">
        <f>'WR DATA by date'!CR68+R65</f>
        <v>117</v>
      </c>
      <c r="S66" s="1292">
        <f>'WR DATA by date'!CY68+S65</f>
        <v>882</v>
      </c>
      <c r="T66" s="1236">
        <f>'WR DATA by date'!DF68+T65</f>
        <v>671</v>
      </c>
      <c r="U66" s="1247"/>
      <c r="W66" s="40">
        <v>40359</v>
      </c>
      <c r="X66" s="965">
        <f t="shared" si="5"/>
        <v>0.26551670369532476</v>
      </c>
      <c r="Y66" s="45">
        <f t="shared" si="37"/>
        <v>0.30965028773793712</v>
      </c>
      <c r="Z66" s="36">
        <f t="shared" si="25"/>
        <v>0.25487804878048781</v>
      </c>
      <c r="AA66" s="36">
        <f t="shared" si="22"/>
        <v>0.30258807433587959</v>
      </c>
      <c r="AB66" s="36">
        <f t="shared" si="29"/>
        <v>0.37581189919459601</v>
      </c>
      <c r="AC66" s="36">
        <f t="shared" si="30"/>
        <v>0.2934851359898798</v>
      </c>
      <c r="AD66" s="36">
        <f t="shared" si="31"/>
        <v>0.42228530872959547</v>
      </c>
      <c r="AE66" s="36">
        <f t="shared" si="36"/>
        <v>0.43329831932773111</v>
      </c>
      <c r="AF66" s="1193">
        <f t="shared" si="35"/>
        <v>0.37995594713656389</v>
      </c>
      <c r="AG66" s="36">
        <f t="shared" si="33"/>
        <v>0.19534883720930232</v>
      </c>
      <c r="AH66" s="58">
        <f t="shared" si="26"/>
        <v>0.1543026706231454</v>
      </c>
      <c r="AI66" s="58">
        <f t="shared" si="27"/>
        <v>8.170239204721963E-2</v>
      </c>
      <c r="AJ66" s="58">
        <f t="shared" si="24"/>
        <v>0.19654427645788336</v>
      </c>
      <c r="AK66" s="168">
        <f t="shared" si="23"/>
        <v>0.25125628140703515</v>
      </c>
      <c r="AL66" s="956">
        <f t="shared" si="34"/>
        <v>0.32659932659932661</v>
      </c>
      <c r="AM66" s="956">
        <f t="shared" si="32"/>
        <v>0.22377622377622378</v>
      </c>
      <c r="AN66" s="1877">
        <f t="shared" si="28"/>
        <v>0.10390763765541741</v>
      </c>
      <c r="AO66" s="1874">
        <f t="shared" si="10"/>
        <v>0.29147389292795772</v>
      </c>
      <c r="AP66" s="1874">
        <f t="shared" si="10"/>
        <v>0.18243610657966286</v>
      </c>
      <c r="AQ66" s="1874"/>
      <c r="AR66" s="1868">
        <f t="shared" si="2"/>
        <v>40359</v>
      </c>
    </row>
    <row r="67" spans="1:44" s="19" customFormat="1" x14ac:dyDescent="0.25">
      <c r="A67" s="31">
        <v>40360</v>
      </c>
      <c r="B67" s="1181">
        <f t="shared" si="21"/>
        <v>755.83333333333337</v>
      </c>
      <c r="C67" s="27">
        <f>C66+'WR DATA by date'!D69</f>
        <v>1399</v>
      </c>
      <c r="D67" s="27">
        <f>D66+'WR DATA by date'!I69</f>
        <v>850</v>
      </c>
      <c r="E67" s="27">
        <f>E66+'WR DATA by date'!N69</f>
        <v>2814</v>
      </c>
      <c r="F67" s="27">
        <f>F66+'WR DATA by date'!S69</f>
        <v>3044</v>
      </c>
      <c r="G67" s="53">
        <f>G66+'WR DATA by date'!Y69</f>
        <v>475</v>
      </c>
      <c r="H67" s="27">
        <f>H66+'WR DATA by date'!AD69</f>
        <v>629</v>
      </c>
      <c r="I67" s="27">
        <f>I66+'WR DATA by date'!AJ69</f>
        <v>870</v>
      </c>
      <c r="J67" s="27">
        <f>J66+'WR DATA by date'!AP69</f>
        <v>389</v>
      </c>
      <c r="K67" s="27">
        <f>K66+'WR DATA by date'!AV69</f>
        <v>85</v>
      </c>
      <c r="L67" s="53">
        <f>L66+'WR DATA by date'!BB69</f>
        <v>247</v>
      </c>
      <c r="M67" s="53">
        <f>M66+'WR DATA by date'!BI69</f>
        <v>344</v>
      </c>
      <c r="N67" s="53">
        <f>'WR DATA by date'!BP69+N66</f>
        <v>274</v>
      </c>
      <c r="O67" s="53">
        <f>'WR DATA by date'!BW69+O66</f>
        <v>320</v>
      </c>
      <c r="P67" s="53">
        <f>'WR DATA by date'!CD69+P66</f>
        <v>98</v>
      </c>
      <c r="Q67" s="53">
        <f>'WR DATA by date'!CK69+Q66</f>
        <v>33</v>
      </c>
      <c r="R67" s="1289">
        <f>'WR DATA by date'!CR69+R66</f>
        <v>133</v>
      </c>
      <c r="S67" s="1289">
        <f>'WR DATA by date'!CY69+S66</f>
        <v>897</v>
      </c>
      <c r="T67" s="1289">
        <f>'WR DATA by date'!DF69+T66</f>
        <v>704</v>
      </c>
      <c r="U67" s="1866"/>
      <c r="V67"/>
      <c r="W67" s="41">
        <v>40360</v>
      </c>
      <c r="X67" s="1226">
        <f t="shared" si="5"/>
        <v>0.27983316042068218</v>
      </c>
      <c r="Y67" s="43">
        <f t="shared" si="37"/>
        <v>0.30965028773793712</v>
      </c>
      <c r="Z67" s="34">
        <f t="shared" si="25"/>
        <v>0.25914634146341464</v>
      </c>
      <c r="AA67" s="34">
        <f t="shared" ref="AA67:AA98" si="38">E67/E$155</f>
        <v>0.32083000798084599</v>
      </c>
      <c r="AB67" s="34">
        <f t="shared" si="29"/>
        <v>0.39542738373603531</v>
      </c>
      <c r="AC67" s="34">
        <f t="shared" si="30"/>
        <v>0.30044275774826057</v>
      </c>
      <c r="AD67" s="34">
        <f t="shared" si="31"/>
        <v>0.44641589779985807</v>
      </c>
      <c r="AE67" s="34">
        <f t="shared" si="36"/>
        <v>0.45693277310924368</v>
      </c>
      <c r="AF67" s="1192">
        <f t="shared" si="35"/>
        <v>0.42841409691629956</v>
      </c>
      <c r="AG67" s="34">
        <f t="shared" si="33"/>
        <v>0.19767441860465115</v>
      </c>
      <c r="AH67" s="34">
        <f t="shared" si="26"/>
        <v>0.18323442136498516</v>
      </c>
      <c r="AI67" s="57">
        <f t="shared" si="27"/>
        <v>0.106865486175831</v>
      </c>
      <c r="AJ67" s="57">
        <f t="shared" si="24"/>
        <v>0.19726421886249101</v>
      </c>
      <c r="AK67" s="57">
        <f t="shared" ref="AK67:AK98" si="39">O67/O$155</f>
        <v>0.26800670016750416</v>
      </c>
      <c r="AL67" s="953">
        <f t="shared" si="34"/>
        <v>0.32996632996632996</v>
      </c>
      <c r="AM67" s="953">
        <f t="shared" si="32"/>
        <v>0.23076923076923078</v>
      </c>
      <c r="AN67" s="1875">
        <f t="shared" si="28"/>
        <v>0.11811722912966252</v>
      </c>
      <c r="AO67" s="1875">
        <f t="shared" si="10"/>
        <v>0.29643093192333114</v>
      </c>
      <c r="AP67" s="1875">
        <f t="shared" si="10"/>
        <v>0.1914083741163676</v>
      </c>
      <c r="AQ67" s="1875"/>
      <c r="AR67" s="1869">
        <f t="shared" ref="AR67:AR130" si="40">W67</f>
        <v>40360</v>
      </c>
    </row>
    <row r="68" spans="1:44" x14ac:dyDescent="0.25">
      <c r="A68" s="30">
        <v>40361</v>
      </c>
      <c r="B68" s="1180">
        <f t="shared" si="21"/>
        <v>845.5</v>
      </c>
      <c r="C68" s="26">
        <f>C67+'WR DATA by date'!D70</f>
        <v>1656</v>
      </c>
      <c r="D68" s="26">
        <f>D67+'WR DATA by date'!I70</f>
        <v>942</v>
      </c>
      <c r="E68" s="26">
        <f>E67+'WR DATA by date'!N70</f>
        <v>3192</v>
      </c>
      <c r="F68" s="26">
        <f>F67+'WR DATA by date'!S70</f>
        <v>3398</v>
      </c>
      <c r="G68" s="26">
        <f>G67+'WR DATA by date'!Y70</f>
        <v>536</v>
      </c>
      <c r="H68" s="26">
        <f>H67+'WR DATA by date'!AD70</f>
        <v>723</v>
      </c>
      <c r="I68" s="26">
        <f>I67+'WR DATA by date'!AJ70</f>
        <v>990</v>
      </c>
      <c r="J68" s="28">
        <f>J67+'WR DATA by date'!AP70</f>
        <v>393</v>
      </c>
      <c r="K68" s="26">
        <f>K67+'WR DATA by date'!AV70</f>
        <v>90</v>
      </c>
      <c r="L68" s="26">
        <f>L67+'WR DATA by date'!BB70</f>
        <v>249</v>
      </c>
      <c r="M68" s="26">
        <f>M67+'WR DATA by date'!BI70</f>
        <v>357</v>
      </c>
      <c r="N68" s="189">
        <f>'WR DATA by date'!BP70+N67</f>
        <v>286</v>
      </c>
      <c r="O68" s="189">
        <f>'WR DATA by date'!BW70+O67</f>
        <v>355</v>
      </c>
      <c r="P68" s="26">
        <f>'WR DATA by date'!CD70+P67</f>
        <v>100</v>
      </c>
      <c r="Q68" s="26">
        <f>'WR DATA by date'!CK70+Q67</f>
        <v>35</v>
      </c>
      <c r="R68" s="1290">
        <f>'WR DATA by date'!CR70+R67</f>
        <v>134</v>
      </c>
      <c r="S68" s="1292">
        <f>'WR DATA by date'!CY70+S67</f>
        <v>938</v>
      </c>
      <c r="T68" s="1236">
        <f>'WR DATA by date'!DF70+T67</f>
        <v>845</v>
      </c>
      <c r="U68" s="232"/>
      <c r="W68" s="40">
        <v>40361</v>
      </c>
      <c r="X68" s="965">
        <f t="shared" si="5"/>
        <v>0.30624086102448062</v>
      </c>
      <c r="Y68" s="45">
        <f t="shared" si="37"/>
        <v>0.36653386454183268</v>
      </c>
      <c r="Z68" s="36">
        <f t="shared" si="25"/>
        <v>0.28719512195121949</v>
      </c>
      <c r="AA68" s="36">
        <f t="shared" si="38"/>
        <v>0.36392657621707902</v>
      </c>
      <c r="AB68" s="36">
        <f t="shared" si="29"/>
        <v>0.44141335411795274</v>
      </c>
      <c r="AC68" s="36">
        <f t="shared" si="30"/>
        <v>0.33902593295382671</v>
      </c>
      <c r="AD68" s="197">
        <f t="shared" si="31"/>
        <v>0.51312987934705467</v>
      </c>
      <c r="AE68" s="197">
        <f t="shared" si="36"/>
        <v>0.51995798319327735</v>
      </c>
      <c r="AF68" s="1193">
        <f t="shared" si="35"/>
        <v>0.43281938325991187</v>
      </c>
      <c r="AG68" s="36">
        <f t="shared" si="33"/>
        <v>0.20930232558139536</v>
      </c>
      <c r="AH68" s="58">
        <f t="shared" si="26"/>
        <v>0.18471810089020771</v>
      </c>
      <c r="AI68" s="58">
        <f t="shared" si="27"/>
        <v>0.11090400745573159</v>
      </c>
      <c r="AJ68" s="58">
        <f t="shared" ref="AJ68:AJ99" si="41">N68/N$155</f>
        <v>0.20590352771778259</v>
      </c>
      <c r="AK68" s="168">
        <f t="shared" si="39"/>
        <v>0.29731993299832493</v>
      </c>
      <c r="AL68" s="956">
        <f t="shared" si="34"/>
        <v>0.33670033670033672</v>
      </c>
      <c r="AM68" s="956">
        <f t="shared" si="32"/>
        <v>0.24475524475524477</v>
      </c>
      <c r="AN68" s="1877">
        <f t="shared" si="28"/>
        <v>0.11900532859680284</v>
      </c>
      <c r="AO68" s="1874">
        <f t="shared" si="10"/>
        <v>0.30998017184401849</v>
      </c>
      <c r="AP68" s="1874">
        <f t="shared" si="10"/>
        <v>0.22974442631865144</v>
      </c>
      <c r="AQ68" s="1874"/>
      <c r="AR68" s="1868">
        <f t="shared" si="40"/>
        <v>40361</v>
      </c>
    </row>
    <row r="69" spans="1:44" x14ac:dyDescent="0.25">
      <c r="A69" s="30">
        <v>40362</v>
      </c>
      <c r="B69" s="1180">
        <f t="shared" si="21"/>
        <v>869.33333333333337</v>
      </c>
      <c r="C69" s="26">
        <f>C68+'WR DATA by date'!D71</f>
        <v>1702</v>
      </c>
      <c r="D69" s="26">
        <f>D68+'WR DATA by date'!I71</f>
        <v>1004</v>
      </c>
      <c r="E69" s="26">
        <f>E68+'WR DATA by date'!N71</f>
        <v>3217</v>
      </c>
      <c r="F69" s="26">
        <f>F68+'WR DATA by date'!S71</f>
        <v>3409</v>
      </c>
      <c r="G69" s="26">
        <f>G68+'WR DATA by date'!Y71</f>
        <v>538</v>
      </c>
      <c r="H69" s="26">
        <f>H68+'WR DATA by date'!AD71</f>
        <v>725</v>
      </c>
      <c r="I69" s="26">
        <f>I68+'WR DATA by date'!AJ71</f>
        <v>998</v>
      </c>
      <c r="J69" s="28">
        <f>J68+'WR DATA by date'!AP71</f>
        <v>405</v>
      </c>
      <c r="K69" s="26">
        <f>K68+'WR DATA by date'!AV71</f>
        <v>109</v>
      </c>
      <c r="L69" s="26">
        <f>L68+'WR DATA by date'!BB71</f>
        <v>261</v>
      </c>
      <c r="M69" s="26">
        <f>M68+'WR DATA by date'!BI71</f>
        <v>377</v>
      </c>
      <c r="N69" s="189">
        <f>'WR DATA by date'!BP71+N68</f>
        <v>374</v>
      </c>
      <c r="O69" s="189">
        <f>'WR DATA by date'!BW71+O68</f>
        <v>363</v>
      </c>
      <c r="P69" s="26">
        <f>'WR DATA by date'!CD71+P68</f>
        <v>112</v>
      </c>
      <c r="Q69" s="26">
        <f>'WR DATA by date'!CK71+Q68</f>
        <v>36</v>
      </c>
      <c r="R69" s="1290">
        <f>'WR DATA by date'!CR71+R68</f>
        <v>140</v>
      </c>
      <c r="S69" s="1292">
        <f>'WR DATA by date'!CY71+S68</f>
        <v>1029</v>
      </c>
      <c r="T69" s="1236">
        <f>'WR DATA by date'!DF71+T68</f>
        <v>849</v>
      </c>
      <c r="U69" s="232"/>
      <c r="W69" s="40">
        <v>40362</v>
      </c>
      <c r="X69" s="965">
        <f t="shared" ref="X69:X132" si="42">AVERAGE(Y69:AP69)</f>
        <v>0.32105793967369017</v>
      </c>
      <c r="Y69" s="45">
        <f t="shared" si="37"/>
        <v>0.37671536077910578</v>
      </c>
      <c r="Z69" s="36">
        <f t="shared" ref="Z69:Z100" si="43">D69/D$155</f>
        <v>0.30609756097560975</v>
      </c>
      <c r="AA69" s="36">
        <f t="shared" si="38"/>
        <v>0.366776878349105</v>
      </c>
      <c r="AB69" s="36">
        <f t="shared" si="29"/>
        <v>0.44284229670044167</v>
      </c>
      <c r="AC69" s="36">
        <f t="shared" si="30"/>
        <v>0.34029095509171409</v>
      </c>
      <c r="AD69" s="36">
        <f t="shared" si="31"/>
        <v>0.51454932576295243</v>
      </c>
      <c r="AE69" s="36">
        <f t="shared" si="36"/>
        <v>0.52415966386554624</v>
      </c>
      <c r="AF69" s="1193">
        <f t="shared" si="35"/>
        <v>0.44603524229074892</v>
      </c>
      <c r="AG69" s="36">
        <f t="shared" si="33"/>
        <v>0.25348837209302327</v>
      </c>
      <c r="AH69" s="58">
        <f t="shared" ref="AH69:AH100" si="44">L69/L$155</f>
        <v>0.19362017804154302</v>
      </c>
      <c r="AI69" s="58">
        <f t="shared" ref="AI69:AI100" si="45">M69/M$155</f>
        <v>0.11711711711711711</v>
      </c>
      <c r="AJ69" s="58">
        <f t="shared" si="41"/>
        <v>0.26925845932325415</v>
      </c>
      <c r="AK69" s="168">
        <f t="shared" si="39"/>
        <v>0.30402010050251255</v>
      </c>
      <c r="AL69" s="956">
        <f t="shared" si="34"/>
        <v>0.37710437710437711</v>
      </c>
      <c r="AM69" s="956">
        <f t="shared" si="32"/>
        <v>0.25174825174825177</v>
      </c>
      <c r="AN69" s="1877">
        <f t="shared" ref="AN69:AN92" si="46">R69/R$155</f>
        <v>0.12433392539964476</v>
      </c>
      <c r="AO69" s="1874">
        <f t="shared" ref="AO69:AO92" si="47">S69/S$155</f>
        <v>0.34005287508261733</v>
      </c>
      <c r="AP69" s="1874">
        <f t="shared" ref="AP69:AP132" si="48">T69/T$155</f>
        <v>0.23083197389885807</v>
      </c>
      <c r="AQ69" s="1874"/>
      <c r="AR69" s="1868">
        <f t="shared" si="40"/>
        <v>40362</v>
      </c>
    </row>
    <row r="70" spans="1:44" x14ac:dyDescent="0.25">
      <c r="A70" s="30">
        <v>40363</v>
      </c>
      <c r="B70" s="1180">
        <f t="shared" si="21"/>
        <v>908.72222222222217</v>
      </c>
      <c r="C70" s="26">
        <f>C69+'WR DATA by date'!D72</f>
        <v>1702</v>
      </c>
      <c r="D70" s="26">
        <f>D69+'WR DATA by date'!I72</f>
        <v>1014</v>
      </c>
      <c r="E70" s="26">
        <f>E69+'WR DATA by date'!N72</f>
        <v>3372</v>
      </c>
      <c r="F70" s="26">
        <f>F69+'WR DATA by date'!S72</f>
        <v>3526</v>
      </c>
      <c r="G70" s="26">
        <f>G69+'WR DATA by date'!Y72</f>
        <v>572</v>
      </c>
      <c r="H70" s="26">
        <f>H69+'WR DATA by date'!AD72</f>
        <v>754</v>
      </c>
      <c r="I70" s="26">
        <f>I69+'WR DATA by date'!AJ72</f>
        <v>1037</v>
      </c>
      <c r="J70" s="28">
        <f>J69+'WR DATA by date'!AP72</f>
        <v>465</v>
      </c>
      <c r="K70" s="26">
        <f>K69+'WR DATA by date'!AV72</f>
        <v>109</v>
      </c>
      <c r="L70" s="26">
        <f>L69+'WR DATA by date'!BB72</f>
        <v>306</v>
      </c>
      <c r="M70" s="26">
        <f>M69+'WR DATA by date'!BI72</f>
        <v>497</v>
      </c>
      <c r="N70" s="189">
        <f>'WR DATA by date'!BP72+N69</f>
        <v>374</v>
      </c>
      <c r="O70" s="189">
        <f>'WR DATA by date'!BW72+O69</f>
        <v>399</v>
      </c>
      <c r="P70" s="26">
        <f>'WR DATA by date'!CD72+P69</f>
        <v>113</v>
      </c>
      <c r="Q70" s="26">
        <f>'WR DATA by date'!CK72+Q69</f>
        <v>38</v>
      </c>
      <c r="R70" s="1290">
        <f>'WR DATA by date'!CR72+R69</f>
        <v>163</v>
      </c>
      <c r="S70" s="1292">
        <f>'WR DATA by date'!CY72+S69</f>
        <v>1042</v>
      </c>
      <c r="T70" s="1236">
        <f>'WR DATA by date'!DF72+T69</f>
        <v>874</v>
      </c>
      <c r="U70" s="232"/>
      <c r="W70" s="40">
        <v>40363</v>
      </c>
      <c r="X70" s="965">
        <f t="shared" si="42"/>
        <v>0.33851649653069915</v>
      </c>
      <c r="Y70" s="45">
        <f t="shared" si="37"/>
        <v>0.37671536077910578</v>
      </c>
      <c r="Z70" s="36">
        <f t="shared" si="43"/>
        <v>0.30914634146341463</v>
      </c>
      <c r="AA70" s="36">
        <f t="shared" si="38"/>
        <v>0.38444875156766617</v>
      </c>
      <c r="AB70" s="36">
        <f t="shared" ref="AB70:AB101" si="49">F70/F$155</f>
        <v>0.4580410496232788</v>
      </c>
      <c r="AC70" s="36">
        <f t="shared" ref="AC70:AC101" si="50">G70/G$155</f>
        <v>0.36179633143580014</v>
      </c>
      <c r="AD70" s="36">
        <f t="shared" ref="AD70:AD101" si="51">H70/H$155</f>
        <v>0.53513129879347054</v>
      </c>
      <c r="AE70" s="36">
        <f t="shared" si="36"/>
        <v>0.5446428571428571</v>
      </c>
      <c r="AF70" s="1190">
        <f t="shared" si="35"/>
        <v>0.51211453744493396</v>
      </c>
      <c r="AG70" s="36">
        <f t="shared" si="33"/>
        <v>0.25348837209302327</v>
      </c>
      <c r="AH70" s="58">
        <f t="shared" si="44"/>
        <v>0.22700296735905046</v>
      </c>
      <c r="AI70" s="58">
        <f t="shared" si="45"/>
        <v>0.15439577508543026</v>
      </c>
      <c r="AJ70" s="58">
        <f t="shared" si="41"/>
        <v>0.26925845932325415</v>
      </c>
      <c r="AK70" s="168">
        <f t="shared" si="39"/>
        <v>0.33417085427135679</v>
      </c>
      <c r="AL70" s="956">
        <f t="shared" si="34"/>
        <v>0.38047138047138046</v>
      </c>
      <c r="AM70" s="956">
        <f t="shared" ref="AM70:AM101" si="52">Q70/Q$155</f>
        <v>0.26573426573426573</v>
      </c>
      <c r="AN70" s="1877">
        <f t="shared" si="46"/>
        <v>0.14476021314387211</v>
      </c>
      <c r="AO70" s="1874">
        <f t="shared" si="47"/>
        <v>0.34434897554527427</v>
      </c>
      <c r="AP70" s="1874">
        <f t="shared" si="48"/>
        <v>0.23762914627514953</v>
      </c>
      <c r="AQ70" s="1874"/>
      <c r="AR70" s="1868">
        <f t="shared" si="40"/>
        <v>40363</v>
      </c>
    </row>
    <row r="71" spans="1:44" x14ac:dyDescent="0.25">
      <c r="A71" s="30">
        <v>40364</v>
      </c>
      <c r="B71" s="1180">
        <f t="shared" si="21"/>
        <v>1005.5</v>
      </c>
      <c r="C71" s="26">
        <f>C70+'WR DATA by date'!D73</f>
        <v>1927</v>
      </c>
      <c r="D71" s="26">
        <f>D70+'WR DATA by date'!I73</f>
        <v>1138</v>
      </c>
      <c r="E71" s="26">
        <f>E70+'WR DATA by date'!N73</f>
        <v>3725</v>
      </c>
      <c r="F71" s="26">
        <f>F70+'WR DATA by date'!S73</f>
        <v>3904</v>
      </c>
      <c r="G71" s="26">
        <f>G70+'WR DATA by date'!Y73</f>
        <v>648</v>
      </c>
      <c r="H71" s="26">
        <f>H70+'WR DATA by date'!AD73</f>
        <v>877</v>
      </c>
      <c r="I71" s="26">
        <f>I70+'WR DATA by date'!AJ73</f>
        <v>1182</v>
      </c>
      <c r="J71" s="28">
        <f>J70+'WR DATA by date'!AP73</f>
        <v>470</v>
      </c>
      <c r="K71" s="26">
        <f>K70+'WR DATA by date'!AV73</f>
        <v>113</v>
      </c>
      <c r="L71" s="26">
        <f>L70+'WR DATA by date'!BB73</f>
        <v>310</v>
      </c>
      <c r="M71" s="26">
        <f>M70+'WR DATA by date'!BI73</f>
        <v>503</v>
      </c>
      <c r="N71" s="189">
        <f>'WR DATA by date'!BP73+N70</f>
        <v>387</v>
      </c>
      <c r="O71" s="189">
        <f>'WR DATA by date'!BW73+O70</f>
        <v>451</v>
      </c>
      <c r="P71" s="26">
        <f>'WR DATA by date'!CD73+P70</f>
        <v>114</v>
      </c>
      <c r="Q71" s="26">
        <f>'WR DATA by date'!CK73+Q70</f>
        <v>42</v>
      </c>
      <c r="R71" s="1290">
        <f>'WR DATA by date'!CR73+R70</f>
        <v>166</v>
      </c>
      <c r="S71" s="1292">
        <f>'WR DATA by date'!CY73+S70</f>
        <v>1089</v>
      </c>
      <c r="T71" s="1236">
        <f>'WR DATA by date'!DF73+T70</f>
        <v>1053</v>
      </c>
      <c r="U71" s="232"/>
      <c r="W71" s="40">
        <v>40364</v>
      </c>
      <c r="X71" s="965">
        <f t="shared" si="42"/>
        <v>0.36958491693223455</v>
      </c>
      <c r="Y71" s="45">
        <f t="shared" si="37"/>
        <v>0.42651615759185479</v>
      </c>
      <c r="Z71" s="36">
        <f t="shared" si="43"/>
        <v>0.3469512195121951</v>
      </c>
      <c r="AA71" s="36">
        <f t="shared" si="38"/>
        <v>0.42469501767187323</v>
      </c>
      <c r="AB71" s="197">
        <f t="shared" si="49"/>
        <v>0.50714471291244478</v>
      </c>
      <c r="AC71" s="36">
        <f t="shared" si="50"/>
        <v>0.40986717267552181</v>
      </c>
      <c r="AD71" s="36">
        <f t="shared" si="51"/>
        <v>0.62242725337118521</v>
      </c>
      <c r="AE71" s="36">
        <f t="shared" si="36"/>
        <v>0.62079831932773111</v>
      </c>
      <c r="AF71" s="1193">
        <f t="shared" si="35"/>
        <v>0.51762114537444937</v>
      </c>
      <c r="AG71" s="36">
        <f t="shared" ref="AG71:AG102" si="53">K71/K$155</f>
        <v>0.26279069767441859</v>
      </c>
      <c r="AH71" s="58">
        <f t="shared" si="44"/>
        <v>0.22997032640949555</v>
      </c>
      <c r="AI71" s="58">
        <f t="shared" si="45"/>
        <v>0.15625970798384592</v>
      </c>
      <c r="AJ71" s="58">
        <f t="shared" si="41"/>
        <v>0.27861771058315332</v>
      </c>
      <c r="AK71" s="168">
        <f t="shared" si="39"/>
        <v>0.3777219430485762</v>
      </c>
      <c r="AL71" s="956">
        <f t="shared" ref="AL71:AL102" si="54">P71/P$155</f>
        <v>0.38383838383838381</v>
      </c>
      <c r="AM71" s="956">
        <f t="shared" si="52"/>
        <v>0.2937062937062937</v>
      </c>
      <c r="AN71" s="1877">
        <f t="shared" si="46"/>
        <v>0.14742451154529307</v>
      </c>
      <c r="AO71" s="1874">
        <f t="shared" si="47"/>
        <v>0.35988103106411101</v>
      </c>
      <c r="AP71" s="1874">
        <f t="shared" si="48"/>
        <v>0.28629690048939643</v>
      </c>
      <c r="AQ71" s="1874"/>
      <c r="AR71" s="1868">
        <f t="shared" si="40"/>
        <v>40364</v>
      </c>
    </row>
    <row r="72" spans="1:44" x14ac:dyDescent="0.25">
      <c r="A72" s="30">
        <v>40365</v>
      </c>
      <c r="B72" s="1180">
        <f t="shared" si="21"/>
        <v>1032.6666666666667</v>
      </c>
      <c r="C72" s="26">
        <f>C71+'WR DATA by date'!D74</f>
        <v>1967</v>
      </c>
      <c r="D72" s="26">
        <f>D71+'WR DATA by date'!I74</f>
        <v>1223</v>
      </c>
      <c r="E72" s="26">
        <f>E71+'WR DATA by date'!N74</f>
        <v>3749</v>
      </c>
      <c r="F72" s="26">
        <f>F71+'WR DATA by date'!S74</f>
        <v>3938</v>
      </c>
      <c r="G72" s="26">
        <f>G71+'WR DATA by date'!Y74</f>
        <v>653</v>
      </c>
      <c r="H72" s="26">
        <f>H71+'WR DATA by date'!AD74</f>
        <v>881</v>
      </c>
      <c r="I72" s="26">
        <f>I71+'WR DATA by date'!AJ74</f>
        <v>1186</v>
      </c>
      <c r="J72" s="28">
        <f>J71+'WR DATA by date'!AP74</f>
        <v>484</v>
      </c>
      <c r="K72" s="26">
        <f>K71+'WR DATA by date'!AV74</f>
        <v>128</v>
      </c>
      <c r="L72" s="26">
        <f>L71+'WR DATA by date'!BB74</f>
        <v>321</v>
      </c>
      <c r="M72" s="26">
        <f>M71+'WR DATA by date'!BI74</f>
        <v>529</v>
      </c>
      <c r="N72" s="189">
        <f>'WR DATA by date'!BP74+N71</f>
        <v>481</v>
      </c>
      <c r="O72" s="189">
        <f>'WR DATA by date'!BW74+O71</f>
        <v>454</v>
      </c>
      <c r="P72" s="26">
        <f>'WR DATA by date'!CD74+P71</f>
        <v>128</v>
      </c>
      <c r="Q72" s="26">
        <f>'WR DATA by date'!CK74+Q71</f>
        <v>42</v>
      </c>
      <c r="R72" s="1290">
        <f>'WR DATA by date'!CR74+R71</f>
        <v>172</v>
      </c>
      <c r="S72" s="1292">
        <f>'WR DATA by date'!CY74+S71</f>
        <v>1192</v>
      </c>
      <c r="T72" s="1236">
        <f>'WR DATA by date'!DF74+T71</f>
        <v>1060</v>
      </c>
      <c r="U72" s="232"/>
      <c r="W72" s="40">
        <v>40365</v>
      </c>
      <c r="X72" s="965">
        <f t="shared" si="42"/>
        <v>0.3848714868146238</v>
      </c>
      <c r="Y72" s="45">
        <f t="shared" si="37"/>
        <v>0.43536963258078798</v>
      </c>
      <c r="Z72" s="36">
        <f t="shared" si="43"/>
        <v>0.37286585365853658</v>
      </c>
      <c r="AA72" s="36">
        <f t="shared" si="38"/>
        <v>0.42743130771861815</v>
      </c>
      <c r="AB72" s="36">
        <f t="shared" si="49"/>
        <v>0.51156144453104702</v>
      </c>
      <c r="AC72" s="36">
        <f t="shared" si="50"/>
        <v>0.41302972802024035</v>
      </c>
      <c r="AD72" s="36">
        <f t="shared" si="51"/>
        <v>0.62526614620298082</v>
      </c>
      <c r="AE72" s="36">
        <f t="shared" si="36"/>
        <v>0.62289915966386555</v>
      </c>
      <c r="AF72" s="1193">
        <f t="shared" ref="AF72:AF103" si="55">J72/J$155</f>
        <v>0.53303964757709255</v>
      </c>
      <c r="AG72" s="36">
        <f t="shared" si="53"/>
        <v>0.29767441860465116</v>
      </c>
      <c r="AH72" s="58">
        <f t="shared" si="44"/>
        <v>0.23813056379821959</v>
      </c>
      <c r="AI72" s="58">
        <f t="shared" si="45"/>
        <v>0.1643367505436471</v>
      </c>
      <c r="AJ72" s="58">
        <f t="shared" si="41"/>
        <v>0.3462922966162707</v>
      </c>
      <c r="AK72" s="168">
        <f t="shared" si="39"/>
        <v>0.38023450586264657</v>
      </c>
      <c r="AL72" s="956">
        <f t="shared" si="54"/>
        <v>0.43097643097643096</v>
      </c>
      <c r="AM72" s="956">
        <f t="shared" si="52"/>
        <v>0.2937062937062937</v>
      </c>
      <c r="AN72" s="1877">
        <f t="shared" si="46"/>
        <v>0.15275310834813499</v>
      </c>
      <c r="AO72" s="1874">
        <f t="shared" si="47"/>
        <v>0.39391936549900858</v>
      </c>
      <c r="AP72" s="1874">
        <f t="shared" si="48"/>
        <v>0.28820010875475804</v>
      </c>
      <c r="AQ72" s="1874"/>
      <c r="AR72" s="1868">
        <f t="shared" si="40"/>
        <v>40365</v>
      </c>
    </row>
    <row r="73" spans="1:44" x14ac:dyDescent="0.25">
      <c r="A73" s="30">
        <v>40366</v>
      </c>
      <c r="B73" s="1180">
        <f t="shared" si="21"/>
        <v>1071.4444444444443</v>
      </c>
      <c r="C73" s="26">
        <f>C72+'WR DATA by date'!D75</f>
        <v>1967</v>
      </c>
      <c r="D73" s="26">
        <f>D72+'WR DATA by date'!I75</f>
        <v>1238</v>
      </c>
      <c r="E73" s="26">
        <f>E72+'WR DATA by date'!N75</f>
        <v>3881</v>
      </c>
      <c r="F73" s="26">
        <f>F72+'WR DATA by date'!S75</f>
        <v>4070</v>
      </c>
      <c r="G73" s="26">
        <f>G72+'WR DATA by date'!Y75</f>
        <v>673</v>
      </c>
      <c r="H73" s="26">
        <f>H72+'WR DATA by date'!AD75</f>
        <v>904</v>
      </c>
      <c r="I73" s="26">
        <f>I72+'WR DATA by date'!AJ75</f>
        <v>1219</v>
      </c>
      <c r="J73" s="28">
        <f>J72+'WR DATA by date'!AP75</f>
        <v>531</v>
      </c>
      <c r="K73" s="26">
        <f>K72+'WR DATA by date'!AV75</f>
        <v>128</v>
      </c>
      <c r="L73" s="26">
        <f>L72+'WR DATA by date'!BB75</f>
        <v>379</v>
      </c>
      <c r="M73" s="26">
        <f>M72+'WR DATA by date'!BI75</f>
        <v>664</v>
      </c>
      <c r="N73" s="189">
        <f>'WR DATA by date'!BP75+N72</f>
        <v>483</v>
      </c>
      <c r="O73" s="189">
        <f>'WR DATA by date'!BW75+O72</f>
        <v>466</v>
      </c>
      <c r="P73" s="26">
        <f>'WR DATA by date'!CD75+P72</f>
        <v>128</v>
      </c>
      <c r="Q73" s="26">
        <f>'WR DATA by date'!CK75+Q72</f>
        <v>45</v>
      </c>
      <c r="R73" s="1290">
        <f>'WR DATA by date'!CR75+R72</f>
        <v>201</v>
      </c>
      <c r="S73" s="1292">
        <f>'WR DATA by date'!CY75+S72</f>
        <v>1204</v>
      </c>
      <c r="T73" s="1236">
        <f>'WR DATA by date'!DF75+T72</f>
        <v>1105</v>
      </c>
      <c r="U73" s="232"/>
      <c r="W73" s="40">
        <v>40366</v>
      </c>
      <c r="X73" s="965">
        <f t="shared" si="42"/>
        <v>0.40121747342362063</v>
      </c>
      <c r="Y73" s="45">
        <f t="shared" si="37"/>
        <v>0.43536963258078798</v>
      </c>
      <c r="Z73" s="36">
        <f t="shared" si="43"/>
        <v>0.3774390243902439</v>
      </c>
      <c r="AA73" s="36">
        <f t="shared" si="38"/>
        <v>0.44248090297571541</v>
      </c>
      <c r="AB73" s="36">
        <f t="shared" si="49"/>
        <v>0.52870875552091456</v>
      </c>
      <c r="AC73" s="36">
        <f t="shared" si="50"/>
        <v>0.42567994939911447</v>
      </c>
      <c r="AD73" s="36">
        <f t="shared" si="51"/>
        <v>0.64158977998580558</v>
      </c>
      <c r="AE73" s="36">
        <f t="shared" ref="AE73:AE104" si="56">I73/I$155</f>
        <v>0.64023109243697474</v>
      </c>
      <c r="AF73" s="1193">
        <f t="shared" si="55"/>
        <v>0.58480176211453749</v>
      </c>
      <c r="AG73" s="36">
        <f t="shared" si="53"/>
        <v>0.29767441860465116</v>
      </c>
      <c r="AH73" s="58">
        <f t="shared" si="44"/>
        <v>0.28115727002967361</v>
      </c>
      <c r="AI73" s="58">
        <f t="shared" si="45"/>
        <v>0.20627524075799938</v>
      </c>
      <c r="AJ73" s="58">
        <f t="shared" si="41"/>
        <v>0.34773218142548595</v>
      </c>
      <c r="AK73" s="168">
        <f t="shared" si="39"/>
        <v>0.39028475711892796</v>
      </c>
      <c r="AL73" s="956">
        <f t="shared" si="54"/>
        <v>0.43097643097643096</v>
      </c>
      <c r="AM73" s="956">
        <f t="shared" si="52"/>
        <v>0.31468531468531469</v>
      </c>
      <c r="AN73" s="1877">
        <f t="shared" si="46"/>
        <v>0.17850799289520428</v>
      </c>
      <c r="AO73" s="1874">
        <f t="shared" si="47"/>
        <v>0.39788499669530736</v>
      </c>
      <c r="AP73" s="1874">
        <f t="shared" si="48"/>
        <v>0.30043501903208264</v>
      </c>
      <c r="AQ73" s="1874"/>
      <c r="AR73" s="1868">
        <f t="shared" si="40"/>
        <v>40366</v>
      </c>
    </row>
    <row r="74" spans="1:44" x14ac:dyDescent="0.25">
      <c r="A74" s="30">
        <v>40367</v>
      </c>
      <c r="B74" s="1180">
        <f t="shared" si="21"/>
        <v>1161.9444444444443</v>
      </c>
      <c r="C74" s="26">
        <f>C73+'WR DATA by date'!D76</f>
        <v>2213</v>
      </c>
      <c r="D74" s="26">
        <f>D73+'WR DATA by date'!I76</f>
        <v>1351</v>
      </c>
      <c r="E74" s="26">
        <f>E73+'WR DATA by date'!N76</f>
        <v>4221</v>
      </c>
      <c r="F74" s="26">
        <f>F73+'WR DATA by date'!S76</f>
        <v>4424</v>
      </c>
      <c r="G74" s="26">
        <f>G73+'WR DATA by date'!Y76</f>
        <v>747</v>
      </c>
      <c r="H74" s="26">
        <f>H73+'WR DATA by date'!AD76</f>
        <v>952</v>
      </c>
      <c r="I74" s="26">
        <f>I73+'WR DATA by date'!AJ76</f>
        <v>1311</v>
      </c>
      <c r="J74" s="28">
        <f>J73+'WR DATA by date'!AP76</f>
        <v>532</v>
      </c>
      <c r="K74" s="26">
        <f>K73+'WR DATA by date'!AV76</f>
        <v>133</v>
      </c>
      <c r="L74" s="26">
        <f>L73+'WR DATA by date'!BB76</f>
        <v>379</v>
      </c>
      <c r="M74" s="26">
        <f>M73+'WR DATA by date'!BI76</f>
        <v>669</v>
      </c>
      <c r="N74" s="189">
        <f>'WR DATA by date'!BP76+N73</f>
        <v>498</v>
      </c>
      <c r="O74" s="189">
        <f>'WR DATA by date'!BW76+O73</f>
        <v>527</v>
      </c>
      <c r="P74" s="26">
        <f>'WR DATA by date'!CD76+P73</f>
        <v>132</v>
      </c>
      <c r="Q74" s="26">
        <f>'WR DATA by date'!CK76+Q73</f>
        <v>49</v>
      </c>
      <c r="R74" s="1290">
        <f>'WR DATA by date'!CR76+R73</f>
        <v>205</v>
      </c>
      <c r="S74" s="1292">
        <f>'WR DATA by date'!CY76+S73</f>
        <v>1258</v>
      </c>
      <c r="T74" s="1236">
        <f>'WR DATA by date'!DF76+T73</f>
        <v>1314</v>
      </c>
      <c r="U74" s="232"/>
      <c r="W74" s="40">
        <v>40367</v>
      </c>
      <c r="X74" s="965">
        <f t="shared" si="42"/>
        <v>0.42892161736308521</v>
      </c>
      <c r="Y74" s="45">
        <f t="shared" si="37"/>
        <v>0.4898185037627269</v>
      </c>
      <c r="Z74" s="36">
        <f t="shared" si="43"/>
        <v>0.411890243902439</v>
      </c>
      <c r="AA74" s="36">
        <f t="shared" si="38"/>
        <v>0.48124501197126895</v>
      </c>
      <c r="AB74" s="36">
        <f t="shared" si="49"/>
        <v>0.57469472590283188</v>
      </c>
      <c r="AC74" s="36">
        <f t="shared" si="50"/>
        <v>0.47248576850094876</v>
      </c>
      <c r="AD74" s="36">
        <f t="shared" si="51"/>
        <v>0.67565649396735272</v>
      </c>
      <c r="AE74" s="36">
        <f t="shared" si="56"/>
        <v>0.68855042016806722</v>
      </c>
      <c r="AF74" s="1193">
        <f t="shared" si="55"/>
        <v>0.58590308370044053</v>
      </c>
      <c r="AG74" s="36">
        <f t="shared" si="53"/>
        <v>0.30930232558139537</v>
      </c>
      <c r="AH74" s="58">
        <f t="shared" si="44"/>
        <v>0.28115727002967361</v>
      </c>
      <c r="AI74" s="58">
        <f t="shared" si="45"/>
        <v>0.20782851817334577</v>
      </c>
      <c r="AJ74" s="58">
        <f t="shared" si="41"/>
        <v>0.35853131749460043</v>
      </c>
      <c r="AK74" s="168">
        <f t="shared" si="39"/>
        <v>0.44137353433835846</v>
      </c>
      <c r="AL74" s="956">
        <f t="shared" si="54"/>
        <v>0.44444444444444442</v>
      </c>
      <c r="AM74" s="956">
        <f t="shared" si="52"/>
        <v>0.34265734265734266</v>
      </c>
      <c r="AN74" s="1877">
        <f t="shared" si="46"/>
        <v>0.18206039076376554</v>
      </c>
      <c r="AO74" s="1874">
        <f t="shared" si="47"/>
        <v>0.4157303370786517</v>
      </c>
      <c r="AP74" s="1874">
        <f t="shared" si="48"/>
        <v>0.35725938009787928</v>
      </c>
      <c r="AQ74" s="1874"/>
      <c r="AR74" s="1868">
        <f t="shared" si="40"/>
        <v>40367</v>
      </c>
    </row>
    <row r="75" spans="1:44" x14ac:dyDescent="0.25">
      <c r="A75" s="30">
        <v>40368</v>
      </c>
      <c r="B75" s="1180">
        <f t="shared" si="21"/>
        <v>1196.3333333333333</v>
      </c>
      <c r="C75" s="26">
        <f>C74+'WR DATA by date'!D77</f>
        <v>2271</v>
      </c>
      <c r="D75" s="26">
        <f>D74+'WR DATA by date'!I77</f>
        <v>1459</v>
      </c>
      <c r="E75" s="26">
        <f>E74+'WR DATA by date'!N77</f>
        <v>4253</v>
      </c>
      <c r="F75" s="26">
        <f>F74+'WR DATA by date'!S77</f>
        <v>4450</v>
      </c>
      <c r="G75" s="26">
        <f>G74+'WR DATA by date'!Y77</f>
        <v>749</v>
      </c>
      <c r="H75" s="26">
        <f>H74+'WR DATA by date'!AD77</f>
        <v>952</v>
      </c>
      <c r="I75" s="26">
        <f>I74+'WR DATA by date'!AJ77</f>
        <v>1312</v>
      </c>
      <c r="J75" s="28">
        <f>J74+'WR DATA by date'!AP77</f>
        <v>546</v>
      </c>
      <c r="K75" s="26">
        <f>K74+'WR DATA by date'!AV77</f>
        <v>153</v>
      </c>
      <c r="L75" s="26">
        <f>L74+'WR DATA by date'!BB77</f>
        <v>397</v>
      </c>
      <c r="M75" s="26">
        <f>M74+'WR DATA by date'!BI77</f>
        <v>705</v>
      </c>
      <c r="N75" s="189">
        <f>'WR DATA by date'!BP77+N74</f>
        <v>575</v>
      </c>
      <c r="O75" s="189">
        <f>'WR DATA by date'!BW77+O74</f>
        <v>529</v>
      </c>
      <c r="P75" s="26">
        <f>'WR DATA by date'!CD77+P74</f>
        <v>142</v>
      </c>
      <c r="Q75" s="54">
        <f>'WR DATA by date'!CK77+Q74</f>
        <v>49</v>
      </c>
      <c r="R75" s="1290">
        <f>'WR DATA by date'!CR77+R74</f>
        <v>221</v>
      </c>
      <c r="S75" s="1292">
        <f>'WR DATA by date'!CY77+S74</f>
        <v>1446</v>
      </c>
      <c r="T75" s="1236">
        <f>'WR DATA by date'!DF77+T74</f>
        <v>1325</v>
      </c>
      <c r="U75" s="232"/>
      <c r="W75" s="40">
        <v>40368</v>
      </c>
      <c r="X75" s="965">
        <f t="shared" si="42"/>
        <v>0.44620809185896437</v>
      </c>
      <c r="Y75" s="196">
        <f t="shared" ref="Y75:Y106" si="57">C75/C$155</f>
        <v>0.50265604249667994</v>
      </c>
      <c r="Z75" s="36">
        <f t="shared" si="43"/>
        <v>0.44481707317073171</v>
      </c>
      <c r="AA75" s="36">
        <f t="shared" si="38"/>
        <v>0.48489339870026221</v>
      </c>
      <c r="AB75" s="36">
        <f t="shared" si="49"/>
        <v>0.57807222655235124</v>
      </c>
      <c r="AC75" s="36">
        <f t="shared" si="50"/>
        <v>0.47375079063883618</v>
      </c>
      <c r="AD75" s="36">
        <f t="shared" si="51"/>
        <v>0.67565649396735272</v>
      </c>
      <c r="AE75" s="36">
        <f t="shared" si="56"/>
        <v>0.68907563025210083</v>
      </c>
      <c r="AF75" s="1193">
        <f t="shared" si="55"/>
        <v>0.60132158590308371</v>
      </c>
      <c r="AG75" s="36">
        <f t="shared" si="53"/>
        <v>0.35581395348837208</v>
      </c>
      <c r="AH75" s="58">
        <f t="shared" si="44"/>
        <v>0.29451038575667654</v>
      </c>
      <c r="AI75" s="58">
        <f t="shared" si="45"/>
        <v>0.2190121155638397</v>
      </c>
      <c r="AJ75" s="58">
        <f t="shared" si="41"/>
        <v>0.41396688264938802</v>
      </c>
      <c r="AK75" s="168">
        <f t="shared" si="39"/>
        <v>0.44304857621440535</v>
      </c>
      <c r="AL75" s="956">
        <f t="shared" si="54"/>
        <v>0.4781144781144781</v>
      </c>
      <c r="AM75" s="956">
        <f t="shared" si="52"/>
        <v>0.34265734265734266</v>
      </c>
      <c r="AN75" s="1877">
        <f t="shared" si="46"/>
        <v>0.19626998223801065</v>
      </c>
      <c r="AO75" s="1874">
        <f t="shared" si="47"/>
        <v>0.47785855915399866</v>
      </c>
      <c r="AP75" s="1874">
        <f t="shared" si="48"/>
        <v>0.36025013594344751</v>
      </c>
      <c r="AQ75" s="1874"/>
      <c r="AR75" s="1868">
        <f t="shared" si="40"/>
        <v>40368</v>
      </c>
    </row>
    <row r="76" spans="1:44" x14ac:dyDescent="0.25">
      <c r="A76" s="30">
        <v>40369</v>
      </c>
      <c r="B76" s="1180">
        <f t="shared" si="21"/>
        <v>1240.9444444444443</v>
      </c>
      <c r="C76" s="26">
        <f>C75+'WR DATA by date'!D78</f>
        <v>2271</v>
      </c>
      <c r="D76" s="26">
        <f>D75+'WR DATA by date'!I78</f>
        <v>1475</v>
      </c>
      <c r="E76" s="26">
        <f>E75+'WR DATA by date'!N78</f>
        <v>4419</v>
      </c>
      <c r="F76" s="26">
        <f>F75+'WR DATA by date'!S78</f>
        <v>4598</v>
      </c>
      <c r="G76" s="26">
        <f>G75+'WR DATA by date'!Y78</f>
        <v>773</v>
      </c>
      <c r="H76" s="26">
        <f>H75+'WR DATA by date'!AD78</f>
        <v>963</v>
      </c>
      <c r="I76" s="26">
        <f>I75+'WR DATA by date'!AJ78</f>
        <v>1354</v>
      </c>
      <c r="J76" s="28">
        <f>J75+'WR DATA by date'!AP78</f>
        <v>586</v>
      </c>
      <c r="K76" s="26">
        <f>K75+'WR DATA by date'!AV78</f>
        <v>154</v>
      </c>
      <c r="L76" s="26">
        <f>L75+'WR DATA by date'!BB78</f>
        <v>473</v>
      </c>
      <c r="M76" s="26">
        <f>M75+'WR DATA by date'!BI78</f>
        <v>863</v>
      </c>
      <c r="N76" s="189">
        <f>'WR DATA by date'!BP78+N75</f>
        <v>578</v>
      </c>
      <c r="O76" s="189">
        <f>'WR DATA by date'!BW78+O75</f>
        <v>539</v>
      </c>
      <c r="P76" s="26">
        <f>'WR DATA by date'!CD78+P75</f>
        <v>142</v>
      </c>
      <c r="Q76" s="26">
        <f>'WR DATA by date'!CK78+Q75</f>
        <v>49</v>
      </c>
      <c r="R76" s="1290">
        <f>'WR DATA by date'!CR78+R75</f>
        <v>247</v>
      </c>
      <c r="S76" s="1292">
        <f>'WR DATA by date'!CY78+S75</f>
        <v>1459</v>
      </c>
      <c r="T76" s="1236">
        <f>'WR DATA by date'!DF78+T75</f>
        <v>1394</v>
      </c>
      <c r="U76" s="232"/>
      <c r="W76" s="40">
        <v>40369</v>
      </c>
      <c r="X76" s="965">
        <f t="shared" si="42"/>
        <v>0.46268584877076852</v>
      </c>
      <c r="Y76" s="45">
        <f t="shared" si="57"/>
        <v>0.50265604249667994</v>
      </c>
      <c r="Z76" s="36">
        <f t="shared" si="43"/>
        <v>0.44969512195121952</v>
      </c>
      <c r="AA76" s="197">
        <f t="shared" si="38"/>
        <v>0.50381940485691479</v>
      </c>
      <c r="AB76" s="36">
        <f t="shared" si="49"/>
        <v>0.59729799948038453</v>
      </c>
      <c r="AC76" s="36">
        <f t="shared" si="50"/>
        <v>0.48893105629348516</v>
      </c>
      <c r="AD76" s="36">
        <f t="shared" si="51"/>
        <v>0.68346344925479063</v>
      </c>
      <c r="AE76" s="36">
        <f t="shared" si="56"/>
        <v>0.71113445378151263</v>
      </c>
      <c r="AF76" s="1193">
        <f t="shared" si="55"/>
        <v>0.64537444933920707</v>
      </c>
      <c r="AG76" s="36">
        <f t="shared" si="53"/>
        <v>0.35813953488372091</v>
      </c>
      <c r="AH76" s="58">
        <f t="shared" si="44"/>
        <v>0.35089020771513352</v>
      </c>
      <c r="AI76" s="58">
        <f t="shared" si="45"/>
        <v>0.26809568188878535</v>
      </c>
      <c r="AJ76" s="58">
        <f t="shared" si="41"/>
        <v>0.41612670986321093</v>
      </c>
      <c r="AK76" s="168">
        <f t="shared" si="39"/>
        <v>0.45142378559463986</v>
      </c>
      <c r="AL76" s="956">
        <f t="shared" si="54"/>
        <v>0.4781144781144781</v>
      </c>
      <c r="AM76" s="956">
        <f t="shared" si="52"/>
        <v>0.34265734265734266</v>
      </c>
      <c r="AN76" s="1877">
        <f t="shared" si="46"/>
        <v>0.21936056838365897</v>
      </c>
      <c r="AO76" s="1874">
        <f t="shared" si="47"/>
        <v>0.48215465961665566</v>
      </c>
      <c r="AP76" s="1874">
        <f t="shared" si="48"/>
        <v>0.37901033170201198</v>
      </c>
      <c r="AQ76" s="1874"/>
      <c r="AR76" s="1868">
        <f t="shared" si="40"/>
        <v>40369</v>
      </c>
    </row>
    <row r="77" spans="1:44" x14ac:dyDescent="0.25">
      <c r="A77" s="30">
        <v>40370</v>
      </c>
      <c r="B77" s="1180">
        <f t="shared" si="21"/>
        <v>1339.4444444444443</v>
      </c>
      <c r="C77" s="26">
        <f>C76+'WR DATA by date'!D79</f>
        <v>2532</v>
      </c>
      <c r="D77" s="26">
        <f>D76+'WR DATA by date'!I79</f>
        <v>1581</v>
      </c>
      <c r="E77" s="26">
        <f>E76+'WR DATA by date'!N79</f>
        <v>4787</v>
      </c>
      <c r="F77" s="26">
        <f>F76+'WR DATA by date'!S79</f>
        <v>5013</v>
      </c>
      <c r="G77" s="26">
        <f>G76+'WR DATA by date'!Y79</f>
        <v>864</v>
      </c>
      <c r="H77" s="26">
        <f>H76+'WR DATA by date'!AD79</f>
        <v>1026</v>
      </c>
      <c r="I77" s="26">
        <f>I76+'WR DATA by date'!AJ79</f>
        <v>1477</v>
      </c>
      <c r="J77" s="28">
        <f>J76+'WR DATA by date'!AP79</f>
        <v>587</v>
      </c>
      <c r="K77" s="26">
        <f>K76+'WR DATA by date'!AV79</f>
        <v>159</v>
      </c>
      <c r="L77" s="26">
        <f>L76+'WR DATA by date'!BB79</f>
        <v>474</v>
      </c>
      <c r="M77" s="26">
        <f>M76+'WR DATA by date'!BI79</f>
        <v>874</v>
      </c>
      <c r="N77" s="189">
        <f>'WR DATA by date'!BP79+N76</f>
        <v>599</v>
      </c>
      <c r="O77" s="189">
        <f>'WR DATA by date'!BW79+O76</f>
        <v>589</v>
      </c>
      <c r="P77" s="26">
        <f>'WR DATA by date'!CD79+P76</f>
        <v>147</v>
      </c>
      <c r="Q77" s="26">
        <f>'WR DATA by date'!CK79+Q76</f>
        <v>52</v>
      </c>
      <c r="R77" s="1290">
        <f>'WR DATA by date'!CR79+R76</f>
        <v>251</v>
      </c>
      <c r="S77" s="1292">
        <f>'WR DATA by date'!CY79+S76</f>
        <v>1513</v>
      </c>
      <c r="T77" s="1236">
        <f>'WR DATA by date'!DF79+T76</f>
        <v>1585</v>
      </c>
      <c r="U77" s="232"/>
      <c r="W77" s="40">
        <v>40370</v>
      </c>
      <c r="X77" s="965">
        <f t="shared" si="42"/>
        <v>0.49256639044558348</v>
      </c>
      <c r="Y77" s="45">
        <f t="shared" si="57"/>
        <v>0.56042496679946874</v>
      </c>
      <c r="Z77" s="36">
        <f t="shared" si="43"/>
        <v>0.4820121951219512</v>
      </c>
      <c r="AA77" s="36">
        <f t="shared" si="38"/>
        <v>0.54577585224033742</v>
      </c>
      <c r="AB77" s="36">
        <f t="shared" si="49"/>
        <v>0.65120810600155887</v>
      </c>
      <c r="AC77" s="197">
        <f t="shared" si="50"/>
        <v>0.54648956356736245</v>
      </c>
      <c r="AD77" s="36">
        <f t="shared" si="51"/>
        <v>0.72817601135557131</v>
      </c>
      <c r="AE77" s="36">
        <f t="shared" si="56"/>
        <v>0.77573529411764708</v>
      </c>
      <c r="AF77" s="1193">
        <f t="shared" si="55"/>
        <v>0.6464757709251101</v>
      </c>
      <c r="AG77" s="36">
        <f t="shared" si="53"/>
        <v>0.36976744186046512</v>
      </c>
      <c r="AH77" s="58">
        <f t="shared" si="44"/>
        <v>0.35163204747774479</v>
      </c>
      <c r="AI77" s="58">
        <f t="shared" si="45"/>
        <v>0.27151289220254737</v>
      </c>
      <c r="AJ77" s="58">
        <f t="shared" si="41"/>
        <v>0.43124550035997122</v>
      </c>
      <c r="AK77" s="168">
        <f t="shared" si="39"/>
        <v>0.49329983249581238</v>
      </c>
      <c r="AL77" s="956">
        <f t="shared" si="54"/>
        <v>0.49494949494949497</v>
      </c>
      <c r="AM77" s="956">
        <f t="shared" si="52"/>
        <v>0.36363636363636365</v>
      </c>
      <c r="AN77" s="1877">
        <f t="shared" si="46"/>
        <v>0.22291296625222023</v>
      </c>
      <c r="AO77" s="1878">
        <f t="shared" si="47"/>
        <v>0.5</v>
      </c>
      <c r="AP77" s="1874">
        <f t="shared" si="48"/>
        <v>0.43094072865687871</v>
      </c>
      <c r="AQ77" s="1874"/>
      <c r="AR77" s="1868">
        <f t="shared" si="40"/>
        <v>40370</v>
      </c>
    </row>
    <row r="78" spans="1:44" x14ac:dyDescent="0.25">
      <c r="A78" s="30">
        <v>40371</v>
      </c>
      <c r="B78" s="1180">
        <f t="shared" si="21"/>
        <v>1371.8333333333333</v>
      </c>
      <c r="C78" s="26">
        <f>C77+'WR DATA by date'!D80</f>
        <v>2577</v>
      </c>
      <c r="D78" s="26">
        <f>D77+'WR DATA by date'!I80</f>
        <v>1733</v>
      </c>
      <c r="E78" s="26">
        <f>E77+'WR DATA by date'!N80</f>
        <v>4817</v>
      </c>
      <c r="F78" s="26">
        <f>F77+'WR DATA by date'!S80</f>
        <v>5043</v>
      </c>
      <c r="G78" s="26">
        <f>G77+'WR DATA by date'!Y80</f>
        <v>865</v>
      </c>
      <c r="H78" s="26">
        <f>H77+'WR DATA by date'!AD80</f>
        <v>1026</v>
      </c>
      <c r="I78" s="26">
        <f>I77+'WR DATA by date'!AJ80</f>
        <v>1480</v>
      </c>
      <c r="J78" s="28">
        <f>J77+'WR DATA by date'!AP80</f>
        <v>596</v>
      </c>
      <c r="K78" s="26">
        <f>K77+'WR DATA by date'!AV80</f>
        <v>178</v>
      </c>
      <c r="L78" s="26">
        <f>L77+'WR DATA by date'!BB80</f>
        <v>486</v>
      </c>
      <c r="M78" s="26">
        <f>M77+'WR DATA by date'!BI80</f>
        <v>912</v>
      </c>
      <c r="N78" s="189">
        <f>'WR DATA by date'!BP80+N77</f>
        <v>654</v>
      </c>
      <c r="O78" s="189">
        <f>'WR DATA by date'!BW80+O77</f>
        <v>595</v>
      </c>
      <c r="P78" s="26">
        <f>'WR DATA by date'!CD80+P77</f>
        <v>158</v>
      </c>
      <c r="Q78" s="26">
        <f>'WR DATA by date'!CK80+Q77</f>
        <v>53</v>
      </c>
      <c r="R78" s="1290">
        <f>'WR DATA by date'!CR80+R77</f>
        <v>263</v>
      </c>
      <c r="S78" s="1292">
        <f>'WR DATA by date'!CY80+S77</f>
        <v>1663</v>
      </c>
      <c r="T78" s="1236">
        <f>'WR DATA by date'!DF80+T77</f>
        <v>1594</v>
      </c>
      <c r="U78" s="232"/>
      <c r="W78" s="40">
        <v>40371</v>
      </c>
      <c r="X78" s="965">
        <f t="shared" si="42"/>
        <v>0.50878632025724657</v>
      </c>
      <c r="Y78" s="45">
        <f t="shared" si="57"/>
        <v>0.57038512616201864</v>
      </c>
      <c r="Z78" s="197">
        <f t="shared" si="43"/>
        <v>0.52835365853658534</v>
      </c>
      <c r="AA78" s="36">
        <f t="shared" si="38"/>
        <v>0.54919621479876868</v>
      </c>
      <c r="AB78" s="36">
        <f t="shared" si="49"/>
        <v>0.65510522213561961</v>
      </c>
      <c r="AC78" s="36">
        <f t="shared" si="50"/>
        <v>0.54712207463630613</v>
      </c>
      <c r="AD78" s="36">
        <f t="shared" si="51"/>
        <v>0.72817601135557131</v>
      </c>
      <c r="AE78" s="36">
        <f t="shared" si="56"/>
        <v>0.77731092436974791</v>
      </c>
      <c r="AF78" s="1193">
        <f t="shared" si="55"/>
        <v>0.65638766519823788</v>
      </c>
      <c r="AG78" s="36">
        <f t="shared" si="53"/>
        <v>0.413953488372093</v>
      </c>
      <c r="AH78" s="58">
        <f t="shared" si="44"/>
        <v>0.36053412462908013</v>
      </c>
      <c r="AI78" s="58">
        <f t="shared" si="45"/>
        <v>0.28331780055917988</v>
      </c>
      <c r="AJ78" s="58">
        <f t="shared" si="41"/>
        <v>0.47084233261339092</v>
      </c>
      <c r="AK78" s="168">
        <f t="shared" si="39"/>
        <v>0.49832495812395311</v>
      </c>
      <c r="AL78" s="957">
        <f t="shared" si="54"/>
        <v>0.53198653198653201</v>
      </c>
      <c r="AM78" s="956">
        <f t="shared" si="52"/>
        <v>0.37062937062937062</v>
      </c>
      <c r="AN78" s="1877">
        <f t="shared" si="46"/>
        <v>0.23357015985790408</v>
      </c>
      <c r="AO78" s="1874">
        <f t="shared" si="47"/>
        <v>0.54957038995373431</v>
      </c>
      <c r="AP78" s="1874">
        <f t="shared" si="48"/>
        <v>0.43338771071234367</v>
      </c>
      <c r="AQ78" s="1874"/>
      <c r="AR78" s="1868">
        <f t="shared" si="40"/>
        <v>40371</v>
      </c>
    </row>
    <row r="79" spans="1:44" x14ac:dyDescent="0.25">
      <c r="A79" s="30">
        <v>40372</v>
      </c>
      <c r="B79" s="1180">
        <f t="shared" si="21"/>
        <v>1417.9444444444443</v>
      </c>
      <c r="C79" s="26">
        <f>C78+'WR DATA by date'!D81</f>
        <v>2577</v>
      </c>
      <c r="D79" s="26">
        <f>D78+'WR DATA by date'!I81</f>
        <v>1743</v>
      </c>
      <c r="E79" s="26">
        <f>E78+'WR DATA by date'!N81</f>
        <v>4942</v>
      </c>
      <c r="F79" s="26">
        <f>F78+'WR DATA by date'!S81</f>
        <v>5212</v>
      </c>
      <c r="G79" s="26">
        <f>G78+'WR DATA by date'!Y81</f>
        <v>885</v>
      </c>
      <c r="H79" s="26">
        <f>H78+'WR DATA by date'!AD81</f>
        <v>1042</v>
      </c>
      <c r="I79" s="26">
        <f>I78+'WR DATA by date'!AJ81</f>
        <v>1502</v>
      </c>
      <c r="J79" s="28">
        <f>J78+'WR DATA by date'!AP81</f>
        <v>635</v>
      </c>
      <c r="K79" s="26">
        <f>K78+'WR DATA by date'!AV81</f>
        <v>182</v>
      </c>
      <c r="L79" s="26">
        <f>L78+'WR DATA by date'!BB81</f>
        <v>564</v>
      </c>
      <c r="M79" s="26">
        <f>M78+'WR DATA by date'!BI81</f>
        <v>1124</v>
      </c>
      <c r="N79" s="189">
        <f>'WR DATA by date'!BP81+N78</f>
        <v>656</v>
      </c>
      <c r="O79" s="189">
        <f>'WR DATA by date'!BW81+O78</f>
        <v>617</v>
      </c>
      <c r="P79" s="26">
        <f>'WR DATA by date'!CD81+P78</f>
        <v>159</v>
      </c>
      <c r="Q79" s="26">
        <f>'WR DATA by date'!CK81+Q78</f>
        <v>55</v>
      </c>
      <c r="R79" s="1290">
        <f>'WR DATA by date'!CR81+R78</f>
        <v>303</v>
      </c>
      <c r="S79" s="1292">
        <f>'WR DATA by date'!CY81+S78</f>
        <v>1674</v>
      </c>
      <c r="T79" s="1236">
        <f>'WR DATA by date'!DF81+T78</f>
        <v>1651</v>
      </c>
      <c r="U79" s="232"/>
      <c r="W79" s="40">
        <v>40372</v>
      </c>
      <c r="X79" s="965">
        <f t="shared" si="42"/>
        <v>0.52782331179518183</v>
      </c>
      <c r="Y79" s="45">
        <f t="shared" si="57"/>
        <v>0.57038512616201864</v>
      </c>
      <c r="Z79" s="36">
        <f t="shared" si="43"/>
        <v>0.53140243902439022</v>
      </c>
      <c r="AA79" s="36">
        <f t="shared" si="38"/>
        <v>0.56344772545889865</v>
      </c>
      <c r="AB79" s="36">
        <f t="shared" si="49"/>
        <v>0.67705897635749546</v>
      </c>
      <c r="AC79" s="36">
        <f t="shared" si="50"/>
        <v>0.5597722960151803</v>
      </c>
      <c r="AD79" s="36">
        <f t="shared" si="51"/>
        <v>0.73953158268275376</v>
      </c>
      <c r="AE79" s="36">
        <f t="shared" si="56"/>
        <v>0.78886554621848737</v>
      </c>
      <c r="AF79" s="1193">
        <f t="shared" si="55"/>
        <v>0.6993392070484582</v>
      </c>
      <c r="AG79" s="36">
        <f t="shared" si="53"/>
        <v>0.42325581395348838</v>
      </c>
      <c r="AH79" s="58">
        <f t="shared" si="44"/>
        <v>0.41839762611275966</v>
      </c>
      <c r="AI79" s="58">
        <f t="shared" si="45"/>
        <v>0.34917676296986644</v>
      </c>
      <c r="AJ79" s="58">
        <f t="shared" si="41"/>
        <v>0.47228221742260618</v>
      </c>
      <c r="AK79" s="197">
        <f t="shared" si="39"/>
        <v>0.51675041876046901</v>
      </c>
      <c r="AL79" s="956">
        <f t="shared" si="54"/>
        <v>0.53535353535353536</v>
      </c>
      <c r="AM79" s="956">
        <f t="shared" si="52"/>
        <v>0.38461538461538464</v>
      </c>
      <c r="AN79" s="1877">
        <f t="shared" si="46"/>
        <v>0.26909413854351688</v>
      </c>
      <c r="AO79" s="1874">
        <f t="shared" si="47"/>
        <v>0.55320555188367482</v>
      </c>
      <c r="AP79" s="1874">
        <f t="shared" si="48"/>
        <v>0.4488852637302882</v>
      </c>
      <c r="AQ79" s="1874"/>
      <c r="AR79" s="1868">
        <f t="shared" si="40"/>
        <v>40372</v>
      </c>
    </row>
    <row r="80" spans="1:44" x14ac:dyDescent="0.25">
      <c r="A80" s="30">
        <v>40373</v>
      </c>
      <c r="B80" s="1180">
        <f t="shared" si="21"/>
        <v>1511.3888888888889</v>
      </c>
      <c r="C80" s="26">
        <f>C79+'WR DATA by date'!D82</f>
        <v>2809</v>
      </c>
      <c r="D80" s="26">
        <f>D79+'WR DATA by date'!I82</f>
        <v>1891</v>
      </c>
      <c r="E80" s="26">
        <f>E79+'WR DATA by date'!N82</f>
        <v>5253</v>
      </c>
      <c r="F80" s="26">
        <f>F79+'WR DATA by date'!S82</f>
        <v>5628</v>
      </c>
      <c r="G80" s="26">
        <f>G79+'WR DATA by date'!Y82</f>
        <v>993</v>
      </c>
      <c r="H80" s="26">
        <f>H79+'WR DATA by date'!AD82</f>
        <v>1112</v>
      </c>
      <c r="I80" s="26">
        <f>I79+'WR DATA by date'!AJ82</f>
        <v>1553</v>
      </c>
      <c r="J80" s="28">
        <f>J79+'WR DATA by date'!AP82</f>
        <v>637</v>
      </c>
      <c r="K80" s="26">
        <f>K79+'WR DATA by date'!AV82</f>
        <v>186</v>
      </c>
      <c r="L80" s="26">
        <f>L79+'WR DATA by date'!BB82</f>
        <v>567</v>
      </c>
      <c r="M80" s="26">
        <f>M79+'WR DATA by date'!BI82</f>
        <v>1141</v>
      </c>
      <c r="N80" s="189">
        <f>'WR DATA by date'!BP82+N79</f>
        <v>682</v>
      </c>
      <c r="O80" s="189">
        <f>'WR DATA by date'!BW82+O79</f>
        <v>683</v>
      </c>
      <c r="P80" s="26">
        <f>'WR DATA by date'!CD82+P79</f>
        <v>166</v>
      </c>
      <c r="Q80" s="26">
        <f>'WR DATA by date'!CK82+Q79</f>
        <v>55</v>
      </c>
      <c r="R80" s="1290">
        <f>'WR DATA by date'!CR82+R79</f>
        <v>305</v>
      </c>
      <c r="S80" s="1292">
        <f>'WR DATA by date'!CY82+S79</f>
        <v>1714</v>
      </c>
      <c r="T80" s="1236">
        <f>'WR DATA by date'!DF82+T79</f>
        <v>1830</v>
      </c>
      <c r="U80" s="232"/>
      <c r="W80" s="40">
        <v>40373</v>
      </c>
      <c r="X80" s="965">
        <f t="shared" si="42"/>
        <v>0.55621140470698938</v>
      </c>
      <c r="Y80" s="45">
        <f t="shared" si="57"/>
        <v>0.62173528109783094</v>
      </c>
      <c r="Z80" s="36">
        <f t="shared" si="43"/>
        <v>0.57652439024390245</v>
      </c>
      <c r="AA80" s="36">
        <f t="shared" si="38"/>
        <v>0.59890548398130206</v>
      </c>
      <c r="AB80" s="36">
        <f t="shared" si="49"/>
        <v>0.73109898674980511</v>
      </c>
      <c r="AC80" s="36">
        <f t="shared" si="50"/>
        <v>0.62808349146110054</v>
      </c>
      <c r="AD80" s="36">
        <f t="shared" si="51"/>
        <v>0.78921220723917673</v>
      </c>
      <c r="AE80" s="36">
        <f t="shared" si="56"/>
        <v>0.81565126050420167</v>
      </c>
      <c r="AF80" s="1193">
        <f t="shared" si="55"/>
        <v>0.70154185022026427</v>
      </c>
      <c r="AG80" s="36">
        <f t="shared" si="53"/>
        <v>0.4325581395348837</v>
      </c>
      <c r="AH80" s="58">
        <f t="shared" si="44"/>
        <v>0.42062314540059348</v>
      </c>
      <c r="AI80" s="58">
        <f t="shared" si="45"/>
        <v>0.35445790618204409</v>
      </c>
      <c r="AJ80" s="58">
        <f t="shared" si="41"/>
        <v>0.49100071994240463</v>
      </c>
      <c r="AK80" s="168">
        <f t="shared" si="39"/>
        <v>0.57202680067001677</v>
      </c>
      <c r="AL80" s="956">
        <f t="shared" si="54"/>
        <v>0.55892255892255893</v>
      </c>
      <c r="AM80" s="956">
        <f t="shared" si="52"/>
        <v>0.38461538461538464</v>
      </c>
      <c r="AN80" s="1877">
        <f t="shared" si="46"/>
        <v>0.27087033747779754</v>
      </c>
      <c r="AO80" s="1874">
        <f t="shared" si="47"/>
        <v>0.56642432253800401</v>
      </c>
      <c r="AP80" s="1874">
        <f t="shared" si="48"/>
        <v>0.49755301794453505</v>
      </c>
      <c r="AQ80" s="1874"/>
      <c r="AR80" s="1868">
        <f t="shared" si="40"/>
        <v>40373</v>
      </c>
    </row>
    <row r="81" spans="1:44" x14ac:dyDescent="0.25">
      <c r="A81" s="30">
        <v>40374</v>
      </c>
      <c r="B81" s="1180">
        <f t="shared" si="21"/>
        <v>1544.7222222222222</v>
      </c>
      <c r="C81" s="26">
        <f>C80+'WR DATA by date'!D83</f>
        <v>2852</v>
      </c>
      <c r="D81" s="26">
        <f>D80+'WR DATA by date'!I83</f>
        <v>2058</v>
      </c>
      <c r="E81" s="26">
        <f>E80+'WR DATA by date'!N83</f>
        <v>5282</v>
      </c>
      <c r="F81" s="26">
        <f>F80+'WR DATA by date'!S83</f>
        <v>5663</v>
      </c>
      <c r="G81" s="26">
        <f>G80+'WR DATA by date'!Y83</f>
        <v>996</v>
      </c>
      <c r="H81" s="26">
        <f>H80+'WR DATA by date'!AD83</f>
        <v>1112</v>
      </c>
      <c r="I81" s="26">
        <f>I80+'WR DATA by date'!AJ83</f>
        <v>1553</v>
      </c>
      <c r="J81" s="28">
        <f>J80+'WR DATA by date'!AP83</f>
        <v>647</v>
      </c>
      <c r="K81" s="26">
        <f>K80+'WR DATA by date'!AV83</f>
        <v>213</v>
      </c>
      <c r="L81" s="26">
        <f>L80+'WR DATA by date'!BB83</f>
        <v>575</v>
      </c>
      <c r="M81" s="26">
        <f>M80+'WR DATA by date'!BI83</f>
        <v>1173</v>
      </c>
      <c r="N81" s="189">
        <f>'WR DATA by date'!BP83+N80</f>
        <v>765</v>
      </c>
      <c r="O81" s="189">
        <f>'WR DATA by date'!BW83+O80</f>
        <v>688</v>
      </c>
      <c r="P81" s="26">
        <f>'WR DATA by date'!CD83+P80</f>
        <v>171</v>
      </c>
      <c r="Q81" s="26">
        <f>'WR DATA by date'!CK83+Q80</f>
        <v>55</v>
      </c>
      <c r="R81" s="1290">
        <f>'WR DATA by date'!CR83+R80</f>
        <v>313</v>
      </c>
      <c r="S81" s="1292">
        <f>'WR DATA by date'!CY83+S80</f>
        <v>1847</v>
      </c>
      <c r="T81" s="1236">
        <f>'WR DATA by date'!DF83+T80</f>
        <v>1842</v>
      </c>
      <c r="U81" s="232"/>
      <c r="W81" s="40">
        <v>40374</v>
      </c>
      <c r="X81" s="965">
        <f t="shared" si="42"/>
        <v>0.57259806793102674</v>
      </c>
      <c r="Y81" s="45">
        <f t="shared" si="57"/>
        <v>0.631252766710934</v>
      </c>
      <c r="Z81" s="36">
        <f t="shared" si="43"/>
        <v>0.6274390243902439</v>
      </c>
      <c r="AA81" s="36">
        <f t="shared" si="38"/>
        <v>0.60221183445445214</v>
      </c>
      <c r="AB81" s="36">
        <f t="shared" si="49"/>
        <v>0.73564562223954277</v>
      </c>
      <c r="AC81" s="36">
        <f t="shared" si="50"/>
        <v>0.62998102466793171</v>
      </c>
      <c r="AD81" s="36">
        <f t="shared" si="51"/>
        <v>0.78921220723917673</v>
      </c>
      <c r="AE81" s="36">
        <f t="shared" si="56"/>
        <v>0.81565126050420167</v>
      </c>
      <c r="AF81" s="1193">
        <f t="shared" si="55"/>
        <v>0.7125550660792952</v>
      </c>
      <c r="AG81" s="36">
        <f t="shared" si="53"/>
        <v>0.49534883720930234</v>
      </c>
      <c r="AH81" s="58">
        <f t="shared" si="44"/>
        <v>0.42655786350148367</v>
      </c>
      <c r="AI81" s="58">
        <f t="shared" si="45"/>
        <v>0.36439888164026096</v>
      </c>
      <c r="AJ81" s="197">
        <f t="shared" si="41"/>
        <v>0.55075593952483803</v>
      </c>
      <c r="AK81" s="168">
        <f t="shared" si="39"/>
        <v>0.57621440536013402</v>
      </c>
      <c r="AL81" s="956">
        <f t="shared" si="54"/>
        <v>0.5757575757575758</v>
      </c>
      <c r="AM81" s="956">
        <f t="shared" si="52"/>
        <v>0.38461538461538464</v>
      </c>
      <c r="AN81" s="1877">
        <f t="shared" si="46"/>
        <v>0.27797513321492007</v>
      </c>
      <c r="AO81" s="1874">
        <f t="shared" si="47"/>
        <v>0.61037673496364842</v>
      </c>
      <c r="AP81" s="1878">
        <f t="shared" si="48"/>
        <v>0.50081566068515493</v>
      </c>
      <c r="AQ81" s="1874"/>
      <c r="AR81" s="1868">
        <f t="shared" si="40"/>
        <v>40374</v>
      </c>
    </row>
    <row r="82" spans="1:44" x14ac:dyDescent="0.25">
      <c r="A82" s="30">
        <v>40375</v>
      </c>
      <c r="B82" s="1180">
        <f t="shared" si="21"/>
        <v>1587.1111111111111</v>
      </c>
      <c r="C82" s="26">
        <f>C81+'WR DATA by date'!D84</f>
        <v>2852</v>
      </c>
      <c r="D82" s="26">
        <f>D81+'WR DATA by date'!I84</f>
        <v>2074</v>
      </c>
      <c r="E82" s="26">
        <f>E81+'WR DATA by date'!N84</f>
        <v>5488</v>
      </c>
      <c r="F82" s="26">
        <f>F81+'WR DATA by date'!S84</f>
        <v>5775</v>
      </c>
      <c r="G82" s="26">
        <f>G81+'WR DATA by date'!Y84</f>
        <v>1020</v>
      </c>
      <c r="H82" s="26">
        <f>H81+'WR DATA by date'!AD84</f>
        <v>1123</v>
      </c>
      <c r="I82" s="26">
        <f>I81+'WR DATA by date'!AJ84</f>
        <v>1572</v>
      </c>
      <c r="J82" s="28">
        <f>J81+'WR DATA by date'!AP84</f>
        <v>684</v>
      </c>
      <c r="K82" s="26">
        <f>K81+'WR DATA by date'!AV84</f>
        <v>216</v>
      </c>
      <c r="L82" s="26">
        <f>L81+'WR DATA by date'!BB84</f>
        <v>654</v>
      </c>
      <c r="M82" s="26">
        <f>M81+'WR DATA by date'!BI84</f>
        <v>1294</v>
      </c>
      <c r="N82" s="189">
        <f>'WR DATA by date'!BP84+N81</f>
        <v>769</v>
      </c>
      <c r="O82" s="189">
        <f>'WR DATA by date'!BW84+O81</f>
        <v>703</v>
      </c>
      <c r="P82" s="26">
        <f>'WR DATA by date'!CD84+P81</f>
        <v>174</v>
      </c>
      <c r="Q82" s="26">
        <f>'WR DATA by date'!CK84+Q81</f>
        <v>56</v>
      </c>
      <c r="R82" s="1290">
        <f>'WR DATA by date'!CR84+R81</f>
        <v>367</v>
      </c>
      <c r="S82" s="1292">
        <f>'WR DATA by date'!CY84+S81</f>
        <v>1862</v>
      </c>
      <c r="T82" s="1236">
        <f>'WR DATA by date'!DF84+T81</f>
        <v>1885</v>
      </c>
      <c r="U82" s="232"/>
      <c r="W82" s="40">
        <v>40375</v>
      </c>
      <c r="X82" s="965">
        <f t="shared" si="42"/>
        <v>0.59020598068143626</v>
      </c>
      <c r="Y82" s="45">
        <f t="shared" si="57"/>
        <v>0.631252766710934</v>
      </c>
      <c r="Z82" s="36">
        <f t="shared" si="43"/>
        <v>0.63231707317073171</v>
      </c>
      <c r="AA82" s="36">
        <f t="shared" si="38"/>
        <v>0.62569832402234637</v>
      </c>
      <c r="AB82" s="36">
        <f t="shared" si="49"/>
        <v>0.75019485580670309</v>
      </c>
      <c r="AC82" s="36">
        <f t="shared" si="50"/>
        <v>0.64516129032258063</v>
      </c>
      <c r="AD82" s="36">
        <f t="shared" si="51"/>
        <v>0.79701916252661464</v>
      </c>
      <c r="AE82" s="36">
        <f t="shared" si="56"/>
        <v>0.82563025210084029</v>
      </c>
      <c r="AF82" s="1193">
        <f t="shared" si="55"/>
        <v>0.75330396475770922</v>
      </c>
      <c r="AG82" s="197">
        <f t="shared" si="53"/>
        <v>0.50232558139534889</v>
      </c>
      <c r="AH82" s="197">
        <f t="shared" si="44"/>
        <v>0.48516320474777447</v>
      </c>
      <c r="AI82" s="58">
        <f t="shared" si="45"/>
        <v>0.40198819509164335</v>
      </c>
      <c r="AJ82" s="58">
        <f t="shared" si="41"/>
        <v>0.55363570914326854</v>
      </c>
      <c r="AK82" s="168">
        <f t="shared" si="39"/>
        <v>0.58877721943048578</v>
      </c>
      <c r="AL82" s="956">
        <f t="shared" si="54"/>
        <v>0.58585858585858586</v>
      </c>
      <c r="AM82" s="956">
        <f t="shared" si="52"/>
        <v>0.39160839160839161</v>
      </c>
      <c r="AN82" s="1877">
        <f t="shared" si="46"/>
        <v>0.32593250444049732</v>
      </c>
      <c r="AO82" s="1874">
        <f t="shared" si="47"/>
        <v>0.61533377395902178</v>
      </c>
      <c r="AP82" s="1874">
        <f t="shared" si="48"/>
        <v>0.51250679717237624</v>
      </c>
      <c r="AQ82" s="1874"/>
      <c r="AR82" s="1868">
        <f t="shared" si="40"/>
        <v>40375</v>
      </c>
    </row>
    <row r="83" spans="1:44" x14ac:dyDescent="0.25">
      <c r="A83" s="30">
        <v>40376</v>
      </c>
      <c r="B83" s="1180">
        <f t="shared" si="21"/>
        <v>1668.0555555555557</v>
      </c>
      <c r="C83" s="189">
        <f>C82+'WR DATA by date'!D85</f>
        <v>3014</v>
      </c>
      <c r="D83" s="189">
        <f>D82+'WR DATA by date'!I85</f>
        <v>2154</v>
      </c>
      <c r="E83" s="189">
        <f>E82+'WR DATA by date'!N85</f>
        <v>5843</v>
      </c>
      <c r="F83" s="189">
        <f>F82+'WR DATA by date'!S85</f>
        <v>6087</v>
      </c>
      <c r="G83" s="189">
        <f>G82+'WR DATA by date'!Y85</f>
        <v>1125</v>
      </c>
      <c r="H83" s="189">
        <f>H82+'WR DATA by date'!AD85</f>
        <v>1174</v>
      </c>
      <c r="I83" s="189">
        <f>I82+'WR DATA by date'!AJ85</f>
        <v>1611</v>
      </c>
      <c r="J83" s="190">
        <f>J82+'WR DATA by date'!AP85</f>
        <v>684</v>
      </c>
      <c r="K83" s="189">
        <f>K82+'WR DATA by date'!AV85</f>
        <v>217</v>
      </c>
      <c r="L83" s="26">
        <f>L82+'WR DATA by date'!BB85</f>
        <v>657</v>
      </c>
      <c r="M83" s="189">
        <f>M82+'WR DATA by date'!BI85</f>
        <v>1304</v>
      </c>
      <c r="N83" s="189">
        <f>'WR DATA by date'!BP85+N82</f>
        <v>782</v>
      </c>
      <c r="O83" s="189">
        <f>'WR DATA by date'!BW85+O82</f>
        <v>770</v>
      </c>
      <c r="P83" s="26">
        <f>'WR DATA by date'!CD85+P82</f>
        <v>179</v>
      </c>
      <c r="Q83" s="54">
        <f>'WR DATA by date'!CK85+Q82</f>
        <v>58</v>
      </c>
      <c r="R83" s="1290">
        <f>'WR DATA by date'!CR85+R82</f>
        <v>375</v>
      </c>
      <c r="S83" s="1292">
        <f>'WR DATA by date'!CY85+S82</f>
        <v>1897</v>
      </c>
      <c r="T83" s="1236">
        <f>'WR DATA by date'!DF85+T82</f>
        <v>2094</v>
      </c>
      <c r="U83" s="232"/>
      <c r="W83" s="40">
        <v>40376</v>
      </c>
      <c r="X83" s="965">
        <f t="shared" si="42"/>
        <v>0.61486105159067217</v>
      </c>
      <c r="Y83" s="45">
        <f t="shared" si="57"/>
        <v>0.66710934041611336</v>
      </c>
      <c r="Z83" s="36">
        <f t="shared" si="43"/>
        <v>0.65670731707317076</v>
      </c>
      <c r="AA83" s="36">
        <f t="shared" si="38"/>
        <v>0.6661726142971155</v>
      </c>
      <c r="AB83" s="36">
        <f t="shared" si="49"/>
        <v>0.7907248636009353</v>
      </c>
      <c r="AC83" s="36">
        <f t="shared" si="50"/>
        <v>0.7115749525616698</v>
      </c>
      <c r="AD83" s="36">
        <f t="shared" si="51"/>
        <v>0.83321504613200847</v>
      </c>
      <c r="AE83" s="36">
        <f t="shared" si="56"/>
        <v>0.84611344537815125</v>
      </c>
      <c r="AF83" s="1193">
        <f t="shared" si="55"/>
        <v>0.75330396475770922</v>
      </c>
      <c r="AG83" s="36">
        <f t="shared" si="53"/>
        <v>0.50465116279069766</v>
      </c>
      <c r="AH83" s="58">
        <f t="shared" si="44"/>
        <v>0.48738872403560829</v>
      </c>
      <c r="AI83" s="58">
        <f t="shared" si="45"/>
        <v>0.40509474992233613</v>
      </c>
      <c r="AJ83" s="58">
        <f t="shared" si="41"/>
        <v>0.56299496040316777</v>
      </c>
      <c r="AK83" s="168">
        <f t="shared" si="39"/>
        <v>0.64489112227805701</v>
      </c>
      <c r="AL83" s="956">
        <f t="shared" si="54"/>
        <v>0.60269360269360273</v>
      </c>
      <c r="AM83" s="956">
        <f t="shared" si="52"/>
        <v>0.40559440559440557</v>
      </c>
      <c r="AN83" s="1877">
        <f t="shared" si="46"/>
        <v>0.3330373001776199</v>
      </c>
      <c r="AO83" s="1874">
        <f t="shared" si="47"/>
        <v>0.62690019828155985</v>
      </c>
      <c r="AP83" s="1874">
        <f t="shared" si="48"/>
        <v>0.56933115823817293</v>
      </c>
      <c r="AQ83" s="1874"/>
      <c r="AR83" s="1868">
        <f t="shared" si="40"/>
        <v>40376</v>
      </c>
    </row>
    <row r="84" spans="1:44" x14ac:dyDescent="0.25">
      <c r="A84" s="30">
        <v>40377</v>
      </c>
      <c r="B84" s="1180">
        <f t="shared" si="21"/>
        <v>1697</v>
      </c>
      <c r="C84" s="189">
        <f>C83+'WR DATA by date'!D86</f>
        <v>3042</v>
      </c>
      <c r="D84" s="189">
        <f>D83+'WR DATA by date'!I86</f>
        <v>2301</v>
      </c>
      <c r="E84" s="189">
        <f>E83+'WR DATA by date'!N86</f>
        <v>5860</v>
      </c>
      <c r="F84" s="189">
        <f>F83+'WR DATA by date'!S86</f>
        <v>6115</v>
      </c>
      <c r="G84" s="189">
        <f>G83+'WR DATA by date'!Y86</f>
        <v>1125</v>
      </c>
      <c r="H84" s="189">
        <f>H83+'WR DATA by date'!AD86</f>
        <v>1177</v>
      </c>
      <c r="I84" s="189">
        <f>I83+'WR DATA by date'!AJ86</f>
        <v>1612</v>
      </c>
      <c r="J84" s="190">
        <f>J83+'WR DATA by date'!AP86</f>
        <v>693</v>
      </c>
      <c r="K84" s="189">
        <f>K83+'WR DATA by date'!AV86</f>
        <v>235</v>
      </c>
      <c r="L84" s="26">
        <f>L83+'WR DATA by date'!BB86</f>
        <v>676</v>
      </c>
      <c r="M84" s="189">
        <f>M83+'WR DATA by date'!BI86</f>
        <v>1352</v>
      </c>
      <c r="N84" s="189">
        <f>'WR DATA by date'!BP86+N83</f>
        <v>838</v>
      </c>
      <c r="O84" s="189">
        <f>'WR DATA by date'!BW86+O83</f>
        <v>770</v>
      </c>
      <c r="P84" s="26">
        <f>'WR DATA by date'!CD86+P83</f>
        <v>190</v>
      </c>
      <c r="Q84" s="26">
        <f>'WR DATA by date'!CK86+Q83</f>
        <v>58</v>
      </c>
      <c r="R84" s="1290">
        <f>'WR DATA by date'!CR86+R83</f>
        <v>388</v>
      </c>
      <c r="S84" s="1292">
        <f>'WR DATA by date'!CY86+S83</f>
        <v>2005</v>
      </c>
      <c r="T84" s="1236">
        <f>'WR DATA by date'!DF86+T83</f>
        <v>2109</v>
      </c>
      <c r="U84" s="232"/>
      <c r="W84" s="40">
        <v>40377</v>
      </c>
      <c r="X84" s="965">
        <f t="shared" si="42"/>
        <v>0.6297883441595129</v>
      </c>
      <c r="Y84" s="45">
        <f t="shared" si="57"/>
        <v>0.67330677290836649</v>
      </c>
      <c r="Z84" s="36">
        <f t="shared" si="43"/>
        <v>0.70152439024390245</v>
      </c>
      <c r="AA84" s="36">
        <f t="shared" si="38"/>
        <v>0.66811081974689313</v>
      </c>
      <c r="AB84" s="36">
        <f t="shared" si="49"/>
        <v>0.79436217199272541</v>
      </c>
      <c r="AC84" s="36">
        <f t="shared" si="50"/>
        <v>0.7115749525616698</v>
      </c>
      <c r="AD84" s="36">
        <f t="shared" si="51"/>
        <v>0.83534421575585527</v>
      </c>
      <c r="AE84" s="36">
        <f t="shared" si="56"/>
        <v>0.84663865546218486</v>
      </c>
      <c r="AF84" s="1193">
        <f t="shared" si="55"/>
        <v>0.763215859030837</v>
      </c>
      <c r="AG84" s="36">
        <f t="shared" si="53"/>
        <v>0.54651162790697672</v>
      </c>
      <c r="AH84" s="58">
        <f t="shared" si="44"/>
        <v>0.50148367952522255</v>
      </c>
      <c r="AI84" s="58">
        <f t="shared" si="45"/>
        <v>0.42000621310966141</v>
      </c>
      <c r="AJ84" s="58">
        <f t="shared" si="41"/>
        <v>0.60331173506119506</v>
      </c>
      <c r="AK84" s="168">
        <f t="shared" si="39"/>
        <v>0.64489112227805701</v>
      </c>
      <c r="AL84" s="956">
        <f t="shared" si="54"/>
        <v>0.63973063973063971</v>
      </c>
      <c r="AM84" s="956">
        <f t="shared" si="52"/>
        <v>0.40559440559440557</v>
      </c>
      <c r="AN84" s="1877">
        <f t="shared" si="46"/>
        <v>0.34458259325044405</v>
      </c>
      <c r="AO84" s="1874">
        <f t="shared" si="47"/>
        <v>0.66259087904824854</v>
      </c>
      <c r="AP84" s="1874">
        <f t="shared" si="48"/>
        <v>0.57340946166394779</v>
      </c>
      <c r="AQ84" s="1874"/>
      <c r="AR84" s="1868">
        <f t="shared" si="40"/>
        <v>40377</v>
      </c>
    </row>
    <row r="85" spans="1:44" x14ac:dyDescent="0.25">
      <c r="A85" s="30">
        <v>40378</v>
      </c>
      <c r="B85" s="1180">
        <f t="shared" si="21"/>
        <v>1742.8333333333333</v>
      </c>
      <c r="C85" s="189">
        <f>C84+'WR DATA by date'!D87</f>
        <v>3042</v>
      </c>
      <c r="D85" s="189">
        <f>D84+'WR DATA by date'!I87</f>
        <v>2311</v>
      </c>
      <c r="E85" s="189">
        <f>E84+'WR DATA by date'!N87</f>
        <v>6013</v>
      </c>
      <c r="F85" s="189">
        <f>F84+'WR DATA by date'!S87</f>
        <v>6238</v>
      </c>
      <c r="G85" s="189">
        <f>G84+'WR DATA by date'!Y87</f>
        <v>1126</v>
      </c>
      <c r="H85" s="189">
        <f>H84+'WR DATA by date'!AD87</f>
        <v>1189</v>
      </c>
      <c r="I85" s="189">
        <f>I84+'WR DATA by date'!AJ87</f>
        <v>1636</v>
      </c>
      <c r="J85" s="190">
        <f>J84+'WR DATA by date'!AP87</f>
        <v>724</v>
      </c>
      <c r="K85" s="189">
        <f>K84+'WR DATA by date'!AV87</f>
        <v>235</v>
      </c>
      <c r="L85" s="26">
        <f>L84+'WR DATA by date'!BB87</f>
        <v>757</v>
      </c>
      <c r="M85" s="189">
        <f>M84+'WR DATA by date'!BI87</f>
        <v>1587</v>
      </c>
      <c r="N85" s="189">
        <f>'WR DATA by date'!BP87+N84</f>
        <v>841</v>
      </c>
      <c r="O85" s="189">
        <f>'WR DATA by date'!BW87+O84</f>
        <v>781</v>
      </c>
      <c r="P85" s="26">
        <f>'WR DATA by date'!CD87+P84</f>
        <v>191</v>
      </c>
      <c r="Q85" s="26">
        <f>'WR DATA by date'!CK87+Q84</f>
        <v>61</v>
      </c>
      <c r="R85" s="1290">
        <f>'WR DATA by date'!CR87+R84</f>
        <v>446</v>
      </c>
      <c r="S85" s="1292">
        <f>'WR DATA by date'!CY87+S84</f>
        <v>2017</v>
      </c>
      <c r="T85" s="1236">
        <f>'WR DATA by date'!DF87+T84</f>
        <v>2176</v>
      </c>
      <c r="U85" s="232"/>
      <c r="W85" s="40">
        <v>40378</v>
      </c>
      <c r="X85" s="965">
        <f t="shared" si="42"/>
        <v>0.64839220359614513</v>
      </c>
      <c r="Y85" s="45">
        <f t="shared" si="57"/>
        <v>0.67330677290836649</v>
      </c>
      <c r="Z85" s="36">
        <f t="shared" si="43"/>
        <v>0.70457317073170733</v>
      </c>
      <c r="AA85" s="36">
        <f t="shared" si="38"/>
        <v>0.68555466879489224</v>
      </c>
      <c r="AB85" s="36">
        <f t="shared" si="49"/>
        <v>0.81034034814237466</v>
      </c>
      <c r="AC85" s="36">
        <f t="shared" si="50"/>
        <v>0.71220746363061349</v>
      </c>
      <c r="AD85" s="36">
        <f t="shared" si="51"/>
        <v>0.843860894251242</v>
      </c>
      <c r="AE85" s="36">
        <f t="shared" si="56"/>
        <v>0.85924369747899154</v>
      </c>
      <c r="AF85" s="1193">
        <f t="shared" si="55"/>
        <v>0.79735682819383258</v>
      </c>
      <c r="AG85" s="36">
        <f t="shared" si="53"/>
        <v>0.54651162790697672</v>
      </c>
      <c r="AH85" s="58">
        <f t="shared" si="44"/>
        <v>0.56157270029673589</v>
      </c>
      <c r="AI85" s="58">
        <f t="shared" si="45"/>
        <v>0.49301025163094131</v>
      </c>
      <c r="AJ85" s="58">
        <f t="shared" si="41"/>
        <v>0.60547156227501797</v>
      </c>
      <c r="AK85" s="168">
        <f t="shared" si="39"/>
        <v>0.65410385259631487</v>
      </c>
      <c r="AL85" s="956">
        <f t="shared" si="54"/>
        <v>0.64309764309764306</v>
      </c>
      <c r="AM85" s="956">
        <f t="shared" si="52"/>
        <v>0.42657342657342656</v>
      </c>
      <c r="AN85" s="1877">
        <f t="shared" si="46"/>
        <v>0.39609236234458262</v>
      </c>
      <c r="AO85" s="1874">
        <f t="shared" si="47"/>
        <v>0.66655651024454721</v>
      </c>
      <c r="AP85" s="1874">
        <f t="shared" si="48"/>
        <v>0.59162588363240887</v>
      </c>
      <c r="AQ85" s="1874"/>
      <c r="AR85" s="1868">
        <f t="shared" si="40"/>
        <v>40378</v>
      </c>
    </row>
    <row r="86" spans="1:44" x14ac:dyDescent="0.25">
      <c r="A86" s="30">
        <v>40379</v>
      </c>
      <c r="B86" s="1180">
        <f t="shared" ref="B86:B149" si="58">AVERAGE(C86:T86)</f>
        <v>1821.6666666666667</v>
      </c>
      <c r="C86" s="189">
        <f>C85+'WR DATA by date'!D88</f>
        <v>3295</v>
      </c>
      <c r="D86" s="189">
        <f>D85+'WR DATA by date'!I88</f>
        <v>2396</v>
      </c>
      <c r="E86" s="189">
        <f>E85+'WR DATA by date'!N88</f>
        <v>6323</v>
      </c>
      <c r="F86" s="189">
        <f>F85+'WR DATA by date'!S88</f>
        <v>6486</v>
      </c>
      <c r="G86" s="189">
        <f>G85+'WR DATA by date'!Y88</f>
        <v>1205</v>
      </c>
      <c r="H86" s="189">
        <f>H85+'WR DATA by date'!AD88</f>
        <v>1234</v>
      </c>
      <c r="I86" s="189">
        <f>I85+'WR DATA by date'!AJ88</f>
        <v>1703</v>
      </c>
      <c r="J86" s="190">
        <f>J85+'WR DATA by date'!AP88</f>
        <v>726</v>
      </c>
      <c r="K86" s="189">
        <f>K85+'WR DATA by date'!AV88</f>
        <v>240</v>
      </c>
      <c r="L86" s="26">
        <f>L85+'WR DATA by date'!BB88</f>
        <v>759</v>
      </c>
      <c r="M86" s="189">
        <f>M85+'WR DATA by date'!BI88</f>
        <v>1601</v>
      </c>
      <c r="N86" s="189">
        <f>'WR DATA by date'!BP88+N85</f>
        <v>866</v>
      </c>
      <c r="O86" s="189">
        <f>'WR DATA by date'!BW88+O85</f>
        <v>838</v>
      </c>
      <c r="P86" s="26">
        <f>'WR DATA by date'!CD88+P85</f>
        <v>192</v>
      </c>
      <c r="Q86" s="26">
        <f>'WR DATA by date'!CK88+Q85</f>
        <v>65</v>
      </c>
      <c r="R86" s="1290">
        <f>'WR DATA by date'!CR88+R85</f>
        <v>451</v>
      </c>
      <c r="S86" s="1292">
        <f>'WR DATA by date'!CY88+S85</f>
        <v>2057</v>
      </c>
      <c r="T86" s="1236">
        <f>'WR DATA by date'!DF88+T85</f>
        <v>2353</v>
      </c>
      <c r="U86" s="232"/>
      <c r="W86" s="40">
        <v>40379</v>
      </c>
      <c r="X86" s="965">
        <f t="shared" si="42"/>
        <v>0.67334168715931297</v>
      </c>
      <c r="Y86" s="45">
        <f t="shared" si="57"/>
        <v>0.7293050022133688</v>
      </c>
      <c r="Z86" s="36">
        <f t="shared" si="43"/>
        <v>0.73048780487804876</v>
      </c>
      <c r="AA86" s="36">
        <f t="shared" si="38"/>
        <v>0.72089841523201459</v>
      </c>
      <c r="AB86" s="36">
        <f t="shared" si="49"/>
        <v>0.8425565081839439</v>
      </c>
      <c r="AC86" s="36">
        <f t="shared" si="50"/>
        <v>0.76217583807716638</v>
      </c>
      <c r="AD86" s="36">
        <f t="shared" si="51"/>
        <v>0.87579843860894246</v>
      </c>
      <c r="AE86" s="36">
        <f t="shared" si="56"/>
        <v>0.89443277310924374</v>
      </c>
      <c r="AF86" s="1193">
        <f t="shared" si="55"/>
        <v>0.79955947136563876</v>
      </c>
      <c r="AG86" s="36">
        <f t="shared" si="53"/>
        <v>0.55813953488372092</v>
      </c>
      <c r="AH86" s="58">
        <f t="shared" si="44"/>
        <v>0.56305637982195844</v>
      </c>
      <c r="AI86" s="58">
        <f t="shared" si="45"/>
        <v>0.49735942839391117</v>
      </c>
      <c r="AJ86" s="58">
        <f t="shared" si="41"/>
        <v>0.62347012239020883</v>
      </c>
      <c r="AK86" s="168">
        <f t="shared" si="39"/>
        <v>0.7018425460636516</v>
      </c>
      <c r="AL86" s="956">
        <f t="shared" si="54"/>
        <v>0.64646464646464652</v>
      </c>
      <c r="AM86" s="956">
        <f t="shared" si="52"/>
        <v>0.45454545454545453</v>
      </c>
      <c r="AN86" s="1877">
        <f t="shared" si="46"/>
        <v>0.40053285968028418</v>
      </c>
      <c r="AO86" s="1874">
        <f t="shared" si="47"/>
        <v>0.6797752808988764</v>
      </c>
      <c r="AP86" s="1874">
        <f t="shared" si="48"/>
        <v>0.63974986405655243</v>
      </c>
      <c r="AQ86" s="1874"/>
      <c r="AR86" s="1868">
        <f t="shared" si="40"/>
        <v>40379</v>
      </c>
    </row>
    <row r="87" spans="1:44" x14ac:dyDescent="0.25">
      <c r="A87" s="30">
        <v>40380</v>
      </c>
      <c r="B87" s="1180">
        <f t="shared" si="58"/>
        <v>1852.3333333333333</v>
      </c>
      <c r="C87" s="189">
        <f>C86+'WR DATA by date'!D89</f>
        <v>3354</v>
      </c>
      <c r="D87" s="189">
        <f>D86+'WR DATA by date'!I89</f>
        <v>2518</v>
      </c>
      <c r="E87" s="189">
        <f>E86+'WR DATA by date'!N89</f>
        <v>6352</v>
      </c>
      <c r="F87" s="189">
        <f>F86+'WR DATA by date'!S89</f>
        <v>6501</v>
      </c>
      <c r="G87" s="189">
        <f>G86+'WR DATA by date'!Y89</f>
        <v>1207</v>
      </c>
      <c r="H87" s="189">
        <f>H86+'WR DATA by date'!AD89</f>
        <v>1235</v>
      </c>
      <c r="I87" s="189">
        <f>I86+'WR DATA by date'!AJ89</f>
        <v>1704</v>
      </c>
      <c r="J87" s="190">
        <f>J86+'WR DATA by date'!AP89</f>
        <v>732</v>
      </c>
      <c r="K87" s="189">
        <f>K86+'WR DATA by date'!AV89</f>
        <v>272</v>
      </c>
      <c r="L87" s="26">
        <f>L86+'WR DATA by date'!BB89</f>
        <v>782</v>
      </c>
      <c r="M87" s="189">
        <f>M86+'WR DATA by date'!BI89</f>
        <v>1651</v>
      </c>
      <c r="N87" s="189">
        <f>'WR DATA by date'!BP89+N86</f>
        <v>934</v>
      </c>
      <c r="O87" s="189">
        <f>'WR DATA by date'!BW89+O86</f>
        <v>842</v>
      </c>
      <c r="P87" s="26">
        <f>'WR DATA by date'!CD89+P86</f>
        <v>207</v>
      </c>
      <c r="Q87" s="26">
        <f>'WR DATA by date'!CK89+Q86</f>
        <v>65</v>
      </c>
      <c r="R87" s="1290">
        <f>'WR DATA by date'!CR89+R86</f>
        <v>475</v>
      </c>
      <c r="S87" s="1292">
        <f>'WR DATA by date'!CY89+S86</f>
        <v>2154</v>
      </c>
      <c r="T87" s="1236">
        <f>'WR DATA by date'!DF89+T86</f>
        <v>2357</v>
      </c>
      <c r="U87" s="232"/>
      <c r="W87" s="40">
        <v>40380</v>
      </c>
      <c r="X87" s="965">
        <f t="shared" si="42"/>
        <v>0.69161386248091505</v>
      </c>
      <c r="Y87" s="45">
        <f t="shared" si="57"/>
        <v>0.74236387782204516</v>
      </c>
      <c r="Z87" s="36">
        <f t="shared" si="43"/>
        <v>0.76768292682926831</v>
      </c>
      <c r="AA87" s="36">
        <f t="shared" si="38"/>
        <v>0.72420476570516479</v>
      </c>
      <c r="AB87" s="36">
        <f t="shared" si="49"/>
        <v>0.84450506625097432</v>
      </c>
      <c r="AC87" s="36">
        <f t="shared" si="50"/>
        <v>0.76344086021505375</v>
      </c>
      <c r="AD87" s="36">
        <f t="shared" si="51"/>
        <v>0.8765081618168914</v>
      </c>
      <c r="AE87" s="36">
        <f t="shared" si="56"/>
        <v>0.89495798319327735</v>
      </c>
      <c r="AF87" s="1193">
        <f t="shared" si="55"/>
        <v>0.80616740088105732</v>
      </c>
      <c r="AG87" s="36">
        <f t="shared" si="53"/>
        <v>0.63255813953488371</v>
      </c>
      <c r="AH87" s="58">
        <f t="shared" si="44"/>
        <v>0.58011869436201779</v>
      </c>
      <c r="AI87" s="197">
        <f t="shared" si="45"/>
        <v>0.512892202547375</v>
      </c>
      <c r="AJ87" s="58">
        <f t="shared" si="41"/>
        <v>0.67242620590352775</v>
      </c>
      <c r="AK87" s="168">
        <f t="shared" si="39"/>
        <v>0.70519262981574538</v>
      </c>
      <c r="AL87" s="956">
        <f t="shared" si="54"/>
        <v>0.69696969696969702</v>
      </c>
      <c r="AM87" s="956">
        <f t="shared" si="52"/>
        <v>0.45454545454545453</v>
      </c>
      <c r="AN87" s="1877">
        <f t="shared" si="46"/>
        <v>0.42184724689165187</v>
      </c>
      <c r="AO87" s="1874">
        <f t="shared" si="47"/>
        <v>0.71183079973562458</v>
      </c>
      <c r="AP87" s="1874">
        <f t="shared" si="48"/>
        <v>0.64083741163675911</v>
      </c>
      <c r="AQ87" s="1874"/>
      <c r="AR87" s="1868">
        <f t="shared" si="40"/>
        <v>40380</v>
      </c>
    </row>
    <row r="88" spans="1:44" x14ac:dyDescent="0.25">
      <c r="A88" s="30">
        <v>40381</v>
      </c>
      <c r="B88" s="1180">
        <f t="shared" si="58"/>
        <v>1895.7777777777778</v>
      </c>
      <c r="C88" s="189">
        <f>C87+'WR DATA by date'!D90</f>
        <v>3354</v>
      </c>
      <c r="D88" s="189">
        <f>D87+'WR DATA by date'!I90</f>
        <v>2520</v>
      </c>
      <c r="E88" s="189">
        <f>E87+'WR DATA by date'!N90</f>
        <v>6510</v>
      </c>
      <c r="F88" s="189">
        <f>F87+'WR DATA by date'!S90</f>
        <v>6576</v>
      </c>
      <c r="G88" s="189">
        <f>G87+'WR DATA by date'!Y90</f>
        <v>1237</v>
      </c>
      <c r="H88" s="189">
        <f>H87+'WR DATA by date'!AD90</f>
        <v>1241</v>
      </c>
      <c r="I88" s="189">
        <f>I87+'WR DATA by date'!AJ90</f>
        <v>1713</v>
      </c>
      <c r="J88" s="190">
        <f>J87+'WR DATA by date'!AP90</f>
        <v>764</v>
      </c>
      <c r="K88" s="189">
        <f>K87+'WR DATA by date'!AV90</f>
        <v>272</v>
      </c>
      <c r="L88" s="26">
        <f>L87+'WR DATA by date'!BB90</f>
        <v>894</v>
      </c>
      <c r="M88" s="189">
        <f>M87+'WR DATA by date'!BI90</f>
        <v>1865</v>
      </c>
      <c r="N88" s="189">
        <f>'WR DATA by date'!BP90+N87</f>
        <v>935</v>
      </c>
      <c r="O88" s="189">
        <f>'WR DATA by date'!BW90+O87</f>
        <v>848</v>
      </c>
      <c r="P88" s="26">
        <f>'WR DATA by date'!CD90+P87</f>
        <v>207</v>
      </c>
      <c r="Q88" s="26">
        <f>'WR DATA by date'!CK90+Q87</f>
        <v>66</v>
      </c>
      <c r="R88" s="1290">
        <f>'WR DATA by date'!CR90+R87</f>
        <v>525</v>
      </c>
      <c r="S88" s="1292">
        <f>'WR DATA by date'!CY90+S87</f>
        <v>2168</v>
      </c>
      <c r="T88" s="1236">
        <f>'WR DATA by date'!DF90+T87</f>
        <v>2429</v>
      </c>
      <c r="U88" s="232"/>
      <c r="W88" s="40">
        <v>40381</v>
      </c>
      <c r="X88" s="965">
        <f t="shared" si="42"/>
        <v>0.70952947970719926</v>
      </c>
      <c r="Y88" s="45">
        <f t="shared" si="57"/>
        <v>0.74236387782204516</v>
      </c>
      <c r="Z88" s="36">
        <f t="shared" si="43"/>
        <v>0.76829268292682928</v>
      </c>
      <c r="AA88" s="36">
        <f t="shared" si="38"/>
        <v>0.74221867517956908</v>
      </c>
      <c r="AB88" s="36">
        <f t="shared" si="49"/>
        <v>0.85424785658612623</v>
      </c>
      <c r="AC88" s="36">
        <f t="shared" si="50"/>
        <v>0.78241619228336501</v>
      </c>
      <c r="AD88" s="36">
        <f t="shared" si="51"/>
        <v>0.88076650106458476</v>
      </c>
      <c r="AE88" s="36">
        <f t="shared" si="56"/>
        <v>0.89968487394957986</v>
      </c>
      <c r="AF88" s="1193">
        <f t="shared" si="55"/>
        <v>0.84140969162995594</v>
      </c>
      <c r="AG88" s="36">
        <f t="shared" si="53"/>
        <v>0.63255813953488371</v>
      </c>
      <c r="AH88" s="58">
        <f t="shared" si="44"/>
        <v>0.66320474777448069</v>
      </c>
      <c r="AI88" s="58">
        <f t="shared" si="45"/>
        <v>0.57937247592420005</v>
      </c>
      <c r="AJ88" s="58">
        <f t="shared" si="41"/>
        <v>0.67314614830813535</v>
      </c>
      <c r="AK88" s="168">
        <f t="shared" si="39"/>
        <v>0.7102177554438861</v>
      </c>
      <c r="AL88" s="956">
        <f t="shared" si="54"/>
        <v>0.69696969696969702</v>
      </c>
      <c r="AM88" s="956">
        <f t="shared" si="52"/>
        <v>0.46153846153846156</v>
      </c>
      <c r="AN88" s="1877">
        <f t="shared" si="46"/>
        <v>0.46625222024866786</v>
      </c>
      <c r="AO88" s="1874">
        <f t="shared" si="47"/>
        <v>0.71645736946463978</v>
      </c>
      <c r="AP88" s="1874">
        <f t="shared" si="48"/>
        <v>0.66041326808047851</v>
      </c>
      <c r="AQ88" s="1874"/>
      <c r="AR88" s="1868">
        <f t="shared" si="40"/>
        <v>40381</v>
      </c>
    </row>
    <row r="89" spans="1:44" x14ac:dyDescent="0.25">
      <c r="A89" s="30">
        <v>40382</v>
      </c>
      <c r="B89" s="1180">
        <f t="shared" si="58"/>
        <v>1972.4444444444443</v>
      </c>
      <c r="C89" s="189">
        <f>C88+'WR DATA by date'!D91</f>
        <v>3542</v>
      </c>
      <c r="D89" s="189">
        <f>D88+'WR DATA by date'!I91</f>
        <v>2583</v>
      </c>
      <c r="E89" s="189">
        <f>E88+'WR DATA by date'!N91</f>
        <v>6892</v>
      </c>
      <c r="F89" s="189">
        <f>F88+'WR DATA by date'!S91</f>
        <v>6806</v>
      </c>
      <c r="G89" s="189">
        <f>G88+'WR DATA by date'!Y91</f>
        <v>1299</v>
      </c>
      <c r="H89" s="189">
        <f>H88+'WR DATA by date'!AD91</f>
        <v>1266</v>
      </c>
      <c r="I89" s="189">
        <f>I88+'WR DATA by date'!AJ91</f>
        <v>1776</v>
      </c>
      <c r="J89" s="190">
        <f>J88+'WR DATA by date'!AP91</f>
        <v>765</v>
      </c>
      <c r="K89" s="189">
        <f>K88+'WR DATA by date'!AV91</f>
        <v>276</v>
      </c>
      <c r="L89" s="26">
        <f>L88+'WR DATA by date'!BB91</f>
        <v>894</v>
      </c>
      <c r="M89" s="189">
        <f>M88+'WR DATA by date'!BI91</f>
        <v>1874</v>
      </c>
      <c r="N89" s="189">
        <f>'WR DATA by date'!BP91+N88</f>
        <v>962</v>
      </c>
      <c r="O89" s="189">
        <f>'WR DATA by date'!BW91+O88</f>
        <v>911</v>
      </c>
      <c r="P89" s="26">
        <f>'WR DATA by date'!CD91+P88</f>
        <v>212</v>
      </c>
      <c r="Q89" s="54">
        <f>'WR DATA by date'!CK91+Q88</f>
        <v>73</v>
      </c>
      <c r="R89" s="1290">
        <f>'WR DATA by date'!CR91+R88</f>
        <v>528</v>
      </c>
      <c r="S89" s="1292">
        <f>'WR DATA by date'!CY91+S88</f>
        <v>2209</v>
      </c>
      <c r="T89" s="1236">
        <f>'WR DATA by date'!DF91+T88</f>
        <v>2636</v>
      </c>
      <c r="U89" s="232"/>
      <c r="W89" s="40">
        <v>40382</v>
      </c>
      <c r="X89" s="965">
        <f t="shared" si="42"/>
        <v>0.7344171552708475</v>
      </c>
      <c r="Y89" s="45">
        <f t="shared" si="57"/>
        <v>0.78397521027003103</v>
      </c>
      <c r="Z89" s="36">
        <f t="shared" si="43"/>
        <v>0.78749999999999998</v>
      </c>
      <c r="AA89" s="36">
        <f t="shared" si="38"/>
        <v>0.78577129175692628</v>
      </c>
      <c r="AB89" s="36">
        <f t="shared" si="49"/>
        <v>0.88412574694725898</v>
      </c>
      <c r="AC89" s="36">
        <f t="shared" si="50"/>
        <v>0.82163187855787478</v>
      </c>
      <c r="AD89" s="36">
        <f t="shared" si="51"/>
        <v>0.89850958126330727</v>
      </c>
      <c r="AE89" s="36">
        <f t="shared" si="56"/>
        <v>0.9327731092436975</v>
      </c>
      <c r="AF89" s="1193">
        <f t="shared" si="55"/>
        <v>0.84251101321585908</v>
      </c>
      <c r="AG89" s="36">
        <f t="shared" si="53"/>
        <v>0.64186046511627903</v>
      </c>
      <c r="AH89" s="58">
        <f t="shared" si="44"/>
        <v>0.66320474777448069</v>
      </c>
      <c r="AI89" s="58">
        <f t="shared" si="45"/>
        <v>0.58216837527182352</v>
      </c>
      <c r="AJ89" s="58">
        <f t="shared" si="41"/>
        <v>0.6925845932325414</v>
      </c>
      <c r="AK89" s="168">
        <f t="shared" si="39"/>
        <v>0.76298157453936344</v>
      </c>
      <c r="AL89" s="956">
        <f t="shared" si="54"/>
        <v>0.71380471380471378</v>
      </c>
      <c r="AM89" s="957">
        <f t="shared" si="52"/>
        <v>0.51048951048951052</v>
      </c>
      <c r="AN89" s="1877">
        <f t="shared" si="46"/>
        <v>0.46891651865008882</v>
      </c>
      <c r="AO89" s="1874">
        <f t="shared" si="47"/>
        <v>0.73000660938532713</v>
      </c>
      <c r="AP89" s="1874">
        <f t="shared" si="48"/>
        <v>0.71669385535617181</v>
      </c>
      <c r="AQ89" s="1874"/>
      <c r="AR89" s="1868">
        <f t="shared" si="40"/>
        <v>40382</v>
      </c>
    </row>
    <row r="90" spans="1:44" x14ac:dyDescent="0.25">
      <c r="A90" s="30">
        <v>40383</v>
      </c>
      <c r="B90" s="1180">
        <f t="shared" si="58"/>
        <v>1999.3888888888889</v>
      </c>
      <c r="C90" s="189">
        <f>C89+'WR DATA by date'!D92</f>
        <v>3591</v>
      </c>
      <c r="D90" s="189">
        <f>D89+'WR DATA by date'!I92</f>
        <v>2699</v>
      </c>
      <c r="E90" s="189">
        <f>E89+'WR DATA by date'!N92</f>
        <v>6916</v>
      </c>
      <c r="F90" s="189">
        <f>F89+'WR DATA by date'!S92</f>
        <v>6814</v>
      </c>
      <c r="G90" s="189">
        <f>G89+'WR DATA by date'!Y92</f>
        <v>1300</v>
      </c>
      <c r="H90" s="189">
        <f>H89+'WR DATA by date'!AD92</f>
        <v>1266</v>
      </c>
      <c r="I90" s="189">
        <f>I89+'WR DATA by date'!AJ92</f>
        <v>1776</v>
      </c>
      <c r="J90" s="190">
        <f>J89+'WR DATA by date'!AP92</f>
        <v>771</v>
      </c>
      <c r="K90" s="189">
        <f>K89+'WR DATA by date'!AV92</f>
        <v>302</v>
      </c>
      <c r="L90" s="26">
        <f>L89+'WR DATA by date'!BB92</f>
        <v>900</v>
      </c>
      <c r="M90" s="189">
        <f>M89+'WR DATA by date'!BI92</f>
        <v>1913</v>
      </c>
      <c r="N90" s="189">
        <f>'WR DATA by date'!BP92+N89</f>
        <v>1016</v>
      </c>
      <c r="O90" s="189">
        <f>'WR DATA by date'!BW92+O89</f>
        <v>913</v>
      </c>
      <c r="P90" s="26">
        <f>'WR DATA by date'!CD92+P89</f>
        <v>223</v>
      </c>
      <c r="Q90" s="26">
        <f>'WR DATA by date'!CK92+Q89</f>
        <v>76</v>
      </c>
      <c r="R90" s="1290">
        <f>'WR DATA by date'!CR92+R89</f>
        <v>545</v>
      </c>
      <c r="S90" s="1292">
        <f>'WR DATA by date'!CY92+S89</f>
        <v>2321</v>
      </c>
      <c r="T90" s="1236">
        <f>'WR DATA by date'!DF92+T89</f>
        <v>2647</v>
      </c>
      <c r="U90" s="232"/>
      <c r="W90" s="40">
        <v>40383</v>
      </c>
      <c r="X90" s="965">
        <f t="shared" si="42"/>
        <v>0.75041315722499213</v>
      </c>
      <c r="Y90" s="45">
        <f t="shared" si="57"/>
        <v>0.79482071713147406</v>
      </c>
      <c r="Z90" s="36">
        <f t="shared" si="43"/>
        <v>0.82286585365853659</v>
      </c>
      <c r="AA90" s="36">
        <f t="shared" si="38"/>
        <v>0.7885075818036712</v>
      </c>
      <c r="AB90" s="36">
        <f t="shared" si="49"/>
        <v>0.88516497791634186</v>
      </c>
      <c r="AC90" s="36">
        <f t="shared" si="50"/>
        <v>0.82226438962681847</v>
      </c>
      <c r="AD90" s="36">
        <f t="shared" si="51"/>
        <v>0.89850958126330727</v>
      </c>
      <c r="AE90" s="36">
        <f t="shared" si="56"/>
        <v>0.9327731092436975</v>
      </c>
      <c r="AF90" s="1193">
        <f t="shared" si="55"/>
        <v>0.84911894273127753</v>
      </c>
      <c r="AG90" s="36">
        <f t="shared" si="53"/>
        <v>0.70232558139534884</v>
      </c>
      <c r="AH90" s="58">
        <f t="shared" si="44"/>
        <v>0.66765578635014833</v>
      </c>
      <c r="AI90" s="58">
        <f t="shared" si="45"/>
        <v>0.59428393911152533</v>
      </c>
      <c r="AJ90" s="58">
        <f t="shared" si="41"/>
        <v>0.7314614830813535</v>
      </c>
      <c r="AK90" s="168">
        <f t="shared" si="39"/>
        <v>0.76465661641541038</v>
      </c>
      <c r="AL90" s="956">
        <f t="shared" si="54"/>
        <v>0.75084175084175087</v>
      </c>
      <c r="AM90" s="956">
        <f t="shared" si="52"/>
        <v>0.53146853146853146</v>
      </c>
      <c r="AN90" s="1877">
        <f t="shared" si="46"/>
        <v>0.48401420959147423</v>
      </c>
      <c r="AO90" s="1874">
        <f t="shared" si="47"/>
        <v>0.76701916721744878</v>
      </c>
      <c r="AP90" s="1874">
        <f t="shared" si="48"/>
        <v>0.7196846112017401</v>
      </c>
      <c r="AQ90" s="1874"/>
      <c r="AR90" s="1868">
        <f t="shared" si="40"/>
        <v>40383</v>
      </c>
    </row>
    <row r="91" spans="1:44" x14ac:dyDescent="0.25">
      <c r="A91" s="30">
        <v>40384</v>
      </c>
      <c r="B91" s="1180">
        <f t="shared" si="58"/>
        <v>2039.8888888888889</v>
      </c>
      <c r="C91" s="189">
        <f>C90+'WR DATA by date'!D93</f>
        <v>3591</v>
      </c>
      <c r="D91" s="189">
        <f>D90+'WR DATA by date'!I93</f>
        <v>2708</v>
      </c>
      <c r="E91" s="189">
        <f>E90+'WR DATA by date'!N93</f>
        <v>7064</v>
      </c>
      <c r="F91" s="189">
        <f>F90+'WR DATA by date'!S93</f>
        <v>6899</v>
      </c>
      <c r="G91" s="189">
        <f>G90+'WR DATA by date'!Y93</f>
        <v>1313</v>
      </c>
      <c r="H91" s="189">
        <f>H90+'WR DATA by date'!AD93</f>
        <v>1275</v>
      </c>
      <c r="I91" s="189">
        <f>I90+'WR DATA by date'!AJ93</f>
        <v>1783</v>
      </c>
      <c r="J91" s="190">
        <f>J90+'WR DATA by date'!AP93</f>
        <v>798</v>
      </c>
      <c r="K91" s="189">
        <f>K90+'WR DATA by date'!AV93</f>
        <v>303</v>
      </c>
      <c r="L91" s="26">
        <f>L90+'WR DATA by date'!BB93</f>
        <v>974</v>
      </c>
      <c r="M91" s="189">
        <f>M90+'WR DATA by date'!BI93</f>
        <v>2119</v>
      </c>
      <c r="N91" s="189">
        <f>'WR DATA by date'!BP93+N90</f>
        <v>1017</v>
      </c>
      <c r="O91" s="189">
        <f>'WR DATA by date'!BW93+O90</f>
        <v>919</v>
      </c>
      <c r="P91" s="26">
        <f>'WR DATA by date'!CD93+P90</f>
        <v>223</v>
      </c>
      <c r="Q91" s="26">
        <f>'WR DATA by date'!CK93+Q90</f>
        <v>81</v>
      </c>
      <c r="R91" s="1290">
        <f>'WR DATA by date'!CR93+R90</f>
        <v>619</v>
      </c>
      <c r="S91" s="1292">
        <f>'WR DATA by date'!CY93+S90</f>
        <v>2336</v>
      </c>
      <c r="T91" s="1236">
        <f>'WR DATA by date'!DF93+T90</f>
        <v>2696</v>
      </c>
      <c r="U91" s="232"/>
      <c r="W91" s="40">
        <v>40384</v>
      </c>
      <c r="X91" s="965">
        <f t="shared" si="42"/>
        <v>0.76844690944957394</v>
      </c>
      <c r="Y91" s="45">
        <f t="shared" si="57"/>
        <v>0.79482071713147406</v>
      </c>
      <c r="Z91" s="36">
        <f t="shared" si="43"/>
        <v>0.82560975609756093</v>
      </c>
      <c r="AA91" s="36">
        <f t="shared" si="38"/>
        <v>0.80538137042526503</v>
      </c>
      <c r="AB91" s="36">
        <f t="shared" si="49"/>
        <v>0.89620680696284749</v>
      </c>
      <c r="AC91" s="36">
        <f t="shared" si="50"/>
        <v>0.83048703352308662</v>
      </c>
      <c r="AD91" s="36">
        <f t="shared" si="51"/>
        <v>0.90489709013484743</v>
      </c>
      <c r="AE91" s="36">
        <f t="shared" si="56"/>
        <v>0.93644957983193278</v>
      </c>
      <c r="AF91" s="1193">
        <f t="shared" si="55"/>
        <v>0.87885462555066074</v>
      </c>
      <c r="AG91" s="36">
        <f t="shared" si="53"/>
        <v>0.70465116279069773</v>
      </c>
      <c r="AH91" s="58">
        <f t="shared" si="44"/>
        <v>0.72255192878338281</v>
      </c>
      <c r="AI91" s="58">
        <f t="shared" si="45"/>
        <v>0.6582789686237962</v>
      </c>
      <c r="AJ91" s="58">
        <f t="shared" si="41"/>
        <v>0.7321814254859611</v>
      </c>
      <c r="AK91" s="168">
        <f t="shared" si="39"/>
        <v>0.76968174204355111</v>
      </c>
      <c r="AL91" s="956">
        <f t="shared" si="54"/>
        <v>0.75084175084175087</v>
      </c>
      <c r="AM91" s="956">
        <f t="shared" si="52"/>
        <v>0.56643356643356646</v>
      </c>
      <c r="AN91" s="1878">
        <f t="shared" si="46"/>
        <v>0.54973357015985791</v>
      </c>
      <c r="AO91" s="1874">
        <f t="shared" si="47"/>
        <v>0.77197620621282226</v>
      </c>
      <c r="AP91" s="1874">
        <f t="shared" si="48"/>
        <v>0.73300706905927138</v>
      </c>
      <c r="AQ91" s="1874"/>
      <c r="AR91" s="1868">
        <f t="shared" si="40"/>
        <v>40384</v>
      </c>
    </row>
    <row r="92" spans="1:44" x14ac:dyDescent="0.25">
      <c r="A92" s="30">
        <v>40385</v>
      </c>
      <c r="B92" s="1180">
        <f t="shared" si="58"/>
        <v>2101.3333333333335</v>
      </c>
      <c r="C92" s="189">
        <f>C91+'WR DATA by date'!D94</f>
        <v>3754</v>
      </c>
      <c r="D92" s="189">
        <f>D91+'WR DATA by date'!I94</f>
        <v>2758</v>
      </c>
      <c r="E92" s="189">
        <f>E91+'WR DATA by date'!N94</f>
        <v>7378</v>
      </c>
      <c r="F92" s="189">
        <f>F91+'WR DATA by date'!S94</f>
        <v>7052</v>
      </c>
      <c r="G92" s="189">
        <f>G91+'WR DATA by date'!Y94</f>
        <v>1373</v>
      </c>
      <c r="H92" s="189">
        <f>H91+'WR DATA by date'!AD94</f>
        <v>1305</v>
      </c>
      <c r="I92" s="189">
        <f>I91+'WR DATA by date'!AJ94</f>
        <v>1803</v>
      </c>
      <c r="J92" s="190">
        <f>J91+'WR DATA by date'!AP94</f>
        <v>799</v>
      </c>
      <c r="K92" s="189">
        <f>K91+'WR DATA by date'!AV94</f>
        <v>306</v>
      </c>
      <c r="L92" s="26">
        <f>L91+'WR DATA by date'!BB94</f>
        <v>977</v>
      </c>
      <c r="M92" s="189">
        <f>M91+'WR DATA by date'!BI94</f>
        <v>2128</v>
      </c>
      <c r="N92" s="189">
        <f>'WR DATA by date'!BP94+N91</f>
        <v>1036</v>
      </c>
      <c r="O92" s="189">
        <f>'WR DATA by date'!BW94+O91</f>
        <v>967</v>
      </c>
      <c r="P92" s="26">
        <f>'WR DATA by date'!CD94+P91</f>
        <v>225</v>
      </c>
      <c r="Q92" s="26">
        <f>'WR DATA by date'!CK94+Q91</f>
        <v>84</v>
      </c>
      <c r="R92" s="1290">
        <f>'WR DATA by date'!CR94+R91</f>
        <v>623</v>
      </c>
      <c r="S92" s="1292">
        <f>'WR DATA by date'!CY94+S91</f>
        <v>2371</v>
      </c>
      <c r="T92" s="1236">
        <f>'WR DATA by date'!DF94+T91</f>
        <v>2885</v>
      </c>
      <c r="U92" s="232"/>
      <c r="W92" s="40">
        <v>40385</v>
      </c>
      <c r="X92" s="965">
        <f t="shared" si="42"/>
        <v>0.78722142780099702</v>
      </c>
      <c r="Y92" s="45">
        <f t="shared" si="57"/>
        <v>0.83089862771137668</v>
      </c>
      <c r="Z92" s="36">
        <f t="shared" si="43"/>
        <v>0.84085365853658534</v>
      </c>
      <c r="AA92" s="36">
        <f t="shared" si="38"/>
        <v>0.8411811652035116</v>
      </c>
      <c r="AB92" s="36">
        <f t="shared" si="49"/>
        <v>0.91608209924655759</v>
      </c>
      <c r="AC92" s="36">
        <f t="shared" si="50"/>
        <v>0.86843769765970902</v>
      </c>
      <c r="AD92" s="36">
        <f t="shared" si="51"/>
        <v>0.92618878637331437</v>
      </c>
      <c r="AE92" s="36">
        <f t="shared" si="56"/>
        <v>0.94695378151260501</v>
      </c>
      <c r="AF92" s="1193">
        <f t="shared" si="55"/>
        <v>0.87995594713656389</v>
      </c>
      <c r="AG92" s="36">
        <f t="shared" si="53"/>
        <v>0.71162790697674416</v>
      </c>
      <c r="AH92" s="58">
        <f t="shared" si="44"/>
        <v>0.72477744807121658</v>
      </c>
      <c r="AI92" s="58">
        <f t="shared" si="45"/>
        <v>0.66107486797141968</v>
      </c>
      <c r="AJ92" s="58">
        <f t="shared" si="41"/>
        <v>0.74586033117350614</v>
      </c>
      <c r="AK92" s="168">
        <f t="shared" si="39"/>
        <v>0.80988274706867669</v>
      </c>
      <c r="AL92" s="956">
        <f t="shared" si="54"/>
        <v>0.75757575757575757</v>
      </c>
      <c r="AM92" s="956">
        <f t="shared" si="52"/>
        <v>0.58741258741258739</v>
      </c>
      <c r="AN92" s="1877">
        <f t="shared" si="46"/>
        <v>0.55328596802841923</v>
      </c>
      <c r="AO92" s="1874">
        <f t="shared" si="47"/>
        <v>0.78354263053536022</v>
      </c>
      <c r="AP92" s="1874">
        <f t="shared" si="48"/>
        <v>0.78439369222403477</v>
      </c>
      <c r="AQ92" s="1874"/>
      <c r="AR92" s="1868">
        <f t="shared" si="40"/>
        <v>40385</v>
      </c>
    </row>
    <row r="93" spans="1:44" x14ac:dyDescent="0.25">
      <c r="A93" s="30">
        <v>40386</v>
      </c>
      <c r="B93" s="1180">
        <f t="shared" si="58"/>
        <v>2213.294117647059</v>
      </c>
      <c r="C93" s="189">
        <f>C92+'WR DATA by date'!D95</f>
        <v>3789</v>
      </c>
      <c r="D93" s="189">
        <f>D92+'WR DATA by date'!I95</f>
        <v>2844</v>
      </c>
      <c r="E93" s="189">
        <f>E92+'WR DATA by date'!N95</f>
        <v>7394</v>
      </c>
      <c r="F93" s="189">
        <f>F92+'WR DATA by date'!S95</f>
        <v>7059</v>
      </c>
      <c r="G93" s="189">
        <f>G92+'WR DATA by date'!Y95</f>
        <v>1374</v>
      </c>
      <c r="H93" s="189">
        <f>H92+'WR DATA by date'!AD95</f>
        <v>1305</v>
      </c>
      <c r="I93" s="189">
        <f>I92+'WR DATA by date'!AJ95</f>
        <v>1803</v>
      </c>
      <c r="J93" s="190">
        <f>J92+'WR DATA by date'!AP95</f>
        <v>808</v>
      </c>
      <c r="K93" s="189">
        <f>K92+'WR DATA by date'!AV95</f>
        <v>320</v>
      </c>
      <c r="L93" s="26">
        <f>L92+'WR DATA by date'!BB95</f>
        <v>985</v>
      </c>
      <c r="M93" s="189">
        <f>M92+'WR DATA by date'!BI95</f>
        <v>2156</v>
      </c>
      <c r="N93" s="189">
        <f>'WR DATA by date'!BP95+N92</f>
        <v>1113</v>
      </c>
      <c r="O93" s="189">
        <f>'WR DATA by date'!BW95+O92</f>
        <v>968</v>
      </c>
      <c r="P93" s="26">
        <f>'WR DATA by date'!CD95+P92</f>
        <v>238</v>
      </c>
      <c r="Q93" s="26">
        <f>'WR DATA by date'!CK95+Q92</f>
        <v>85</v>
      </c>
      <c r="R93" s="1291" t="s">
        <v>450</v>
      </c>
      <c r="S93" s="1292">
        <f>'WR DATA by date'!CY95+S92</f>
        <v>2495</v>
      </c>
      <c r="T93" s="1236">
        <f>'WR DATA by date'!DF95+T92</f>
        <v>2890</v>
      </c>
      <c r="U93" s="232"/>
      <c r="W93" s="40">
        <v>40386</v>
      </c>
      <c r="X93" s="965">
        <f t="shared" si="42"/>
        <v>0.81532411367804325</v>
      </c>
      <c r="Y93" s="45">
        <f t="shared" si="57"/>
        <v>0.83864541832669326</v>
      </c>
      <c r="Z93" s="36">
        <f t="shared" si="43"/>
        <v>0.86707317073170731</v>
      </c>
      <c r="AA93" s="36">
        <f t="shared" si="38"/>
        <v>0.84300535856800818</v>
      </c>
      <c r="AB93" s="36">
        <f t="shared" si="49"/>
        <v>0.91699142634450503</v>
      </c>
      <c r="AC93" s="36">
        <f t="shared" si="50"/>
        <v>0.8690702087286527</v>
      </c>
      <c r="AD93" s="36">
        <f t="shared" si="51"/>
        <v>0.92618878637331437</v>
      </c>
      <c r="AE93" s="36">
        <f t="shared" si="56"/>
        <v>0.94695378151260501</v>
      </c>
      <c r="AF93" s="1193">
        <f t="shared" si="55"/>
        <v>0.88986784140969166</v>
      </c>
      <c r="AG93" s="36">
        <f t="shared" si="53"/>
        <v>0.7441860465116279</v>
      </c>
      <c r="AH93" s="58">
        <f t="shared" si="44"/>
        <v>0.73071216617210677</v>
      </c>
      <c r="AI93" s="58">
        <f t="shared" si="45"/>
        <v>0.66977322149735941</v>
      </c>
      <c r="AJ93" s="58">
        <f t="shared" si="41"/>
        <v>0.80129589632829379</v>
      </c>
      <c r="AK93" s="168">
        <f t="shared" si="39"/>
        <v>0.81072026800670016</v>
      </c>
      <c r="AL93" s="956">
        <f t="shared" si="54"/>
        <v>0.80134680134680136</v>
      </c>
      <c r="AM93" s="956">
        <f t="shared" si="52"/>
        <v>0.59440559440559437</v>
      </c>
      <c r="AN93" s="1879" t="s">
        <v>451</v>
      </c>
      <c r="AO93" s="1874">
        <f t="shared" ref="AO93:AP154" si="59">S93/S$155</f>
        <v>0.82452081956378054</v>
      </c>
      <c r="AP93" s="1874">
        <f t="shared" si="48"/>
        <v>0.78575312669929309</v>
      </c>
      <c r="AQ93" s="1874"/>
      <c r="AR93" s="1868">
        <f t="shared" si="40"/>
        <v>40386</v>
      </c>
    </row>
    <row r="94" spans="1:44" x14ac:dyDescent="0.25">
      <c r="A94" s="30">
        <v>40387</v>
      </c>
      <c r="B94" s="1180">
        <f t="shared" si="58"/>
        <v>2244.0588235294117</v>
      </c>
      <c r="C94" s="189">
        <f>C93+'WR DATA by date'!D96</f>
        <v>3789</v>
      </c>
      <c r="D94" s="189">
        <f>D93+'WR DATA by date'!I96</f>
        <v>2849</v>
      </c>
      <c r="E94" s="189">
        <f>E93+'WR DATA by date'!N96</f>
        <v>7460</v>
      </c>
      <c r="F94" s="189">
        <f>F93+'WR DATA by date'!S96</f>
        <v>7110</v>
      </c>
      <c r="G94" s="189">
        <f>G93+'WR DATA by date'!Y96</f>
        <v>1387</v>
      </c>
      <c r="H94" s="189">
        <f>H93+'WR DATA by date'!AD96</f>
        <v>1308</v>
      </c>
      <c r="I94" s="189">
        <f>I93+'WR DATA by date'!AJ96</f>
        <v>1804</v>
      </c>
      <c r="J94" s="190">
        <f>J93+'WR DATA by date'!AP96</f>
        <v>819</v>
      </c>
      <c r="K94" s="189">
        <f>K93+'WR DATA by date'!AV96</f>
        <v>320</v>
      </c>
      <c r="L94" s="26">
        <f>L93+'WR DATA by date'!BB96</f>
        <v>1063</v>
      </c>
      <c r="M94" s="189">
        <f>M93+'WR DATA by date'!BI96</f>
        <v>2379</v>
      </c>
      <c r="N94" s="189">
        <f>'WR DATA by date'!BP96+N93</f>
        <v>1116</v>
      </c>
      <c r="O94" s="189">
        <f>'WR DATA by date'!BW96+O93</f>
        <v>972</v>
      </c>
      <c r="P94" s="26">
        <f>'WR DATA by date'!CD96+P93</f>
        <v>238</v>
      </c>
      <c r="Q94" s="26">
        <f>'WR DATA by date'!CK96+Q93</f>
        <v>85</v>
      </c>
      <c r="R94" s="1291" t="s">
        <v>450</v>
      </c>
      <c r="S94" s="1292">
        <f>'WR DATA by date'!CY96+S93</f>
        <v>2502</v>
      </c>
      <c r="T94" s="1236">
        <f>'WR DATA by date'!DF96+T93</f>
        <v>2948</v>
      </c>
      <c r="U94" s="232"/>
      <c r="W94" s="40">
        <v>40387</v>
      </c>
      <c r="X94" s="965">
        <f t="shared" si="42"/>
        <v>0.82646518169574834</v>
      </c>
      <c r="Y94" s="45">
        <f t="shared" si="57"/>
        <v>0.83864541832669326</v>
      </c>
      <c r="Z94" s="36">
        <f t="shared" si="43"/>
        <v>0.86859756097560981</v>
      </c>
      <c r="AA94" s="36">
        <f t="shared" si="38"/>
        <v>0.85053015619655681</v>
      </c>
      <c r="AB94" s="36">
        <f t="shared" si="49"/>
        <v>0.92361652377240844</v>
      </c>
      <c r="AC94" s="36">
        <f t="shared" si="50"/>
        <v>0.87729285262492096</v>
      </c>
      <c r="AD94" s="36">
        <f t="shared" si="51"/>
        <v>0.92831795599716116</v>
      </c>
      <c r="AE94" s="36">
        <f t="shared" si="56"/>
        <v>0.94747899159663862</v>
      </c>
      <c r="AF94" s="1193">
        <f t="shared" si="55"/>
        <v>0.90198237885462551</v>
      </c>
      <c r="AG94" s="36">
        <f t="shared" si="53"/>
        <v>0.7441860465116279</v>
      </c>
      <c r="AH94" s="58">
        <f t="shared" si="44"/>
        <v>0.78857566765578635</v>
      </c>
      <c r="AI94" s="58">
        <f t="shared" si="45"/>
        <v>0.73904939422180804</v>
      </c>
      <c r="AJ94" s="58">
        <f t="shared" si="41"/>
        <v>0.80345572354211658</v>
      </c>
      <c r="AK94" s="168">
        <f t="shared" si="39"/>
        <v>0.81407035175879394</v>
      </c>
      <c r="AL94" s="956">
        <f t="shared" si="54"/>
        <v>0.80134680134680136</v>
      </c>
      <c r="AM94" s="956">
        <f t="shared" si="52"/>
        <v>0.59440559440559437</v>
      </c>
      <c r="AN94" s="1879" t="s">
        <v>451</v>
      </c>
      <c r="AO94" s="1874">
        <f t="shared" si="59"/>
        <v>0.8268341044282882</v>
      </c>
      <c r="AP94" s="1874">
        <f t="shared" si="48"/>
        <v>0.80152256661228927</v>
      </c>
      <c r="AQ94" s="1874"/>
      <c r="AR94" s="1868">
        <f t="shared" si="40"/>
        <v>40387</v>
      </c>
    </row>
    <row r="95" spans="1:44" x14ac:dyDescent="0.25">
      <c r="A95" s="30">
        <v>40388</v>
      </c>
      <c r="B95" s="1180">
        <f t="shared" si="58"/>
        <v>2205.3888888888887</v>
      </c>
      <c r="C95" s="189">
        <f>C94+'WR DATA by date'!D97</f>
        <v>3946</v>
      </c>
      <c r="D95" s="189">
        <f>D94+'WR DATA by date'!I97</f>
        <v>2904</v>
      </c>
      <c r="E95" s="189">
        <f>E94+'WR DATA by date'!N97</f>
        <v>7729</v>
      </c>
      <c r="F95" s="189">
        <f>F94+'WR DATA by date'!S97</f>
        <v>7230</v>
      </c>
      <c r="G95" s="189">
        <f>G94+'WR DATA by date'!Y97</f>
        <v>1446</v>
      </c>
      <c r="H95" s="189">
        <f>H94+'WR DATA by date'!AD97</f>
        <v>1348</v>
      </c>
      <c r="I95" s="189">
        <f>I94+'WR DATA by date'!AJ97</f>
        <v>1828</v>
      </c>
      <c r="J95" s="190">
        <f>J94+'WR DATA by date'!AP97</f>
        <v>819</v>
      </c>
      <c r="K95" s="189">
        <f>K94+'WR DATA by date'!AV97</f>
        <v>325</v>
      </c>
      <c r="L95" s="26">
        <f>L94+'WR DATA by date'!BB97</f>
        <v>1064</v>
      </c>
      <c r="M95" s="189">
        <f>M94+'WR DATA by date'!BI97</f>
        <v>2385</v>
      </c>
      <c r="N95" s="189">
        <f>'WR DATA by date'!BP97+N94</f>
        <v>1117</v>
      </c>
      <c r="O95" s="189">
        <f>'WR DATA by date'!BW97+O94</f>
        <v>1007</v>
      </c>
      <c r="P95" s="26">
        <f>'WR DATA by date'!CD97+P94</f>
        <v>241</v>
      </c>
      <c r="Q95" s="26">
        <f>'WR DATA by date'!CK97+Q94</f>
        <v>96</v>
      </c>
      <c r="R95" s="1290">
        <f>'WR DATA by date'!CR97+R92</f>
        <v>626</v>
      </c>
      <c r="S95" s="1292">
        <f>'WR DATA by date'!CY97+S94</f>
        <v>2523</v>
      </c>
      <c r="T95" s="1236">
        <f>'WR DATA by date'!DF97+T94</f>
        <v>3063</v>
      </c>
      <c r="U95" s="232"/>
      <c r="W95" s="40">
        <v>40388</v>
      </c>
      <c r="X95" s="965">
        <f t="shared" si="42"/>
        <v>0.83063578697628249</v>
      </c>
      <c r="Y95" s="45">
        <f t="shared" si="57"/>
        <v>0.8733953076582559</v>
      </c>
      <c r="Z95" s="36">
        <f t="shared" si="43"/>
        <v>0.88536585365853659</v>
      </c>
      <c r="AA95" s="36">
        <f t="shared" si="38"/>
        <v>0.8811994071371565</v>
      </c>
      <c r="AB95" s="36">
        <f t="shared" si="49"/>
        <v>0.93920498830865162</v>
      </c>
      <c r="AC95" s="36">
        <f t="shared" si="50"/>
        <v>0.91461100569259957</v>
      </c>
      <c r="AD95" s="36">
        <f t="shared" si="51"/>
        <v>0.95670688431511708</v>
      </c>
      <c r="AE95" s="36">
        <f t="shared" si="56"/>
        <v>0.96008403361344541</v>
      </c>
      <c r="AF95" s="1193">
        <f t="shared" si="55"/>
        <v>0.90198237885462551</v>
      </c>
      <c r="AG95" s="36">
        <f t="shared" si="53"/>
        <v>0.7558139534883721</v>
      </c>
      <c r="AH95" s="58">
        <f t="shared" si="44"/>
        <v>0.78931750741839768</v>
      </c>
      <c r="AI95" s="58">
        <f t="shared" si="45"/>
        <v>0.74091332712022362</v>
      </c>
      <c r="AJ95" s="58">
        <f t="shared" si="41"/>
        <v>0.80417566594672429</v>
      </c>
      <c r="AK95" s="168">
        <f t="shared" si="39"/>
        <v>0.84338358458961471</v>
      </c>
      <c r="AL95" s="956">
        <f t="shared" si="54"/>
        <v>0.81144781144781142</v>
      </c>
      <c r="AM95" s="956">
        <f t="shared" si="52"/>
        <v>0.67132867132867136</v>
      </c>
      <c r="AN95" s="1877">
        <f>R95/R$155</f>
        <v>0.55595026642984013</v>
      </c>
      <c r="AO95" s="1874">
        <f t="shared" si="59"/>
        <v>0.83377395902181095</v>
      </c>
      <c r="AP95" s="1874">
        <f t="shared" si="48"/>
        <v>0.83278955954322997</v>
      </c>
      <c r="AQ95" s="1874"/>
      <c r="AR95" s="1868">
        <f t="shared" si="40"/>
        <v>40388</v>
      </c>
    </row>
    <row r="96" spans="1:44" x14ac:dyDescent="0.25">
      <c r="A96" s="30">
        <v>40389</v>
      </c>
      <c r="B96" s="1180">
        <f t="shared" si="58"/>
        <v>2225.2222222222222</v>
      </c>
      <c r="C96" s="189">
        <f>C95+'WR DATA by date'!D98</f>
        <v>3965</v>
      </c>
      <c r="D96" s="189">
        <f>D95+'WR DATA by date'!I98</f>
        <v>2968</v>
      </c>
      <c r="E96" s="189">
        <f>E95+'WR DATA by date'!N98</f>
        <v>7749</v>
      </c>
      <c r="F96" s="189">
        <f>F95+'WR DATA by date'!S98</f>
        <v>7241</v>
      </c>
      <c r="G96" s="189">
        <f>G95+'WR DATA by date'!Y98</f>
        <v>1446</v>
      </c>
      <c r="H96" s="189">
        <f>H95+'WR DATA by date'!AD98</f>
        <v>1348</v>
      </c>
      <c r="I96" s="189">
        <f>I95+'WR DATA by date'!AJ98</f>
        <v>1828</v>
      </c>
      <c r="J96" s="190">
        <f>J95+'WR DATA by date'!AP98</f>
        <v>824</v>
      </c>
      <c r="K96" s="189">
        <f>K95+'WR DATA by date'!AV98</f>
        <v>342</v>
      </c>
      <c r="L96" s="26">
        <f>L95+'WR DATA by date'!BB98</f>
        <v>1072</v>
      </c>
      <c r="M96" s="189">
        <f>M95+'WR DATA by date'!BI98</f>
        <v>2415</v>
      </c>
      <c r="N96" s="189">
        <f>'WR DATA by date'!BP98+N95</f>
        <v>1175</v>
      </c>
      <c r="O96" s="189">
        <f>'WR DATA by date'!BW98+O95</f>
        <v>1009</v>
      </c>
      <c r="P96" s="26">
        <f>'WR DATA by date'!CD98+P95</f>
        <v>247</v>
      </c>
      <c r="Q96" s="54">
        <f>'WR DATA by date'!CK98+Q95</f>
        <v>97</v>
      </c>
      <c r="R96" s="1290">
        <f>'WR DATA by date'!CR98+R95</f>
        <v>652</v>
      </c>
      <c r="S96" s="1292">
        <f>'WR DATA by date'!CY98+S95</f>
        <v>2605</v>
      </c>
      <c r="T96" s="1236">
        <f>'WR DATA by date'!DF98+T95</f>
        <v>3071</v>
      </c>
      <c r="U96" s="232"/>
      <c r="W96" s="40">
        <v>40389</v>
      </c>
      <c r="X96" s="965">
        <f t="shared" si="42"/>
        <v>0.84234209497400314</v>
      </c>
      <c r="Y96" s="45">
        <f t="shared" si="57"/>
        <v>0.87760070827799908</v>
      </c>
      <c r="Z96" s="36">
        <f t="shared" si="43"/>
        <v>0.90487804878048783</v>
      </c>
      <c r="AA96" s="36">
        <f t="shared" si="38"/>
        <v>0.8834796488427773</v>
      </c>
      <c r="AB96" s="36">
        <f t="shared" si="49"/>
        <v>0.94063393089114056</v>
      </c>
      <c r="AC96" s="36">
        <f t="shared" si="50"/>
        <v>0.91461100569259957</v>
      </c>
      <c r="AD96" s="36">
        <f t="shared" si="51"/>
        <v>0.95670688431511708</v>
      </c>
      <c r="AE96" s="36">
        <f t="shared" si="56"/>
        <v>0.96008403361344541</v>
      </c>
      <c r="AF96" s="1193">
        <f t="shared" si="55"/>
        <v>0.90748898678414092</v>
      </c>
      <c r="AG96" s="36">
        <f t="shared" si="53"/>
        <v>0.79534883720930227</v>
      </c>
      <c r="AH96" s="58">
        <f t="shared" si="44"/>
        <v>0.79525222551928787</v>
      </c>
      <c r="AI96" s="58">
        <f t="shared" si="45"/>
        <v>0.75023299161230195</v>
      </c>
      <c r="AJ96" s="58">
        <f t="shared" si="41"/>
        <v>0.8459323254139669</v>
      </c>
      <c r="AK96" s="168">
        <f t="shared" si="39"/>
        <v>0.84505862646566166</v>
      </c>
      <c r="AL96" s="956">
        <f t="shared" si="54"/>
        <v>0.83164983164983164</v>
      </c>
      <c r="AM96" s="956">
        <f t="shared" si="52"/>
        <v>0.67832167832167833</v>
      </c>
      <c r="AN96" s="1877">
        <f t="shared" ref="AN96:AN154" si="60">R96/R$155</f>
        <v>0.57904085257548843</v>
      </c>
      <c r="AO96" s="1874">
        <f t="shared" si="59"/>
        <v>0.86087243886318576</v>
      </c>
      <c r="AP96" s="1874">
        <f t="shared" si="48"/>
        <v>0.83496465470364334</v>
      </c>
      <c r="AQ96" s="1874"/>
      <c r="AR96" s="1868">
        <f t="shared" si="40"/>
        <v>40389</v>
      </c>
    </row>
    <row r="97" spans="1:45" x14ac:dyDescent="0.25">
      <c r="A97" s="30">
        <v>40390</v>
      </c>
      <c r="B97" s="1180">
        <f t="shared" si="58"/>
        <v>2253.7222222222222</v>
      </c>
      <c r="C97" s="26">
        <f>C96+'WR DATA by date'!D99</f>
        <v>3965</v>
      </c>
      <c r="D97" s="26">
        <f>D96+'WR DATA by date'!I99</f>
        <v>2974</v>
      </c>
      <c r="E97" s="26">
        <f>E96+'WR DATA by date'!N99</f>
        <v>7839</v>
      </c>
      <c r="F97" s="26">
        <f>F96+'WR DATA by date'!S99</f>
        <v>7273</v>
      </c>
      <c r="G97" s="26">
        <f>G96+'WR DATA by date'!Y99</f>
        <v>1459</v>
      </c>
      <c r="H97" s="26">
        <f>H96+'WR DATA by date'!AD99</f>
        <v>1353</v>
      </c>
      <c r="I97" s="26">
        <f>I96+'WR DATA by date'!AJ99</f>
        <v>1835</v>
      </c>
      <c r="J97" s="28">
        <f>J96+'WR DATA by date'!AP99</f>
        <v>842</v>
      </c>
      <c r="K97" s="26">
        <f>K96+'WR DATA by date'!AV99</f>
        <v>342</v>
      </c>
      <c r="L97" s="26">
        <f>L96+'WR DATA by date'!BB99</f>
        <v>1119</v>
      </c>
      <c r="M97" s="26">
        <f>M96+'WR DATA by date'!BI99</f>
        <v>2575</v>
      </c>
      <c r="N97" s="189">
        <f>'WR DATA by date'!BP99+N96</f>
        <v>1175</v>
      </c>
      <c r="O97" s="189">
        <f>'WR DATA by date'!BW99+O96</f>
        <v>1017</v>
      </c>
      <c r="P97" s="26">
        <f>'WR DATA by date'!CD99+P96</f>
        <v>247</v>
      </c>
      <c r="Q97" s="54">
        <f>'WR DATA by date'!CK99+Q96</f>
        <v>103</v>
      </c>
      <c r="R97" s="1290">
        <f>'WR DATA by date'!CR99+R96</f>
        <v>745</v>
      </c>
      <c r="S97" s="1292">
        <f>'WR DATA by date'!CY99+S96</f>
        <v>2613</v>
      </c>
      <c r="T97" s="1236">
        <f>'WR DATA by date'!DF99+T96</f>
        <v>3091</v>
      </c>
      <c r="U97" s="232"/>
      <c r="W97" s="40">
        <v>40390</v>
      </c>
      <c r="X97" s="965">
        <f t="shared" si="42"/>
        <v>0.85764337813993685</v>
      </c>
      <c r="Y97" s="45">
        <f t="shared" si="57"/>
        <v>0.87760070827799908</v>
      </c>
      <c r="Z97" s="36">
        <f t="shared" si="43"/>
        <v>0.90670731707317076</v>
      </c>
      <c r="AA97" s="36">
        <f t="shared" si="38"/>
        <v>0.89374073651807096</v>
      </c>
      <c r="AB97" s="36">
        <f t="shared" si="49"/>
        <v>0.94479085476747204</v>
      </c>
      <c r="AC97" s="36">
        <f t="shared" si="50"/>
        <v>0.92283364958886782</v>
      </c>
      <c r="AD97" s="36">
        <f t="shared" si="51"/>
        <v>0.96025550035486162</v>
      </c>
      <c r="AE97" s="36">
        <f t="shared" si="56"/>
        <v>0.96376050420168069</v>
      </c>
      <c r="AF97" s="1193">
        <f t="shared" si="55"/>
        <v>0.92731277533039647</v>
      </c>
      <c r="AG97" s="36">
        <f t="shared" si="53"/>
        <v>0.79534883720930227</v>
      </c>
      <c r="AH97" s="58">
        <f t="shared" si="44"/>
        <v>0.83011869436201779</v>
      </c>
      <c r="AI97" s="58">
        <f t="shared" si="45"/>
        <v>0.79993786890338614</v>
      </c>
      <c r="AJ97" s="58">
        <f t="shared" si="41"/>
        <v>0.8459323254139669</v>
      </c>
      <c r="AK97" s="168">
        <f t="shared" si="39"/>
        <v>0.85175879396984921</v>
      </c>
      <c r="AL97" s="956">
        <f t="shared" si="54"/>
        <v>0.83164983164983164</v>
      </c>
      <c r="AM97" s="956">
        <f t="shared" si="52"/>
        <v>0.72027972027972031</v>
      </c>
      <c r="AN97" s="1877">
        <f t="shared" si="60"/>
        <v>0.66163410301953818</v>
      </c>
      <c r="AO97" s="1874">
        <f t="shared" si="59"/>
        <v>0.86351619299405158</v>
      </c>
      <c r="AP97" s="1874">
        <f t="shared" si="48"/>
        <v>0.84040239260467642</v>
      </c>
      <c r="AQ97" s="1874"/>
      <c r="AR97" s="1868">
        <f t="shared" si="40"/>
        <v>40390</v>
      </c>
    </row>
    <row r="98" spans="1:45" s="19" customFormat="1" x14ac:dyDescent="0.25">
      <c r="A98" s="31">
        <v>40391</v>
      </c>
      <c r="B98" s="1181">
        <f t="shared" si="58"/>
        <v>2296.7222222222222</v>
      </c>
      <c r="C98" s="27">
        <f>C97+'WR DATA by date'!D100</f>
        <v>4105</v>
      </c>
      <c r="D98" s="27">
        <f>D97+'WR DATA by date'!I100</f>
        <v>2995</v>
      </c>
      <c r="E98" s="27">
        <f>E97+'WR DATA by date'!N100</f>
        <v>8052</v>
      </c>
      <c r="F98" s="27">
        <f>F97+'WR DATA by date'!S100</f>
        <v>7381</v>
      </c>
      <c r="G98" s="53">
        <f>G97+'WR DATA by date'!Y100</f>
        <v>1494</v>
      </c>
      <c r="H98" s="27">
        <f>H97+'WR DATA by date'!AD100</f>
        <v>1372</v>
      </c>
      <c r="I98" s="27">
        <f>I97+'WR DATA by date'!AJ100</f>
        <v>1860</v>
      </c>
      <c r="J98" s="29">
        <f>J97+'WR DATA by date'!AP100</f>
        <v>845</v>
      </c>
      <c r="K98" s="27">
        <f>K97+'WR DATA by date'!AV100</f>
        <v>345</v>
      </c>
      <c r="L98" s="53">
        <f>L97+'WR DATA by date'!BB100</f>
        <v>1120</v>
      </c>
      <c r="M98" s="53">
        <f>M97+'WR DATA by date'!BI100</f>
        <v>2577</v>
      </c>
      <c r="N98" s="53">
        <f>'WR DATA by date'!BP100+N97</f>
        <v>1183</v>
      </c>
      <c r="O98" s="53">
        <f>'WR DATA by date'!BW100+O97</f>
        <v>1041</v>
      </c>
      <c r="P98" s="53">
        <f>'WR DATA by date'!CD100+P97</f>
        <v>250</v>
      </c>
      <c r="Q98" s="53">
        <f>'WR DATA by date'!CK100+Q97</f>
        <v>105</v>
      </c>
      <c r="R98" s="1289">
        <f>'WR DATA by date'!CR100+R97</f>
        <v>749</v>
      </c>
      <c r="S98" s="1289">
        <f>'WR DATA by date'!CY100+S97</f>
        <v>2641</v>
      </c>
      <c r="T98" s="1289">
        <f>'WR DATA by date'!DF100+T97</f>
        <v>3226</v>
      </c>
      <c r="U98" s="1866"/>
      <c r="V98"/>
      <c r="W98" s="41">
        <v>40391</v>
      </c>
      <c r="X98" s="1226">
        <f t="shared" si="42"/>
        <v>0.87072992635468982</v>
      </c>
      <c r="Y98" s="43">
        <f t="shared" si="57"/>
        <v>0.90858787073926517</v>
      </c>
      <c r="Z98" s="34">
        <f t="shared" si="43"/>
        <v>0.91310975609756095</v>
      </c>
      <c r="AA98" s="34">
        <f t="shared" si="38"/>
        <v>0.91802531068293236</v>
      </c>
      <c r="AB98" s="34">
        <f t="shared" si="49"/>
        <v>0.95882047285009098</v>
      </c>
      <c r="AC98" s="34">
        <f t="shared" si="50"/>
        <v>0.94497153700189751</v>
      </c>
      <c r="AD98" s="34">
        <f t="shared" si="51"/>
        <v>0.97374024130589065</v>
      </c>
      <c r="AE98" s="34">
        <f t="shared" si="56"/>
        <v>0.97689075630252098</v>
      </c>
      <c r="AF98" s="1192">
        <f t="shared" si="55"/>
        <v>0.93061674008810569</v>
      </c>
      <c r="AG98" s="34">
        <f t="shared" si="53"/>
        <v>0.80232558139534882</v>
      </c>
      <c r="AH98" s="34">
        <f t="shared" si="44"/>
        <v>0.83086053412462912</v>
      </c>
      <c r="AI98" s="57">
        <f t="shared" si="45"/>
        <v>0.80055917986952474</v>
      </c>
      <c r="AJ98" s="57">
        <f t="shared" si="41"/>
        <v>0.85169186465082791</v>
      </c>
      <c r="AK98" s="57">
        <f t="shared" si="39"/>
        <v>0.87185929648241201</v>
      </c>
      <c r="AL98" s="953">
        <f t="shared" si="54"/>
        <v>0.84175084175084181</v>
      </c>
      <c r="AM98" s="953">
        <f t="shared" si="52"/>
        <v>0.73426573426573427</v>
      </c>
      <c r="AN98" s="1875">
        <f t="shared" si="60"/>
        <v>0.6651865008880995</v>
      </c>
      <c r="AO98" s="1875">
        <f t="shared" si="59"/>
        <v>0.87276933245208199</v>
      </c>
      <c r="AP98" s="1875">
        <f t="shared" si="48"/>
        <v>0.87710712343665032</v>
      </c>
      <c r="AQ98" s="1875"/>
      <c r="AR98" s="1869">
        <f t="shared" si="40"/>
        <v>40391</v>
      </c>
      <c r="AS98"/>
    </row>
    <row r="99" spans="1:45" x14ac:dyDescent="0.25">
      <c r="A99" s="30">
        <v>40392</v>
      </c>
      <c r="B99" s="1180">
        <f t="shared" si="58"/>
        <v>2314.2777777777778</v>
      </c>
      <c r="C99" s="26">
        <f>C98+'WR DATA by date'!D101</f>
        <v>4123</v>
      </c>
      <c r="D99" s="26">
        <f>D98+'WR DATA by date'!I101</f>
        <v>3069</v>
      </c>
      <c r="E99" s="26">
        <f>E98+'WR DATA by date'!N101</f>
        <v>8060</v>
      </c>
      <c r="F99" s="26">
        <f>F98+'WR DATA by date'!S101</f>
        <v>7384</v>
      </c>
      <c r="G99" s="26">
        <f>G98+'WR DATA by date'!Y101</f>
        <v>1494</v>
      </c>
      <c r="H99" s="26">
        <f>H98+'WR DATA by date'!AD101</f>
        <v>1372</v>
      </c>
      <c r="I99" s="26">
        <f>I98+'WR DATA by date'!AJ101</f>
        <v>1860</v>
      </c>
      <c r="J99" s="28">
        <f>J98+'WR DATA by date'!AP101</f>
        <v>847</v>
      </c>
      <c r="K99" s="26">
        <f>K98+'WR DATA by date'!AV101</f>
        <v>360</v>
      </c>
      <c r="L99" s="26">
        <f>L98+'WR DATA by date'!BB101</f>
        <v>1127</v>
      </c>
      <c r="M99" s="26">
        <f>M98+'WR DATA by date'!BI101</f>
        <v>2600</v>
      </c>
      <c r="N99" s="189">
        <f>'WR DATA by date'!BP101+N98</f>
        <v>1233</v>
      </c>
      <c r="O99" s="189">
        <f>'WR DATA by date'!BW101+O98</f>
        <v>1041</v>
      </c>
      <c r="P99" s="26">
        <f>'WR DATA by date'!CD101+P98</f>
        <v>259</v>
      </c>
      <c r="Q99" s="26">
        <f>'WR DATA by date'!CK101+Q98</f>
        <v>107</v>
      </c>
      <c r="R99" s="1290">
        <f>'WR DATA by date'!CR101+R98</f>
        <v>771</v>
      </c>
      <c r="S99" s="1292">
        <f>'WR DATA by date'!CY101+S98</f>
        <v>2718</v>
      </c>
      <c r="T99" s="1236">
        <f>'WR DATA by date'!DF101+T98</f>
        <v>3232</v>
      </c>
      <c r="U99" s="232"/>
      <c r="W99" s="40">
        <v>40392</v>
      </c>
      <c r="X99" s="965">
        <f t="shared" si="42"/>
        <v>0.88207286934789808</v>
      </c>
      <c r="Y99" s="45">
        <f t="shared" si="57"/>
        <v>0.91257193448428509</v>
      </c>
      <c r="Z99" s="36">
        <f t="shared" si="43"/>
        <v>0.93567073170731707</v>
      </c>
      <c r="AA99" s="36">
        <f t="shared" ref="AA99:AA130" si="61">E99/E$155</f>
        <v>0.9189374073651807</v>
      </c>
      <c r="AB99" s="36">
        <f t="shared" si="49"/>
        <v>0.95921018446349704</v>
      </c>
      <c r="AC99" s="36">
        <f t="shared" si="50"/>
        <v>0.94497153700189751</v>
      </c>
      <c r="AD99" s="36">
        <f t="shared" si="51"/>
        <v>0.97374024130589065</v>
      </c>
      <c r="AE99" s="36">
        <f t="shared" si="56"/>
        <v>0.97689075630252098</v>
      </c>
      <c r="AF99" s="1193">
        <f t="shared" si="55"/>
        <v>0.93281938325991187</v>
      </c>
      <c r="AG99" s="36">
        <f t="shared" si="53"/>
        <v>0.83720930232558144</v>
      </c>
      <c r="AH99" s="58">
        <f t="shared" si="44"/>
        <v>0.83605341246290799</v>
      </c>
      <c r="AI99" s="58">
        <f t="shared" si="45"/>
        <v>0.80770425598011808</v>
      </c>
      <c r="AJ99" s="58">
        <f t="shared" si="41"/>
        <v>0.88768898488120951</v>
      </c>
      <c r="AK99" s="168">
        <f t="shared" ref="AK99:AK127" si="62">O99/O$155</f>
        <v>0.87185929648241201</v>
      </c>
      <c r="AL99" s="956">
        <f t="shared" si="54"/>
        <v>0.87205387205387208</v>
      </c>
      <c r="AM99" s="956">
        <f t="shared" si="52"/>
        <v>0.74825174825174823</v>
      </c>
      <c r="AN99" s="1877">
        <f t="shared" si="60"/>
        <v>0.68472468916518647</v>
      </c>
      <c r="AO99" s="1874">
        <f t="shared" si="59"/>
        <v>0.89821546596166557</v>
      </c>
      <c r="AP99" s="1874">
        <f t="shared" si="48"/>
        <v>0.87873844480696028</v>
      </c>
      <c r="AQ99" s="1874"/>
      <c r="AR99" s="1868">
        <f t="shared" si="40"/>
        <v>40392</v>
      </c>
    </row>
    <row r="100" spans="1:45" x14ac:dyDescent="0.25">
      <c r="A100" s="30">
        <v>40393</v>
      </c>
      <c r="B100" s="1180">
        <f t="shared" si="58"/>
        <v>2336.3333333333335</v>
      </c>
      <c r="C100" s="26">
        <f>C99+'WR DATA by date'!D102</f>
        <v>4123</v>
      </c>
      <c r="D100" s="26">
        <f>D99+'WR DATA by date'!I102</f>
        <v>3069</v>
      </c>
      <c r="E100" s="26">
        <f>E99+'WR DATA by date'!N102</f>
        <v>8094</v>
      </c>
      <c r="F100" s="26">
        <f>F99+'WR DATA by date'!S102</f>
        <v>7415</v>
      </c>
      <c r="G100" s="26">
        <f>G99+'WR DATA by date'!Y102</f>
        <v>1500</v>
      </c>
      <c r="H100" s="26">
        <f>H99+'WR DATA by date'!AD102</f>
        <v>1376</v>
      </c>
      <c r="I100" s="26">
        <f>I99+'WR DATA by date'!AJ102</f>
        <v>1860</v>
      </c>
      <c r="J100" s="28">
        <f>J99+'WR DATA by date'!AP102</f>
        <v>860</v>
      </c>
      <c r="K100" s="26">
        <f>K99+'WR DATA by date'!AV102</f>
        <v>361</v>
      </c>
      <c r="L100" s="26">
        <f>L99+'WR DATA by date'!BB102</f>
        <v>1183</v>
      </c>
      <c r="M100" s="26">
        <f>M99+'WR DATA by date'!BI102</f>
        <v>2749</v>
      </c>
      <c r="N100" s="189">
        <f>'WR DATA by date'!BP102+N99</f>
        <v>1236</v>
      </c>
      <c r="O100" s="189">
        <f>'WR DATA by date'!BW102+O99</f>
        <v>1049</v>
      </c>
      <c r="P100" s="26">
        <f>'WR DATA by date'!CD102+P99</f>
        <v>259</v>
      </c>
      <c r="Q100" s="26">
        <f>'WR DATA by date'!CK102+Q99</f>
        <v>108</v>
      </c>
      <c r="R100" s="1292">
        <f>'WR DATA by date'!CR102+R99</f>
        <v>823</v>
      </c>
      <c r="S100" s="1292">
        <f>'WR DATA by date'!CY102+S99</f>
        <v>2723</v>
      </c>
      <c r="T100" s="1236">
        <f>'WR DATA by date'!DF102+T99</f>
        <v>3266</v>
      </c>
      <c r="U100" s="232"/>
      <c r="W100" s="40">
        <v>40393</v>
      </c>
      <c r="X100" s="965">
        <f t="shared" si="42"/>
        <v>0.89273628715965969</v>
      </c>
      <c r="Y100" s="45">
        <f t="shared" si="57"/>
        <v>0.91257193448428509</v>
      </c>
      <c r="Z100" s="36">
        <f t="shared" si="43"/>
        <v>0.93567073170731707</v>
      </c>
      <c r="AA100" s="36">
        <f t="shared" si="61"/>
        <v>0.92281381826473607</v>
      </c>
      <c r="AB100" s="36">
        <f t="shared" si="49"/>
        <v>0.96323720446869321</v>
      </c>
      <c r="AC100" s="36">
        <f t="shared" si="50"/>
        <v>0.94876660341555974</v>
      </c>
      <c r="AD100" s="36">
        <f t="shared" si="51"/>
        <v>0.97657913413768627</v>
      </c>
      <c r="AE100" s="36">
        <f t="shared" si="56"/>
        <v>0.97689075630252098</v>
      </c>
      <c r="AF100" s="1193">
        <f t="shared" si="55"/>
        <v>0.94713656387665202</v>
      </c>
      <c r="AG100" s="36">
        <f t="shared" si="53"/>
        <v>0.83953488372093021</v>
      </c>
      <c r="AH100" s="58">
        <f t="shared" si="44"/>
        <v>0.87759643916913943</v>
      </c>
      <c r="AI100" s="58">
        <f t="shared" si="45"/>
        <v>0.8539919229574402</v>
      </c>
      <c r="AJ100" s="58">
        <f t="shared" ref="AJ100:AJ126" si="63">N100/N$155</f>
        <v>0.88984881209503242</v>
      </c>
      <c r="AK100" s="168">
        <f t="shared" si="62"/>
        <v>0.87855946398659968</v>
      </c>
      <c r="AL100" s="956">
        <f t="shared" si="54"/>
        <v>0.87205387205387208</v>
      </c>
      <c r="AM100" s="956">
        <f t="shared" si="52"/>
        <v>0.75524475524475521</v>
      </c>
      <c r="AN100" s="1877">
        <f t="shared" si="60"/>
        <v>0.73090586145648317</v>
      </c>
      <c r="AO100" s="1874">
        <f t="shared" si="59"/>
        <v>0.89986781229345669</v>
      </c>
      <c r="AP100" s="1874">
        <f t="shared" si="48"/>
        <v>0.8879825992387167</v>
      </c>
      <c r="AQ100" s="1874"/>
      <c r="AR100" s="1868">
        <f t="shared" si="40"/>
        <v>40393</v>
      </c>
    </row>
    <row r="101" spans="1:45" x14ac:dyDescent="0.25">
      <c r="A101" s="30">
        <v>40394</v>
      </c>
      <c r="B101" s="1180">
        <f t="shared" si="58"/>
        <v>2369.5</v>
      </c>
      <c r="C101" s="26">
        <f>C100+'WR DATA by date'!D103</f>
        <v>4241</v>
      </c>
      <c r="D101" s="26">
        <f>D100+'WR DATA by date'!I103</f>
        <v>3086</v>
      </c>
      <c r="E101" s="26">
        <f>E100+'WR DATA by date'!N103</f>
        <v>8266</v>
      </c>
      <c r="F101" s="26">
        <f>F100+'WR DATA by date'!S103</f>
        <v>7487</v>
      </c>
      <c r="G101" s="26">
        <f>G100+'WR DATA by date'!Y103</f>
        <v>1528</v>
      </c>
      <c r="H101" s="26">
        <f>H100+'WR DATA by date'!AD103</f>
        <v>1387</v>
      </c>
      <c r="I101" s="26">
        <f>I100+'WR DATA by date'!AJ103</f>
        <v>1879</v>
      </c>
      <c r="J101" s="28">
        <f>J100+'WR DATA by date'!AP103</f>
        <v>862</v>
      </c>
      <c r="K101" s="26">
        <f>K100+'WR DATA by date'!AV103</f>
        <v>369</v>
      </c>
      <c r="L101" s="26">
        <f>L100+'WR DATA by date'!BB103</f>
        <v>1185</v>
      </c>
      <c r="M101" s="26">
        <f>M100+'WR DATA by date'!BI103</f>
        <v>2751</v>
      </c>
      <c r="N101" s="189">
        <f>'WR DATA by date'!BP103+N100</f>
        <v>1243</v>
      </c>
      <c r="O101" s="189">
        <f>'WR DATA by date'!BW103+O100</f>
        <v>1084</v>
      </c>
      <c r="P101" s="26">
        <f>'WR DATA by date'!CD103+P100</f>
        <v>263</v>
      </c>
      <c r="Q101" s="26">
        <f>'WR DATA by date'!CK103+Q100</f>
        <v>110</v>
      </c>
      <c r="R101" s="1290">
        <f>'WR DATA by date'!CR103+R100</f>
        <v>833</v>
      </c>
      <c r="S101" s="1292">
        <f>'WR DATA by date'!CY103+S100</f>
        <v>2738</v>
      </c>
      <c r="T101" s="1236">
        <f>'WR DATA by date'!DF103+T100</f>
        <v>3339</v>
      </c>
      <c r="U101" s="232"/>
      <c r="W101" s="40">
        <v>40394</v>
      </c>
      <c r="X101" s="965">
        <f t="shared" si="42"/>
        <v>0.90463434333742732</v>
      </c>
      <c r="Y101" s="45">
        <f t="shared" si="57"/>
        <v>0.93868968570163791</v>
      </c>
      <c r="Z101" s="36">
        <f t="shared" ref="Z101:Z131" si="64">D101/D$155</f>
        <v>0.94085365853658531</v>
      </c>
      <c r="AA101" s="36">
        <f t="shared" si="61"/>
        <v>0.94242389693307493</v>
      </c>
      <c r="AB101" s="36">
        <f t="shared" si="49"/>
        <v>0.97259028319043905</v>
      </c>
      <c r="AC101" s="36">
        <f t="shared" si="50"/>
        <v>0.96647691334598351</v>
      </c>
      <c r="AD101" s="36">
        <f t="shared" si="51"/>
        <v>0.98438608942512418</v>
      </c>
      <c r="AE101" s="36">
        <f t="shared" si="56"/>
        <v>0.98686974789915971</v>
      </c>
      <c r="AF101" s="1193">
        <f t="shared" si="55"/>
        <v>0.9493392070484582</v>
      </c>
      <c r="AG101" s="36">
        <f t="shared" si="53"/>
        <v>0.85813953488372097</v>
      </c>
      <c r="AH101" s="58">
        <f t="shared" ref="AH101:AH130" si="65">L101/L$155</f>
        <v>0.87908011869436198</v>
      </c>
      <c r="AI101" s="58">
        <f t="shared" ref="AI101:AI130" si="66">M101/M$155</f>
        <v>0.8546132339235788</v>
      </c>
      <c r="AJ101" s="58">
        <f t="shared" si="63"/>
        <v>0.89488840892728583</v>
      </c>
      <c r="AK101" s="168">
        <f t="shared" si="62"/>
        <v>0.90787269681742044</v>
      </c>
      <c r="AL101" s="956">
        <f t="shared" si="54"/>
        <v>0.88552188552188549</v>
      </c>
      <c r="AM101" s="956">
        <f t="shared" si="52"/>
        <v>0.76923076923076927</v>
      </c>
      <c r="AN101" s="1877">
        <f t="shared" si="60"/>
        <v>0.73978685612788631</v>
      </c>
      <c r="AO101" s="1874">
        <f t="shared" si="59"/>
        <v>0.90482485128883017</v>
      </c>
      <c r="AP101" s="1874">
        <f t="shared" si="48"/>
        <v>0.90783034257748774</v>
      </c>
      <c r="AQ101" s="1874"/>
      <c r="AR101" s="1868">
        <f t="shared" si="40"/>
        <v>40394</v>
      </c>
    </row>
    <row r="102" spans="1:45" x14ac:dyDescent="0.25">
      <c r="A102" s="30">
        <v>40395</v>
      </c>
      <c r="B102" s="1180">
        <f t="shared" si="58"/>
        <v>2384.2222222222222</v>
      </c>
      <c r="C102" s="26">
        <f>C101+'WR DATA by date'!D104</f>
        <v>4249</v>
      </c>
      <c r="D102" s="26">
        <f>D101+'WR DATA by date'!I104</f>
        <v>3125</v>
      </c>
      <c r="E102" s="26">
        <f>E101+'WR DATA by date'!N104</f>
        <v>8268</v>
      </c>
      <c r="F102" s="26">
        <f>F101+'WR DATA by date'!S104</f>
        <v>7494</v>
      </c>
      <c r="G102" s="26">
        <f>G101+'WR DATA by date'!Y104</f>
        <v>1528</v>
      </c>
      <c r="H102" s="26">
        <f>H101+'WR DATA by date'!AD104</f>
        <v>1387</v>
      </c>
      <c r="I102" s="26">
        <f>I101+'WR DATA by date'!AJ104</f>
        <v>1879</v>
      </c>
      <c r="J102" s="28">
        <f>J101+'WR DATA by date'!AP104</f>
        <v>865</v>
      </c>
      <c r="K102" s="26">
        <f>K101+'WR DATA by date'!AV104</f>
        <v>383</v>
      </c>
      <c r="L102" s="26">
        <f>L101+'WR DATA by date'!BB104</f>
        <v>1188</v>
      </c>
      <c r="M102" s="26">
        <f>M101+'WR DATA by date'!BI104</f>
        <v>2780</v>
      </c>
      <c r="N102" s="189">
        <f>'WR DATA by date'!BP104+N101</f>
        <v>1288</v>
      </c>
      <c r="O102" s="189">
        <f>'WR DATA by date'!BW104+O101</f>
        <v>1085</v>
      </c>
      <c r="P102" s="26">
        <f>'WR DATA by date'!CD104+P101</f>
        <v>271</v>
      </c>
      <c r="Q102" s="26">
        <f>'WR DATA by date'!CK104+Q101</f>
        <v>111</v>
      </c>
      <c r="R102" s="1290">
        <f>'WR DATA by date'!CR104+R101</f>
        <v>850</v>
      </c>
      <c r="S102" s="1292">
        <f>'WR DATA by date'!CY104+S101</f>
        <v>2822</v>
      </c>
      <c r="T102" s="1236">
        <f>'WR DATA by date'!DF104+T101</f>
        <v>3343</v>
      </c>
      <c r="U102" s="232"/>
      <c r="W102" s="40">
        <v>40395</v>
      </c>
      <c r="X102" s="965">
        <f t="shared" si="42"/>
        <v>0.91424565126677471</v>
      </c>
      <c r="Y102" s="45">
        <f t="shared" si="57"/>
        <v>0.9404603806994245</v>
      </c>
      <c r="Z102" s="36">
        <f t="shared" si="64"/>
        <v>0.9527439024390244</v>
      </c>
      <c r="AA102" s="36">
        <f t="shared" si="61"/>
        <v>0.94265192110363694</v>
      </c>
      <c r="AB102" s="36">
        <f t="shared" ref="AB102:AB119" si="67">F102/F$155</f>
        <v>0.97349961028838661</v>
      </c>
      <c r="AC102" s="36">
        <f t="shared" ref="AC102:AC119" si="68">G102/G$155</f>
        <v>0.96647691334598351</v>
      </c>
      <c r="AD102" s="36">
        <f t="shared" ref="AD102:AD119" si="69">H102/H$155</f>
        <v>0.98438608942512418</v>
      </c>
      <c r="AE102" s="36">
        <f t="shared" si="56"/>
        <v>0.98686974789915971</v>
      </c>
      <c r="AF102" s="1193">
        <f t="shared" si="55"/>
        <v>0.95264317180616742</v>
      </c>
      <c r="AG102" s="36">
        <f t="shared" si="53"/>
        <v>0.8906976744186047</v>
      </c>
      <c r="AH102" s="58">
        <f t="shared" si="65"/>
        <v>0.88130563798219586</v>
      </c>
      <c r="AI102" s="58">
        <f t="shared" si="66"/>
        <v>0.86362224293258771</v>
      </c>
      <c r="AJ102" s="58">
        <f t="shared" si="63"/>
        <v>0.92728581713462921</v>
      </c>
      <c r="AK102" s="168">
        <f t="shared" si="62"/>
        <v>0.90871021775544392</v>
      </c>
      <c r="AL102" s="956">
        <f t="shared" si="54"/>
        <v>0.91245791245791241</v>
      </c>
      <c r="AM102" s="956">
        <f t="shared" ref="AM102:AM134" si="70">Q102/Q$155</f>
        <v>0.77622377622377625</v>
      </c>
      <c r="AN102" s="1877">
        <f t="shared" si="60"/>
        <v>0.75488454706927177</v>
      </c>
      <c r="AO102" s="1874">
        <f t="shared" si="59"/>
        <v>0.93258426966292129</v>
      </c>
      <c r="AP102" s="1874">
        <f t="shared" si="48"/>
        <v>0.90891789015769442</v>
      </c>
      <c r="AQ102" s="1874"/>
      <c r="AR102" s="1868">
        <f t="shared" si="40"/>
        <v>40395</v>
      </c>
    </row>
    <row r="103" spans="1:45" x14ac:dyDescent="0.25">
      <c r="A103" s="30">
        <v>40396</v>
      </c>
      <c r="B103" s="1180">
        <f t="shared" si="58"/>
        <v>2397.3888888888887</v>
      </c>
      <c r="C103" s="26">
        <f>C102+'WR DATA by date'!D105</f>
        <v>4249</v>
      </c>
      <c r="D103" s="26">
        <f>D102+'WR DATA by date'!I105</f>
        <v>3129</v>
      </c>
      <c r="E103" s="26">
        <f>E102+'WR DATA by date'!N105</f>
        <v>8300</v>
      </c>
      <c r="F103" s="26">
        <f>F102+'WR DATA by date'!S105</f>
        <v>7513</v>
      </c>
      <c r="G103" s="26">
        <f>G102+'WR DATA by date'!Y105</f>
        <v>1533</v>
      </c>
      <c r="H103" s="26">
        <f>H102+'WR DATA by date'!AD105</f>
        <v>1387</v>
      </c>
      <c r="I103" s="26">
        <f>I102+'WR DATA by date'!AJ105</f>
        <v>1883</v>
      </c>
      <c r="J103" s="28">
        <f>J102+'WR DATA by date'!AP105</f>
        <v>873</v>
      </c>
      <c r="K103" s="26">
        <f>K102+'WR DATA by date'!AV105</f>
        <v>383</v>
      </c>
      <c r="L103" s="26">
        <f>L102+'WR DATA by date'!BB105</f>
        <v>1225</v>
      </c>
      <c r="M103" s="26">
        <f>M102+'WR DATA by date'!BI105</f>
        <v>2852</v>
      </c>
      <c r="N103" s="189">
        <f>'WR DATA by date'!BP105+N102</f>
        <v>1288</v>
      </c>
      <c r="O103" s="189">
        <f>'WR DATA by date'!BW105+O102</f>
        <v>1088</v>
      </c>
      <c r="P103" s="26">
        <f>'WR DATA by date'!CD105+P102</f>
        <v>271</v>
      </c>
      <c r="Q103" s="54">
        <f>'WR DATA by date'!CK105+Q102</f>
        <v>111</v>
      </c>
      <c r="R103" s="1290">
        <f>'WR DATA by date'!CR105+R102</f>
        <v>882</v>
      </c>
      <c r="S103" s="1292">
        <f>'WR DATA by date'!CY105+S102</f>
        <v>2831</v>
      </c>
      <c r="T103" s="1236">
        <f>'WR DATA by date'!DF105+T102</f>
        <v>3355</v>
      </c>
      <c r="U103" s="232"/>
      <c r="W103" s="40">
        <v>40396</v>
      </c>
      <c r="X103" s="965">
        <f t="shared" si="42"/>
        <v>0.92026753564131758</v>
      </c>
      <c r="Y103" s="45">
        <f t="shared" si="57"/>
        <v>0.9404603806994245</v>
      </c>
      <c r="Z103" s="36">
        <f t="shared" si="64"/>
        <v>0.95396341463414636</v>
      </c>
      <c r="AA103" s="36">
        <f t="shared" si="61"/>
        <v>0.94630030783263031</v>
      </c>
      <c r="AB103" s="36">
        <f t="shared" si="67"/>
        <v>0.97596778383995841</v>
      </c>
      <c r="AC103" s="36">
        <f t="shared" si="68"/>
        <v>0.96963946869070206</v>
      </c>
      <c r="AD103" s="36">
        <f t="shared" si="69"/>
        <v>0.98438608942512418</v>
      </c>
      <c r="AE103" s="36">
        <f t="shared" si="56"/>
        <v>0.98897058823529416</v>
      </c>
      <c r="AF103" s="1193">
        <f t="shared" si="55"/>
        <v>0.96145374449339205</v>
      </c>
      <c r="AG103" s="36">
        <f t="shared" ref="AG103:AG129" si="71">K103/K$155</f>
        <v>0.8906976744186047</v>
      </c>
      <c r="AH103" s="58">
        <f t="shared" si="65"/>
        <v>0.90875370919881304</v>
      </c>
      <c r="AI103" s="58">
        <f t="shared" si="66"/>
        <v>0.88598943771357563</v>
      </c>
      <c r="AJ103" s="58">
        <f t="shared" si="63"/>
        <v>0.92728581713462921</v>
      </c>
      <c r="AK103" s="168">
        <f t="shared" si="62"/>
        <v>0.91122278056951422</v>
      </c>
      <c r="AL103" s="956">
        <f t="shared" ref="AL103:AL127" si="72">P103/P$155</f>
        <v>0.91245791245791241</v>
      </c>
      <c r="AM103" s="956">
        <f t="shared" si="70"/>
        <v>0.77622377622377625</v>
      </c>
      <c r="AN103" s="1877">
        <f t="shared" si="60"/>
        <v>0.78330373001776199</v>
      </c>
      <c r="AO103" s="1874">
        <f t="shared" si="59"/>
        <v>0.93555849306014538</v>
      </c>
      <c r="AP103" s="1874">
        <f t="shared" si="48"/>
        <v>0.91218053289831436</v>
      </c>
      <c r="AQ103" s="1874"/>
      <c r="AR103" s="1868">
        <f t="shared" si="40"/>
        <v>40396</v>
      </c>
    </row>
    <row r="104" spans="1:45" x14ac:dyDescent="0.25">
      <c r="A104" s="30">
        <v>40397</v>
      </c>
      <c r="B104" s="1180">
        <f t="shared" si="58"/>
        <v>2420</v>
      </c>
      <c r="C104" s="26">
        <f>C103+'WR DATA by date'!D106</f>
        <v>4316</v>
      </c>
      <c r="D104" s="26">
        <f>D103+'WR DATA by date'!I106</f>
        <v>3151</v>
      </c>
      <c r="E104" s="26">
        <f>E103+'WR DATA by date'!N106</f>
        <v>8419</v>
      </c>
      <c r="F104" s="26">
        <f>F103+'WR DATA by date'!S106</f>
        <v>7558</v>
      </c>
      <c r="G104" s="26">
        <f>G103+'WR DATA by date'!Y106</f>
        <v>1546</v>
      </c>
      <c r="H104" s="26">
        <f>H103+'WR DATA by date'!AD106</f>
        <v>1393</v>
      </c>
      <c r="I104" s="26">
        <f>I103+'WR DATA by date'!AJ106</f>
        <v>1887</v>
      </c>
      <c r="J104" s="28">
        <f>J103+'WR DATA by date'!AP106</f>
        <v>874</v>
      </c>
      <c r="K104" s="26">
        <f>K103+'WR DATA by date'!AV106</f>
        <v>384</v>
      </c>
      <c r="L104" s="26">
        <f>L103+'WR DATA by date'!BB106</f>
        <v>1225</v>
      </c>
      <c r="M104" s="26">
        <f>M103+'WR DATA by date'!BI106</f>
        <v>2857</v>
      </c>
      <c r="N104" s="189">
        <f>'WR DATA by date'!BP106+N103</f>
        <v>1290</v>
      </c>
      <c r="O104" s="189">
        <f>'WR DATA by date'!BW106+O103</f>
        <v>1114</v>
      </c>
      <c r="P104" s="26">
        <f>'WR DATA by date'!CD106+P103</f>
        <v>273</v>
      </c>
      <c r="Q104" s="26">
        <f>'WR DATA by date'!CK106+Q103</f>
        <v>114</v>
      </c>
      <c r="R104" s="1290">
        <f>'WR DATA by date'!CR106+R103</f>
        <v>883</v>
      </c>
      <c r="S104" s="1292">
        <f>'WR DATA by date'!CY106+S103</f>
        <v>2843</v>
      </c>
      <c r="T104" s="1236">
        <f>'WR DATA by date'!DF106+T103</f>
        <v>3433</v>
      </c>
      <c r="U104" s="232"/>
      <c r="W104" s="40">
        <v>40397</v>
      </c>
      <c r="X104" s="965">
        <f t="shared" si="42"/>
        <v>0.92790650060210544</v>
      </c>
      <c r="Y104" s="45">
        <f t="shared" si="57"/>
        <v>0.95528995130588756</v>
      </c>
      <c r="Z104" s="36">
        <f t="shared" si="64"/>
        <v>0.96067073170731709</v>
      </c>
      <c r="AA104" s="36">
        <f t="shared" si="61"/>
        <v>0.95986774598107394</v>
      </c>
      <c r="AB104" s="36">
        <f t="shared" si="67"/>
        <v>0.98181345804104958</v>
      </c>
      <c r="AC104" s="36">
        <f t="shared" si="68"/>
        <v>0.97786211258697031</v>
      </c>
      <c r="AD104" s="36">
        <f t="shared" si="69"/>
        <v>0.98864442867281765</v>
      </c>
      <c r="AE104" s="36">
        <f t="shared" si="56"/>
        <v>0.9910714285714286</v>
      </c>
      <c r="AF104" s="1193">
        <f t="shared" ref="AF104:AF124" si="73">J104/J$155</f>
        <v>0.9625550660792952</v>
      </c>
      <c r="AG104" s="36">
        <f t="shared" si="71"/>
        <v>0.89302325581395348</v>
      </c>
      <c r="AH104" s="58">
        <f t="shared" si="65"/>
        <v>0.90875370919881304</v>
      </c>
      <c r="AI104" s="58">
        <f t="shared" si="66"/>
        <v>0.88754271512892202</v>
      </c>
      <c r="AJ104" s="58">
        <f t="shared" si="63"/>
        <v>0.92872570194384452</v>
      </c>
      <c r="AK104" s="168">
        <f t="shared" si="62"/>
        <v>0.93299832495812396</v>
      </c>
      <c r="AL104" s="956">
        <f t="shared" si="72"/>
        <v>0.91919191919191923</v>
      </c>
      <c r="AM104" s="956">
        <f t="shared" si="70"/>
        <v>0.79720279720279719</v>
      </c>
      <c r="AN104" s="1877">
        <f t="shared" si="60"/>
        <v>0.78419182948490229</v>
      </c>
      <c r="AO104" s="1874">
        <f t="shared" si="59"/>
        <v>0.93952412425644416</v>
      </c>
      <c r="AP104" s="1874">
        <f t="shared" si="48"/>
        <v>0.93338771071234361</v>
      </c>
      <c r="AQ104" s="1874"/>
      <c r="AR104" s="1868">
        <f t="shared" si="40"/>
        <v>40397</v>
      </c>
    </row>
    <row r="105" spans="1:45" x14ac:dyDescent="0.25">
      <c r="A105" s="30">
        <v>40398</v>
      </c>
      <c r="B105" s="1180">
        <f t="shared" si="58"/>
        <v>2429.5</v>
      </c>
      <c r="C105" s="26">
        <f>C104+'WR DATA by date'!D107</f>
        <v>4324</v>
      </c>
      <c r="D105" s="26">
        <f>D104+'WR DATA by date'!I107</f>
        <v>3174</v>
      </c>
      <c r="E105" s="26">
        <f>E104+'WR DATA by date'!N107</f>
        <v>8423</v>
      </c>
      <c r="F105" s="26">
        <f>F104+'WR DATA by date'!S107</f>
        <v>7559</v>
      </c>
      <c r="G105" s="26">
        <f>G104+'WR DATA by date'!Y107</f>
        <v>1546</v>
      </c>
      <c r="H105" s="26">
        <f>H104+'WR DATA by date'!AD107</f>
        <v>1393</v>
      </c>
      <c r="I105" s="26">
        <f>I104+'WR DATA by date'!AJ107</f>
        <v>1888</v>
      </c>
      <c r="J105" s="28">
        <f>J104+'WR DATA by date'!AP107</f>
        <v>876</v>
      </c>
      <c r="K105" s="26">
        <f>K104+'WR DATA by date'!AV107</f>
        <v>399</v>
      </c>
      <c r="L105" s="26">
        <f>L104+'WR DATA by date'!BB107</f>
        <v>1228</v>
      </c>
      <c r="M105" s="26">
        <f>M104+'WR DATA by date'!BI107</f>
        <v>2863</v>
      </c>
      <c r="N105" s="189">
        <f>'WR DATA by date'!BP107+N104</f>
        <v>1337</v>
      </c>
      <c r="O105" s="189">
        <f>'WR DATA by date'!BW107+O104</f>
        <v>1114</v>
      </c>
      <c r="P105" s="26">
        <f>'WR DATA by date'!CD107+P104</f>
        <v>277</v>
      </c>
      <c r="Q105" s="26">
        <f>'WR DATA by date'!CK107+Q104</f>
        <v>114</v>
      </c>
      <c r="R105" s="1290">
        <f>'WR DATA by date'!CR107+R104</f>
        <v>906</v>
      </c>
      <c r="S105" s="1292">
        <f>'WR DATA by date'!CY107+S104</f>
        <v>2876</v>
      </c>
      <c r="T105" s="1236">
        <f>'WR DATA by date'!DF107+T104</f>
        <v>3434</v>
      </c>
      <c r="U105" s="232"/>
      <c r="W105" s="40">
        <v>40398</v>
      </c>
      <c r="X105" s="965">
        <f t="shared" si="42"/>
        <v>0.93512754702532752</v>
      </c>
      <c r="Y105" s="45">
        <f t="shared" si="57"/>
        <v>0.95706064630367416</v>
      </c>
      <c r="Z105" s="36">
        <f t="shared" si="64"/>
        <v>0.96768292682926826</v>
      </c>
      <c r="AA105" s="36">
        <f t="shared" si="61"/>
        <v>0.96032379432219817</v>
      </c>
      <c r="AB105" s="36">
        <f t="shared" si="67"/>
        <v>0.98194336191218501</v>
      </c>
      <c r="AC105" s="36">
        <f t="shared" si="68"/>
        <v>0.97786211258697031</v>
      </c>
      <c r="AD105" s="36">
        <f t="shared" si="69"/>
        <v>0.98864442867281765</v>
      </c>
      <c r="AE105" s="36">
        <f t="shared" ref="AE105:AE125" si="74">I105/I$155</f>
        <v>0.99159663865546221</v>
      </c>
      <c r="AF105" s="1193">
        <f t="shared" si="73"/>
        <v>0.96475770925110127</v>
      </c>
      <c r="AG105" s="36">
        <f t="shared" si="71"/>
        <v>0.9279069767441861</v>
      </c>
      <c r="AH105" s="58">
        <f t="shared" si="65"/>
        <v>0.91097922848664692</v>
      </c>
      <c r="AI105" s="58">
        <f t="shared" si="66"/>
        <v>0.88940664802733771</v>
      </c>
      <c r="AJ105" s="58">
        <f t="shared" si="63"/>
        <v>0.96256299496040321</v>
      </c>
      <c r="AK105" s="168">
        <f t="shared" si="62"/>
        <v>0.93299832495812396</v>
      </c>
      <c r="AL105" s="956">
        <f t="shared" si="72"/>
        <v>0.93265993265993263</v>
      </c>
      <c r="AM105" s="956">
        <f t="shared" si="70"/>
        <v>0.79720279720279719</v>
      </c>
      <c r="AN105" s="1877">
        <f t="shared" si="60"/>
        <v>0.80461811722912968</v>
      </c>
      <c r="AO105" s="1874">
        <f t="shared" si="59"/>
        <v>0.95042961004626569</v>
      </c>
      <c r="AP105" s="1874">
        <f t="shared" si="48"/>
        <v>0.93365959760739536</v>
      </c>
      <c r="AQ105" s="1874"/>
      <c r="AR105" s="1868">
        <f t="shared" si="40"/>
        <v>40398</v>
      </c>
    </row>
    <row r="106" spans="1:45" x14ac:dyDescent="0.25">
      <c r="A106" s="30">
        <v>40399</v>
      </c>
      <c r="B106" s="1180">
        <f t="shared" si="58"/>
        <v>2443.6111111111113</v>
      </c>
      <c r="C106" s="26">
        <f>C105+'WR DATA by date'!D108</f>
        <v>4324</v>
      </c>
      <c r="D106" s="26">
        <f>D105+'WR DATA by date'!I108</f>
        <v>3175</v>
      </c>
      <c r="E106" s="26">
        <f>E105+'WR DATA by date'!N108</f>
        <v>8466</v>
      </c>
      <c r="F106" s="26">
        <f>F105+'WR DATA by date'!S108</f>
        <v>7571</v>
      </c>
      <c r="G106" s="26">
        <f>G105+'WR DATA by date'!Y108</f>
        <v>1552</v>
      </c>
      <c r="H106" s="26">
        <f>H105+'WR DATA by date'!AD108</f>
        <v>1393</v>
      </c>
      <c r="I106" s="26">
        <f>I105+'WR DATA by date'!AJ108</f>
        <v>1890</v>
      </c>
      <c r="J106" s="28">
        <f>J105+'WR DATA by date'!AP108</f>
        <v>884</v>
      </c>
      <c r="K106" s="26">
        <f>K105+'WR DATA by date'!AV108</f>
        <v>399</v>
      </c>
      <c r="L106" s="26">
        <f>L105+'WR DATA by date'!BB108</f>
        <v>1263</v>
      </c>
      <c r="M106" s="26">
        <f>M105+'WR DATA by date'!BI108</f>
        <v>2942</v>
      </c>
      <c r="N106" s="189">
        <f>'WR DATA by date'!BP108+N105</f>
        <v>1338</v>
      </c>
      <c r="O106" s="189">
        <f>'WR DATA by date'!BW108+O105</f>
        <v>1118</v>
      </c>
      <c r="P106" s="26">
        <f>'WR DATA by date'!CD108+P105</f>
        <v>277</v>
      </c>
      <c r="Q106" s="26">
        <f>'WR DATA by date'!CK108+Q105</f>
        <v>118</v>
      </c>
      <c r="R106" s="1290">
        <f>'WR DATA by date'!CR108+R105</f>
        <v>945</v>
      </c>
      <c r="S106" s="1292">
        <f>'WR DATA by date'!CY108+S105</f>
        <v>2881</v>
      </c>
      <c r="T106" s="1236">
        <f>'WR DATA by date'!DF108+T105</f>
        <v>3449</v>
      </c>
      <c r="U106" s="232"/>
      <c r="W106" s="40">
        <v>40399</v>
      </c>
      <c r="X106" s="965">
        <f t="shared" si="42"/>
        <v>0.94309071710294312</v>
      </c>
      <c r="Y106" s="45">
        <f t="shared" si="57"/>
        <v>0.95706064630367416</v>
      </c>
      <c r="Z106" s="36">
        <f t="shared" si="64"/>
        <v>0.96798780487804881</v>
      </c>
      <c r="AA106" s="36">
        <f t="shared" si="61"/>
        <v>0.96522631398928282</v>
      </c>
      <c r="AB106" s="36">
        <f t="shared" si="67"/>
        <v>0.98350220836580926</v>
      </c>
      <c r="AC106" s="36">
        <f t="shared" si="68"/>
        <v>0.98165717900063254</v>
      </c>
      <c r="AD106" s="36">
        <f t="shared" si="69"/>
        <v>0.98864442867281765</v>
      </c>
      <c r="AE106" s="36">
        <f t="shared" si="74"/>
        <v>0.99264705882352944</v>
      </c>
      <c r="AF106" s="1193">
        <f t="shared" si="73"/>
        <v>0.97356828193832601</v>
      </c>
      <c r="AG106" s="36">
        <f t="shared" si="71"/>
        <v>0.9279069767441861</v>
      </c>
      <c r="AH106" s="58">
        <f t="shared" si="65"/>
        <v>0.93694362017804156</v>
      </c>
      <c r="AI106" s="58">
        <f t="shared" si="66"/>
        <v>0.91394843118981051</v>
      </c>
      <c r="AJ106" s="58">
        <f t="shared" si="63"/>
        <v>0.96328293736501081</v>
      </c>
      <c r="AK106" s="168">
        <f t="shared" si="62"/>
        <v>0.93634840871021774</v>
      </c>
      <c r="AL106" s="956">
        <f t="shared" si="72"/>
        <v>0.93265993265993263</v>
      </c>
      <c r="AM106" s="956">
        <f t="shared" si="70"/>
        <v>0.82517482517482521</v>
      </c>
      <c r="AN106" s="1877">
        <f t="shared" si="60"/>
        <v>0.83925399644760212</v>
      </c>
      <c r="AO106" s="1874">
        <f t="shared" si="59"/>
        <v>0.95208195637805682</v>
      </c>
      <c r="AP106" s="1874">
        <f t="shared" si="48"/>
        <v>0.93773790103317023</v>
      </c>
      <c r="AQ106" s="1874"/>
      <c r="AR106" s="1868">
        <f t="shared" si="40"/>
        <v>40399</v>
      </c>
    </row>
    <row r="107" spans="1:45" x14ac:dyDescent="0.25">
      <c r="A107" s="30">
        <v>40400</v>
      </c>
      <c r="B107" s="1180">
        <f t="shared" si="58"/>
        <v>2458.2222222222222</v>
      </c>
      <c r="C107" s="26">
        <f>C106+'WR DATA by date'!D109</f>
        <v>4377</v>
      </c>
      <c r="D107" s="26">
        <f>D106+'WR DATA by date'!I109</f>
        <v>3187</v>
      </c>
      <c r="E107" s="26">
        <f>E106+'WR DATA by date'!N109</f>
        <v>8543</v>
      </c>
      <c r="F107" s="26">
        <f>F106+'WR DATA by date'!S109</f>
        <v>7599</v>
      </c>
      <c r="G107" s="26">
        <f>G106+'WR DATA by date'!Y109</f>
        <v>1560</v>
      </c>
      <c r="H107" s="26">
        <f>H106+'WR DATA by date'!AD109</f>
        <v>1398</v>
      </c>
      <c r="I107" s="26">
        <f>I106+'WR DATA by date'!AJ109</f>
        <v>1900</v>
      </c>
      <c r="J107" s="28">
        <f>J106+'WR DATA by date'!AP109</f>
        <v>884</v>
      </c>
      <c r="K107" s="26">
        <f>K106+'WR DATA by date'!AV109</f>
        <v>401</v>
      </c>
      <c r="L107" s="26">
        <f>L106+'WR DATA by date'!BB109</f>
        <v>1265</v>
      </c>
      <c r="M107" s="26">
        <f>M106+'WR DATA by date'!BI109</f>
        <v>2946</v>
      </c>
      <c r="N107" s="189">
        <f>'WR DATA by date'!BP109+N106</f>
        <v>1340</v>
      </c>
      <c r="O107" s="189">
        <f>'WR DATA by date'!BW109+O106</f>
        <v>1134</v>
      </c>
      <c r="P107" s="26">
        <f>'WR DATA by date'!CD109+P106</f>
        <v>277</v>
      </c>
      <c r="Q107" s="26">
        <f>'WR DATA by date'!CK109+Q106</f>
        <v>120</v>
      </c>
      <c r="R107" s="1290">
        <f>'WR DATA by date'!CR109+R106</f>
        <v>950</v>
      </c>
      <c r="S107" s="1292">
        <f>'WR DATA by date'!CY109+S106</f>
        <v>2892</v>
      </c>
      <c r="T107" s="1236">
        <f>'WR DATA by date'!DF109+T106</f>
        <v>3475</v>
      </c>
      <c r="U107" s="232"/>
      <c r="W107" s="40">
        <v>40400</v>
      </c>
      <c r="X107" s="965">
        <f t="shared" si="42"/>
        <v>0.94825820887652923</v>
      </c>
      <c r="Y107" s="45">
        <f t="shared" ref="Y107:Y132" si="75">C107/C$155</f>
        <v>0.96879150066401065</v>
      </c>
      <c r="Z107" s="36">
        <f t="shared" si="64"/>
        <v>0.97164634146341466</v>
      </c>
      <c r="AA107" s="36">
        <f t="shared" si="61"/>
        <v>0.97400524455592297</v>
      </c>
      <c r="AB107" s="36">
        <f t="shared" si="67"/>
        <v>0.98713951675759937</v>
      </c>
      <c r="AC107" s="36">
        <f t="shared" si="68"/>
        <v>0.98671726755218214</v>
      </c>
      <c r="AD107" s="36">
        <f t="shared" si="69"/>
        <v>0.99219304471256209</v>
      </c>
      <c r="AE107" s="36">
        <f t="shared" si="74"/>
        <v>0.99789915966386555</v>
      </c>
      <c r="AF107" s="1193">
        <f t="shared" si="73"/>
        <v>0.97356828193832601</v>
      </c>
      <c r="AG107" s="36">
        <f t="shared" si="71"/>
        <v>0.93255813953488376</v>
      </c>
      <c r="AH107" s="58">
        <f t="shared" si="65"/>
        <v>0.93842729970326411</v>
      </c>
      <c r="AI107" s="58">
        <f t="shared" si="66"/>
        <v>0.91519105312208759</v>
      </c>
      <c r="AJ107" s="58">
        <f t="shared" si="63"/>
        <v>0.96472282217422611</v>
      </c>
      <c r="AK107" s="168">
        <f t="shared" si="62"/>
        <v>0.94974874371859297</v>
      </c>
      <c r="AL107" s="956">
        <f t="shared" si="72"/>
        <v>0.93265993265993263</v>
      </c>
      <c r="AM107" s="956">
        <f t="shared" si="70"/>
        <v>0.83916083916083917</v>
      </c>
      <c r="AN107" s="1877">
        <f t="shared" si="60"/>
        <v>0.84369449378330375</v>
      </c>
      <c r="AO107" s="1874">
        <f t="shared" si="59"/>
        <v>0.95571711830799733</v>
      </c>
      <c r="AP107" s="1874">
        <f t="shared" si="48"/>
        <v>0.94480696030451328</v>
      </c>
      <c r="AQ107" s="1874"/>
      <c r="AR107" s="1868">
        <f t="shared" si="40"/>
        <v>40400</v>
      </c>
    </row>
    <row r="108" spans="1:45" x14ac:dyDescent="0.25">
      <c r="A108" s="30">
        <v>40401</v>
      </c>
      <c r="B108" s="1180">
        <f t="shared" si="58"/>
        <v>2466.2777777777778</v>
      </c>
      <c r="C108" s="26">
        <f>C107+'WR DATA by date'!D110</f>
        <v>4384</v>
      </c>
      <c r="D108" s="26">
        <f>D107+'WR DATA by date'!I110</f>
        <v>3203</v>
      </c>
      <c r="E108" s="26">
        <f>E107+'WR DATA by date'!N110</f>
        <v>8547</v>
      </c>
      <c r="F108" s="26">
        <f>F107+'WR DATA by date'!S110</f>
        <v>7600</v>
      </c>
      <c r="G108" s="26">
        <f>G107+'WR DATA by date'!Y110</f>
        <v>1561</v>
      </c>
      <c r="H108" s="26">
        <f>H107+'WR DATA by date'!AD110</f>
        <v>1398</v>
      </c>
      <c r="I108" s="26">
        <f>I107+'WR DATA by date'!AJ110</f>
        <v>1900</v>
      </c>
      <c r="J108" s="28">
        <f>J107+'WR DATA by date'!AP110</f>
        <v>887</v>
      </c>
      <c r="K108" s="26">
        <f>K107+'WR DATA by date'!AV110</f>
        <v>408</v>
      </c>
      <c r="L108" s="26">
        <f>L107+'WR DATA by date'!BB110</f>
        <v>1271</v>
      </c>
      <c r="M108" s="26">
        <f>M107+'WR DATA by date'!BI110</f>
        <v>2956</v>
      </c>
      <c r="N108" s="189">
        <f>'WR DATA by date'!BP110+N107</f>
        <v>1358</v>
      </c>
      <c r="O108" s="189">
        <f>'WR DATA by date'!BW110+O107</f>
        <v>1134</v>
      </c>
      <c r="P108" s="26">
        <f>'WR DATA by date'!CD110+P107</f>
        <v>281</v>
      </c>
      <c r="Q108" s="26">
        <f>'WR DATA by date'!CK110+Q107</f>
        <v>120</v>
      </c>
      <c r="R108" s="1290">
        <f>'WR DATA by date'!CR110+R107</f>
        <v>977</v>
      </c>
      <c r="S108" s="1292">
        <f>'WR DATA by date'!CY110+S107</f>
        <v>2930</v>
      </c>
      <c r="T108" s="1236">
        <f>'WR DATA by date'!DF110+T107</f>
        <v>3478</v>
      </c>
      <c r="U108" s="232"/>
      <c r="W108" s="40">
        <v>40401</v>
      </c>
      <c r="X108" s="965">
        <f t="shared" si="42"/>
        <v>0.95373407850357195</v>
      </c>
      <c r="Y108" s="45">
        <f t="shared" si="75"/>
        <v>0.97034085878707388</v>
      </c>
      <c r="Z108" s="36">
        <f t="shared" si="64"/>
        <v>0.97652439024390247</v>
      </c>
      <c r="AA108" s="36">
        <f t="shared" si="61"/>
        <v>0.97446129289704708</v>
      </c>
      <c r="AB108" s="36">
        <f t="shared" si="67"/>
        <v>0.98726942062873468</v>
      </c>
      <c r="AC108" s="36">
        <f t="shared" si="68"/>
        <v>0.98734977862112583</v>
      </c>
      <c r="AD108" s="36">
        <f t="shared" si="69"/>
        <v>0.99219304471256209</v>
      </c>
      <c r="AE108" s="36">
        <f t="shared" si="74"/>
        <v>0.99789915966386555</v>
      </c>
      <c r="AF108" s="1193">
        <f t="shared" si="73"/>
        <v>0.97687224669603523</v>
      </c>
      <c r="AG108" s="36">
        <f t="shared" si="71"/>
        <v>0.94883720930232562</v>
      </c>
      <c r="AH108" s="58">
        <f t="shared" si="65"/>
        <v>0.94287833827893175</v>
      </c>
      <c r="AI108" s="58">
        <f t="shared" si="66"/>
        <v>0.91829760795278037</v>
      </c>
      <c r="AJ108" s="58">
        <f t="shared" si="63"/>
        <v>0.97768178545716344</v>
      </c>
      <c r="AK108" s="168">
        <f t="shared" si="62"/>
        <v>0.94974874371859297</v>
      </c>
      <c r="AL108" s="956">
        <f t="shared" si="72"/>
        <v>0.94612794612794615</v>
      </c>
      <c r="AM108" s="956">
        <f t="shared" si="70"/>
        <v>0.83916083916083917</v>
      </c>
      <c r="AN108" s="1877">
        <f t="shared" si="60"/>
        <v>0.86767317939609234</v>
      </c>
      <c r="AO108" s="1874">
        <f t="shared" si="59"/>
        <v>0.96827495042961009</v>
      </c>
      <c r="AP108" s="1874">
        <f t="shared" si="48"/>
        <v>0.94562262098966832</v>
      </c>
      <c r="AQ108" s="1874"/>
      <c r="AR108" s="1868">
        <f t="shared" si="40"/>
        <v>40401</v>
      </c>
    </row>
    <row r="109" spans="1:45" x14ac:dyDescent="0.25">
      <c r="A109" s="30">
        <v>40402</v>
      </c>
      <c r="B109" s="1180">
        <f t="shared" si="58"/>
        <v>2475.3888888888887</v>
      </c>
      <c r="C109" s="26">
        <f>C108+'WR DATA by date'!D111</f>
        <v>4384</v>
      </c>
      <c r="D109" s="26">
        <f>D108+'WR DATA by date'!I111</f>
        <v>3203</v>
      </c>
      <c r="E109" s="26">
        <f>E108+'WR DATA by date'!N111</f>
        <v>8565</v>
      </c>
      <c r="F109" s="26">
        <f>F108+'WR DATA by date'!S111</f>
        <v>7608</v>
      </c>
      <c r="G109" s="26">
        <f>G108+'WR DATA by date'!Y111</f>
        <v>1562</v>
      </c>
      <c r="H109" s="26">
        <f>H108+'WR DATA by date'!AD111</f>
        <v>1401</v>
      </c>
      <c r="I109" s="26">
        <f>I108+'WR DATA by date'!AJ111</f>
        <v>1900</v>
      </c>
      <c r="J109" s="28">
        <f>J108+'WR DATA by date'!AP111</f>
        <v>890</v>
      </c>
      <c r="K109" s="26">
        <f>K108+'WR DATA by date'!AV111</f>
        <v>408</v>
      </c>
      <c r="L109" s="26">
        <f>L108+'WR DATA by date'!BB111</f>
        <v>1292</v>
      </c>
      <c r="M109" s="26">
        <f>M108+'WR DATA by date'!BI111</f>
        <v>3002</v>
      </c>
      <c r="N109" s="189">
        <f>'WR DATA by date'!BP111+N108</f>
        <v>1358</v>
      </c>
      <c r="O109" s="189">
        <f>'WR DATA by date'!BW111+O108</f>
        <v>1140</v>
      </c>
      <c r="P109" s="26">
        <f>'WR DATA by date'!CD111+P108</f>
        <v>282</v>
      </c>
      <c r="Q109" s="26">
        <f>'WR DATA by date'!CK111+Q108</f>
        <v>122</v>
      </c>
      <c r="R109" s="1290">
        <f>'WR DATA by date'!CR111+R108</f>
        <v>1010</v>
      </c>
      <c r="S109" s="1292">
        <f>'WR DATA by date'!CY111+S108</f>
        <v>2930</v>
      </c>
      <c r="T109" s="1236">
        <f>'WR DATA by date'!DF111+T108</f>
        <v>3500</v>
      </c>
      <c r="U109" s="232"/>
      <c r="W109" s="40">
        <v>40402</v>
      </c>
      <c r="X109" s="965">
        <f t="shared" si="42"/>
        <v>0.95910590174127164</v>
      </c>
      <c r="Y109" s="45">
        <f t="shared" si="75"/>
        <v>0.97034085878707388</v>
      </c>
      <c r="Z109" s="36">
        <f t="shared" si="64"/>
        <v>0.97652439024390247</v>
      </c>
      <c r="AA109" s="36">
        <f t="shared" si="61"/>
        <v>0.97651351043210577</v>
      </c>
      <c r="AB109" s="36">
        <f t="shared" si="67"/>
        <v>0.98830865159781767</v>
      </c>
      <c r="AC109" s="36">
        <f t="shared" si="68"/>
        <v>0.98798228969006963</v>
      </c>
      <c r="AD109" s="36">
        <f t="shared" si="69"/>
        <v>0.99432221433640877</v>
      </c>
      <c r="AE109" s="36">
        <f t="shared" si="74"/>
        <v>0.99789915966386555</v>
      </c>
      <c r="AF109" s="1193">
        <f t="shared" si="73"/>
        <v>0.98017621145374445</v>
      </c>
      <c r="AG109" s="36">
        <f t="shared" si="71"/>
        <v>0.94883720930232562</v>
      </c>
      <c r="AH109" s="58">
        <f t="shared" si="65"/>
        <v>0.95845697329376855</v>
      </c>
      <c r="AI109" s="58">
        <f t="shared" si="66"/>
        <v>0.93258776017396705</v>
      </c>
      <c r="AJ109" s="58">
        <f t="shared" si="63"/>
        <v>0.97768178545716344</v>
      </c>
      <c r="AK109" s="168">
        <f t="shared" si="62"/>
        <v>0.95477386934673369</v>
      </c>
      <c r="AL109" s="956">
        <f t="shared" si="72"/>
        <v>0.9494949494949495</v>
      </c>
      <c r="AM109" s="956">
        <f t="shared" si="70"/>
        <v>0.85314685314685312</v>
      </c>
      <c r="AN109" s="1877">
        <f t="shared" si="60"/>
        <v>0.89698046181172286</v>
      </c>
      <c r="AO109" s="1874">
        <f t="shared" si="59"/>
        <v>0.96827495042961009</v>
      </c>
      <c r="AP109" s="1874">
        <f t="shared" si="48"/>
        <v>0.95160413268080479</v>
      </c>
      <c r="AQ109" s="1874"/>
      <c r="AR109" s="1868">
        <f t="shared" si="40"/>
        <v>40402</v>
      </c>
    </row>
    <row r="110" spans="1:45" x14ac:dyDescent="0.25">
      <c r="A110" s="30">
        <v>40403</v>
      </c>
      <c r="B110" s="1180">
        <f t="shared" si="58"/>
        <v>2486.6666666666665</v>
      </c>
      <c r="C110" s="26">
        <f>C109+'WR DATA by date'!D112</f>
        <v>4421</v>
      </c>
      <c r="D110" s="26">
        <f>D109+'WR DATA by date'!I112</f>
        <v>3214</v>
      </c>
      <c r="E110" s="26">
        <f>E109+'WR DATA by date'!N112</f>
        <v>8617</v>
      </c>
      <c r="F110" s="26">
        <f>F109+'WR DATA by date'!S112</f>
        <v>7634</v>
      </c>
      <c r="G110" s="26">
        <f>G109+'WR DATA by date'!Y112</f>
        <v>1569</v>
      </c>
      <c r="H110" s="26">
        <f>H109+'WR DATA by date'!AD112</f>
        <v>1404</v>
      </c>
      <c r="I110" s="26">
        <f>I109+'WR DATA by date'!AJ112</f>
        <v>1901</v>
      </c>
      <c r="J110" s="28">
        <f>J109+'WR DATA by date'!AP112</f>
        <v>890</v>
      </c>
      <c r="K110" s="26">
        <f>K109+'WR DATA by date'!AV112</f>
        <v>408</v>
      </c>
      <c r="L110" s="26">
        <f>L109+'WR DATA by date'!BB112</f>
        <v>1292</v>
      </c>
      <c r="M110" s="26">
        <f>M109+'WR DATA by date'!BI112</f>
        <v>3003</v>
      </c>
      <c r="N110" s="189">
        <f>'WR DATA by date'!BP112+N109</f>
        <v>1358</v>
      </c>
      <c r="O110" s="189">
        <f>'WR DATA by date'!BW112+O109</f>
        <v>1153</v>
      </c>
      <c r="P110" s="26">
        <f>'WR DATA by date'!CD112+P109</f>
        <v>283</v>
      </c>
      <c r="Q110" s="54">
        <f>'WR DATA by date'!CK112+Q109</f>
        <v>125</v>
      </c>
      <c r="R110" s="1290">
        <f>'WR DATA by date'!CR112+R109</f>
        <v>1012</v>
      </c>
      <c r="S110" s="1292">
        <f>'WR DATA by date'!CY112+S109</f>
        <v>2932</v>
      </c>
      <c r="T110" s="1236">
        <f>'WR DATA by date'!DF112+T109</f>
        <v>3544</v>
      </c>
      <c r="U110" s="232"/>
      <c r="W110" s="40">
        <v>40403</v>
      </c>
      <c r="X110" s="965">
        <f t="shared" si="42"/>
        <v>0.96343233629952907</v>
      </c>
      <c r="Y110" s="45">
        <f t="shared" si="75"/>
        <v>0.97853032315183708</v>
      </c>
      <c r="Z110" s="36">
        <f t="shared" si="64"/>
        <v>0.97987804878048779</v>
      </c>
      <c r="AA110" s="36">
        <f t="shared" si="61"/>
        <v>0.98244213886671983</v>
      </c>
      <c r="AB110" s="36">
        <f t="shared" si="67"/>
        <v>0.99168615224733692</v>
      </c>
      <c r="AC110" s="36">
        <f t="shared" si="68"/>
        <v>0.99240986717267554</v>
      </c>
      <c r="AD110" s="36">
        <f t="shared" si="69"/>
        <v>0.99645138396025545</v>
      </c>
      <c r="AE110" s="36">
        <f t="shared" si="74"/>
        <v>0.99842436974789917</v>
      </c>
      <c r="AF110" s="1193">
        <f t="shared" si="73"/>
        <v>0.98017621145374445</v>
      </c>
      <c r="AG110" s="36">
        <f t="shared" si="71"/>
        <v>0.94883720930232562</v>
      </c>
      <c r="AH110" s="58">
        <f t="shared" si="65"/>
        <v>0.95845697329376855</v>
      </c>
      <c r="AI110" s="58">
        <f t="shared" si="66"/>
        <v>0.93289841565703635</v>
      </c>
      <c r="AJ110" s="58">
        <f t="shared" si="63"/>
        <v>0.97768178545716344</v>
      </c>
      <c r="AK110" s="168">
        <f t="shared" si="62"/>
        <v>0.96566164154103851</v>
      </c>
      <c r="AL110" s="956">
        <f t="shared" si="72"/>
        <v>0.95286195286195285</v>
      </c>
      <c r="AM110" s="956">
        <f t="shared" si="70"/>
        <v>0.87412587412587417</v>
      </c>
      <c r="AN110" s="1877">
        <f t="shared" si="60"/>
        <v>0.89875666074600358</v>
      </c>
      <c r="AO110" s="1874">
        <f t="shared" si="59"/>
        <v>0.96893588896232652</v>
      </c>
      <c r="AP110" s="1874">
        <f t="shared" si="48"/>
        <v>0.96356715606307775</v>
      </c>
      <c r="AQ110" s="1874"/>
      <c r="AR110" s="1868">
        <f t="shared" si="40"/>
        <v>40403</v>
      </c>
    </row>
    <row r="111" spans="1:45" x14ac:dyDescent="0.25">
      <c r="A111" s="30">
        <v>40404</v>
      </c>
      <c r="B111" s="1180">
        <f t="shared" si="58"/>
        <v>2492.4444444444443</v>
      </c>
      <c r="C111" s="26">
        <f>C110+'WR DATA by date'!D113</f>
        <v>4425</v>
      </c>
      <c r="D111" s="26">
        <f>D110+'WR DATA by date'!I113</f>
        <v>3237</v>
      </c>
      <c r="E111" s="26">
        <f>E110+'WR DATA by date'!N113</f>
        <v>8618</v>
      </c>
      <c r="F111" s="26">
        <f>F110+'WR DATA by date'!S113</f>
        <v>7636</v>
      </c>
      <c r="G111" s="26">
        <f>G110+'WR DATA by date'!Y113</f>
        <v>1569</v>
      </c>
      <c r="H111" s="26">
        <f>H110+'WR DATA by date'!AD113</f>
        <v>1404</v>
      </c>
      <c r="I111" s="26">
        <f>I110+'WR DATA by date'!AJ113</f>
        <v>1901</v>
      </c>
      <c r="J111" s="28">
        <f>J110+'WR DATA by date'!AP113</f>
        <v>890</v>
      </c>
      <c r="K111" s="26">
        <f>K110+'WR DATA by date'!AV113</f>
        <v>416</v>
      </c>
      <c r="L111" s="26">
        <f>L110+'WR DATA by date'!BB113</f>
        <v>1299</v>
      </c>
      <c r="M111" s="26">
        <f>M110+'WR DATA by date'!BI113</f>
        <v>3014</v>
      </c>
      <c r="N111" s="189">
        <f>'WR DATA by date'!BP113+N110</f>
        <v>1367</v>
      </c>
      <c r="O111" s="189">
        <f>'WR DATA by date'!BW113+O110</f>
        <v>1154</v>
      </c>
      <c r="P111" s="26">
        <f>'WR DATA by date'!CD113+P110</f>
        <v>287</v>
      </c>
      <c r="Q111" s="26">
        <f>'WR DATA by date'!CK113+Q110</f>
        <v>126</v>
      </c>
      <c r="R111" s="1290">
        <f>'WR DATA by date'!CR113+R110</f>
        <v>1022</v>
      </c>
      <c r="S111" s="1292">
        <f>'WR DATA by date'!CY113+S110</f>
        <v>2954</v>
      </c>
      <c r="T111" s="1236">
        <f>'WR DATA by date'!DF113+T110</f>
        <v>3545</v>
      </c>
      <c r="U111" s="232"/>
      <c r="W111" s="40">
        <v>40404</v>
      </c>
      <c r="X111" s="965">
        <f t="shared" si="42"/>
        <v>0.96785941022897781</v>
      </c>
      <c r="Y111" s="45">
        <f t="shared" si="75"/>
        <v>0.97941567065073043</v>
      </c>
      <c r="Z111" s="36">
        <f t="shared" si="64"/>
        <v>0.98689024390243907</v>
      </c>
      <c r="AA111" s="36">
        <f t="shared" si="61"/>
        <v>0.98255615095200088</v>
      </c>
      <c r="AB111" s="36">
        <f t="shared" si="67"/>
        <v>0.99194595998960766</v>
      </c>
      <c r="AC111" s="36">
        <f t="shared" si="68"/>
        <v>0.99240986717267554</v>
      </c>
      <c r="AD111" s="36">
        <f t="shared" si="69"/>
        <v>0.99645138396025545</v>
      </c>
      <c r="AE111" s="36">
        <f t="shared" si="74"/>
        <v>0.99842436974789917</v>
      </c>
      <c r="AF111" s="1193">
        <f t="shared" si="73"/>
        <v>0.98017621145374445</v>
      </c>
      <c r="AG111" s="36">
        <f t="shared" si="71"/>
        <v>0.96744186046511627</v>
      </c>
      <c r="AH111" s="58">
        <f t="shared" si="65"/>
        <v>0.96364985163204753</v>
      </c>
      <c r="AI111" s="58">
        <f t="shared" si="66"/>
        <v>0.93631562597079843</v>
      </c>
      <c r="AJ111" s="58">
        <f t="shared" si="63"/>
        <v>0.98416126709863216</v>
      </c>
      <c r="AK111" s="168">
        <f t="shared" si="62"/>
        <v>0.96649916247906198</v>
      </c>
      <c r="AL111" s="956">
        <f t="shared" si="72"/>
        <v>0.96632996632996637</v>
      </c>
      <c r="AM111" s="956">
        <f t="shared" si="70"/>
        <v>0.88111888111888115</v>
      </c>
      <c r="AN111" s="1877">
        <f t="shared" si="60"/>
        <v>0.90763765541740671</v>
      </c>
      <c r="AO111" s="1874">
        <f t="shared" si="59"/>
        <v>0.97620621282220754</v>
      </c>
      <c r="AP111" s="1874">
        <f t="shared" si="48"/>
        <v>0.96383904295812939</v>
      </c>
      <c r="AQ111" s="1874"/>
      <c r="AR111" s="1868">
        <f t="shared" si="40"/>
        <v>40404</v>
      </c>
    </row>
    <row r="112" spans="1:45" x14ac:dyDescent="0.25">
      <c r="A112" s="30">
        <v>40405</v>
      </c>
      <c r="B112" s="1180">
        <f t="shared" si="58"/>
        <v>2498.3888888888887</v>
      </c>
      <c r="C112" s="26">
        <f>C111+'WR DATA by date'!D114</f>
        <v>4425</v>
      </c>
      <c r="D112" s="26">
        <f>D111+'WR DATA by date'!I114</f>
        <v>3237</v>
      </c>
      <c r="E112" s="26">
        <f>E111+'WR DATA by date'!N114</f>
        <v>8625</v>
      </c>
      <c r="F112" s="26">
        <f>F111+'WR DATA by date'!S114</f>
        <v>7638</v>
      </c>
      <c r="G112" s="26">
        <f>G111+'WR DATA by date'!Y114</f>
        <v>1569</v>
      </c>
      <c r="H112" s="26">
        <f>H111+'WR DATA by date'!AD114</f>
        <v>1404</v>
      </c>
      <c r="I112" s="26">
        <f>I111+'WR DATA by date'!AJ114</f>
        <v>1901</v>
      </c>
      <c r="J112" s="28">
        <f>J111+'WR DATA by date'!AP114</f>
        <v>894</v>
      </c>
      <c r="K112" s="26">
        <f>K111+'WR DATA by date'!AV114</f>
        <v>416</v>
      </c>
      <c r="L112" s="26">
        <f>L111+'WR DATA by date'!BB114</f>
        <v>1313</v>
      </c>
      <c r="M112" s="26">
        <f>M111+'WR DATA by date'!BI114</f>
        <v>3073</v>
      </c>
      <c r="N112" s="189">
        <f>'WR DATA by date'!BP114+N111</f>
        <v>1367</v>
      </c>
      <c r="O112" s="189">
        <f>'WR DATA by date'!BW114+O111</f>
        <v>1154</v>
      </c>
      <c r="P112" s="26">
        <f>'WR DATA by date'!CD114+P111</f>
        <v>287</v>
      </c>
      <c r="Q112" s="26">
        <f>'WR DATA by date'!CK114+Q111</f>
        <v>130</v>
      </c>
      <c r="R112" s="1290">
        <f>'WR DATA by date'!CR114+R111</f>
        <v>1033</v>
      </c>
      <c r="S112" s="1292">
        <f>'WR DATA by date'!CY114+S111</f>
        <v>2954</v>
      </c>
      <c r="T112" s="1236">
        <f>'WR DATA by date'!DF114+T111</f>
        <v>3551</v>
      </c>
      <c r="U112" s="232"/>
      <c r="W112" s="40">
        <v>40405</v>
      </c>
      <c r="X112" s="965">
        <f t="shared" si="42"/>
        <v>0.97194552424794312</v>
      </c>
      <c r="Y112" s="45">
        <f t="shared" si="75"/>
        <v>0.97941567065073043</v>
      </c>
      <c r="Z112" s="36">
        <f t="shared" si="64"/>
        <v>0.98689024390243907</v>
      </c>
      <c r="AA112" s="36">
        <f t="shared" si="61"/>
        <v>0.98335423554896817</v>
      </c>
      <c r="AB112" s="36">
        <f t="shared" si="67"/>
        <v>0.99220576773187841</v>
      </c>
      <c r="AC112" s="36">
        <f t="shared" si="68"/>
        <v>0.99240986717267554</v>
      </c>
      <c r="AD112" s="36">
        <f t="shared" si="69"/>
        <v>0.99645138396025545</v>
      </c>
      <c r="AE112" s="36">
        <f t="shared" si="74"/>
        <v>0.99842436974789917</v>
      </c>
      <c r="AF112" s="1193">
        <f t="shared" si="73"/>
        <v>0.98458149779735682</v>
      </c>
      <c r="AG112" s="36">
        <f t="shared" si="71"/>
        <v>0.96744186046511627</v>
      </c>
      <c r="AH112" s="58">
        <f t="shared" si="65"/>
        <v>0.97403560830860536</v>
      </c>
      <c r="AI112" s="58">
        <f t="shared" si="66"/>
        <v>0.95464429947188567</v>
      </c>
      <c r="AJ112" s="58">
        <f t="shared" si="63"/>
        <v>0.98416126709863216</v>
      </c>
      <c r="AK112" s="168">
        <f t="shared" si="62"/>
        <v>0.96649916247906198</v>
      </c>
      <c r="AL112" s="956">
        <f t="shared" si="72"/>
        <v>0.96632996632996637</v>
      </c>
      <c r="AM112" s="956">
        <f t="shared" si="70"/>
        <v>0.90909090909090906</v>
      </c>
      <c r="AN112" s="1877">
        <f t="shared" si="60"/>
        <v>0.91740674955595025</v>
      </c>
      <c r="AO112" s="1874">
        <f t="shared" si="59"/>
        <v>0.97620621282220754</v>
      </c>
      <c r="AP112" s="1874">
        <f t="shared" si="48"/>
        <v>0.96547036432843936</v>
      </c>
      <c r="AQ112" s="1874"/>
      <c r="AR112" s="1868">
        <f t="shared" si="40"/>
        <v>40405</v>
      </c>
      <c r="AS112" s="1229">
        <f>AVERAGE(Y112:AL112)</f>
        <v>0.98048894290467647</v>
      </c>
    </row>
    <row r="113" spans="1:44" x14ac:dyDescent="0.25">
      <c r="A113" s="30">
        <v>40406</v>
      </c>
      <c r="B113" s="1180">
        <f t="shared" si="58"/>
        <v>2509</v>
      </c>
      <c r="C113" s="26">
        <f>C112+'WR DATA by date'!D115</f>
        <v>4472</v>
      </c>
      <c r="D113" s="26">
        <f>D112+'WR DATA by date'!I115</f>
        <v>3239</v>
      </c>
      <c r="E113" s="26">
        <f>E112+'WR DATA by date'!N115</f>
        <v>8683</v>
      </c>
      <c r="F113" s="26">
        <f>F112+'WR DATA by date'!S115</f>
        <v>7660</v>
      </c>
      <c r="G113" s="26">
        <f>G112+'WR DATA by date'!Y115</f>
        <v>1572</v>
      </c>
      <c r="H113" s="26">
        <f>H112+'WR DATA by date'!AD115</f>
        <v>1408</v>
      </c>
      <c r="I113" s="26">
        <f>I112+'WR DATA by date'!AJ115</f>
        <v>1902</v>
      </c>
      <c r="J113" s="28">
        <f>J112+'WR DATA by date'!AP115</f>
        <v>894</v>
      </c>
      <c r="K113" s="26">
        <f>K112+'WR DATA by date'!AV115</f>
        <v>416</v>
      </c>
      <c r="L113" s="26">
        <f>L112+'WR DATA by date'!BB115</f>
        <v>1313</v>
      </c>
      <c r="M113" s="26">
        <f>M112+'WR DATA by date'!BI115</f>
        <v>3073</v>
      </c>
      <c r="N113" s="189">
        <f>'WR DATA by date'!BP115+N112</f>
        <v>1368</v>
      </c>
      <c r="O113" s="189">
        <f>'WR DATA by date'!BW115+O112</f>
        <v>1168</v>
      </c>
      <c r="P113" s="26">
        <f>'WR DATA by date'!CD115+P112</f>
        <v>288</v>
      </c>
      <c r="Q113" s="26">
        <f>'WR DATA by date'!CK115+Q112</f>
        <v>131</v>
      </c>
      <c r="R113" s="1290">
        <f>'WR DATA by date'!CR115+R112</f>
        <v>1037</v>
      </c>
      <c r="S113" s="1292">
        <f>'WR DATA by date'!CY115+S112</f>
        <v>2957</v>
      </c>
      <c r="T113" s="1236">
        <f>'WR DATA by date'!DF115+T112</f>
        <v>3581</v>
      </c>
      <c r="U113" s="232"/>
      <c r="W113" s="40">
        <v>40406</v>
      </c>
      <c r="X113" s="965">
        <f t="shared" si="42"/>
        <v>0.9753483281290336</v>
      </c>
      <c r="Y113" s="45">
        <f t="shared" si="75"/>
        <v>0.98981850376272684</v>
      </c>
      <c r="Z113" s="36">
        <f t="shared" si="64"/>
        <v>0.98750000000000004</v>
      </c>
      <c r="AA113" s="36">
        <f t="shared" si="61"/>
        <v>0.98996693649526846</v>
      </c>
      <c r="AB113" s="36">
        <f t="shared" si="67"/>
        <v>0.99506365289685628</v>
      </c>
      <c r="AC113" s="36">
        <f t="shared" si="68"/>
        <v>0.9943074003795066</v>
      </c>
      <c r="AD113" s="36">
        <f t="shared" si="69"/>
        <v>0.99929027679205107</v>
      </c>
      <c r="AE113" s="36">
        <f t="shared" si="74"/>
        <v>0.99894957983193278</v>
      </c>
      <c r="AF113" s="1193">
        <f t="shared" si="73"/>
        <v>0.98458149779735682</v>
      </c>
      <c r="AG113" s="36">
        <f t="shared" si="71"/>
        <v>0.96744186046511627</v>
      </c>
      <c r="AH113" s="58">
        <f t="shared" si="65"/>
        <v>0.97403560830860536</v>
      </c>
      <c r="AI113" s="58">
        <f t="shared" si="66"/>
        <v>0.95464429947188567</v>
      </c>
      <c r="AJ113" s="58">
        <f t="shared" si="63"/>
        <v>0.98488120950323976</v>
      </c>
      <c r="AK113" s="168">
        <f t="shared" si="62"/>
        <v>0.97822445561139026</v>
      </c>
      <c r="AL113" s="956">
        <f t="shared" si="72"/>
        <v>0.96969696969696972</v>
      </c>
      <c r="AM113" s="956">
        <f t="shared" si="70"/>
        <v>0.91608391608391604</v>
      </c>
      <c r="AN113" s="1877">
        <f t="shared" si="60"/>
        <v>0.92095914742451157</v>
      </c>
      <c r="AO113" s="1874">
        <f t="shared" si="59"/>
        <v>0.97719762062128224</v>
      </c>
      <c r="AP113" s="1874">
        <f t="shared" si="48"/>
        <v>0.97362697117998909</v>
      </c>
      <c r="AQ113" s="1874"/>
      <c r="AR113" s="1868">
        <f t="shared" si="40"/>
        <v>40406</v>
      </c>
    </row>
    <row r="114" spans="1:44" x14ac:dyDescent="0.25">
      <c r="A114" s="30">
        <v>40407</v>
      </c>
      <c r="B114" s="1180">
        <f t="shared" si="58"/>
        <v>2512.6111111111113</v>
      </c>
      <c r="C114" s="26">
        <f>C113+'WR DATA by date'!D116</f>
        <v>4474</v>
      </c>
      <c r="D114" s="26">
        <f>D113+'WR DATA by date'!I116</f>
        <v>3259</v>
      </c>
      <c r="E114" s="26">
        <f>E113+'WR DATA by date'!N116</f>
        <v>8684</v>
      </c>
      <c r="F114" s="26">
        <f>F113+'WR DATA by date'!S116</f>
        <v>7660</v>
      </c>
      <c r="G114" s="26">
        <f>G113+'WR DATA by date'!Y116</f>
        <v>1572</v>
      </c>
      <c r="H114" s="26">
        <f>H113+'WR DATA by date'!AD116</f>
        <v>1408</v>
      </c>
      <c r="I114" s="26">
        <f>I113+'WR DATA by date'!AJ116</f>
        <v>1902</v>
      </c>
      <c r="J114" s="28">
        <f>J113+'WR DATA by date'!AP116</f>
        <v>896</v>
      </c>
      <c r="K114" s="26">
        <f>K113+'WR DATA by date'!AV116</f>
        <v>420</v>
      </c>
      <c r="L114" s="26">
        <f>L113+'WR DATA by date'!BB116</f>
        <v>1313</v>
      </c>
      <c r="M114" s="26">
        <f>M113+'WR DATA by date'!BI116</f>
        <v>3079</v>
      </c>
      <c r="N114" s="189">
        <f>'WR DATA by date'!BP116+N113</f>
        <v>1379</v>
      </c>
      <c r="O114" s="189">
        <f>'WR DATA by date'!BW116+O113</f>
        <v>1168</v>
      </c>
      <c r="P114" s="26">
        <f>'WR DATA by date'!CD116+P113</f>
        <v>291</v>
      </c>
      <c r="Q114" s="26">
        <f>'WR DATA by date'!CK116+Q113</f>
        <v>132</v>
      </c>
      <c r="R114" s="1290">
        <f>'WR DATA by date'!CR116+R113</f>
        <v>1041</v>
      </c>
      <c r="S114" s="1292">
        <f>'WR DATA by date'!CY116+S113</f>
        <v>2968</v>
      </c>
      <c r="T114" s="1236">
        <f>'WR DATA by date'!DF116+T113</f>
        <v>3581</v>
      </c>
      <c r="U114" s="232"/>
      <c r="W114" s="40">
        <v>40407</v>
      </c>
      <c r="X114" s="965">
        <f t="shared" si="42"/>
        <v>0.97824966656265344</v>
      </c>
      <c r="Y114" s="45">
        <f t="shared" si="75"/>
        <v>0.99026117751217357</v>
      </c>
      <c r="Z114" s="36">
        <f t="shared" si="64"/>
        <v>0.99359756097560981</v>
      </c>
      <c r="AA114" s="36">
        <f t="shared" si="61"/>
        <v>0.99008094858054951</v>
      </c>
      <c r="AB114" s="36">
        <f t="shared" si="67"/>
        <v>0.99506365289685628</v>
      </c>
      <c r="AC114" s="36">
        <f t="shared" si="68"/>
        <v>0.9943074003795066</v>
      </c>
      <c r="AD114" s="36">
        <f t="shared" si="69"/>
        <v>0.99929027679205107</v>
      </c>
      <c r="AE114" s="36">
        <f t="shared" si="74"/>
        <v>0.99894957983193278</v>
      </c>
      <c r="AF114" s="1193">
        <f t="shared" si="73"/>
        <v>0.986784140969163</v>
      </c>
      <c r="AG114" s="36">
        <f t="shared" si="71"/>
        <v>0.97674418604651159</v>
      </c>
      <c r="AH114" s="58">
        <f t="shared" si="65"/>
        <v>0.97403560830860536</v>
      </c>
      <c r="AI114" s="58">
        <f t="shared" si="66"/>
        <v>0.95650823237030136</v>
      </c>
      <c r="AJ114" s="58">
        <f t="shared" si="63"/>
        <v>0.99280057595392368</v>
      </c>
      <c r="AK114" s="168">
        <f t="shared" si="62"/>
        <v>0.97822445561139026</v>
      </c>
      <c r="AL114" s="956">
        <f t="shared" si="72"/>
        <v>0.97979797979797978</v>
      </c>
      <c r="AM114" s="956">
        <f t="shared" si="70"/>
        <v>0.92307692307692313</v>
      </c>
      <c r="AN114" s="1877">
        <f t="shared" si="60"/>
        <v>0.92451154529307278</v>
      </c>
      <c r="AO114" s="1874">
        <f t="shared" si="59"/>
        <v>0.98083278255122275</v>
      </c>
      <c r="AP114" s="1874">
        <f t="shared" si="48"/>
        <v>0.97362697117998909</v>
      </c>
      <c r="AQ114" s="1874"/>
      <c r="AR114" s="1868">
        <f t="shared" si="40"/>
        <v>40407</v>
      </c>
    </row>
    <row r="115" spans="1:44" x14ac:dyDescent="0.25">
      <c r="A115" s="30">
        <v>40408</v>
      </c>
      <c r="B115" s="1180">
        <f t="shared" si="58"/>
        <v>2518.2222222222222</v>
      </c>
      <c r="C115" s="26">
        <f>C114+'WR DATA by date'!D117</f>
        <v>4474</v>
      </c>
      <c r="D115" s="26">
        <f>D114+'WR DATA by date'!I117</f>
        <v>3259</v>
      </c>
      <c r="E115" s="26">
        <f>E114+'WR DATA by date'!N117</f>
        <v>8691</v>
      </c>
      <c r="F115" s="26">
        <f>F114+'WR DATA by date'!S117</f>
        <v>7662</v>
      </c>
      <c r="G115" s="26">
        <f>G114+'WR DATA by date'!Y117</f>
        <v>1574</v>
      </c>
      <c r="H115" s="26">
        <f>H114+'WR DATA by date'!AD117</f>
        <v>1408</v>
      </c>
      <c r="I115" s="26">
        <f>I114+'WR DATA by date'!AJ117</f>
        <v>1902</v>
      </c>
      <c r="J115" s="28">
        <f>J114+'WR DATA by date'!AP117</f>
        <v>900</v>
      </c>
      <c r="K115" s="26">
        <f>K114+'WR DATA by date'!AV117</f>
        <v>420</v>
      </c>
      <c r="L115" s="26">
        <f>L114+'WR DATA by date'!BB117</f>
        <v>1329</v>
      </c>
      <c r="M115" s="26">
        <f>M114+'WR DATA by date'!BI117</f>
        <v>3121</v>
      </c>
      <c r="N115" s="189">
        <f>'WR DATA by date'!BP117+N114</f>
        <v>1379</v>
      </c>
      <c r="O115" s="189">
        <f>'WR DATA by date'!BW117+O114</f>
        <v>1170</v>
      </c>
      <c r="P115" s="26">
        <f>'WR DATA by date'!CD117+P114</f>
        <v>291</v>
      </c>
      <c r="Q115" s="26">
        <f>'WR DATA by date'!CK117+Q114</f>
        <v>134</v>
      </c>
      <c r="R115" s="1290">
        <f>'WR DATA by date'!CR117+R114</f>
        <v>1058</v>
      </c>
      <c r="S115" s="1292">
        <f>'WR DATA by date'!CY117+S114</f>
        <v>2968</v>
      </c>
      <c r="T115" s="1236">
        <f>'WR DATA by date'!DF117+T114</f>
        <v>3588</v>
      </c>
      <c r="U115" s="232"/>
      <c r="W115" s="40">
        <v>40408</v>
      </c>
      <c r="X115" s="965">
        <f t="shared" si="42"/>
        <v>0.98182228447266651</v>
      </c>
      <c r="Y115" s="45">
        <f t="shared" si="75"/>
        <v>0.99026117751217357</v>
      </c>
      <c r="Z115" s="36">
        <f t="shared" si="64"/>
        <v>0.99359756097560981</v>
      </c>
      <c r="AA115" s="36">
        <f t="shared" si="61"/>
        <v>0.9908790331775168</v>
      </c>
      <c r="AB115" s="36">
        <f t="shared" si="67"/>
        <v>0.99532346063912702</v>
      </c>
      <c r="AC115" s="36">
        <f t="shared" si="68"/>
        <v>0.99557242251739408</v>
      </c>
      <c r="AD115" s="36">
        <f t="shared" si="69"/>
        <v>0.99929027679205107</v>
      </c>
      <c r="AE115" s="36">
        <f t="shared" si="74"/>
        <v>0.99894957983193278</v>
      </c>
      <c r="AF115" s="1193">
        <f t="shared" si="73"/>
        <v>0.99118942731277537</v>
      </c>
      <c r="AG115" s="36">
        <f t="shared" si="71"/>
        <v>0.97674418604651159</v>
      </c>
      <c r="AH115" s="58">
        <f t="shared" si="65"/>
        <v>0.98590504451038574</v>
      </c>
      <c r="AI115" s="58">
        <f t="shared" si="66"/>
        <v>0.96955576265921095</v>
      </c>
      <c r="AJ115" s="58">
        <f t="shared" si="63"/>
        <v>0.99280057595392368</v>
      </c>
      <c r="AK115" s="168">
        <f t="shared" si="62"/>
        <v>0.97989949748743721</v>
      </c>
      <c r="AL115" s="956">
        <f t="shared" si="72"/>
        <v>0.97979797979797978</v>
      </c>
      <c r="AM115" s="956">
        <f t="shared" si="70"/>
        <v>0.93706293706293708</v>
      </c>
      <c r="AN115" s="1877">
        <f t="shared" si="60"/>
        <v>0.93960923623445824</v>
      </c>
      <c r="AO115" s="1874">
        <f t="shared" si="59"/>
        <v>0.98083278255122275</v>
      </c>
      <c r="AP115" s="1874">
        <f t="shared" si="48"/>
        <v>0.9755301794453507</v>
      </c>
      <c r="AQ115" s="1874"/>
      <c r="AR115" s="1868">
        <f t="shared" si="40"/>
        <v>40408</v>
      </c>
    </row>
    <row r="116" spans="1:44" x14ac:dyDescent="0.25">
      <c r="A116" s="30">
        <v>40409</v>
      </c>
      <c r="B116" s="1180">
        <f t="shared" si="58"/>
        <v>2522.5555555555557</v>
      </c>
      <c r="C116" s="26">
        <f>C115+'WR DATA by date'!D118</f>
        <v>4487</v>
      </c>
      <c r="D116" s="26">
        <f>D115+'WR DATA by date'!I118</f>
        <v>3260</v>
      </c>
      <c r="E116" s="26">
        <f>E115+'WR DATA by date'!N118</f>
        <v>8709</v>
      </c>
      <c r="F116" s="26">
        <f>F115+'WR DATA by date'!S118</f>
        <v>7669</v>
      </c>
      <c r="G116" s="26">
        <f>G115+'WR DATA by date'!Y118</f>
        <v>1575</v>
      </c>
      <c r="H116" s="26">
        <f>H115+'WR DATA by date'!AD118</f>
        <v>1409</v>
      </c>
      <c r="I116" s="26">
        <f>I115+'WR DATA by date'!AJ118</f>
        <v>1904</v>
      </c>
      <c r="J116" s="28">
        <f>J115+'WR DATA by date'!AP118</f>
        <v>900</v>
      </c>
      <c r="K116" s="26">
        <f>K115+'WR DATA by date'!AV118</f>
        <v>420</v>
      </c>
      <c r="L116" s="26">
        <f>L115+'WR DATA by date'!BB118</f>
        <v>1329</v>
      </c>
      <c r="M116" s="26">
        <f>M115+'WR DATA by date'!BI118</f>
        <v>3121</v>
      </c>
      <c r="N116" s="189">
        <f>'WR DATA by date'!BP118+N115</f>
        <v>1379</v>
      </c>
      <c r="O116" s="189">
        <f>'WR DATA by date'!BW118+O115</f>
        <v>1179</v>
      </c>
      <c r="P116" s="26">
        <f>'WR DATA by date'!CD118+P115</f>
        <v>291</v>
      </c>
      <c r="Q116" s="26">
        <f>'WR DATA by date'!CK118+Q115</f>
        <v>138</v>
      </c>
      <c r="R116" s="1290">
        <f>'WR DATA by date'!CR118+R115</f>
        <v>1060</v>
      </c>
      <c r="S116" s="1292">
        <f>'WR DATA by date'!CY118+S115</f>
        <v>2970</v>
      </c>
      <c r="T116" s="1236">
        <f>'WR DATA by date'!DF118+T115</f>
        <v>3606</v>
      </c>
      <c r="U116" s="232"/>
      <c r="W116" s="40">
        <v>40409</v>
      </c>
      <c r="X116" s="965">
        <f t="shared" si="42"/>
        <v>0.98467657749990622</v>
      </c>
      <c r="Y116" s="45">
        <f t="shared" si="75"/>
        <v>0.99313855688357677</v>
      </c>
      <c r="Z116" s="36">
        <f t="shared" si="64"/>
        <v>0.99390243902439024</v>
      </c>
      <c r="AA116" s="36">
        <f t="shared" si="61"/>
        <v>0.99293125071257549</v>
      </c>
      <c r="AB116" s="36">
        <f t="shared" si="67"/>
        <v>0.99623278773707458</v>
      </c>
      <c r="AC116" s="36">
        <f t="shared" si="68"/>
        <v>0.99620493358633777</v>
      </c>
      <c r="AD116" s="291">
        <f t="shared" si="69"/>
        <v>1</v>
      </c>
      <c r="AE116" s="291">
        <f t="shared" si="74"/>
        <v>1</v>
      </c>
      <c r="AF116" s="1193">
        <f t="shared" si="73"/>
        <v>0.99118942731277537</v>
      </c>
      <c r="AG116" s="36">
        <f t="shared" si="71"/>
        <v>0.97674418604651159</v>
      </c>
      <c r="AH116" s="58">
        <f t="shared" si="65"/>
        <v>0.98590504451038574</v>
      </c>
      <c r="AI116" s="58">
        <f t="shared" si="66"/>
        <v>0.96955576265921095</v>
      </c>
      <c r="AJ116" s="58">
        <f t="shared" si="63"/>
        <v>0.99280057595392368</v>
      </c>
      <c r="AK116" s="168">
        <f t="shared" si="62"/>
        <v>0.98743718592964824</v>
      </c>
      <c r="AL116" s="956">
        <f t="shared" si="72"/>
        <v>0.97979797979797978</v>
      </c>
      <c r="AM116" s="956">
        <f t="shared" si="70"/>
        <v>0.965034965034965</v>
      </c>
      <c r="AN116" s="1877">
        <f t="shared" si="60"/>
        <v>0.94138543516873885</v>
      </c>
      <c r="AO116" s="1874">
        <f t="shared" si="59"/>
        <v>0.98149372108393917</v>
      </c>
      <c r="AP116" s="1874">
        <f t="shared" si="48"/>
        <v>0.9804241435562806</v>
      </c>
      <c r="AQ116" s="1874"/>
      <c r="AR116" s="1868">
        <f t="shared" si="40"/>
        <v>40409</v>
      </c>
    </row>
    <row r="117" spans="1:44" x14ac:dyDescent="0.25">
      <c r="A117" s="30">
        <v>40410</v>
      </c>
      <c r="B117" s="1180">
        <f t="shared" si="58"/>
        <v>2525</v>
      </c>
      <c r="C117" s="26">
        <f>C116+'WR DATA by date'!D119</f>
        <v>4490</v>
      </c>
      <c r="D117" s="26">
        <f>D116+'WR DATA by date'!I119</f>
        <v>3267</v>
      </c>
      <c r="E117" s="26">
        <f>E116+'WR DATA by date'!N119</f>
        <v>8710</v>
      </c>
      <c r="F117" s="26">
        <f>F116+'WR DATA by date'!S119</f>
        <v>7669</v>
      </c>
      <c r="G117" s="26">
        <f>G116+'WR DATA by date'!Y119</f>
        <v>1575</v>
      </c>
      <c r="H117" s="26">
        <f>H116+'WR DATA by date'!AD119</f>
        <v>1409</v>
      </c>
      <c r="I117" s="26">
        <f>I116+'WR DATA by date'!AJ119</f>
        <v>1904</v>
      </c>
      <c r="J117" s="28">
        <f>J116+'WR DATA by date'!AP119</f>
        <v>902</v>
      </c>
      <c r="K117" s="26">
        <f>K116+'WR DATA by date'!AV119</f>
        <v>424</v>
      </c>
      <c r="L117" s="26">
        <f>L116+'WR DATA by date'!BB119</f>
        <v>1330</v>
      </c>
      <c r="M117" s="26">
        <f>M116+'WR DATA by date'!BI119</f>
        <v>3122</v>
      </c>
      <c r="N117" s="189">
        <f>'WR DATA by date'!BP119+N116</f>
        <v>1383</v>
      </c>
      <c r="O117" s="189">
        <f>'WR DATA by date'!BW119+O116</f>
        <v>1179</v>
      </c>
      <c r="P117" s="26">
        <f>'WR DATA by date'!CD119+P116</f>
        <v>295</v>
      </c>
      <c r="Q117" s="54">
        <f>'WR DATA by date'!CK119+Q116</f>
        <v>138</v>
      </c>
      <c r="R117" s="1290">
        <f>'WR DATA by date'!CR119+R116</f>
        <v>1066</v>
      </c>
      <c r="S117" s="1292">
        <f>'WR DATA by date'!CY119+S116</f>
        <v>2980</v>
      </c>
      <c r="T117" s="1236">
        <f>'WR DATA by date'!DF119+T116</f>
        <v>3607</v>
      </c>
      <c r="U117" s="232"/>
      <c r="W117" s="40">
        <v>40410</v>
      </c>
      <c r="X117" s="965">
        <f t="shared" si="42"/>
        <v>0.98693894374977953</v>
      </c>
      <c r="Y117" s="45">
        <f t="shared" si="75"/>
        <v>0.99380256750774676</v>
      </c>
      <c r="Z117" s="36">
        <f t="shared" si="64"/>
        <v>0.99603658536585371</v>
      </c>
      <c r="AA117" s="36">
        <f t="shared" si="61"/>
        <v>0.99304526279785654</v>
      </c>
      <c r="AB117" s="36">
        <f t="shared" si="67"/>
        <v>0.99623278773707458</v>
      </c>
      <c r="AC117" s="36">
        <f t="shared" si="68"/>
        <v>0.99620493358633777</v>
      </c>
      <c r="AD117" s="36">
        <f t="shared" si="69"/>
        <v>1</v>
      </c>
      <c r="AE117" s="36">
        <f t="shared" si="74"/>
        <v>1</v>
      </c>
      <c r="AF117" s="1193">
        <f t="shared" si="73"/>
        <v>0.99339207048458145</v>
      </c>
      <c r="AG117" s="36">
        <f t="shared" si="71"/>
        <v>0.98604651162790702</v>
      </c>
      <c r="AH117" s="58">
        <f t="shared" si="65"/>
        <v>0.98664688427299707</v>
      </c>
      <c r="AI117" s="58">
        <f t="shared" si="66"/>
        <v>0.96986641814228025</v>
      </c>
      <c r="AJ117" s="58">
        <f t="shared" si="63"/>
        <v>0.99568034557235419</v>
      </c>
      <c r="AK117" s="168">
        <f t="shared" si="62"/>
        <v>0.98743718592964824</v>
      </c>
      <c r="AL117" s="956">
        <f t="shared" si="72"/>
        <v>0.9932659932659933</v>
      </c>
      <c r="AM117" s="956">
        <f t="shared" si="70"/>
        <v>0.965034965034965</v>
      </c>
      <c r="AN117" s="1877">
        <f t="shared" si="60"/>
        <v>0.94671403197158077</v>
      </c>
      <c r="AO117" s="1874">
        <f t="shared" si="59"/>
        <v>0.98479841374752153</v>
      </c>
      <c r="AP117" s="1874">
        <f t="shared" si="48"/>
        <v>0.98069603045133225</v>
      </c>
      <c r="AQ117" s="1874"/>
      <c r="AR117" s="1868">
        <f t="shared" si="40"/>
        <v>40410</v>
      </c>
    </row>
    <row r="118" spans="1:44" x14ac:dyDescent="0.25">
      <c r="A118" s="30">
        <v>40411</v>
      </c>
      <c r="B118" s="1180">
        <f t="shared" si="58"/>
        <v>2528.4444444444443</v>
      </c>
      <c r="C118" s="26">
        <f>C117+'WR DATA by date'!D120</f>
        <v>4490</v>
      </c>
      <c r="D118" s="26">
        <f>D117+'WR DATA by date'!I120</f>
        <v>3267</v>
      </c>
      <c r="E118" s="26">
        <f>E117+'WR DATA by date'!N120</f>
        <v>8714</v>
      </c>
      <c r="F118" s="26">
        <f>F117+'WR DATA by date'!S120</f>
        <v>7671</v>
      </c>
      <c r="G118" s="26">
        <f>G117+'WR DATA by date'!Y120</f>
        <v>1576</v>
      </c>
      <c r="H118" s="26">
        <f>H117+'WR DATA by date'!AD120</f>
        <v>1409</v>
      </c>
      <c r="I118" s="26">
        <f>I117+'WR DATA by date'!AJ120</f>
        <v>1904</v>
      </c>
      <c r="J118" s="28">
        <f>J117+'WR DATA by date'!AP120</f>
        <v>904</v>
      </c>
      <c r="K118" s="26">
        <f>K117+'WR DATA by date'!AV120</f>
        <v>424</v>
      </c>
      <c r="L118" s="26">
        <f>L117+'WR DATA by date'!BB120</f>
        <v>1332</v>
      </c>
      <c r="M118" s="26">
        <f>M117+'WR DATA by date'!BI120</f>
        <v>3156</v>
      </c>
      <c r="N118" s="189">
        <f>'WR DATA by date'!BP120+N117</f>
        <v>1383</v>
      </c>
      <c r="O118" s="189">
        <f>'WR DATA by date'!BW120+O117</f>
        <v>1180</v>
      </c>
      <c r="P118" s="26">
        <f>'WR DATA by date'!CD120+P117</f>
        <v>295</v>
      </c>
      <c r="Q118" s="26">
        <f>'WR DATA by date'!CK120+Q117</f>
        <v>138</v>
      </c>
      <c r="R118" s="1290">
        <f>'WR DATA by date'!CR120+R117</f>
        <v>1081</v>
      </c>
      <c r="S118" s="1292">
        <f>'WR DATA by date'!CY120+S117</f>
        <v>2980</v>
      </c>
      <c r="T118" s="1236">
        <f>'WR DATA by date'!DF120+T117</f>
        <v>3608</v>
      </c>
      <c r="U118" s="232"/>
      <c r="W118" s="40">
        <v>40411</v>
      </c>
      <c r="X118" s="965">
        <f t="shared" si="42"/>
        <v>0.98860715908944086</v>
      </c>
      <c r="Y118" s="45">
        <f t="shared" si="75"/>
        <v>0.99380256750774676</v>
      </c>
      <c r="Z118" s="36">
        <f t="shared" si="64"/>
        <v>0.99603658536585371</v>
      </c>
      <c r="AA118" s="36">
        <f t="shared" si="61"/>
        <v>0.99350131113898077</v>
      </c>
      <c r="AB118" s="36">
        <f t="shared" si="67"/>
        <v>0.99649259547934532</v>
      </c>
      <c r="AC118" s="36">
        <f t="shared" si="68"/>
        <v>0.99683744465528146</v>
      </c>
      <c r="AD118" s="36">
        <f t="shared" si="69"/>
        <v>1</v>
      </c>
      <c r="AE118" s="36">
        <f t="shared" si="74"/>
        <v>1</v>
      </c>
      <c r="AF118" s="1193">
        <f t="shared" si="73"/>
        <v>0.99559471365638763</v>
      </c>
      <c r="AG118" s="36">
        <f t="shared" si="71"/>
        <v>0.98604651162790702</v>
      </c>
      <c r="AH118" s="58">
        <f t="shared" si="65"/>
        <v>0.98813056379821962</v>
      </c>
      <c r="AI118" s="58">
        <f t="shared" si="66"/>
        <v>0.98042870456663556</v>
      </c>
      <c r="AJ118" s="58">
        <f t="shared" si="63"/>
        <v>0.99568034557235419</v>
      </c>
      <c r="AK118" s="168">
        <f t="shared" si="62"/>
        <v>0.98827470686767172</v>
      </c>
      <c r="AL118" s="956">
        <f t="shared" si="72"/>
        <v>0.9932659932659933</v>
      </c>
      <c r="AM118" s="956">
        <f t="shared" si="70"/>
        <v>0.965034965034965</v>
      </c>
      <c r="AN118" s="1877">
        <f t="shared" si="60"/>
        <v>0.96003552397868563</v>
      </c>
      <c r="AO118" s="1874">
        <f t="shared" si="59"/>
        <v>0.98479841374752153</v>
      </c>
      <c r="AP118" s="1874">
        <f t="shared" si="48"/>
        <v>0.98096791734638389</v>
      </c>
      <c r="AQ118" s="1874"/>
      <c r="AR118" s="1868">
        <f t="shared" si="40"/>
        <v>40411</v>
      </c>
    </row>
    <row r="119" spans="1:44" x14ac:dyDescent="0.25">
      <c r="A119" s="30">
        <v>40412</v>
      </c>
      <c r="B119" s="1180">
        <f t="shared" si="58"/>
        <v>2532.8888888888887</v>
      </c>
      <c r="C119" s="26">
        <f>C118+'WR DATA by date'!D121</f>
        <v>4496</v>
      </c>
      <c r="D119" s="26">
        <f>D118+'WR DATA by date'!I121</f>
        <v>3269</v>
      </c>
      <c r="E119" s="26">
        <f>E118+'WR DATA by date'!N121</f>
        <v>8740</v>
      </c>
      <c r="F119" s="26">
        <f>F118+'WR DATA by date'!S121</f>
        <v>7682</v>
      </c>
      <c r="G119" s="26">
        <f>G118+'WR DATA by date'!Y121</f>
        <v>1577</v>
      </c>
      <c r="H119" s="32">
        <f>H118+'WR DATA by date'!AD121</f>
        <v>1409</v>
      </c>
      <c r="I119" s="26">
        <f>I118+'WR DATA by date'!AJ121</f>
        <v>1904</v>
      </c>
      <c r="J119" s="28">
        <f>J118+'WR DATA by date'!AP121</f>
        <v>904</v>
      </c>
      <c r="K119" s="26">
        <f>K118+'WR DATA by date'!AV121</f>
        <v>425</v>
      </c>
      <c r="L119" s="26">
        <f>L118+'WR DATA by date'!BB121</f>
        <v>1332</v>
      </c>
      <c r="M119" s="26">
        <f>M118+'WR DATA by date'!BI121</f>
        <v>3156</v>
      </c>
      <c r="N119" s="189">
        <f>'WR DATA by date'!BP121+N118</f>
        <v>1383</v>
      </c>
      <c r="O119" s="189">
        <f>'WR DATA by date'!BW121+O118</f>
        <v>1188</v>
      </c>
      <c r="P119" s="26">
        <f>'WR DATA by date'!CD121+P118</f>
        <v>295</v>
      </c>
      <c r="Q119" s="26">
        <f>'WR DATA by date'!CK121+Q118</f>
        <v>138</v>
      </c>
      <c r="R119" s="1290">
        <f>'WR DATA by date'!CR121+R118</f>
        <v>1081</v>
      </c>
      <c r="S119" s="1292">
        <f>'WR DATA by date'!CY121+S118</f>
        <v>2981</v>
      </c>
      <c r="T119" s="1236">
        <f>'WR DATA by date'!DF121+T118</f>
        <v>3632</v>
      </c>
      <c r="U119" s="232"/>
      <c r="W119" s="40">
        <v>40412</v>
      </c>
      <c r="X119" s="965">
        <f t="shared" si="42"/>
        <v>0.98987632847065044</v>
      </c>
      <c r="Y119" s="45">
        <f t="shared" si="75"/>
        <v>0.99513058875608673</v>
      </c>
      <c r="Z119" s="36">
        <f t="shared" si="64"/>
        <v>0.99664634146341469</v>
      </c>
      <c r="AA119" s="36">
        <f t="shared" si="61"/>
        <v>0.9964656253562878</v>
      </c>
      <c r="AB119" s="36">
        <f t="shared" si="67"/>
        <v>0.99792153806183426</v>
      </c>
      <c r="AC119" s="36">
        <f t="shared" si="68"/>
        <v>0.99746995572422514</v>
      </c>
      <c r="AD119" s="168">
        <f t="shared" si="69"/>
        <v>1</v>
      </c>
      <c r="AE119" s="36">
        <f t="shared" si="74"/>
        <v>1</v>
      </c>
      <c r="AF119" s="1193">
        <f t="shared" si="73"/>
        <v>0.99559471365638763</v>
      </c>
      <c r="AG119" s="36">
        <f t="shared" si="71"/>
        <v>0.98837209302325579</v>
      </c>
      <c r="AH119" s="58">
        <f t="shared" si="65"/>
        <v>0.98813056379821962</v>
      </c>
      <c r="AI119" s="58">
        <f t="shared" si="66"/>
        <v>0.98042870456663556</v>
      </c>
      <c r="AJ119" s="58">
        <f t="shared" si="63"/>
        <v>0.99568034557235419</v>
      </c>
      <c r="AK119" s="168">
        <f t="shared" si="62"/>
        <v>0.99497487437185927</v>
      </c>
      <c r="AL119" s="956">
        <f t="shared" si="72"/>
        <v>0.9932659932659933</v>
      </c>
      <c r="AM119" s="956">
        <f t="shared" si="70"/>
        <v>0.965034965034965</v>
      </c>
      <c r="AN119" s="1877">
        <f t="shared" si="60"/>
        <v>0.96003552397868563</v>
      </c>
      <c r="AO119" s="1874">
        <f t="shared" si="59"/>
        <v>0.98512888301387969</v>
      </c>
      <c r="AP119" s="1874">
        <f t="shared" si="48"/>
        <v>0.98749320282762376</v>
      </c>
      <c r="AQ119" s="1874"/>
      <c r="AR119" s="1868">
        <f t="shared" si="40"/>
        <v>40412</v>
      </c>
    </row>
    <row r="120" spans="1:44" x14ac:dyDescent="0.25">
      <c r="A120" s="30">
        <v>40413</v>
      </c>
      <c r="B120" s="1180">
        <f t="shared" si="58"/>
        <v>2600.5882352941176</v>
      </c>
      <c r="C120" s="26">
        <f>C119+'WR DATA by date'!D122</f>
        <v>4498</v>
      </c>
      <c r="D120" s="26">
        <f>D119+'WR DATA by date'!I122</f>
        <v>3274</v>
      </c>
      <c r="E120" s="26">
        <f>E119+'WR DATA by date'!N122</f>
        <v>8740</v>
      </c>
      <c r="F120" s="26">
        <f>F119+'WR DATA by date'!S122</f>
        <v>7682</v>
      </c>
      <c r="G120" s="26">
        <f>G119+'WR DATA by date'!Y122</f>
        <v>1577</v>
      </c>
      <c r="H120" s="26"/>
      <c r="I120" s="26">
        <f>I119+'WR DATA by date'!AJ122</f>
        <v>1904</v>
      </c>
      <c r="J120" s="28">
        <f>J119+'WR DATA by date'!AP122</f>
        <v>904</v>
      </c>
      <c r="K120" s="26">
        <f>K119+'WR DATA by date'!AV122</f>
        <v>426</v>
      </c>
      <c r="L120" s="26">
        <f>L119+'WR DATA by date'!BB122</f>
        <v>1332</v>
      </c>
      <c r="M120" s="26">
        <f>M119+'WR DATA by date'!BI122</f>
        <v>3158</v>
      </c>
      <c r="N120" s="189">
        <f>'WR DATA by date'!BP122+N119</f>
        <v>1385</v>
      </c>
      <c r="O120" s="189">
        <f>'WR DATA by date'!BW122+O119</f>
        <v>1188</v>
      </c>
      <c r="P120" s="26">
        <f>'WR DATA by date'!CD122+P119</f>
        <v>295</v>
      </c>
      <c r="Q120" s="26">
        <f>'WR DATA by date'!CK122+Q119</f>
        <v>138</v>
      </c>
      <c r="R120" s="1290">
        <f>'WR DATA by date'!CR122+R119</f>
        <v>1082</v>
      </c>
      <c r="S120" s="1292">
        <f>'WR DATA by date'!CY122+S119</f>
        <v>2994</v>
      </c>
      <c r="T120" s="1236">
        <f>'WR DATA by date'!DF122+T119</f>
        <v>3633</v>
      </c>
      <c r="U120" s="232"/>
      <c r="W120" s="40">
        <v>40413</v>
      </c>
      <c r="X120" s="965">
        <f t="shared" si="42"/>
        <v>0.98997552002709477</v>
      </c>
      <c r="Y120" s="45">
        <f t="shared" si="75"/>
        <v>0.99557326250553346</v>
      </c>
      <c r="Z120" s="36">
        <f t="shared" si="64"/>
        <v>0.99817073170731707</v>
      </c>
      <c r="AA120" s="36">
        <f t="shared" si="61"/>
        <v>0.9964656253562878</v>
      </c>
      <c r="AB120" s="36">
        <f>F120/F$155</f>
        <v>0.99792153806183426</v>
      </c>
      <c r="AC120" s="36">
        <f>G120/G$155</f>
        <v>0.99746995572422514</v>
      </c>
      <c r="AD120" s="36"/>
      <c r="AE120" s="36">
        <f t="shared" si="74"/>
        <v>1</v>
      </c>
      <c r="AF120" s="1193">
        <f t="shared" si="73"/>
        <v>0.99559471365638763</v>
      </c>
      <c r="AG120" s="36">
        <f t="shared" si="71"/>
        <v>0.99069767441860468</v>
      </c>
      <c r="AH120" s="58">
        <f t="shared" si="65"/>
        <v>0.98813056379821962</v>
      </c>
      <c r="AI120" s="58">
        <f t="shared" si="66"/>
        <v>0.98105001553277416</v>
      </c>
      <c r="AJ120" s="58">
        <f t="shared" si="63"/>
        <v>0.99712023038156949</v>
      </c>
      <c r="AK120" s="168">
        <f t="shared" si="62"/>
        <v>0.99497487437185927</v>
      </c>
      <c r="AL120" s="956">
        <f t="shared" si="72"/>
        <v>0.9932659932659933</v>
      </c>
      <c r="AM120" s="956">
        <f t="shared" si="70"/>
        <v>0.965034965034965</v>
      </c>
      <c r="AN120" s="1877">
        <f t="shared" si="60"/>
        <v>0.96092362344582594</v>
      </c>
      <c r="AO120" s="1874">
        <f t="shared" si="59"/>
        <v>0.98942498347653673</v>
      </c>
      <c r="AP120" s="1874">
        <f t="shared" si="48"/>
        <v>0.9877650897226754</v>
      </c>
      <c r="AQ120" s="1874"/>
      <c r="AR120" s="1868">
        <f t="shared" si="40"/>
        <v>40413</v>
      </c>
    </row>
    <row r="121" spans="1:44" x14ac:dyDescent="0.25">
      <c r="A121" s="30">
        <v>40414</v>
      </c>
      <c r="B121" s="1180">
        <f t="shared" si="58"/>
        <v>2604</v>
      </c>
      <c r="C121" s="26">
        <f>C120+'WR DATA by date'!D123</f>
        <v>4498</v>
      </c>
      <c r="D121" s="26">
        <f>D120+'WR DATA by date'!I123</f>
        <v>3274</v>
      </c>
      <c r="E121" s="26">
        <f>E120+'WR DATA by date'!N123</f>
        <v>8751</v>
      </c>
      <c r="F121" s="26">
        <f>F120+'WR DATA by date'!S123</f>
        <v>7682</v>
      </c>
      <c r="G121" s="52">
        <f>G120+'WR DATA by date'!Y123</f>
        <v>1581</v>
      </c>
      <c r="H121" s="26"/>
      <c r="I121" s="26">
        <f>I120+'WR DATA by date'!AJ123</f>
        <v>1904</v>
      </c>
      <c r="J121" s="28">
        <f>J120+'WR DATA by date'!AP123</f>
        <v>906</v>
      </c>
      <c r="K121" s="26">
        <f>K120+'WR DATA by date'!AV123</f>
        <v>426</v>
      </c>
      <c r="L121" s="26">
        <f>L120+'WR DATA by date'!BB123</f>
        <v>1342</v>
      </c>
      <c r="M121" s="26">
        <f>M120+'WR DATA by date'!BI123</f>
        <v>3177</v>
      </c>
      <c r="N121" s="189">
        <f>'WR DATA by date'!BP123+N120</f>
        <v>1385</v>
      </c>
      <c r="O121" s="189">
        <f>'WR DATA by date'!BW123+O120</f>
        <v>1188</v>
      </c>
      <c r="P121" s="26">
        <f>'WR DATA by date'!CD123+P120</f>
        <v>295</v>
      </c>
      <c r="Q121" s="26">
        <f>'WR DATA by date'!CK123+Q120</f>
        <v>138</v>
      </c>
      <c r="R121" s="1290">
        <f>'WR DATA by date'!CR123+R120</f>
        <v>1092</v>
      </c>
      <c r="S121" s="1292">
        <f>'WR DATA by date'!CY123+S120</f>
        <v>2994</v>
      </c>
      <c r="T121" s="1236">
        <f>'WR DATA by date'!DF123+T120</f>
        <v>3635</v>
      </c>
      <c r="U121" s="232"/>
      <c r="W121" s="40">
        <v>40414</v>
      </c>
      <c r="X121" s="965">
        <f t="shared" si="42"/>
        <v>0.99166566359483621</v>
      </c>
      <c r="Y121" s="45">
        <f t="shared" si="75"/>
        <v>0.99557326250553346</v>
      </c>
      <c r="Z121" s="36">
        <f t="shared" si="64"/>
        <v>0.99817073170731707</v>
      </c>
      <c r="AA121" s="36">
        <f t="shared" si="61"/>
        <v>0.9977197582943792</v>
      </c>
      <c r="AB121" s="36">
        <f>F121/F$155</f>
        <v>0.99792153806183426</v>
      </c>
      <c r="AC121" s="38">
        <f>G121/G$155</f>
        <v>1</v>
      </c>
      <c r="AD121" s="36"/>
      <c r="AE121" s="36">
        <f t="shared" si="74"/>
        <v>1</v>
      </c>
      <c r="AF121" s="1193">
        <f t="shared" si="73"/>
        <v>0.99779735682819382</v>
      </c>
      <c r="AG121" s="36">
        <f t="shared" si="71"/>
        <v>0.99069767441860468</v>
      </c>
      <c r="AH121" s="58">
        <f t="shared" si="65"/>
        <v>0.99554896142433236</v>
      </c>
      <c r="AI121" s="58">
        <f t="shared" si="66"/>
        <v>0.98695246971109041</v>
      </c>
      <c r="AJ121" s="58">
        <f t="shared" si="63"/>
        <v>0.99712023038156949</v>
      </c>
      <c r="AK121" s="168">
        <f t="shared" si="62"/>
        <v>0.99497487437185927</v>
      </c>
      <c r="AL121" s="956">
        <f t="shared" si="72"/>
        <v>0.9932659932659933</v>
      </c>
      <c r="AM121" s="956">
        <f t="shared" si="70"/>
        <v>0.965034965034965</v>
      </c>
      <c r="AN121" s="1877">
        <f t="shared" si="60"/>
        <v>0.96980461811722918</v>
      </c>
      <c r="AO121" s="1874">
        <f t="shared" si="59"/>
        <v>0.98942498347653673</v>
      </c>
      <c r="AP121" s="1874">
        <f t="shared" si="48"/>
        <v>0.98830886351277869</v>
      </c>
      <c r="AQ121" s="1874"/>
      <c r="AR121" s="1868">
        <f t="shared" si="40"/>
        <v>40414</v>
      </c>
    </row>
    <row r="122" spans="1:44" x14ac:dyDescent="0.25">
      <c r="A122" s="30">
        <v>40415</v>
      </c>
      <c r="B122" s="1180">
        <f t="shared" si="58"/>
        <v>2670.4375</v>
      </c>
      <c r="C122" s="26">
        <f>C121+'WR DATA by date'!D124</f>
        <v>4504</v>
      </c>
      <c r="D122" s="26">
        <f>D121+'WR DATA by date'!I124</f>
        <v>3274</v>
      </c>
      <c r="E122" s="26">
        <f>E121+'WR DATA by date'!N124</f>
        <v>8756</v>
      </c>
      <c r="F122" s="32">
        <f>F121+'WR DATA by date'!S124</f>
        <v>7698</v>
      </c>
      <c r="G122" s="26"/>
      <c r="H122" s="26"/>
      <c r="I122" s="26">
        <f>I121+'WR DATA by date'!AJ124</f>
        <v>1904</v>
      </c>
      <c r="J122" s="28">
        <f>J121+'WR DATA by date'!AP124</f>
        <v>906</v>
      </c>
      <c r="K122" s="26">
        <f>K121+'WR DATA by date'!AV124</f>
        <v>426</v>
      </c>
      <c r="L122" s="26">
        <f>L121+'WR DATA by date'!BB124</f>
        <v>1342</v>
      </c>
      <c r="M122" s="26">
        <f>M121+'WR DATA by date'!BI124</f>
        <v>3178</v>
      </c>
      <c r="N122" s="189">
        <f>'WR DATA by date'!BP124+N121</f>
        <v>1385</v>
      </c>
      <c r="O122" s="189">
        <f>'WR DATA by date'!BW124+O121</f>
        <v>1189</v>
      </c>
      <c r="P122" s="26">
        <f>'WR DATA by date'!CD124+P121</f>
        <v>295</v>
      </c>
      <c r="Q122" s="26">
        <f>'WR DATA by date'!CK124+Q121</f>
        <v>139</v>
      </c>
      <c r="R122" s="1290">
        <f>'WR DATA by date'!CR124+R121</f>
        <v>1092</v>
      </c>
      <c r="S122" s="1292">
        <f>'WR DATA by date'!CY124+S121</f>
        <v>2996</v>
      </c>
      <c r="T122" s="1236">
        <f>'WR DATA by date'!DF124+T121</f>
        <v>3643</v>
      </c>
      <c r="U122" s="232"/>
      <c r="W122" s="40">
        <v>40415</v>
      </c>
      <c r="X122" s="965">
        <f t="shared" si="42"/>
        <v>0.99207937761452225</v>
      </c>
      <c r="Y122" s="45">
        <f t="shared" si="75"/>
        <v>0.99690128375387344</v>
      </c>
      <c r="Z122" s="36">
        <f t="shared" si="64"/>
        <v>0.99817073170731707</v>
      </c>
      <c r="AA122" s="36">
        <f t="shared" si="61"/>
        <v>0.99828981872078437</v>
      </c>
      <c r="AB122" s="38">
        <f>F122/F$155</f>
        <v>1</v>
      </c>
      <c r="AC122" s="36"/>
      <c r="AD122" s="36"/>
      <c r="AE122" s="36">
        <f t="shared" si="74"/>
        <v>1</v>
      </c>
      <c r="AF122" s="1193">
        <f t="shared" si="73"/>
        <v>0.99779735682819382</v>
      </c>
      <c r="AG122" s="36">
        <f t="shared" si="71"/>
        <v>0.99069767441860468</v>
      </c>
      <c r="AH122" s="58">
        <f t="shared" si="65"/>
        <v>0.99554896142433236</v>
      </c>
      <c r="AI122" s="58">
        <f t="shared" si="66"/>
        <v>0.98726312519415971</v>
      </c>
      <c r="AJ122" s="58">
        <f t="shared" si="63"/>
        <v>0.99712023038156949</v>
      </c>
      <c r="AK122" s="168">
        <f t="shared" si="62"/>
        <v>0.99581239530988275</v>
      </c>
      <c r="AL122" s="956">
        <f t="shared" si="72"/>
        <v>0.9932659932659933</v>
      </c>
      <c r="AM122" s="956">
        <f t="shared" si="70"/>
        <v>0.97202797202797198</v>
      </c>
      <c r="AN122" s="1877">
        <f t="shared" si="60"/>
        <v>0.96980461811722918</v>
      </c>
      <c r="AO122" s="1874">
        <f t="shared" si="59"/>
        <v>0.99008592200925316</v>
      </c>
      <c r="AP122" s="1874">
        <f t="shared" si="48"/>
        <v>0.99048395867319194</v>
      </c>
      <c r="AQ122" s="1874"/>
      <c r="AR122" s="1868">
        <f t="shared" si="40"/>
        <v>40415</v>
      </c>
    </row>
    <row r="123" spans="1:44" x14ac:dyDescent="0.25">
      <c r="A123" s="30">
        <v>40416</v>
      </c>
      <c r="B123" s="1180">
        <f t="shared" si="58"/>
        <v>2336.6666666666665</v>
      </c>
      <c r="C123" s="26">
        <f>C122+'WR DATA by date'!D125</f>
        <v>4504</v>
      </c>
      <c r="D123" s="26">
        <f>D122+'WR DATA by date'!I125</f>
        <v>3276</v>
      </c>
      <c r="E123" s="26">
        <f>E122+'WR DATA by date'!N125</f>
        <v>8756</v>
      </c>
      <c r="F123" s="26"/>
      <c r="G123" s="26"/>
      <c r="H123" s="26"/>
      <c r="I123" s="26">
        <f>I122+'WR DATA by date'!AJ125</f>
        <v>1904</v>
      </c>
      <c r="J123" s="28">
        <f>J122+'WR DATA by date'!AP125</f>
        <v>906</v>
      </c>
      <c r="K123" s="26">
        <f>K122+'WR DATA by date'!AV125</f>
        <v>428</v>
      </c>
      <c r="L123" s="26">
        <f>L122+'WR DATA by date'!BB125</f>
        <v>1344</v>
      </c>
      <c r="M123" s="26">
        <f>M122+'WR DATA by date'!BI125</f>
        <v>3179</v>
      </c>
      <c r="N123" s="189">
        <f>'WR DATA by date'!BP125+N122</f>
        <v>1389</v>
      </c>
      <c r="O123" s="54">
        <f>'WR DATA by date'!BW125+O122</f>
        <v>1189</v>
      </c>
      <c r="P123" s="26">
        <f>'WR DATA by date'!CD125+P122</f>
        <v>296</v>
      </c>
      <c r="Q123" s="26">
        <f>'WR DATA by date'!CK125+Q122</f>
        <v>139</v>
      </c>
      <c r="R123" s="1290">
        <f>'WR DATA by date'!CR125+R122</f>
        <v>1096</v>
      </c>
      <c r="S123" s="1292">
        <f>'WR DATA by date'!CY125+S122</f>
        <v>3001</v>
      </c>
      <c r="T123" s="1236">
        <f>'WR DATA by date'!DF125+T122</f>
        <v>3643</v>
      </c>
      <c r="U123" s="232"/>
      <c r="W123" s="40">
        <v>40416</v>
      </c>
      <c r="X123" s="965">
        <f t="shared" si="42"/>
        <v>0.99278512086097948</v>
      </c>
      <c r="Y123" s="45">
        <f t="shared" si="75"/>
        <v>0.99690128375387344</v>
      </c>
      <c r="Z123" s="36">
        <f t="shared" si="64"/>
        <v>0.99878048780487805</v>
      </c>
      <c r="AA123" s="36">
        <f t="shared" si="61"/>
        <v>0.99828981872078437</v>
      </c>
      <c r="AB123" s="36"/>
      <c r="AC123" s="36"/>
      <c r="AD123" s="36"/>
      <c r="AE123" s="36">
        <f t="shared" si="74"/>
        <v>1</v>
      </c>
      <c r="AF123" s="1193">
        <f t="shared" si="73"/>
        <v>0.99779735682819382</v>
      </c>
      <c r="AG123" s="36">
        <f t="shared" si="71"/>
        <v>0.99534883720930234</v>
      </c>
      <c r="AH123" s="58">
        <f t="shared" si="65"/>
        <v>0.9970326409495549</v>
      </c>
      <c r="AI123" s="58">
        <f t="shared" si="66"/>
        <v>0.98757378067722901</v>
      </c>
      <c r="AJ123" s="291">
        <f t="shared" si="63"/>
        <v>1</v>
      </c>
      <c r="AK123" s="168">
        <f t="shared" si="62"/>
        <v>0.99581239530988275</v>
      </c>
      <c r="AL123" s="956">
        <f t="shared" si="72"/>
        <v>0.99663299663299665</v>
      </c>
      <c r="AM123" s="956">
        <f t="shared" si="70"/>
        <v>0.97202797202797198</v>
      </c>
      <c r="AN123" s="1877">
        <f t="shared" si="60"/>
        <v>0.97335701598579039</v>
      </c>
      <c r="AO123" s="1874">
        <f t="shared" si="59"/>
        <v>0.99173826834104428</v>
      </c>
      <c r="AP123" s="1874">
        <f t="shared" si="48"/>
        <v>0.99048395867319194</v>
      </c>
      <c r="AQ123" s="1874"/>
      <c r="AR123" s="1868">
        <f t="shared" si="40"/>
        <v>40416</v>
      </c>
    </row>
    <row r="124" spans="1:44" x14ac:dyDescent="0.25">
      <c r="A124" s="30">
        <v>40417</v>
      </c>
      <c r="B124" s="1180">
        <f t="shared" si="58"/>
        <v>2338.6</v>
      </c>
      <c r="C124" s="26">
        <f>C123+'WR DATA by date'!D126</f>
        <v>4504</v>
      </c>
      <c r="D124" s="26">
        <f>D123+'WR DATA by date'!I126</f>
        <v>3276</v>
      </c>
      <c r="E124" s="26">
        <f>E123+'WR DATA by date'!N126</f>
        <v>8756</v>
      </c>
      <c r="F124" s="26"/>
      <c r="G124" s="26"/>
      <c r="H124" s="26"/>
      <c r="I124" s="26">
        <f>I123+'WR DATA by date'!AJ126</f>
        <v>1904</v>
      </c>
      <c r="J124" s="33">
        <f>J123+'WR DATA by date'!AP126</f>
        <v>908</v>
      </c>
      <c r="K124" s="26">
        <f>K123+'WR DATA by date'!AV126</f>
        <v>428</v>
      </c>
      <c r="L124" s="26">
        <f>L123+'WR DATA by date'!BB126</f>
        <v>1347</v>
      </c>
      <c r="M124" s="26">
        <f>M123+'WR DATA by date'!BI126</f>
        <v>3192</v>
      </c>
      <c r="N124" s="189">
        <f>'WR DATA by date'!BP126+N123</f>
        <v>1389</v>
      </c>
      <c r="O124" s="54">
        <f>'WR DATA by date'!BW126+O123</f>
        <v>1189</v>
      </c>
      <c r="P124" s="26">
        <f>'WR DATA by date'!CD126+P123</f>
        <v>296</v>
      </c>
      <c r="Q124" s="189">
        <f>'WR DATA by date'!CK126+Q123</f>
        <v>139</v>
      </c>
      <c r="R124" s="1290">
        <f>'WR DATA by date'!CR126+R123</f>
        <v>1105</v>
      </c>
      <c r="S124" s="1292">
        <f>'WR DATA by date'!CY126+S123</f>
        <v>3001</v>
      </c>
      <c r="T124" s="1236">
        <f>'WR DATA by date'!DF126+T123</f>
        <v>3645</v>
      </c>
      <c r="U124" s="232"/>
      <c r="W124" s="40">
        <v>40417</v>
      </c>
      <c r="X124" s="965">
        <f t="shared" si="42"/>
        <v>0.99391867770990672</v>
      </c>
      <c r="Y124" s="45">
        <f t="shared" si="75"/>
        <v>0.99690128375387344</v>
      </c>
      <c r="Z124" s="36">
        <f t="shared" si="64"/>
        <v>0.99878048780487805</v>
      </c>
      <c r="AA124" s="36">
        <f t="shared" si="61"/>
        <v>0.99828981872078437</v>
      </c>
      <c r="AB124" s="36"/>
      <c r="AC124" s="36"/>
      <c r="AD124" s="36"/>
      <c r="AE124" s="36">
        <f t="shared" si="74"/>
        <v>1</v>
      </c>
      <c r="AF124" s="1194">
        <f t="shared" si="73"/>
        <v>1</v>
      </c>
      <c r="AG124" s="36">
        <f t="shared" si="71"/>
        <v>0.99534883720930234</v>
      </c>
      <c r="AH124" s="58">
        <f t="shared" si="65"/>
        <v>0.99925816023738867</v>
      </c>
      <c r="AI124" s="58">
        <f t="shared" si="66"/>
        <v>0.99161230195712957</v>
      </c>
      <c r="AJ124" s="58">
        <f t="shared" si="63"/>
        <v>1</v>
      </c>
      <c r="AK124" s="168">
        <f t="shared" si="62"/>
        <v>0.99581239530988275</v>
      </c>
      <c r="AL124" s="956">
        <f t="shared" si="72"/>
        <v>0.99663299663299665</v>
      </c>
      <c r="AM124" s="956">
        <f t="shared" si="70"/>
        <v>0.97202797202797198</v>
      </c>
      <c r="AN124" s="1877">
        <f t="shared" si="60"/>
        <v>0.98134991119005333</v>
      </c>
      <c r="AO124" s="1874">
        <f t="shared" si="59"/>
        <v>0.99173826834104428</v>
      </c>
      <c r="AP124" s="1874">
        <f t="shared" si="48"/>
        <v>0.99102773246329523</v>
      </c>
      <c r="AQ124" s="1874"/>
      <c r="AR124" s="1868">
        <f t="shared" si="40"/>
        <v>40417</v>
      </c>
    </row>
    <row r="125" spans="1:44" x14ac:dyDescent="0.25">
      <c r="A125" s="30">
        <v>40418</v>
      </c>
      <c r="B125" s="1180">
        <f t="shared" si="58"/>
        <v>2442.5</v>
      </c>
      <c r="C125" s="26">
        <f>C124+'WR DATA by date'!D127</f>
        <v>4512</v>
      </c>
      <c r="D125" s="26">
        <f>D124+'WR DATA by date'!I127</f>
        <v>3276</v>
      </c>
      <c r="E125" s="26">
        <f>E124+'WR DATA by date'!N127</f>
        <v>8767</v>
      </c>
      <c r="F125" s="26"/>
      <c r="G125" s="26"/>
      <c r="H125" s="26"/>
      <c r="I125" s="32">
        <f>I124+'WR DATA by date'!AJ127</f>
        <v>1904</v>
      </c>
      <c r="J125" s="28"/>
      <c r="K125" s="26">
        <f>K124+'WR DATA by date'!AV127</f>
        <v>428</v>
      </c>
      <c r="L125" s="26">
        <f>L124+'WR DATA by date'!BB127</f>
        <v>1347</v>
      </c>
      <c r="M125" s="26">
        <f>M124+'WR DATA by date'!BI127</f>
        <v>3192</v>
      </c>
      <c r="N125" s="189">
        <f>'WR DATA by date'!BP127+N124</f>
        <v>1389</v>
      </c>
      <c r="O125" s="54">
        <f>'WR DATA by date'!BW127+O124</f>
        <v>1189</v>
      </c>
      <c r="P125" s="26">
        <f>'WR DATA by date'!CD127+P124</f>
        <v>296</v>
      </c>
      <c r="Q125" s="26">
        <f>'WR DATA by date'!CK127+Q124</f>
        <v>140</v>
      </c>
      <c r="R125" s="1290">
        <f>'WR DATA by date'!CR127+R124</f>
        <v>1106</v>
      </c>
      <c r="S125" s="1292">
        <f>'WR DATA by date'!CY127+S124</f>
        <v>3002</v>
      </c>
      <c r="T125" s="1236">
        <f>'WR DATA by date'!DF127+T124</f>
        <v>3647</v>
      </c>
      <c r="U125" s="232"/>
      <c r="W125" s="40">
        <v>40418</v>
      </c>
      <c r="X125" s="965">
        <f t="shared" si="42"/>
        <v>0.99432573879293484</v>
      </c>
      <c r="Y125" s="45">
        <f t="shared" si="75"/>
        <v>0.99867197875166003</v>
      </c>
      <c r="Z125" s="36">
        <f t="shared" si="64"/>
        <v>0.99878048780487805</v>
      </c>
      <c r="AA125" s="291">
        <f t="shared" si="61"/>
        <v>0.99954395165887588</v>
      </c>
      <c r="AB125" s="36"/>
      <c r="AC125" s="36"/>
      <c r="AD125" s="36"/>
      <c r="AE125" s="58">
        <f t="shared" si="74"/>
        <v>1</v>
      </c>
      <c r="AF125" s="1193"/>
      <c r="AG125" s="36">
        <f t="shared" si="71"/>
        <v>0.99534883720930234</v>
      </c>
      <c r="AH125" s="58">
        <f t="shared" si="65"/>
        <v>0.99925816023738867</v>
      </c>
      <c r="AI125" s="58">
        <f t="shared" si="66"/>
        <v>0.99161230195712957</v>
      </c>
      <c r="AJ125" s="58">
        <f t="shared" si="63"/>
        <v>1</v>
      </c>
      <c r="AK125" s="168">
        <f t="shared" si="62"/>
        <v>0.99581239530988275</v>
      </c>
      <c r="AL125" s="956">
        <f t="shared" si="72"/>
        <v>0.99663299663299665</v>
      </c>
      <c r="AM125" s="956">
        <f t="shared" si="70"/>
        <v>0.97902097902097907</v>
      </c>
      <c r="AN125" s="1877">
        <f t="shared" si="60"/>
        <v>0.98223801065719363</v>
      </c>
      <c r="AO125" s="1874">
        <f t="shared" si="59"/>
        <v>0.99206873760740255</v>
      </c>
      <c r="AP125" s="1874">
        <f t="shared" si="48"/>
        <v>0.99157150625339863</v>
      </c>
      <c r="AQ125" s="1874"/>
      <c r="AR125" s="1868">
        <f t="shared" si="40"/>
        <v>40418</v>
      </c>
    </row>
    <row r="126" spans="1:44" x14ac:dyDescent="0.25">
      <c r="A126" s="30">
        <v>40419</v>
      </c>
      <c r="B126" s="1180">
        <f t="shared" si="58"/>
        <v>2485.0769230769229</v>
      </c>
      <c r="C126" s="26">
        <f>C125+'WR DATA by date'!D128</f>
        <v>4512</v>
      </c>
      <c r="D126" s="26">
        <f>D125+'WR DATA by date'!I128</f>
        <v>3279</v>
      </c>
      <c r="E126" s="26">
        <f>E125+'WR DATA by date'!N128</f>
        <v>8767</v>
      </c>
      <c r="F126" s="26"/>
      <c r="G126" s="26"/>
      <c r="H126" s="26"/>
      <c r="I126" s="26"/>
      <c r="J126" s="28"/>
      <c r="K126" s="26">
        <f>K125+'WR DATA by date'!AV128</f>
        <v>430</v>
      </c>
      <c r="L126" s="26">
        <f>L125+'WR DATA by date'!BB128</f>
        <v>1347</v>
      </c>
      <c r="M126" s="26">
        <f>M125+'WR DATA by date'!BI128</f>
        <v>3194</v>
      </c>
      <c r="N126" s="52">
        <f>'WR DATA by date'!BP128+N125</f>
        <v>1389</v>
      </c>
      <c r="O126" s="54">
        <f>'WR DATA by date'!BW128+O125</f>
        <v>1189</v>
      </c>
      <c r="P126" s="26">
        <f>'WR DATA by date'!CD128+P125</f>
        <v>296</v>
      </c>
      <c r="Q126" s="26">
        <f>'WR DATA by date'!CK128+Q125</f>
        <v>140</v>
      </c>
      <c r="R126" s="1290">
        <f>'WR DATA by date'!CR128+R125</f>
        <v>1107</v>
      </c>
      <c r="S126" s="1292">
        <f>'WR DATA by date'!CY128+S125</f>
        <v>3009</v>
      </c>
      <c r="T126" s="1236">
        <f>'WR DATA by date'!DF128+T125</f>
        <v>3647</v>
      </c>
      <c r="U126" s="232"/>
      <c r="W126" s="40">
        <v>40419</v>
      </c>
      <c r="X126" s="965">
        <f t="shared" si="42"/>
        <v>0.99461144887199326</v>
      </c>
      <c r="Y126" s="45">
        <f t="shared" si="75"/>
        <v>0.99867197875166003</v>
      </c>
      <c r="Z126" s="291">
        <f t="shared" si="64"/>
        <v>0.99969512195121957</v>
      </c>
      <c r="AA126" s="36">
        <f t="shared" si="61"/>
        <v>0.99954395165887588</v>
      </c>
      <c r="AB126" s="36"/>
      <c r="AC126" s="36"/>
      <c r="AD126" s="36"/>
      <c r="AE126" s="36"/>
      <c r="AF126" s="1193"/>
      <c r="AG126" s="291">
        <f t="shared" si="71"/>
        <v>1</v>
      </c>
      <c r="AH126" s="58">
        <f t="shared" si="65"/>
        <v>0.99925816023738867</v>
      </c>
      <c r="AI126" s="58">
        <f t="shared" si="66"/>
        <v>0.99223361292326806</v>
      </c>
      <c r="AJ126" s="58">
        <f t="shared" si="63"/>
        <v>1</v>
      </c>
      <c r="AK126" s="168">
        <f t="shared" si="62"/>
        <v>0.99581239530988275</v>
      </c>
      <c r="AL126" s="956">
        <f t="shared" si="72"/>
        <v>0.99663299663299665</v>
      </c>
      <c r="AM126" s="956">
        <f t="shared" si="70"/>
        <v>0.97902097902097907</v>
      </c>
      <c r="AN126" s="1877">
        <f t="shared" si="60"/>
        <v>0.98312611012433393</v>
      </c>
      <c r="AO126" s="1874">
        <f t="shared" si="59"/>
        <v>0.9943820224719101</v>
      </c>
      <c r="AP126" s="1874">
        <f t="shared" si="48"/>
        <v>0.99157150625339863</v>
      </c>
      <c r="AQ126" s="1874"/>
      <c r="AR126" s="1868">
        <f t="shared" si="40"/>
        <v>40419</v>
      </c>
    </row>
    <row r="127" spans="1:44" x14ac:dyDescent="0.25">
      <c r="A127" s="30">
        <v>40420</v>
      </c>
      <c r="B127" s="1180">
        <f t="shared" si="58"/>
        <v>2578.1666666666665</v>
      </c>
      <c r="C127" s="26">
        <f>C126+'WR DATA by date'!D129</f>
        <v>4512</v>
      </c>
      <c r="D127" s="26">
        <f>D126+'WR DATA by date'!I129</f>
        <v>3279</v>
      </c>
      <c r="E127" s="26">
        <f>E126+'WR DATA by date'!N129</f>
        <v>8767</v>
      </c>
      <c r="F127" s="26"/>
      <c r="G127" s="26"/>
      <c r="H127" s="26"/>
      <c r="I127" s="26"/>
      <c r="J127" s="28"/>
      <c r="K127" s="26">
        <f>K126+'WR DATA by date'!AV129</f>
        <v>430</v>
      </c>
      <c r="L127" s="26">
        <f>L126+'WR DATA by date'!BB129</f>
        <v>1348</v>
      </c>
      <c r="M127" s="26">
        <f>M126+'WR DATA by date'!BI129</f>
        <v>3206</v>
      </c>
      <c r="N127" s="26"/>
      <c r="O127" s="54">
        <f>'WR DATA by date'!BW129+O126</f>
        <v>1191</v>
      </c>
      <c r="P127" s="26">
        <f>'WR DATA by date'!CD129+P126</f>
        <v>296</v>
      </c>
      <c r="Q127" s="26">
        <f>'WR DATA by date'!CK129+Q126</f>
        <v>141</v>
      </c>
      <c r="R127" s="1290">
        <f>'WR DATA by date'!CR129+R126</f>
        <v>1111</v>
      </c>
      <c r="S127" s="1292">
        <f>'WR DATA by date'!CY129+S126</f>
        <v>3009</v>
      </c>
      <c r="T127" s="1236">
        <f>'WR DATA by date'!DF129+T126</f>
        <v>3648</v>
      </c>
      <c r="U127" s="232"/>
      <c r="W127" s="40">
        <v>40420</v>
      </c>
      <c r="X127" s="965">
        <f t="shared" si="42"/>
        <v>0.99557590621066872</v>
      </c>
      <c r="Y127" s="45">
        <f t="shared" si="75"/>
        <v>0.99867197875166003</v>
      </c>
      <c r="Z127" s="36">
        <f t="shared" si="64"/>
        <v>0.99969512195121957</v>
      </c>
      <c r="AA127" s="36">
        <f t="shared" si="61"/>
        <v>0.99954395165887588</v>
      </c>
      <c r="AB127" s="36"/>
      <c r="AC127" s="36"/>
      <c r="AD127" s="36"/>
      <c r="AE127" s="36"/>
      <c r="AF127" s="1193"/>
      <c r="AG127" s="36">
        <f t="shared" si="71"/>
        <v>1</v>
      </c>
      <c r="AH127" s="291">
        <f t="shared" si="65"/>
        <v>1</v>
      </c>
      <c r="AI127" s="58">
        <f t="shared" si="66"/>
        <v>0.99596147872009944</v>
      </c>
      <c r="AJ127" s="58"/>
      <c r="AK127" s="168">
        <f t="shared" si="62"/>
        <v>0.99748743718592969</v>
      </c>
      <c r="AL127" s="956">
        <f t="shared" si="72"/>
        <v>0.99663299663299665</v>
      </c>
      <c r="AM127" s="956">
        <f t="shared" si="70"/>
        <v>0.98601398601398604</v>
      </c>
      <c r="AN127" s="1877">
        <f t="shared" si="60"/>
        <v>0.98667850799289525</v>
      </c>
      <c r="AO127" s="1874">
        <f t="shared" si="59"/>
        <v>0.9943820224719101</v>
      </c>
      <c r="AP127" s="1874">
        <f t="shared" si="48"/>
        <v>0.99184339314845027</v>
      </c>
      <c r="AQ127" s="1874"/>
      <c r="AR127" s="1868">
        <f t="shared" si="40"/>
        <v>40420</v>
      </c>
    </row>
    <row r="128" spans="1:44" x14ac:dyDescent="0.25">
      <c r="A128" s="30">
        <v>40421</v>
      </c>
      <c r="B128" s="1180">
        <f t="shared" si="58"/>
        <v>2579.25</v>
      </c>
      <c r="C128" s="26">
        <f>C127+'WR DATA by date'!D130</f>
        <v>4512</v>
      </c>
      <c r="D128" s="26">
        <f>D127+'WR DATA by date'!I130</f>
        <v>3280</v>
      </c>
      <c r="E128" s="26">
        <f>E127+'WR DATA by date'!N130</f>
        <v>8769</v>
      </c>
      <c r="F128" s="26"/>
      <c r="G128" s="26"/>
      <c r="H128" s="26"/>
      <c r="I128" s="26"/>
      <c r="J128" s="28"/>
      <c r="K128" s="26">
        <f>K127+'WR DATA by date'!AV130</f>
        <v>430</v>
      </c>
      <c r="L128" s="26">
        <f>L127+'WR DATA by date'!BB130</f>
        <v>1348</v>
      </c>
      <c r="M128" s="26">
        <f>M127+'WR DATA by date'!BI130</f>
        <v>3206</v>
      </c>
      <c r="N128" s="26"/>
      <c r="O128" s="54">
        <f>'WR DATA by date'!BW130+O127</f>
        <v>1193</v>
      </c>
      <c r="P128" s="189">
        <f>'WR DATA by date'!CD130+P127</f>
        <v>297</v>
      </c>
      <c r="Q128" s="26">
        <f>'WR DATA by date'!CK130+Q127</f>
        <v>142</v>
      </c>
      <c r="R128" s="1290">
        <f>'WR DATA by date'!CR130+R127</f>
        <v>1113</v>
      </c>
      <c r="S128" s="1292">
        <f>'WR DATA by date'!CY130+S127</f>
        <v>3009</v>
      </c>
      <c r="T128" s="1236">
        <f>'WR DATA by date'!DF130+T127</f>
        <v>3652</v>
      </c>
      <c r="U128" s="232"/>
      <c r="W128" s="40">
        <v>40421</v>
      </c>
      <c r="X128" s="965">
        <f t="shared" si="42"/>
        <v>0.99686188129149256</v>
      </c>
      <c r="Y128" s="45">
        <f t="shared" si="75"/>
        <v>0.99867197875166003</v>
      </c>
      <c r="Z128" s="36">
        <f t="shared" si="64"/>
        <v>1</v>
      </c>
      <c r="AA128" s="36">
        <f t="shared" si="61"/>
        <v>0.99977197582943789</v>
      </c>
      <c r="AB128" s="36"/>
      <c r="AC128" s="36"/>
      <c r="AD128" s="36"/>
      <c r="AE128" s="36"/>
      <c r="AF128" s="1189"/>
      <c r="AG128" s="36">
        <f t="shared" si="71"/>
        <v>1</v>
      </c>
      <c r="AH128" s="58">
        <f t="shared" si="65"/>
        <v>1</v>
      </c>
      <c r="AI128" s="58">
        <f t="shared" si="66"/>
        <v>0.99596147872009944</v>
      </c>
      <c r="AJ128" s="58"/>
      <c r="AK128" s="168">
        <f t="shared" ref="AK128:AK145" si="76">O128/O$155</f>
        <v>0.99916247906197653</v>
      </c>
      <c r="AL128" s="958">
        <f t="shared" ref="AL128:AL143" si="77">P128/P$155</f>
        <v>1</v>
      </c>
      <c r="AM128" s="956">
        <f t="shared" si="70"/>
        <v>0.99300699300699302</v>
      </c>
      <c r="AN128" s="1877">
        <f t="shared" si="60"/>
        <v>0.98845470692717585</v>
      </c>
      <c r="AO128" s="1874">
        <f t="shared" si="59"/>
        <v>0.9943820224719101</v>
      </c>
      <c r="AP128" s="1874">
        <f t="shared" si="48"/>
        <v>0.99293094072865684</v>
      </c>
      <c r="AQ128" s="1874"/>
      <c r="AR128" s="1868">
        <f t="shared" si="40"/>
        <v>40421</v>
      </c>
    </row>
    <row r="129" spans="1:44" s="19" customFormat="1" x14ac:dyDescent="0.25">
      <c r="A129" s="31">
        <v>40422</v>
      </c>
      <c r="B129" s="1181">
        <f t="shared" si="58"/>
        <v>2580.25</v>
      </c>
      <c r="C129" s="27">
        <f>C128+'WR DATA by date'!D131</f>
        <v>4515</v>
      </c>
      <c r="D129" s="27">
        <f>D128+'WR DATA by date'!I131</f>
        <v>3280</v>
      </c>
      <c r="E129" s="27">
        <f>E128+'WR DATA by date'!N131</f>
        <v>8769</v>
      </c>
      <c r="F129" s="27"/>
      <c r="G129" s="27"/>
      <c r="H129" s="27"/>
      <c r="I129" s="27"/>
      <c r="J129" s="29"/>
      <c r="K129" s="32">
        <f>K128+'WR DATA by date'!AV131</f>
        <v>430</v>
      </c>
      <c r="L129" s="53">
        <f>L128+'WR DATA by date'!BB131</f>
        <v>1348</v>
      </c>
      <c r="M129" s="53">
        <f>M128+'WR DATA by date'!BI131</f>
        <v>3208</v>
      </c>
      <c r="N129" s="53"/>
      <c r="O129" s="53">
        <f>'WR DATA by date'!BW131+O128</f>
        <v>1193</v>
      </c>
      <c r="P129" s="53">
        <f>'WR DATA by date'!CD131+P128</f>
        <v>297</v>
      </c>
      <c r="Q129" s="53">
        <f>'WR DATA by date'!CK131+Q128</f>
        <v>142</v>
      </c>
      <c r="R129" s="1289">
        <f>'WR DATA by date'!CR131+R128</f>
        <v>1114</v>
      </c>
      <c r="S129" s="1289">
        <f>'WR DATA by date'!CY131+S128</f>
        <v>3014</v>
      </c>
      <c r="T129" s="1289">
        <f>'WR DATA by date'!DF131+T128</f>
        <v>3653</v>
      </c>
      <c r="U129" s="1866"/>
      <c r="V129"/>
      <c r="W129" s="41">
        <v>40422</v>
      </c>
      <c r="X129" s="1226">
        <f t="shared" si="42"/>
        <v>0.9972033524818501</v>
      </c>
      <c r="Y129" s="43">
        <f t="shared" si="75"/>
        <v>0.99933598937583001</v>
      </c>
      <c r="Z129" s="34">
        <f t="shared" si="64"/>
        <v>1</v>
      </c>
      <c r="AA129" s="34">
        <f t="shared" si="61"/>
        <v>0.99977197582943789</v>
      </c>
      <c r="AB129" s="34"/>
      <c r="AC129" s="34"/>
      <c r="AD129" s="34"/>
      <c r="AE129" s="34"/>
      <c r="AF129" s="1187"/>
      <c r="AG129" s="58">
        <f t="shared" si="71"/>
        <v>1</v>
      </c>
      <c r="AH129" s="34">
        <f t="shared" si="65"/>
        <v>1</v>
      </c>
      <c r="AI129" s="57">
        <f t="shared" si="66"/>
        <v>0.99658278968623792</v>
      </c>
      <c r="AJ129" s="57"/>
      <c r="AK129" s="57">
        <f t="shared" si="76"/>
        <v>0.99916247906197653</v>
      </c>
      <c r="AL129" s="953">
        <f t="shared" si="77"/>
        <v>1</v>
      </c>
      <c r="AM129" s="953">
        <f t="shared" si="70"/>
        <v>0.99300699300699302</v>
      </c>
      <c r="AN129" s="1875">
        <f t="shared" si="60"/>
        <v>0.98934280639431615</v>
      </c>
      <c r="AO129" s="1875">
        <f t="shared" si="59"/>
        <v>0.99603436880370122</v>
      </c>
      <c r="AP129" s="1875">
        <f t="shared" si="48"/>
        <v>0.99320282762370848</v>
      </c>
      <c r="AQ129" s="1875"/>
      <c r="AR129" s="1869">
        <f t="shared" si="40"/>
        <v>40422</v>
      </c>
    </row>
    <row r="130" spans="1:44" x14ac:dyDescent="0.25">
      <c r="A130" s="30">
        <v>40423</v>
      </c>
      <c r="B130" s="1180">
        <f t="shared" si="58"/>
        <v>2777.3636363636365</v>
      </c>
      <c r="C130" s="26">
        <f>C129+'WR DATA by date'!D132</f>
        <v>4515</v>
      </c>
      <c r="D130" s="26">
        <f>D129+'WR DATA by date'!I132</f>
        <v>3280</v>
      </c>
      <c r="E130" s="32">
        <f>E129+'WR DATA by date'!N132</f>
        <v>8771</v>
      </c>
      <c r="F130" s="26"/>
      <c r="G130" s="26"/>
      <c r="H130" s="26"/>
      <c r="I130" s="26"/>
      <c r="J130" s="28"/>
      <c r="K130" s="26"/>
      <c r="L130" s="52">
        <f>L129+'WR DATA by date'!BB132</f>
        <v>1348</v>
      </c>
      <c r="M130" s="26">
        <f>M129+'WR DATA by date'!BI132</f>
        <v>3216</v>
      </c>
      <c r="N130" s="26"/>
      <c r="O130" s="189">
        <f>'WR DATA by date'!BW132+O129</f>
        <v>1194</v>
      </c>
      <c r="P130" s="26">
        <f>'WR DATA by date'!CD132+P129</f>
        <v>297</v>
      </c>
      <c r="Q130" s="26">
        <f>'WR DATA by date'!CK132+Q129</f>
        <v>143</v>
      </c>
      <c r="R130" s="1290">
        <f>'WR DATA by date'!CR132+R129</f>
        <v>1119</v>
      </c>
      <c r="S130" s="1292">
        <f>'WR DATA by date'!CY132+S129</f>
        <v>3015</v>
      </c>
      <c r="T130" s="1236">
        <f>'WR DATA by date'!DF132+T129</f>
        <v>3653</v>
      </c>
      <c r="U130" s="232"/>
      <c r="W130" s="40">
        <v>40423</v>
      </c>
      <c r="X130" s="965">
        <f t="shared" si="42"/>
        <v>0.99834136294094622</v>
      </c>
      <c r="Y130" s="45">
        <f t="shared" si="75"/>
        <v>0.99933598937583001</v>
      </c>
      <c r="Z130" s="36">
        <f t="shared" si="64"/>
        <v>1</v>
      </c>
      <c r="AA130" s="58">
        <f t="shared" si="61"/>
        <v>1</v>
      </c>
      <c r="AB130" s="36"/>
      <c r="AC130" s="36"/>
      <c r="AD130" s="36"/>
      <c r="AE130" s="36"/>
      <c r="AF130" s="1189"/>
      <c r="AG130" s="36"/>
      <c r="AH130" s="58">
        <f t="shared" si="65"/>
        <v>1</v>
      </c>
      <c r="AI130" s="58">
        <f t="shared" si="66"/>
        <v>0.99906803355079221</v>
      </c>
      <c r="AJ130" s="58"/>
      <c r="AK130" s="291">
        <f t="shared" si="76"/>
        <v>1</v>
      </c>
      <c r="AL130" s="956">
        <f t="shared" si="77"/>
        <v>1</v>
      </c>
      <c r="AM130" s="958">
        <f t="shared" si="70"/>
        <v>1</v>
      </c>
      <c r="AN130" s="1877">
        <f t="shared" si="60"/>
        <v>0.99378330373001778</v>
      </c>
      <c r="AO130" s="1874">
        <f t="shared" si="59"/>
        <v>0.99636483807005949</v>
      </c>
      <c r="AP130" s="1874">
        <f t="shared" si="48"/>
        <v>0.99320282762370848</v>
      </c>
      <c r="AQ130" s="1874"/>
      <c r="AR130" s="1868">
        <f t="shared" si="40"/>
        <v>40423</v>
      </c>
    </row>
    <row r="131" spans="1:44" x14ac:dyDescent="0.25">
      <c r="A131" s="30">
        <v>40424</v>
      </c>
      <c r="B131" s="1180">
        <f t="shared" si="58"/>
        <v>2271.7777777777778</v>
      </c>
      <c r="C131" s="26">
        <f>C130+'WR DATA by date'!D133</f>
        <v>4518</v>
      </c>
      <c r="D131" s="32">
        <f>D130+'WR DATA by date'!I133</f>
        <v>3280</v>
      </c>
      <c r="E131" s="26"/>
      <c r="F131" s="26"/>
      <c r="G131" s="26"/>
      <c r="H131" s="26"/>
      <c r="I131" s="26"/>
      <c r="J131" s="28"/>
      <c r="K131" s="55"/>
      <c r="L131" s="26"/>
      <c r="M131" s="26">
        <f>M130+'WR DATA by date'!BI133</f>
        <v>3216</v>
      </c>
      <c r="N131" s="26"/>
      <c r="O131" s="54">
        <f>'WR DATA by date'!BW133+O130</f>
        <v>1194</v>
      </c>
      <c r="P131" s="26">
        <f>'WR DATA by date'!CD133+P130</f>
        <v>297</v>
      </c>
      <c r="Q131" s="26">
        <f>'WR DATA by date'!CK133+Q130</f>
        <v>143</v>
      </c>
      <c r="R131" s="1290">
        <f>'WR DATA by date'!CR133+R130</f>
        <v>1120</v>
      </c>
      <c r="S131" s="1292">
        <f>'WR DATA by date'!CY133+S130</f>
        <v>3016</v>
      </c>
      <c r="T131" s="1236">
        <f>'WR DATA by date'!DF133+T130</f>
        <v>3662</v>
      </c>
      <c r="U131" s="952"/>
      <c r="W131" s="40">
        <v>40424</v>
      </c>
      <c r="X131" s="965">
        <f t="shared" si="42"/>
        <v>0.99845383930706</v>
      </c>
      <c r="Y131" s="1227">
        <f t="shared" si="75"/>
        <v>1</v>
      </c>
      <c r="Z131" s="58">
        <f t="shared" si="64"/>
        <v>1</v>
      </c>
      <c r="AA131" s="36"/>
      <c r="AB131" s="36"/>
      <c r="AC131" s="36"/>
      <c r="AD131" s="36"/>
      <c r="AE131" s="36"/>
      <c r="AF131" s="1189"/>
      <c r="AG131" s="36"/>
      <c r="AH131" s="58"/>
      <c r="AI131" s="58">
        <f>M131/M$155</f>
        <v>0.99906803355079221</v>
      </c>
      <c r="AJ131" s="58"/>
      <c r="AK131" s="168">
        <f t="shared" si="76"/>
        <v>1</v>
      </c>
      <c r="AL131" s="956">
        <f t="shared" si="77"/>
        <v>1</v>
      </c>
      <c r="AM131" s="956">
        <f t="shared" si="70"/>
        <v>1</v>
      </c>
      <c r="AN131" s="1877">
        <f t="shared" si="60"/>
        <v>0.99467140319715808</v>
      </c>
      <c r="AO131" s="1874">
        <f t="shared" si="59"/>
        <v>0.99669530733641776</v>
      </c>
      <c r="AP131" s="1874">
        <f t="shared" si="48"/>
        <v>0.99564980967917349</v>
      </c>
      <c r="AQ131" s="1874"/>
      <c r="AR131" s="1868">
        <f t="shared" ref="AR131:AR154" si="78">W131</f>
        <v>40424</v>
      </c>
    </row>
    <row r="132" spans="1:44" x14ac:dyDescent="0.25">
      <c r="A132" s="30">
        <v>40425</v>
      </c>
      <c r="B132" s="1180">
        <f t="shared" si="58"/>
        <v>2145.875</v>
      </c>
      <c r="C132" s="52">
        <f>C131+'WR DATA by date'!D134</f>
        <v>4518</v>
      </c>
      <c r="D132" s="54"/>
      <c r="E132" s="26"/>
      <c r="F132" s="26"/>
      <c r="G132" s="26"/>
      <c r="H132" s="26"/>
      <c r="I132" s="26"/>
      <c r="J132" s="28"/>
      <c r="K132" s="55"/>
      <c r="L132" s="26"/>
      <c r="M132" s="26">
        <f>M131+'WR DATA by date'!BI134</f>
        <v>3216</v>
      </c>
      <c r="N132" s="26"/>
      <c r="O132" s="54">
        <f>'WR DATA by date'!BW134+O131</f>
        <v>1194</v>
      </c>
      <c r="P132" s="26">
        <f>'WR DATA by date'!CD134+P131</f>
        <v>297</v>
      </c>
      <c r="Q132" s="26">
        <f>'WR DATA by date'!CK134+Q131</f>
        <v>143</v>
      </c>
      <c r="R132" s="1290">
        <f>'WR DATA by date'!CR134+R131</f>
        <v>1120</v>
      </c>
      <c r="S132" s="1292">
        <f>'WR DATA by date'!CY134+S131</f>
        <v>3017</v>
      </c>
      <c r="T132" s="1236">
        <f>'WR DATA by date'!DF134+T131</f>
        <v>3662</v>
      </c>
      <c r="U132" s="952"/>
      <c r="W132" s="40">
        <v>40425</v>
      </c>
      <c r="X132" s="965">
        <f t="shared" si="42"/>
        <v>0.99830187787873736</v>
      </c>
      <c r="Y132" s="1228">
        <f t="shared" si="75"/>
        <v>1</v>
      </c>
      <c r="Z132" s="36"/>
      <c r="AA132" s="36"/>
      <c r="AB132" s="36"/>
      <c r="AC132" s="36"/>
      <c r="AD132" s="36"/>
      <c r="AE132" s="36"/>
      <c r="AF132" s="1189"/>
      <c r="AG132" s="36"/>
      <c r="AH132" s="58"/>
      <c r="AI132" s="58">
        <f>M132/M$155</f>
        <v>0.99906803355079221</v>
      </c>
      <c r="AJ132" s="58"/>
      <c r="AK132" s="168">
        <f t="shared" si="76"/>
        <v>1</v>
      </c>
      <c r="AL132" s="956">
        <f t="shared" si="77"/>
        <v>1</v>
      </c>
      <c r="AM132" s="956">
        <f t="shared" si="70"/>
        <v>1</v>
      </c>
      <c r="AN132" s="1877">
        <f t="shared" si="60"/>
        <v>0.99467140319715808</v>
      </c>
      <c r="AO132" s="1874">
        <f t="shared" si="59"/>
        <v>0.99702577660277591</v>
      </c>
      <c r="AP132" s="1874">
        <f t="shared" si="48"/>
        <v>0.99564980967917349</v>
      </c>
      <c r="AQ132" s="1874"/>
      <c r="AR132" s="1868">
        <f t="shared" si="78"/>
        <v>40425</v>
      </c>
    </row>
    <row r="133" spans="1:44" x14ac:dyDescent="0.25">
      <c r="A133" s="56">
        <v>40426</v>
      </c>
      <c r="B133" s="1180">
        <f t="shared" si="58"/>
        <v>1807.8571428571429</v>
      </c>
      <c r="C133" s="1218"/>
      <c r="D133" s="1220"/>
      <c r="E133" s="1220"/>
      <c r="F133" s="1220"/>
      <c r="G133" s="1220"/>
      <c r="H133" s="1220"/>
      <c r="I133" s="1220"/>
      <c r="J133" s="1176"/>
      <c r="K133" s="1220"/>
      <c r="L133" s="1220"/>
      <c r="M133" s="1216">
        <f>M132+'WR DATA by date'!BI135</f>
        <v>3219</v>
      </c>
      <c r="N133" s="1184"/>
      <c r="O133" s="54">
        <f>'WR DATA by date'!BW135+O132</f>
        <v>1194</v>
      </c>
      <c r="P133" s="26">
        <f>'WR DATA by date'!CD135+P132</f>
        <v>297</v>
      </c>
      <c r="Q133" s="26">
        <f>'WR DATA by date'!CK135+Q132</f>
        <v>143</v>
      </c>
      <c r="R133" s="1290">
        <f>'WR DATA by date'!CR135+R132</f>
        <v>1123</v>
      </c>
      <c r="S133" s="1292">
        <f>'WR DATA by date'!CY135+S132</f>
        <v>3017</v>
      </c>
      <c r="T133" s="1236">
        <f>'WR DATA by date'!DF135+T132</f>
        <v>3662</v>
      </c>
      <c r="U133" s="952"/>
      <c r="W133" s="40">
        <v>40426</v>
      </c>
      <c r="X133" s="965">
        <f t="shared" ref="X133:X154" si="79">AVERAGE(Y133:AP133)</f>
        <v>0.99857304112578971</v>
      </c>
      <c r="Y133" s="1220"/>
      <c r="Z133" s="1220"/>
      <c r="AA133" s="1220"/>
      <c r="AB133" s="1220"/>
      <c r="AC133" s="1220"/>
      <c r="AD133" s="1220"/>
      <c r="AE133" s="1176"/>
      <c r="AF133" s="1176"/>
      <c r="AG133" s="1221"/>
      <c r="AH133" s="1218"/>
      <c r="AI133" s="1194">
        <f>M133/M$155</f>
        <v>1</v>
      </c>
      <c r="AJ133" s="1193"/>
      <c r="AK133" s="168">
        <f t="shared" si="76"/>
        <v>1</v>
      </c>
      <c r="AL133" s="956">
        <f t="shared" si="77"/>
        <v>1</v>
      </c>
      <c r="AM133" s="1193">
        <f t="shared" si="70"/>
        <v>1</v>
      </c>
      <c r="AN133" s="1877">
        <f t="shared" si="60"/>
        <v>0.99733570159857909</v>
      </c>
      <c r="AO133" s="1874">
        <f t="shared" si="59"/>
        <v>0.99702577660277591</v>
      </c>
      <c r="AP133" s="1874">
        <f t="shared" si="59"/>
        <v>0.99564980967917349</v>
      </c>
      <c r="AQ133" s="1874"/>
      <c r="AR133" s="1868">
        <f t="shared" si="78"/>
        <v>40426</v>
      </c>
    </row>
    <row r="134" spans="1:44" x14ac:dyDescent="0.25">
      <c r="A134" s="30">
        <v>40427</v>
      </c>
      <c r="B134" s="1180">
        <f t="shared" si="58"/>
        <v>1572.8333333333333</v>
      </c>
      <c r="C134" s="1218"/>
      <c r="D134" s="1220"/>
      <c r="E134" s="1220"/>
      <c r="F134" s="1220"/>
      <c r="G134" s="1220"/>
      <c r="H134" s="1220"/>
      <c r="I134" s="1220"/>
      <c r="J134" s="1176"/>
      <c r="K134" s="1220"/>
      <c r="L134" s="1220"/>
      <c r="M134" s="1221"/>
      <c r="N134" s="1221"/>
      <c r="O134" s="54">
        <f>'WR DATA by date'!BW136+O133</f>
        <v>1194</v>
      </c>
      <c r="P134" s="26">
        <f>'WR DATA by date'!CD136+P133</f>
        <v>297</v>
      </c>
      <c r="Q134" s="52">
        <f>'WR DATA by date'!CK136+Q133</f>
        <v>143</v>
      </c>
      <c r="R134" s="1290">
        <f>'WR DATA by date'!CR136+R133</f>
        <v>1123</v>
      </c>
      <c r="S134" s="1292">
        <f>'WR DATA by date'!CY136+S133</f>
        <v>3017</v>
      </c>
      <c r="T134" s="1236">
        <f>'WR DATA by date'!DF136+T133</f>
        <v>3663</v>
      </c>
      <c r="U134" s="952"/>
      <c r="W134" s="40">
        <v>40427</v>
      </c>
      <c r="X134" s="965">
        <f t="shared" si="79"/>
        <v>0.99838052912926323</v>
      </c>
      <c r="Y134" s="1220"/>
      <c r="Z134" s="1220"/>
      <c r="AA134" s="1220"/>
      <c r="AB134" s="1220"/>
      <c r="AC134" s="1220"/>
      <c r="AD134" s="1220"/>
      <c r="AE134" s="1176"/>
      <c r="AF134" s="1176"/>
      <c r="AG134" s="1221"/>
      <c r="AH134" s="1218"/>
      <c r="AI134" s="1221"/>
      <c r="AJ134" s="1221"/>
      <c r="AK134" s="168">
        <f t="shared" si="76"/>
        <v>1</v>
      </c>
      <c r="AL134" s="956">
        <f t="shared" si="77"/>
        <v>1</v>
      </c>
      <c r="AM134" s="1193">
        <f t="shared" si="70"/>
        <v>1</v>
      </c>
      <c r="AN134" s="1877">
        <f t="shared" si="60"/>
        <v>0.99733570159857909</v>
      </c>
      <c r="AO134" s="1874">
        <f t="shared" si="59"/>
        <v>0.99702577660277591</v>
      </c>
      <c r="AP134" s="1874">
        <f t="shared" si="59"/>
        <v>0.99592169657422513</v>
      </c>
      <c r="AQ134" s="1874"/>
      <c r="AR134" s="1868">
        <f t="shared" si="78"/>
        <v>40427</v>
      </c>
    </row>
    <row r="135" spans="1:44" x14ac:dyDescent="0.25">
      <c r="A135" s="56">
        <v>40428</v>
      </c>
      <c r="B135" s="1180">
        <f t="shared" si="58"/>
        <v>1858.8</v>
      </c>
      <c r="C135" s="1218"/>
      <c r="D135" s="1220"/>
      <c r="E135" s="1220"/>
      <c r="F135" s="1220"/>
      <c r="G135" s="1220"/>
      <c r="H135" s="1220"/>
      <c r="I135" s="1220"/>
      <c r="J135" s="1176"/>
      <c r="K135" s="1220"/>
      <c r="L135" s="1220"/>
      <c r="M135" s="1221"/>
      <c r="N135" s="1221"/>
      <c r="O135" s="54">
        <f>'WR DATA by date'!BW137+O134</f>
        <v>1194</v>
      </c>
      <c r="P135" s="26">
        <f>'WR DATA by date'!CD137+P134</f>
        <v>297</v>
      </c>
      <c r="Q135" s="1221"/>
      <c r="R135" s="1290">
        <f>'WR DATA by date'!CR137+R134</f>
        <v>1123</v>
      </c>
      <c r="S135" s="1292">
        <f>'WR DATA by date'!CY137+S134</f>
        <v>3017</v>
      </c>
      <c r="T135" s="1236">
        <f>'WR DATA by date'!DF137+T134</f>
        <v>3663</v>
      </c>
      <c r="U135" s="952"/>
      <c r="W135" s="40">
        <v>40428</v>
      </c>
      <c r="X135" s="965">
        <f t="shared" si="79"/>
        <v>0.99805663495511587</v>
      </c>
      <c r="Y135" s="1220"/>
      <c r="Z135" s="1220"/>
      <c r="AA135" s="1220"/>
      <c r="AB135" s="1220"/>
      <c r="AC135" s="1220"/>
      <c r="AD135" s="1220"/>
      <c r="AE135" s="1176"/>
      <c r="AF135" s="1176"/>
      <c r="AG135" s="1221"/>
      <c r="AH135" s="1218"/>
      <c r="AI135" s="1221"/>
      <c r="AJ135" s="1221"/>
      <c r="AK135" s="168">
        <f t="shared" si="76"/>
        <v>1</v>
      </c>
      <c r="AL135" s="956">
        <f t="shared" si="77"/>
        <v>1</v>
      </c>
      <c r="AM135" s="1221"/>
      <c r="AN135" s="1877">
        <f t="shared" si="60"/>
        <v>0.99733570159857909</v>
      </c>
      <c r="AO135" s="1874">
        <f t="shared" si="59"/>
        <v>0.99702577660277591</v>
      </c>
      <c r="AP135" s="1874">
        <f t="shared" si="59"/>
        <v>0.99592169657422513</v>
      </c>
      <c r="AQ135" s="1874"/>
      <c r="AR135" s="1868">
        <f t="shared" si="78"/>
        <v>40428</v>
      </c>
    </row>
    <row r="136" spans="1:44" x14ac:dyDescent="0.25">
      <c r="A136" s="30">
        <v>40429</v>
      </c>
      <c r="B136" s="1180">
        <f t="shared" si="58"/>
        <v>1859</v>
      </c>
      <c r="C136" s="1218"/>
      <c r="D136" s="1220"/>
      <c r="E136" s="1220"/>
      <c r="F136" s="1220"/>
      <c r="G136" s="1220"/>
      <c r="H136" s="1220"/>
      <c r="I136" s="1220"/>
      <c r="J136" s="1176"/>
      <c r="K136" s="1220"/>
      <c r="L136" s="1220"/>
      <c r="M136" s="1221"/>
      <c r="N136" s="1221"/>
      <c r="O136" s="54">
        <f>'WR DATA by date'!BW138+O135</f>
        <v>1194</v>
      </c>
      <c r="P136" s="26">
        <f>'WR DATA by date'!CD138+P135</f>
        <v>297</v>
      </c>
      <c r="Q136" s="1221"/>
      <c r="R136" s="1290">
        <f>'WR DATA by date'!CR138+R135</f>
        <v>1124</v>
      </c>
      <c r="S136" s="1292">
        <f>'WR DATA by date'!CY138+S135</f>
        <v>3017</v>
      </c>
      <c r="T136" s="1236">
        <f>'WR DATA by date'!DF138+T135</f>
        <v>3663</v>
      </c>
      <c r="U136" s="952"/>
      <c r="W136" s="40">
        <v>40429</v>
      </c>
      <c r="X136" s="965">
        <f t="shared" si="79"/>
        <v>0.99823425484854411</v>
      </c>
      <c r="Y136" s="1220"/>
      <c r="Z136" s="1220"/>
      <c r="AA136" s="1220"/>
      <c r="AB136" s="1220"/>
      <c r="AC136" s="1220"/>
      <c r="AD136" s="1220"/>
      <c r="AE136" s="1176"/>
      <c r="AF136" s="1176"/>
      <c r="AG136" s="1221"/>
      <c r="AH136" s="1218"/>
      <c r="AI136" s="1221"/>
      <c r="AJ136" s="1221"/>
      <c r="AK136" s="168">
        <f t="shared" si="76"/>
        <v>1</v>
      </c>
      <c r="AL136" s="956">
        <f t="shared" si="77"/>
        <v>1</v>
      </c>
      <c r="AM136" s="1221"/>
      <c r="AN136" s="1877">
        <f t="shared" si="60"/>
        <v>0.9982238010657194</v>
      </c>
      <c r="AO136" s="1874">
        <f t="shared" si="59"/>
        <v>0.99702577660277591</v>
      </c>
      <c r="AP136" s="1874">
        <f t="shared" si="59"/>
        <v>0.99592169657422513</v>
      </c>
      <c r="AQ136" s="1874"/>
      <c r="AR136" s="1868">
        <f t="shared" si="78"/>
        <v>40429</v>
      </c>
    </row>
    <row r="137" spans="1:44" x14ac:dyDescent="0.25">
      <c r="A137" s="56">
        <v>40430</v>
      </c>
      <c r="B137" s="1180">
        <f t="shared" si="58"/>
        <v>1859.4</v>
      </c>
      <c r="C137" s="1218"/>
      <c r="D137" s="1220"/>
      <c r="E137" s="1220"/>
      <c r="F137" s="1220"/>
      <c r="G137" s="1220"/>
      <c r="H137" s="1220"/>
      <c r="I137" s="1220"/>
      <c r="J137" s="1176"/>
      <c r="K137" s="1220"/>
      <c r="L137" s="1220"/>
      <c r="M137" s="1221"/>
      <c r="N137" s="1221"/>
      <c r="O137" s="54">
        <f>'WR DATA by date'!BW139+O136</f>
        <v>1194</v>
      </c>
      <c r="P137" s="26">
        <f>'WR DATA by date'!CD139+P136</f>
        <v>297</v>
      </c>
      <c r="Q137" s="1221"/>
      <c r="R137" s="1290">
        <f>'WR DATA by date'!CR139+R136</f>
        <v>1124</v>
      </c>
      <c r="S137" s="1292">
        <f>'WR DATA by date'!CY139+S136</f>
        <v>3017</v>
      </c>
      <c r="T137" s="1236">
        <f>'WR DATA by date'!DF139+T136</f>
        <v>3665</v>
      </c>
      <c r="U137" s="952"/>
      <c r="W137" s="40">
        <v>40430</v>
      </c>
      <c r="X137" s="965">
        <f t="shared" si="79"/>
        <v>0.99834300960656486</v>
      </c>
      <c r="Y137" s="1220"/>
      <c r="Z137" s="1220"/>
      <c r="AA137" s="1220"/>
      <c r="AB137" s="1220"/>
      <c r="AC137" s="1220"/>
      <c r="AD137" s="1220"/>
      <c r="AE137" s="1176"/>
      <c r="AF137" s="1176"/>
      <c r="AG137" s="1221"/>
      <c r="AH137" s="1218"/>
      <c r="AI137" s="1221"/>
      <c r="AJ137" s="1221"/>
      <c r="AK137" s="168">
        <f t="shared" si="76"/>
        <v>1</v>
      </c>
      <c r="AL137" s="956">
        <f t="shared" si="77"/>
        <v>1</v>
      </c>
      <c r="AM137" s="1221"/>
      <c r="AN137" s="1877">
        <f t="shared" si="60"/>
        <v>0.9982238010657194</v>
      </c>
      <c r="AO137" s="1874">
        <f t="shared" si="59"/>
        <v>0.99702577660277591</v>
      </c>
      <c r="AP137" s="1874">
        <f t="shared" si="59"/>
        <v>0.99646547036432842</v>
      </c>
      <c r="AQ137" s="1874"/>
      <c r="AR137" s="1868">
        <f t="shared" si="78"/>
        <v>40430</v>
      </c>
    </row>
    <row r="138" spans="1:44" x14ac:dyDescent="0.25">
      <c r="A138" s="30">
        <v>40431</v>
      </c>
      <c r="B138" s="1180">
        <f t="shared" si="58"/>
        <v>1408.25</v>
      </c>
      <c r="C138" s="1218"/>
      <c r="D138" s="1220"/>
      <c r="E138" s="1220"/>
      <c r="F138" s="1220"/>
      <c r="G138" s="1220"/>
      <c r="H138" s="1220"/>
      <c r="I138" s="1220"/>
      <c r="J138" s="1176"/>
      <c r="K138" s="1220"/>
      <c r="L138" s="1220"/>
      <c r="M138" s="1221"/>
      <c r="N138" s="1221"/>
      <c r="O138" s="54">
        <f>'WR DATA by date'!BW140+O137</f>
        <v>1194</v>
      </c>
      <c r="P138" s="26">
        <f>'WR DATA by date'!CD140+P137</f>
        <v>297</v>
      </c>
      <c r="Q138" s="1221"/>
      <c r="R138" s="1290">
        <f>'WR DATA by date'!CR140+R137</f>
        <v>1124</v>
      </c>
      <c r="S138" s="1292">
        <f>'WR DATA by date'!CY140+S137</f>
        <v>3018</v>
      </c>
      <c r="T138" s="1337"/>
      <c r="U138" s="952"/>
      <c r="W138" s="40">
        <v>40431</v>
      </c>
      <c r="X138" s="965">
        <f t="shared" si="79"/>
        <v>0.99889501173371342</v>
      </c>
      <c r="Y138" s="1220"/>
      <c r="Z138" s="1220"/>
      <c r="AA138" s="1220"/>
      <c r="AB138" s="1220"/>
      <c r="AC138" s="1220"/>
      <c r="AD138" s="1220"/>
      <c r="AE138" s="1176"/>
      <c r="AF138" s="1176"/>
      <c r="AG138" s="1221"/>
      <c r="AH138" s="1218"/>
      <c r="AI138" s="1221"/>
      <c r="AJ138" s="1221"/>
      <c r="AK138" s="168">
        <f t="shared" si="76"/>
        <v>1</v>
      </c>
      <c r="AL138" s="956">
        <f t="shared" si="77"/>
        <v>1</v>
      </c>
      <c r="AM138" s="1221"/>
      <c r="AN138" s="1877">
        <f t="shared" si="60"/>
        <v>0.9982238010657194</v>
      </c>
      <c r="AO138" s="1874">
        <f t="shared" si="59"/>
        <v>0.99735624586913418</v>
      </c>
      <c r="AP138" s="1880"/>
      <c r="AQ138" s="1874"/>
      <c r="AR138" s="1868">
        <f t="shared" si="78"/>
        <v>40431</v>
      </c>
    </row>
    <row r="139" spans="1:44" x14ac:dyDescent="0.25">
      <c r="A139" s="56">
        <v>40432</v>
      </c>
      <c r="B139" s="1180">
        <f t="shared" si="58"/>
        <v>1408.25</v>
      </c>
      <c r="C139" s="1218"/>
      <c r="D139" s="1220"/>
      <c r="E139" s="1220"/>
      <c r="F139" s="1220"/>
      <c r="G139" s="1220"/>
      <c r="H139" s="1220"/>
      <c r="I139" s="1220"/>
      <c r="J139" s="1176"/>
      <c r="K139" s="1220"/>
      <c r="L139" s="1221"/>
      <c r="M139" s="1221"/>
      <c r="N139" s="1221"/>
      <c r="O139" s="54">
        <f>'WR DATA by date'!BW141+O138</f>
        <v>1194</v>
      </c>
      <c r="P139" s="26">
        <f>'WR DATA by date'!CD141+P138</f>
        <v>297</v>
      </c>
      <c r="Q139" s="1221"/>
      <c r="R139" s="1290">
        <f>'WR DATA by date'!CR141+R138</f>
        <v>1124</v>
      </c>
      <c r="S139" s="1292">
        <f>'WR DATA by date'!CY141+S138</f>
        <v>3018</v>
      </c>
      <c r="T139" s="1337"/>
      <c r="U139" s="952"/>
      <c r="W139" s="40">
        <v>40432</v>
      </c>
      <c r="X139" s="965">
        <f t="shared" si="79"/>
        <v>0.99889501173371342</v>
      </c>
      <c r="Y139" s="1220"/>
      <c r="Z139" s="1220"/>
      <c r="AA139" s="1220"/>
      <c r="AB139" s="1220"/>
      <c r="AC139" s="1220"/>
      <c r="AD139" s="1220"/>
      <c r="AE139" s="1176"/>
      <c r="AF139" s="1176"/>
      <c r="AG139" s="1221"/>
      <c r="AH139" s="1218"/>
      <c r="AI139" s="1221"/>
      <c r="AJ139" s="1221"/>
      <c r="AK139" s="168">
        <f t="shared" si="76"/>
        <v>1</v>
      </c>
      <c r="AL139" s="956">
        <f t="shared" si="77"/>
        <v>1</v>
      </c>
      <c r="AM139" s="1221"/>
      <c r="AN139" s="1877">
        <f t="shared" si="60"/>
        <v>0.9982238010657194</v>
      </c>
      <c r="AO139" s="1874">
        <f t="shared" si="59"/>
        <v>0.99735624586913418</v>
      </c>
      <c r="AP139" s="1880"/>
      <c r="AQ139" s="1874"/>
      <c r="AR139" s="1868">
        <f t="shared" si="78"/>
        <v>40432</v>
      </c>
    </row>
    <row r="140" spans="1:44" x14ac:dyDescent="0.25">
      <c r="A140" s="30">
        <v>40433</v>
      </c>
      <c r="B140" s="1180">
        <f t="shared" si="58"/>
        <v>1409</v>
      </c>
      <c r="C140" s="1218"/>
      <c r="D140" s="1220"/>
      <c r="E140" s="1220"/>
      <c r="F140" s="1220"/>
      <c r="G140" s="1220"/>
      <c r="H140" s="1220"/>
      <c r="I140" s="1220"/>
      <c r="J140" s="1176"/>
      <c r="K140" s="1220"/>
      <c r="L140" s="1221"/>
      <c r="M140" s="1221"/>
      <c r="N140" s="1221"/>
      <c r="O140" s="54">
        <f>'WR DATA by date'!BW142+O139</f>
        <v>1194</v>
      </c>
      <c r="P140" s="26">
        <f>'WR DATA by date'!CD142+P139</f>
        <v>297</v>
      </c>
      <c r="Q140" s="1221"/>
      <c r="R140" s="1290">
        <f>'WR DATA by date'!CR142+R139</f>
        <v>1125</v>
      </c>
      <c r="S140" s="1292">
        <f>'WR DATA by date'!CY142+S139</f>
        <v>3020</v>
      </c>
      <c r="T140" s="1337"/>
      <c r="U140" s="952"/>
      <c r="W140" s="40">
        <v>40433</v>
      </c>
      <c r="X140" s="965">
        <f t="shared" si="79"/>
        <v>0.99928227123367763</v>
      </c>
      <c r="Y140" s="1220"/>
      <c r="Z140" s="1220"/>
      <c r="AA140" s="1220"/>
      <c r="AB140" s="1220"/>
      <c r="AC140" s="1220"/>
      <c r="AD140" s="1220"/>
      <c r="AE140" s="1176"/>
      <c r="AF140" s="1176"/>
      <c r="AG140" s="1221"/>
      <c r="AH140" s="1218"/>
      <c r="AI140" s="1221"/>
      <c r="AJ140" s="1221"/>
      <c r="AK140" s="168">
        <f t="shared" si="76"/>
        <v>1</v>
      </c>
      <c r="AL140" s="956">
        <f t="shared" si="77"/>
        <v>1</v>
      </c>
      <c r="AM140" s="1221"/>
      <c r="AN140" s="1877">
        <f t="shared" si="60"/>
        <v>0.9991119005328597</v>
      </c>
      <c r="AO140" s="1874">
        <f t="shared" si="59"/>
        <v>0.99801718440185061</v>
      </c>
      <c r="AP140" s="1880"/>
      <c r="AQ140" s="1874"/>
      <c r="AR140" s="1868">
        <f t="shared" si="78"/>
        <v>40433</v>
      </c>
    </row>
    <row r="141" spans="1:44" x14ac:dyDescent="0.25">
      <c r="A141" s="56">
        <v>40434</v>
      </c>
      <c r="B141" s="1180">
        <f t="shared" si="58"/>
        <v>1409</v>
      </c>
      <c r="C141" s="1218"/>
      <c r="D141" s="1220"/>
      <c r="E141" s="1220"/>
      <c r="F141" s="1220"/>
      <c r="G141" s="1220"/>
      <c r="H141" s="1220"/>
      <c r="I141" s="1220"/>
      <c r="J141" s="1176"/>
      <c r="K141" s="1220"/>
      <c r="L141" s="1221"/>
      <c r="M141" s="1221"/>
      <c r="N141" s="1221"/>
      <c r="O141" s="54">
        <f>'WR DATA by date'!BW143+O140</f>
        <v>1194</v>
      </c>
      <c r="P141" s="26">
        <f>'WR DATA by date'!CD143+P140</f>
        <v>297</v>
      </c>
      <c r="Q141" s="1221"/>
      <c r="R141" s="1290">
        <f>'WR DATA by date'!CR143+R140</f>
        <v>1125</v>
      </c>
      <c r="S141" s="1292">
        <f>'WR DATA by date'!CY143+S140</f>
        <v>3020</v>
      </c>
      <c r="T141" s="1337"/>
      <c r="U141" s="952"/>
      <c r="W141" s="40">
        <v>40434</v>
      </c>
      <c r="X141" s="965">
        <f t="shared" si="79"/>
        <v>0.99928227123367763</v>
      </c>
      <c r="Y141" s="1220"/>
      <c r="Z141" s="1220"/>
      <c r="AA141" s="1220"/>
      <c r="AB141" s="1220"/>
      <c r="AC141" s="1220"/>
      <c r="AD141" s="1220"/>
      <c r="AE141" s="1176"/>
      <c r="AF141" s="1176"/>
      <c r="AG141" s="1221"/>
      <c r="AH141" s="1218"/>
      <c r="AI141" s="1221"/>
      <c r="AJ141" s="1221"/>
      <c r="AK141" s="168">
        <f t="shared" si="76"/>
        <v>1</v>
      </c>
      <c r="AL141" s="956">
        <f t="shared" si="77"/>
        <v>1</v>
      </c>
      <c r="AM141" s="1221"/>
      <c r="AN141" s="1877">
        <f t="shared" si="60"/>
        <v>0.9991119005328597</v>
      </c>
      <c r="AO141" s="1874">
        <f t="shared" si="59"/>
        <v>0.99801718440185061</v>
      </c>
      <c r="AP141" s="1880"/>
      <c r="AQ141" s="1874"/>
      <c r="AR141" s="1868">
        <f t="shared" si="78"/>
        <v>40434</v>
      </c>
    </row>
    <row r="142" spans="1:44" x14ac:dyDescent="0.25">
      <c r="A142" s="30">
        <v>40435</v>
      </c>
      <c r="B142" s="1180">
        <f t="shared" si="58"/>
        <v>872</v>
      </c>
      <c r="C142" s="1218"/>
      <c r="D142" s="1220"/>
      <c r="E142" s="1220"/>
      <c r="F142" s="1220"/>
      <c r="G142" s="1220"/>
      <c r="H142" s="1220"/>
      <c r="I142" s="1220"/>
      <c r="J142" s="1176"/>
      <c r="K142" s="1220"/>
      <c r="L142" s="1221"/>
      <c r="M142" s="1221"/>
      <c r="N142" s="1221"/>
      <c r="O142" s="54">
        <f>'WR DATA by date'!BW144+O141</f>
        <v>1194</v>
      </c>
      <c r="P142" s="26">
        <f>'WR DATA by date'!CD144+P141</f>
        <v>297</v>
      </c>
      <c r="Q142" s="1221"/>
      <c r="R142" s="1290">
        <f>'WR DATA by date'!CR144+R141</f>
        <v>1125</v>
      </c>
      <c r="S142" s="1337"/>
      <c r="T142" s="1337"/>
      <c r="U142" s="952"/>
      <c r="W142" s="40">
        <v>40435</v>
      </c>
      <c r="X142" s="965">
        <f t="shared" si="79"/>
        <v>0.99970396684428664</v>
      </c>
      <c r="Y142" s="1220"/>
      <c r="Z142" s="1220"/>
      <c r="AA142" s="1220"/>
      <c r="AB142" s="1220"/>
      <c r="AC142" s="1220"/>
      <c r="AD142" s="1220"/>
      <c r="AE142" s="1176"/>
      <c r="AF142" s="1176"/>
      <c r="AG142" s="1221"/>
      <c r="AH142" s="1218"/>
      <c r="AI142" s="1221"/>
      <c r="AJ142" s="1221"/>
      <c r="AK142" s="168">
        <f t="shared" si="76"/>
        <v>1</v>
      </c>
      <c r="AL142" s="956">
        <f t="shared" si="77"/>
        <v>1</v>
      </c>
      <c r="AM142" s="1221"/>
      <c r="AN142" s="1877">
        <f t="shared" si="60"/>
        <v>0.9991119005328597</v>
      </c>
      <c r="AO142" s="1880"/>
      <c r="AP142" s="1880"/>
      <c r="AQ142" s="1874"/>
      <c r="AR142" s="1868">
        <f t="shared" si="78"/>
        <v>40435</v>
      </c>
    </row>
    <row r="143" spans="1:44" x14ac:dyDescent="0.25">
      <c r="A143" s="56">
        <v>40436</v>
      </c>
      <c r="B143" s="1180">
        <f t="shared" si="58"/>
        <v>745.5</v>
      </c>
      <c r="C143" s="1218"/>
      <c r="D143" s="1220"/>
      <c r="E143" s="1220"/>
      <c r="F143" s="1220"/>
      <c r="G143" s="1220"/>
      <c r="H143" s="1220"/>
      <c r="I143" s="1220"/>
      <c r="J143" s="1176"/>
      <c r="K143" s="1220"/>
      <c r="L143" s="1221"/>
      <c r="M143" s="1221"/>
      <c r="N143" s="1221"/>
      <c r="O143" s="54">
        <f>'WR DATA by date'!BW145+O142</f>
        <v>1194</v>
      </c>
      <c r="P143" s="52">
        <f>'WR DATA by date'!CD145+P142</f>
        <v>297</v>
      </c>
      <c r="Q143" s="1221"/>
      <c r="R143" s="1337"/>
      <c r="S143" s="1337"/>
      <c r="T143" s="1337"/>
      <c r="U143" s="952"/>
      <c r="W143" s="40">
        <v>40436</v>
      </c>
      <c r="X143" s="965">
        <f t="shared" si="79"/>
        <v>1</v>
      </c>
      <c r="Y143" s="1220"/>
      <c r="Z143" s="1220"/>
      <c r="AA143" s="1220"/>
      <c r="AB143" s="1220"/>
      <c r="AC143" s="1220"/>
      <c r="AD143" s="1220"/>
      <c r="AE143" s="1176"/>
      <c r="AF143" s="1176"/>
      <c r="AG143" s="1221"/>
      <c r="AH143" s="1218"/>
      <c r="AI143" s="1221"/>
      <c r="AJ143" s="1221"/>
      <c r="AK143" s="168">
        <f t="shared" si="76"/>
        <v>1</v>
      </c>
      <c r="AL143" s="956">
        <f t="shared" si="77"/>
        <v>1</v>
      </c>
      <c r="AM143" s="1221"/>
      <c r="AN143" s="1881"/>
      <c r="AO143" s="1880"/>
      <c r="AP143" s="1880"/>
      <c r="AQ143" s="1874"/>
      <c r="AR143" s="1868">
        <f t="shared" si="78"/>
        <v>40436</v>
      </c>
    </row>
    <row r="144" spans="1:44" x14ac:dyDescent="0.25">
      <c r="A144" s="30">
        <v>40437</v>
      </c>
      <c r="B144" s="1180">
        <f t="shared" si="58"/>
        <v>2431.5</v>
      </c>
      <c r="C144" s="1218"/>
      <c r="D144" s="1220"/>
      <c r="E144" s="1220"/>
      <c r="F144" s="1220"/>
      <c r="G144" s="1220"/>
      <c r="H144" s="1220"/>
      <c r="I144" s="1220"/>
      <c r="J144" s="1176"/>
      <c r="K144" s="1220"/>
      <c r="L144" s="1221"/>
      <c r="M144" s="1221"/>
      <c r="N144" s="1221"/>
      <c r="O144" s="54">
        <f>'WR DATA by date'!BW146+O143</f>
        <v>1194</v>
      </c>
      <c r="P144" s="1221"/>
      <c r="Q144" s="1221"/>
      <c r="R144" s="1337"/>
      <c r="S144" s="1337"/>
      <c r="T144" s="1236">
        <f>'WR DATA by date'!DF140+T137</f>
        <v>3669</v>
      </c>
      <c r="U144" s="952"/>
      <c r="W144" s="40">
        <v>40437</v>
      </c>
      <c r="X144" s="965">
        <f t="shared" si="79"/>
        <v>0.99877650897226755</v>
      </c>
      <c r="Y144" s="1220"/>
      <c r="Z144" s="1220"/>
      <c r="AA144" s="1220"/>
      <c r="AB144" s="1220"/>
      <c r="AC144" s="1220"/>
      <c r="AD144" s="1220"/>
      <c r="AE144" s="1176"/>
      <c r="AF144" s="1176"/>
      <c r="AG144" s="1221"/>
      <c r="AH144" s="1218"/>
      <c r="AI144" s="1221"/>
      <c r="AJ144" s="1221"/>
      <c r="AK144" s="168">
        <f t="shared" si="76"/>
        <v>1</v>
      </c>
      <c r="AL144" s="1221"/>
      <c r="AM144" s="1221"/>
      <c r="AN144" s="1881"/>
      <c r="AO144" s="1880"/>
      <c r="AP144" s="1874">
        <f t="shared" si="59"/>
        <v>0.9975530179445351</v>
      </c>
      <c r="AQ144" s="1874"/>
      <c r="AR144" s="1868">
        <f t="shared" si="78"/>
        <v>40437</v>
      </c>
    </row>
    <row r="145" spans="1:44" x14ac:dyDescent="0.25">
      <c r="A145" s="56">
        <v>40438</v>
      </c>
      <c r="B145" s="1180">
        <f t="shared" si="58"/>
        <v>2252.75</v>
      </c>
      <c r="C145" s="1218"/>
      <c r="D145" s="1220"/>
      <c r="E145" s="1220"/>
      <c r="F145" s="1220"/>
      <c r="G145" s="1220"/>
      <c r="H145" s="1220"/>
      <c r="I145" s="1220"/>
      <c r="J145" s="1176"/>
      <c r="K145" s="1220"/>
      <c r="L145" s="1221"/>
      <c r="M145" s="1221"/>
      <c r="N145" s="1221"/>
      <c r="O145" s="52">
        <f>'WR DATA by date'!BW147+O144</f>
        <v>1194</v>
      </c>
      <c r="P145" s="1221"/>
      <c r="Q145" s="1221"/>
      <c r="R145" s="1290">
        <f>'WR DATA by date'!CR145+R142</f>
        <v>1126</v>
      </c>
      <c r="S145" s="1292">
        <f>'WR DATA by date'!CY144+S141</f>
        <v>3020</v>
      </c>
      <c r="T145" s="1236">
        <f>'WR DATA by date'!DF141+T144</f>
        <v>3671</v>
      </c>
      <c r="U145" s="952"/>
      <c r="W145" s="40">
        <v>40438</v>
      </c>
      <c r="X145" s="965">
        <f t="shared" si="79"/>
        <v>0.99902849403412231</v>
      </c>
      <c r="Y145" s="1220"/>
      <c r="Z145" s="1220"/>
      <c r="AA145" s="1220"/>
      <c r="AB145" s="1220"/>
      <c r="AC145" s="1220"/>
      <c r="AD145" s="1220"/>
      <c r="AE145" s="1176"/>
      <c r="AF145" s="1176"/>
      <c r="AG145" s="1221"/>
      <c r="AH145" s="1218"/>
      <c r="AI145" s="1221"/>
      <c r="AJ145" s="1221"/>
      <c r="AK145" s="168">
        <f t="shared" si="76"/>
        <v>1</v>
      </c>
      <c r="AL145" s="1221"/>
      <c r="AM145" s="1221"/>
      <c r="AN145" s="1882">
        <f t="shared" si="60"/>
        <v>1</v>
      </c>
      <c r="AO145" s="1874">
        <f t="shared" si="59"/>
        <v>0.99801718440185061</v>
      </c>
      <c r="AP145" s="1874">
        <f t="shared" si="59"/>
        <v>0.99809679173463839</v>
      </c>
      <c r="AQ145" s="1874"/>
      <c r="AR145" s="1868">
        <f t="shared" si="78"/>
        <v>40438</v>
      </c>
    </row>
    <row r="146" spans="1:44" x14ac:dyDescent="0.25">
      <c r="A146" s="30">
        <v>40439</v>
      </c>
      <c r="B146" s="1180">
        <f t="shared" si="58"/>
        <v>2074</v>
      </c>
      <c r="C146" s="1218"/>
      <c r="D146" s="1220"/>
      <c r="E146" s="1220"/>
      <c r="F146" s="1220"/>
      <c r="G146" s="1220"/>
      <c r="H146" s="1220"/>
      <c r="I146" s="1220"/>
      <c r="J146" s="1176"/>
      <c r="K146" s="1220"/>
      <c r="L146" s="1221"/>
      <c r="M146" s="1221"/>
      <c r="N146" s="1221"/>
      <c r="O146" s="1221"/>
      <c r="P146" s="1221"/>
      <c r="Q146" s="1221"/>
      <c r="R146" s="1290">
        <f>'WR DATA by date'!CR146+R145</f>
        <v>1126</v>
      </c>
      <c r="S146" s="1292">
        <f>'WR DATA by date'!CY145+S145</f>
        <v>3022</v>
      </c>
      <c r="T146" s="1337"/>
      <c r="U146" s="952"/>
      <c r="W146" s="40">
        <v>40439</v>
      </c>
      <c r="X146" s="965">
        <f t="shared" si="79"/>
        <v>0.66622604097818894</v>
      </c>
      <c r="Y146" s="1220"/>
      <c r="Z146" s="1220"/>
      <c r="AA146" s="1220"/>
      <c r="AB146" s="1220"/>
      <c r="AC146" s="1220"/>
      <c r="AD146" s="1220"/>
      <c r="AE146" s="1176"/>
      <c r="AF146" s="1176"/>
      <c r="AG146" s="1221"/>
      <c r="AH146" s="1218"/>
      <c r="AI146" s="1221"/>
      <c r="AJ146" s="1221"/>
      <c r="AK146" s="1221"/>
      <c r="AL146" s="1221"/>
      <c r="AM146" s="1221"/>
      <c r="AN146" s="1877">
        <f t="shared" si="60"/>
        <v>1</v>
      </c>
      <c r="AO146" s="1874">
        <f t="shared" si="59"/>
        <v>0.99867812293456704</v>
      </c>
      <c r="AP146" s="1880">
        <f t="shared" si="59"/>
        <v>0</v>
      </c>
      <c r="AQ146" s="1874"/>
      <c r="AR146" s="1868">
        <f t="shared" si="78"/>
        <v>40439</v>
      </c>
    </row>
    <row r="147" spans="1:44" x14ac:dyDescent="0.25">
      <c r="A147" s="56">
        <v>40440</v>
      </c>
      <c r="B147" s="1180">
        <f t="shared" si="58"/>
        <v>2074.5</v>
      </c>
      <c r="C147" s="1218"/>
      <c r="D147" s="1220"/>
      <c r="E147" s="1220"/>
      <c r="F147" s="1220"/>
      <c r="G147" s="1220"/>
      <c r="H147" s="1220"/>
      <c r="I147" s="1220"/>
      <c r="J147" s="1176"/>
      <c r="K147" s="1220"/>
      <c r="L147" s="1221"/>
      <c r="M147" s="1221"/>
      <c r="N147" s="1221"/>
      <c r="O147" s="1221"/>
      <c r="P147" s="1221"/>
      <c r="Q147" s="1221"/>
      <c r="R147" s="1290">
        <f>'WR DATA by date'!CR147+R146</f>
        <v>1126</v>
      </c>
      <c r="S147" s="1292">
        <f>'WR DATA by date'!CY146+S146</f>
        <v>3023</v>
      </c>
      <c r="T147" s="1337"/>
      <c r="U147" s="952"/>
      <c r="W147" s="40">
        <v>40440</v>
      </c>
      <c r="X147" s="965">
        <f t="shared" si="79"/>
        <v>0.66633619740030847</v>
      </c>
      <c r="Y147" s="1220"/>
      <c r="Z147" s="1220"/>
      <c r="AA147" s="1220"/>
      <c r="AB147" s="1220"/>
      <c r="AC147" s="1220"/>
      <c r="AD147" s="1220"/>
      <c r="AE147" s="1176"/>
      <c r="AF147" s="1176"/>
      <c r="AG147" s="1221"/>
      <c r="AH147" s="1218"/>
      <c r="AI147" s="1221"/>
      <c r="AJ147" s="1221"/>
      <c r="AK147" s="1221"/>
      <c r="AL147" s="1221"/>
      <c r="AM147" s="1221"/>
      <c r="AN147" s="1877">
        <f t="shared" si="60"/>
        <v>1</v>
      </c>
      <c r="AO147" s="1874">
        <f t="shared" si="59"/>
        <v>0.9990085922009253</v>
      </c>
      <c r="AP147" s="1880">
        <f t="shared" si="59"/>
        <v>0</v>
      </c>
      <c r="AQ147" s="1874"/>
      <c r="AR147" s="1868">
        <f t="shared" si="78"/>
        <v>40440</v>
      </c>
    </row>
    <row r="148" spans="1:44" x14ac:dyDescent="0.25">
      <c r="A148" s="30">
        <v>40441</v>
      </c>
      <c r="B148" s="1180" t="e">
        <f t="shared" si="58"/>
        <v>#DIV/0!</v>
      </c>
      <c r="C148" s="1218"/>
      <c r="D148" s="1220"/>
      <c r="E148" s="1220"/>
      <c r="F148" s="1220"/>
      <c r="G148" s="1220"/>
      <c r="H148" s="1220"/>
      <c r="I148" s="1220"/>
      <c r="J148" s="1176"/>
      <c r="K148" s="1220"/>
      <c r="L148" s="1221"/>
      <c r="M148" s="1221"/>
      <c r="N148" s="1221"/>
      <c r="O148" s="1221"/>
      <c r="P148" s="1221"/>
      <c r="Q148" s="1221"/>
      <c r="R148" s="1337"/>
      <c r="S148" s="1337"/>
      <c r="T148" s="1337"/>
      <c r="U148" s="952"/>
      <c r="W148" s="40">
        <v>40441</v>
      </c>
      <c r="X148" s="965">
        <f t="shared" si="79"/>
        <v>0</v>
      </c>
      <c r="Y148" s="1220"/>
      <c r="Z148" s="1220"/>
      <c r="AA148" s="1220"/>
      <c r="AB148" s="1220"/>
      <c r="AC148" s="1220"/>
      <c r="AD148" s="1220"/>
      <c r="AE148" s="1176"/>
      <c r="AF148" s="1176"/>
      <c r="AG148" s="1221"/>
      <c r="AH148" s="1218"/>
      <c r="AI148" s="1221"/>
      <c r="AJ148" s="1221"/>
      <c r="AK148" s="1221"/>
      <c r="AL148" s="1221"/>
      <c r="AM148" s="1221"/>
      <c r="AN148" s="1880"/>
      <c r="AO148" s="1880"/>
      <c r="AP148" s="1880">
        <f t="shared" si="59"/>
        <v>0</v>
      </c>
      <c r="AQ148" s="1874"/>
      <c r="AR148" s="1868">
        <f t="shared" si="78"/>
        <v>40441</v>
      </c>
    </row>
    <row r="149" spans="1:44" x14ac:dyDescent="0.25">
      <c r="A149" s="56">
        <v>40442</v>
      </c>
      <c r="B149" s="1180" t="e">
        <f t="shared" si="58"/>
        <v>#DIV/0!</v>
      </c>
      <c r="C149" s="1218"/>
      <c r="D149" s="1220"/>
      <c r="E149" s="1220"/>
      <c r="F149" s="1220"/>
      <c r="G149" s="1220"/>
      <c r="H149" s="1220"/>
      <c r="I149" s="1220"/>
      <c r="J149" s="1176"/>
      <c r="K149" s="1220"/>
      <c r="L149" s="1221"/>
      <c r="M149" s="1221"/>
      <c r="N149" s="1221"/>
      <c r="O149" s="1221"/>
      <c r="P149" s="1221"/>
      <c r="Q149" s="1221"/>
      <c r="R149" s="1337"/>
      <c r="S149" s="1337"/>
      <c r="T149" s="1337"/>
      <c r="U149" s="952"/>
      <c r="W149" s="40">
        <v>40442</v>
      </c>
      <c r="X149" s="965">
        <f t="shared" si="79"/>
        <v>0</v>
      </c>
      <c r="Y149" s="1220"/>
      <c r="Z149" s="1220"/>
      <c r="AA149" s="1220"/>
      <c r="AB149" s="1220"/>
      <c r="AC149" s="1220"/>
      <c r="AD149" s="1220"/>
      <c r="AE149" s="1176"/>
      <c r="AF149" s="1176"/>
      <c r="AG149" s="1221"/>
      <c r="AH149" s="1218"/>
      <c r="AI149" s="1221"/>
      <c r="AJ149" s="1221"/>
      <c r="AK149" s="1221"/>
      <c r="AL149" s="1221"/>
      <c r="AM149" s="1221"/>
      <c r="AN149" s="1880"/>
      <c r="AO149" s="1880"/>
      <c r="AP149" s="1880">
        <f t="shared" si="59"/>
        <v>0</v>
      </c>
      <c r="AQ149" s="1874"/>
      <c r="AR149" s="1868">
        <f t="shared" si="78"/>
        <v>40442</v>
      </c>
    </row>
    <row r="150" spans="1:44" x14ac:dyDescent="0.25">
      <c r="A150" s="30">
        <v>40443</v>
      </c>
      <c r="B150" s="1180">
        <f t="shared" ref="B150:B154" si="80">AVERAGE(C150:T150)</f>
        <v>3671</v>
      </c>
      <c r="C150" s="1218"/>
      <c r="D150" s="1220"/>
      <c r="E150" s="1220"/>
      <c r="F150" s="1220"/>
      <c r="G150" s="1220"/>
      <c r="H150" s="1220"/>
      <c r="I150" s="1220"/>
      <c r="J150" s="1176"/>
      <c r="K150" s="1220"/>
      <c r="L150" s="1221"/>
      <c r="M150" s="1221"/>
      <c r="N150" s="1221"/>
      <c r="O150" s="1221"/>
      <c r="P150" s="1221"/>
      <c r="Q150" s="1221"/>
      <c r="R150" s="1337"/>
      <c r="S150" s="1337"/>
      <c r="T150" s="1236">
        <f>'WR DATA by date'!DF142+T145</f>
        <v>3671</v>
      </c>
      <c r="U150" s="952"/>
      <c r="W150" s="40">
        <v>40443</v>
      </c>
      <c r="X150" s="965">
        <f t="shared" si="79"/>
        <v>0.99809679173463839</v>
      </c>
      <c r="Y150" s="1220"/>
      <c r="Z150" s="1220"/>
      <c r="AA150" s="1220"/>
      <c r="AB150" s="1220"/>
      <c r="AC150" s="1220"/>
      <c r="AD150" s="1220"/>
      <c r="AE150" s="1176"/>
      <c r="AF150" s="1176"/>
      <c r="AG150" s="1221"/>
      <c r="AH150" s="1218"/>
      <c r="AI150" s="1221"/>
      <c r="AJ150" s="1221"/>
      <c r="AK150" s="1221"/>
      <c r="AL150" s="1221"/>
      <c r="AM150" s="1221"/>
      <c r="AN150" s="1880"/>
      <c r="AO150" s="1880"/>
      <c r="AP150" s="1874">
        <f t="shared" si="59"/>
        <v>0.99809679173463839</v>
      </c>
      <c r="AQ150" s="1874"/>
      <c r="AR150" s="1868">
        <f t="shared" si="78"/>
        <v>40443</v>
      </c>
    </row>
    <row r="151" spans="1:44" x14ac:dyDescent="0.25">
      <c r="A151" s="56">
        <v>40444</v>
      </c>
      <c r="B151" s="1180">
        <f t="shared" si="80"/>
        <v>3677</v>
      </c>
      <c r="C151" s="1218"/>
      <c r="D151" s="1220"/>
      <c r="E151" s="1220"/>
      <c r="F151" s="1220"/>
      <c r="G151" s="1220"/>
      <c r="H151" s="1220"/>
      <c r="I151" s="1220"/>
      <c r="J151" s="1176"/>
      <c r="K151" s="1220"/>
      <c r="L151" s="1221"/>
      <c r="M151" s="1221"/>
      <c r="N151" s="1221"/>
      <c r="O151" s="1221"/>
      <c r="P151" s="1221"/>
      <c r="Q151" s="1221"/>
      <c r="R151" s="1337"/>
      <c r="S151" s="1337"/>
      <c r="T151" s="1236">
        <f>'WR DATA by date'!DF143+T150</f>
        <v>3677</v>
      </c>
      <c r="U151" s="952"/>
      <c r="W151" s="40">
        <v>40444</v>
      </c>
      <c r="X151" s="965">
        <f t="shared" si="79"/>
        <v>0.99972811310494836</v>
      </c>
      <c r="Y151" s="1220"/>
      <c r="Z151" s="1220"/>
      <c r="AA151" s="1220"/>
      <c r="AB151" s="1220"/>
      <c r="AC151" s="1220"/>
      <c r="AD151" s="1220"/>
      <c r="AE151" s="1176"/>
      <c r="AF151" s="1176"/>
      <c r="AG151" s="1221"/>
      <c r="AH151" s="1218"/>
      <c r="AI151" s="1221"/>
      <c r="AJ151" s="1221"/>
      <c r="AK151" s="1221"/>
      <c r="AL151" s="1221"/>
      <c r="AM151" s="1221"/>
      <c r="AN151" s="1880"/>
      <c r="AO151" s="1880"/>
      <c r="AP151" s="1882">
        <f t="shared" si="59"/>
        <v>0.99972811310494836</v>
      </c>
      <c r="AQ151" s="1874"/>
      <c r="AR151" s="1868">
        <f t="shared" si="78"/>
        <v>40444</v>
      </c>
    </row>
    <row r="152" spans="1:44" x14ac:dyDescent="0.25">
      <c r="A152" s="30">
        <v>40445</v>
      </c>
      <c r="B152" s="1180">
        <f t="shared" si="80"/>
        <v>2609</v>
      </c>
      <c r="C152" s="1218"/>
      <c r="D152" s="1220"/>
      <c r="E152" s="1220"/>
      <c r="F152" s="1220"/>
      <c r="G152" s="1220"/>
      <c r="H152" s="1220"/>
      <c r="I152" s="1220"/>
      <c r="J152" s="1176"/>
      <c r="K152" s="1220"/>
      <c r="L152" s="1221"/>
      <c r="M152" s="1221"/>
      <c r="N152" s="1221"/>
      <c r="O152" s="1221"/>
      <c r="P152" s="1221"/>
      <c r="Q152" s="1221"/>
      <c r="R152" s="1290">
        <f>'WR DATA by date'!CR148+R147</f>
        <v>1126</v>
      </c>
      <c r="S152" s="1292">
        <f>'WR DATA by date'!CY147+S147</f>
        <v>3023</v>
      </c>
      <c r="T152" s="1293">
        <f>'WR DATA by date'!DF144+T151</f>
        <v>3678</v>
      </c>
      <c r="U152" s="952"/>
      <c r="W152" s="40">
        <v>40445</v>
      </c>
      <c r="X152" s="965">
        <f t="shared" si="79"/>
        <v>0.99966953073364184</v>
      </c>
      <c r="Y152" s="1220"/>
      <c r="Z152" s="1220"/>
      <c r="AA152" s="1220"/>
      <c r="AB152" s="1220"/>
      <c r="AC152" s="1220"/>
      <c r="AD152" s="1220"/>
      <c r="AE152" s="1176"/>
      <c r="AF152" s="1176"/>
      <c r="AG152" s="1221"/>
      <c r="AH152" s="1218"/>
      <c r="AI152" s="1221"/>
      <c r="AJ152" s="1221"/>
      <c r="AK152" s="1221"/>
      <c r="AL152" s="1221"/>
      <c r="AM152" s="1221"/>
      <c r="AN152" s="1877">
        <f t="shared" si="60"/>
        <v>1</v>
      </c>
      <c r="AO152" s="1874">
        <f t="shared" si="59"/>
        <v>0.9990085922009253</v>
      </c>
      <c r="AP152" s="1874">
        <f t="shared" si="59"/>
        <v>1</v>
      </c>
      <c r="AQ152" s="1874"/>
      <c r="AR152" s="1868">
        <f t="shared" si="78"/>
        <v>40445</v>
      </c>
    </row>
    <row r="153" spans="1:44" x14ac:dyDescent="0.25">
      <c r="A153" s="56">
        <v>40446</v>
      </c>
      <c r="B153" s="1180">
        <f t="shared" si="80"/>
        <v>2074.5</v>
      </c>
      <c r="C153" s="1218"/>
      <c r="D153" s="1220"/>
      <c r="E153" s="1220"/>
      <c r="F153" s="1220"/>
      <c r="G153" s="1220"/>
      <c r="H153" s="1220"/>
      <c r="I153" s="1220"/>
      <c r="J153" s="1176"/>
      <c r="K153" s="1220"/>
      <c r="L153" s="1221"/>
      <c r="M153" s="1221"/>
      <c r="N153" s="1221"/>
      <c r="O153" s="1221"/>
      <c r="P153" s="1221"/>
      <c r="Q153" s="1221"/>
      <c r="R153" s="1290">
        <f>'WR DATA by date'!CR149+R152</f>
        <v>1126</v>
      </c>
      <c r="S153" s="1292">
        <f>'WR DATA by date'!CY148+S152</f>
        <v>3023</v>
      </c>
      <c r="T153" s="1236"/>
      <c r="U153" s="952"/>
      <c r="W153" s="40">
        <v>40446</v>
      </c>
      <c r="X153" s="965">
        <f t="shared" si="79"/>
        <v>0.99950429610046265</v>
      </c>
      <c r="Y153" s="1220"/>
      <c r="Z153" s="1220"/>
      <c r="AA153" s="1220"/>
      <c r="AB153" s="1220"/>
      <c r="AC153" s="1220"/>
      <c r="AD153" s="1220"/>
      <c r="AE153" s="1176"/>
      <c r="AF153" s="1176"/>
      <c r="AG153" s="1221"/>
      <c r="AH153" s="1218"/>
      <c r="AI153" s="1221"/>
      <c r="AJ153" s="1221"/>
      <c r="AK153" s="1221"/>
      <c r="AL153" s="1221"/>
      <c r="AM153" s="1221"/>
      <c r="AN153" s="1877">
        <f t="shared" si="60"/>
        <v>1</v>
      </c>
      <c r="AO153" s="1874">
        <f t="shared" si="59"/>
        <v>0.9990085922009253</v>
      </c>
      <c r="AP153" s="1874"/>
      <c r="AQ153" s="1874"/>
      <c r="AR153" s="1868">
        <f t="shared" si="78"/>
        <v>40446</v>
      </c>
    </row>
    <row r="154" spans="1:44" ht="13" thickBot="1" x14ac:dyDescent="0.3">
      <c r="A154" s="1219">
        <v>40447</v>
      </c>
      <c r="B154" s="1180">
        <f t="shared" si="80"/>
        <v>2076</v>
      </c>
      <c r="C154" s="1222"/>
      <c r="D154" s="1223"/>
      <c r="E154" s="1223"/>
      <c r="F154" s="1223"/>
      <c r="G154" s="1223"/>
      <c r="H154" s="1223"/>
      <c r="I154" s="1223"/>
      <c r="J154" s="1224"/>
      <c r="K154" s="1223"/>
      <c r="L154" s="1225"/>
      <c r="M154" s="1225"/>
      <c r="N154" s="1225"/>
      <c r="O154" s="1225"/>
      <c r="P154" s="1225"/>
      <c r="Q154" s="1225"/>
      <c r="R154" s="1293">
        <f>'WR DATA by date'!CR150+R153</f>
        <v>1126</v>
      </c>
      <c r="S154" s="1293">
        <f>'WR DATA by date'!CY149+S153</f>
        <v>3026</v>
      </c>
      <c r="T154" s="1236"/>
      <c r="U154" s="952"/>
      <c r="W154" s="59">
        <v>40447</v>
      </c>
      <c r="X154" s="965">
        <f t="shared" si="79"/>
        <v>1</v>
      </c>
      <c r="Y154" s="60"/>
      <c r="Z154" s="60"/>
      <c r="AA154" s="60"/>
      <c r="AB154" s="60"/>
      <c r="AC154" s="60"/>
      <c r="AD154" s="60"/>
      <c r="AE154" s="61"/>
      <c r="AF154" s="61"/>
      <c r="AG154" s="62"/>
      <c r="AH154" s="63"/>
      <c r="AI154" s="62"/>
      <c r="AJ154" s="62"/>
      <c r="AK154" s="62"/>
      <c r="AL154" s="62"/>
      <c r="AM154" s="62"/>
      <c r="AN154" s="1877">
        <f t="shared" si="60"/>
        <v>1</v>
      </c>
      <c r="AO154" s="1882">
        <f t="shared" si="59"/>
        <v>1</v>
      </c>
      <c r="AP154" s="1874"/>
      <c r="AQ154" s="1874"/>
      <c r="AR154" s="1870">
        <f t="shared" si="78"/>
        <v>40447</v>
      </c>
    </row>
    <row r="155" spans="1:44" ht="13" thickBot="1" x14ac:dyDescent="0.3">
      <c r="A155" s="951" t="s">
        <v>20</v>
      </c>
      <c r="B155" s="1178"/>
      <c r="C155" s="1338">
        <f>C132</f>
        <v>4518</v>
      </c>
      <c r="D155" s="1339">
        <f>D131</f>
        <v>3280</v>
      </c>
      <c r="E155" s="1339">
        <f>E130</f>
        <v>8771</v>
      </c>
      <c r="F155" s="1339">
        <f>F122</f>
        <v>7698</v>
      </c>
      <c r="G155" s="1339">
        <f>G121</f>
        <v>1581</v>
      </c>
      <c r="H155" s="1339">
        <f>H119</f>
        <v>1409</v>
      </c>
      <c r="I155" s="1339">
        <f>I125</f>
        <v>1904</v>
      </c>
      <c r="J155" s="1339">
        <f>J124</f>
        <v>908</v>
      </c>
      <c r="K155" s="1339">
        <f>K129</f>
        <v>430</v>
      </c>
      <c r="L155" s="1339">
        <f>L130</f>
        <v>1348</v>
      </c>
      <c r="M155" s="1339">
        <f>M133</f>
        <v>3219</v>
      </c>
      <c r="N155" s="1339">
        <f>N126</f>
        <v>1389</v>
      </c>
      <c r="O155" s="1339">
        <f>O145</f>
        <v>1194</v>
      </c>
      <c r="P155" s="1339">
        <f>P143</f>
        <v>297</v>
      </c>
      <c r="Q155" s="1339">
        <f>Q134</f>
        <v>143</v>
      </c>
      <c r="R155" s="1339">
        <f>R154</f>
        <v>1126</v>
      </c>
      <c r="S155" s="1339">
        <f>S154</f>
        <v>3026</v>
      </c>
      <c r="T155" s="1339">
        <f>T152</f>
        <v>3678</v>
      </c>
      <c r="U155" s="1342"/>
    </row>
    <row r="156" spans="1:44" x14ac:dyDescent="0.25">
      <c r="R156" s="232"/>
      <c r="S156" s="232"/>
      <c r="T156" s="232"/>
      <c r="U156" s="232"/>
    </row>
    <row r="157" spans="1:44" x14ac:dyDescent="0.25">
      <c r="A157" s="198" t="s">
        <v>73</v>
      </c>
      <c r="B157" s="1179"/>
    </row>
    <row r="158" spans="1:44" x14ac:dyDescent="0.25">
      <c r="A158" s="198" t="s">
        <v>424</v>
      </c>
      <c r="B158" s="1179"/>
    </row>
    <row r="6995" spans="15:15" x14ac:dyDescent="0.25">
      <c r="O6995" t="s">
        <v>174</v>
      </c>
    </row>
  </sheetData>
  <mergeCells count="1">
    <mergeCell ref="A1:K1"/>
  </mergeCells>
  <phoneticPr fontId="51" type="noConversion"/>
  <printOptions horizontalCentered="1"/>
  <pageMargins left="0" right="0.12" top="0" bottom="0" header="0.17" footer="0.25"/>
  <pageSetup scale="92" orientation="portrait" horizont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S6995"/>
  <sheetViews>
    <sheetView topLeftCell="CR1" zoomScale="70" zoomScaleNormal="70" workbookViewId="0">
      <pane ySplit="4" topLeftCell="A5" activePane="bottomLeft" state="frozen"/>
      <selection activeCell="O7000" sqref="O7000"/>
      <selection pane="bottomLeft" activeCell="DL9" sqref="DL9:DQ33"/>
    </sheetView>
  </sheetViews>
  <sheetFormatPr defaultRowHeight="12.5" x14ac:dyDescent="0.25"/>
  <cols>
    <col min="1" max="1" width="9.1796875" style="4"/>
    <col min="2" max="2" width="4.1796875" style="4" customWidth="1"/>
    <col min="3" max="4" width="9.1796875" style="4"/>
    <col min="5" max="5" width="12.7265625" style="4" customWidth="1"/>
    <col min="6" max="6" width="12.1796875" style="4" customWidth="1"/>
    <col min="7" max="12" width="9.1796875" style="4"/>
    <col min="13" max="13" width="10.7265625" style="4" customWidth="1"/>
    <col min="14" max="17" width="9.1796875" style="4"/>
    <col min="18" max="18" width="13.26953125" style="84" customWidth="1"/>
    <col min="19" max="19" width="11.26953125" style="84" customWidth="1"/>
    <col min="20" max="23" width="9.1796875" style="84"/>
    <col min="24" max="24" width="14.26953125" style="84" customWidth="1"/>
    <col min="25" max="27" width="9.1796875" style="84"/>
    <col min="28" max="28" width="9.1796875" style="4"/>
    <col min="29" max="29" width="12" style="84" customWidth="1"/>
    <col min="30" max="40" width="9.1796875" style="84"/>
    <col min="41" max="41" width="10.453125" style="85" customWidth="1"/>
    <col min="42" max="42" width="10.453125" style="84" customWidth="1"/>
    <col min="43" max="43" width="17.1796875" style="84" customWidth="1"/>
    <col min="44" max="44" width="13.26953125" style="84" customWidth="1"/>
    <col min="45" max="45" width="14.7265625" style="84" customWidth="1"/>
    <col min="47" max="47" width="9.81640625" style="4" customWidth="1"/>
    <col min="48" max="48" width="12.1796875" style="4" customWidth="1"/>
    <col min="49" max="49" width="14.26953125" style="4" customWidth="1"/>
    <col min="50" max="50" width="12.7265625" style="4" customWidth="1"/>
    <col min="51" max="51" width="9.81640625" style="4" customWidth="1"/>
    <col min="52" max="52" width="9.1796875" style="4"/>
    <col min="53" max="57" width="9.81640625" style="4" customWidth="1"/>
    <col min="58" max="65" width="9.1796875" style="4"/>
  </cols>
  <sheetData>
    <row r="1" spans="1:123" x14ac:dyDescent="0.25">
      <c r="A1" s="21" t="s">
        <v>9</v>
      </c>
      <c r="BH1" s="21" t="s">
        <v>28</v>
      </c>
    </row>
    <row r="2" spans="1:123" ht="14.5" x14ac:dyDescent="0.35">
      <c r="A2" s="21" t="s">
        <v>10</v>
      </c>
      <c r="BA2" s="21" t="s">
        <v>33</v>
      </c>
      <c r="BB2" s="65"/>
      <c r="CM2" s="948"/>
      <c r="CN2" s="948"/>
      <c r="CO2" s="948"/>
      <c r="CP2" s="948"/>
      <c r="CT2" s="948"/>
      <c r="CU2" s="948"/>
      <c r="CV2" s="948"/>
      <c r="CW2" s="948"/>
      <c r="CX2" s="198"/>
      <c r="DA2" s="948"/>
      <c r="DB2" s="948"/>
      <c r="DC2" s="948"/>
      <c r="DD2" s="948"/>
      <c r="DE2" s="948"/>
      <c r="DF2" s="948"/>
      <c r="DG2" s="948"/>
      <c r="DH2" s="948"/>
      <c r="DI2" s="948"/>
      <c r="DJ2" s="948"/>
      <c r="DK2" s="948"/>
      <c r="DL2" s="948" t="s">
        <v>646</v>
      </c>
      <c r="DM2" s="948"/>
      <c r="DN2" s="948"/>
      <c r="DO2" s="948"/>
      <c r="DP2" s="948"/>
      <c r="DQ2" s="948"/>
      <c r="DR2" s="948"/>
      <c r="DS2" s="398" t="s">
        <v>171</v>
      </c>
    </row>
    <row r="3" spans="1:123" x14ac:dyDescent="0.25">
      <c r="C3" s="5">
        <v>2003</v>
      </c>
      <c r="D3" s="4">
        <f>SUM(D5:D140)</f>
        <v>4518</v>
      </c>
      <c r="E3" s="4">
        <f>SUM(E5:E137)</f>
        <v>179</v>
      </c>
      <c r="F3" s="4">
        <f>SUM(F5:F140)</f>
        <v>4339</v>
      </c>
      <c r="H3" s="5">
        <v>2004</v>
      </c>
      <c r="I3" s="4">
        <f>SUM(I5:I140)</f>
        <v>3280</v>
      </c>
      <c r="J3" s="4">
        <f>SUM(J5:J140)</f>
        <v>250</v>
      </c>
      <c r="K3" s="4">
        <f>SUM(K5:K140)</f>
        <v>3030</v>
      </c>
      <c r="M3" s="5">
        <v>2005</v>
      </c>
      <c r="N3" s="4">
        <f>SUM(N5:N140)</f>
        <v>8771</v>
      </c>
      <c r="O3" s="4">
        <f>SUM(O5:O140)</f>
        <v>1565</v>
      </c>
      <c r="P3" s="4">
        <f>SUM(P5:P140)</f>
        <v>7206</v>
      </c>
      <c r="R3" s="103">
        <v>2006</v>
      </c>
      <c r="S3" s="95">
        <f>SUM(S8:S140)</f>
        <v>7698</v>
      </c>
      <c r="T3" s="95">
        <f>SUM(T8:T140)</f>
        <v>921</v>
      </c>
      <c r="U3" s="95">
        <f>SUM(U8:U140)</f>
        <v>6665</v>
      </c>
      <c r="V3" s="95">
        <f>SUM(V8:V140)</f>
        <v>112</v>
      </c>
      <c r="X3" s="103">
        <v>2007</v>
      </c>
      <c r="Y3" s="95">
        <f>SUM(Y8:Y140)</f>
        <v>1581</v>
      </c>
      <c r="Z3" s="95">
        <f>SUM(Z8:Z140)</f>
        <v>91</v>
      </c>
      <c r="AA3" s="95">
        <f>SUM(AA8:AA140)</f>
        <v>85</v>
      </c>
      <c r="AC3" s="103">
        <v>2008</v>
      </c>
      <c r="AD3" s="95">
        <f>SUM(AD8:AD140)</f>
        <v>1409</v>
      </c>
      <c r="AE3" s="95">
        <f>SUM(AE8:AE140)</f>
        <v>66</v>
      </c>
      <c r="AF3" s="95">
        <f>SUM(AF8:AF140)</f>
        <v>1241</v>
      </c>
      <c r="AG3" s="95">
        <f>SUM(AG8:AG140)</f>
        <v>102</v>
      </c>
      <c r="AI3" s="103">
        <v>2009</v>
      </c>
      <c r="AJ3" s="95">
        <f>SUM(AJ11:AJ128)</f>
        <v>1904</v>
      </c>
      <c r="AK3" s="95">
        <f>SUM(AK11:AK128)</f>
        <v>152</v>
      </c>
      <c r="AL3" s="95">
        <f>SUM(AL11:AL128)</f>
        <v>1666</v>
      </c>
      <c r="AM3" s="95">
        <f>SUM(AM11:AM128)</f>
        <v>86</v>
      </c>
      <c r="AO3" s="94">
        <v>2010</v>
      </c>
      <c r="AP3" s="95">
        <f>SUM(AP10:AP131)</f>
        <v>908</v>
      </c>
      <c r="AQ3" s="95">
        <f>SUM(AQ10:AQ131)</f>
        <v>137</v>
      </c>
      <c r="AR3" s="95">
        <f>SUM(AR10:AR131)</f>
        <v>709</v>
      </c>
      <c r="AS3" s="95">
        <f>SUM(AS10:AS131)</f>
        <v>62</v>
      </c>
      <c r="AU3" s="20">
        <v>2011</v>
      </c>
      <c r="AV3" s="4">
        <f>SUM(AV9:AV131)</f>
        <v>430</v>
      </c>
      <c r="AW3" s="4">
        <f>SUM(AW9:AW131)</f>
        <v>43</v>
      </c>
      <c r="AX3" s="4">
        <f>SUM(AX9:AX131)</f>
        <v>367</v>
      </c>
      <c r="AY3" s="4">
        <f>SUM(AY9:AY131)</f>
        <v>20</v>
      </c>
      <c r="BA3" s="20">
        <v>2012</v>
      </c>
      <c r="BB3" s="4">
        <f>SUM(BB7:BB132)</f>
        <v>1348</v>
      </c>
      <c r="BC3" s="4">
        <f>SUM(BC7:BC132)</f>
        <v>388</v>
      </c>
      <c r="BD3" s="4">
        <f>SUM(BD7:BD132)</f>
        <v>664</v>
      </c>
      <c r="BE3" s="4">
        <f>SUM(BE7:BE132)</f>
        <v>121</v>
      </c>
      <c r="BF3" s="4">
        <f>SUM(BF7:BF132)</f>
        <v>175</v>
      </c>
      <c r="BH3" s="50">
        <v>2013</v>
      </c>
      <c r="BI3" s="4">
        <f>SUM(BI7:BI140)</f>
        <v>3219</v>
      </c>
      <c r="BJ3" s="4">
        <f>SUM(BJ7:BJ140)</f>
        <v>179</v>
      </c>
      <c r="BK3" s="4">
        <f>SUM(BK7:BK140)</f>
        <v>1692</v>
      </c>
      <c r="BL3" s="4">
        <f>SUM(BL7:BL140)</f>
        <v>199</v>
      </c>
      <c r="BM3" s="4">
        <f>SUM(BM7:BM140)</f>
        <v>1149</v>
      </c>
      <c r="BO3" s="50">
        <v>2014</v>
      </c>
      <c r="BP3" s="4">
        <f>SUM(BP6:BP140)</f>
        <v>1389</v>
      </c>
      <c r="BQ3" s="4">
        <f>SUM(BQ6:BQ140)</f>
        <v>209</v>
      </c>
      <c r="BR3" s="4">
        <f>SUM(BR6:BR140)</f>
        <v>642</v>
      </c>
      <c r="BS3" s="4">
        <f>SUM(BS6:BS140)</f>
        <v>96</v>
      </c>
      <c r="BT3" s="4">
        <f>SUM(BT6:BT140)</f>
        <v>442</v>
      </c>
      <c r="BV3" s="50">
        <v>2015</v>
      </c>
      <c r="BW3" s="4">
        <f>SUM(BW5:BW147)</f>
        <v>1194</v>
      </c>
      <c r="BX3" s="4">
        <f>SUM(BX5:BX147)</f>
        <v>213</v>
      </c>
      <c r="BY3" s="4">
        <f>SUM(BY5:BY147)</f>
        <v>579</v>
      </c>
      <c r="BZ3" s="4">
        <f>SUM(BZ5:BZ147)</f>
        <v>118</v>
      </c>
      <c r="CA3" s="4">
        <f>SUM(CA5:CA147)</f>
        <v>284</v>
      </c>
      <c r="CC3" s="229">
        <v>2016</v>
      </c>
      <c r="CD3" s="4">
        <f>SUM(CD9:CD147)</f>
        <v>297</v>
      </c>
      <c r="CE3" s="4">
        <f>SUM(CE9:CE147)</f>
        <v>83</v>
      </c>
      <c r="CF3" s="4">
        <f>SUM(CF9:CF147)</f>
        <v>171</v>
      </c>
      <c r="CG3" s="4">
        <f>SUM(CG9:CG147)</f>
        <v>13</v>
      </c>
      <c r="CH3" s="4">
        <f>SUM(CH9:CH147)</f>
        <v>30</v>
      </c>
      <c r="CJ3" s="229">
        <v>2017</v>
      </c>
      <c r="CK3" s="4">
        <f>SUM(CK8:CK147)</f>
        <v>143</v>
      </c>
      <c r="CL3" s="4">
        <f>SUM(CL8:CL147)</f>
        <v>110</v>
      </c>
      <c r="CM3" s="4">
        <f>SUM(CM8:CM147)</f>
        <v>23</v>
      </c>
      <c r="CN3" s="4">
        <f>SUM(CN8:CN147)</f>
        <v>10</v>
      </c>
      <c r="CO3" s="4">
        <f>SUM(CO8:CO147)</f>
        <v>0</v>
      </c>
      <c r="CQ3" s="229">
        <v>2018</v>
      </c>
      <c r="CR3" s="4">
        <f>SUM(CR9:CR150)</f>
        <v>1126</v>
      </c>
      <c r="CS3" s="4">
        <f>SUM(CS9:CS150)</f>
        <v>908</v>
      </c>
      <c r="CT3" s="4">
        <f>SUM(CT9:CT150)</f>
        <v>172</v>
      </c>
      <c r="CU3" s="4">
        <f>SUM(CU9:CU150)</f>
        <v>30</v>
      </c>
      <c r="CV3" s="4">
        <f>SUM(CV9:CV150)</f>
        <v>16</v>
      </c>
      <c r="CX3" s="229">
        <v>2019</v>
      </c>
      <c r="CY3" s="4">
        <f>SUM(CY6:CY149)</f>
        <v>3026</v>
      </c>
      <c r="CZ3" s="4">
        <f t="shared" ref="CZ3:DC3" si="0">SUM(CZ6:CZ149)</f>
        <v>954</v>
      </c>
      <c r="DA3" s="4">
        <f t="shared" si="0"/>
        <v>1380</v>
      </c>
      <c r="DB3" s="4">
        <f t="shared" si="0"/>
        <v>229</v>
      </c>
      <c r="DC3" s="4">
        <f t="shared" si="0"/>
        <v>463</v>
      </c>
      <c r="DE3" s="229">
        <v>2020</v>
      </c>
      <c r="DF3" s="4">
        <f>SUM(DF6:DF149)</f>
        <v>3678</v>
      </c>
      <c r="DG3" s="4">
        <f t="shared" ref="DG3:DJ3" si="1">SUM(DG6:DG149)</f>
        <v>1526</v>
      </c>
      <c r="DH3" s="4">
        <f t="shared" si="1"/>
        <v>1425</v>
      </c>
      <c r="DI3" s="4">
        <f t="shared" si="1"/>
        <v>199</v>
      </c>
      <c r="DJ3" s="4">
        <f t="shared" si="1"/>
        <v>528</v>
      </c>
      <c r="DL3" s="2184">
        <v>2021</v>
      </c>
      <c r="DM3" s="4">
        <f>SUM(DM6:DM149)</f>
        <v>102</v>
      </c>
      <c r="DN3" s="4">
        <f t="shared" ref="DN3:DQ3" si="2">SUM(DN6:DN149)</f>
        <v>27</v>
      </c>
      <c r="DO3" s="4">
        <f t="shared" si="2"/>
        <v>51</v>
      </c>
      <c r="DP3" s="4">
        <f t="shared" si="2"/>
        <v>12</v>
      </c>
      <c r="DQ3" s="4">
        <f t="shared" si="2"/>
        <v>12</v>
      </c>
    </row>
    <row r="4" spans="1:123" ht="15.5" x14ac:dyDescent="0.25">
      <c r="C4" s="1" t="s">
        <v>0</v>
      </c>
      <c r="D4" s="1" t="s">
        <v>2</v>
      </c>
      <c r="E4" s="1" t="s">
        <v>8</v>
      </c>
      <c r="F4" s="1" t="s">
        <v>7</v>
      </c>
      <c r="H4" s="1" t="s">
        <v>0</v>
      </c>
      <c r="I4" s="1" t="s">
        <v>2</v>
      </c>
      <c r="J4" s="1" t="s">
        <v>1</v>
      </c>
      <c r="K4" s="1" t="s">
        <v>4</v>
      </c>
      <c r="M4" s="2" t="s">
        <v>0</v>
      </c>
      <c r="N4" s="2" t="s">
        <v>2</v>
      </c>
      <c r="O4" s="2" t="s">
        <v>1</v>
      </c>
      <c r="P4" s="2" t="s">
        <v>4</v>
      </c>
      <c r="R4" s="142" t="s">
        <v>0</v>
      </c>
      <c r="S4" s="142" t="s">
        <v>6</v>
      </c>
      <c r="T4" s="142" t="s">
        <v>1</v>
      </c>
      <c r="U4" s="142" t="s">
        <v>4</v>
      </c>
      <c r="V4" s="142" t="s">
        <v>5</v>
      </c>
      <c r="W4" s="95"/>
      <c r="X4" s="142" t="s">
        <v>0</v>
      </c>
      <c r="Y4" s="142" t="s">
        <v>6</v>
      </c>
      <c r="Z4" s="142" t="s">
        <v>1</v>
      </c>
      <c r="AA4" s="142" t="s">
        <v>5</v>
      </c>
      <c r="AB4" s="95"/>
      <c r="AC4" s="142" t="s">
        <v>0</v>
      </c>
      <c r="AD4" s="142" t="s">
        <v>6</v>
      </c>
      <c r="AE4" s="142" t="s">
        <v>1</v>
      </c>
      <c r="AF4" s="142" t="s">
        <v>4</v>
      </c>
      <c r="AG4" s="142" t="s">
        <v>5</v>
      </c>
      <c r="AH4" s="95"/>
      <c r="AI4" s="142" t="s">
        <v>0</v>
      </c>
      <c r="AJ4" s="142" t="s">
        <v>6</v>
      </c>
      <c r="AK4" s="142" t="s">
        <v>1</v>
      </c>
      <c r="AL4" s="142" t="s">
        <v>4</v>
      </c>
      <c r="AM4" s="142" t="s">
        <v>5</v>
      </c>
      <c r="AN4" s="95"/>
      <c r="AO4" s="142" t="s">
        <v>0</v>
      </c>
      <c r="AP4" s="142" t="s">
        <v>6</v>
      </c>
      <c r="AQ4" s="142" t="s">
        <v>1</v>
      </c>
      <c r="AR4" s="142" t="s">
        <v>4</v>
      </c>
      <c r="AS4" s="142" t="s">
        <v>5</v>
      </c>
      <c r="AT4" s="75"/>
      <c r="AU4" s="142" t="s">
        <v>0</v>
      </c>
      <c r="AV4" s="142" t="s">
        <v>6</v>
      </c>
      <c r="AW4" s="142" t="s">
        <v>1</v>
      </c>
      <c r="AX4" s="142" t="s">
        <v>4</v>
      </c>
      <c r="AY4" s="142" t="s">
        <v>5</v>
      </c>
      <c r="AZ4" s="95"/>
      <c r="BA4" s="142" t="s">
        <v>0</v>
      </c>
      <c r="BB4" s="142" t="s">
        <v>6</v>
      </c>
      <c r="BC4" s="142" t="s">
        <v>1</v>
      </c>
      <c r="BD4" s="142" t="s">
        <v>4</v>
      </c>
      <c r="BE4" s="142" t="s">
        <v>5</v>
      </c>
      <c r="BF4" s="142" t="s">
        <v>47</v>
      </c>
      <c r="BG4" s="95"/>
      <c r="BH4" s="142" t="s">
        <v>0</v>
      </c>
      <c r="BI4" s="142" t="s">
        <v>6</v>
      </c>
      <c r="BJ4" s="142" t="s">
        <v>1</v>
      </c>
      <c r="BK4" s="142" t="s">
        <v>4</v>
      </c>
      <c r="BL4" s="142" t="s">
        <v>5</v>
      </c>
      <c r="BM4" s="142" t="s">
        <v>47</v>
      </c>
      <c r="BO4" s="46" t="s">
        <v>0</v>
      </c>
      <c r="BP4" s="46" t="s">
        <v>14</v>
      </c>
      <c r="BQ4" s="46" t="s">
        <v>12</v>
      </c>
      <c r="BR4" s="46" t="s">
        <v>15</v>
      </c>
      <c r="BS4" s="46" t="s">
        <v>13</v>
      </c>
      <c r="BT4" s="46" t="s">
        <v>16</v>
      </c>
      <c r="BV4" s="46" t="s">
        <v>0</v>
      </c>
      <c r="BW4" s="46" t="s">
        <v>14</v>
      </c>
      <c r="BX4" s="46" t="s">
        <v>12</v>
      </c>
      <c r="BY4" s="46" t="s">
        <v>15</v>
      </c>
      <c r="BZ4" s="46" t="s">
        <v>13</v>
      </c>
      <c r="CA4" s="46" t="s">
        <v>16</v>
      </c>
      <c r="CC4" s="312" t="s">
        <v>0</v>
      </c>
      <c r="CD4" s="312" t="s">
        <v>14</v>
      </c>
      <c r="CE4" s="312" t="s">
        <v>12</v>
      </c>
      <c r="CF4" s="312" t="s">
        <v>15</v>
      </c>
      <c r="CG4" s="312" t="s">
        <v>13</v>
      </c>
      <c r="CH4" s="312" t="s">
        <v>16</v>
      </c>
      <c r="CJ4" s="945" t="s">
        <v>0</v>
      </c>
      <c r="CK4" s="945" t="s">
        <v>14</v>
      </c>
      <c r="CL4" s="945" t="s">
        <v>12</v>
      </c>
      <c r="CM4" s="945" t="s">
        <v>15</v>
      </c>
      <c r="CN4" s="945" t="s">
        <v>13</v>
      </c>
      <c r="CO4" s="945" t="s">
        <v>16</v>
      </c>
      <c r="CQ4" s="1851"/>
      <c r="CR4" s="1851"/>
      <c r="CS4" s="1851"/>
      <c r="CT4" s="1851"/>
      <c r="CU4" s="1851"/>
      <c r="CV4" s="1851"/>
      <c r="CX4" s="1856"/>
      <c r="CY4" s="1856"/>
      <c r="CZ4" s="1856"/>
      <c r="DA4" s="1856"/>
      <c r="DB4" s="1856"/>
      <c r="DC4" s="1856"/>
      <c r="DE4" s="1852"/>
      <c r="DF4" s="1852"/>
      <c r="DG4" s="1852"/>
      <c r="DH4" s="1852"/>
      <c r="DI4" s="1852"/>
      <c r="DJ4" s="1852"/>
      <c r="DS4" s="1320" t="s">
        <v>466</v>
      </c>
    </row>
    <row r="5" spans="1:123" ht="15.5" x14ac:dyDescent="0.25">
      <c r="A5" s="6">
        <v>40296</v>
      </c>
      <c r="C5" s="3"/>
      <c r="D5" s="3"/>
      <c r="E5" s="3"/>
      <c r="F5" s="3"/>
      <c r="H5" s="3"/>
      <c r="I5" s="3"/>
      <c r="J5" s="3"/>
      <c r="K5" s="3"/>
      <c r="M5" s="7">
        <v>38470</v>
      </c>
      <c r="N5" s="8">
        <v>0</v>
      </c>
      <c r="O5" s="8" t="s">
        <v>3</v>
      </c>
      <c r="P5" s="8">
        <v>0</v>
      </c>
      <c r="R5" s="119"/>
      <c r="S5" s="119"/>
      <c r="T5" s="119"/>
      <c r="U5" s="119"/>
      <c r="V5" s="119"/>
      <c r="X5" s="135"/>
      <c r="Y5" s="135"/>
      <c r="Z5" s="135"/>
      <c r="AA5" s="135"/>
      <c r="AC5" s="86"/>
      <c r="AD5" s="86"/>
      <c r="AE5" s="86"/>
      <c r="AF5" s="86"/>
      <c r="AG5" s="86"/>
      <c r="AI5" s="86"/>
      <c r="AJ5" s="86"/>
      <c r="AK5" s="86"/>
      <c r="AL5" s="86"/>
      <c r="AM5" s="86"/>
      <c r="AO5" s="87"/>
      <c r="AP5" s="88"/>
      <c r="AQ5" s="88"/>
      <c r="AR5" s="88"/>
      <c r="AS5" s="88"/>
      <c r="AU5" s="66"/>
      <c r="AV5" s="66"/>
      <c r="AW5" s="66"/>
      <c r="AX5" s="66"/>
      <c r="AY5" s="66"/>
      <c r="BA5" s="66"/>
      <c r="BB5" s="66"/>
      <c r="BC5" s="66"/>
      <c r="BD5" s="66"/>
      <c r="BE5" s="66"/>
      <c r="BF5" s="66"/>
      <c r="BH5" s="66"/>
      <c r="BI5" s="66"/>
      <c r="BJ5" s="66"/>
      <c r="BK5" s="66"/>
      <c r="BL5" s="66"/>
      <c r="BM5" s="66"/>
      <c r="BO5" s="46"/>
      <c r="BP5" s="46"/>
      <c r="BQ5" s="46"/>
      <c r="BR5" s="46"/>
      <c r="BS5" s="46"/>
      <c r="BT5" s="46"/>
      <c r="BV5" s="47">
        <v>42122</v>
      </c>
      <c r="BW5" s="48">
        <v>0</v>
      </c>
      <c r="BX5" s="48" t="s">
        <v>3</v>
      </c>
      <c r="BY5" s="48" t="s">
        <v>3</v>
      </c>
      <c r="BZ5" s="48">
        <v>0</v>
      </c>
      <c r="CA5" s="48">
        <v>0</v>
      </c>
      <c r="CC5" s="313">
        <v>42488</v>
      </c>
      <c r="CD5" s="179"/>
      <c r="CE5" s="179"/>
      <c r="CF5" s="179"/>
      <c r="CG5" s="179"/>
      <c r="CH5" s="179"/>
      <c r="CJ5" s="179"/>
      <c r="CK5" s="179"/>
      <c r="CL5" s="179"/>
      <c r="CM5" s="179"/>
      <c r="CN5" s="179"/>
      <c r="CO5" s="179"/>
      <c r="CQ5" s="179"/>
      <c r="CR5" s="1217" t="s">
        <v>449</v>
      </c>
      <c r="CS5" s="1183"/>
      <c r="CT5" s="1183"/>
      <c r="CU5" s="1183"/>
      <c r="CV5" s="1183"/>
      <c r="CX5" s="1859" t="s">
        <v>0</v>
      </c>
      <c r="CY5" s="1859" t="s">
        <v>14</v>
      </c>
      <c r="CZ5" s="1859" t="s">
        <v>12</v>
      </c>
      <c r="DA5" s="1859" t="s">
        <v>15</v>
      </c>
      <c r="DB5" s="1859" t="s">
        <v>13</v>
      </c>
      <c r="DC5" s="1859" t="s">
        <v>16</v>
      </c>
      <c r="DE5" s="1852"/>
      <c r="DF5" s="1852"/>
      <c r="DG5" s="1852"/>
      <c r="DH5" s="1852"/>
      <c r="DI5" s="1852"/>
      <c r="DJ5" s="1852"/>
      <c r="DS5" s="1320" t="s">
        <v>467</v>
      </c>
    </row>
    <row r="6" spans="1:123" ht="15.5" x14ac:dyDescent="0.25">
      <c r="A6" s="6">
        <v>40297</v>
      </c>
      <c r="C6" s="3"/>
      <c r="D6" s="3"/>
      <c r="E6" s="3"/>
      <c r="F6" s="3"/>
      <c r="H6" s="3"/>
      <c r="I6" s="3"/>
      <c r="J6" s="3"/>
      <c r="K6" s="3"/>
      <c r="M6" s="7">
        <v>38471</v>
      </c>
      <c r="N6" s="8">
        <v>3</v>
      </c>
      <c r="O6" s="8">
        <v>1</v>
      </c>
      <c r="P6" s="8">
        <v>2</v>
      </c>
      <c r="Q6" s="8"/>
      <c r="R6" s="119"/>
      <c r="S6" s="119"/>
      <c r="T6" s="119"/>
      <c r="U6" s="119"/>
      <c r="V6" s="119"/>
      <c r="X6" s="135"/>
      <c r="Y6" s="135"/>
      <c r="Z6" s="135"/>
      <c r="AA6" s="135"/>
      <c r="AC6" s="86"/>
      <c r="AD6" s="86"/>
      <c r="AE6" s="86"/>
      <c r="AF6" s="86"/>
      <c r="AG6" s="86"/>
      <c r="AI6" s="86"/>
      <c r="AJ6" s="86"/>
      <c r="AK6" s="86"/>
      <c r="AL6" s="86"/>
      <c r="AM6" s="86"/>
      <c r="AO6" s="87"/>
      <c r="AP6" s="88"/>
      <c r="AQ6" s="88"/>
      <c r="AR6" s="88"/>
      <c r="AS6" s="88"/>
      <c r="AU6" s="66"/>
      <c r="AV6" s="66"/>
      <c r="AW6" s="66"/>
      <c r="AX6" s="66"/>
      <c r="AY6" s="66"/>
      <c r="BA6" s="46"/>
      <c r="BB6" s="46"/>
      <c r="BC6" s="46"/>
      <c r="BD6" s="46"/>
      <c r="BE6" s="46"/>
      <c r="BF6" s="46"/>
      <c r="BH6" s="46"/>
      <c r="BI6" s="46"/>
      <c r="BJ6" s="46"/>
      <c r="BK6" s="46"/>
      <c r="BL6" s="46"/>
      <c r="BM6" s="46"/>
      <c r="BO6" s="47">
        <v>41758</v>
      </c>
      <c r="BP6" s="48">
        <v>0</v>
      </c>
      <c r="BQ6" s="48" t="s">
        <v>3</v>
      </c>
      <c r="BR6" s="48" t="s">
        <v>3</v>
      </c>
      <c r="BS6" s="48">
        <v>0</v>
      </c>
      <c r="BT6" s="48">
        <v>0</v>
      </c>
      <c r="BV6" s="47">
        <v>42123</v>
      </c>
      <c r="BW6" s="48">
        <v>1</v>
      </c>
      <c r="BX6" s="48">
        <v>1</v>
      </c>
      <c r="BY6" s="48" t="s">
        <v>3</v>
      </c>
      <c r="BZ6" s="48">
        <v>0</v>
      </c>
      <c r="CA6" s="48">
        <v>0</v>
      </c>
      <c r="CC6" s="313">
        <v>42489</v>
      </c>
      <c r="CD6" s="179"/>
      <c r="CE6" s="179"/>
      <c r="CF6" s="179"/>
      <c r="CG6" s="179"/>
      <c r="CH6" s="179"/>
      <c r="CJ6" s="179"/>
      <c r="CK6" s="179"/>
      <c r="CL6" s="179"/>
      <c r="CM6" s="179"/>
      <c r="CN6" s="179"/>
      <c r="CO6" s="179"/>
      <c r="CQ6" s="1862" t="s">
        <v>0</v>
      </c>
      <c r="CR6" s="1862" t="s">
        <v>14</v>
      </c>
      <c r="CS6" s="1862" t="s">
        <v>12</v>
      </c>
      <c r="CT6" s="1862" t="s">
        <v>15</v>
      </c>
      <c r="CU6" s="1862" t="s">
        <v>13</v>
      </c>
      <c r="CV6" s="1862" t="s">
        <v>16</v>
      </c>
      <c r="CX6" s="1857">
        <v>43584</v>
      </c>
      <c r="CY6" s="1858">
        <v>0</v>
      </c>
      <c r="CZ6" s="1858" t="s">
        <v>3</v>
      </c>
      <c r="DA6" s="1858" t="s">
        <v>3</v>
      </c>
      <c r="DB6" s="1858">
        <v>0</v>
      </c>
      <c r="DC6" s="1858">
        <v>0</v>
      </c>
      <c r="DE6" s="1852"/>
      <c r="DF6" s="1852"/>
      <c r="DG6" s="1852"/>
      <c r="DH6" s="1852"/>
      <c r="DI6" s="1852"/>
      <c r="DJ6" s="1852"/>
      <c r="DS6" s="1320" t="s">
        <v>468</v>
      </c>
    </row>
    <row r="7" spans="1:123" ht="15.5" x14ac:dyDescent="0.35">
      <c r="A7" s="6">
        <v>40298</v>
      </c>
      <c r="C7" s="3"/>
      <c r="D7" s="3"/>
      <c r="E7" s="3"/>
      <c r="F7" s="3"/>
      <c r="H7" s="10">
        <v>38107</v>
      </c>
      <c r="I7" s="11">
        <v>3</v>
      </c>
      <c r="J7" s="11">
        <v>1</v>
      </c>
      <c r="K7" s="11">
        <v>2</v>
      </c>
      <c r="M7" s="7">
        <v>38472</v>
      </c>
      <c r="N7" s="8">
        <v>6</v>
      </c>
      <c r="O7" s="8">
        <v>2</v>
      </c>
      <c r="P7" s="8">
        <v>4</v>
      </c>
      <c r="R7" s="129"/>
      <c r="S7" s="129"/>
      <c r="T7" s="129"/>
      <c r="U7" s="129"/>
      <c r="V7" s="129"/>
      <c r="X7" s="129"/>
      <c r="Y7" s="129"/>
      <c r="Z7" s="129"/>
      <c r="AA7" s="129"/>
      <c r="AC7" s="129"/>
      <c r="AD7" s="129"/>
      <c r="AE7" s="129"/>
      <c r="AF7" s="129"/>
      <c r="AG7" s="129"/>
      <c r="AI7" s="86"/>
      <c r="AJ7" s="86"/>
      <c r="AK7" s="86"/>
      <c r="AL7" s="86"/>
      <c r="AM7" s="86"/>
      <c r="AO7" s="87"/>
      <c r="AP7" s="88"/>
      <c r="AQ7" s="88"/>
      <c r="AR7" s="88"/>
      <c r="AS7" s="88"/>
      <c r="AU7" s="66"/>
      <c r="AV7" s="66"/>
      <c r="AW7" s="66"/>
      <c r="AX7" s="66"/>
      <c r="AY7" s="66"/>
      <c r="BA7" s="67">
        <v>41029</v>
      </c>
      <c r="BB7" s="68">
        <v>0</v>
      </c>
      <c r="BC7" s="68" t="s">
        <v>3</v>
      </c>
      <c r="BD7" s="68" t="s">
        <v>3</v>
      </c>
      <c r="BE7" s="68">
        <v>0</v>
      </c>
      <c r="BF7" s="68">
        <v>0</v>
      </c>
      <c r="BH7" s="67">
        <v>41394</v>
      </c>
      <c r="BI7" s="68">
        <v>0</v>
      </c>
      <c r="BJ7" s="68" t="s">
        <v>3</v>
      </c>
      <c r="BK7" s="68" t="s">
        <v>3</v>
      </c>
      <c r="BL7" s="68">
        <v>0</v>
      </c>
      <c r="BM7" s="68">
        <v>0</v>
      </c>
      <c r="BO7" s="47">
        <v>41759</v>
      </c>
      <c r="BP7" s="48">
        <v>0</v>
      </c>
      <c r="BQ7" s="48" t="s">
        <v>3</v>
      </c>
      <c r="BR7" s="48" t="s">
        <v>3</v>
      </c>
      <c r="BS7" s="48">
        <v>0</v>
      </c>
      <c r="BT7" s="48">
        <v>0</v>
      </c>
      <c r="BV7" s="47">
        <v>42124</v>
      </c>
      <c r="BW7" s="48">
        <v>0</v>
      </c>
      <c r="BX7" s="48" t="s">
        <v>3</v>
      </c>
      <c r="BY7" s="48" t="s">
        <v>3</v>
      </c>
      <c r="BZ7" s="48">
        <v>0</v>
      </c>
      <c r="CA7" s="48">
        <v>0</v>
      </c>
      <c r="CC7" s="313">
        <v>42490</v>
      </c>
      <c r="CD7" s="179"/>
      <c r="CE7" s="179"/>
      <c r="CF7" s="179"/>
      <c r="CG7" s="179"/>
      <c r="CH7" s="179"/>
      <c r="CJ7" s="179"/>
      <c r="CK7" s="179"/>
      <c r="CL7" s="179"/>
      <c r="CM7" s="179"/>
      <c r="CN7" s="179"/>
      <c r="CO7" s="179"/>
      <c r="CQ7" s="1860">
        <v>43220</v>
      </c>
      <c r="CR7" s="1861">
        <v>0</v>
      </c>
      <c r="CS7" s="1861" t="s">
        <v>3</v>
      </c>
      <c r="CT7" s="1861" t="s">
        <v>3</v>
      </c>
      <c r="CU7" s="1861">
        <v>0</v>
      </c>
      <c r="CV7" s="1861">
        <v>0</v>
      </c>
      <c r="CX7" s="1333">
        <v>43585</v>
      </c>
      <c r="CY7" s="1334">
        <v>0</v>
      </c>
      <c r="CZ7" s="1334" t="s">
        <v>3</v>
      </c>
      <c r="DA7" s="1334" t="s">
        <v>3</v>
      </c>
      <c r="DB7" s="1334">
        <v>0</v>
      </c>
      <c r="DC7" s="1334">
        <v>0</v>
      </c>
      <c r="DE7" s="1852"/>
      <c r="DF7" s="1852"/>
      <c r="DG7" s="1852"/>
      <c r="DH7" s="1852"/>
      <c r="DI7" s="1852"/>
      <c r="DJ7" s="1852"/>
      <c r="DS7" s="1320" t="s">
        <v>469</v>
      </c>
    </row>
    <row r="8" spans="1:123" s="19" customFormat="1" ht="15.5" x14ac:dyDescent="0.35">
      <c r="A8" s="12">
        <v>40299</v>
      </c>
      <c r="B8" s="13"/>
      <c r="C8" s="14"/>
      <c r="D8" s="14"/>
      <c r="E8" s="14"/>
      <c r="F8" s="14"/>
      <c r="G8" s="13"/>
      <c r="H8" s="15">
        <v>38108</v>
      </c>
      <c r="I8" s="16">
        <v>9</v>
      </c>
      <c r="J8" s="16" t="s">
        <v>3</v>
      </c>
      <c r="K8" s="16">
        <v>9</v>
      </c>
      <c r="L8" s="13"/>
      <c r="M8" s="17">
        <v>38473</v>
      </c>
      <c r="N8" s="18">
        <v>1</v>
      </c>
      <c r="O8" s="18">
        <v>1</v>
      </c>
      <c r="P8" s="18">
        <v>0</v>
      </c>
      <c r="Q8" s="13"/>
      <c r="R8" s="236">
        <v>38838</v>
      </c>
      <c r="S8" s="237">
        <v>0</v>
      </c>
      <c r="T8" s="237" t="s">
        <v>3</v>
      </c>
      <c r="U8" s="237">
        <v>0</v>
      </c>
      <c r="V8" s="237">
        <v>0</v>
      </c>
      <c r="W8" s="89"/>
      <c r="X8" s="136">
        <v>39203</v>
      </c>
      <c r="Y8" s="131">
        <v>1</v>
      </c>
      <c r="Z8" s="131" t="s">
        <v>3</v>
      </c>
      <c r="AA8" s="131">
        <v>0</v>
      </c>
      <c r="AB8" s="13"/>
      <c r="AC8" s="136">
        <v>39569</v>
      </c>
      <c r="AD8" s="131">
        <v>0</v>
      </c>
      <c r="AE8" s="131" t="s">
        <v>3</v>
      </c>
      <c r="AF8" s="131">
        <v>0</v>
      </c>
      <c r="AG8" s="131">
        <v>0</v>
      </c>
      <c r="AH8" s="118"/>
      <c r="AI8" s="89"/>
      <c r="AJ8" s="89"/>
      <c r="AK8" s="89"/>
      <c r="AL8" s="89"/>
      <c r="AM8" s="89"/>
      <c r="AN8" s="89"/>
      <c r="AO8" s="90"/>
      <c r="AP8" s="91"/>
      <c r="AQ8" s="91"/>
      <c r="AR8" s="91"/>
      <c r="AS8" s="91"/>
      <c r="AT8" s="49"/>
      <c r="AU8" s="77"/>
      <c r="AV8" s="77"/>
      <c r="AW8" s="77"/>
      <c r="AX8" s="77"/>
      <c r="AY8" s="77"/>
      <c r="AZ8" s="78"/>
      <c r="BA8" s="79">
        <v>41030</v>
      </c>
      <c r="BB8" s="80">
        <v>0</v>
      </c>
      <c r="BC8" s="80" t="s">
        <v>3</v>
      </c>
      <c r="BD8" s="80" t="s">
        <v>3</v>
      </c>
      <c r="BE8" s="80">
        <v>0</v>
      </c>
      <c r="BF8" s="80">
        <v>0</v>
      </c>
      <c r="BG8" s="69"/>
      <c r="BH8" s="79">
        <v>41395</v>
      </c>
      <c r="BI8" s="80">
        <v>1</v>
      </c>
      <c r="BJ8" s="80" t="s">
        <v>3</v>
      </c>
      <c r="BK8" s="80">
        <v>1</v>
      </c>
      <c r="BL8" s="80">
        <v>0</v>
      </c>
      <c r="BM8" s="80">
        <v>0</v>
      </c>
      <c r="BN8" s="49"/>
      <c r="BO8" s="191">
        <v>41760</v>
      </c>
      <c r="BP8" s="192">
        <v>0</v>
      </c>
      <c r="BQ8" s="192" t="s">
        <v>3</v>
      </c>
      <c r="BR8" s="192" t="s">
        <v>3</v>
      </c>
      <c r="BS8" s="192">
        <v>0</v>
      </c>
      <c r="BT8" s="192">
        <v>0</v>
      </c>
      <c r="BU8" s="49"/>
      <c r="BV8" s="191">
        <v>42125</v>
      </c>
      <c r="BW8" s="192">
        <v>0</v>
      </c>
      <c r="BX8" s="192" t="s">
        <v>3</v>
      </c>
      <c r="BY8" s="192" t="s">
        <v>3</v>
      </c>
      <c r="BZ8" s="192">
        <v>0</v>
      </c>
      <c r="CA8" s="192">
        <v>0</v>
      </c>
      <c r="CB8" s="49"/>
      <c r="CC8" s="338">
        <v>42491</v>
      </c>
      <c r="CD8" s="351"/>
      <c r="CE8" s="351"/>
      <c r="CF8" s="351"/>
      <c r="CG8" s="351"/>
      <c r="CH8" s="351"/>
      <c r="CI8" s="49"/>
      <c r="CJ8" s="949">
        <v>42856</v>
      </c>
      <c r="CK8" s="950">
        <v>0</v>
      </c>
      <c r="CL8" s="950" t="s">
        <v>3</v>
      </c>
      <c r="CM8" s="950" t="s">
        <v>3</v>
      </c>
      <c r="CN8" s="950">
        <v>0</v>
      </c>
      <c r="CO8" s="950">
        <v>0</v>
      </c>
      <c r="CP8" s="49"/>
      <c r="CQ8" s="1197">
        <v>43221</v>
      </c>
      <c r="CR8" s="1198">
        <v>0</v>
      </c>
      <c r="CS8" s="1198" t="s">
        <v>3</v>
      </c>
      <c r="CT8" s="1198" t="s">
        <v>3</v>
      </c>
      <c r="CU8" s="1198">
        <v>0</v>
      </c>
      <c r="CV8" s="1198">
        <v>0</v>
      </c>
      <c r="CX8" s="1335">
        <v>43586</v>
      </c>
      <c r="CY8" s="1336">
        <v>1</v>
      </c>
      <c r="CZ8" s="1336" t="s">
        <v>3</v>
      </c>
      <c r="DA8" s="1336">
        <v>1</v>
      </c>
      <c r="DB8" s="1336">
        <v>0</v>
      </c>
      <c r="DC8" s="1336">
        <v>0</v>
      </c>
      <c r="DD8" s="49"/>
      <c r="DE8" s="1865"/>
      <c r="DF8" s="1865"/>
      <c r="DG8" s="1865"/>
      <c r="DH8" s="1865"/>
      <c r="DI8" s="1865"/>
      <c r="DJ8" s="1865"/>
      <c r="DS8" s="1320" t="s">
        <v>470</v>
      </c>
    </row>
    <row r="9" spans="1:123" ht="15.5" x14ac:dyDescent="0.35">
      <c r="A9" s="6">
        <v>40300</v>
      </c>
      <c r="C9" s="3"/>
      <c r="D9" s="3"/>
      <c r="E9" s="3"/>
      <c r="F9" s="3"/>
      <c r="M9" s="7">
        <v>38474</v>
      </c>
      <c r="N9" s="8">
        <v>2</v>
      </c>
      <c r="O9" s="8">
        <v>2</v>
      </c>
      <c r="P9" s="8">
        <v>0</v>
      </c>
      <c r="R9" s="138">
        <v>38839</v>
      </c>
      <c r="S9" s="130">
        <v>2</v>
      </c>
      <c r="T9" s="130" t="s">
        <v>3</v>
      </c>
      <c r="U9" s="130">
        <v>2</v>
      </c>
      <c r="V9" s="130">
        <v>0</v>
      </c>
      <c r="X9" s="137">
        <v>39204</v>
      </c>
      <c r="Y9" s="132">
        <v>0</v>
      </c>
      <c r="Z9" s="132" t="s">
        <v>3</v>
      </c>
      <c r="AA9" s="132">
        <v>0</v>
      </c>
      <c r="AC9" s="137">
        <v>39570</v>
      </c>
      <c r="AD9" s="132">
        <v>0</v>
      </c>
      <c r="AE9" s="132" t="s">
        <v>3</v>
      </c>
      <c r="AF9" s="132">
        <v>0</v>
      </c>
      <c r="AG9" s="132">
        <v>0</v>
      </c>
      <c r="AI9" s="86"/>
      <c r="AJ9" s="86"/>
      <c r="AK9" s="86"/>
      <c r="AL9" s="86"/>
      <c r="AM9" s="86"/>
      <c r="AO9" s="71"/>
      <c r="AP9" s="71"/>
      <c r="AQ9" s="71"/>
      <c r="AR9" s="71"/>
      <c r="AS9" s="71"/>
      <c r="AU9" s="104">
        <v>40665</v>
      </c>
      <c r="AV9" s="72">
        <v>0</v>
      </c>
      <c r="AW9" s="72" t="s">
        <v>3</v>
      </c>
      <c r="AX9" s="72">
        <v>0</v>
      </c>
      <c r="AY9" s="72">
        <v>0</v>
      </c>
      <c r="AZ9" s="68"/>
      <c r="BA9" s="67">
        <v>41031</v>
      </c>
      <c r="BB9" s="68">
        <v>2</v>
      </c>
      <c r="BC9" s="68">
        <v>2</v>
      </c>
      <c r="BD9" s="68" t="s">
        <v>3</v>
      </c>
      <c r="BE9" s="68">
        <v>0</v>
      </c>
      <c r="BF9" s="68">
        <v>0</v>
      </c>
      <c r="BH9" s="67">
        <v>41396</v>
      </c>
      <c r="BI9" s="68">
        <v>2</v>
      </c>
      <c r="BJ9" s="68" t="s">
        <v>3</v>
      </c>
      <c r="BK9" s="68">
        <v>2</v>
      </c>
      <c r="BL9" s="68">
        <v>0</v>
      </c>
      <c r="BM9" s="68">
        <v>0</v>
      </c>
      <c r="BO9" s="47">
        <v>41761</v>
      </c>
      <c r="BP9" s="48">
        <v>0</v>
      </c>
      <c r="BQ9" s="48" t="s">
        <v>3</v>
      </c>
      <c r="BR9" s="48" t="s">
        <v>3</v>
      </c>
      <c r="BS9" s="48">
        <v>0</v>
      </c>
      <c r="BT9" s="48">
        <v>0</v>
      </c>
      <c r="BV9" s="47">
        <v>42126</v>
      </c>
      <c r="BW9" s="48">
        <v>0</v>
      </c>
      <c r="BX9" s="48" t="s">
        <v>3</v>
      </c>
      <c r="BY9" s="48" t="s">
        <v>3</v>
      </c>
      <c r="BZ9" s="48">
        <v>0</v>
      </c>
      <c r="CA9" s="48">
        <v>0</v>
      </c>
      <c r="CC9" s="313">
        <v>42492</v>
      </c>
      <c r="CD9" s="314">
        <v>0</v>
      </c>
      <c r="CE9" s="314" t="s">
        <v>3</v>
      </c>
      <c r="CF9" s="314" t="s">
        <v>3</v>
      </c>
      <c r="CG9" s="314">
        <v>0</v>
      </c>
      <c r="CH9" s="314">
        <v>0</v>
      </c>
      <c r="CJ9" s="946">
        <v>42857</v>
      </c>
      <c r="CK9" s="947">
        <v>1</v>
      </c>
      <c r="CL9" s="947" t="s">
        <v>3</v>
      </c>
      <c r="CM9" s="947">
        <v>1</v>
      </c>
      <c r="CN9" s="947">
        <v>0</v>
      </c>
      <c r="CO9" s="947">
        <v>0</v>
      </c>
      <c r="CQ9" s="1195">
        <v>43222</v>
      </c>
      <c r="CR9" s="1196">
        <v>4</v>
      </c>
      <c r="CS9" s="1196">
        <v>1</v>
      </c>
      <c r="CT9" s="1196">
        <v>3</v>
      </c>
      <c r="CU9" s="1196">
        <v>0</v>
      </c>
      <c r="CV9" s="1196">
        <v>0</v>
      </c>
      <c r="CX9" s="1333">
        <v>43587</v>
      </c>
      <c r="CY9" s="1334">
        <v>1</v>
      </c>
      <c r="CZ9" s="1334" t="s">
        <v>3</v>
      </c>
      <c r="DA9" s="1334">
        <v>1</v>
      </c>
      <c r="DB9" s="1334">
        <v>0</v>
      </c>
      <c r="DC9" s="1334">
        <v>0</v>
      </c>
      <c r="DE9" s="1852"/>
      <c r="DF9" s="1852"/>
      <c r="DG9" s="1852"/>
      <c r="DH9" s="1852"/>
      <c r="DI9" s="1852"/>
      <c r="DJ9" s="1852"/>
      <c r="DL9" s="2207" t="s">
        <v>0</v>
      </c>
      <c r="DM9" s="2207" t="s">
        <v>14</v>
      </c>
      <c r="DN9" s="2207" t="s">
        <v>12</v>
      </c>
      <c r="DO9" s="2207" t="s">
        <v>15</v>
      </c>
      <c r="DP9" s="2207" t="s">
        <v>13</v>
      </c>
      <c r="DQ9" s="2207" t="s">
        <v>16</v>
      </c>
      <c r="DS9" s="1320" t="s">
        <v>471</v>
      </c>
    </row>
    <row r="10" spans="1:123" ht="14.5" x14ac:dyDescent="0.35">
      <c r="A10" s="6">
        <v>40301</v>
      </c>
      <c r="C10" s="3"/>
      <c r="D10" s="3"/>
      <c r="E10" s="3"/>
      <c r="F10" s="3"/>
      <c r="H10" s="10">
        <v>38110</v>
      </c>
      <c r="I10" s="11">
        <v>10</v>
      </c>
      <c r="J10" s="11" t="s">
        <v>3</v>
      </c>
      <c r="K10" s="11">
        <v>10</v>
      </c>
      <c r="M10" s="7">
        <v>38475</v>
      </c>
      <c r="N10" s="8">
        <v>6</v>
      </c>
      <c r="O10" s="8">
        <v>3</v>
      </c>
      <c r="P10" s="8">
        <v>3</v>
      </c>
      <c r="R10" s="138">
        <v>38840</v>
      </c>
      <c r="S10" s="130">
        <v>7</v>
      </c>
      <c r="T10" s="130">
        <v>3</v>
      </c>
      <c r="U10" s="130">
        <v>4</v>
      </c>
      <c r="V10" s="130">
        <v>0</v>
      </c>
      <c r="X10" s="137">
        <v>39205</v>
      </c>
      <c r="Y10" s="132">
        <v>1</v>
      </c>
      <c r="Z10" s="132" t="s">
        <v>3</v>
      </c>
      <c r="AA10" s="132">
        <v>0</v>
      </c>
      <c r="AC10" s="137">
        <v>39571</v>
      </c>
      <c r="AD10" s="132">
        <v>2</v>
      </c>
      <c r="AE10" s="132" t="s">
        <v>3</v>
      </c>
      <c r="AF10" s="132">
        <v>2</v>
      </c>
      <c r="AG10" s="132">
        <v>0</v>
      </c>
      <c r="AI10" s="96"/>
      <c r="AJ10" s="96"/>
      <c r="AK10" s="96"/>
      <c r="AL10" s="96"/>
      <c r="AM10" s="96"/>
      <c r="AO10" s="104">
        <v>40301</v>
      </c>
      <c r="AP10" s="72">
        <v>0</v>
      </c>
      <c r="AQ10" s="72" t="s">
        <v>3</v>
      </c>
      <c r="AR10" s="72">
        <v>0</v>
      </c>
      <c r="AS10" s="72">
        <v>0</v>
      </c>
      <c r="AU10" s="104">
        <v>40666</v>
      </c>
      <c r="AV10" s="72">
        <v>0</v>
      </c>
      <c r="AW10" s="72" t="s">
        <v>3</v>
      </c>
      <c r="AX10" s="72">
        <v>0</v>
      </c>
      <c r="AY10" s="72">
        <v>0</v>
      </c>
      <c r="AZ10" s="68"/>
      <c r="BA10" s="67">
        <v>41032</v>
      </c>
      <c r="BB10" s="68">
        <v>0</v>
      </c>
      <c r="BC10" s="68" t="s">
        <v>3</v>
      </c>
      <c r="BD10" s="68" t="s">
        <v>3</v>
      </c>
      <c r="BE10" s="68">
        <v>0</v>
      </c>
      <c r="BF10" s="68">
        <v>0</v>
      </c>
      <c r="BH10" s="67">
        <v>41397</v>
      </c>
      <c r="BI10" s="68">
        <v>0</v>
      </c>
      <c r="BJ10" s="68" t="s">
        <v>3</v>
      </c>
      <c r="BK10" s="68" t="s">
        <v>3</v>
      </c>
      <c r="BL10" s="68">
        <v>0</v>
      </c>
      <c r="BM10" s="68">
        <v>0</v>
      </c>
      <c r="BO10" s="47">
        <v>41762</v>
      </c>
      <c r="BP10" s="48">
        <v>0</v>
      </c>
      <c r="BQ10" s="48" t="s">
        <v>3</v>
      </c>
      <c r="BR10" s="48" t="s">
        <v>3</v>
      </c>
      <c r="BS10" s="48">
        <v>0</v>
      </c>
      <c r="BT10" s="48">
        <v>0</v>
      </c>
      <c r="BV10" s="47">
        <v>42127</v>
      </c>
      <c r="BW10" s="48">
        <v>0</v>
      </c>
      <c r="BX10" s="48" t="s">
        <v>3</v>
      </c>
      <c r="BY10" s="48" t="s">
        <v>3</v>
      </c>
      <c r="BZ10" s="48">
        <v>0</v>
      </c>
      <c r="CA10" s="48">
        <v>0</v>
      </c>
      <c r="CC10" s="313">
        <v>42493</v>
      </c>
      <c r="CD10" s="314">
        <v>0</v>
      </c>
      <c r="CE10" s="314" t="s">
        <v>3</v>
      </c>
      <c r="CF10" s="314" t="s">
        <v>3</v>
      </c>
      <c r="CG10" s="314">
        <v>0</v>
      </c>
      <c r="CH10" s="314">
        <v>0</v>
      </c>
      <c r="CJ10" s="946">
        <v>42858</v>
      </c>
      <c r="CK10" s="947">
        <v>0</v>
      </c>
      <c r="CL10" s="947" t="s">
        <v>3</v>
      </c>
      <c r="CM10" s="947" t="s">
        <v>3</v>
      </c>
      <c r="CN10" s="947">
        <v>0</v>
      </c>
      <c r="CO10" s="947">
        <v>0</v>
      </c>
      <c r="CQ10" s="1195">
        <v>43223</v>
      </c>
      <c r="CR10" s="1196">
        <v>0</v>
      </c>
      <c r="CS10" s="1196" t="s">
        <v>3</v>
      </c>
      <c r="CT10" s="1196" t="s">
        <v>3</v>
      </c>
      <c r="CU10" s="1196">
        <v>0</v>
      </c>
      <c r="CV10" s="1196">
        <v>0</v>
      </c>
      <c r="CX10" s="1333">
        <v>43588</v>
      </c>
      <c r="CY10" s="1334">
        <v>2</v>
      </c>
      <c r="CZ10" s="1334">
        <v>1</v>
      </c>
      <c r="DA10" s="1334">
        <v>1</v>
      </c>
      <c r="DB10" s="1334">
        <v>0</v>
      </c>
      <c r="DC10" s="1334">
        <v>0</v>
      </c>
      <c r="DE10" s="1855" t="s">
        <v>0</v>
      </c>
      <c r="DF10" s="1855" t="s">
        <v>14</v>
      </c>
      <c r="DG10" s="1855" t="s">
        <v>12</v>
      </c>
      <c r="DH10" s="1855" t="s">
        <v>15</v>
      </c>
      <c r="DI10" s="1855" t="s">
        <v>13</v>
      </c>
      <c r="DJ10" s="1855" t="s">
        <v>16</v>
      </c>
      <c r="DL10" s="2208">
        <v>44319</v>
      </c>
      <c r="DM10" s="2209">
        <v>0</v>
      </c>
      <c r="DN10" s="2209" t="s">
        <v>3</v>
      </c>
      <c r="DO10" s="2209" t="s">
        <v>3</v>
      </c>
      <c r="DP10" s="2209">
        <v>0</v>
      </c>
      <c r="DQ10" s="2209">
        <v>0</v>
      </c>
    </row>
    <row r="11" spans="1:123" ht="14.5" x14ac:dyDescent="0.35">
      <c r="A11" s="6">
        <v>40302</v>
      </c>
      <c r="C11" s="9"/>
      <c r="D11" s="9"/>
      <c r="E11" s="9"/>
      <c r="F11" s="9"/>
      <c r="H11" s="10">
        <v>38111</v>
      </c>
      <c r="I11" s="11">
        <v>3</v>
      </c>
      <c r="J11" s="11" t="s">
        <v>3</v>
      </c>
      <c r="K11" s="11">
        <v>3</v>
      </c>
      <c r="M11" s="7">
        <v>38476</v>
      </c>
      <c r="N11" s="8">
        <v>1</v>
      </c>
      <c r="O11" s="8">
        <v>1</v>
      </c>
      <c r="P11" s="8">
        <v>0</v>
      </c>
      <c r="R11" s="138">
        <v>38841</v>
      </c>
      <c r="S11" s="130">
        <v>6</v>
      </c>
      <c r="T11" s="130" t="s">
        <v>3</v>
      </c>
      <c r="U11" s="130">
        <v>6</v>
      </c>
      <c r="V11" s="130">
        <v>0</v>
      </c>
      <c r="X11" s="137">
        <v>39206</v>
      </c>
      <c r="Y11" s="132">
        <v>0</v>
      </c>
      <c r="Z11" s="132" t="s">
        <v>3</v>
      </c>
      <c r="AA11" s="132">
        <v>0</v>
      </c>
      <c r="AC11" s="137">
        <v>39572</v>
      </c>
      <c r="AD11" s="132">
        <v>0</v>
      </c>
      <c r="AE11" s="132" t="s">
        <v>3</v>
      </c>
      <c r="AF11" s="132">
        <v>0</v>
      </c>
      <c r="AG11" s="132">
        <v>0</v>
      </c>
      <c r="AI11" s="102">
        <v>39937</v>
      </c>
      <c r="AJ11" s="101">
        <v>0</v>
      </c>
      <c r="AK11" s="101" t="s">
        <v>3</v>
      </c>
      <c r="AL11" s="101">
        <v>0</v>
      </c>
      <c r="AM11" s="101">
        <v>0</v>
      </c>
      <c r="AO11" s="104">
        <v>40302</v>
      </c>
      <c r="AP11" s="72">
        <v>2</v>
      </c>
      <c r="AQ11" s="72" t="s">
        <v>3</v>
      </c>
      <c r="AR11" s="72">
        <v>2</v>
      </c>
      <c r="AS11" s="72">
        <v>0</v>
      </c>
      <c r="AU11" s="104">
        <v>40667</v>
      </c>
      <c r="AV11" s="72">
        <v>1</v>
      </c>
      <c r="AW11" s="72" t="s">
        <v>3</v>
      </c>
      <c r="AX11" s="72">
        <v>1</v>
      </c>
      <c r="AY11" s="72">
        <v>0</v>
      </c>
      <c r="AZ11" s="68"/>
      <c r="BA11" s="67">
        <v>41033</v>
      </c>
      <c r="BB11" s="68">
        <v>0</v>
      </c>
      <c r="BC11" s="68" t="s">
        <v>3</v>
      </c>
      <c r="BD11" s="68" t="s">
        <v>3</v>
      </c>
      <c r="BE11" s="68">
        <v>0</v>
      </c>
      <c r="BF11" s="68">
        <v>0</v>
      </c>
      <c r="BH11" s="67">
        <v>41398</v>
      </c>
      <c r="BI11" s="68">
        <v>1</v>
      </c>
      <c r="BJ11" s="68" t="s">
        <v>3</v>
      </c>
      <c r="BK11" s="68">
        <v>1</v>
      </c>
      <c r="BL11" s="68">
        <v>0</v>
      </c>
      <c r="BM11" s="68">
        <v>0</v>
      </c>
      <c r="BO11" s="47">
        <v>41763</v>
      </c>
      <c r="BP11" s="48">
        <v>0</v>
      </c>
      <c r="BQ11" s="48" t="s">
        <v>3</v>
      </c>
      <c r="BR11" s="48" t="s">
        <v>3</v>
      </c>
      <c r="BS11" s="48">
        <v>0</v>
      </c>
      <c r="BT11" s="48">
        <v>0</v>
      </c>
      <c r="BV11" s="47">
        <v>42128</v>
      </c>
      <c r="BW11" s="48">
        <v>0</v>
      </c>
      <c r="BX11" s="48" t="s">
        <v>3</v>
      </c>
      <c r="BY11" s="48" t="s">
        <v>3</v>
      </c>
      <c r="BZ11" s="48">
        <v>0</v>
      </c>
      <c r="CA11" s="48">
        <v>0</v>
      </c>
      <c r="CC11" s="313">
        <v>42494</v>
      </c>
      <c r="CD11" s="314">
        <v>2</v>
      </c>
      <c r="CE11" s="314" t="s">
        <v>3</v>
      </c>
      <c r="CF11" s="314">
        <v>2</v>
      </c>
      <c r="CG11" s="314">
        <v>0</v>
      </c>
      <c r="CH11" s="314">
        <v>0</v>
      </c>
      <c r="CJ11" s="1166">
        <v>42859</v>
      </c>
      <c r="CK11" s="1167">
        <v>0</v>
      </c>
      <c r="CL11" s="1167" t="s">
        <v>3</v>
      </c>
      <c r="CM11" s="1167" t="s">
        <v>3</v>
      </c>
      <c r="CN11" s="1167">
        <v>0</v>
      </c>
      <c r="CO11" s="1167">
        <v>0</v>
      </c>
      <c r="CQ11" s="1195">
        <v>43224</v>
      </c>
      <c r="CR11" s="1196">
        <v>0</v>
      </c>
      <c r="CS11" s="1196" t="s">
        <v>3</v>
      </c>
      <c r="CT11" s="1196" t="s">
        <v>3</v>
      </c>
      <c r="CU11" s="1196">
        <v>0</v>
      </c>
      <c r="CV11" s="1196">
        <v>0</v>
      </c>
      <c r="CX11" s="1333">
        <v>43589</v>
      </c>
      <c r="CY11" s="1334">
        <v>1</v>
      </c>
      <c r="CZ11" s="1334" t="s">
        <v>3</v>
      </c>
      <c r="DA11" s="1334" t="s">
        <v>3</v>
      </c>
      <c r="DB11" s="1334">
        <v>1</v>
      </c>
      <c r="DC11" s="1334">
        <v>0</v>
      </c>
      <c r="DE11" s="1853">
        <v>43955</v>
      </c>
      <c r="DF11" s="1854">
        <v>0</v>
      </c>
      <c r="DG11" s="1854" t="s">
        <v>3</v>
      </c>
      <c r="DH11" s="1854" t="s">
        <v>3</v>
      </c>
      <c r="DI11" s="1854">
        <v>0</v>
      </c>
      <c r="DJ11" s="1854">
        <v>0</v>
      </c>
      <c r="DL11" s="2208">
        <v>44320</v>
      </c>
      <c r="DM11" s="2209">
        <v>1</v>
      </c>
      <c r="DN11" s="2209" t="s">
        <v>3</v>
      </c>
      <c r="DO11" s="2209" t="s">
        <v>3</v>
      </c>
      <c r="DP11" s="2209">
        <v>0</v>
      </c>
      <c r="DQ11" s="2209">
        <v>1</v>
      </c>
    </row>
    <row r="12" spans="1:123" ht="14.5" x14ac:dyDescent="0.35">
      <c r="A12" s="6">
        <v>40303</v>
      </c>
      <c r="C12" s="9"/>
      <c r="D12" s="9"/>
      <c r="E12" s="9"/>
      <c r="F12" s="9"/>
      <c r="M12" s="7">
        <v>38477</v>
      </c>
      <c r="N12" s="8">
        <v>2</v>
      </c>
      <c r="O12" s="8">
        <v>2</v>
      </c>
      <c r="P12" s="8">
        <v>0</v>
      </c>
      <c r="R12" s="138">
        <v>38842</v>
      </c>
      <c r="S12" s="130">
        <v>7</v>
      </c>
      <c r="T12" s="130">
        <v>1</v>
      </c>
      <c r="U12" s="130">
        <v>6</v>
      </c>
      <c r="V12" s="130">
        <v>0</v>
      </c>
      <c r="X12" s="137">
        <v>39207</v>
      </c>
      <c r="Y12" s="132">
        <v>2</v>
      </c>
      <c r="Z12" s="132" t="s">
        <v>3</v>
      </c>
      <c r="AA12" s="132">
        <v>0</v>
      </c>
      <c r="AC12" s="137">
        <v>39573</v>
      </c>
      <c r="AD12" s="132">
        <v>0</v>
      </c>
      <c r="AE12" s="132" t="s">
        <v>3</v>
      </c>
      <c r="AF12" s="132">
        <v>0</v>
      </c>
      <c r="AG12" s="132">
        <v>0</v>
      </c>
      <c r="AI12" s="102">
        <v>39938</v>
      </c>
      <c r="AJ12" s="101">
        <v>0</v>
      </c>
      <c r="AK12" s="101" t="s">
        <v>3</v>
      </c>
      <c r="AL12" s="101">
        <v>0</v>
      </c>
      <c r="AM12" s="101">
        <v>0</v>
      </c>
      <c r="AO12" s="104">
        <v>40303</v>
      </c>
      <c r="AP12" s="72">
        <v>4</v>
      </c>
      <c r="AQ12" s="72">
        <v>1</v>
      </c>
      <c r="AR12" s="72">
        <v>3</v>
      </c>
      <c r="AS12" s="72">
        <v>0</v>
      </c>
      <c r="AU12" s="104">
        <v>40668</v>
      </c>
      <c r="AV12" s="72">
        <v>0</v>
      </c>
      <c r="AW12" s="72" t="s">
        <v>3</v>
      </c>
      <c r="AX12" s="72">
        <v>0</v>
      </c>
      <c r="AY12" s="72">
        <v>0</v>
      </c>
      <c r="AZ12" s="68"/>
      <c r="BA12" s="67">
        <v>41034</v>
      </c>
      <c r="BB12" s="68">
        <v>1</v>
      </c>
      <c r="BC12" s="68">
        <v>1</v>
      </c>
      <c r="BD12" s="68" t="s">
        <v>3</v>
      </c>
      <c r="BE12" s="68">
        <v>0</v>
      </c>
      <c r="BF12" s="68">
        <v>0</v>
      </c>
      <c r="BH12" s="67">
        <v>41399</v>
      </c>
      <c r="BI12" s="68">
        <v>0</v>
      </c>
      <c r="BJ12" s="68" t="s">
        <v>3</v>
      </c>
      <c r="BK12" s="68" t="s">
        <v>3</v>
      </c>
      <c r="BL12" s="68">
        <v>0</v>
      </c>
      <c r="BM12" s="68">
        <v>0</v>
      </c>
      <c r="BO12" s="47">
        <v>41764</v>
      </c>
      <c r="BP12" s="48">
        <v>0</v>
      </c>
      <c r="BQ12" s="48" t="s">
        <v>3</v>
      </c>
      <c r="BR12" s="48" t="s">
        <v>3</v>
      </c>
      <c r="BS12" s="48">
        <v>0</v>
      </c>
      <c r="BT12" s="48">
        <v>0</v>
      </c>
      <c r="BV12" s="47">
        <v>42129</v>
      </c>
      <c r="BW12" s="48">
        <v>0</v>
      </c>
      <c r="BX12" s="48" t="s">
        <v>3</v>
      </c>
      <c r="BY12" s="48" t="s">
        <v>3</v>
      </c>
      <c r="BZ12" s="48">
        <v>0</v>
      </c>
      <c r="CA12" s="48">
        <v>0</v>
      </c>
      <c r="CC12" s="313">
        <v>42495</v>
      </c>
      <c r="CD12" s="314">
        <v>1</v>
      </c>
      <c r="CE12" s="314" t="s">
        <v>3</v>
      </c>
      <c r="CF12" s="314">
        <v>1</v>
      </c>
      <c r="CG12" s="314">
        <v>0</v>
      </c>
      <c r="CH12" s="314">
        <v>0</v>
      </c>
      <c r="CJ12" s="1166">
        <v>42860</v>
      </c>
      <c r="CK12" s="1167">
        <v>0</v>
      </c>
      <c r="CL12" s="1167" t="s">
        <v>3</v>
      </c>
      <c r="CM12" s="1167" t="s">
        <v>3</v>
      </c>
      <c r="CN12" s="1167">
        <v>0</v>
      </c>
      <c r="CO12" s="1167">
        <v>0</v>
      </c>
      <c r="CQ12" s="1195">
        <v>43225</v>
      </c>
      <c r="CR12" s="1196">
        <v>1</v>
      </c>
      <c r="CS12" s="1196">
        <v>1</v>
      </c>
      <c r="CT12" s="1196" t="s">
        <v>3</v>
      </c>
      <c r="CU12" s="1196">
        <v>0</v>
      </c>
      <c r="CV12" s="1196">
        <v>0</v>
      </c>
      <c r="CX12" s="1333">
        <v>43590</v>
      </c>
      <c r="CY12" s="1334">
        <v>1</v>
      </c>
      <c r="CZ12" s="1334" t="s">
        <v>3</v>
      </c>
      <c r="DA12" s="1334">
        <v>1</v>
      </c>
      <c r="DB12" s="1334">
        <v>0</v>
      </c>
      <c r="DC12" s="1334">
        <v>0</v>
      </c>
      <c r="DE12" s="1849">
        <v>43956</v>
      </c>
      <c r="DF12" s="1850">
        <v>0</v>
      </c>
      <c r="DG12" s="1850" t="s">
        <v>3</v>
      </c>
      <c r="DH12" s="1850" t="s">
        <v>3</v>
      </c>
      <c r="DI12" s="1850">
        <v>0</v>
      </c>
      <c r="DJ12" s="1850">
        <v>0</v>
      </c>
      <c r="DL12" s="2208">
        <v>44321</v>
      </c>
      <c r="DM12" s="2209">
        <v>7</v>
      </c>
      <c r="DN12" s="2209">
        <v>3</v>
      </c>
      <c r="DO12" s="2209">
        <v>2</v>
      </c>
      <c r="DP12" s="2209">
        <v>2</v>
      </c>
      <c r="DQ12" s="2209">
        <v>0</v>
      </c>
    </row>
    <row r="13" spans="1:123" ht="14.5" x14ac:dyDescent="0.35">
      <c r="A13" s="6">
        <v>40304</v>
      </c>
      <c r="C13" s="10">
        <v>37747</v>
      </c>
      <c r="D13" s="11">
        <v>3</v>
      </c>
      <c r="E13" s="11" t="s">
        <v>3</v>
      </c>
      <c r="F13" s="11">
        <v>3</v>
      </c>
      <c r="H13" s="10">
        <v>38113</v>
      </c>
      <c r="I13" s="11">
        <v>0</v>
      </c>
      <c r="J13" s="11" t="s">
        <v>3</v>
      </c>
      <c r="K13" s="11">
        <v>0</v>
      </c>
      <c r="M13" s="7">
        <v>38478</v>
      </c>
      <c r="N13" s="8">
        <v>4</v>
      </c>
      <c r="O13" s="8">
        <v>1</v>
      </c>
      <c r="P13" s="8">
        <v>3</v>
      </c>
      <c r="R13" s="138">
        <v>38843</v>
      </c>
      <c r="S13" s="130">
        <v>9</v>
      </c>
      <c r="T13" s="130">
        <v>1</v>
      </c>
      <c r="U13" s="130">
        <v>8</v>
      </c>
      <c r="V13" s="130">
        <v>0</v>
      </c>
      <c r="X13" s="137">
        <v>39208</v>
      </c>
      <c r="Y13" s="132">
        <v>2</v>
      </c>
      <c r="Z13" s="132" t="s">
        <v>3</v>
      </c>
      <c r="AA13" s="132">
        <v>0</v>
      </c>
      <c r="AC13" s="137">
        <v>39574</v>
      </c>
      <c r="AD13" s="132">
        <v>5</v>
      </c>
      <c r="AE13" s="132" t="s">
        <v>3</v>
      </c>
      <c r="AF13" s="132">
        <v>5</v>
      </c>
      <c r="AG13" s="132">
        <v>0</v>
      </c>
      <c r="AI13" s="102">
        <v>39939</v>
      </c>
      <c r="AJ13" s="101">
        <v>2</v>
      </c>
      <c r="AK13" s="101" t="s">
        <v>3</v>
      </c>
      <c r="AL13" s="101">
        <v>1</v>
      </c>
      <c r="AM13" s="101">
        <v>1</v>
      </c>
      <c r="AO13" s="104">
        <v>40304</v>
      </c>
      <c r="AP13" s="72">
        <v>0</v>
      </c>
      <c r="AQ13" s="72" t="s">
        <v>3</v>
      </c>
      <c r="AR13" s="72">
        <v>0</v>
      </c>
      <c r="AS13" s="72">
        <v>0</v>
      </c>
      <c r="AT13" s="22"/>
      <c r="AU13" s="104">
        <v>40669</v>
      </c>
      <c r="AV13" s="72">
        <v>2</v>
      </c>
      <c r="AW13" s="72">
        <v>1</v>
      </c>
      <c r="AX13" s="72">
        <v>1</v>
      </c>
      <c r="AY13" s="72">
        <v>0</v>
      </c>
      <c r="AZ13" s="68"/>
      <c r="BA13" s="67">
        <v>41035</v>
      </c>
      <c r="BB13" s="68">
        <v>0</v>
      </c>
      <c r="BC13" s="68" t="s">
        <v>3</v>
      </c>
      <c r="BD13" s="68" t="s">
        <v>3</v>
      </c>
      <c r="BE13" s="68">
        <v>0</v>
      </c>
      <c r="BF13" s="68">
        <v>0</v>
      </c>
      <c r="BH13" s="67">
        <v>41400</v>
      </c>
      <c r="BI13" s="68">
        <v>0</v>
      </c>
      <c r="BJ13" s="68" t="s">
        <v>3</v>
      </c>
      <c r="BK13" s="68" t="s">
        <v>3</v>
      </c>
      <c r="BL13" s="68">
        <v>0</v>
      </c>
      <c r="BM13" s="68">
        <v>0</v>
      </c>
      <c r="BO13" s="47">
        <v>41765</v>
      </c>
      <c r="BP13" s="48">
        <v>0</v>
      </c>
      <c r="BQ13" s="48" t="s">
        <v>3</v>
      </c>
      <c r="BR13" s="48" t="s">
        <v>3</v>
      </c>
      <c r="BS13" s="48">
        <v>0</v>
      </c>
      <c r="BT13" s="48">
        <v>0</v>
      </c>
      <c r="BV13" s="47">
        <v>42130</v>
      </c>
      <c r="BW13" s="48">
        <v>1</v>
      </c>
      <c r="BX13" s="48" t="s">
        <v>3</v>
      </c>
      <c r="BY13" s="48" t="s">
        <v>3</v>
      </c>
      <c r="BZ13" s="48">
        <v>0</v>
      </c>
      <c r="CA13" s="48">
        <v>1</v>
      </c>
      <c r="CC13" s="313">
        <v>42496</v>
      </c>
      <c r="CD13" s="314">
        <v>0</v>
      </c>
      <c r="CE13" s="314" t="s">
        <v>3</v>
      </c>
      <c r="CF13" s="314" t="s">
        <v>3</v>
      </c>
      <c r="CG13" s="314">
        <v>0</v>
      </c>
      <c r="CH13" s="314">
        <v>0</v>
      </c>
      <c r="CJ13" s="946">
        <v>42861</v>
      </c>
      <c r="CK13" s="947">
        <v>1</v>
      </c>
      <c r="CL13" s="947" t="s">
        <v>3</v>
      </c>
      <c r="CM13" s="947">
        <v>1</v>
      </c>
      <c r="CN13" s="947">
        <v>0</v>
      </c>
      <c r="CO13" s="947">
        <v>0</v>
      </c>
      <c r="CQ13" s="1195">
        <v>43226</v>
      </c>
      <c r="CR13" s="1196">
        <v>0</v>
      </c>
      <c r="CS13" s="1196" t="s">
        <v>3</v>
      </c>
      <c r="CT13" s="1196" t="s">
        <v>3</v>
      </c>
      <c r="CU13" s="1196">
        <v>0</v>
      </c>
      <c r="CV13" s="1196">
        <v>0</v>
      </c>
      <c r="CX13" s="1333">
        <v>43591</v>
      </c>
      <c r="CY13" s="1334">
        <v>3</v>
      </c>
      <c r="CZ13" s="1334">
        <v>1</v>
      </c>
      <c r="DA13" s="1334">
        <v>2</v>
      </c>
      <c r="DB13" s="1334">
        <v>0</v>
      </c>
      <c r="DC13" s="1334">
        <v>0</v>
      </c>
      <c r="DE13" s="1849">
        <v>43957</v>
      </c>
      <c r="DF13" s="1850">
        <v>2</v>
      </c>
      <c r="DG13" s="1850">
        <v>1</v>
      </c>
      <c r="DH13" s="1850" t="s">
        <v>3</v>
      </c>
      <c r="DI13" s="1850">
        <v>0</v>
      </c>
      <c r="DJ13" s="1850">
        <v>1</v>
      </c>
      <c r="DL13" s="2208">
        <v>44322</v>
      </c>
      <c r="DM13" s="2209">
        <v>1</v>
      </c>
      <c r="DN13" s="2209" t="s">
        <v>3</v>
      </c>
      <c r="DO13" s="2209">
        <v>1</v>
      </c>
      <c r="DP13" s="2209">
        <v>0</v>
      </c>
      <c r="DQ13" s="2209">
        <v>0</v>
      </c>
    </row>
    <row r="14" spans="1:123" ht="14.5" x14ac:dyDescent="0.35">
      <c r="A14" s="6">
        <v>40305</v>
      </c>
      <c r="C14" s="10">
        <v>37748</v>
      </c>
      <c r="D14" s="11">
        <v>2</v>
      </c>
      <c r="E14" s="11" t="s">
        <v>3</v>
      </c>
      <c r="F14" s="11">
        <v>2</v>
      </c>
      <c r="H14" s="10">
        <v>38114</v>
      </c>
      <c r="I14" s="11">
        <v>2</v>
      </c>
      <c r="J14" s="11" t="s">
        <v>3</v>
      </c>
      <c r="K14" s="11">
        <v>2</v>
      </c>
      <c r="M14" s="7">
        <v>38479</v>
      </c>
      <c r="N14" s="8">
        <v>0</v>
      </c>
      <c r="O14" s="8" t="s">
        <v>3</v>
      </c>
      <c r="P14" s="8">
        <v>0</v>
      </c>
      <c r="R14" s="138">
        <v>38844</v>
      </c>
      <c r="S14" s="130">
        <v>0</v>
      </c>
      <c r="T14" s="130" t="s">
        <v>3</v>
      </c>
      <c r="U14" s="130">
        <v>0</v>
      </c>
      <c r="V14" s="130">
        <v>0</v>
      </c>
      <c r="X14" s="137">
        <v>39209</v>
      </c>
      <c r="Y14" s="132">
        <v>0</v>
      </c>
      <c r="Z14" s="132" t="s">
        <v>3</v>
      </c>
      <c r="AA14" s="132">
        <v>0</v>
      </c>
      <c r="AC14" s="137">
        <v>39575</v>
      </c>
      <c r="AD14" s="132">
        <v>1</v>
      </c>
      <c r="AE14" s="132" t="s">
        <v>3</v>
      </c>
      <c r="AF14" s="132">
        <v>1</v>
      </c>
      <c r="AG14" s="132">
        <v>0</v>
      </c>
      <c r="AI14" s="102">
        <v>39940</v>
      </c>
      <c r="AJ14" s="101">
        <v>0</v>
      </c>
      <c r="AK14" s="101" t="s">
        <v>3</v>
      </c>
      <c r="AL14" s="101">
        <v>0</v>
      </c>
      <c r="AM14" s="101">
        <v>0</v>
      </c>
      <c r="AO14" s="104">
        <v>40305</v>
      </c>
      <c r="AP14" s="72">
        <v>2</v>
      </c>
      <c r="AQ14" s="72" t="s">
        <v>3</v>
      </c>
      <c r="AR14" s="72">
        <v>2</v>
      </c>
      <c r="AS14" s="72">
        <v>0</v>
      </c>
      <c r="AT14" s="22"/>
      <c r="AU14" s="104">
        <v>40670</v>
      </c>
      <c r="AV14" s="72">
        <v>1</v>
      </c>
      <c r="AW14" s="72">
        <v>1</v>
      </c>
      <c r="AX14" s="72">
        <v>0</v>
      </c>
      <c r="AY14" s="72">
        <v>0</v>
      </c>
      <c r="AZ14" s="68"/>
      <c r="BA14" s="67">
        <v>41036</v>
      </c>
      <c r="BB14" s="68">
        <v>1</v>
      </c>
      <c r="BC14" s="68">
        <v>1</v>
      </c>
      <c r="BD14" s="68" t="s">
        <v>3</v>
      </c>
      <c r="BE14" s="68">
        <v>0</v>
      </c>
      <c r="BF14" s="68">
        <v>0</v>
      </c>
      <c r="BH14" s="67">
        <v>41401</v>
      </c>
      <c r="BI14" s="68">
        <v>1</v>
      </c>
      <c r="BJ14" s="68" t="s">
        <v>3</v>
      </c>
      <c r="BK14" s="68" t="s">
        <v>3</v>
      </c>
      <c r="BL14" s="68">
        <v>0</v>
      </c>
      <c r="BM14" s="68">
        <v>1</v>
      </c>
      <c r="BO14" s="47">
        <v>41766</v>
      </c>
      <c r="BP14" s="48">
        <v>1</v>
      </c>
      <c r="BQ14" s="48" t="s">
        <v>3</v>
      </c>
      <c r="BR14" s="48">
        <v>1</v>
      </c>
      <c r="BS14" s="48">
        <v>0</v>
      </c>
      <c r="BT14" s="48">
        <v>0</v>
      </c>
      <c r="BV14" s="47">
        <v>42131</v>
      </c>
      <c r="BW14" s="48">
        <v>0</v>
      </c>
      <c r="BX14" s="48" t="s">
        <v>3</v>
      </c>
      <c r="BY14" s="48" t="s">
        <v>3</v>
      </c>
      <c r="BZ14" s="48">
        <v>0</v>
      </c>
      <c r="CA14" s="48">
        <v>0</v>
      </c>
      <c r="CC14" s="313">
        <v>42497</v>
      </c>
      <c r="CD14" s="314">
        <v>1</v>
      </c>
      <c r="CE14" s="314" t="s">
        <v>3</v>
      </c>
      <c r="CF14" s="314">
        <v>1</v>
      </c>
      <c r="CG14" s="314">
        <v>0</v>
      </c>
      <c r="CH14" s="314">
        <v>0</v>
      </c>
      <c r="CJ14" s="946">
        <v>42862</v>
      </c>
      <c r="CK14" s="947">
        <v>0</v>
      </c>
      <c r="CL14" s="947" t="s">
        <v>3</v>
      </c>
      <c r="CM14" s="947" t="s">
        <v>3</v>
      </c>
      <c r="CN14" s="947">
        <v>0</v>
      </c>
      <c r="CO14" s="947">
        <v>0</v>
      </c>
      <c r="CQ14" s="1195">
        <v>43227</v>
      </c>
      <c r="CR14" s="1196">
        <v>0</v>
      </c>
      <c r="CS14" s="1196" t="s">
        <v>3</v>
      </c>
      <c r="CT14" s="1196" t="s">
        <v>3</v>
      </c>
      <c r="CU14" s="1196">
        <v>0</v>
      </c>
      <c r="CV14" s="1196">
        <v>0</v>
      </c>
      <c r="CX14" s="1333">
        <v>43592</v>
      </c>
      <c r="CY14" s="1334">
        <v>0</v>
      </c>
      <c r="CZ14" s="1334" t="s">
        <v>3</v>
      </c>
      <c r="DA14" s="1334" t="s">
        <v>3</v>
      </c>
      <c r="DB14" s="1334">
        <v>0</v>
      </c>
      <c r="DC14" s="1334">
        <v>0</v>
      </c>
      <c r="DE14" s="1849">
        <v>43958</v>
      </c>
      <c r="DF14" s="1850">
        <v>0</v>
      </c>
      <c r="DG14" s="1850" t="s">
        <v>3</v>
      </c>
      <c r="DH14" s="1850" t="s">
        <v>3</v>
      </c>
      <c r="DI14" s="1850">
        <v>0</v>
      </c>
      <c r="DJ14" s="1850">
        <v>0</v>
      </c>
      <c r="DL14" s="2208">
        <v>44323</v>
      </c>
      <c r="DM14" s="2209">
        <v>5</v>
      </c>
      <c r="DN14" s="2209">
        <v>3</v>
      </c>
      <c r="DO14" s="2209">
        <v>1</v>
      </c>
      <c r="DP14" s="2209">
        <v>0</v>
      </c>
      <c r="DQ14" s="2209">
        <v>1</v>
      </c>
    </row>
    <row r="15" spans="1:123" ht="14.5" x14ac:dyDescent="0.35">
      <c r="A15" s="6">
        <v>40306</v>
      </c>
      <c r="M15" s="7">
        <v>38480</v>
      </c>
      <c r="N15" s="8">
        <v>5</v>
      </c>
      <c r="O15" s="8">
        <v>2</v>
      </c>
      <c r="P15" s="8">
        <v>3</v>
      </c>
      <c r="R15" s="138">
        <v>38845</v>
      </c>
      <c r="S15" s="130">
        <v>3</v>
      </c>
      <c r="T15" s="130" t="s">
        <v>3</v>
      </c>
      <c r="U15" s="130">
        <v>3</v>
      </c>
      <c r="V15" s="130">
        <v>0</v>
      </c>
      <c r="X15" s="137">
        <v>39210</v>
      </c>
      <c r="Y15" s="132">
        <v>3</v>
      </c>
      <c r="Z15" s="132" t="s">
        <v>3</v>
      </c>
      <c r="AA15" s="132">
        <v>0</v>
      </c>
      <c r="AC15" s="137">
        <v>39576</v>
      </c>
      <c r="AD15" s="132">
        <v>0</v>
      </c>
      <c r="AE15" s="132" t="s">
        <v>3</v>
      </c>
      <c r="AF15" s="132">
        <v>0</v>
      </c>
      <c r="AG15" s="132">
        <v>0</v>
      </c>
      <c r="AI15" s="102">
        <v>39941</v>
      </c>
      <c r="AJ15" s="101">
        <v>1</v>
      </c>
      <c r="AK15" s="101" t="s">
        <v>3</v>
      </c>
      <c r="AL15" s="101">
        <v>1</v>
      </c>
      <c r="AM15" s="101">
        <v>0</v>
      </c>
      <c r="AO15" s="104">
        <v>40306</v>
      </c>
      <c r="AP15" s="72">
        <v>2</v>
      </c>
      <c r="AQ15" s="72">
        <v>1</v>
      </c>
      <c r="AR15" s="72">
        <v>1</v>
      </c>
      <c r="AS15" s="72">
        <v>0</v>
      </c>
      <c r="AT15" s="22"/>
      <c r="AU15" s="104">
        <v>40671</v>
      </c>
      <c r="AV15" s="72">
        <v>0</v>
      </c>
      <c r="AW15" s="72" t="s">
        <v>3</v>
      </c>
      <c r="AX15" s="72">
        <v>0</v>
      </c>
      <c r="AY15" s="72">
        <v>0</v>
      </c>
      <c r="AZ15" s="68"/>
      <c r="BA15" s="67">
        <v>41037</v>
      </c>
      <c r="BB15" s="68">
        <v>0</v>
      </c>
      <c r="BC15" s="68" t="s">
        <v>3</v>
      </c>
      <c r="BD15" s="68" t="s">
        <v>3</v>
      </c>
      <c r="BE15" s="68">
        <v>0</v>
      </c>
      <c r="BF15" s="68">
        <v>0</v>
      </c>
      <c r="BH15" s="67">
        <v>41402</v>
      </c>
      <c r="BI15" s="68">
        <v>2</v>
      </c>
      <c r="BJ15" s="68" t="s">
        <v>3</v>
      </c>
      <c r="BK15" s="68">
        <v>1</v>
      </c>
      <c r="BL15" s="68">
        <v>0</v>
      </c>
      <c r="BM15" s="68">
        <v>1</v>
      </c>
      <c r="BO15" s="47">
        <v>41767</v>
      </c>
      <c r="BP15" s="48">
        <v>0</v>
      </c>
      <c r="BQ15" s="48" t="s">
        <v>3</v>
      </c>
      <c r="BR15" s="48" t="s">
        <v>3</v>
      </c>
      <c r="BS15" s="48">
        <v>0</v>
      </c>
      <c r="BT15" s="48">
        <v>0</v>
      </c>
      <c r="BV15" s="47">
        <v>42132</v>
      </c>
      <c r="BW15" s="48">
        <v>1</v>
      </c>
      <c r="BX15" s="48">
        <v>1</v>
      </c>
      <c r="BY15" s="48" t="s">
        <v>3</v>
      </c>
      <c r="BZ15" s="48">
        <v>0</v>
      </c>
      <c r="CA15" s="48">
        <v>0</v>
      </c>
      <c r="CC15" s="313">
        <v>42498</v>
      </c>
      <c r="CD15" s="314">
        <v>0</v>
      </c>
      <c r="CE15" s="314" t="s">
        <v>3</v>
      </c>
      <c r="CF15" s="314" t="s">
        <v>3</v>
      </c>
      <c r="CG15" s="314">
        <v>0</v>
      </c>
      <c r="CH15" s="314">
        <v>0</v>
      </c>
      <c r="CJ15" s="946">
        <v>42863</v>
      </c>
      <c r="CK15" s="947">
        <v>0</v>
      </c>
      <c r="CL15" s="947" t="s">
        <v>3</v>
      </c>
      <c r="CM15" s="947" t="s">
        <v>3</v>
      </c>
      <c r="CN15" s="947">
        <v>0</v>
      </c>
      <c r="CO15" s="947">
        <v>0</v>
      </c>
      <c r="CQ15" s="1195">
        <v>43228</v>
      </c>
      <c r="CR15" s="1196">
        <v>3</v>
      </c>
      <c r="CS15" s="1196">
        <v>1</v>
      </c>
      <c r="CT15" s="1196">
        <v>2</v>
      </c>
      <c r="CU15" s="1196">
        <v>0</v>
      </c>
      <c r="CV15" s="1196">
        <v>0</v>
      </c>
      <c r="CX15" s="1333">
        <v>43593</v>
      </c>
      <c r="CY15" s="1334">
        <v>0</v>
      </c>
      <c r="CZ15" s="1334" t="s">
        <v>3</v>
      </c>
      <c r="DA15" s="1334" t="s">
        <v>3</v>
      </c>
      <c r="DB15" s="1334">
        <v>0</v>
      </c>
      <c r="DC15" s="1334">
        <v>0</v>
      </c>
      <c r="DE15" s="1849">
        <v>43959</v>
      </c>
      <c r="DF15" s="1850">
        <v>0</v>
      </c>
      <c r="DG15" s="1850" t="s">
        <v>3</v>
      </c>
      <c r="DH15" s="1850" t="s">
        <v>3</v>
      </c>
      <c r="DI15" s="1850">
        <v>0</v>
      </c>
      <c r="DJ15" s="1850">
        <v>0</v>
      </c>
      <c r="DL15" s="2208">
        <v>44324</v>
      </c>
      <c r="DM15" s="2209">
        <v>5</v>
      </c>
      <c r="DN15" s="2209">
        <v>2</v>
      </c>
      <c r="DO15" s="2209">
        <v>3</v>
      </c>
      <c r="DP15" s="2209">
        <v>0</v>
      </c>
      <c r="DQ15" s="2209">
        <v>0</v>
      </c>
    </row>
    <row r="16" spans="1:123" ht="14.5" x14ac:dyDescent="0.35">
      <c r="A16" s="6">
        <v>40307</v>
      </c>
      <c r="C16" s="10">
        <v>37750</v>
      </c>
      <c r="D16" s="11">
        <v>8</v>
      </c>
      <c r="E16" s="11" t="s">
        <v>3</v>
      </c>
      <c r="F16" s="11">
        <v>8</v>
      </c>
      <c r="H16" s="10">
        <v>38116</v>
      </c>
      <c r="I16" s="11">
        <v>2</v>
      </c>
      <c r="J16" s="11" t="s">
        <v>3</v>
      </c>
      <c r="K16" s="11">
        <v>2</v>
      </c>
      <c r="M16" s="7">
        <v>38481</v>
      </c>
      <c r="N16" s="8">
        <v>3</v>
      </c>
      <c r="O16" s="8">
        <v>2</v>
      </c>
      <c r="P16" s="8">
        <v>1</v>
      </c>
      <c r="R16" s="138">
        <v>38846</v>
      </c>
      <c r="S16" s="130">
        <v>4</v>
      </c>
      <c r="T16" s="130" t="s">
        <v>3</v>
      </c>
      <c r="U16" s="130">
        <v>4</v>
      </c>
      <c r="V16" s="130">
        <v>0</v>
      </c>
      <c r="X16" s="137">
        <v>39211</v>
      </c>
      <c r="Y16" s="132">
        <v>4</v>
      </c>
      <c r="Z16" s="132" t="s">
        <v>3</v>
      </c>
      <c r="AA16" s="132">
        <v>0</v>
      </c>
      <c r="AC16" s="137">
        <v>39577</v>
      </c>
      <c r="AD16" s="132">
        <v>1</v>
      </c>
      <c r="AE16" s="132" t="s">
        <v>3</v>
      </c>
      <c r="AF16" s="132">
        <v>1</v>
      </c>
      <c r="AG16" s="132">
        <v>0</v>
      </c>
      <c r="AI16" s="102">
        <v>39942</v>
      </c>
      <c r="AJ16" s="101">
        <v>1</v>
      </c>
      <c r="AK16" s="101" t="s">
        <v>3</v>
      </c>
      <c r="AL16" s="101">
        <v>1</v>
      </c>
      <c r="AM16" s="101">
        <v>0</v>
      </c>
      <c r="AO16" s="104">
        <v>40307</v>
      </c>
      <c r="AP16" s="72">
        <v>0</v>
      </c>
      <c r="AQ16" s="72" t="s">
        <v>3</v>
      </c>
      <c r="AR16" s="72">
        <v>0</v>
      </c>
      <c r="AS16" s="72">
        <v>0</v>
      </c>
      <c r="AT16" s="22"/>
      <c r="AU16" s="104">
        <v>40672</v>
      </c>
      <c r="AV16" s="72">
        <v>0</v>
      </c>
      <c r="AW16" s="72" t="s">
        <v>3</v>
      </c>
      <c r="AX16" s="72">
        <v>0</v>
      </c>
      <c r="AY16" s="72">
        <v>0</v>
      </c>
      <c r="AZ16" s="68"/>
      <c r="BA16" s="67">
        <v>41038</v>
      </c>
      <c r="BB16" s="68">
        <v>0</v>
      </c>
      <c r="BC16" s="68" t="s">
        <v>3</v>
      </c>
      <c r="BD16" s="68" t="s">
        <v>3</v>
      </c>
      <c r="BE16" s="68">
        <v>0</v>
      </c>
      <c r="BF16" s="68">
        <v>0</v>
      </c>
      <c r="BH16" s="67">
        <v>41403</v>
      </c>
      <c r="BI16" s="68">
        <v>0</v>
      </c>
      <c r="BJ16" s="68" t="s">
        <v>3</v>
      </c>
      <c r="BK16" s="68" t="s">
        <v>3</v>
      </c>
      <c r="BL16" s="68">
        <v>0</v>
      </c>
      <c r="BM16" s="68">
        <v>0</v>
      </c>
      <c r="BO16" s="47">
        <v>41768</v>
      </c>
      <c r="BP16" s="48">
        <v>0</v>
      </c>
      <c r="BQ16" s="48" t="s">
        <v>3</v>
      </c>
      <c r="BR16" s="48" t="s">
        <v>3</v>
      </c>
      <c r="BS16" s="48">
        <v>0</v>
      </c>
      <c r="BT16" s="48">
        <v>0</v>
      </c>
      <c r="BV16" s="47">
        <v>42133</v>
      </c>
      <c r="BW16" s="48">
        <v>1</v>
      </c>
      <c r="BX16" s="48">
        <v>1</v>
      </c>
      <c r="BY16" s="48" t="s">
        <v>3</v>
      </c>
      <c r="BZ16" s="48">
        <v>0</v>
      </c>
      <c r="CA16" s="48">
        <v>0</v>
      </c>
      <c r="CC16" s="313">
        <v>42499</v>
      </c>
      <c r="CD16" s="314">
        <v>0</v>
      </c>
      <c r="CE16" s="314" t="s">
        <v>3</v>
      </c>
      <c r="CF16" s="314" t="s">
        <v>3</v>
      </c>
      <c r="CG16" s="314">
        <v>0</v>
      </c>
      <c r="CH16" s="314">
        <v>0</v>
      </c>
      <c r="CJ16" s="946">
        <v>42864</v>
      </c>
      <c r="CK16" s="947">
        <v>0</v>
      </c>
      <c r="CL16" s="947" t="s">
        <v>3</v>
      </c>
      <c r="CM16" s="947" t="s">
        <v>3</v>
      </c>
      <c r="CN16" s="947">
        <v>0</v>
      </c>
      <c r="CO16" s="947">
        <v>0</v>
      </c>
      <c r="CQ16" s="1195">
        <v>43229</v>
      </c>
      <c r="CR16" s="1196">
        <v>0</v>
      </c>
      <c r="CS16" s="1196" t="s">
        <v>3</v>
      </c>
      <c r="CT16" s="1196" t="s">
        <v>3</v>
      </c>
      <c r="CU16" s="1196">
        <v>0</v>
      </c>
      <c r="CV16" s="1196">
        <v>0</v>
      </c>
      <c r="CX16" s="1333">
        <v>43594</v>
      </c>
      <c r="CY16" s="1334">
        <v>2</v>
      </c>
      <c r="CZ16" s="1334">
        <v>1</v>
      </c>
      <c r="DA16" s="1334">
        <v>1</v>
      </c>
      <c r="DB16" s="1334">
        <v>0</v>
      </c>
      <c r="DC16" s="1334">
        <v>0</v>
      </c>
      <c r="DE16" s="1849">
        <v>43960</v>
      </c>
      <c r="DF16" s="1850">
        <v>5</v>
      </c>
      <c r="DG16" s="1850" t="s">
        <v>3</v>
      </c>
      <c r="DH16" s="1850">
        <v>2</v>
      </c>
      <c r="DI16" s="1850">
        <v>1</v>
      </c>
      <c r="DJ16" s="1850">
        <v>2</v>
      </c>
      <c r="DL16" s="2208">
        <v>44325</v>
      </c>
      <c r="DM16" s="2209">
        <v>0</v>
      </c>
      <c r="DN16" s="2209" t="s">
        <v>3</v>
      </c>
      <c r="DO16" s="2209" t="s">
        <v>3</v>
      </c>
      <c r="DP16" s="2209">
        <v>0</v>
      </c>
      <c r="DQ16" s="2209">
        <v>0</v>
      </c>
    </row>
    <row r="17" spans="1:121" ht="14.5" x14ac:dyDescent="0.35">
      <c r="A17" s="6">
        <v>40308</v>
      </c>
      <c r="C17" s="10">
        <v>37751</v>
      </c>
      <c r="D17" s="11">
        <v>2</v>
      </c>
      <c r="E17" s="11" t="s">
        <v>3</v>
      </c>
      <c r="F17" s="11">
        <v>2</v>
      </c>
      <c r="H17" s="10">
        <v>38117</v>
      </c>
      <c r="I17" s="11">
        <v>7</v>
      </c>
      <c r="J17" s="11" t="s">
        <v>3</v>
      </c>
      <c r="K17" s="11">
        <v>7</v>
      </c>
      <c r="M17" s="7">
        <v>38482</v>
      </c>
      <c r="N17" s="8">
        <v>0</v>
      </c>
      <c r="O17" s="8" t="s">
        <v>3</v>
      </c>
      <c r="P17" s="8">
        <v>0</v>
      </c>
      <c r="R17" s="138">
        <v>38847</v>
      </c>
      <c r="S17" s="130">
        <v>2</v>
      </c>
      <c r="T17" s="130" t="s">
        <v>3</v>
      </c>
      <c r="U17" s="130">
        <v>2</v>
      </c>
      <c r="V17" s="130">
        <v>0</v>
      </c>
      <c r="X17" s="137">
        <v>39212</v>
      </c>
      <c r="Y17" s="132">
        <v>0</v>
      </c>
      <c r="Z17" s="132" t="s">
        <v>3</v>
      </c>
      <c r="AA17" s="132">
        <v>0</v>
      </c>
      <c r="AC17" s="137">
        <v>39578</v>
      </c>
      <c r="AD17" s="132">
        <v>0</v>
      </c>
      <c r="AE17" s="132" t="s">
        <v>3</v>
      </c>
      <c r="AF17" s="132">
        <v>0</v>
      </c>
      <c r="AG17" s="132">
        <v>0</v>
      </c>
      <c r="AI17" s="102">
        <v>39943</v>
      </c>
      <c r="AJ17" s="101">
        <v>0</v>
      </c>
      <c r="AK17" s="101" t="s">
        <v>3</v>
      </c>
      <c r="AL17" s="101">
        <v>0</v>
      </c>
      <c r="AM17" s="101">
        <v>0</v>
      </c>
      <c r="AO17" s="104">
        <v>40308</v>
      </c>
      <c r="AP17" s="72">
        <v>3</v>
      </c>
      <c r="AQ17" s="72" t="s">
        <v>3</v>
      </c>
      <c r="AR17" s="72">
        <v>3</v>
      </c>
      <c r="AS17" s="72">
        <v>0</v>
      </c>
      <c r="AT17" s="22"/>
      <c r="AU17" s="104">
        <v>40673</v>
      </c>
      <c r="AV17" s="72">
        <v>1</v>
      </c>
      <c r="AW17" s="72" t="s">
        <v>3</v>
      </c>
      <c r="AX17" s="72">
        <v>1</v>
      </c>
      <c r="AY17" s="72">
        <v>0</v>
      </c>
      <c r="AZ17" s="68"/>
      <c r="BA17" s="67">
        <v>41039</v>
      </c>
      <c r="BB17" s="68">
        <v>2</v>
      </c>
      <c r="BC17" s="68">
        <v>1</v>
      </c>
      <c r="BD17" s="68">
        <v>1</v>
      </c>
      <c r="BE17" s="68">
        <v>0</v>
      </c>
      <c r="BF17" s="68">
        <v>0</v>
      </c>
      <c r="BH17" s="67">
        <v>41404</v>
      </c>
      <c r="BI17" s="68">
        <v>1</v>
      </c>
      <c r="BJ17" s="68" t="s">
        <v>3</v>
      </c>
      <c r="BK17" s="68">
        <v>1</v>
      </c>
      <c r="BL17" s="68">
        <v>0</v>
      </c>
      <c r="BM17" s="68">
        <v>0</v>
      </c>
      <c r="BO17" s="47">
        <v>41769</v>
      </c>
      <c r="BP17" s="48">
        <v>0</v>
      </c>
      <c r="BQ17" s="48" t="s">
        <v>3</v>
      </c>
      <c r="BR17" s="48" t="s">
        <v>3</v>
      </c>
      <c r="BS17" s="48">
        <v>0</v>
      </c>
      <c r="BT17" s="48">
        <v>0</v>
      </c>
      <c r="BV17" s="47">
        <v>42134</v>
      </c>
      <c r="BW17" s="48">
        <v>0</v>
      </c>
      <c r="BX17" s="48" t="s">
        <v>3</v>
      </c>
      <c r="BY17" s="48" t="s">
        <v>3</v>
      </c>
      <c r="BZ17" s="48">
        <v>0</v>
      </c>
      <c r="CA17" s="48">
        <v>0</v>
      </c>
      <c r="CC17" s="313">
        <v>42500</v>
      </c>
      <c r="CD17" s="314">
        <v>1</v>
      </c>
      <c r="CE17" s="314" t="s">
        <v>3</v>
      </c>
      <c r="CF17" s="314">
        <v>1</v>
      </c>
      <c r="CG17" s="314">
        <v>0</v>
      </c>
      <c r="CH17" s="314">
        <v>0</v>
      </c>
      <c r="CJ17" s="946">
        <v>42865</v>
      </c>
      <c r="CK17" s="947">
        <v>0</v>
      </c>
      <c r="CL17" s="947" t="s">
        <v>3</v>
      </c>
      <c r="CM17" s="947" t="s">
        <v>3</v>
      </c>
      <c r="CN17" s="947">
        <v>0</v>
      </c>
      <c r="CO17" s="947">
        <v>0</v>
      </c>
      <c r="CQ17" s="1195">
        <v>43230</v>
      </c>
      <c r="CR17" s="1196">
        <v>0</v>
      </c>
      <c r="CS17" s="1196" t="s">
        <v>3</v>
      </c>
      <c r="CT17" s="1196" t="s">
        <v>3</v>
      </c>
      <c r="CU17" s="1196">
        <v>0</v>
      </c>
      <c r="CV17" s="1196">
        <v>0</v>
      </c>
      <c r="CX17" s="1333">
        <v>43595</v>
      </c>
      <c r="CY17" s="1334">
        <v>2</v>
      </c>
      <c r="CZ17" s="1334">
        <v>1</v>
      </c>
      <c r="DA17" s="1334">
        <v>1</v>
      </c>
      <c r="DB17" s="1334">
        <v>0</v>
      </c>
      <c r="DC17" s="1334">
        <v>0</v>
      </c>
      <c r="DE17" s="1849">
        <v>43961</v>
      </c>
      <c r="DF17" s="1850">
        <v>1</v>
      </c>
      <c r="DG17" s="1850" t="s">
        <v>3</v>
      </c>
      <c r="DH17" s="1850" t="s">
        <v>3</v>
      </c>
      <c r="DI17" s="1850">
        <v>1</v>
      </c>
      <c r="DJ17" s="1850">
        <v>0</v>
      </c>
      <c r="DL17" s="2208">
        <v>44326</v>
      </c>
      <c r="DM17" s="2209">
        <v>2</v>
      </c>
      <c r="DN17" s="2209">
        <v>1</v>
      </c>
      <c r="DO17" s="2209" t="s">
        <v>3</v>
      </c>
      <c r="DP17" s="2209">
        <v>1</v>
      </c>
      <c r="DQ17" s="2209">
        <v>0</v>
      </c>
    </row>
    <row r="18" spans="1:121" ht="14.5" x14ac:dyDescent="0.35">
      <c r="A18" s="6">
        <v>40309</v>
      </c>
      <c r="M18" s="7">
        <v>38483</v>
      </c>
      <c r="N18" s="8">
        <v>1</v>
      </c>
      <c r="O18" s="8" t="s">
        <v>3</v>
      </c>
      <c r="P18" s="8">
        <v>1</v>
      </c>
      <c r="R18" s="138">
        <v>38848</v>
      </c>
      <c r="S18" s="130">
        <v>8</v>
      </c>
      <c r="T18" s="130" t="s">
        <v>3</v>
      </c>
      <c r="U18" s="130">
        <v>8</v>
      </c>
      <c r="V18" s="130">
        <v>0</v>
      </c>
      <c r="X18" s="137">
        <v>39213</v>
      </c>
      <c r="Y18" s="132">
        <v>3</v>
      </c>
      <c r="Z18" s="132" t="s">
        <v>3</v>
      </c>
      <c r="AA18" s="132">
        <v>0</v>
      </c>
      <c r="AC18" s="137">
        <v>39579</v>
      </c>
      <c r="AD18" s="132">
        <v>0</v>
      </c>
      <c r="AE18" s="132" t="s">
        <v>3</v>
      </c>
      <c r="AF18" s="132">
        <v>0</v>
      </c>
      <c r="AG18" s="132">
        <v>0</v>
      </c>
      <c r="AI18" s="102">
        <v>39944</v>
      </c>
      <c r="AJ18" s="101">
        <v>1</v>
      </c>
      <c r="AK18" s="101" t="s">
        <v>3</v>
      </c>
      <c r="AL18" s="101">
        <v>1</v>
      </c>
      <c r="AM18" s="101">
        <v>0</v>
      </c>
      <c r="AO18" s="104">
        <v>40309</v>
      </c>
      <c r="AP18" s="72">
        <v>3</v>
      </c>
      <c r="AQ18" s="72">
        <v>1</v>
      </c>
      <c r="AR18" s="72">
        <v>1</v>
      </c>
      <c r="AS18" s="72">
        <v>1</v>
      </c>
      <c r="AT18" s="22"/>
      <c r="AU18" s="104">
        <v>40674</v>
      </c>
      <c r="AV18" s="72">
        <v>0</v>
      </c>
      <c r="AW18" s="72" t="s">
        <v>3</v>
      </c>
      <c r="AX18" s="72">
        <v>0</v>
      </c>
      <c r="AY18" s="72">
        <v>0</v>
      </c>
      <c r="AZ18" s="68"/>
      <c r="BA18" s="67">
        <v>41040</v>
      </c>
      <c r="BB18" s="68">
        <v>3</v>
      </c>
      <c r="BC18" s="68">
        <v>2</v>
      </c>
      <c r="BD18" s="68">
        <v>1</v>
      </c>
      <c r="BE18" s="68">
        <v>0</v>
      </c>
      <c r="BF18" s="68">
        <v>0</v>
      </c>
      <c r="BH18" s="67">
        <v>41405</v>
      </c>
      <c r="BI18" s="68">
        <v>1</v>
      </c>
      <c r="BJ18" s="68" t="s">
        <v>3</v>
      </c>
      <c r="BK18" s="68">
        <v>1</v>
      </c>
      <c r="BL18" s="68">
        <v>0</v>
      </c>
      <c r="BM18" s="68">
        <v>0</v>
      </c>
      <c r="BO18" s="47">
        <v>41770</v>
      </c>
      <c r="BP18" s="48">
        <v>0</v>
      </c>
      <c r="BQ18" s="48" t="s">
        <v>3</v>
      </c>
      <c r="BR18" s="48" t="s">
        <v>3</v>
      </c>
      <c r="BS18" s="48">
        <v>0</v>
      </c>
      <c r="BT18" s="48">
        <v>0</v>
      </c>
      <c r="BV18" s="47">
        <v>42135</v>
      </c>
      <c r="BW18" s="48">
        <v>0</v>
      </c>
      <c r="BX18" s="48" t="s">
        <v>3</v>
      </c>
      <c r="BY18" s="48" t="s">
        <v>3</v>
      </c>
      <c r="BZ18" s="48">
        <v>0</v>
      </c>
      <c r="CA18" s="48">
        <v>0</v>
      </c>
      <c r="CC18" s="313">
        <v>42501</v>
      </c>
      <c r="CD18" s="314">
        <v>0</v>
      </c>
      <c r="CE18" s="314" t="s">
        <v>3</v>
      </c>
      <c r="CF18" s="314" t="s">
        <v>3</v>
      </c>
      <c r="CG18" s="314">
        <v>0</v>
      </c>
      <c r="CH18" s="314">
        <v>0</v>
      </c>
      <c r="CJ18" s="946">
        <v>42866</v>
      </c>
      <c r="CK18" s="947">
        <v>0</v>
      </c>
      <c r="CL18" s="947" t="s">
        <v>3</v>
      </c>
      <c r="CM18" s="947" t="s">
        <v>3</v>
      </c>
      <c r="CN18" s="947">
        <v>0</v>
      </c>
      <c r="CO18" s="947">
        <v>0</v>
      </c>
      <c r="CQ18" s="1195">
        <v>43231</v>
      </c>
      <c r="CR18" s="1196">
        <v>3</v>
      </c>
      <c r="CS18" s="1196">
        <v>3</v>
      </c>
      <c r="CT18" s="1196" t="s">
        <v>3</v>
      </c>
      <c r="CU18" s="1196">
        <v>0</v>
      </c>
      <c r="CV18" s="1196">
        <v>0</v>
      </c>
      <c r="CX18" s="1333">
        <v>43596</v>
      </c>
      <c r="CY18" s="1334">
        <v>1</v>
      </c>
      <c r="CZ18" s="1334">
        <v>1</v>
      </c>
      <c r="DA18" s="1334" t="s">
        <v>3</v>
      </c>
      <c r="DB18" s="1334">
        <v>0</v>
      </c>
      <c r="DC18" s="1334">
        <v>0</v>
      </c>
      <c r="DE18" s="1849">
        <v>43962</v>
      </c>
      <c r="DF18" s="1850">
        <v>1</v>
      </c>
      <c r="DG18" s="1850" t="s">
        <v>3</v>
      </c>
      <c r="DH18" s="1850" t="s">
        <v>3</v>
      </c>
      <c r="DI18" s="1850">
        <v>0</v>
      </c>
      <c r="DJ18" s="1850">
        <v>1</v>
      </c>
      <c r="DL18" s="2208">
        <v>44327</v>
      </c>
      <c r="DM18" s="2209">
        <v>10</v>
      </c>
      <c r="DN18" s="2209">
        <v>1</v>
      </c>
      <c r="DO18" s="2209">
        <v>8</v>
      </c>
      <c r="DP18" s="2209">
        <v>0</v>
      </c>
      <c r="DQ18" s="2209">
        <v>1</v>
      </c>
    </row>
    <row r="19" spans="1:121" ht="14.5" x14ac:dyDescent="0.35">
      <c r="A19" s="6">
        <v>40310</v>
      </c>
      <c r="C19" s="10">
        <v>37753</v>
      </c>
      <c r="D19" s="11">
        <v>25</v>
      </c>
      <c r="E19" s="11" t="s">
        <v>3</v>
      </c>
      <c r="F19" s="11">
        <v>25</v>
      </c>
      <c r="H19" s="10">
        <v>38119</v>
      </c>
      <c r="I19" s="11">
        <v>4</v>
      </c>
      <c r="J19" s="11">
        <v>1</v>
      </c>
      <c r="K19" s="11">
        <v>3</v>
      </c>
      <c r="M19" s="7">
        <v>38484</v>
      </c>
      <c r="N19" s="8">
        <v>5</v>
      </c>
      <c r="O19" s="8">
        <v>1</v>
      </c>
      <c r="P19" s="8">
        <v>4</v>
      </c>
      <c r="R19" s="138">
        <v>38849</v>
      </c>
      <c r="S19" s="130">
        <v>8</v>
      </c>
      <c r="T19" s="130" t="s">
        <v>3</v>
      </c>
      <c r="U19" s="130">
        <v>8</v>
      </c>
      <c r="V19" s="130">
        <v>0</v>
      </c>
      <c r="X19" s="137">
        <v>39214</v>
      </c>
      <c r="Y19" s="132">
        <v>7</v>
      </c>
      <c r="Z19" s="132">
        <v>1</v>
      </c>
      <c r="AA19" s="132">
        <v>0</v>
      </c>
      <c r="AC19" s="137">
        <v>39580</v>
      </c>
      <c r="AD19" s="132">
        <v>0</v>
      </c>
      <c r="AE19" s="132" t="s">
        <v>3</v>
      </c>
      <c r="AF19" s="132">
        <v>0</v>
      </c>
      <c r="AG19" s="132">
        <v>0</v>
      </c>
      <c r="AI19" s="102">
        <v>39945</v>
      </c>
      <c r="AJ19" s="101">
        <v>1</v>
      </c>
      <c r="AK19" s="101" t="s">
        <v>3</v>
      </c>
      <c r="AL19" s="101">
        <v>1</v>
      </c>
      <c r="AM19" s="101">
        <v>0</v>
      </c>
      <c r="AO19" s="104">
        <v>40310</v>
      </c>
      <c r="AP19" s="72">
        <v>0</v>
      </c>
      <c r="AQ19" s="72" t="s">
        <v>3</v>
      </c>
      <c r="AR19" s="72">
        <v>0</v>
      </c>
      <c r="AS19" s="72">
        <v>0</v>
      </c>
      <c r="AT19" s="22"/>
      <c r="AU19" s="104">
        <v>40675</v>
      </c>
      <c r="AV19" s="72">
        <v>0</v>
      </c>
      <c r="AW19" s="72" t="s">
        <v>3</v>
      </c>
      <c r="AX19" s="72">
        <v>0</v>
      </c>
      <c r="AY19" s="72">
        <v>0</v>
      </c>
      <c r="AZ19" s="68"/>
      <c r="BA19" s="67">
        <v>41041</v>
      </c>
      <c r="BB19" s="68">
        <v>0</v>
      </c>
      <c r="BC19" s="68" t="s">
        <v>3</v>
      </c>
      <c r="BD19" s="68" t="s">
        <v>3</v>
      </c>
      <c r="BE19" s="68">
        <v>0</v>
      </c>
      <c r="BF19" s="68">
        <v>0</v>
      </c>
      <c r="BH19" s="67">
        <v>41406</v>
      </c>
      <c r="BI19" s="68">
        <v>0</v>
      </c>
      <c r="BJ19" s="68" t="s">
        <v>3</v>
      </c>
      <c r="BK19" s="68" t="s">
        <v>3</v>
      </c>
      <c r="BL19" s="68">
        <v>0</v>
      </c>
      <c r="BM19" s="68">
        <v>0</v>
      </c>
      <c r="BO19" s="47">
        <v>41771</v>
      </c>
      <c r="BP19" s="48">
        <v>1</v>
      </c>
      <c r="BQ19" s="48" t="s">
        <v>3</v>
      </c>
      <c r="BR19" s="48">
        <v>1</v>
      </c>
      <c r="BS19" s="48">
        <v>0</v>
      </c>
      <c r="BT19" s="48">
        <v>0</v>
      </c>
      <c r="BV19" s="47">
        <v>42136</v>
      </c>
      <c r="BW19" s="48">
        <v>2</v>
      </c>
      <c r="BX19" s="48" t="s">
        <v>3</v>
      </c>
      <c r="BY19" s="48">
        <v>2</v>
      </c>
      <c r="BZ19" s="48">
        <v>0</v>
      </c>
      <c r="CA19" s="48">
        <v>0</v>
      </c>
      <c r="CC19" s="313">
        <v>42502</v>
      </c>
      <c r="CD19" s="314">
        <v>0</v>
      </c>
      <c r="CE19" s="314" t="s">
        <v>3</v>
      </c>
      <c r="CF19" s="314" t="s">
        <v>3</v>
      </c>
      <c r="CG19" s="314">
        <v>0</v>
      </c>
      <c r="CH19" s="314">
        <v>0</v>
      </c>
      <c r="CJ19" s="946">
        <v>42867</v>
      </c>
      <c r="CK19" s="947">
        <v>0</v>
      </c>
      <c r="CL19" s="947" t="s">
        <v>3</v>
      </c>
      <c r="CM19" s="947" t="s">
        <v>3</v>
      </c>
      <c r="CN19" s="947">
        <v>0</v>
      </c>
      <c r="CO19" s="947">
        <v>0</v>
      </c>
      <c r="CQ19" s="1195">
        <v>43232</v>
      </c>
      <c r="CR19" s="1196">
        <v>0</v>
      </c>
      <c r="CS19" s="1196" t="s">
        <v>3</v>
      </c>
      <c r="CT19" s="1196" t="s">
        <v>3</v>
      </c>
      <c r="CU19" s="1196">
        <v>0</v>
      </c>
      <c r="CV19" s="1196">
        <v>0</v>
      </c>
      <c r="CX19" s="1333">
        <v>43597</v>
      </c>
      <c r="CY19" s="1334">
        <v>0</v>
      </c>
      <c r="CZ19" s="1334" t="s">
        <v>3</v>
      </c>
      <c r="DA19" s="1334" t="s">
        <v>3</v>
      </c>
      <c r="DB19" s="1334">
        <v>0</v>
      </c>
      <c r="DC19" s="1334">
        <v>0</v>
      </c>
      <c r="DE19" s="1849">
        <v>43963</v>
      </c>
      <c r="DF19" s="1850">
        <v>1</v>
      </c>
      <c r="DG19" s="1850">
        <v>1</v>
      </c>
      <c r="DH19" s="1850" t="s">
        <v>3</v>
      </c>
      <c r="DI19" s="1850">
        <v>0</v>
      </c>
      <c r="DJ19" s="1850">
        <v>0</v>
      </c>
      <c r="DL19" s="2208">
        <v>44328</v>
      </c>
      <c r="DM19" s="2209">
        <v>1</v>
      </c>
      <c r="DN19" s="2209" t="s">
        <v>3</v>
      </c>
      <c r="DO19" s="2209">
        <v>1</v>
      </c>
      <c r="DP19" s="2209">
        <v>0</v>
      </c>
      <c r="DQ19" s="2209">
        <v>0</v>
      </c>
    </row>
    <row r="20" spans="1:121" ht="14.5" x14ac:dyDescent="0.35">
      <c r="A20" s="6">
        <v>40311</v>
      </c>
      <c r="C20" s="10">
        <v>37754</v>
      </c>
      <c r="D20" s="11">
        <v>2</v>
      </c>
      <c r="E20" s="11" t="s">
        <v>3</v>
      </c>
      <c r="F20" s="11">
        <v>2</v>
      </c>
      <c r="H20" s="10">
        <v>38120</v>
      </c>
      <c r="I20" s="11">
        <v>1</v>
      </c>
      <c r="J20" s="11" t="s">
        <v>3</v>
      </c>
      <c r="K20" s="11">
        <v>1</v>
      </c>
      <c r="M20" s="7">
        <v>38485</v>
      </c>
      <c r="N20" s="8">
        <v>3</v>
      </c>
      <c r="O20" s="8">
        <v>1</v>
      </c>
      <c r="P20" s="8">
        <v>2</v>
      </c>
      <c r="R20" s="138">
        <v>38850</v>
      </c>
      <c r="S20" s="130">
        <v>6</v>
      </c>
      <c r="T20" s="130" t="s">
        <v>3</v>
      </c>
      <c r="U20" s="130">
        <v>6</v>
      </c>
      <c r="V20" s="130">
        <v>0</v>
      </c>
      <c r="X20" s="137">
        <v>39215</v>
      </c>
      <c r="Y20" s="132">
        <v>0</v>
      </c>
      <c r="Z20" s="132" t="s">
        <v>3</v>
      </c>
      <c r="AA20" s="132">
        <v>0</v>
      </c>
      <c r="AC20" s="137">
        <v>39581</v>
      </c>
      <c r="AD20" s="132">
        <v>0</v>
      </c>
      <c r="AE20" s="132" t="s">
        <v>3</v>
      </c>
      <c r="AF20" s="132">
        <v>0</v>
      </c>
      <c r="AG20" s="132">
        <v>0</v>
      </c>
      <c r="AI20" s="102">
        <v>39946</v>
      </c>
      <c r="AJ20" s="101">
        <v>0</v>
      </c>
      <c r="AK20" s="101" t="s">
        <v>3</v>
      </c>
      <c r="AL20" s="101">
        <v>0</v>
      </c>
      <c r="AM20" s="101">
        <v>0</v>
      </c>
      <c r="AO20" s="104">
        <v>40311</v>
      </c>
      <c r="AP20" s="72">
        <v>5</v>
      </c>
      <c r="AQ20" s="72" t="s">
        <v>3</v>
      </c>
      <c r="AR20" s="72">
        <v>4</v>
      </c>
      <c r="AS20" s="72">
        <v>1</v>
      </c>
      <c r="AT20" s="22"/>
      <c r="AU20" s="104">
        <v>40676</v>
      </c>
      <c r="AV20" s="72">
        <v>0</v>
      </c>
      <c r="AW20" s="72" t="s">
        <v>3</v>
      </c>
      <c r="AX20" s="72">
        <v>0</v>
      </c>
      <c r="AY20" s="72">
        <v>0</v>
      </c>
      <c r="AZ20" s="68"/>
      <c r="BA20" s="67">
        <v>41042</v>
      </c>
      <c r="BB20" s="68">
        <v>1</v>
      </c>
      <c r="BC20" s="68">
        <v>1</v>
      </c>
      <c r="BD20" s="68" t="s">
        <v>3</v>
      </c>
      <c r="BE20" s="68">
        <v>0</v>
      </c>
      <c r="BF20" s="68">
        <v>0</v>
      </c>
      <c r="BH20" s="67">
        <v>41407</v>
      </c>
      <c r="BI20" s="68">
        <v>1</v>
      </c>
      <c r="BJ20" s="68" t="s">
        <v>3</v>
      </c>
      <c r="BK20" s="68">
        <v>1</v>
      </c>
      <c r="BL20" s="68">
        <v>0</v>
      </c>
      <c r="BM20" s="68">
        <v>0</v>
      </c>
      <c r="BO20" s="47">
        <v>41772</v>
      </c>
      <c r="BP20" s="48">
        <v>2</v>
      </c>
      <c r="BQ20" s="48">
        <v>1</v>
      </c>
      <c r="BR20" s="48">
        <v>1</v>
      </c>
      <c r="BS20" s="48">
        <v>0</v>
      </c>
      <c r="BT20" s="48">
        <v>0</v>
      </c>
      <c r="BV20" s="47">
        <v>42137</v>
      </c>
      <c r="BW20" s="48">
        <v>0</v>
      </c>
      <c r="BX20" s="48" t="s">
        <v>3</v>
      </c>
      <c r="BY20" s="48" t="s">
        <v>3</v>
      </c>
      <c r="BZ20" s="48">
        <v>0</v>
      </c>
      <c r="CA20" s="48">
        <v>0</v>
      </c>
      <c r="CC20" s="313">
        <v>42503</v>
      </c>
      <c r="CD20" s="314">
        <v>1</v>
      </c>
      <c r="CE20" s="314" t="s">
        <v>3</v>
      </c>
      <c r="CF20" s="314">
        <v>1</v>
      </c>
      <c r="CG20" s="314">
        <v>0</v>
      </c>
      <c r="CH20" s="314">
        <v>0</v>
      </c>
      <c r="CJ20" s="946">
        <v>42868</v>
      </c>
      <c r="CK20" s="947">
        <v>0</v>
      </c>
      <c r="CL20" s="947" t="s">
        <v>3</v>
      </c>
      <c r="CM20" s="947" t="s">
        <v>3</v>
      </c>
      <c r="CN20" s="947">
        <v>0</v>
      </c>
      <c r="CO20" s="947">
        <v>0</v>
      </c>
      <c r="CQ20" s="1195">
        <v>43233</v>
      </c>
      <c r="CR20" s="1196">
        <v>0</v>
      </c>
      <c r="CS20" s="1196" t="s">
        <v>3</v>
      </c>
      <c r="CT20" s="1196" t="s">
        <v>3</v>
      </c>
      <c r="CU20" s="1196">
        <v>0</v>
      </c>
      <c r="CV20" s="1196">
        <v>0</v>
      </c>
      <c r="CX20" s="1333">
        <v>43598</v>
      </c>
      <c r="CY20" s="1334">
        <v>2</v>
      </c>
      <c r="CZ20" s="1334" t="s">
        <v>3</v>
      </c>
      <c r="DA20" s="1334">
        <v>2</v>
      </c>
      <c r="DB20" s="1334">
        <v>0</v>
      </c>
      <c r="DC20" s="1334">
        <v>0</v>
      </c>
      <c r="DE20" s="1849">
        <v>43964</v>
      </c>
      <c r="DF20" s="1850">
        <v>0</v>
      </c>
      <c r="DG20" s="1850" t="s">
        <v>3</v>
      </c>
      <c r="DH20" s="1850" t="s">
        <v>3</v>
      </c>
      <c r="DI20" s="1850">
        <v>0</v>
      </c>
      <c r="DJ20" s="1850">
        <v>0</v>
      </c>
      <c r="DL20" s="2208">
        <v>44329</v>
      </c>
      <c r="DM20" s="2209">
        <v>2</v>
      </c>
      <c r="DN20" s="2209">
        <v>1</v>
      </c>
      <c r="DO20" s="2209">
        <v>1</v>
      </c>
      <c r="DP20" s="2209">
        <v>0</v>
      </c>
      <c r="DQ20" s="2209">
        <v>0</v>
      </c>
    </row>
    <row r="21" spans="1:121" ht="14.5" x14ac:dyDescent="0.35">
      <c r="A21" s="6">
        <v>40312</v>
      </c>
      <c r="M21" s="7">
        <v>38486</v>
      </c>
      <c r="N21" s="8">
        <v>1</v>
      </c>
      <c r="O21" s="8" t="s">
        <v>3</v>
      </c>
      <c r="P21" s="8">
        <v>1</v>
      </c>
      <c r="R21" s="138">
        <v>38851</v>
      </c>
      <c r="S21" s="130">
        <v>9</v>
      </c>
      <c r="T21" s="130">
        <v>1</v>
      </c>
      <c r="U21" s="130">
        <v>8</v>
      </c>
      <c r="V21" s="130">
        <v>0</v>
      </c>
      <c r="X21" s="137">
        <v>39216</v>
      </c>
      <c r="Y21" s="132">
        <v>2</v>
      </c>
      <c r="Z21" s="132" t="s">
        <v>3</v>
      </c>
      <c r="AA21" s="132">
        <v>0</v>
      </c>
      <c r="AC21" s="137">
        <v>39582</v>
      </c>
      <c r="AD21" s="132">
        <v>0</v>
      </c>
      <c r="AE21" s="132" t="s">
        <v>3</v>
      </c>
      <c r="AF21" s="132">
        <v>0</v>
      </c>
      <c r="AG21" s="132">
        <v>0</v>
      </c>
      <c r="AI21" s="102">
        <v>39947</v>
      </c>
      <c r="AJ21" s="101">
        <v>0</v>
      </c>
      <c r="AK21" s="101" t="s">
        <v>3</v>
      </c>
      <c r="AL21" s="101">
        <v>0</v>
      </c>
      <c r="AM21" s="101">
        <v>0</v>
      </c>
      <c r="AO21" s="104">
        <v>40312</v>
      </c>
      <c r="AP21" s="72">
        <v>6</v>
      </c>
      <c r="AQ21" s="72">
        <v>1</v>
      </c>
      <c r="AR21" s="72">
        <v>5</v>
      </c>
      <c r="AS21" s="72">
        <v>0</v>
      </c>
      <c r="AT21" s="22"/>
      <c r="AU21" s="104">
        <v>40677</v>
      </c>
      <c r="AV21" s="72">
        <v>0</v>
      </c>
      <c r="AW21" s="72" t="s">
        <v>3</v>
      </c>
      <c r="AX21" s="72">
        <v>0</v>
      </c>
      <c r="AY21" s="72">
        <v>0</v>
      </c>
      <c r="AZ21" s="68"/>
      <c r="BA21" s="67">
        <v>41043</v>
      </c>
      <c r="BB21" s="68">
        <v>1</v>
      </c>
      <c r="BC21" s="68">
        <v>1</v>
      </c>
      <c r="BD21" s="68" t="s">
        <v>3</v>
      </c>
      <c r="BE21" s="68">
        <v>0</v>
      </c>
      <c r="BF21" s="68">
        <v>0</v>
      </c>
      <c r="BH21" s="67">
        <v>41408</v>
      </c>
      <c r="BI21" s="68">
        <v>1</v>
      </c>
      <c r="BJ21" s="68" t="s">
        <v>3</v>
      </c>
      <c r="BK21" s="68">
        <v>1</v>
      </c>
      <c r="BL21" s="68">
        <v>0</v>
      </c>
      <c r="BM21" s="68">
        <v>0</v>
      </c>
      <c r="BO21" s="47">
        <v>41773</v>
      </c>
      <c r="BP21" s="48">
        <v>0</v>
      </c>
      <c r="BQ21" s="48" t="s">
        <v>3</v>
      </c>
      <c r="BR21" s="48" t="s">
        <v>3</v>
      </c>
      <c r="BS21" s="48">
        <v>0</v>
      </c>
      <c r="BT21" s="48">
        <v>0</v>
      </c>
      <c r="BV21" s="47">
        <v>42138</v>
      </c>
      <c r="BW21" s="48">
        <v>2</v>
      </c>
      <c r="BX21" s="48" t="s">
        <v>3</v>
      </c>
      <c r="BY21" s="48">
        <v>1</v>
      </c>
      <c r="BZ21" s="48">
        <v>0</v>
      </c>
      <c r="CA21" s="48">
        <v>1</v>
      </c>
      <c r="CC21" s="313">
        <v>42504</v>
      </c>
      <c r="CD21" s="314">
        <v>0</v>
      </c>
      <c r="CE21" s="314" t="s">
        <v>3</v>
      </c>
      <c r="CF21" s="314" t="s">
        <v>3</v>
      </c>
      <c r="CG21" s="314">
        <v>0</v>
      </c>
      <c r="CH21" s="314">
        <v>0</v>
      </c>
      <c r="CJ21" s="946">
        <v>42869</v>
      </c>
      <c r="CK21" s="947">
        <v>0</v>
      </c>
      <c r="CL21" s="947" t="s">
        <v>3</v>
      </c>
      <c r="CM21" s="947" t="s">
        <v>3</v>
      </c>
      <c r="CN21" s="947">
        <v>0</v>
      </c>
      <c r="CO21" s="947">
        <v>0</v>
      </c>
      <c r="CQ21" s="1195">
        <v>43234</v>
      </c>
      <c r="CR21" s="1196">
        <v>1</v>
      </c>
      <c r="CS21" s="1196" t="s">
        <v>3</v>
      </c>
      <c r="CT21" s="1196">
        <v>1</v>
      </c>
      <c r="CU21" s="1196">
        <v>0</v>
      </c>
      <c r="CV21" s="1196">
        <v>0</v>
      </c>
      <c r="CX21" s="1333">
        <v>43599</v>
      </c>
      <c r="CY21" s="1334">
        <v>0</v>
      </c>
      <c r="CZ21" s="1334" t="s">
        <v>3</v>
      </c>
      <c r="DA21" s="1334" t="s">
        <v>3</v>
      </c>
      <c r="DB21" s="1334">
        <v>0</v>
      </c>
      <c r="DC21" s="1334">
        <v>0</v>
      </c>
      <c r="DE21" s="1849">
        <v>43965</v>
      </c>
      <c r="DF21" s="1850">
        <v>0</v>
      </c>
      <c r="DG21" s="1850" t="s">
        <v>3</v>
      </c>
      <c r="DH21" s="1850" t="s">
        <v>3</v>
      </c>
      <c r="DI21" s="1850">
        <v>0</v>
      </c>
      <c r="DJ21" s="1850">
        <v>0</v>
      </c>
      <c r="DL21" s="2208">
        <v>44330</v>
      </c>
      <c r="DM21" s="2209">
        <v>9</v>
      </c>
      <c r="DN21" s="2209">
        <v>4</v>
      </c>
      <c r="DO21" s="2209">
        <v>4</v>
      </c>
      <c r="DP21" s="2209">
        <v>1</v>
      </c>
      <c r="DQ21" s="2209">
        <v>0</v>
      </c>
    </row>
    <row r="22" spans="1:121" ht="14.5" x14ac:dyDescent="0.35">
      <c r="A22" s="6">
        <v>40313</v>
      </c>
      <c r="C22" s="10">
        <v>37756</v>
      </c>
      <c r="D22" s="11">
        <v>19</v>
      </c>
      <c r="E22" s="11">
        <v>2</v>
      </c>
      <c r="F22" s="11">
        <v>17</v>
      </c>
      <c r="H22" s="10">
        <v>38122</v>
      </c>
      <c r="I22" s="11">
        <v>1</v>
      </c>
      <c r="J22" s="11" t="s">
        <v>3</v>
      </c>
      <c r="K22" s="11">
        <v>1</v>
      </c>
      <c r="M22" s="7">
        <v>38487</v>
      </c>
      <c r="N22" s="8">
        <v>6</v>
      </c>
      <c r="O22" s="8">
        <v>3</v>
      </c>
      <c r="P22" s="8">
        <v>3</v>
      </c>
      <c r="R22" s="138">
        <v>38852</v>
      </c>
      <c r="S22" s="130">
        <v>14</v>
      </c>
      <c r="T22" s="130">
        <v>2</v>
      </c>
      <c r="U22" s="130">
        <v>12</v>
      </c>
      <c r="V22" s="130">
        <v>0</v>
      </c>
      <c r="X22" s="137">
        <v>39217</v>
      </c>
      <c r="Y22" s="132">
        <v>9</v>
      </c>
      <c r="Z22" s="132">
        <v>1</v>
      </c>
      <c r="AA22" s="132">
        <v>1</v>
      </c>
      <c r="AC22" s="137">
        <v>39583</v>
      </c>
      <c r="AD22" s="132">
        <v>4</v>
      </c>
      <c r="AE22" s="132" t="s">
        <v>3</v>
      </c>
      <c r="AF22" s="132">
        <v>4</v>
      </c>
      <c r="AG22" s="132">
        <v>0</v>
      </c>
      <c r="AI22" s="102">
        <v>39948</v>
      </c>
      <c r="AJ22" s="101">
        <v>2</v>
      </c>
      <c r="AK22" s="101" t="s">
        <v>3</v>
      </c>
      <c r="AL22" s="101">
        <v>2</v>
      </c>
      <c r="AM22" s="101">
        <v>0</v>
      </c>
      <c r="AO22" s="104">
        <v>40313</v>
      </c>
      <c r="AP22" s="72">
        <v>1</v>
      </c>
      <c r="AQ22" s="72" t="s">
        <v>3</v>
      </c>
      <c r="AR22" s="72">
        <v>1</v>
      </c>
      <c r="AS22" s="72">
        <v>0</v>
      </c>
      <c r="AT22" s="22"/>
      <c r="AU22" s="104">
        <v>40678</v>
      </c>
      <c r="AV22" s="72">
        <v>0</v>
      </c>
      <c r="AW22" s="72" t="s">
        <v>3</v>
      </c>
      <c r="AX22" s="72">
        <v>0</v>
      </c>
      <c r="AY22" s="72">
        <v>0</v>
      </c>
      <c r="AZ22" s="68"/>
      <c r="BA22" s="67">
        <v>41044</v>
      </c>
      <c r="BB22" s="68">
        <v>0</v>
      </c>
      <c r="BC22" s="68" t="s">
        <v>3</v>
      </c>
      <c r="BD22" s="68" t="s">
        <v>3</v>
      </c>
      <c r="BE22" s="68">
        <v>0</v>
      </c>
      <c r="BF22" s="68">
        <v>0</v>
      </c>
      <c r="BH22" s="67">
        <v>41409</v>
      </c>
      <c r="BI22" s="68">
        <v>0</v>
      </c>
      <c r="BJ22" s="68" t="s">
        <v>3</v>
      </c>
      <c r="BK22" s="68" t="s">
        <v>3</v>
      </c>
      <c r="BL22" s="68">
        <v>0</v>
      </c>
      <c r="BM22" s="68">
        <v>0</v>
      </c>
      <c r="BO22" s="47">
        <v>41774</v>
      </c>
      <c r="BP22" s="48">
        <v>1</v>
      </c>
      <c r="BQ22" s="48" t="s">
        <v>3</v>
      </c>
      <c r="BR22" s="48">
        <v>1</v>
      </c>
      <c r="BS22" s="48">
        <v>0</v>
      </c>
      <c r="BT22" s="48">
        <v>0</v>
      </c>
      <c r="BV22" s="47">
        <v>42139</v>
      </c>
      <c r="BW22" s="48">
        <v>2</v>
      </c>
      <c r="BX22" s="48" t="s">
        <v>3</v>
      </c>
      <c r="BY22" s="48">
        <v>1</v>
      </c>
      <c r="BZ22" s="48">
        <v>1</v>
      </c>
      <c r="CA22" s="48">
        <v>0</v>
      </c>
      <c r="CC22" s="313">
        <v>42505</v>
      </c>
      <c r="CD22" s="314">
        <v>0</v>
      </c>
      <c r="CE22" s="314" t="s">
        <v>3</v>
      </c>
      <c r="CF22" s="314" t="s">
        <v>3</v>
      </c>
      <c r="CG22" s="314">
        <v>0</v>
      </c>
      <c r="CH22" s="314">
        <v>0</v>
      </c>
      <c r="CJ22" s="946">
        <v>42870</v>
      </c>
      <c r="CK22" s="947">
        <v>0</v>
      </c>
      <c r="CL22" s="947" t="s">
        <v>3</v>
      </c>
      <c r="CM22" s="947" t="s">
        <v>3</v>
      </c>
      <c r="CN22" s="947">
        <v>0</v>
      </c>
      <c r="CO22" s="947">
        <v>0</v>
      </c>
      <c r="CQ22" s="1195">
        <v>43235</v>
      </c>
      <c r="CR22" s="1196">
        <v>0</v>
      </c>
      <c r="CS22" s="1196" t="s">
        <v>3</v>
      </c>
      <c r="CT22" s="1196" t="s">
        <v>3</v>
      </c>
      <c r="CU22" s="1196">
        <v>0</v>
      </c>
      <c r="CV22" s="1196">
        <v>0</v>
      </c>
      <c r="CX22" s="1333">
        <v>43600</v>
      </c>
      <c r="CY22" s="1334">
        <v>0</v>
      </c>
      <c r="CZ22" s="1334" t="s">
        <v>3</v>
      </c>
      <c r="DA22" s="1334" t="s">
        <v>3</v>
      </c>
      <c r="DB22" s="1334">
        <v>0</v>
      </c>
      <c r="DC22" s="1334">
        <v>0</v>
      </c>
      <c r="DE22" s="1849">
        <v>43966</v>
      </c>
      <c r="DF22" s="1850">
        <v>10</v>
      </c>
      <c r="DG22" s="1850">
        <v>1</v>
      </c>
      <c r="DH22" s="1850">
        <v>6</v>
      </c>
      <c r="DI22" s="1850">
        <v>0</v>
      </c>
      <c r="DJ22" s="1850">
        <v>3</v>
      </c>
      <c r="DL22" s="2208">
        <v>44331</v>
      </c>
      <c r="DM22" s="2209">
        <v>2</v>
      </c>
      <c r="DN22" s="2209">
        <v>1</v>
      </c>
      <c r="DO22" s="2209">
        <v>1</v>
      </c>
      <c r="DP22" s="2209">
        <v>0</v>
      </c>
      <c r="DQ22" s="2209">
        <v>0</v>
      </c>
    </row>
    <row r="23" spans="1:121" ht="14.5" x14ac:dyDescent="0.35">
      <c r="A23" s="6">
        <v>40314</v>
      </c>
      <c r="C23" s="10">
        <v>37757</v>
      </c>
      <c r="D23" s="11">
        <v>6</v>
      </c>
      <c r="E23" s="11" t="s">
        <v>3</v>
      </c>
      <c r="F23" s="11">
        <v>6</v>
      </c>
      <c r="H23" s="10">
        <v>38123</v>
      </c>
      <c r="I23" s="11">
        <v>3</v>
      </c>
      <c r="J23" s="11" t="s">
        <v>3</v>
      </c>
      <c r="K23" s="11">
        <v>3</v>
      </c>
      <c r="M23" s="7">
        <v>38488</v>
      </c>
      <c r="N23" s="8">
        <v>0</v>
      </c>
      <c r="O23" s="8" t="s">
        <v>3</v>
      </c>
      <c r="P23" s="8">
        <v>0</v>
      </c>
      <c r="R23" s="138">
        <v>38853</v>
      </c>
      <c r="S23" s="130">
        <v>5</v>
      </c>
      <c r="T23" s="130">
        <v>1</v>
      </c>
      <c r="U23" s="130">
        <v>4</v>
      </c>
      <c r="V23" s="130">
        <v>0</v>
      </c>
      <c r="X23" s="137">
        <v>39218</v>
      </c>
      <c r="Y23" s="132">
        <v>1</v>
      </c>
      <c r="Z23" s="132" t="s">
        <v>3</v>
      </c>
      <c r="AA23" s="132">
        <v>0</v>
      </c>
      <c r="AC23" s="137">
        <v>39584</v>
      </c>
      <c r="AD23" s="132">
        <v>1</v>
      </c>
      <c r="AE23" s="132" t="s">
        <v>3</v>
      </c>
      <c r="AF23" s="132">
        <v>1</v>
      </c>
      <c r="AG23" s="132">
        <v>0</v>
      </c>
      <c r="AI23" s="102">
        <v>39949</v>
      </c>
      <c r="AJ23" s="101">
        <v>0</v>
      </c>
      <c r="AK23" s="101" t="s">
        <v>3</v>
      </c>
      <c r="AL23" s="101">
        <v>0</v>
      </c>
      <c r="AM23" s="101">
        <v>0</v>
      </c>
      <c r="AO23" s="104">
        <v>40314</v>
      </c>
      <c r="AP23" s="72">
        <v>1</v>
      </c>
      <c r="AQ23" s="72" t="s">
        <v>3</v>
      </c>
      <c r="AR23" s="72">
        <v>1</v>
      </c>
      <c r="AS23" s="72">
        <v>0</v>
      </c>
      <c r="AT23" s="22"/>
      <c r="AU23" s="104">
        <v>40679</v>
      </c>
      <c r="AV23" s="72">
        <v>0</v>
      </c>
      <c r="AW23" s="72" t="s">
        <v>3</v>
      </c>
      <c r="AX23" s="72">
        <v>0</v>
      </c>
      <c r="AY23" s="72">
        <v>0</v>
      </c>
      <c r="AZ23" s="68"/>
      <c r="BA23" s="67">
        <v>41045</v>
      </c>
      <c r="BB23" s="68">
        <v>1</v>
      </c>
      <c r="BC23" s="68" t="s">
        <v>3</v>
      </c>
      <c r="BD23" s="68">
        <v>1</v>
      </c>
      <c r="BE23" s="68">
        <v>0</v>
      </c>
      <c r="BF23" s="68">
        <v>0</v>
      </c>
      <c r="BH23" s="67">
        <v>41410</v>
      </c>
      <c r="BI23" s="68">
        <v>1</v>
      </c>
      <c r="BJ23" s="68" t="s">
        <v>3</v>
      </c>
      <c r="BK23" s="68">
        <v>1</v>
      </c>
      <c r="BL23" s="68">
        <v>0</v>
      </c>
      <c r="BM23" s="68">
        <v>0</v>
      </c>
      <c r="BO23" s="47">
        <v>41775</v>
      </c>
      <c r="BP23" s="48">
        <v>1</v>
      </c>
      <c r="BQ23" s="48">
        <v>1</v>
      </c>
      <c r="BR23" s="48" t="s">
        <v>3</v>
      </c>
      <c r="BS23" s="48">
        <v>0</v>
      </c>
      <c r="BT23" s="48">
        <v>0</v>
      </c>
      <c r="BV23" s="47">
        <v>42140</v>
      </c>
      <c r="BW23" s="48">
        <v>0</v>
      </c>
      <c r="BX23" s="48" t="s">
        <v>3</v>
      </c>
      <c r="BY23" s="48" t="s">
        <v>3</v>
      </c>
      <c r="BZ23" s="48">
        <v>0</v>
      </c>
      <c r="CA23" s="48">
        <v>0</v>
      </c>
      <c r="CC23" s="313">
        <v>42506</v>
      </c>
      <c r="CD23" s="314">
        <v>3</v>
      </c>
      <c r="CE23" s="314" t="s">
        <v>3</v>
      </c>
      <c r="CF23" s="314">
        <v>3</v>
      </c>
      <c r="CG23" s="314">
        <v>0</v>
      </c>
      <c r="CH23" s="314">
        <v>0</v>
      </c>
      <c r="CJ23" s="946">
        <v>42871</v>
      </c>
      <c r="CK23" s="947">
        <v>1</v>
      </c>
      <c r="CL23" s="947" t="s">
        <v>3</v>
      </c>
      <c r="CM23" s="947">
        <v>1</v>
      </c>
      <c r="CN23" s="947">
        <v>0</v>
      </c>
      <c r="CO23" s="947">
        <v>0</v>
      </c>
      <c r="CQ23" s="1195">
        <v>43236</v>
      </c>
      <c r="CR23" s="1196">
        <v>0</v>
      </c>
      <c r="CS23" s="1196" t="s">
        <v>3</v>
      </c>
      <c r="CT23" s="1196" t="s">
        <v>3</v>
      </c>
      <c r="CU23" s="1196">
        <v>0</v>
      </c>
      <c r="CV23" s="1196">
        <v>0</v>
      </c>
      <c r="CX23" s="1333">
        <v>43601</v>
      </c>
      <c r="CY23" s="1334">
        <v>1</v>
      </c>
      <c r="CZ23" s="1334" t="s">
        <v>3</v>
      </c>
      <c r="DA23" s="1334">
        <v>1</v>
      </c>
      <c r="DB23" s="1334">
        <v>0</v>
      </c>
      <c r="DC23" s="1334">
        <v>0</v>
      </c>
      <c r="DE23" s="1849">
        <v>43967</v>
      </c>
      <c r="DF23" s="1850">
        <v>0</v>
      </c>
      <c r="DG23" s="1850" t="s">
        <v>3</v>
      </c>
      <c r="DH23" s="1850" t="s">
        <v>3</v>
      </c>
      <c r="DI23" s="1850">
        <v>0</v>
      </c>
      <c r="DJ23" s="1850">
        <v>0</v>
      </c>
      <c r="DL23" s="2208">
        <v>44332</v>
      </c>
      <c r="DM23" s="2209">
        <v>2</v>
      </c>
      <c r="DN23" s="2209" t="s">
        <v>3</v>
      </c>
      <c r="DO23" s="2209">
        <v>1</v>
      </c>
      <c r="DP23" s="2209">
        <v>0</v>
      </c>
      <c r="DQ23" s="2209">
        <v>1</v>
      </c>
    </row>
    <row r="24" spans="1:121" ht="14.5" x14ac:dyDescent="0.35">
      <c r="A24" s="6">
        <v>40315</v>
      </c>
      <c r="M24" s="7">
        <v>38489</v>
      </c>
      <c r="N24" s="8">
        <v>1</v>
      </c>
      <c r="O24" s="8" t="s">
        <v>3</v>
      </c>
      <c r="P24" s="8">
        <v>1</v>
      </c>
      <c r="R24" s="138">
        <v>38854</v>
      </c>
      <c r="S24" s="130">
        <v>11</v>
      </c>
      <c r="T24" s="130">
        <v>2</v>
      </c>
      <c r="U24" s="130">
        <v>8</v>
      </c>
      <c r="V24" s="130">
        <v>1</v>
      </c>
      <c r="X24" s="137">
        <v>39219</v>
      </c>
      <c r="Y24" s="132">
        <v>3</v>
      </c>
      <c r="Z24" s="132" t="s">
        <v>3</v>
      </c>
      <c r="AA24" s="132">
        <v>0</v>
      </c>
      <c r="AC24" s="137">
        <v>39585</v>
      </c>
      <c r="AD24" s="132">
        <v>0</v>
      </c>
      <c r="AE24" s="132" t="s">
        <v>3</v>
      </c>
      <c r="AF24" s="132">
        <v>0</v>
      </c>
      <c r="AG24" s="132">
        <v>0</v>
      </c>
      <c r="AI24" s="102">
        <v>39950</v>
      </c>
      <c r="AJ24" s="101">
        <v>1</v>
      </c>
      <c r="AK24" s="101" t="s">
        <v>3</v>
      </c>
      <c r="AL24" s="101">
        <v>1</v>
      </c>
      <c r="AM24" s="101">
        <v>0</v>
      </c>
      <c r="AO24" s="104">
        <v>40315</v>
      </c>
      <c r="AP24" s="72">
        <v>6</v>
      </c>
      <c r="AQ24" s="72" t="s">
        <v>3</v>
      </c>
      <c r="AR24" s="72">
        <v>5</v>
      </c>
      <c r="AS24" s="72">
        <v>1</v>
      </c>
      <c r="AT24" s="22"/>
      <c r="AU24" s="104">
        <v>40680</v>
      </c>
      <c r="AV24" s="72">
        <v>0</v>
      </c>
      <c r="AW24" s="72" t="s">
        <v>3</v>
      </c>
      <c r="AX24" s="72">
        <v>0</v>
      </c>
      <c r="AY24" s="72">
        <v>0</v>
      </c>
      <c r="AZ24" s="68"/>
      <c r="BA24" s="67">
        <v>41046</v>
      </c>
      <c r="BB24" s="68">
        <v>1</v>
      </c>
      <c r="BC24" s="68">
        <v>1</v>
      </c>
      <c r="BD24" s="68" t="s">
        <v>3</v>
      </c>
      <c r="BE24" s="68">
        <v>0</v>
      </c>
      <c r="BF24" s="68">
        <v>0</v>
      </c>
      <c r="BH24" s="67">
        <v>41411</v>
      </c>
      <c r="BI24" s="68">
        <v>2</v>
      </c>
      <c r="BJ24" s="68" t="s">
        <v>3</v>
      </c>
      <c r="BK24" s="68">
        <v>1</v>
      </c>
      <c r="BL24" s="68">
        <v>1</v>
      </c>
      <c r="BM24" s="68">
        <v>0</v>
      </c>
      <c r="BO24" s="47">
        <v>41776</v>
      </c>
      <c r="BP24" s="48">
        <v>1</v>
      </c>
      <c r="BQ24" s="48">
        <v>1</v>
      </c>
      <c r="BR24" s="48" t="s">
        <v>3</v>
      </c>
      <c r="BS24" s="48">
        <v>0</v>
      </c>
      <c r="BT24" s="48">
        <v>0</v>
      </c>
      <c r="BV24" s="47">
        <v>42141</v>
      </c>
      <c r="BW24" s="48">
        <v>0</v>
      </c>
      <c r="BX24" s="48" t="s">
        <v>3</v>
      </c>
      <c r="BY24" s="48" t="s">
        <v>3</v>
      </c>
      <c r="BZ24" s="48">
        <v>0</v>
      </c>
      <c r="CA24" s="48">
        <v>0</v>
      </c>
      <c r="CC24" s="313">
        <v>42507</v>
      </c>
      <c r="CD24" s="314">
        <v>0</v>
      </c>
      <c r="CE24" s="314" t="s">
        <v>3</v>
      </c>
      <c r="CF24" s="314" t="s">
        <v>3</v>
      </c>
      <c r="CG24" s="314">
        <v>0</v>
      </c>
      <c r="CH24" s="314">
        <v>0</v>
      </c>
      <c r="CJ24" s="946">
        <v>42872</v>
      </c>
      <c r="CK24" s="947">
        <v>0</v>
      </c>
      <c r="CL24" s="947" t="s">
        <v>3</v>
      </c>
      <c r="CM24" s="947" t="s">
        <v>3</v>
      </c>
      <c r="CN24" s="947">
        <v>0</v>
      </c>
      <c r="CO24" s="947">
        <v>0</v>
      </c>
      <c r="CQ24" s="1195">
        <v>43237</v>
      </c>
      <c r="CR24" s="1196">
        <v>0</v>
      </c>
      <c r="CS24" s="1196" t="s">
        <v>3</v>
      </c>
      <c r="CT24" s="1196" t="s">
        <v>3</v>
      </c>
      <c r="CU24" s="1196">
        <v>0</v>
      </c>
      <c r="CV24" s="1196">
        <v>0</v>
      </c>
      <c r="CX24" s="1333">
        <v>43602</v>
      </c>
      <c r="CY24" s="1334">
        <v>0</v>
      </c>
      <c r="CZ24" s="1334" t="s">
        <v>3</v>
      </c>
      <c r="DA24" s="1334" t="s">
        <v>3</v>
      </c>
      <c r="DB24" s="1334">
        <v>0</v>
      </c>
      <c r="DC24" s="1334">
        <v>0</v>
      </c>
      <c r="DE24" s="1849">
        <v>43968</v>
      </c>
      <c r="DF24" s="1850">
        <v>0</v>
      </c>
      <c r="DG24" s="1850" t="s">
        <v>3</v>
      </c>
      <c r="DH24" s="1850" t="s">
        <v>3</v>
      </c>
      <c r="DI24" s="1850">
        <v>0</v>
      </c>
      <c r="DJ24" s="1850">
        <v>0</v>
      </c>
      <c r="DL24" s="2208">
        <v>44333</v>
      </c>
      <c r="DM24" s="2209">
        <v>11</v>
      </c>
      <c r="DN24" s="2209">
        <v>4</v>
      </c>
      <c r="DO24" s="2209">
        <v>4</v>
      </c>
      <c r="DP24" s="2209">
        <v>2</v>
      </c>
      <c r="DQ24" s="2209">
        <v>1</v>
      </c>
    </row>
    <row r="25" spans="1:121" ht="14.5" x14ac:dyDescent="0.35">
      <c r="A25" s="6">
        <v>40316</v>
      </c>
      <c r="C25" s="10">
        <v>37759</v>
      </c>
      <c r="D25" s="11">
        <v>17</v>
      </c>
      <c r="E25" s="11" t="s">
        <v>3</v>
      </c>
      <c r="F25" s="11">
        <v>17</v>
      </c>
      <c r="H25" s="10">
        <v>38125</v>
      </c>
      <c r="I25" s="11">
        <v>2</v>
      </c>
      <c r="J25" s="11" t="s">
        <v>3</v>
      </c>
      <c r="K25" s="11">
        <v>2</v>
      </c>
      <c r="M25" s="7">
        <v>38490</v>
      </c>
      <c r="N25" s="8">
        <v>1</v>
      </c>
      <c r="O25" s="8">
        <v>1</v>
      </c>
      <c r="P25" s="8">
        <v>0</v>
      </c>
      <c r="R25" s="138">
        <v>38855</v>
      </c>
      <c r="S25" s="130">
        <v>11</v>
      </c>
      <c r="T25" s="130">
        <v>3</v>
      </c>
      <c r="U25" s="130">
        <v>8</v>
      </c>
      <c r="V25" s="130">
        <v>0</v>
      </c>
      <c r="X25" s="137">
        <v>39220</v>
      </c>
      <c r="Y25" s="132">
        <v>10</v>
      </c>
      <c r="Z25" s="132" t="s">
        <v>3</v>
      </c>
      <c r="AA25" s="132">
        <v>1</v>
      </c>
      <c r="AC25" s="137">
        <v>39586</v>
      </c>
      <c r="AD25" s="132">
        <v>11</v>
      </c>
      <c r="AE25" s="132" t="s">
        <v>3</v>
      </c>
      <c r="AF25" s="132">
        <v>10</v>
      </c>
      <c r="AG25" s="132">
        <v>1</v>
      </c>
      <c r="AI25" s="102">
        <v>39951</v>
      </c>
      <c r="AJ25" s="101">
        <v>1</v>
      </c>
      <c r="AK25" s="101" t="s">
        <v>3</v>
      </c>
      <c r="AL25" s="101">
        <v>1</v>
      </c>
      <c r="AM25" s="101">
        <v>0</v>
      </c>
      <c r="AO25" s="104">
        <v>40316</v>
      </c>
      <c r="AP25" s="72">
        <v>0</v>
      </c>
      <c r="AQ25" s="72" t="s">
        <v>3</v>
      </c>
      <c r="AR25" s="72">
        <v>0</v>
      </c>
      <c r="AS25" s="72">
        <v>0</v>
      </c>
      <c r="AT25" s="22"/>
      <c r="AU25" s="104">
        <v>40681</v>
      </c>
      <c r="AV25" s="72">
        <v>0</v>
      </c>
      <c r="AW25" s="72" t="s">
        <v>3</v>
      </c>
      <c r="AX25" s="72">
        <v>0</v>
      </c>
      <c r="AY25" s="72">
        <v>0</v>
      </c>
      <c r="AZ25" s="68"/>
      <c r="BA25" s="67">
        <v>41047</v>
      </c>
      <c r="BB25" s="68">
        <v>0</v>
      </c>
      <c r="BC25" s="68" t="s">
        <v>3</v>
      </c>
      <c r="BD25" s="68" t="s">
        <v>3</v>
      </c>
      <c r="BE25" s="68">
        <v>0</v>
      </c>
      <c r="BF25" s="68">
        <v>0</v>
      </c>
      <c r="BH25" s="67">
        <v>41412</v>
      </c>
      <c r="BI25" s="68">
        <v>0</v>
      </c>
      <c r="BJ25" s="68" t="s">
        <v>3</v>
      </c>
      <c r="BK25" s="68" t="s">
        <v>3</v>
      </c>
      <c r="BL25" s="68">
        <v>0</v>
      </c>
      <c r="BM25" s="68">
        <v>0</v>
      </c>
      <c r="BO25" s="47">
        <v>41777</v>
      </c>
      <c r="BP25" s="48">
        <v>0</v>
      </c>
      <c r="BQ25" s="48" t="s">
        <v>3</v>
      </c>
      <c r="BR25" s="48" t="s">
        <v>3</v>
      </c>
      <c r="BS25" s="48">
        <v>0</v>
      </c>
      <c r="BT25" s="48">
        <v>0</v>
      </c>
      <c r="BV25" s="47">
        <v>42142</v>
      </c>
      <c r="BW25" s="48">
        <v>4</v>
      </c>
      <c r="BX25" s="48">
        <v>1</v>
      </c>
      <c r="BY25" s="48">
        <v>2</v>
      </c>
      <c r="BZ25" s="48">
        <v>0</v>
      </c>
      <c r="CA25" s="48">
        <v>1</v>
      </c>
      <c r="CC25" s="313">
        <v>42508</v>
      </c>
      <c r="CD25" s="314">
        <v>1</v>
      </c>
      <c r="CE25" s="314">
        <v>1</v>
      </c>
      <c r="CF25" s="314" t="s">
        <v>3</v>
      </c>
      <c r="CG25" s="314">
        <v>0</v>
      </c>
      <c r="CH25" s="314">
        <v>0</v>
      </c>
      <c r="CJ25" s="946">
        <v>42873</v>
      </c>
      <c r="CK25" s="947">
        <v>0</v>
      </c>
      <c r="CL25" s="947" t="s">
        <v>3</v>
      </c>
      <c r="CM25" s="947" t="s">
        <v>3</v>
      </c>
      <c r="CN25" s="947">
        <v>0</v>
      </c>
      <c r="CO25" s="947">
        <v>0</v>
      </c>
      <c r="CQ25" s="1195">
        <v>43238</v>
      </c>
      <c r="CR25" s="1196">
        <v>0</v>
      </c>
      <c r="CS25" s="1196" t="s">
        <v>3</v>
      </c>
      <c r="CT25" s="1196" t="s">
        <v>3</v>
      </c>
      <c r="CU25" s="1196">
        <v>0</v>
      </c>
      <c r="CV25" s="1196">
        <v>0</v>
      </c>
      <c r="CX25" s="1333">
        <v>43603</v>
      </c>
      <c r="CY25" s="1334">
        <v>4</v>
      </c>
      <c r="CZ25" s="1334">
        <v>1</v>
      </c>
      <c r="DA25" s="1334">
        <v>2</v>
      </c>
      <c r="DB25" s="1334">
        <v>0</v>
      </c>
      <c r="DC25" s="1334">
        <v>1</v>
      </c>
      <c r="DE25" s="1849">
        <v>43969</v>
      </c>
      <c r="DF25" s="1850">
        <v>0</v>
      </c>
      <c r="DG25" s="1850" t="s">
        <v>3</v>
      </c>
      <c r="DH25" s="1850" t="s">
        <v>3</v>
      </c>
      <c r="DI25" s="1850">
        <v>0</v>
      </c>
      <c r="DJ25" s="1850">
        <v>0</v>
      </c>
      <c r="DL25" s="2208">
        <v>44334</v>
      </c>
      <c r="DM25" s="2209">
        <v>1</v>
      </c>
      <c r="DN25" s="2209" t="s">
        <v>3</v>
      </c>
      <c r="DO25" s="2209" t="s">
        <v>3</v>
      </c>
      <c r="DP25" s="2209">
        <v>1</v>
      </c>
      <c r="DQ25" s="2209">
        <v>0</v>
      </c>
    </row>
    <row r="26" spans="1:121" ht="14.5" x14ac:dyDescent="0.35">
      <c r="A26" s="6">
        <v>40317</v>
      </c>
      <c r="C26" s="10">
        <v>37760</v>
      </c>
      <c r="D26" s="11">
        <v>1</v>
      </c>
      <c r="E26" s="11">
        <v>1</v>
      </c>
      <c r="F26" s="11">
        <v>0</v>
      </c>
      <c r="H26" s="10">
        <v>38126</v>
      </c>
      <c r="I26" s="11">
        <v>4</v>
      </c>
      <c r="J26" s="11" t="s">
        <v>3</v>
      </c>
      <c r="K26" s="11">
        <v>4</v>
      </c>
      <c r="M26" s="7">
        <v>38491</v>
      </c>
      <c r="N26" s="8">
        <v>1</v>
      </c>
      <c r="O26" s="8" t="s">
        <v>3</v>
      </c>
      <c r="P26" s="8">
        <v>1</v>
      </c>
      <c r="R26" s="138">
        <v>38856</v>
      </c>
      <c r="S26" s="130">
        <v>1</v>
      </c>
      <c r="T26" s="130" t="s">
        <v>3</v>
      </c>
      <c r="U26" s="130">
        <v>1</v>
      </c>
      <c r="V26" s="130">
        <v>0</v>
      </c>
      <c r="X26" s="137">
        <v>39221</v>
      </c>
      <c r="Y26" s="132">
        <v>0</v>
      </c>
      <c r="Z26" s="132" t="s">
        <v>3</v>
      </c>
      <c r="AA26" s="132">
        <v>0</v>
      </c>
      <c r="AC26" s="137">
        <v>39587</v>
      </c>
      <c r="AD26" s="132">
        <v>1</v>
      </c>
      <c r="AE26" s="132" t="s">
        <v>3</v>
      </c>
      <c r="AF26" s="132">
        <v>1</v>
      </c>
      <c r="AG26" s="132">
        <v>0</v>
      </c>
      <c r="AI26" s="102">
        <v>39952</v>
      </c>
      <c r="AJ26" s="101">
        <v>0</v>
      </c>
      <c r="AK26" s="101" t="s">
        <v>3</v>
      </c>
      <c r="AL26" s="101">
        <v>0</v>
      </c>
      <c r="AM26" s="101">
        <v>0</v>
      </c>
      <c r="AO26" s="104">
        <v>40317</v>
      </c>
      <c r="AP26" s="72">
        <v>3</v>
      </c>
      <c r="AQ26" s="72" t="s">
        <v>3</v>
      </c>
      <c r="AR26" s="72">
        <v>3</v>
      </c>
      <c r="AS26" s="72">
        <v>0</v>
      </c>
      <c r="AT26" s="22"/>
      <c r="AU26" s="104">
        <v>40682</v>
      </c>
      <c r="AV26" s="72">
        <v>0</v>
      </c>
      <c r="AW26" s="72" t="s">
        <v>3</v>
      </c>
      <c r="AX26" s="72">
        <v>0</v>
      </c>
      <c r="AY26" s="72">
        <v>0</v>
      </c>
      <c r="AZ26" s="68"/>
      <c r="BA26" s="67">
        <v>41048</v>
      </c>
      <c r="BB26" s="68">
        <v>0</v>
      </c>
      <c r="BC26" s="68" t="s">
        <v>3</v>
      </c>
      <c r="BD26" s="68" t="s">
        <v>3</v>
      </c>
      <c r="BE26" s="68">
        <v>0</v>
      </c>
      <c r="BF26" s="68">
        <v>0</v>
      </c>
      <c r="BH26" s="67">
        <v>41413</v>
      </c>
      <c r="BI26" s="68">
        <v>0</v>
      </c>
      <c r="BJ26" s="68" t="s">
        <v>3</v>
      </c>
      <c r="BK26" s="68" t="s">
        <v>3</v>
      </c>
      <c r="BL26" s="68">
        <v>0</v>
      </c>
      <c r="BM26" s="68">
        <v>0</v>
      </c>
      <c r="BO26" s="47">
        <v>41778</v>
      </c>
      <c r="BP26" s="48">
        <v>1</v>
      </c>
      <c r="BQ26" s="48" t="s">
        <v>3</v>
      </c>
      <c r="BR26" s="48">
        <v>1</v>
      </c>
      <c r="BS26" s="48">
        <v>0</v>
      </c>
      <c r="BT26" s="48">
        <v>0</v>
      </c>
      <c r="BV26" s="47">
        <v>42143</v>
      </c>
      <c r="BW26" s="48">
        <v>0</v>
      </c>
      <c r="BX26" s="48" t="s">
        <v>3</v>
      </c>
      <c r="BY26" s="48" t="s">
        <v>3</v>
      </c>
      <c r="BZ26" s="48">
        <v>0</v>
      </c>
      <c r="CA26" s="48">
        <v>0</v>
      </c>
      <c r="CC26" s="313">
        <v>42509</v>
      </c>
      <c r="CD26" s="314">
        <v>3</v>
      </c>
      <c r="CE26" s="314" t="s">
        <v>3</v>
      </c>
      <c r="CF26" s="314">
        <v>3</v>
      </c>
      <c r="CG26" s="314">
        <v>0</v>
      </c>
      <c r="CH26" s="314">
        <v>0</v>
      </c>
      <c r="CJ26" s="946">
        <v>42874</v>
      </c>
      <c r="CK26" s="947">
        <v>1</v>
      </c>
      <c r="CL26" s="947">
        <v>1</v>
      </c>
      <c r="CM26" s="947" t="s">
        <v>3</v>
      </c>
      <c r="CN26" s="947">
        <v>0</v>
      </c>
      <c r="CO26" s="947">
        <v>0</v>
      </c>
      <c r="CQ26" s="1195">
        <v>43239</v>
      </c>
      <c r="CR26" s="1196">
        <v>0</v>
      </c>
      <c r="CS26" s="1196" t="s">
        <v>3</v>
      </c>
      <c r="CT26" s="1196" t="s">
        <v>3</v>
      </c>
      <c r="CU26" s="1196">
        <v>0</v>
      </c>
      <c r="CV26" s="1196">
        <v>0</v>
      </c>
      <c r="CX26" s="1333">
        <v>43604</v>
      </c>
      <c r="CY26" s="1334">
        <v>2</v>
      </c>
      <c r="CZ26" s="1334">
        <v>1</v>
      </c>
      <c r="DA26" s="1334">
        <v>1</v>
      </c>
      <c r="DB26" s="1334">
        <v>0</v>
      </c>
      <c r="DC26" s="1334">
        <v>0</v>
      </c>
      <c r="DE26" s="1849">
        <v>43970</v>
      </c>
      <c r="DF26" s="1850">
        <v>0</v>
      </c>
      <c r="DG26" s="1850" t="s">
        <v>3</v>
      </c>
      <c r="DH26" s="1850" t="s">
        <v>3</v>
      </c>
      <c r="DI26" s="1850">
        <v>0</v>
      </c>
      <c r="DJ26" s="1850">
        <v>0</v>
      </c>
      <c r="DL26" s="2208">
        <v>44335</v>
      </c>
      <c r="DM26" s="2209">
        <v>7</v>
      </c>
      <c r="DN26" s="2209">
        <v>1</v>
      </c>
      <c r="DO26" s="2209">
        <v>3</v>
      </c>
      <c r="DP26" s="2209">
        <v>1</v>
      </c>
      <c r="DQ26" s="2209">
        <v>2</v>
      </c>
    </row>
    <row r="27" spans="1:121" ht="14.5" x14ac:dyDescent="0.35">
      <c r="A27" s="6">
        <v>40318</v>
      </c>
      <c r="M27" s="7">
        <v>38492</v>
      </c>
      <c r="N27" s="8">
        <v>2</v>
      </c>
      <c r="O27" s="8">
        <v>1</v>
      </c>
      <c r="P27" s="8">
        <v>1</v>
      </c>
      <c r="R27" s="138">
        <v>38857</v>
      </c>
      <c r="S27" s="130">
        <v>10</v>
      </c>
      <c r="T27" s="130">
        <v>1</v>
      </c>
      <c r="U27" s="130">
        <v>9</v>
      </c>
      <c r="V27" s="130">
        <v>0</v>
      </c>
      <c r="X27" s="137">
        <v>39222</v>
      </c>
      <c r="Y27" s="132">
        <v>0</v>
      </c>
      <c r="Z27" s="132" t="s">
        <v>3</v>
      </c>
      <c r="AA27" s="132">
        <v>0</v>
      </c>
      <c r="AC27" s="137">
        <v>39588</v>
      </c>
      <c r="AD27" s="132">
        <v>1</v>
      </c>
      <c r="AE27" s="132" t="s">
        <v>3</v>
      </c>
      <c r="AF27" s="132">
        <v>1</v>
      </c>
      <c r="AG27" s="132">
        <v>0</v>
      </c>
      <c r="AI27" s="102">
        <v>39953</v>
      </c>
      <c r="AJ27" s="101">
        <v>1</v>
      </c>
      <c r="AK27" s="101" t="s">
        <v>3</v>
      </c>
      <c r="AL27" s="101">
        <v>1</v>
      </c>
      <c r="AM27" s="101">
        <v>0</v>
      </c>
      <c r="AO27" s="104">
        <v>40318</v>
      </c>
      <c r="AP27" s="72">
        <v>2</v>
      </c>
      <c r="AQ27" s="72" t="s">
        <v>3</v>
      </c>
      <c r="AR27" s="72">
        <v>0</v>
      </c>
      <c r="AS27" s="72">
        <v>2</v>
      </c>
      <c r="AT27" s="22"/>
      <c r="AU27" s="104">
        <v>40683</v>
      </c>
      <c r="AV27" s="72">
        <v>0</v>
      </c>
      <c r="AW27" s="72" t="s">
        <v>3</v>
      </c>
      <c r="AX27" s="72">
        <v>0</v>
      </c>
      <c r="AY27" s="72">
        <v>0</v>
      </c>
      <c r="AZ27" s="68"/>
      <c r="BA27" s="67">
        <v>41049</v>
      </c>
      <c r="BB27" s="68">
        <v>0</v>
      </c>
      <c r="BC27" s="68" t="s">
        <v>3</v>
      </c>
      <c r="BD27" s="68" t="s">
        <v>3</v>
      </c>
      <c r="BE27" s="68">
        <v>0</v>
      </c>
      <c r="BF27" s="68">
        <v>0</v>
      </c>
      <c r="BH27" s="67">
        <v>41414</v>
      </c>
      <c r="BI27" s="68">
        <v>2</v>
      </c>
      <c r="BJ27" s="68">
        <v>1</v>
      </c>
      <c r="BK27" s="68">
        <v>1</v>
      </c>
      <c r="BL27" s="68">
        <v>0</v>
      </c>
      <c r="BM27" s="68">
        <v>0</v>
      </c>
      <c r="BO27" s="47">
        <v>41779</v>
      </c>
      <c r="BP27" s="48">
        <v>0</v>
      </c>
      <c r="BQ27" s="48" t="s">
        <v>3</v>
      </c>
      <c r="BR27" s="48" t="s">
        <v>3</v>
      </c>
      <c r="BS27" s="48">
        <v>0</v>
      </c>
      <c r="BT27" s="48">
        <v>0</v>
      </c>
      <c r="BV27" s="47">
        <v>42144</v>
      </c>
      <c r="BW27" s="48">
        <v>4</v>
      </c>
      <c r="BX27" s="48" t="s">
        <v>3</v>
      </c>
      <c r="BY27" s="48">
        <v>3</v>
      </c>
      <c r="BZ27" s="48">
        <v>0</v>
      </c>
      <c r="CA27" s="48">
        <v>1</v>
      </c>
      <c r="CC27" s="313">
        <v>42510</v>
      </c>
      <c r="CD27" s="314">
        <v>0</v>
      </c>
      <c r="CE27" s="314" t="s">
        <v>3</v>
      </c>
      <c r="CF27" s="314" t="s">
        <v>3</v>
      </c>
      <c r="CG27" s="314">
        <v>0</v>
      </c>
      <c r="CH27" s="314">
        <v>0</v>
      </c>
      <c r="CJ27" s="946">
        <v>42875</v>
      </c>
      <c r="CK27" s="947">
        <v>0</v>
      </c>
      <c r="CL27" s="947" t="s">
        <v>3</v>
      </c>
      <c r="CM27" s="947" t="s">
        <v>3</v>
      </c>
      <c r="CN27" s="947">
        <v>0</v>
      </c>
      <c r="CO27" s="947">
        <v>0</v>
      </c>
      <c r="CQ27" s="1195">
        <v>43240</v>
      </c>
      <c r="CR27" s="1196">
        <v>1</v>
      </c>
      <c r="CS27" s="1196" t="s">
        <v>3</v>
      </c>
      <c r="CT27" s="1196" t="s">
        <v>3</v>
      </c>
      <c r="CU27" s="1196">
        <v>1</v>
      </c>
      <c r="CV27" s="1196">
        <v>0</v>
      </c>
      <c r="CX27" s="1333">
        <v>43605</v>
      </c>
      <c r="CY27" s="1334">
        <v>0</v>
      </c>
      <c r="CZ27" s="1334" t="s">
        <v>3</v>
      </c>
      <c r="DA27" s="1334" t="s">
        <v>3</v>
      </c>
      <c r="DB27" s="1334">
        <v>0</v>
      </c>
      <c r="DC27" s="1334">
        <v>0</v>
      </c>
      <c r="DE27" s="1849">
        <v>43971</v>
      </c>
      <c r="DF27" s="1850">
        <v>0</v>
      </c>
      <c r="DG27" s="1850" t="s">
        <v>3</v>
      </c>
      <c r="DH27" s="1850" t="s">
        <v>3</v>
      </c>
      <c r="DI27" s="1850">
        <v>0</v>
      </c>
      <c r="DJ27" s="1850">
        <v>0</v>
      </c>
      <c r="DL27" s="2208">
        <v>44336</v>
      </c>
      <c r="DM27" s="2209">
        <v>6</v>
      </c>
      <c r="DN27" s="2209" t="s">
        <v>3</v>
      </c>
      <c r="DO27" s="2209">
        <v>5</v>
      </c>
      <c r="DP27" s="2209">
        <v>0</v>
      </c>
      <c r="DQ27" s="2209">
        <v>1</v>
      </c>
    </row>
    <row r="28" spans="1:121" ht="14.5" x14ac:dyDescent="0.35">
      <c r="A28" s="6">
        <v>40319</v>
      </c>
      <c r="C28" s="10">
        <v>37762</v>
      </c>
      <c r="D28" s="11">
        <v>23</v>
      </c>
      <c r="E28" s="11">
        <v>1</v>
      </c>
      <c r="F28" s="11">
        <v>22</v>
      </c>
      <c r="H28" s="10">
        <v>38128</v>
      </c>
      <c r="I28" s="11">
        <v>2</v>
      </c>
      <c r="J28" s="11" t="s">
        <v>3</v>
      </c>
      <c r="K28" s="11">
        <v>2</v>
      </c>
      <c r="M28" s="7">
        <v>38493</v>
      </c>
      <c r="N28" s="8">
        <v>8</v>
      </c>
      <c r="O28" s="8">
        <v>2</v>
      </c>
      <c r="P28" s="8">
        <v>6</v>
      </c>
      <c r="R28" s="138">
        <v>38858</v>
      </c>
      <c r="S28" s="130">
        <v>23</v>
      </c>
      <c r="T28" s="130">
        <v>2</v>
      </c>
      <c r="U28" s="130">
        <v>21</v>
      </c>
      <c r="V28" s="130">
        <v>0</v>
      </c>
      <c r="X28" s="137">
        <v>39223</v>
      </c>
      <c r="Y28" s="132">
        <v>10</v>
      </c>
      <c r="Z28" s="132" t="s">
        <v>3</v>
      </c>
      <c r="AA28" s="132">
        <v>0</v>
      </c>
      <c r="AC28" s="137">
        <v>39589</v>
      </c>
      <c r="AD28" s="132">
        <v>4</v>
      </c>
      <c r="AE28" s="132">
        <v>2</v>
      </c>
      <c r="AF28" s="132">
        <v>2</v>
      </c>
      <c r="AG28" s="132">
        <v>0</v>
      </c>
      <c r="AI28" s="102">
        <v>39954</v>
      </c>
      <c r="AJ28" s="101">
        <v>3</v>
      </c>
      <c r="AK28" s="101" t="s">
        <v>3</v>
      </c>
      <c r="AL28" s="101">
        <v>3</v>
      </c>
      <c r="AM28" s="101">
        <v>0</v>
      </c>
      <c r="AO28" s="104">
        <v>40319</v>
      </c>
      <c r="AP28" s="72">
        <v>0</v>
      </c>
      <c r="AQ28" s="72" t="s">
        <v>3</v>
      </c>
      <c r="AR28" s="72">
        <v>0</v>
      </c>
      <c r="AS28" s="72">
        <v>0</v>
      </c>
      <c r="AT28" s="22"/>
      <c r="AU28" s="104">
        <v>40684</v>
      </c>
      <c r="AV28" s="72">
        <v>0</v>
      </c>
      <c r="AW28" s="72" t="s">
        <v>3</v>
      </c>
      <c r="AX28" s="72">
        <v>0</v>
      </c>
      <c r="AY28" s="72">
        <v>0</v>
      </c>
      <c r="AZ28" s="68"/>
      <c r="BA28" s="67">
        <v>41050</v>
      </c>
      <c r="BB28" s="68">
        <v>0</v>
      </c>
      <c r="BC28" s="68" t="s">
        <v>3</v>
      </c>
      <c r="BD28" s="68" t="s">
        <v>3</v>
      </c>
      <c r="BE28" s="68">
        <v>0</v>
      </c>
      <c r="BF28" s="68">
        <v>0</v>
      </c>
      <c r="BH28" s="67">
        <v>41415</v>
      </c>
      <c r="BI28" s="68">
        <v>0</v>
      </c>
      <c r="BJ28" s="68" t="s">
        <v>3</v>
      </c>
      <c r="BK28" s="68" t="s">
        <v>3</v>
      </c>
      <c r="BL28" s="68">
        <v>0</v>
      </c>
      <c r="BM28" s="68">
        <v>0</v>
      </c>
      <c r="BO28" s="47">
        <v>41780</v>
      </c>
      <c r="BP28" s="48">
        <v>0</v>
      </c>
      <c r="BQ28" s="48" t="s">
        <v>3</v>
      </c>
      <c r="BR28" s="48" t="s">
        <v>3</v>
      </c>
      <c r="BS28" s="48">
        <v>0</v>
      </c>
      <c r="BT28" s="48">
        <v>0</v>
      </c>
      <c r="BV28" s="47">
        <v>42145</v>
      </c>
      <c r="BW28" s="48">
        <v>4</v>
      </c>
      <c r="BX28" s="48" t="s">
        <v>3</v>
      </c>
      <c r="BY28" s="48">
        <v>2</v>
      </c>
      <c r="BZ28" s="48">
        <v>0</v>
      </c>
      <c r="CA28" s="48">
        <v>2</v>
      </c>
      <c r="CC28" s="313">
        <v>42511</v>
      </c>
      <c r="CD28" s="314">
        <v>0</v>
      </c>
      <c r="CE28" s="314" t="s">
        <v>3</v>
      </c>
      <c r="CF28" s="314" t="s">
        <v>3</v>
      </c>
      <c r="CG28" s="314">
        <v>0</v>
      </c>
      <c r="CH28" s="314">
        <v>0</v>
      </c>
      <c r="CJ28" s="946">
        <v>42876</v>
      </c>
      <c r="CK28" s="947">
        <v>1</v>
      </c>
      <c r="CL28" s="947">
        <v>1</v>
      </c>
      <c r="CM28" s="947" t="s">
        <v>3</v>
      </c>
      <c r="CN28" s="947">
        <v>0</v>
      </c>
      <c r="CO28" s="947">
        <v>0</v>
      </c>
      <c r="CQ28" s="1195">
        <v>43241</v>
      </c>
      <c r="CR28" s="1196">
        <v>0</v>
      </c>
      <c r="CS28" s="1196" t="s">
        <v>3</v>
      </c>
      <c r="CT28" s="1196" t="s">
        <v>3</v>
      </c>
      <c r="CU28" s="1196">
        <v>0</v>
      </c>
      <c r="CV28" s="1196">
        <v>0</v>
      </c>
      <c r="CX28" s="1333">
        <v>43606</v>
      </c>
      <c r="CY28" s="1334">
        <v>3</v>
      </c>
      <c r="CZ28" s="1334">
        <v>2</v>
      </c>
      <c r="DA28" s="1334">
        <v>1</v>
      </c>
      <c r="DB28" s="1334">
        <v>0</v>
      </c>
      <c r="DC28" s="1334">
        <v>0</v>
      </c>
      <c r="DE28" s="1849">
        <v>43972</v>
      </c>
      <c r="DF28" s="1850">
        <v>6</v>
      </c>
      <c r="DG28" s="1850">
        <v>3</v>
      </c>
      <c r="DH28" s="1850">
        <v>2</v>
      </c>
      <c r="DI28" s="1850">
        <v>0</v>
      </c>
      <c r="DJ28" s="1850">
        <v>1</v>
      </c>
      <c r="DL28" s="2208">
        <v>44337</v>
      </c>
      <c r="DM28" s="2209">
        <v>0</v>
      </c>
      <c r="DN28" s="2209" t="s">
        <v>3</v>
      </c>
      <c r="DO28" s="2209" t="s">
        <v>3</v>
      </c>
      <c r="DP28" s="2209">
        <v>0</v>
      </c>
      <c r="DQ28" s="2209">
        <v>0</v>
      </c>
    </row>
    <row r="29" spans="1:121" ht="14.5" x14ac:dyDescent="0.35">
      <c r="A29" s="6">
        <v>40320</v>
      </c>
      <c r="C29" s="10">
        <v>37763</v>
      </c>
      <c r="D29" s="11">
        <v>4</v>
      </c>
      <c r="E29" s="11" t="s">
        <v>3</v>
      </c>
      <c r="F29" s="11">
        <v>4</v>
      </c>
      <c r="H29" s="10">
        <v>38129</v>
      </c>
      <c r="I29" s="11">
        <v>8</v>
      </c>
      <c r="J29" s="11">
        <v>1</v>
      </c>
      <c r="K29" s="11">
        <v>7</v>
      </c>
      <c r="M29" s="7">
        <v>38494</v>
      </c>
      <c r="N29" s="8">
        <v>3</v>
      </c>
      <c r="O29" s="8">
        <v>1</v>
      </c>
      <c r="P29" s="8">
        <v>2</v>
      </c>
      <c r="R29" s="138">
        <v>38859</v>
      </c>
      <c r="S29" s="130">
        <v>3</v>
      </c>
      <c r="T29" s="130" t="s">
        <v>3</v>
      </c>
      <c r="U29" s="130">
        <v>3</v>
      </c>
      <c r="V29" s="130">
        <v>0</v>
      </c>
      <c r="X29" s="137">
        <v>39224</v>
      </c>
      <c r="Y29" s="132">
        <v>2</v>
      </c>
      <c r="Z29" s="132" t="s">
        <v>3</v>
      </c>
      <c r="AA29" s="132">
        <v>0</v>
      </c>
      <c r="AC29" s="137">
        <v>39590</v>
      </c>
      <c r="AD29" s="132">
        <v>0</v>
      </c>
      <c r="AE29" s="132" t="s">
        <v>3</v>
      </c>
      <c r="AF29" s="132">
        <v>0</v>
      </c>
      <c r="AG29" s="132">
        <v>0</v>
      </c>
      <c r="AI29" s="102">
        <v>39955</v>
      </c>
      <c r="AJ29" s="101">
        <v>1</v>
      </c>
      <c r="AK29" s="101" t="s">
        <v>3</v>
      </c>
      <c r="AL29" s="101">
        <v>1</v>
      </c>
      <c r="AM29" s="101">
        <v>0</v>
      </c>
      <c r="AO29" s="104">
        <v>40320</v>
      </c>
      <c r="AP29" s="72">
        <v>5</v>
      </c>
      <c r="AQ29" s="72">
        <v>1</v>
      </c>
      <c r="AR29" s="72">
        <v>4</v>
      </c>
      <c r="AS29" s="72">
        <v>0</v>
      </c>
      <c r="AT29" s="22"/>
      <c r="AU29" s="104">
        <v>40685</v>
      </c>
      <c r="AV29" s="72">
        <v>0</v>
      </c>
      <c r="AW29" s="72" t="s">
        <v>3</v>
      </c>
      <c r="AX29" s="72">
        <v>0</v>
      </c>
      <c r="AY29" s="72">
        <v>0</v>
      </c>
      <c r="AZ29" s="68"/>
      <c r="BA29" s="67">
        <v>41051</v>
      </c>
      <c r="BB29" s="68">
        <v>0</v>
      </c>
      <c r="BC29" s="68" t="s">
        <v>3</v>
      </c>
      <c r="BD29" s="68" t="s">
        <v>3</v>
      </c>
      <c r="BE29" s="68">
        <v>0</v>
      </c>
      <c r="BF29" s="68">
        <v>0</v>
      </c>
      <c r="BH29" s="67">
        <v>41416</v>
      </c>
      <c r="BI29" s="68">
        <v>1</v>
      </c>
      <c r="BJ29" s="68" t="s">
        <v>3</v>
      </c>
      <c r="BK29" s="68">
        <v>1</v>
      </c>
      <c r="BL29" s="68">
        <v>0</v>
      </c>
      <c r="BM29" s="68">
        <v>0</v>
      </c>
      <c r="BO29" s="47">
        <v>41781</v>
      </c>
      <c r="BP29" s="48">
        <v>2</v>
      </c>
      <c r="BQ29" s="48" t="s">
        <v>3</v>
      </c>
      <c r="BR29" s="48">
        <v>2</v>
      </c>
      <c r="BS29" s="48">
        <v>0</v>
      </c>
      <c r="BT29" s="48">
        <v>0</v>
      </c>
      <c r="BV29" s="47">
        <v>42146</v>
      </c>
      <c r="BW29" s="48">
        <v>1</v>
      </c>
      <c r="BX29" s="48" t="s">
        <v>3</v>
      </c>
      <c r="BY29" s="48" t="s">
        <v>3</v>
      </c>
      <c r="BZ29" s="48">
        <v>0</v>
      </c>
      <c r="CA29" s="48">
        <v>1</v>
      </c>
      <c r="CC29" s="313">
        <v>42512</v>
      </c>
      <c r="CD29" s="314">
        <v>1</v>
      </c>
      <c r="CE29" s="314" t="s">
        <v>3</v>
      </c>
      <c r="CF29" s="314">
        <v>1</v>
      </c>
      <c r="CG29" s="314">
        <v>0</v>
      </c>
      <c r="CH29" s="314">
        <v>0</v>
      </c>
      <c r="CJ29" s="946">
        <v>42877</v>
      </c>
      <c r="CK29" s="947">
        <v>0</v>
      </c>
      <c r="CL29" s="947" t="s">
        <v>3</v>
      </c>
      <c r="CM29" s="947" t="s">
        <v>3</v>
      </c>
      <c r="CN29" s="947">
        <v>0</v>
      </c>
      <c r="CO29" s="947">
        <v>0</v>
      </c>
      <c r="CQ29" s="1195">
        <v>43242</v>
      </c>
      <c r="CR29" s="1196">
        <v>0</v>
      </c>
      <c r="CS29" s="1196" t="s">
        <v>3</v>
      </c>
      <c r="CT29" s="1196" t="s">
        <v>3</v>
      </c>
      <c r="CU29" s="1196">
        <v>0</v>
      </c>
      <c r="CV29" s="1196">
        <v>0</v>
      </c>
      <c r="CX29" s="1333">
        <v>43607</v>
      </c>
      <c r="CY29" s="1334">
        <v>8</v>
      </c>
      <c r="CZ29" s="1334">
        <v>2</v>
      </c>
      <c r="DA29" s="1334">
        <v>5</v>
      </c>
      <c r="DB29" s="1334">
        <v>1</v>
      </c>
      <c r="DC29" s="1334">
        <v>0</v>
      </c>
      <c r="DE29" s="1849">
        <v>43973</v>
      </c>
      <c r="DF29" s="1850">
        <v>0</v>
      </c>
      <c r="DG29" s="1850" t="s">
        <v>3</v>
      </c>
      <c r="DH29" s="1850" t="s">
        <v>3</v>
      </c>
      <c r="DI29" s="1850">
        <v>0</v>
      </c>
      <c r="DJ29" s="1850">
        <v>0</v>
      </c>
      <c r="DL29" s="2208">
        <v>44338</v>
      </c>
      <c r="DM29" s="2209">
        <v>3</v>
      </c>
      <c r="DN29" s="2209">
        <v>1</v>
      </c>
      <c r="DO29" s="2209">
        <v>2</v>
      </c>
      <c r="DP29" s="2209">
        <v>0</v>
      </c>
      <c r="DQ29" s="2209">
        <v>0</v>
      </c>
    </row>
    <row r="30" spans="1:121" ht="14.5" x14ac:dyDescent="0.35">
      <c r="A30" s="6">
        <v>40321</v>
      </c>
      <c r="M30" s="7">
        <v>38495</v>
      </c>
      <c r="N30" s="8">
        <v>9</v>
      </c>
      <c r="O30" s="8">
        <v>1</v>
      </c>
      <c r="P30" s="8">
        <v>8</v>
      </c>
      <c r="R30" s="138">
        <v>38860</v>
      </c>
      <c r="S30" s="130">
        <v>7</v>
      </c>
      <c r="T30" s="130" t="s">
        <v>3</v>
      </c>
      <c r="U30" s="130">
        <v>7</v>
      </c>
      <c r="V30" s="130">
        <v>0</v>
      </c>
      <c r="X30" s="137">
        <v>39225</v>
      </c>
      <c r="Y30" s="132">
        <v>1</v>
      </c>
      <c r="Z30" s="132" t="s">
        <v>3</v>
      </c>
      <c r="AA30" s="132">
        <v>0</v>
      </c>
      <c r="AC30" s="137">
        <v>39591</v>
      </c>
      <c r="AD30" s="132">
        <v>0</v>
      </c>
      <c r="AE30" s="132" t="s">
        <v>3</v>
      </c>
      <c r="AF30" s="132">
        <v>0</v>
      </c>
      <c r="AG30" s="132">
        <v>0</v>
      </c>
      <c r="AI30" s="102">
        <v>39956</v>
      </c>
      <c r="AJ30" s="101">
        <v>2</v>
      </c>
      <c r="AK30" s="101" t="s">
        <v>3</v>
      </c>
      <c r="AL30" s="101">
        <v>1</v>
      </c>
      <c r="AM30" s="101">
        <v>1</v>
      </c>
      <c r="AO30" s="104">
        <v>40321</v>
      </c>
      <c r="AP30" s="72">
        <v>10</v>
      </c>
      <c r="AQ30" s="72">
        <v>1</v>
      </c>
      <c r="AR30" s="72">
        <v>9</v>
      </c>
      <c r="AS30" s="72">
        <v>0</v>
      </c>
      <c r="AT30" s="22"/>
      <c r="AU30" s="104">
        <v>40686</v>
      </c>
      <c r="AV30" s="72">
        <v>0</v>
      </c>
      <c r="AW30" s="72" t="s">
        <v>3</v>
      </c>
      <c r="AX30" s="72">
        <v>0</v>
      </c>
      <c r="AY30" s="72">
        <v>0</v>
      </c>
      <c r="AZ30" s="68"/>
      <c r="BA30" s="67">
        <v>41052</v>
      </c>
      <c r="BB30" s="68">
        <v>4</v>
      </c>
      <c r="BC30" s="68">
        <v>1</v>
      </c>
      <c r="BD30" s="68">
        <v>3</v>
      </c>
      <c r="BE30" s="68">
        <v>0</v>
      </c>
      <c r="BF30" s="68">
        <v>0</v>
      </c>
      <c r="BH30" s="67">
        <v>41417</v>
      </c>
      <c r="BI30" s="68">
        <v>5</v>
      </c>
      <c r="BJ30" s="68" t="s">
        <v>3</v>
      </c>
      <c r="BK30" s="68">
        <v>4</v>
      </c>
      <c r="BL30" s="68">
        <v>0</v>
      </c>
      <c r="BM30" s="68">
        <v>1</v>
      </c>
      <c r="BO30" s="47">
        <v>41782</v>
      </c>
      <c r="BP30" s="48">
        <v>0</v>
      </c>
      <c r="BQ30" s="48" t="s">
        <v>3</v>
      </c>
      <c r="BR30" s="48" t="s">
        <v>3</v>
      </c>
      <c r="BS30" s="48">
        <v>0</v>
      </c>
      <c r="BT30" s="48">
        <v>0</v>
      </c>
      <c r="BV30" s="47">
        <v>42147</v>
      </c>
      <c r="BW30" s="48">
        <v>2</v>
      </c>
      <c r="BX30" s="48" t="s">
        <v>3</v>
      </c>
      <c r="BY30" s="48">
        <v>2</v>
      </c>
      <c r="BZ30" s="48">
        <v>0</v>
      </c>
      <c r="CA30" s="48">
        <v>0</v>
      </c>
      <c r="CC30" s="313">
        <v>42513</v>
      </c>
      <c r="CD30" s="314">
        <v>0</v>
      </c>
      <c r="CE30" s="314" t="s">
        <v>3</v>
      </c>
      <c r="CF30" s="314" t="s">
        <v>3</v>
      </c>
      <c r="CG30" s="314">
        <v>0</v>
      </c>
      <c r="CH30" s="314">
        <v>0</v>
      </c>
      <c r="CJ30" s="946">
        <v>42878</v>
      </c>
      <c r="CK30" s="947">
        <v>0</v>
      </c>
      <c r="CL30" s="947" t="s">
        <v>3</v>
      </c>
      <c r="CM30" s="947" t="s">
        <v>3</v>
      </c>
      <c r="CN30" s="947">
        <v>0</v>
      </c>
      <c r="CO30" s="947">
        <v>0</v>
      </c>
      <c r="CQ30" s="1195">
        <v>43243</v>
      </c>
      <c r="CR30" s="1196">
        <v>3</v>
      </c>
      <c r="CS30" s="1196">
        <v>2</v>
      </c>
      <c r="CT30" s="1196" t="s">
        <v>3</v>
      </c>
      <c r="CU30" s="1196">
        <v>1</v>
      </c>
      <c r="CV30" s="1196">
        <v>0</v>
      </c>
      <c r="CX30" s="1333">
        <v>43608</v>
      </c>
      <c r="CY30" s="1334">
        <v>3</v>
      </c>
      <c r="CZ30" s="1334">
        <v>1</v>
      </c>
      <c r="DA30" s="1334">
        <v>2</v>
      </c>
      <c r="DB30" s="1334">
        <v>0</v>
      </c>
      <c r="DC30" s="1334">
        <v>0</v>
      </c>
      <c r="DE30" s="1849">
        <v>43974</v>
      </c>
      <c r="DF30" s="1850">
        <v>0</v>
      </c>
      <c r="DG30" s="1850" t="s">
        <v>3</v>
      </c>
      <c r="DH30" s="1850" t="s">
        <v>3</v>
      </c>
      <c r="DI30" s="1850">
        <v>0</v>
      </c>
      <c r="DJ30" s="1850">
        <v>0</v>
      </c>
      <c r="DL30" s="2208">
        <v>44339</v>
      </c>
      <c r="DM30" s="2209">
        <v>8</v>
      </c>
      <c r="DN30" s="2209">
        <v>2</v>
      </c>
      <c r="DO30" s="2209">
        <v>3</v>
      </c>
      <c r="DP30" s="2209">
        <v>1</v>
      </c>
      <c r="DQ30" s="2209">
        <v>2</v>
      </c>
    </row>
    <row r="31" spans="1:121" ht="14.5" x14ac:dyDescent="0.35">
      <c r="A31" s="6">
        <v>40322</v>
      </c>
      <c r="C31" s="10">
        <v>37765</v>
      </c>
      <c r="D31" s="11">
        <v>20</v>
      </c>
      <c r="E31" s="11">
        <v>1</v>
      </c>
      <c r="F31" s="11">
        <v>19</v>
      </c>
      <c r="H31" s="10">
        <v>38131</v>
      </c>
      <c r="I31" s="11">
        <v>5</v>
      </c>
      <c r="J31" s="11" t="s">
        <v>3</v>
      </c>
      <c r="K31" s="11">
        <v>5</v>
      </c>
      <c r="M31" s="7">
        <v>38496</v>
      </c>
      <c r="N31" s="8">
        <v>17</v>
      </c>
      <c r="O31" s="8" t="s">
        <v>3</v>
      </c>
      <c r="P31" s="8">
        <v>17</v>
      </c>
      <c r="R31" s="138">
        <v>38861</v>
      </c>
      <c r="S31" s="130">
        <v>35</v>
      </c>
      <c r="T31" s="130">
        <v>10</v>
      </c>
      <c r="U31" s="130">
        <v>25</v>
      </c>
      <c r="V31" s="130">
        <v>0</v>
      </c>
      <c r="X31" s="137">
        <v>39226</v>
      </c>
      <c r="Y31" s="132">
        <v>14</v>
      </c>
      <c r="Z31" s="132" t="s">
        <v>3</v>
      </c>
      <c r="AA31" s="132">
        <v>2</v>
      </c>
      <c r="AC31" s="137">
        <v>39592</v>
      </c>
      <c r="AD31" s="132">
        <v>2</v>
      </c>
      <c r="AE31" s="132" t="s">
        <v>3</v>
      </c>
      <c r="AF31" s="132">
        <v>2</v>
      </c>
      <c r="AG31" s="132">
        <v>0</v>
      </c>
      <c r="AI31" s="102">
        <v>39957</v>
      </c>
      <c r="AJ31" s="101">
        <v>0</v>
      </c>
      <c r="AK31" s="101" t="s">
        <v>3</v>
      </c>
      <c r="AL31" s="101">
        <v>0</v>
      </c>
      <c r="AM31" s="101">
        <v>0</v>
      </c>
      <c r="AO31" s="104">
        <v>40322</v>
      </c>
      <c r="AP31" s="72">
        <v>1</v>
      </c>
      <c r="AQ31" s="72" t="s">
        <v>3</v>
      </c>
      <c r="AR31" s="72">
        <v>1</v>
      </c>
      <c r="AS31" s="72">
        <v>0</v>
      </c>
      <c r="AT31" s="22"/>
      <c r="AU31" s="104">
        <v>40687</v>
      </c>
      <c r="AV31" s="72">
        <v>1</v>
      </c>
      <c r="AW31" s="72" t="s">
        <v>3</v>
      </c>
      <c r="AX31" s="72">
        <v>1</v>
      </c>
      <c r="AY31" s="72">
        <v>0</v>
      </c>
      <c r="AZ31" s="68"/>
      <c r="BA31" s="67">
        <v>41053</v>
      </c>
      <c r="BB31" s="68">
        <v>0</v>
      </c>
      <c r="BC31" s="68" t="s">
        <v>3</v>
      </c>
      <c r="BD31" s="68" t="s">
        <v>3</v>
      </c>
      <c r="BE31" s="68">
        <v>0</v>
      </c>
      <c r="BF31" s="68">
        <v>0</v>
      </c>
      <c r="BH31" s="67">
        <v>41418</v>
      </c>
      <c r="BI31" s="68">
        <v>0</v>
      </c>
      <c r="BJ31" s="68" t="s">
        <v>3</v>
      </c>
      <c r="BK31" s="68" t="s">
        <v>3</v>
      </c>
      <c r="BL31" s="68">
        <v>0</v>
      </c>
      <c r="BM31" s="68">
        <v>0</v>
      </c>
      <c r="BO31" s="47">
        <v>41783</v>
      </c>
      <c r="BP31" s="48">
        <v>0</v>
      </c>
      <c r="BQ31" s="48" t="s">
        <v>3</v>
      </c>
      <c r="BR31" s="48" t="s">
        <v>3</v>
      </c>
      <c r="BS31" s="48">
        <v>0</v>
      </c>
      <c r="BT31" s="48">
        <v>0</v>
      </c>
      <c r="BV31" s="47">
        <v>42148</v>
      </c>
      <c r="BW31" s="48">
        <v>10</v>
      </c>
      <c r="BX31" s="48" t="s">
        <v>3</v>
      </c>
      <c r="BY31" s="48">
        <v>6</v>
      </c>
      <c r="BZ31" s="48">
        <v>1</v>
      </c>
      <c r="CA31" s="48">
        <v>3</v>
      </c>
      <c r="CC31" s="313">
        <v>42514</v>
      </c>
      <c r="CD31" s="314">
        <v>2</v>
      </c>
      <c r="CE31" s="314">
        <v>1</v>
      </c>
      <c r="CF31" s="314">
        <v>1</v>
      </c>
      <c r="CG31" s="314">
        <v>0</v>
      </c>
      <c r="CH31" s="314">
        <v>0</v>
      </c>
      <c r="CJ31" s="946">
        <v>42879</v>
      </c>
      <c r="CK31" s="947">
        <v>0</v>
      </c>
      <c r="CL31" s="947" t="s">
        <v>3</v>
      </c>
      <c r="CM31" s="947" t="s">
        <v>3</v>
      </c>
      <c r="CN31" s="947">
        <v>0</v>
      </c>
      <c r="CO31" s="947">
        <v>0</v>
      </c>
      <c r="CQ31" s="1195">
        <v>43244</v>
      </c>
      <c r="CR31" s="1196">
        <v>0</v>
      </c>
      <c r="CS31" s="1196" t="s">
        <v>3</v>
      </c>
      <c r="CT31" s="1196" t="s">
        <v>3</v>
      </c>
      <c r="CU31" s="1196">
        <v>0</v>
      </c>
      <c r="CV31" s="1196">
        <v>0</v>
      </c>
      <c r="CX31" s="1333">
        <v>43609</v>
      </c>
      <c r="CY31" s="1334">
        <v>3</v>
      </c>
      <c r="CZ31" s="1334">
        <v>2</v>
      </c>
      <c r="DA31" s="1334">
        <v>1</v>
      </c>
      <c r="DB31" s="1334">
        <v>0</v>
      </c>
      <c r="DC31" s="1334">
        <v>0</v>
      </c>
      <c r="DE31" s="1849">
        <v>43975</v>
      </c>
      <c r="DF31" s="1850">
        <v>10</v>
      </c>
      <c r="DG31" s="1850">
        <v>6</v>
      </c>
      <c r="DH31" s="1850">
        <v>3</v>
      </c>
      <c r="DI31" s="1850">
        <v>1</v>
      </c>
      <c r="DJ31" s="1850">
        <v>0</v>
      </c>
      <c r="DL31" s="2208">
        <v>44340</v>
      </c>
      <c r="DM31" s="2209">
        <v>1</v>
      </c>
      <c r="DN31" s="2209" t="s">
        <v>3</v>
      </c>
      <c r="DO31" s="2209" t="s">
        <v>3</v>
      </c>
      <c r="DP31" s="2209">
        <v>1</v>
      </c>
      <c r="DQ31" s="2209">
        <v>0</v>
      </c>
    </row>
    <row r="32" spans="1:121" ht="14.5" x14ac:dyDescent="0.35">
      <c r="A32" s="6">
        <v>40323</v>
      </c>
      <c r="C32" s="10">
        <v>37766</v>
      </c>
      <c r="D32" s="11">
        <v>6</v>
      </c>
      <c r="E32" s="11" t="s">
        <v>3</v>
      </c>
      <c r="F32" s="11">
        <v>6</v>
      </c>
      <c r="H32" s="10">
        <v>38132</v>
      </c>
      <c r="I32" s="11">
        <v>6</v>
      </c>
      <c r="J32" s="11">
        <v>1</v>
      </c>
      <c r="K32" s="11">
        <v>5</v>
      </c>
      <c r="M32" s="7">
        <v>38497</v>
      </c>
      <c r="N32" s="8">
        <v>0</v>
      </c>
      <c r="O32" s="8" t="s">
        <v>3</v>
      </c>
      <c r="P32" s="8">
        <v>0</v>
      </c>
      <c r="R32" s="138">
        <v>38862</v>
      </c>
      <c r="S32" s="130">
        <v>1</v>
      </c>
      <c r="T32" s="130" t="s">
        <v>3</v>
      </c>
      <c r="U32" s="130">
        <v>1</v>
      </c>
      <c r="V32" s="130">
        <v>0</v>
      </c>
      <c r="X32" s="137">
        <v>39227</v>
      </c>
      <c r="Y32" s="132">
        <v>1</v>
      </c>
      <c r="Z32" s="132" t="s">
        <v>3</v>
      </c>
      <c r="AA32" s="132">
        <v>0</v>
      </c>
      <c r="AC32" s="137">
        <v>39593</v>
      </c>
      <c r="AD32" s="132">
        <v>0</v>
      </c>
      <c r="AE32" s="132" t="s">
        <v>3</v>
      </c>
      <c r="AF32" s="132">
        <v>0</v>
      </c>
      <c r="AG32" s="132">
        <v>0</v>
      </c>
      <c r="AI32" s="102">
        <v>39958</v>
      </c>
      <c r="AJ32" s="101">
        <v>0</v>
      </c>
      <c r="AK32" s="101" t="s">
        <v>3</v>
      </c>
      <c r="AL32" s="101">
        <v>0</v>
      </c>
      <c r="AM32" s="101">
        <v>0</v>
      </c>
      <c r="AO32" s="104">
        <v>40323</v>
      </c>
      <c r="AP32" s="72">
        <v>4</v>
      </c>
      <c r="AQ32" s="72" t="s">
        <v>3</v>
      </c>
      <c r="AR32" s="72">
        <v>4</v>
      </c>
      <c r="AS32" s="72">
        <v>0</v>
      </c>
      <c r="AT32" s="22"/>
      <c r="AU32" s="104">
        <v>40688</v>
      </c>
      <c r="AV32" s="72">
        <v>0</v>
      </c>
      <c r="AW32" s="72" t="s">
        <v>3</v>
      </c>
      <c r="AX32" s="72">
        <v>0</v>
      </c>
      <c r="AY32" s="72">
        <v>0</v>
      </c>
      <c r="AZ32" s="68"/>
      <c r="BA32" s="67">
        <v>41054</v>
      </c>
      <c r="BB32" s="68">
        <v>0</v>
      </c>
      <c r="BC32" s="68" t="s">
        <v>3</v>
      </c>
      <c r="BD32" s="68" t="s">
        <v>3</v>
      </c>
      <c r="BE32" s="68">
        <v>0</v>
      </c>
      <c r="BF32" s="68">
        <v>0</v>
      </c>
      <c r="BH32" s="67">
        <v>41419</v>
      </c>
      <c r="BI32" s="68">
        <v>1</v>
      </c>
      <c r="BJ32" s="68" t="s">
        <v>3</v>
      </c>
      <c r="BK32" s="68">
        <v>1</v>
      </c>
      <c r="BL32" s="68">
        <v>0</v>
      </c>
      <c r="BM32" s="68">
        <v>0</v>
      </c>
      <c r="BO32" s="47">
        <v>41784</v>
      </c>
      <c r="BP32" s="48">
        <v>5</v>
      </c>
      <c r="BQ32" s="48" t="s">
        <v>3</v>
      </c>
      <c r="BR32" s="48">
        <v>3</v>
      </c>
      <c r="BS32" s="48">
        <v>2</v>
      </c>
      <c r="BT32" s="48">
        <v>0</v>
      </c>
      <c r="BV32" s="47">
        <v>42149</v>
      </c>
      <c r="BW32" s="48">
        <v>0</v>
      </c>
      <c r="BX32" s="48" t="s">
        <v>3</v>
      </c>
      <c r="BY32" s="48" t="s">
        <v>3</v>
      </c>
      <c r="BZ32" s="48">
        <v>0</v>
      </c>
      <c r="CA32" s="48">
        <v>0</v>
      </c>
      <c r="CC32" s="313">
        <v>42515</v>
      </c>
      <c r="CD32" s="314">
        <v>1</v>
      </c>
      <c r="CE32" s="314" t="s">
        <v>3</v>
      </c>
      <c r="CF32" s="314">
        <v>1</v>
      </c>
      <c r="CG32" s="314">
        <v>0</v>
      </c>
      <c r="CH32" s="314">
        <v>0</v>
      </c>
      <c r="CJ32" s="946">
        <v>42880</v>
      </c>
      <c r="CK32" s="947">
        <v>0</v>
      </c>
      <c r="CL32" s="947" t="s">
        <v>3</v>
      </c>
      <c r="CM32" s="947" t="s">
        <v>3</v>
      </c>
      <c r="CN32" s="947">
        <v>0</v>
      </c>
      <c r="CO32" s="947">
        <v>0</v>
      </c>
      <c r="CQ32" s="1195">
        <v>43245</v>
      </c>
      <c r="CR32" s="1196">
        <v>1</v>
      </c>
      <c r="CS32" s="1196">
        <v>1</v>
      </c>
      <c r="CT32" s="1196" t="s">
        <v>3</v>
      </c>
      <c r="CU32" s="1196">
        <v>0</v>
      </c>
      <c r="CV32" s="1196">
        <v>0</v>
      </c>
      <c r="CX32" s="1333">
        <v>43610</v>
      </c>
      <c r="CY32" s="1334">
        <v>5</v>
      </c>
      <c r="CZ32" s="1334">
        <v>2</v>
      </c>
      <c r="DA32" s="1334">
        <v>3</v>
      </c>
      <c r="DB32" s="1334">
        <v>0</v>
      </c>
      <c r="DC32" s="1334">
        <v>0</v>
      </c>
      <c r="DE32" s="1849">
        <v>43976</v>
      </c>
      <c r="DF32" s="1850">
        <v>0</v>
      </c>
      <c r="DG32" s="1850" t="s">
        <v>3</v>
      </c>
      <c r="DH32" s="1850" t="s">
        <v>3</v>
      </c>
      <c r="DI32" s="1850">
        <v>0</v>
      </c>
      <c r="DJ32" s="1850">
        <v>0</v>
      </c>
      <c r="DL32" s="2208">
        <v>44341</v>
      </c>
      <c r="DM32" s="2209">
        <v>6</v>
      </c>
      <c r="DN32" s="2209">
        <v>1</v>
      </c>
      <c r="DO32" s="2209">
        <v>4</v>
      </c>
      <c r="DP32" s="2209">
        <v>0</v>
      </c>
      <c r="DQ32" s="2209">
        <v>1</v>
      </c>
    </row>
    <row r="33" spans="1:121" ht="14.5" x14ac:dyDescent="0.35">
      <c r="A33" s="6">
        <v>40324</v>
      </c>
      <c r="M33" s="7">
        <v>38498</v>
      </c>
      <c r="N33" s="8">
        <v>8</v>
      </c>
      <c r="O33" s="8">
        <v>2</v>
      </c>
      <c r="P33" s="8">
        <v>6</v>
      </c>
      <c r="R33" s="138">
        <v>38863</v>
      </c>
      <c r="S33" s="130">
        <v>13</v>
      </c>
      <c r="T33" s="130" t="s">
        <v>3</v>
      </c>
      <c r="U33" s="130">
        <v>13</v>
      </c>
      <c r="V33" s="130">
        <v>0</v>
      </c>
      <c r="X33" s="137">
        <v>39228</v>
      </c>
      <c r="Y33" s="132">
        <v>2</v>
      </c>
      <c r="Z33" s="132" t="s">
        <v>3</v>
      </c>
      <c r="AA33" s="132">
        <v>0</v>
      </c>
      <c r="AC33" s="137">
        <v>39594</v>
      </c>
      <c r="AD33" s="132">
        <v>3</v>
      </c>
      <c r="AE33" s="132" t="s">
        <v>3</v>
      </c>
      <c r="AF33" s="132">
        <v>3</v>
      </c>
      <c r="AG33" s="132">
        <v>0</v>
      </c>
      <c r="AI33" s="102">
        <v>39959</v>
      </c>
      <c r="AJ33" s="101">
        <v>1</v>
      </c>
      <c r="AK33" s="101" t="s">
        <v>3</v>
      </c>
      <c r="AL33" s="101">
        <v>1</v>
      </c>
      <c r="AM33" s="101">
        <v>0</v>
      </c>
      <c r="AO33" s="104">
        <v>40324</v>
      </c>
      <c r="AP33" s="72">
        <v>7</v>
      </c>
      <c r="AQ33" s="72">
        <v>1</v>
      </c>
      <c r="AR33" s="72">
        <v>4</v>
      </c>
      <c r="AS33" s="72">
        <v>2</v>
      </c>
      <c r="AT33" s="22"/>
      <c r="AU33" s="104">
        <v>40689</v>
      </c>
      <c r="AV33" s="72">
        <v>0</v>
      </c>
      <c r="AW33" s="72" t="s">
        <v>3</v>
      </c>
      <c r="AX33" s="72">
        <v>0</v>
      </c>
      <c r="AY33" s="72">
        <v>0</v>
      </c>
      <c r="AZ33" s="68"/>
      <c r="BA33" s="67">
        <v>41055</v>
      </c>
      <c r="BB33" s="68">
        <v>0</v>
      </c>
      <c r="BC33" s="68" t="s">
        <v>3</v>
      </c>
      <c r="BD33" s="68" t="s">
        <v>3</v>
      </c>
      <c r="BE33" s="68">
        <v>0</v>
      </c>
      <c r="BF33" s="68">
        <v>0</v>
      </c>
      <c r="BH33" s="67">
        <v>41420</v>
      </c>
      <c r="BI33" s="68">
        <v>1</v>
      </c>
      <c r="BJ33" s="68" t="s">
        <v>3</v>
      </c>
      <c r="BK33" s="68">
        <v>1</v>
      </c>
      <c r="BL33" s="68">
        <v>0</v>
      </c>
      <c r="BM33" s="68">
        <v>0</v>
      </c>
      <c r="BO33" s="47">
        <v>41785</v>
      </c>
      <c r="BP33" s="48">
        <v>0</v>
      </c>
      <c r="BQ33" s="48" t="s">
        <v>3</v>
      </c>
      <c r="BR33" s="48" t="s">
        <v>3</v>
      </c>
      <c r="BS33" s="48">
        <v>0</v>
      </c>
      <c r="BT33" s="48">
        <v>0</v>
      </c>
      <c r="BV33" s="47">
        <v>42150</v>
      </c>
      <c r="BW33" s="48">
        <v>1</v>
      </c>
      <c r="BX33" s="48">
        <v>1</v>
      </c>
      <c r="BY33" s="48" t="s">
        <v>3</v>
      </c>
      <c r="BZ33" s="48">
        <v>0</v>
      </c>
      <c r="CA33" s="48">
        <v>0</v>
      </c>
      <c r="CC33" s="313">
        <v>42516</v>
      </c>
      <c r="CD33" s="314">
        <v>0</v>
      </c>
      <c r="CE33" s="314" t="s">
        <v>3</v>
      </c>
      <c r="CF33" s="314" t="s">
        <v>3</v>
      </c>
      <c r="CG33" s="314">
        <v>0</v>
      </c>
      <c r="CH33" s="314">
        <v>0</v>
      </c>
      <c r="CJ33" s="946">
        <v>42881</v>
      </c>
      <c r="CK33" s="947">
        <v>0</v>
      </c>
      <c r="CL33" s="947" t="s">
        <v>3</v>
      </c>
      <c r="CM33" s="947" t="s">
        <v>3</v>
      </c>
      <c r="CN33" s="947">
        <v>0</v>
      </c>
      <c r="CO33" s="947">
        <v>0</v>
      </c>
      <c r="CQ33" s="1195">
        <v>43246</v>
      </c>
      <c r="CR33" s="1196">
        <v>5</v>
      </c>
      <c r="CS33" s="1196">
        <v>4</v>
      </c>
      <c r="CT33" s="1196" t="s">
        <v>3</v>
      </c>
      <c r="CU33" s="1196">
        <v>1</v>
      </c>
      <c r="CV33" s="1196">
        <v>0</v>
      </c>
      <c r="CX33" s="1333">
        <v>43611</v>
      </c>
      <c r="CY33" s="1334">
        <v>0</v>
      </c>
      <c r="CZ33" s="1334" t="s">
        <v>3</v>
      </c>
      <c r="DA33" s="1334" t="s">
        <v>3</v>
      </c>
      <c r="DB33" s="1334">
        <v>0</v>
      </c>
      <c r="DC33" s="1334">
        <v>0</v>
      </c>
      <c r="DE33" s="1849">
        <v>43977</v>
      </c>
      <c r="DF33" s="1850">
        <v>1</v>
      </c>
      <c r="DG33" s="1850" t="s">
        <v>3</v>
      </c>
      <c r="DH33" s="1850">
        <v>1</v>
      </c>
      <c r="DI33" s="1850">
        <v>0</v>
      </c>
      <c r="DJ33" s="1850">
        <v>0</v>
      </c>
      <c r="DL33" s="2208">
        <v>44342</v>
      </c>
      <c r="DM33" s="2209">
        <v>12</v>
      </c>
      <c r="DN33" s="2209">
        <v>2</v>
      </c>
      <c r="DO33" s="2209">
        <v>7</v>
      </c>
      <c r="DP33" s="2209">
        <v>2</v>
      </c>
      <c r="DQ33" s="2209">
        <v>1</v>
      </c>
    </row>
    <row r="34" spans="1:121" ht="14.5" x14ac:dyDescent="0.35">
      <c r="A34" s="6">
        <v>40325</v>
      </c>
      <c r="C34" s="10">
        <v>37768</v>
      </c>
      <c r="D34" s="11">
        <v>26</v>
      </c>
      <c r="E34" s="11">
        <v>1</v>
      </c>
      <c r="F34" s="11">
        <v>25</v>
      </c>
      <c r="H34" s="10">
        <v>38134</v>
      </c>
      <c r="I34" s="11">
        <v>6</v>
      </c>
      <c r="J34" s="11" t="s">
        <v>3</v>
      </c>
      <c r="K34" s="11">
        <v>6</v>
      </c>
      <c r="M34" s="7">
        <v>38499</v>
      </c>
      <c r="N34" s="8">
        <v>21</v>
      </c>
      <c r="O34" s="8" t="s">
        <v>3</v>
      </c>
      <c r="P34" s="8">
        <v>21</v>
      </c>
      <c r="R34" s="138">
        <v>38864</v>
      </c>
      <c r="S34" s="130">
        <v>44</v>
      </c>
      <c r="T34" s="130">
        <v>6</v>
      </c>
      <c r="U34" s="130">
        <v>38</v>
      </c>
      <c r="V34" s="130">
        <v>0</v>
      </c>
      <c r="X34" s="137">
        <v>39229</v>
      </c>
      <c r="Y34" s="132">
        <v>11</v>
      </c>
      <c r="Z34" s="132" t="s">
        <v>3</v>
      </c>
      <c r="AA34" s="132">
        <v>2</v>
      </c>
      <c r="AC34" s="137">
        <v>39595</v>
      </c>
      <c r="AD34" s="132">
        <v>12</v>
      </c>
      <c r="AE34" s="132">
        <v>1</v>
      </c>
      <c r="AF34" s="132">
        <v>11</v>
      </c>
      <c r="AG34" s="132">
        <v>0</v>
      </c>
      <c r="AI34" s="102">
        <v>39960</v>
      </c>
      <c r="AJ34" s="101">
        <v>4</v>
      </c>
      <c r="AK34" s="101" t="s">
        <v>3</v>
      </c>
      <c r="AL34" s="101">
        <v>4</v>
      </c>
      <c r="AM34" s="101">
        <v>0</v>
      </c>
      <c r="AO34" s="104">
        <v>40325</v>
      </c>
      <c r="AP34" s="72">
        <v>0</v>
      </c>
      <c r="AQ34" s="72" t="s">
        <v>3</v>
      </c>
      <c r="AR34" s="72">
        <v>0</v>
      </c>
      <c r="AS34" s="72">
        <v>0</v>
      </c>
      <c r="AT34" s="22"/>
      <c r="AU34" s="104">
        <v>40690</v>
      </c>
      <c r="AV34" s="72">
        <v>0</v>
      </c>
      <c r="AW34" s="72" t="s">
        <v>3</v>
      </c>
      <c r="AX34" s="72">
        <v>0</v>
      </c>
      <c r="AY34" s="72">
        <v>0</v>
      </c>
      <c r="AZ34" s="68"/>
      <c r="BA34" s="67">
        <v>41056</v>
      </c>
      <c r="BB34" s="68">
        <v>0</v>
      </c>
      <c r="BC34" s="68" t="s">
        <v>3</v>
      </c>
      <c r="BD34" s="68" t="s">
        <v>3</v>
      </c>
      <c r="BE34" s="68">
        <v>0</v>
      </c>
      <c r="BF34" s="68">
        <v>0</v>
      </c>
      <c r="BH34" s="67">
        <v>41421</v>
      </c>
      <c r="BI34" s="68">
        <v>0</v>
      </c>
      <c r="BJ34" s="68" t="s">
        <v>3</v>
      </c>
      <c r="BK34" s="68" t="s">
        <v>3</v>
      </c>
      <c r="BL34" s="68">
        <v>0</v>
      </c>
      <c r="BM34" s="68">
        <v>0</v>
      </c>
      <c r="BO34" s="47">
        <v>41786</v>
      </c>
      <c r="BP34" s="48">
        <v>0</v>
      </c>
      <c r="BQ34" s="48" t="s">
        <v>3</v>
      </c>
      <c r="BR34" s="48" t="s">
        <v>3</v>
      </c>
      <c r="BS34" s="48">
        <v>0</v>
      </c>
      <c r="BT34" s="48">
        <v>0</v>
      </c>
      <c r="BV34" s="47">
        <v>42151</v>
      </c>
      <c r="BW34" s="48">
        <v>8</v>
      </c>
      <c r="BX34" s="48" t="s">
        <v>3</v>
      </c>
      <c r="BY34" s="48">
        <v>6</v>
      </c>
      <c r="BZ34" s="48">
        <v>1</v>
      </c>
      <c r="CA34" s="48">
        <v>1</v>
      </c>
      <c r="CC34" s="313">
        <v>42517</v>
      </c>
      <c r="CD34" s="314">
        <v>1</v>
      </c>
      <c r="CE34" s="314" t="s">
        <v>3</v>
      </c>
      <c r="CF34" s="314">
        <v>1</v>
      </c>
      <c r="CG34" s="314">
        <v>0</v>
      </c>
      <c r="CH34" s="314">
        <v>0</v>
      </c>
      <c r="CJ34" s="946">
        <v>42882</v>
      </c>
      <c r="CK34" s="947">
        <v>0</v>
      </c>
      <c r="CL34" s="947" t="s">
        <v>3</v>
      </c>
      <c r="CM34" s="947" t="s">
        <v>3</v>
      </c>
      <c r="CN34" s="947">
        <v>0</v>
      </c>
      <c r="CO34" s="947">
        <v>0</v>
      </c>
      <c r="CQ34" s="1195">
        <v>43247</v>
      </c>
      <c r="CR34" s="1196">
        <v>0</v>
      </c>
      <c r="CS34" s="1196" t="s">
        <v>3</v>
      </c>
      <c r="CT34" s="1196" t="s">
        <v>3</v>
      </c>
      <c r="CU34" s="1196">
        <v>0</v>
      </c>
      <c r="CV34" s="1196">
        <v>0</v>
      </c>
      <c r="CX34" s="1333">
        <v>43612</v>
      </c>
      <c r="CY34" s="1334">
        <v>1</v>
      </c>
      <c r="CZ34" s="1334">
        <v>1</v>
      </c>
      <c r="DA34" s="1334" t="s">
        <v>3</v>
      </c>
      <c r="DB34" s="1334">
        <v>0</v>
      </c>
      <c r="DC34" s="1334">
        <v>0</v>
      </c>
      <c r="DE34" s="1849">
        <v>43978</v>
      </c>
      <c r="DF34" s="1850">
        <v>6</v>
      </c>
      <c r="DG34" s="1850">
        <v>3</v>
      </c>
      <c r="DH34" s="1850">
        <v>2</v>
      </c>
      <c r="DI34" s="1850">
        <v>0</v>
      </c>
      <c r="DJ34" s="1850">
        <v>1</v>
      </c>
    </row>
    <row r="35" spans="1:121" ht="14.5" x14ac:dyDescent="0.35">
      <c r="A35" s="6">
        <v>40326</v>
      </c>
      <c r="C35" s="10">
        <v>37769</v>
      </c>
      <c r="D35" s="11">
        <v>6</v>
      </c>
      <c r="E35" s="11">
        <v>1</v>
      </c>
      <c r="F35" s="11">
        <v>5</v>
      </c>
      <c r="H35" s="10">
        <v>38135</v>
      </c>
      <c r="I35" s="11">
        <v>10</v>
      </c>
      <c r="J35" s="11" t="s">
        <v>3</v>
      </c>
      <c r="K35" s="11">
        <v>10</v>
      </c>
      <c r="M35" s="7">
        <v>38500</v>
      </c>
      <c r="N35" s="8">
        <v>2</v>
      </c>
      <c r="O35" s="8" t="s">
        <v>3</v>
      </c>
      <c r="P35" s="8">
        <v>2</v>
      </c>
      <c r="R35" s="138">
        <v>38865</v>
      </c>
      <c r="S35" s="130">
        <v>5</v>
      </c>
      <c r="T35" s="130" t="s">
        <v>3</v>
      </c>
      <c r="U35" s="130">
        <v>5</v>
      </c>
      <c r="V35" s="130">
        <v>0</v>
      </c>
      <c r="X35" s="137">
        <v>39230</v>
      </c>
      <c r="Y35" s="132">
        <v>0</v>
      </c>
      <c r="Z35" s="132" t="s">
        <v>3</v>
      </c>
      <c r="AA35" s="132">
        <v>0</v>
      </c>
      <c r="AC35" s="137">
        <v>39596</v>
      </c>
      <c r="AD35" s="132">
        <v>0</v>
      </c>
      <c r="AE35" s="132" t="s">
        <v>3</v>
      </c>
      <c r="AF35" s="132">
        <v>0</v>
      </c>
      <c r="AG35" s="132">
        <v>0</v>
      </c>
      <c r="AI35" s="102">
        <v>39961</v>
      </c>
      <c r="AJ35" s="101">
        <v>0</v>
      </c>
      <c r="AK35" s="101" t="s">
        <v>3</v>
      </c>
      <c r="AL35" s="101">
        <v>0</v>
      </c>
      <c r="AM35" s="101">
        <v>0</v>
      </c>
      <c r="AO35" s="104">
        <v>40326</v>
      </c>
      <c r="AP35" s="72">
        <v>2</v>
      </c>
      <c r="AQ35" s="72" t="s">
        <v>3</v>
      </c>
      <c r="AR35" s="72">
        <v>2</v>
      </c>
      <c r="AS35" s="72">
        <v>0</v>
      </c>
      <c r="AT35" s="22"/>
      <c r="AU35" s="104">
        <v>40691</v>
      </c>
      <c r="AV35" s="72">
        <v>1</v>
      </c>
      <c r="AW35" s="72">
        <v>1</v>
      </c>
      <c r="AX35" s="72">
        <v>0</v>
      </c>
      <c r="AY35" s="72">
        <v>0</v>
      </c>
      <c r="AZ35" s="68"/>
      <c r="BA35" s="67">
        <v>41057</v>
      </c>
      <c r="BB35" s="68">
        <v>0</v>
      </c>
      <c r="BC35" s="68" t="s">
        <v>3</v>
      </c>
      <c r="BD35" s="68" t="s">
        <v>3</v>
      </c>
      <c r="BE35" s="68">
        <v>0</v>
      </c>
      <c r="BF35" s="68">
        <v>0</v>
      </c>
      <c r="BH35" s="67">
        <v>41422</v>
      </c>
      <c r="BI35" s="68">
        <v>0</v>
      </c>
      <c r="BJ35" s="68" t="s">
        <v>3</v>
      </c>
      <c r="BK35" s="68" t="s">
        <v>3</v>
      </c>
      <c r="BL35" s="68">
        <v>0</v>
      </c>
      <c r="BM35" s="68">
        <v>0</v>
      </c>
      <c r="BO35" s="47">
        <v>41787</v>
      </c>
      <c r="BP35" s="48">
        <v>6</v>
      </c>
      <c r="BQ35" s="48" t="s">
        <v>3</v>
      </c>
      <c r="BR35" s="48">
        <v>4</v>
      </c>
      <c r="BS35" s="48">
        <v>0</v>
      </c>
      <c r="BT35" s="48">
        <v>2</v>
      </c>
      <c r="BV35" s="47">
        <v>42152</v>
      </c>
      <c r="BW35" s="48">
        <v>0</v>
      </c>
      <c r="BX35" s="48" t="s">
        <v>3</v>
      </c>
      <c r="BY35" s="48" t="s">
        <v>3</v>
      </c>
      <c r="BZ35" s="48">
        <v>0</v>
      </c>
      <c r="CA35" s="48">
        <v>0</v>
      </c>
      <c r="CC35" s="313">
        <v>42518</v>
      </c>
      <c r="CD35" s="314">
        <v>1</v>
      </c>
      <c r="CE35" s="314">
        <v>1</v>
      </c>
      <c r="CF35" s="314" t="s">
        <v>3</v>
      </c>
      <c r="CG35" s="314">
        <v>0</v>
      </c>
      <c r="CH35" s="314">
        <v>0</v>
      </c>
      <c r="CJ35" s="946">
        <v>42883</v>
      </c>
      <c r="CK35" s="947">
        <v>0</v>
      </c>
      <c r="CL35" s="947" t="s">
        <v>3</v>
      </c>
      <c r="CM35" s="947" t="s">
        <v>3</v>
      </c>
      <c r="CN35" s="947">
        <v>0</v>
      </c>
      <c r="CO35" s="947">
        <v>0</v>
      </c>
      <c r="CQ35" s="1195">
        <v>43248</v>
      </c>
      <c r="CR35" s="1196">
        <v>3</v>
      </c>
      <c r="CS35" s="1196">
        <v>3</v>
      </c>
      <c r="CT35" s="1196" t="s">
        <v>3</v>
      </c>
      <c r="CU35" s="1196">
        <v>0</v>
      </c>
      <c r="CV35" s="1196">
        <v>0</v>
      </c>
      <c r="CX35" s="1333">
        <v>43613</v>
      </c>
      <c r="CY35" s="1334">
        <v>5</v>
      </c>
      <c r="CZ35" s="1334">
        <v>2</v>
      </c>
      <c r="DA35" s="1334">
        <v>3</v>
      </c>
      <c r="DB35" s="1334">
        <v>0</v>
      </c>
      <c r="DC35" s="1334">
        <v>0</v>
      </c>
      <c r="DE35" s="1849">
        <v>43979</v>
      </c>
      <c r="DF35" s="1850">
        <v>0</v>
      </c>
      <c r="DG35" s="1850" t="s">
        <v>3</v>
      </c>
      <c r="DH35" s="1850" t="s">
        <v>3</v>
      </c>
      <c r="DI35" s="1850">
        <v>0</v>
      </c>
      <c r="DJ35" s="1850">
        <v>0</v>
      </c>
    </row>
    <row r="36" spans="1:121" ht="14.5" x14ac:dyDescent="0.35">
      <c r="A36" s="6">
        <v>40327</v>
      </c>
      <c r="M36" s="7">
        <v>38501</v>
      </c>
      <c r="N36" s="8">
        <v>10</v>
      </c>
      <c r="O36" s="8" t="s">
        <v>3</v>
      </c>
      <c r="P36" s="8">
        <v>10</v>
      </c>
      <c r="R36" s="138">
        <v>38866</v>
      </c>
      <c r="S36" s="130">
        <v>13</v>
      </c>
      <c r="T36" s="130">
        <v>1</v>
      </c>
      <c r="U36" s="130">
        <v>12</v>
      </c>
      <c r="V36" s="130">
        <v>0</v>
      </c>
      <c r="X36" s="137">
        <v>39231</v>
      </c>
      <c r="Y36" s="132">
        <v>1</v>
      </c>
      <c r="Z36" s="132" t="s">
        <v>3</v>
      </c>
      <c r="AA36" s="132">
        <v>0</v>
      </c>
      <c r="AC36" s="137">
        <v>39597</v>
      </c>
      <c r="AD36" s="132">
        <v>1</v>
      </c>
      <c r="AE36" s="132">
        <v>1</v>
      </c>
      <c r="AF36" s="132">
        <v>0</v>
      </c>
      <c r="AG36" s="132">
        <v>0</v>
      </c>
      <c r="AI36" s="102">
        <v>39962</v>
      </c>
      <c r="AJ36" s="101">
        <v>2</v>
      </c>
      <c r="AK36" s="101" t="s">
        <v>3</v>
      </c>
      <c r="AL36" s="101">
        <v>2</v>
      </c>
      <c r="AM36" s="101">
        <v>0</v>
      </c>
      <c r="AO36" s="104">
        <v>40327</v>
      </c>
      <c r="AP36" s="72">
        <v>0</v>
      </c>
      <c r="AQ36" s="72" t="s">
        <v>3</v>
      </c>
      <c r="AR36" s="72">
        <v>0</v>
      </c>
      <c r="AS36" s="72">
        <v>0</v>
      </c>
      <c r="AT36" s="22"/>
      <c r="AU36" s="104">
        <v>40692</v>
      </c>
      <c r="AV36" s="72">
        <v>0</v>
      </c>
      <c r="AW36" s="72" t="s">
        <v>3</v>
      </c>
      <c r="AX36" s="72">
        <v>0</v>
      </c>
      <c r="AY36" s="72">
        <v>0</v>
      </c>
      <c r="AZ36" s="68"/>
      <c r="BA36" s="67">
        <v>41058</v>
      </c>
      <c r="BB36" s="68">
        <v>5</v>
      </c>
      <c r="BC36" s="68">
        <v>4</v>
      </c>
      <c r="BD36" s="68">
        <v>1</v>
      </c>
      <c r="BE36" s="68">
        <v>0</v>
      </c>
      <c r="BF36" s="68">
        <v>0</v>
      </c>
      <c r="BH36" s="67">
        <v>41423</v>
      </c>
      <c r="BI36" s="68">
        <v>1</v>
      </c>
      <c r="BJ36" s="68">
        <v>1</v>
      </c>
      <c r="BK36" s="68" t="s">
        <v>3</v>
      </c>
      <c r="BL36" s="68">
        <v>0</v>
      </c>
      <c r="BM36" s="68">
        <v>0</v>
      </c>
      <c r="BO36" s="47">
        <v>41788</v>
      </c>
      <c r="BP36" s="48">
        <v>0</v>
      </c>
      <c r="BQ36" s="48" t="s">
        <v>3</v>
      </c>
      <c r="BR36" s="48" t="s">
        <v>3</v>
      </c>
      <c r="BS36" s="48">
        <v>0</v>
      </c>
      <c r="BT36" s="48">
        <v>0</v>
      </c>
      <c r="BV36" s="47">
        <v>42153</v>
      </c>
      <c r="BW36" s="48">
        <v>1</v>
      </c>
      <c r="BX36" s="48" t="s">
        <v>3</v>
      </c>
      <c r="BY36" s="48">
        <v>1</v>
      </c>
      <c r="BZ36" s="48">
        <v>0</v>
      </c>
      <c r="CA36" s="48">
        <v>0</v>
      </c>
      <c r="CC36" s="313">
        <v>42519</v>
      </c>
      <c r="CD36" s="314">
        <v>1</v>
      </c>
      <c r="CE36" s="314" t="s">
        <v>3</v>
      </c>
      <c r="CF36" s="314">
        <v>1</v>
      </c>
      <c r="CG36" s="314">
        <v>0</v>
      </c>
      <c r="CH36" s="314">
        <v>0</v>
      </c>
      <c r="CJ36" s="946">
        <v>42884</v>
      </c>
      <c r="CK36" s="947">
        <v>0</v>
      </c>
      <c r="CL36" s="947" t="s">
        <v>3</v>
      </c>
      <c r="CM36" s="947" t="s">
        <v>3</v>
      </c>
      <c r="CN36" s="947">
        <v>0</v>
      </c>
      <c r="CO36" s="947">
        <v>0</v>
      </c>
      <c r="CQ36" s="1195">
        <v>43249</v>
      </c>
      <c r="CR36" s="1196">
        <v>2</v>
      </c>
      <c r="CS36" s="1196">
        <v>2</v>
      </c>
      <c r="CT36" s="1196" t="s">
        <v>3</v>
      </c>
      <c r="CU36" s="1196">
        <v>0</v>
      </c>
      <c r="CV36" s="1196">
        <v>0</v>
      </c>
      <c r="CX36" s="1333">
        <v>43614</v>
      </c>
      <c r="CY36" s="1334">
        <v>2</v>
      </c>
      <c r="CZ36" s="1334">
        <v>1</v>
      </c>
      <c r="DA36" s="1334">
        <v>1</v>
      </c>
      <c r="DB36" s="1334">
        <v>0</v>
      </c>
      <c r="DC36" s="1334">
        <v>0</v>
      </c>
      <c r="DE36" s="1849">
        <v>43980</v>
      </c>
      <c r="DF36" s="1850">
        <v>5</v>
      </c>
      <c r="DG36" s="1850">
        <v>1</v>
      </c>
      <c r="DH36" s="1850">
        <v>2</v>
      </c>
      <c r="DI36" s="1850">
        <v>0</v>
      </c>
      <c r="DJ36" s="1850">
        <v>2</v>
      </c>
    </row>
    <row r="37" spans="1:121" ht="14.5" x14ac:dyDescent="0.35">
      <c r="A37" s="6">
        <v>40328</v>
      </c>
      <c r="C37" s="10">
        <v>37771</v>
      </c>
      <c r="D37" s="11">
        <v>34</v>
      </c>
      <c r="E37" s="11">
        <v>1</v>
      </c>
      <c r="F37" s="11">
        <v>33</v>
      </c>
      <c r="H37" s="10">
        <v>38137</v>
      </c>
      <c r="I37" s="11">
        <v>9</v>
      </c>
      <c r="J37" s="11" t="s">
        <v>3</v>
      </c>
      <c r="K37" s="11">
        <v>9</v>
      </c>
      <c r="M37" s="7">
        <v>38502</v>
      </c>
      <c r="N37" s="8">
        <v>25</v>
      </c>
      <c r="O37" s="8">
        <v>5</v>
      </c>
      <c r="P37" s="8">
        <v>20</v>
      </c>
      <c r="R37" s="138">
        <v>38867</v>
      </c>
      <c r="S37" s="130">
        <v>40</v>
      </c>
      <c r="T37" s="130">
        <v>5</v>
      </c>
      <c r="U37" s="130">
        <v>35</v>
      </c>
      <c r="V37" s="130">
        <v>0</v>
      </c>
      <c r="X37" s="137">
        <v>39232</v>
      </c>
      <c r="Y37" s="132">
        <v>10</v>
      </c>
      <c r="Z37" s="132">
        <v>1</v>
      </c>
      <c r="AA37" s="132">
        <v>0</v>
      </c>
      <c r="AC37" s="137">
        <v>39598</v>
      </c>
      <c r="AD37" s="132">
        <v>6</v>
      </c>
      <c r="AE37" s="132" t="s">
        <v>3</v>
      </c>
      <c r="AF37" s="132">
        <v>4</v>
      </c>
      <c r="AG37" s="132">
        <v>2</v>
      </c>
      <c r="AI37" s="102">
        <v>39963</v>
      </c>
      <c r="AJ37" s="101">
        <v>6</v>
      </c>
      <c r="AK37" s="101" t="s">
        <v>3</v>
      </c>
      <c r="AL37" s="101">
        <v>6</v>
      </c>
      <c r="AM37" s="101">
        <v>0</v>
      </c>
      <c r="AO37" s="104">
        <v>40328</v>
      </c>
      <c r="AP37" s="72">
        <v>0</v>
      </c>
      <c r="AQ37" s="72" t="s">
        <v>3</v>
      </c>
      <c r="AR37" s="72">
        <v>0</v>
      </c>
      <c r="AS37" s="72">
        <v>0</v>
      </c>
      <c r="AT37" s="22"/>
      <c r="AU37" s="104">
        <v>40693</v>
      </c>
      <c r="AV37" s="72">
        <v>0</v>
      </c>
      <c r="AW37" s="72" t="s">
        <v>3</v>
      </c>
      <c r="AX37" s="72">
        <v>0</v>
      </c>
      <c r="AY37" s="72">
        <v>0</v>
      </c>
      <c r="AZ37" s="68"/>
      <c r="BA37" s="67">
        <v>41059</v>
      </c>
      <c r="BB37" s="68">
        <v>0</v>
      </c>
      <c r="BC37" s="68" t="s">
        <v>3</v>
      </c>
      <c r="BD37" s="68" t="s">
        <v>3</v>
      </c>
      <c r="BE37" s="68">
        <v>0</v>
      </c>
      <c r="BF37" s="68">
        <v>0</v>
      </c>
      <c r="BH37" s="67">
        <v>41424</v>
      </c>
      <c r="BI37" s="68">
        <v>0</v>
      </c>
      <c r="BJ37" s="68" t="s">
        <v>3</v>
      </c>
      <c r="BK37" s="68" t="s">
        <v>3</v>
      </c>
      <c r="BL37" s="68">
        <v>0</v>
      </c>
      <c r="BM37" s="68">
        <v>0</v>
      </c>
      <c r="BO37" s="47">
        <v>41789</v>
      </c>
      <c r="BP37" s="48">
        <v>2</v>
      </c>
      <c r="BQ37" s="48" t="s">
        <v>3</v>
      </c>
      <c r="BR37" s="48">
        <v>1</v>
      </c>
      <c r="BS37" s="48">
        <v>0</v>
      </c>
      <c r="BT37" s="48">
        <v>1</v>
      </c>
      <c r="BV37" s="47">
        <v>42154</v>
      </c>
      <c r="BW37" s="48">
        <v>3</v>
      </c>
      <c r="BX37" s="48">
        <v>1</v>
      </c>
      <c r="BY37" s="48">
        <v>2</v>
      </c>
      <c r="BZ37" s="48">
        <v>0</v>
      </c>
      <c r="CA37" s="48">
        <v>0</v>
      </c>
      <c r="CC37" s="313">
        <v>42520</v>
      </c>
      <c r="CD37" s="314">
        <v>0</v>
      </c>
      <c r="CE37" s="314" t="s">
        <v>3</v>
      </c>
      <c r="CF37" s="314" t="s">
        <v>3</v>
      </c>
      <c r="CG37" s="314">
        <v>0</v>
      </c>
      <c r="CH37" s="314">
        <v>0</v>
      </c>
      <c r="CJ37" s="946">
        <v>42885</v>
      </c>
      <c r="CK37" s="947">
        <v>1</v>
      </c>
      <c r="CL37" s="947" t="s">
        <v>3</v>
      </c>
      <c r="CM37" s="947">
        <v>1</v>
      </c>
      <c r="CN37" s="947">
        <v>0</v>
      </c>
      <c r="CO37" s="947">
        <v>0</v>
      </c>
      <c r="CQ37" s="1195">
        <v>43250</v>
      </c>
      <c r="CR37" s="1196">
        <v>0</v>
      </c>
      <c r="CS37" s="1196" t="s">
        <v>3</v>
      </c>
      <c r="CT37" s="1196" t="s">
        <v>3</v>
      </c>
      <c r="CU37" s="1196">
        <v>0</v>
      </c>
      <c r="CV37" s="1196">
        <v>0</v>
      </c>
      <c r="CX37" s="1333">
        <v>43615</v>
      </c>
      <c r="CY37" s="1334">
        <v>12</v>
      </c>
      <c r="CZ37" s="1334">
        <v>6</v>
      </c>
      <c r="DA37" s="1334">
        <v>6</v>
      </c>
      <c r="DB37" s="1334">
        <v>0</v>
      </c>
      <c r="DC37" s="1334">
        <v>0</v>
      </c>
      <c r="DE37" s="1849">
        <v>43981</v>
      </c>
      <c r="DF37" s="1850">
        <v>5</v>
      </c>
      <c r="DG37" s="1850">
        <v>3</v>
      </c>
      <c r="DH37" s="1850">
        <v>2</v>
      </c>
      <c r="DI37" s="1850">
        <v>0</v>
      </c>
      <c r="DJ37" s="1850">
        <v>0</v>
      </c>
    </row>
    <row r="38" spans="1:121" ht="14.5" x14ac:dyDescent="0.35">
      <c r="A38" s="6">
        <v>40329</v>
      </c>
      <c r="C38" s="10">
        <v>37772</v>
      </c>
      <c r="D38" s="11">
        <v>3</v>
      </c>
      <c r="E38" s="11" t="s">
        <v>3</v>
      </c>
      <c r="F38" s="11">
        <v>3</v>
      </c>
      <c r="H38" s="10">
        <v>38138</v>
      </c>
      <c r="I38" s="11">
        <v>12</v>
      </c>
      <c r="J38" s="11" t="s">
        <v>3</v>
      </c>
      <c r="K38" s="11">
        <v>12</v>
      </c>
      <c r="M38" s="7">
        <v>38503</v>
      </c>
      <c r="N38" s="8">
        <v>2</v>
      </c>
      <c r="O38" s="8" t="s">
        <v>3</v>
      </c>
      <c r="P38" s="8">
        <v>2</v>
      </c>
      <c r="R38" s="138">
        <v>38868</v>
      </c>
      <c r="S38" s="130">
        <v>10</v>
      </c>
      <c r="T38" s="130">
        <v>1</v>
      </c>
      <c r="U38" s="130">
        <v>9</v>
      </c>
      <c r="V38" s="130">
        <v>0</v>
      </c>
      <c r="X38" s="137">
        <v>39233</v>
      </c>
      <c r="Y38" s="132">
        <v>3</v>
      </c>
      <c r="Z38" s="132">
        <v>2</v>
      </c>
      <c r="AA38" s="132">
        <v>0</v>
      </c>
      <c r="AC38" s="137">
        <v>39599</v>
      </c>
      <c r="AD38" s="132">
        <v>2</v>
      </c>
      <c r="AE38" s="132" t="s">
        <v>3</v>
      </c>
      <c r="AF38" s="132">
        <v>2</v>
      </c>
      <c r="AG38" s="132">
        <v>0</v>
      </c>
      <c r="AI38" s="102">
        <v>39964</v>
      </c>
      <c r="AJ38" s="101">
        <v>0</v>
      </c>
      <c r="AK38" s="101" t="s">
        <v>3</v>
      </c>
      <c r="AL38" s="101">
        <v>0</v>
      </c>
      <c r="AM38" s="101">
        <v>0</v>
      </c>
      <c r="AO38" s="104">
        <v>40329</v>
      </c>
      <c r="AP38" s="72">
        <v>3</v>
      </c>
      <c r="AQ38" s="72" t="s">
        <v>3</v>
      </c>
      <c r="AR38" s="72">
        <v>3</v>
      </c>
      <c r="AS38" s="72">
        <v>0</v>
      </c>
      <c r="AT38" s="22"/>
      <c r="AU38" s="104">
        <v>40694</v>
      </c>
      <c r="AV38" s="72">
        <v>1</v>
      </c>
      <c r="AW38" s="72" t="s">
        <v>3</v>
      </c>
      <c r="AX38" s="72">
        <v>1</v>
      </c>
      <c r="AY38" s="72">
        <v>0</v>
      </c>
      <c r="AZ38" s="68"/>
      <c r="BA38" s="67">
        <v>41060</v>
      </c>
      <c r="BB38" s="68">
        <v>1</v>
      </c>
      <c r="BC38" s="68">
        <v>1</v>
      </c>
      <c r="BD38" s="68" t="s">
        <v>3</v>
      </c>
      <c r="BE38" s="68">
        <v>0</v>
      </c>
      <c r="BF38" s="68">
        <v>0</v>
      </c>
      <c r="BH38" s="67">
        <v>41425</v>
      </c>
      <c r="BI38" s="68">
        <v>2</v>
      </c>
      <c r="BJ38" s="68" t="s">
        <v>3</v>
      </c>
      <c r="BK38" s="68">
        <v>2</v>
      </c>
      <c r="BL38" s="68">
        <v>0</v>
      </c>
      <c r="BM38" s="68">
        <v>0</v>
      </c>
      <c r="BO38" s="47">
        <v>41790</v>
      </c>
      <c r="BP38" s="48">
        <v>3</v>
      </c>
      <c r="BQ38" s="48" t="s">
        <v>3</v>
      </c>
      <c r="BR38" s="48">
        <v>3</v>
      </c>
      <c r="BS38" s="48">
        <v>0</v>
      </c>
      <c r="BT38" s="48">
        <v>0</v>
      </c>
      <c r="BV38" s="47">
        <v>42155</v>
      </c>
      <c r="BW38" s="48">
        <v>1</v>
      </c>
      <c r="BX38" s="48" t="s">
        <v>3</v>
      </c>
      <c r="BY38" s="48" t="s">
        <v>3</v>
      </c>
      <c r="BZ38" s="48">
        <v>0</v>
      </c>
      <c r="CA38" s="48">
        <v>1</v>
      </c>
      <c r="CC38" s="313">
        <v>42521</v>
      </c>
      <c r="CD38" s="314">
        <v>1</v>
      </c>
      <c r="CE38" s="314" t="s">
        <v>3</v>
      </c>
      <c r="CF38" s="314">
        <v>1</v>
      </c>
      <c r="CG38" s="314">
        <v>0</v>
      </c>
      <c r="CH38" s="314">
        <v>0</v>
      </c>
      <c r="CJ38" s="946">
        <v>42886</v>
      </c>
      <c r="CK38" s="947">
        <v>0</v>
      </c>
      <c r="CL38" s="947" t="s">
        <v>3</v>
      </c>
      <c r="CM38" s="947" t="s">
        <v>3</v>
      </c>
      <c r="CN38" s="947">
        <v>0</v>
      </c>
      <c r="CO38" s="947">
        <v>0</v>
      </c>
      <c r="CQ38" s="1195">
        <v>43251</v>
      </c>
      <c r="CR38" s="1196">
        <v>1</v>
      </c>
      <c r="CS38" s="1196">
        <v>1</v>
      </c>
      <c r="CT38" s="1196" t="s">
        <v>3</v>
      </c>
      <c r="CU38" s="1196">
        <v>0</v>
      </c>
      <c r="CV38" s="1196">
        <v>0</v>
      </c>
      <c r="CX38" s="1333">
        <v>43616</v>
      </c>
      <c r="CY38" s="1334">
        <v>15</v>
      </c>
      <c r="CZ38" s="1334">
        <v>3</v>
      </c>
      <c r="DA38" s="1334">
        <v>11</v>
      </c>
      <c r="DB38" s="1334">
        <v>1</v>
      </c>
      <c r="DC38" s="1334">
        <v>0</v>
      </c>
      <c r="DE38" s="1849">
        <v>43982</v>
      </c>
      <c r="DF38" s="1850">
        <v>0</v>
      </c>
      <c r="DG38" s="1850" t="s">
        <v>3</v>
      </c>
      <c r="DH38" s="1850" t="s">
        <v>3</v>
      </c>
      <c r="DI38" s="1850">
        <v>0</v>
      </c>
      <c r="DJ38" s="1850">
        <v>0</v>
      </c>
    </row>
    <row r="39" spans="1:121" s="19" customFormat="1" ht="14.5" x14ac:dyDescent="0.35">
      <c r="A39" s="12">
        <v>40330</v>
      </c>
      <c r="B39" s="13"/>
      <c r="C39" s="13"/>
      <c r="D39" s="13"/>
      <c r="E39" s="13"/>
      <c r="F39" s="13"/>
      <c r="G39" s="13"/>
      <c r="H39" s="13"/>
      <c r="I39" s="13"/>
      <c r="J39" s="13"/>
      <c r="K39" s="13"/>
      <c r="L39" s="13"/>
      <c r="M39" s="17">
        <v>38504</v>
      </c>
      <c r="N39" s="18">
        <v>13</v>
      </c>
      <c r="O39" s="18">
        <v>1</v>
      </c>
      <c r="P39" s="18">
        <v>12</v>
      </c>
      <c r="Q39" s="13"/>
      <c r="R39" s="236">
        <v>38869</v>
      </c>
      <c r="S39" s="237">
        <v>19</v>
      </c>
      <c r="T39" s="237">
        <v>1</v>
      </c>
      <c r="U39" s="237">
        <v>17</v>
      </c>
      <c r="V39" s="237">
        <v>1</v>
      </c>
      <c r="W39" s="118"/>
      <c r="X39" s="136">
        <v>39234</v>
      </c>
      <c r="Y39" s="131">
        <v>4</v>
      </c>
      <c r="Z39" s="131" t="s">
        <v>3</v>
      </c>
      <c r="AA39" s="131">
        <v>0</v>
      </c>
      <c r="AB39" s="13"/>
      <c r="AC39" s="136">
        <v>39600</v>
      </c>
      <c r="AD39" s="131">
        <v>1</v>
      </c>
      <c r="AE39" s="131" t="s">
        <v>3</v>
      </c>
      <c r="AF39" s="131">
        <v>1</v>
      </c>
      <c r="AG39" s="131">
        <v>0</v>
      </c>
      <c r="AH39" s="118"/>
      <c r="AI39" s="133">
        <v>39965</v>
      </c>
      <c r="AJ39" s="134">
        <v>3</v>
      </c>
      <c r="AK39" s="134" t="s">
        <v>3</v>
      </c>
      <c r="AL39" s="134">
        <v>3</v>
      </c>
      <c r="AM39" s="134">
        <v>0</v>
      </c>
      <c r="AN39" s="118"/>
      <c r="AO39" s="105">
        <v>40330</v>
      </c>
      <c r="AP39" s="83">
        <v>13</v>
      </c>
      <c r="AQ39" s="83" t="s">
        <v>3</v>
      </c>
      <c r="AR39" s="83">
        <v>12</v>
      </c>
      <c r="AS39" s="83">
        <v>1</v>
      </c>
      <c r="AT39" s="82"/>
      <c r="AU39" s="105">
        <v>40695</v>
      </c>
      <c r="AV39" s="83">
        <v>0</v>
      </c>
      <c r="AW39" s="83" t="s">
        <v>3</v>
      </c>
      <c r="AX39" s="83">
        <v>0</v>
      </c>
      <c r="AY39" s="83">
        <v>0</v>
      </c>
      <c r="AZ39" s="80"/>
      <c r="BA39" s="79">
        <v>41061</v>
      </c>
      <c r="BB39" s="80">
        <v>4</v>
      </c>
      <c r="BC39" s="80">
        <v>2</v>
      </c>
      <c r="BD39" s="80">
        <v>2</v>
      </c>
      <c r="BE39" s="80">
        <v>0</v>
      </c>
      <c r="BF39" s="80">
        <v>0</v>
      </c>
      <c r="BG39" s="69"/>
      <c r="BH39" s="79">
        <v>41426</v>
      </c>
      <c r="BI39" s="80">
        <v>5</v>
      </c>
      <c r="BJ39" s="80">
        <v>1</v>
      </c>
      <c r="BK39" s="80">
        <v>4</v>
      </c>
      <c r="BL39" s="80">
        <v>0</v>
      </c>
      <c r="BM39" s="80">
        <v>0</v>
      </c>
      <c r="BN39" s="49"/>
      <c r="BO39" s="191">
        <v>41791</v>
      </c>
      <c r="BP39" s="192">
        <v>0</v>
      </c>
      <c r="BQ39" s="192" t="s">
        <v>3</v>
      </c>
      <c r="BR39" s="192" t="s">
        <v>3</v>
      </c>
      <c r="BS39" s="192">
        <v>0</v>
      </c>
      <c r="BT39" s="192">
        <v>0</v>
      </c>
      <c r="BU39" s="49"/>
      <c r="BV39" s="191">
        <v>42156</v>
      </c>
      <c r="BW39" s="192">
        <v>1</v>
      </c>
      <c r="BX39" s="192" t="s">
        <v>3</v>
      </c>
      <c r="BY39" s="192" t="s">
        <v>3</v>
      </c>
      <c r="BZ39" s="192">
        <v>0</v>
      </c>
      <c r="CA39" s="192">
        <v>1</v>
      </c>
      <c r="CC39" s="338">
        <v>42522</v>
      </c>
      <c r="CD39" s="339">
        <v>2</v>
      </c>
      <c r="CE39" s="339" t="s">
        <v>3</v>
      </c>
      <c r="CF39" s="339">
        <v>2</v>
      </c>
      <c r="CG39" s="339">
        <v>0</v>
      </c>
      <c r="CH39" s="339">
        <v>0</v>
      </c>
      <c r="CI39" s="49"/>
      <c r="CJ39" s="949">
        <v>42887</v>
      </c>
      <c r="CK39" s="950">
        <v>1</v>
      </c>
      <c r="CL39" s="950">
        <v>1</v>
      </c>
      <c r="CM39" s="950" t="s">
        <v>3</v>
      </c>
      <c r="CN39" s="950">
        <v>0</v>
      </c>
      <c r="CO39" s="950">
        <v>0</v>
      </c>
      <c r="CQ39" s="1197">
        <v>43252</v>
      </c>
      <c r="CR39" s="1198">
        <v>2</v>
      </c>
      <c r="CS39" s="1198">
        <v>1</v>
      </c>
      <c r="CT39" s="1198" t="s">
        <v>3</v>
      </c>
      <c r="CU39" s="1198">
        <v>0</v>
      </c>
      <c r="CV39" s="1198">
        <v>1</v>
      </c>
      <c r="CW39" s="49"/>
      <c r="CX39" s="1335">
        <v>43617</v>
      </c>
      <c r="CY39" s="1336">
        <v>2</v>
      </c>
      <c r="CZ39" s="1336">
        <v>1</v>
      </c>
      <c r="DA39" s="1336">
        <v>1</v>
      </c>
      <c r="DB39" s="1336">
        <v>0</v>
      </c>
      <c r="DC39" s="1336">
        <v>0</v>
      </c>
      <c r="DD39" s="49"/>
      <c r="DE39" s="1863">
        <v>43983</v>
      </c>
      <c r="DF39" s="1864">
        <v>7</v>
      </c>
      <c r="DG39" s="1864">
        <v>4</v>
      </c>
      <c r="DH39" s="1864">
        <v>1</v>
      </c>
      <c r="DI39" s="1864">
        <v>0</v>
      </c>
      <c r="DJ39" s="1864">
        <v>2</v>
      </c>
      <c r="DK39" s="49"/>
      <c r="DL39" s="49"/>
      <c r="DM39" s="49"/>
      <c r="DN39" s="49"/>
      <c r="DO39" s="49"/>
      <c r="DP39" s="49"/>
      <c r="DQ39" s="49"/>
    </row>
    <row r="40" spans="1:121" ht="14.5" x14ac:dyDescent="0.35">
      <c r="A40" s="6">
        <v>40331</v>
      </c>
      <c r="C40" s="10">
        <v>37774</v>
      </c>
      <c r="D40" s="11">
        <v>43</v>
      </c>
      <c r="E40" s="11">
        <v>3</v>
      </c>
      <c r="F40" s="11">
        <v>40</v>
      </c>
      <c r="H40" s="10">
        <v>38140</v>
      </c>
      <c r="I40" s="11">
        <v>14</v>
      </c>
      <c r="J40" s="11">
        <v>1</v>
      </c>
      <c r="K40" s="11">
        <v>13</v>
      </c>
      <c r="M40" s="7">
        <v>38505</v>
      </c>
      <c r="N40" s="8">
        <v>32</v>
      </c>
      <c r="O40" s="8">
        <v>6</v>
      </c>
      <c r="P40" s="8">
        <v>26</v>
      </c>
      <c r="R40" s="138">
        <v>38870</v>
      </c>
      <c r="S40" s="130">
        <v>73</v>
      </c>
      <c r="T40" s="130">
        <v>8</v>
      </c>
      <c r="U40" s="130">
        <v>65</v>
      </c>
      <c r="V40" s="130">
        <v>0</v>
      </c>
      <c r="X40" s="137">
        <v>39235</v>
      </c>
      <c r="Y40" s="132">
        <v>16</v>
      </c>
      <c r="Z40" s="132" t="s">
        <v>3</v>
      </c>
      <c r="AA40" s="132">
        <v>1</v>
      </c>
      <c r="AC40" s="137">
        <v>39601</v>
      </c>
      <c r="AD40" s="132">
        <v>11</v>
      </c>
      <c r="AE40" s="132">
        <v>1</v>
      </c>
      <c r="AF40" s="132">
        <v>9</v>
      </c>
      <c r="AG40" s="132">
        <v>1</v>
      </c>
      <c r="AI40" s="102">
        <v>39966</v>
      </c>
      <c r="AJ40" s="101">
        <v>23</v>
      </c>
      <c r="AK40" s="101">
        <v>6</v>
      </c>
      <c r="AL40" s="101">
        <v>17</v>
      </c>
      <c r="AM40" s="101">
        <v>0</v>
      </c>
      <c r="AO40" s="104">
        <v>40331</v>
      </c>
      <c r="AP40" s="72">
        <v>0</v>
      </c>
      <c r="AQ40" s="72" t="s">
        <v>3</v>
      </c>
      <c r="AR40" s="72">
        <v>0</v>
      </c>
      <c r="AS40" s="72">
        <v>0</v>
      </c>
      <c r="AT40" s="22"/>
      <c r="AU40" s="104">
        <v>40696</v>
      </c>
      <c r="AV40" s="72">
        <v>0</v>
      </c>
      <c r="AW40" s="72" t="s">
        <v>3</v>
      </c>
      <c r="AX40" s="72">
        <v>0</v>
      </c>
      <c r="AY40" s="72">
        <v>0</v>
      </c>
      <c r="AZ40" s="68"/>
      <c r="BA40" s="67">
        <v>41062</v>
      </c>
      <c r="BB40" s="68">
        <v>0</v>
      </c>
      <c r="BC40" s="68" t="s">
        <v>3</v>
      </c>
      <c r="BD40" s="68" t="s">
        <v>3</v>
      </c>
      <c r="BE40" s="68">
        <v>0</v>
      </c>
      <c r="BF40" s="68">
        <v>0</v>
      </c>
      <c r="BH40" s="67">
        <v>41427</v>
      </c>
      <c r="BI40" s="68">
        <v>0</v>
      </c>
      <c r="BJ40" s="68" t="s">
        <v>3</v>
      </c>
      <c r="BK40" s="68" t="s">
        <v>3</v>
      </c>
      <c r="BL40" s="68">
        <v>0</v>
      </c>
      <c r="BM40" s="68">
        <v>0</v>
      </c>
      <c r="BO40" s="47">
        <v>41792</v>
      </c>
      <c r="BP40" s="48">
        <v>1</v>
      </c>
      <c r="BQ40" s="48" t="s">
        <v>3</v>
      </c>
      <c r="BR40" s="48">
        <v>1</v>
      </c>
      <c r="BS40" s="48">
        <v>0</v>
      </c>
      <c r="BT40" s="48">
        <v>0</v>
      </c>
      <c r="BV40" s="47">
        <v>42157</v>
      </c>
      <c r="BW40" s="48">
        <v>3</v>
      </c>
      <c r="BX40" s="48" t="s">
        <v>3</v>
      </c>
      <c r="BY40" s="48">
        <v>2</v>
      </c>
      <c r="BZ40" s="48">
        <v>1</v>
      </c>
      <c r="CA40" s="48">
        <v>0</v>
      </c>
      <c r="CC40" s="313">
        <v>42523</v>
      </c>
      <c r="CD40" s="314">
        <v>1</v>
      </c>
      <c r="CE40" s="314" t="s">
        <v>3</v>
      </c>
      <c r="CF40" s="314">
        <v>1</v>
      </c>
      <c r="CG40" s="314">
        <v>0</v>
      </c>
      <c r="CH40" s="314">
        <v>0</v>
      </c>
      <c r="CJ40" s="946">
        <v>42888</v>
      </c>
      <c r="CK40" s="947">
        <v>3</v>
      </c>
      <c r="CL40" s="947">
        <v>2</v>
      </c>
      <c r="CM40" s="947">
        <v>1</v>
      </c>
      <c r="CN40" s="947">
        <v>0</v>
      </c>
      <c r="CO40" s="947">
        <v>0</v>
      </c>
      <c r="CQ40" s="1195">
        <v>43253</v>
      </c>
      <c r="CR40" s="1196">
        <v>1</v>
      </c>
      <c r="CS40" s="1196">
        <v>1</v>
      </c>
      <c r="CT40" s="1196" t="s">
        <v>3</v>
      </c>
      <c r="CU40" s="1196">
        <v>0</v>
      </c>
      <c r="CV40" s="1196">
        <v>0</v>
      </c>
      <c r="CX40" s="1333">
        <v>43618</v>
      </c>
      <c r="CY40" s="1334">
        <v>4</v>
      </c>
      <c r="CZ40" s="1334">
        <v>3</v>
      </c>
      <c r="DA40" s="1334" t="s">
        <v>3</v>
      </c>
      <c r="DB40" s="1334">
        <v>1</v>
      </c>
      <c r="DC40" s="1334">
        <v>0</v>
      </c>
      <c r="DE40" s="1849">
        <v>43984</v>
      </c>
      <c r="DF40" s="1850">
        <v>16</v>
      </c>
      <c r="DG40" s="1850">
        <v>9</v>
      </c>
      <c r="DH40" s="1850">
        <v>5</v>
      </c>
      <c r="DI40" s="1850">
        <v>1</v>
      </c>
      <c r="DJ40" s="1850">
        <v>1</v>
      </c>
    </row>
    <row r="41" spans="1:121" ht="14.5" x14ac:dyDescent="0.35">
      <c r="A41" s="6">
        <v>40332</v>
      </c>
      <c r="C41" s="10">
        <v>37775</v>
      </c>
      <c r="D41" s="11">
        <v>5</v>
      </c>
      <c r="E41" s="11" t="s">
        <v>3</v>
      </c>
      <c r="F41" s="11">
        <v>5</v>
      </c>
      <c r="H41" s="10">
        <v>38141</v>
      </c>
      <c r="I41" s="11">
        <v>21</v>
      </c>
      <c r="J41" s="11" t="s">
        <v>3</v>
      </c>
      <c r="K41" s="11">
        <v>21</v>
      </c>
      <c r="M41" s="7">
        <v>38506</v>
      </c>
      <c r="N41" s="8">
        <v>6</v>
      </c>
      <c r="O41" s="8">
        <v>3</v>
      </c>
      <c r="P41" s="8">
        <v>3</v>
      </c>
      <c r="R41" s="138">
        <v>38871</v>
      </c>
      <c r="S41" s="130">
        <v>4</v>
      </c>
      <c r="T41" s="130">
        <v>1</v>
      </c>
      <c r="U41" s="130">
        <v>3</v>
      </c>
      <c r="V41" s="130">
        <v>0</v>
      </c>
      <c r="X41" s="137">
        <v>39236</v>
      </c>
      <c r="Y41" s="132">
        <v>1</v>
      </c>
      <c r="Z41" s="132" t="s">
        <v>3</v>
      </c>
      <c r="AA41" s="132">
        <v>0</v>
      </c>
      <c r="AC41" s="137">
        <v>39602</v>
      </c>
      <c r="AD41" s="132">
        <v>0</v>
      </c>
      <c r="AE41" s="132" t="s">
        <v>3</v>
      </c>
      <c r="AF41" s="132">
        <v>0</v>
      </c>
      <c r="AG41" s="132">
        <v>0</v>
      </c>
      <c r="AI41" s="102">
        <v>39967</v>
      </c>
      <c r="AJ41" s="101">
        <v>0</v>
      </c>
      <c r="AK41" s="101" t="s">
        <v>3</v>
      </c>
      <c r="AL41" s="101">
        <v>0</v>
      </c>
      <c r="AM41" s="101">
        <v>0</v>
      </c>
      <c r="AO41" s="104">
        <v>40332</v>
      </c>
      <c r="AP41" s="72">
        <v>2</v>
      </c>
      <c r="AQ41" s="72" t="s">
        <v>3</v>
      </c>
      <c r="AR41" s="72">
        <v>2</v>
      </c>
      <c r="AS41" s="72">
        <v>0</v>
      </c>
      <c r="AT41" s="22"/>
      <c r="AU41" s="104">
        <v>40697</v>
      </c>
      <c r="AV41" s="72">
        <v>3</v>
      </c>
      <c r="AW41" s="72" t="s">
        <v>3</v>
      </c>
      <c r="AX41" s="72">
        <v>3</v>
      </c>
      <c r="AY41" s="72">
        <v>0</v>
      </c>
      <c r="AZ41" s="68"/>
      <c r="BA41" s="67">
        <v>41063</v>
      </c>
      <c r="BB41" s="68">
        <v>0</v>
      </c>
      <c r="BC41" s="68" t="s">
        <v>3</v>
      </c>
      <c r="BD41" s="68" t="s">
        <v>3</v>
      </c>
      <c r="BE41" s="68">
        <v>0</v>
      </c>
      <c r="BF41" s="68">
        <v>0</v>
      </c>
      <c r="BH41" s="67">
        <v>41428</v>
      </c>
      <c r="BI41" s="68">
        <v>0</v>
      </c>
      <c r="BJ41" s="68" t="s">
        <v>3</v>
      </c>
      <c r="BK41" s="68" t="s">
        <v>3</v>
      </c>
      <c r="BL41" s="68">
        <v>0</v>
      </c>
      <c r="BM41" s="68">
        <v>0</v>
      </c>
      <c r="BO41" s="47">
        <v>41793</v>
      </c>
      <c r="BP41" s="48">
        <v>3</v>
      </c>
      <c r="BQ41" s="48">
        <v>1</v>
      </c>
      <c r="BR41" s="48">
        <v>1</v>
      </c>
      <c r="BS41" s="48">
        <v>0</v>
      </c>
      <c r="BT41" s="48">
        <v>1</v>
      </c>
      <c r="BV41" s="47">
        <v>42158</v>
      </c>
      <c r="BW41" s="48">
        <v>1</v>
      </c>
      <c r="BX41" s="48" t="s">
        <v>3</v>
      </c>
      <c r="BY41" s="48">
        <v>1</v>
      </c>
      <c r="BZ41" s="48">
        <v>0</v>
      </c>
      <c r="CA41" s="48">
        <v>0</v>
      </c>
      <c r="CC41" s="313">
        <v>42524</v>
      </c>
      <c r="CD41" s="314">
        <v>3</v>
      </c>
      <c r="CE41" s="314" t="s">
        <v>3</v>
      </c>
      <c r="CF41" s="314">
        <v>1</v>
      </c>
      <c r="CG41" s="314">
        <v>2</v>
      </c>
      <c r="CH41" s="314">
        <v>0</v>
      </c>
      <c r="CJ41" s="946">
        <v>42889</v>
      </c>
      <c r="CK41" s="947">
        <v>2</v>
      </c>
      <c r="CL41" s="947" t="s">
        <v>3</v>
      </c>
      <c r="CM41" s="947">
        <v>2</v>
      </c>
      <c r="CN41" s="947">
        <v>0</v>
      </c>
      <c r="CO41" s="947">
        <v>0</v>
      </c>
      <c r="CQ41" s="1195">
        <v>43254</v>
      </c>
      <c r="CR41" s="1196">
        <v>3</v>
      </c>
      <c r="CS41" s="1196">
        <v>3</v>
      </c>
      <c r="CT41" s="1196" t="s">
        <v>3</v>
      </c>
      <c r="CU41" s="1196">
        <v>0</v>
      </c>
      <c r="CV41" s="1196">
        <v>0</v>
      </c>
      <c r="CX41" s="1333">
        <v>43619</v>
      </c>
      <c r="CY41" s="1334">
        <v>4</v>
      </c>
      <c r="CZ41" s="1334">
        <v>1</v>
      </c>
      <c r="DA41" s="1334">
        <v>1</v>
      </c>
      <c r="DB41" s="1334">
        <v>2</v>
      </c>
      <c r="DC41" s="1334">
        <v>0</v>
      </c>
      <c r="DE41" s="1849">
        <v>43985</v>
      </c>
      <c r="DF41" s="1850">
        <v>0</v>
      </c>
      <c r="DG41" s="1850" t="s">
        <v>3</v>
      </c>
      <c r="DH41" s="1850" t="s">
        <v>3</v>
      </c>
      <c r="DI41" s="1850">
        <v>0</v>
      </c>
      <c r="DJ41" s="1850">
        <v>0</v>
      </c>
    </row>
    <row r="42" spans="1:121" ht="14.5" x14ac:dyDescent="0.35">
      <c r="A42" s="6">
        <v>40333</v>
      </c>
      <c r="M42" s="7">
        <v>38507</v>
      </c>
      <c r="N42" s="8">
        <v>22</v>
      </c>
      <c r="O42" s="8">
        <v>3</v>
      </c>
      <c r="P42" s="8">
        <v>19</v>
      </c>
      <c r="R42" s="138">
        <v>38872</v>
      </c>
      <c r="S42" s="130">
        <v>21</v>
      </c>
      <c r="T42" s="130">
        <v>1</v>
      </c>
      <c r="U42" s="130">
        <v>20</v>
      </c>
      <c r="V42" s="130">
        <v>0</v>
      </c>
      <c r="X42" s="137">
        <v>39237</v>
      </c>
      <c r="Y42" s="132">
        <v>4</v>
      </c>
      <c r="Z42" s="132" t="s">
        <v>3</v>
      </c>
      <c r="AA42" s="132">
        <v>0</v>
      </c>
      <c r="AC42" s="137">
        <v>39603</v>
      </c>
      <c r="AD42" s="132">
        <v>2</v>
      </c>
      <c r="AE42" s="132" t="s">
        <v>3</v>
      </c>
      <c r="AF42" s="132">
        <v>2</v>
      </c>
      <c r="AG42" s="132">
        <v>0</v>
      </c>
      <c r="AI42" s="102">
        <v>39968</v>
      </c>
      <c r="AJ42" s="101">
        <v>2</v>
      </c>
      <c r="AK42" s="101" t="s">
        <v>3</v>
      </c>
      <c r="AL42" s="101">
        <v>2</v>
      </c>
      <c r="AM42" s="101">
        <v>0</v>
      </c>
      <c r="AO42" s="104">
        <v>40333</v>
      </c>
      <c r="AP42" s="72">
        <v>7</v>
      </c>
      <c r="AQ42" s="72" t="s">
        <v>3</v>
      </c>
      <c r="AR42" s="72">
        <v>7</v>
      </c>
      <c r="AS42" s="72">
        <v>0</v>
      </c>
      <c r="AT42" s="22"/>
      <c r="AU42" s="104">
        <v>40698</v>
      </c>
      <c r="AV42" s="72">
        <v>0</v>
      </c>
      <c r="AW42" s="72" t="s">
        <v>3</v>
      </c>
      <c r="AX42" s="72">
        <v>0</v>
      </c>
      <c r="AY42" s="72">
        <v>0</v>
      </c>
      <c r="AZ42" s="68"/>
      <c r="BA42" s="67">
        <v>41064</v>
      </c>
      <c r="BB42" s="68">
        <v>1</v>
      </c>
      <c r="BC42" s="68">
        <v>1</v>
      </c>
      <c r="BD42" s="68" t="s">
        <v>3</v>
      </c>
      <c r="BE42" s="68">
        <v>0</v>
      </c>
      <c r="BF42" s="68">
        <v>0</v>
      </c>
      <c r="BH42" s="67">
        <v>41429</v>
      </c>
      <c r="BI42" s="68">
        <v>10</v>
      </c>
      <c r="BJ42" s="68" t="s">
        <v>3</v>
      </c>
      <c r="BK42" s="68">
        <v>9</v>
      </c>
      <c r="BL42" s="68">
        <v>0</v>
      </c>
      <c r="BM42" s="68">
        <v>1</v>
      </c>
      <c r="BO42" s="47">
        <v>41794</v>
      </c>
      <c r="BP42" s="48">
        <v>1</v>
      </c>
      <c r="BQ42" s="48" t="s">
        <v>3</v>
      </c>
      <c r="BR42" s="48">
        <v>1</v>
      </c>
      <c r="BS42" s="48">
        <v>0</v>
      </c>
      <c r="BT42" s="48">
        <v>0</v>
      </c>
      <c r="BV42" s="47">
        <v>42159</v>
      </c>
      <c r="BW42" s="48">
        <v>2</v>
      </c>
      <c r="BX42" s="48" t="s">
        <v>3</v>
      </c>
      <c r="BY42" s="48">
        <v>1</v>
      </c>
      <c r="BZ42" s="48">
        <v>0</v>
      </c>
      <c r="CA42" s="48">
        <v>1</v>
      </c>
      <c r="CC42" s="313">
        <v>42525</v>
      </c>
      <c r="CD42" s="314">
        <v>0</v>
      </c>
      <c r="CE42" s="314" t="s">
        <v>3</v>
      </c>
      <c r="CF42" s="314" t="s">
        <v>3</v>
      </c>
      <c r="CG42" s="314">
        <v>0</v>
      </c>
      <c r="CH42" s="314">
        <v>0</v>
      </c>
      <c r="CJ42" s="1166">
        <v>42890</v>
      </c>
      <c r="CK42" s="1167">
        <v>0</v>
      </c>
      <c r="CL42" s="1167" t="s">
        <v>3</v>
      </c>
      <c r="CM42" s="1167" t="s">
        <v>3</v>
      </c>
      <c r="CN42" s="1167">
        <v>0</v>
      </c>
      <c r="CO42" s="1167">
        <v>0</v>
      </c>
      <c r="CQ42" s="1195">
        <v>43255</v>
      </c>
      <c r="CR42" s="1196">
        <v>4</v>
      </c>
      <c r="CS42" s="1196">
        <v>4</v>
      </c>
      <c r="CT42" s="1196" t="s">
        <v>3</v>
      </c>
      <c r="CU42" s="1196">
        <v>0</v>
      </c>
      <c r="CV42" s="1196">
        <v>0</v>
      </c>
      <c r="CX42" s="1333">
        <v>43620</v>
      </c>
      <c r="CY42" s="1334">
        <v>0</v>
      </c>
      <c r="CZ42" s="1334" t="s">
        <v>3</v>
      </c>
      <c r="DA42" s="1334" t="s">
        <v>3</v>
      </c>
      <c r="DB42" s="1334">
        <v>0</v>
      </c>
      <c r="DC42" s="1334">
        <v>0</v>
      </c>
      <c r="DE42" s="1849">
        <v>43986</v>
      </c>
      <c r="DF42" s="1850">
        <v>2</v>
      </c>
      <c r="DG42" s="1850">
        <v>1</v>
      </c>
      <c r="DH42" s="1850">
        <v>1</v>
      </c>
      <c r="DI42" s="1850">
        <v>0</v>
      </c>
      <c r="DJ42" s="1850">
        <v>0</v>
      </c>
    </row>
    <row r="43" spans="1:121" ht="14.5" x14ac:dyDescent="0.35">
      <c r="A43" s="6">
        <v>40334</v>
      </c>
      <c r="C43" s="10">
        <v>37777</v>
      </c>
      <c r="D43" s="11">
        <v>40</v>
      </c>
      <c r="E43" s="11">
        <v>2</v>
      </c>
      <c r="F43" s="11">
        <v>38</v>
      </c>
      <c r="H43" s="10">
        <v>38143</v>
      </c>
      <c r="I43" s="11">
        <v>11</v>
      </c>
      <c r="J43" s="11">
        <v>1</v>
      </c>
      <c r="K43" s="11">
        <v>10</v>
      </c>
      <c r="M43" s="7">
        <v>38508</v>
      </c>
      <c r="N43" s="8">
        <v>47</v>
      </c>
      <c r="O43" s="8">
        <v>9</v>
      </c>
      <c r="P43" s="8">
        <v>38</v>
      </c>
      <c r="R43" s="138">
        <v>38873</v>
      </c>
      <c r="S43" s="130">
        <v>89</v>
      </c>
      <c r="T43" s="130">
        <v>17</v>
      </c>
      <c r="U43" s="130">
        <v>71</v>
      </c>
      <c r="V43" s="130">
        <v>1</v>
      </c>
      <c r="X43" s="137">
        <v>39238</v>
      </c>
      <c r="Y43" s="132">
        <v>9</v>
      </c>
      <c r="Z43" s="132">
        <v>1</v>
      </c>
      <c r="AA43" s="132">
        <v>0</v>
      </c>
      <c r="AC43" s="137">
        <v>39604</v>
      </c>
      <c r="AD43" s="132">
        <v>8</v>
      </c>
      <c r="AE43" s="132">
        <v>1</v>
      </c>
      <c r="AF43" s="132">
        <v>7</v>
      </c>
      <c r="AG43" s="132">
        <v>0</v>
      </c>
      <c r="AI43" s="102">
        <v>39969</v>
      </c>
      <c r="AJ43" s="101">
        <v>12</v>
      </c>
      <c r="AK43" s="101" t="s">
        <v>3</v>
      </c>
      <c r="AL43" s="101">
        <v>11</v>
      </c>
      <c r="AM43" s="101">
        <v>1</v>
      </c>
      <c r="AO43" s="104">
        <v>40334</v>
      </c>
      <c r="AP43" s="72">
        <v>0</v>
      </c>
      <c r="AQ43" s="72" t="s">
        <v>3</v>
      </c>
      <c r="AR43" s="72">
        <v>0</v>
      </c>
      <c r="AS43" s="72">
        <v>0</v>
      </c>
      <c r="AT43" s="22"/>
      <c r="AU43" s="104">
        <v>40699</v>
      </c>
      <c r="AV43" s="72">
        <v>1</v>
      </c>
      <c r="AW43" s="72" t="s">
        <v>3</v>
      </c>
      <c r="AX43" s="72">
        <v>1</v>
      </c>
      <c r="AY43" s="72">
        <v>0</v>
      </c>
      <c r="AZ43" s="68"/>
      <c r="BA43" s="67">
        <v>41065</v>
      </c>
      <c r="BB43" s="68">
        <v>0</v>
      </c>
      <c r="BC43" s="68" t="s">
        <v>3</v>
      </c>
      <c r="BD43" s="68" t="s">
        <v>3</v>
      </c>
      <c r="BE43" s="68">
        <v>0</v>
      </c>
      <c r="BF43" s="68">
        <v>0</v>
      </c>
      <c r="BH43" s="67">
        <v>41430</v>
      </c>
      <c r="BI43" s="68">
        <v>0</v>
      </c>
      <c r="BJ43" s="68" t="s">
        <v>3</v>
      </c>
      <c r="BK43" s="68" t="s">
        <v>3</v>
      </c>
      <c r="BL43" s="68">
        <v>0</v>
      </c>
      <c r="BM43" s="68">
        <v>0</v>
      </c>
      <c r="BO43" s="47">
        <v>41795</v>
      </c>
      <c r="BP43" s="48">
        <v>1</v>
      </c>
      <c r="BQ43" s="48" t="s">
        <v>3</v>
      </c>
      <c r="BR43" s="48" t="s">
        <v>3</v>
      </c>
      <c r="BS43" s="48">
        <v>1</v>
      </c>
      <c r="BT43" s="48">
        <v>0</v>
      </c>
      <c r="BV43" s="47">
        <v>42160</v>
      </c>
      <c r="BW43" s="48">
        <v>4</v>
      </c>
      <c r="BX43" s="48" t="s">
        <v>3</v>
      </c>
      <c r="BY43" s="48">
        <v>3</v>
      </c>
      <c r="BZ43" s="48">
        <v>0</v>
      </c>
      <c r="CA43" s="48">
        <v>1</v>
      </c>
      <c r="CC43" s="313">
        <v>42526</v>
      </c>
      <c r="CD43" s="314">
        <v>0</v>
      </c>
      <c r="CE43" s="314" t="s">
        <v>3</v>
      </c>
      <c r="CF43" s="314" t="s">
        <v>3</v>
      </c>
      <c r="CG43" s="314">
        <v>0</v>
      </c>
      <c r="CH43" s="314">
        <v>0</v>
      </c>
      <c r="CJ43" s="946">
        <v>42891</v>
      </c>
      <c r="CK43" s="947">
        <v>2</v>
      </c>
      <c r="CL43" s="947">
        <v>1</v>
      </c>
      <c r="CM43" s="947">
        <v>1</v>
      </c>
      <c r="CN43" s="947">
        <v>0</v>
      </c>
      <c r="CO43" s="947">
        <v>0</v>
      </c>
      <c r="CQ43" s="1195">
        <v>43256</v>
      </c>
      <c r="CR43" s="1196">
        <v>0</v>
      </c>
      <c r="CS43" s="1196" t="s">
        <v>3</v>
      </c>
      <c r="CT43" s="1196" t="s">
        <v>3</v>
      </c>
      <c r="CU43" s="1196">
        <v>0</v>
      </c>
      <c r="CV43" s="1196">
        <v>0</v>
      </c>
      <c r="CX43" s="1333">
        <v>43621</v>
      </c>
      <c r="CY43" s="1334">
        <v>3</v>
      </c>
      <c r="CZ43" s="1334">
        <v>1</v>
      </c>
      <c r="DA43" s="1334">
        <v>2</v>
      </c>
      <c r="DB43" s="1334">
        <v>0</v>
      </c>
      <c r="DC43" s="1334">
        <v>0</v>
      </c>
      <c r="DE43" s="1849">
        <v>43987</v>
      </c>
      <c r="DF43" s="1850">
        <v>12</v>
      </c>
      <c r="DG43" s="1850">
        <v>7</v>
      </c>
      <c r="DH43" s="1850">
        <v>3</v>
      </c>
      <c r="DI43" s="1850">
        <v>0</v>
      </c>
      <c r="DJ43" s="1850">
        <v>2</v>
      </c>
    </row>
    <row r="44" spans="1:121" ht="14.5" x14ac:dyDescent="0.35">
      <c r="A44" s="6">
        <v>40335</v>
      </c>
      <c r="C44" s="10">
        <v>37778</v>
      </c>
      <c r="D44" s="11">
        <v>12</v>
      </c>
      <c r="E44" s="11" t="s">
        <v>3</v>
      </c>
      <c r="F44" s="11">
        <v>12</v>
      </c>
      <c r="H44" s="10">
        <v>38144</v>
      </c>
      <c r="I44" s="11">
        <v>9</v>
      </c>
      <c r="J44" s="11">
        <v>1</v>
      </c>
      <c r="K44" s="11">
        <v>8</v>
      </c>
      <c r="M44" s="7">
        <v>38509</v>
      </c>
      <c r="N44" s="8">
        <v>5</v>
      </c>
      <c r="O44" s="8">
        <v>1</v>
      </c>
      <c r="P44" s="8">
        <v>4</v>
      </c>
      <c r="R44" s="138">
        <v>38874</v>
      </c>
      <c r="S44" s="130">
        <v>17</v>
      </c>
      <c r="T44" s="130">
        <v>3</v>
      </c>
      <c r="U44" s="130">
        <v>14</v>
      </c>
      <c r="V44" s="130">
        <v>0</v>
      </c>
      <c r="X44" s="137">
        <v>39239</v>
      </c>
      <c r="Y44" s="132">
        <v>0</v>
      </c>
      <c r="Z44" s="132" t="s">
        <v>3</v>
      </c>
      <c r="AA44" s="132">
        <v>0</v>
      </c>
      <c r="AC44" s="137">
        <v>39605</v>
      </c>
      <c r="AD44" s="132">
        <v>0</v>
      </c>
      <c r="AE44" s="132" t="s">
        <v>3</v>
      </c>
      <c r="AF44" s="132">
        <v>0</v>
      </c>
      <c r="AG44" s="132">
        <v>0</v>
      </c>
      <c r="AI44" s="102">
        <v>39970</v>
      </c>
      <c r="AJ44" s="101">
        <v>2</v>
      </c>
      <c r="AK44" s="101" t="s">
        <v>3</v>
      </c>
      <c r="AL44" s="101">
        <v>2</v>
      </c>
      <c r="AM44" s="101">
        <v>0</v>
      </c>
      <c r="AO44" s="104">
        <v>40335</v>
      </c>
      <c r="AP44" s="72">
        <v>6</v>
      </c>
      <c r="AQ44" s="72" t="s">
        <v>3</v>
      </c>
      <c r="AR44" s="72">
        <v>5</v>
      </c>
      <c r="AS44" s="72">
        <v>1</v>
      </c>
      <c r="AT44" s="22"/>
      <c r="AU44" s="104">
        <v>40700</v>
      </c>
      <c r="AV44" s="72">
        <v>2</v>
      </c>
      <c r="AW44" s="72" t="s">
        <v>3</v>
      </c>
      <c r="AX44" s="72">
        <v>2</v>
      </c>
      <c r="AY44" s="72">
        <v>0</v>
      </c>
      <c r="AZ44" s="68"/>
      <c r="BA44" s="67">
        <v>41066</v>
      </c>
      <c r="BB44" s="68">
        <v>1</v>
      </c>
      <c r="BC44" s="68">
        <v>1</v>
      </c>
      <c r="BD44" s="68" t="s">
        <v>3</v>
      </c>
      <c r="BE44" s="68">
        <v>0</v>
      </c>
      <c r="BF44" s="68">
        <v>0</v>
      </c>
      <c r="BH44" s="67">
        <v>41431</v>
      </c>
      <c r="BI44" s="68">
        <v>1</v>
      </c>
      <c r="BJ44" s="68" t="s">
        <v>3</v>
      </c>
      <c r="BK44" s="68">
        <v>1</v>
      </c>
      <c r="BL44" s="68">
        <v>0</v>
      </c>
      <c r="BM44" s="68">
        <v>0</v>
      </c>
      <c r="BO44" s="47">
        <v>41796</v>
      </c>
      <c r="BP44" s="48">
        <v>8</v>
      </c>
      <c r="BQ44" s="48">
        <v>1</v>
      </c>
      <c r="BR44" s="48">
        <v>7</v>
      </c>
      <c r="BS44" s="48">
        <v>0</v>
      </c>
      <c r="BT44" s="48">
        <v>0</v>
      </c>
      <c r="BV44" s="47">
        <v>42161</v>
      </c>
      <c r="BW44" s="48">
        <v>0</v>
      </c>
      <c r="BX44" s="48" t="s">
        <v>3</v>
      </c>
      <c r="BY44" s="48" t="s">
        <v>3</v>
      </c>
      <c r="BZ44" s="48">
        <v>0</v>
      </c>
      <c r="CA44" s="48">
        <v>0</v>
      </c>
      <c r="CC44" s="313">
        <v>42527</v>
      </c>
      <c r="CD44" s="314">
        <v>2</v>
      </c>
      <c r="CE44" s="314" t="s">
        <v>3</v>
      </c>
      <c r="CF44" s="314" t="s">
        <v>3</v>
      </c>
      <c r="CG44" s="314">
        <v>1</v>
      </c>
      <c r="CH44" s="314">
        <v>1</v>
      </c>
      <c r="CJ44" s="946">
        <v>42892</v>
      </c>
      <c r="CK44" s="947">
        <v>0</v>
      </c>
      <c r="CL44" s="947" t="s">
        <v>3</v>
      </c>
      <c r="CM44" s="947" t="s">
        <v>3</v>
      </c>
      <c r="CN44" s="947">
        <v>0</v>
      </c>
      <c r="CO44" s="947">
        <v>0</v>
      </c>
      <c r="CQ44" s="1195">
        <v>43257</v>
      </c>
      <c r="CR44" s="1196">
        <v>0</v>
      </c>
      <c r="CS44" s="1196" t="s">
        <v>3</v>
      </c>
      <c r="CT44" s="1196" t="s">
        <v>3</v>
      </c>
      <c r="CU44" s="1196">
        <v>0</v>
      </c>
      <c r="CV44" s="1196">
        <v>0</v>
      </c>
      <c r="CX44" s="1333">
        <v>43622</v>
      </c>
      <c r="CY44" s="1334">
        <v>19</v>
      </c>
      <c r="CZ44" s="1334">
        <v>6</v>
      </c>
      <c r="DA44" s="1334">
        <v>12</v>
      </c>
      <c r="DB44" s="1334">
        <v>1</v>
      </c>
      <c r="DC44" s="1334">
        <v>0</v>
      </c>
      <c r="DE44" s="1849">
        <v>43988</v>
      </c>
      <c r="DF44" s="1850">
        <v>2</v>
      </c>
      <c r="DG44" s="1850">
        <v>1</v>
      </c>
      <c r="DH44" s="1850">
        <v>1</v>
      </c>
      <c r="DI44" s="1850">
        <v>0</v>
      </c>
      <c r="DJ44" s="1850">
        <v>0</v>
      </c>
    </row>
    <row r="45" spans="1:121" ht="14.5" x14ac:dyDescent="0.35">
      <c r="A45" s="6">
        <v>40336</v>
      </c>
      <c r="M45" s="7">
        <v>38510</v>
      </c>
      <c r="N45" s="8">
        <v>20</v>
      </c>
      <c r="O45" s="8">
        <v>2</v>
      </c>
      <c r="P45" s="8">
        <v>18</v>
      </c>
      <c r="R45" s="138">
        <v>38875</v>
      </c>
      <c r="S45" s="130">
        <v>59</v>
      </c>
      <c r="T45" s="130">
        <v>10</v>
      </c>
      <c r="U45" s="130">
        <v>48</v>
      </c>
      <c r="V45" s="130">
        <v>1</v>
      </c>
      <c r="X45" s="137">
        <v>39240</v>
      </c>
      <c r="Y45" s="132">
        <v>5</v>
      </c>
      <c r="Z45" s="132" t="s">
        <v>3</v>
      </c>
      <c r="AA45" s="132">
        <v>0</v>
      </c>
      <c r="AC45" s="137">
        <v>39606</v>
      </c>
      <c r="AD45" s="132">
        <v>3</v>
      </c>
      <c r="AE45" s="132" t="s">
        <v>3</v>
      </c>
      <c r="AF45" s="132">
        <v>3</v>
      </c>
      <c r="AG45" s="132">
        <v>0</v>
      </c>
      <c r="AI45" s="102">
        <v>39971</v>
      </c>
      <c r="AJ45" s="101">
        <v>4</v>
      </c>
      <c r="AK45" s="101" t="s">
        <v>3</v>
      </c>
      <c r="AL45" s="101">
        <v>4</v>
      </c>
      <c r="AM45" s="101">
        <v>0</v>
      </c>
      <c r="AO45" s="104">
        <v>40336</v>
      </c>
      <c r="AP45" s="72">
        <v>13</v>
      </c>
      <c r="AQ45" s="72">
        <v>2</v>
      </c>
      <c r="AR45" s="72">
        <v>11</v>
      </c>
      <c r="AS45" s="72">
        <v>0</v>
      </c>
      <c r="AT45" s="22"/>
      <c r="AU45" s="104">
        <v>40701</v>
      </c>
      <c r="AV45" s="72">
        <v>0</v>
      </c>
      <c r="AW45" s="72" t="s">
        <v>3</v>
      </c>
      <c r="AX45" s="72">
        <v>0</v>
      </c>
      <c r="AY45" s="72">
        <v>0</v>
      </c>
      <c r="AZ45" s="68"/>
      <c r="BA45" s="67">
        <v>41067</v>
      </c>
      <c r="BB45" s="68">
        <v>10</v>
      </c>
      <c r="BC45" s="68">
        <v>3</v>
      </c>
      <c r="BD45" s="68">
        <v>7</v>
      </c>
      <c r="BE45" s="68">
        <v>0</v>
      </c>
      <c r="BF45" s="68">
        <v>0</v>
      </c>
      <c r="BH45" s="67">
        <v>41432</v>
      </c>
      <c r="BI45" s="68">
        <v>9</v>
      </c>
      <c r="BJ45" s="68">
        <v>1</v>
      </c>
      <c r="BK45" s="68">
        <v>8</v>
      </c>
      <c r="BL45" s="68">
        <v>0</v>
      </c>
      <c r="BM45" s="68">
        <v>0</v>
      </c>
      <c r="BO45" s="47">
        <v>41797</v>
      </c>
      <c r="BP45" s="48">
        <v>3</v>
      </c>
      <c r="BQ45" s="48">
        <v>1</v>
      </c>
      <c r="BR45" s="48">
        <v>2</v>
      </c>
      <c r="BS45" s="48">
        <v>0</v>
      </c>
      <c r="BT45" s="48">
        <v>0</v>
      </c>
      <c r="BV45" s="47">
        <v>42162</v>
      </c>
      <c r="BW45" s="48">
        <v>1</v>
      </c>
      <c r="BX45" s="48" t="s">
        <v>3</v>
      </c>
      <c r="BY45" s="48">
        <v>1</v>
      </c>
      <c r="BZ45" s="48">
        <v>0</v>
      </c>
      <c r="CA45" s="48">
        <v>0</v>
      </c>
      <c r="CC45" s="313">
        <v>42528</v>
      </c>
      <c r="CD45" s="314">
        <v>1</v>
      </c>
      <c r="CE45" s="314" t="s">
        <v>3</v>
      </c>
      <c r="CF45" s="314">
        <v>1</v>
      </c>
      <c r="CG45" s="314">
        <v>0</v>
      </c>
      <c r="CH45" s="314">
        <v>0</v>
      </c>
      <c r="CJ45" s="946">
        <v>42893</v>
      </c>
      <c r="CK45" s="947">
        <v>1</v>
      </c>
      <c r="CL45" s="947">
        <v>1</v>
      </c>
      <c r="CM45" s="947" t="s">
        <v>3</v>
      </c>
      <c r="CN45" s="947">
        <v>0</v>
      </c>
      <c r="CO45" s="947">
        <v>0</v>
      </c>
      <c r="CQ45" s="1195">
        <v>43258</v>
      </c>
      <c r="CR45" s="1196">
        <v>4</v>
      </c>
      <c r="CS45" s="1196">
        <v>4</v>
      </c>
      <c r="CT45" s="1196" t="s">
        <v>3</v>
      </c>
      <c r="CU45" s="1196">
        <v>0</v>
      </c>
      <c r="CV45" s="1196">
        <v>0</v>
      </c>
      <c r="CX45" s="1333">
        <v>43623</v>
      </c>
      <c r="CY45" s="1334">
        <v>2</v>
      </c>
      <c r="CZ45" s="1334">
        <v>1</v>
      </c>
      <c r="DA45" s="1334">
        <v>1</v>
      </c>
      <c r="DB45" s="1334">
        <v>0</v>
      </c>
      <c r="DC45" s="1334">
        <v>0</v>
      </c>
      <c r="DE45" s="1849">
        <v>43989</v>
      </c>
      <c r="DF45" s="1850">
        <v>1</v>
      </c>
      <c r="DG45" s="1850" t="s">
        <v>3</v>
      </c>
      <c r="DH45" s="1850">
        <v>1</v>
      </c>
      <c r="DI45" s="1850">
        <v>0</v>
      </c>
      <c r="DJ45" s="1850">
        <v>0</v>
      </c>
    </row>
    <row r="46" spans="1:121" ht="14.5" x14ac:dyDescent="0.35">
      <c r="A46" s="6">
        <v>40337</v>
      </c>
      <c r="C46" s="10">
        <v>37780</v>
      </c>
      <c r="D46" s="11">
        <v>52</v>
      </c>
      <c r="E46" s="11">
        <v>1</v>
      </c>
      <c r="F46" s="11">
        <v>51</v>
      </c>
      <c r="H46" s="10">
        <v>38146</v>
      </c>
      <c r="I46" s="11">
        <v>10</v>
      </c>
      <c r="J46" s="11" t="s">
        <v>3</v>
      </c>
      <c r="K46" s="11">
        <v>10</v>
      </c>
      <c r="M46" s="7">
        <v>38511</v>
      </c>
      <c r="N46" s="8">
        <v>59</v>
      </c>
      <c r="O46" s="8">
        <v>9</v>
      </c>
      <c r="P46" s="8">
        <v>50</v>
      </c>
      <c r="R46" s="138">
        <v>38876</v>
      </c>
      <c r="S46" s="130">
        <v>126</v>
      </c>
      <c r="T46" s="130">
        <v>15</v>
      </c>
      <c r="U46" s="130">
        <v>111</v>
      </c>
      <c r="V46" s="130">
        <v>0</v>
      </c>
      <c r="X46" s="137">
        <v>39241</v>
      </c>
      <c r="Y46" s="132">
        <v>16</v>
      </c>
      <c r="Z46" s="132">
        <v>1</v>
      </c>
      <c r="AA46" s="132">
        <v>0</v>
      </c>
      <c r="AC46" s="137">
        <v>39607</v>
      </c>
      <c r="AD46" s="132">
        <v>21</v>
      </c>
      <c r="AE46" s="132">
        <v>1</v>
      </c>
      <c r="AF46" s="132">
        <v>19</v>
      </c>
      <c r="AG46" s="132">
        <v>1</v>
      </c>
      <c r="AI46" s="102">
        <v>39972</v>
      </c>
      <c r="AJ46" s="101">
        <v>23</v>
      </c>
      <c r="AK46" s="101">
        <v>2</v>
      </c>
      <c r="AL46" s="101">
        <v>21</v>
      </c>
      <c r="AM46" s="101">
        <v>0</v>
      </c>
      <c r="AO46" s="104">
        <v>40337</v>
      </c>
      <c r="AP46" s="72">
        <v>2</v>
      </c>
      <c r="AQ46" s="72" t="s">
        <v>3</v>
      </c>
      <c r="AR46" s="72">
        <v>2</v>
      </c>
      <c r="AS46" s="72">
        <v>0</v>
      </c>
      <c r="AT46" s="22"/>
      <c r="AU46" s="104">
        <v>40702</v>
      </c>
      <c r="AV46" s="72">
        <v>0</v>
      </c>
      <c r="AW46" s="72" t="s">
        <v>3</v>
      </c>
      <c r="AX46" s="72">
        <v>0</v>
      </c>
      <c r="AY46" s="72">
        <v>0</v>
      </c>
      <c r="AZ46" s="68"/>
      <c r="BA46" s="67">
        <v>41068</v>
      </c>
      <c r="BB46" s="68">
        <v>0</v>
      </c>
      <c r="BC46" s="68" t="s">
        <v>3</v>
      </c>
      <c r="BD46" s="68" t="s">
        <v>3</v>
      </c>
      <c r="BE46" s="68">
        <v>0</v>
      </c>
      <c r="BF46" s="68">
        <v>0</v>
      </c>
      <c r="BH46" s="67">
        <v>41433</v>
      </c>
      <c r="BI46" s="68">
        <v>0</v>
      </c>
      <c r="BJ46" s="68" t="s">
        <v>3</v>
      </c>
      <c r="BK46" s="68" t="s">
        <v>3</v>
      </c>
      <c r="BL46" s="68">
        <v>0</v>
      </c>
      <c r="BM46" s="68">
        <v>0</v>
      </c>
      <c r="BO46" s="47">
        <v>41798</v>
      </c>
      <c r="BP46" s="48">
        <v>1</v>
      </c>
      <c r="BQ46" s="48" t="s">
        <v>3</v>
      </c>
      <c r="BR46" s="48">
        <v>1</v>
      </c>
      <c r="BS46" s="48">
        <v>0</v>
      </c>
      <c r="BT46" s="48">
        <v>0</v>
      </c>
      <c r="BV46" s="47">
        <v>42163</v>
      </c>
      <c r="BW46" s="48">
        <v>11</v>
      </c>
      <c r="BX46" s="48">
        <v>2</v>
      </c>
      <c r="BY46" s="48">
        <v>7</v>
      </c>
      <c r="BZ46" s="48">
        <v>0</v>
      </c>
      <c r="CA46" s="48">
        <v>2</v>
      </c>
      <c r="CC46" s="313">
        <v>42529</v>
      </c>
      <c r="CD46" s="314">
        <v>0</v>
      </c>
      <c r="CE46" s="314" t="s">
        <v>3</v>
      </c>
      <c r="CF46" s="314" t="s">
        <v>3</v>
      </c>
      <c r="CG46" s="314">
        <v>0</v>
      </c>
      <c r="CH46" s="314">
        <v>0</v>
      </c>
      <c r="CJ46" s="946">
        <v>42894</v>
      </c>
      <c r="CK46" s="947">
        <v>2</v>
      </c>
      <c r="CL46" s="947">
        <v>1</v>
      </c>
      <c r="CM46" s="947" t="s">
        <v>3</v>
      </c>
      <c r="CN46" s="947">
        <v>1</v>
      </c>
      <c r="CO46" s="947">
        <v>0</v>
      </c>
      <c r="CQ46" s="1195">
        <v>43259</v>
      </c>
      <c r="CR46" s="1196">
        <v>0</v>
      </c>
      <c r="CS46" s="1196" t="s">
        <v>3</v>
      </c>
      <c r="CT46" s="1196" t="s">
        <v>3</v>
      </c>
      <c r="CU46" s="1196">
        <v>0</v>
      </c>
      <c r="CV46" s="1196">
        <v>0</v>
      </c>
      <c r="CX46" s="1333">
        <v>43624</v>
      </c>
      <c r="CY46" s="1334">
        <v>7</v>
      </c>
      <c r="CZ46" s="1334">
        <v>5</v>
      </c>
      <c r="DA46" s="1334">
        <v>2</v>
      </c>
      <c r="DB46" s="1334">
        <v>0</v>
      </c>
      <c r="DC46" s="1334">
        <v>0</v>
      </c>
      <c r="DE46" s="1849">
        <v>43990</v>
      </c>
      <c r="DF46" s="1850">
        <v>19</v>
      </c>
      <c r="DG46" s="1850">
        <v>13</v>
      </c>
      <c r="DH46" s="1850">
        <v>5</v>
      </c>
      <c r="DI46" s="1850">
        <v>0</v>
      </c>
      <c r="DJ46" s="1850">
        <v>1</v>
      </c>
    </row>
    <row r="47" spans="1:121" ht="14.5" x14ac:dyDescent="0.35">
      <c r="A47" s="6">
        <v>40338</v>
      </c>
      <c r="C47" s="10">
        <v>37781</v>
      </c>
      <c r="D47" s="11">
        <v>13</v>
      </c>
      <c r="E47" s="11" t="s">
        <v>3</v>
      </c>
      <c r="F47" s="11">
        <v>13</v>
      </c>
      <c r="H47" s="10">
        <v>38147</v>
      </c>
      <c r="I47" s="11">
        <v>11</v>
      </c>
      <c r="J47" s="11" t="s">
        <v>3</v>
      </c>
      <c r="K47" s="11">
        <v>11</v>
      </c>
      <c r="M47" s="7">
        <v>38512</v>
      </c>
      <c r="N47" s="8">
        <v>6</v>
      </c>
      <c r="O47" s="8">
        <v>1</v>
      </c>
      <c r="P47" s="8">
        <v>5</v>
      </c>
      <c r="R47" s="138">
        <v>38877</v>
      </c>
      <c r="S47" s="130">
        <v>7</v>
      </c>
      <c r="T47" s="130">
        <v>2</v>
      </c>
      <c r="U47" s="130">
        <v>5</v>
      </c>
      <c r="V47" s="130">
        <v>0</v>
      </c>
      <c r="X47" s="137">
        <v>39242</v>
      </c>
      <c r="Y47" s="132">
        <v>2</v>
      </c>
      <c r="Z47" s="132" t="s">
        <v>3</v>
      </c>
      <c r="AA47" s="132">
        <v>0</v>
      </c>
      <c r="AC47" s="137">
        <v>39608</v>
      </c>
      <c r="AD47" s="132">
        <v>1</v>
      </c>
      <c r="AE47" s="132" t="s">
        <v>3</v>
      </c>
      <c r="AF47" s="132">
        <v>1</v>
      </c>
      <c r="AG47" s="132">
        <v>0</v>
      </c>
      <c r="AI47" s="102">
        <v>39973</v>
      </c>
      <c r="AJ47" s="101">
        <v>1</v>
      </c>
      <c r="AK47" s="101" t="s">
        <v>3</v>
      </c>
      <c r="AL47" s="101">
        <v>1</v>
      </c>
      <c r="AM47" s="101">
        <v>0</v>
      </c>
      <c r="AO47" s="104">
        <v>40338</v>
      </c>
      <c r="AP47" s="72">
        <v>3</v>
      </c>
      <c r="AQ47" s="72" t="s">
        <v>3</v>
      </c>
      <c r="AR47" s="72">
        <v>3</v>
      </c>
      <c r="AS47" s="72">
        <v>0</v>
      </c>
      <c r="AT47" s="22"/>
      <c r="AU47" s="104">
        <v>40703</v>
      </c>
      <c r="AV47" s="72">
        <v>0</v>
      </c>
      <c r="AW47" s="72" t="s">
        <v>3</v>
      </c>
      <c r="AX47" s="72">
        <v>0</v>
      </c>
      <c r="AY47" s="72">
        <v>0</v>
      </c>
      <c r="AZ47" s="68"/>
      <c r="BA47" s="67">
        <v>41069</v>
      </c>
      <c r="BB47" s="68">
        <v>1</v>
      </c>
      <c r="BC47" s="68" t="s">
        <v>3</v>
      </c>
      <c r="BD47" s="68">
        <v>1</v>
      </c>
      <c r="BE47" s="68">
        <v>0</v>
      </c>
      <c r="BF47" s="68">
        <v>0</v>
      </c>
      <c r="BH47" s="67">
        <v>41434</v>
      </c>
      <c r="BI47" s="68">
        <v>2</v>
      </c>
      <c r="BJ47" s="68" t="s">
        <v>3</v>
      </c>
      <c r="BK47" s="68">
        <v>1</v>
      </c>
      <c r="BL47" s="68">
        <v>1</v>
      </c>
      <c r="BM47" s="68">
        <v>0</v>
      </c>
      <c r="BO47" s="47">
        <v>41799</v>
      </c>
      <c r="BP47" s="48">
        <v>12</v>
      </c>
      <c r="BQ47" s="48">
        <v>4</v>
      </c>
      <c r="BR47" s="48">
        <v>8</v>
      </c>
      <c r="BS47" s="48">
        <v>0</v>
      </c>
      <c r="BT47" s="48">
        <v>0</v>
      </c>
      <c r="BV47" s="47">
        <v>42164</v>
      </c>
      <c r="BW47" s="48">
        <v>2</v>
      </c>
      <c r="BX47" s="48" t="s">
        <v>3</v>
      </c>
      <c r="BY47" s="48">
        <v>2</v>
      </c>
      <c r="BZ47" s="48">
        <v>0</v>
      </c>
      <c r="CA47" s="48">
        <v>0</v>
      </c>
      <c r="CC47" s="313">
        <v>42530</v>
      </c>
      <c r="CD47" s="314">
        <v>4</v>
      </c>
      <c r="CE47" s="314" t="s">
        <v>3</v>
      </c>
      <c r="CF47" s="314">
        <v>3</v>
      </c>
      <c r="CG47" s="314">
        <v>0</v>
      </c>
      <c r="CH47" s="314">
        <v>1</v>
      </c>
      <c r="CJ47" s="946">
        <v>42895</v>
      </c>
      <c r="CK47" s="947">
        <v>0</v>
      </c>
      <c r="CL47" s="947" t="s">
        <v>3</v>
      </c>
      <c r="CM47" s="947" t="s">
        <v>3</v>
      </c>
      <c r="CN47" s="947">
        <v>0</v>
      </c>
      <c r="CO47" s="947">
        <v>0</v>
      </c>
      <c r="CQ47" s="1195">
        <v>43260</v>
      </c>
      <c r="CR47" s="1196">
        <v>0</v>
      </c>
      <c r="CS47" s="1196" t="s">
        <v>3</v>
      </c>
      <c r="CT47" s="1196" t="s">
        <v>3</v>
      </c>
      <c r="CU47" s="1196">
        <v>0</v>
      </c>
      <c r="CV47" s="1196">
        <v>0</v>
      </c>
      <c r="CX47" s="1333">
        <v>43625</v>
      </c>
      <c r="CY47" s="1334">
        <v>24</v>
      </c>
      <c r="CZ47" s="1334">
        <v>12</v>
      </c>
      <c r="DA47" s="1334">
        <v>11</v>
      </c>
      <c r="DB47" s="1334">
        <v>1</v>
      </c>
      <c r="DC47" s="1334">
        <v>0</v>
      </c>
      <c r="DE47" s="1849">
        <v>43991</v>
      </c>
      <c r="DF47" s="1850">
        <v>0</v>
      </c>
      <c r="DG47" s="1850" t="s">
        <v>3</v>
      </c>
      <c r="DH47" s="1850" t="s">
        <v>3</v>
      </c>
      <c r="DI47" s="1850">
        <v>0</v>
      </c>
      <c r="DJ47" s="1850">
        <v>0</v>
      </c>
    </row>
    <row r="48" spans="1:121" ht="14.5" x14ac:dyDescent="0.35">
      <c r="A48" s="6">
        <v>40339</v>
      </c>
      <c r="H48" s="10">
        <v>38148</v>
      </c>
      <c r="I48" s="11">
        <v>4</v>
      </c>
      <c r="J48" s="11" t="s">
        <v>3</v>
      </c>
      <c r="K48" s="11">
        <v>4</v>
      </c>
      <c r="M48" s="7">
        <v>38513</v>
      </c>
      <c r="N48" s="8">
        <v>26</v>
      </c>
      <c r="O48" s="8">
        <v>7</v>
      </c>
      <c r="P48" s="8">
        <v>19</v>
      </c>
      <c r="R48" s="138">
        <v>38878</v>
      </c>
      <c r="S48" s="130">
        <v>40</v>
      </c>
      <c r="T48" s="130">
        <v>7</v>
      </c>
      <c r="U48" s="130">
        <v>33</v>
      </c>
      <c r="V48" s="130">
        <v>0</v>
      </c>
      <c r="X48" s="137">
        <v>39243</v>
      </c>
      <c r="Y48" s="132">
        <v>7</v>
      </c>
      <c r="Z48" s="132" t="s">
        <v>3</v>
      </c>
      <c r="AA48" s="132">
        <v>1</v>
      </c>
      <c r="AC48" s="137">
        <v>39609</v>
      </c>
      <c r="AD48" s="132">
        <v>5</v>
      </c>
      <c r="AE48" s="132" t="s">
        <v>3</v>
      </c>
      <c r="AF48" s="132">
        <v>4</v>
      </c>
      <c r="AG48" s="132">
        <v>1</v>
      </c>
      <c r="AI48" s="102">
        <v>39974</v>
      </c>
      <c r="AJ48" s="101">
        <v>8</v>
      </c>
      <c r="AK48" s="101">
        <v>1</v>
      </c>
      <c r="AL48" s="101">
        <v>7</v>
      </c>
      <c r="AM48" s="101">
        <v>0</v>
      </c>
      <c r="AO48" s="104">
        <v>40339</v>
      </c>
      <c r="AP48" s="72">
        <v>13</v>
      </c>
      <c r="AQ48" s="72">
        <v>1</v>
      </c>
      <c r="AR48" s="72">
        <v>12</v>
      </c>
      <c r="AS48" s="72">
        <v>0</v>
      </c>
      <c r="AT48" s="22"/>
      <c r="AU48" s="104">
        <v>40704</v>
      </c>
      <c r="AV48" s="72">
        <v>0</v>
      </c>
      <c r="AW48" s="72" t="s">
        <v>3</v>
      </c>
      <c r="AX48" s="72">
        <v>0</v>
      </c>
      <c r="AY48" s="72">
        <v>0</v>
      </c>
      <c r="AZ48" s="68"/>
      <c r="BA48" s="67">
        <v>41070</v>
      </c>
      <c r="BB48" s="68">
        <v>3</v>
      </c>
      <c r="BC48" s="68">
        <v>1</v>
      </c>
      <c r="BD48" s="68" t="s">
        <v>3</v>
      </c>
      <c r="BE48" s="68">
        <v>1</v>
      </c>
      <c r="BF48" s="68">
        <v>1</v>
      </c>
      <c r="BH48" s="67">
        <v>41435</v>
      </c>
      <c r="BI48" s="68">
        <v>7</v>
      </c>
      <c r="BJ48" s="68" t="s">
        <v>3</v>
      </c>
      <c r="BK48" s="68">
        <v>6</v>
      </c>
      <c r="BL48" s="68">
        <v>0</v>
      </c>
      <c r="BM48" s="68">
        <v>1</v>
      </c>
      <c r="BO48" s="47">
        <v>41800</v>
      </c>
      <c r="BP48" s="48">
        <v>0</v>
      </c>
      <c r="BQ48" s="48" t="s">
        <v>3</v>
      </c>
      <c r="BR48" s="48" t="s">
        <v>3</v>
      </c>
      <c r="BS48" s="48">
        <v>0</v>
      </c>
      <c r="BT48" s="48">
        <v>0</v>
      </c>
      <c r="BV48" s="47">
        <v>42165</v>
      </c>
      <c r="BW48" s="48">
        <v>5</v>
      </c>
      <c r="BX48" s="48" t="s">
        <v>3</v>
      </c>
      <c r="BY48" s="48">
        <v>1</v>
      </c>
      <c r="BZ48" s="48">
        <v>1</v>
      </c>
      <c r="CA48" s="48">
        <v>3</v>
      </c>
      <c r="CC48" s="313">
        <v>42531</v>
      </c>
      <c r="CD48" s="314">
        <v>1</v>
      </c>
      <c r="CE48" s="314" t="s">
        <v>3</v>
      </c>
      <c r="CF48" s="314">
        <v>1</v>
      </c>
      <c r="CG48" s="314">
        <v>0</v>
      </c>
      <c r="CH48" s="314">
        <v>0</v>
      </c>
      <c r="CJ48" s="946">
        <v>42896</v>
      </c>
      <c r="CK48" s="947">
        <v>2</v>
      </c>
      <c r="CL48" s="947">
        <v>2</v>
      </c>
      <c r="CM48" s="947" t="s">
        <v>3</v>
      </c>
      <c r="CN48" s="947">
        <v>0</v>
      </c>
      <c r="CO48" s="947">
        <v>0</v>
      </c>
      <c r="CQ48" s="1195">
        <v>43261</v>
      </c>
      <c r="CR48" s="1196">
        <v>6</v>
      </c>
      <c r="CS48" s="1196">
        <v>5</v>
      </c>
      <c r="CT48" s="1196">
        <v>1</v>
      </c>
      <c r="CU48" s="1196">
        <v>0</v>
      </c>
      <c r="CV48" s="1196">
        <v>0</v>
      </c>
      <c r="CX48" s="1333">
        <v>43626</v>
      </c>
      <c r="CY48" s="1334">
        <v>5</v>
      </c>
      <c r="CZ48" s="1334">
        <v>2</v>
      </c>
      <c r="DA48" s="1334">
        <v>3</v>
      </c>
      <c r="DB48" s="1334">
        <v>0</v>
      </c>
      <c r="DC48" s="1334">
        <v>0</v>
      </c>
      <c r="DE48" s="1849">
        <v>43992</v>
      </c>
      <c r="DF48" s="1850">
        <v>2</v>
      </c>
      <c r="DG48" s="1850">
        <v>1</v>
      </c>
      <c r="DH48" s="1850">
        <v>1</v>
      </c>
      <c r="DI48" s="1850">
        <v>0</v>
      </c>
      <c r="DJ48" s="1850">
        <v>0</v>
      </c>
    </row>
    <row r="49" spans="1:114" ht="14.5" x14ac:dyDescent="0.35">
      <c r="A49" s="6">
        <v>40340</v>
      </c>
      <c r="C49" s="10">
        <v>37783</v>
      </c>
      <c r="D49" s="11">
        <v>48</v>
      </c>
      <c r="E49" s="11">
        <v>2</v>
      </c>
      <c r="F49" s="11">
        <v>46</v>
      </c>
      <c r="H49" s="10">
        <v>38149</v>
      </c>
      <c r="I49" s="11">
        <v>21</v>
      </c>
      <c r="J49" s="11" t="s">
        <v>3</v>
      </c>
      <c r="K49" s="11">
        <v>21</v>
      </c>
      <c r="M49" s="7">
        <v>38514</v>
      </c>
      <c r="N49" s="8">
        <v>111</v>
      </c>
      <c r="O49" s="8">
        <v>29</v>
      </c>
      <c r="P49" s="8">
        <v>82</v>
      </c>
      <c r="R49" s="138">
        <v>38879</v>
      </c>
      <c r="S49" s="130">
        <v>119</v>
      </c>
      <c r="T49" s="130">
        <v>14</v>
      </c>
      <c r="U49" s="130">
        <v>105</v>
      </c>
      <c r="V49" s="130">
        <v>0</v>
      </c>
      <c r="X49" s="137">
        <v>39244</v>
      </c>
      <c r="Y49" s="132">
        <v>17</v>
      </c>
      <c r="Z49" s="132">
        <v>2</v>
      </c>
      <c r="AA49" s="132">
        <v>0</v>
      </c>
      <c r="AC49" s="137">
        <v>39610</v>
      </c>
      <c r="AD49" s="132">
        <v>31</v>
      </c>
      <c r="AE49" s="132">
        <v>1</v>
      </c>
      <c r="AF49" s="132">
        <v>30</v>
      </c>
      <c r="AG49" s="132">
        <v>0</v>
      </c>
      <c r="AI49" s="102">
        <v>39975</v>
      </c>
      <c r="AJ49" s="101">
        <v>25</v>
      </c>
      <c r="AK49" s="101">
        <v>1</v>
      </c>
      <c r="AL49" s="101">
        <v>24</v>
      </c>
      <c r="AM49" s="101">
        <v>0</v>
      </c>
      <c r="AO49" s="104">
        <v>40340</v>
      </c>
      <c r="AP49" s="72">
        <v>2</v>
      </c>
      <c r="AQ49" s="72" t="s">
        <v>3</v>
      </c>
      <c r="AR49" s="72">
        <v>2</v>
      </c>
      <c r="AS49" s="72">
        <v>0</v>
      </c>
      <c r="AT49" s="22"/>
      <c r="AU49" s="104">
        <v>40705</v>
      </c>
      <c r="AV49" s="72">
        <v>1</v>
      </c>
      <c r="AW49" s="72" t="s">
        <v>3</v>
      </c>
      <c r="AX49" s="72">
        <v>1</v>
      </c>
      <c r="AY49" s="72">
        <v>0</v>
      </c>
      <c r="AZ49" s="68"/>
      <c r="BA49" s="67">
        <v>41071</v>
      </c>
      <c r="BB49" s="68">
        <v>0</v>
      </c>
      <c r="BC49" s="68" t="s">
        <v>3</v>
      </c>
      <c r="BD49" s="68" t="s">
        <v>3</v>
      </c>
      <c r="BE49" s="68">
        <v>0</v>
      </c>
      <c r="BF49" s="68">
        <v>0</v>
      </c>
      <c r="BH49" s="67">
        <v>41436</v>
      </c>
      <c r="BI49" s="68">
        <v>0</v>
      </c>
      <c r="BJ49" s="68" t="s">
        <v>3</v>
      </c>
      <c r="BK49" s="68" t="s">
        <v>3</v>
      </c>
      <c r="BL49" s="68">
        <v>0</v>
      </c>
      <c r="BM49" s="68">
        <v>0</v>
      </c>
      <c r="BO49" s="47">
        <v>41801</v>
      </c>
      <c r="BP49" s="48">
        <v>2</v>
      </c>
      <c r="BQ49" s="48" t="s">
        <v>3</v>
      </c>
      <c r="BR49" s="48">
        <v>1</v>
      </c>
      <c r="BS49" s="48">
        <v>0</v>
      </c>
      <c r="BT49" s="48">
        <v>1</v>
      </c>
      <c r="BV49" s="47">
        <v>42166</v>
      </c>
      <c r="BW49" s="48">
        <v>17</v>
      </c>
      <c r="BX49" s="48">
        <v>3</v>
      </c>
      <c r="BY49" s="48">
        <v>9</v>
      </c>
      <c r="BZ49" s="48">
        <v>3</v>
      </c>
      <c r="CA49" s="48">
        <v>2</v>
      </c>
      <c r="CC49" s="313">
        <v>42532</v>
      </c>
      <c r="CD49" s="314">
        <v>1</v>
      </c>
      <c r="CE49" s="314" t="s">
        <v>3</v>
      </c>
      <c r="CF49" s="314">
        <v>1</v>
      </c>
      <c r="CG49" s="314">
        <v>0</v>
      </c>
      <c r="CH49" s="314">
        <v>0</v>
      </c>
      <c r="CJ49" s="946">
        <v>42897</v>
      </c>
      <c r="CK49" s="947">
        <v>0</v>
      </c>
      <c r="CL49" s="947" t="s">
        <v>3</v>
      </c>
      <c r="CM49" s="947" t="s">
        <v>3</v>
      </c>
      <c r="CN49" s="947">
        <v>0</v>
      </c>
      <c r="CO49" s="947">
        <v>0</v>
      </c>
      <c r="CQ49" s="1195">
        <v>43262</v>
      </c>
      <c r="CR49" s="1196">
        <v>1</v>
      </c>
      <c r="CS49" s="1196">
        <v>1</v>
      </c>
      <c r="CT49" s="1196" t="s">
        <v>3</v>
      </c>
      <c r="CU49" s="1196">
        <v>0</v>
      </c>
      <c r="CV49" s="1196">
        <v>0</v>
      </c>
      <c r="CX49" s="1333">
        <v>43627</v>
      </c>
      <c r="CY49" s="1334">
        <v>20</v>
      </c>
      <c r="CZ49" s="1334">
        <v>8</v>
      </c>
      <c r="DA49" s="1334">
        <v>11</v>
      </c>
      <c r="DB49" s="1334">
        <v>0</v>
      </c>
      <c r="DC49" s="1334">
        <v>1</v>
      </c>
      <c r="DE49" s="1849">
        <v>43993</v>
      </c>
      <c r="DF49" s="1850">
        <v>20</v>
      </c>
      <c r="DG49" s="1850">
        <v>14</v>
      </c>
      <c r="DH49" s="1850">
        <v>4</v>
      </c>
      <c r="DI49" s="1850">
        <v>1</v>
      </c>
      <c r="DJ49" s="1850">
        <v>1</v>
      </c>
    </row>
    <row r="50" spans="1:114" ht="14.5" x14ac:dyDescent="0.35">
      <c r="A50" s="6">
        <v>40341</v>
      </c>
      <c r="C50" s="10">
        <v>37784</v>
      </c>
      <c r="D50" s="11">
        <v>22</v>
      </c>
      <c r="E50" s="11">
        <v>2</v>
      </c>
      <c r="F50" s="11">
        <v>20</v>
      </c>
      <c r="H50" s="10">
        <v>38150</v>
      </c>
      <c r="I50" s="11">
        <v>18</v>
      </c>
      <c r="J50" s="11">
        <v>1</v>
      </c>
      <c r="K50" s="11">
        <v>17</v>
      </c>
      <c r="M50" s="7">
        <v>38515</v>
      </c>
      <c r="N50" s="8">
        <v>7</v>
      </c>
      <c r="O50" s="8">
        <v>1</v>
      </c>
      <c r="P50" s="8">
        <v>6</v>
      </c>
      <c r="R50" s="138">
        <v>38880</v>
      </c>
      <c r="S50" s="130">
        <v>16</v>
      </c>
      <c r="T50" s="130">
        <v>2</v>
      </c>
      <c r="U50" s="130">
        <v>14</v>
      </c>
      <c r="V50" s="130">
        <v>0</v>
      </c>
      <c r="X50" s="137">
        <v>39245</v>
      </c>
      <c r="Y50" s="132">
        <v>1</v>
      </c>
      <c r="Z50" s="132" t="s">
        <v>3</v>
      </c>
      <c r="AA50" s="132">
        <v>0</v>
      </c>
      <c r="AC50" s="137">
        <v>39611</v>
      </c>
      <c r="AD50" s="132">
        <v>0</v>
      </c>
      <c r="AE50" s="132" t="s">
        <v>3</v>
      </c>
      <c r="AF50" s="132">
        <v>0</v>
      </c>
      <c r="AG50" s="132">
        <v>0</v>
      </c>
      <c r="AI50" s="102">
        <v>39976</v>
      </c>
      <c r="AJ50" s="101">
        <v>0</v>
      </c>
      <c r="AK50" s="101" t="s">
        <v>3</v>
      </c>
      <c r="AL50" s="101">
        <v>0</v>
      </c>
      <c r="AM50" s="101">
        <v>0</v>
      </c>
      <c r="AO50" s="104">
        <v>40341</v>
      </c>
      <c r="AP50" s="72">
        <v>10</v>
      </c>
      <c r="AQ50" s="72">
        <v>1</v>
      </c>
      <c r="AR50" s="72">
        <v>9</v>
      </c>
      <c r="AS50" s="72">
        <v>0</v>
      </c>
      <c r="AT50" s="22"/>
      <c r="AU50" s="104">
        <v>40706</v>
      </c>
      <c r="AV50" s="72">
        <v>2</v>
      </c>
      <c r="AW50" s="72" t="s">
        <v>3</v>
      </c>
      <c r="AX50" s="72">
        <v>2</v>
      </c>
      <c r="AY50" s="72">
        <v>0</v>
      </c>
      <c r="AZ50" s="68"/>
      <c r="BA50" s="67">
        <v>41072</v>
      </c>
      <c r="BB50" s="68">
        <v>2</v>
      </c>
      <c r="BC50" s="68" t="s">
        <v>3</v>
      </c>
      <c r="BD50" s="68">
        <v>2</v>
      </c>
      <c r="BE50" s="68">
        <v>0</v>
      </c>
      <c r="BF50" s="68">
        <v>0</v>
      </c>
      <c r="BH50" s="67">
        <v>41437</v>
      </c>
      <c r="BI50" s="68">
        <v>1</v>
      </c>
      <c r="BJ50" s="68" t="s">
        <v>3</v>
      </c>
      <c r="BK50" s="68">
        <v>1</v>
      </c>
      <c r="BL50" s="68">
        <v>0</v>
      </c>
      <c r="BM50" s="68">
        <v>0</v>
      </c>
      <c r="BO50" s="47">
        <v>41802</v>
      </c>
      <c r="BP50" s="48">
        <v>8</v>
      </c>
      <c r="BQ50" s="48">
        <v>1</v>
      </c>
      <c r="BR50" s="48">
        <v>6</v>
      </c>
      <c r="BS50" s="48">
        <v>1</v>
      </c>
      <c r="BT50" s="48">
        <v>0</v>
      </c>
      <c r="BV50" s="47">
        <v>42167</v>
      </c>
      <c r="BW50" s="48">
        <v>1</v>
      </c>
      <c r="BX50" s="48" t="s">
        <v>3</v>
      </c>
      <c r="BY50" s="48">
        <v>1</v>
      </c>
      <c r="BZ50" s="48">
        <v>0</v>
      </c>
      <c r="CA50" s="48">
        <v>0</v>
      </c>
      <c r="CC50" s="313">
        <v>42533</v>
      </c>
      <c r="CD50" s="314">
        <v>4</v>
      </c>
      <c r="CE50" s="314">
        <v>2</v>
      </c>
      <c r="CF50" s="314">
        <v>2</v>
      </c>
      <c r="CG50" s="314">
        <v>0</v>
      </c>
      <c r="CH50" s="314">
        <v>0</v>
      </c>
      <c r="CJ50" s="946">
        <v>42898</v>
      </c>
      <c r="CK50" s="947">
        <v>0</v>
      </c>
      <c r="CL50" s="947" t="s">
        <v>3</v>
      </c>
      <c r="CM50" s="947" t="s">
        <v>3</v>
      </c>
      <c r="CN50" s="947">
        <v>0</v>
      </c>
      <c r="CO50" s="947">
        <v>0</v>
      </c>
      <c r="CQ50" s="1195">
        <v>43263</v>
      </c>
      <c r="CR50" s="1196">
        <v>1</v>
      </c>
      <c r="CS50" s="1196">
        <v>1</v>
      </c>
      <c r="CT50" s="1196" t="s">
        <v>3</v>
      </c>
      <c r="CU50" s="1196">
        <v>0</v>
      </c>
      <c r="CV50" s="1196">
        <v>0</v>
      </c>
      <c r="CX50" s="1333">
        <v>43628</v>
      </c>
      <c r="CY50" s="1334">
        <v>44</v>
      </c>
      <c r="CZ50" s="1334">
        <v>23</v>
      </c>
      <c r="DA50" s="1334">
        <v>16</v>
      </c>
      <c r="DB50" s="1334">
        <v>0</v>
      </c>
      <c r="DC50" s="1334">
        <v>5</v>
      </c>
      <c r="DE50" s="1849">
        <v>43994</v>
      </c>
      <c r="DF50" s="1850">
        <v>4</v>
      </c>
      <c r="DG50" s="1850">
        <v>3</v>
      </c>
      <c r="DH50" s="1850">
        <v>1</v>
      </c>
      <c r="DI50" s="1850">
        <v>0</v>
      </c>
      <c r="DJ50" s="1850">
        <v>0</v>
      </c>
    </row>
    <row r="51" spans="1:114" ht="14.5" x14ac:dyDescent="0.35">
      <c r="A51" s="6">
        <v>40342</v>
      </c>
      <c r="M51" s="7">
        <v>38516</v>
      </c>
      <c r="N51" s="8">
        <v>48</v>
      </c>
      <c r="O51" s="8">
        <v>8</v>
      </c>
      <c r="P51" s="8">
        <v>40</v>
      </c>
      <c r="R51" s="138">
        <v>38881</v>
      </c>
      <c r="S51" s="130">
        <v>79</v>
      </c>
      <c r="T51" s="130">
        <v>15</v>
      </c>
      <c r="U51" s="130">
        <v>63</v>
      </c>
      <c r="V51" s="130">
        <v>1</v>
      </c>
      <c r="X51" s="137">
        <v>39246</v>
      </c>
      <c r="Y51" s="132">
        <v>5</v>
      </c>
      <c r="Z51" s="132" t="s">
        <v>3</v>
      </c>
      <c r="AA51" s="132">
        <v>0</v>
      </c>
      <c r="AC51" s="137">
        <v>39612</v>
      </c>
      <c r="AD51" s="132">
        <v>10</v>
      </c>
      <c r="AE51" s="132" t="s">
        <v>3</v>
      </c>
      <c r="AF51" s="132">
        <v>10</v>
      </c>
      <c r="AG51" s="132">
        <v>0</v>
      </c>
      <c r="AI51" s="102">
        <v>39977</v>
      </c>
      <c r="AJ51" s="101">
        <v>14</v>
      </c>
      <c r="AK51" s="101">
        <v>2</v>
      </c>
      <c r="AL51" s="101">
        <v>11</v>
      </c>
      <c r="AM51" s="101">
        <v>1</v>
      </c>
      <c r="AO51" s="104">
        <v>40342</v>
      </c>
      <c r="AP51" s="72">
        <v>24</v>
      </c>
      <c r="AQ51" s="72">
        <v>3</v>
      </c>
      <c r="AR51" s="72">
        <v>20</v>
      </c>
      <c r="AS51" s="72">
        <v>1</v>
      </c>
      <c r="AT51" s="22"/>
      <c r="AU51" s="104">
        <v>40707</v>
      </c>
      <c r="AV51" s="72">
        <v>0</v>
      </c>
      <c r="AW51" s="72" t="s">
        <v>3</v>
      </c>
      <c r="AX51" s="72">
        <v>0</v>
      </c>
      <c r="AY51" s="72">
        <v>0</v>
      </c>
      <c r="AZ51" s="68"/>
      <c r="BA51" s="67">
        <v>41073</v>
      </c>
      <c r="BB51" s="68">
        <v>12</v>
      </c>
      <c r="BC51" s="68">
        <v>5</v>
      </c>
      <c r="BD51" s="68">
        <v>7</v>
      </c>
      <c r="BE51" s="68">
        <v>0</v>
      </c>
      <c r="BF51" s="68">
        <v>0</v>
      </c>
      <c r="BH51" s="67">
        <v>41438</v>
      </c>
      <c r="BI51" s="68">
        <v>4</v>
      </c>
      <c r="BJ51" s="68" t="s">
        <v>3</v>
      </c>
      <c r="BK51" s="68">
        <v>4</v>
      </c>
      <c r="BL51" s="68">
        <v>0</v>
      </c>
      <c r="BM51" s="68">
        <v>0</v>
      </c>
      <c r="BO51" s="47">
        <v>41803</v>
      </c>
      <c r="BP51" s="48">
        <v>0</v>
      </c>
      <c r="BQ51" s="48" t="s">
        <v>3</v>
      </c>
      <c r="BR51" s="48" t="s">
        <v>3</v>
      </c>
      <c r="BS51" s="48">
        <v>0</v>
      </c>
      <c r="BT51" s="48">
        <v>0</v>
      </c>
      <c r="BV51" s="47">
        <v>42168</v>
      </c>
      <c r="BW51" s="48">
        <v>5</v>
      </c>
      <c r="BX51" s="48">
        <v>3</v>
      </c>
      <c r="BY51" s="48">
        <v>2</v>
      </c>
      <c r="BZ51" s="48">
        <v>0</v>
      </c>
      <c r="CA51" s="48">
        <v>0</v>
      </c>
      <c r="CC51" s="313">
        <v>42534</v>
      </c>
      <c r="CD51" s="314">
        <v>0</v>
      </c>
      <c r="CE51" s="314" t="s">
        <v>3</v>
      </c>
      <c r="CF51" s="314" t="s">
        <v>3</v>
      </c>
      <c r="CG51" s="314">
        <v>0</v>
      </c>
      <c r="CH51" s="314">
        <v>0</v>
      </c>
      <c r="CJ51" s="946">
        <v>42899</v>
      </c>
      <c r="CK51" s="947">
        <v>0</v>
      </c>
      <c r="CL51" s="947" t="s">
        <v>3</v>
      </c>
      <c r="CM51" s="947" t="s">
        <v>3</v>
      </c>
      <c r="CN51" s="947">
        <v>0</v>
      </c>
      <c r="CO51" s="947">
        <v>0</v>
      </c>
      <c r="CQ51" s="1195">
        <v>43264</v>
      </c>
      <c r="CR51" s="1196">
        <v>2</v>
      </c>
      <c r="CS51" s="1196">
        <v>2</v>
      </c>
      <c r="CT51" s="1196" t="s">
        <v>3</v>
      </c>
      <c r="CU51" s="1196">
        <v>0</v>
      </c>
      <c r="CV51" s="1196">
        <v>0</v>
      </c>
      <c r="CX51" s="1333">
        <v>43629</v>
      </c>
      <c r="CY51" s="1334">
        <v>8</v>
      </c>
      <c r="CZ51" s="1334">
        <v>4</v>
      </c>
      <c r="DA51" s="1334">
        <v>3</v>
      </c>
      <c r="DB51" s="1334">
        <v>0</v>
      </c>
      <c r="DC51" s="1334">
        <v>1</v>
      </c>
      <c r="DE51" s="1849">
        <v>43995</v>
      </c>
      <c r="DF51" s="1850">
        <v>11</v>
      </c>
      <c r="DG51" s="1850">
        <v>7</v>
      </c>
      <c r="DH51" s="1850">
        <v>3</v>
      </c>
      <c r="DI51" s="1850">
        <v>0</v>
      </c>
      <c r="DJ51" s="1850">
        <v>1</v>
      </c>
    </row>
    <row r="52" spans="1:114" ht="14.5" x14ac:dyDescent="0.35">
      <c r="A52" s="6">
        <v>40343</v>
      </c>
      <c r="C52" s="10">
        <v>37786</v>
      </c>
      <c r="D52" s="11">
        <v>76</v>
      </c>
      <c r="E52" s="11">
        <v>1</v>
      </c>
      <c r="F52" s="11">
        <v>75</v>
      </c>
      <c r="H52" s="10">
        <v>38152</v>
      </c>
      <c r="I52" s="11">
        <v>19</v>
      </c>
      <c r="J52" s="11" t="s">
        <v>3</v>
      </c>
      <c r="K52" s="11">
        <v>19</v>
      </c>
      <c r="M52" s="7">
        <v>38517</v>
      </c>
      <c r="N52" s="8">
        <v>145</v>
      </c>
      <c r="O52" s="8">
        <v>40</v>
      </c>
      <c r="P52" s="8">
        <v>105</v>
      </c>
      <c r="R52" s="138">
        <v>38882</v>
      </c>
      <c r="S52" s="130">
        <v>219</v>
      </c>
      <c r="T52" s="130">
        <v>28</v>
      </c>
      <c r="U52" s="130">
        <v>190</v>
      </c>
      <c r="V52" s="130">
        <v>1</v>
      </c>
      <c r="X52" s="137">
        <v>39247</v>
      </c>
      <c r="Y52" s="132">
        <v>14</v>
      </c>
      <c r="Z52" s="132">
        <v>1</v>
      </c>
      <c r="AA52" s="132">
        <v>0</v>
      </c>
      <c r="AC52" s="137">
        <v>39613</v>
      </c>
      <c r="AD52" s="132">
        <v>40</v>
      </c>
      <c r="AE52" s="132">
        <v>1</v>
      </c>
      <c r="AF52" s="132">
        <v>39</v>
      </c>
      <c r="AG52" s="132">
        <v>0</v>
      </c>
      <c r="AI52" s="102">
        <v>39978</v>
      </c>
      <c r="AJ52" s="101">
        <v>35</v>
      </c>
      <c r="AK52" s="101" t="s">
        <v>3</v>
      </c>
      <c r="AL52" s="101">
        <v>35</v>
      </c>
      <c r="AM52" s="101">
        <v>0</v>
      </c>
      <c r="AO52" s="104">
        <v>40343</v>
      </c>
      <c r="AP52" s="72">
        <v>1</v>
      </c>
      <c r="AQ52" s="72" t="s">
        <v>3</v>
      </c>
      <c r="AR52" s="72">
        <v>1</v>
      </c>
      <c r="AS52" s="72">
        <v>0</v>
      </c>
      <c r="AT52" s="22"/>
      <c r="AU52" s="104">
        <v>40708</v>
      </c>
      <c r="AV52" s="72">
        <v>1</v>
      </c>
      <c r="AW52" s="72" t="s">
        <v>3</v>
      </c>
      <c r="AX52" s="72">
        <v>1</v>
      </c>
      <c r="AY52" s="72">
        <v>0</v>
      </c>
      <c r="AZ52" s="68"/>
      <c r="BA52" s="67">
        <v>41074</v>
      </c>
      <c r="BB52" s="68">
        <v>0</v>
      </c>
      <c r="BC52" s="68" t="s">
        <v>3</v>
      </c>
      <c r="BD52" s="68" t="s">
        <v>3</v>
      </c>
      <c r="BE52" s="68">
        <v>0</v>
      </c>
      <c r="BF52" s="68">
        <v>0</v>
      </c>
      <c r="BH52" s="67">
        <v>41439</v>
      </c>
      <c r="BI52" s="68">
        <v>1</v>
      </c>
      <c r="BJ52" s="68" t="s">
        <v>3</v>
      </c>
      <c r="BK52" s="68">
        <v>1</v>
      </c>
      <c r="BL52" s="68">
        <v>0</v>
      </c>
      <c r="BM52" s="68">
        <v>0</v>
      </c>
      <c r="BO52" s="47">
        <v>41804</v>
      </c>
      <c r="BP52" s="48">
        <v>1</v>
      </c>
      <c r="BQ52" s="48" t="s">
        <v>3</v>
      </c>
      <c r="BR52" s="48">
        <v>1</v>
      </c>
      <c r="BS52" s="48">
        <v>0</v>
      </c>
      <c r="BT52" s="48">
        <v>0</v>
      </c>
      <c r="BV52" s="47">
        <v>42169</v>
      </c>
      <c r="BW52" s="48">
        <v>23</v>
      </c>
      <c r="BX52" s="48">
        <v>5</v>
      </c>
      <c r="BY52" s="48">
        <v>10</v>
      </c>
      <c r="BZ52" s="48">
        <v>2</v>
      </c>
      <c r="CA52" s="48">
        <v>6</v>
      </c>
      <c r="CC52" s="313">
        <v>42535</v>
      </c>
      <c r="CD52" s="314">
        <v>2</v>
      </c>
      <c r="CE52" s="314" t="s">
        <v>3</v>
      </c>
      <c r="CF52" s="314">
        <v>1</v>
      </c>
      <c r="CG52" s="314">
        <v>0</v>
      </c>
      <c r="CH52" s="314">
        <v>1</v>
      </c>
      <c r="CJ52" s="946">
        <v>42900</v>
      </c>
      <c r="CK52" s="947">
        <v>1</v>
      </c>
      <c r="CL52" s="947">
        <v>1</v>
      </c>
      <c r="CM52" s="947" t="s">
        <v>3</v>
      </c>
      <c r="CN52" s="947">
        <v>0</v>
      </c>
      <c r="CO52" s="947">
        <v>0</v>
      </c>
      <c r="CQ52" s="1195">
        <v>43265</v>
      </c>
      <c r="CR52" s="1196">
        <v>2</v>
      </c>
      <c r="CS52" s="1196">
        <v>2</v>
      </c>
      <c r="CT52" s="1196" t="s">
        <v>3</v>
      </c>
      <c r="CU52" s="1196">
        <v>0</v>
      </c>
      <c r="CV52" s="1196">
        <v>0</v>
      </c>
      <c r="CX52" s="1333">
        <v>43630</v>
      </c>
      <c r="CY52" s="1334">
        <v>31</v>
      </c>
      <c r="CZ52" s="1334">
        <v>18</v>
      </c>
      <c r="DA52" s="1334">
        <v>11</v>
      </c>
      <c r="DB52" s="1334">
        <v>1</v>
      </c>
      <c r="DC52" s="1334">
        <v>1</v>
      </c>
      <c r="DE52" s="1849">
        <v>43996</v>
      </c>
      <c r="DF52" s="1850">
        <v>42</v>
      </c>
      <c r="DG52" s="1850">
        <v>19</v>
      </c>
      <c r="DH52" s="1850">
        <v>22</v>
      </c>
      <c r="DI52" s="1850">
        <v>1</v>
      </c>
      <c r="DJ52" s="1850">
        <v>0</v>
      </c>
    </row>
    <row r="53" spans="1:114" ht="14.5" x14ac:dyDescent="0.35">
      <c r="A53" s="6">
        <v>40344</v>
      </c>
      <c r="C53" s="10">
        <v>37787</v>
      </c>
      <c r="D53" s="11">
        <v>11</v>
      </c>
      <c r="E53" s="11" t="s">
        <v>3</v>
      </c>
      <c r="F53" s="11">
        <v>11</v>
      </c>
      <c r="H53" s="10">
        <v>38153</v>
      </c>
      <c r="I53" s="11">
        <v>20</v>
      </c>
      <c r="J53" s="11">
        <v>1</v>
      </c>
      <c r="K53" s="11">
        <v>19</v>
      </c>
      <c r="M53" s="7">
        <v>38518</v>
      </c>
      <c r="N53" s="8">
        <v>9</v>
      </c>
      <c r="O53" s="8">
        <v>1</v>
      </c>
      <c r="P53" s="8">
        <v>8</v>
      </c>
      <c r="R53" s="138">
        <v>38883</v>
      </c>
      <c r="S53" s="130">
        <v>17</v>
      </c>
      <c r="T53" s="130" t="s">
        <v>3</v>
      </c>
      <c r="U53" s="130">
        <v>17</v>
      </c>
      <c r="V53" s="130">
        <v>0</v>
      </c>
      <c r="X53" s="137">
        <v>39248</v>
      </c>
      <c r="Y53" s="132">
        <v>0</v>
      </c>
      <c r="Z53" s="132" t="s">
        <v>3</v>
      </c>
      <c r="AA53" s="132">
        <v>0</v>
      </c>
      <c r="AC53" s="137">
        <v>39614</v>
      </c>
      <c r="AD53" s="132">
        <v>1</v>
      </c>
      <c r="AE53" s="132" t="s">
        <v>3</v>
      </c>
      <c r="AF53" s="132">
        <v>1</v>
      </c>
      <c r="AG53" s="132">
        <v>0</v>
      </c>
      <c r="AI53" s="102">
        <v>39979</v>
      </c>
      <c r="AJ53" s="101">
        <v>6</v>
      </c>
      <c r="AK53" s="101" t="s">
        <v>3</v>
      </c>
      <c r="AL53" s="101">
        <v>6</v>
      </c>
      <c r="AM53" s="101">
        <v>0</v>
      </c>
      <c r="AO53" s="104">
        <v>40344</v>
      </c>
      <c r="AP53" s="72">
        <v>5</v>
      </c>
      <c r="AQ53" s="72" t="s">
        <v>3</v>
      </c>
      <c r="AR53" s="72">
        <v>5</v>
      </c>
      <c r="AS53" s="72">
        <v>0</v>
      </c>
      <c r="AT53" s="22"/>
      <c r="AU53" s="104">
        <v>40709</v>
      </c>
      <c r="AV53" s="72">
        <v>4</v>
      </c>
      <c r="AW53" s="72" t="s">
        <v>3</v>
      </c>
      <c r="AX53" s="72">
        <v>4</v>
      </c>
      <c r="AY53" s="72">
        <v>0</v>
      </c>
      <c r="AZ53" s="68"/>
      <c r="BA53" s="67">
        <v>41075</v>
      </c>
      <c r="BB53" s="68">
        <v>1</v>
      </c>
      <c r="BC53" s="68">
        <v>1</v>
      </c>
      <c r="BD53" s="68" t="s">
        <v>3</v>
      </c>
      <c r="BE53" s="68">
        <v>0</v>
      </c>
      <c r="BF53" s="68">
        <v>0</v>
      </c>
      <c r="BH53" s="67">
        <v>41440</v>
      </c>
      <c r="BI53" s="68">
        <v>3</v>
      </c>
      <c r="BJ53" s="68" t="s">
        <v>3</v>
      </c>
      <c r="BK53" s="68">
        <v>3</v>
      </c>
      <c r="BL53" s="68">
        <v>0</v>
      </c>
      <c r="BM53" s="68">
        <v>0</v>
      </c>
      <c r="BO53" s="47">
        <v>41805</v>
      </c>
      <c r="BP53" s="48">
        <v>19</v>
      </c>
      <c r="BQ53" s="48">
        <v>2</v>
      </c>
      <c r="BR53" s="48">
        <v>10</v>
      </c>
      <c r="BS53" s="48">
        <v>1</v>
      </c>
      <c r="BT53" s="48">
        <v>6</v>
      </c>
      <c r="BV53" s="47">
        <v>42170</v>
      </c>
      <c r="BW53" s="48">
        <v>1</v>
      </c>
      <c r="BX53" s="48" t="s">
        <v>3</v>
      </c>
      <c r="BY53" s="48">
        <v>1</v>
      </c>
      <c r="BZ53" s="48">
        <v>0</v>
      </c>
      <c r="CA53" s="48">
        <v>0</v>
      </c>
      <c r="CC53" s="313">
        <v>42536</v>
      </c>
      <c r="CD53" s="314">
        <v>3</v>
      </c>
      <c r="CE53" s="314">
        <v>2</v>
      </c>
      <c r="CF53" s="314">
        <v>1</v>
      </c>
      <c r="CG53" s="314">
        <v>0</v>
      </c>
      <c r="CH53" s="314">
        <v>0</v>
      </c>
      <c r="CJ53" s="946">
        <v>42901</v>
      </c>
      <c r="CK53" s="947">
        <v>1</v>
      </c>
      <c r="CL53" s="947">
        <v>1</v>
      </c>
      <c r="CM53" s="947" t="s">
        <v>3</v>
      </c>
      <c r="CN53" s="947">
        <v>0</v>
      </c>
      <c r="CO53" s="947">
        <v>0</v>
      </c>
      <c r="CQ53" s="1195">
        <v>43266</v>
      </c>
      <c r="CR53" s="1196">
        <v>1</v>
      </c>
      <c r="CS53" s="1196">
        <v>1</v>
      </c>
      <c r="CT53" s="1196" t="s">
        <v>3</v>
      </c>
      <c r="CU53" s="1196">
        <v>0</v>
      </c>
      <c r="CV53" s="1196">
        <v>0</v>
      </c>
      <c r="CX53" s="1333">
        <v>43631</v>
      </c>
      <c r="CY53" s="1334">
        <v>48</v>
      </c>
      <c r="CZ53" s="1334">
        <v>21</v>
      </c>
      <c r="DA53" s="1334">
        <v>25</v>
      </c>
      <c r="DB53" s="1334">
        <v>1</v>
      </c>
      <c r="DC53" s="1334">
        <v>1</v>
      </c>
      <c r="DE53" s="1849">
        <v>43997</v>
      </c>
      <c r="DF53" s="1850">
        <v>4</v>
      </c>
      <c r="DG53" s="1850">
        <v>1</v>
      </c>
      <c r="DH53" s="1850">
        <v>1</v>
      </c>
      <c r="DI53" s="1850">
        <v>0</v>
      </c>
      <c r="DJ53" s="1850">
        <v>2</v>
      </c>
    </row>
    <row r="54" spans="1:114" ht="14.5" x14ac:dyDescent="0.35">
      <c r="A54" s="6">
        <v>40345</v>
      </c>
      <c r="H54" s="10">
        <v>38154</v>
      </c>
      <c r="I54" s="11">
        <v>10</v>
      </c>
      <c r="J54" s="11" t="s">
        <v>3</v>
      </c>
      <c r="K54" s="11">
        <v>10</v>
      </c>
      <c r="M54" s="7">
        <v>38519</v>
      </c>
      <c r="N54" s="8">
        <v>59</v>
      </c>
      <c r="O54" s="8">
        <v>9</v>
      </c>
      <c r="P54" s="8">
        <v>50</v>
      </c>
      <c r="R54" s="138">
        <v>38884</v>
      </c>
      <c r="S54" s="130">
        <v>81</v>
      </c>
      <c r="T54" s="130">
        <v>13</v>
      </c>
      <c r="U54" s="130">
        <v>68</v>
      </c>
      <c r="V54" s="130">
        <v>0</v>
      </c>
      <c r="X54" s="137">
        <v>39249</v>
      </c>
      <c r="Y54" s="132">
        <v>5</v>
      </c>
      <c r="Z54" s="132" t="s">
        <v>3</v>
      </c>
      <c r="AA54" s="132">
        <v>0</v>
      </c>
      <c r="AC54" s="137">
        <v>39615</v>
      </c>
      <c r="AD54" s="132">
        <v>18</v>
      </c>
      <c r="AE54" s="132" t="s">
        <v>3</v>
      </c>
      <c r="AF54" s="132">
        <v>16</v>
      </c>
      <c r="AG54" s="132">
        <v>2</v>
      </c>
      <c r="AI54" s="102">
        <v>39980</v>
      </c>
      <c r="AJ54" s="101">
        <v>19</v>
      </c>
      <c r="AK54" s="101">
        <v>2</v>
      </c>
      <c r="AL54" s="101">
        <v>17</v>
      </c>
      <c r="AM54" s="101">
        <v>0</v>
      </c>
      <c r="AO54" s="104">
        <v>40345</v>
      </c>
      <c r="AP54" s="72">
        <v>13</v>
      </c>
      <c r="AQ54" s="72">
        <v>1</v>
      </c>
      <c r="AR54" s="72">
        <v>12</v>
      </c>
      <c r="AS54" s="72">
        <v>0</v>
      </c>
      <c r="AT54" s="22"/>
      <c r="AU54" s="104">
        <v>40710</v>
      </c>
      <c r="AV54" s="72">
        <v>0</v>
      </c>
      <c r="AW54" s="72" t="s">
        <v>3</v>
      </c>
      <c r="AX54" s="72">
        <v>0</v>
      </c>
      <c r="AY54" s="72">
        <v>0</v>
      </c>
      <c r="AZ54" s="68"/>
      <c r="BA54" s="67">
        <v>41076</v>
      </c>
      <c r="BB54" s="68">
        <v>13</v>
      </c>
      <c r="BC54" s="68">
        <v>5</v>
      </c>
      <c r="BD54" s="68">
        <v>7</v>
      </c>
      <c r="BE54" s="68">
        <v>0</v>
      </c>
      <c r="BF54" s="68">
        <v>1</v>
      </c>
      <c r="BH54" s="67">
        <v>41441</v>
      </c>
      <c r="BI54" s="68">
        <v>15</v>
      </c>
      <c r="BJ54" s="68">
        <v>2</v>
      </c>
      <c r="BK54" s="68">
        <v>12</v>
      </c>
      <c r="BL54" s="68">
        <v>0</v>
      </c>
      <c r="BM54" s="68">
        <v>1</v>
      </c>
      <c r="BO54" s="47">
        <v>41806</v>
      </c>
      <c r="BP54" s="48">
        <v>0</v>
      </c>
      <c r="BQ54" s="48" t="s">
        <v>3</v>
      </c>
      <c r="BR54" s="48" t="s">
        <v>3</v>
      </c>
      <c r="BS54" s="48">
        <v>0</v>
      </c>
      <c r="BT54" s="48">
        <v>0</v>
      </c>
      <c r="BV54" s="47">
        <v>42171</v>
      </c>
      <c r="BW54" s="48">
        <v>7</v>
      </c>
      <c r="BX54" s="48">
        <v>2</v>
      </c>
      <c r="BY54" s="48">
        <v>2</v>
      </c>
      <c r="BZ54" s="48">
        <v>1</v>
      </c>
      <c r="CA54" s="48">
        <v>2</v>
      </c>
      <c r="CC54" s="313">
        <v>42537</v>
      </c>
      <c r="CD54" s="314">
        <v>1</v>
      </c>
      <c r="CE54" s="314" t="s">
        <v>3</v>
      </c>
      <c r="CF54" s="314">
        <v>1</v>
      </c>
      <c r="CG54" s="314">
        <v>0</v>
      </c>
      <c r="CH54" s="314">
        <v>0</v>
      </c>
      <c r="CJ54" s="946">
        <v>42902</v>
      </c>
      <c r="CK54" s="947">
        <v>1</v>
      </c>
      <c r="CL54" s="947">
        <v>1</v>
      </c>
      <c r="CM54" s="947" t="s">
        <v>3</v>
      </c>
      <c r="CN54" s="947">
        <v>0</v>
      </c>
      <c r="CO54" s="947">
        <v>0</v>
      </c>
      <c r="CQ54" s="1195">
        <v>43267</v>
      </c>
      <c r="CR54" s="1196">
        <v>3</v>
      </c>
      <c r="CS54" s="1196">
        <v>3</v>
      </c>
      <c r="CT54" s="1196" t="s">
        <v>3</v>
      </c>
      <c r="CU54" s="1196">
        <v>0</v>
      </c>
      <c r="CV54" s="1196">
        <v>0</v>
      </c>
      <c r="CX54" s="1333">
        <v>43632</v>
      </c>
      <c r="CY54" s="1334">
        <v>5</v>
      </c>
      <c r="CZ54" s="1334">
        <v>3</v>
      </c>
      <c r="DA54" s="1334">
        <v>1</v>
      </c>
      <c r="DB54" s="1334">
        <v>1</v>
      </c>
      <c r="DC54" s="1334">
        <v>0</v>
      </c>
      <c r="DE54" s="1849">
        <v>43998</v>
      </c>
      <c r="DF54" s="1850">
        <v>6</v>
      </c>
      <c r="DG54" s="1850">
        <v>2</v>
      </c>
      <c r="DH54" s="1850">
        <v>3</v>
      </c>
      <c r="DI54" s="1850">
        <v>0</v>
      </c>
      <c r="DJ54" s="1850">
        <v>1</v>
      </c>
    </row>
    <row r="55" spans="1:114" ht="14.5" x14ac:dyDescent="0.35">
      <c r="A55" s="6">
        <v>40346</v>
      </c>
      <c r="C55" s="10">
        <v>37789</v>
      </c>
      <c r="D55" s="11">
        <v>87</v>
      </c>
      <c r="E55" s="11">
        <v>8</v>
      </c>
      <c r="F55" s="11">
        <v>79</v>
      </c>
      <c r="H55" s="10">
        <v>38155</v>
      </c>
      <c r="I55" s="11">
        <v>20</v>
      </c>
      <c r="J55" s="11">
        <v>2</v>
      </c>
      <c r="K55" s="11">
        <v>18</v>
      </c>
      <c r="M55" s="7">
        <v>38520</v>
      </c>
      <c r="N55" s="8">
        <v>154</v>
      </c>
      <c r="O55" s="8">
        <v>32</v>
      </c>
      <c r="P55" s="8">
        <v>122</v>
      </c>
      <c r="R55" s="138">
        <v>38885</v>
      </c>
      <c r="S55" s="130">
        <v>117</v>
      </c>
      <c r="T55" s="130">
        <v>14</v>
      </c>
      <c r="U55" s="130">
        <v>97</v>
      </c>
      <c r="V55" s="130">
        <v>6</v>
      </c>
      <c r="X55" s="137">
        <v>39250</v>
      </c>
      <c r="Y55" s="132">
        <v>32</v>
      </c>
      <c r="Z55" s="132">
        <v>4</v>
      </c>
      <c r="AA55" s="132">
        <v>1</v>
      </c>
      <c r="AC55" s="137">
        <v>39616</v>
      </c>
      <c r="AD55" s="132">
        <v>42</v>
      </c>
      <c r="AE55" s="132">
        <v>1</v>
      </c>
      <c r="AF55" s="132">
        <v>41</v>
      </c>
      <c r="AG55" s="132">
        <v>0</v>
      </c>
      <c r="AI55" s="102">
        <v>39981</v>
      </c>
      <c r="AJ55" s="101">
        <v>78</v>
      </c>
      <c r="AK55" s="101">
        <v>10</v>
      </c>
      <c r="AL55" s="101">
        <v>67</v>
      </c>
      <c r="AM55" s="101">
        <v>1</v>
      </c>
      <c r="AO55" s="104">
        <v>40346</v>
      </c>
      <c r="AP55" s="72">
        <v>1</v>
      </c>
      <c r="AQ55" s="72" t="s">
        <v>3</v>
      </c>
      <c r="AR55" s="72">
        <v>1</v>
      </c>
      <c r="AS55" s="72">
        <v>0</v>
      </c>
      <c r="AT55" s="22"/>
      <c r="AU55" s="104">
        <v>40711</v>
      </c>
      <c r="AV55" s="72">
        <v>3</v>
      </c>
      <c r="AW55" s="72" t="s">
        <v>3</v>
      </c>
      <c r="AX55" s="72">
        <v>3</v>
      </c>
      <c r="AY55" s="72">
        <v>0</v>
      </c>
      <c r="AZ55" s="68"/>
      <c r="BA55" s="67">
        <v>41077</v>
      </c>
      <c r="BB55" s="68">
        <v>2</v>
      </c>
      <c r="BC55" s="68" t="s">
        <v>3</v>
      </c>
      <c r="BD55" s="68">
        <v>2</v>
      </c>
      <c r="BE55" s="68">
        <v>0</v>
      </c>
      <c r="BF55" s="68">
        <v>0</v>
      </c>
      <c r="BH55" s="67">
        <v>41442</v>
      </c>
      <c r="BI55" s="68">
        <v>1</v>
      </c>
      <c r="BJ55" s="68" t="s">
        <v>3</v>
      </c>
      <c r="BK55" s="68">
        <v>1</v>
      </c>
      <c r="BL55" s="68">
        <v>0</v>
      </c>
      <c r="BM55" s="68">
        <v>0</v>
      </c>
      <c r="BO55" s="47">
        <v>41807</v>
      </c>
      <c r="BP55" s="48">
        <v>4</v>
      </c>
      <c r="BQ55" s="48" t="s">
        <v>3</v>
      </c>
      <c r="BR55" s="48">
        <v>4</v>
      </c>
      <c r="BS55" s="48">
        <v>0</v>
      </c>
      <c r="BT55" s="48">
        <v>0</v>
      </c>
      <c r="BV55" s="47">
        <v>42172</v>
      </c>
      <c r="BW55" s="48">
        <v>12</v>
      </c>
      <c r="BX55" s="48">
        <v>2</v>
      </c>
      <c r="BY55" s="48">
        <v>7</v>
      </c>
      <c r="BZ55" s="48">
        <v>0</v>
      </c>
      <c r="CA55" s="48">
        <v>3</v>
      </c>
      <c r="CC55" s="313">
        <v>42538</v>
      </c>
      <c r="CD55" s="314">
        <v>1</v>
      </c>
      <c r="CE55" s="314" t="s">
        <v>3</v>
      </c>
      <c r="CF55" s="314">
        <v>1</v>
      </c>
      <c r="CG55" s="314">
        <v>0</v>
      </c>
      <c r="CH55" s="314">
        <v>0</v>
      </c>
      <c r="CJ55" s="946">
        <v>42903</v>
      </c>
      <c r="CK55" s="947">
        <v>1</v>
      </c>
      <c r="CL55" s="947">
        <v>1</v>
      </c>
      <c r="CM55" s="947" t="s">
        <v>3</v>
      </c>
      <c r="CN55" s="947">
        <v>0</v>
      </c>
      <c r="CO55" s="947">
        <v>0</v>
      </c>
      <c r="CQ55" s="1195">
        <v>43268</v>
      </c>
      <c r="CR55" s="1196">
        <v>0</v>
      </c>
      <c r="CS55" s="1196" t="s">
        <v>3</v>
      </c>
      <c r="CT55" s="1196" t="s">
        <v>3</v>
      </c>
      <c r="CU55" s="1196">
        <v>0</v>
      </c>
      <c r="CV55" s="1196">
        <v>0</v>
      </c>
      <c r="CX55" s="1333">
        <v>43633</v>
      </c>
      <c r="CY55" s="1334">
        <v>31</v>
      </c>
      <c r="CZ55" s="1334">
        <v>21</v>
      </c>
      <c r="DA55" s="1334">
        <v>9</v>
      </c>
      <c r="DB55" s="1334">
        <v>0</v>
      </c>
      <c r="DC55" s="1334">
        <v>1</v>
      </c>
      <c r="DE55" s="1849">
        <v>43999</v>
      </c>
      <c r="DF55" s="1850">
        <v>36</v>
      </c>
      <c r="DG55" s="1850">
        <v>19</v>
      </c>
      <c r="DH55" s="1850">
        <v>14</v>
      </c>
      <c r="DI55" s="1850">
        <v>0</v>
      </c>
      <c r="DJ55" s="1850">
        <v>3</v>
      </c>
    </row>
    <row r="56" spans="1:114" ht="14.5" x14ac:dyDescent="0.35">
      <c r="A56" s="6">
        <v>40347</v>
      </c>
      <c r="C56" s="10">
        <v>37790</v>
      </c>
      <c r="D56" s="11">
        <v>24</v>
      </c>
      <c r="E56" s="11">
        <v>1</v>
      </c>
      <c r="F56" s="11">
        <v>23</v>
      </c>
      <c r="H56" s="10">
        <v>38156</v>
      </c>
      <c r="I56" s="11">
        <v>40</v>
      </c>
      <c r="J56" s="11">
        <v>3</v>
      </c>
      <c r="K56" s="11">
        <v>37</v>
      </c>
      <c r="M56" s="7">
        <v>38521</v>
      </c>
      <c r="N56" s="8">
        <v>21</v>
      </c>
      <c r="O56" s="8">
        <v>4</v>
      </c>
      <c r="P56" s="8">
        <v>17</v>
      </c>
      <c r="R56" s="138">
        <v>38886</v>
      </c>
      <c r="S56" s="130">
        <v>20</v>
      </c>
      <c r="T56" s="130">
        <v>2</v>
      </c>
      <c r="U56" s="130">
        <v>17</v>
      </c>
      <c r="V56" s="130">
        <v>1</v>
      </c>
      <c r="X56" s="137">
        <v>39251</v>
      </c>
      <c r="Y56" s="132">
        <v>3</v>
      </c>
      <c r="Z56" s="132" t="s">
        <v>3</v>
      </c>
      <c r="AA56" s="132">
        <v>0</v>
      </c>
      <c r="AC56" s="137">
        <v>39617</v>
      </c>
      <c r="AD56" s="132">
        <v>1</v>
      </c>
      <c r="AE56" s="132" t="s">
        <v>3</v>
      </c>
      <c r="AF56" s="132">
        <v>0</v>
      </c>
      <c r="AG56" s="132">
        <v>1</v>
      </c>
      <c r="AI56" s="102">
        <v>39982</v>
      </c>
      <c r="AJ56" s="101">
        <v>3</v>
      </c>
      <c r="AK56" s="101" t="s">
        <v>3</v>
      </c>
      <c r="AL56" s="101">
        <v>3</v>
      </c>
      <c r="AM56" s="101">
        <v>0</v>
      </c>
      <c r="AO56" s="104">
        <v>40347</v>
      </c>
      <c r="AP56" s="72">
        <v>8</v>
      </c>
      <c r="AQ56" s="72">
        <v>1</v>
      </c>
      <c r="AR56" s="72">
        <v>7</v>
      </c>
      <c r="AS56" s="72">
        <v>0</v>
      </c>
      <c r="AT56" s="22"/>
      <c r="AU56" s="104">
        <v>40712</v>
      </c>
      <c r="AV56" s="72">
        <v>4</v>
      </c>
      <c r="AW56" s="72" t="s">
        <v>3</v>
      </c>
      <c r="AX56" s="72">
        <v>4</v>
      </c>
      <c r="AY56" s="72">
        <v>0</v>
      </c>
      <c r="AZ56" s="68"/>
      <c r="BA56" s="67">
        <v>41078</v>
      </c>
      <c r="BB56" s="68">
        <v>7</v>
      </c>
      <c r="BC56" s="68">
        <v>2</v>
      </c>
      <c r="BD56" s="68">
        <v>3</v>
      </c>
      <c r="BE56" s="68">
        <v>0</v>
      </c>
      <c r="BF56" s="68">
        <v>2</v>
      </c>
      <c r="BH56" s="67">
        <v>41443</v>
      </c>
      <c r="BI56" s="68">
        <v>5</v>
      </c>
      <c r="BJ56" s="68">
        <v>1</v>
      </c>
      <c r="BK56" s="68">
        <v>3</v>
      </c>
      <c r="BL56" s="68">
        <v>0</v>
      </c>
      <c r="BM56" s="68">
        <v>1</v>
      </c>
      <c r="BO56" s="47">
        <v>41808</v>
      </c>
      <c r="BP56" s="48">
        <v>25</v>
      </c>
      <c r="BQ56" s="48">
        <v>5</v>
      </c>
      <c r="BR56" s="48">
        <v>17</v>
      </c>
      <c r="BS56" s="48">
        <v>1</v>
      </c>
      <c r="BT56" s="48">
        <v>2</v>
      </c>
      <c r="BV56" s="47">
        <v>42173</v>
      </c>
      <c r="BW56" s="48">
        <v>2</v>
      </c>
      <c r="BX56" s="48">
        <v>1</v>
      </c>
      <c r="BY56" s="48">
        <v>1</v>
      </c>
      <c r="BZ56" s="48">
        <v>0</v>
      </c>
      <c r="CA56" s="48">
        <v>0</v>
      </c>
      <c r="CC56" s="313">
        <v>42539</v>
      </c>
      <c r="CD56" s="314">
        <v>6</v>
      </c>
      <c r="CE56" s="314">
        <v>3</v>
      </c>
      <c r="CF56" s="314">
        <v>3</v>
      </c>
      <c r="CG56" s="314">
        <v>0</v>
      </c>
      <c r="CH56" s="314">
        <v>0</v>
      </c>
      <c r="CJ56" s="946">
        <v>42904</v>
      </c>
      <c r="CK56" s="947">
        <v>0</v>
      </c>
      <c r="CL56" s="947" t="s">
        <v>3</v>
      </c>
      <c r="CM56" s="947" t="s">
        <v>3</v>
      </c>
      <c r="CN56" s="947">
        <v>0</v>
      </c>
      <c r="CO56" s="947">
        <v>0</v>
      </c>
      <c r="CQ56" s="1195">
        <v>43269</v>
      </c>
      <c r="CR56" s="1196">
        <v>3</v>
      </c>
      <c r="CS56" s="1196">
        <v>3</v>
      </c>
      <c r="CT56" s="1196" t="s">
        <v>3</v>
      </c>
      <c r="CU56" s="1196">
        <v>0</v>
      </c>
      <c r="CV56" s="1196">
        <v>0</v>
      </c>
      <c r="CX56" s="1333">
        <v>43634</v>
      </c>
      <c r="CY56" s="1334">
        <v>60</v>
      </c>
      <c r="CZ56" s="1334">
        <v>24</v>
      </c>
      <c r="DA56" s="1334">
        <v>29</v>
      </c>
      <c r="DB56" s="1334">
        <v>3</v>
      </c>
      <c r="DC56" s="1334">
        <v>4</v>
      </c>
      <c r="DE56" s="1849">
        <v>44000</v>
      </c>
      <c r="DF56" s="1850">
        <v>2</v>
      </c>
      <c r="DG56" s="1850">
        <v>1</v>
      </c>
      <c r="DH56" s="1850">
        <v>1</v>
      </c>
      <c r="DI56" s="1850">
        <v>0</v>
      </c>
      <c r="DJ56" s="1850">
        <v>0</v>
      </c>
    </row>
    <row r="57" spans="1:114" ht="14.5" x14ac:dyDescent="0.35">
      <c r="A57" s="6">
        <v>40348</v>
      </c>
      <c r="H57" s="10">
        <v>38157</v>
      </c>
      <c r="I57" s="11">
        <v>9</v>
      </c>
      <c r="J57" s="11" t="s">
        <v>3</v>
      </c>
      <c r="K57" s="11">
        <v>9</v>
      </c>
      <c r="M57" s="7">
        <v>38522</v>
      </c>
      <c r="N57" s="8">
        <v>64</v>
      </c>
      <c r="O57" s="8">
        <v>13</v>
      </c>
      <c r="P57" s="8">
        <v>51</v>
      </c>
      <c r="R57" s="138">
        <v>38887</v>
      </c>
      <c r="S57" s="130">
        <v>59</v>
      </c>
      <c r="T57" s="130">
        <v>6</v>
      </c>
      <c r="U57" s="130">
        <v>52</v>
      </c>
      <c r="V57" s="130">
        <v>1</v>
      </c>
      <c r="X57" s="137">
        <v>39252</v>
      </c>
      <c r="Y57" s="132">
        <v>10</v>
      </c>
      <c r="Z57" s="132" t="s">
        <v>3</v>
      </c>
      <c r="AA57" s="132">
        <v>1</v>
      </c>
      <c r="AC57" s="137">
        <v>39618</v>
      </c>
      <c r="AD57" s="132">
        <v>7</v>
      </c>
      <c r="AE57" s="132" t="s">
        <v>3</v>
      </c>
      <c r="AF57" s="132">
        <v>6</v>
      </c>
      <c r="AG57" s="132">
        <v>1</v>
      </c>
      <c r="AI57" s="102">
        <v>39983</v>
      </c>
      <c r="AJ57" s="101">
        <v>34</v>
      </c>
      <c r="AK57" s="101">
        <v>3</v>
      </c>
      <c r="AL57" s="101">
        <v>31</v>
      </c>
      <c r="AM57" s="101">
        <v>0</v>
      </c>
      <c r="AO57" s="104">
        <v>40348</v>
      </c>
      <c r="AP57" s="72">
        <v>21</v>
      </c>
      <c r="AQ57" s="72" t="s">
        <v>3</v>
      </c>
      <c r="AR57" s="72">
        <v>19</v>
      </c>
      <c r="AS57" s="72">
        <v>2</v>
      </c>
      <c r="AT57" s="22"/>
      <c r="AU57" s="104">
        <v>40713</v>
      </c>
      <c r="AV57" s="72">
        <v>0</v>
      </c>
      <c r="AW57" s="72" t="s">
        <v>3</v>
      </c>
      <c r="AX57" s="72">
        <v>0</v>
      </c>
      <c r="AY57" s="72">
        <v>0</v>
      </c>
      <c r="AZ57" s="68"/>
      <c r="BA57" s="67">
        <v>41079</v>
      </c>
      <c r="BB57" s="68">
        <v>16</v>
      </c>
      <c r="BC57" s="68">
        <v>8</v>
      </c>
      <c r="BD57" s="68">
        <v>7</v>
      </c>
      <c r="BE57" s="68">
        <v>0</v>
      </c>
      <c r="BF57" s="68">
        <v>1</v>
      </c>
      <c r="BH57" s="67">
        <v>41444</v>
      </c>
      <c r="BI57" s="68">
        <v>15</v>
      </c>
      <c r="BJ57" s="68" t="s">
        <v>3</v>
      </c>
      <c r="BK57" s="68">
        <v>14</v>
      </c>
      <c r="BL57" s="68">
        <v>1</v>
      </c>
      <c r="BM57" s="68">
        <v>0</v>
      </c>
      <c r="BO57" s="47">
        <v>41809</v>
      </c>
      <c r="BP57" s="48">
        <v>1</v>
      </c>
      <c r="BQ57" s="48" t="s">
        <v>3</v>
      </c>
      <c r="BR57" s="48">
        <v>1</v>
      </c>
      <c r="BS57" s="48">
        <v>0</v>
      </c>
      <c r="BT57" s="48">
        <v>0</v>
      </c>
      <c r="BV57" s="47">
        <v>42174</v>
      </c>
      <c r="BW57" s="48">
        <v>4</v>
      </c>
      <c r="BX57" s="48" t="s">
        <v>3</v>
      </c>
      <c r="BY57" s="48">
        <v>3</v>
      </c>
      <c r="BZ57" s="48">
        <v>1</v>
      </c>
      <c r="CA57" s="48">
        <v>0</v>
      </c>
      <c r="CC57" s="313">
        <v>42540</v>
      </c>
      <c r="CD57" s="314">
        <v>1</v>
      </c>
      <c r="CE57" s="314" t="s">
        <v>3</v>
      </c>
      <c r="CF57" s="314">
        <v>1</v>
      </c>
      <c r="CG57" s="314">
        <v>0</v>
      </c>
      <c r="CH57" s="314">
        <v>0</v>
      </c>
      <c r="CJ57" s="946">
        <v>42905</v>
      </c>
      <c r="CK57" s="947">
        <v>1</v>
      </c>
      <c r="CL57" s="947" t="s">
        <v>3</v>
      </c>
      <c r="CM57" s="947">
        <v>1</v>
      </c>
      <c r="CN57" s="947">
        <v>0</v>
      </c>
      <c r="CO57" s="947">
        <v>0</v>
      </c>
      <c r="CQ57" s="1195">
        <v>43270</v>
      </c>
      <c r="CR57" s="1196">
        <v>2</v>
      </c>
      <c r="CS57" s="1196">
        <v>2</v>
      </c>
      <c r="CT57" s="1196" t="s">
        <v>3</v>
      </c>
      <c r="CU57" s="1196">
        <v>0</v>
      </c>
      <c r="CV57" s="1196">
        <v>0</v>
      </c>
      <c r="CX57" s="1333">
        <v>43635</v>
      </c>
      <c r="CY57" s="1334">
        <v>10</v>
      </c>
      <c r="CZ57" s="1334">
        <v>5</v>
      </c>
      <c r="DA57" s="1334">
        <v>5</v>
      </c>
      <c r="DB57" s="1334">
        <v>0</v>
      </c>
      <c r="DC57" s="1334">
        <v>0</v>
      </c>
      <c r="DE57" s="1849">
        <v>44001</v>
      </c>
      <c r="DF57" s="1850">
        <v>14</v>
      </c>
      <c r="DG57" s="1850">
        <v>11</v>
      </c>
      <c r="DH57" s="1850">
        <v>3</v>
      </c>
      <c r="DI57" s="1850">
        <v>0</v>
      </c>
      <c r="DJ57" s="1850">
        <v>0</v>
      </c>
    </row>
    <row r="58" spans="1:114" ht="14.5" x14ac:dyDescent="0.35">
      <c r="A58" s="6">
        <v>40349</v>
      </c>
      <c r="C58" s="10">
        <v>37792</v>
      </c>
      <c r="D58" s="11">
        <v>106</v>
      </c>
      <c r="E58" s="11">
        <v>2</v>
      </c>
      <c r="F58" s="11">
        <v>104</v>
      </c>
      <c r="H58" s="10">
        <v>38158</v>
      </c>
      <c r="I58" s="11">
        <v>26</v>
      </c>
      <c r="J58" s="11">
        <v>1</v>
      </c>
      <c r="K58" s="11">
        <v>25</v>
      </c>
      <c r="M58" s="7">
        <v>38523</v>
      </c>
      <c r="N58" s="8">
        <v>278</v>
      </c>
      <c r="O58" s="8">
        <v>46</v>
      </c>
      <c r="P58" s="8">
        <v>232</v>
      </c>
      <c r="R58" s="138">
        <v>38888</v>
      </c>
      <c r="S58" s="130">
        <v>237</v>
      </c>
      <c r="T58" s="130">
        <v>21</v>
      </c>
      <c r="U58" s="130">
        <v>216</v>
      </c>
      <c r="V58" s="130">
        <v>0</v>
      </c>
      <c r="X58" s="137">
        <v>39253</v>
      </c>
      <c r="Y58" s="132">
        <v>46</v>
      </c>
      <c r="Z58" s="132" t="s">
        <v>3</v>
      </c>
      <c r="AA58" s="132">
        <v>0</v>
      </c>
      <c r="AC58" s="137">
        <v>39619</v>
      </c>
      <c r="AD58" s="132">
        <v>35</v>
      </c>
      <c r="AE58" s="132" t="s">
        <v>3</v>
      </c>
      <c r="AF58" s="132">
        <v>34</v>
      </c>
      <c r="AG58" s="132">
        <v>1</v>
      </c>
      <c r="AI58" s="102">
        <v>39984</v>
      </c>
      <c r="AJ58" s="101">
        <v>51</v>
      </c>
      <c r="AK58" s="101">
        <v>2</v>
      </c>
      <c r="AL58" s="101">
        <v>49</v>
      </c>
      <c r="AM58" s="101">
        <v>0</v>
      </c>
      <c r="AO58" s="104">
        <v>40349</v>
      </c>
      <c r="AP58" s="72">
        <v>1</v>
      </c>
      <c r="AQ58" s="72" t="s">
        <v>3</v>
      </c>
      <c r="AR58" s="72">
        <v>1</v>
      </c>
      <c r="AS58" s="72">
        <v>0</v>
      </c>
      <c r="AT58" s="22"/>
      <c r="AU58" s="104">
        <v>40714</v>
      </c>
      <c r="AV58" s="72">
        <v>3</v>
      </c>
      <c r="AW58" s="72" t="s">
        <v>3</v>
      </c>
      <c r="AX58" s="72">
        <v>3</v>
      </c>
      <c r="AY58" s="72">
        <v>0</v>
      </c>
      <c r="AZ58" s="68"/>
      <c r="BA58" s="67">
        <v>41080</v>
      </c>
      <c r="BB58" s="68">
        <v>0</v>
      </c>
      <c r="BC58" s="68" t="s">
        <v>3</v>
      </c>
      <c r="BD58" s="68" t="s">
        <v>3</v>
      </c>
      <c r="BE58" s="68">
        <v>0</v>
      </c>
      <c r="BF58" s="68">
        <v>0</v>
      </c>
      <c r="BH58" s="67">
        <v>41445</v>
      </c>
      <c r="BI58" s="68">
        <v>0</v>
      </c>
      <c r="BJ58" s="68" t="s">
        <v>3</v>
      </c>
      <c r="BK58" s="68" t="s">
        <v>3</v>
      </c>
      <c r="BL58" s="68">
        <v>0</v>
      </c>
      <c r="BM58" s="68">
        <v>0</v>
      </c>
      <c r="BO58" s="47">
        <v>41810</v>
      </c>
      <c r="BP58" s="48">
        <v>5</v>
      </c>
      <c r="BQ58" s="48" t="s">
        <v>3</v>
      </c>
      <c r="BR58" s="48">
        <v>3</v>
      </c>
      <c r="BS58" s="48">
        <v>1</v>
      </c>
      <c r="BT58" s="48">
        <v>1</v>
      </c>
      <c r="BV58" s="47">
        <v>42175</v>
      </c>
      <c r="BW58" s="48">
        <v>19</v>
      </c>
      <c r="BX58" s="48">
        <v>4</v>
      </c>
      <c r="BY58" s="48">
        <v>8</v>
      </c>
      <c r="BZ58" s="48">
        <v>0</v>
      </c>
      <c r="CA58" s="48">
        <v>7</v>
      </c>
      <c r="CC58" s="313">
        <v>42541</v>
      </c>
      <c r="CD58" s="314">
        <v>4</v>
      </c>
      <c r="CE58" s="314">
        <v>2</v>
      </c>
      <c r="CF58" s="314">
        <v>2</v>
      </c>
      <c r="CG58" s="314">
        <v>0</v>
      </c>
      <c r="CH58" s="314">
        <v>0</v>
      </c>
      <c r="CJ58" s="946">
        <v>42906</v>
      </c>
      <c r="CK58" s="947">
        <v>0</v>
      </c>
      <c r="CL58" s="947" t="s">
        <v>3</v>
      </c>
      <c r="CM58" s="947" t="s">
        <v>3</v>
      </c>
      <c r="CN58" s="947">
        <v>0</v>
      </c>
      <c r="CO58" s="947">
        <v>0</v>
      </c>
      <c r="CQ58" s="1195">
        <v>43271</v>
      </c>
      <c r="CR58" s="1196">
        <v>0</v>
      </c>
      <c r="CS58" s="1196" t="s">
        <v>3</v>
      </c>
      <c r="CT58" s="1196" t="s">
        <v>3</v>
      </c>
      <c r="CU58" s="1196">
        <v>0</v>
      </c>
      <c r="CV58" s="1196">
        <v>0</v>
      </c>
      <c r="CX58" s="1333">
        <v>43636</v>
      </c>
      <c r="CY58" s="1334">
        <v>32</v>
      </c>
      <c r="CZ58" s="1334">
        <v>17</v>
      </c>
      <c r="DA58" s="1334">
        <v>15</v>
      </c>
      <c r="DB58" s="1334">
        <v>0</v>
      </c>
      <c r="DC58" s="1334">
        <v>0</v>
      </c>
      <c r="DE58" s="1849">
        <v>44002</v>
      </c>
      <c r="DF58" s="1850">
        <v>67</v>
      </c>
      <c r="DG58" s="1850">
        <v>40</v>
      </c>
      <c r="DH58" s="1850">
        <v>26</v>
      </c>
      <c r="DI58" s="1850">
        <v>0</v>
      </c>
      <c r="DJ58" s="1850">
        <v>1</v>
      </c>
    </row>
    <row r="59" spans="1:114" ht="14.5" x14ac:dyDescent="0.35">
      <c r="A59" s="6">
        <v>40350</v>
      </c>
      <c r="C59" s="10">
        <v>37793</v>
      </c>
      <c r="D59" s="11">
        <v>21</v>
      </c>
      <c r="E59" s="11" t="s">
        <v>3</v>
      </c>
      <c r="F59" s="11">
        <v>21</v>
      </c>
      <c r="H59" s="10">
        <v>38159</v>
      </c>
      <c r="I59" s="11">
        <v>36</v>
      </c>
      <c r="J59" s="11">
        <v>1</v>
      </c>
      <c r="K59" s="11">
        <v>35</v>
      </c>
      <c r="M59" s="7">
        <v>38524</v>
      </c>
      <c r="N59" s="8">
        <v>18</v>
      </c>
      <c r="O59" s="8">
        <v>2</v>
      </c>
      <c r="P59" s="8">
        <v>16</v>
      </c>
      <c r="R59" s="138">
        <v>38889</v>
      </c>
      <c r="S59" s="130">
        <v>19</v>
      </c>
      <c r="T59" s="130">
        <v>6</v>
      </c>
      <c r="U59" s="130">
        <v>12</v>
      </c>
      <c r="V59" s="130">
        <v>1</v>
      </c>
      <c r="X59" s="137">
        <v>39254</v>
      </c>
      <c r="Y59" s="132">
        <v>4</v>
      </c>
      <c r="Z59" s="132" t="s">
        <v>3</v>
      </c>
      <c r="AA59" s="132">
        <v>0</v>
      </c>
      <c r="AC59" s="137">
        <v>39620</v>
      </c>
      <c r="AD59" s="132">
        <v>0</v>
      </c>
      <c r="AE59" s="132" t="s">
        <v>3</v>
      </c>
      <c r="AF59" s="132">
        <v>0</v>
      </c>
      <c r="AG59" s="132">
        <v>0</v>
      </c>
      <c r="AI59" s="102">
        <v>39985</v>
      </c>
      <c r="AJ59" s="101">
        <v>2</v>
      </c>
      <c r="AK59" s="101" t="s">
        <v>3</v>
      </c>
      <c r="AL59" s="101">
        <v>2</v>
      </c>
      <c r="AM59" s="101">
        <v>0</v>
      </c>
      <c r="AO59" s="104">
        <v>40350</v>
      </c>
      <c r="AP59" s="72">
        <v>9</v>
      </c>
      <c r="AQ59" s="72">
        <v>1</v>
      </c>
      <c r="AR59" s="72">
        <v>8</v>
      </c>
      <c r="AS59" s="72">
        <v>0</v>
      </c>
      <c r="AT59" s="22"/>
      <c r="AU59" s="104">
        <v>40715</v>
      </c>
      <c r="AV59" s="72">
        <v>4</v>
      </c>
      <c r="AW59" s="72">
        <v>2</v>
      </c>
      <c r="AX59" s="72">
        <v>2</v>
      </c>
      <c r="AY59" s="72">
        <v>0</v>
      </c>
      <c r="AZ59" s="68"/>
      <c r="BA59" s="67">
        <v>41081</v>
      </c>
      <c r="BB59" s="68">
        <v>2</v>
      </c>
      <c r="BC59" s="68">
        <v>1</v>
      </c>
      <c r="BD59" s="68">
        <v>1</v>
      </c>
      <c r="BE59" s="68">
        <v>0</v>
      </c>
      <c r="BF59" s="68">
        <v>0</v>
      </c>
      <c r="BH59" s="67">
        <v>41446</v>
      </c>
      <c r="BI59" s="68">
        <v>4</v>
      </c>
      <c r="BJ59" s="68" t="s">
        <v>3</v>
      </c>
      <c r="BK59" s="68">
        <v>4</v>
      </c>
      <c r="BL59" s="68">
        <v>0</v>
      </c>
      <c r="BM59" s="68">
        <v>0</v>
      </c>
      <c r="BO59" s="47">
        <v>41811</v>
      </c>
      <c r="BP59" s="48">
        <v>29</v>
      </c>
      <c r="BQ59" s="48">
        <v>2</v>
      </c>
      <c r="BR59" s="48">
        <v>19</v>
      </c>
      <c r="BS59" s="48">
        <v>2</v>
      </c>
      <c r="BT59" s="48">
        <v>6</v>
      </c>
      <c r="BV59" s="47">
        <v>42176</v>
      </c>
      <c r="BW59" s="48">
        <v>0</v>
      </c>
      <c r="BX59" s="48" t="s">
        <v>3</v>
      </c>
      <c r="BY59" s="48" t="s">
        <v>3</v>
      </c>
      <c r="BZ59" s="48">
        <v>0</v>
      </c>
      <c r="CA59" s="48">
        <v>0</v>
      </c>
      <c r="CC59" s="313">
        <v>42542</v>
      </c>
      <c r="CD59" s="314">
        <v>5</v>
      </c>
      <c r="CE59" s="314">
        <v>1</v>
      </c>
      <c r="CF59" s="314">
        <v>4</v>
      </c>
      <c r="CG59" s="314">
        <v>0</v>
      </c>
      <c r="CH59" s="314">
        <v>0</v>
      </c>
      <c r="CJ59" s="946">
        <v>42907</v>
      </c>
      <c r="CK59" s="947">
        <v>1</v>
      </c>
      <c r="CL59" s="947">
        <v>1</v>
      </c>
      <c r="CM59" s="947" t="s">
        <v>3</v>
      </c>
      <c r="CN59" s="947">
        <v>0</v>
      </c>
      <c r="CO59" s="947">
        <v>0</v>
      </c>
      <c r="CQ59" s="1195">
        <v>43272</v>
      </c>
      <c r="CR59" s="1196">
        <v>1</v>
      </c>
      <c r="CS59" s="1196">
        <v>1</v>
      </c>
      <c r="CT59" s="1196" t="s">
        <v>3</v>
      </c>
      <c r="CU59" s="1196">
        <v>0</v>
      </c>
      <c r="CV59" s="1196">
        <v>0</v>
      </c>
      <c r="CX59" s="1333">
        <v>43637</v>
      </c>
      <c r="CY59" s="1334">
        <v>53</v>
      </c>
      <c r="CZ59" s="1334">
        <v>23</v>
      </c>
      <c r="DA59" s="1334">
        <v>21</v>
      </c>
      <c r="DB59" s="1334">
        <v>3</v>
      </c>
      <c r="DC59" s="1334">
        <v>6</v>
      </c>
      <c r="DE59" s="1849">
        <v>44003</v>
      </c>
      <c r="DF59" s="1850">
        <v>1</v>
      </c>
      <c r="DG59" s="1850" t="s">
        <v>3</v>
      </c>
      <c r="DH59" s="1850">
        <v>1</v>
      </c>
      <c r="DI59" s="1850">
        <v>0</v>
      </c>
      <c r="DJ59" s="1850">
        <v>0</v>
      </c>
    </row>
    <row r="60" spans="1:114" ht="14.5" x14ac:dyDescent="0.35">
      <c r="A60" s="6">
        <v>40351</v>
      </c>
      <c r="H60" s="10">
        <v>38160</v>
      </c>
      <c r="I60" s="11">
        <v>6</v>
      </c>
      <c r="J60" s="11">
        <v>1</v>
      </c>
      <c r="K60" s="11">
        <v>5</v>
      </c>
      <c r="M60" s="7">
        <v>38525</v>
      </c>
      <c r="N60" s="8">
        <v>101</v>
      </c>
      <c r="O60" s="8">
        <v>19</v>
      </c>
      <c r="P60" s="8">
        <v>82</v>
      </c>
      <c r="R60" s="138">
        <v>38890</v>
      </c>
      <c r="S60" s="130">
        <v>92</v>
      </c>
      <c r="T60" s="130">
        <v>16</v>
      </c>
      <c r="U60" s="130">
        <v>75</v>
      </c>
      <c r="V60" s="130">
        <v>1</v>
      </c>
      <c r="X60" s="137">
        <v>39255</v>
      </c>
      <c r="Y60" s="132">
        <v>16</v>
      </c>
      <c r="Z60" s="132" t="s">
        <v>3</v>
      </c>
      <c r="AA60" s="132">
        <v>2</v>
      </c>
      <c r="AC60" s="137">
        <v>39621</v>
      </c>
      <c r="AD60" s="132">
        <v>20</v>
      </c>
      <c r="AE60" s="132">
        <v>3</v>
      </c>
      <c r="AF60" s="132">
        <v>17</v>
      </c>
      <c r="AG60" s="132">
        <v>0</v>
      </c>
      <c r="AI60" s="102">
        <v>39986</v>
      </c>
      <c r="AJ60" s="101">
        <v>31</v>
      </c>
      <c r="AK60" s="101">
        <v>2</v>
      </c>
      <c r="AL60" s="101">
        <v>29</v>
      </c>
      <c r="AM60" s="101">
        <v>0</v>
      </c>
      <c r="AO60" s="104">
        <v>40351</v>
      </c>
      <c r="AP60" s="72">
        <v>21</v>
      </c>
      <c r="AQ60" s="72">
        <v>3</v>
      </c>
      <c r="AR60" s="72">
        <v>18</v>
      </c>
      <c r="AS60" s="72">
        <v>0</v>
      </c>
      <c r="AT60" s="22"/>
      <c r="AU60" s="104">
        <v>40716</v>
      </c>
      <c r="AV60" s="72">
        <v>2</v>
      </c>
      <c r="AW60" s="72" t="s">
        <v>3</v>
      </c>
      <c r="AX60" s="72">
        <v>2</v>
      </c>
      <c r="AY60" s="72">
        <v>0</v>
      </c>
      <c r="AZ60" s="68"/>
      <c r="BA60" s="67">
        <v>41082</v>
      </c>
      <c r="BB60" s="68">
        <v>21</v>
      </c>
      <c r="BC60" s="68">
        <v>6</v>
      </c>
      <c r="BD60" s="68">
        <v>11</v>
      </c>
      <c r="BE60" s="68">
        <v>1</v>
      </c>
      <c r="BF60" s="68">
        <v>3</v>
      </c>
      <c r="BH60" s="67">
        <v>41447</v>
      </c>
      <c r="BI60" s="68">
        <v>33</v>
      </c>
      <c r="BJ60" s="68">
        <v>3</v>
      </c>
      <c r="BK60" s="68">
        <v>22</v>
      </c>
      <c r="BL60" s="68">
        <v>4</v>
      </c>
      <c r="BM60" s="68">
        <v>4</v>
      </c>
      <c r="BO60" s="47">
        <v>41812</v>
      </c>
      <c r="BP60" s="48">
        <v>1</v>
      </c>
      <c r="BQ60" s="48" t="s">
        <v>3</v>
      </c>
      <c r="BR60" s="48">
        <v>1</v>
      </c>
      <c r="BS60" s="48">
        <v>0</v>
      </c>
      <c r="BT60" s="48">
        <v>0</v>
      </c>
      <c r="BV60" s="47">
        <v>42177</v>
      </c>
      <c r="BW60" s="48">
        <v>3</v>
      </c>
      <c r="BX60" s="48" t="s">
        <v>3</v>
      </c>
      <c r="BY60" s="48">
        <v>2</v>
      </c>
      <c r="BZ60" s="48">
        <v>0</v>
      </c>
      <c r="CA60" s="48">
        <v>1</v>
      </c>
      <c r="CC60" s="313">
        <v>42543</v>
      </c>
      <c r="CD60" s="314">
        <v>1</v>
      </c>
      <c r="CE60" s="314" t="s">
        <v>3</v>
      </c>
      <c r="CF60" s="314">
        <v>1</v>
      </c>
      <c r="CG60" s="314">
        <v>0</v>
      </c>
      <c r="CH60" s="314">
        <v>0</v>
      </c>
      <c r="CJ60" s="946">
        <v>42908</v>
      </c>
      <c r="CK60" s="947">
        <v>1</v>
      </c>
      <c r="CL60" s="947">
        <v>1</v>
      </c>
      <c r="CM60" s="947" t="s">
        <v>3</v>
      </c>
      <c r="CN60" s="947">
        <v>0</v>
      </c>
      <c r="CO60" s="947">
        <v>0</v>
      </c>
      <c r="CQ60" s="1195">
        <v>43273</v>
      </c>
      <c r="CR60" s="1196">
        <v>13</v>
      </c>
      <c r="CS60" s="1196">
        <v>12</v>
      </c>
      <c r="CT60" s="1196">
        <v>1</v>
      </c>
      <c r="CU60" s="1196">
        <v>0</v>
      </c>
      <c r="CV60" s="1196">
        <v>0</v>
      </c>
      <c r="CX60" s="1333">
        <v>43638</v>
      </c>
      <c r="CY60" s="1334">
        <v>8</v>
      </c>
      <c r="CZ60" s="1334">
        <v>4</v>
      </c>
      <c r="DA60" s="1334">
        <v>3</v>
      </c>
      <c r="DB60" s="1334">
        <v>0</v>
      </c>
      <c r="DC60" s="1334">
        <v>1</v>
      </c>
      <c r="DE60" s="1849">
        <v>44004</v>
      </c>
      <c r="DF60" s="1850">
        <v>12</v>
      </c>
      <c r="DG60" s="1850">
        <v>7</v>
      </c>
      <c r="DH60" s="1850">
        <v>4</v>
      </c>
      <c r="DI60" s="1850">
        <v>0</v>
      </c>
      <c r="DJ60" s="1850">
        <v>1</v>
      </c>
    </row>
    <row r="61" spans="1:114" ht="14.5" x14ac:dyDescent="0.35">
      <c r="A61" s="6">
        <v>40352</v>
      </c>
      <c r="C61" s="10">
        <v>37795</v>
      </c>
      <c r="D61" s="11">
        <v>130</v>
      </c>
      <c r="E61" s="11">
        <v>6</v>
      </c>
      <c r="F61" s="11">
        <v>124</v>
      </c>
      <c r="H61" s="10">
        <v>38161</v>
      </c>
      <c r="I61" s="11">
        <v>54</v>
      </c>
      <c r="J61" s="11">
        <v>2</v>
      </c>
      <c r="K61" s="11">
        <v>52</v>
      </c>
      <c r="M61" s="7">
        <v>38526</v>
      </c>
      <c r="N61" s="8">
        <v>248</v>
      </c>
      <c r="O61" s="8">
        <v>32</v>
      </c>
      <c r="P61" s="8">
        <v>216</v>
      </c>
      <c r="R61" s="138">
        <v>38891</v>
      </c>
      <c r="S61" s="130">
        <v>211</v>
      </c>
      <c r="T61" s="130">
        <v>32</v>
      </c>
      <c r="U61" s="130">
        <v>179</v>
      </c>
      <c r="V61" s="130">
        <v>0</v>
      </c>
      <c r="X61" s="137">
        <v>39256</v>
      </c>
      <c r="Y61" s="132">
        <v>31</v>
      </c>
      <c r="Z61" s="132">
        <v>2</v>
      </c>
      <c r="AA61" s="132">
        <v>0</v>
      </c>
      <c r="AC61" s="137">
        <v>39622</v>
      </c>
      <c r="AD61" s="132">
        <v>63</v>
      </c>
      <c r="AE61" s="132">
        <v>3</v>
      </c>
      <c r="AF61" s="132">
        <v>60</v>
      </c>
      <c r="AG61" s="132">
        <v>0</v>
      </c>
      <c r="AI61" s="102">
        <v>39987</v>
      </c>
      <c r="AJ61" s="101">
        <v>120</v>
      </c>
      <c r="AK61" s="101">
        <v>10</v>
      </c>
      <c r="AL61" s="101">
        <v>107</v>
      </c>
      <c r="AM61" s="101">
        <v>3</v>
      </c>
      <c r="AO61" s="104">
        <v>40352</v>
      </c>
      <c r="AP61" s="72">
        <v>4</v>
      </c>
      <c r="AQ61" s="72">
        <v>2</v>
      </c>
      <c r="AR61" s="72">
        <v>2</v>
      </c>
      <c r="AS61" s="72">
        <v>0</v>
      </c>
      <c r="AT61" s="22"/>
      <c r="AU61" s="104">
        <v>40717</v>
      </c>
      <c r="AV61" s="72">
        <v>2</v>
      </c>
      <c r="AW61" s="72" t="s">
        <v>3</v>
      </c>
      <c r="AX61" s="72">
        <v>2</v>
      </c>
      <c r="AY61" s="72">
        <v>0</v>
      </c>
      <c r="AZ61" s="68"/>
      <c r="BA61" s="67">
        <v>41083</v>
      </c>
      <c r="BB61" s="68">
        <v>0</v>
      </c>
      <c r="BC61" s="68" t="s">
        <v>3</v>
      </c>
      <c r="BD61" s="68" t="s">
        <v>3</v>
      </c>
      <c r="BE61" s="68">
        <v>0</v>
      </c>
      <c r="BF61" s="68">
        <v>0</v>
      </c>
      <c r="BH61" s="67">
        <v>41448</v>
      </c>
      <c r="BI61" s="68">
        <v>5</v>
      </c>
      <c r="BJ61" s="68" t="s">
        <v>3</v>
      </c>
      <c r="BK61" s="68">
        <v>3</v>
      </c>
      <c r="BL61" s="68">
        <v>2</v>
      </c>
      <c r="BM61" s="68">
        <v>0</v>
      </c>
      <c r="BO61" s="47">
        <v>41813</v>
      </c>
      <c r="BP61" s="48">
        <v>6</v>
      </c>
      <c r="BQ61" s="48" t="s">
        <v>3</v>
      </c>
      <c r="BR61" s="48">
        <v>5</v>
      </c>
      <c r="BS61" s="48">
        <v>1</v>
      </c>
      <c r="BT61" s="48">
        <v>0</v>
      </c>
      <c r="BV61" s="47">
        <v>42178</v>
      </c>
      <c r="BW61" s="48">
        <v>31</v>
      </c>
      <c r="BX61" s="48">
        <v>2</v>
      </c>
      <c r="BY61" s="48">
        <v>22</v>
      </c>
      <c r="BZ61" s="48">
        <v>2</v>
      </c>
      <c r="CA61" s="48">
        <v>5</v>
      </c>
      <c r="CC61" s="313">
        <v>42544</v>
      </c>
      <c r="CD61" s="314">
        <v>1</v>
      </c>
      <c r="CE61" s="314" t="s">
        <v>3</v>
      </c>
      <c r="CF61" s="314">
        <v>1</v>
      </c>
      <c r="CG61" s="314">
        <v>0</v>
      </c>
      <c r="CH61" s="314">
        <v>0</v>
      </c>
      <c r="CJ61" s="946">
        <v>42909</v>
      </c>
      <c r="CK61" s="947">
        <v>0</v>
      </c>
      <c r="CL61" s="947" t="s">
        <v>3</v>
      </c>
      <c r="CM61" s="947" t="s">
        <v>3</v>
      </c>
      <c r="CN61" s="947">
        <v>0</v>
      </c>
      <c r="CO61" s="947">
        <v>0</v>
      </c>
      <c r="CQ61" s="1195">
        <v>43274</v>
      </c>
      <c r="CR61" s="1196">
        <v>1</v>
      </c>
      <c r="CS61" s="1196">
        <v>1</v>
      </c>
      <c r="CT61" s="1196" t="s">
        <v>3</v>
      </c>
      <c r="CU61" s="1196">
        <v>0</v>
      </c>
      <c r="CV61" s="1196">
        <v>0</v>
      </c>
      <c r="CX61" s="1333">
        <v>43639</v>
      </c>
      <c r="CY61" s="1334">
        <v>48</v>
      </c>
      <c r="CZ61" s="1334">
        <v>22</v>
      </c>
      <c r="DA61" s="1334">
        <v>13</v>
      </c>
      <c r="DB61" s="1334">
        <v>3</v>
      </c>
      <c r="DC61" s="1334">
        <v>10</v>
      </c>
      <c r="DE61" s="1849">
        <v>44005</v>
      </c>
      <c r="DF61" s="1850">
        <v>84</v>
      </c>
      <c r="DG61" s="1850">
        <v>50</v>
      </c>
      <c r="DH61" s="1850">
        <v>33</v>
      </c>
      <c r="DI61" s="1850">
        <v>0</v>
      </c>
      <c r="DJ61" s="1850">
        <v>1</v>
      </c>
    </row>
    <row r="62" spans="1:114" ht="14.5" x14ac:dyDescent="0.35">
      <c r="A62" s="6">
        <v>40353</v>
      </c>
      <c r="C62" s="10">
        <v>37796</v>
      </c>
      <c r="D62" s="11">
        <v>42</v>
      </c>
      <c r="E62" s="11">
        <v>1</v>
      </c>
      <c r="F62" s="11">
        <v>41</v>
      </c>
      <c r="H62" s="10">
        <v>38162</v>
      </c>
      <c r="I62" s="11">
        <v>56</v>
      </c>
      <c r="J62" s="11">
        <v>2</v>
      </c>
      <c r="K62" s="11">
        <v>54</v>
      </c>
      <c r="M62" s="7">
        <v>38527</v>
      </c>
      <c r="N62" s="8">
        <v>21</v>
      </c>
      <c r="O62" s="8">
        <v>3</v>
      </c>
      <c r="P62" s="8">
        <v>18</v>
      </c>
      <c r="R62" s="138">
        <v>38892</v>
      </c>
      <c r="S62" s="130">
        <v>6</v>
      </c>
      <c r="T62" s="130">
        <v>1</v>
      </c>
      <c r="U62" s="130">
        <v>5</v>
      </c>
      <c r="V62" s="130">
        <v>0</v>
      </c>
      <c r="X62" s="137">
        <v>39257</v>
      </c>
      <c r="Y62" s="132">
        <v>1</v>
      </c>
      <c r="Z62" s="132" t="s">
        <v>3</v>
      </c>
      <c r="AA62" s="132">
        <v>0</v>
      </c>
      <c r="AC62" s="137">
        <v>39623</v>
      </c>
      <c r="AD62" s="132">
        <v>5</v>
      </c>
      <c r="AE62" s="132" t="s">
        <v>3</v>
      </c>
      <c r="AF62" s="132">
        <v>4</v>
      </c>
      <c r="AG62" s="132">
        <v>1</v>
      </c>
      <c r="AI62" s="102">
        <v>39988</v>
      </c>
      <c r="AJ62" s="101">
        <v>3</v>
      </c>
      <c r="AK62" s="101">
        <v>1</v>
      </c>
      <c r="AL62" s="101">
        <v>2</v>
      </c>
      <c r="AM62" s="101">
        <v>0</v>
      </c>
      <c r="AO62" s="104">
        <v>40353</v>
      </c>
      <c r="AP62" s="72">
        <v>10</v>
      </c>
      <c r="AQ62" s="72">
        <v>2</v>
      </c>
      <c r="AR62" s="72">
        <v>8</v>
      </c>
      <c r="AS62" s="72">
        <v>0</v>
      </c>
      <c r="AT62" s="22"/>
      <c r="AU62" s="104">
        <v>40718</v>
      </c>
      <c r="AV62" s="72">
        <v>7</v>
      </c>
      <c r="AW62" s="72" t="s">
        <v>3</v>
      </c>
      <c r="AX62" s="72">
        <v>7</v>
      </c>
      <c r="AY62" s="72">
        <v>0</v>
      </c>
      <c r="AZ62" s="68"/>
      <c r="BA62" s="67">
        <v>41084</v>
      </c>
      <c r="BB62" s="68">
        <v>5</v>
      </c>
      <c r="BC62" s="68">
        <v>3</v>
      </c>
      <c r="BD62" s="68">
        <v>2</v>
      </c>
      <c r="BE62" s="68">
        <v>0</v>
      </c>
      <c r="BF62" s="68">
        <v>0</v>
      </c>
      <c r="BH62" s="67">
        <v>41449</v>
      </c>
      <c r="BI62" s="68">
        <v>8</v>
      </c>
      <c r="BJ62" s="68">
        <v>1</v>
      </c>
      <c r="BK62" s="68">
        <v>5</v>
      </c>
      <c r="BL62" s="68">
        <v>2</v>
      </c>
      <c r="BM62" s="68">
        <v>0</v>
      </c>
      <c r="BO62" s="47">
        <v>41814</v>
      </c>
      <c r="BP62" s="48">
        <v>22</v>
      </c>
      <c r="BQ62" s="48">
        <v>4</v>
      </c>
      <c r="BR62" s="48">
        <v>14</v>
      </c>
      <c r="BS62" s="48">
        <v>1</v>
      </c>
      <c r="BT62" s="48">
        <v>3</v>
      </c>
      <c r="BV62" s="47">
        <v>42179</v>
      </c>
      <c r="BW62" s="48">
        <v>2</v>
      </c>
      <c r="BX62" s="48">
        <v>1</v>
      </c>
      <c r="BY62" s="48" t="s">
        <v>3</v>
      </c>
      <c r="BZ62" s="48">
        <v>0</v>
      </c>
      <c r="CA62" s="48">
        <v>1</v>
      </c>
      <c r="CC62" s="313">
        <v>42545</v>
      </c>
      <c r="CD62" s="314">
        <v>5</v>
      </c>
      <c r="CE62" s="314">
        <v>2</v>
      </c>
      <c r="CF62" s="314">
        <v>3</v>
      </c>
      <c r="CG62" s="314">
        <v>0</v>
      </c>
      <c r="CH62" s="314">
        <v>0</v>
      </c>
      <c r="CJ62" s="946">
        <v>42910</v>
      </c>
      <c r="CK62" s="947">
        <v>0</v>
      </c>
      <c r="CL62" s="947" t="s">
        <v>3</v>
      </c>
      <c r="CM62" s="947" t="s">
        <v>3</v>
      </c>
      <c r="CN62" s="947">
        <v>0</v>
      </c>
      <c r="CO62" s="947">
        <v>0</v>
      </c>
      <c r="CQ62" s="1195">
        <v>43275</v>
      </c>
      <c r="CR62" s="1196">
        <v>4</v>
      </c>
      <c r="CS62" s="1196">
        <v>3</v>
      </c>
      <c r="CT62" s="1196">
        <v>1</v>
      </c>
      <c r="CU62" s="1196">
        <v>0</v>
      </c>
      <c r="CV62" s="1196">
        <v>0</v>
      </c>
      <c r="CX62" s="1333">
        <v>43640</v>
      </c>
      <c r="CY62" s="1334">
        <v>71</v>
      </c>
      <c r="CZ62" s="1334">
        <v>27</v>
      </c>
      <c r="DA62" s="1334">
        <v>38</v>
      </c>
      <c r="DB62" s="1334">
        <v>3</v>
      </c>
      <c r="DC62" s="1334">
        <v>3</v>
      </c>
      <c r="DE62" s="1849">
        <v>44006</v>
      </c>
      <c r="DF62" s="1850">
        <v>1</v>
      </c>
      <c r="DG62" s="1850" t="s">
        <v>3</v>
      </c>
      <c r="DH62" s="1850" t="s">
        <v>3</v>
      </c>
      <c r="DI62" s="1850">
        <v>1</v>
      </c>
      <c r="DJ62" s="1850">
        <v>0</v>
      </c>
    </row>
    <row r="63" spans="1:114" ht="14.5" x14ac:dyDescent="0.35">
      <c r="A63" s="6">
        <v>40354</v>
      </c>
      <c r="H63" s="10">
        <v>38163</v>
      </c>
      <c r="I63" s="11">
        <v>11</v>
      </c>
      <c r="J63" s="11" t="s">
        <v>3</v>
      </c>
      <c r="K63" s="11">
        <v>11</v>
      </c>
      <c r="M63" s="7">
        <v>38528</v>
      </c>
      <c r="N63" s="8">
        <v>92</v>
      </c>
      <c r="O63" s="8">
        <v>16</v>
      </c>
      <c r="P63" s="8">
        <v>76</v>
      </c>
      <c r="R63" s="138">
        <v>38893</v>
      </c>
      <c r="S63" s="130">
        <v>92</v>
      </c>
      <c r="T63" s="130">
        <v>14</v>
      </c>
      <c r="U63" s="130">
        <v>78</v>
      </c>
      <c r="V63" s="130">
        <v>0</v>
      </c>
      <c r="X63" s="137">
        <v>39258</v>
      </c>
      <c r="Y63" s="132">
        <v>13</v>
      </c>
      <c r="Z63" s="132" t="s">
        <v>3</v>
      </c>
      <c r="AA63" s="132">
        <v>0</v>
      </c>
      <c r="AC63" s="137">
        <v>39624</v>
      </c>
      <c r="AD63" s="132">
        <v>30</v>
      </c>
      <c r="AE63" s="132">
        <v>1</v>
      </c>
      <c r="AF63" s="132">
        <v>29</v>
      </c>
      <c r="AG63" s="132">
        <v>0</v>
      </c>
      <c r="AI63" s="102">
        <v>39989</v>
      </c>
      <c r="AJ63" s="101">
        <v>47</v>
      </c>
      <c r="AK63" s="101">
        <v>4</v>
      </c>
      <c r="AL63" s="101">
        <v>41</v>
      </c>
      <c r="AM63" s="101">
        <v>2</v>
      </c>
      <c r="AO63" s="104">
        <v>40354</v>
      </c>
      <c r="AP63" s="72">
        <v>19</v>
      </c>
      <c r="AQ63" s="72" t="s">
        <v>3</v>
      </c>
      <c r="AR63" s="72">
        <v>18</v>
      </c>
      <c r="AS63" s="72">
        <v>1</v>
      </c>
      <c r="AT63" s="22"/>
      <c r="AU63" s="104">
        <v>40719</v>
      </c>
      <c r="AV63" s="72">
        <v>1</v>
      </c>
      <c r="AW63" s="72" t="s">
        <v>3</v>
      </c>
      <c r="AX63" s="72">
        <v>1</v>
      </c>
      <c r="AY63" s="72">
        <v>0</v>
      </c>
      <c r="AZ63" s="68"/>
      <c r="BA63" s="67">
        <v>41085</v>
      </c>
      <c r="BB63" s="68">
        <v>31</v>
      </c>
      <c r="BC63" s="68">
        <v>8</v>
      </c>
      <c r="BD63" s="68">
        <v>16</v>
      </c>
      <c r="BE63" s="68">
        <v>4</v>
      </c>
      <c r="BF63" s="68">
        <v>3</v>
      </c>
      <c r="BH63" s="67">
        <v>41450</v>
      </c>
      <c r="BI63" s="68">
        <v>23</v>
      </c>
      <c r="BJ63" s="68">
        <v>3</v>
      </c>
      <c r="BK63" s="68">
        <v>15</v>
      </c>
      <c r="BL63" s="68">
        <v>1</v>
      </c>
      <c r="BM63" s="68">
        <v>4</v>
      </c>
      <c r="BO63" s="47">
        <v>41815</v>
      </c>
      <c r="BP63" s="48">
        <v>2</v>
      </c>
      <c r="BQ63" s="48">
        <v>1</v>
      </c>
      <c r="BR63" s="48" t="s">
        <v>3</v>
      </c>
      <c r="BS63" s="48">
        <v>0</v>
      </c>
      <c r="BT63" s="48">
        <v>1</v>
      </c>
      <c r="BV63" s="47">
        <v>42180</v>
      </c>
      <c r="BW63" s="48">
        <v>4</v>
      </c>
      <c r="BX63" s="48" t="s">
        <v>3</v>
      </c>
      <c r="BY63" s="48">
        <v>3</v>
      </c>
      <c r="BZ63" s="48">
        <v>0</v>
      </c>
      <c r="CA63" s="48">
        <v>1</v>
      </c>
      <c r="CC63" s="313">
        <v>42546</v>
      </c>
      <c r="CD63" s="314">
        <v>0</v>
      </c>
      <c r="CE63" s="314" t="s">
        <v>3</v>
      </c>
      <c r="CF63" s="314" t="s">
        <v>3</v>
      </c>
      <c r="CG63" s="314">
        <v>0</v>
      </c>
      <c r="CH63" s="314">
        <v>0</v>
      </c>
      <c r="CJ63" s="946">
        <v>42911</v>
      </c>
      <c r="CK63" s="947">
        <v>0</v>
      </c>
      <c r="CL63" s="947" t="s">
        <v>3</v>
      </c>
      <c r="CM63" s="947" t="s">
        <v>3</v>
      </c>
      <c r="CN63" s="947">
        <v>0</v>
      </c>
      <c r="CO63" s="947">
        <v>0</v>
      </c>
      <c r="CQ63" s="1195">
        <v>43276</v>
      </c>
      <c r="CR63" s="1196">
        <v>10</v>
      </c>
      <c r="CS63" s="1196">
        <v>9</v>
      </c>
      <c r="CT63" s="1196">
        <v>1</v>
      </c>
      <c r="CU63" s="1196">
        <v>0</v>
      </c>
      <c r="CV63" s="1196">
        <v>0</v>
      </c>
      <c r="CX63" s="1333">
        <v>43641</v>
      </c>
      <c r="CY63" s="1334">
        <v>13</v>
      </c>
      <c r="CZ63" s="1334">
        <v>4</v>
      </c>
      <c r="DA63" s="1334">
        <v>7</v>
      </c>
      <c r="DB63" s="1334">
        <v>1</v>
      </c>
      <c r="DC63" s="1334">
        <v>1</v>
      </c>
      <c r="DE63" s="1849">
        <v>44007</v>
      </c>
      <c r="DF63" s="1850">
        <v>14</v>
      </c>
      <c r="DG63" s="1850">
        <v>9</v>
      </c>
      <c r="DH63" s="1850">
        <v>5</v>
      </c>
      <c r="DI63" s="1850">
        <v>0</v>
      </c>
      <c r="DJ63" s="1850">
        <v>0</v>
      </c>
    </row>
    <row r="64" spans="1:114" ht="14.5" x14ac:dyDescent="0.35">
      <c r="A64" s="6">
        <v>40355</v>
      </c>
      <c r="C64" s="10">
        <v>37798</v>
      </c>
      <c r="D64" s="11">
        <v>161</v>
      </c>
      <c r="E64" s="11">
        <v>1</v>
      </c>
      <c r="F64" s="11">
        <v>160</v>
      </c>
      <c r="H64" s="10">
        <v>38164</v>
      </c>
      <c r="I64" s="11">
        <v>57</v>
      </c>
      <c r="J64" s="11">
        <v>5</v>
      </c>
      <c r="K64" s="11">
        <v>52</v>
      </c>
      <c r="M64" s="7">
        <v>38529</v>
      </c>
      <c r="N64" s="8">
        <v>345</v>
      </c>
      <c r="O64" s="8">
        <v>54</v>
      </c>
      <c r="P64" s="8">
        <v>291</v>
      </c>
      <c r="R64" s="138">
        <v>38894</v>
      </c>
      <c r="S64" s="130">
        <v>242</v>
      </c>
      <c r="T64" s="130">
        <v>26</v>
      </c>
      <c r="U64" s="130">
        <v>215</v>
      </c>
      <c r="V64" s="130">
        <v>1</v>
      </c>
      <c r="X64" s="137">
        <v>39259</v>
      </c>
      <c r="Y64" s="132">
        <v>37</v>
      </c>
      <c r="Z64" s="132">
        <v>1</v>
      </c>
      <c r="AA64" s="132">
        <v>2</v>
      </c>
      <c r="AC64" s="137">
        <v>39625</v>
      </c>
      <c r="AD64" s="132">
        <v>83</v>
      </c>
      <c r="AE64" s="132">
        <v>4</v>
      </c>
      <c r="AF64" s="132">
        <v>79</v>
      </c>
      <c r="AG64" s="132">
        <v>0</v>
      </c>
      <c r="AI64" s="102">
        <v>39990</v>
      </c>
      <c r="AJ64" s="101">
        <v>82</v>
      </c>
      <c r="AK64" s="101">
        <v>9</v>
      </c>
      <c r="AL64" s="101">
        <v>72</v>
      </c>
      <c r="AM64" s="101">
        <v>1</v>
      </c>
      <c r="AO64" s="104">
        <v>40355</v>
      </c>
      <c r="AP64" s="72">
        <v>0</v>
      </c>
      <c r="AQ64" s="72" t="s">
        <v>3</v>
      </c>
      <c r="AR64" s="72">
        <v>0</v>
      </c>
      <c r="AS64" s="72">
        <v>0</v>
      </c>
      <c r="AT64" s="22"/>
      <c r="AU64" s="104">
        <v>40720</v>
      </c>
      <c r="AV64" s="72">
        <v>2</v>
      </c>
      <c r="AW64" s="72" t="s">
        <v>3</v>
      </c>
      <c r="AX64" s="72">
        <v>2</v>
      </c>
      <c r="AY64" s="72">
        <v>0</v>
      </c>
      <c r="AZ64" s="68"/>
      <c r="BA64" s="67">
        <v>41086</v>
      </c>
      <c r="BB64" s="68">
        <v>0</v>
      </c>
      <c r="BC64" s="68" t="s">
        <v>3</v>
      </c>
      <c r="BD64" s="68" t="s">
        <v>3</v>
      </c>
      <c r="BE64" s="68">
        <v>0</v>
      </c>
      <c r="BF64" s="68">
        <v>0</v>
      </c>
      <c r="BH64" s="67">
        <v>41451</v>
      </c>
      <c r="BI64" s="68">
        <v>0</v>
      </c>
      <c r="BJ64" s="68" t="s">
        <v>3</v>
      </c>
      <c r="BK64" s="68" t="s">
        <v>3</v>
      </c>
      <c r="BL64" s="68">
        <v>0</v>
      </c>
      <c r="BM64" s="68">
        <v>0</v>
      </c>
      <c r="BO64" s="47">
        <v>41816</v>
      </c>
      <c r="BP64" s="48">
        <v>9</v>
      </c>
      <c r="BQ64" s="48" t="s">
        <v>3</v>
      </c>
      <c r="BR64" s="48">
        <v>6</v>
      </c>
      <c r="BS64" s="48">
        <v>0</v>
      </c>
      <c r="BT64" s="48">
        <v>3</v>
      </c>
      <c r="BV64" s="47">
        <v>42181</v>
      </c>
      <c r="BW64" s="48">
        <v>50</v>
      </c>
      <c r="BX64" s="48">
        <v>6</v>
      </c>
      <c r="BY64" s="48">
        <v>36</v>
      </c>
      <c r="BZ64" s="48">
        <v>3</v>
      </c>
      <c r="CA64" s="48">
        <v>5</v>
      </c>
      <c r="CC64" s="313">
        <v>42547</v>
      </c>
      <c r="CD64" s="314">
        <v>3</v>
      </c>
      <c r="CE64" s="314" t="s">
        <v>3</v>
      </c>
      <c r="CF64" s="314">
        <v>2</v>
      </c>
      <c r="CG64" s="314">
        <v>0</v>
      </c>
      <c r="CH64" s="314">
        <v>1</v>
      </c>
      <c r="CJ64" s="946">
        <v>42912</v>
      </c>
      <c r="CK64" s="947">
        <v>1</v>
      </c>
      <c r="CL64" s="947">
        <v>1</v>
      </c>
      <c r="CM64" s="947" t="s">
        <v>3</v>
      </c>
      <c r="CN64" s="947">
        <v>0</v>
      </c>
      <c r="CO64" s="947">
        <v>0</v>
      </c>
      <c r="CQ64" s="1195">
        <v>43277</v>
      </c>
      <c r="CR64" s="1196">
        <v>0</v>
      </c>
      <c r="CS64" s="1196" t="s">
        <v>3</v>
      </c>
      <c r="CT64" s="1196" t="s">
        <v>3</v>
      </c>
      <c r="CU64" s="1196">
        <v>0</v>
      </c>
      <c r="CV64" s="1196">
        <v>0</v>
      </c>
      <c r="CX64" s="1333">
        <v>43642</v>
      </c>
      <c r="CY64" s="1334">
        <v>41</v>
      </c>
      <c r="CZ64" s="1334">
        <v>19</v>
      </c>
      <c r="DA64" s="1334">
        <v>14</v>
      </c>
      <c r="DB64" s="1334">
        <v>3</v>
      </c>
      <c r="DC64" s="1334">
        <v>5</v>
      </c>
      <c r="DE64" s="1849">
        <v>44008</v>
      </c>
      <c r="DF64" s="1850">
        <v>96</v>
      </c>
      <c r="DG64" s="1850">
        <v>61</v>
      </c>
      <c r="DH64" s="1850">
        <v>30</v>
      </c>
      <c r="DI64" s="1850">
        <v>1</v>
      </c>
      <c r="DJ64" s="1850">
        <v>4</v>
      </c>
    </row>
    <row r="65" spans="1:122" ht="14.5" x14ac:dyDescent="0.35">
      <c r="A65" s="6">
        <v>40356</v>
      </c>
      <c r="C65" s="10">
        <v>37799</v>
      </c>
      <c r="D65" s="11">
        <v>52</v>
      </c>
      <c r="E65" s="11">
        <v>1</v>
      </c>
      <c r="F65" s="11">
        <v>51</v>
      </c>
      <c r="H65" s="10">
        <v>38165</v>
      </c>
      <c r="I65" s="11">
        <v>59</v>
      </c>
      <c r="J65" s="11">
        <v>7</v>
      </c>
      <c r="K65" s="11">
        <v>52</v>
      </c>
      <c r="M65" s="7">
        <v>38530</v>
      </c>
      <c r="N65" s="8">
        <v>26</v>
      </c>
      <c r="O65" s="8">
        <v>2</v>
      </c>
      <c r="P65" s="8">
        <v>24</v>
      </c>
      <c r="R65" s="138">
        <v>38895</v>
      </c>
      <c r="S65" s="130">
        <v>33</v>
      </c>
      <c r="T65" s="130">
        <v>3</v>
      </c>
      <c r="U65" s="130">
        <v>30</v>
      </c>
      <c r="V65" s="130">
        <v>0</v>
      </c>
      <c r="X65" s="137">
        <v>39260</v>
      </c>
      <c r="Y65" s="132">
        <v>2</v>
      </c>
      <c r="Z65" s="132">
        <v>1</v>
      </c>
      <c r="AA65" s="132">
        <v>0</v>
      </c>
      <c r="AC65" s="137">
        <v>39626</v>
      </c>
      <c r="AD65" s="132">
        <v>1</v>
      </c>
      <c r="AE65" s="132" t="s">
        <v>3</v>
      </c>
      <c r="AF65" s="132">
        <v>1</v>
      </c>
      <c r="AG65" s="132">
        <v>0</v>
      </c>
      <c r="AI65" s="102">
        <v>39991</v>
      </c>
      <c r="AJ65" s="101">
        <v>4</v>
      </c>
      <c r="AK65" s="101" t="s">
        <v>3</v>
      </c>
      <c r="AL65" s="101">
        <v>4</v>
      </c>
      <c r="AM65" s="101">
        <v>0</v>
      </c>
      <c r="AO65" s="104">
        <v>40356</v>
      </c>
      <c r="AP65" s="72">
        <v>17</v>
      </c>
      <c r="AQ65" s="72">
        <v>2</v>
      </c>
      <c r="AR65" s="72">
        <v>15</v>
      </c>
      <c r="AS65" s="72">
        <v>0</v>
      </c>
      <c r="AT65" s="22"/>
      <c r="AU65" s="104">
        <v>40721</v>
      </c>
      <c r="AV65" s="72">
        <v>15</v>
      </c>
      <c r="AW65" s="72">
        <v>2</v>
      </c>
      <c r="AX65" s="72">
        <v>13</v>
      </c>
      <c r="AY65" s="72">
        <v>0</v>
      </c>
      <c r="AZ65" s="68"/>
      <c r="BA65" s="67">
        <v>41087</v>
      </c>
      <c r="BB65" s="68">
        <v>9</v>
      </c>
      <c r="BC65" s="68">
        <v>3</v>
      </c>
      <c r="BD65" s="68">
        <v>5</v>
      </c>
      <c r="BE65" s="68">
        <v>0</v>
      </c>
      <c r="BF65" s="68">
        <v>1</v>
      </c>
      <c r="BH65" s="67">
        <v>41452</v>
      </c>
      <c r="BI65" s="68">
        <v>6</v>
      </c>
      <c r="BJ65" s="68">
        <v>1</v>
      </c>
      <c r="BK65" s="68">
        <v>4</v>
      </c>
      <c r="BL65" s="68">
        <v>0</v>
      </c>
      <c r="BM65" s="68">
        <v>1</v>
      </c>
      <c r="BO65" s="47">
        <v>41817</v>
      </c>
      <c r="BP65" s="48">
        <v>29</v>
      </c>
      <c r="BQ65" s="48">
        <v>5</v>
      </c>
      <c r="BR65" s="48">
        <v>18</v>
      </c>
      <c r="BS65" s="48">
        <v>2</v>
      </c>
      <c r="BT65" s="48">
        <v>4</v>
      </c>
      <c r="BV65" s="47">
        <v>42182</v>
      </c>
      <c r="BW65" s="48">
        <v>1</v>
      </c>
      <c r="BX65" s="48" t="s">
        <v>3</v>
      </c>
      <c r="BY65" s="48">
        <v>1</v>
      </c>
      <c r="BZ65" s="48">
        <v>0</v>
      </c>
      <c r="CA65" s="48">
        <v>0</v>
      </c>
      <c r="CC65" s="313">
        <v>42548</v>
      </c>
      <c r="CD65" s="314">
        <v>8</v>
      </c>
      <c r="CE65" s="314">
        <v>2</v>
      </c>
      <c r="CF65" s="314">
        <v>5</v>
      </c>
      <c r="CG65" s="314">
        <v>0</v>
      </c>
      <c r="CH65" s="314">
        <v>1</v>
      </c>
      <c r="CJ65" s="946">
        <v>42913</v>
      </c>
      <c r="CK65" s="947">
        <v>1</v>
      </c>
      <c r="CL65" s="947" t="s">
        <v>3</v>
      </c>
      <c r="CM65" s="947" t="s">
        <v>3</v>
      </c>
      <c r="CN65" s="947">
        <v>1</v>
      </c>
      <c r="CO65" s="947">
        <v>0</v>
      </c>
      <c r="CQ65" s="1195">
        <v>43278</v>
      </c>
      <c r="CR65" s="1196">
        <v>4</v>
      </c>
      <c r="CS65" s="1196">
        <v>4</v>
      </c>
      <c r="CT65" s="1196" t="s">
        <v>3</v>
      </c>
      <c r="CU65" s="1196">
        <v>0</v>
      </c>
      <c r="CV65" s="1196">
        <v>0</v>
      </c>
      <c r="CX65" s="1333">
        <v>43643</v>
      </c>
      <c r="CY65" s="1334">
        <v>83</v>
      </c>
      <c r="CZ65" s="1334">
        <v>34</v>
      </c>
      <c r="DA65" s="1334">
        <v>41</v>
      </c>
      <c r="DB65" s="1334">
        <v>0</v>
      </c>
      <c r="DC65" s="1334">
        <v>8</v>
      </c>
      <c r="DE65" s="1849">
        <v>44009</v>
      </c>
      <c r="DF65" s="1850">
        <v>6</v>
      </c>
      <c r="DG65" s="1850">
        <v>3</v>
      </c>
      <c r="DH65" s="1850">
        <v>2</v>
      </c>
      <c r="DI65" s="1850">
        <v>0</v>
      </c>
      <c r="DJ65" s="1850">
        <v>1</v>
      </c>
    </row>
    <row r="66" spans="1:122" ht="14.5" x14ac:dyDescent="0.35">
      <c r="A66" s="6">
        <v>40357</v>
      </c>
      <c r="H66" s="10">
        <v>38166</v>
      </c>
      <c r="I66" s="11">
        <v>14</v>
      </c>
      <c r="J66" s="11">
        <v>2</v>
      </c>
      <c r="K66" s="11">
        <v>12</v>
      </c>
      <c r="M66" s="7">
        <v>38531</v>
      </c>
      <c r="N66" s="8">
        <v>108</v>
      </c>
      <c r="O66" s="8">
        <v>21</v>
      </c>
      <c r="P66" s="8">
        <v>87</v>
      </c>
      <c r="R66" s="138">
        <v>38896</v>
      </c>
      <c r="S66" s="130">
        <v>135</v>
      </c>
      <c r="T66" s="130">
        <v>18</v>
      </c>
      <c r="U66" s="130">
        <v>116</v>
      </c>
      <c r="V66" s="130">
        <v>1</v>
      </c>
      <c r="X66" s="137">
        <v>39261</v>
      </c>
      <c r="Y66" s="132">
        <v>12</v>
      </c>
      <c r="Z66" s="132" t="s">
        <v>3</v>
      </c>
      <c r="AA66" s="132">
        <v>0</v>
      </c>
      <c r="AC66" s="137">
        <v>39627</v>
      </c>
      <c r="AD66" s="132">
        <v>20</v>
      </c>
      <c r="AE66" s="132">
        <v>2</v>
      </c>
      <c r="AF66" s="132">
        <v>18</v>
      </c>
      <c r="AG66" s="132">
        <v>0</v>
      </c>
      <c r="AI66" s="102">
        <v>39992</v>
      </c>
      <c r="AJ66" s="101">
        <v>37</v>
      </c>
      <c r="AK66" s="101">
        <v>3</v>
      </c>
      <c r="AL66" s="101">
        <v>33</v>
      </c>
      <c r="AM66" s="101">
        <v>1</v>
      </c>
      <c r="AO66" s="104">
        <v>40357</v>
      </c>
      <c r="AP66" s="72">
        <v>29</v>
      </c>
      <c r="AQ66" s="72">
        <v>5</v>
      </c>
      <c r="AR66" s="72">
        <v>23</v>
      </c>
      <c r="AS66" s="72">
        <v>1</v>
      </c>
      <c r="AT66" s="22"/>
      <c r="AU66" s="104">
        <v>40722</v>
      </c>
      <c r="AV66" s="72">
        <v>0</v>
      </c>
      <c r="AW66" s="72" t="s">
        <v>3</v>
      </c>
      <c r="AX66" s="72">
        <v>0</v>
      </c>
      <c r="AY66" s="72">
        <v>0</v>
      </c>
      <c r="AZ66" s="68"/>
      <c r="BA66" s="67">
        <v>41088</v>
      </c>
      <c r="BB66" s="68">
        <v>35</v>
      </c>
      <c r="BC66" s="68">
        <v>11</v>
      </c>
      <c r="BD66" s="68">
        <v>21</v>
      </c>
      <c r="BE66" s="68">
        <v>0</v>
      </c>
      <c r="BF66" s="68">
        <v>3</v>
      </c>
      <c r="BH66" s="67">
        <v>41453</v>
      </c>
      <c r="BI66" s="68">
        <v>55</v>
      </c>
      <c r="BJ66" s="68">
        <v>3</v>
      </c>
      <c r="BK66" s="68">
        <v>47</v>
      </c>
      <c r="BL66" s="68">
        <v>1</v>
      </c>
      <c r="BM66" s="68">
        <v>4</v>
      </c>
      <c r="BO66" s="47">
        <v>41818</v>
      </c>
      <c r="BP66" s="48">
        <v>1</v>
      </c>
      <c r="BQ66" s="48" t="s">
        <v>3</v>
      </c>
      <c r="BR66" s="48">
        <v>1</v>
      </c>
      <c r="BS66" s="48">
        <v>0</v>
      </c>
      <c r="BT66" s="48">
        <v>0</v>
      </c>
      <c r="BV66" s="47">
        <v>42183</v>
      </c>
      <c r="BW66" s="48">
        <v>8</v>
      </c>
      <c r="BX66" s="48">
        <v>3</v>
      </c>
      <c r="BY66" s="48">
        <v>2</v>
      </c>
      <c r="BZ66" s="48">
        <v>1</v>
      </c>
      <c r="CA66" s="48">
        <v>2</v>
      </c>
      <c r="CC66" s="313">
        <v>42549</v>
      </c>
      <c r="CD66" s="314">
        <v>1</v>
      </c>
      <c r="CE66" s="314">
        <v>1</v>
      </c>
      <c r="CF66" s="314" t="s">
        <v>3</v>
      </c>
      <c r="CG66" s="314">
        <v>0</v>
      </c>
      <c r="CH66" s="314">
        <v>0</v>
      </c>
      <c r="CJ66" s="946">
        <v>42914</v>
      </c>
      <c r="CK66" s="947">
        <v>4</v>
      </c>
      <c r="CL66" s="947">
        <v>1</v>
      </c>
      <c r="CM66" s="947">
        <v>2</v>
      </c>
      <c r="CN66" s="947">
        <v>1</v>
      </c>
      <c r="CO66" s="947">
        <v>0</v>
      </c>
      <c r="CQ66" s="1195">
        <v>43279</v>
      </c>
      <c r="CR66" s="1196">
        <v>17</v>
      </c>
      <c r="CS66" s="1196">
        <v>15</v>
      </c>
      <c r="CT66" s="1196">
        <v>2</v>
      </c>
      <c r="CU66" s="1196">
        <v>0</v>
      </c>
      <c r="CV66" s="1196">
        <v>0</v>
      </c>
      <c r="CX66" s="1333">
        <v>43644</v>
      </c>
      <c r="CY66" s="1334">
        <v>3</v>
      </c>
      <c r="CZ66" s="1334" t="s">
        <v>3</v>
      </c>
      <c r="DA66" s="1334">
        <v>1</v>
      </c>
      <c r="DB66" s="1334">
        <v>0</v>
      </c>
      <c r="DC66" s="1334">
        <v>2</v>
      </c>
      <c r="DE66" s="1849">
        <v>44010</v>
      </c>
      <c r="DF66" s="1850">
        <v>18</v>
      </c>
      <c r="DG66" s="1850">
        <v>7</v>
      </c>
      <c r="DH66" s="1850">
        <v>9</v>
      </c>
      <c r="DI66" s="1850">
        <v>2</v>
      </c>
      <c r="DJ66" s="1850">
        <v>0</v>
      </c>
    </row>
    <row r="67" spans="1:122" ht="14.5" x14ac:dyDescent="0.35">
      <c r="A67" s="6">
        <v>40358</v>
      </c>
      <c r="C67" s="10">
        <v>37801</v>
      </c>
      <c r="D67" s="11">
        <v>195</v>
      </c>
      <c r="E67" s="11">
        <v>11</v>
      </c>
      <c r="F67" s="11">
        <v>184</v>
      </c>
      <c r="H67" s="10">
        <v>38167</v>
      </c>
      <c r="I67" s="11">
        <v>80</v>
      </c>
      <c r="J67" s="11">
        <v>5</v>
      </c>
      <c r="K67" s="11">
        <v>75</v>
      </c>
      <c r="M67" s="7">
        <v>38532</v>
      </c>
      <c r="N67" s="8">
        <v>382</v>
      </c>
      <c r="O67" s="8">
        <v>70</v>
      </c>
      <c r="P67" s="8">
        <v>312</v>
      </c>
      <c r="R67" s="138">
        <v>38897</v>
      </c>
      <c r="S67" s="130">
        <v>306</v>
      </c>
      <c r="T67" s="130">
        <v>45</v>
      </c>
      <c r="U67" s="130">
        <v>255</v>
      </c>
      <c r="V67" s="130">
        <v>6</v>
      </c>
      <c r="X67" s="137">
        <v>39262</v>
      </c>
      <c r="Y67" s="132">
        <v>46</v>
      </c>
      <c r="Z67" s="132">
        <v>1</v>
      </c>
      <c r="AA67" s="132">
        <v>2</v>
      </c>
      <c r="AC67" s="137">
        <v>39628</v>
      </c>
      <c r="AD67" s="132">
        <v>75</v>
      </c>
      <c r="AE67" s="132">
        <v>1</v>
      </c>
      <c r="AF67" s="132">
        <v>72</v>
      </c>
      <c r="AG67" s="132">
        <v>2</v>
      </c>
      <c r="AI67" s="102">
        <v>39993</v>
      </c>
      <c r="AJ67" s="101">
        <v>122</v>
      </c>
      <c r="AK67" s="101">
        <v>8</v>
      </c>
      <c r="AL67" s="101">
        <v>112</v>
      </c>
      <c r="AM67" s="101">
        <v>2</v>
      </c>
      <c r="AO67" s="104">
        <v>40358</v>
      </c>
      <c r="AP67" s="72">
        <v>1</v>
      </c>
      <c r="AQ67" s="72" t="s">
        <v>3</v>
      </c>
      <c r="AR67" s="72">
        <v>1</v>
      </c>
      <c r="AS67" s="72">
        <v>0</v>
      </c>
      <c r="AT67" s="22"/>
      <c r="AU67" s="104">
        <v>40723</v>
      </c>
      <c r="AV67" s="72">
        <v>5</v>
      </c>
      <c r="AW67" s="72" t="s">
        <v>3</v>
      </c>
      <c r="AX67" s="72">
        <v>5</v>
      </c>
      <c r="AY67" s="72">
        <v>0</v>
      </c>
      <c r="AZ67" s="68"/>
      <c r="BA67" s="67">
        <v>41089</v>
      </c>
      <c r="BB67" s="68">
        <v>3</v>
      </c>
      <c r="BC67" s="68">
        <v>1</v>
      </c>
      <c r="BD67" s="68">
        <v>2</v>
      </c>
      <c r="BE67" s="68">
        <v>0</v>
      </c>
      <c r="BF67" s="68">
        <v>0</v>
      </c>
      <c r="BH67" s="67">
        <v>41454</v>
      </c>
      <c r="BI67" s="68">
        <v>4</v>
      </c>
      <c r="BJ67" s="68">
        <v>1</v>
      </c>
      <c r="BK67" s="68">
        <v>2</v>
      </c>
      <c r="BL67" s="68">
        <v>0</v>
      </c>
      <c r="BM67" s="68">
        <v>1</v>
      </c>
      <c r="BO67" s="47">
        <v>41819</v>
      </c>
      <c r="BP67" s="48">
        <v>17</v>
      </c>
      <c r="BQ67" s="48">
        <v>5</v>
      </c>
      <c r="BR67" s="48">
        <v>6</v>
      </c>
      <c r="BS67" s="48">
        <v>1</v>
      </c>
      <c r="BT67" s="48">
        <v>5</v>
      </c>
      <c r="BV67" s="47">
        <v>42184</v>
      </c>
      <c r="BW67" s="48">
        <v>28</v>
      </c>
      <c r="BX67" s="48">
        <v>7</v>
      </c>
      <c r="BY67" s="48">
        <v>17</v>
      </c>
      <c r="BZ67" s="48">
        <v>2</v>
      </c>
      <c r="CA67" s="48">
        <v>2</v>
      </c>
      <c r="CC67" s="313">
        <v>42550</v>
      </c>
      <c r="CD67" s="314">
        <v>1</v>
      </c>
      <c r="CE67" s="314" t="s">
        <v>3</v>
      </c>
      <c r="CF67" s="314">
        <v>1</v>
      </c>
      <c r="CG67" s="314">
        <v>0</v>
      </c>
      <c r="CH67" s="314">
        <v>0</v>
      </c>
      <c r="CJ67" s="946">
        <v>42915</v>
      </c>
      <c r="CK67" s="947">
        <v>0</v>
      </c>
      <c r="CL67" s="947" t="s">
        <v>3</v>
      </c>
      <c r="CM67" s="947" t="s">
        <v>3</v>
      </c>
      <c r="CN67" s="947">
        <v>0</v>
      </c>
      <c r="CO67" s="947">
        <v>0</v>
      </c>
      <c r="CQ67" s="1195">
        <v>43280</v>
      </c>
      <c r="CR67" s="1196">
        <v>1</v>
      </c>
      <c r="CS67" s="1196">
        <v>1</v>
      </c>
      <c r="CT67" s="1196" t="s">
        <v>3</v>
      </c>
      <c r="CU67" s="1196">
        <v>0</v>
      </c>
      <c r="CV67" s="1196">
        <v>0</v>
      </c>
      <c r="CX67" s="1333">
        <v>43645</v>
      </c>
      <c r="CY67" s="1334">
        <v>38</v>
      </c>
      <c r="CZ67" s="1334">
        <v>11</v>
      </c>
      <c r="DA67" s="1334">
        <v>17</v>
      </c>
      <c r="DB67" s="1334">
        <v>0</v>
      </c>
      <c r="DC67" s="1334">
        <v>10</v>
      </c>
      <c r="DE67" s="1849">
        <v>44011</v>
      </c>
      <c r="DF67" s="1850">
        <v>118</v>
      </c>
      <c r="DG67" s="1850">
        <v>66</v>
      </c>
      <c r="DH67" s="1850">
        <v>46</v>
      </c>
      <c r="DI67" s="1850">
        <v>1</v>
      </c>
      <c r="DJ67" s="1850">
        <v>5</v>
      </c>
    </row>
    <row r="68" spans="1:122" ht="14.5" x14ac:dyDescent="0.35">
      <c r="A68" s="6">
        <v>40359</v>
      </c>
      <c r="C68" s="10">
        <v>37802</v>
      </c>
      <c r="D68" s="11">
        <v>52</v>
      </c>
      <c r="E68" s="11" t="s">
        <v>3</v>
      </c>
      <c r="F68" s="11">
        <v>52</v>
      </c>
      <c r="H68" s="10">
        <v>38168</v>
      </c>
      <c r="I68" s="11">
        <v>91</v>
      </c>
      <c r="J68" s="11">
        <v>3</v>
      </c>
      <c r="K68" s="11">
        <v>88</v>
      </c>
      <c r="M68" s="7">
        <v>38533</v>
      </c>
      <c r="N68" s="8">
        <v>22</v>
      </c>
      <c r="O68" s="8">
        <v>2</v>
      </c>
      <c r="P68" s="8">
        <v>20</v>
      </c>
      <c r="R68" s="138">
        <v>38898</v>
      </c>
      <c r="S68" s="130">
        <v>21</v>
      </c>
      <c r="T68" s="130">
        <v>2</v>
      </c>
      <c r="U68" s="130">
        <v>18</v>
      </c>
      <c r="V68" s="130">
        <v>1</v>
      </c>
      <c r="X68" s="137">
        <v>39263</v>
      </c>
      <c r="Y68" s="132">
        <v>2</v>
      </c>
      <c r="Z68" s="132" t="s">
        <v>3</v>
      </c>
      <c r="AA68" s="132">
        <v>0</v>
      </c>
      <c r="AC68" s="137">
        <v>39629</v>
      </c>
      <c r="AD68" s="132">
        <v>4</v>
      </c>
      <c r="AE68" s="132" t="s">
        <v>3</v>
      </c>
      <c r="AF68" s="132">
        <v>3</v>
      </c>
      <c r="AG68" s="132">
        <v>1</v>
      </c>
      <c r="AI68" s="102">
        <v>39994</v>
      </c>
      <c r="AJ68" s="101">
        <v>4</v>
      </c>
      <c r="AK68" s="101" t="s">
        <v>3</v>
      </c>
      <c r="AL68" s="101">
        <v>4</v>
      </c>
      <c r="AM68" s="101">
        <v>0</v>
      </c>
      <c r="AO68" s="104">
        <v>40359</v>
      </c>
      <c r="AP68" s="72">
        <v>18</v>
      </c>
      <c r="AQ68" s="72" t="s">
        <v>3</v>
      </c>
      <c r="AR68" s="72">
        <v>18</v>
      </c>
      <c r="AS68" s="72">
        <v>0</v>
      </c>
      <c r="AT68" s="22"/>
      <c r="AU68" s="104">
        <v>40724</v>
      </c>
      <c r="AV68" s="72">
        <v>14</v>
      </c>
      <c r="AW68" s="72">
        <v>2</v>
      </c>
      <c r="AX68" s="72">
        <v>12</v>
      </c>
      <c r="AY68" s="72">
        <v>0</v>
      </c>
      <c r="AZ68" s="68"/>
      <c r="BA68" s="67">
        <v>41090</v>
      </c>
      <c r="BB68" s="68">
        <v>6</v>
      </c>
      <c r="BC68" s="68">
        <v>2</v>
      </c>
      <c r="BD68" s="68">
        <v>4</v>
      </c>
      <c r="BE68" s="68">
        <v>0</v>
      </c>
      <c r="BF68" s="68">
        <v>0</v>
      </c>
      <c r="BH68" s="67">
        <v>41455</v>
      </c>
      <c r="BI68" s="68">
        <v>19</v>
      </c>
      <c r="BJ68" s="68">
        <v>1</v>
      </c>
      <c r="BK68" s="68">
        <v>14</v>
      </c>
      <c r="BL68" s="68">
        <v>0</v>
      </c>
      <c r="BM68" s="68">
        <v>4</v>
      </c>
      <c r="BO68" s="47">
        <v>41820</v>
      </c>
      <c r="BP68" s="48">
        <v>36</v>
      </c>
      <c r="BQ68" s="48">
        <v>4</v>
      </c>
      <c r="BR68" s="48">
        <v>14</v>
      </c>
      <c r="BS68" s="48">
        <v>2</v>
      </c>
      <c r="BT68" s="48">
        <v>16</v>
      </c>
      <c r="BV68" s="47">
        <v>42185</v>
      </c>
      <c r="BW68" s="48">
        <v>3</v>
      </c>
      <c r="BX68" s="48">
        <v>1</v>
      </c>
      <c r="BY68" s="48" t="s">
        <v>3</v>
      </c>
      <c r="BZ68" s="48">
        <v>0</v>
      </c>
      <c r="CA68" s="48">
        <v>2</v>
      </c>
      <c r="CC68" s="313">
        <v>42551</v>
      </c>
      <c r="CD68" s="314">
        <v>14</v>
      </c>
      <c r="CE68" s="314">
        <v>5</v>
      </c>
      <c r="CF68" s="314">
        <v>8</v>
      </c>
      <c r="CG68" s="314">
        <v>0</v>
      </c>
      <c r="CH68" s="314">
        <v>1</v>
      </c>
      <c r="CJ68" s="946">
        <v>42916</v>
      </c>
      <c r="CK68" s="947">
        <v>0</v>
      </c>
      <c r="CL68" s="947" t="s">
        <v>3</v>
      </c>
      <c r="CM68" s="947" t="s">
        <v>3</v>
      </c>
      <c r="CN68" s="947">
        <v>0</v>
      </c>
      <c r="CO68" s="947">
        <v>0</v>
      </c>
      <c r="CQ68" s="1195">
        <v>43281</v>
      </c>
      <c r="CR68" s="1196">
        <v>3</v>
      </c>
      <c r="CS68" s="1196">
        <v>2</v>
      </c>
      <c r="CT68" s="1196">
        <v>1</v>
      </c>
      <c r="CU68" s="1196">
        <v>0</v>
      </c>
      <c r="CV68" s="1196">
        <v>0</v>
      </c>
      <c r="CX68" s="1333">
        <v>43646</v>
      </c>
      <c r="CY68" s="1334">
        <v>85</v>
      </c>
      <c r="CZ68" s="1334">
        <v>34</v>
      </c>
      <c r="DA68" s="1334">
        <v>36</v>
      </c>
      <c r="DB68" s="1334">
        <v>2</v>
      </c>
      <c r="DC68" s="1334">
        <v>13</v>
      </c>
      <c r="DE68" s="1849">
        <v>44012</v>
      </c>
      <c r="DF68" s="1850">
        <v>1</v>
      </c>
      <c r="DG68" s="1850" t="s">
        <v>3</v>
      </c>
      <c r="DH68" s="1850">
        <v>1</v>
      </c>
      <c r="DI68" s="1850">
        <v>0</v>
      </c>
      <c r="DJ68" s="1850">
        <v>0</v>
      </c>
    </row>
    <row r="69" spans="1:122" s="19" customFormat="1" ht="14.5" x14ac:dyDescent="0.35">
      <c r="A69" s="12">
        <v>40360</v>
      </c>
      <c r="B69" s="13"/>
      <c r="C69" s="13"/>
      <c r="D69" s="13"/>
      <c r="E69" s="13"/>
      <c r="F69" s="13"/>
      <c r="G69" s="13"/>
      <c r="H69" s="15">
        <v>38169</v>
      </c>
      <c r="I69" s="16">
        <v>14</v>
      </c>
      <c r="J69" s="16">
        <v>2</v>
      </c>
      <c r="K69" s="16">
        <v>12</v>
      </c>
      <c r="L69" s="13"/>
      <c r="M69" s="17">
        <v>38534</v>
      </c>
      <c r="N69" s="18">
        <v>160</v>
      </c>
      <c r="O69" s="18">
        <v>21</v>
      </c>
      <c r="P69" s="18">
        <v>139</v>
      </c>
      <c r="Q69" s="13"/>
      <c r="R69" s="236">
        <v>38899</v>
      </c>
      <c r="S69" s="237">
        <v>151</v>
      </c>
      <c r="T69" s="237">
        <v>16</v>
      </c>
      <c r="U69" s="237">
        <v>134</v>
      </c>
      <c r="V69" s="237">
        <v>1</v>
      </c>
      <c r="W69" s="118"/>
      <c r="X69" s="136">
        <v>39264</v>
      </c>
      <c r="Y69" s="131">
        <v>11</v>
      </c>
      <c r="Z69" s="131" t="s">
        <v>3</v>
      </c>
      <c r="AA69" s="131">
        <v>0</v>
      </c>
      <c r="AB69" s="13"/>
      <c r="AC69" s="136">
        <v>39630</v>
      </c>
      <c r="AD69" s="131">
        <v>34</v>
      </c>
      <c r="AE69" s="131">
        <v>1</v>
      </c>
      <c r="AF69" s="131">
        <v>28</v>
      </c>
      <c r="AG69" s="131">
        <v>5</v>
      </c>
      <c r="AH69" s="118"/>
      <c r="AI69" s="133">
        <v>39995</v>
      </c>
      <c r="AJ69" s="134">
        <v>45</v>
      </c>
      <c r="AK69" s="134">
        <v>6</v>
      </c>
      <c r="AL69" s="134">
        <v>39</v>
      </c>
      <c r="AM69" s="134">
        <v>0</v>
      </c>
      <c r="AN69" s="118"/>
      <c r="AO69" s="105">
        <v>40360</v>
      </c>
      <c r="AP69" s="83">
        <v>44</v>
      </c>
      <c r="AQ69" s="83">
        <v>7</v>
      </c>
      <c r="AR69" s="83">
        <v>37</v>
      </c>
      <c r="AS69" s="83">
        <v>0</v>
      </c>
      <c r="AT69" s="82"/>
      <c r="AU69" s="105">
        <v>40725</v>
      </c>
      <c r="AV69" s="83">
        <v>1</v>
      </c>
      <c r="AW69" s="83" t="s">
        <v>3</v>
      </c>
      <c r="AX69" s="83">
        <v>1</v>
      </c>
      <c r="AY69" s="83">
        <v>0</v>
      </c>
      <c r="AZ69" s="80"/>
      <c r="BA69" s="79">
        <v>41091</v>
      </c>
      <c r="BB69" s="80">
        <v>39</v>
      </c>
      <c r="BC69" s="80">
        <v>14</v>
      </c>
      <c r="BD69" s="80">
        <v>22</v>
      </c>
      <c r="BE69" s="80">
        <v>1</v>
      </c>
      <c r="BF69" s="80">
        <v>2</v>
      </c>
      <c r="BG69" s="69"/>
      <c r="BH69" s="79">
        <v>41456</v>
      </c>
      <c r="BI69" s="80">
        <v>81</v>
      </c>
      <c r="BJ69" s="80">
        <v>10</v>
      </c>
      <c r="BK69" s="80">
        <v>62</v>
      </c>
      <c r="BL69" s="80">
        <v>2</v>
      </c>
      <c r="BM69" s="80">
        <v>7</v>
      </c>
      <c r="BN69" s="49"/>
      <c r="BO69" s="191">
        <v>41821</v>
      </c>
      <c r="BP69" s="192">
        <v>1</v>
      </c>
      <c r="BQ69" s="192" t="s">
        <v>3</v>
      </c>
      <c r="BR69" s="192" t="s">
        <v>3</v>
      </c>
      <c r="BS69" s="192">
        <v>0</v>
      </c>
      <c r="BT69" s="192">
        <v>1</v>
      </c>
      <c r="BU69" s="49"/>
      <c r="BV69" s="191">
        <v>42186</v>
      </c>
      <c r="BW69" s="192">
        <v>20</v>
      </c>
      <c r="BX69" s="192">
        <v>7</v>
      </c>
      <c r="BY69" s="192">
        <v>9</v>
      </c>
      <c r="BZ69" s="192">
        <v>1</v>
      </c>
      <c r="CA69" s="192">
        <v>3</v>
      </c>
      <c r="CB69" s="49"/>
      <c r="CC69" s="338">
        <v>42552</v>
      </c>
      <c r="CD69" s="339">
        <v>1</v>
      </c>
      <c r="CE69" s="339" t="s">
        <v>3</v>
      </c>
      <c r="CF69" s="339">
        <v>1</v>
      </c>
      <c r="CG69" s="339">
        <v>0</v>
      </c>
      <c r="CH69" s="339">
        <v>0</v>
      </c>
      <c r="CI69" s="49"/>
      <c r="CJ69" s="949">
        <v>42917</v>
      </c>
      <c r="CK69" s="950">
        <v>1</v>
      </c>
      <c r="CL69" s="950">
        <v>1</v>
      </c>
      <c r="CM69" s="950" t="s">
        <v>3</v>
      </c>
      <c r="CN69" s="950">
        <v>0</v>
      </c>
      <c r="CO69" s="950">
        <v>0</v>
      </c>
      <c r="CP69" s="49"/>
      <c r="CQ69" s="1197">
        <v>43282</v>
      </c>
      <c r="CR69" s="1198">
        <v>16</v>
      </c>
      <c r="CS69" s="1198">
        <v>16</v>
      </c>
      <c r="CT69" s="1198" t="s">
        <v>3</v>
      </c>
      <c r="CU69" s="1198">
        <v>0</v>
      </c>
      <c r="CV69" s="1198">
        <v>0</v>
      </c>
      <c r="CW69" s="49"/>
      <c r="CX69" s="1335">
        <v>43647</v>
      </c>
      <c r="CY69" s="1336">
        <v>15</v>
      </c>
      <c r="CZ69" s="1336">
        <v>4</v>
      </c>
      <c r="DA69" s="1336">
        <v>4</v>
      </c>
      <c r="DB69" s="1336">
        <v>0</v>
      </c>
      <c r="DC69" s="1336">
        <v>7</v>
      </c>
      <c r="DD69" s="49"/>
      <c r="DE69" s="1863">
        <v>44013</v>
      </c>
      <c r="DF69" s="1864">
        <v>33</v>
      </c>
      <c r="DG69" s="1864">
        <v>12</v>
      </c>
      <c r="DH69" s="1864">
        <v>16</v>
      </c>
      <c r="DI69" s="1864">
        <v>2</v>
      </c>
      <c r="DJ69" s="1864">
        <v>3</v>
      </c>
      <c r="DK69" s="49"/>
      <c r="DL69" s="49"/>
      <c r="DM69" s="49"/>
      <c r="DN69" s="49"/>
      <c r="DO69" s="49"/>
      <c r="DP69" s="49"/>
      <c r="DQ69" s="49"/>
      <c r="DR69" s="49"/>
    </row>
    <row r="70" spans="1:122" ht="14.5" x14ac:dyDescent="0.35">
      <c r="A70" s="6">
        <v>40361</v>
      </c>
      <c r="C70" s="10">
        <v>37804</v>
      </c>
      <c r="D70" s="11">
        <v>257</v>
      </c>
      <c r="E70" s="11">
        <v>11</v>
      </c>
      <c r="F70" s="11">
        <v>246</v>
      </c>
      <c r="H70" s="10">
        <v>38170</v>
      </c>
      <c r="I70" s="11">
        <v>92</v>
      </c>
      <c r="J70" s="11">
        <v>7</v>
      </c>
      <c r="K70" s="11">
        <v>85</v>
      </c>
      <c r="M70" s="7">
        <v>38535</v>
      </c>
      <c r="N70" s="8">
        <v>378</v>
      </c>
      <c r="O70" s="8">
        <v>57</v>
      </c>
      <c r="P70" s="8">
        <v>321</v>
      </c>
      <c r="R70" s="138">
        <v>38900</v>
      </c>
      <c r="S70" s="130">
        <v>354</v>
      </c>
      <c r="T70" s="130">
        <v>36</v>
      </c>
      <c r="U70" s="130">
        <v>316</v>
      </c>
      <c r="V70" s="130">
        <v>2</v>
      </c>
      <c r="X70" s="137">
        <v>39265</v>
      </c>
      <c r="Y70" s="132">
        <v>61</v>
      </c>
      <c r="Z70" s="132">
        <v>5</v>
      </c>
      <c r="AA70" s="132">
        <v>2</v>
      </c>
      <c r="AC70" s="137">
        <v>39631</v>
      </c>
      <c r="AD70" s="132">
        <v>94</v>
      </c>
      <c r="AE70" s="132">
        <v>2</v>
      </c>
      <c r="AF70" s="132">
        <v>89</v>
      </c>
      <c r="AG70" s="132">
        <v>3</v>
      </c>
      <c r="AI70" s="102">
        <v>39996</v>
      </c>
      <c r="AJ70" s="101">
        <v>120</v>
      </c>
      <c r="AK70" s="101">
        <v>7</v>
      </c>
      <c r="AL70" s="101">
        <v>112</v>
      </c>
      <c r="AM70" s="101">
        <v>1</v>
      </c>
      <c r="AO70" s="104">
        <v>40361</v>
      </c>
      <c r="AP70" s="72">
        <v>4</v>
      </c>
      <c r="AQ70" s="72">
        <v>2</v>
      </c>
      <c r="AR70" s="72">
        <v>2</v>
      </c>
      <c r="AS70" s="72">
        <v>0</v>
      </c>
      <c r="AT70" s="22"/>
      <c r="AU70" s="104">
        <v>40726</v>
      </c>
      <c r="AV70" s="72">
        <v>5</v>
      </c>
      <c r="AW70" s="72" t="s">
        <v>3</v>
      </c>
      <c r="AX70" s="72">
        <v>5</v>
      </c>
      <c r="AY70" s="72">
        <v>0</v>
      </c>
      <c r="AZ70" s="68"/>
      <c r="BA70" s="67">
        <v>41092</v>
      </c>
      <c r="BB70" s="68">
        <v>2</v>
      </c>
      <c r="BC70" s="68" t="s">
        <v>3</v>
      </c>
      <c r="BD70" s="68">
        <v>1</v>
      </c>
      <c r="BE70" s="68">
        <v>0</v>
      </c>
      <c r="BF70" s="68">
        <v>1</v>
      </c>
      <c r="BH70" s="67">
        <v>41457</v>
      </c>
      <c r="BI70" s="68">
        <v>13</v>
      </c>
      <c r="BJ70" s="68" t="s">
        <v>3</v>
      </c>
      <c r="BK70" s="68">
        <v>11</v>
      </c>
      <c r="BL70" s="68">
        <v>1</v>
      </c>
      <c r="BM70" s="68">
        <v>1</v>
      </c>
      <c r="BO70" s="47">
        <v>41822</v>
      </c>
      <c r="BP70" s="48">
        <v>12</v>
      </c>
      <c r="BQ70" s="48">
        <v>1</v>
      </c>
      <c r="BR70" s="48">
        <v>6</v>
      </c>
      <c r="BS70" s="48">
        <v>1</v>
      </c>
      <c r="BT70" s="48">
        <v>4</v>
      </c>
      <c r="BV70" s="47">
        <v>42187</v>
      </c>
      <c r="BW70" s="48">
        <v>35</v>
      </c>
      <c r="BX70" s="48">
        <v>4</v>
      </c>
      <c r="BY70" s="48">
        <v>17</v>
      </c>
      <c r="BZ70" s="48">
        <v>4</v>
      </c>
      <c r="CA70" s="48">
        <v>10</v>
      </c>
      <c r="CC70" s="313">
        <v>42553</v>
      </c>
      <c r="CD70" s="314">
        <v>2</v>
      </c>
      <c r="CE70" s="314">
        <v>1</v>
      </c>
      <c r="CF70" s="314">
        <v>1</v>
      </c>
      <c r="CG70" s="314">
        <v>0</v>
      </c>
      <c r="CH70" s="314">
        <v>0</v>
      </c>
      <c r="CJ70" s="946">
        <v>42918</v>
      </c>
      <c r="CK70" s="947">
        <v>2</v>
      </c>
      <c r="CL70" s="947">
        <v>1</v>
      </c>
      <c r="CM70" s="947" t="s">
        <v>3</v>
      </c>
      <c r="CN70" s="947">
        <v>1</v>
      </c>
      <c r="CO70" s="947">
        <v>0</v>
      </c>
      <c r="CQ70" s="1195">
        <v>43283</v>
      </c>
      <c r="CR70" s="1196">
        <v>1</v>
      </c>
      <c r="CS70" s="1196" t="s">
        <v>3</v>
      </c>
      <c r="CT70" s="1196">
        <v>1</v>
      </c>
      <c r="CU70" s="1196">
        <v>0</v>
      </c>
      <c r="CV70" s="1196">
        <v>0</v>
      </c>
      <c r="CX70" s="1333">
        <v>43648</v>
      </c>
      <c r="CY70" s="1334">
        <v>41</v>
      </c>
      <c r="CZ70" s="1334">
        <v>8</v>
      </c>
      <c r="DA70" s="1334">
        <v>21</v>
      </c>
      <c r="DB70" s="1334">
        <v>3</v>
      </c>
      <c r="DC70" s="1334">
        <v>9</v>
      </c>
      <c r="DE70" s="1849">
        <v>44014</v>
      </c>
      <c r="DF70" s="1850">
        <v>141</v>
      </c>
      <c r="DG70" s="1850">
        <v>54</v>
      </c>
      <c r="DH70" s="1850">
        <v>80</v>
      </c>
      <c r="DI70" s="1850">
        <v>3</v>
      </c>
      <c r="DJ70" s="1850">
        <v>4</v>
      </c>
    </row>
    <row r="71" spans="1:122" ht="14.5" x14ac:dyDescent="0.35">
      <c r="A71" s="6">
        <v>40362</v>
      </c>
      <c r="C71" s="10">
        <v>37805</v>
      </c>
      <c r="D71" s="11">
        <v>46</v>
      </c>
      <c r="E71" s="11">
        <v>1</v>
      </c>
      <c r="F71" s="11">
        <v>45</v>
      </c>
      <c r="H71" s="10">
        <v>38171</v>
      </c>
      <c r="I71" s="11">
        <v>62</v>
      </c>
      <c r="J71" s="11">
        <v>9</v>
      </c>
      <c r="K71" s="11">
        <v>53</v>
      </c>
      <c r="M71" s="7">
        <v>38536</v>
      </c>
      <c r="N71" s="8">
        <v>25</v>
      </c>
      <c r="O71" s="8">
        <v>5</v>
      </c>
      <c r="P71" s="8">
        <v>20</v>
      </c>
      <c r="R71" s="138">
        <v>38901</v>
      </c>
      <c r="S71" s="130">
        <v>11</v>
      </c>
      <c r="T71" s="130">
        <v>2</v>
      </c>
      <c r="U71" s="130">
        <v>9</v>
      </c>
      <c r="V71" s="130">
        <v>0</v>
      </c>
      <c r="X71" s="137">
        <v>39266</v>
      </c>
      <c r="Y71" s="132">
        <v>2</v>
      </c>
      <c r="Z71" s="132" t="s">
        <v>3</v>
      </c>
      <c r="AA71" s="132">
        <v>0</v>
      </c>
      <c r="AC71" s="137">
        <v>39632</v>
      </c>
      <c r="AD71" s="132">
        <v>2</v>
      </c>
      <c r="AE71" s="132" t="s">
        <v>3</v>
      </c>
      <c r="AF71" s="132">
        <v>2</v>
      </c>
      <c r="AG71" s="132">
        <v>0</v>
      </c>
      <c r="AI71" s="102">
        <v>39997</v>
      </c>
      <c r="AJ71" s="101">
        <v>8</v>
      </c>
      <c r="AK71" s="101">
        <v>1</v>
      </c>
      <c r="AL71" s="101">
        <v>5</v>
      </c>
      <c r="AM71" s="101">
        <v>2</v>
      </c>
      <c r="AO71" s="104">
        <v>40362</v>
      </c>
      <c r="AP71" s="72">
        <v>12</v>
      </c>
      <c r="AQ71" s="72">
        <v>2</v>
      </c>
      <c r="AR71" s="72">
        <v>9</v>
      </c>
      <c r="AS71" s="72">
        <v>1</v>
      </c>
      <c r="AT71" s="22"/>
      <c r="AU71" s="104">
        <v>40727</v>
      </c>
      <c r="AV71" s="72">
        <v>19</v>
      </c>
      <c r="AW71" s="72" t="s">
        <v>3</v>
      </c>
      <c r="AX71" s="72">
        <v>19</v>
      </c>
      <c r="AY71" s="72">
        <v>0</v>
      </c>
      <c r="AZ71" s="68"/>
      <c r="BA71" s="67">
        <v>41093</v>
      </c>
      <c r="BB71" s="68">
        <v>12</v>
      </c>
      <c r="BC71" s="68">
        <v>3</v>
      </c>
      <c r="BD71" s="68">
        <v>8</v>
      </c>
      <c r="BE71" s="68">
        <v>0</v>
      </c>
      <c r="BF71" s="68">
        <v>1</v>
      </c>
      <c r="BH71" s="67">
        <v>41458</v>
      </c>
      <c r="BI71" s="68">
        <v>20</v>
      </c>
      <c r="BJ71" s="68">
        <v>3</v>
      </c>
      <c r="BK71" s="68">
        <v>15</v>
      </c>
      <c r="BL71" s="68">
        <v>0</v>
      </c>
      <c r="BM71" s="68">
        <v>2</v>
      </c>
      <c r="BO71" s="47">
        <v>41823</v>
      </c>
      <c r="BP71" s="48">
        <v>88</v>
      </c>
      <c r="BQ71" s="48">
        <v>6</v>
      </c>
      <c r="BR71" s="48">
        <v>48</v>
      </c>
      <c r="BS71" s="48">
        <v>2</v>
      </c>
      <c r="BT71" s="48">
        <v>32</v>
      </c>
      <c r="BV71" s="47">
        <v>42188</v>
      </c>
      <c r="BW71" s="48">
        <v>8</v>
      </c>
      <c r="BX71" s="48">
        <v>2</v>
      </c>
      <c r="BY71" s="48">
        <v>3</v>
      </c>
      <c r="BZ71" s="48">
        <v>0</v>
      </c>
      <c r="CA71" s="48">
        <v>3</v>
      </c>
      <c r="CC71" s="313">
        <v>42554</v>
      </c>
      <c r="CD71" s="314">
        <v>12</v>
      </c>
      <c r="CE71" s="314">
        <v>4</v>
      </c>
      <c r="CF71" s="314">
        <v>8</v>
      </c>
      <c r="CG71" s="314">
        <v>0</v>
      </c>
      <c r="CH71" s="314">
        <v>0</v>
      </c>
      <c r="CJ71" s="946">
        <v>42919</v>
      </c>
      <c r="CK71" s="947">
        <v>1</v>
      </c>
      <c r="CL71" s="947" t="s">
        <v>3</v>
      </c>
      <c r="CM71" s="947" t="s">
        <v>3</v>
      </c>
      <c r="CN71" s="947">
        <v>1</v>
      </c>
      <c r="CO71" s="947">
        <v>0</v>
      </c>
      <c r="CQ71" s="1195">
        <v>43284</v>
      </c>
      <c r="CR71" s="1196">
        <v>6</v>
      </c>
      <c r="CS71" s="1196">
        <v>5</v>
      </c>
      <c r="CT71" s="1196">
        <v>1</v>
      </c>
      <c r="CU71" s="1196">
        <v>0</v>
      </c>
      <c r="CV71" s="1196">
        <v>0</v>
      </c>
      <c r="CX71" s="1333">
        <v>43649</v>
      </c>
      <c r="CY71" s="1334">
        <v>91</v>
      </c>
      <c r="CZ71" s="1334">
        <v>30</v>
      </c>
      <c r="DA71" s="1334">
        <v>40</v>
      </c>
      <c r="DB71" s="1334">
        <v>7</v>
      </c>
      <c r="DC71" s="1334">
        <v>14</v>
      </c>
      <c r="DE71" s="1849">
        <v>44015</v>
      </c>
      <c r="DF71" s="1850">
        <v>4</v>
      </c>
      <c r="DG71" s="1850">
        <v>2</v>
      </c>
      <c r="DH71" s="1850">
        <v>2</v>
      </c>
      <c r="DI71" s="1850">
        <v>0</v>
      </c>
      <c r="DJ71" s="1850">
        <v>0</v>
      </c>
    </row>
    <row r="72" spans="1:122" ht="14.5" x14ac:dyDescent="0.35">
      <c r="A72" s="6">
        <v>40363</v>
      </c>
      <c r="H72" s="10">
        <v>38172</v>
      </c>
      <c r="I72" s="11">
        <v>10</v>
      </c>
      <c r="J72" s="11">
        <v>1</v>
      </c>
      <c r="K72" s="11">
        <v>9</v>
      </c>
      <c r="M72" s="7">
        <v>38537</v>
      </c>
      <c r="N72" s="8">
        <v>155</v>
      </c>
      <c r="O72" s="8">
        <v>23</v>
      </c>
      <c r="P72" s="8">
        <v>132</v>
      </c>
      <c r="R72" s="138">
        <v>38902</v>
      </c>
      <c r="S72" s="130">
        <v>117</v>
      </c>
      <c r="T72" s="130">
        <v>17</v>
      </c>
      <c r="U72" s="130">
        <v>99</v>
      </c>
      <c r="V72" s="130">
        <v>1</v>
      </c>
      <c r="X72" s="137">
        <v>39267</v>
      </c>
      <c r="Y72" s="132">
        <v>34</v>
      </c>
      <c r="Z72" s="132" t="s">
        <v>3</v>
      </c>
      <c r="AA72" s="132">
        <v>5</v>
      </c>
      <c r="AC72" s="137">
        <v>39633</v>
      </c>
      <c r="AD72" s="132">
        <v>29</v>
      </c>
      <c r="AE72" s="132" t="s">
        <v>3</v>
      </c>
      <c r="AF72" s="132">
        <v>27</v>
      </c>
      <c r="AG72" s="132">
        <v>2</v>
      </c>
      <c r="AI72" s="102">
        <v>39998</v>
      </c>
      <c r="AJ72" s="101">
        <v>39</v>
      </c>
      <c r="AK72" s="101">
        <v>2</v>
      </c>
      <c r="AL72" s="101">
        <v>36</v>
      </c>
      <c r="AM72" s="101">
        <v>1</v>
      </c>
      <c r="AO72" s="104">
        <v>40363</v>
      </c>
      <c r="AP72" s="172">
        <v>60</v>
      </c>
      <c r="AQ72" s="72">
        <v>11</v>
      </c>
      <c r="AR72" s="72">
        <v>48</v>
      </c>
      <c r="AS72" s="72">
        <v>1</v>
      </c>
      <c r="AT72" s="22"/>
      <c r="AU72" s="104">
        <v>40728</v>
      </c>
      <c r="AV72" s="72">
        <v>0</v>
      </c>
      <c r="AW72" s="72" t="s">
        <v>3</v>
      </c>
      <c r="AX72" s="72">
        <v>0</v>
      </c>
      <c r="AY72" s="72">
        <v>0</v>
      </c>
      <c r="AZ72" s="68"/>
      <c r="BA72" s="67">
        <v>41094</v>
      </c>
      <c r="BB72" s="68">
        <v>45</v>
      </c>
      <c r="BC72" s="68">
        <v>16</v>
      </c>
      <c r="BD72" s="68">
        <v>26</v>
      </c>
      <c r="BE72" s="68">
        <v>0</v>
      </c>
      <c r="BF72" s="68">
        <v>3</v>
      </c>
      <c r="BH72" s="67">
        <v>41459</v>
      </c>
      <c r="BI72" s="68">
        <v>120</v>
      </c>
      <c r="BJ72" s="68">
        <v>11</v>
      </c>
      <c r="BK72" s="68">
        <v>91</v>
      </c>
      <c r="BL72" s="68">
        <v>1</v>
      </c>
      <c r="BM72" s="68">
        <v>17</v>
      </c>
      <c r="BO72" s="47">
        <v>41824</v>
      </c>
      <c r="BP72" s="48">
        <v>0</v>
      </c>
      <c r="BQ72" s="48" t="s">
        <v>3</v>
      </c>
      <c r="BR72" s="48" t="s">
        <v>3</v>
      </c>
      <c r="BS72" s="48">
        <v>0</v>
      </c>
      <c r="BT72" s="48">
        <v>0</v>
      </c>
      <c r="BV72" s="47">
        <v>42189</v>
      </c>
      <c r="BW72" s="48">
        <v>36</v>
      </c>
      <c r="BX72" s="48">
        <v>7</v>
      </c>
      <c r="BY72" s="48">
        <v>17</v>
      </c>
      <c r="BZ72" s="48">
        <v>1</v>
      </c>
      <c r="CA72" s="48">
        <v>11</v>
      </c>
      <c r="CC72" s="313">
        <v>42555</v>
      </c>
      <c r="CD72" s="314">
        <v>1</v>
      </c>
      <c r="CE72" s="314">
        <v>1</v>
      </c>
      <c r="CF72" s="314" t="s">
        <v>3</v>
      </c>
      <c r="CG72" s="314">
        <v>0</v>
      </c>
      <c r="CH72" s="314">
        <v>0</v>
      </c>
      <c r="CJ72" s="1166">
        <v>42920</v>
      </c>
      <c r="CK72" s="1167">
        <v>2</v>
      </c>
      <c r="CL72" s="1167">
        <v>2</v>
      </c>
      <c r="CM72" s="1167" t="s">
        <v>3</v>
      </c>
      <c r="CN72" s="1167">
        <v>0</v>
      </c>
      <c r="CO72" s="1167">
        <v>0</v>
      </c>
      <c r="CQ72" s="1195">
        <v>43285</v>
      </c>
      <c r="CR72" s="1196">
        <v>23</v>
      </c>
      <c r="CS72" s="1196">
        <v>22</v>
      </c>
      <c r="CT72" s="1196">
        <v>1</v>
      </c>
      <c r="CU72" s="1196">
        <v>0</v>
      </c>
      <c r="CV72" s="1196">
        <v>0</v>
      </c>
      <c r="CX72" s="1333">
        <v>43650</v>
      </c>
      <c r="CY72" s="1334">
        <v>13</v>
      </c>
      <c r="CZ72" s="1334">
        <v>6</v>
      </c>
      <c r="DA72" s="1334">
        <v>6</v>
      </c>
      <c r="DB72" s="1334">
        <v>0</v>
      </c>
      <c r="DC72" s="1334">
        <v>1</v>
      </c>
      <c r="DE72" s="1849">
        <v>44016</v>
      </c>
      <c r="DF72" s="1850">
        <v>25</v>
      </c>
      <c r="DG72" s="1850">
        <v>5</v>
      </c>
      <c r="DH72" s="1850">
        <v>14</v>
      </c>
      <c r="DI72" s="1850">
        <v>2</v>
      </c>
      <c r="DJ72" s="1850">
        <v>4</v>
      </c>
    </row>
    <row r="73" spans="1:122" ht="14.5" x14ac:dyDescent="0.35">
      <c r="A73" s="6">
        <v>40364</v>
      </c>
      <c r="C73" s="10">
        <v>37807</v>
      </c>
      <c r="D73" s="11">
        <v>225</v>
      </c>
      <c r="E73" s="11">
        <v>6</v>
      </c>
      <c r="F73" s="11">
        <v>219</v>
      </c>
      <c r="H73" s="10">
        <v>38173</v>
      </c>
      <c r="I73" s="11">
        <v>124</v>
      </c>
      <c r="J73" s="11">
        <v>7</v>
      </c>
      <c r="K73" s="11">
        <v>117</v>
      </c>
      <c r="M73" s="7">
        <v>38538</v>
      </c>
      <c r="N73" s="8">
        <v>353</v>
      </c>
      <c r="O73" s="8">
        <v>51</v>
      </c>
      <c r="P73" s="8">
        <v>302</v>
      </c>
      <c r="R73" s="138">
        <v>38903</v>
      </c>
      <c r="S73" s="130">
        <v>378</v>
      </c>
      <c r="T73" s="130">
        <v>36</v>
      </c>
      <c r="U73" s="130">
        <v>341</v>
      </c>
      <c r="V73" s="130">
        <v>1</v>
      </c>
      <c r="X73" s="137">
        <v>39268</v>
      </c>
      <c r="Y73" s="132">
        <v>76</v>
      </c>
      <c r="Z73" s="132">
        <v>1</v>
      </c>
      <c r="AA73" s="132">
        <v>0</v>
      </c>
      <c r="AC73" s="137">
        <v>39634</v>
      </c>
      <c r="AD73" s="170">
        <v>123</v>
      </c>
      <c r="AE73" s="132">
        <v>8</v>
      </c>
      <c r="AF73" s="132">
        <v>113</v>
      </c>
      <c r="AG73" s="132">
        <v>2</v>
      </c>
      <c r="AI73" s="102">
        <v>39999</v>
      </c>
      <c r="AJ73" s="171">
        <v>145</v>
      </c>
      <c r="AK73" s="101">
        <v>9</v>
      </c>
      <c r="AL73" s="101">
        <v>135</v>
      </c>
      <c r="AM73" s="101">
        <v>1</v>
      </c>
      <c r="AO73" s="104">
        <v>40364</v>
      </c>
      <c r="AP73" s="72">
        <v>5</v>
      </c>
      <c r="AQ73" s="72" t="s">
        <v>3</v>
      </c>
      <c r="AR73" s="72">
        <v>4</v>
      </c>
      <c r="AS73" s="72">
        <v>1</v>
      </c>
      <c r="AT73" s="22"/>
      <c r="AU73" s="104">
        <v>40729</v>
      </c>
      <c r="AV73" s="72">
        <v>4</v>
      </c>
      <c r="AW73" s="72" t="s">
        <v>3</v>
      </c>
      <c r="AX73" s="72">
        <v>4</v>
      </c>
      <c r="AY73" s="72">
        <v>0</v>
      </c>
      <c r="AZ73" s="68"/>
      <c r="BA73" s="67">
        <v>41095</v>
      </c>
      <c r="BB73" s="68">
        <v>4</v>
      </c>
      <c r="BC73" s="68">
        <v>1</v>
      </c>
      <c r="BD73" s="68">
        <v>1</v>
      </c>
      <c r="BE73" s="68">
        <v>1</v>
      </c>
      <c r="BF73" s="68">
        <v>1</v>
      </c>
      <c r="BH73" s="67">
        <v>41460</v>
      </c>
      <c r="BI73" s="68">
        <v>6</v>
      </c>
      <c r="BJ73" s="68" t="s">
        <v>3</v>
      </c>
      <c r="BK73" s="68">
        <v>5</v>
      </c>
      <c r="BL73" s="68">
        <v>0</v>
      </c>
      <c r="BM73" s="68">
        <v>1</v>
      </c>
      <c r="BO73" s="47">
        <v>41825</v>
      </c>
      <c r="BP73" s="48">
        <v>13</v>
      </c>
      <c r="BQ73" s="48">
        <v>3</v>
      </c>
      <c r="BR73" s="48">
        <v>5</v>
      </c>
      <c r="BS73" s="48">
        <v>1</v>
      </c>
      <c r="BT73" s="48">
        <v>4</v>
      </c>
      <c r="BV73" s="47">
        <v>42190</v>
      </c>
      <c r="BW73" s="48">
        <v>52</v>
      </c>
      <c r="BX73" s="48">
        <v>5</v>
      </c>
      <c r="BY73" s="48">
        <v>31</v>
      </c>
      <c r="BZ73" s="48">
        <v>3</v>
      </c>
      <c r="CA73" s="48">
        <v>13</v>
      </c>
      <c r="CC73" s="313">
        <v>42556</v>
      </c>
      <c r="CD73" s="314">
        <v>1</v>
      </c>
      <c r="CE73" s="314" t="s">
        <v>3</v>
      </c>
      <c r="CF73" s="314">
        <v>1</v>
      </c>
      <c r="CG73" s="314">
        <v>0</v>
      </c>
      <c r="CH73" s="314">
        <v>0</v>
      </c>
      <c r="CJ73" s="946">
        <v>42921</v>
      </c>
      <c r="CK73" s="947">
        <v>4</v>
      </c>
      <c r="CL73" s="947">
        <v>4</v>
      </c>
      <c r="CM73" s="947" t="s">
        <v>3</v>
      </c>
      <c r="CN73" s="947">
        <v>0</v>
      </c>
      <c r="CO73" s="947">
        <v>0</v>
      </c>
      <c r="CQ73" s="1195">
        <v>43286</v>
      </c>
      <c r="CR73" s="1196">
        <v>3</v>
      </c>
      <c r="CS73" s="1196">
        <v>3</v>
      </c>
      <c r="CT73" s="1196" t="s">
        <v>3</v>
      </c>
      <c r="CU73" s="1196">
        <v>0</v>
      </c>
      <c r="CV73" s="1196">
        <v>0</v>
      </c>
      <c r="CX73" s="1333">
        <v>43651</v>
      </c>
      <c r="CY73" s="1334">
        <v>47</v>
      </c>
      <c r="CZ73" s="1334">
        <v>17</v>
      </c>
      <c r="DA73" s="1334">
        <v>25</v>
      </c>
      <c r="DB73" s="1334">
        <v>2</v>
      </c>
      <c r="DC73" s="1334">
        <v>3</v>
      </c>
      <c r="DE73" s="1849">
        <v>44017</v>
      </c>
      <c r="DF73" s="1850">
        <v>179</v>
      </c>
      <c r="DG73" s="1850">
        <v>87</v>
      </c>
      <c r="DH73" s="1850">
        <v>83</v>
      </c>
      <c r="DI73" s="1850">
        <v>0</v>
      </c>
      <c r="DJ73" s="1850">
        <v>9</v>
      </c>
    </row>
    <row r="74" spans="1:122" ht="14.5" x14ac:dyDescent="0.35">
      <c r="A74" s="6">
        <v>40365</v>
      </c>
      <c r="C74" s="10">
        <v>37808</v>
      </c>
      <c r="D74" s="11">
        <v>40</v>
      </c>
      <c r="E74" s="11">
        <v>3</v>
      </c>
      <c r="F74" s="11">
        <v>37</v>
      </c>
      <c r="H74" s="10">
        <v>38174</v>
      </c>
      <c r="I74" s="11">
        <v>85</v>
      </c>
      <c r="J74" s="11">
        <v>7</v>
      </c>
      <c r="K74" s="11">
        <v>78</v>
      </c>
      <c r="M74" s="7">
        <v>38539</v>
      </c>
      <c r="N74" s="8">
        <v>24</v>
      </c>
      <c r="O74" s="8">
        <v>5</v>
      </c>
      <c r="P74" s="8">
        <v>19</v>
      </c>
      <c r="R74" s="138">
        <v>38904</v>
      </c>
      <c r="S74" s="130">
        <v>34</v>
      </c>
      <c r="T74" s="130">
        <v>4</v>
      </c>
      <c r="U74" s="130">
        <v>29</v>
      </c>
      <c r="V74" s="130">
        <v>1</v>
      </c>
      <c r="X74" s="137">
        <v>39269</v>
      </c>
      <c r="Y74" s="132">
        <v>5</v>
      </c>
      <c r="Z74" s="132">
        <v>1</v>
      </c>
      <c r="AA74" s="132">
        <v>0</v>
      </c>
      <c r="AC74" s="137">
        <v>39635</v>
      </c>
      <c r="AD74" s="132">
        <v>4</v>
      </c>
      <c r="AE74" s="132" t="s">
        <v>3</v>
      </c>
      <c r="AF74" s="132">
        <v>4</v>
      </c>
      <c r="AG74" s="132">
        <v>0</v>
      </c>
      <c r="AI74" s="102">
        <v>40000</v>
      </c>
      <c r="AJ74" s="101">
        <v>4</v>
      </c>
      <c r="AK74" s="101" t="s">
        <v>3</v>
      </c>
      <c r="AL74" s="101">
        <v>4</v>
      </c>
      <c r="AM74" s="101">
        <v>0</v>
      </c>
      <c r="AO74" s="104">
        <v>40365</v>
      </c>
      <c r="AP74" s="72">
        <v>14</v>
      </c>
      <c r="AQ74" s="72">
        <v>5</v>
      </c>
      <c r="AR74" s="72">
        <v>9</v>
      </c>
      <c r="AS74" s="72">
        <v>0</v>
      </c>
      <c r="AT74" s="22"/>
      <c r="AU74" s="104">
        <v>40730</v>
      </c>
      <c r="AV74" s="72">
        <v>15</v>
      </c>
      <c r="AW74" s="72">
        <v>2</v>
      </c>
      <c r="AX74" s="72">
        <v>12</v>
      </c>
      <c r="AY74" s="72">
        <v>1</v>
      </c>
      <c r="AZ74" s="68"/>
      <c r="BA74" s="67">
        <v>41096</v>
      </c>
      <c r="BB74" s="68">
        <v>11</v>
      </c>
      <c r="BC74" s="68">
        <v>6</v>
      </c>
      <c r="BD74" s="68">
        <v>4</v>
      </c>
      <c r="BE74" s="68">
        <v>0</v>
      </c>
      <c r="BF74" s="68">
        <v>1</v>
      </c>
      <c r="BH74" s="67">
        <v>41461</v>
      </c>
      <c r="BI74" s="68">
        <v>26</v>
      </c>
      <c r="BJ74" s="68">
        <v>1</v>
      </c>
      <c r="BK74" s="68">
        <v>17</v>
      </c>
      <c r="BL74" s="68">
        <v>1</v>
      </c>
      <c r="BM74" s="68">
        <v>7</v>
      </c>
      <c r="BO74" s="47">
        <v>41826</v>
      </c>
      <c r="BP74" s="193">
        <v>94</v>
      </c>
      <c r="BQ74" s="194">
        <v>18</v>
      </c>
      <c r="BR74" s="194">
        <v>48</v>
      </c>
      <c r="BS74" s="48">
        <v>1</v>
      </c>
      <c r="BT74" s="48">
        <v>27</v>
      </c>
      <c r="BU74" s="198"/>
      <c r="BV74" s="47">
        <v>42191</v>
      </c>
      <c r="BW74" s="48">
        <v>3</v>
      </c>
      <c r="BX74" s="48">
        <v>1</v>
      </c>
      <c r="BY74" s="48">
        <v>1</v>
      </c>
      <c r="BZ74" s="48">
        <v>0</v>
      </c>
      <c r="CA74" s="48">
        <v>1</v>
      </c>
      <c r="CC74" s="313">
        <v>42557</v>
      </c>
      <c r="CD74" s="314">
        <v>14</v>
      </c>
      <c r="CE74" s="314">
        <v>4</v>
      </c>
      <c r="CF74" s="314">
        <v>9</v>
      </c>
      <c r="CG74" s="314">
        <v>1</v>
      </c>
      <c r="CH74" s="314">
        <v>0</v>
      </c>
      <c r="CJ74" s="946">
        <v>42922</v>
      </c>
      <c r="CK74" s="947">
        <v>0</v>
      </c>
      <c r="CL74" s="947" t="s">
        <v>3</v>
      </c>
      <c r="CM74" s="947" t="s">
        <v>3</v>
      </c>
      <c r="CN74" s="947">
        <v>0</v>
      </c>
      <c r="CO74" s="947">
        <v>0</v>
      </c>
      <c r="CQ74" s="1195">
        <v>43287</v>
      </c>
      <c r="CR74" s="1196">
        <v>6</v>
      </c>
      <c r="CS74" s="1196">
        <v>6</v>
      </c>
      <c r="CT74" s="1196" t="s">
        <v>3</v>
      </c>
      <c r="CU74" s="1196">
        <v>0</v>
      </c>
      <c r="CV74" s="1196">
        <v>0</v>
      </c>
      <c r="CX74" s="1333">
        <v>43652</v>
      </c>
      <c r="CY74" s="1334">
        <v>103</v>
      </c>
      <c r="CZ74" s="1334">
        <v>22</v>
      </c>
      <c r="DA74" s="1334">
        <v>69</v>
      </c>
      <c r="DB74" s="1334">
        <v>6</v>
      </c>
      <c r="DC74" s="1334">
        <v>6</v>
      </c>
      <c r="DE74" s="1849">
        <v>44018</v>
      </c>
      <c r="DF74" s="1850">
        <v>7</v>
      </c>
      <c r="DG74" s="1850">
        <v>3</v>
      </c>
      <c r="DH74" s="1850">
        <v>4</v>
      </c>
      <c r="DI74" s="1850">
        <v>0</v>
      </c>
      <c r="DJ74" s="1850">
        <v>0</v>
      </c>
    </row>
    <row r="75" spans="1:122" ht="14.5" x14ac:dyDescent="0.35">
      <c r="A75" s="6">
        <v>40366</v>
      </c>
      <c r="H75" s="10">
        <v>38175</v>
      </c>
      <c r="I75" s="11">
        <v>15</v>
      </c>
      <c r="J75" s="11" t="s">
        <v>3</v>
      </c>
      <c r="K75" s="11">
        <v>15</v>
      </c>
      <c r="M75" s="7">
        <v>38540</v>
      </c>
      <c r="N75" s="8">
        <v>132</v>
      </c>
      <c r="O75" s="8">
        <v>19</v>
      </c>
      <c r="P75" s="8">
        <v>113</v>
      </c>
      <c r="R75" s="138">
        <v>38905</v>
      </c>
      <c r="S75" s="130">
        <v>132</v>
      </c>
      <c r="T75" s="130">
        <v>20</v>
      </c>
      <c r="U75" s="130">
        <v>112</v>
      </c>
      <c r="V75" s="130">
        <v>0</v>
      </c>
      <c r="X75" s="137">
        <v>39270</v>
      </c>
      <c r="Y75" s="132">
        <v>20</v>
      </c>
      <c r="Z75" s="132" t="s">
        <v>3</v>
      </c>
      <c r="AA75" s="132">
        <v>1</v>
      </c>
      <c r="AC75" s="137">
        <v>39636</v>
      </c>
      <c r="AD75" s="132">
        <v>23</v>
      </c>
      <c r="AE75" s="132">
        <v>1</v>
      </c>
      <c r="AF75" s="132">
        <v>20</v>
      </c>
      <c r="AG75" s="132">
        <v>2</v>
      </c>
      <c r="AI75" s="102">
        <v>40001</v>
      </c>
      <c r="AJ75" s="101">
        <v>33</v>
      </c>
      <c r="AK75" s="101">
        <v>2</v>
      </c>
      <c r="AL75" s="101">
        <v>31</v>
      </c>
      <c r="AM75" s="101">
        <v>0</v>
      </c>
      <c r="AO75" s="104">
        <v>40366</v>
      </c>
      <c r="AP75" s="72">
        <v>47</v>
      </c>
      <c r="AQ75" s="72">
        <v>6</v>
      </c>
      <c r="AR75" s="72">
        <v>41</v>
      </c>
      <c r="AS75" s="72">
        <v>0</v>
      </c>
      <c r="AT75" s="22"/>
      <c r="AU75" s="104">
        <v>40731</v>
      </c>
      <c r="AV75" s="72">
        <v>0</v>
      </c>
      <c r="AW75" s="72" t="s">
        <v>3</v>
      </c>
      <c r="AX75" s="72">
        <v>0</v>
      </c>
      <c r="AY75" s="72">
        <v>0</v>
      </c>
      <c r="AZ75" s="68"/>
      <c r="BA75" s="67">
        <v>41097</v>
      </c>
      <c r="BB75" s="68">
        <v>58</v>
      </c>
      <c r="BC75" s="68">
        <v>19</v>
      </c>
      <c r="BD75" s="68">
        <v>33</v>
      </c>
      <c r="BE75" s="68">
        <v>3</v>
      </c>
      <c r="BF75" s="68">
        <v>3</v>
      </c>
      <c r="BH75" s="67">
        <v>41462</v>
      </c>
      <c r="BI75" s="68">
        <v>135</v>
      </c>
      <c r="BJ75" s="68">
        <v>8</v>
      </c>
      <c r="BK75" s="68">
        <v>110</v>
      </c>
      <c r="BL75" s="68">
        <v>3</v>
      </c>
      <c r="BM75" s="68">
        <v>14</v>
      </c>
      <c r="BO75" s="47">
        <v>41827</v>
      </c>
      <c r="BP75" s="48">
        <v>2</v>
      </c>
      <c r="BQ75" s="48" t="s">
        <v>3</v>
      </c>
      <c r="BR75" s="48">
        <v>2</v>
      </c>
      <c r="BS75" s="48">
        <v>0</v>
      </c>
      <c r="BT75" s="48">
        <v>0</v>
      </c>
      <c r="BV75" s="47">
        <v>42192</v>
      </c>
      <c r="BW75" s="48">
        <v>12</v>
      </c>
      <c r="BX75" s="48">
        <v>4</v>
      </c>
      <c r="BY75" s="48">
        <v>2</v>
      </c>
      <c r="BZ75" s="48">
        <v>2</v>
      </c>
      <c r="CA75" s="48">
        <v>4</v>
      </c>
      <c r="CC75" s="313">
        <v>42558</v>
      </c>
      <c r="CD75" s="314">
        <v>0</v>
      </c>
      <c r="CE75" s="314" t="s">
        <v>3</v>
      </c>
      <c r="CF75" s="314" t="s">
        <v>3</v>
      </c>
      <c r="CG75" s="314">
        <v>0</v>
      </c>
      <c r="CH75" s="314">
        <v>0</v>
      </c>
      <c r="CJ75" s="946">
        <v>42923</v>
      </c>
      <c r="CK75" s="947">
        <v>3</v>
      </c>
      <c r="CL75" s="947">
        <v>3</v>
      </c>
      <c r="CM75" s="947" t="s">
        <v>3</v>
      </c>
      <c r="CN75" s="947">
        <v>0</v>
      </c>
      <c r="CO75" s="947">
        <v>0</v>
      </c>
      <c r="CQ75" s="1195">
        <v>43288</v>
      </c>
      <c r="CR75" s="1196">
        <v>29</v>
      </c>
      <c r="CS75" s="1196">
        <v>23</v>
      </c>
      <c r="CT75" s="1196">
        <v>6</v>
      </c>
      <c r="CU75" s="1196">
        <v>0</v>
      </c>
      <c r="CV75" s="1196">
        <v>0</v>
      </c>
      <c r="CX75" s="1333">
        <v>43653</v>
      </c>
      <c r="CY75" s="1334">
        <v>12</v>
      </c>
      <c r="CZ75" s="1334">
        <v>3</v>
      </c>
      <c r="DA75" s="1334">
        <v>7</v>
      </c>
      <c r="DB75" s="1334">
        <v>1</v>
      </c>
      <c r="DC75" s="1334">
        <v>1</v>
      </c>
      <c r="DE75" s="1849">
        <v>44019</v>
      </c>
      <c r="DF75" s="1850">
        <v>45</v>
      </c>
      <c r="DG75" s="1850">
        <v>20</v>
      </c>
      <c r="DH75" s="1850">
        <v>22</v>
      </c>
      <c r="DI75" s="1850">
        <v>0</v>
      </c>
      <c r="DJ75" s="1850">
        <v>3</v>
      </c>
    </row>
    <row r="76" spans="1:122" ht="14.5" x14ac:dyDescent="0.35">
      <c r="A76" s="6">
        <v>40367</v>
      </c>
      <c r="C76" s="10">
        <v>37810</v>
      </c>
      <c r="D76" s="11">
        <v>246</v>
      </c>
      <c r="E76" s="11">
        <v>14</v>
      </c>
      <c r="F76" s="11">
        <v>232</v>
      </c>
      <c r="H76" s="10">
        <v>38176</v>
      </c>
      <c r="I76" s="11">
        <v>113</v>
      </c>
      <c r="J76" s="11">
        <v>7</v>
      </c>
      <c r="K76" s="11">
        <v>106</v>
      </c>
      <c r="M76" s="7">
        <v>38541</v>
      </c>
      <c r="N76" s="8">
        <v>340</v>
      </c>
      <c r="O76" s="8">
        <v>67</v>
      </c>
      <c r="P76" s="8">
        <v>273</v>
      </c>
      <c r="R76" s="138">
        <v>38906</v>
      </c>
      <c r="S76" s="130">
        <v>354</v>
      </c>
      <c r="T76" s="130">
        <v>48</v>
      </c>
      <c r="U76" s="130">
        <v>305</v>
      </c>
      <c r="V76" s="130">
        <v>1</v>
      </c>
      <c r="X76" s="137">
        <v>39271</v>
      </c>
      <c r="Y76" s="132">
        <v>74</v>
      </c>
      <c r="Z76" s="132">
        <v>4</v>
      </c>
      <c r="AA76" s="132">
        <v>0</v>
      </c>
      <c r="AC76" s="137">
        <v>39637</v>
      </c>
      <c r="AD76" s="132">
        <v>48</v>
      </c>
      <c r="AE76" s="132">
        <v>2</v>
      </c>
      <c r="AF76" s="132">
        <v>44</v>
      </c>
      <c r="AG76" s="132">
        <v>2</v>
      </c>
      <c r="AI76" s="102">
        <v>40002</v>
      </c>
      <c r="AJ76" s="101">
        <v>92</v>
      </c>
      <c r="AK76" s="101">
        <v>14</v>
      </c>
      <c r="AL76" s="101">
        <v>76</v>
      </c>
      <c r="AM76" s="101">
        <v>2</v>
      </c>
      <c r="AO76" s="104">
        <v>40367</v>
      </c>
      <c r="AP76" s="72">
        <v>1</v>
      </c>
      <c r="AQ76" s="72" t="s">
        <v>3</v>
      </c>
      <c r="AR76" s="72">
        <v>1</v>
      </c>
      <c r="AS76" s="72">
        <v>0</v>
      </c>
      <c r="AT76" s="22"/>
      <c r="AU76" s="104">
        <v>40732</v>
      </c>
      <c r="AV76" s="72">
        <v>5</v>
      </c>
      <c r="AW76" s="72" t="s">
        <v>3</v>
      </c>
      <c r="AX76" s="72">
        <v>5</v>
      </c>
      <c r="AY76" s="72">
        <v>0</v>
      </c>
      <c r="AZ76" s="68"/>
      <c r="BA76" s="67">
        <v>41098</v>
      </c>
      <c r="BB76" s="68">
        <v>0</v>
      </c>
      <c r="BC76" s="68" t="s">
        <v>3</v>
      </c>
      <c r="BD76" s="68" t="s">
        <v>3</v>
      </c>
      <c r="BE76" s="68">
        <v>0</v>
      </c>
      <c r="BF76" s="68">
        <v>0</v>
      </c>
      <c r="BH76" s="67">
        <v>41463</v>
      </c>
      <c r="BI76" s="68">
        <v>5</v>
      </c>
      <c r="BJ76" s="68" t="s">
        <v>3</v>
      </c>
      <c r="BK76" s="68">
        <v>5</v>
      </c>
      <c r="BL76" s="68">
        <v>0</v>
      </c>
      <c r="BM76" s="68">
        <v>0</v>
      </c>
      <c r="BO76" s="47">
        <v>41828</v>
      </c>
      <c r="BP76" s="48">
        <v>15</v>
      </c>
      <c r="BQ76" s="48">
        <v>3</v>
      </c>
      <c r="BR76" s="48">
        <v>4</v>
      </c>
      <c r="BS76" s="48">
        <v>0</v>
      </c>
      <c r="BT76" s="48">
        <v>8</v>
      </c>
      <c r="BV76" s="47">
        <v>42193</v>
      </c>
      <c r="BW76" s="48">
        <v>61</v>
      </c>
      <c r="BX76" s="48">
        <v>14</v>
      </c>
      <c r="BY76" s="48">
        <v>33</v>
      </c>
      <c r="BZ76" s="48">
        <v>2</v>
      </c>
      <c r="CA76" s="48">
        <v>12</v>
      </c>
      <c r="CC76" s="313">
        <v>42559</v>
      </c>
      <c r="CD76" s="314">
        <v>4</v>
      </c>
      <c r="CE76" s="314">
        <v>1</v>
      </c>
      <c r="CF76" s="314">
        <v>2</v>
      </c>
      <c r="CG76" s="314">
        <v>0</v>
      </c>
      <c r="CH76" s="314">
        <v>1</v>
      </c>
      <c r="CJ76" s="946">
        <v>42924</v>
      </c>
      <c r="CK76" s="947">
        <v>4</v>
      </c>
      <c r="CL76" s="947">
        <v>4</v>
      </c>
      <c r="CM76" s="947" t="s">
        <v>3</v>
      </c>
      <c r="CN76" s="947">
        <v>0</v>
      </c>
      <c r="CO76" s="947">
        <v>0</v>
      </c>
      <c r="CQ76" s="1195">
        <v>43289</v>
      </c>
      <c r="CR76" s="1196">
        <v>4</v>
      </c>
      <c r="CS76" s="1196">
        <v>3</v>
      </c>
      <c r="CT76" s="1196">
        <v>1</v>
      </c>
      <c r="CU76" s="1196">
        <v>0</v>
      </c>
      <c r="CV76" s="1196">
        <v>0</v>
      </c>
      <c r="CX76" s="1333">
        <v>43654</v>
      </c>
      <c r="CY76" s="1334">
        <v>54</v>
      </c>
      <c r="CZ76" s="1334">
        <v>19</v>
      </c>
      <c r="DA76" s="1334">
        <v>26</v>
      </c>
      <c r="DB76" s="1334">
        <v>4</v>
      </c>
      <c r="DC76" s="1334">
        <v>5</v>
      </c>
      <c r="DE76" s="1849">
        <v>44020</v>
      </c>
      <c r="DF76" s="2041">
        <v>209</v>
      </c>
      <c r="DG76" s="1850">
        <v>87</v>
      </c>
      <c r="DH76" s="1850">
        <v>99</v>
      </c>
      <c r="DI76" s="1850">
        <v>3</v>
      </c>
      <c r="DJ76" s="1850">
        <v>20</v>
      </c>
    </row>
    <row r="77" spans="1:122" ht="14.5" x14ac:dyDescent="0.35">
      <c r="A77" s="6">
        <v>40368</v>
      </c>
      <c r="C77" s="10">
        <v>37811</v>
      </c>
      <c r="D77" s="11">
        <v>58</v>
      </c>
      <c r="E77" s="11">
        <v>3</v>
      </c>
      <c r="F77" s="11">
        <v>55</v>
      </c>
      <c r="H77" s="10">
        <v>38177</v>
      </c>
      <c r="I77" s="11">
        <v>108</v>
      </c>
      <c r="J77" s="11">
        <v>11</v>
      </c>
      <c r="K77" s="11">
        <v>97</v>
      </c>
      <c r="M77" s="7">
        <v>38542</v>
      </c>
      <c r="N77" s="8">
        <v>32</v>
      </c>
      <c r="O77" s="8">
        <v>5</v>
      </c>
      <c r="P77" s="8">
        <v>27</v>
      </c>
      <c r="R77" s="138">
        <v>38907</v>
      </c>
      <c r="S77" s="130">
        <v>26</v>
      </c>
      <c r="T77" s="130">
        <v>4</v>
      </c>
      <c r="U77" s="130">
        <v>22</v>
      </c>
      <c r="V77" s="130">
        <v>0</v>
      </c>
      <c r="X77" s="137">
        <v>39272</v>
      </c>
      <c r="Y77" s="132">
        <v>2</v>
      </c>
      <c r="Z77" s="132" t="s">
        <v>3</v>
      </c>
      <c r="AA77" s="132">
        <v>0</v>
      </c>
      <c r="AC77" s="137">
        <v>39638</v>
      </c>
      <c r="AD77" s="132">
        <v>0</v>
      </c>
      <c r="AE77" s="132" t="s">
        <v>3</v>
      </c>
      <c r="AF77" s="132">
        <v>0</v>
      </c>
      <c r="AG77" s="132">
        <v>0</v>
      </c>
      <c r="AI77" s="102">
        <v>40003</v>
      </c>
      <c r="AJ77" s="101">
        <v>1</v>
      </c>
      <c r="AK77" s="101" t="s">
        <v>3</v>
      </c>
      <c r="AL77" s="101">
        <v>1</v>
      </c>
      <c r="AM77" s="101">
        <v>0</v>
      </c>
      <c r="AO77" s="104">
        <v>40368</v>
      </c>
      <c r="AP77" s="72">
        <v>14</v>
      </c>
      <c r="AQ77" s="72">
        <v>4</v>
      </c>
      <c r="AR77" s="72">
        <v>10</v>
      </c>
      <c r="AS77" s="72">
        <v>0</v>
      </c>
      <c r="AT77" s="22"/>
      <c r="AU77" s="104">
        <v>40733</v>
      </c>
      <c r="AV77" s="72">
        <v>20</v>
      </c>
      <c r="AW77" s="72" t="s">
        <v>3</v>
      </c>
      <c r="AX77" s="72">
        <v>20</v>
      </c>
      <c r="AY77" s="72">
        <v>0</v>
      </c>
      <c r="AZ77" s="68"/>
      <c r="BA77" s="67">
        <v>41099</v>
      </c>
      <c r="BB77" s="68">
        <v>18</v>
      </c>
      <c r="BC77" s="68">
        <v>6</v>
      </c>
      <c r="BD77" s="68">
        <v>8</v>
      </c>
      <c r="BE77" s="68">
        <v>2</v>
      </c>
      <c r="BF77" s="68">
        <v>2</v>
      </c>
      <c r="BH77" s="67">
        <v>41464</v>
      </c>
      <c r="BI77" s="68">
        <v>36</v>
      </c>
      <c r="BJ77" s="68">
        <v>1</v>
      </c>
      <c r="BK77" s="68">
        <v>23</v>
      </c>
      <c r="BL77" s="68">
        <v>1</v>
      </c>
      <c r="BM77" s="68">
        <v>11</v>
      </c>
      <c r="BO77" s="47">
        <v>41829</v>
      </c>
      <c r="BP77" s="48">
        <v>77</v>
      </c>
      <c r="BQ77" s="48">
        <v>13</v>
      </c>
      <c r="BR77" s="48">
        <v>40</v>
      </c>
      <c r="BS77" s="48">
        <v>5</v>
      </c>
      <c r="BT77" s="48">
        <v>19</v>
      </c>
      <c r="BV77" s="47">
        <v>42194</v>
      </c>
      <c r="BW77" s="48">
        <v>2</v>
      </c>
      <c r="BX77" s="48">
        <v>1</v>
      </c>
      <c r="BY77" s="48">
        <v>1</v>
      </c>
      <c r="BZ77" s="48">
        <v>0</v>
      </c>
      <c r="CA77" s="48">
        <v>0</v>
      </c>
      <c r="CC77" s="313">
        <v>42560</v>
      </c>
      <c r="CD77" s="314">
        <v>10</v>
      </c>
      <c r="CE77" s="314">
        <v>1</v>
      </c>
      <c r="CF77" s="314">
        <v>9</v>
      </c>
      <c r="CG77" s="314">
        <v>0</v>
      </c>
      <c r="CH77" s="314">
        <v>0</v>
      </c>
      <c r="CJ77" s="946">
        <v>42925</v>
      </c>
      <c r="CK77" s="947">
        <v>0</v>
      </c>
      <c r="CL77" s="947" t="s">
        <v>3</v>
      </c>
      <c r="CM77" s="947" t="s">
        <v>3</v>
      </c>
      <c r="CN77" s="947">
        <v>0</v>
      </c>
      <c r="CO77" s="947">
        <v>0</v>
      </c>
      <c r="CQ77" s="1195">
        <v>43290</v>
      </c>
      <c r="CR77" s="1196">
        <v>16</v>
      </c>
      <c r="CS77" s="1196">
        <v>15</v>
      </c>
      <c r="CT77" s="1196">
        <v>1</v>
      </c>
      <c r="CU77" s="1196">
        <v>0</v>
      </c>
      <c r="CV77" s="1196">
        <v>0</v>
      </c>
      <c r="CX77" s="1333">
        <v>43655</v>
      </c>
      <c r="CY77" s="2040">
        <v>188</v>
      </c>
      <c r="CZ77" s="1334">
        <v>51</v>
      </c>
      <c r="DA77" s="1334">
        <v>92</v>
      </c>
      <c r="DB77" s="1334">
        <v>7</v>
      </c>
      <c r="DC77" s="1334">
        <v>38</v>
      </c>
      <c r="DE77" s="1849">
        <v>44021</v>
      </c>
      <c r="DF77" s="1850">
        <v>11</v>
      </c>
      <c r="DG77" s="1850">
        <v>5</v>
      </c>
      <c r="DH77" s="1850">
        <v>5</v>
      </c>
      <c r="DI77" s="1850">
        <v>0</v>
      </c>
      <c r="DJ77" s="1850">
        <v>1</v>
      </c>
    </row>
    <row r="78" spans="1:122" ht="14.5" x14ac:dyDescent="0.35">
      <c r="A78" s="6">
        <v>40369</v>
      </c>
      <c r="H78" s="10">
        <v>38178</v>
      </c>
      <c r="I78" s="11">
        <v>16</v>
      </c>
      <c r="J78" s="11">
        <v>4</v>
      </c>
      <c r="K78" s="11">
        <v>12</v>
      </c>
      <c r="M78" s="7">
        <v>38543</v>
      </c>
      <c r="N78" s="8">
        <v>166</v>
      </c>
      <c r="O78" s="8">
        <v>19</v>
      </c>
      <c r="P78" s="8">
        <v>147</v>
      </c>
      <c r="R78" s="138">
        <v>38908</v>
      </c>
      <c r="S78" s="130">
        <v>148</v>
      </c>
      <c r="T78" s="130">
        <v>15</v>
      </c>
      <c r="U78" s="130">
        <v>130</v>
      </c>
      <c r="V78" s="130">
        <v>3</v>
      </c>
      <c r="X78" s="137">
        <v>39273</v>
      </c>
      <c r="Y78" s="132">
        <v>24</v>
      </c>
      <c r="Z78" s="132" t="s">
        <v>3</v>
      </c>
      <c r="AA78" s="132">
        <v>0</v>
      </c>
      <c r="AC78" s="137">
        <v>39639</v>
      </c>
      <c r="AD78" s="132">
        <v>11</v>
      </c>
      <c r="AE78" s="132">
        <v>1</v>
      </c>
      <c r="AF78" s="132">
        <v>10</v>
      </c>
      <c r="AG78" s="132">
        <v>0</v>
      </c>
      <c r="AI78" s="102">
        <v>40004</v>
      </c>
      <c r="AJ78" s="101">
        <v>42</v>
      </c>
      <c r="AK78" s="101">
        <v>1</v>
      </c>
      <c r="AL78" s="101">
        <v>37</v>
      </c>
      <c r="AM78" s="101">
        <v>4</v>
      </c>
      <c r="AO78" s="104">
        <v>40369</v>
      </c>
      <c r="AP78" s="72">
        <v>40</v>
      </c>
      <c r="AQ78" s="72">
        <v>11</v>
      </c>
      <c r="AR78" s="72">
        <v>28</v>
      </c>
      <c r="AS78" s="72">
        <v>1</v>
      </c>
      <c r="AT78" s="22"/>
      <c r="AU78" s="104">
        <v>40734</v>
      </c>
      <c r="AV78" s="72">
        <v>1</v>
      </c>
      <c r="AW78" s="72" t="s">
        <v>3</v>
      </c>
      <c r="AX78" s="72">
        <v>1</v>
      </c>
      <c r="AY78" s="72">
        <v>0</v>
      </c>
      <c r="AZ78" s="68"/>
      <c r="BA78" s="67">
        <v>41100</v>
      </c>
      <c r="BB78" s="68">
        <v>76</v>
      </c>
      <c r="BC78" s="68">
        <v>24</v>
      </c>
      <c r="BD78" s="68">
        <v>44</v>
      </c>
      <c r="BE78" s="68">
        <v>3</v>
      </c>
      <c r="BF78" s="68">
        <v>5</v>
      </c>
      <c r="BH78" s="67">
        <v>41465</v>
      </c>
      <c r="BI78" s="68">
        <v>158</v>
      </c>
      <c r="BJ78" s="68">
        <v>9</v>
      </c>
      <c r="BK78" s="68">
        <v>109</v>
      </c>
      <c r="BL78" s="68">
        <v>1</v>
      </c>
      <c r="BM78" s="68">
        <v>39</v>
      </c>
      <c r="BO78" s="47">
        <v>41830</v>
      </c>
      <c r="BP78" s="48">
        <v>3</v>
      </c>
      <c r="BQ78" s="48" t="s">
        <v>3</v>
      </c>
      <c r="BR78" s="48">
        <v>2</v>
      </c>
      <c r="BS78" s="48">
        <v>0</v>
      </c>
      <c r="BT78" s="48">
        <v>1</v>
      </c>
      <c r="BV78" s="47">
        <v>42195</v>
      </c>
      <c r="BW78" s="48">
        <v>10</v>
      </c>
      <c r="BX78" s="48">
        <v>6</v>
      </c>
      <c r="BY78" s="48">
        <v>2</v>
      </c>
      <c r="BZ78" s="48">
        <v>0</v>
      </c>
      <c r="CA78" s="48">
        <v>2</v>
      </c>
      <c r="CC78" s="313">
        <v>42561</v>
      </c>
      <c r="CD78" s="314">
        <v>0</v>
      </c>
      <c r="CE78" s="314" t="s">
        <v>3</v>
      </c>
      <c r="CF78" s="314" t="s">
        <v>3</v>
      </c>
      <c r="CG78" s="314">
        <v>0</v>
      </c>
      <c r="CH78" s="314">
        <v>0</v>
      </c>
      <c r="CJ78" s="946">
        <v>42926</v>
      </c>
      <c r="CK78" s="947">
        <v>0</v>
      </c>
      <c r="CL78" s="947" t="s">
        <v>3</v>
      </c>
      <c r="CM78" s="947" t="s">
        <v>3</v>
      </c>
      <c r="CN78" s="947">
        <v>0</v>
      </c>
      <c r="CO78" s="947">
        <v>0</v>
      </c>
      <c r="CQ78" s="1195">
        <v>43291</v>
      </c>
      <c r="CR78" s="1196">
        <v>26</v>
      </c>
      <c r="CS78" s="1196">
        <v>20</v>
      </c>
      <c r="CT78" s="1196">
        <v>4</v>
      </c>
      <c r="CU78" s="1196">
        <v>1</v>
      </c>
      <c r="CV78" s="1196">
        <v>1</v>
      </c>
      <c r="CX78" s="1333">
        <v>43656</v>
      </c>
      <c r="CY78" s="1334">
        <v>13</v>
      </c>
      <c r="CZ78" s="1334">
        <v>4</v>
      </c>
      <c r="DA78" s="1334">
        <v>6</v>
      </c>
      <c r="DB78" s="1334">
        <v>3</v>
      </c>
      <c r="DC78" s="1334">
        <v>0</v>
      </c>
      <c r="DE78" s="1849">
        <v>44022</v>
      </c>
      <c r="DF78" s="1850">
        <v>69</v>
      </c>
      <c r="DG78" s="1850">
        <v>32</v>
      </c>
      <c r="DH78" s="1850">
        <v>24</v>
      </c>
      <c r="DI78" s="1850">
        <v>3</v>
      </c>
      <c r="DJ78" s="1850">
        <v>10</v>
      </c>
    </row>
    <row r="79" spans="1:122" ht="14.5" x14ac:dyDescent="0.35">
      <c r="A79" s="6">
        <v>40370</v>
      </c>
      <c r="C79" s="10">
        <v>37813</v>
      </c>
      <c r="D79" s="24">
        <v>261</v>
      </c>
      <c r="E79" s="11">
        <v>13</v>
      </c>
      <c r="F79" s="11">
        <v>248</v>
      </c>
      <c r="H79" s="10">
        <v>38179</v>
      </c>
      <c r="I79" s="11">
        <v>106</v>
      </c>
      <c r="J79" s="11">
        <v>9</v>
      </c>
      <c r="K79" s="11">
        <v>97</v>
      </c>
      <c r="M79" s="7">
        <v>38544</v>
      </c>
      <c r="N79" s="8">
        <v>368</v>
      </c>
      <c r="O79" s="8">
        <v>60</v>
      </c>
      <c r="P79" s="8">
        <v>308</v>
      </c>
      <c r="R79" s="138">
        <v>38909</v>
      </c>
      <c r="S79" s="130">
        <v>415</v>
      </c>
      <c r="T79" s="130">
        <v>48</v>
      </c>
      <c r="U79" s="130">
        <v>365</v>
      </c>
      <c r="V79" s="130">
        <v>2</v>
      </c>
      <c r="X79" s="137">
        <v>39274</v>
      </c>
      <c r="Y79" s="132">
        <v>91</v>
      </c>
      <c r="Z79" s="132">
        <v>7</v>
      </c>
      <c r="AA79" s="132">
        <v>3</v>
      </c>
      <c r="AC79" s="137">
        <v>39640</v>
      </c>
      <c r="AD79" s="132">
        <v>63</v>
      </c>
      <c r="AE79" s="132">
        <v>6</v>
      </c>
      <c r="AF79" s="132">
        <v>53</v>
      </c>
      <c r="AG79" s="132">
        <v>4</v>
      </c>
      <c r="AI79" s="102">
        <v>40005</v>
      </c>
      <c r="AJ79" s="101">
        <v>123</v>
      </c>
      <c r="AK79" s="101">
        <v>11</v>
      </c>
      <c r="AL79" s="101">
        <v>104</v>
      </c>
      <c r="AM79" s="101">
        <v>8</v>
      </c>
      <c r="AO79" s="104">
        <v>40370</v>
      </c>
      <c r="AP79" s="72">
        <v>1</v>
      </c>
      <c r="AQ79" s="72" t="s">
        <v>3</v>
      </c>
      <c r="AR79" s="72">
        <v>1</v>
      </c>
      <c r="AS79" s="72">
        <v>0</v>
      </c>
      <c r="AT79" s="22"/>
      <c r="AU79" s="104">
        <v>40735</v>
      </c>
      <c r="AV79" s="72">
        <v>5</v>
      </c>
      <c r="AW79" s="72" t="s">
        <v>3</v>
      </c>
      <c r="AX79" s="72">
        <v>5</v>
      </c>
      <c r="AY79" s="72">
        <v>0</v>
      </c>
      <c r="AZ79" s="68"/>
      <c r="BA79" s="67">
        <v>41101</v>
      </c>
      <c r="BB79" s="68">
        <v>1</v>
      </c>
      <c r="BC79" s="68" t="s">
        <v>3</v>
      </c>
      <c r="BD79" s="68">
        <v>1</v>
      </c>
      <c r="BE79" s="68">
        <v>0</v>
      </c>
      <c r="BF79" s="68">
        <v>0</v>
      </c>
      <c r="BH79" s="67">
        <v>41466</v>
      </c>
      <c r="BI79" s="68">
        <v>11</v>
      </c>
      <c r="BJ79" s="68">
        <v>1</v>
      </c>
      <c r="BK79" s="68">
        <v>4</v>
      </c>
      <c r="BL79" s="68">
        <v>0</v>
      </c>
      <c r="BM79" s="68">
        <v>6</v>
      </c>
      <c r="BO79" s="47">
        <v>41831</v>
      </c>
      <c r="BP79" s="48">
        <v>21</v>
      </c>
      <c r="BQ79" s="48">
        <v>2</v>
      </c>
      <c r="BR79" s="48">
        <v>9</v>
      </c>
      <c r="BS79" s="48">
        <v>1</v>
      </c>
      <c r="BT79" s="48">
        <v>9</v>
      </c>
      <c r="BV79" s="47">
        <v>42196</v>
      </c>
      <c r="BW79" s="48">
        <v>50</v>
      </c>
      <c r="BX79" s="48">
        <v>4</v>
      </c>
      <c r="BY79" s="48">
        <v>37</v>
      </c>
      <c r="BZ79" s="48">
        <v>2</v>
      </c>
      <c r="CA79" s="48">
        <v>7</v>
      </c>
      <c r="CC79" s="313">
        <v>42562</v>
      </c>
      <c r="CD79" s="314">
        <v>5</v>
      </c>
      <c r="CE79" s="314">
        <v>3</v>
      </c>
      <c r="CF79" s="314">
        <v>2</v>
      </c>
      <c r="CG79" s="314">
        <v>0</v>
      </c>
      <c r="CH79" s="314">
        <v>0</v>
      </c>
      <c r="CJ79" s="946">
        <v>42927</v>
      </c>
      <c r="CK79" s="947">
        <v>3</v>
      </c>
      <c r="CL79" s="947">
        <v>1</v>
      </c>
      <c r="CM79" s="947">
        <v>2</v>
      </c>
      <c r="CN79" s="947">
        <v>0</v>
      </c>
      <c r="CO79" s="947">
        <v>0</v>
      </c>
      <c r="CQ79" s="1195">
        <v>43292</v>
      </c>
      <c r="CR79" s="1196">
        <v>4</v>
      </c>
      <c r="CS79" s="1196">
        <v>3</v>
      </c>
      <c r="CT79" s="1196">
        <v>1</v>
      </c>
      <c r="CU79" s="1196">
        <v>0</v>
      </c>
      <c r="CV79" s="1196">
        <v>0</v>
      </c>
      <c r="CX79" s="1333">
        <v>43657</v>
      </c>
      <c r="CY79" s="1334">
        <v>54</v>
      </c>
      <c r="CZ79" s="1334">
        <v>17</v>
      </c>
      <c r="DA79" s="1334">
        <v>20</v>
      </c>
      <c r="DB79" s="1334">
        <v>4</v>
      </c>
      <c r="DC79" s="1334">
        <v>13</v>
      </c>
      <c r="DE79" s="1849">
        <v>44023</v>
      </c>
      <c r="DF79" s="1850">
        <v>191</v>
      </c>
      <c r="DG79" s="1850">
        <v>98</v>
      </c>
      <c r="DH79" s="1850">
        <v>77</v>
      </c>
      <c r="DI79" s="1850">
        <v>4</v>
      </c>
      <c r="DJ79" s="1850">
        <v>12</v>
      </c>
    </row>
    <row r="80" spans="1:122" ht="14.5" x14ac:dyDescent="0.35">
      <c r="A80" s="6">
        <v>40371</v>
      </c>
      <c r="C80" s="10">
        <v>37814</v>
      </c>
      <c r="D80" s="11">
        <v>45</v>
      </c>
      <c r="E80" s="11">
        <v>3</v>
      </c>
      <c r="F80" s="11">
        <v>42</v>
      </c>
      <c r="H80" s="10">
        <v>38180</v>
      </c>
      <c r="I80" s="11">
        <v>152</v>
      </c>
      <c r="J80" s="11">
        <v>10</v>
      </c>
      <c r="K80" s="11">
        <v>142</v>
      </c>
      <c r="M80" s="7">
        <v>38545</v>
      </c>
      <c r="N80" s="8">
        <v>30</v>
      </c>
      <c r="O80" s="8">
        <v>10</v>
      </c>
      <c r="P80" s="8">
        <v>20</v>
      </c>
      <c r="R80" s="138">
        <v>38910</v>
      </c>
      <c r="S80" s="130">
        <v>30</v>
      </c>
      <c r="T80" s="130">
        <v>2</v>
      </c>
      <c r="U80" s="130">
        <v>27</v>
      </c>
      <c r="V80" s="130">
        <v>1</v>
      </c>
      <c r="X80" s="137">
        <v>39275</v>
      </c>
      <c r="Y80" s="132">
        <v>1</v>
      </c>
      <c r="Z80" s="132" t="s">
        <v>3</v>
      </c>
      <c r="AA80" s="132">
        <v>0</v>
      </c>
      <c r="AC80" s="137">
        <v>39641</v>
      </c>
      <c r="AD80" s="132">
        <v>0</v>
      </c>
      <c r="AE80" s="132" t="s">
        <v>3</v>
      </c>
      <c r="AF80" s="132">
        <v>0</v>
      </c>
      <c r="AG80" s="132">
        <v>0</v>
      </c>
      <c r="AI80" s="102">
        <v>40006</v>
      </c>
      <c r="AJ80" s="101">
        <v>3</v>
      </c>
      <c r="AK80" s="101">
        <v>1</v>
      </c>
      <c r="AL80" s="101">
        <v>2</v>
      </c>
      <c r="AM80" s="101">
        <v>0</v>
      </c>
      <c r="AO80" s="104">
        <v>40371</v>
      </c>
      <c r="AP80" s="72">
        <v>9</v>
      </c>
      <c r="AQ80" s="72">
        <v>1</v>
      </c>
      <c r="AR80" s="72">
        <v>7</v>
      </c>
      <c r="AS80" s="72">
        <v>1</v>
      </c>
      <c r="AT80" s="22"/>
      <c r="AU80" s="104">
        <v>40736</v>
      </c>
      <c r="AV80" s="72">
        <v>19</v>
      </c>
      <c r="AW80" s="72">
        <v>1</v>
      </c>
      <c r="AX80" s="72">
        <v>18</v>
      </c>
      <c r="AY80" s="72">
        <v>0</v>
      </c>
      <c r="AZ80" s="68"/>
      <c r="BA80" s="67">
        <v>41102</v>
      </c>
      <c r="BB80" s="68">
        <v>12</v>
      </c>
      <c r="BC80" s="68">
        <v>2</v>
      </c>
      <c r="BD80" s="68">
        <v>8</v>
      </c>
      <c r="BE80" s="68">
        <v>2</v>
      </c>
      <c r="BF80" s="68">
        <v>0</v>
      </c>
      <c r="BH80" s="67">
        <v>41467</v>
      </c>
      <c r="BI80" s="68">
        <v>38</v>
      </c>
      <c r="BJ80" s="68">
        <v>2</v>
      </c>
      <c r="BK80" s="68">
        <v>21</v>
      </c>
      <c r="BL80" s="68">
        <v>2</v>
      </c>
      <c r="BM80" s="68">
        <v>13</v>
      </c>
      <c r="BO80" s="47">
        <v>41832</v>
      </c>
      <c r="BP80" s="48">
        <v>55</v>
      </c>
      <c r="BQ80" s="48">
        <v>10</v>
      </c>
      <c r="BR80" s="48">
        <v>31</v>
      </c>
      <c r="BS80" s="48">
        <v>2</v>
      </c>
      <c r="BT80" s="48">
        <v>12</v>
      </c>
      <c r="BV80" s="47">
        <v>42197</v>
      </c>
      <c r="BW80" s="48">
        <v>6</v>
      </c>
      <c r="BX80" s="48">
        <v>2</v>
      </c>
      <c r="BY80" s="48">
        <v>1</v>
      </c>
      <c r="BZ80" s="48">
        <v>1</v>
      </c>
      <c r="CA80" s="48">
        <v>2</v>
      </c>
      <c r="CC80" s="313">
        <v>42563</v>
      </c>
      <c r="CD80" s="314">
        <v>11</v>
      </c>
      <c r="CE80" s="314">
        <v>2</v>
      </c>
      <c r="CF80" s="314">
        <v>6</v>
      </c>
      <c r="CG80" s="314">
        <v>0</v>
      </c>
      <c r="CH80" s="314">
        <v>3</v>
      </c>
      <c r="CJ80" s="946">
        <v>42928</v>
      </c>
      <c r="CK80" s="947">
        <v>1</v>
      </c>
      <c r="CL80" s="947">
        <v>1</v>
      </c>
      <c r="CM80" s="947" t="s">
        <v>3</v>
      </c>
      <c r="CN80" s="947">
        <v>0</v>
      </c>
      <c r="CO80" s="947">
        <v>0</v>
      </c>
      <c r="CQ80" s="1195">
        <v>43293</v>
      </c>
      <c r="CR80" s="1196">
        <v>12</v>
      </c>
      <c r="CS80" s="1196">
        <v>9</v>
      </c>
      <c r="CT80" s="1196">
        <v>1</v>
      </c>
      <c r="CU80" s="1196">
        <v>1</v>
      </c>
      <c r="CV80" s="1196">
        <v>1</v>
      </c>
      <c r="CX80" s="1333">
        <v>43658</v>
      </c>
      <c r="CY80" s="1334">
        <v>150</v>
      </c>
      <c r="CZ80" s="1334">
        <v>44</v>
      </c>
      <c r="DA80" s="1334">
        <v>79</v>
      </c>
      <c r="DB80" s="1334">
        <v>4</v>
      </c>
      <c r="DC80" s="1334">
        <v>23</v>
      </c>
      <c r="DE80" s="1849">
        <v>44024</v>
      </c>
      <c r="DF80" s="1850">
        <v>9</v>
      </c>
      <c r="DG80" s="1850">
        <v>3</v>
      </c>
      <c r="DH80" s="1850">
        <v>2</v>
      </c>
      <c r="DI80" s="1850">
        <v>0</v>
      </c>
      <c r="DJ80" s="1850">
        <v>4</v>
      </c>
    </row>
    <row r="81" spans="1:114" ht="14.5" x14ac:dyDescent="0.35">
      <c r="A81" s="6">
        <v>40372</v>
      </c>
      <c r="H81" s="10">
        <v>38181</v>
      </c>
      <c r="I81" s="11">
        <v>10</v>
      </c>
      <c r="J81" s="11">
        <v>2</v>
      </c>
      <c r="K81" s="11">
        <v>8</v>
      </c>
      <c r="M81" s="7">
        <v>38546</v>
      </c>
      <c r="N81" s="8">
        <v>125</v>
      </c>
      <c r="O81" s="8">
        <v>13</v>
      </c>
      <c r="P81" s="8">
        <v>112</v>
      </c>
      <c r="R81" s="138">
        <v>38911</v>
      </c>
      <c r="S81" s="130">
        <v>169</v>
      </c>
      <c r="T81" s="130">
        <v>20</v>
      </c>
      <c r="U81" s="130">
        <v>149</v>
      </c>
      <c r="V81" s="130">
        <v>0</v>
      </c>
      <c r="X81" s="137">
        <v>39276</v>
      </c>
      <c r="Y81" s="132">
        <v>20</v>
      </c>
      <c r="Z81" s="132" t="s">
        <v>3</v>
      </c>
      <c r="AA81" s="132">
        <v>1</v>
      </c>
      <c r="AC81" s="137">
        <v>39642</v>
      </c>
      <c r="AD81" s="132">
        <v>16</v>
      </c>
      <c r="AE81" s="132">
        <v>2</v>
      </c>
      <c r="AF81" s="132">
        <v>13</v>
      </c>
      <c r="AG81" s="132">
        <v>1</v>
      </c>
      <c r="AI81" s="102">
        <v>40007</v>
      </c>
      <c r="AJ81" s="101">
        <v>22</v>
      </c>
      <c r="AK81" s="101">
        <v>3</v>
      </c>
      <c r="AL81" s="101">
        <v>17</v>
      </c>
      <c r="AM81" s="101">
        <v>2</v>
      </c>
      <c r="AO81" s="104">
        <v>40372</v>
      </c>
      <c r="AP81" s="72">
        <v>39</v>
      </c>
      <c r="AQ81" s="72">
        <v>5</v>
      </c>
      <c r="AR81" s="72">
        <v>32</v>
      </c>
      <c r="AS81" s="72">
        <v>2</v>
      </c>
      <c r="AT81" s="22"/>
      <c r="AU81" s="104">
        <v>40737</v>
      </c>
      <c r="AV81" s="72">
        <v>4</v>
      </c>
      <c r="AW81" s="72" t="s">
        <v>3</v>
      </c>
      <c r="AX81" s="72">
        <v>4</v>
      </c>
      <c r="AY81" s="72">
        <v>0</v>
      </c>
      <c r="AZ81" s="68"/>
      <c r="BA81" s="67">
        <v>41103</v>
      </c>
      <c r="BB81" s="68">
        <v>78</v>
      </c>
      <c r="BC81" s="68">
        <v>22</v>
      </c>
      <c r="BD81" s="68">
        <v>46</v>
      </c>
      <c r="BE81" s="68">
        <v>3</v>
      </c>
      <c r="BF81" s="68">
        <v>7</v>
      </c>
      <c r="BH81" s="67">
        <v>41468</v>
      </c>
      <c r="BI81" s="68">
        <v>212</v>
      </c>
      <c r="BJ81" s="68">
        <v>6</v>
      </c>
      <c r="BK81" s="68">
        <v>158</v>
      </c>
      <c r="BL81" s="68">
        <v>2</v>
      </c>
      <c r="BM81" s="68">
        <v>46</v>
      </c>
      <c r="BO81" s="47">
        <v>41833</v>
      </c>
      <c r="BP81" s="48">
        <v>2</v>
      </c>
      <c r="BQ81" s="48">
        <v>1</v>
      </c>
      <c r="BR81" s="48">
        <v>1</v>
      </c>
      <c r="BS81" s="48">
        <v>0</v>
      </c>
      <c r="BT81" s="48">
        <v>0</v>
      </c>
      <c r="BV81" s="47">
        <v>42198</v>
      </c>
      <c r="BW81" s="48">
        <v>22</v>
      </c>
      <c r="BX81" s="48">
        <v>7</v>
      </c>
      <c r="BY81" s="48">
        <v>6</v>
      </c>
      <c r="BZ81" s="48">
        <v>3</v>
      </c>
      <c r="CA81" s="48">
        <v>6</v>
      </c>
      <c r="CC81" s="313">
        <v>42564</v>
      </c>
      <c r="CD81" s="314">
        <v>1</v>
      </c>
      <c r="CE81" s="314" t="s">
        <v>3</v>
      </c>
      <c r="CF81" s="314" t="s">
        <v>3</v>
      </c>
      <c r="CG81" s="314">
        <v>0</v>
      </c>
      <c r="CH81" s="314">
        <v>1</v>
      </c>
      <c r="CJ81" s="946">
        <v>42929</v>
      </c>
      <c r="CK81" s="947">
        <v>2</v>
      </c>
      <c r="CL81" s="947">
        <v>2</v>
      </c>
      <c r="CM81" s="947" t="s">
        <v>3</v>
      </c>
      <c r="CN81" s="947">
        <v>0</v>
      </c>
      <c r="CO81" s="947">
        <v>0</v>
      </c>
      <c r="CQ81" s="1195">
        <v>43294</v>
      </c>
      <c r="CR81" s="1196">
        <v>40</v>
      </c>
      <c r="CS81" s="1196">
        <v>35</v>
      </c>
      <c r="CT81" s="1196">
        <v>5</v>
      </c>
      <c r="CU81" s="1196">
        <v>0</v>
      </c>
      <c r="CV81" s="1196">
        <v>0</v>
      </c>
      <c r="CX81" s="1333">
        <v>43659</v>
      </c>
      <c r="CY81" s="1334">
        <v>11</v>
      </c>
      <c r="CZ81" s="1334">
        <v>4</v>
      </c>
      <c r="DA81" s="1334">
        <v>5</v>
      </c>
      <c r="DB81" s="1334">
        <v>1</v>
      </c>
      <c r="DC81" s="1334">
        <v>1</v>
      </c>
      <c r="DE81" s="1849">
        <v>44025</v>
      </c>
      <c r="DF81" s="1850">
        <v>57</v>
      </c>
      <c r="DG81" s="1850">
        <v>20</v>
      </c>
      <c r="DH81" s="1850">
        <v>27</v>
      </c>
      <c r="DI81" s="1850">
        <v>4</v>
      </c>
      <c r="DJ81" s="1850">
        <v>6</v>
      </c>
    </row>
    <row r="82" spans="1:114" ht="14.5" x14ac:dyDescent="0.35">
      <c r="A82" s="6">
        <v>40373</v>
      </c>
      <c r="C82" s="10">
        <v>37816</v>
      </c>
      <c r="D82" s="11">
        <v>232</v>
      </c>
      <c r="E82" s="11">
        <v>8</v>
      </c>
      <c r="F82" s="11">
        <v>224</v>
      </c>
      <c r="H82" s="10">
        <v>38182</v>
      </c>
      <c r="I82" s="11">
        <v>148</v>
      </c>
      <c r="J82" s="11">
        <v>12</v>
      </c>
      <c r="K82" s="11">
        <v>136</v>
      </c>
      <c r="M82" s="7">
        <v>38547</v>
      </c>
      <c r="N82" s="8">
        <v>311</v>
      </c>
      <c r="O82" s="8">
        <v>41</v>
      </c>
      <c r="P82" s="8">
        <v>270</v>
      </c>
      <c r="R82" s="138">
        <v>38912</v>
      </c>
      <c r="S82" s="169">
        <v>416</v>
      </c>
      <c r="T82" s="130">
        <v>44</v>
      </c>
      <c r="U82" s="130">
        <v>369</v>
      </c>
      <c r="V82" s="130">
        <v>3</v>
      </c>
      <c r="X82" s="137">
        <v>39277</v>
      </c>
      <c r="Y82" s="170">
        <v>108</v>
      </c>
      <c r="Z82" s="132">
        <v>9</v>
      </c>
      <c r="AA82" s="132">
        <v>4</v>
      </c>
      <c r="AC82" s="137">
        <v>39643</v>
      </c>
      <c r="AD82" s="132">
        <v>70</v>
      </c>
      <c r="AE82" s="132">
        <v>4</v>
      </c>
      <c r="AF82" s="132">
        <v>64</v>
      </c>
      <c r="AG82" s="132">
        <v>2</v>
      </c>
      <c r="AI82" s="102">
        <v>40008</v>
      </c>
      <c r="AJ82" s="101">
        <v>51</v>
      </c>
      <c r="AK82" s="101">
        <v>4</v>
      </c>
      <c r="AL82" s="101">
        <v>43</v>
      </c>
      <c r="AM82" s="101">
        <v>4</v>
      </c>
      <c r="AO82" s="104">
        <v>40373</v>
      </c>
      <c r="AP82" s="72">
        <v>2</v>
      </c>
      <c r="AQ82" s="72">
        <v>1</v>
      </c>
      <c r="AR82" s="72">
        <v>1</v>
      </c>
      <c r="AS82" s="72">
        <v>0</v>
      </c>
      <c r="AT82" s="22"/>
      <c r="AU82" s="104">
        <v>40738</v>
      </c>
      <c r="AV82" s="72">
        <v>4</v>
      </c>
      <c r="AW82" s="72">
        <v>1</v>
      </c>
      <c r="AX82" s="72">
        <v>3</v>
      </c>
      <c r="AY82" s="72">
        <v>0</v>
      </c>
      <c r="AZ82" s="68"/>
      <c r="BA82" s="67">
        <v>41104</v>
      </c>
      <c r="BB82" s="68">
        <v>3</v>
      </c>
      <c r="BC82" s="68">
        <v>1</v>
      </c>
      <c r="BD82" s="68">
        <v>1</v>
      </c>
      <c r="BE82" s="68">
        <v>0</v>
      </c>
      <c r="BF82" s="68">
        <v>1</v>
      </c>
      <c r="BH82" s="67">
        <v>41469</v>
      </c>
      <c r="BI82" s="68">
        <v>17</v>
      </c>
      <c r="BJ82" s="68" t="s">
        <v>3</v>
      </c>
      <c r="BK82" s="68">
        <v>5</v>
      </c>
      <c r="BL82" s="68">
        <v>3</v>
      </c>
      <c r="BM82" s="68">
        <v>9</v>
      </c>
      <c r="BO82" s="47">
        <v>41834</v>
      </c>
      <c r="BP82" s="48">
        <v>26</v>
      </c>
      <c r="BQ82" s="48">
        <v>6</v>
      </c>
      <c r="BR82" s="48">
        <v>11</v>
      </c>
      <c r="BS82" s="48">
        <v>0</v>
      </c>
      <c r="BT82" s="48">
        <v>9</v>
      </c>
      <c r="BV82" s="47">
        <v>42199</v>
      </c>
      <c r="BW82" s="48">
        <v>66</v>
      </c>
      <c r="BX82" s="48">
        <v>12</v>
      </c>
      <c r="BY82" s="48">
        <v>42</v>
      </c>
      <c r="BZ82" s="48">
        <v>3</v>
      </c>
      <c r="CA82" s="48">
        <v>9</v>
      </c>
      <c r="CC82" s="313">
        <v>42565</v>
      </c>
      <c r="CD82" s="314">
        <v>7</v>
      </c>
      <c r="CE82" s="314">
        <v>4</v>
      </c>
      <c r="CF82" s="314">
        <v>2</v>
      </c>
      <c r="CG82" s="314">
        <v>1</v>
      </c>
      <c r="CH82" s="314">
        <v>0</v>
      </c>
      <c r="CJ82" s="946">
        <v>42930</v>
      </c>
      <c r="CK82" s="947">
        <v>0</v>
      </c>
      <c r="CL82" s="947" t="s">
        <v>3</v>
      </c>
      <c r="CM82" s="947" t="s">
        <v>3</v>
      </c>
      <c r="CN82" s="947">
        <v>0</v>
      </c>
      <c r="CO82" s="947">
        <v>0</v>
      </c>
      <c r="CQ82" s="1195">
        <v>43295</v>
      </c>
      <c r="CR82" s="1196">
        <v>2</v>
      </c>
      <c r="CS82" s="1196" t="s">
        <v>3</v>
      </c>
      <c r="CT82" s="1196">
        <v>2</v>
      </c>
      <c r="CU82" s="1196">
        <v>0</v>
      </c>
      <c r="CV82" s="1196">
        <v>0</v>
      </c>
      <c r="CX82" s="1333">
        <v>43660</v>
      </c>
      <c r="CY82" s="1334">
        <v>40</v>
      </c>
      <c r="CZ82" s="1334">
        <v>14</v>
      </c>
      <c r="DA82" s="1334">
        <v>18</v>
      </c>
      <c r="DB82" s="1334">
        <v>6</v>
      </c>
      <c r="DC82" s="1334">
        <v>2</v>
      </c>
      <c r="DE82" s="1849">
        <v>44026</v>
      </c>
      <c r="DF82" s="1850">
        <v>179</v>
      </c>
      <c r="DG82" s="1850">
        <v>78</v>
      </c>
      <c r="DH82" s="1850">
        <v>74</v>
      </c>
      <c r="DI82" s="1850">
        <v>4</v>
      </c>
      <c r="DJ82" s="1850">
        <v>23</v>
      </c>
    </row>
    <row r="83" spans="1:114" ht="14.5" x14ac:dyDescent="0.35">
      <c r="A83" s="6">
        <v>40374</v>
      </c>
      <c r="C83" s="10">
        <v>37817</v>
      </c>
      <c r="D83" s="11">
        <v>43</v>
      </c>
      <c r="E83" s="11" t="s">
        <v>3</v>
      </c>
      <c r="F83" s="11">
        <v>43</v>
      </c>
      <c r="H83" s="10">
        <v>38183</v>
      </c>
      <c r="I83" s="24">
        <v>167</v>
      </c>
      <c r="J83" s="11">
        <v>16</v>
      </c>
      <c r="K83" s="11">
        <v>151</v>
      </c>
      <c r="M83" s="7">
        <v>38548</v>
      </c>
      <c r="N83" s="8">
        <v>29</v>
      </c>
      <c r="O83" s="8">
        <v>5</v>
      </c>
      <c r="P83" s="8">
        <v>24</v>
      </c>
      <c r="R83" s="138">
        <v>38913</v>
      </c>
      <c r="S83" s="130">
        <v>35</v>
      </c>
      <c r="T83" s="130">
        <v>6</v>
      </c>
      <c r="U83" s="130">
        <v>26</v>
      </c>
      <c r="V83" s="130">
        <v>3</v>
      </c>
      <c r="X83" s="137">
        <v>39278</v>
      </c>
      <c r="Y83" s="132">
        <v>3</v>
      </c>
      <c r="Z83" s="132" t="s">
        <v>3</v>
      </c>
      <c r="AA83" s="132">
        <v>0</v>
      </c>
      <c r="AC83" s="137">
        <v>39644</v>
      </c>
      <c r="AD83" s="132">
        <v>0</v>
      </c>
      <c r="AE83" s="132" t="s">
        <v>3</v>
      </c>
      <c r="AF83" s="132">
        <v>0</v>
      </c>
      <c r="AG83" s="132">
        <v>0</v>
      </c>
      <c r="AI83" s="102">
        <v>40009</v>
      </c>
      <c r="AJ83" s="101">
        <v>0</v>
      </c>
      <c r="AK83" s="101" t="s">
        <v>3</v>
      </c>
      <c r="AL83" s="101">
        <v>0</v>
      </c>
      <c r="AM83" s="101">
        <v>0</v>
      </c>
      <c r="AO83" s="104">
        <v>40374</v>
      </c>
      <c r="AP83" s="72">
        <v>10</v>
      </c>
      <c r="AQ83" s="72">
        <v>4</v>
      </c>
      <c r="AR83" s="72">
        <v>6</v>
      </c>
      <c r="AS83" s="72">
        <v>0</v>
      </c>
      <c r="AT83" s="22"/>
      <c r="AU83" s="104">
        <v>40739</v>
      </c>
      <c r="AV83" s="72">
        <v>27</v>
      </c>
      <c r="AW83" s="72">
        <v>1</v>
      </c>
      <c r="AX83" s="72">
        <v>25</v>
      </c>
      <c r="AY83" s="72">
        <v>1</v>
      </c>
      <c r="AZ83" s="68"/>
      <c r="BA83" s="67">
        <v>41105</v>
      </c>
      <c r="BB83" s="68">
        <v>8</v>
      </c>
      <c r="BC83" s="68">
        <v>4</v>
      </c>
      <c r="BD83" s="68">
        <v>2</v>
      </c>
      <c r="BE83" s="68">
        <v>2</v>
      </c>
      <c r="BF83" s="68">
        <v>0</v>
      </c>
      <c r="BH83" s="67">
        <v>41470</v>
      </c>
      <c r="BI83" s="68">
        <v>32</v>
      </c>
      <c r="BJ83" s="68">
        <v>2</v>
      </c>
      <c r="BK83" s="68">
        <v>18</v>
      </c>
      <c r="BL83" s="68">
        <v>1</v>
      </c>
      <c r="BM83" s="68">
        <v>11</v>
      </c>
      <c r="BO83" s="47">
        <v>41835</v>
      </c>
      <c r="BP83" s="48">
        <v>83</v>
      </c>
      <c r="BQ83" s="48">
        <v>11</v>
      </c>
      <c r="BR83" s="48">
        <v>43</v>
      </c>
      <c r="BS83" s="48">
        <v>5</v>
      </c>
      <c r="BT83" s="48">
        <v>24</v>
      </c>
      <c r="BV83" s="47">
        <v>42200</v>
      </c>
      <c r="BW83" s="48">
        <v>5</v>
      </c>
      <c r="BX83" s="48">
        <v>2</v>
      </c>
      <c r="BY83" s="48" t="s">
        <v>3</v>
      </c>
      <c r="BZ83" s="48">
        <v>0</v>
      </c>
      <c r="CA83" s="48">
        <v>3</v>
      </c>
      <c r="CC83" s="313">
        <v>42566</v>
      </c>
      <c r="CD83" s="314">
        <v>5</v>
      </c>
      <c r="CE83" s="314">
        <v>1</v>
      </c>
      <c r="CF83" s="314">
        <v>4</v>
      </c>
      <c r="CG83" s="314">
        <v>0</v>
      </c>
      <c r="CH83" s="314">
        <v>0</v>
      </c>
      <c r="CJ83" s="946">
        <v>42931</v>
      </c>
      <c r="CK83" s="947">
        <v>0</v>
      </c>
      <c r="CL83" s="947" t="s">
        <v>3</v>
      </c>
      <c r="CM83" s="947" t="s">
        <v>3</v>
      </c>
      <c r="CN83" s="947">
        <v>0</v>
      </c>
      <c r="CO83" s="947">
        <v>0</v>
      </c>
      <c r="CQ83" s="1195">
        <v>43296</v>
      </c>
      <c r="CR83" s="1196">
        <v>8</v>
      </c>
      <c r="CS83" s="1196">
        <v>8</v>
      </c>
      <c r="CT83" s="1196" t="s">
        <v>3</v>
      </c>
      <c r="CU83" s="1196">
        <v>0</v>
      </c>
      <c r="CV83" s="1196">
        <v>0</v>
      </c>
      <c r="CX83" s="1333">
        <v>43661</v>
      </c>
      <c r="CY83" s="1334">
        <v>133</v>
      </c>
      <c r="CZ83" s="1334">
        <v>40</v>
      </c>
      <c r="DA83" s="1334">
        <v>68</v>
      </c>
      <c r="DB83" s="1334">
        <v>12</v>
      </c>
      <c r="DC83" s="1334">
        <v>13</v>
      </c>
      <c r="DE83" s="1849">
        <v>44027</v>
      </c>
      <c r="DF83" s="1850">
        <v>12</v>
      </c>
      <c r="DG83" s="1850">
        <v>4</v>
      </c>
      <c r="DH83" s="1850">
        <v>4</v>
      </c>
      <c r="DI83" s="1850">
        <v>1</v>
      </c>
      <c r="DJ83" s="1850">
        <v>3</v>
      </c>
    </row>
    <row r="84" spans="1:114" ht="14.5" x14ac:dyDescent="0.35">
      <c r="A84" s="6">
        <v>40375</v>
      </c>
      <c r="H84" s="10">
        <v>38184</v>
      </c>
      <c r="I84" s="11">
        <v>16</v>
      </c>
      <c r="J84" s="11">
        <v>1</v>
      </c>
      <c r="K84" s="11">
        <v>15</v>
      </c>
      <c r="M84" s="7">
        <v>38549</v>
      </c>
      <c r="N84" s="8">
        <v>206</v>
      </c>
      <c r="O84" s="8">
        <v>30</v>
      </c>
      <c r="P84" s="8">
        <v>176</v>
      </c>
      <c r="R84" s="138">
        <v>38914</v>
      </c>
      <c r="S84" s="130">
        <v>112</v>
      </c>
      <c r="T84" s="130">
        <v>14</v>
      </c>
      <c r="U84" s="130">
        <v>97</v>
      </c>
      <c r="V84" s="130">
        <v>1</v>
      </c>
      <c r="X84" s="137">
        <v>39279</v>
      </c>
      <c r="Y84" s="132">
        <v>24</v>
      </c>
      <c r="Z84" s="132">
        <v>1</v>
      </c>
      <c r="AA84" s="132">
        <v>0</v>
      </c>
      <c r="AC84" s="137">
        <v>39645</v>
      </c>
      <c r="AD84" s="132">
        <v>11</v>
      </c>
      <c r="AE84" s="132" t="s">
        <v>3</v>
      </c>
      <c r="AF84" s="132">
        <v>10</v>
      </c>
      <c r="AG84" s="132">
        <v>1</v>
      </c>
      <c r="AI84" s="102">
        <v>40010</v>
      </c>
      <c r="AJ84" s="101">
        <v>19</v>
      </c>
      <c r="AK84" s="101">
        <v>1</v>
      </c>
      <c r="AL84" s="101">
        <v>18</v>
      </c>
      <c r="AM84" s="101">
        <v>0</v>
      </c>
      <c r="AO84" s="104">
        <v>40375</v>
      </c>
      <c r="AP84" s="72">
        <v>37</v>
      </c>
      <c r="AQ84" s="72">
        <v>7</v>
      </c>
      <c r="AR84" s="72">
        <v>30</v>
      </c>
      <c r="AS84" s="72">
        <v>0</v>
      </c>
      <c r="AT84" s="22"/>
      <c r="AU84" s="104">
        <v>40740</v>
      </c>
      <c r="AV84" s="72">
        <v>3</v>
      </c>
      <c r="AW84" s="72">
        <v>1</v>
      </c>
      <c r="AX84" s="72">
        <v>2</v>
      </c>
      <c r="AY84" s="72">
        <v>0</v>
      </c>
      <c r="AZ84" s="68"/>
      <c r="BA84" s="67">
        <v>41106</v>
      </c>
      <c r="BB84" s="68">
        <v>79</v>
      </c>
      <c r="BC84" s="68">
        <v>29</v>
      </c>
      <c r="BD84" s="68">
        <v>40</v>
      </c>
      <c r="BE84" s="68">
        <v>0</v>
      </c>
      <c r="BF84" s="68">
        <v>10</v>
      </c>
      <c r="BH84" s="67">
        <v>41471</v>
      </c>
      <c r="BI84" s="68">
        <v>121</v>
      </c>
      <c r="BJ84" s="68">
        <v>7</v>
      </c>
      <c r="BK84" s="68">
        <v>67</v>
      </c>
      <c r="BL84" s="68">
        <v>0</v>
      </c>
      <c r="BM84" s="68">
        <v>47</v>
      </c>
      <c r="BO84" s="47">
        <v>41836</v>
      </c>
      <c r="BP84" s="48">
        <v>4</v>
      </c>
      <c r="BQ84" s="48">
        <v>1</v>
      </c>
      <c r="BR84" s="48">
        <v>1</v>
      </c>
      <c r="BS84" s="48">
        <v>1</v>
      </c>
      <c r="BT84" s="48">
        <v>1</v>
      </c>
      <c r="BV84" s="47">
        <v>42201</v>
      </c>
      <c r="BW84" s="48">
        <v>15</v>
      </c>
      <c r="BX84" s="48">
        <v>1</v>
      </c>
      <c r="BY84" s="48">
        <v>5</v>
      </c>
      <c r="BZ84" s="48">
        <v>2</v>
      </c>
      <c r="CA84" s="48">
        <v>7</v>
      </c>
      <c r="CC84" s="313">
        <v>42567</v>
      </c>
      <c r="CD84" s="314">
        <v>3</v>
      </c>
      <c r="CE84" s="314">
        <v>2</v>
      </c>
      <c r="CF84" s="314">
        <v>1</v>
      </c>
      <c r="CG84" s="314">
        <v>0</v>
      </c>
      <c r="CH84" s="314">
        <v>0</v>
      </c>
      <c r="CJ84" s="946">
        <v>42932</v>
      </c>
      <c r="CK84" s="947">
        <v>1</v>
      </c>
      <c r="CL84" s="947">
        <v>1</v>
      </c>
      <c r="CM84" s="947" t="s">
        <v>3</v>
      </c>
      <c r="CN84" s="947">
        <v>0</v>
      </c>
      <c r="CO84" s="947">
        <v>0</v>
      </c>
      <c r="CQ84" s="1195">
        <v>43297</v>
      </c>
      <c r="CR84" s="1196">
        <v>54</v>
      </c>
      <c r="CS84" s="1196">
        <v>40</v>
      </c>
      <c r="CT84" s="1196">
        <v>13</v>
      </c>
      <c r="CU84" s="1196">
        <v>0</v>
      </c>
      <c r="CV84" s="1196">
        <v>1</v>
      </c>
      <c r="CX84" s="1333">
        <v>43662</v>
      </c>
      <c r="CY84" s="1334">
        <v>15</v>
      </c>
      <c r="CZ84" s="1334">
        <v>3</v>
      </c>
      <c r="DA84" s="1334">
        <v>8</v>
      </c>
      <c r="DB84" s="1334">
        <v>1</v>
      </c>
      <c r="DC84" s="1334">
        <v>3</v>
      </c>
      <c r="DE84" s="1849">
        <v>44028</v>
      </c>
      <c r="DF84" s="1850">
        <v>43</v>
      </c>
      <c r="DG84" s="1850">
        <v>20</v>
      </c>
      <c r="DH84" s="1850">
        <v>14</v>
      </c>
      <c r="DI84" s="1850">
        <v>4</v>
      </c>
      <c r="DJ84" s="1850">
        <v>5</v>
      </c>
    </row>
    <row r="85" spans="1:114" ht="14.5" x14ac:dyDescent="0.35">
      <c r="A85" s="6">
        <v>40376</v>
      </c>
      <c r="C85" s="10">
        <v>37819</v>
      </c>
      <c r="D85" s="11">
        <v>162</v>
      </c>
      <c r="E85" s="11">
        <v>5</v>
      </c>
      <c r="F85" s="11">
        <v>157</v>
      </c>
      <c r="H85" s="10">
        <v>38185</v>
      </c>
      <c r="I85" s="11">
        <v>80</v>
      </c>
      <c r="J85" s="11">
        <v>5</v>
      </c>
      <c r="K85" s="11">
        <v>75</v>
      </c>
      <c r="M85" s="7">
        <v>38550</v>
      </c>
      <c r="N85" s="8">
        <v>355</v>
      </c>
      <c r="O85" s="8">
        <v>79</v>
      </c>
      <c r="P85" s="8">
        <v>276</v>
      </c>
      <c r="R85" s="138">
        <v>38915</v>
      </c>
      <c r="S85" s="130">
        <v>312</v>
      </c>
      <c r="T85" s="130">
        <v>36</v>
      </c>
      <c r="U85" s="130">
        <v>274</v>
      </c>
      <c r="V85" s="130">
        <v>2</v>
      </c>
      <c r="X85" s="137">
        <v>39280</v>
      </c>
      <c r="Y85" s="132">
        <v>105</v>
      </c>
      <c r="Z85" s="132">
        <v>8</v>
      </c>
      <c r="AA85" s="132">
        <v>3</v>
      </c>
      <c r="AC85" s="137">
        <v>39646</v>
      </c>
      <c r="AD85" s="132">
        <v>51</v>
      </c>
      <c r="AE85" s="132">
        <v>7</v>
      </c>
      <c r="AF85" s="132">
        <v>40</v>
      </c>
      <c r="AG85" s="132">
        <v>4</v>
      </c>
      <c r="AI85" s="102">
        <v>40011</v>
      </c>
      <c r="AJ85" s="101">
        <v>39</v>
      </c>
      <c r="AK85" s="101">
        <v>1</v>
      </c>
      <c r="AL85" s="101">
        <v>38</v>
      </c>
      <c r="AM85" s="101">
        <v>0</v>
      </c>
      <c r="AO85" s="104">
        <v>40376</v>
      </c>
      <c r="AP85" s="72">
        <v>0</v>
      </c>
      <c r="AQ85" s="72" t="s">
        <v>3</v>
      </c>
      <c r="AR85" s="72">
        <v>0</v>
      </c>
      <c r="AS85" s="72">
        <v>0</v>
      </c>
      <c r="AT85" s="22"/>
      <c r="AU85" s="104">
        <v>40741</v>
      </c>
      <c r="AV85" s="72">
        <v>1</v>
      </c>
      <c r="AW85" s="72" t="s">
        <v>3</v>
      </c>
      <c r="AX85" s="72">
        <v>1</v>
      </c>
      <c r="AY85" s="72">
        <v>0</v>
      </c>
      <c r="AZ85" s="68"/>
      <c r="BA85" s="67">
        <v>41107</v>
      </c>
      <c r="BB85" s="68">
        <v>3</v>
      </c>
      <c r="BC85" s="68">
        <v>2</v>
      </c>
      <c r="BD85" s="68" t="s">
        <v>3</v>
      </c>
      <c r="BE85" s="68">
        <v>1</v>
      </c>
      <c r="BF85" s="68">
        <v>0</v>
      </c>
      <c r="BH85" s="67">
        <v>41472</v>
      </c>
      <c r="BI85" s="68">
        <v>10</v>
      </c>
      <c r="BJ85" s="68" t="s">
        <v>3</v>
      </c>
      <c r="BK85" s="68">
        <v>3</v>
      </c>
      <c r="BL85" s="68">
        <v>0</v>
      </c>
      <c r="BM85" s="68">
        <v>7</v>
      </c>
      <c r="BO85" s="47">
        <v>41837</v>
      </c>
      <c r="BP85" s="48">
        <v>13</v>
      </c>
      <c r="BQ85" s="48">
        <v>1</v>
      </c>
      <c r="BR85" s="48">
        <v>9</v>
      </c>
      <c r="BS85" s="48">
        <v>0</v>
      </c>
      <c r="BT85" s="48">
        <v>3</v>
      </c>
      <c r="BV85" s="47">
        <v>42202</v>
      </c>
      <c r="BW85" s="193">
        <v>67</v>
      </c>
      <c r="BX85" s="48">
        <v>12</v>
      </c>
      <c r="BY85" s="48">
        <v>40</v>
      </c>
      <c r="BZ85" s="48">
        <v>5</v>
      </c>
      <c r="CA85" s="48">
        <v>10</v>
      </c>
      <c r="CC85" s="313">
        <v>42568</v>
      </c>
      <c r="CD85" s="314">
        <v>5</v>
      </c>
      <c r="CE85" s="314">
        <v>4</v>
      </c>
      <c r="CF85" s="314">
        <v>1</v>
      </c>
      <c r="CG85" s="314">
        <v>0</v>
      </c>
      <c r="CH85" s="314">
        <v>0</v>
      </c>
      <c r="CJ85" s="946">
        <v>42933</v>
      </c>
      <c r="CK85" s="947">
        <v>2</v>
      </c>
      <c r="CL85" s="947">
        <v>2</v>
      </c>
      <c r="CM85" s="947" t="s">
        <v>3</v>
      </c>
      <c r="CN85" s="947">
        <v>0</v>
      </c>
      <c r="CO85" s="947">
        <v>0</v>
      </c>
      <c r="CQ85" s="1195">
        <v>43298</v>
      </c>
      <c r="CR85" s="1196">
        <v>8</v>
      </c>
      <c r="CS85" s="1196">
        <v>6</v>
      </c>
      <c r="CT85" s="1196">
        <v>2</v>
      </c>
      <c r="CU85" s="1196">
        <v>0</v>
      </c>
      <c r="CV85" s="1196">
        <v>0</v>
      </c>
      <c r="CX85" s="1333">
        <v>43663</v>
      </c>
      <c r="CY85" s="1334">
        <v>35</v>
      </c>
      <c r="CZ85" s="1334">
        <v>12</v>
      </c>
      <c r="DA85" s="1334">
        <v>17</v>
      </c>
      <c r="DB85" s="1334">
        <v>0</v>
      </c>
      <c r="DC85" s="1334">
        <v>6</v>
      </c>
      <c r="DE85" s="1849">
        <v>44029</v>
      </c>
      <c r="DF85" s="2041">
        <v>209</v>
      </c>
      <c r="DG85" s="1850">
        <v>98</v>
      </c>
      <c r="DH85" s="1850">
        <v>79</v>
      </c>
      <c r="DI85" s="1850">
        <v>11</v>
      </c>
      <c r="DJ85" s="1850">
        <v>21</v>
      </c>
    </row>
    <row r="86" spans="1:114" ht="14.5" x14ac:dyDescent="0.35">
      <c r="A86" s="6">
        <v>40377</v>
      </c>
      <c r="C86" s="10">
        <v>37820</v>
      </c>
      <c r="D86" s="11">
        <v>28</v>
      </c>
      <c r="E86" s="11">
        <v>1</v>
      </c>
      <c r="F86" s="11">
        <v>27</v>
      </c>
      <c r="H86" s="10">
        <v>38186</v>
      </c>
      <c r="I86" s="11">
        <v>147</v>
      </c>
      <c r="J86" s="11">
        <v>17</v>
      </c>
      <c r="K86" s="11">
        <v>130</v>
      </c>
      <c r="M86" s="7">
        <v>38551</v>
      </c>
      <c r="N86" s="8">
        <v>17</v>
      </c>
      <c r="O86" s="8">
        <v>3</v>
      </c>
      <c r="P86" s="8">
        <v>14</v>
      </c>
      <c r="R86" s="138">
        <v>38916</v>
      </c>
      <c r="S86" s="130">
        <v>28</v>
      </c>
      <c r="T86" s="130">
        <v>1</v>
      </c>
      <c r="U86" s="130">
        <v>27</v>
      </c>
      <c r="V86" s="130">
        <v>0</v>
      </c>
      <c r="X86" s="137">
        <v>39281</v>
      </c>
      <c r="Y86" s="132">
        <v>0</v>
      </c>
      <c r="Z86" s="132" t="s">
        <v>3</v>
      </c>
      <c r="AA86" s="132">
        <v>0</v>
      </c>
      <c r="AC86" s="137">
        <v>39647</v>
      </c>
      <c r="AD86" s="132">
        <v>3</v>
      </c>
      <c r="AE86" s="132" t="s">
        <v>3</v>
      </c>
      <c r="AF86" s="132">
        <v>3</v>
      </c>
      <c r="AG86" s="132">
        <v>0</v>
      </c>
      <c r="AI86" s="102">
        <v>40012</v>
      </c>
      <c r="AJ86" s="101">
        <v>1</v>
      </c>
      <c r="AK86" s="101" t="s">
        <v>3</v>
      </c>
      <c r="AL86" s="101">
        <v>0</v>
      </c>
      <c r="AM86" s="101">
        <v>1</v>
      </c>
      <c r="AO86" s="104">
        <v>40377</v>
      </c>
      <c r="AP86" s="72">
        <v>9</v>
      </c>
      <c r="AQ86" s="72">
        <v>2</v>
      </c>
      <c r="AR86" s="72">
        <v>5</v>
      </c>
      <c r="AS86" s="72">
        <v>2</v>
      </c>
      <c r="AT86" s="22"/>
      <c r="AU86" s="104">
        <v>40742</v>
      </c>
      <c r="AV86" s="72">
        <v>18</v>
      </c>
      <c r="AW86" s="72">
        <v>5</v>
      </c>
      <c r="AX86" s="72">
        <v>13</v>
      </c>
      <c r="AY86" s="72">
        <v>0</v>
      </c>
      <c r="AZ86" s="68"/>
      <c r="BA86" s="67">
        <v>41108</v>
      </c>
      <c r="BB86" s="68">
        <v>19</v>
      </c>
      <c r="BC86" s="68">
        <v>9</v>
      </c>
      <c r="BD86" s="68">
        <v>6</v>
      </c>
      <c r="BE86" s="68">
        <v>1</v>
      </c>
      <c r="BF86" s="68">
        <v>3</v>
      </c>
      <c r="BH86" s="67">
        <v>41473</v>
      </c>
      <c r="BI86" s="68">
        <v>48</v>
      </c>
      <c r="BJ86" s="68">
        <v>3</v>
      </c>
      <c r="BK86" s="68">
        <v>21</v>
      </c>
      <c r="BL86" s="68">
        <v>2</v>
      </c>
      <c r="BM86" s="68">
        <v>22</v>
      </c>
      <c r="BO86" s="47">
        <v>41838</v>
      </c>
      <c r="BP86" s="48">
        <v>56</v>
      </c>
      <c r="BQ86" s="48">
        <v>8</v>
      </c>
      <c r="BR86" s="48">
        <v>25</v>
      </c>
      <c r="BS86" s="48">
        <v>2</v>
      </c>
      <c r="BT86" s="48">
        <v>21</v>
      </c>
      <c r="BV86" s="47">
        <v>42203</v>
      </c>
      <c r="BW86" s="48">
        <v>0</v>
      </c>
      <c r="BX86" s="48" t="s">
        <v>3</v>
      </c>
      <c r="BY86" s="48" t="s">
        <v>3</v>
      </c>
      <c r="BZ86" s="48">
        <v>0</v>
      </c>
      <c r="CA86" s="48">
        <v>0</v>
      </c>
      <c r="CC86" s="313">
        <v>42569</v>
      </c>
      <c r="CD86" s="314">
        <v>11</v>
      </c>
      <c r="CE86" s="314">
        <v>1</v>
      </c>
      <c r="CF86" s="314">
        <v>8</v>
      </c>
      <c r="CG86" s="314">
        <v>0</v>
      </c>
      <c r="CH86" s="314">
        <v>2</v>
      </c>
      <c r="CJ86" s="946">
        <v>42934</v>
      </c>
      <c r="CK86" s="947">
        <v>0</v>
      </c>
      <c r="CL86" s="947" t="s">
        <v>3</v>
      </c>
      <c r="CM86" s="947" t="s">
        <v>3</v>
      </c>
      <c r="CN86" s="947">
        <v>0</v>
      </c>
      <c r="CO86" s="947">
        <v>0</v>
      </c>
      <c r="CQ86" s="1195">
        <v>43299</v>
      </c>
      <c r="CR86" s="1196">
        <v>13</v>
      </c>
      <c r="CS86" s="1196">
        <v>11</v>
      </c>
      <c r="CT86" s="1196">
        <v>2</v>
      </c>
      <c r="CU86" s="1196">
        <v>0</v>
      </c>
      <c r="CV86" s="1196">
        <v>0</v>
      </c>
      <c r="CX86" s="1333">
        <v>43664</v>
      </c>
      <c r="CY86" s="1334">
        <v>108</v>
      </c>
      <c r="CZ86" s="1334">
        <v>32</v>
      </c>
      <c r="DA86" s="1334">
        <v>54</v>
      </c>
      <c r="DB86" s="1334">
        <v>9</v>
      </c>
      <c r="DC86" s="1334">
        <v>13</v>
      </c>
      <c r="DE86" s="1849">
        <v>44030</v>
      </c>
      <c r="DF86" s="1850">
        <v>15</v>
      </c>
      <c r="DG86" s="1850">
        <v>5</v>
      </c>
      <c r="DH86" s="1850">
        <v>6</v>
      </c>
      <c r="DI86" s="1850">
        <v>1</v>
      </c>
      <c r="DJ86" s="1850">
        <v>3</v>
      </c>
    </row>
    <row r="87" spans="1:114" ht="14.5" x14ac:dyDescent="0.35">
      <c r="A87" s="6">
        <v>40378</v>
      </c>
      <c r="H87" s="10">
        <v>38187</v>
      </c>
      <c r="I87" s="11">
        <v>10</v>
      </c>
      <c r="J87" s="11">
        <v>2</v>
      </c>
      <c r="K87" s="11">
        <v>8</v>
      </c>
      <c r="M87" s="7">
        <v>38552</v>
      </c>
      <c r="N87" s="8">
        <v>153</v>
      </c>
      <c r="O87" s="8">
        <v>34</v>
      </c>
      <c r="P87" s="8">
        <v>119</v>
      </c>
      <c r="R87" s="138">
        <v>38917</v>
      </c>
      <c r="S87" s="130">
        <v>123</v>
      </c>
      <c r="T87" s="130">
        <v>17</v>
      </c>
      <c r="U87" s="130">
        <v>103</v>
      </c>
      <c r="V87" s="130">
        <v>3</v>
      </c>
      <c r="X87" s="137">
        <v>39282</v>
      </c>
      <c r="Y87" s="132">
        <v>1</v>
      </c>
      <c r="Z87" s="132" t="s">
        <v>3</v>
      </c>
      <c r="AA87" s="132">
        <v>0</v>
      </c>
      <c r="AC87" s="137">
        <v>39648</v>
      </c>
      <c r="AD87" s="132">
        <v>12</v>
      </c>
      <c r="AE87" s="132">
        <v>1</v>
      </c>
      <c r="AF87" s="132">
        <v>10</v>
      </c>
      <c r="AG87" s="132">
        <v>1</v>
      </c>
      <c r="AI87" s="102">
        <v>40013</v>
      </c>
      <c r="AJ87" s="101">
        <v>24</v>
      </c>
      <c r="AK87" s="101">
        <v>1</v>
      </c>
      <c r="AL87" s="101">
        <v>21</v>
      </c>
      <c r="AM87" s="101">
        <v>2</v>
      </c>
      <c r="AO87" s="104">
        <v>40378</v>
      </c>
      <c r="AP87" s="72">
        <v>31</v>
      </c>
      <c r="AQ87" s="72">
        <v>5</v>
      </c>
      <c r="AR87" s="72">
        <v>22</v>
      </c>
      <c r="AS87" s="72">
        <v>4</v>
      </c>
      <c r="AT87" s="22"/>
      <c r="AU87" s="104">
        <v>40743</v>
      </c>
      <c r="AV87" s="72">
        <v>0</v>
      </c>
      <c r="AW87" s="72" t="s">
        <v>3</v>
      </c>
      <c r="AX87" s="72">
        <v>0</v>
      </c>
      <c r="AY87" s="72">
        <v>0</v>
      </c>
      <c r="AZ87" s="68"/>
      <c r="BA87" s="67">
        <v>41109</v>
      </c>
      <c r="BB87" s="68">
        <v>81</v>
      </c>
      <c r="BC87" s="68">
        <v>28</v>
      </c>
      <c r="BD87" s="68">
        <v>44</v>
      </c>
      <c r="BE87" s="68">
        <v>2</v>
      </c>
      <c r="BF87" s="68">
        <v>7</v>
      </c>
      <c r="BH87" s="67">
        <v>41474</v>
      </c>
      <c r="BI87" s="173">
        <v>235</v>
      </c>
      <c r="BJ87" s="68">
        <v>10</v>
      </c>
      <c r="BK87" s="68">
        <v>106</v>
      </c>
      <c r="BL87" s="68">
        <v>7</v>
      </c>
      <c r="BM87" s="68">
        <v>112</v>
      </c>
      <c r="BO87" s="47">
        <v>41839</v>
      </c>
      <c r="BP87" s="48">
        <v>3</v>
      </c>
      <c r="BQ87" s="48" t="s">
        <v>3</v>
      </c>
      <c r="BR87" s="48" t="s">
        <v>3</v>
      </c>
      <c r="BS87" s="48">
        <v>0</v>
      </c>
      <c r="BT87" s="48">
        <v>3</v>
      </c>
      <c r="BV87" s="47">
        <v>42204</v>
      </c>
      <c r="BW87" s="48">
        <v>11</v>
      </c>
      <c r="BX87" s="48">
        <v>3</v>
      </c>
      <c r="BY87" s="48">
        <v>4</v>
      </c>
      <c r="BZ87" s="48">
        <v>2</v>
      </c>
      <c r="CA87" s="48">
        <v>2</v>
      </c>
      <c r="CC87" s="313">
        <v>42570</v>
      </c>
      <c r="CD87" s="314">
        <v>1</v>
      </c>
      <c r="CE87" s="314" t="s">
        <v>3</v>
      </c>
      <c r="CF87" s="314" t="s">
        <v>3</v>
      </c>
      <c r="CG87" s="314">
        <v>0</v>
      </c>
      <c r="CH87" s="314">
        <v>1</v>
      </c>
      <c r="CJ87" s="946">
        <v>42935</v>
      </c>
      <c r="CK87" s="947">
        <v>3</v>
      </c>
      <c r="CL87" s="947">
        <v>2</v>
      </c>
      <c r="CM87" s="947">
        <v>1</v>
      </c>
      <c r="CN87" s="947">
        <v>0</v>
      </c>
      <c r="CO87" s="947">
        <v>0</v>
      </c>
      <c r="CQ87" s="1195">
        <v>43300</v>
      </c>
      <c r="CR87" s="1196">
        <v>58</v>
      </c>
      <c r="CS87" s="1196">
        <v>51</v>
      </c>
      <c r="CT87" s="1196">
        <v>6</v>
      </c>
      <c r="CU87" s="1196">
        <v>1</v>
      </c>
      <c r="CV87" s="1196">
        <v>0</v>
      </c>
      <c r="CX87" s="1333">
        <v>43665</v>
      </c>
      <c r="CY87" s="1334">
        <v>12</v>
      </c>
      <c r="CZ87" s="1334">
        <v>4</v>
      </c>
      <c r="DA87" s="1334">
        <v>4</v>
      </c>
      <c r="DB87" s="1334">
        <v>1</v>
      </c>
      <c r="DC87" s="1334">
        <v>3</v>
      </c>
      <c r="DE87" s="1849">
        <v>44031</v>
      </c>
      <c r="DF87" s="1850">
        <v>67</v>
      </c>
      <c r="DG87" s="1850">
        <v>29</v>
      </c>
      <c r="DH87" s="1850">
        <v>24</v>
      </c>
      <c r="DI87" s="1850">
        <v>1</v>
      </c>
      <c r="DJ87" s="1850">
        <v>13</v>
      </c>
    </row>
    <row r="88" spans="1:114" ht="14.5" x14ac:dyDescent="0.35">
      <c r="A88" s="6">
        <v>40379</v>
      </c>
      <c r="C88" s="10">
        <v>37822</v>
      </c>
      <c r="D88" s="11">
        <v>253</v>
      </c>
      <c r="E88" s="11">
        <v>9</v>
      </c>
      <c r="F88" s="11">
        <v>244</v>
      </c>
      <c r="H88" s="10">
        <v>38188</v>
      </c>
      <c r="I88" s="11">
        <v>85</v>
      </c>
      <c r="J88" s="11">
        <v>7</v>
      </c>
      <c r="K88" s="11">
        <v>78</v>
      </c>
      <c r="M88" s="7">
        <v>38553</v>
      </c>
      <c r="N88" s="8">
        <v>310</v>
      </c>
      <c r="O88" s="8">
        <v>69</v>
      </c>
      <c r="P88" s="8">
        <v>241</v>
      </c>
      <c r="R88" s="138">
        <v>38918</v>
      </c>
      <c r="S88" s="130">
        <v>248</v>
      </c>
      <c r="T88" s="130">
        <v>29</v>
      </c>
      <c r="U88" s="130">
        <v>218</v>
      </c>
      <c r="V88" s="130">
        <v>1</v>
      </c>
      <c r="X88" s="137">
        <v>39283</v>
      </c>
      <c r="Y88" s="132">
        <v>79</v>
      </c>
      <c r="Z88" s="132">
        <v>9</v>
      </c>
      <c r="AA88" s="132">
        <v>2</v>
      </c>
      <c r="AC88" s="137">
        <v>39649</v>
      </c>
      <c r="AD88" s="132">
        <v>45</v>
      </c>
      <c r="AE88" s="132">
        <v>1</v>
      </c>
      <c r="AF88" s="132">
        <v>37</v>
      </c>
      <c r="AG88" s="132">
        <v>7</v>
      </c>
      <c r="AI88" s="102">
        <v>40014</v>
      </c>
      <c r="AJ88" s="101">
        <v>67</v>
      </c>
      <c r="AK88" s="101">
        <v>3</v>
      </c>
      <c r="AL88" s="101">
        <v>56</v>
      </c>
      <c r="AM88" s="101">
        <v>8</v>
      </c>
      <c r="AO88" s="104">
        <v>40379</v>
      </c>
      <c r="AP88" s="72">
        <v>2</v>
      </c>
      <c r="AQ88" s="72">
        <v>1</v>
      </c>
      <c r="AR88" s="72">
        <v>1</v>
      </c>
      <c r="AS88" s="72">
        <v>0</v>
      </c>
      <c r="AT88" s="22"/>
      <c r="AU88" s="104">
        <v>40744</v>
      </c>
      <c r="AV88" s="72">
        <v>5</v>
      </c>
      <c r="AW88" s="72" t="s">
        <v>3</v>
      </c>
      <c r="AX88" s="72">
        <v>5</v>
      </c>
      <c r="AY88" s="72">
        <v>0</v>
      </c>
      <c r="AZ88" s="68"/>
      <c r="BA88" s="67">
        <v>41110</v>
      </c>
      <c r="BB88" s="68">
        <v>2</v>
      </c>
      <c r="BC88" s="68">
        <v>1</v>
      </c>
      <c r="BD88" s="68">
        <v>1</v>
      </c>
      <c r="BE88" s="68">
        <v>0</v>
      </c>
      <c r="BF88" s="68">
        <v>0</v>
      </c>
      <c r="BH88" s="67">
        <v>41475</v>
      </c>
      <c r="BI88" s="68">
        <v>14</v>
      </c>
      <c r="BJ88" s="68">
        <v>3</v>
      </c>
      <c r="BK88" s="68">
        <v>6</v>
      </c>
      <c r="BL88" s="68">
        <v>0</v>
      </c>
      <c r="BM88" s="68">
        <v>5</v>
      </c>
      <c r="BO88" s="47">
        <v>41840</v>
      </c>
      <c r="BP88" s="48">
        <v>25</v>
      </c>
      <c r="BQ88" s="48">
        <v>4</v>
      </c>
      <c r="BR88" s="48">
        <v>11</v>
      </c>
      <c r="BS88" s="48">
        <v>0</v>
      </c>
      <c r="BT88" s="48">
        <v>10</v>
      </c>
      <c r="BV88" s="47">
        <v>42205</v>
      </c>
      <c r="BW88" s="48">
        <v>57</v>
      </c>
      <c r="BX88" s="48">
        <v>10</v>
      </c>
      <c r="BY88" s="48">
        <v>26</v>
      </c>
      <c r="BZ88" s="48">
        <v>5</v>
      </c>
      <c r="CA88" s="48">
        <v>16</v>
      </c>
      <c r="CC88" s="313">
        <v>42571</v>
      </c>
      <c r="CD88" s="314">
        <v>1</v>
      </c>
      <c r="CE88" s="314" t="s">
        <v>3</v>
      </c>
      <c r="CF88" s="314">
        <v>1</v>
      </c>
      <c r="CG88" s="314">
        <v>0</v>
      </c>
      <c r="CH88" s="314">
        <v>0</v>
      </c>
      <c r="CJ88" s="946">
        <v>42936</v>
      </c>
      <c r="CK88" s="947">
        <v>4</v>
      </c>
      <c r="CL88" s="947">
        <v>2</v>
      </c>
      <c r="CM88" s="947">
        <v>1</v>
      </c>
      <c r="CN88" s="947">
        <v>1</v>
      </c>
      <c r="CO88" s="947">
        <v>0</v>
      </c>
      <c r="CQ88" s="1195">
        <v>43301</v>
      </c>
      <c r="CR88" s="1196">
        <v>5</v>
      </c>
      <c r="CS88" s="1196">
        <v>5</v>
      </c>
      <c r="CT88" s="1196" t="s">
        <v>3</v>
      </c>
      <c r="CU88" s="1196">
        <v>0</v>
      </c>
      <c r="CV88" s="1196">
        <v>0</v>
      </c>
      <c r="CX88" s="1333">
        <v>43666</v>
      </c>
      <c r="CY88" s="1334">
        <v>40</v>
      </c>
      <c r="CZ88" s="1334">
        <v>10</v>
      </c>
      <c r="DA88" s="1334">
        <v>19</v>
      </c>
      <c r="DB88" s="1334">
        <v>2</v>
      </c>
      <c r="DC88" s="1334">
        <v>9</v>
      </c>
      <c r="DE88" s="1849">
        <v>44032</v>
      </c>
      <c r="DF88" s="1850">
        <v>177</v>
      </c>
      <c r="DG88" s="1850">
        <v>67</v>
      </c>
      <c r="DH88" s="1850">
        <v>77</v>
      </c>
      <c r="DI88" s="1850">
        <v>6</v>
      </c>
      <c r="DJ88" s="1850">
        <v>27</v>
      </c>
    </row>
    <row r="89" spans="1:114" ht="14.5" x14ac:dyDescent="0.35">
      <c r="A89" s="6">
        <v>40380</v>
      </c>
      <c r="C89" s="10">
        <v>37823</v>
      </c>
      <c r="D89" s="11">
        <v>59</v>
      </c>
      <c r="E89" s="11">
        <v>4</v>
      </c>
      <c r="F89" s="11">
        <v>55</v>
      </c>
      <c r="H89" s="10">
        <v>38189</v>
      </c>
      <c r="I89" s="11">
        <v>122</v>
      </c>
      <c r="J89" s="11">
        <v>15</v>
      </c>
      <c r="K89" s="11">
        <v>107</v>
      </c>
      <c r="M89" s="7">
        <v>38554</v>
      </c>
      <c r="N89" s="8">
        <v>29</v>
      </c>
      <c r="O89" s="8">
        <v>4</v>
      </c>
      <c r="P89" s="8">
        <v>25</v>
      </c>
      <c r="R89" s="138">
        <v>38919</v>
      </c>
      <c r="S89" s="130">
        <v>15</v>
      </c>
      <c r="T89" s="130">
        <v>2</v>
      </c>
      <c r="U89" s="130">
        <v>12</v>
      </c>
      <c r="V89" s="130">
        <v>1</v>
      </c>
      <c r="X89" s="137">
        <v>39284</v>
      </c>
      <c r="Y89" s="132">
        <v>2</v>
      </c>
      <c r="Z89" s="132" t="s">
        <v>3</v>
      </c>
      <c r="AA89" s="132">
        <v>1</v>
      </c>
      <c r="AC89" s="137">
        <v>39650</v>
      </c>
      <c r="AD89" s="132">
        <v>1</v>
      </c>
      <c r="AE89" s="132" t="s">
        <v>3</v>
      </c>
      <c r="AF89" s="132">
        <v>1</v>
      </c>
      <c r="AG89" s="132">
        <v>0</v>
      </c>
      <c r="AI89" s="102">
        <v>40015</v>
      </c>
      <c r="AJ89" s="101">
        <v>1</v>
      </c>
      <c r="AK89" s="101" t="s">
        <v>3</v>
      </c>
      <c r="AL89" s="101">
        <v>1</v>
      </c>
      <c r="AM89" s="101">
        <v>0</v>
      </c>
      <c r="AO89" s="104">
        <v>40380</v>
      </c>
      <c r="AP89" s="72">
        <v>6</v>
      </c>
      <c r="AQ89" s="72">
        <v>1</v>
      </c>
      <c r="AR89" s="72">
        <v>3</v>
      </c>
      <c r="AS89" s="72">
        <v>2</v>
      </c>
      <c r="AT89" s="22"/>
      <c r="AU89" s="104">
        <v>40745</v>
      </c>
      <c r="AV89" s="172">
        <v>32</v>
      </c>
      <c r="AW89" s="72">
        <v>3</v>
      </c>
      <c r="AX89" s="72">
        <v>29</v>
      </c>
      <c r="AY89" s="72">
        <v>0</v>
      </c>
      <c r="AZ89" s="68"/>
      <c r="BA89" s="67">
        <v>41111</v>
      </c>
      <c r="BB89" s="68">
        <v>23</v>
      </c>
      <c r="BC89" s="68">
        <v>7</v>
      </c>
      <c r="BD89" s="68">
        <v>8</v>
      </c>
      <c r="BE89" s="68">
        <v>4</v>
      </c>
      <c r="BF89" s="68">
        <v>4</v>
      </c>
      <c r="BH89" s="67">
        <v>41476</v>
      </c>
      <c r="BI89" s="68">
        <v>50</v>
      </c>
      <c r="BJ89" s="68">
        <v>1</v>
      </c>
      <c r="BK89" s="68">
        <v>21</v>
      </c>
      <c r="BL89" s="68">
        <v>5</v>
      </c>
      <c r="BM89" s="68">
        <v>23</v>
      </c>
      <c r="BO89" s="47">
        <v>41841</v>
      </c>
      <c r="BP89" s="48">
        <v>68</v>
      </c>
      <c r="BQ89" s="48">
        <v>12</v>
      </c>
      <c r="BR89" s="48">
        <v>27</v>
      </c>
      <c r="BS89" s="48">
        <v>2</v>
      </c>
      <c r="BT89" s="48">
        <v>27</v>
      </c>
      <c r="BV89" s="47">
        <v>42206</v>
      </c>
      <c r="BW89" s="48">
        <v>4</v>
      </c>
      <c r="BX89" s="48">
        <v>1</v>
      </c>
      <c r="BY89" s="48">
        <v>3</v>
      </c>
      <c r="BZ89" s="48">
        <v>0</v>
      </c>
      <c r="CA89" s="48">
        <v>0</v>
      </c>
      <c r="CC89" s="313">
        <v>42572</v>
      </c>
      <c r="CD89" s="346">
        <v>15</v>
      </c>
      <c r="CE89" s="314">
        <v>5</v>
      </c>
      <c r="CF89" s="314">
        <v>8</v>
      </c>
      <c r="CG89" s="314">
        <v>0</v>
      </c>
      <c r="CH89" s="314">
        <v>2</v>
      </c>
      <c r="CJ89" s="946">
        <v>42937</v>
      </c>
      <c r="CK89" s="947">
        <v>0</v>
      </c>
      <c r="CL89" s="947" t="s">
        <v>3</v>
      </c>
      <c r="CM89" s="947" t="s">
        <v>3</v>
      </c>
      <c r="CN89" s="947">
        <v>0</v>
      </c>
      <c r="CO89" s="947">
        <v>0</v>
      </c>
      <c r="CQ89" s="1195">
        <v>43302</v>
      </c>
      <c r="CR89" s="1196">
        <v>24</v>
      </c>
      <c r="CS89" s="1196">
        <v>16</v>
      </c>
      <c r="CT89" s="1196">
        <v>7</v>
      </c>
      <c r="CU89" s="1196">
        <v>1</v>
      </c>
      <c r="CV89" s="1196">
        <v>0</v>
      </c>
      <c r="CX89" s="1333">
        <v>43667</v>
      </c>
      <c r="CY89" s="1334">
        <v>97</v>
      </c>
      <c r="CZ89" s="1334">
        <v>22</v>
      </c>
      <c r="DA89" s="1334">
        <v>51</v>
      </c>
      <c r="DB89" s="1334">
        <v>8</v>
      </c>
      <c r="DC89" s="1334">
        <v>16</v>
      </c>
      <c r="DE89" s="1849">
        <v>44033</v>
      </c>
      <c r="DF89" s="1850">
        <v>4</v>
      </c>
      <c r="DG89" s="1850">
        <v>2</v>
      </c>
      <c r="DH89" s="1850">
        <v>2</v>
      </c>
      <c r="DI89" s="1850">
        <v>0</v>
      </c>
      <c r="DJ89" s="1850">
        <v>0</v>
      </c>
    </row>
    <row r="90" spans="1:114" ht="14.5" x14ac:dyDescent="0.35">
      <c r="A90" s="6">
        <v>40381</v>
      </c>
      <c r="H90" s="10">
        <v>38190</v>
      </c>
      <c r="I90" s="11">
        <v>2</v>
      </c>
      <c r="J90" s="11" t="s">
        <v>3</v>
      </c>
      <c r="K90" s="11">
        <v>2</v>
      </c>
      <c r="M90" s="7">
        <v>38555</v>
      </c>
      <c r="N90" s="8">
        <v>158</v>
      </c>
      <c r="O90" s="8">
        <v>26</v>
      </c>
      <c r="P90" s="8">
        <v>132</v>
      </c>
      <c r="R90" s="138">
        <v>38920</v>
      </c>
      <c r="S90" s="130">
        <v>75</v>
      </c>
      <c r="T90" s="130">
        <v>13</v>
      </c>
      <c r="U90" s="130">
        <v>58</v>
      </c>
      <c r="V90" s="130">
        <v>4</v>
      </c>
      <c r="X90" s="137">
        <v>39285</v>
      </c>
      <c r="Y90" s="132">
        <v>30</v>
      </c>
      <c r="Z90" s="132">
        <v>1</v>
      </c>
      <c r="AA90" s="132">
        <v>5</v>
      </c>
      <c r="AC90" s="137">
        <v>39651</v>
      </c>
      <c r="AD90" s="132">
        <v>6</v>
      </c>
      <c r="AE90" s="132" t="s">
        <v>3</v>
      </c>
      <c r="AF90" s="132">
        <v>5</v>
      </c>
      <c r="AG90" s="132">
        <v>1</v>
      </c>
      <c r="AI90" s="102">
        <v>40016</v>
      </c>
      <c r="AJ90" s="101">
        <v>9</v>
      </c>
      <c r="AK90" s="101">
        <v>2</v>
      </c>
      <c r="AL90" s="101">
        <v>6</v>
      </c>
      <c r="AM90" s="101">
        <v>1</v>
      </c>
      <c r="AO90" s="104">
        <v>40381</v>
      </c>
      <c r="AP90" s="72">
        <v>32</v>
      </c>
      <c r="AQ90" s="72">
        <v>6</v>
      </c>
      <c r="AR90" s="72">
        <v>23</v>
      </c>
      <c r="AS90" s="72">
        <v>3</v>
      </c>
      <c r="AT90" s="22"/>
      <c r="AU90" s="104">
        <v>40746</v>
      </c>
      <c r="AV90" s="72">
        <v>0</v>
      </c>
      <c r="AW90" s="72" t="s">
        <v>3</v>
      </c>
      <c r="AX90" s="72">
        <v>0</v>
      </c>
      <c r="AY90" s="72">
        <v>0</v>
      </c>
      <c r="AZ90" s="68"/>
      <c r="BA90" s="67">
        <v>41112</v>
      </c>
      <c r="BB90" s="173">
        <v>112</v>
      </c>
      <c r="BC90" s="68">
        <v>18</v>
      </c>
      <c r="BD90" s="68">
        <v>72</v>
      </c>
      <c r="BE90" s="68">
        <v>7</v>
      </c>
      <c r="BF90" s="68">
        <v>15</v>
      </c>
      <c r="BH90" s="67">
        <v>41477</v>
      </c>
      <c r="BI90" s="68">
        <v>214</v>
      </c>
      <c r="BJ90" s="68">
        <v>11</v>
      </c>
      <c r="BK90" s="68">
        <v>108</v>
      </c>
      <c r="BL90" s="68">
        <v>6</v>
      </c>
      <c r="BM90" s="68">
        <v>89</v>
      </c>
      <c r="BO90" s="47">
        <v>41842</v>
      </c>
      <c r="BP90" s="48">
        <v>1</v>
      </c>
      <c r="BQ90" s="48" t="s">
        <v>3</v>
      </c>
      <c r="BR90" s="48" t="s">
        <v>3</v>
      </c>
      <c r="BS90" s="48">
        <v>0</v>
      </c>
      <c r="BT90" s="48">
        <v>1</v>
      </c>
      <c r="BV90" s="47">
        <v>42207</v>
      </c>
      <c r="BW90" s="48">
        <v>6</v>
      </c>
      <c r="BX90" s="48" t="s">
        <v>3</v>
      </c>
      <c r="BY90" s="48">
        <v>2</v>
      </c>
      <c r="BZ90" s="48">
        <v>1</v>
      </c>
      <c r="CA90" s="48">
        <v>3</v>
      </c>
      <c r="CC90" s="313">
        <v>42573</v>
      </c>
      <c r="CD90" s="314">
        <v>0</v>
      </c>
      <c r="CE90" s="314" t="s">
        <v>3</v>
      </c>
      <c r="CF90" s="314" t="s">
        <v>3</v>
      </c>
      <c r="CG90" s="314">
        <v>0</v>
      </c>
      <c r="CH90" s="314">
        <v>0</v>
      </c>
      <c r="CJ90" s="946">
        <v>42938</v>
      </c>
      <c r="CK90" s="947">
        <v>1</v>
      </c>
      <c r="CL90" s="947">
        <v>1</v>
      </c>
      <c r="CM90" s="947" t="s">
        <v>3</v>
      </c>
      <c r="CN90" s="947">
        <v>0</v>
      </c>
      <c r="CO90" s="947">
        <v>0</v>
      </c>
      <c r="CQ90" s="1195">
        <v>43303</v>
      </c>
      <c r="CR90" s="1196">
        <v>50</v>
      </c>
      <c r="CS90" s="1196">
        <v>41</v>
      </c>
      <c r="CT90" s="1196">
        <v>9</v>
      </c>
      <c r="CU90" s="1196">
        <v>0</v>
      </c>
      <c r="CV90" s="1196">
        <v>0</v>
      </c>
      <c r="CX90" s="1333">
        <v>43668</v>
      </c>
      <c r="CY90" s="1334">
        <v>14</v>
      </c>
      <c r="CZ90" s="1334">
        <v>4</v>
      </c>
      <c r="DA90" s="1334">
        <v>6</v>
      </c>
      <c r="DB90" s="1334">
        <v>1</v>
      </c>
      <c r="DC90" s="1334">
        <v>3</v>
      </c>
      <c r="DE90" s="1849">
        <v>44034</v>
      </c>
      <c r="DF90" s="1850">
        <v>72</v>
      </c>
      <c r="DG90" s="1850">
        <v>29</v>
      </c>
      <c r="DH90" s="1850">
        <v>32</v>
      </c>
      <c r="DI90" s="1850">
        <v>1</v>
      </c>
      <c r="DJ90" s="1850">
        <v>10</v>
      </c>
    </row>
    <row r="91" spans="1:114" ht="14.5" x14ac:dyDescent="0.35">
      <c r="A91" s="6">
        <v>40382</v>
      </c>
      <c r="C91" s="10">
        <v>37825</v>
      </c>
      <c r="D91" s="11">
        <v>188</v>
      </c>
      <c r="E91" s="11">
        <v>9</v>
      </c>
      <c r="F91" s="11">
        <v>179</v>
      </c>
      <c r="H91" s="10">
        <v>38191</v>
      </c>
      <c r="I91" s="11">
        <v>63</v>
      </c>
      <c r="J91" s="11">
        <v>5</v>
      </c>
      <c r="K91" s="11">
        <v>58</v>
      </c>
      <c r="M91" s="7">
        <v>38556</v>
      </c>
      <c r="N91" s="23">
        <v>382</v>
      </c>
      <c r="O91" s="8">
        <v>89</v>
      </c>
      <c r="P91" s="8">
        <v>293</v>
      </c>
      <c r="R91" s="138">
        <v>38921</v>
      </c>
      <c r="S91" s="130">
        <v>230</v>
      </c>
      <c r="T91" s="130">
        <v>26</v>
      </c>
      <c r="U91" s="130">
        <v>204</v>
      </c>
      <c r="V91" s="130">
        <v>0</v>
      </c>
      <c r="X91" s="137">
        <v>39286</v>
      </c>
      <c r="Y91" s="132">
        <v>62</v>
      </c>
      <c r="Z91" s="132">
        <v>3</v>
      </c>
      <c r="AA91" s="132">
        <v>2</v>
      </c>
      <c r="AC91" s="137">
        <v>39652</v>
      </c>
      <c r="AD91" s="132">
        <v>25</v>
      </c>
      <c r="AE91" s="132">
        <v>3</v>
      </c>
      <c r="AF91" s="132">
        <v>18</v>
      </c>
      <c r="AG91" s="132">
        <v>4</v>
      </c>
      <c r="AI91" s="102">
        <v>40017</v>
      </c>
      <c r="AJ91" s="101">
        <v>63</v>
      </c>
      <c r="AK91" s="101">
        <v>8</v>
      </c>
      <c r="AL91" s="101">
        <v>48</v>
      </c>
      <c r="AM91" s="101">
        <v>7</v>
      </c>
      <c r="AO91" s="104">
        <v>40382</v>
      </c>
      <c r="AP91" s="72">
        <v>1</v>
      </c>
      <c r="AQ91" s="72" t="s">
        <v>3</v>
      </c>
      <c r="AR91" s="72">
        <v>1</v>
      </c>
      <c r="AS91" s="72">
        <v>0</v>
      </c>
      <c r="AT91" s="22"/>
      <c r="AU91" s="104">
        <v>40747</v>
      </c>
      <c r="AV91" s="72">
        <v>4</v>
      </c>
      <c r="AW91" s="72" t="s">
        <v>3</v>
      </c>
      <c r="AX91" s="72">
        <v>4</v>
      </c>
      <c r="AY91" s="72">
        <v>0</v>
      </c>
      <c r="AZ91" s="68"/>
      <c r="BA91" s="67">
        <v>41113</v>
      </c>
      <c r="BB91" s="68">
        <v>0</v>
      </c>
      <c r="BC91" s="68" t="s">
        <v>3</v>
      </c>
      <c r="BD91" s="68" t="s">
        <v>3</v>
      </c>
      <c r="BE91" s="68">
        <v>0</v>
      </c>
      <c r="BF91" s="68">
        <v>0</v>
      </c>
      <c r="BH91" s="67">
        <v>41478</v>
      </c>
      <c r="BI91" s="68">
        <v>9</v>
      </c>
      <c r="BJ91" s="68">
        <v>1</v>
      </c>
      <c r="BK91" s="68">
        <v>3</v>
      </c>
      <c r="BL91" s="68">
        <v>0</v>
      </c>
      <c r="BM91" s="68">
        <v>5</v>
      </c>
      <c r="BO91" s="47">
        <v>41843</v>
      </c>
      <c r="BP91" s="48">
        <v>27</v>
      </c>
      <c r="BQ91" s="48">
        <v>3</v>
      </c>
      <c r="BR91" s="48">
        <v>12</v>
      </c>
      <c r="BS91" s="48">
        <v>4</v>
      </c>
      <c r="BT91" s="48">
        <v>8</v>
      </c>
      <c r="BV91" s="47">
        <v>42208</v>
      </c>
      <c r="BW91" s="48">
        <v>63</v>
      </c>
      <c r="BX91" s="48">
        <v>13</v>
      </c>
      <c r="BY91" s="48">
        <v>27</v>
      </c>
      <c r="BZ91" s="48">
        <v>7</v>
      </c>
      <c r="CA91" s="48">
        <v>16</v>
      </c>
      <c r="CC91" s="313">
        <v>42574</v>
      </c>
      <c r="CD91" s="314">
        <v>5</v>
      </c>
      <c r="CE91" s="314">
        <v>4</v>
      </c>
      <c r="CF91" s="314" t="s">
        <v>3</v>
      </c>
      <c r="CG91" s="314">
        <v>0</v>
      </c>
      <c r="CH91" s="314">
        <v>1</v>
      </c>
      <c r="CJ91" s="946">
        <v>42939</v>
      </c>
      <c r="CK91" s="947">
        <v>7</v>
      </c>
      <c r="CL91" s="947">
        <v>6</v>
      </c>
      <c r="CM91" s="947">
        <v>1</v>
      </c>
      <c r="CN91" s="947">
        <v>0</v>
      </c>
      <c r="CO91" s="947">
        <v>0</v>
      </c>
      <c r="CQ91" s="1195">
        <v>43304</v>
      </c>
      <c r="CR91" s="1196">
        <v>3</v>
      </c>
      <c r="CS91" s="1196">
        <v>1</v>
      </c>
      <c r="CT91" s="1196">
        <v>2</v>
      </c>
      <c r="CU91" s="1196">
        <v>0</v>
      </c>
      <c r="CV91" s="1196">
        <v>0</v>
      </c>
      <c r="CX91" s="1333">
        <v>43669</v>
      </c>
      <c r="CY91" s="1334">
        <v>41</v>
      </c>
      <c r="CZ91" s="1334">
        <v>15</v>
      </c>
      <c r="DA91" s="1334">
        <v>16</v>
      </c>
      <c r="DB91" s="1334">
        <v>0</v>
      </c>
      <c r="DC91" s="1334">
        <v>10</v>
      </c>
      <c r="DE91" s="1849">
        <v>44035</v>
      </c>
      <c r="DF91" s="1850">
        <v>207</v>
      </c>
      <c r="DG91" s="1850">
        <v>74</v>
      </c>
      <c r="DH91" s="1850">
        <v>76</v>
      </c>
      <c r="DI91" s="1850">
        <v>11</v>
      </c>
      <c r="DJ91" s="1850">
        <v>46</v>
      </c>
    </row>
    <row r="92" spans="1:114" ht="14.5" x14ac:dyDescent="0.35">
      <c r="A92" s="6">
        <v>40383</v>
      </c>
      <c r="C92" s="10">
        <v>37826</v>
      </c>
      <c r="D92" s="11">
        <v>49</v>
      </c>
      <c r="E92" s="11">
        <v>5</v>
      </c>
      <c r="F92" s="11">
        <v>44</v>
      </c>
      <c r="H92" s="10">
        <v>38192</v>
      </c>
      <c r="I92" s="11">
        <v>116</v>
      </c>
      <c r="J92" s="11">
        <v>11</v>
      </c>
      <c r="K92" s="11">
        <v>105</v>
      </c>
      <c r="M92" s="7">
        <v>38557</v>
      </c>
      <c r="N92" s="8">
        <v>24</v>
      </c>
      <c r="O92" s="8">
        <v>5</v>
      </c>
      <c r="P92" s="8">
        <v>19</v>
      </c>
      <c r="R92" s="138">
        <v>38922</v>
      </c>
      <c r="S92" s="130">
        <v>8</v>
      </c>
      <c r="T92" s="130">
        <v>1</v>
      </c>
      <c r="U92" s="130">
        <v>6</v>
      </c>
      <c r="V92" s="130">
        <v>1</v>
      </c>
      <c r="X92" s="137">
        <v>39287</v>
      </c>
      <c r="Y92" s="132">
        <v>1</v>
      </c>
      <c r="Z92" s="132" t="s">
        <v>3</v>
      </c>
      <c r="AA92" s="132">
        <v>1</v>
      </c>
      <c r="AC92" s="137">
        <v>39653</v>
      </c>
      <c r="AD92" s="132">
        <v>0</v>
      </c>
      <c r="AE92" s="132" t="s">
        <v>3</v>
      </c>
      <c r="AF92" s="132">
        <v>0</v>
      </c>
      <c r="AG92" s="132">
        <v>0</v>
      </c>
      <c r="AI92" s="102">
        <v>40018</v>
      </c>
      <c r="AJ92" s="101">
        <v>0</v>
      </c>
      <c r="AK92" s="101" t="s">
        <v>3</v>
      </c>
      <c r="AL92" s="101">
        <v>0</v>
      </c>
      <c r="AM92" s="101">
        <v>0</v>
      </c>
      <c r="AO92" s="104">
        <v>40383</v>
      </c>
      <c r="AP92" s="72">
        <v>6</v>
      </c>
      <c r="AQ92" s="72" t="s">
        <v>3</v>
      </c>
      <c r="AR92" s="72">
        <v>6</v>
      </c>
      <c r="AS92" s="72">
        <v>0</v>
      </c>
      <c r="AT92" s="22"/>
      <c r="AU92" s="104">
        <v>40748</v>
      </c>
      <c r="AV92" s="72">
        <v>26</v>
      </c>
      <c r="AW92" s="72">
        <v>6</v>
      </c>
      <c r="AX92" s="72">
        <v>19</v>
      </c>
      <c r="AY92" s="72">
        <v>1</v>
      </c>
      <c r="AZ92" s="68"/>
      <c r="BA92" s="67">
        <v>41114</v>
      </c>
      <c r="BB92" s="68">
        <v>6</v>
      </c>
      <c r="BC92" s="68">
        <v>2</v>
      </c>
      <c r="BD92" s="68">
        <v>2</v>
      </c>
      <c r="BE92" s="68">
        <v>1</v>
      </c>
      <c r="BF92" s="68">
        <v>1</v>
      </c>
      <c r="BH92" s="67">
        <v>41479</v>
      </c>
      <c r="BI92" s="68">
        <v>39</v>
      </c>
      <c r="BJ92" s="68">
        <v>1</v>
      </c>
      <c r="BK92" s="68">
        <v>20</v>
      </c>
      <c r="BL92" s="68">
        <v>0</v>
      </c>
      <c r="BM92" s="68">
        <v>18</v>
      </c>
      <c r="BO92" s="47">
        <v>41844</v>
      </c>
      <c r="BP92" s="48">
        <v>54</v>
      </c>
      <c r="BQ92" s="48">
        <v>11</v>
      </c>
      <c r="BR92" s="48">
        <v>24</v>
      </c>
      <c r="BS92" s="48">
        <v>3</v>
      </c>
      <c r="BT92" s="48">
        <v>16</v>
      </c>
      <c r="BV92" s="47">
        <v>42209</v>
      </c>
      <c r="BW92" s="48">
        <v>2</v>
      </c>
      <c r="BX92" s="48" t="s">
        <v>3</v>
      </c>
      <c r="BY92" s="48" t="s">
        <v>3</v>
      </c>
      <c r="BZ92" s="48">
        <v>1</v>
      </c>
      <c r="CA92" s="48">
        <v>1</v>
      </c>
      <c r="CC92" s="313">
        <v>42575</v>
      </c>
      <c r="CD92" s="314">
        <v>11</v>
      </c>
      <c r="CE92" s="314">
        <v>2</v>
      </c>
      <c r="CF92" s="314">
        <v>6</v>
      </c>
      <c r="CG92" s="314">
        <v>0</v>
      </c>
      <c r="CH92" s="314">
        <v>3</v>
      </c>
      <c r="CJ92" s="946">
        <v>42940</v>
      </c>
      <c r="CK92" s="947">
        <v>3</v>
      </c>
      <c r="CL92" s="947">
        <v>3</v>
      </c>
      <c r="CM92" s="947" t="s">
        <v>3</v>
      </c>
      <c r="CN92" s="947">
        <v>0</v>
      </c>
      <c r="CO92" s="947">
        <v>0</v>
      </c>
      <c r="CQ92" s="1195">
        <v>43305</v>
      </c>
      <c r="CR92" s="1196">
        <v>17</v>
      </c>
      <c r="CS92" s="1196">
        <v>13</v>
      </c>
      <c r="CT92" s="1196">
        <v>3</v>
      </c>
      <c r="CU92" s="1196">
        <v>0</v>
      </c>
      <c r="CV92" s="1196">
        <v>1</v>
      </c>
      <c r="CX92" s="1333">
        <v>43670</v>
      </c>
      <c r="CY92" s="1334">
        <v>112</v>
      </c>
      <c r="CZ92" s="1334">
        <v>26</v>
      </c>
      <c r="DA92" s="1334">
        <v>47</v>
      </c>
      <c r="DB92" s="1334">
        <v>14</v>
      </c>
      <c r="DC92" s="1334">
        <v>25</v>
      </c>
      <c r="DE92" s="1849">
        <v>44036</v>
      </c>
      <c r="DF92" s="1850">
        <v>11</v>
      </c>
      <c r="DG92" s="1850">
        <v>4</v>
      </c>
      <c r="DH92" s="1850">
        <v>2</v>
      </c>
      <c r="DI92" s="1850">
        <v>0</v>
      </c>
      <c r="DJ92" s="1850">
        <v>5</v>
      </c>
    </row>
    <row r="93" spans="1:114" ht="14.5" x14ac:dyDescent="0.35">
      <c r="A93" s="6">
        <v>40384</v>
      </c>
      <c r="H93" s="10">
        <v>38193</v>
      </c>
      <c r="I93" s="11">
        <v>9</v>
      </c>
      <c r="J93" s="11">
        <v>2</v>
      </c>
      <c r="K93" s="11">
        <v>7</v>
      </c>
      <c r="M93" s="7">
        <v>38558</v>
      </c>
      <c r="N93" s="8">
        <v>148</v>
      </c>
      <c r="O93" s="8">
        <v>37</v>
      </c>
      <c r="P93" s="8">
        <v>111</v>
      </c>
      <c r="R93" s="138">
        <v>38923</v>
      </c>
      <c r="S93" s="130">
        <v>85</v>
      </c>
      <c r="T93" s="130">
        <v>4</v>
      </c>
      <c r="U93" s="130">
        <v>74</v>
      </c>
      <c r="V93" s="130">
        <v>7</v>
      </c>
      <c r="X93" s="137">
        <v>39288</v>
      </c>
      <c r="Y93" s="132">
        <v>13</v>
      </c>
      <c r="Z93" s="132" t="s">
        <v>3</v>
      </c>
      <c r="AA93" s="132">
        <v>1</v>
      </c>
      <c r="AC93" s="137">
        <v>39654</v>
      </c>
      <c r="AD93" s="132">
        <v>9</v>
      </c>
      <c r="AE93" s="132" t="s">
        <v>3</v>
      </c>
      <c r="AF93" s="132">
        <v>7</v>
      </c>
      <c r="AG93" s="132">
        <v>2</v>
      </c>
      <c r="AI93" s="102">
        <v>40019</v>
      </c>
      <c r="AJ93" s="101">
        <v>7</v>
      </c>
      <c r="AK93" s="101" t="s">
        <v>3</v>
      </c>
      <c r="AL93" s="101">
        <v>7</v>
      </c>
      <c r="AM93" s="101">
        <v>0</v>
      </c>
      <c r="AO93" s="104">
        <v>40384</v>
      </c>
      <c r="AP93" s="72">
        <v>27</v>
      </c>
      <c r="AQ93" s="72">
        <v>8</v>
      </c>
      <c r="AR93" s="72">
        <v>13</v>
      </c>
      <c r="AS93" s="72">
        <v>6</v>
      </c>
      <c r="AT93" s="22"/>
      <c r="AU93" s="104">
        <v>40749</v>
      </c>
      <c r="AV93" s="72">
        <v>1</v>
      </c>
      <c r="AW93" s="72" t="s">
        <v>3</v>
      </c>
      <c r="AX93" s="72">
        <v>1</v>
      </c>
      <c r="AY93" s="72">
        <v>0</v>
      </c>
      <c r="AZ93" s="68"/>
      <c r="BA93" s="67">
        <v>41115</v>
      </c>
      <c r="BB93" s="68">
        <v>74</v>
      </c>
      <c r="BC93" s="68">
        <v>20</v>
      </c>
      <c r="BD93" s="68">
        <v>42</v>
      </c>
      <c r="BE93" s="68">
        <v>2</v>
      </c>
      <c r="BF93" s="68">
        <v>10</v>
      </c>
      <c r="BH93" s="67">
        <v>41480</v>
      </c>
      <c r="BI93" s="68">
        <v>206</v>
      </c>
      <c r="BJ93" s="68">
        <v>8</v>
      </c>
      <c r="BK93" s="68">
        <v>89</v>
      </c>
      <c r="BL93" s="68">
        <v>5</v>
      </c>
      <c r="BM93" s="68">
        <v>104</v>
      </c>
      <c r="BO93" s="47">
        <v>41845</v>
      </c>
      <c r="BP93" s="48">
        <v>1</v>
      </c>
      <c r="BQ93" s="48" t="s">
        <v>3</v>
      </c>
      <c r="BR93" s="48">
        <v>1</v>
      </c>
      <c r="BS93" s="48">
        <v>0</v>
      </c>
      <c r="BT93" s="48">
        <v>0</v>
      </c>
      <c r="BV93" s="47">
        <v>42210</v>
      </c>
      <c r="BW93" s="48">
        <v>6</v>
      </c>
      <c r="BX93" s="48">
        <v>1</v>
      </c>
      <c r="BY93" s="48">
        <v>4</v>
      </c>
      <c r="BZ93" s="48">
        <v>1</v>
      </c>
      <c r="CA93" s="48">
        <v>0</v>
      </c>
      <c r="CC93" s="313">
        <v>42576</v>
      </c>
      <c r="CD93" s="314">
        <v>0</v>
      </c>
      <c r="CE93" s="314" t="s">
        <v>3</v>
      </c>
      <c r="CF93" s="314" t="s">
        <v>3</v>
      </c>
      <c r="CG93" s="314">
        <v>0</v>
      </c>
      <c r="CH93" s="314">
        <v>0</v>
      </c>
      <c r="CJ93" s="946">
        <v>42941</v>
      </c>
      <c r="CK93" s="947">
        <v>5</v>
      </c>
      <c r="CL93" s="947">
        <v>4</v>
      </c>
      <c r="CM93" s="947">
        <v>1</v>
      </c>
      <c r="CN93" s="947">
        <v>0</v>
      </c>
      <c r="CO93" s="947">
        <v>0</v>
      </c>
      <c r="CQ93" s="1195">
        <v>43306</v>
      </c>
      <c r="CR93" s="1196">
        <v>74</v>
      </c>
      <c r="CS93" s="1196">
        <v>66</v>
      </c>
      <c r="CT93" s="1196">
        <v>8</v>
      </c>
      <c r="CU93" s="1196">
        <v>0</v>
      </c>
      <c r="CV93" s="1196">
        <v>0</v>
      </c>
      <c r="CX93" s="1333">
        <v>43671</v>
      </c>
      <c r="CY93" s="1334">
        <v>15</v>
      </c>
      <c r="CZ93" s="1334">
        <v>5</v>
      </c>
      <c r="DA93" s="1334">
        <v>3</v>
      </c>
      <c r="DB93" s="1334">
        <v>2</v>
      </c>
      <c r="DC93" s="1334">
        <v>5</v>
      </c>
      <c r="DE93" s="1849">
        <v>44037</v>
      </c>
      <c r="DF93" s="1850">
        <v>49</v>
      </c>
      <c r="DG93" s="1850">
        <v>15</v>
      </c>
      <c r="DH93" s="1850">
        <v>21</v>
      </c>
      <c r="DI93" s="1850">
        <v>3</v>
      </c>
      <c r="DJ93" s="1850">
        <v>10</v>
      </c>
    </row>
    <row r="94" spans="1:114" ht="14.5" x14ac:dyDescent="0.35">
      <c r="A94" s="6">
        <v>40385</v>
      </c>
      <c r="C94" s="10">
        <v>37828</v>
      </c>
      <c r="D94" s="11">
        <v>163</v>
      </c>
      <c r="E94" s="11">
        <v>7</v>
      </c>
      <c r="F94" s="11">
        <v>156</v>
      </c>
      <c r="H94" s="10">
        <v>38194</v>
      </c>
      <c r="I94" s="11">
        <v>50</v>
      </c>
      <c r="J94" s="11">
        <v>2</v>
      </c>
      <c r="K94" s="11">
        <v>48</v>
      </c>
      <c r="M94" s="7">
        <v>38559</v>
      </c>
      <c r="N94" s="8">
        <v>314</v>
      </c>
      <c r="O94" s="8">
        <v>74</v>
      </c>
      <c r="P94" s="8">
        <v>240</v>
      </c>
      <c r="R94" s="138">
        <v>38924</v>
      </c>
      <c r="S94" s="130">
        <v>153</v>
      </c>
      <c r="T94" s="130">
        <v>25</v>
      </c>
      <c r="U94" s="130">
        <v>122</v>
      </c>
      <c r="V94" s="130">
        <v>6</v>
      </c>
      <c r="X94" s="137">
        <v>39289</v>
      </c>
      <c r="Y94" s="132">
        <v>60</v>
      </c>
      <c r="Z94" s="132">
        <v>5</v>
      </c>
      <c r="AA94" s="132">
        <v>2</v>
      </c>
      <c r="AC94" s="137">
        <v>39655</v>
      </c>
      <c r="AD94" s="132">
        <v>30</v>
      </c>
      <c r="AE94" s="132" t="s">
        <v>3</v>
      </c>
      <c r="AF94" s="132">
        <v>28</v>
      </c>
      <c r="AG94" s="132">
        <v>2</v>
      </c>
      <c r="AI94" s="102">
        <v>40020</v>
      </c>
      <c r="AJ94" s="101">
        <v>20</v>
      </c>
      <c r="AK94" s="101">
        <v>1</v>
      </c>
      <c r="AL94" s="101">
        <v>19</v>
      </c>
      <c r="AM94" s="101">
        <v>0</v>
      </c>
      <c r="AO94" s="104">
        <v>40385</v>
      </c>
      <c r="AP94" s="72">
        <v>1</v>
      </c>
      <c r="AQ94" s="72" t="s">
        <v>3</v>
      </c>
      <c r="AR94" s="72">
        <v>1</v>
      </c>
      <c r="AS94" s="72">
        <v>0</v>
      </c>
      <c r="AT94" s="22"/>
      <c r="AU94" s="104">
        <v>40750</v>
      </c>
      <c r="AV94" s="72">
        <v>3</v>
      </c>
      <c r="AW94" s="72" t="s">
        <v>3</v>
      </c>
      <c r="AX94" s="72">
        <v>3</v>
      </c>
      <c r="AY94" s="72">
        <v>0</v>
      </c>
      <c r="AZ94" s="68"/>
      <c r="BA94" s="67">
        <v>41116</v>
      </c>
      <c r="BB94" s="68">
        <v>3</v>
      </c>
      <c r="BC94" s="68" t="s">
        <v>3</v>
      </c>
      <c r="BD94" s="68">
        <v>1</v>
      </c>
      <c r="BE94" s="68">
        <v>1</v>
      </c>
      <c r="BF94" s="68">
        <v>1</v>
      </c>
      <c r="BH94" s="67">
        <v>41481</v>
      </c>
      <c r="BI94" s="68">
        <v>9</v>
      </c>
      <c r="BJ94" s="68">
        <v>1</v>
      </c>
      <c r="BK94" s="68">
        <v>3</v>
      </c>
      <c r="BL94" s="68">
        <v>0</v>
      </c>
      <c r="BM94" s="68">
        <v>5</v>
      </c>
      <c r="BO94" s="47">
        <v>41846</v>
      </c>
      <c r="BP94" s="48">
        <v>19</v>
      </c>
      <c r="BQ94" s="48" t="s">
        <v>3</v>
      </c>
      <c r="BR94" s="48">
        <v>8</v>
      </c>
      <c r="BS94" s="48">
        <v>3</v>
      </c>
      <c r="BT94" s="48">
        <v>8</v>
      </c>
      <c r="BV94" s="47">
        <v>42211</v>
      </c>
      <c r="BW94" s="48">
        <v>48</v>
      </c>
      <c r="BX94" s="48">
        <v>9</v>
      </c>
      <c r="BY94" s="48">
        <v>23</v>
      </c>
      <c r="BZ94" s="48">
        <v>5</v>
      </c>
      <c r="CA94" s="48">
        <v>11</v>
      </c>
      <c r="CC94" s="313">
        <v>42577</v>
      </c>
      <c r="CD94" s="314">
        <v>2</v>
      </c>
      <c r="CE94" s="314">
        <v>1</v>
      </c>
      <c r="CF94" s="314">
        <v>1</v>
      </c>
      <c r="CG94" s="314">
        <v>0</v>
      </c>
      <c r="CH94" s="314">
        <v>0</v>
      </c>
      <c r="CJ94" s="946">
        <v>42942</v>
      </c>
      <c r="CK94" s="947">
        <v>3</v>
      </c>
      <c r="CL94" s="947">
        <v>3</v>
      </c>
      <c r="CM94" s="947" t="s">
        <v>3</v>
      </c>
      <c r="CN94" s="947">
        <v>0</v>
      </c>
      <c r="CO94" s="947">
        <v>0</v>
      </c>
      <c r="CQ94" s="1195">
        <v>43307</v>
      </c>
      <c r="CR94" s="1196">
        <v>4</v>
      </c>
      <c r="CS94" s="1196">
        <v>3</v>
      </c>
      <c r="CT94" s="1196">
        <v>1</v>
      </c>
      <c r="CU94" s="1196">
        <v>0</v>
      </c>
      <c r="CV94" s="1196">
        <v>0</v>
      </c>
      <c r="CX94" s="1333">
        <v>43672</v>
      </c>
      <c r="CY94" s="1334">
        <v>35</v>
      </c>
      <c r="CZ94" s="1334">
        <v>14</v>
      </c>
      <c r="DA94" s="1334">
        <v>11</v>
      </c>
      <c r="DB94" s="1334">
        <v>5</v>
      </c>
      <c r="DC94" s="1334">
        <v>5</v>
      </c>
      <c r="DE94" s="1849">
        <v>44038</v>
      </c>
      <c r="DF94" s="1850">
        <v>189</v>
      </c>
      <c r="DG94" s="1850">
        <v>71</v>
      </c>
      <c r="DH94" s="1850">
        <v>72</v>
      </c>
      <c r="DI94" s="1850">
        <v>9</v>
      </c>
      <c r="DJ94" s="1850">
        <v>37</v>
      </c>
    </row>
    <row r="95" spans="1:114" ht="14.5" x14ac:dyDescent="0.35">
      <c r="A95" s="6">
        <v>40386</v>
      </c>
      <c r="C95" s="10">
        <v>37829</v>
      </c>
      <c r="D95" s="11">
        <v>35</v>
      </c>
      <c r="E95" s="11">
        <v>1</v>
      </c>
      <c r="F95" s="11">
        <v>34</v>
      </c>
      <c r="H95" s="10">
        <v>38195</v>
      </c>
      <c r="I95" s="11">
        <v>86</v>
      </c>
      <c r="J95" s="11">
        <v>5</v>
      </c>
      <c r="K95" s="11">
        <v>81</v>
      </c>
      <c r="M95" s="7">
        <v>38560</v>
      </c>
      <c r="N95" s="8">
        <v>16</v>
      </c>
      <c r="O95" s="8">
        <v>2</v>
      </c>
      <c r="P95" s="8">
        <v>14</v>
      </c>
      <c r="R95" s="138">
        <v>38925</v>
      </c>
      <c r="S95" s="130">
        <v>7</v>
      </c>
      <c r="T95" s="130">
        <v>2</v>
      </c>
      <c r="U95" s="130">
        <v>3</v>
      </c>
      <c r="V95" s="130">
        <v>2</v>
      </c>
      <c r="X95" s="137">
        <v>39290</v>
      </c>
      <c r="Y95" s="132">
        <v>1</v>
      </c>
      <c r="Z95" s="132">
        <v>1</v>
      </c>
      <c r="AA95" s="132">
        <v>0</v>
      </c>
      <c r="AC95" s="137">
        <v>39656</v>
      </c>
      <c r="AD95" s="132">
        <v>0</v>
      </c>
      <c r="AE95" s="132" t="s">
        <v>3</v>
      </c>
      <c r="AF95" s="132">
        <v>0</v>
      </c>
      <c r="AG95" s="132">
        <v>0</v>
      </c>
      <c r="AI95" s="102">
        <v>40021</v>
      </c>
      <c r="AJ95" s="101">
        <v>0</v>
      </c>
      <c r="AK95" s="101" t="s">
        <v>3</v>
      </c>
      <c r="AL95" s="101">
        <v>0</v>
      </c>
      <c r="AM95" s="101">
        <v>0</v>
      </c>
      <c r="AO95" s="104">
        <v>40386</v>
      </c>
      <c r="AP95" s="72">
        <v>9</v>
      </c>
      <c r="AQ95" s="72" t="s">
        <v>3</v>
      </c>
      <c r="AR95" s="72">
        <v>7</v>
      </c>
      <c r="AS95" s="72">
        <v>2</v>
      </c>
      <c r="AT95" s="22"/>
      <c r="AU95" s="104">
        <v>40751</v>
      </c>
      <c r="AV95" s="72">
        <v>14</v>
      </c>
      <c r="AW95" s="72">
        <v>2</v>
      </c>
      <c r="AX95" s="72">
        <v>11</v>
      </c>
      <c r="AY95" s="72">
        <v>1</v>
      </c>
      <c r="AZ95" s="68"/>
      <c r="BA95" s="67">
        <v>41117</v>
      </c>
      <c r="BB95" s="68">
        <v>8</v>
      </c>
      <c r="BC95" s="68">
        <v>2</v>
      </c>
      <c r="BD95" s="68">
        <v>2</v>
      </c>
      <c r="BE95" s="68">
        <v>0</v>
      </c>
      <c r="BF95" s="68">
        <v>4</v>
      </c>
      <c r="BH95" s="67">
        <v>41482</v>
      </c>
      <c r="BI95" s="68">
        <v>28</v>
      </c>
      <c r="BJ95" s="68">
        <v>2</v>
      </c>
      <c r="BK95" s="68">
        <v>10</v>
      </c>
      <c r="BL95" s="68">
        <v>1</v>
      </c>
      <c r="BM95" s="68">
        <v>15</v>
      </c>
      <c r="BO95" s="47">
        <v>41847</v>
      </c>
      <c r="BP95" s="48">
        <v>77</v>
      </c>
      <c r="BQ95" s="48">
        <v>14</v>
      </c>
      <c r="BR95" s="48">
        <v>29</v>
      </c>
      <c r="BS95" s="48">
        <v>7</v>
      </c>
      <c r="BT95" s="48">
        <v>27</v>
      </c>
      <c r="BV95" s="47">
        <v>42212</v>
      </c>
      <c r="BW95" s="48">
        <v>1</v>
      </c>
      <c r="BX95" s="48" t="s">
        <v>3</v>
      </c>
      <c r="BY95" s="48" t="s">
        <v>3</v>
      </c>
      <c r="BZ95" s="48">
        <v>0</v>
      </c>
      <c r="CA95" s="48">
        <v>1</v>
      </c>
      <c r="CC95" s="313">
        <v>42578</v>
      </c>
      <c r="CD95" s="314">
        <v>13</v>
      </c>
      <c r="CE95" s="314">
        <v>4</v>
      </c>
      <c r="CF95" s="314">
        <v>8</v>
      </c>
      <c r="CG95" s="314">
        <v>0</v>
      </c>
      <c r="CH95" s="314">
        <v>1</v>
      </c>
      <c r="CJ95" s="946">
        <v>42943</v>
      </c>
      <c r="CK95" s="947">
        <v>1</v>
      </c>
      <c r="CL95" s="947" t="s">
        <v>3</v>
      </c>
      <c r="CM95" s="947">
        <v>1</v>
      </c>
      <c r="CN95" s="947">
        <v>0</v>
      </c>
      <c r="CO95" s="947">
        <v>0</v>
      </c>
      <c r="CQ95" s="1195">
        <v>43308</v>
      </c>
      <c r="CR95" s="1217" t="s">
        <v>448</v>
      </c>
      <c r="CS95" s="1203"/>
      <c r="CT95" s="1203"/>
      <c r="CU95" s="1203"/>
      <c r="CV95" s="1203"/>
      <c r="CX95" s="1333">
        <v>43673</v>
      </c>
      <c r="CY95" s="1334">
        <v>124</v>
      </c>
      <c r="CZ95" s="1334">
        <v>29</v>
      </c>
      <c r="DA95" s="1334">
        <v>56</v>
      </c>
      <c r="DB95" s="1334">
        <v>11</v>
      </c>
      <c r="DC95" s="1334">
        <v>28</v>
      </c>
      <c r="DE95" s="1849">
        <v>44039</v>
      </c>
      <c r="DF95" s="1850">
        <v>5</v>
      </c>
      <c r="DG95" s="1850">
        <v>1</v>
      </c>
      <c r="DH95" s="1850">
        <v>1</v>
      </c>
      <c r="DI95" s="1850">
        <v>0</v>
      </c>
      <c r="DJ95" s="1850">
        <v>3</v>
      </c>
    </row>
    <row r="96" spans="1:114" ht="14.5" x14ac:dyDescent="0.35">
      <c r="A96" s="6">
        <v>40387</v>
      </c>
      <c r="H96" s="10">
        <v>38196</v>
      </c>
      <c r="I96" s="11">
        <v>5</v>
      </c>
      <c r="J96" s="11">
        <v>1</v>
      </c>
      <c r="K96" s="11">
        <v>4</v>
      </c>
      <c r="M96" s="7">
        <v>38561</v>
      </c>
      <c r="N96" s="8">
        <v>66</v>
      </c>
      <c r="O96" s="8">
        <v>7</v>
      </c>
      <c r="P96" s="8">
        <v>59</v>
      </c>
      <c r="R96" s="138">
        <v>38926</v>
      </c>
      <c r="S96" s="130">
        <v>51</v>
      </c>
      <c r="T96" s="130">
        <v>7</v>
      </c>
      <c r="U96" s="130">
        <v>41</v>
      </c>
      <c r="V96" s="130">
        <v>3</v>
      </c>
      <c r="X96" s="137">
        <v>39291</v>
      </c>
      <c r="Y96" s="132">
        <v>13</v>
      </c>
      <c r="Z96" s="132" t="s">
        <v>3</v>
      </c>
      <c r="AA96" s="132">
        <v>7</v>
      </c>
      <c r="AC96" s="137">
        <v>39657</v>
      </c>
      <c r="AD96" s="132">
        <v>3</v>
      </c>
      <c r="AE96" s="132" t="s">
        <v>3</v>
      </c>
      <c r="AF96" s="132">
        <v>3</v>
      </c>
      <c r="AG96" s="132">
        <v>0</v>
      </c>
      <c r="AI96" s="102">
        <v>40022</v>
      </c>
      <c r="AJ96" s="101">
        <v>1</v>
      </c>
      <c r="AK96" s="101" t="s">
        <v>3</v>
      </c>
      <c r="AL96" s="101">
        <v>1</v>
      </c>
      <c r="AM96" s="101">
        <v>0</v>
      </c>
      <c r="AO96" s="104">
        <v>40387</v>
      </c>
      <c r="AP96" s="72">
        <v>11</v>
      </c>
      <c r="AQ96" s="72">
        <v>2</v>
      </c>
      <c r="AR96" s="72">
        <v>8</v>
      </c>
      <c r="AS96" s="72">
        <v>1</v>
      </c>
      <c r="AT96" s="22"/>
      <c r="AU96" s="104">
        <v>40752</v>
      </c>
      <c r="AV96" s="72">
        <v>0</v>
      </c>
      <c r="AW96" s="72" t="s">
        <v>3</v>
      </c>
      <c r="AX96" s="72">
        <v>0</v>
      </c>
      <c r="AY96" s="72">
        <v>0</v>
      </c>
      <c r="AZ96" s="68"/>
      <c r="BA96" s="67">
        <v>41118</v>
      </c>
      <c r="BB96" s="68">
        <v>78</v>
      </c>
      <c r="BC96" s="68">
        <v>20</v>
      </c>
      <c r="BD96" s="68">
        <v>36</v>
      </c>
      <c r="BE96" s="68">
        <v>5</v>
      </c>
      <c r="BF96" s="68">
        <v>17</v>
      </c>
      <c r="BH96" s="67">
        <v>41483</v>
      </c>
      <c r="BI96" s="68">
        <v>223</v>
      </c>
      <c r="BJ96" s="68">
        <v>11</v>
      </c>
      <c r="BK96" s="68">
        <v>79</v>
      </c>
      <c r="BL96" s="68">
        <v>11</v>
      </c>
      <c r="BM96" s="68">
        <v>122</v>
      </c>
      <c r="BO96" s="47">
        <v>41848</v>
      </c>
      <c r="BP96" s="48">
        <v>3</v>
      </c>
      <c r="BQ96" s="48" t="s">
        <v>3</v>
      </c>
      <c r="BR96" s="48">
        <v>1</v>
      </c>
      <c r="BS96" s="48">
        <v>0</v>
      </c>
      <c r="BT96" s="48">
        <v>2</v>
      </c>
      <c r="BV96" s="47">
        <v>42213</v>
      </c>
      <c r="BW96" s="48">
        <v>4</v>
      </c>
      <c r="BX96" s="48" t="s">
        <v>3</v>
      </c>
      <c r="BY96" s="48">
        <v>1</v>
      </c>
      <c r="BZ96" s="48">
        <v>1</v>
      </c>
      <c r="CA96" s="48">
        <v>2</v>
      </c>
      <c r="CC96" s="313">
        <v>42579</v>
      </c>
      <c r="CD96" s="314">
        <v>0</v>
      </c>
      <c r="CE96" s="314" t="s">
        <v>3</v>
      </c>
      <c r="CF96" s="314" t="s">
        <v>3</v>
      </c>
      <c r="CG96" s="314">
        <v>0</v>
      </c>
      <c r="CH96" s="314">
        <v>0</v>
      </c>
      <c r="CJ96" s="946">
        <v>42944</v>
      </c>
      <c r="CK96" s="947">
        <v>0</v>
      </c>
      <c r="CL96" s="947" t="s">
        <v>3</v>
      </c>
      <c r="CM96" s="947" t="s">
        <v>3</v>
      </c>
      <c r="CN96" s="947">
        <v>0</v>
      </c>
      <c r="CO96" s="947">
        <v>0</v>
      </c>
      <c r="CQ96" s="1195">
        <v>43309</v>
      </c>
      <c r="CR96" s="1217" t="s">
        <v>448</v>
      </c>
      <c r="CS96" s="1203"/>
      <c r="CT96" s="1203"/>
      <c r="CU96" s="1203"/>
      <c r="CV96" s="1203"/>
      <c r="CX96" s="1333">
        <v>43674</v>
      </c>
      <c r="CY96" s="1334">
        <v>7</v>
      </c>
      <c r="CZ96" s="1334">
        <v>1</v>
      </c>
      <c r="DA96" s="1334">
        <v>4</v>
      </c>
      <c r="DB96" s="1334">
        <v>1</v>
      </c>
      <c r="DC96" s="1334">
        <v>1</v>
      </c>
      <c r="DE96" s="1849">
        <v>44040</v>
      </c>
      <c r="DF96" s="1850">
        <v>58</v>
      </c>
      <c r="DG96" s="1850">
        <v>21</v>
      </c>
      <c r="DH96" s="1850">
        <v>17</v>
      </c>
      <c r="DI96" s="1850">
        <v>5</v>
      </c>
      <c r="DJ96" s="1850">
        <v>15</v>
      </c>
    </row>
    <row r="97" spans="1:122" ht="14.5" x14ac:dyDescent="0.35">
      <c r="A97" s="6">
        <v>40388</v>
      </c>
      <c r="C97" s="10">
        <v>37831</v>
      </c>
      <c r="D97" s="11">
        <v>157</v>
      </c>
      <c r="E97" s="11">
        <v>6</v>
      </c>
      <c r="F97" s="11">
        <v>151</v>
      </c>
      <c r="H97" s="10">
        <v>38197</v>
      </c>
      <c r="I97" s="11">
        <v>55</v>
      </c>
      <c r="J97" s="11">
        <v>5</v>
      </c>
      <c r="K97" s="11">
        <v>50</v>
      </c>
      <c r="M97" s="7">
        <v>38562</v>
      </c>
      <c r="N97" s="8">
        <v>269</v>
      </c>
      <c r="O97" s="8">
        <v>57</v>
      </c>
      <c r="P97" s="8">
        <v>212</v>
      </c>
      <c r="R97" s="138">
        <v>38927</v>
      </c>
      <c r="S97" s="130">
        <v>120</v>
      </c>
      <c r="T97" s="130">
        <v>9</v>
      </c>
      <c r="U97" s="130">
        <v>109</v>
      </c>
      <c r="V97" s="130">
        <v>2</v>
      </c>
      <c r="X97" s="137">
        <v>39292</v>
      </c>
      <c r="Y97" s="132">
        <v>59</v>
      </c>
      <c r="Z97" s="132">
        <v>7</v>
      </c>
      <c r="AA97" s="132">
        <v>5</v>
      </c>
      <c r="AC97" s="137">
        <v>39658</v>
      </c>
      <c r="AD97" s="132">
        <v>40</v>
      </c>
      <c r="AE97" s="132">
        <v>2</v>
      </c>
      <c r="AF97" s="132">
        <v>16</v>
      </c>
      <c r="AG97" s="132">
        <v>22</v>
      </c>
      <c r="AI97" s="102">
        <v>40023</v>
      </c>
      <c r="AJ97" s="101">
        <v>24</v>
      </c>
      <c r="AK97" s="101">
        <v>3</v>
      </c>
      <c r="AL97" s="101">
        <v>11</v>
      </c>
      <c r="AM97" s="101">
        <v>10</v>
      </c>
      <c r="AO97" s="104">
        <v>40388</v>
      </c>
      <c r="AP97" s="72">
        <v>0</v>
      </c>
      <c r="AQ97" s="72" t="s">
        <v>3</v>
      </c>
      <c r="AR97" s="72">
        <v>0</v>
      </c>
      <c r="AS97" s="72">
        <v>0</v>
      </c>
      <c r="AT97" s="22"/>
      <c r="AU97" s="104">
        <v>40753</v>
      </c>
      <c r="AV97" s="72">
        <v>5</v>
      </c>
      <c r="AW97" s="72" t="s">
        <v>3</v>
      </c>
      <c r="AX97" s="72">
        <v>5</v>
      </c>
      <c r="AY97" s="72">
        <v>0</v>
      </c>
      <c r="AZ97" s="68"/>
      <c r="BA97" s="67">
        <v>41119</v>
      </c>
      <c r="BB97" s="68">
        <v>1</v>
      </c>
      <c r="BC97" s="68" t="s">
        <v>3</v>
      </c>
      <c r="BD97" s="68" t="s">
        <v>3</v>
      </c>
      <c r="BE97" s="68">
        <v>0</v>
      </c>
      <c r="BF97" s="68">
        <v>1</v>
      </c>
      <c r="BH97" s="67">
        <v>41484</v>
      </c>
      <c r="BI97" s="68">
        <v>6</v>
      </c>
      <c r="BJ97" s="68" t="s">
        <v>3</v>
      </c>
      <c r="BK97" s="68">
        <v>2</v>
      </c>
      <c r="BL97" s="68">
        <v>0</v>
      </c>
      <c r="BM97" s="68">
        <v>4</v>
      </c>
      <c r="BO97" s="47">
        <v>41849</v>
      </c>
      <c r="BP97" s="48">
        <v>1</v>
      </c>
      <c r="BQ97" s="48" t="s">
        <v>3</v>
      </c>
      <c r="BR97" s="48" t="s">
        <v>3</v>
      </c>
      <c r="BS97" s="48">
        <v>1</v>
      </c>
      <c r="BT97" s="48">
        <v>0</v>
      </c>
      <c r="BV97" s="47">
        <v>42214</v>
      </c>
      <c r="BW97" s="48">
        <v>35</v>
      </c>
      <c r="BX97" s="48">
        <v>3</v>
      </c>
      <c r="BY97" s="48">
        <v>20</v>
      </c>
      <c r="BZ97" s="48">
        <v>1</v>
      </c>
      <c r="CA97" s="48">
        <v>11</v>
      </c>
      <c r="CC97" s="313">
        <v>42580</v>
      </c>
      <c r="CD97" s="314">
        <v>3</v>
      </c>
      <c r="CE97" s="314">
        <v>1</v>
      </c>
      <c r="CF97" s="314">
        <v>1</v>
      </c>
      <c r="CG97" s="314">
        <v>0</v>
      </c>
      <c r="CH97" s="314">
        <v>1</v>
      </c>
      <c r="CJ97" s="946">
        <v>42945</v>
      </c>
      <c r="CK97" s="999">
        <v>11</v>
      </c>
      <c r="CL97" s="947">
        <v>8</v>
      </c>
      <c r="CM97" s="947">
        <v>3</v>
      </c>
      <c r="CN97" s="947">
        <v>0</v>
      </c>
      <c r="CO97" s="947">
        <v>0</v>
      </c>
      <c r="CQ97" s="1195">
        <v>43310</v>
      </c>
      <c r="CR97" s="1196">
        <v>3</v>
      </c>
      <c r="CS97" s="1196">
        <v>2</v>
      </c>
      <c r="CT97" s="1196">
        <v>1</v>
      </c>
      <c r="CU97" s="1196">
        <v>0</v>
      </c>
      <c r="CV97" s="1196">
        <v>0</v>
      </c>
      <c r="CX97" s="1333">
        <v>43675</v>
      </c>
      <c r="CY97" s="1334">
        <v>21</v>
      </c>
      <c r="CZ97" s="1334" t="s">
        <v>3</v>
      </c>
      <c r="DA97" s="1334">
        <v>13</v>
      </c>
      <c r="DB97" s="1334">
        <v>2</v>
      </c>
      <c r="DC97" s="1334">
        <v>6</v>
      </c>
      <c r="DE97" s="1849">
        <v>44041</v>
      </c>
      <c r="DF97" s="1850">
        <v>115</v>
      </c>
      <c r="DG97" s="1850">
        <v>37</v>
      </c>
      <c r="DH97" s="1850">
        <v>49</v>
      </c>
      <c r="DI97" s="1850">
        <v>10</v>
      </c>
      <c r="DJ97" s="1850">
        <v>19</v>
      </c>
    </row>
    <row r="98" spans="1:122" ht="14.5" x14ac:dyDescent="0.35">
      <c r="A98" s="6">
        <v>40389</v>
      </c>
      <c r="C98" s="10">
        <v>37832</v>
      </c>
      <c r="D98" s="11">
        <v>19</v>
      </c>
      <c r="E98" s="11">
        <v>1</v>
      </c>
      <c r="F98" s="11">
        <v>18</v>
      </c>
      <c r="H98" s="10">
        <v>38198</v>
      </c>
      <c r="I98" s="11">
        <v>64</v>
      </c>
      <c r="J98" s="11">
        <v>7</v>
      </c>
      <c r="K98" s="11">
        <v>57</v>
      </c>
      <c r="M98" s="7">
        <v>38563</v>
      </c>
      <c r="N98" s="8">
        <v>20</v>
      </c>
      <c r="O98" s="8">
        <v>2</v>
      </c>
      <c r="P98" s="8">
        <v>18</v>
      </c>
      <c r="R98" s="138">
        <v>38928</v>
      </c>
      <c r="S98" s="130">
        <v>11</v>
      </c>
      <c r="T98" s="130">
        <v>2</v>
      </c>
      <c r="U98" s="130">
        <v>9</v>
      </c>
      <c r="V98" s="130">
        <v>0</v>
      </c>
      <c r="X98" s="137">
        <v>39293</v>
      </c>
      <c r="Y98" s="132">
        <v>0</v>
      </c>
      <c r="Z98" s="132" t="s">
        <v>3</v>
      </c>
      <c r="AA98" s="132">
        <v>0</v>
      </c>
      <c r="AC98" s="137">
        <v>39659</v>
      </c>
      <c r="AD98" s="132">
        <v>0</v>
      </c>
      <c r="AE98" s="132" t="s">
        <v>3</v>
      </c>
      <c r="AF98" s="132">
        <v>0</v>
      </c>
      <c r="AG98" s="132">
        <v>0</v>
      </c>
      <c r="AI98" s="102">
        <v>40024</v>
      </c>
      <c r="AJ98" s="101">
        <v>0</v>
      </c>
      <c r="AK98" s="101" t="s">
        <v>3</v>
      </c>
      <c r="AL98" s="101">
        <v>0</v>
      </c>
      <c r="AM98" s="101">
        <v>0</v>
      </c>
      <c r="AO98" s="104">
        <v>40389</v>
      </c>
      <c r="AP98" s="72">
        <v>5</v>
      </c>
      <c r="AQ98" s="72" t="s">
        <v>3</v>
      </c>
      <c r="AR98" s="72">
        <v>4</v>
      </c>
      <c r="AS98" s="72">
        <v>1</v>
      </c>
      <c r="AT98" s="22"/>
      <c r="AU98" s="104">
        <v>40754</v>
      </c>
      <c r="AV98" s="72">
        <v>17</v>
      </c>
      <c r="AW98" s="72">
        <v>3</v>
      </c>
      <c r="AX98" s="72">
        <v>14</v>
      </c>
      <c r="AY98" s="72">
        <v>0</v>
      </c>
      <c r="AZ98" s="68"/>
      <c r="BA98" s="67">
        <v>41120</v>
      </c>
      <c r="BB98" s="68">
        <v>8</v>
      </c>
      <c r="BC98" s="68">
        <v>2</v>
      </c>
      <c r="BD98" s="68">
        <v>2</v>
      </c>
      <c r="BE98" s="68">
        <v>2</v>
      </c>
      <c r="BF98" s="68">
        <v>2</v>
      </c>
      <c r="BH98" s="67">
        <v>41485</v>
      </c>
      <c r="BI98" s="68">
        <v>30</v>
      </c>
      <c r="BJ98" s="68">
        <v>3</v>
      </c>
      <c r="BK98" s="68">
        <v>11</v>
      </c>
      <c r="BL98" s="68">
        <v>1</v>
      </c>
      <c r="BM98" s="68">
        <v>15</v>
      </c>
      <c r="BO98" s="47">
        <v>41850</v>
      </c>
      <c r="BP98" s="48">
        <v>58</v>
      </c>
      <c r="BQ98" s="48">
        <v>11</v>
      </c>
      <c r="BR98" s="48">
        <v>25</v>
      </c>
      <c r="BS98" s="48">
        <v>3</v>
      </c>
      <c r="BT98" s="48">
        <v>19</v>
      </c>
      <c r="BV98" s="47">
        <v>42215</v>
      </c>
      <c r="BW98" s="48">
        <v>2</v>
      </c>
      <c r="BX98" s="48" t="s">
        <v>3</v>
      </c>
      <c r="BY98" s="48" t="s">
        <v>3</v>
      </c>
      <c r="BZ98" s="48">
        <v>0</v>
      </c>
      <c r="CA98" s="48">
        <v>2</v>
      </c>
      <c r="CC98" s="313">
        <v>42581</v>
      </c>
      <c r="CD98" s="314">
        <v>6</v>
      </c>
      <c r="CE98" s="314">
        <v>2</v>
      </c>
      <c r="CF98" s="314">
        <v>1</v>
      </c>
      <c r="CG98" s="314">
        <v>1</v>
      </c>
      <c r="CH98" s="314">
        <v>2</v>
      </c>
      <c r="CJ98" s="946">
        <v>42946</v>
      </c>
      <c r="CK98" s="947">
        <v>1</v>
      </c>
      <c r="CL98" s="947">
        <v>1</v>
      </c>
      <c r="CM98" s="947" t="s">
        <v>3</v>
      </c>
      <c r="CN98" s="947">
        <v>0</v>
      </c>
      <c r="CO98" s="947">
        <v>0</v>
      </c>
      <c r="CQ98" s="1195">
        <v>43311</v>
      </c>
      <c r="CR98" s="1196">
        <v>26</v>
      </c>
      <c r="CS98" s="1196">
        <v>19</v>
      </c>
      <c r="CT98" s="1196">
        <v>6</v>
      </c>
      <c r="CU98" s="1196">
        <v>0</v>
      </c>
      <c r="CV98" s="1196">
        <v>1</v>
      </c>
      <c r="CX98" s="1333">
        <v>43676</v>
      </c>
      <c r="CY98" s="1334">
        <v>82</v>
      </c>
      <c r="CZ98" s="1334">
        <v>19</v>
      </c>
      <c r="DA98" s="1334">
        <v>45</v>
      </c>
      <c r="DB98" s="1334">
        <v>5</v>
      </c>
      <c r="DC98" s="1334">
        <v>13</v>
      </c>
      <c r="DE98" s="1849">
        <v>44042</v>
      </c>
      <c r="DF98" s="1850">
        <v>8</v>
      </c>
      <c r="DG98" s="1850">
        <v>3</v>
      </c>
      <c r="DH98" s="1850">
        <v>1</v>
      </c>
      <c r="DI98" s="1850">
        <v>1</v>
      </c>
      <c r="DJ98" s="1850">
        <v>3</v>
      </c>
    </row>
    <row r="99" spans="1:122" ht="14.5" x14ac:dyDescent="0.35">
      <c r="A99" s="6">
        <v>40390</v>
      </c>
      <c r="H99" s="10">
        <v>38199</v>
      </c>
      <c r="I99" s="11">
        <v>6</v>
      </c>
      <c r="J99" s="11" t="s">
        <v>3</v>
      </c>
      <c r="K99" s="11">
        <v>6</v>
      </c>
      <c r="M99" s="7">
        <v>38564</v>
      </c>
      <c r="N99" s="8">
        <v>90</v>
      </c>
      <c r="O99" s="8">
        <v>14</v>
      </c>
      <c r="P99" s="8">
        <v>76</v>
      </c>
      <c r="R99" s="138">
        <v>38929</v>
      </c>
      <c r="S99" s="130">
        <v>32</v>
      </c>
      <c r="T99" s="130">
        <v>1</v>
      </c>
      <c r="U99" s="130">
        <v>28</v>
      </c>
      <c r="V99" s="130">
        <v>3</v>
      </c>
      <c r="X99" s="137">
        <v>39294</v>
      </c>
      <c r="Y99" s="132">
        <v>13</v>
      </c>
      <c r="Z99" s="132">
        <v>1</v>
      </c>
      <c r="AA99" s="132">
        <v>2</v>
      </c>
      <c r="AC99" s="137">
        <v>39660</v>
      </c>
      <c r="AD99" s="132">
        <v>5</v>
      </c>
      <c r="AE99" s="132" t="s">
        <v>3</v>
      </c>
      <c r="AF99" s="132">
        <v>5</v>
      </c>
      <c r="AG99" s="132">
        <v>0</v>
      </c>
      <c r="AI99" s="102">
        <v>40025</v>
      </c>
      <c r="AJ99" s="101">
        <v>7</v>
      </c>
      <c r="AK99" s="101" t="s">
        <v>3</v>
      </c>
      <c r="AL99" s="101">
        <v>3</v>
      </c>
      <c r="AM99" s="101">
        <v>4</v>
      </c>
      <c r="AO99" s="104">
        <v>40390</v>
      </c>
      <c r="AP99" s="72">
        <v>18</v>
      </c>
      <c r="AQ99" s="72">
        <v>3</v>
      </c>
      <c r="AR99" s="72">
        <v>13</v>
      </c>
      <c r="AS99" s="72">
        <v>2</v>
      </c>
      <c r="AT99" s="22"/>
      <c r="AU99" s="104">
        <v>40755</v>
      </c>
      <c r="AV99" s="72">
        <v>0</v>
      </c>
      <c r="AW99" s="72" t="s">
        <v>3</v>
      </c>
      <c r="AX99" s="72">
        <v>0</v>
      </c>
      <c r="AY99" s="72">
        <v>0</v>
      </c>
      <c r="AZ99" s="68"/>
      <c r="BA99" s="67">
        <v>41121</v>
      </c>
      <c r="BB99" s="68">
        <v>47</v>
      </c>
      <c r="BC99" s="68">
        <v>10</v>
      </c>
      <c r="BD99" s="68">
        <v>28</v>
      </c>
      <c r="BE99" s="68">
        <v>2</v>
      </c>
      <c r="BF99" s="68">
        <v>7</v>
      </c>
      <c r="BH99" s="67">
        <v>41486</v>
      </c>
      <c r="BI99" s="68">
        <v>160</v>
      </c>
      <c r="BJ99" s="68">
        <v>6</v>
      </c>
      <c r="BK99" s="68">
        <v>80</v>
      </c>
      <c r="BL99" s="68">
        <v>11</v>
      </c>
      <c r="BM99" s="68">
        <v>63</v>
      </c>
      <c r="BO99" s="47">
        <v>41851</v>
      </c>
      <c r="BP99" s="48">
        <v>0</v>
      </c>
      <c r="BQ99" s="48" t="s">
        <v>3</v>
      </c>
      <c r="BR99" s="48" t="s">
        <v>3</v>
      </c>
      <c r="BS99" s="48">
        <v>0</v>
      </c>
      <c r="BT99" s="48">
        <v>0</v>
      </c>
      <c r="BV99" s="47">
        <v>42216</v>
      </c>
      <c r="BW99" s="48">
        <v>8</v>
      </c>
      <c r="BX99" s="48">
        <v>1</v>
      </c>
      <c r="BY99" s="48">
        <v>3</v>
      </c>
      <c r="BZ99" s="48">
        <v>0</v>
      </c>
      <c r="CA99" s="48">
        <v>4</v>
      </c>
      <c r="CC99" s="313">
        <v>42582</v>
      </c>
      <c r="CD99" s="314">
        <v>0</v>
      </c>
      <c r="CE99" s="314" t="s">
        <v>3</v>
      </c>
      <c r="CF99" s="314" t="s">
        <v>3</v>
      </c>
      <c r="CG99" s="314">
        <v>0</v>
      </c>
      <c r="CH99" s="314">
        <v>0</v>
      </c>
      <c r="CJ99" s="946">
        <v>42947</v>
      </c>
      <c r="CK99" s="947">
        <v>6</v>
      </c>
      <c r="CL99" s="947">
        <v>6</v>
      </c>
      <c r="CM99" s="947" t="s">
        <v>3</v>
      </c>
      <c r="CN99" s="947">
        <v>0</v>
      </c>
      <c r="CO99" s="947">
        <v>0</v>
      </c>
      <c r="CQ99" s="1195">
        <v>43312</v>
      </c>
      <c r="CR99" s="2042">
        <v>93</v>
      </c>
      <c r="CS99" s="1196">
        <v>83</v>
      </c>
      <c r="CT99" s="1196">
        <v>8</v>
      </c>
      <c r="CU99" s="1196">
        <v>2</v>
      </c>
      <c r="CV99" s="1196">
        <v>0</v>
      </c>
      <c r="CX99" s="1333">
        <v>43677</v>
      </c>
      <c r="CY99" s="1334">
        <v>8</v>
      </c>
      <c r="CZ99" s="1334">
        <v>2</v>
      </c>
      <c r="DA99" s="1334">
        <v>4</v>
      </c>
      <c r="DB99" s="1334">
        <v>0</v>
      </c>
      <c r="DC99" s="1334">
        <v>2</v>
      </c>
      <c r="DE99" s="1849">
        <v>44043</v>
      </c>
      <c r="DF99" s="1850">
        <v>20</v>
      </c>
      <c r="DG99" s="1850">
        <v>7</v>
      </c>
      <c r="DH99" s="1850">
        <v>7</v>
      </c>
      <c r="DI99" s="1850">
        <v>1</v>
      </c>
      <c r="DJ99" s="1850">
        <v>5</v>
      </c>
    </row>
    <row r="100" spans="1:122" s="19" customFormat="1" ht="14.5" x14ac:dyDescent="0.35">
      <c r="A100" s="12">
        <v>40391</v>
      </c>
      <c r="B100" s="13"/>
      <c r="C100" s="15">
        <v>37834</v>
      </c>
      <c r="D100" s="16">
        <v>140</v>
      </c>
      <c r="E100" s="16">
        <v>5</v>
      </c>
      <c r="F100" s="16">
        <v>135</v>
      </c>
      <c r="G100" s="13"/>
      <c r="H100" s="15">
        <v>38200</v>
      </c>
      <c r="I100" s="16">
        <v>21</v>
      </c>
      <c r="J100" s="16">
        <v>1</v>
      </c>
      <c r="K100" s="16">
        <v>20</v>
      </c>
      <c r="L100" s="13"/>
      <c r="M100" s="17">
        <v>38565</v>
      </c>
      <c r="N100" s="18">
        <v>213</v>
      </c>
      <c r="O100" s="18">
        <v>54</v>
      </c>
      <c r="P100" s="18">
        <v>159</v>
      </c>
      <c r="Q100" s="13"/>
      <c r="R100" s="236">
        <v>38930</v>
      </c>
      <c r="S100" s="237">
        <v>108</v>
      </c>
      <c r="T100" s="237">
        <v>11</v>
      </c>
      <c r="U100" s="237">
        <v>90</v>
      </c>
      <c r="V100" s="237">
        <v>7</v>
      </c>
      <c r="W100" s="118"/>
      <c r="X100" s="136">
        <v>39295</v>
      </c>
      <c r="Y100" s="131">
        <v>35</v>
      </c>
      <c r="Z100" s="131">
        <v>2</v>
      </c>
      <c r="AA100" s="131">
        <v>3</v>
      </c>
      <c r="AB100" s="69"/>
      <c r="AC100" s="136">
        <v>39661</v>
      </c>
      <c r="AD100" s="131">
        <v>19</v>
      </c>
      <c r="AE100" s="131">
        <v>1</v>
      </c>
      <c r="AF100" s="131">
        <v>15</v>
      </c>
      <c r="AG100" s="131">
        <v>3</v>
      </c>
      <c r="AH100" s="118"/>
      <c r="AI100" s="133">
        <v>40026</v>
      </c>
      <c r="AJ100" s="134">
        <v>25</v>
      </c>
      <c r="AK100" s="134">
        <v>1</v>
      </c>
      <c r="AL100" s="134">
        <v>21</v>
      </c>
      <c r="AM100" s="134">
        <v>3</v>
      </c>
      <c r="AN100" s="118"/>
      <c r="AO100" s="105">
        <v>40391</v>
      </c>
      <c r="AP100" s="83">
        <v>3</v>
      </c>
      <c r="AQ100" s="83" t="s">
        <v>3</v>
      </c>
      <c r="AR100" s="83">
        <v>1</v>
      </c>
      <c r="AS100" s="83">
        <v>2</v>
      </c>
      <c r="AT100" s="82"/>
      <c r="AU100" s="105">
        <v>40756</v>
      </c>
      <c r="AV100" s="83">
        <v>3</v>
      </c>
      <c r="AW100" s="83">
        <v>1</v>
      </c>
      <c r="AX100" s="83">
        <v>1</v>
      </c>
      <c r="AY100" s="83">
        <v>1</v>
      </c>
      <c r="AZ100" s="80"/>
      <c r="BA100" s="79">
        <v>41122</v>
      </c>
      <c r="BB100" s="80">
        <v>1</v>
      </c>
      <c r="BC100" s="80" t="s">
        <v>3</v>
      </c>
      <c r="BD100" s="80">
        <v>1</v>
      </c>
      <c r="BE100" s="80">
        <v>0</v>
      </c>
      <c r="BF100" s="80">
        <v>0</v>
      </c>
      <c r="BG100" s="69"/>
      <c r="BH100" s="79">
        <v>41487</v>
      </c>
      <c r="BI100" s="80">
        <v>2</v>
      </c>
      <c r="BJ100" s="80" t="s">
        <v>3</v>
      </c>
      <c r="BK100" s="80" t="s">
        <v>3</v>
      </c>
      <c r="BL100" s="80">
        <v>1</v>
      </c>
      <c r="BM100" s="80">
        <v>1</v>
      </c>
      <c r="BN100" s="49"/>
      <c r="BO100" s="191">
        <v>41852</v>
      </c>
      <c r="BP100" s="192">
        <v>8</v>
      </c>
      <c r="BQ100" s="192" t="s">
        <v>3</v>
      </c>
      <c r="BR100" s="192">
        <v>4</v>
      </c>
      <c r="BS100" s="192">
        <v>2</v>
      </c>
      <c r="BT100" s="192">
        <v>2</v>
      </c>
      <c r="BU100" s="49"/>
      <c r="BV100" s="191">
        <v>42217</v>
      </c>
      <c r="BW100" s="192">
        <v>24</v>
      </c>
      <c r="BX100" s="192">
        <v>7</v>
      </c>
      <c r="BY100" s="192">
        <v>8</v>
      </c>
      <c r="BZ100" s="192">
        <v>1</v>
      </c>
      <c r="CA100" s="192">
        <v>8</v>
      </c>
      <c r="CB100" s="49"/>
      <c r="CC100" s="338">
        <v>42583</v>
      </c>
      <c r="CD100" s="339">
        <v>3</v>
      </c>
      <c r="CE100" s="339">
        <v>1</v>
      </c>
      <c r="CF100" s="339">
        <v>2</v>
      </c>
      <c r="CG100" s="339">
        <v>0</v>
      </c>
      <c r="CH100" s="339">
        <v>0</v>
      </c>
      <c r="CI100" s="49"/>
      <c r="CJ100" s="949">
        <v>42948</v>
      </c>
      <c r="CK100" s="950">
        <v>2</v>
      </c>
      <c r="CL100" s="950">
        <v>1</v>
      </c>
      <c r="CM100" s="950">
        <v>1</v>
      </c>
      <c r="CN100" s="950">
        <v>0</v>
      </c>
      <c r="CO100" s="950">
        <v>0</v>
      </c>
      <c r="CQ100" s="1197">
        <v>43313</v>
      </c>
      <c r="CR100" s="1198">
        <v>4</v>
      </c>
      <c r="CS100" s="1198">
        <v>3</v>
      </c>
      <c r="CT100" s="1198" t="s">
        <v>3</v>
      </c>
      <c r="CU100" s="1198">
        <v>1</v>
      </c>
      <c r="CV100" s="1198">
        <v>0</v>
      </c>
      <c r="CW100" s="49"/>
      <c r="CX100" s="1335">
        <v>43678</v>
      </c>
      <c r="CY100" s="1336">
        <v>28</v>
      </c>
      <c r="CZ100" s="1336">
        <v>10</v>
      </c>
      <c r="DA100" s="1336">
        <v>12</v>
      </c>
      <c r="DB100" s="1336">
        <v>4</v>
      </c>
      <c r="DC100" s="1336">
        <v>2</v>
      </c>
      <c r="DD100" s="49"/>
      <c r="DE100" s="1863">
        <v>44044</v>
      </c>
      <c r="DF100" s="1864">
        <v>135</v>
      </c>
      <c r="DG100" s="1864">
        <v>48</v>
      </c>
      <c r="DH100" s="1864">
        <v>45</v>
      </c>
      <c r="DI100" s="1864">
        <v>10</v>
      </c>
      <c r="DJ100" s="1864">
        <v>32</v>
      </c>
      <c r="DK100" s="49"/>
      <c r="DL100" s="49"/>
      <c r="DM100" s="49"/>
      <c r="DN100" s="49"/>
      <c r="DO100" s="49"/>
      <c r="DP100" s="49"/>
      <c r="DQ100" s="49"/>
      <c r="DR100" s="49"/>
    </row>
    <row r="101" spans="1:122" ht="14.5" x14ac:dyDescent="0.35">
      <c r="A101" s="6">
        <v>40392</v>
      </c>
      <c r="C101" s="10">
        <v>37835</v>
      </c>
      <c r="D101" s="11">
        <v>18</v>
      </c>
      <c r="E101" s="11" t="s">
        <v>3</v>
      </c>
      <c r="F101" s="11">
        <v>18</v>
      </c>
      <c r="H101" s="10">
        <v>38201</v>
      </c>
      <c r="I101" s="11">
        <v>74</v>
      </c>
      <c r="J101" s="11">
        <v>11</v>
      </c>
      <c r="K101" s="11">
        <v>63</v>
      </c>
      <c r="M101" s="7">
        <v>38566</v>
      </c>
      <c r="N101" s="8">
        <v>8</v>
      </c>
      <c r="O101" s="8" t="s">
        <v>3</v>
      </c>
      <c r="P101" s="8">
        <v>8</v>
      </c>
      <c r="R101" s="138">
        <v>38931</v>
      </c>
      <c r="S101" s="130">
        <v>3</v>
      </c>
      <c r="T101" s="130" t="s">
        <v>3</v>
      </c>
      <c r="U101" s="130">
        <v>3</v>
      </c>
      <c r="V101" s="130">
        <v>0</v>
      </c>
      <c r="X101" s="137">
        <v>39296</v>
      </c>
      <c r="Y101" s="132">
        <v>0</v>
      </c>
      <c r="Z101" s="132" t="s">
        <v>3</v>
      </c>
      <c r="AA101" s="132">
        <v>0</v>
      </c>
      <c r="AC101" s="137">
        <v>39662</v>
      </c>
      <c r="AD101" s="132">
        <v>0</v>
      </c>
      <c r="AE101" s="132" t="s">
        <v>3</v>
      </c>
      <c r="AF101" s="132">
        <v>0</v>
      </c>
      <c r="AG101" s="132">
        <v>0</v>
      </c>
      <c r="AI101" s="102">
        <v>40027</v>
      </c>
      <c r="AJ101" s="101">
        <v>0</v>
      </c>
      <c r="AK101" s="101" t="s">
        <v>3</v>
      </c>
      <c r="AL101" s="101">
        <v>0</v>
      </c>
      <c r="AM101" s="101">
        <v>0</v>
      </c>
      <c r="AO101" s="104">
        <v>40392</v>
      </c>
      <c r="AP101" s="72">
        <v>2</v>
      </c>
      <c r="AQ101" s="72" t="s">
        <v>3</v>
      </c>
      <c r="AR101" s="72">
        <v>2</v>
      </c>
      <c r="AS101" s="72">
        <v>0</v>
      </c>
      <c r="AT101" s="22"/>
      <c r="AU101" s="104">
        <v>40757</v>
      </c>
      <c r="AV101" s="72">
        <v>15</v>
      </c>
      <c r="AW101" s="72">
        <v>1</v>
      </c>
      <c r="AX101" s="72">
        <v>11</v>
      </c>
      <c r="AY101" s="72">
        <v>3</v>
      </c>
      <c r="AZ101" s="68"/>
      <c r="BA101" s="67">
        <v>41123</v>
      </c>
      <c r="BB101" s="68">
        <v>7</v>
      </c>
      <c r="BC101" s="68">
        <v>1</v>
      </c>
      <c r="BD101" s="68">
        <v>4</v>
      </c>
      <c r="BE101" s="68">
        <v>2</v>
      </c>
      <c r="BF101" s="68">
        <v>0</v>
      </c>
      <c r="BH101" s="67">
        <v>41488</v>
      </c>
      <c r="BI101" s="68">
        <v>23</v>
      </c>
      <c r="BJ101" s="68">
        <v>3</v>
      </c>
      <c r="BK101" s="68">
        <v>10</v>
      </c>
      <c r="BL101" s="68">
        <v>2</v>
      </c>
      <c r="BM101" s="68">
        <v>8</v>
      </c>
      <c r="BO101" s="47">
        <v>41853</v>
      </c>
      <c r="BP101" s="48">
        <v>50</v>
      </c>
      <c r="BQ101" s="48">
        <v>9</v>
      </c>
      <c r="BR101" s="48">
        <v>18</v>
      </c>
      <c r="BS101" s="48">
        <v>12</v>
      </c>
      <c r="BT101" s="48">
        <v>11</v>
      </c>
      <c r="BV101" s="47">
        <v>42218</v>
      </c>
      <c r="BW101" s="48">
        <v>0</v>
      </c>
      <c r="BX101" s="48" t="s">
        <v>3</v>
      </c>
      <c r="BY101" s="48" t="s">
        <v>3</v>
      </c>
      <c r="BZ101" s="48">
        <v>0</v>
      </c>
      <c r="CA101" s="48">
        <v>0</v>
      </c>
      <c r="CC101" s="313">
        <v>42584</v>
      </c>
      <c r="CD101" s="314">
        <v>9</v>
      </c>
      <c r="CE101" s="314">
        <v>1</v>
      </c>
      <c r="CF101" s="314">
        <v>3</v>
      </c>
      <c r="CG101" s="314">
        <v>3</v>
      </c>
      <c r="CH101" s="314">
        <v>2</v>
      </c>
      <c r="CJ101" s="946">
        <v>42949</v>
      </c>
      <c r="CK101" s="947">
        <v>2</v>
      </c>
      <c r="CL101" s="947">
        <v>2</v>
      </c>
      <c r="CM101" s="947" t="s">
        <v>3</v>
      </c>
      <c r="CN101" s="947">
        <v>0</v>
      </c>
      <c r="CO101" s="947">
        <v>0</v>
      </c>
      <c r="CQ101" s="1195">
        <v>43314</v>
      </c>
      <c r="CR101" s="1196">
        <v>22</v>
      </c>
      <c r="CS101" s="1196">
        <v>16</v>
      </c>
      <c r="CT101" s="1196">
        <v>5</v>
      </c>
      <c r="CU101" s="1196">
        <v>1</v>
      </c>
      <c r="CV101" s="1196">
        <v>0</v>
      </c>
      <c r="CX101" s="1333">
        <v>43679</v>
      </c>
      <c r="CY101" s="1334">
        <v>77</v>
      </c>
      <c r="CZ101" s="1334">
        <v>24</v>
      </c>
      <c r="DA101" s="1334">
        <v>33</v>
      </c>
      <c r="DB101" s="1334">
        <v>6</v>
      </c>
      <c r="DC101" s="1334">
        <v>14</v>
      </c>
      <c r="DE101" s="1849">
        <v>44045</v>
      </c>
      <c r="DF101" s="1850">
        <v>6</v>
      </c>
      <c r="DG101" s="1850" t="s">
        <v>3</v>
      </c>
      <c r="DH101" s="1850">
        <v>2</v>
      </c>
      <c r="DI101" s="1850">
        <v>0</v>
      </c>
      <c r="DJ101" s="1850">
        <v>4</v>
      </c>
    </row>
    <row r="102" spans="1:122" ht="14.5" x14ac:dyDescent="0.35">
      <c r="A102" s="6">
        <v>40393</v>
      </c>
      <c r="H102" s="10">
        <v>38202</v>
      </c>
      <c r="I102" s="11">
        <v>0</v>
      </c>
      <c r="J102" s="11" t="s">
        <v>3</v>
      </c>
      <c r="K102" s="11">
        <v>0</v>
      </c>
      <c r="M102" s="7">
        <v>38567</v>
      </c>
      <c r="N102" s="8">
        <v>34</v>
      </c>
      <c r="O102" s="8">
        <v>5</v>
      </c>
      <c r="P102" s="8">
        <v>29</v>
      </c>
      <c r="R102" s="138">
        <v>38932</v>
      </c>
      <c r="S102" s="130">
        <v>31</v>
      </c>
      <c r="T102" s="130">
        <v>1</v>
      </c>
      <c r="U102" s="130">
        <v>30</v>
      </c>
      <c r="V102" s="130">
        <v>0</v>
      </c>
      <c r="X102" s="137">
        <v>39297</v>
      </c>
      <c r="Y102" s="132">
        <v>6</v>
      </c>
      <c r="Z102" s="132" t="s">
        <v>3</v>
      </c>
      <c r="AA102" s="132">
        <v>1</v>
      </c>
      <c r="AC102" s="137">
        <v>39663</v>
      </c>
      <c r="AD102" s="132">
        <v>4</v>
      </c>
      <c r="AE102" s="132" t="s">
        <v>3</v>
      </c>
      <c r="AF102" s="132">
        <v>3</v>
      </c>
      <c r="AG102" s="132">
        <v>1</v>
      </c>
      <c r="AI102" s="102">
        <v>40028</v>
      </c>
      <c r="AJ102" s="101">
        <v>0</v>
      </c>
      <c r="AK102" s="101" t="s">
        <v>3</v>
      </c>
      <c r="AL102" s="101">
        <v>0</v>
      </c>
      <c r="AM102" s="101">
        <v>0</v>
      </c>
      <c r="AO102" s="104">
        <v>40393</v>
      </c>
      <c r="AP102" s="72">
        <v>13</v>
      </c>
      <c r="AQ102" s="72">
        <v>2</v>
      </c>
      <c r="AR102" s="72">
        <v>9</v>
      </c>
      <c r="AS102" s="72">
        <v>2</v>
      </c>
      <c r="AT102" s="22"/>
      <c r="AU102" s="104">
        <v>40758</v>
      </c>
      <c r="AV102" s="72">
        <v>1</v>
      </c>
      <c r="AW102" s="72" t="s">
        <v>3</v>
      </c>
      <c r="AX102" s="72">
        <v>1</v>
      </c>
      <c r="AY102" s="72">
        <v>0</v>
      </c>
      <c r="AZ102" s="68"/>
      <c r="BA102" s="67">
        <v>41124</v>
      </c>
      <c r="BB102" s="68">
        <v>56</v>
      </c>
      <c r="BC102" s="68">
        <v>15</v>
      </c>
      <c r="BD102" s="68">
        <v>29</v>
      </c>
      <c r="BE102" s="68">
        <v>10</v>
      </c>
      <c r="BF102" s="68">
        <v>2</v>
      </c>
      <c r="BH102" s="67">
        <v>41489</v>
      </c>
      <c r="BI102" s="68">
        <v>149</v>
      </c>
      <c r="BJ102" s="68">
        <v>4</v>
      </c>
      <c r="BK102" s="68">
        <v>71</v>
      </c>
      <c r="BL102" s="68">
        <v>8</v>
      </c>
      <c r="BM102" s="68">
        <v>66</v>
      </c>
      <c r="BO102" s="47">
        <v>41854</v>
      </c>
      <c r="BP102" s="48">
        <v>3</v>
      </c>
      <c r="BQ102" s="48">
        <v>2</v>
      </c>
      <c r="BR102" s="48" t="s">
        <v>3</v>
      </c>
      <c r="BS102" s="48">
        <v>0</v>
      </c>
      <c r="BT102" s="48">
        <v>1</v>
      </c>
      <c r="BV102" s="47">
        <v>42219</v>
      </c>
      <c r="BW102" s="48">
        <v>8</v>
      </c>
      <c r="BX102" s="48">
        <v>2</v>
      </c>
      <c r="BY102" s="48">
        <v>3</v>
      </c>
      <c r="BZ102" s="48">
        <v>3</v>
      </c>
      <c r="CA102" s="48">
        <v>0</v>
      </c>
      <c r="CC102" s="313">
        <v>42585</v>
      </c>
      <c r="CD102" s="314">
        <v>0</v>
      </c>
      <c r="CE102" s="314" t="s">
        <v>3</v>
      </c>
      <c r="CF102" s="314" t="s">
        <v>3</v>
      </c>
      <c r="CG102" s="314">
        <v>0</v>
      </c>
      <c r="CH102" s="314">
        <v>0</v>
      </c>
      <c r="CJ102" s="946">
        <v>42950</v>
      </c>
      <c r="CK102" s="947">
        <v>1</v>
      </c>
      <c r="CL102" s="947">
        <v>1</v>
      </c>
      <c r="CM102" s="947" t="s">
        <v>3</v>
      </c>
      <c r="CN102" s="947">
        <v>0</v>
      </c>
      <c r="CO102" s="947">
        <v>0</v>
      </c>
      <c r="CQ102" s="1195">
        <v>43315</v>
      </c>
      <c r="CR102" s="1196">
        <v>52</v>
      </c>
      <c r="CS102" s="1196">
        <v>45</v>
      </c>
      <c r="CT102" s="1196">
        <v>7</v>
      </c>
      <c r="CU102" s="1196">
        <v>0</v>
      </c>
      <c r="CV102" s="1196">
        <v>0</v>
      </c>
      <c r="CX102" s="1333">
        <v>43680</v>
      </c>
      <c r="CY102" s="1334">
        <v>5</v>
      </c>
      <c r="CZ102" s="1334">
        <v>4</v>
      </c>
      <c r="DA102" s="1334" t="s">
        <v>3</v>
      </c>
      <c r="DB102" s="1334">
        <v>0</v>
      </c>
      <c r="DC102" s="1334">
        <v>1</v>
      </c>
      <c r="DE102" s="1849">
        <v>44046</v>
      </c>
      <c r="DF102" s="1850">
        <v>34</v>
      </c>
      <c r="DG102" s="1850">
        <v>9</v>
      </c>
      <c r="DH102" s="1850">
        <v>13</v>
      </c>
      <c r="DI102" s="1850">
        <v>2</v>
      </c>
      <c r="DJ102" s="1850">
        <v>10</v>
      </c>
    </row>
    <row r="103" spans="1:122" ht="14.5" x14ac:dyDescent="0.35">
      <c r="A103" s="6">
        <v>40394</v>
      </c>
      <c r="C103" s="10">
        <v>37837</v>
      </c>
      <c r="D103" s="11">
        <v>118</v>
      </c>
      <c r="E103" s="11">
        <v>5</v>
      </c>
      <c r="F103" s="11">
        <v>113</v>
      </c>
      <c r="H103" s="10">
        <v>38203</v>
      </c>
      <c r="I103" s="11">
        <v>17</v>
      </c>
      <c r="J103" s="11" t="s">
        <v>3</v>
      </c>
      <c r="K103" s="11">
        <v>17</v>
      </c>
      <c r="M103" s="7">
        <v>38568</v>
      </c>
      <c r="N103" s="8">
        <v>172</v>
      </c>
      <c r="O103" s="8">
        <v>29</v>
      </c>
      <c r="P103" s="8">
        <v>143</v>
      </c>
      <c r="R103" s="138">
        <v>38933</v>
      </c>
      <c r="S103" s="130">
        <v>72</v>
      </c>
      <c r="T103" s="130">
        <v>8</v>
      </c>
      <c r="U103" s="130">
        <v>63</v>
      </c>
      <c r="V103" s="130">
        <v>1</v>
      </c>
      <c r="X103" s="137">
        <v>39298</v>
      </c>
      <c r="Y103" s="132">
        <v>28</v>
      </c>
      <c r="Z103" s="132">
        <v>2</v>
      </c>
      <c r="AA103" s="132">
        <v>5</v>
      </c>
      <c r="AC103" s="137">
        <v>39664</v>
      </c>
      <c r="AD103" s="132">
        <v>11</v>
      </c>
      <c r="AE103" s="132" t="s">
        <v>3</v>
      </c>
      <c r="AF103" s="132">
        <v>4</v>
      </c>
      <c r="AG103" s="132">
        <v>7</v>
      </c>
      <c r="AI103" s="102">
        <v>40029</v>
      </c>
      <c r="AJ103" s="101">
        <v>19</v>
      </c>
      <c r="AK103" s="101">
        <v>1</v>
      </c>
      <c r="AL103" s="101">
        <v>14</v>
      </c>
      <c r="AM103" s="101">
        <v>4</v>
      </c>
      <c r="AO103" s="104">
        <v>40394</v>
      </c>
      <c r="AP103" s="72">
        <v>2</v>
      </c>
      <c r="AQ103" s="72">
        <v>1</v>
      </c>
      <c r="AR103" s="72">
        <v>1</v>
      </c>
      <c r="AS103" s="72">
        <v>0</v>
      </c>
      <c r="AT103" s="22"/>
      <c r="AU103" s="104">
        <v>40759</v>
      </c>
      <c r="AV103" s="72">
        <v>8</v>
      </c>
      <c r="AW103" s="72">
        <v>2</v>
      </c>
      <c r="AX103" s="72">
        <v>5</v>
      </c>
      <c r="AY103" s="72">
        <v>1</v>
      </c>
      <c r="AZ103" s="68"/>
      <c r="BA103" s="67">
        <v>41125</v>
      </c>
      <c r="BB103" s="68">
        <v>2</v>
      </c>
      <c r="BC103" s="68">
        <v>1</v>
      </c>
      <c r="BD103" s="68" t="s">
        <v>3</v>
      </c>
      <c r="BE103" s="68">
        <v>1</v>
      </c>
      <c r="BF103" s="68">
        <v>0</v>
      </c>
      <c r="BH103" s="67">
        <v>41490</v>
      </c>
      <c r="BI103" s="68">
        <v>2</v>
      </c>
      <c r="BJ103" s="68" t="s">
        <v>3</v>
      </c>
      <c r="BK103" s="68" t="s">
        <v>3</v>
      </c>
      <c r="BL103" s="68">
        <v>0</v>
      </c>
      <c r="BM103" s="68">
        <v>2</v>
      </c>
      <c r="BO103" s="47">
        <v>41855</v>
      </c>
      <c r="BP103" s="48">
        <v>7</v>
      </c>
      <c r="BQ103" s="48" t="s">
        <v>3</v>
      </c>
      <c r="BR103" s="48" t="s">
        <v>3</v>
      </c>
      <c r="BS103" s="48">
        <v>0</v>
      </c>
      <c r="BT103" s="48">
        <v>7</v>
      </c>
      <c r="BV103" s="47">
        <v>42220</v>
      </c>
      <c r="BW103" s="48">
        <v>35</v>
      </c>
      <c r="BX103" s="48">
        <v>8</v>
      </c>
      <c r="BY103" s="48">
        <v>10</v>
      </c>
      <c r="BZ103" s="48">
        <v>6</v>
      </c>
      <c r="CA103" s="48">
        <v>11</v>
      </c>
      <c r="CC103" s="313">
        <v>42586</v>
      </c>
      <c r="CD103" s="314">
        <v>4</v>
      </c>
      <c r="CE103" s="314">
        <v>2</v>
      </c>
      <c r="CF103" s="314">
        <v>1</v>
      </c>
      <c r="CG103" s="314">
        <v>0</v>
      </c>
      <c r="CH103" s="314">
        <v>1</v>
      </c>
      <c r="CJ103" s="1166">
        <v>42951</v>
      </c>
      <c r="CK103" s="1167">
        <v>2</v>
      </c>
      <c r="CL103" s="1167">
        <v>2</v>
      </c>
      <c r="CM103" s="1167" t="s">
        <v>3</v>
      </c>
      <c r="CN103" s="1167">
        <v>0</v>
      </c>
      <c r="CO103" s="1167">
        <v>0</v>
      </c>
      <c r="CQ103" s="1195">
        <v>43316</v>
      </c>
      <c r="CR103" s="1196">
        <v>10</v>
      </c>
      <c r="CS103" s="1196">
        <v>6</v>
      </c>
      <c r="CT103" s="1196">
        <v>4</v>
      </c>
      <c r="CU103" s="1196">
        <v>0</v>
      </c>
      <c r="CV103" s="1196">
        <v>0</v>
      </c>
      <c r="CX103" s="1333">
        <v>43681</v>
      </c>
      <c r="CY103" s="1334">
        <v>15</v>
      </c>
      <c r="CZ103" s="1334">
        <v>3</v>
      </c>
      <c r="DA103" s="1334">
        <v>4</v>
      </c>
      <c r="DB103" s="1334">
        <v>1</v>
      </c>
      <c r="DC103" s="1334">
        <v>7</v>
      </c>
      <c r="DE103" s="1849">
        <v>44047</v>
      </c>
      <c r="DF103" s="1850">
        <v>73</v>
      </c>
      <c r="DG103" s="1850">
        <v>19</v>
      </c>
      <c r="DH103" s="1850">
        <v>24</v>
      </c>
      <c r="DI103" s="1850">
        <v>5</v>
      </c>
      <c r="DJ103" s="1850">
        <v>25</v>
      </c>
    </row>
    <row r="104" spans="1:122" ht="14.5" x14ac:dyDescent="0.35">
      <c r="A104" s="6">
        <v>40395</v>
      </c>
      <c r="C104" s="10">
        <v>37838</v>
      </c>
      <c r="D104" s="11">
        <v>8</v>
      </c>
      <c r="E104" s="11" t="s">
        <v>3</v>
      </c>
      <c r="F104" s="11">
        <v>8</v>
      </c>
      <c r="H104" s="10">
        <v>38204</v>
      </c>
      <c r="I104" s="11">
        <v>39</v>
      </c>
      <c r="J104" s="11">
        <v>1</v>
      </c>
      <c r="K104" s="11">
        <v>38</v>
      </c>
      <c r="M104" s="7">
        <v>38569</v>
      </c>
      <c r="N104" s="8">
        <v>2</v>
      </c>
      <c r="O104" s="8" t="s">
        <v>3</v>
      </c>
      <c r="P104" s="8">
        <v>2</v>
      </c>
      <c r="R104" s="138">
        <v>38934</v>
      </c>
      <c r="S104" s="130">
        <v>7</v>
      </c>
      <c r="T104" s="130" t="s">
        <v>3</v>
      </c>
      <c r="U104" s="130">
        <v>6</v>
      </c>
      <c r="V104" s="130">
        <v>1</v>
      </c>
      <c r="X104" s="137">
        <v>39299</v>
      </c>
      <c r="Y104" s="132">
        <v>0</v>
      </c>
      <c r="Z104" s="132" t="s">
        <v>3</v>
      </c>
      <c r="AA104" s="132">
        <v>0</v>
      </c>
      <c r="AC104" s="137">
        <v>39665</v>
      </c>
      <c r="AD104" s="132">
        <v>0</v>
      </c>
      <c r="AE104" s="132" t="s">
        <v>3</v>
      </c>
      <c r="AF104" s="132">
        <v>0</v>
      </c>
      <c r="AG104" s="132">
        <v>0</v>
      </c>
      <c r="AI104" s="102">
        <v>40030</v>
      </c>
      <c r="AJ104" s="101">
        <v>0</v>
      </c>
      <c r="AK104" s="101" t="s">
        <v>3</v>
      </c>
      <c r="AL104" s="101">
        <v>0</v>
      </c>
      <c r="AM104" s="101">
        <v>0</v>
      </c>
      <c r="AO104" s="104">
        <v>40395</v>
      </c>
      <c r="AP104" s="72">
        <v>3</v>
      </c>
      <c r="AQ104" s="72" t="s">
        <v>3</v>
      </c>
      <c r="AR104" s="72">
        <v>1</v>
      </c>
      <c r="AS104" s="72">
        <v>2</v>
      </c>
      <c r="AT104" s="22"/>
      <c r="AU104" s="104">
        <v>40760</v>
      </c>
      <c r="AV104" s="72">
        <v>14</v>
      </c>
      <c r="AW104" s="72">
        <v>3</v>
      </c>
      <c r="AX104" s="72">
        <v>8</v>
      </c>
      <c r="AY104" s="72">
        <v>3</v>
      </c>
      <c r="AZ104" s="68"/>
      <c r="BA104" s="67">
        <v>41126</v>
      </c>
      <c r="BB104" s="68">
        <v>3</v>
      </c>
      <c r="BC104" s="68">
        <v>2</v>
      </c>
      <c r="BD104" s="68" t="s">
        <v>3</v>
      </c>
      <c r="BE104" s="68">
        <v>0</v>
      </c>
      <c r="BF104" s="68">
        <v>1</v>
      </c>
      <c r="BH104" s="67">
        <v>41491</v>
      </c>
      <c r="BI104" s="68">
        <v>29</v>
      </c>
      <c r="BJ104" s="68">
        <v>1</v>
      </c>
      <c r="BK104" s="68">
        <v>12</v>
      </c>
      <c r="BL104" s="68">
        <v>3</v>
      </c>
      <c r="BM104" s="68">
        <v>13</v>
      </c>
      <c r="BO104" s="47">
        <v>41856</v>
      </c>
      <c r="BP104" s="48">
        <v>45</v>
      </c>
      <c r="BQ104" s="48">
        <v>7</v>
      </c>
      <c r="BR104" s="48">
        <v>9</v>
      </c>
      <c r="BS104" s="48">
        <v>6</v>
      </c>
      <c r="BT104" s="48">
        <v>23</v>
      </c>
      <c r="BV104" s="47">
        <v>42221</v>
      </c>
      <c r="BW104" s="48">
        <v>1</v>
      </c>
      <c r="BX104" s="48" t="s">
        <v>3</v>
      </c>
      <c r="BY104" s="48" t="s">
        <v>3</v>
      </c>
      <c r="BZ104" s="48">
        <v>0</v>
      </c>
      <c r="CA104" s="48">
        <v>1</v>
      </c>
      <c r="CC104" s="313">
        <v>42587</v>
      </c>
      <c r="CD104" s="314">
        <v>8</v>
      </c>
      <c r="CE104" s="314" t="s">
        <v>3</v>
      </c>
      <c r="CF104" s="314">
        <v>8</v>
      </c>
      <c r="CG104" s="314">
        <v>0</v>
      </c>
      <c r="CH104" s="314">
        <v>0</v>
      </c>
      <c r="CJ104" s="946">
        <v>42952</v>
      </c>
      <c r="CK104" s="947">
        <v>1</v>
      </c>
      <c r="CL104" s="947">
        <v>1</v>
      </c>
      <c r="CM104" s="947" t="s">
        <v>3</v>
      </c>
      <c r="CN104" s="947">
        <v>0</v>
      </c>
      <c r="CO104" s="947">
        <v>0</v>
      </c>
      <c r="CQ104" s="1195">
        <v>43317</v>
      </c>
      <c r="CR104" s="1196">
        <v>17</v>
      </c>
      <c r="CS104" s="1196">
        <v>14</v>
      </c>
      <c r="CT104" s="1196">
        <v>2</v>
      </c>
      <c r="CU104" s="1196">
        <v>0</v>
      </c>
      <c r="CV104" s="1196">
        <v>1</v>
      </c>
      <c r="CX104" s="1333">
        <v>43682</v>
      </c>
      <c r="CY104" s="1334">
        <v>84</v>
      </c>
      <c r="CZ104" s="1334">
        <v>13</v>
      </c>
      <c r="DA104" s="1334">
        <v>39</v>
      </c>
      <c r="DB104" s="1334">
        <v>14</v>
      </c>
      <c r="DC104" s="1334">
        <v>18</v>
      </c>
      <c r="DE104" s="1849">
        <v>44048</v>
      </c>
      <c r="DF104" s="1850">
        <v>4</v>
      </c>
      <c r="DG104" s="1850">
        <v>1</v>
      </c>
      <c r="DH104" s="1850">
        <v>1</v>
      </c>
      <c r="DI104" s="1850">
        <v>0</v>
      </c>
      <c r="DJ104" s="1850">
        <v>2</v>
      </c>
    </row>
    <row r="105" spans="1:122" ht="14.5" x14ac:dyDescent="0.35">
      <c r="A105" s="6">
        <v>40396</v>
      </c>
      <c r="H105" s="10">
        <v>38205</v>
      </c>
      <c r="I105" s="11">
        <v>4</v>
      </c>
      <c r="J105" s="11">
        <v>1</v>
      </c>
      <c r="K105" s="11">
        <v>3</v>
      </c>
      <c r="M105" s="7">
        <v>38570</v>
      </c>
      <c r="N105" s="8">
        <v>32</v>
      </c>
      <c r="O105" s="8">
        <v>1</v>
      </c>
      <c r="P105" s="8">
        <v>31</v>
      </c>
      <c r="R105" s="138">
        <v>38935</v>
      </c>
      <c r="S105" s="130">
        <v>19</v>
      </c>
      <c r="T105" s="130" t="s">
        <v>3</v>
      </c>
      <c r="U105" s="130">
        <v>17</v>
      </c>
      <c r="V105" s="130">
        <v>2</v>
      </c>
      <c r="X105" s="137">
        <v>39300</v>
      </c>
      <c r="Y105" s="132">
        <v>5</v>
      </c>
      <c r="Z105" s="132">
        <v>1</v>
      </c>
      <c r="AA105" s="132">
        <v>0</v>
      </c>
      <c r="AC105" s="137">
        <v>39666</v>
      </c>
      <c r="AD105" s="132">
        <v>0</v>
      </c>
      <c r="AE105" s="132" t="s">
        <v>3</v>
      </c>
      <c r="AF105" s="132">
        <v>0</v>
      </c>
      <c r="AG105" s="132">
        <v>0</v>
      </c>
      <c r="AI105" s="102">
        <v>40031</v>
      </c>
      <c r="AJ105" s="101">
        <v>4</v>
      </c>
      <c r="AK105" s="101" t="s">
        <v>3</v>
      </c>
      <c r="AL105" s="101">
        <v>3</v>
      </c>
      <c r="AM105" s="101">
        <v>1</v>
      </c>
      <c r="AO105" s="104">
        <v>40396</v>
      </c>
      <c r="AP105" s="72">
        <v>8</v>
      </c>
      <c r="AQ105" s="72" t="s">
        <v>3</v>
      </c>
      <c r="AR105" s="72">
        <v>6</v>
      </c>
      <c r="AS105" s="72">
        <v>2</v>
      </c>
      <c r="AT105" s="22"/>
      <c r="AU105" s="104">
        <v>40761</v>
      </c>
      <c r="AV105" s="72">
        <v>0</v>
      </c>
      <c r="AW105" s="72" t="s">
        <v>3</v>
      </c>
      <c r="AX105" s="72">
        <v>0</v>
      </c>
      <c r="AY105" s="72">
        <v>0</v>
      </c>
      <c r="AZ105" s="68"/>
      <c r="BA105" s="67">
        <v>41127</v>
      </c>
      <c r="BB105" s="68">
        <v>37</v>
      </c>
      <c r="BC105" s="68">
        <v>6</v>
      </c>
      <c r="BD105" s="68">
        <v>14</v>
      </c>
      <c r="BE105" s="68">
        <v>9</v>
      </c>
      <c r="BF105" s="68">
        <v>8</v>
      </c>
      <c r="BH105" s="67">
        <v>41492</v>
      </c>
      <c r="BI105" s="68">
        <v>72</v>
      </c>
      <c r="BJ105" s="68">
        <v>7</v>
      </c>
      <c r="BK105" s="68">
        <v>36</v>
      </c>
      <c r="BL105" s="68">
        <v>3</v>
      </c>
      <c r="BM105" s="68">
        <v>26</v>
      </c>
      <c r="BO105" s="47">
        <v>41857</v>
      </c>
      <c r="BP105" s="48">
        <v>0</v>
      </c>
      <c r="BQ105" s="48" t="s">
        <v>3</v>
      </c>
      <c r="BR105" s="48" t="s">
        <v>3</v>
      </c>
      <c r="BS105" s="48">
        <v>0</v>
      </c>
      <c r="BT105" s="48">
        <v>0</v>
      </c>
      <c r="BV105" s="47">
        <v>42222</v>
      </c>
      <c r="BW105" s="48">
        <v>3</v>
      </c>
      <c r="BX105" s="48" t="s">
        <v>3</v>
      </c>
      <c r="BY105" s="48">
        <v>1</v>
      </c>
      <c r="BZ105" s="48">
        <v>0</v>
      </c>
      <c r="CA105" s="48">
        <v>2</v>
      </c>
      <c r="CC105" s="313">
        <v>42588</v>
      </c>
      <c r="CD105" s="314">
        <v>0</v>
      </c>
      <c r="CE105" s="314" t="s">
        <v>3</v>
      </c>
      <c r="CF105" s="314" t="s">
        <v>3</v>
      </c>
      <c r="CG105" s="314">
        <v>0</v>
      </c>
      <c r="CH105" s="314">
        <v>0</v>
      </c>
      <c r="CJ105" s="946">
        <v>42953</v>
      </c>
      <c r="CK105" s="947">
        <v>0</v>
      </c>
      <c r="CL105" s="947" t="s">
        <v>3</v>
      </c>
      <c r="CM105" s="947" t="s">
        <v>3</v>
      </c>
      <c r="CN105" s="947">
        <v>0</v>
      </c>
      <c r="CO105" s="947">
        <v>0</v>
      </c>
      <c r="CQ105" s="1195">
        <v>43318</v>
      </c>
      <c r="CR105" s="1196">
        <v>32</v>
      </c>
      <c r="CS105" s="1196">
        <v>27</v>
      </c>
      <c r="CT105" s="1196">
        <v>5</v>
      </c>
      <c r="CU105" s="1196">
        <v>0</v>
      </c>
      <c r="CV105" s="1196">
        <v>0</v>
      </c>
      <c r="CX105" s="1333">
        <v>43683</v>
      </c>
      <c r="CY105" s="1334">
        <v>9</v>
      </c>
      <c r="CZ105" s="1334" t="s">
        <v>3</v>
      </c>
      <c r="DA105" s="1334">
        <v>2</v>
      </c>
      <c r="DB105" s="1334">
        <v>0</v>
      </c>
      <c r="DC105" s="1334">
        <v>7</v>
      </c>
      <c r="DE105" s="1849">
        <v>44049</v>
      </c>
      <c r="DF105" s="1850">
        <v>12</v>
      </c>
      <c r="DG105" s="1850">
        <v>3</v>
      </c>
      <c r="DH105" s="1850">
        <v>5</v>
      </c>
      <c r="DI105" s="1850">
        <v>0</v>
      </c>
      <c r="DJ105" s="1850">
        <v>4</v>
      </c>
    </row>
    <row r="106" spans="1:122" ht="14.5" x14ac:dyDescent="0.35">
      <c r="A106" s="6">
        <v>40397</v>
      </c>
      <c r="C106" s="10">
        <v>37840</v>
      </c>
      <c r="D106" s="11">
        <v>67</v>
      </c>
      <c r="E106" s="11">
        <v>6</v>
      </c>
      <c r="F106" s="11">
        <v>61</v>
      </c>
      <c r="H106" s="10">
        <v>38206</v>
      </c>
      <c r="I106" s="11">
        <v>22</v>
      </c>
      <c r="J106" s="11">
        <v>2</v>
      </c>
      <c r="K106" s="11">
        <v>20</v>
      </c>
      <c r="M106" s="7">
        <v>38571</v>
      </c>
      <c r="N106" s="8">
        <v>119</v>
      </c>
      <c r="O106" s="8">
        <v>19</v>
      </c>
      <c r="P106" s="8">
        <v>100</v>
      </c>
      <c r="R106" s="138">
        <v>38936</v>
      </c>
      <c r="S106" s="130">
        <v>45</v>
      </c>
      <c r="T106" s="130">
        <v>3</v>
      </c>
      <c r="U106" s="130">
        <v>39</v>
      </c>
      <c r="V106" s="130">
        <v>3</v>
      </c>
      <c r="X106" s="137">
        <v>39301</v>
      </c>
      <c r="Y106" s="132">
        <v>13</v>
      </c>
      <c r="Z106" s="132">
        <v>1</v>
      </c>
      <c r="AA106" s="132">
        <v>2</v>
      </c>
      <c r="AC106" s="137">
        <v>39667</v>
      </c>
      <c r="AD106" s="132">
        <v>6</v>
      </c>
      <c r="AE106" s="132" t="s">
        <v>3</v>
      </c>
      <c r="AF106" s="132">
        <v>3</v>
      </c>
      <c r="AG106" s="132">
        <v>3</v>
      </c>
      <c r="AI106" s="102">
        <v>40032</v>
      </c>
      <c r="AJ106" s="101">
        <v>4</v>
      </c>
      <c r="AK106" s="101">
        <v>1</v>
      </c>
      <c r="AL106" s="101">
        <v>2</v>
      </c>
      <c r="AM106" s="101">
        <v>1</v>
      </c>
      <c r="AO106" s="104">
        <v>40397</v>
      </c>
      <c r="AP106" s="72">
        <v>1</v>
      </c>
      <c r="AQ106" s="72">
        <v>1</v>
      </c>
      <c r="AR106" s="72">
        <v>0</v>
      </c>
      <c r="AS106" s="72">
        <v>0</v>
      </c>
      <c r="AT106" s="22"/>
      <c r="AU106" s="104">
        <v>40762</v>
      </c>
      <c r="AV106" s="72">
        <v>1</v>
      </c>
      <c r="AW106" s="72" t="s">
        <v>3</v>
      </c>
      <c r="AX106" s="72">
        <v>1</v>
      </c>
      <c r="AY106" s="72">
        <v>0</v>
      </c>
      <c r="AZ106" s="68"/>
      <c r="BA106" s="67">
        <v>41128</v>
      </c>
      <c r="BB106" s="68">
        <v>0</v>
      </c>
      <c r="BC106" s="68" t="s">
        <v>3</v>
      </c>
      <c r="BD106" s="68" t="s">
        <v>3</v>
      </c>
      <c r="BE106" s="68">
        <v>0</v>
      </c>
      <c r="BF106" s="68">
        <v>0</v>
      </c>
      <c r="BH106" s="67">
        <v>41493</v>
      </c>
      <c r="BI106" s="68">
        <v>5</v>
      </c>
      <c r="BJ106" s="68" t="s">
        <v>3</v>
      </c>
      <c r="BK106" s="68">
        <v>3</v>
      </c>
      <c r="BL106" s="68">
        <v>0</v>
      </c>
      <c r="BM106" s="68">
        <v>2</v>
      </c>
      <c r="BO106" s="47">
        <v>41858</v>
      </c>
      <c r="BP106" s="48">
        <v>2</v>
      </c>
      <c r="BQ106" s="48" t="s">
        <v>3</v>
      </c>
      <c r="BR106" s="48">
        <v>1</v>
      </c>
      <c r="BS106" s="48">
        <v>0</v>
      </c>
      <c r="BT106" s="48">
        <v>1</v>
      </c>
      <c r="BV106" s="47">
        <v>42223</v>
      </c>
      <c r="BW106" s="48">
        <v>26</v>
      </c>
      <c r="BX106" s="48">
        <v>5</v>
      </c>
      <c r="BY106" s="48">
        <v>10</v>
      </c>
      <c r="BZ106" s="48">
        <v>7</v>
      </c>
      <c r="CA106" s="48">
        <v>4</v>
      </c>
      <c r="CC106" s="313">
        <v>42589</v>
      </c>
      <c r="CD106" s="314">
        <v>2</v>
      </c>
      <c r="CE106" s="314" t="s">
        <v>3</v>
      </c>
      <c r="CF106" s="314">
        <v>1</v>
      </c>
      <c r="CG106" s="314">
        <v>0</v>
      </c>
      <c r="CH106" s="314">
        <v>1</v>
      </c>
      <c r="CJ106" s="946">
        <v>42954</v>
      </c>
      <c r="CK106" s="947">
        <v>3</v>
      </c>
      <c r="CL106" s="947">
        <v>3</v>
      </c>
      <c r="CM106" s="947" t="s">
        <v>3</v>
      </c>
      <c r="CN106" s="947">
        <v>0</v>
      </c>
      <c r="CO106" s="947">
        <v>0</v>
      </c>
      <c r="CQ106" s="1195">
        <v>43319</v>
      </c>
      <c r="CR106" s="1196">
        <v>1</v>
      </c>
      <c r="CS106" s="1196" t="s">
        <v>3</v>
      </c>
      <c r="CT106" s="1196">
        <v>1</v>
      </c>
      <c r="CU106" s="1196">
        <v>0</v>
      </c>
      <c r="CV106" s="1196">
        <v>0</v>
      </c>
      <c r="CX106" s="1333">
        <v>43684</v>
      </c>
      <c r="CY106" s="1334">
        <v>12</v>
      </c>
      <c r="CZ106" s="1334">
        <v>1</v>
      </c>
      <c r="DA106" s="1334">
        <v>4</v>
      </c>
      <c r="DB106" s="1334">
        <v>3</v>
      </c>
      <c r="DC106" s="1334">
        <v>4</v>
      </c>
      <c r="DE106" s="1849">
        <v>44050</v>
      </c>
      <c r="DF106" s="1850">
        <v>78</v>
      </c>
      <c r="DG106" s="1850">
        <v>26</v>
      </c>
      <c r="DH106" s="1850">
        <v>21</v>
      </c>
      <c r="DI106" s="1850">
        <v>10</v>
      </c>
      <c r="DJ106" s="1850">
        <v>21</v>
      </c>
    </row>
    <row r="107" spans="1:122" ht="14.5" x14ac:dyDescent="0.35">
      <c r="A107" s="6">
        <v>40398</v>
      </c>
      <c r="C107" s="10">
        <v>37841</v>
      </c>
      <c r="D107" s="11">
        <v>8</v>
      </c>
      <c r="E107" s="11" t="s">
        <v>3</v>
      </c>
      <c r="F107" s="11">
        <v>8</v>
      </c>
      <c r="H107" s="10">
        <v>38207</v>
      </c>
      <c r="I107" s="11">
        <v>23</v>
      </c>
      <c r="J107" s="11">
        <v>2</v>
      </c>
      <c r="K107" s="11">
        <v>21</v>
      </c>
      <c r="M107" s="7">
        <v>38572</v>
      </c>
      <c r="N107" s="8">
        <v>4</v>
      </c>
      <c r="O107" s="8">
        <v>3</v>
      </c>
      <c r="P107" s="8">
        <v>1</v>
      </c>
      <c r="R107" s="138">
        <v>38937</v>
      </c>
      <c r="S107" s="130">
        <v>1</v>
      </c>
      <c r="T107" s="130" t="s">
        <v>3</v>
      </c>
      <c r="U107" s="130">
        <v>1</v>
      </c>
      <c r="V107" s="130">
        <v>0</v>
      </c>
      <c r="X107" s="137">
        <v>39302</v>
      </c>
      <c r="Y107" s="132">
        <v>0</v>
      </c>
      <c r="Z107" s="132" t="s">
        <v>3</v>
      </c>
      <c r="AA107" s="132">
        <v>0</v>
      </c>
      <c r="AC107" s="137">
        <v>39668</v>
      </c>
      <c r="AD107" s="132">
        <v>0</v>
      </c>
      <c r="AE107" s="132" t="s">
        <v>3</v>
      </c>
      <c r="AF107" s="132">
        <v>0</v>
      </c>
      <c r="AG107" s="132">
        <v>0</v>
      </c>
      <c r="AI107" s="102">
        <v>40033</v>
      </c>
      <c r="AJ107" s="101">
        <v>1</v>
      </c>
      <c r="AK107" s="101" t="s">
        <v>3</v>
      </c>
      <c r="AL107" s="101">
        <v>1</v>
      </c>
      <c r="AM107" s="101">
        <v>0</v>
      </c>
      <c r="AO107" s="104">
        <v>40398</v>
      </c>
      <c r="AP107" s="72">
        <v>2</v>
      </c>
      <c r="AQ107" s="72" t="s">
        <v>3</v>
      </c>
      <c r="AR107" s="72">
        <v>2</v>
      </c>
      <c r="AS107" s="72">
        <v>0</v>
      </c>
      <c r="AT107" s="22"/>
      <c r="AU107" s="104">
        <v>40763</v>
      </c>
      <c r="AV107" s="72">
        <v>15</v>
      </c>
      <c r="AW107" s="72">
        <v>2</v>
      </c>
      <c r="AX107" s="72">
        <v>13</v>
      </c>
      <c r="AY107" s="72">
        <v>0</v>
      </c>
      <c r="AZ107" s="68"/>
      <c r="BA107" s="67">
        <v>41129</v>
      </c>
      <c r="BB107" s="68">
        <v>3</v>
      </c>
      <c r="BC107" s="68" t="s">
        <v>3</v>
      </c>
      <c r="BD107" s="68">
        <v>1</v>
      </c>
      <c r="BE107" s="68">
        <v>2</v>
      </c>
      <c r="BF107" s="68">
        <v>0</v>
      </c>
      <c r="BH107" s="67">
        <v>41494</v>
      </c>
      <c r="BI107" s="68">
        <v>6</v>
      </c>
      <c r="BJ107" s="68" t="s">
        <v>3</v>
      </c>
      <c r="BK107" s="68">
        <v>3</v>
      </c>
      <c r="BL107" s="68">
        <v>2</v>
      </c>
      <c r="BM107" s="68">
        <v>1</v>
      </c>
      <c r="BO107" s="47">
        <v>41859</v>
      </c>
      <c r="BP107" s="48">
        <v>47</v>
      </c>
      <c r="BQ107" s="48">
        <v>8</v>
      </c>
      <c r="BR107" s="48">
        <v>10</v>
      </c>
      <c r="BS107" s="48">
        <v>3</v>
      </c>
      <c r="BT107" s="48">
        <v>26</v>
      </c>
      <c r="BV107" s="47">
        <v>42224</v>
      </c>
      <c r="BW107" s="48">
        <v>0</v>
      </c>
      <c r="BX107" s="48" t="s">
        <v>3</v>
      </c>
      <c r="BY107" s="48" t="s">
        <v>3</v>
      </c>
      <c r="BZ107" s="48">
        <v>0</v>
      </c>
      <c r="CA107" s="48">
        <v>0</v>
      </c>
      <c r="CC107" s="313">
        <v>42590</v>
      </c>
      <c r="CD107" s="314">
        <v>4</v>
      </c>
      <c r="CE107" s="314" t="s">
        <v>3</v>
      </c>
      <c r="CF107" s="314">
        <v>3</v>
      </c>
      <c r="CG107" s="314">
        <v>0</v>
      </c>
      <c r="CH107" s="314">
        <v>1</v>
      </c>
      <c r="CJ107" s="946">
        <v>42955</v>
      </c>
      <c r="CK107" s="947">
        <v>0</v>
      </c>
      <c r="CL107" s="947" t="s">
        <v>3</v>
      </c>
      <c r="CM107" s="947" t="s">
        <v>3</v>
      </c>
      <c r="CN107" s="947">
        <v>0</v>
      </c>
      <c r="CO107" s="947">
        <v>0</v>
      </c>
      <c r="CQ107" s="1195">
        <v>43320</v>
      </c>
      <c r="CR107" s="1196">
        <v>23</v>
      </c>
      <c r="CS107" s="1196">
        <v>18</v>
      </c>
      <c r="CT107" s="1196">
        <v>4</v>
      </c>
      <c r="CU107" s="1196">
        <v>1</v>
      </c>
      <c r="CV107" s="1196">
        <v>0</v>
      </c>
      <c r="CX107" s="1333">
        <v>43685</v>
      </c>
      <c r="CY107" s="1334">
        <v>33</v>
      </c>
      <c r="CZ107" s="1334">
        <v>5</v>
      </c>
      <c r="DA107" s="1334">
        <v>13</v>
      </c>
      <c r="DB107" s="1334">
        <v>3</v>
      </c>
      <c r="DC107" s="1334">
        <v>12</v>
      </c>
      <c r="DE107" s="1849">
        <v>44051</v>
      </c>
      <c r="DF107" s="1850">
        <v>1</v>
      </c>
      <c r="DG107" s="1850" t="s">
        <v>3</v>
      </c>
      <c r="DH107" s="1850" t="s">
        <v>3</v>
      </c>
      <c r="DI107" s="1850">
        <v>1</v>
      </c>
      <c r="DJ107" s="1850">
        <v>0</v>
      </c>
    </row>
    <row r="108" spans="1:122" ht="14.5" x14ac:dyDescent="0.35">
      <c r="A108" s="6">
        <v>40399</v>
      </c>
      <c r="H108" s="10">
        <v>38208</v>
      </c>
      <c r="I108" s="11">
        <v>1</v>
      </c>
      <c r="J108" s="11" t="s">
        <v>3</v>
      </c>
      <c r="K108" s="11">
        <v>1</v>
      </c>
      <c r="M108" s="7">
        <v>38573</v>
      </c>
      <c r="N108" s="8">
        <v>43</v>
      </c>
      <c r="O108" s="8">
        <v>4</v>
      </c>
      <c r="P108" s="8">
        <v>39</v>
      </c>
      <c r="R108" s="138">
        <v>38938</v>
      </c>
      <c r="S108" s="130">
        <v>12</v>
      </c>
      <c r="T108" s="130" t="s">
        <v>3</v>
      </c>
      <c r="U108" s="130">
        <v>10</v>
      </c>
      <c r="V108" s="130">
        <v>2</v>
      </c>
      <c r="X108" s="137">
        <v>39303</v>
      </c>
      <c r="Y108" s="132">
        <v>6</v>
      </c>
      <c r="Z108" s="132" t="s">
        <v>3</v>
      </c>
      <c r="AA108" s="132">
        <v>3</v>
      </c>
      <c r="AC108" s="137">
        <v>39669</v>
      </c>
      <c r="AD108" s="132">
        <v>0</v>
      </c>
      <c r="AE108" s="132" t="s">
        <v>3</v>
      </c>
      <c r="AF108" s="132">
        <v>0</v>
      </c>
      <c r="AG108" s="132">
        <v>0</v>
      </c>
      <c r="AI108" s="102">
        <v>40034</v>
      </c>
      <c r="AJ108" s="101">
        <v>2</v>
      </c>
      <c r="AK108" s="101" t="s">
        <v>3</v>
      </c>
      <c r="AL108" s="101">
        <v>1</v>
      </c>
      <c r="AM108" s="101">
        <v>1</v>
      </c>
      <c r="AO108" s="104">
        <v>40399</v>
      </c>
      <c r="AP108" s="72">
        <v>8</v>
      </c>
      <c r="AQ108" s="72" t="s">
        <v>3</v>
      </c>
      <c r="AR108" s="72">
        <v>4</v>
      </c>
      <c r="AS108" s="72">
        <v>4</v>
      </c>
      <c r="AT108" s="22"/>
      <c r="AU108" s="104">
        <v>40764</v>
      </c>
      <c r="AV108" s="72">
        <v>0</v>
      </c>
      <c r="AW108" s="72" t="s">
        <v>3</v>
      </c>
      <c r="AX108" s="72">
        <v>0</v>
      </c>
      <c r="AY108" s="72">
        <v>0</v>
      </c>
      <c r="AZ108" s="68"/>
      <c r="BA108" s="67">
        <v>41130</v>
      </c>
      <c r="BB108" s="68">
        <v>35</v>
      </c>
      <c r="BC108" s="68">
        <v>4</v>
      </c>
      <c r="BD108" s="68">
        <v>9</v>
      </c>
      <c r="BE108" s="68">
        <v>5</v>
      </c>
      <c r="BF108" s="68">
        <v>17</v>
      </c>
      <c r="BH108" s="67">
        <v>41495</v>
      </c>
      <c r="BI108" s="68">
        <v>79</v>
      </c>
      <c r="BJ108" s="68">
        <v>3</v>
      </c>
      <c r="BK108" s="68">
        <v>25</v>
      </c>
      <c r="BL108" s="68">
        <v>19</v>
      </c>
      <c r="BM108" s="68">
        <v>32</v>
      </c>
      <c r="BO108" s="47">
        <v>41860</v>
      </c>
      <c r="BP108" s="48">
        <v>1</v>
      </c>
      <c r="BQ108" s="48" t="s">
        <v>3</v>
      </c>
      <c r="BR108" s="48" t="s">
        <v>3</v>
      </c>
      <c r="BS108" s="48">
        <v>1</v>
      </c>
      <c r="BT108" s="48">
        <v>0</v>
      </c>
      <c r="BV108" s="47">
        <v>42225</v>
      </c>
      <c r="BW108" s="48">
        <v>4</v>
      </c>
      <c r="BX108" s="48">
        <v>1</v>
      </c>
      <c r="BY108" s="48" t="s">
        <v>3</v>
      </c>
      <c r="BZ108" s="48">
        <v>2</v>
      </c>
      <c r="CA108" s="48">
        <v>1</v>
      </c>
      <c r="CC108" s="313">
        <v>42591</v>
      </c>
      <c r="CD108" s="314">
        <v>0</v>
      </c>
      <c r="CE108" s="314" t="s">
        <v>3</v>
      </c>
      <c r="CF108" s="314" t="s">
        <v>3</v>
      </c>
      <c r="CG108" s="314">
        <v>0</v>
      </c>
      <c r="CH108" s="314">
        <v>0</v>
      </c>
      <c r="CJ108" s="946">
        <v>42956</v>
      </c>
      <c r="CK108" s="947">
        <v>4</v>
      </c>
      <c r="CL108" s="947">
        <v>3</v>
      </c>
      <c r="CM108" s="947" t="s">
        <v>3</v>
      </c>
      <c r="CN108" s="947">
        <v>1</v>
      </c>
      <c r="CO108" s="947">
        <v>0</v>
      </c>
      <c r="CQ108" s="1195">
        <v>43321</v>
      </c>
      <c r="CR108" s="1196">
        <v>39</v>
      </c>
      <c r="CS108" s="1196">
        <v>31</v>
      </c>
      <c r="CT108" s="1196">
        <v>8</v>
      </c>
      <c r="CU108" s="1196">
        <v>0</v>
      </c>
      <c r="CV108" s="1196">
        <v>0</v>
      </c>
      <c r="CX108" s="1333">
        <v>43686</v>
      </c>
      <c r="CY108" s="1334">
        <v>5</v>
      </c>
      <c r="CZ108" s="1334">
        <v>1</v>
      </c>
      <c r="DA108" s="1334">
        <v>1</v>
      </c>
      <c r="DB108" s="1334">
        <v>2</v>
      </c>
      <c r="DC108" s="1334">
        <v>1</v>
      </c>
      <c r="DE108" s="1849">
        <v>44052</v>
      </c>
      <c r="DF108" s="1850">
        <v>15</v>
      </c>
      <c r="DG108" s="1850">
        <v>3</v>
      </c>
      <c r="DH108" s="1850">
        <v>5</v>
      </c>
      <c r="DI108" s="1850">
        <v>2</v>
      </c>
      <c r="DJ108" s="1850">
        <v>5</v>
      </c>
    </row>
    <row r="109" spans="1:122" ht="14.5" x14ac:dyDescent="0.35">
      <c r="A109" s="6">
        <v>40400</v>
      </c>
      <c r="C109" s="10">
        <v>37843</v>
      </c>
      <c r="D109" s="11">
        <v>53</v>
      </c>
      <c r="E109" s="11" t="s">
        <v>3</v>
      </c>
      <c r="F109" s="11">
        <v>53</v>
      </c>
      <c r="H109" s="10">
        <v>38209</v>
      </c>
      <c r="I109" s="11">
        <v>12</v>
      </c>
      <c r="J109" s="11" t="s">
        <v>3</v>
      </c>
      <c r="K109" s="11">
        <v>12</v>
      </c>
      <c r="M109" s="7">
        <v>38574</v>
      </c>
      <c r="N109" s="8">
        <v>77</v>
      </c>
      <c r="O109" s="8">
        <v>10</v>
      </c>
      <c r="P109" s="8">
        <v>67</v>
      </c>
      <c r="R109" s="138">
        <v>38939</v>
      </c>
      <c r="S109" s="130">
        <v>28</v>
      </c>
      <c r="T109" s="130">
        <v>5</v>
      </c>
      <c r="U109" s="130">
        <v>23</v>
      </c>
      <c r="V109" s="130">
        <v>0</v>
      </c>
      <c r="X109" s="137">
        <v>39304</v>
      </c>
      <c r="Y109" s="132">
        <v>8</v>
      </c>
      <c r="Z109" s="132">
        <v>2</v>
      </c>
      <c r="AA109" s="132">
        <v>1</v>
      </c>
      <c r="AC109" s="137">
        <v>39670</v>
      </c>
      <c r="AD109" s="132">
        <v>5</v>
      </c>
      <c r="AE109" s="132" t="s">
        <v>3</v>
      </c>
      <c r="AF109" s="132">
        <v>4</v>
      </c>
      <c r="AG109" s="132">
        <v>1</v>
      </c>
      <c r="AI109" s="102">
        <v>40035</v>
      </c>
      <c r="AJ109" s="101">
        <v>10</v>
      </c>
      <c r="AK109" s="101">
        <v>2</v>
      </c>
      <c r="AL109" s="101">
        <v>5</v>
      </c>
      <c r="AM109" s="101">
        <v>3</v>
      </c>
      <c r="AO109" s="104">
        <v>40400</v>
      </c>
      <c r="AP109" s="72">
        <v>0</v>
      </c>
      <c r="AQ109" s="72" t="s">
        <v>3</v>
      </c>
      <c r="AR109" s="72">
        <v>0</v>
      </c>
      <c r="AS109" s="72">
        <v>0</v>
      </c>
      <c r="AT109" s="22"/>
      <c r="AU109" s="104">
        <v>40765</v>
      </c>
      <c r="AV109" s="72">
        <v>2</v>
      </c>
      <c r="AW109" s="72" t="s">
        <v>3</v>
      </c>
      <c r="AX109" s="72">
        <v>1</v>
      </c>
      <c r="AY109" s="72">
        <v>1</v>
      </c>
      <c r="AZ109" s="68"/>
      <c r="BA109" s="67">
        <v>41131</v>
      </c>
      <c r="BB109" s="68">
        <v>2</v>
      </c>
      <c r="BC109" s="68" t="s">
        <v>3</v>
      </c>
      <c r="BD109" s="68" t="s">
        <v>3</v>
      </c>
      <c r="BE109" s="68">
        <v>1</v>
      </c>
      <c r="BF109" s="68">
        <v>1</v>
      </c>
      <c r="BH109" s="67">
        <v>41496</v>
      </c>
      <c r="BI109" s="68">
        <v>4</v>
      </c>
      <c r="BJ109" s="68">
        <v>1</v>
      </c>
      <c r="BK109" s="68">
        <v>1</v>
      </c>
      <c r="BL109" s="68">
        <v>2</v>
      </c>
      <c r="BM109" s="68">
        <v>0</v>
      </c>
      <c r="BO109" s="47">
        <v>41861</v>
      </c>
      <c r="BP109" s="48">
        <v>2</v>
      </c>
      <c r="BQ109" s="48" t="s">
        <v>3</v>
      </c>
      <c r="BR109" s="48">
        <v>1</v>
      </c>
      <c r="BS109" s="48">
        <v>0</v>
      </c>
      <c r="BT109" s="48">
        <v>1</v>
      </c>
      <c r="BV109" s="47">
        <v>42226</v>
      </c>
      <c r="BW109" s="48">
        <v>16</v>
      </c>
      <c r="BX109" s="48">
        <v>4</v>
      </c>
      <c r="BY109" s="48">
        <v>5</v>
      </c>
      <c r="BZ109" s="48">
        <v>2</v>
      </c>
      <c r="CA109" s="48">
        <v>5</v>
      </c>
      <c r="CC109" s="313">
        <v>42592</v>
      </c>
      <c r="CD109" s="314">
        <v>0</v>
      </c>
      <c r="CE109" s="314" t="s">
        <v>3</v>
      </c>
      <c r="CF109" s="314" t="s">
        <v>3</v>
      </c>
      <c r="CG109" s="314">
        <v>0</v>
      </c>
      <c r="CH109" s="314">
        <v>0</v>
      </c>
      <c r="CJ109" s="946">
        <v>42957</v>
      </c>
      <c r="CK109" s="947">
        <v>2</v>
      </c>
      <c r="CL109" s="947">
        <v>2</v>
      </c>
      <c r="CM109" s="947" t="s">
        <v>3</v>
      </c>
      <c r="CN109" s="947">
        <v>0</v>
      </c>
      <c r="CO109" s="947">
        <v>0</v>
      </c>
      <c r="CQ109" s="1195">
        <v>43322</v>
      </c>
      <c r="CR109" s="1196">
        <v>5</v>
      </c>
      <c r="CS109" s="1196">
        <v>3</v>
      </c>
      <c r="CT109" s="1196">
        <v>1</v>
      </c>
      <c r="CU109" s="1196">
        <v>0</v>
      </c>
      <c r="CV109" s="1196">
        <v>1</v>
      </c>
      <c r="CX109" s="1333">
        <v>43687</v>
      </c>
      <c r="CY109" s="1334">
        <v>11</v>
      </c>
      <c r="CZ109" s="1334">
        <v>2</v>
      </c>
      <c r="DA109" s="1334">
        <v>3</v>
      </c>
      <c r="DB109" s="1334">
        <v>2</v>
      </c>
      <c r="DC109" s="1334">
        <v>4</v>
      </c>
      <c r="DE109" s="1849">
        <v>44053</v>
      </c>
      <c r="DF109" s="1850">
        <v>26</v>
      </c>
      <c r="DG109" s="1850">
        <v>9</v>
      </c>
      <c r="DH109" s="1850">
        <v>8</v>
      </c>
      <c r="DI109" s="1850">
        <v>5</v>
      </c>
      <c r="DJ109" s="1850">
        <v>4</v>
      </c>
    </row>
    <row r="110" spans="1:122" ht="14.5" x14ac:dyDescent="0.35">
      <c r="A110" s="6">
        <v>40401</v>
      </c>
      <c r="C110" s="10">
        <v>37844</v>
      </c>
      <c r="D110" s="11">
        <v>7</v>
      </c>
      <c r="E110" s="11" t="s">
        <v>3</v>
      </c>
      <c r="F110" s="11">
        <v>7</v>
      </c>
      <c r="H110" s="10">
        <v>38210</v>
      </c>
      <c r="I110" s="11">
        <v>16</v>
      </c>
      <c r="J110" s="11" t="s">
        <v>3</v>
      </c>
      <c r="K110" s="11">
        <v>16</v>
      </c>
      <c r="M110" s="7">
        <v>38575</v>
      </c>
      <c r="N110" s="8">
        <v>4</v>
      </c>
      <c r="O110" s="8" t="s">
        <v>3</v>
      </c>
      <c r="P110" s="8">
        <v>4</v>
      </c>
      <c r="R110" s="138">
        <v>38940</v>
      </c>
      <c r="S110" s="130">
        <v>1</v>
      </c>
      <c r="T110" s="130" t="s">
        <v>3</v>
      </c>
      <c r="U110" s="130">
        <v>1</v>
      </c>
      <c r="V110" s="130">
        <v>0</v>
      </c>
      <c r="X110" s="137">
        <v>39305</v>
      </c>
      <c r="Y110" s="132">
        <v>1</v>
      </c>
      <c r="Z110" s="132" t="s">
        <v>3</v>
      </c>
      <c r="AA110" s="132">
        <v>0</v>
      </c>
      <c r="AC110" s="137">
        <v>39671</v>
      </c>
      <c r="AD110" s="132">
        <v>0</v>
      </c>
      <c r="AE110" s="132" t="s">
        <v>3</v>
      </c>
      <c r="AF110" s="132">
        <v>0</v>
      </c>
      <c r="AG110" s="132">
        <v>0</v>
      </c>
      <c r="AI110" s="102">
        <v>40036</v>
      </c>
      <c r="AJ110" s="101">
        <v>0</v>
      </c>
      <c r="AK110" s="101" t="s">
        <v>3</v>
      </c>
      <c r="AL110" s="101">
        <v>0</v>
      </c>
      <c r="AM110" s="101">
        <v>0</v>
      </c>
      <c r="AO110" s="104">
        <v>40401</v>
      </c>
      <c r="AP110" s="72">
        <v>3</v>
      </c>
      <c r="AQ110" s="72">
        <v>1</v>
      </c>
      <c r="AR110" s="72">
        <v>2</v>
      </c>
      <c r="AS110" s="72">
        <v>0</v>
      </c>
      <c r="AT110" s="22"/>
      <c r="AU110" s="104">
        <v>40766</v>
      </c>
      <c r="AV110" s="72">
        <v>7</v>
      </c>
      <c r="AW110" s="72" t="s">
        <v>3</v>
      </c>
      <c r="AX110" s="72">
        <v>5</v>
      </c>
      <c r="AY110" s="72">
        <v>2</v>
      </c>
      <c r="AZ110" s="68"/>
      <c r="BA110" s="67">
        <v>41132</v>
      </c>
      <c r="BB110" s="68">
        <v>6</v>
      </c>
      <c r="BC110" s="68">
        <v>1</v>
      </c>
      <c r="BD110" s="68">
        <v>1</v>
      </c>
      <c r="BE110" s="68">
        <v>3</v>
      </c>
      <c r="BF110" s="68">
        <v>1</v>
      </c>
      <c r="BH110" s="67">
        <v>41497</v>
      </c>
      <c r="BI110" s="68">
        <v>10</v>
      </c>
      <c r="BJ110" s="68" t="s">
        <v>3</v>
      </c>
      <c r="BK110" s="68">
        <v>1</v>
      </c>
      <c r="BL110" s="68">
        <v>2</v>
      </c>
      <c r="BM110" s="68">
        <v>7</v>
      </c>
      <c r="BO110" s="47">
        <v>41862</v>
      </c>
      <c r="BP110" s="48">
        <v>18</v>
      </c>
      <c r="BQ110" s="48">
        <v>1</v>
      </c>
      <c r="BR110" s="48">
        <v>4</v>
      </c>
      <c r="BS110" s="48">
        <v>2</v>
      </c>
      <c r="BT110" s="48">
        <v>11</v>
      </c>
      <c r="BV110" s="47">
        <v>42227</v>
      </c>
      <c r="BW110" s="48">
        <v>0</v>
      </c>
      <c r="BX110" s="48" t="s">
        <v>3</v>
      </c>
      <c r="BY110" s="48" t="s">
        <v>3</v>
      </c>
      <c r="BZ110" s="48">
        <v>0</v>
      </c>
      <c r="CA110" s="48">
        <v>0</v>
      </c>
      <c r="CC110" s="313">
        <v>42593</v>
      </c>
      <c r="CD110" s="314">
        <v>4</v>
      </c>
      <c r="CE110" s="314">
        <v>2</v>
      </c>
      <c r="CF110" s="314">
        <v>1</v>
      </c>
      <c r="CG110" s="314">
        <v>1</v>
      </c>
      <c r="CH110" s="314">
        <v>0</v>
      </c>
      <c r="CJ110" s="946">
        <v>42958</v>
      </c>
      <c r="CK110" s="947">
        <v>0</v>
      </c>
      <c r="CL110" s="947" t="s">
        <v>3</v>
      </c>
      <c r="CM110" s="947" t="s">
        <v>3</v>
      </c>
      <c r="CN110" s="947">
        <v>0</v>
      </c>
      <c r="CO110" s="947">
        <v>0</v>
      </c>
      <c r="CQ110" s="1195">
        <v>43323</v>
      </c>
      <c r="CR110" s="1196">
        <v>27</v>
      </c>
      <c r="CS110" s="1196">
        <v>20</v>
      </c>
      <c r="CT110" s="1196">
        <v>3</v>
      </c>
      <c r="CU110" s="1196">
        <v>4</v>
      </c>
      <c r="CV110" s="1196">
        <v>0</v>
      </c>
      <c r="CX110" s="1333">
        <v>43688</v>
      </c>
      <c r="CY110" s="1334">
        <v>38</v>
      </c>
      <c r="CZ110" s="1334">
        <v>8</v>
      </c>
      <c r="DA110" s="1334">
        <v>5</v>
      </c>
      <c r="DB110" s="1334">
        <v>16</v>
      </c>
      <c r="DC110" s="1334">
        <v>9</v>
      </c>
      <c r="DE110" s="1849">
        <v>44054</v>
      </c>
      <c r="DF110" s="1850">
        <v>3</v>
      </c>
      <c r="DG110" s="1850" t="s">
        <v>3</v>
      </c>
      <c r="DH110" s="1850">
        <v>2</v>
      </c>
      <c r="DI110" s="1850">
        <v>1</v>
      </c>
      <c r="DJ110" s="1850">
        <v>0</v>
      </c>
    </row>
    <row r="111" spans="1:122" ht="14.5" x14ac:dyDescent="0.35">
      <c r="A111" s="6">
        <v>40402</v>
      </c>
      <c r="H111" s="10">
        <v>38211</v>
      </c>
      <c r="I111" s="11">
        <v>0</v>
      </c>
      <c r="J111" s="11" t="s">
        <v>3</v>
      </c>
      <c r="K111" s="11">
        <v>0</v>
      </c>
      <c r="M111" s="7">
        <v>38576</v>
      </c>
      <c r="N111" s="8">
        <v>18</v>
      </c>
      <c r="O111" s="8">
        <v>1</v>
      </c>
      <c r="P111" s="8">
        <v>17</v>
      </c>
      <c r="R111" s="138">
        <v>38941</v>
      </c>
      <c r="S111" s="130">
        <v>8</v>
      </c>
      <c r="T111" s="130" t="s">
        <v>3</v>
      </c>
      <c r="U111" s="130">
        <v>8</v>
      </c>
      <c r="V111" s="130">
        <v>0</v>
      </c>
      <c r="X111" s="137">
        <v>39306</v>
      </c>
      <c r="Y111" s="132">
        <v>1</v>
      </c>
      <c r="Z111" s="132" t="s">
        <v>3</v>
      </c>
      <c r="AA111" s="132">
        <v>0</v>
      </c>
      <c r="AC111" s="137">
        <v>39672</v>
      </c>
      <c r="AD111" s="132">
        <v>3</v>
      </c>
      <c r="AE111" s="132" t="s">
        <v>3</v>
      </c>
      <c r="AF111" s="132">
        <v>2</v>
      </c>
      <c r="AG111" s="132">
        <v>1</v>
      </c>
      <c r="AI111" s="102">
        <v>40037</v>
      </c>
      <c r="AJ111" s="101">
        <v>0</v>
      </c>
      <c r="AK111" s="101" t="s">
        <v>3</v>
      </c>
      <c r="AL111" s="101">
        <v>0</v>
      </c>
      <c r="AM111" s="101">
        <v>0</v>
      </c>
      <c r="AO111" s="104">
        <v>40402</v>
      </c>
      <c r="AP111" s="72">
        <v>3</v>
      </c>
      <c r="AQ111" s="72">
        <v>2</v>
      </c>
      <c r="AR111" s="72">
        <v>0</v>
      </c>
      <c r="AS111" s="72">
        <v>1</v>
      </c>
      <c r="AT111" s="22"/>
      <c r="AU111" s="104">
        <v>40767</v>
      </c>
      <c r="AV111" s="72">
        <v>0</v>
      </c>
      <c r="AW111" s="72" t="s">
        <v>3</v>
      </c>
      <c r="AX111" s="72">
        <v>0</v>
      </c>
      <c r="AY111" s="72">
        <v>0</v>
      </c>
      <c r="AZ111" s="68"/>
      <c r="BA111" s="67">
        <v>41133</v>
      </c>
      <c r="BB111" s="68">
        <v>21</v>
      </c>
      <c r="BC111" s="68">
        <v>1</v>
      </c>
      <c r="BD111" s="68">
        <v>3</v>
      </c>
      <c r="BE111" s="68">
        <v>10</v>
      </c>
      <c r="BF111" s="68">
        <v>7</v>
      </c>
      <c r="BH111" s="67">
        <v>41498</v>
      </c>
      <c r="BI111" s="68">
        <v>46</v>
      </c>
      <c r="BJ111" s="68">
        <v>1</v>
      </c>
      <c r="BK111" s="68">
        <v>12</v>
      </c>
      <c r="BL111" s="68">
        <v>3</v>
      </c>
      <c r="BM111" s="68">
        <v>30</v>
      </c>
      <c r="BO111" s="47">
        <v>41863</v>
      </c>
      <c r="BP111" s="48">
        <v>0</v>
      </c>
      <c r="BQ111" s="48" t="s">
        <v>3</v>
      </c>
      <c r="BR111" s="48" t="s">
        <v>3</v>
      </c>
      <c r="BS111" s="48">
        <v>0</v>
      </c>
      <c r="BT111" s="48">
        <v>0</v>
      </c>
      <c r="BV111" s="47">
        <v>42228</v>
      </c>
      <c r="BW111" s="48">
        <v>6</v>
      </c>
      <c r="BX111" s="48">
        <v>1</v>
      </c>
      <c r="BY111" s="48" t="s">
        <v>3</v>
      </c>
      <c r="BZ111" s="48">
        <v>3</v>
      </c>
      <c r="CA111" s="48">
        <v>2</v>
      </c>
      <c r="CC111" s="313">
        <v>42594</v>
      </c>
      <c r="CD111" s="314">
        <v>1</v>
      </c>
      <c r="CE111" s="314">
        <v>1</v>
      </c>
      <c r="CF111" s="314" t="s">
        <v>3</v>
      </c>
      <c r="CG111" s="314">
        <v>0</v>
      </c>
      <c r="CH111" s="314">
        <v>0</v>
      </c>
      <c r="CJ111" s="946">
        <v>42959</v>
      </c>
      <c r="CK111" s="947">
        <v>2</v>
      </c>
      <c r="CL111" s="947">
        <v>1</v>
      </c>
      <c r="CM111" s="947">
        <v>1</v>
      </c>
      <c r="CN111" s="947">
        <v>0</v>
      </c>
      <c r="CO111" s="947">
        <v>0</v>
      </c>
      <c r="CQ111" s="1195">
        <v>43324</v>
      </c>
      <c r="CR111" s="1196">
        <v>33</v>
      </c>
      <c r="CS111" s="1196">
        <v>22</v>
      </c>
      <c r="CT111" s="1196">
        <v>7</v>
      </c>
      <c r="CU111" s="1196">
        <v>1</v>
      </c>
      <c r="CV111" s="1196">
        <v>3</v>
      </c>
      <c r="CX111" s="1333">
        <v>43689</v>
      </c>
      <c r="CY111" s="1334">
        <v>0</v>
      </c>
      <c r="CZ111" s="1334" t="s">
        <v>3</v>
      </c>
      <c r="DA111" s="1334" t="s">
        <v>3</v>
      </c>
      <c r="DB111" s="1334">
        <v>0</v>
      </c>
      <c r="DC111" s="1334">
        <v>0</v>
      </c>
      <c r="DE111" s="1849">
        <v>44055</v>
      </c>
      <c r="DF111" s="1850">
        <v>22</v>
      </c>
      <c r="DG111" s="1850">
        <v>5</v>
      </c>
      <c r="DH111" s="1850">
        <v>4</v>
      </c>
      <c r="DI111" s="1850">
        <v>4</v>
      </c>
      <c r="DJ111" s="1850">
        <v>9</v>
      </c>
    </row>
    <row r="112" spans="1:122" ht="14.5" x14ac:dyDescent="0.35">
      <c r="A112" s="6">
        <v>40403</v>
      </c>
      <c r="C112" s="10">
        <v>37846</v>
      </c>
      <c r="D112" s="11">
        <v>37</v>
      </c>
      <c r="E112" s="11">
        <v>2</v>
      </c>
      <c r="F112" s="11">
        <v>35</v>
      </c>
      <c r="H112" s="10">
        <v>38212</v>
      </c>
      <c r="I112" s="11">
        <v>11</v>
      </c>
      <c r="J112" s="11" t="s">
        <v>3</v>
      </c>
      <c r="K112" s="11">
        <v>11</v>
      </c>
      <c r="M112" s="7">
        <v>38577</v>
      </c>
      <c r="N112" s="8">
        <v>52</v>
      </c>
      <c r="O112" s="8">
        <v>5</v>
      </c>
      <c r="P112" s="8">
        <v>47</v>
      </c>
      <c r="R112" s="138">
        <v>38942</v>
      </c>
      <c r="S112" s="130">
        <v>26</v>
      </c>
      <c r="T112" s="130" t="s">
        <v>3</v>
      </c>
      <c r="U112" s="130">
        <v>22</v>
      </c>
      <c r="V112" s="130">
        <v>4</v>
      </c>
      <c r="X112" s="137">
        <v>39307</v>
      </c>
      <c r="Y112" s="132">
        <v>7</v>
      </c>
      <c r="Z112" s="132">
        <v>1</v>
      </c>
      <c r="AA112" s="132">
        <v>1</v>
      </c>
      <c r="AC112" s="137">
        <v>39673</v>
      </c>
      <c r="AD112" s="132">
        <v>3</v>
      </c>
      <c r="AE112" s="132" t="s">
        <v>3</v>
      </c>
      <c r="AF112" s="132">
        <v>1</v>
      </c>
      <c r="AG112" s="132">
        <v>2</v>
      </c>
      <c r="AI112" s="102">
        <v>40038</v>
      </c>
      <c r="AJ112" s="101">
        <v>1</v>
      </c>
      <c r="AK112" s="101" t="s">
        <v>3</v>
      </c>
      <c r="AL112" s="101">
        <v>1</v>
      </c>
      <c r="AM112" s="101">
        <v>0</v>
      </c>
      <c r="AO112" s="104">
        <v>40403</v>
      </c>
      <c r="AP112" s="72">
        <v>0</v>
      </c>
      <c r="AQ112" s="72" t="s">
        <v>3</v>
      </c>
      <c r="AR112" s="72">
        <v>0</v>
      </c>
      <c r="AS112" s="72">
        <v>0</v>
      </c>
      <c r="AT112" s="22"/>
      <c r="AU112" s="104">
        <v>40768</v>
      </c>
      <c r="AV112" s="72">
        <v>0</v>
      </c>
      <c r="AW112" s="72" t="s">
        <v>3</v>
      </c>
      <c r="AX112" s="72">
        <v>0</v>
      </c>
      <c r="AY112" s="72">
        <v>0</v>
      </c>
      <c r="AZ112" s="68"/>
      <c r="BA112" s="67">
        <v>41134</v>
      </c>
      <c r="BB112" s="68">
        <v>0</v>
      </c>
      <c r="BC112" s="68" t="s">
        <v>3</v>
      </c>
      <c r="BD112" s="68" t="s">
        <v>3</v>
      </c>
      <c r="BE112" s="68">
        <v>0</v>
      </c>
      <c r="BF112" s="68">
        <v>0</v>
      </c>
      <c r="BH112" s="67">
        <v>41499</v>
      </c>
      <c r="BI112" s="68">
        <v>1</v>
      </c>
      <c r="BJ112" s="68" t="s">
        <v>3</v>
      </c>
      <c r="BK112" s="68" t="s">
        <v>3</v>
      </c>
      <c r="BL112" s="68">
        <v>1</v>
      </c>
      <c r="BM112" s="68">
        <v>0</v>
      </c>
      <c r="BO112" s="47">
        <v>41864</v>
      </c>
      <c r="BP112" s="48">
        <v>0</v>
      </c>
      <c r="BQ112" s="48" t="s">
        <v>3</v>
      </c>
      <c r="BR112" s="48" t="s">
        <v>3</v>
      </c>
      <c r="BS112" s="48">
        <v>0</v>
      </c>
      <c r="BT112" s="48">
        <v>0</v>
      </c>
      <c r="BV112" s="47">
        <v>42229</v>
      </c>
      <c r="BW112" s="48">
        <v>13</v>
      </c>
      <c r="BX112" s="48">
        <v>1</v>
      </c>
      <c r="BY112" s="48">
        <v>4</v>
      </c>
      <c r="BZ112" s="48">
        <v>2</v>
      </c>
      <c r="CA112" s="48">
        <v>6</v>
      </c>
      <c r="CC112" s="313">
        <v>42595</v>
      </c>
      <c r="CD112" s="314">
        <v>1</v>
      </c>
      <c r="CE112" s="314" t="s">
        <v>3</v>
      </c>
      <c r="CF112" s="314" t="s">
        <v>3</v>
      </c>
      <c r="CG112" s="314">
        <v>1</v>
      </c>
      <c r="CH112" s="314">
        <v>0</v>
      </c>
      <c r="CJ112" s="946">
        <v>42960</v>
      </c>
      <c r="CK112" s="947">
        <v>3</v>
      </c>
      <c r="CL112" s="947">
        <v>2</v>
      </c>
      <c r="CM112" s="947" t="s">
        <v>3</v>
      </c>
      <c r="CN112" s="947">
        <v>1</v>
      </c>
      <c r="CO112" s="947">
        <v>0</v>
      </c>
      <c r="CQ112" s="1195">
        <v>43325</v>
      </c>
      <c r="CR112" s="1196">
        <v>2</v>
      </c>
      <c r="CS112" s="1196">
        <v>2</v>
      </c>
      <c r="CT112" s="1196" t="s">
        <v>3</v>
      </c>
      <c r="CU112" s="1196">
        <v>0</v>
      </c>
      <c r="CV112" s="1196">
        <v>0</v>
      </c>
      <c r="CX112" s="1333">
        <v>43690</v>
      </c>
      <c r="CY112" s="1334">
        <v>2</v>
      </c>
      <c r="CZ112" s="1334" t="s">
        <v>3</v>
      </c>
      <c r="DA112" s="1334" t="s">
        <v>3</v>
      </c>
      <c r="DB112" s="1334">
        <v>1</v>
      </c>
      <c r="DC112" s="1334">
        <v>1</v>
      </c>
      <c r="DE112" s="1849">
        <v>44056</v>
      </c>
      <c r="DF112" s="1850">
        <v>44</v>
      </c>
      <c r="DG112" s="1850">
        <v>11</v>
      </c>
      <c r="DH112" s="1850">
        <v>13</v>
      </c>
      <c r="DI112" s="1850">
        <v>6</v>
      </c>
      <c r="DJ112" s="1850">
        <v>14</v>
      </c>
    </row>
    <row r="113" spans="1:114" ht="14.5" x14ac:dyDescent="0.35">
      <c r="A113" s="6">
        <v>40404</v>
      </c>
      <c r="C113" s="10">
        <v>37847</v>
      </c>
      <c r="D113" s="11">
        <v>4</v>
      </c>
      <c r="E113" s="11" t="s">
        <v>3</v>
      </c>
      <c r="F113" s="11">
        <v>4</v>
      </c>
      <c r="H113" s="10">
        <v>38213</v>
      </c>
      <c r="I113" s="11">
        <v>23</v>
      </c>
      <c r="J113" s="11" t="s">
        <v>3</v>
      </c>
      <c r="K113" s="11">
        <v>23</v>
      </c>
      <c r="M113" s="7">
        <v>38578</v>
      </c>
      <c r="N113" s="8">
        <v>1</v>
      </c>
      <c r="O113" s="8" t="s">
        <v>3</v>
      </c>
      <c r="P113" s="8">
        <v>1</v>
      </c>
      <c r="R113" s="138">
        <v>38943</v>
      </c>
      <c r="S113" s="130">
        <v>2</v>
      </c>
      <c r="T113" s="130" t="s">
        <v>3</v>
      </c>
      <c r="U113" s="130">
        <v>2</v>
      </c>
      <c r="V113" s="130">
        <v>0</v>
      </c>
      <c r="X113" s="137">
        <v>39308</v>
      </c>
      <c r="Y113" s="132">
        <v>0</v>
      </c>
      <c r="Z113" s="132" t="s">
        <v>3</v>
      </c>
      <c r="AA113" s="132">
        <v>0</v>
      </c>
      <c r="AC113" s="137">
        <v>39674</v>
      </c>
      <c r="AD113" s="132">
        <v>0</v>
      </c>
      <c r="AE113" s="132" t="s">
        <v>3</v>
      </c>
      <c r="AF113" s="132">
        <v>0</v>
      </c>
      <c r="AG113" s="132">
        <v>0</v>
      </c>
      <c r="AI113" s="102">
        <v>40039</v>
      </c>
      <c r="AJ113" s="101">
        <v>0</v>
      </c>
      <c r="AK113" s="101" t="s">
        <v>3</v>
      </c>
      <c r="AL113" s="101">
        <v>0</v>
      </c>
      <c r="AM113" s="101">
        <v>0</v>
      </c>
      <c r="AO113" s="104">
        <v>40404</v>
      </c>
      <c r="AP113" s="72">
        <v>0</v>
      </c>
      <c r="AQ113" s="72" t="s">
        <v>3</v>
      </c>
      <c r="AR113" s="72">
        <v>0</v>
      </c>
      <c r="AS113" s="72">
        <v>0</v>
      </c>
      <c r="AT113" s="22"/>
      <c r="AU113" s="104">
        <v>40769</v>
      </c>
      <c r="AV113" s="72">
        <v>8</v>
      </c>
      <c r="AW113" s="72" t="s">
        <v>3</v>
      </c>
      <c r="AX113" s="72">
        <v>8</v>
      </c>
      <c r="AY113" s="72">
        <v>0</v>
      </c>
      <c r="AZ113" s="68"/>
      <c r="BA113" s="67">
        <v>41135</v>
      </c>
      <c r="BB113" s="68">
        <v>7</v>
      </c>
      <c r="BC113" s="68">
        <v>2</v>
      </c>
      <c r="BD113" s="68" t="s">
        <v>3</v>
      </c>
      <c r="BE113" s="68">
        <v>4</v>
      </c>
      <c r="BF113" s="68">
        <v>1</v>
      </c>
      <c r="BH113" s="67">
        <v>41500</v>
      </c>
      <c r="BI113" s="68">
        <v>11</v>
      </c>
      <c r="BJ113" s="68">
        <v>1</v>
      </c>
      <c r="BK113" s="68">
        <v>2</v>
      </c>
      <c r="BL113" s="68">
        <v>5</v>
      </c>
      <c r="BM113" s="68">
        <v>3</v>
      </c>
      <c r="BO113" s="47">
        <v>41865</v>
      </c>
      <c r="BP113" s="48">
        <v>9</v>
      </c>
      <c r="BQ113" s="48">
        <v>1</v>
      </c>
      <c r="BR113" s="48">
        <v>2</v>
      </c>
      <c r="BS113" s="48">
        <v>1</v>
      </c>
      <c r="BT113" s="48">
        <v>5</v>
      </c>
      <c r="BV113" s="47">
        <v>42230</v>
      </c>
      <c r="BW113" s="48">
        <v>1</v>
      </c>
      <c r="BX113" s="48" t="s">
        <v>3</v>
      </c>
      <c r="BY113" s="48">
        <v>1</v>
      </c>
      <c r="BZ113" s="48">
        <v>0</v>
      </c>
      <c r="CA113" s="48">
        <v>0</v>
      </c>
      <c r="CC113" s="313">
        <v>42596</v>
      </c>
      <c r="CD113" s="314">
        <v>4</v>
      </c>
      <c r="CE113" s="314">
        <v>1</v>
      </c>
      <c r="CF113" s="314">
        <v>2</v>
      </c>
      <c r="CG113" s="314">
        <v>0</v>
      </c>
      <c r="CH113" s="314">
        <v>1</v>
      </c>
      <c r="CJ113" s="946">
        <v>42961</v>
      </c>
      <c r="CK113" s="947">
        <v>1</v>
      </c>
      <c r="CL113" s="947">
        <v>1</v>
      </c>
      <c r="CM113" s="947" t="s">
        <v>3</v>
      </c>
      <c r="CN113" s="947">
        <v>0</v>
      </c>
      <c r="CO113" s="947">
        <v>0</v>
      </c>
      <c r="CQ113" s="1195">
        <v>43326</v>
      </c>
      <c r="CR113" s="1196">
        <v>10</v>
      </c>
      <c r="CS113" s="1196">
        <v>6</v>
      </c>
      <c r="CT113" s="1196">
        <v>3</v>
      </c>
      <c r="CU113" s="1196">
        <v>1</v>
      </c>
      <c r="CV113" s="1196">
        <v>0</v>
      </c>
      <c r="CX113" s="1333">
        <v>43691</v>
      </c>
      <c r="CY113" s="1334">
        <v>22</v>
      </c>
      <c r="CZ113" s="1334">
        <v>7</v>
      </c>
      <c r="DA113" s="1334">
        <v>6</v>
      </c>
      <c r="DB113" s="1334">
        <v>2</v>
      </c>
      <c r="DC113" s="1334">
        <v>7</v>
      </c>
      <c r="DE113" s="1849">
        <v>44057</v>
      </c>
      <c r="DF113" s="1850">
        <v>1</v>
      </c>
      <c r="DG113" s="1850">
        <v>1</v>
      </c>
      <c r="DH113" s="1850" t="s">
        <v>3</v>
      </c>
      <c r="DI113" s="1850">
        <v>0</v>
      </c>
      <c r="DJ113" s="1850">
        <v>0</v>
      </c>
    </row>
    <row r="114" spans="1:114" ht="14.5" x14ac:dyDescent="0.35">
      <c r="A114" s="6">
        <v>40405</v>
      </c>
      <c r="H114" s="10">
        <v>38214</v>
      </c>
      <c r="I114" s="11">
        <v>0</v>
      </c>
      <c r="J114" s="11" t="s">
        <v>3</v>
      </c>
      <c r="K114" s="11">
        <v>0</v>
      </c>
      <c r="M114" s="7">
        <v>38579</v>
      </c>
      <c r="N114" s="8">
        <v>7</v>
      </c>
      <c r="O114" s="8">
        <v>2</v>
      </c>
      <c r="P114" s="8">
        <v>5</v>
      </c>
      <c r="R114" s="138">
        <v>38944</v>
      </c>
      <c r="S114" s="130">
        <v>2</v>
      </c>
      <c r="T114" s="130" t="s">
        <v>3</v>
      </c>
      <c r="U114" s="130">
        <v>2</v>
      </c>
      <c r="V114" s="130">
        <v>0</v>
      </c>
      <c r="X114" s="137">
        <v>39309</v>
      </c>
      <c r="Y114" s="132">
        <v>0</v>
      </c>
      <c r="Z114" s="132" t="s">
        <v>3</v>
      </c>
      <c r="AA114" s="132">
        <v>0</v>
      </c>
      <c r="AC114" s="137">
        <v>39675</v>
      </c>
      <c r="AD114" s="132">
        <v>0</v>
      </c>
      <c r="AE114" s="132" t="s">
        <v>3</v>
      </c>
      <c r="AF114" s="132">
        <v>0</v>
      </c>
      <c r="AG114" s="132">
        <v>0</v>
      </c>
      <c r="AI114" s="102">
        <v>40040</v>
      </c>
      <c r="AJ114" s="101">
        <v>0</v>
      </c>
      <c r="AK114" s="101" t="s">
        <v>3</v>
      </c>
      <c r="AL114" s="101">
        <v>0</v>
      </c>
      <c r="AM114" s="101">
        <v>0</v>
      </c>
      <c r="AO114" s="104">
        <v>40405</v>
      </c>
      <c r="AP114" s="72">
        <v>4</v>
      </c>
      <c r="AQ114" s="72" t="s">
        <v>3</v>
      </c>
      <c r="AR114" s="72">
        <v>4</v>
      </c>
      <c r="AS114" s="72">
        <v>0</v>
      </c>
      <c r="AT114" s="22"/>
      <c r="AU114" s="104">
        <v>40770</v>
      </c>
      <c r="AV114" s="72">
        <v>0</v>
      </c>
      <c r="AW114" s="72" t="s">
        <v>3</v>
      </c>
      <c r="AX114" s="72">
        <v>0</v>
      </c>
      <c r="AY114" s="72">
        <v>0</v>
      </c>
      <c r="AZ114" s="68"/>
      <c r="BA114" s="67">
        <v>41136</v>
      </c>
      <c r="BB114" s="68">
        <v>14</v>
      </c>
      <c r="BC114" s="68">
        <v>3</v>
      </c>
      <c r="BD114" s="68">
        <v>4</v>
      </c>
      <c r="BE114" s="68">
        <v>5</v>
      </c>
      <c r="BF114" s="68">
        <v>2</v>
      </c>
      <c r="BH114" s="67">
        <v>41501</v>
      </c>
      <c r="BI114" s="68">
        <v>59</v>
      </c>
      <c r="BJ114" s="68">
        <v>4</v>
      </c>
      <c r="BK114" s="68">
        <v>15</v>
      </c>
      <c r="BL114" s="68">
        <v>16</v>
      </c>
      <c r="BM114" s="68">
        <v>24</v>
      </c>
      <c r="BO114" s="47">
        <v>41866</v>
      </c>
      <c r="BP114" s="48">
        <v>0</v>
      </c>
      <c r="BQ114" s="48" t="s">
        <v>3</v>
      </c>
      <c r="BR114" s="48" t="s">
        <v>3</v>
      </c>
      <c r="BS114" s="48">
        <v>0</v>
      </c>
      <c r="BT114" s="48">
        <v>0</v>
      </c>
      <c r="BV114" s="47">
        <v>42231</v>
      </c>
      <c r="BW114" s="48">
        <v>0</v>
      </c>
      <c r="BX114" s="48" t="s">
        <v>3</v>
      </c>
      <c r="BY114" s="48" t="s">
        <v>3</v>
      </c>
      <c r="BZ114" s="48">
        <v>0</v>
      </c>
      <c r="CA114" s="48">
        <v>0</v>
      </c>
      <c r="CC114" s="313">
        <v>42597</v>
      </c>
      <c r="CD114" s="314">
        <v>0</v>
      </c>
      <c r="CE114" s="314" t="s">
        <v>3</v>
      </c>
      <c r="CF114" s="314" t="s">
        <v>3</v>
      </c>
      <c r="CG114" s="314">
        <v>0</v>
      </c>
      <c r="CH114" s="314">
        <v>0</v>
      </c>
      <c r="CJ114" s="946">
        <v>42962</v>
      </c>
      <c r="CK114" s="947">
        <v>4</v>
      </c>
      <c r="CL114" s="947">
        <v>3</v>
      </c>
      <c r="CM114" s="947" t="s">
        <v>3</v>
      </c>
      <c r="CN114" s="947">
        <v>1</v>
      </c>
      <c r="CO114" s="947">
        <v>0</v>
      </c>
      <c r="CQ114" s="1195">
        <v>43327</v>
      </c>
      <c r="CR114" s="1196">
        <v>11</v>
      </c>
      <c r="CS114" s="1196">
        <v>8</v>
      </c>
      <c r="CT114" s="1196">
        <v>3</v>
      </c>
      <c r="CU114" s="1196">
        <v>0</v>
      </c>
      <c r="CV114" s="1196">
        <v>0</v>
      </c>
      <c r="CX114" s="1333">
        <v>43692</v>
      </c>
      <c r="CY114" s="1334">
        <v>0</v>
      </c>
      <c r="CZ114" s="1334" t="s">
        <v>3</v>
      </c>
      <c r="DA114" s="1334" t="s">
        <v>3</v>
      </c>
      <c r="DB114" s="1334">
        <v>0</v>
      </c>
      <c r="DC114" s="1334">
        <v>0</v>
      </c>
      <c r="DE114" s="1849">
        <v>44058</v>
      </c>
      <c r="DF114" s="1850">
        <v>6</v>
      </c>
      <c r="DG114" s="1850">
        <v>3</v>
      </c>
      <c r="DH114" s="1850">
        <v>2</v>
      </c>
      <c r="DI114" s="1850">
        <v>1</v>
      </c>
      <c r="DJ114" s="1850">
        <v>0</v>
      </c>
    </row>
    <row r="115" spans="1:114" ht="14.5" x14ac:dyDescent="0.35">
      <c r="A115" s="6">
        <v>40406</v>
      </c>
      <c r="C115" s="10">
        <v>37849</v>
      </c>
      <c r="D115" s="11">
        <v>47</v>
      </c>
      <c r="E115" s="11" t="s">
        <v>3</v>
      </c>
      <c r="F115" s="11">
        <v>47</v>
      </c>
      <c r="H115" s="10">
        <v>38215</v>
      </c>
      <c r="I115" s="11">
        <v>2</v>
      </c>
      <c r="J115" s="11" t="s">
        <v>3</v>
      </c>
      <c r="K115" s="11">
        <v>2</v>
      </c>
      <c r="M115" s="7">
        <v>38580</v>
      </c>
      <c r="N115" s="8">
        <v>58</v>
      </c>
      <c r="O115" s="8">
        <v>10</v>
      </c>
      <c r="P115" s="8">
        <v>48</v>
      </c>
      <c r="R115" s="138">
        <v>38945</v>
      </c>
      <c r="S115" s="130">
        <v>22</v>
      </c>
      <c r="T115" s="130">
        <v>2</v>
      </c>
      <c r="U115" s="130">
        <v>16</v>
      </c>
      <c r="V115" s="130">
        <v>4</v>
      </c>
      <c r="X115" s="137">
        <v>39310</v>
      </c>
      <c r="Y115" s="132">
        <v>3</v>
      </c>
      <c r="Z115" s="132" t="s">
        <v>3</v>
      </c>
      <c r="AA115" s="132">
        <v>1</v>
      </c>
      <c r="AC115" s="137">
        <v>39676</v>
      </c>
      <c r="AD115" s="132">
        <v>4</v>
      </c>
      <c r="AE115" s="132" t="s">
        <v>3</v>
      </c>
      <c r="AF115" s="132">
        <v>3</v>
      </c>
      <c r="AG115" s="132">
        <v>1</v>
      </c>
      <c r="AI115" s="102">
        <v>40041</v>
      </c>
      <c r="AJ115" s="101">
        <v>1</v>
      </c>
      <c r="AK115" s="101" t="s">
        <v>3</v>
      </c>
      <c r="AL115" s="101">
        <v>1</v>
      </c>
      <c r="AM115" s="101">
        <v>0</v>
      </c>
      <c r="AO115" s="104">
        <v>40406</v>
      </c>
      <c r="AP115" s="72">
        <v>0</v>
      </c>
      <c r="AQ115" s="72" t="s">
        <v>3</v>
      </c>
      <c r="AR115" s="72">
        <v>0</v>
      </c>
      <c r="AS115" s="72">
        <v>0</v>
      </c>
      <c r="AT115" s="22"/>
      <c r="AU115" s="104">
        <v>40771</v>
      </c>
      <c r="AV115" s="72">
        <v>0</v>
      </c>
      <c r="AW115" s="72" t="s">
        <v>3</v>
      </c>
      <c r="AX115" s="72">
        <v>0</v>
      </c>
      <c r="AY115" s="72">
        <v>0</v>
      </c>
      <c r="AZ115" s="68"/>
      <c r="BA115" s="67">
        <v>41137</v>
      </c>
      <c r="BB115" s="68">
        <v>0</v>
      </c>
      <c r="BC115" s="68" t="s">
        <v>3</v>
      </c>
      <c r="BD115" s="68" t="s">
        <v>3</v>
      </c>
      <c r="BE115" s="68">
        <v>0</v>
      </c>
      <c r="BF115" s="68">
        <v>0</v>
      </c>
      <c r="BH115" s="67">
        <v>41502</v>
      </c>
      <c r="BI115" s="68">
        <v>0</v>
      </c>
      <c r="BJ115" s="68" t="s">
        <v>3</v>
      </c>
      <c r="BK115" s="68" t="s">
        <v>3</v>
      </c>
      <c r="BL115" s="68">
        <v>0</v>
      </c>
      <c r="BM115" s="68">
        <v>0</v>
      </c>
      <c r="BO115" s="47">
        <v>41867</v>
      </c>
      <c r="BP115" s="48">
        <v>1</v>
      </c>
      <c r="BQ115" s="48" t="s">
        <v>3</v>
      </c>
      <c r="BR115" s="48" t="s">
        <v>3</v>
      </c>
      <c r="BS115" s="48">
        <v>1</v>
      </c>
      <c r="BT115" s="48">
        <v>0</v>
      </c>
      <c r="BV115" s="47">
        <v>42232</v>
      </c>
      <c r="BW115" s="48">
        <v>14</v>
      </c>
      <c r="BX115" s="48">
        <v>2</v>
      </c>
      <c r="BY115" s="48">
        <v>1</v>
      </c>
      <c r="BZ115" s="48">
        <v>8</v>
      </c>
      <c r="CA115" s="48">
        <v>3</v>
      </c>
      <c r="CC115" s="313">
        <v>42598</v>
      </c>
      <c r="CD115" s="314">
        <v>1</v>
      </c>
      <c r="CE115" s="314" t="s">
        <v>3</v>
      </c>
      <c r="CF115" s="314">
        <v>1</v>
      </c>
      <c r="CG115" s="314">
        <v>0</v>
      </c>
      <c r="CH115" s="314">
        <v>0</v>
      </c>
      <c r="CJ115" s="946">
        <v>42963</v>
      </c>
      <c r="CK115" s="947">
        <v>1</v>
      </c>
      <c r="CL115" s="947">
        <v>1</v>
      </c>
      <c r="CM115" s="947" t="s">
        <v>3</v>
      </c>
      <c r="CN115" s="947">
        <v>0</v>
      </c>
      <c r="CO115" s="947">
        <v>0</v>
      </c>
      <c r="CQ115" s="1195">
        <v>43328</v>
      </c>
      <c r="CR115" s="1196">
        <v>4</v>
      </c>
      <c r="CS115" s="1196">
        <v>3</v>
      </c>
      <c r="CT115" s="1196">
        <v>1</v>
      </c>
      <c r="CU115" s="1196">
        <v>0</v>
      </c>
      <c r="CV115" s="1196">
        <v>0</v>
      </c>
      <c r="CX115" s="1333">
        <v>43693</v>
      </c>
      <c r="CY115" s="1334">
        <v>3</v>
      </c>
      <c r="CZ115" s="1334">
        <v>1</v>
      </c>
      <c r="DA115" s="1334">
        <v>1</v>
      </c>
      <c r="DB115" s="1334">
        <v>1</v>
      </c>
      <c r="DC115" s="1334">
        <v>0</v>
      </c>
      <c r="DE115" s="1849">
        <v>44059</v>
      </c>
      <c r="DF115" s="1850">
        <v>30</v>
      </c>
      <c r="DG115" s="1850">
        <v>9</v>
      </c>
      <c r="DH115" s="1850">
        <v>6</v>
      </c>
      <c r="DI115" s="1850">
        <v>8</v>
      </c>
      <c r="DJ115" s="1850">
        <v>7</v>
      </c>
    </row>
    <row r="116" spans="1:114" ht="14.5" x14ac:dyDescent="0.35">
      <c r="A116" s="6">
        <v>40407</v>
      </c>
      <c r="C116" s="10">
        <v>37850</v>
      </c>
      <c r="D116" s="11">
        <v>2</v>
      </c>
      <c r="E116" s="11" t="s">
        <v>3</v>
      </c>
      <c r="F116" s="11">
        <v>2</v>
      </c>
      <c r="H116" s="10">
        <v>38216</v>
      </c>
      <c r="I116" s="11">
        <v>20</v>
      </c>
      <c r="J116" s="11" t="s">
        <v>3</v>
      </c>
      <c r="K116" s="11">
        <v>20</v>
      </c>
      <c r="M116" s="7">
        <v>38581</v>
      </c>
      <c r="N116" s="8">
        <v>1</v>
      </c>
      <c r="O116" s="8" t="s">
        <v>3</v>
      </c>
      <c r="P116" s="8">
        <v>1</v>
      </c>
      <c r="R116" s="138">
        <v>38946</v>
      </c>
      <c r="S116" s="130">
        <v>0</v>
      </c>
      <c r="T116" s="130" t="s">
        <v>3</v>
      </c>
      <c r="U116" s="130">
        <v>0</v>
      </c>
      <c r="V116" s="130">
        <v>0</v>
      </c>
      <c r="X116" s="137">
        <v>39311</v>
      </c>
      <c r="Y116" s="132">
        <v>0</v>
      </c>
      <c r="Z116" s="132" t="s">
        <v>3</v>
      </c>
      <c r="AA116" s="132">
        <v>0</v>
      </c>
      <c r="AC116" s="137">
        <v>39677</v>
      </c>
      <c r="AD116" s="132">
        <v>0</v>
      </c>
      <c r="AE116" s="132" t="s">
        <v>3</v>
      </c>
      <c r="AF116" s="132">
        <v>0</v>
      </c>
      <c r="AG116" s="132">
        <v>0</v>
      </c>
      <c r="AI116" s="102">
        <v>40042</v>
      </c>
      <c r="AJ116" s="101">
        <v>0</v>
      </c>
      <c r="AK116" s="101" t="s">
        <v>3</v>
      </c>
      <c r="AL116" s="101">
        <v>0</v>
      </c>
      <c r="AM116" s="101">
        <v>0</v>
      </c>
      <c r="AO116" s="104">
        <v>40407</v>
      </c>
      <c r="AP116" s="72">
        <v>2</v>
      </c>
      <c r="AQ116" s="72">
        <v>1</v>
      </c>
      <c r="AR116" s="72">
        <v>1</v>
      </c>
      <c r="AS116" s="72">
        <v>0</v>
      </c>
      <c r="AT116" s="22"/>
      <c r="AU116" s="104">
        <v>40772</v>
      </c>
      <c r="AV116" s="72">
        <v>4</v>
      </c>
      <c r="AW116" s="72" t="s">
        <v>3</v>
      </c>
      <c r="AX116" s="72">
        <v>4</v>
      </c>
      <c r="AY116" s="72">
        <v>0</v>
      </c>
      <c r="AZ116" s="68"/>
      <c r="BA116" s="67">
        <v>41138</v>
      </c>
      <c r="BB116" s="68">
        <v>0</v>
      </c>
      <c r="BC116" s="68" t="s">
        <v>3</v>
      </c>
      <c r="BD116" s="68" t="s">
        <v>3</v>
      </c>
      <c r="BE116" s="68">
        <v>0</v>
      </c>
      <c r="BF116" s="68">
        <v>0</v>
      </c>
      <c r="BH116" s="67">
        <v>41503</v>
      </c>
      <c r="BI116" s="68">
        <v>6</v>
      </c>
      <c r="BJ116" s="68">
        <v>1</v>
      </c>
      <c r="BK116" s="68" t="s">
        <v>3</v>
      </c>
      <c r="BL116" s="68">
        <v>1</v>
      </c>
      <c r="BM116" s="68">
        <v>4</v>
      </c>
      <c r="BO116" s="47">
        <v>41868</v>
      </c>
      <c r="BP116" s="48">
        <v>11</v>
      </c>
      <c r="BQ116" s="48">
        <v>1</v>
      </c>
      <c r="BR116" s="48">
        <v>1</v>
      </c>
      <c r="BS116" s="48">
        <v>6</v>
      </c>
      <c r="BT116" s="48">
        <v>3</v>
      </c>
      <c r="BV116" s="47">
        <v>42233</v>
      </c>
      <c r="BW116" s="48">
        <v>0</v>
      </c>
      <c r="BX116" s="48" t="s">
        <v>3</v>
      </c>
      <c r="BY116" s="48" t="s">
        <v>3</v>
      </c>
      <c r="BZ116" s="48">
        <v>0</v>
      </c>
      <c r="CA116" s="48">
        <v>0</v>
      </c>
      <c r="CC116" s="313">
        <v>42599</v>
      </c>
      <c r="CD116" s="314">
        <v>3</v>
      </c>
      <c r="CE116" s="314">
        <v>2</v>
      </c>
      <c r="CF116" s="314">
        <v>1</v>
      </c>
      <c r="CG116" s="314">
        <v>0</v>
      </c>
      <c r="CH116" s="314">
        <v>0</v>
      </c>
      <c r="CJ116" s="946">
        <v>42964</v>
      </c>
      <c r="CK116" s="947">
        <v>1</v>
      </c>
      <c r="CL116" s="947">
        <v>1</v>
      </c>
      <c r="CM116" s="947" t="s">
        <v>3</v>
      </c>
      <c r="CN116" s="947">
        <v>0</v>
      </c>
      <c r="CO116" s="947">
        <v>0</v>
      </c>
      <c r="CQ116" s="1195">
        <v>43329</v>
      </c>
      <c r="CR116" s="1196">
        <v>4</v>
      </c>
      <c r="CS116" s="1196">
        <v>3</v>
      </c>
      <c r="CT116" s="1196">
        <v>1</v>
      </c>
      <c r="CU116" s="1196">
        <v>0</v>
      </c>
      <c r="CV116" s="1196">
        <v>0</v>
      </c>
      <c r="CX116" s="1333">
        <v>43694</v>
      </c>
      <c r="CY116" s="1334">
        <v>11</v>
      </c>
      <c r="CZ116" s="1334" t="s">
        <v>3</v>
      </c>
      <c r="DA116" s="1334">
        <v>6</v>
      </c>
      <c r="DB116" s="1334">
        <v>3</v>
      </c>
      <c r="DC116" s="1334">
        <v>2</v>
      </c>
      <c r="DE116" s="1849">
        <v>44060</v>
      </c>
      <c r="DF116" s="1850">
        <v>0</v>
      </c>
      <c r="DG116" s="1850" t="s">
        <v>3</v>
      </c>
      <c r="DH116" s="1850" t="s">
        <v>3</v>
      </c>
      <c r="DI116" s="1850">
        <v>0</v>
      </c>
      <c r="DJ116" s="1850">
        <v>0</v>
      </c>
    </row>
    <row r="117" spans="1:114" ht="14.5" x14ac:dyDescent="0.35">
      <c r="A117" s="6">
        <v>40408</v>
      </c>
      <c r="H117" s="10">
        <v>38217</v>
      </c>
      <c r="I117" s="11">
        <v>0</v>
      </c>
      <c r="J117" s="11" t="s">
        <v>3</v>
      </c>
      <c r="K117" s="11">
        <v>0</v>
      </c>
      <c r="M117" s="7">
        <v>38582</v>
      </c>
      <c r="N117" s="8">
        <v>7</v>
      </c>
      <c r="O117" s="8">
        <v>1</v>
      </c>
      <c r="P117" s="8">
        <v>6</v>
      </c>
      <c r="R117" s="138">
        <v>38947</v>
      </c>
      <c r="S117" s="130">
        <v>2</v>
      </c>
      <c r="T117" s="130" t="s">
        <v>3</v>
      </c>
      <c r="U117" s="130">
        <v>2</v>
      </c>
      <c r="V117" s="130">
        <v>0</v>
      </c>
      <c r="X117" s="137">
        <v>39312</v>
      </c>
      <c r="Y117" s="132">
        <v>2</v>
      </c>
      <c r="Z117" s="132" t="s">
        <v>3</v>
      </c>
      <c r="AA117" s="132">
        <v>1</v>
      </c>
      <c r="AC117" s="137">
        <v>39678</v>
      </c>
      <c r="AD117" s="132">
        <v>0</v>
      </c>
      <c r="AE117" s="132" t="s">
        <v>3</v>
      </c>
      <c r="AF117" s="132">
        <v>0</v>
      </c>
      <c r="AG117" s="132">
        <v>0</v>
      </c>
      <c r="AI117" s="102">
        <v>40043</v>
      </c>
      <c r="AJ117" s="101">
        <v>0</v>
      </c>
      <c r="AK117" s="101" t="s">
        <v>3</v>
      </c>
      <c r="AL117" s="101">
        <v>0</v>
      </c>
      <c r="AM117" s="101">
        <v>0</v>
      </c>
      <c r="AO117" s="104">
        <v>40408</v>
      </c>
      <c r="AP117" s="72">
        <v>4</v>
      </c>
      <c r="AQ117" s="72">
        <v>2</v>
      </c>
      <c r="AR117" s="72">
        <v>1</v>
      </c>
      <c r="AS117" s="72">
        <v>1</v>
      </c>
      <c r="AT117" s="22"/>
      <c r="AU117" s="104">
        <v>40773</v>
      </c>
      <c r="AV117" s="72">
        <v>0</v>
      </c>
      <c r="AW117" s="72" t="s">
        <v>3</v>
      </c>
      <c r="AX117" s="72">
        <v>0</v>
      </c>
      <c r="AY117" s="72">
        <v>0</v>
      </c>
      <c r="AZ117" s="68"/>
      <c r="BA117" s="67">
        <v>41139</v>
      </c>
      <c r="BB117" s="68">
        <v>16</v>
      </c>
      <c r="BC117" s="68">
        <v>1</v>
      </c>
      <c r="BD117" s="68">
        <v>1</v>
      </c>
      <c r="BE117" s="68">
        <v>7</v>
      </c>
      <c r="BF117" s="68">
        <v>7</v>
      </c>
      <c r="BH117" s="67">
        <v>41504</v>
      </c>
      <c r="BI117" s="68">
        <v>42</v>
      </c>
      <c r="BJ117" s="68">
        <v>5</v>
      </c>
      <c r="BK117" s="68">
        <v>6</v>
      </c>
      <c r="BL117" s="68">
        <v>12</v>
      </c>
      <c r="BM117" s="68">
        <v>19</v>
      </c>
      <c r="BO117" s="47">
        <v>41869</v>
      </c>
      <c r="BP117" s="48">
        <v>0</v>
      </c>
      <c r="BQ117" s="48" t="s">
        <v>3</v>
      </c>
      <c r="BR117" s="48" t="s">
        <v>3</v>
      </c>
      <c r="BS117" s="48">
        <v>0</v>
      </c>
      <c r="BT117" s="48">
        <v>0</v>
      </c>
      <c r="BV117" s="47">
        <v>42234</v>
      </c>
      <c r="BW117" s="48">
        <v>2</v>
      </c>
      <c r="BX117" s="48" t="s">
        <v>3</v>
      </c>
      <c r="BY117" s="48" t="s">
        <v>3</v>
      </c>
      <c r="BZ117" s="48">
        <v>1</v>
      </c>
      <c r="CA117" s="48">
        <v>1</v>
      </c>
      <c r="CC117" s="313">
        <v>42600</v>
      </c>
      <c r="CD117" s="314">
        <v>0</v>
      </c>
      <c r="CE117" s="314" t="s">
        <v>3</v>
      </c>
      <c r="CF117" s="314" t="s">
        <v>3</v>
      </c>
      <c r="CG117" s="314">
        <v>0</v>
      </c>
      <c r="CH117" s="314">
        <v>0</v>
      </c>
      <c r="CJ117" s="946">
        <v>42965</v>
      </c>
      <c r="CK117" s="947">
        <v>2</v>
      </c>
      <c r="CL117" s="947">
        <v>2</v>
      </c>
      <c r="CM117" s="947" t="s">
        <v>3</v>
      </c>
      <c r="CN117" s="947">
        <v>0</v>
      </c>
      <c r="CO117" s="947">
        <v>0</v>
      </c>
      <c r="CQ117" s="1195">
        <v>43330</v>
      </c>
      <c r="CR117" s="1196">
        <v>17</v>
      </c>
      <c r="CS117" s="1196">
        <v>9</v>
      </c>
      <c r="CT117" s="1196">
        <v>4</v>
      </c>
      <c r="CU117" s="1196">
        <v>3</v>
      </c>
      <c r="CV117" s="1196">
        <v>1</v>
      </c>
      <c r="CX117" s="1333">
        <v>43695</v>
      </c>
      <c r="CY117" s="1334">
        <v>0</v>
      </c>
      <c r="CZ117" s="1334" t="s">
        <v>3</v>
      </c>
      <c r="DA117" s="1334" t="s">
        <v>3</v>
      </c>
      <c r="DB117" s="1334">
        <v>0</v>
      </c>
      <c r="DC117" s="1334">
        <v>0</v>
      </c>
      <c r="DE117" s="1849">
        <v>44061</v>
      </c>
      <c r="DF117" s="1850">
        <v>7</v>
      </c>
      <c r="DG117" s="1850">
        <v>1</v>
      </c>
      <c r="DH117" s="1850">
        <v>1</v>
      </c>
      <c r="DI117" s="1850">
        <v>3</v>
      </c>
      <c r="DJ117" s="1850">
        <v>2</v>
      </c>
    </row>
    <row r="118" spans="1:114" ht="14.5" x14ac:dyDescent="0.35">
      <c r="A118" s="6">
        <v>40409</v>
      </c>
      <c r="C118" s="10">
        <v>37852</v>
      </c>
      <c r="D118" s="11">
        <v>13</v>
      </c>
      <c r="E118" s="11" t="s">
        <v>3</v>
      </c>
      <c r="F118" s="11">
        <v>13</v>
      </c>
      <c r="H118" s="10">
        <v>38218</v>
      </c>
      <c r="I118" s="11">
        <v>1</v>
      </c>
      <c r="J118" s="11" t="s">
        <v>3</v>
      </c>
      <c r="K118" s="11">
        <v>1</v>
      </c>
      <c r="M118" s="7">
        <v>38583</v>
      </c>
      <c r="N118" s="8">
        <v>18</v>
      </c>
      <c r="O118" s="8">
        <v>2</v>
      </c>
      <c r="P118" s="8">
        <v>16</v>
      </c>
      <c r="R118" s="138">
        <v>38948</v>
      </c>
      <c r="S118" s="130">
        <v>7</v>
      </c>
      <c r="T118" s="130" t="s">
        <v>3</v>
      </c>
      <c r="U118" s="130">
        <v>5</v>
      </c>
      <c r="V118" s="130">
        <v>2</v>
      </c>
      <c r="X118" s="137">
        <v>39313</v>
      </c>
      <c r="Y118" s="132">
        <v>1</v>
      </c>
      <c r="Z118" s="132" t="s">
        <v>3</v>
      </c>
      <c r="AA118" s="132">
        <v>0</v>
      </c>
      <c r="AC118" s="137">
        <v>39679</v>
      </c>
      <c r="AD118" s="132">
        <v>1</v>
      </c>
      <c r="AE118" s="132" t="s">
        <v>3</v>
      </c>
      <c r="AF118" s="132">
        <v>0</v>
      </c>
      <c r="AG118" s="132">
        <v>1</v>
      </c>
      <c r="AI118" s="102">
        <v>40044</v>
      </c>
      <c r="AJ118" s="101">
        <v>2</v>
      </c>
      <c r="AK118" s="101" t="s">
        <v>3</v>
      </c>
      <c r="AL118" s="101">
        <v>1</v>
      </c>
      <c r="AM118" s="101">
        <v>1</v>
      </c>
      <c r="AO118" s="104">
        <v>40409</v>
      </c>
      <c r="AP118" s="72">
        <v>0</v>
      </c>
      <c r="AQ118" s="72" t="s">
        <v>3</v>
      </c>
      <c r="AR118" s="72">
        <v>0</v>
      </c>
      <c r="AS118" s="72">
        <v>0</v>
      </c>
      <c r="AT118" s="22"/>
      <c r="AU118" s="104">
        <v>40774</v>
      </c>
      <c r="AV118" s="72">
        <v>0</v>
      </c>
      <c r="AW118" s="72" t="s">
        <v>3</v>
      </c>
      <c r="AX118" s="72">
        <v>0</v>
      </c>
      <c r="AY118" s="72">
        <v>0</v>
      </c>
      <c r="AZ118" s="68"/>
      <c r="BA118" s="67">
        <v>41140</v>
      </c>
      <c r="BB118" s="68">
        <v>0</v>
      </c>
      <c r="BC118" s="68" t="s">
        <v>3</v>
      </c>
      <c r="BD118" s="68" t="s">
        <v>3</v>
      </c>
      <c r="BE118" s="68">
        <v>0</v>
      </c>
      <c r="BF118" s="68">
        <v>0</v>
      </c>
      <c r="BH118" s="67">
        <v>41505</v>
      </c>
      <c r="BI118" s="68">
        <v>0</v>
      </c>
      <c r="BJ118" s="68" t="s">
        <v>3</v>
      </c>
      <c r="BK118" s="68" t="s">
        <v>3</v>
      </c>
      <c r="BL118" s="68">
        <v>0</v>
      </c>
      <c r="BM118" s="68">
        <v>0</v>
      </c>
      <c r="BO118" s="47">
        <v>41870</v>
      </c>
      <c r="BP118" s="48">
        <v>0</v>
      </c>
      <c r="BQ118" s="48" t="s">
        <v>3</v>
      </c>
      <c r="BR118" s="48" t="s">
        <v>3</v>
      </c>
      <c r="BS118" s="48">
        <v>0</v>
      </c>
      <c r="BT118" s="48">
        <v>0</v>
      </c>
      <c r="BV118" s="47">
        <v>42235</v>
      </c>
      <c r="BW118" s="48">
        <v>9</v>
      </c>
      <c r="BX118" s="48">
        <v>1</v>
      </c>
      <c r="BY118" s="48">
        <v>2</v>
      </c>
      <c r="BZ118" s="48">
        <v>1</v>
      </c>
      <c r="CA118" s="48">
        <v>5</v>
      </c>
      <c r="CC118" s="313">
        <v>42601</v>
      </c>
      <c r="CD118" s="314">
        <v>0</v>
      </c>
      <c r="CE118" s="314" t="s">
        <v>3</v>
      </c>
      <c r="CF118" s="314" t="s">
        <v>3</v>
      </c>
      <c r="CG118" s="314">
        <v>0</v>
      </c>
      <c r="CH118" s="314">
        <v>0</v>
      </c>
      <c r="CJ118" s="946">
        <v>42966</v>
      </c>
      <c r="CK118" s="947">
        <v>4</v>
      </c>
      <c r="CL118" s="947">
        <v>4</v>
      </c>
      <c r="CM118" s="947" t="s">
        <v>3</v>
      </c>
      <c r="CN118" s="947">
        <v>0</v>
      </c>
      <c r="CO118" s="947">
        <v>0</v>
      </c>
      <c r="CQ118" s="1195">
        <v>43331</v>
      </c>
      <c r="CR118" s="1196">
        <v>2</v>
      </c>
      <c r="CS118" s="1196">
        <v>2</v>
      </c>
      <c r="CT118" s="1196" t="s">
        <v>3</v>
      </c>
      <c r="CU118" s="1196">
        <v>0</v>
      </c>
      <c r="CV118" s="1196">
        <v>0</v>
      </c>
      <c r="CX118" s="1333">
        <v>43696</v>
      </c>
      <c r="CY118" s="1334">
        <v>2</v>
      </c>
      <c r="CZ118" s="1334">
        <v>1</v>
      </c>
      <c r="DA118" s="1334">
        <v>1</v>
      </c>
      <c r="DB118" s="1334">
        <v>0</v>
      </c>
      <c r="DC118" s="1334">
        <v>0</v>
      </c>
      <c r="DE118" s="1849">
        <v>44062</v>
      </c>
      <c r="DF118" s="1850">
        <v>18</v>
      </c>
      <c r="DG118" s="1850">
        <v>2</v>
      </c>
      <c r="DH118" s="1850">
        <v>2</v>
      </c>
      <c r="DI118" s="1850">
        <v>8</v>
      </c>
      <c r="DJ118" s="1850">
        <v>6</v>
      </c>
    </row>
    <row r="119" spans="1:114" ht="14.5" x14ac:dyDescent="0.35">
      <c r="A119" s="6">
        <v>40410</v>
      </c>
      <c r="C119" s="10">
        <v>37853</v>
      </c>
      <c r="D119" s="11">
        <v>3</v>
      </c>
      <c r="E119" s="11" t="s">
        <v>3</v>
      </c>
      <c r="F119" s="11">
        <v>3</v>
      </c>
      <c r="H119" s="10">
        <v>38219</v>
      </c>
      <c r="I119" s="11">
        <v>7</v>
      </c>
      <c r="J119" s="11" t="s">
        <v>3</v>
      </c>
      <c r="K119" s="11">
        <v>7</v>
      </c>
      <c r="M119" s="7">
        <v>38584</v>
      </c>
      <c r="N119" s="8">
        <v>1</v>
      </c>
      <c r="O119" s="8" t="s">
        <v>3</v>
      </c>
      <c r="P119" s="8">
        <v>1</v>
      </c>
      <c r="R119" s="138">
        <v>38949</v>
      </c>
      <c r="S119" s="130">
        <v>0</v>
      </c>
      <c r="T119" s="130" t="s">
        <v>3</v>
      </c>
      <c r="U119" s="130">
        <v>0</v>
      </c>
      <c r="V119" s="130">
        <v>0</v>
      </c>
      <c r="X119" s="137">
        <v>39314</v>
      </c>
      <c r="Y119" s="132">
        <v>0</v>
      </c>
      <c r="Z119" s="132" t="s">
        <v>3</v>
      </c>
      <c r="AA119" s="132">
        <v>0</v>
      </c>
      <c r="AC119" s="137">
        <v>39680</v>
      </c>
      <c r="AD119" s="132">
        <v>0</v>
      </c>
      <c r="AE119" s="132" t="s">
        <v>3</v>
      </c>
      <c r="AF119" s="132">
        <v>0</v>
      </c>
      <c r="AG119" s="132">
        <v>0</v>
      </c>
      <c r="AI119" s="102">
        <v>40045</v>
      </c>
      <c r="AJ119" s="101">
        <v>0</v>
      </c>
      <c r="AK119" s="101" t="s">
        <v>3</v>
      </c>
      <c r="AL119" s="101">
        <v>0</v>
      </c>
      <c r="AM119" s="101">
        <v>0</v>
      </c>
      <c r="AO119" s="104">
        <v>40410</v>
      </c>
      <c r="AP119" s="72">
        <v>2</v>
      </c>
      <c r="AQ119" s="72">
        <v>1</v>
      </c>
      <c r="AR119" s="72">
        <v>1</v>
      </c>
      <c r="AS119" s="72">
        <v>0</v>
      </c>
      <c r="AT119" s="22"/>
      <c r="AU119" s="104">
        <v>40775</v>
      </c>
      <c r="AV119" s="72">
        <v>4</v>
      </c>
      <c r="AW119" s="72" t="s">
        <v>3</v>
      </c>
      <c r="AX119" s="72">
        <v>3</v>
      </c>
      <c r="AY119" s="72">
        <v>1</v>
      </c>
      <c r="AZ119" s="68"/>
      <c r="BA119" s="67">
        <v>41141</v>
      </c>
      <c r="BB119" s="68">
        <v>1</v>
      </c>
      <c r="BC119" s="68" t="s">
        <v>3</v>
      </c>
      <c r="BD119" s="68" t="s">
        <v>3</v>
      </c>
      <c r="BE119" s="68">
        <v>1</v>
      </c>
      <c r="BF119" s="68">
        <v>0</v>
      </c>
      <c r="BH119" s="67">
        <v>41506</v>
      </c>
      <c r="BI119" s="68">
        <v>1</v>
      </c>
      <c r="BJ119" s="68" t="s">
        <v>3</v>
      </c>
      <c r="BK119" s="68" t="s">
        <v>3</v>
      </c>
      <c r="BL119" s="68">
        <v>0</v>
      </c>
      <c r="BM119" s="68">
        <v>1</v>
      </c>
      <c r="BO119" s="47">
        <v>41871</v>
      </c>
      <c r="BP119" s="48">
        <v>4</v>
      </c>
      <c r="BQ119" s="48">
        <v>2</v>
      </c>
      <c r="BR119" s="48">
        <v>1</v>
      </c>
      <c r="BS119" s="48">
        <v>0</v>
      </c>
      <c r="BT119" s="48">
        <v>1</v>
      </c>
      <c r="BV119" s="47">
        <v>42236</v>
      </c>
      <c r="BW119" s="48">
        <v>0</v>
      </c>
      <c r="BX119" s="48" t="s">
        <v>3</v>
      </c>
      <c r="BY119" s="48" t="s">
        <v>3</v>
      </c>
      <c r="BZ119" s="48">
        <v>0</v>
      </c>
      <c r="CA119" s="48">
        <v>0</v>
      </c>
      <c r="CC119" s="313">
        <v>42602</v>
      </c>
      <c r="CD119" s="314">
        <v>4</v>
      </c>
      <c r="CE119" s="314">
        <v>1</v>
      </c>
      <c r="CF119" s="314">
        <v>2</v>
      </c>
      <c r="CG119" s="314">
        <v>1</v>
      </c>
      <c r="CH119" s="314">
        <v>0</v>
      </c>
      <c r="CJ119" s="946">
        <v>42967</v>
      </c>
      <c r="CK119" s="947">
        <v>0</v>
      </c>
      <c r="CL119" s="947" t="s">
        <v>3</v>
      </c>
      <c r="CM119" s="947" t="s">
        <v>3</v>
      </c>
      <c r="CN119" s="947">
        <v>0</v>
      </c>
      <c r="CO119" s="947">
        <v>0</v>
      </c>
      <c r="CQ119" s="1195">
        <v>43332</v>
      </c>
      <c r="CR119" s="1196">
        <v>6</v>
      </c>
      <c r="CS119" s="1196">
        <v>5</v>
      </c>
      <c r="CT119" s="1196" t="s">
        <v>3</v>
      </c>
      <c r="CU119" s="1196">
        <v>1</v>
      </c>
      <c r="CV119" s="1196">
        <v>0</v>
      </c>
      <c r="CX119" s="1333">
        <v>43697</v>
      </c>
      <c r="CY119" s="1334">
        <v>10</v>
      </c>
      <c r="CZ119" s="1334">
        <v>4</v>
      </c>
      <c r="DA119" s="1334">
        <v>3</v>
      </c>
      <c r="DB119" s="1334">
        <v>3</v>
      </c>
      <c r="DC119" s="1334">
        <v>0</v>
      </c>
      <c r="DE119" s="1849">
        <v>44063</v>
      </c>
      <c r="DF119" s="1850">
        <v>1</v>
      </c>
      <c r="DG119" s="1850">
        <v>1</v>
      </c>
      <c r="DH119" s="1850" t="s">
        <v>3</v>
      </c>
      <c r="DI119" s="1850">
        <v>0</v>
      </c>
      <c r="DJ119" s="1850">
        <v>0</v>
      </c>
    </row>
    <row r="120" spans="1:114" ht="14.5" x14ac:dyDescent="0.35">
      <c r="A120" s="6">
        <v>40411</v>
      </c>
      <c r="H120" s="10">
        <v>38220</v>
      </c>
      <c r="I120" s="11">
        <v>0</v>
      </c>
      <c r="J120" s="11" t="s">
        <v>3</v>
      </c>
      <c r="K120" s="11">
        <v>0</v>
      </c>
      <c r="M120" s="7">
        <v>38585</v>
      </c>
      <c r="N120" s="8">
        <v>4</v>
      </c>
      <c r="O120" s="8" t="s">
        <v>3</v>
      </c>
      <c r="P120" s="8">
        <v>4</v>
      </c>
      <c r="R120" s="138">
        <v>38950</v>
      </c>
      <c r="S120" s="130">
        <v>2</v>
      </c>
      <c r="T120" s="130" t="s">
        <v>3</v>
      </c>
      <c r="U120" s="130">
        <v>2</v>
      </c>
      <c r="V120" s="130">
        <v>0</v>
      </c>
      <c r="X120" s="137">
        <v>39315</v>
      </c>
      <c r="Y120" s="132">
        <v>1</v>
      </c>
      <c r="Z120" s="132" t="s">
        <v>3</v>
      </c>
      <c r="AA120" s="132">
        <v>1</v>
      </c>
      <c r="AC120" s="137">
        <v>39681</v>
      </c>
      <c r="AD120" s="132">
        <v>0</v>
      </c>
      <c r="AE120" s="132" t="s">
        <v>3</v>
      </c>
      <c r="AF120" s="132">
        <v>0</v>
      </c>
      <c r="AG120" s="132">
        <v>0</v>
      </c>
      <c r="AI120" s="102">
        <v>40046</v>
      </c>
      <c r="AJ120" s="101">
        <v>0</v>
      </c>
      <c r="AK120" s="101" t="s">
        <v>3</v>
      </c>
      <c r="AL120" s="101">
        <v>0</v>
      </c>
      <c r="AM120" s="101">
        <v>0</v>
      </c>
      <c r="AO120" s="104">
        <v>40411</v>
      </c>
      <c r="AP120" s="72">
        <v>2</v>
      </c>
      <c r="AQ120" s="72" t="s">
        <v>3</v>
      </c>
      <c r="AR120" s="72">
        <v>0</v>
      </c>
      <c r="AS120" s="72">
        <v>2</v>
      </c>
      <c r="AT120" s="22"/>
      <c r="AU120" s="104">
        <v>40776</v>
      </c>
      <c r="AV120" s="72">
        <v>0</v>
      </c>
      <c r="AW120" s="72" t="s">
        <v>3</v>
      </c>
      <c r="AX120" s="72">
        <v>0</v>
      </c>
      <c r="AY120" s="72">
        <v>0</v>
      </c>
      <c r="AZ120" s="68"/>
      <c r="BA120" s="67">
        <v>41142</v>
      </c>
      <c r="BB120" s="68">
        <v>2</v>
      </c>
      <c r="BC120" s="68" t="s">
        <v>3</v>
      </c>
      <c r="BD120" s="68" t="s">
        <v>3</v>
      </c>
      <c r="BE120" s="68">
        <v>1</v>
      </c>
      <c r="BF120" s="68">
        <v>1</v>
      </c>
      <c r="BH120" s="67">
        <v>41507</v>
      </c>
      <c r="BI120" s="68">
        <v>34</v>
      </c>
      <c r="BJ120" s="68">
        <v>1</v>
      </c>
      <c r="BK120" s="68">
        <v>3</v>
      </c>
      <c r="BL120" s="68">
        <v>13</v>
      </c>
      <c r="BM120" s="68">
        <v>17</v>
      </c>
      <c r="BO120" s="47">
        <v>41872</v>
      </c>
      <c r="BP120" s="48">
        <v>0</v>
      </c>
      <c r="BQ120" s="48" t="s">
        <v>3</v>
      </c>
      <c r="BR120" s="48" t="s">
        <v>3</v>
      </c>
      <c r="BS120" s="48">
        <v>0</v>
      </c>
      <c r="BT120" s="48">
        <v>0</v>
      </c>
      <c r="BV120" s="47">
        <v>42237</v>
      </c>
      <c r="BW120" s="48">
        <v>1</v>
      </c>
      <c r="BX120" s="48" t="s">
        <v>3</v>
      </c>
      <c r="BY120" s="48" t="s">
        <v>3</v>
      </c>
      <c r="BZ120" s="48">
        <v>1</v>
      </c>
      <c r="CA120" s="48">
        <v>0</v>
      </c>
      <c r="CC120" s="313">
        <v>42603</v>
      </c>
      <c r="CD120" s="314">
        <v>0</v>
      </c>
      <c r="CE120" s="314" t="s">
        <v>3</v>
      </c>
      <c r="CF120" s="314" t="s">
        <v>3</v>
      </c>
      <c r="CG120" s="314">
        <v>0</v>
      </c>
      <c r="CH120" s="314">
        <v>0</v>
      </c>
      <c r="CJ120" s="946">
        <v>42968</v>
      </c>
      <c r="CK120" s="947">
        <v>0</v>
      </c>
      <c r="CL120" s="947" t="s">
        <v>3</v>
      </c>
      <c r="CM120" s="947" t="s">
        <v>3</v>
      </c>
      <c r="CN120" s="947">
        <v>0</v>
      </c>
      <c r="CO120" s="947">
        <v>0</v>
      </c>
      <c r="CQ120" s="1195">
        <v>43333</v>
      </c>
      <c r="CR120" s="1196">
        <v>15</v>
      </c>
      <c r="CS120" s="1196">
        <v>11</v>
      </c>
      <c r="CT120" s="1196">
        <v>2</v>
      </c>
      <c r="CU120" s="1196">
        <v>2</v>
      </c>
      <c r="CV120" s="1196">
        <v>0</v>
      </c>
      <c r="CX120" s="1333">
        <v>43698</v>
      </c>
      <c r="CY120" s="1334">
        <v>0</v>
      </c>
      <c r="CZ120" s="1334" t="s">
        <v>3</v>
      </c>
      <c r="DA120" s="1334" t="s">
        <v>3</v>
      </c>
      <c r="DB120" s="1334">
        <v>0</v>
      </c>
      <c r="DC120" s="1334">
        <v>0</v>
      </c>
      <c r="DE120" s="1849">
        <v>44064</v>
      </c>
      <c r="DF120" s="1850">
        <v>1</v>
      </c>
      <c r="DG120" s="1850" t="s">
        <v>3</v>
      </c>
      <c r="DH120" s="1850" t="s">
        <v>3</v>
      </c>
      <c r="DI120" s="1850">
        <v>1</v>
      </c>
      <c r="DJ120" s="1850">
        <v>0</v>
      </c>
    </row>
    <row r="121" spans="1:114" ht="14.5" x14ac:dyDescent="0.35">
      <c r="A121" s="6">
        <v>40412</v>
      </c>
      <c r="C121" s="10">
        <v>37855</v>
      </c>
      <c r="D121" s="11">
        <v>6</v>
      </c>
      <c r="E121" s="11" t="s">
        <v>3</v>
      </c>
      <c r="F121" s="11">
        <v>6</v>
      </c>
      <c r="H121" s="10">
        <v>38221</v>
      </c>
      <c r="I121" s="11">
        <v>2</v>
      </c>
      <c r="J121" s="11" t="s">
        <v>3</v>
      </c>
      <c r="K121" s="11">
        <v>2</v>
      </c>
      <c r="M121" s="7">
        <v>38586</v>
      </c>
      <c r="N121" s="8">
        <v>26</v>
      </c>
      <c r="O121" s="8">
        <v>2</v>
      </c>
      <c r="P121" s="8">
        <v>24</v>
      </c>
      <c r="R121" s="138">
        <v>38951</v>
      </c>
      <c r="S121" s="130">
        <v>11</v>
      </c>
      <c r="T121" s="130" t="s">
        <v>3</v>
      </c>
      <c r="U121" s="130">
        <v>6</v>
      </c>
      <c r="V121" s="130">
        <v>5</v>
      </c>
      <c r="X121" s="137">
        <v>39316</v>
      </c>
      <c r="Y121" s="132">
        <v>1</v>
      </c>
      <c r="Z121" s="132" t="s">
        <v>3</v>
      </c>
      <c r="AA121" s="132">
        <v>1</v>
      </c>
      <c r="AC121" s="137">
        <v>39682</v>
      </c>
      <c r="AD121" s="132">
        <v>0</v>
      </c>
      <c r="AE121" s="132" t="s">
        <v>3</v>
      </c>
      <c r="AF121" s="132">
        <v>0</v>
      </c>
      <c r="AG121" s="132">
        <v>0</v>
      </c>
      <c r="AI121" s="102">
        <v>40047</v>
      </c>
      <c r="AJ121" s="101">
        <v>0</v>
      </c>
      <c r="AK121" s="101" t="s">
        <v>3</v>
      </c>
      <c r="AL121" s="101">
        <v>0</v>
      </c>
      <c r="AM121" s="101">
        <v>0</v>
      </c>
      <c r="AO121" s="104">
        <v>40412</v>
      </c>
      <c r="AP121" s="72">
        <v>0</v>
      </c>
      <c r="AQ121" s="72" t="s">
        <v>3</v>
      </c>
      <c r="AR121" s="72">
        <v>0</v>
      </c>
      <c r="AS121" s="72">
        <v>0</v>
      </c>
      <c r="AT121" s="22"/>
      <c r="AU121" s="104">
        <v>40777</v>
      </c>
      <c r="AV121" s="72">
        <v>1</v>
      </c>
      <c r="AW121" s="72" t="s">
        <v>3</v>
      </c>
      <c r="AX121" s="72">
        <v>0</v>
      </c>
      <c r="AY121" s="72">
        <v>1</v>
      </c>
      <c r="AZ121" s="68"/>
      <c r="BA121" s="67">
        <v>41143</v>
      </c>
      <c r="BB121" s="68">
        <v>0</v>
      </c>
      <c r="BC121" s="68" t="s">
        <v>3</v>
      </c>
      <c r="BD121" s="68" t="s">
        <v>3</v>
      </c>
      <c r="BE121" s="68">
        <v>0</v>
      </c>
      <c r="BF121" s="68">
        <v>0</v>
      </c>
      <c r="BH121" s="67">
        <v>41508</v>
      </c>
      <c r="BI121" s="68">
        <v>0</v>
      </c>
      <c r="BJ121" s="68" t="s">
        <v>3</v>
      </c>
      <c r="BK121" s="68" t="s">
        <v>3</v>
      </c>
      <c r="BL121" s="68">
        <v>0</v>
      </c>
      <c r="BM121" s="68">
        <v>0</v>
      </c>
      <c r="BO121" s="47">
        <v>41873</v>
      </c>
      <c r="BP121" s="48">
        <v>0</v>
      </c>
      <c r="BQ121" s="48" t="s">
        <v>3</v>
      </c>
      <c r="BR121" s="48" t="s">
        <v>3</v>
      </c>
      <c r="BS121" s="48">
        <v>0</v>
      </c>
      <c r="BT121" s="48">
        <v>0</v>
      </c>
      <c r="BV121" s="47">
        <v>42238</v>
      </c>
      <c r="BW121" s="48">
        <v>8</v>
      </c>
      <c r="BX121" s="48" t="s">
        <v>3</v>
      </c>
      <c r="BY121" s="48" t="s">
        <v>3</v>
      </c>
      <c r="BZ121" s="48">
        <v>5</v>
      </c>
      <c r="CA121" s="48">
        <v>3</v>
      </c>
      <c r="CC121" s="313">
        <v>42604</v>
      </c>
      <c r="CD121" s="314">
        <v>0</v>
      </c>
      <c r="CE121" s="314" t="s">
        <v>3</v>
      </c>
      <c r="CF121" s="314" t="s">
        <v>3</v>
      </c>
      <c r="CG121" s="314">
        <v>0</v>
      </c>
      <c r="CH121" s="314">
        <v>0</v>
      </c>
      <c r="CJ121" s="946">
        <v>42969</v>
      </c>
      <c r="CK121" s="947">
        <v>0</v>
      </c>
      <c r="CL121" s="947" t="s">
        <v>3</v>
      </c>
      <c r="CM121" s="947" t="s">
        <v>3</v>
      </c>
      <c r="CN121" s="947">
        <v>0</v>
      </c>
      <c r="CO121" s="947">
        <v>0</v>
      </c>
      <c r="CQ121" s="1195">
        <v>43334</v>
      </c>
      <c r="CR121" s="1196">
        <v>0</v>
      </c>
      <c r="CS121" s="1196" t="s">
        <v>3</v>
      </c>
      <c r="CT121" s="1196" t="s">
        <v>3</v>
      </c>
      <c r="CU121" s="1196">
        <v>0</v>
      </c>
      <c r="CV121" s="1196">
        <v>0</v>
      </c>
      <c r="CX121" s="1333">
        <v>43699</v>
      </c>
      <c r="CY121" s="1334">
        <v>1</v>
      </c>
      <c r="CZ121" s="1334" t="s">
        <v>3</v>
      </c>
      <c r="DA121" s="1334" t="s">
        <v>3</v>
      </c>
      <c r="DB121" s="1334">
        <v>1</v>
      </c>
      <c r="DC121" s="1334">
        <v>0</v>
      </c>
      <c r="DE121" s="1849">
        <v>44065</v>
      </c>
      <c r="DF121" s="1850">
        <v>24</v>
      </c>
      <c r="DG121" s="1850">
        <v>1</v>
      </c>
      <c r="DH121" s="1850">
        <v>5</v>
      </c>
      <c r="DI121" s="1850">
        <v>12</v>
      </c>
      <c r="DJ121" s="1850">
        <v>6</v>
      </c>
    </row>
    <row r="122" spans="1:114" ht="14.5" x14ac:dyDescent="0.35">
      <c r="A122" s="6">
        <v>40413</v>
      </c>
      <c r="C122" s="10">
        <v>37856</v>
      </c>
      <c r="D122" s="11">
        <v>2</v>
      </c>
      <c r="E122" s="11" t="s">
        <v>3</v>
      </c>
      <c r="F122" s="11">
        <v>2</v>
      </c>
      <c r="H122" s="10">
        <v>38222</v>
      </c>
      <c r="I122" s="11">
        <v>5</v>
      </c>
      <c r="J122" s="11" t="s">
        <v>3</v>
      </c>
      <c r="K122" s="11">
        <v>5</v>
      </c>
      <c r="M122" s="7">
        <v>38587</v>
      </c>
      <c r="N122" s="8">
        <v>0</v>
      </c>
      <c r="O122" s="8" t="s">
        <v>3</v>
      </c>
      <c r="P122" s="8">
        <v>0</v>
      </c>
      <c r="R122" s="138">
        <v>38952</v>
      </c>
      <c r="S122" s="130">
        <v>0</v>
      </c>
      <c r="T122" s="130" t="s">
        <v>3</v>
      </c>
      <c r="U122" s="130">
        <v>0</v>
      </c>
      <c r="V122" s="130">
        <v>0</v>
      </c>
      <c r="X122" s="137">
        <v>39317</v>
      </c>
      <c r="Y122" s="132">
        <v>0</v>
      </c>
      <c r="Z122" s="132" t="s">
        <v>3</v>
      </c>
      <c r="AA122" s="132">
        <v>0</v>
      </c>
      <c r="AC122" s="85"/>
      <c r="AI122" s="102">
        <v>40048</v>
      </c>
      <c r="AJ122" s="101">
        <v>0</v>
      </c>
      <c r="AK122" s="101" t="s">
        <v>3</v>
      </c>
      <c r="AL122" s="101">
        <v>0</v>
      </c>
      <c r="AM122" s="101">
        <v>0</v>
      </c>
      <c r="AO122" s="104">
        <v>40413</v>
      </c>
      <c r="AP122" s="72">
        <v>0</v>
      </c>
      <c r="AQ122" s="72" t="s">
        <v>3</v>
      </c>
      <c r="AR122" s="72">
        <v>0</v>
      </c>
      <c r="AS122" s="72">
        <v>0</v>
      </c>
      <c r="AT122" s="22"/>
      <c r="AU122" s="104">
        <v>40778</v>
      </c>
      <c r="AV122" s="72">
        <v>1</v>
      </c>
      <c r="AW122" s="72" t="s">
        <v>3</v>
      </c>
      <c r="AX122" s="72">
        <v>0</v>
      </c>
      <c r="AY122" s="72">
        <v>1</v>
      </c>
      <c r="AZ122" s="68"/>
      <c r="BA122" s="67">
        <v>41144</v>
      </c>
      <c r="BB122" s="68">
        <v>0</v>
      </c>
      <c r="BC122" s="68" t="s">
        <v>3</v>
      </c>
      <c r="BD122" s="68" t="s">
        <v>3</v>
      </c>
      <c r="BE122" s="68">
        <v>0</v>
      </c>
      <c r="BF122" s="68">
        <v>0</v>
      </c>
      <c r="BH122" s="67">
        <v>41509</v>
      </c>
      <c r="BI122" s="68">
        <v>2</v>
      </c>
      <c r="BJ122" s="68" t="s">
        <v>3</v>
      </c>
      <c r="BK122" s="68" t="s">
        <v>3</v>
      </c>
      <c r="BL122" s="68">
        <v>1</v>
      </c>
      <c r="BM122" s="68">
        <v>1</v>
      </c>
      <c r="BO122" s="47">
        <v>41874</v>
      </c>
      <c r="BP122" s="48">
        <v>2</v>
      </c>
      <c r="BQ122" s="48" t="s">
        <v>3</v>
      </c>
      <c r="BR122" s="48" t="s">
        <v>3</v>
      </c>
      <c r="BS122" s="48">
        <v>2</v>
      </c>
      <c r="BT122" s="48">
        <v>0</v>
      </c>
      <c r="BV122" s="47">
        <v>42239</v>
      </c>
      <c r="BW122" s="48">
        <v>0</v>
      </c>
      <c r="BX122" s="48" t="s">
        <v>3</v>
      </c>
      <c r="BY122" s="48" t="s">
        <v>3</v>
      </c>
      <c r="BZ122" s="48">
        <v>0</v>
      </c>
      <c r="CA122" s="48">
        <v>0</v>
      </c>
      <c r="CC122" s="313">
        <v>42605</v>
      </c>
      <c r="CD122" s="314">
        <v>0</v>
      </c>
      <c r="CE122" s="314" t="s">
        <v>3</v>
      </c>
      <c r="CF122" s="314" t="s">
        <v>3</v>
      </c>
      <c r="CG122" s="314">
        <v>0</v>
      </c>
      <c r="CH122" s="314">
        <v>0</v>
      </c>
      <c r="CJ122" s="946">
        <v>42970</v>
      </c>
      <c r="CK122" s="947">
        <v>0</v>
      </c>
      <c r="CL122" s="947" t="s">
        <v>3</v>
      </c>
      <c r="CM122" s="947" t="s">
        <v>3</v>
      </c>
      <c r="CN122" s="947">
        <v>0</v>
      </c>
      <c r="CO122" s="947">
        <v>0</v>
      </c>
      <c r="CQ122" s="1195">
        <v>43335</v>
      </c>
      <c r="CR122" s="1196">
        <v>1</v>
      </c>
      <c r="CS122" s="1196">
        <v>1</v>
      </c>
      <c r="CT122" s="1196" t="s">
        <v>3</v>
      </c>
      <c r="CU122" s="1196">
        <v>0</v>
      </c>
      <c r="CV122" s="1196">
        <v>0</v>
      </c>
      <c r="CX122" s="1333">
        <v>43700</v>
      </c>
      <c r="CY122" s="1334">
        <v>13</v>
      </c>
      <c r="CZ122" s="1334">
        <v>2</v>
      </c>
      <c r="DA122" s="1334">
        <v>3</v>
      </c>
      <c r="DB122" s="1334">
        <v>2</v>
      </c>
      <c r="DC122" s="1334">
        <v>6</v>
      </c>
      <c r="DE122" s="1849">
        <v>44066</v>
      </c>
      <c r="DF122" s="1850">
        <v>1</v>
      </c>
      <c r="DG122" s="1850">
        <v>1</v>
      </c>
      <c r="DH122" s="1850" t="s">
        <v>3</v>
      </c>
      <c r="DI122" s="1850">
        <v>0</v>
      </c>
      <c r="DJ122" s="1850">
        <v>0</v>
      </c>
    </row>
    <row r="123" spans="1:114" ht="14.5" x14ac:dyDescent="0.35">
      <c r="A123" s="6">
        <v>40414</v>
      </c>
      <c r="H123" s="10">
        <v>38223</v>
      </c>
      <c r="I123" s="11">
        <v>0</v>
      </c>
      <c r="J123" s="11" t="s">
        <v>3</v>
      </c>
      <c r="K123" s="11">
        <v>0</v>
      </c>
      <c r="M123" s="7">
        <v>38588</v>
      </c>
      <c r="N123" s="8">
        <v>11</v>
      </c>
      <c r="O123" s="8">
        <v>2</v>
      </c>
      <c r="P123" s="8">
        <v>9</v>
      </c>
      <c r="R123" s="138">
        <v>38953</v>
      </c>
      <c r="S123" s="130">
        <v>0</v>
      </c>
      <c r="T123" s="130" t="s">
        <v>3</v>
      </c>
      <c r="U123" s="130">
        <v>0</v>
      </c>
      <c r="V123" s="130">
        <v>0</v>
      </c>
      <c r="X123" s="137">
        <v>39318</v>
      </c>
      <c r="Y123" s="132">
        <v>4</v>
      </c>
      <c r="Z123" s="132" t="s">
        <v>3</v>
      </c>
      <c r="AA123" s="132">
        <v>2</v>
      </c>
      <c r="AC123" s="85"/>
      <c r="AI123" s="102">
        <v>40049</v>
      </c>
      <c r="AJ123" s="101">
        <v>0</v>
      </c>
      <c r="AK123" s="101" t="s">
        <v>3</v>
      </c>
      <c r="AL123" s="101">
        <v>0</v>
      </c>
      <c r="AM123" s="101">
        <v>0</v>
      </c>
      <c r="AO123" s="104">
        <v>40414</v>
      </c>
      <c r="AP123" s="72">
        <v>2</v>
      </c>
      <c r="AQ123" s="72">
        <v>1</v>
      </c>
      <c r="AR123" s="72">
        <v>1</v>
      </c>
      <c r="AS123" s="72">
        <v>0</v>
      </c>
      <c r="AU123" s="104">
        <v>40779</v>
      </c>
      <c r="AV123" s="72">
        <v>0</v>
      </c>
      <c r="AW123" s="72" t="s">
        <v>3</v>
      </c>
      <c r="AX123" s="72">
        <v>0</v>
      </c>
      <c r="AY123" s="72">
        <v>0</v>
      </c>
      <c r="AZ123" s="68"/>
      <c r="BA123" s="67">
        <v>41145</v>
      </c>
      <c r="BB123" s="68">
        <v>10</v>
      </c>
      <c r="BC123" s="68">
        <v>1</v>
      </c>
      <c r="BD123" s="68">
        <v>1</v>
      </c>
      <c r="BE123" s="68">
        <v>7</v>
      </c>
      <c r="BF123" s="68">
        <v>1</v>
      </c>
      <c r="BH123" s="67">
        <v>41510</v>
      </c>
      <c r="BI123" s="68">
        <v>19</v>
      </c>
      <c r="BJ123" s="68">
        <v>3</v>
      </c>
      <c r="BK123" s="68" t="s">
        <v>3</v>
      </c>
      <c r="BL123" s="68">
        <v>7</v>
      </c>
      <c r="BM123" s="68">
        <v>9</v>
      </c>
      <c r="BO123" s="47">
        <v>41875</v>
      </c>
      <c r="BP123" s="48">
        <v>0</v>
      </c>
      <c r="BQ123" s="48" t="s">
        <v>3</v>
      </c>
      <c r="BR123" s="48" t="s">
        <v>3</v>
      </c>
      <c r="BS123" s="48">
        <v>0</v>
      </c>
      <c r="BT123" s="48">
        <v>0</v>
      </c>
      <c r="BV123" s="47">
        <v>42240</v>
      </c>
      <c r="BW123" s="48">
        <v>0</v>
      </c>
      <c r="BX123" s="48" t="s">
        <v>3</v>
      </c>
      <c r="BY123" s="48" t="s">
        <v>3</v>
      </c>
      <c r="BZ123" s="48">
        <v>0</v>
      </c>
      <c r="CA123" s="48">
        <v>0</v>
      </c>
      <c r="CC123" s="313">
        <v>42606</v>
      </c>
      <c r="CD123" s="314">
        <v>0</v>
      </c>
      <c r="CE123" s="314" t="s">
        <v>3</v>
      </c>
      <c r="CF123" s="314" t="s">
        <v>3</v>
      </c>
      <c r="CG123" s="314">
        <v>0</v>
      </c>
      <c r="CH123" s="314">
        <v>0</v>
      </c>
      <c r="CJ123" s="946">
        <v>42971</v>
      </c>
      <c r="CK123" s="947">
        <v>0</v>
      </c>
      <c r="CL123" s="947" t="s">
        <v>3</v>
      </c>
      <c r="CM123" s="947" t="s">
        <v>3</v>
      </c>
      <c r="CN123" s="947">
        <v>0</v>
      </c>
      <c r="CO123" s="947">
        <v>0</v>
      </c>
      <c r="CQ123" s="1195">
        <v>43336</v>
      </c>
      <c r="CR123" s="1196">
        <v>10</v>
      </c>
      <c r="CS123" s="1196">
        <v>7</v>
      </c>
      <c r="CT123" s="1196">
        <v>3</v>
      </c>
      <c r="CU123" s="1196">
        <v>0</v>
      </c>
      <c r="CV123" s="1196">
        <v>0</v>
      </c>
      <c r="CX123" s="1333">
        <v>43701</v>
      </c>
      <c r="CY123" s="1334">
        <v>0</v>
      </c>
      <c r="CZ123" s="1334" t="s">
        <v>3</v>
      </c>
      <c r="DA123" s="1334" t="s">
        <v>3</v>
      </c>
      <c r="DB123" s="1334">
        <v>0</v>
      </c>
      <c r="DC123" s="1334">
        <v>0</v>
      </c>
      <c r="DE123" s="1849">
        <v>44067</v>
      </c>
      <c r="DF123" s="1850">
        <v>2</v>
      </c>
      <c r="DG123" s="1850" t="s">
        <v>3</v>
      </c>
      <c r="DH123" s="1850" t="s">
        <v>3</v>
      </c>
      <c r="DI123" s="1850">
        <v>2</v>
      </c>
      <c r="DJ123" s="1850">
        <v>0</v>
      </c>
    </row>
    <row r="124" spans="1:114" ht="14.5" x14ac:dyDescent="0.35">
      <c r="A124" s="6">
        <v>40415</v>
      </c>
      <c r="C124" s="10">
        <v>37858</v>
      </c>
      <c r="D124" s="11">
        <v>6</v>
      </c>
      <c r="E124" s="11" t="s">
        <v>3</v>
      </c>
      <c r="F124" s="11">
        <v>6</v>
      </c>
      <c r="H124" s="10">
        <v>38224</v>
      </c>
      <c r="I124" s="11">
        <v>0</v>
      </c>
      <c r="J124" s="11" t="s">
        <v>3</v>
      </c>
      <c r="K124" s="11">
        <v>0</v>
      </c>
      <c r="M124" s="7">
        <v>38589</v>
      </c>
      <c r="N124" s="8">
        <v>5</v>
      </c>
      <c r="O124" s="8">
        <v>1</v>
      </c>
      <c r="P124" s="8">
        <v>4</v>
      </c>
      <c r="R124" s="138">
        <v>38954</v>
      </c>
      <c r="S124" s="130">
        <v>16</v>
      </c>
      <c r="T124" s="130">
        <v>1</v>
      </c>
      <c r="U124" s="130">
        <v>14</v>
      </c>
      <c r="V124" s="130">
        <v>1</v>
      </c>
      <c r="X124" s="120"/>
      <c r="Y124" s="121"/>
      <c r="Z124" s="121"/>
      <c r="AA124" s="121"/>
      <c r="AI124" s="102">
        <v>40050</v>
      </c>
      <c r="AJ124" s="101">
        <v>0</v>
      </c>
      <c r="AK124" s="101" t="s">
        <v>3</v>
      </c>
      <c r="AL124" s="101">
        <v>0</v>
      </c>
      <c r="AM124" s="101">
        <v>0</v>
      </c>
      <c r="AO124" s="104">
        <v>40415</v>
      </c>
      <c r="AP124" s="72">
        <v>0</v>
      </c>
      <c r="AQ124" s="72" t="s">
        <v>3</v>
      </c>
      <c r="AR124" s="72">
        <v>0</v>
      </c>
      <c r="AS124" s="72">
        <v>0</v>
      </c>
      <c r="AU124" s="104">
        <v>40780</v>
      </c>
      <c r="AV124" s="72">
        <v>0</v>
      </c>
      <c r="AW124" s="72" t="s">
        <v>3</v>
      </c>
      <c r="AX124" s="72">
        <v>0</v>
      </c>
      <c r="AY124" s="72">
        <v>0</v>
      </c>
      <c r="AZ124" s="68"/>
      <c r="BA124" s="67">
        <v>41146</v>
      </c>
      <c r="BB124" s="68">
        <v>0</v>
      </c>
      <c r="BC124" s="68" t="s">
        <v>3</v>
      </c>
      <c r="BD124" s="68" t="s">
        <v>3</v>
      </c>
      <c r="BE124" s="68">
        <v>0</v>
      </c>
      <c r="BF124" s="68">
        <v>0</v>
      </c>
      <c r="BH124" s="67">
        <v>41511</v>
      </c>
      <c r="BI124" s="68">
        <v>1</v>
      </c>
      <c r="BJ124" s="68" t="s">
        <v>3</v>
      </c>
      <c r="BK124" s="68" t="s">
        <v>3</v>
      </c>
      <c r="BL124" s="68">
        <v>0</v>
      </c>
      <c r="BM124" s="68">
        <v>1</v>
      </c>
      <c r="BO124" s="47">
        <v>41876</v>
      </c>
      <c r="BP124" s="48">
        <v>0</v>
      </c>
      <c r="BQ124" s="48" t="s">
        <v>3</v>
      </c>
      <c r="BR124" s="48" t="s">
        <v>3</v>
      </c>
      <c r="BS124" s="48">
        <v>0</v>
      </c>
      <c r="BT124" s="48">
        <v>0</v>
      </c>
      <c r="BV124" s="47">
        <v>42241</v>
      </c>
      <c r="BW124" s="48">
        <v>1</v>
      </c>
      <c r="BX124" s="48" t="s">
        <v>3</v>
      </c>
      <c r="BY124" s="48" t="s">
        <v>3</v>
      </c>
      <c r="BZ124" s="48">
        <v>1</v>
      </c>
      <c r="CA124" s="48">
        <v>0</v>
      </c>
      <c r="CC124" s="313">
        <v>42607</v>
      </c>
      <c r="CD124" s="314">
        <v>0</v>
      </c>
      <c r="CE124" s="314" t="s">
        <v>3</v>
      </c>
      <c r="CF124" s="314" t="s">
        <v>3</v>
      </c>
      <c r="CG124" s="314">
        <v>0</v>
      </c>
      <c r="CH124" s="314">
        <v>0</v>
      </c>
      <c r="CJ124" s="946">
        <v>42972</v>
      </c>
      <c r="CK124" s="947">
        <v>1</v>
      </c>
      <c r="CL124" s="947">
        <v>1</v>
      </c>
      <c r="CM124" s="947" t="s">
        <v>3</v>
      </c>
      <c r="CN124" s="947">
        <v>0</v>
      </c>
      <c r="CO124" s="947">
        <v>0</v>
      </c>
      <c r="CQ124" s="1195">
        <v>43337</v>
      </c>
      <c r="CR124" s="1196">
        <v>0</v>
      </c>
      <c r="CS124" s="1196" t="s">
        <v>3</v>
      </c>
      <c r="CT124" s="1196" t="s">
        <v>3</v>
      </c>
      <c r="CU124" s="1196">
        <v>0</v>
      </c>
      <c r="CV124" s="1196">
        <v>0</v>
      </c>
      <c r="CX124" s="1333">
        <v>43702</v>
      </c>
      <c r="CY124" s="1334">
        <v>2</v>
      </c>
      <c r="CZ124" s="1334">
        <v>1</v>
      </c>
      <c r="DA124" s="1334" t="s">
        <v>3</v>
      </c>
      <c r="DB124" s="1334">
        <v>0</v>
      </c>
      <c r="DC124" s="1334">
        <v>1</v>
      </c>
      <c r="DE124" s="1849">
        <v>44068</v>
      </c>
      <c r="DF124" s="1850">
        <v>8</v>
      </c>
      <c r="DG124" s="1850">
        <v>2</v>
      </c>
      <c r="DH124" s="1850" t="s">
        <v>3</v>
      </c>
      <c r="DI124" s="1850">
        <v>2</v>
      </c>
      <c r="DJ124" s="1850">
        <v>4</v>
      </c>
    </row>
    <row r="125" spans="1:114" ht="14.5" x14ac:dyDescent="0.35">
      <c r="A125" s="6">
        <v>40416</v>
      </c>
      <c r="C125" s="10">
        <v>37859</v>
      </c>
      <c r="D125" s="11">
        <v>0</v>
      </c>
      <c r="E125" s="11" t="s">
        <v>3</v>
      </c>
      <c r="F125" s="11">
        <v>0</v>
      </c>
      <c r="H125" s="10">
        <v>38225</v>
      </c>
      <c r="I125" s="11">
        <v>2</v>
      </c>
      <c r="J125" s="11" t="s">
        <v>3</v>
      </c>
      <c r="K125" s="11">
        <v>2</v>
      </c>
      <c r="M125" s="7">
        <v>38590</v>
      </c>
      <c r="N125" s="8">
        <v>0</v>
      </c>
      <c r="O125" s="8" t="s">
        <v>3</v>
      </c>
      <c r="P125" s="8">
        <v>0</v>
      </c>
      <c r="R125" s="85"/>
      <c r="X125" s="120"/>
      <c r="Y125" s="121"/>
      <c r="Z125" s="121"/>
      <c r="AA125" s="121"/>
      <c r="AI125" s="102">
        <v>40051</v>
      </c>
      <c r="AJ125" s="101">
        <v>0</v>
      </c>
      <c r="AK125" s="101" t="s">
        <v>3</v>
      </c>
      <c r="AL125" s="101">
        <v>0</v>
      </c>
      <c r="AM125" s="101">
        <v>0</v>
      </c>
      <c r="AO125" s="104">
        <v>40416</v>
      </c>
      <c r="AP125" s="72">
        <v>0</v>
      </c>
      <c r="AQ125" s="72" t="s">
        <v>3</v>
      </c>
      <c r="AR125" s="72">
        <v>0</v>
      </c>
      <c r="AS125" s="72">
        <v>0</v>
      </c>
      <c r="AU125" s="104">
        <v>40781</v>
      </c>
      <c r="AV125" s="72">
        <v>2</v>
      </c>
      <c r="AW125" s="72" t="s">
        <v>3</v>
      </c>
      <c r="AX125" s="72">
        <v>1</v>
      </c>
      <c r="AY125" s="72">
        <v>1</v>
      </c>
      <c r="AZ125" s="68"/>
      <c r="BA125" s="67">
        <v>41147</v>
      </c>
      <c r="BB125" s="68">
        <v>2</v>
      </c>
      <c r="BC125" s="68">
        <v>1</v>
      </c>
      <c r="BD125" s="68" t="s">
        <v>3</v>
      </c>
      <c r="BE125" s="68">
        <v>0</v>
      </c>
      <c r="BF125" s="68">
        <v>1</v>
      </c>
      <c r="BH125" s="67">
        <v>41512</v>
      </c>
      <c r="BI125" s="68">
        <v>1</v>
      </c>
      <c r="BJ125" s="68" t="s">
        <v>3</v>
      </c>
      <c r="BK125" s="68" t="s">
        <v>3</v>
      </c>
      <c r="BL125" s="68">
        <v>0</v>
      </c>
      <c r="BM125" s="68">
        <v>1</v>
      </c>
      <c r="BO125" s="47">
        <v>41877</v>
      </c>
      <c r="BP125" s="48">
        <v>4</v>
      </c>
      <c r="BQ125" s="48" t="s">
        <v>3</v>
      </c>
      <c r="BR125" s="48">
        <v>2</v>
      </c>
      <c r="BS125" s="48">
        <v>0</v>
      </c>
      <c r="BT125" s="48">
        <v>2</v>
      </c>
      <c r="BV125" s="47">
        <v>42242</v>
      </c>
      <c r="BW125" s="48">
        <v>0</v>
      </c>
      <c r="BX125" s="48" t="s">
        <v>3</v>
      </c>
      <c r="BY125" s="48" t="s">
        <v>3</v>
      </c>
      <c r="BZ125" s="48">
        <v>0</v>
      </c>
      <c r="CA125" s="48">
        <v>0</v>
      </c>
      <c r="CC125" s="313">
        <v>42608</v>
      </c>
      <c r="CD125" s="314">
        <v>1</v>
      </c>
      <c r="CE125" s="314" t="s">
        <v>3</v>
      </c>
      <c r="CF125" s="314" t="s">
        <v>3</v>
      </c>
      <c r="CG125" s="314">
        <v>1</v>
      </c>
      <c r="CH125" s="314">
        <v>0</v>
      </c>
      <c r="CJ125" s="946">
        <v>42973</v>
      </c>
      <c r="CK125" s="947">
        <v>0</v>
      </c>
      <c r="CL125" s="947" t="s">
        <v>3</v>
      </c>
      <c r="CM125" s="947" t="s">
        <v>3</v>
      </c>
      <c r="CN125" s="947">
        <v>0</v>
      </c>
      <c r="CO125" s="947">
        <v>0</v>
      </c>
      <c r="CQ125" s="1195">
        <v>43338</v>
      </c>
      <c r="CR125" s="1196">
        <v>4</v>
      </c>
      <c r="CS125" s="1196">
        <v>4</v>
      </c>
      <c r="CT125" s="1196" t="s">
        <v>3</v>
      </c>
      <c r="CU125" s="1196">
        <v>0</v>
      </c>
      <c r="CV125" s="1196">
        <v>0</v>
      </c>
      <c r="CX125" s="1333">
        <v>43703</v>
      </c>
      <c r="CY125" s="1334">
        <v>5</v>
      </c>
      <c r="CZ125" s="1334">
        <v>2</v>
      </c>
      <c r="DA125" s="1334" t="s">
        <v>3</v>
      </c>
      <c r="DB125" s="1334">
        <v>0</v>
      </c>
      <c r="DC125" s="1334">
        <v>3</v>
      </c>
      <c r="DE125" s="1849">
        <v>44069</v>
      </c>
      <c r="DF125" s="1850">
        <v>0</v>
      </c>
      <c r="DG125" s="1850" t="s">
        <v>3</v>
      </c>
      <c r="DH125" s="1850" t="s">
        <v>3</v>
      </c>
      <c r="DI125" s="1850">
        <v>0</v>
      </c>
      <c r="DJ125" s="1850">
        <v>0</v>
      </c>
    </row>
    <row r="126" spans="1:114" ht="14.5" x14ac:dyDescent="0.35">
      <c r="A126" s="6">
        <v>40417</v>
      </c>
      <c r="H126" s="10">
        <v>38226</v>
      </c>
      <c r="I126" s="11">
        <v>0</v>
      </c>
      <c r="J126" s="11" t="s">
        <v>3</v>
      </c>
      <c r="K126" s="11">
        <v>0</v>
      </c>
      <c r="M126" s="7">
        <v>38591</v>
      </c>
      <c r="N126" s="8">
        <v>0</v>
      </c>
      <c r="O126" s="8" t="s">
        <v>3</v>
      </c>
      <c r="P126" s="8">
        <v>0</v>
      </c>
      <c r="R126" s="85"/>
      <c r="X126" s="120"/>
      <c r="Y126" s="121"/>
      <c r="Z126" s="121"/>
      <c r="AA126" s="121"/>
      <c r="AI126" s="102">
        <v>40052</v>
      </c>
      <c r="AJ126" s="101">
        <v>0</v>
      </c>
      <c r="AK126" s="101" t="s">
        <v>3</v>
      </c>
      <c r="AL126" s="101">
        <v>0</v>
      </c>
      <c r="AM126" s="101">
        <v>0</v>
      </c>
      <c r="AO126" s="104">
        <v>40417</v>
      </c>
      <c r="AP126" s="72">
        <v>2</v>
      </c>
      <c r="AQ126" s="72" t="s">
        <v>3</v>
      </c>
      <c r="AR126" s="72">
        <v>0</v>
      </c>
      <c r="AS126" s="72">
        <v>2</v>
      </c>
      <c r="AU126" s="104">
        <v>40782</v>
      </c>
      <c r="AV126" s="72">
        <v>0</v>
      </c>
      <c r="AW126" s="72" t="s">
        <v>3</v>
      </c>
      <c r="AX126" s="72">
        <v>0</v>
      </c>
      <c r="AY126" s="72">
        <v>0</v>
      </c>
      <c r="AZ126" s="68"/>
      <c r="BA126" s="67">
        <v>41148</v>
      </c>
      <c r="BB126" s="68">
        <v>3</v>
      </c>
      <c r="BC126" s="68">
        <v>1</v>
      </c>
      <c r="BD126" s="68" t="s">
        <v>3</v>
      </c>
      <c r="BE126" s="68">
        <v>2</v>
      </c>
      <c r="BF126" s="68">
        <v>0</v>
      </c>
      <c r="BH126" s="67">
        <v>41513</v>
      </c>
      <c r="BI126" s="68">
        <v>13</v>
      </c>
      <c r="BJ126" s="68">
        <v>1</v>
      </c>
      <c r="BK126" s="68">
        <v>1</v>
      </c>
      <c r="BL126" s="68">
        <v>5</v>
      </c>
      <c r="BM126" s="68">
        <v>6</v>
      </c>
      <c r="BO126" s="47">
        <v>41878</v>
      </c>
      <c r="BP126" s="48">
        <v>0</v>
      </c>
      <c r="BQ126" s="48" t="s">
        <v>3</v>
      </c>
      <c r="BR126" s="48" t="s">
        <v>3</v>
      </c>
      <c r="BS126" s="48">
        <v>0</v>
      </c>
      <c r="BT126" s="48">
        <v>0</v>
      </c>
      <c r="BV126" s="47">
        <v>42243</v>
      </c>
      <c r="BW126" s="48">
        <v>0</v>
      </c>
      <c r="BX126" s="48" t="s">
        <v>3</v>
      </c>
      <c r="BY126" s="48" t="s">
        <v>3</v>
      </c>
      <c r="BZ126" s="48">
        <v>0</v>
      </c>
      <c r="CA126" s="48">
        <v>0</v>
      </c>
      <c r="CC126" s="313">
        <v>42609</v>
      </c>
      <c r="CD126" s="314">
        <v>0</v>
      </c>
      <c r="CE126" s="314" t="s">
        <v>3</v>
      </c>
      <c r="CF126" s="314" t="s">
        <v>3</v>
      </c>
      <c r="CG126" s="314">
        <v>0</v>
      </c>
      <c r="CH126" s="314">
        <v>0</v>
      </c>
      <c r="CJ126" s="946">
        <v>42974</v>
      </c>
      <c r="CK126" s="947">
        <v>0</v>
      </c>
      <c r="CL126" s="947" t="s">
        <v>3</v>
      </c>
      <c r="CM126" s="947" t="s">
        <v>3</v>
      </c>
      <c r="CN126" s="947">
        <v>0</v>
      </c>
      <c r="CO126" s="947">
        <v>0</v>
      </c>
      <c r="CQ126" s="1195">
        <v>43339</v>
      </c>
      <c r="CR126" s="1196">
        <v>9</v>
      </c>
      <c r="CS126" s="1196">
        <v>5</v>
      </c>
      <c r="CT126" s="1196">
        <v>2</v>
      </c>
      <c r="CU126" s="1196">
        <v>2</v>
      </c>
      <c r="CV126" s="1196">
        <v>0</v>
      </c>
      <c r="CX126" s="1333">
        <v>43704</v>
      </c>
      <c r="CY126" s="1334">
        <v>0</v>
      </c>
      <c r="CZ126" s="1334" t="s">
        <v>3</v>
      </c>
      <c r="DA126" s="1334" t="s">
        <v>3</v>
      </c>
      <c r="DB126" s="1334">
        <v>0</v>
      </c>
      <c r="DC126" s="1334">
        <v>0</v>
      </c>
      <c r="DE126" s="1849">
        <v>44070</v>
      </c>
      <c r="DF126" s="1850">
        <v>2</v>
      </c>
      <c r="DG126" s="1850" t="s">
        <v>3</v>
      </c>
      <c r="DH126" s="1850" t="s">
        <v>3</v>
      </c>
      <c r="DI126" s="1850">
        <v>2</v>
      </c>
      <c r="DJ126" s="1850">
        <v>0</v>
      </c>
    </row>
    <row r="127" spans="1:114" ht="14.5" x14ac:dyDescent="0.35">
      <c r="A127" s="6">
        <v>40418</v>
      </c>
      <c r="C127" s="10">
        <v>37861</v>
      </c>
      <c r="D127" s="11">
        <v>8</v>
      </c>
      <c r="E127" s="11" t="s">
        <v>3</v>
      </c>
      <c r="F127" s="11">
        <v>8</v>
      </c>
      <c r="H127" s="10">
        <v>38227</v>
      </c>
      <c r="I127" s="11">
        <v>0</v>
      </c>
      <c r="J127" s="11" t="s">
        <v>3</v>
      </c>
      <c r="K127" s="11">
        <v>0</v>
      </c>
      <c r="M127" s="7">
        <v>38592</v>
      </c>
      <c r="N127" s="8">
        <v>11</v>
      </c>
      <c r="O127" s="8" t="s">
        <v>3</v>
      </c>
      <c r="P127" s="8">
        <v>11</v>
      </c>
      <c r="X127" s="120"/>
      <c r="Y127" s="121"/>
      <c r="Z127" s="121"/>
      <c r="AA127" s="121"/>
      <c r="AI127" s="102">
        <v>40053</v>
      </c>
      <c r="AJ127" s="101">
        <v>0</v>
      </c>
      <c r="AK127" s="101" t="s">
        <v>3</v>
      </c>
      <c r="AL127" s="101">
        <v>0</v>
      </c>
      <c r="AM127" s="101">
        <v>0</v>
      </c>
      <c r="AO127" s="92"/>
      <c r="AP127" s="93"/>
      <c r="AQ127" s="93"/>
      <c r="AR127" s="93"/>
      <c r="AS127" s="93"/>
      <c r="AU127" s="104">
        <v>40783</v>
      </c>
      <c r="AV127" s="72">
        <v>0</v>
      </c>
      <c r="AW127" s="72" t="s">
        <v>3</v>
      </c>
      <c r="AX127" s="72">
        <v>0</v>
      </c>
      <c r="AY127" s="72">
        <v>0</v>
      </c>
      <c r="AZ127" s="68"/>
      <c r="BA127" s="67">
        <v>41149</v>
      </c>
      <c r="BB127" s="68">
        <v>0</v>
      </c>
      <c r="BC127" s="68" t="s">
        <v>3</v>
      </c>
      <c r="BD127" s="68" t="s">
        <v>3</v>
      </c>
      <c r="BE127" s="68">
        <v>0</v>
      </c>
      <c r="BF127" s="68">
        <v>0</v>
      </c>
      <c r="BH127" s="67">
        <v>41514</v>
      </c>
      <c r="BI127" s="68">
        <v>0</v>
      </c>
      <c r="BJ127" s="68" t="s">
        <v>3</v>
      </c>
      <c r="BK127" s="68" t="s">
        <v>3</v>
      </c>
      <c r="BL127" s="68">
        <v>0</v>
      </c>
      <c r="BM127" s="68">
        <v>0</v>
      </c>
      <c r="BO127" s="47">
        <v>41879</v>
      </c>
      <c r="BP127" s="48">
        <v>0</v>
      </c>
      <c r="BQ127" s="48" t="s">
        <v>3</v>
      </c>
      <c r="BR127" s="48" t="s">
        <v>3</v>
      </c>
      <c r="BS127" s="48">
        <v>0</v>
      </c>
      <c r="BT127" s="48">
        <v>0</v>
      </c>
      <c r="BV127" s="47">
        <v>42244</v>
      </c>
      <c r="BW127" s="48">
        <v>0</v>
      </c>
      <c r="BX127" s="48" t="s">
        <v>3</v>
      </c>
      <c r="BY127" s="48" t="s">
        <v>3</v>
      </c>
      <c r="BZ127" s="48">
        <v>0</v>
      </c>
      <c r="CA127" s="48">
        <v>0</v>
      </c>
      <c r="CC127" s="313">
        <v>42610</v>
      </c>
      <c r="CD127" s="314">
        <v>0</v>
      </c>
      <c r="CE127" s="314" t="s">
        <v>3</v>
      </c>
      <c r="CF127" s="314" t="s">
        <v>3</v>
      </c>
      <c r="CG127" s="314">
        <v>0</v>
      </c>
      <c r="CH127" s="314">
        <v>0</v>
      </c>
      <c r="CJ127" s="946">
        <v>42975</v>
      </c>
      <c r="CK127" s="947">
        <v>1</v>
      </c>
      <c r="CL127" s="947">
        <v>1</v>
      </c>
      <c r="CM127" s="947" t="s">
        <v>3</v>
      </c>
      <c r="CN127" s="947">
        <v>0</v>
      </c>
      <c r="CO127" s="947">
        <v>0</v>
      </c>
      <c r="CQ127" s="1195">
        <v>43340</v>
      </c>
      <c r="CR127" s="1196">
        <v>1</v>
      </c>
      <c r="CS127" s="1196" t="s">
        <v>3</v>
      </c>
      <c r="CT127" s="1196" t="s">
        <v>3</v>
      </c>
      <c r="CU127" s="1196">
        <v>0</v>
      </c>
      <c r="CV127" s="1196">
        <v>1</v>
      </c>
      <c r="CX127" s="1333">
        <v>43705</v>
      </c>
      <c r="CY127" s="1334">
        <v>1</v>
      </c>
      <c r="CZ127" s="1334" t="s">
        <v>3</v>
      </c>
      <c r="DA127" s="1334" t="s">
        <v>3</v>
      </c>
      <c r="DB127" s="1334">
        <v>0</v>
      </c>
      <c r="DC127" s="1334">
        <v>1</v>
      </c>
      <c r="DE127" s="1849">
        <v>44071</v>
      </c>
      <c r="DF127" s="1850">
        <v>2</v>
      </c>
      <c r="DG127" s="1850" t="s">
        <v>3</v>
      </c>
      <c r="DH127" s="1850">
        <v>1</v>
      </c>
      <c r="DI127" s="1850">
        <v>1</v>
      </c>
      <c r="DJ127" s="1850">
        <v>0</v>
      </c>
    </row>
    <row r="128" spans="1:114" ht="14.5" x14ac:dyDescent="0.35">
      <c r="A128" s="6">
        <v>40419</v>
      </c>
      <c r="C128" s="10">
        <v>37862</v>
      </c>
      <c r="D128" s="11">
        <v>0</v>
      </c>
      <c r="E128" s="11" t="s">
        <v>3</v>
      </c>
      <c r="F128" s="11">
        <v>0</v>
      </c>
      <c r="H128" s="10">
        <v>38228</v>
      </c>
      <c r="I128" s="11">
        <v>3</v>
      </c>
      <c r="J128" s="11" t="s">
        <v>3</v>
      </c>
      <c r="K128" s="11">
        <v>3</v>
      </c>
      <c r="M128" s="7">
        <v>38593</v>
      </c>
      <c r="N128" s="8">
        <v>0</v>
      </c>
      <c r="O128" s="8" t="s">
        <v>3</v>
      </c>
      <c r="P128" s="8">
        <v>0</v>
      </c>
      <c r="X128" s="120"/>
      <c r="Y128" s="121"/>
      <c r="Z128" s="121"/>
      <c r="AA128" s="121"/>
      <c r="AO128" s="92"/>
      <c r="AP128" s="93"/>
      <c r="AQ128" s="93"/>
      <c r="AR128" s="93"/>
      <c r="AS128" s="93"/>
      <c r="AU128" s="104">
        <v>40784</v>
      </c>
      <c r="AV128" s="72">
        <v>2</v>
      </c>
      <c r="AW128" s="72" t="s">
        <v>3</v>
      </c>
      <c r="AX128" s="72">
        <v>1</v>
      </c>
      <c r="AY128" s="72">
        <v>1</v>
      </c>
      <c r="AZ128" s="68"/>
      <c r="BA128" s="67">
        <v>41150</v>
      </c>
      <c r="BB128" s="68">
        <v>0</v>
      </c>
      <c r="BC128" s="68" t="s">
        <v>3</v>
      </c>
      <c r="BD128" s="68" t="s">
        <v>3</v>
      </c>
      <c r="BE128" s="68">
        <v>0</v>
      </c>
      <c r="BF128" s="68">
        <v>0</v>
      </c>
      <c r="BH128" s="67">
        <v>41515</v>
      </c>
      <c r="BI128" s="68">
        <v>2</v>
      </c>
      <c r="BJ128" s="68" t="s">
        <v>3</v>
      </c>
      <c r="BK128" s="68" t="s">
        <v>3</v>
      </c>
      <c r="BL128" s="68">
        <v>1</v>
      </c>
      <c r="BM128" s="68">
        <v>1</v>
      </c>
      <c r="BO128" s="47">
        <v>41880</v>
      </c>
      <c r="BP128" s="48">
        <v>0</v>
      </c>
      <c r="BQ128" s="48" t="s">
        <v>3</v>
      </c>
      <c r="BR128" s="48" t="s">
        <v>3</v>
      </c>
      <c r="BS128" s="48">
        <v>0</v>
      </c>
      <c r="BT128" s="48">
        <v>0</v>
      </c>
      <c r="BV128" s="47">
        <v>42245</v>
      </c>
      <c r="BW128" s="48">
        <v>0</v>
      </c>
      <c r="BX128" s="48" t="s">
        <v>3</v>
      </c>
      <c r="BY128" s="48" t="s">
        <v>3</v>
      </c>
      <c r="BZ128" s="48">
        <v>0</v>
      </c>
      <c r="CA128" s="48">
        <v>0</v>
      </c>
      <c r="CC128" s="313">
        <v>42611</v>
      </c>
      <c r="CD128" s="314">
        <v>0</v>
      </c>
      <c r="CE128" s="314" t="s">
        <v>3</v>
      </c>
      <c r="CF128" s="314" t="s">
        <v>3</v>
      </c>
      <c r="CG128" s="314">
        <v>0</v>
      </c>
      <c r="CH128" s="314">
        <v>0</v>
      </c>
      <c r="CJ128" s="946">
        <v>42976</v>
      </c>
      <c r="CK128" s="947">
        <v>0</v>
      </c>
      <c r="CL128" s="947" t="s">
        <v>3</v>
      </c>
      <c r="CM128" s="947" t="s">
        <v>3</v>
      </c>
      <c r="CN128" s="947">
        <v>0</v>
      </c>
      <c r="CO128" s="947">
        <v>0</v>
      </c>
      <c r="CQ128" s="1195">
        <v>43341</v>
      </c>
      <c r="CR128" s="1196">
        <v>1</v>
      </c>
      <c r="CS128" s="1196">
        <v>1</v>
      </c>
      <c r="CT128" s="1196" t="s">
        <v>3</v>
      </c>
      <c r="CU128" s="1196">
        <v>0</v>
      </c>
      <c r="CV128" s="1196">
        <v>0</v>
      </c>
      <c r="CX128" s="1333">
        <v>43706</v>
      </c>
      <c r="CY128" s="1334">
        <v>7</v>
      </c>
      <c r="CZ128" s="1334">
        <v>1</v>
      </c>
      <c r="DA128" s="1334" t="s">
        <v>3</v>
      </c>
      <c r="DB128" s="1334">
        <v>3</v>
      </c>
      <c r="DC128" s="1334">
        <v>3</v>
      </c>
      <c r="DE128" s="1849">
        <v>44072</v>
      </c>
      <c r="DF128" s="1850">
        <v>0</v>
      </c>
      <c r="DG128" s="1850" t="s">
        <v>3</v>
      </c>
      <c r="DH128" s="1850" t="s">
        <v>3</v>
      </c>
      <c r="DI128" s="1850">
        <v>0</v>
      </c>
      <c r="DJ128" s="1850">
        <v>0</v>
      </c>
    </row>
    <row r="129" spans="1:114" ht="14.5" x14ac:dyDescent="0.35">
      <c r="A129" s="6">
        <v>40420</v>
      </c>
      <c r="H129" s="10">
        <v>38229</v>
      </c>
      <c r="I129" s="11">
        <v>0</v>
      </c>
      <c r="J129" s="11" t="s">
        <v>3</v>
      </c>
      <c r="K129" s="11">
        <v>0</v>
      </c>
      <c r="M129" s="7">
        <v>38594</v>
      </c>
      <c r="N129" s="8">
        <v>0</v>
      </c>
      <c r="O129" s="8" t="s">
        <v>3</v>
      </c>
      <c r="P129" s="8">
        <v>0</v>
      </c>
      <c r="X129" s="120"/>
      <c r="Y129" s="121"/>
      <c r="Z129" s="121"/>
      <c r="AA129" s="121"/>
      <c r="AO129" s="92"/>
      <c r="AP129" s="93"/>
      <c r="AQ129" s="93"/>
      <c r="AR129" s="93"/>
      <c r="AS129" s="93"/>
      <c r="AU129" s="104">
        <v>40785</v>
      </c>
      <c r="AV129" s="72">
        <v>0</v>
      </c>
      <c r="AW129" s="72" t="s">
        <v>3</v>
      </c>
      <c r="AX129" s="72">
        <v>0</v>
      </c>
      <c r="AY129" s="72">
        <v>0</v>
      </c>
      <c r="AZ129" s="68"/>
      <c r="BA129" s="67">
        <v>41151</v>
      </c>
      <c r="BB129" s="68">
        <v>1</v>
      </c>
      <c r="BC129" s="68" t="s">
        <v>3</v>
      </c>
      <c r="BD129" s="68" t="s">
        <v>3</v>
      </c>
      <c r="BE129" s="68">
        <v>0</v>
      </c>
      <c r="BF129" s="68">
        <v>1</v>
      </c>
      <c r="BH129" s="67">
        <v>41516</v>
      </c>
      <c r="BI129" s="68">
        <v>12</v>
      </c>
      <c r="BJ129" s="68">
        <v>1</v>
      </c>
      <c r="BK129" s="68">
        <v>1</v>
      </c>
      <c r="BL129" s="68">
        <v>6</v>
      </c>
      <c r="BM129" s="68">
        <v>4</v>
      </c>
      <c r="BO129" s="47"/>
      <c r="BP129" s="48"/>
      <c r="BQ129" s="195" t="s">
        <v>54</v>
      </c>
      <c r="BR129" s="48"/>
      <c r="BS129" s="48"/>
      <c r="BT129" s="48"/>
      <c r="BV129" s="47">
        <v>42246</v>
      </c>
      <c r="BW129" s="48">
        <v>2</v>
      </c>
      <c r="BX129" s="48">
        <v>1</v>
      </c>
      <c r="BY129" s="48">
        <v>1</v>
      </c>
      <c r="BZ129" s="48">
        <v>0</v>
      </c>
      <c r="CA129" s="48">
        <v>0</v>
      </c>
      <c r="CC129" s="313">
        <v>42612</v>
      </c>
      <c r="CD129" s="314">
        <v>0</v>
      </c>
      <c r="CE129" s="314" t="s">
        <v>3</v>
      </c>
      <c r="CF129" s="314" t="s">
        <v>3</v>
      </c>
      <c r="CG129" s="314">
        <v>0</v>
      </c>
      <c r="CH129" s="314">
        <v>0</v>
      </c>
      <c r="CJ129" s="946">
        <v>42977</v>
      </c>
      <c r="CK129" s="947">
        <v>1</v>
      </c>
      <c r="CL129" s="947">
        <v>1</v>
      </c>
      <c r="CM129" s="947" t="s">
        <v>3</v>
      </c>
      <c r="CN129" s="947">
        <v>0</v>
      </c>
      <c r="CO129" s="947">
        <v>0</v>
      </c>
      <c r="CQ129" s="1195">
        <v>43342</v>
      </c>
      <c r="CR129" s="1196">
        <v>4</v>
      </c>
      <c r="CS129" s="1196">
        <v>4</v>
      </c>
      <c r="CT129" s="1196" t="s">
        <v>3</v>
      </c>
      <c r="CU129" s="1196">
        <v>0</v>
      </c>
      <c r="CV129" s="1196">
        <v>0</v>
      </c>
      <c r="CX129" s="1333">
        <v>43707</v>
      </c>
      <c r="CY129" s="1334">
        <v>0</v>
      </c>
      <c r="CZ129" s="1334" t="s">
        <v>3</v>
      </c>
      <c r="DA129" s="1334" t="s">
        <v>3</v>
      </c>
      <c r="DB129" s="1334">
        <v>0</v>
      </c>
      <c r="DC129" s="1334">
        <v>0</v>
      </c>
      <c r="DE129" s="1849">
        <v>44073</v>
      </c>
      <c r="DF129" s="1850">
        <v>1</v>
      </c>
      <c r="DG129" s="1850" t="s">
        <v>3</v>
      </c>
      <c r="DH129" s="1850" t="s">
        <v>3</v>
      </c>
      <c r="DI129" s="1850">
        <v>1</v>
      </c>
      <c r="DJ129" s="1850">
        <v>0</v>
      </c>
    </row>
    <row r="130" spans="1:114" ht="14.5" x14ac:dyDescent="0.35">
      <c r="A130" s="6">
        <v>40421</v>
      </c>
      <c r="H130" s="10">
        <v>38230</v>
      </c>
      <c r="I130" s="11">
        <v>1</v>
      </c>
      <c r="J130" s="11" t="s">
        <v>3</v>
      </c>
      <c r="K130" s="11">
        <v>1</v>
      </c>
      <c r="M130" s="7">
        <v>38595</v>
      </c>
      <c r="N130" s="8">
        <v>2</v>
      </c>
      <c r="O130" s="8" t="s">
        <v>3</v>
      </c>
      <c r="P130" s="8">
        <v>2</v>
      </c>
      <c r="X130" s="120"/>
      <c r="Y130" s="121"/>
      <c r="Z130" s="121"/>
      <c r="AA130" s="121"/>
      <c r="AO130" s="92"/>
      <c r="AP130" s="93"/>
      <c r="AQ130" s="93"/>
      <c r="AR130" s="93"/>
      <c r="AS130" s="93"/>
      <c r="AU130" s="104">
        <v>40786</v>
      </c>
      <c r="AV130" s="72">
        <v>0</v>
      </c>
      <c r="AW130" s="72" t="s">
        <v>3</v>
      </c>
      <c r="AX130" s="72">
        <v>0</v>
      </c>
      <c r="AY130" s="72">
        <v>0</v>
      </c>
      <c r="AZ130" s="68"/>
      <c r="BA130" s="67">
        <v>41152</v>
      </c>
      <c r="BB130" s="68">
        <v>0</v>
      </c>
      <c r="BC130" s="68" t="s">
        <v>3</v>
      </c>
      <c r="BD130" s="68" t="s">
        <v>3</v>
      </c>
      <c r="BE130" s="68">
        <v>0</v>
      </c>
      <c r="BF130" s="68">
        <v>0</v>
      </c>
      <c r="BH130" s="67">
        <v>41517</v>
      </c>
      <c r="BI130" s="68">
        <v>0</v>
      </c>
      <c r="BJ130" s="68" t="s">
        <v>3</v>
      </c>
      <c r="BK130" s="68" t="s">
        <v>3</v>
      </c>
      <c r="BL130" s="68">
        <v>0</v>
      </c>
      <c r="BM130" s="68">
        <v>0</v>
      </c>
      <c r="BO130" s="47"/>
      <c r="BP130" s="48"/>
      <c r="BQ130" s="48"/>
      <c r="BR130" s="48"/>
      <c r="BS130" s="48"/>
      <c r="BT130" s="48"/>
      <c r="BV130" s="47">
        <v>42247</v>
      </c>
      <c r="BW130" s="48">
        <v>2</v>
      </c>
      <c r="BX130" s="48" t="s">
        <v>3</v>
      </c>
      <c r="BY130" s="48" t="s">
        <v>3</v>
      </c>
      <c r="BZ130" s="48">
        <v>1</v>
      </c>
      <c r="CA130" s="48">
        <v>1</v>
      </c>
      <c r="CC130" s="313">
        <v>42613</v>
      </c>
      <c r="CD130" s="314">
        <v>1</v>
      </c>
      <c r="CE130" s="314">
        <v>1</v>
      </c>
      <c r="CF130" s="314" t="s">
        <v>3</v>
      </c>
      <c r="CG130" s="314">
        <v>0</v>
      </c>
      <c r="CH130" s="314">
        <v>0</v>
      </c>
      <c r="CJ130" s="946">
        <v>42978</v>
      </c>
      <c r="CK130" s="947">
        <v>1</v>
      </c>
      <c r="CL130" s="947">
        <v>1</v>
      </c>
      <c r="CM130" s="947" t="s">
        <v>3</v>
      </c>
      <c r="CN130" s="947">
        <v>0</v>
      </c>
      <c r="CO130" s="947">
        <v>0</v>
      </c>
      <c r="CQ130" s="1195">
        <v>43343</v>
      </c>
      <c r="CR130" s="1196">
        <v>2</v>
      </c>
      <c r="CS130" s="1196" t="s">
        <v>3</v>
      </c>
      <c r="CT130" s="1196">
        <v>1</v>
      </c>
      <c r="CU130" s="1196">
        <v>0</v>
      </c>
      <c r="CV130" s="1196">
        <v>1</v>
      </c>
      <c r="CX130" s="1333">
        <v>43708</v>
      </c>
      <c r="CY130" s="1334">
        <v>0</v>
      </c>
      <c r="CZ130" s="1334" t="s">
        <v>3</v>
      </c>
      <c r="DA130" s="1334" t="s">
        <v>3</v>
      </c>
      <c r="DB130" s="1334">
        <v>0</v>
      </c>
      <c r="DC130" s="1334">
        <v>0</v>
      </c>
      <c r="DE130" s="1849">
        <v>44074</v>
      </c>
      <c r="DF130" s="1850">
        <v>4</v>
      </c>
      <c r="DG130" s="1850">
        <v>1</v>
      </c>
      <c r="DH130" s="1850" t="s">
        <v>3</v>
      </c>
      <c r="DI130" s="1850">
        <v>3</v>
      </c>
      <c r="DJ130" s="1850">
        <v>0</v>
      </c>
    </row>
    <row r="131" spans="1:114" s="19" customFormat="1" ht="14.5" x14ac:dyDescent="0.35">
      <c r="A131" s="12">
        <v>40422</v>
      </c>
      <c r="B131" s="13"/>
      <c r="C131" s="15">
        <v>37865</v>
      </c>
      <c r="D131" s="16">
        <v>3</v>
      </c>
      <c r="E131" s="16">
        <v>1</v>
      </c>
      <c r="F131" s="16">
        <v>2</v>
      </c>
      <c r="G131" s="13"/>
      <c r="H131" s="13"/>
      <c r="I131" s="13"/>
      <c r="J131" s="13"/>
      <c r="K131" s="13"/>
      <c r="L131" s="13"/>
      <c r="M131" s="17">
        <v>38596</v>
      </c>
      <c r="N131" s="18">
        <v>0</v>
      </c>
      <c r="O131" s="18" t="s">
        <v>3</v>
      </c>
      <c r="P131" s="18">
        <v>0</v>
      </c>
      <c r="Q131" s="13"/>
      <c r="R131" s="89"/>
      <c r="S131" s="89"/>
      <c r="T131" s="89"/>
      <c r="U131" s="89"/>
      <c r="V131" s="89"/>
      <c r="W131" s="89"/>
      <c r="X131" s="122"/>
      <c r="Y131" s="123"/>
      <c r="Z131" s="123"/>
      <c r="AA131" s="123"/>
      <c r="AB131" s="13"/>
      <c r="AC131" s="89"/>
      <c r="AD131" s="89"/>
      <c r="AE131" s="89"/>
      <c r="AF131" s="89"/>
      <c r="AG131" s="89"/>
      <c r="AH131" s="89"/>
      <c r="AI131" s="89"/>
      <c r="AJ131" s="89"/>
      <c r="AK131" s="89"/>
      <c r="AL131" s="89"/>
      <c r="AM131" s="89"/>
      <c r="AN131" s="89"/>
      <c r="AO131" s="92"/>
      <c r="AP131" s="93"/>
      <c r="AQ131" s="93"/>
      <c r="AR131" s="93"/>
      <c r="AS131" s="93"/>
      <c r="AU131" s="105">
        <v>40787</v>
      </c>
      <c r="AV131" s="83">
        <v>0</v>
      </c>
      <c r="AW131" s="83" t="s">
        <v>3</v>
      </c>
      <c r="AX131" s="83">
        <v>0</v>
      </c>
      <c r="AY131" s="83">
        <v>0</v>
      </c>
      <c r="AZ131" s="80"/>
      <c r="BA131" s="79">
        <v>41153</v>
      </c>
      <c r="BB131" s="80">
        <v>0</v>
      </c>
      <c r="BC131" s="80" t="s">
        <v>3</v>
      </c>
      <c r="BD131" s="80" t="s">
        <v>3</v>
      </c>
      <c r="BE131" s="80">
        <v>0</v>
      </c>
      <c r="BF131" s="80">
        <v>0</v>
      </c>
      <c r="BG131" s="69"/>
      <c r="BH131" s="79">
        <v>41518</v>
      </c>
      <c r="BI131" s="80">
        <v>2</v>
      </c>
      <c r="BJ131" s="80" t="s">
        <v>3</v>
      </c>
      <c r="BK131" s="80" t="s">
        <v>3</v>
      </c>
      <c r="BL131" s="80">
        <v>1</v>
      </c>
      <c r="BM131" s="80">
        <v>1</v>
      </c>
      <c r="BN131" s="49"/>
      <c r="BO131" s="191"/>
      <c r="BP131" s="192"/>
      <c r="BQ131" s="192"/>
      <c r="BR131" s="192"/>
      <c r="BS131" s="192"/>
      <c r="BT131" s="192"/>
      <c r="BU131" s="49"/>
      <c r="BV131" s="191">
        <v>42248</v>
      </c>
      <c r="BW131" s="192">
        <v>0</v>
      </c>
      <c r="BX131" s="192" t="s">
        <v>3</v>
      </c>
      <c r="BY131" s="192" t="s">
        <v>3</v>
      </c>
      <c r="BZ131" s="192">
        <v>0</v>
      </c>
      <c r="CA131" s="192">
        <v>0</v>
      </c>
      <c r="CB131" s="49"/>
      <c r="CC131" s="338">
        <v>42614</v>
      </c>
      <c r="CD131" s="339">
        <v>0</v>
      </c>
      <c r="CE131" s="339" t="s">
        <v>3</v>
      </c>
      <c r="CF131" s="339" t="s">
        <v>3</v>
      </c>
      <c r="CG131" s="339">
        <v>0</v>
      </c>
      <c r="CH131" s="339">
        <v>0</v>
      </c>
      <c r="CI131" s="49"/>
      <c r="CJ131" s="949">
        <v>42979</v>
      </c>
      <c r="CK131" s="950">
        <v>0</v>
      </c>
      <c r="CL131" s="950" t="s">
        <v>3</v>
      </c>
      <c r="CM131" s="950" t="s">
        <v>3</v>
      </c>
      <c r="CN131" s="950">
        <v>0</v>
      </c>
      <c r="CO131" s="950">
        <v>0</v>
      </c>
      <c r="CQ131" s="1197">
        <v>43344</v>
      </c>
      <c r="CR131" s="1198">
        <v>1</v>
      </c>
      <c r="CS131" s="1198">
        <v>1</v>
      </c>
      <c r="CT131" s="1198" t="s">
        <v>3</v>
      </c>
      <c r="CU131" s="1198">
        <v>0</v>
      </c>
      <c r="CV131" s="1198">
        <v>0</v>
      </c>
      <c r="CX131" s="1335">
        <v>43709</v>
      </c>
      <c r="CY131" s="1336">
        <v>5</v>
      </c>
      <c r="CZ131" s="1336" t="s">
        <v>3</v>
      </c>
      <c r="DA131" s="1336">
        <v>1</v>
      </c>
      <c r="DB131" s="1336">
        <v>3</v>
      </c>
      <c r="DC131" s="1336">
        <v>1</v>
      </c>
      <c r="DE131" s="1863">
        <v>44075</v>
      </c>
      <c r="DF131" s="1864">
        <v>1</v>
      </c>
      <c r="DG131" s="1864" t="s">
        <v>3</v>
      </c>
      <c r="DH131" s="1864" t="s">
        <v>3</v>
      </c>
      <c r="DI131" s="1864">
        <v>0</v>
      </c>
      <c r="DJ131" s="1864">
        <v>1</v>
      </c>
    </row>
    <row r="132" spans="1:114" x14ac:dyDescent="0.25">
      <c r="A132" s="6">
        <v>40423</v>
      </c>
      <c r="H132" s="10">
        <v>38232</v>
      </c>
      <c r="I132" s="11">
        <v>0</v>
      </c>
      <c r="J132" s="11" t="s">
        <v>3</v>
      </c>
      <c r="K132" s="11">
        <v>0</v>
      </c>
      <c r="M132" s="7">
        <v>38597</v>
      </c>
      <c r="N132" s="8">
        <v>2</v>
      </c>
      <c r="O132" s="8" t="s">
        <v>3</v>
      </c>
      <c r="P132" s="8">
        <v>2</v>
      </c>
      <c r="X132" s="120"/>
      <c r="Y132" s="121"/>
      <c r="Z132" s="121"/>
      <c r="AA132" s="121"/>
      <c r="AO132" s="92"/>
      <c r="AP132" s="93"/>
      <c r="AQ132" s="93"/>
      <c r="AR132" s="93"/>
      <c r="AS132" s="93"/>
      <c r="AU132" s="47"/>
      <c r="AV132" s="48"/>
      <c r="AW132" s="48"/>
      <c r="AX132" s="48"/>
      <c r="AY132" s="48"/>
      <c r="BA132" s="67">
        <v>41154</v>
      </c>
      <c r="BB132" s="68">
        <v>0</v>
      </c>
      <c r="BC132" s="68" t="s">
        <v>3</v>
      </c>
      <c r="BD132" s="68" t="s">
        <v>3</v>
      </c>
      <c r="BE132" s="68">
        <v>0</v>
      </c>
      <c r="BF132" s="68">
        <v>0</v>
      </c>
      <c r="BH132" s="67">
        <v>41519</v>
      </c>
      <c r="BI132" s="68">
        <v>8</v>
      </c>
      <c r="BJ132" s="68" t="s">
        <v>3</v>
      </c>
      <c r="BK132" s="68">
        <v>1</v>
      </c>
      <c r="BL132" s="68">
        <v>3</v>
      </c>
      <c r="BM132" s="68">
        <v>4</v>
      </c>
      <c r="BO132" s="47"/>
      <c r="BP132" s="48"/>
      <c r="BQ132" s="48"/>
      <c r="BR132" s="48"/>
      <c r="BS132" s="48"/>
      <c r="BT132" s="48"/>
      <c r="BV132" s="47">
        <v>42249</v>
      </c>
      <c r="BW132" s="48">
        <v>1</v>
      </c>
      <c r="BX132" s="48" t="s">
        <v>3</v>
      </c>
      <c r="BY132" s="48" t="s">
        <v>3</v>
      </c>
      <c r="BZ132" s="48">
        <v>1</v>
      </c>
      <c r="CA132" s="48">
        <v>0</v>
      </c>
      <c r="CJ132" s="946">
        <v>42980</v>
      </c>
      <c r="CK132" s="947">
        <v>1</v>
      </c>
      <c r="CL132" s="947" t="s">
        <v>3</v>
      </c>
      <c r="CM132" s="947" t="s">
        <v>3</v>
      </c>
      <c r="CN132" s="947">
        <v>1</v>
      </c>
      <c r="CO132" s="947">
        <v>0</v>
      </c>
      <c r="CQ132" s="1195">
        <v>43345</v>
      </c>
      <c r="CR132" s="1196">
        <v>5</v>
      </c>
      <c r="CS132" s="1196">
        <v>4</v>
      </c>
      <c r="CT132" s="1196" t="s">
        <v>3</v>
      </c>
      <c r="CU132" s="1196">
        <v>0</v>
      </c>
      <c r="CV132" s="1196">
        <v>1</v>
      </c>
      <c r="CX132" s="1333">
        <v>43710</v>
      </c>
      <c r="CY132" s="1334">
        <v>1</v>
      </c>
      <c r="CZ132" s="1334" t="s">
        <v>3</v>
      </c>
      <c r="DA132" s="1334" t="s">
        <v>3</v>
      </c>
      <c r="DB132" s="1334">
        <v>1</v>
      </c>
      <c r="DC132" s="1334">
        <v>0</v>
      </c>
      <c r="DE132" s="1849">
        <v>44076</v>
      </c>
      <c r="DF132" s="1850">
        <v>0</v>
      </c>
      <c r="DG132" s="1850" t="s">
        <v>3</v>
      </c>
      <c r="DH132" s="1850" t="s">
        <v>3</v>
      </c>
      <c r="DI132" s="1850">
        <v>0</v>
      </c>
      <c r="DJ132" s="1850">
        <v>0</v>
      </c>
    </row>
    <row r="133" spans="1:114" x14ac:dyDescent="0.25">
      <c r="A133" s="6">
        <v>40424</v>
      </c>
      <c r="C133" s="10">
        <v>37867</v>
      </c>
      <c r="D133" s="11">
        <v>3</v>
      </c>
      <c r="E133" s="11" t="s">
        <v>3</v>
      </c>
      <c r="F133" s="11">
        <v>3</v>
      </c>
      <c r="H133" s="10">
        <v>38233</v>
      </c>
      <c r="I133" s="11">
        <v>0</v>
      </c>
      <c r="J133" s="11" t="s">
        <v>3</v>
      </c>
      <c r="K133" s="11">
        <v>0</v>
      </c>
      <c r="X133" s="120"/>
      <c r="Y133" s="121"/>
      <c r="Z133" s="121"/>
      <c r="AA133" s="121"/>
      <c r="AO133" s="92"/>
      <c r="AP133" s="93"/>
      <c r="AQ133" s="93"/>
      <c r="AR133" s="93"/>
      <c r="AS133" s="93"/>
      <c r="AU133" s="47"/>
      <c r="AV133" s="48"/>
      <c r="AW133" s="48"/>
      <c r="AX133" s="48"/>
      <c r="AY133" s="48"/>
      <c r="BH133" s="67">
        <v>41520</v>
      </c>
      <c r="BI133" s="68">
        <v>0</v>
      </c>
      <c r="BJ133" s="68" t="s">
        <v>3</v>
      </c>
      <c r="BK133" s="68" t="s">
        <v>3</v>
      </c>
      <c r="BL133" s="68">
        <v>0</v>
      </c>
      <c r="BM133" s="68">
        <v>0</v>
      </c>
      <c r="BO133" s="47"/>
      <c r="BP133" s="48"/>
      <c r="BQ133" s="48"/>
      <c r="BR133" s="48"/>
      <c r="BS133" s="48"/>
      <c r="BT133" s="48"/>
      <c r="BV133" s="47">
        <v>42250</v>
      </c>
      <c r="BW133" s="48">
        <v>0</v>
      </c>
      <c r="BX133" s="48" t="s">
        <v>3</v>
      </c>
      <c r="BY133" s="48" t="s">
        <v>3</v>
      </c>
      <c r="BZ133" s="48">
        <v>0</v>
      </c>
      <c r="CA133" s="48">
        <v>0</v>
      </c>
      <c r="CJ133" s="946">
        <v>42981</v>
      </c>
      <c r="CK133" s="947">
        <v>0</v>
      </c>
      <c r="CL133" s="947" t="s">
        <v>3</v>
      </c>
      <c r="CM133" s="947" t="s">
        <v>3</v>
      </c>
      <c r="CN133" s="947">
        <v>0</v>
      </c>
      <c r="CO133" s="947">
        <v>0</v>
      </c>
      <c r="CQ133" s="1204">
        <v>43346</v>
      </c>
      <c r="CR133" s="1205">
        <v>1</v>
      </c>
      <c r="CS133" s="1205" t="s">
        <v>3</v>
      </c>
      <c r="CT133" s="1205" t="s">
        <v>3</v>
      </c>
      <c r="CU133" s="1205">
        <v>1</v>
      </c>
      <c r="CV133" s="1205">
        <v>0</v>
      </c>
      <c r="CX133" s="1333">
        <v>43711</v>
      </c>
      <c r="CY133" s="1334">
        <v>1</v>
      </c>
      <c r="CZ133" s="1334" t="s">
        <v>3</v>
      </c>
      <c r="DA133" s="1334">
        <v>1</v>
      </c>
      <c r="DB133" s="1334">
        <v>0</v>
      </c>
      <c r="DC133" s="1334">
        <v>0</v>
      </c>
      <c r="DE133" s="1849">
        <v>44077</v>
      </c>
      <c r="DF133" s="1850">
        <v>9</v>
      </c>
      <c r="DG133" s="1850">
        <v>1</v>
      </c>
      <c r="DH133" s="1850">
        <v>1</v>
      </c>
      <c r="DI133" s="1850">
        <v>4</v>
      </c>
      <c r="DJ133" s="1850">
        <v>3</v>
      </c>
    </row>
    <row r="134" spans="1:114" x14ac:dyDescent="0.25">
      <c r="A134" s="6">
        <v>40425</v>
      </c>
      <c r="C134" s="10">
        <v>37868</v>
      </c>
      <c r="D134" s="11">
        <v>0</v>
      </c>
      <c r="E134" s="11" t="s">
        <v>3</v>
      </c>
      <c r="F134" s="11">
        <v>0</v>
      </c>
      <c r="X134" s="120"/>
      <c r="Y134" s="121"/>
      <c r="Z134" s="121"/>
      <c r="AA134" s="121"/>
      <c r="AO134" s="92"/>
      <c r="AP134" s="93"/>
      <c r="AQ134" s="93"/>
      <c r="AR134" s="93"/>
      <c r="AS134" s="93"/>
      <c r="AU134" s="47"/>
      <c r="AV134" s="48"/>
      <c r="AW134" s="48"/>
      <c r="AX134" s="48"/>
      <c r="AY134" s="48"/>
      <c r="BH134" s="67">
        <v>41521</v>
      </c>
      <c r="BI134" s="68">
        <v>0</v>
      </c>
      <c r="BJ134" s="68" t="s">
        <v>3</v>
      </c>
      <c r="BK134" s="68" t="s">
        <v>3</v>
      </c>
      <c r="BL134" s="68">
        <v>0</v>
      </c>
      <c r="BM134" s="68">
        <v>0</v>
      </c>
      <c r="BO134" s="47"/>
      <c r="BP134" s="48"/>
      <c r="BQ134" s="48"/>
      <c r="BR134" s="48"/>
      <c r="BS134" s="48"/>
      <c r="BT134" s="48"/>
      <c r="CJ134" s="1166">
        <v>42982</v>
      </c>
      <c r="CK134" s="1167">
        <v>0</v>
      </c>
      <c r="CL134" s="1167" t="s">
        <v>3</v>
      </c>
      <c r="CM134" s="1167" t="s">
        <v>3</v>
      </c>
      <c r="CN134" s="1167">
        <v>0</v>
      </c>
      <c r="CO134" s="1167">
        <v>0</v>
      </c>
      <c r="CQ134" s="1195">
        <v>43347</v>
      </c>
      <c r="CR134" s="1196">
        <v>0</v>
      </c>
      <c r="CS134" s="1196" t="s">
        <v>3</v>
      </c>
      <c r="CT134" s="1196" t="s">
        <v>3</v>
      </c>
      <c r="CU134" s="1196">
        <v>0</v>
      </c>
      <c r="CV134" s="1196">
        <v>0</v>
      </c>
      <c r="CX134" s="1333">
        <v>43712</v>
      </c>
      <c r="CY134" s="1334">
        <v>1</v>
      </c>
      <c r="CZ134" s="1334" t="s">
        <v>3</v>
      </c>
      <c r="DA134" s="1334" t="s">
        <v>3</v>
      </c>
      <c r="DB134" s="1334">
        <v>0</v>
      </c>
      <c r="DC134" s="1334">
        <v>1</v>
      </c>
      <c r="DE134" s="1849">
        <v>44078</v>
      </c>
      <c r="DF134" s="1850">
        <v>0</v>
      </c>
      <c r="DG134" s="1850" t="s">
        <v>3</v>
      </c>
      <c r="DH134" s="1850" t="s">
        <v>3</v>
      </c>
      <c r="DI134" s="1850">
        <v>0</v>
      </c>
      <c r="DJ134" s="1850">
        <v>0</v>
      </c>
    </row>
    <row r="135" spans="1:114" x14ac:dyDescent="0.25">
      <c r="A135" s="6">
        <v>40426</v>
      </c>
      <c r="X135" s="120"/>
      <c r="Y135" s="121"/>
      <c r="Z135" s="121"/>
      <c r="AA135" s="121"/>
      <c r="AO135" s="92"/>
      <c r="AP135" s="93"/>
      <c r="AQ135" s="93"/>
      <c r="AR135" s="93"/>
      <c r="AS135" s="93"/>
      <c r="AU135" s="47"/>
      <c r="AV135" s="48"/>
      <c r="AW135" s="48"/>
      <c r="AX135" s="48"/>
      <c r="AY135" s="48"/>
      <c r="BH135" s="67">
        <v>41522</v>
      </c>
      <c r="BI135" s="68">
        <v>3</v>
      </c>
      <c r="BJ135" s="68" t="s">
        <v>3</v>
      </c>
      <c r="BK135" s="68">
        <v>1</v>
      </c>
      <c r="BL135" s="68">
        <v>2</v>
      </c>
      <c r="BM135" s="68">
        <v>0</v>
      </c>
      <c r="CJ135" s="946">
        <v>42983</v>
      </c>
      <c r="CK135" s="947">
        <v>0</v>
      </c>
      <c r="CL135" s="947" t="s">
        <v>3</v>
      </c>
      <c r="CM135" s="947" t="s">
        <v>3</v>
      </c>
      <c r="CN135" s="947">
        <v>0</v>
      </c>
      <c r="CO135" s="947">
        <v>0</v>
      </c>
      <c r="CQ135" s="1195">
        <v>43348</v>
      </c>
      <c r="CR135" s="1196">
        <v>3</v>
      </c>
      <c r="CS135" s="1196">
        <v>1</v>
      </c>
      <c r="CT135" s="1196" t="s">
        <v>3</v>
      </c>
      <c r="CU135" s="1196">
        <v>2</v>
      </c>
      <c r="CV135" s="1196">
        <v>0</v>
      </c>
      <c r="CX135" s="1333">
        <v>43713</v>
      </c>
      <c r="CY135" s="1334">
        <v>0</v>
      </c>
      <c r="CZ135" s="1334" t="s">
        <v>3</v>
      </c>
      <c r="DA135" s="1334" t="s">
        <v>3</v>
      </c>
      <c r="DB135" s="1334">
        <v>0</v>
      </c>
      <c r="DC135" s="1334">
        <v>0</v>
      </c>
      <c r="DE135" s="1849">
        <v>44079</v>
      </c>
      <c r="DF135" s="1850">
        <v>0</v>
      </c>
      <c r="DG135" s="1850" t="s">
        <v>3</v>
      </c>
      <c r="DH135" s="1850" t="s">
        <v>3</v>
      </c>
      <c r="DI135" s="1850">
        <v>0</v>
      </c>
      <c r="DJ135" s="1850">
        <v>0</v>
      </c>
    </row>
    <row r="136" spans="1:114" x14ac:dyDescent="0.25">
      <c r="A136" s="6">
        <v>40427</v>
      </c>
      <c r="X136" s="120"/>
      <c r="Y136" s="121"/>
      <c r="Z136" s="121"/>
      <c r="AA136" s="121"/>
      <c r="AO136" s="92"/>
      <c r="AP136" s="93"/>
      <c r="AQ136" s="93"/>
      <c r="AR136" s="93"/>
      <c r="AS136" s="93"/>
      <c r="AU136" s="47"/>
      <c r="AV136" s="48"/>
      <c r="AW136" s="48"/>
      <c r="AX136" s="48"/>
      <c r="AY136" s="48"/>
      <c r="CC136" s="313">
        <v>42619</v>
      </c>
      <c r="CD136" s="314">
        <v>0</v>
      </c>
      <c r="CE136" s="314" t="s">
        <v>3</v>
      </c>
      <c r="CF136" s="314" t="s">
        <v>3</v>
      </c>
      <c r="CG136" s="314">
        <v>0</v>
      </c>
      <c r="CH136" s="314">
        <v>0</v>
      </c>
      <c r="CJ136" s="946">
        <v>42984</v>
      </c>
      <c r="CK136" s="947">
        <v>0</v>
      </c>
      <c r="CL136" s="947" t="s">
        <v>3</v>
      </c>
      <c r="CM136" s="947" t="s">
        <v>3</v>
      </c>
      <c r="CN136" s="947">
        <v>0</v>
      </c>
      <c r="CO136" s="947">
        <v>0</v>
      </c>
      <c r="CQ136" s="1195">
        <v>43349</v>
      </c>
      <c r="CR136" s="1196">
        <v>0</v>
      </c>
      <c r="CS136" s="1196" t="s">
        <v>3</v>
      </c>
      <c r="CT136" s="1196" t="s">
        <v>3</v>
      </c>
      <c r="CU136" s="1196">
        <v>0</v>
      </c>
      <c r="CV136" s="1196">
        <v>0</v>
      </c>
      <c r="CX136" s="1333">
        <v>43714</v>
      </c>
      <c r="CY136" s="1334">
        <v>0</v>
      </c>
      <c r="CZ136" s="1334" t="s">
        <v>3</v>
      </c>
      <c r="DA136" s="1334" t="s">
        <v>3</v>
      </c>
      <c r="DB136" s="1334">
        <v>0</v>
      </c>
      <c r="DC136" s="1334">
        <v>0</v>
      </c>
      <c r="DE136" s="1849">
        <v>44080</v>
      </c>
      <c r="DF136" s="1850">
        <v>1</v>
      </c>
      <c r="DG136" s="1850" t="s">
        <v>3</v>
      </c>
      <c r="DH136" s="1850">
        <v>1</v>
      </c>
      <c r="DI136" s="1850">
        <v>0</v>
      </c>
      <c r="DJ136" s="1850">
        <v>0</v>
      </c>
    </row>
    <row r="137" spans="1:114" x14ac:dyDescent="0.25">
      <c r="A137" s="6">
        <v>40428</v>
      </c>
      <c r="X137" s="120"/>
      <c r="Y137" s="121"/>
      <c r="Z137" s="121"/>
      <c r="AA137" s="121"/>
      <c r="AO137" s="92"/>
      <c r="AP137" s="93"/>
      <c r="AQ137" s="93"/>
      <c r="AR137" s="93"/>
      <c r="AS137" s="93"/>
      <c r="AU137" s="47"/>
      <c r="AV137" s="48"/>
      <c r="AW137" s="48"/>
      <c r="AX137" s="48"/>
      <c r="AY137" s="48"/>
      <c r="CC137" s="313">
        <v>42620</v>
      </c>
      <c r="CD137" s="314">
        <v>0</v>
      </c>
      <c r="CE137" s="314" t="s">
        <v>3</v>
      </c>
      <c r="CF137" s="314" t="s">
        <v>3</v>
      </c>
      <c r="CG137" s="314">
        <v>0</v>
      </c>
      <c r="CH137" s="314">
        <v>0</v>
      </c>
      <c r="CQ137" s="1195">
        <v>43350</v>
      </c>
      <c r="CR137" s="1196">
        <v>0</v>
      </c>
      <c r="CS137" s="1196" t="s">
        <v>3</v>
      </c>
      <c r="CT137" s="1196" t="s">
        <v>3</v>
      </c>
      <c r="CU137" s="1196">
        <v>0</v>
      </c>
      <c r="CV137" s="1196">
        <v>0</v>
      </c>
      <c r="CX137" s="1333">
        <v>43715</v>
      </c>
      <c r="CY137" s="1334">
        <v>0</v>
      </c>
      <c r="CZ137" s="1334" t="s">
        <v>3</v>
      </c>
      <c r="DA137" s="1334" t="s">
        <v>3</v>
      </c>
      <c r="DB137" s="1334">
        <v>0</v>
      </c>
      <c r="DC137" s="1334">
        <v>0</v>
      </c>
      <c r="DE137" s="1849">
        <v>44081</v>
      </c>
      <c r="DF137" s="1850">
        <v>0</v>
      </c>
      <c r="DG137" s="1850" t="s">
        <v>3</v>
      </c>
      <c r="DH137" s="1850" t="s">
        <v>3</v>
      </c>
      <c r="DI137" s="1850">
        <v>0</v>
      </c>
      <c r="DJ137" s="1850">
        <v>0</v>
      </c>
    </row>
    <row r="138" spans="1:114" x14ac:dyDescent="0.25">
      <c r="A138" s="6">
        <v>40429</v>
      </c>
      <c r="X138" s="120"/>
      <c r="Y138" s="121"/>
      <c r="Z138" s="121"/>
      <c r="AA138" s="121"/>
      <c r="AO138" s="92"/>
      <c r="AP138" s="93"/>
      <c r="AQ138" s="93"/>
      <c r="AR138" s="93"/>
      <c r="AS138" s="93"/>
      <c r="AU138" s="47"/>
      <c r="AV138" s="48"/>
      <c r="AW138" s="48"/>
      <c r="AX138" s="48"/>
      <c r="AY138" s="48"/>
      <c r="BV138" s="47">
        <v>42255</v>
      </c>
      <c r="BW138" s="48">
        <v>0</v>
      </c>
      <c r="BX138" s="48" t="s">
        <v>3</v>
      </c>
      <c r="BY138" s="48" t="s">
        <v>3</v>
      </c>
      <c r="BZ138" s="48">
        <v>0</v>
      </c>
      <c r="CA138" s="48">
        <v>0</v>
      </c>
      <c r="CC138" s="313">
        <v>42621</v>
      </c>
      <c r="CD138" s="314">
        <v>0</v>
      </c>
      <c r="CE138" s="314" t="s">
        <v>3</v>
      </c>
      <c r="CF138" s="314" t="s">
        <v>3</v>
      </c>
      <c r="CG138" s="314">
        <v>0</v>
      </c>
      <c r="CH138" s="314">
        <v>0</v>
      </c>
      <c r="CQ138" s="1195">
        <v>43351</v>
      </c>
      <c r="CR138" s="1196">
        <v>1</v>
      </c>
      <c r="CS138" s="1196" t="s">
        <v>3</v>
      </c>
      <c r="CT138" s="1196" t="s">
        <v>3</v>
      </c>
      <c r="CU138" s="1196">
        <v>1</v>
      </c>
      <c r="CV138" s="1196">
        <v>0</v>
      </c>
      <c r="CX138" s="1333">
        <v>43716</v>
      </c>
      <c r="CY138" s="1334">
        <v>0</v>
      </c>
      <c r="CZ138" s="1334" t="s">
        <v>3</v>
      </c>
      <c r="DA138" s="1334" t="s">
        <v>3</v>
      </c>
      <c r="DB138" s="1334">
        <v>0</v>
      </c>
      <c r="DC138" s="1334">
        <v>0</v>
      </c>
      <c r="DE138" s="1849">
        <v>44082</v>
      </c>
      <c r="DF138" s="1850">
        <v>0</v>
      </c>
      <c r="DG138" s="1850" t="s">
        <v>3</v>
      </c>
      <c r="DH138" s="1850" t="s">
        <v>3</v>
      </c>
      <c r="DI138" s="1850">
        <v>0</v>
      </c>
      <c r="DJ138" s="1850">
        <v>0</v>
      </c>
    </row>
    <row r="139" spans="1:114" x14ac:dyDescent="0.25">
      <c r="A139" s="6">
        <v>40430</v>
      </c>
      <c r="AO139" s="92"/>
      <c r="AP139" s="93"/>
      <c r="AQ139" s="93"/>
      <c r="AR139" s="93"/>
      <c r="AS139" s="93"/>
      <c r="AU139" s="47"/>
      <c r="AV139" s="48"/>
      <c r="AW139" s="48"/>
      <c r="AX139" s="48"/>
      <c r="AY139" s="48"/>
      <c r="BV139" s="47">
        <v>42256</v>
      </c>
      <c r="BW139" s="48">
        <v>0</v>
      </c>
      <c r="BX139" s="48" t="s">
        <v>3</v>
      </c>
      <c r="BY139" s="48" t="s">
        <v>3</v>
      </c>
      <c r="BZ139" s="48">
        <v>0</v>
      </c>
      <c r="CA139" s="48">
        <v>0</v>
      </c>
      <c r="CQ139" s="1195">
        <v>43352</v>
      </c>
      <c r="CR139" s="1196">
        <v>0</v>
      </c>
      <c r="CS139" s="1196" t="s">
        <v>3</v>
      </c>
      <c r="CT139" s="1196" t="s">
        <v>3</v>
      </c>
      <c r="CU139" s="1196">
        <v>0</v>
      </c>
      <c r="CV139" s="1196">
        <v>0</v>
      </c>
      <c r="CX139" s="1333">
        <v>43717</v>
      </c>
      <c r="CY139" s="1334">
        <v>0</v>
      </c>
      <c r="CZ139" s="1334" t="s">
        <v>3</v>
      </c>
      <c r="DA139" s="1334" t="s">
        <v>3</v>
      </c>
      <c r="DB139" s="1334">
        <v>0</v>
      </c>
      <c r="DC139" s="1334">
        <v>0</v>
      </c>
      <c r="DE139" s="1849">
        <v>44083</v>
      </c>
      <c r="DF139" s="1850">
        <v>2</v>
      </c>
      <c r="DG139" s="1850" t="s">
        <v>3</v>
      </c>
      <c r="DH139" s="1850">
        <v>1</v>
      </c>
      <c r="DI139" s="1850">
        <v>1</v>
      </c>
      <c r="DJ139" s="1850">
        <v>0</v>
      </c>
    </row>
    <row r="140" spans="1:114" x14ac:dyDescent="0.25">
      <c r="A140" s="6">
        <v>40431</v>
      </c>
      <c r="AO140" s="92"/>
      <c r="AP140" s="93"/>
      <c r="AQ140" s="93"/>
      <c r="AR140" s="93"/>
      <c r="AS140" s="93"/>
      <c r="AU140" s="47"/>
      <c r="AV140" s="48"/>
      <c r="AW140" s="48"/>
      <c r="AX140" s="48"/>
      <c r="AY140" s="48"/>
      <c r="BV140" s="47">
        <v>42257</v>
      </c>
      <c r="BW140" s="48">
        <v>0</v>
      </c>
      <c r="BX140" s="48" t="s">
        <v>3</v>
      </c>
      <c r="BY140" s="48" t="s">
        <v>3</v>
      </c>
      <c r="BZ140" s="48">
        <v>0</v>
      </c>
      <c r="CA140" s="48">
        <v>0</v>
      </c>
      <c r="CQ140" s="1195">
        <v>43353</v>
      </c>
      <c r="CR140" s="1196">
        <v>0</v>
      </c>
      <c r="CS140" s="1196" t="s">
        <v>3</v>
      </c>
      <c r="CT140" s="1196" t="s">
        <v>3</v>
      </c>
      <c r="CU140" s="1196">
        <v>0</v>
      </c>
      <c r="CV140" s="1196">
        <v>0</v>
      </c>
      <c r="CX140" s="1333">
        <v>43718</v>
      </c>
      <c r="CY140" s="1334">
        <v>1</v>
      </c>
      <c r="CZ140" s="1334" t="s">
        <v>3</v>
      </c>
      <c r="DA140" s="1334" t="s">
        <v>3</v>
      </c>
      <c r="DB140" s="1334">
        <v>1</v>
      </c>
      <c r="DC140" s="1334">
        <v>0</v>
      </c>
      <c r="DE140" s="1849">
        <v>44090</v>
      </c>
      <c r="DF140" s="1850">
        <v>4</v>
      </c>
      <c r="DG140" s="1850">
        <v>1</v>
      </c>
      <c r="DH140" s="1850" t="s">
        <v>3</v>
      </c>
      <c r="DI140" s="1850">
        <v>1</v>
      </c>
      <c r="DJ140" s="1850">
        <v>2</v>
      </c>
    </row>
    <row r="141" spans="1:114" x14ac:dyDescent="0.25">
      <c r="A141" s="6">
        <v>40432</v>
      </c>
      <c r="AO141" s="92"/>
      <c r="AP141" s="93"/>
      <c r="AQ141" s="93"/>
      <c r="AR141" s="93"/>
      <c r="AS141" s="93"/>
      <c r="AU141" s="47"/>
      <c r="AV141" s="48"/>
      <c r="AW141" s="48"/>
      <c r="AX141" s="48"/>
      <c r="AY141" s="48"/>
      <c r="CQ141" s="1195">
        <v>43354</v>
      </c>
      <c r="CR141" s="1196">
        <v>0</v>
      </c>
      <c r="CS141" s="1196" t="s">
        <v>3</v>
      </c>
      <c r="CT141" s="1196" t="s">
        <v>3</v>
      </c>
      <c r="CU141" s="1196">
        <v>0</v>
      </c>
      <c r="CV141" s="1196">
        <v>0</v>
      </c>
      <c r="CX141" s="1333">
        <v>43719</v>
      </c>
      <c r="CY141" s="1334">
        <v>0</v>
      </c>
      <c r="CZ141" s="1334" t="s">
        <v>3</v>
      </c>
      <c r="DA141" s="1334" t="s">
        <v>3</v>
      </c>
      <c r="DB141" s="1334">
        <v>0</v>
      </c>
      <c r="DC141" s="1334">
        <v>0</v>
      </c>
      <c r="DE141" s="1849">
        <v>44091</v>
      </c>
      <c r="DF141" s="1850">
        <v>2</v>
      </c>
      <c r="DG141" s="1850" t="s">
        <v>3</v>
      </c>
      <c r="DH141" s="1850">
        <v>1</v>
      </c>
      <c r="DI141" s="1850">
        <v>1</v>
      </c>
      <c r="DJ141" s="1850">
        <v>0</v>
      </c>
    </row>
    <row r="142" spans="1:114" x14ac:dyDescent="0.25">
      <c r="A142" s="6">
        <v>40433</v>
      </c>
      <c r="AO142" s="92"/>
      <c r="AP142" s="93"/>
      <c r="AQ142" s="93"/>
      <c r="AR142" s="93"/>
      <c r="AS142" s="93"/>
      <c r="AU142" s="47"/>
      <c r="AV142" s="48"/>
      <c r="AW142" s="48"/>
      <c r="AX142" s="48"/>
      <c r="AY142" s="48"/>
      <c r="CC142" s="313">
        <v>42625</v>
      </c>
      <c r="CD142" s="314">
        <v>0</v>
      </c>
      <c r="CE142" s="314" t="s">
        <v>3</v>
      </c>
      <c r="CF142" s="314" t="s">
        <v>3</v>
      </c>
      <c r="CG142" s="314">
        <v>0</v>
      </c>
      <c r="CH142" s="314">
        <v>0</v>
      </c>
      <c r="CQ142" s="1195">
        <v>43355</v>
      </c>
      <c r="CR142" s="1196">
        <v>1</v>
      </c>
      <c r="CS142" s="1196" t="s">
        <v>3</v>
      </c>
      <c r="CT142" s="1196" t="s">
        <v>3</v>
      </c>
      <c r="CU142" s="1196">
        <v>0</v>
      </c>
      <c r="CV142" s="1196">
        <v>1</v>
      </c>
      <c r="CX142" s="1333">
        <v>43720</v>
      </c>
      <c r="CY142" s="1334">
        <v>2</v>
      </c>
      <c r="CZ142" s="1334" t="s">
        <v>3</v>
      </c>
      <c r="DA142" s="1334">
        <v>2</v>
      </c>
      <c r="DB142" s="1334">
        <v>0</v>
      </c>
      <c r="DC142" s="1334">
        <v>0</v>
      </c>
      <c r="DE142" s="1849">
        <v>44096</v>
      </c>
      <c r="DF142" s="1850">
        <v>0</v>
      </c>
      <c r="DG142" s="1850" t="s">
        <v>3</v>
      </c>
      <c r="DH142" s="1850" t="s">
        <v>3</v>
      </c>
      <c r="DI142" s="1850">
        <v>0</v>
      </c>
      <c r="DJ142" s="1850">
        <v>0</v>
      </c>
    </row>
    <row r="143" spans="1:114" x14ac:dyDescent="0.25">
      <c r="A143" s="6">
        <v>40434</v>
      </c>
      <c r="AO143" s="92"/>
      <c r="AP143" s="93"/>
      <c r="AQ143" s="93"/>
      <c r="AR143" s="93"/>
      <c r="AS143" s="93"/>
      <c r="AU143" s="47"/>
      <c r="AV143" s="48"/>
      <c r="AW143" s="48"/>
      <c r="AX143" s="48"/>
      <c r="AY143" s="48"/>
      <c r="CC143" s="313">
        <v>42627</v>
      </c>
      <c r="CD143" s="314">
        <v>0</v>
      </c>
      <c r="CE143" s="314" t="s">
        <v>3</v>
      </c>
      <c r="CF143" s="314" t="s">
        <v>3</v>
      </c>
      <c r="CG143" s="314">
        <v>0</v>
      </c>
      <c r="CH143" s="314">
        <v>0</v>
      </c>
      <c r="CQ143" s="1195">
        <v>43356</v>
      </c>
      <c r="CR143" s="1196">
        <v>0</v>
      </c>
      <c r="CS143" s="1196" t="s">
        <v>3</v>
      </c>
      <c r="CT143" s="1196" t="s">
        <v>3</v>
      </c>
      <c r="CU143" s="1196">
        <v>0</v>
      </c>
      <c r="CV143" s="1196">
        <v>0</v>
      </c>
      <c r="CX143" s="1333">
        <v>43721</v>
      </c>
      <c r="CY143" s="1334">
        <v>0</v>
      </c>
      <c r="CZ143" s="1334" t="s">
        <v>3</v>
      </c>
      <c r="DA143" s="1334" t="s">
        <v>3</v>
      </c>
      <c r="DB143" s="1334">
        <v>0</v>
      </c>
      <c r="DC143" s="1334">
        <v>0</v>
      </c>
      <c r="DE143" s="1849">
        <v>44097</v>
      </c>
      <c r="DF143" s="1850">
        <v>6</v>
      </c>
      <c r="DG143" s="1850" t="s">
        <v>3</v>
      </c>
      <c r="DH143" s="1850">
        <v>1</v>
      </c>
      <c r="DI143" s="1850">
        <v>1</v>
      </c>
      <c r="DJ143" s="1850">
        <v>4</v>
      </c>
    </row>
    <row r="144" spans="1:114" x14ac:dyDescent="0.25">
      <c r="A144" s="6">
        <v>40435</v>
      </c>
      <c r="AO144" s="92"/>
      <c r="AP144" s="93"/>
      <c r="AQ144" s="93"/>
      <c r="AR144" s="93"/>
      <c r="AS144" s="93"/>
      <c r="AU144" s="47"/>
      <c r="AV144" s="48"/>
      <c r="AW144" s="48"/>
      <c r="AX144" s="48"/>
      <c r="AY144" s="48"/>
      <c r="CC144" s="313">
        <v>42628</v>
      </c>
      <c r="CD144" s="314">
        <v>0</v>
      </c>
      <c r="CE144" s="314" t="s">
        <v>3</v>
      </c>
      <c r="CF144" s="314" t="s">
        <v>3</v>
      </c>
      <c r="CG144" s="314">
        <v>0</v>
      </c>
      <c r="CH144" s="314">
        <v>0</v>
      </c>
      <c r="CQ144" s="1195">
        <v>43357</v>
      </c>
      <c r="CR144" s="1196">
        <v>0</v>
      </c>
      <c r="CS144" s="1196" t="s">
        <v>3</v>
      </c>
      <c r="CT144" s="1196" t="s">
        <v>3</v>
      </c>
      <c r="CU144" s="1196">
        <v>0</v>
      </c>
      <c r="CV144" s="1196">
        <v>0</v>
      </c>
      <c r="CX144" s="1333">
        <v>43725</v>
      </c>
      <c r="CY144" s="1334">
        <v>0</v>
      </c>
      <c r="CZ144" s="1334" t="s">
        <v>3</v>
      </c>
      <c r="DA144" s="1334" t="s">
        <v>3</v>
      </c>
      <c r="DB144" s="1334">
        <v>0</v>
      </c>
      <c r="DC144" s="1334">
        <v>0</v>
      </c>
      <c r="DE144" s="1849">
        <v>44098</v>
      </c>
      <c r="DF144" s="1850">
        <v>1</v>
      </c>
      <c r="DG144" s="1850" t="s">
        <v>3</v>
      </c>
      <c r="DH144" s="1850" t="s">
        <v>3</v>
      </c>
      <c r="DI144" s="1850">
        <v>0</v>
      </c>
      <c r="DJ144" s="1850">
        <v>1</v>
      </c>
    </row>
    <row r="145" spans="1:107" x14ac:dyDescent="0.25">
      <c r="A145" s="6">
        <v>40436</v>
      </c>
      <c r="AO145" s="92"/>
      <c r="AP145" s="93"/>
      <c r="AQ145" s="93"/>
      <c r="AR145" s="93"/>
      <c r="AS145" s="93"/>
      <c r="AU145" s="47"/>
      <c r="AV145" s="48"/>
      <c r="AW145" s="48"/>
      <c r="AX145" s="48"/>
      <c r="AY145" s="48"/>
      <c r="BV145" s="47">
        <v>42262</v>
      </c>
      <c r="BW145" s="48">
        <v>0</v>
      </c>
      <c r="BX145" s="48" t="s">
        <v>3</v>
      </c>
      <c r="BY145" s="48" t="s">
        <v>3</v>
      </c>
      <c r="BZ145" s="48">
        <v>0</v>
      </c>
      <c r="CA145" s="48">
        <v>0</v>
      </c>
      <c r="CQ145" s="1195">
        <v>43360</v>
      </c>
      <c r="CR145" s="1196">
        <v>1</v>
      </c>
      <c r="CS145" s="1196">
        <v>1</v>
      </c>
      <c r="CT145" s="1196" t="s">
        <v>3</v>
      </c>
      <c r="CU145" s="1196">
        <v>0</v>
      </c>
      <c r="CV145" s="1196">
        <v>0</v>
      </c>
      <c r="CX145" s="1333">
        <v>43726</v>
      </c>
      <c r="CY145" s="1334">
        <v>2</v>
      </c>
      <c r="CZ145" s="1334" t="s">
        <v>3</v>
      </c>
      <c r="DA145" s="1334" t="s">
        <v>3</v>
      </c>
      <c r="DB145" s="1334">
        <v>2</v>
      </c>
      <c r="DC145" s="1334">
        <v>0</v>
      </c>
    </row>
    <row r="146" spans="1:107" x14ac:dyDescent="0.25">
      <c r="A146" s="6">
        <v>40437</v>
      </c>
      <c r="AO146" s="92"/>
      <c r="AP146" s="93"/>
      <c r="AQ146" s="93"/>
      <c r="AR146" s="93"/>
      <c r="AS146" s="93"/>
      <c r="AU146" s="47"/>
      <c r="AV146" s="48"/>
      <c r="AW146" s="48"/>
      <c r="AX146" s="48"/>
      <c r="AY146" s="48"/>
      <c r="BV146" s="47">
        <v>42263</v>
      </c>
      <c r="BW146" s="48">
        <v>0</v>
      </c>
      <c r="BX146" s="48" t="s">
        <v>3</v>
      </c>
      <c r="BY146" s="48" t="s">
        <v>3</v>
      </c>
      <c r="BZ146" s="48">
        <v>0</v>
      </c>
      <c r="CA146" s="48">
        <v>0</v>
      </c>
      <c r="CQ146" s="1195">
        <v>43361</v>
      </c>
      <c r="CR146" s="1196">
        <v>0</v>
      </c>
      <c r="CS146" s="1196" t="s">
        <v>3</v>
      </c>
      <c r="CT146" s="1196" t="s">
        <v>3</v>
      </c>
      <c r="CU146" s="1196">
        <v>0</v>
      </c>
      <c r="CV146" s="1196">
        <v>0</v>
      </c>
      <c r="CX146" s="1333">
        <v>43727</v>
      </c>
      <c r="CY146" s="1334">
        <v>1</v>
      </c>
      <c r="CZ146" s="1334" t="s">
        <v>3</v>
      </c>
      <c r="DA146" s="1334" t="s">
        <v>3</v>
      </c>
      <c r="DB146" s="1334">
        <v>1</v>
      </c>
      <c r="DC146" s="1334">
        <v>0</v>
      </c>
    </row>
    <row r="147" spans="1:107" x14ac:dyDescent="0.25">
      <c r="A147" s="6">
        <v>40438</v>
      </c>
      <c r="AO147" s="92"/>
      <c r="AP147" s="93"/>
      <c r="AQ147" s="93"/>
      <c r="AR147" s="93"/>
      <c r="AS147" s="93"/>
      <c r="AU147" s="47"/>
      <c r="AV147" s="48"/>
      <c r="AW147" s="48"/>
      <c r="AX147" s="48"/>
      <c r="AY147" s="48"/>
      <c r="BV147" s="47">
        <v>42264</v>
      </c>
      <c r="BW147" s="48">
        <v>0</v>
      </c>
      <c r="BX147" s="48" t="s">
        <v>3</v>
      </c>
      <c r="BY147" s="48" t="s">
        <v>3</v>
      </c>
      <c r="BZ147" s="48">
        <v>0</v>
      </c>
      <c r="CA147" s="48">
        <v>0</v>
      </c>
      <c r="CQ147" s="1195">
        <v>43362</v>
      </c>
      <c r="CR147" s="1196">
        <v>0</v>
      </c>
      <c r="CS147" s="1196" t="s">
        <v>3</v>
      </c>
      <c r="CT147" s="1196" t="s">
        <v>3</v>
      </c>
      <c r="CU147" s="1196">
        <v>0</v>
      </c>
      <c r="CV147" s="1196">
        <v>0</v>
      </c>
      <c r="CX147" s="1333">
        <v>43732</v>
      </c>
      <c r="CY147" s="1334">
        <v>0</v>
      </c>
      <c r="CZ147" s="1334" t="s">
        <v>3</v>
      </c>
      <c r="DA147" s="1334" t="s">
        <v>3</v>
      </c>
      <c r="DB147" s="1334">
        <v>0</v>
      </c>
      <c r="DC147" s="1334">
        <v>0</v>
      </c>
    </row>
    <row r="148" spans="1:107" x14ac:dyDescent="0.25">
      <c r="A148" s="6">
        <v>40439</v>
      </c>
      <c r="AO148" s="92"/>
      <c r="AP148" s="93"/>
      <c r="AQ148" s="93"/>
      <c r="AR148" s="93"/>
      <c r="AS148" s="93"/>
      <c r="AU148" s="47"/>
      <c r="AV148" s="48"/>
      <c r="AW148" s="48"/>
      <c r="AX148" s="48"/>
      <c r="AY148" s="48"/>
      <c r="CQ148" s="1195">
        <v>43367</v>
      </c>
      <c r="CR148" s="1196">
        <v>0</v>
      </c>
      <c r="CS148" s="1196" t="s">
        <v>3</v>
      </c>
      <c r="CT148" s="1196" t="s">
        <v>3</v>
      </c>
      <c r="CU148" s="1196">
        <v>0</v>
      </c>
      <c r="CV148" s="1196">
        <v>0</v>
      </c>
      <c r="CX148" s="1333">
        <v>43733</v>
      </c>
      <c r="CY148" s="1334">
        <v>0</v>
      </c>
      <c r="CZ148" s="1334" t="s">
        <v>3</v>
      </c>
      <c r="DA148" s="1334" t="s">
        <v>3</v>
      </c>
      <c r="DB148" s="1334">
        <v>0</v>
      </c>
      <c r="DC148" s="1334">
        <v>0</v>
      </c>
    </row>
    <row r="149" spans="1:107" x14ac:dyDescent="0.25">
      <c r="A149" s="6">
        <v>40440</v>
      </c>
      <c r="AO149" s="92"/>
      <c r="AP149" s="93"/>
      <c r="AQ149" s="93"/>
      <c r="AR149" s="93"/>
      <c r="AS149" s="93"/>
      <c r="AU149" s="47"/>
      <c r="AV149" s="48"/>
      <c r="AW149" s="48"/>
      <c r="AX149" s="48"/>
      <c r="AY149" s="48"/>
      <c r="BV149" s="195" t="s">
        <v>75</v>
      </c>
      <c r="CC149" t="s">
        <v>77</v>
      </c>
      <c r="CQ149" s="1195">
        <v>43368</v>
      </c>
      <c r="CR149" s="1196">
        <v>0</v>
      </c>
      <c r="CS149" s="1196" t="s">
        <v>3</v>
      </c>
      <c r="CT149" s="1196" t="s">
        <v>3</v>
      </c>
      <c r="CU149" s="1196">
        <v>0</v>
      </c>
      <c r="CV149" s="1196">
        <v>0</v>
      </c>
      <c r="CX149" s="1333">
        <v>43734</v>
      </c>
      <c r="CY149" s="1334">
        <v>3</v>
      </c>
      <c r="CZ149" s="1334" t="s">
        <v>3</v>
      </c>
      <c r="DA149" s="1334" t="s">
        <v>3</v>
      </c>
      <c r="DB149" s="1334">
        <v>3</v>
      </c>
      <c r="DC149" s="1334">
        <v>0</v>
      </c>
    </row>
    <row r="150" spans="1:107" x14ac:dyDescent="0.25">
      <c r="A150" s="6">
        <v>40441</v>
      </c>
      <c r="AO150" s="92"/>
      <c r="AP150" s="93"/>
      <c r="AQ150" s="93"/>
      <c r="AR150" s="93"/>
      <c r="AS150" s="93"/>
      <c r="AU150" s="47"/>
      <c r="AV150" s="48"/>
      <c r="AW150" s="48"/>
      <c r="AX150" s="48"/>
      <c r="AY150" s="48"/>
      <c r="CQ150" s="1195">
        <v>43369</v>
      </c>
      <c r="CR150" s="1196">
        <v>0</v>
      </c>
      <c r="CS150" s="1196" t="s">
        <v>3</v>
      </c>
      <c r="CT150" s="1196" t="s">
        <v>3</v>
      </c>
      <c r="CU150" s="1196">
        <v>0</v>
      </c>
      <c r="CV150" s="1196">
        <v>0</v>
      </c>
    </row>
    <row r="151" spans="1:107" x14ac:dyDescent="0.25">
      <c r="A151" s="6">
        <v>40442</v>
      </c>
      <c r="AO151" s="92"/>
      <c r="AP151" s="93"/>
      <c r="AQ151" s="93"/>
      <c r="AR151" s="93"/>
      <c r="AS151" s="93"/>
      <c r="AU151" s="47"/>
      <c r="AV151" s="48"/>
      <c r="AW151" s="48"/>
      <c r="AX151" s="48"/>
      <c r="AY151" s="48"/>
    </row>
    <row r="152" spans="1:107" x14ac:dyDescent="0.25">
      <c r="A152" s="6">
        <v>40443</v>
      </c>
      <c r="AO152" s="92"/>
      <c r="AP152" s="93"/>
      <c r="AQ152" s="93"/>
      <c r="AR152" s="93"/>
      <c r="AS152" s="93"/>
      <c r="AU152" s="47"/>
      <c r="AV152" s="48"/>
      <c r="AW152" s="48"/>
      <c r="AX152" s="48"/>
      <c r="AY152" s="48"/>
    </row>
    <row r="153" spans="1:107" x14ac:dyDescent="0.25">
      <c r="A153" s="6">
        <v>40444</v>
      </c>
      <c r="AO153" s="92"/>
      <c r="AP153" s="93"/>
      <c r="AQ153" s="93"/>
      <c r="AR153" s="93"/>
      <c r="AS153" s="93"/>
      <c r="AU153" s="47"/>
      <c r="AV153" s="48"/>
      <c r="AW153" s="48"/>
      <c r="AX153" s="48"/>
      <c r="AY153" s="48"/>
    </row>
    <row r="154" spans="1:107" x14ac:dyDescent="0.25">
      <c r="A154" s="6">
        <v>40445</v>
      </c>
      <c r="AO154" s="92"/>
      <c r="AP154" s="93"/>
      <c r="AQ154" s="93"/>
      <c r="AR154" s="93"/>
      <c r="AS154" s="93"/>
      <c r="AU154" s="47"/>
      <c r="AV154" s="48"/>
      <c r="AW154" s="48"/>
      <c r="AX154" s="48"/>
      <c r="AY154" s="48"/>
    </row>
    <row r="155" spans="1:107" x14ac:dyDescent="0.25">
      <c r="A155" s="6">
        <v>40446</v>
      </c>
      <c r="AO155" s="92"/>
      <c r="AP155" s="93"/>
      <c r="AQ155" s="93"/>
      <c r="AR155" s="93"/>
      <c r="AS155" s="93"/>
      <c r="AU155" s="47"/>
      <c r="AV155" s="48"/>
      <c r="AW155" s="48"/>
      <c r="AX155" s="48"/>
      <c r="AY155" s="48"/>
    </row>
    <row r="156" spans="1:107" x14ac:dyDescent="0.25">
      <c r="A156" s="6">
        <v>40447</v>
      </c>
      <c r="AO156" s="92"/>
      <c r="AP156" s="93"/>
      <c r="AQ156" s="93"/>
      <c r="AR156" s="93"/>
      <c r="AS156" s="93"/>
      <c r="AU156" s="47"/>
      <c r="AV156" s="48"/>
      <c r="AW156" s="48"/>
      <c r="AX156" s="48"/>
      <c r="AY156" s="48"/>
    </row>
    <row r="157" spans="1:107" x14ac:dyDescent="0.25">
      <c r="AO157" s="92"/>
      <c r="AP157" s="93"/>
      <c r="AQ157" s="93"/>
      <c r="AR157" s="93"/>
      <c r="AS157" s="93"/>
      <c r="AU157" s="47"/>
      <c r="AV157" s="48"/>
      <c r="AW157" s="48"/>
      <c r="AX157" s="48"/>
      <c r="AY157" s="48"/>
    </row>
    <row r="158" spans="1:107" x14ac:dyDescent="0.25">
      <c r="AO158" s="92"/>
      <c r="AP158" s="93"/>
      <c r="AQ158" s="93"/>
      <c r="AR158" s="93"/>
      <c r="AS158" s="93"/>
      <c r="AU158" s="47"/>
      <c r="AV158" s="48"/>
      <c r="AW158" s="48"/>
      <c r="AX158" s="48"/>
      <c r="AY158" s="48"/>
    </row>
    <row r="159" spans="1:107" x14ac:dyDescent="0.25">
      <c r="AO159" s="92"/>
      <c r="AP159" s="93"/>
      <c r="AQ159" s="93"/>
      <c r="AR159" s="93"/>
      <c r="AS159" s="93"/>
      <c r="AU159" s="47"/>
      <c r="AV159" s="48"/>
      <c r="AW159" s="48"/>
      <c r="AX159" s="48"/>
      <c r="AY159" s="48"/>
    </row>
    <row r="160" spans="1:107" x14ac:dyDescent="0.25">
      <c r="AO160" s="92"/>
      <c r="AP160" s="93"/>
      <c r="AQ160" s="93"/>
      <c r="AR160" s="93"/>
      <c r="AS160" s="93"/>
      <c r="AU160" s="47"/>
      <c r="AV160" s="48"/>
      <c r="AW160" s="48"/>
      <c r="AX160" s="48"/>
      <c r="AY160" s="48"/>
    </row>
    <row r="161" spans="41:51" x14ac:dyDescent="0.25">
      <c r="AO161" s="92"/>
      <c r="AP161" s="93"/>
      <c r="AQ161" s="93"/>
      <c r="AR161" s="93"/>
      <c r="AS161" s="93"/>
      <c r="AU161" s="47"/>
      <c r="AV161" s="48"/>
      <c r="AW161" s="48"/>
      <c r="AX161" s="48"/>
      <c r="AY161" s="48"/>
    </row>
    <row r="162" spans="41:51" x14ac:dyDescent="0.25">
      <c r="AO162" s="92"/>
      <c r="AP162" s="93"/>
      <c r="AQ162" s="93"/>
      <c r="AR162" s="93"/>
      <c r="AS162" s="93"/>
      <c r="AU162" s="47"/>
      <c r="AV162" s="48"/>
      <c r="AW162" s="48"/>
      <c r="AX162" s="48"/>
      <c r="AY162" s="48"/>
    </row>
    <row r="163" spans="41:51" x14ac:dyDescent="0.25">
      <c r="AO163" s="92"/>
      <c r="AP163" s="93"/>
      <c r="AQ163" s="93"/>
      <c r="AR163" s="93"/>
      <c r="AS163" s="93"/>
      <c r="AU163" s="47"/>
      <c r="AV163" s="48"/>
      <c r="AW163" s="48"/>
      <c r="AX163" s="48"/>
      <c r="AY163" s="48"/>
    </row>
    <row r="164" spans="41:51" x14ac:dyDescent="0.25">
      <c r="AO164" s="92"/>
      <c r="AP164" s="93"/>
      <c r="AQ164" s="93"/>
      <c r="AR164" s="93"/>
      <c r="AS164" s="93"/>
      <c r="AU164" s="47"/>
      <c r="AV164" s="48"/>
      <c r="AW164" s="48"/>
      <c r="AX164" s="48"/>
      <c r="AY164" s="48"/>
    </row>
    <row r="165" spans="41:51" x14ac:dyDescent="0.25">
      <c r="AO165" s="92"/>
      <c r="AP165" s="93"/>
      <c r="AQ165" s="93"/>
      <c r="AR165" s="93"/>
      <c r="AS165" s="93"/>
      <c r="AU165" s="47"/>
      <c r="AV165" s="48"/>
      <c r="AW165" s="48"/>
      <c r="AX165" s="48"/>
      <c r="AY165" s="48"/>
    </row>
    <row r="166" spans="41:51" x14ac:dyDescent="0.25">
      <c r="AU166" s="47"/>
      <c r="AV166" s="48"/>
      <c r="AW166" s="48"/>
      <c r="AX166" s="48"/>
      <c r="AY166" s="48"/>
    </row>
    <row r="167" spans="41:51" x14ac:dyDescent="0.25">
      <c r="AU167" s="47"/>
      <c r="AV167" s="48"/>
      <c r="AW167" s="48"/>
      <c r="AX167" s="48"/>
      <c r="AY167" s="48"/>
    </row>
    <row r="168" spans="41:51" x14ac:dyDescent="0.25">
      <c r="AU168" s="47"/>
      <c r="AV168" s="48"/>
      <c r="AW168" s="48"/>
      <c r="AX168" s="48"/>
      <c r="AY168" s="48"/>
    </row>
    <row r="169" spans="41:51" x14ac:dyDescent="0.25">
      <c r="AU169" s="47"/>
      <c r="AV169" s="48"/>
      <c r="AW169" s="48"/>
      <c r="AX169" s="48"/>
      <c r="AY169" s="48"/>
    </row>
    <row r="170" spans="41:51" x14ac:dyDescent="0.25">
      <c r="AU170" s="47"/>
      <c r="AV170" s="48"/>
      <c r="AW170" s="48"/>
      <c r="AX170" s="48"/>
      <c r="AY170" s="48"/>
    </row>
    <row r="171" spans="41:51" x14ac:dyDescent="0.25">
      <c r="AU171" s="47"/>
      <c r="AV171" s="48"/>
      <c r="AW171" s="48"/>
      <c r="AX171" s="48"/>
      <c r="AY171" s="48"/>
    </row>
    <row r="172" spans="41:51" x14ac:dyDescent="0.25">
      <c r="AU172" s="47"/>
      <c r="AV172" s="48"/>
      <c r="AW172" s="48"/>
      <c r="AX172" s="48"/>
      <c r="AY172" s="48"/>
    </row>
    <row r="6995" spans="15:15" x14ac:dyDescent="0.25">
      <c r="O6995" s="4" t="s">
        <v>174</v>
      </c>
    </row>
  </sheetData>
  <phoneticPr fontId="51" type="noConversion"/>
  <pageMargins left="0.75" right="0.75" top="1" bottom="1" header="0.5" footer="0.5"/>
  <pageSetup orientation="portrait" horizont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J6995"/>
  <sheetViews>
    <sheetView topLeftCell="EP10" workbookViewId="0">
      <selection activeCell="ET36" sqref="ET36"/>
    </sheetView>
  </sheetViews>
  <sheetFormatPr defaultRowHeight="12.5" x14ac:dyDescent="0.25"/>
  <cols>
    <col min="1" max="1" width="34.26953125" customWidth="1"/>
    <col min="7" max="10" width="9.1796875" style="4"/>
    <col min="11" max="11" width="7.54296875" style="4" customWidth="1"/>
    <col min="12" max="12" width="8.26953125" style="4" customWidth="1"/>
    <col min="13" max="13" width="8.1796875" style="4" customWidth="1"/>
    <col min="14" max="14" width="8.7265625" style="4" customWidth="1"/>
    <col min="15" max="15" width="10.1796875" style="4" customWidth="1"/>
    <col min="16" max="21" width="7.26953125" style="4" customWidth="1"/>
    <col min="22" max="22" width="45.54296875" style="4" bestFit="1" customWidth="1"/>
    <col min="23" max="23" width="17.1796875" style="4" customWidth="1"/>
    <col min="25" max="26" width="9.7265625" customWidth="1"/>
    <col min="27" max="27" width="13.7265625" customWidth="1"/>
    <col min="29" max="29" width="9.1796875" style="151" customWidth="1"/>
    <col min="30" max="34" width="9.1796875" style="4"/>
    <col min="36" max="36" width="6.54296875" customWidth="1"/>
    <col min="37" max="37" width="7.54296875" customWidth="1"/>
    <col min="50" max="55" width="9.1796875" style="95"/>
    <col min="56" max="56" width="9.1796875" style="76"/>
    <col min="57" max="62" width="9.1796875" style="84"/>
    <col min="63" max="63" width="9.1796875" style="76"/>
    <col min="64" max="64" width="11.81640625" style="85" customWidth="1"/>
    <col min="65" max="69" width="9.1796875" style="84"/>
    <col min="70" max="70" width="9.1796875" style="76"/>
    <col min="71" max="76" width="9.1796875" style="84"/>
    <col min="77" max="99" width="9.1796875" style="4"/>
    <col min="111" max="111" width="11.26953125" customWidth="1"/>
    <col min="112" max="112" width="11.54296875" bestFit="1" customWidth="1"/>
    <col min="124" max="124" width="9.26953125" customWidth="1"/>
    <col min="125" max="125" width="10" customWidth="1"/>
    <col min="126" max="126" width="7.26953125" customWidth="1"/>
  </cols>
  <sheetData>
    <row r="1" spans="1:166" ht="15.5" x14ac:dyDescent="0.35">
      <c r="A1" t="s">
        <v>433</v>
      </c>
      <c r="U1" s="398" t="s">
        <v>477</v>
      </c>
      <c r="AT1" s="323">
        <f>AT2/(AS2-AV2)</f>
        <v>0.12140785657790668</v>
      </c>
      <c r="BA1" s="323">
        <f>BA2/(AZ2-BC2)</f>
        <v>6.0828877005347594E-2</v>
      </c>
      <c r="BH1" s="323">
        <f>BH2/(BG2-BJ2)</f>
        <v>5.0497322111706197E-2</v>
      </c>
      <c r="BO1" s="323">
        <f>BO2/(BN2-BQ2)</f>
        <v>8.3608360836083612E-2</v>
      </c>
      <c r="BU1" s="323"/>
      <c r="BV1" s="323">
        <f>BV2/(BU2-BX2)</f>
        <v>0.16193853427895982</v>
      </c>
      <c r="BZ1" s="73" t="s">
        <v>35</v>
      </c>
      <c r="CC1" s="323">
        <f>CC2/(CB2-CE2)</f>
        <v>0.1048780487804878</v>
      </c>
      <c r="CG1" s="21" t="s">
        <v>34</v>
      </c>
      <c r="CJ1" s="323">
        <f>CJ2/(CI2-CL2)</f>
        <v>0.31621841890790547</v>
      </c>
      <c r="CR1" s="323">
        <f>CR2/(CQ2-CT2)</f>
        <v>5.9271523178807947E-2</v>
      </c>
      <c r="CZ1" s="323">
        <f>CZ2/(CY2-DB2)</f>
        <v>0.16241299303944315</v>
      </c>
      <c r="DH1" s="323">
        <f>DH2/(DG2-DJ2)</f>
        <v>0.19795539033457249</v>
      </c>
      <c r="DP1" s="323">
        <f>DP2/(DO2-DR2)</f>
        <v>0.29225352112676056</v>
      </c>
      <c r="EF1" s="1206"/>
      <c r="EG1" s="1206"/>
      <c r="EH1" s="1206"/>
      <c r="EI1" s="1206"/>
      <c r="EJ1" s="1206"/>
      <c r="FA1" s="398" t="s">
        <v>477</v>
      </c>
      <c r="FJ1" s="1320" t="s">
        <v>466</v>
      </c>
    </row>
    <row r="2" spans="1:166" ht="16" thickBot="1" x14ac:dyDescent="0.35">
      <c r="U2" s="973" t="s">
        <v>647</v>
      </c>
      <c r="V2" s="299"/>
      <c r="W2" s="181"/>
      <c r="AC2" s="50">
        <v>2003</v>
      </c>
      <c r="AE2" s="4">
        <f>SUM(AE4:AE126)</f>
        <v>4518</v>
      </c>
      <c r="AG2" s="50">
        <v>2004</v>
      </c>
      <c r="AI2">
        <f>SUM(AI4:AI160)</f>
        <v>3280</v>
      </c>
      <c r="AJ2">
        <f>SUM(AJ4:AJ160)</f>
        <v>3030</v>
      </c>
      <c r="AK2">
        <f>SUM(AK4:AK160)</f>
        <v>250</v>
      </c>
      <c r="AM2" s="50">
        <v>2005</v>
      </c>
      <c r="AO2">
        <f>SUM(AO4:AO176)</f>
        <v>8771</v>
      </c>
      <c r="AQ2" s="50">
        <v>2006</v>
      </c>
      <c r="AS2">
        <f>SUM(AS4:AS162)</f>
        <v>7698</v>
      </c>
      <c r="AT2">
        <f>SUM(AT4:AT162)</f>
        <v>921</v>
      </c>
      <c r="AU2">
        <f>SUM(AU4:AU162)</f>
        <v>6665</v>
      </c>
      <c r="AV2">
        <f>SUM(AV4:AV162)</f>
        <v>112</v>
      </c>
      <c r="AX2" s="50">
        <v>2007</v>
      </c>
      <c r="AZ2" s="95">
        <f>SUM(AZ4:AZ159)</f>
        <v>1580</v>
      </c>
      <c r="BA2" s="95">
        <f>SUM(BA4:BA159)</f>
        <v>91</v>
      </c>
      <c r="BB2" s="95">
        <f>SUM(BB4:BB159)</f>
        <v>1405</v>
      </c>
      <c r="BC2" s="95">
        <f>SUM(BC4:BC159)</f>
        <v>84</v>
      </c>
      <c r="BE2" s="50">
        <v>2008</v>
      </c>
      <c r="BG2" s="95">
        <f>SUM(BG4:BG159)</f>
        <v>1409</v>
      </c>
      <c r="BH2" s="95">
        <f>SUM(BH4:BH159)</f>
        <v>66</v>
      </c>
      <c r="BI2" s="95">
        <f>SUM(BI4:BI159)</f>
        <v>1241</v>
      </c>
      <c r="BJ2" s="95">
        <f>SUM(BJ4:BJ159)</f>
        <v>102</v>
      </c>
      <c r="BL2" s="50">
        <v>2009</v>
      </c>
      <c r="BM2" s="126"/>
      <c r="BN2" s="127">
        <f>SUM(BN4:BN164)</f>
        <v>1904</v>
      </c>
      <c r="BO2" s="127">
        <f>SUM(BO4:BO164)</f>
        <v>152</v>
      </c>
      <c r="BP2" s="127">
        <f>SUM(BP4:BP164)</f>
        <v>1666</v>
      </c>
      <c r="BQ2" s="127">
        <f>SUM(BQ4:BQ164)</f>
        <v>86</v>
      </c>
      <c r="BS2" s="50">
        <v>2010</v>
      </c>
      <c r="BT2" s="81"/>
      <c r="BU2" s="81">
        <f>SUM(BU4:BU174)</f>
        <v>908</v>
      </c>
      <c r="BV2" s="81">
        <f>SUM(BV4:BV174)</f>
        <v>137</v>
      </c>
      <c r="BW2" s="81">
        <f>SUM(BW4:BW174)</f>
        <v>709</v>
      </c>
      <c r="BX2" s="81">
        <f>SUM(BX4:BX174)</f>
        <v>62</v>
      </c>
      <c r="BY2" s="81"/>
      <c r="BZ2" s="50">
        <v>2011</v>
      </c>
      <c r="CB2" s="4">
        <f>SUM(CB4:CB190)</f>
        <v>430</v>
      </c>
      <c r="CC2" s="4">
        <f>SUM(CC4:CC190)</f>
        <v>43</v>
      </c>
      <c r="CD2" s="4">
        <f>SUM(CD4:CD190)</f>
        <v>367</v>
      </c>
      <c r="CE2" s="4">
        <f>SUM(CE4:CE190)</f>
        <v>20</v>
      </c>
      <c r="CG2" s="50">
        <v>2012</v>
      </c>
      <c r="CI2" s="4">
        <f>SUM(CI4:CI190)</f>
        <v>1348</v>
      </c>
      <c r="CJ2" s="4">
        <f>SUM(CJ4:CJ190)</f>
        <v>388</v>
      </c>
      <c r="CK2" s="4">
        <f>SUM(CK4:CK190)</f>
        <v>664</v>
      </c>
      <c r="CL2" s="4">
        <f>SUM(CL4:CL190)</f>
        <v>121</v>
      </c>
      <c r="CM2" s="4">
        <f>SUM(CM4:CM190)</f>
        <v>175</v>
      </c>
      <c r="CO2" s="50">
        <v>2013</v>
      </c>
      <c r="CQ2" s="4">
        <f>SUM(CQ4:CQ190)</f>
        <v>3219</v>
      </c>
      <c r="CR2" s="4">
        <f>SUM(CR4:CR190)</f>
        <v>179</v>
      </c>
      <c r="CS2" s="4">
        <f>SUM(CS4:CS190)</f>
        <v>1692</v>
      </c>
      <c r="CT2" s="4">
        <f>SUM(CT4:CT190)</f>
        <v>199</v>
      </c>
      <c r="CU2" s="4">
        <f>SUM(CU4:CU190)</f>
        <v>1149</v>
      </c>
      <c r="CW2" s="50">
        <v>2014</v>
      </c>
      <c r="CY2">
        <f>SUM(CY4:CY175)</f>
        <v>1389</v>
      </c>
      <c r="CZ2">
        <f>SUM(CZ4:CZ175)</f>
        <v>210</v>
      </c>
      <c r="DA2">
        <f>SUM(DA4:DA175)</f>
        <v>641</v>
      </c>
      <c r="DB2">
        <f>SUM(DB4:DB175)</f>
        <v>96</v>
      </c>
      <c r="DC2">
        <f>SUM(DC4:DC175)</f>
        <v>442</v>
      </c>
      <c r="DE2" s="50">
        <v>2015</v>
      </c>
      <c r="DG2">
        <f>SUM(DG4:DG175)</f>
        <v>1194</v>
      </c>
      <c r="DH2">
        <f>SUM(DH4:DH175)</f>
        <v>213</v>
      </c>
      <c r="DI2">
        <f>SUM(DI4:DI175)</f>
        <v>579</v>
      </c>
      <c r="DJ2">
        <f>SUM(DJ4:DJ175)</f>
        <v>118</v>
      </c>
      <c r="DK2">
        <f>SUM(DK4:DK175)</f>
        <v>284</v>
      </c>
      <c r="DM2" s="229">
        <v>2016</v>
      </c>
      <c r="DO2" s="318">
        <f>SUM(DO4:DO184)</f>
        <v>297</v>
      </c>
      <c r="DP2" s="231">
        <f>SUM(DP4:DP184)</f>
        <v>83</v>
      </c>
      <c r="DQ2" s="231">
        <f>SUM(DQ4:DQ184)</f>
        <v>171</v>
      </c>
      <c r="DR2" s="231">
        <f>SUM(DR4:DR184)</f>
        <v>13</v>
      </c>
      <c r="DS2" s="231">
        <f>SUM(DS4:DS184)</f>
        <v>30</v>
      </c>
      <c r="DU2" s="229">
        <v>2017</v>
      </c>
      <c r="DW2" s="318">
        <f>SUM(DW4:DW184)</f>
        <v>143</v>
      </c>
      <c r="DX2" s="231">
        <f>SUM(DX4:DX184)</f>
        <v>110</v>
      </c>
      <c r="DY2" s="231">
        <f>SUM(DY4:DY184)</f>
        <v>23</v>
      </c>
      <c r="DZ2" s="231">
        <f>SUM(DZ4:DZ184)</f>
        <v>10</v>
      </c>
      <c r="EA2" s="231">
        <f>SUM(EA4:EA184)</f>
        <v>0</v>
      </c>
      <c r="EC2" s="229">
        <v>2018</v>
      </c>
      <c r="EE2" s="1202">
        <f>SUM(EE4:EE192)</f>
        <v>1126</v>
      </c>
      <c r="EF2" s="231">
        <f t="shared" ref="EF2:EI2" si="0">SUM(EF4:EF192)</f>
        <v>908</v>
      </c>
      <c r="EG2" s="231">
        <f t="shared" si="0"/>
        <v>172</v>
      </c>
      <c r="EH2" s="231">
        <f t="shared" si="0"/>
        <v>30</v>
      </c>
      <c r="EI2" s="231">
        <f t="shared" si="0"/>
        <v>16</v>
      </c>
      <c r="EK2" s="229">
        <v>2019</v>
      </c>
      <c r="EM2" s="1202">
        <f>SUM(EM4:EM195)</f>
        <v>3026</v>
      </c>
      <c r="EN2" s="1202">
        <f t="shared" ref="EN2:EQ2" si="1">SUM(EN4:EN195)</f>
        <v>954</v>
      </c>
      <c r="EO2" s="1202">
        <f t="shared" si="1"/>
        <v>1380</v>
      </c>
      <c r="EP2" s="1202">
        <f t="shared" si="1"/>
        <v>229</v>
      </c>
      <c r="EQ2" s="1202">
        <f t="shared" si="1"/>
        <v>463</v>
      </c>
      <c r="ES2" s="229">
        <v>2020</v>
      </c>
      <c r="EU2" s="1202">
        <f>SUM(EU4:EU195)</f>
        <v>3678</v>
      </c>
      <c r="EV2" s="1202">
        <f t="shared" ref="EV2:EY2" si="2">SUM(EV4:EV195)</f>
        <v>1526</v>
      </c>
      <c r="EW2" s="1202">
        <f t="shared" si="2"/>
        <v>1425</v>
      </c>
      <c r="EX2" s="1202">
        <f t="shared" si="2"/>
        <v>199</v>
      </c>
      <c r="EY2" s="1202">
        <f t="shared" si="2"/>
        <v>528</v>
      </c>
      <c r="FA2" s="238">
        <v>2021</v>
      </c>
      <c r="FB2" s="1202"/>
      <c r="FC2" s="1202">
        <f t="shared" ref="FC2:FF2" si="3">SUM(FC4:FC195)</f>
        <v>102</v>
      </c>
      <c r="FD2" s="1202">
        <f t="shared" si="3"/>
        <v>27</v>
      </c>
      <c r="FE2" s="1202">
        <f t="shared" si="3"/>
        <v>51</v>
      </c>
      <c r="FF2" s="1202">
        <f t="shared" si="3"/>
        <v>12</v>
      </c>
      <c r="FJ2" s="1320" t="s">
        <v>467</v>
      </c>
    </row>
    <row r="3" spans="1:166" ht="16" thickBot="1" x14ac:dyDescent="0.35">
      <c r="A3" s="247" t="s">
        <v>44</v>
      </c>
      <c r="B3" s="252" t="s">
        <v>43</v>
      </c>
      <c r="C3" s="253">
        <v>2003</v>
      </c>
      <c r="D3" s="253">
        <v>2004</v>
      </c>
      <c r="E3" s="253">
        <v>2005</v>
      </c>
      <c r="F3" s="253">
        <v>2006</v>
      </c>
      <c r="G3" s="253">
        <v>2007</v>
      </c>
      <c r="H3" s="253">
        <v>2008</v>
      </c>
      <c r="I3" s="253">
        <v>2009</v>
      </c>
      <c r="J3" s="253">
        <v>2010</v>
      </c>
      <c r="K3" s="253">
        <v>2011</v>
      </c>
      <c r="L3" s="253">
        <v>2012</v>
      </c>
      <c r="M3" s="253">
        <v>2013</v>
      </c>
      <c r="N3" s="253">
        <v>2014</v>
      </c>
      <c r="O3" s="253">
        <v>2015</v>
      </c>
      <c r="P3" s="253">
        <v>2016</v>
      </c>
      <c r="Q3" s="970">
        <v>2017</v>
      </c>
      <c r="R3" s="253">
        <v>2018</v>
      </c>
      <c r="S3" s="253">
        <v>2019</v>
      </c>
      <c r="T3" s="970">
        <v>2020</v>
      </c>
      <c r="U3" s="293">
        <v>2021</v>
      </c>
      <c r="V3" s="252" t="s">
        <v>43</v>
      </c>
      <c r="W3" s="254" t="s">
        <v>617</v>
      </c>
      <c r="AC3" s="152" t="s">
        <v>0</v>
      </c>
      <c r="AD3" s="153" t="s">
        <v>43</v>
      </c>
      <c r="AE3" s="400" t="s">
        <v>48</v>
      </c>
      <c r="AF3" s="400"/>
      <c r="AG3" s="157" t="s">
        <v>0</v>
      </c>
      <c r="AH3" s="157" t="s">
        <v>29</v>
      </c>
      <c r="AI3" s="157" t="s">
        <v>50</v>
      </c>
      <c r="AJ3" s="157" t="s">
        <v>4</v>
      </c>
      <c r="AK3" s="157" t="s">
        <v>1</v>
      </c>
      <c r="AL3" s="160"/>
      <c r="AM3" s="347" t="s">
        <v>0</v>
      </c>
      <c r="AN3" s="347" t="s">
        <v>29</v>
      </c>
      <c r="AO3" s="347" t="s">
        <v>2</v>
      </c>
      <c r="AQ3" s="96" t="s">
        <v>0</v>
      </c>
      <c r="AR3" s="96" t="s">
        <v>29</v>
      </c>
      <c r="AS3" s="96" t="s">
        <v>2</v>
      </c>
      <c r="AT3" s="96" t="s">
        <v>1</v>
      </c>
      <c r="AU3" s="96" t="s">
        <v>4</v>
      </c>
      <c r="AV3" s="96" t="s">
        <v>5</v>
      </c>
      <c r="AX3" s="315" t="s">
        <v>0</v>
      </c>
      <c r="AY3" s="315" t="s">
        <v>29</v>
      </c>
      <c r="AZ3" s="315" t="s">
        <v>2</v>
      </c>
      <c r="BA3" s="315" t="s">
        <v>1</v>
      </c>
      <c r="BB3" s="315" t="s">
        <v>4</v>
      </c>
      <c r="BC3" s="315" t="s">
        <v>5</v>
      </c>
      <c r="BE3" s="315" t="s">
        <v>0</v>
      </c>
      <c r="BF3" s="315" t="s">
        <v>29</v>
      </c>
      <c r="BG3" s="315" t="s">
        <v>2</v>
      </c>
      <c r="BH3" s="315" t="s">
        <v>1</v>
      </c>
      <c r="BI3" s="315" t="s">
        <v>4</v>
      </c>
      <c r="BJ3" s="315" t="s">
        <v>5</v>
      </c>
      <c r="BL3" s="315" t="s">
        <v>0</v>
      </c>
      <c r="BM3" s="315" t="s">
        <v>29</v>
      </c>
      <c r="BN3" s="315" t="s">
        <v>2</v>
      </c>
      <c r="BO3" s="315" t="s">
        <v>1</v>
      </c>
      <c r="BP3" s="315" t="s">
        <v>4</v>
      </c>
      <c r="BQ3" s="315" t="s">
        <v>5</v>
      </c>
      <c r="BS3" s="315" t="s">
        <v>0</v>
      </c>
      <c r="BT3" s="315" t="s">
        <v>29</v>
      </c>
      <c r="BU3" s="315" t="s">
        <v>2</v>
      </c>
      <c r="BV3" s="315" t="s">
        <v>1</v>
      </c>
      <c r="BW3" s="315" t="s">
        <v>4</v>
      </c>
      <c r="BX3" s="315" t="s">
        <v>5</v>
      </c>
      <c r="BZ3" s="315" t="s">
        <v>0</v>
      </c>
      <c r="CA3" s="315" t="s">
        <v>29</v>
      </c>
      <c r="CB3" s="315" t="s">
        <v>2</v>
      </c>
      <c r="CC3" s="315" t="s">
        <v>1</v>
      </c>
      <c r="CD3" s="315" t="s">
        <v>4</v>
      </c>
      <c r="CE3" s="315" t="s">
        <v>5</v>
      </c>
      <c r="CG3" s="315" t="s">
        <v>0</v>
      </c>
      <c r="CH3" s="315" t="s">
        <v>29</v>
      </c>
      <c r="CI3" s="315" t="s">
        <v>30</v>
      </c>
      <c r="CJ3" s="315" t="s">
        <v>1</v>
      </c>
      <c r="CK3" s="315" t="s">
        <v>31</v>
      </c>
      <c r="CL3" s="315" t="s">
        <v>5</v>
      </c>
      <c r="CM3" s="315" t="s">
        <v>32</v>
      </c>
      <c r="CO3" s="315" t="s">
        <v>0</v>
      </c>
      <c r="CP3" s="315" t="s">
        <v>29</v>
      </c>
      <c r="CQ3" s="315" t="s">
        <v>30</v>
      </c>
      <c r="CR3" s="315" t="s">
        <v>1</v>
      </c>
      <c r="CS3" s="315" t="s">
        <v>31</v>
      </c>
      <c r="CT3" s="315" t="s">
        <v>5</v>
      </c>
      <c r="CU3" s="315" t="s">
        <v>32</v>
      </c>
      <c r="CW3" s="315" t="s">
        <v>0</v>
      </c>
      <c r="CX3" s="315" t="s">
        <v>29</v>
      </c>
      <c r="CY3" s="315" t="s">
        <v>30</v>
      </c>
      <c r="CZ3" s="315" t="s">
        <v>1</v>
      </c>
      <c r="DA3" s="315" t="s">
        <v>31</v>
      </c>
      <c r="DB3" s="315" t="s">
        <v>5</v>
      </c>
      <c r="DC3" s="315" t="s">
        <v>32</v>
      </c>
      <c r="DE3" s="315" t="s">
        <v>0</v>
      </c>
      <c r="DF3" s="315" t="s">
        <v>29</v>
      </c>
      <c r="DG3" s="315" t="s">
        <v>30</v>
      </c>
      <c r="DH3" s="315" t="s">
        <v>1</v>
      </c>
      <c r="DI3" s="315" t="s">
        <v>31</v>
      </c>
      <c r="DJ3" s="315" t="s">
        <v>5</v>
      </c>
      <c r="DK3" s="315" t="s">
        <v>32</v>
      </c>
      <c r="DM3" s="315" t="s">
        <v>0</v>
      </c>
      <c r="DN3" s="315" t="s">
        <v>29</v>
      </c>
      <c r="DO3" s="315" t="s">
        <v>30</v>
      </c>
      <c r="DP3" s="315" t="s">
        <v>1</v>
      </c>
      <c r="DQ3" s="315" t="s">
        <v>31</v>
      </c>
      <c r="DR3" s="315" t="s">
        <v>5</v>
      </c>
      <c r="DS3" s="315" t="s">
        <v>32</v>
      </c>
      <c r="DU3" s="967" t="s">
        <v>0</v>
      </c>
      <c r="DV3" s="967" t="s">
        <v>29</v>
      </c>
      <c r="DW3" s="967" t="s">
        <v>30</v>
      </c>
      <c r="DX3" s="967" t="s">
        <v>1</v>
      </c>
      <c r="DY3" s="967" t="s">
        <v>31</v>
      </c>
      <c r="DZ3" s="967" t="s">
        <v>5</v>
      </c>
      <c r="EA3" s="967" t="s">
        <v>32</v>
      </c>
      <c r="EC3" s="1199" t="s">
        <v>0</v>
      </c>
      <c r="ED3" s="1199" t="s">
        <v>29</v>
      </c>
      <c r="EE3" s="1199" t="s">
        <v>30</v>
      </c>
      <c r="EF3" s="1199" t="s">
        <v>1</v>
      </c>
      <c r="EG3" s="1199" t="s">
        <v>31</v>
      </c>
      <c r="EH3" s="1199" t="s">
        <v>5</v>
      </c>
      <c r="EI3" s="1199" t="s">
        <v>32</v>
      </c>
      <c r="EK3" s="1330" t="s">
        <v>0</v>
      </c>
      <c r="EL3" s="1330" t="s">
        <v>29</v>
      </c>
      <c r="EM3" s="1330" t="s">
        <v>30</v>
      </c>
      <c r="EN3" s="1330" t="s">
        <v>1</v>
      </c>
      <c r="EO3" s="1330" t="s">
        <v>31</v>
      </c>
      <c r="EP3" s="1330" t="s">
        <v>5</v>
      </c>
      <c r="EQ3" s="1330" t="s">
        <v>32</v>
      </c>
      <c r="ES3" s="1824" t="s">
        <v>0</v>
      </c>
      <c r="ET3" s="1824" t="s">
        <v>29</v>
      </c>
      <c r="EU3" s="1824" t="s">
        <v>30</v>
      </c>
      <c r="EV3" s="1824" t="s">
        <v>1</v>
      </c>
      <c r="EW3" s="1824" t="s">
        <v>31</v>
      </c>
      <c r="EX3" s="1824" t="s">
        <v>5</v>
      </c>
      <c r="EY3" s="1824" t="s">
        <v>32</v>
      </c>
      <c r="FA3" s="2210" t="s">
        <v>0</v>
      </c>
      <c r="FB3" s="2210" t="s">
        <v>29</v>
      </c>
      <c r="FC3" s="2210" t="s">
        <v>30</v>
      </c>
      <c r="FD3" s="2210" t="s">
        <v>1</v>
      </c>
      <c r="FE3" s="2210" t="s">
        <v>31</v>
      </c>
      <c r="FF3" s="2210" t="s">
        <v>5</v>
      </c>
      <c r="FG3" s="2210" t="s">
        <v>32</v>
      </c>
      <c r="FJ3" s="1320" t="s">
        <v>468</v>
      </c>
    </row>
    <row r="4" spans="1:166" s="70" customFormat="1" ht="15.5" x14ac:dyDescent="0.3">
      <c r="A4" s="128" t="s">
        <v>39</v>
      </c>
      <c r="B4" s="248">
        <v>1</v>
      </c>
      <c r="C4" s="249">
        <f ca="1">SUMIF(AD$4:AD$183,1,AE4:AE126)</f>
        <v>1488</v>
      </c>
      <c r="D4" s="249">
        <f>SUMIF(AH$4:AH$183,1,AI$4:AI$183)</f>
        <v>494</v>
      </c>
      <c r="E4" s="249">
        <f>SUMIF(AN$4:AN$183,1,AO$4:AO$183)</f>
        <v>2285</v>
      </c>
      <c r="F4" s="249">
        <f>SUMIF(AR$4:AR$183,1,AS$4:AS$183)</f>
        <v>1795</v>
      </c>
      <c r="G4" s="249">
        <f>SUMIF(AY$4:AY$183,1,AZ$4:AZ$183)</f>
        <v>433</v>
      </c>
      <c r="H4" s="249">
        <f>SUMIF(BF$4:BF$183,1,BG$4:BG$183)</f>
        <v>390</v>
      </c>
      <c r="I4" s="249">
        <f>SUMIF(BM$4:BM$183,1,BN$4:BN$183)</f>
        <v>601</v>
      </c>
      <c r="J4" s="249">
        <f>SUMIF(BT$4:BT$183,1,BU$4:BU$183)</f>
        <v>337</v>
      </c>
      <c r="K4" s="249">
        <f>SUMIF(CA$4:CA$183,1,CB$4:CB$183)</f>
        <v>167</v>
      </c>
      <c r="L4" s="249">
        <f>SUMIF(CH$4:CH$183,1,CI$4:CI$183)</f>
        <v>713</v>
      </c>
      <c r="M4" s="249">
        <f>SUMIF(CP$4:CP$183,1,CQ$4:CQ$183)</f>
        <v>1670</v>
      </c>
      <c r="N4" s="250">
        <f>SUMIF(CX$4:CX$183,1,CY$4:CY$183)</f>
        <v>836</v>
      </c>
      <c r="O4" s="294">
        <f>SUMIF(DF$4:DF$183,1,DG$4:DG$183)</f>
        <v>592</v>
      </c>
      <c r="P4" s="294">
        <f>SUMIF(DN$4:DN$183,1,DO$4:DO$183)</f>
        <v>76</v>
      </c>
      <c r="Q4" s="294">
        <f>SUMIF(DV$4:DV$183,1,DW$4:DW$183)</f>
        <v>17</v>
      </c>
      <c r="R4" s="294">
        <f>SUMIF(ED$4:ED$192,1,EE$4:EE$192)</f>
        <v>317</v>
      </c>
      <c r="S4" s="294">
        <f>SUMIF(EL$4:EL$195,1,EM$4:EM$195)</f>
        <v>1092</v>
      </c>
      <c r="T4" s="294">
        <f>SUMIF(ET$4:ET$195,1,EU$4:EU$195)</f>
        <v>1569</v>
      </c>
      <c r="U4" s="294">
        <f>SUMIF(FB$4:FB$195,1,FC$4:FC$195)</f>
        <v>30</v>
      </c>
      <c r="V4" s="1208" t="s">
        <v>66</v>
      </c>
      <c r="W4" s="251">
        <f ca="1">AVERAGE(C4:T4)</f>
        <v>826.22222222222217</v>
      </c>
      <c r="Z4" s="967" t="s">
        <v>29</v>
      </c>
      <c r="AA4" s="967" t="s">
        <v>14</v>
      </c>
      <c r="AC4" s="143">
        <v>37747</v>
      </c>
      <c r="AD4" s="101">
        <v>1</v>
      </c>
      <c r="AE4" s="401">
        <v>1</v>
      </c>
      <c r="AF4" s="401"/>
      <c r="AG4" s="158">
        <v>38107</v>
      </c>
      <c r="AH4" s="159">
        <v>3</v>
      </c>
      <c r="AI4" s="159">
        <f>SUM(AJ4:AK4)</f>
        <v>3</v>
      </c>
      <c r="AJ4" s="159">
        <v>2</v>
      </c>
      <c r="AK4" s="159">
        <v>1</v>
      </c>
      <c r="AL4" s="159"/>
      <c r="AM4" s="348">
        <v>38470</v>
      </c>
      <c r="AN4" s="349">
        <v>4</v>
      </c>
      <c r="AO4" s="349">
        <v>0</v>
      </c>
      <c r="AQ4" s="97">
        <v>38838</v>
      </c>
      <c r="AR4" s="98">
        <v>4</v>
      </c>
      <c r="AS4" s="98">
        <v>0</v>
      </c>
      <c r="AT4" s="98" t="s">
        <v>3</v>
      </c>
      <c r="AU4" s="98">
        <v>0</v>
      </c>
      <c r="AV4" s="98">
        <v>0</v>
      </c>
      <c r="AX4" s="316">
        <v>39203</v>
      </c>
      <c r="AY4" s="317">
        <v>4</v>
      </c>
      <c r="AZ4" s="317">
        <v>1</v>
      </c>
      <c r="BA4" s="317" t="s">
        <v>3</v>
      </c>
      <c r="BB4" s="317">
        <v>1</v>
      </c>
      <c r="BC4" s="317">
        <v>0</v>
      </c>
      <c r="BD4" s="125"/>
      <c r="BE4" s="316">
        <v>39569</v>
      </c>
      <c r="BF4" s="317">
        <v>4</v>
      </c>
      <c r="BG4" s="317">
        <v>0</v>
      </c>
      <c r="BH4" s="317" t="s">
        <v>3</v>
      </c>
      <c r="BI4" s="317">
        <v>0</v>
      </c>
      <c r="BJ4" s="317">
        <v>0</v>
      </c>
      <c r="BK4" s="125"/>
      <c r="BL4" s="316">
        <v>39937</v>
      </c>
      <c r="BM4" s="317">
        <v>4</v>
      </c>
      <c r="BN4" s="317">
        <v>0</v>
      </c>
      <c r="BO4" s="317" t="s">
        <v>3</v>
      </c>
      <c r="BP4" s="317">
        <v>0</v>
      </c>
      <c r="BQ4" s="317">
        <v>0</v>
      </c>
      <c r="BR4" s="125"/>
      <c r="BS4" s="316">
        <v>40301</v>
      </c>
      <c r="BT4" s="317">
        <v>4</v>
      </c>
      <c r="BU4" s="317">
        <v>0</v>
      </c>
      <c r="BV4" s="317" t="s">
        <v>3</v>
      </c>
      <c r="BW4" s="317">
        <v>0</v>
      </c>
      <c r="BX4" s="317">
        <v>0</v>
      </c>
      <c r="BY4" s="81"/>
      <c r="BZ4" s="316">
        <v>40665</v>
      </c>
      <c r="CA4" s="317">
        <v>4</v>
      </c>
      <c r="CB4" s="317">
        <v>0</v>
      </c>
      <c r="CC4" s="317" t="s">
        <v>3</v>
      </c>
      <c r="CD4" s="317">
        <v>0</v>
      </c>
      <c r="CE4" s="317">
        <v>0</v>
      </c>
      <c r="CF4" s="81"/>
      <c r="CG4" s="316">
        <v>41029</v>
      </c>
      <c r="CH4" s="317">
        <v>4</v>
      </c>
      <c r="CI4" s="317">
        <v>0</v>
      </c>
      <c r="CJ4" s="317" t="s">
        <v>3</v>
      </c>
      <c r="CK4" s="317" t="s">
        <v>3</v>
      </c>
      <c r="CL4" s="317">
        <v>0</v>
      </c>
      <c r="CM4" s="317">
        <v>0</v>
      </c>
      <c r="CN4" s="81"/>
      <c r="CO4" s="316">
        <v>41394</v>
      </c>
      <c r="CP4" s="317">
        <v>4</v>
      </c>
      <c r="CQ4" s="317">
        <v>0</v>
      </c>
      <c r="CR4" s="317" t="s">
        <v>3</v>
      </c>
      <c r="CS4" s="317" t="s">
        <v>3</v>
      </c>
      <c r="CT4" s="317">
        <v>0</v>
      </c>
      <c r="CU4" s="317">
        <v>0</v>
      </c>
      <c r="CW4" s="316">
        <v>41758</v>
      </c>
      <c r="CX4" s="317">
        <v>4</v>
      </c>
      <c r="CY4" s="317">
        <v>0</v>
      </c>
      <c r="CZ4" s="317" t="s">
        <v>3</v>
      </c>
      <c r="DA4" s="317" t="s">
        <v>3</v>
      </c>
      <c r="DB4" s="317">
        <v>0</v>
      </c>
      <c r="DC4" s="317">
        <v>0</v>
      </c>
      <c r="DE4" s="316">
        <v>42122</v>
      </c>
      <c r="DF4" s="317">
        <v>4</v>
      </c>
      <c r="DG4" s="317">
        <v>0</v>
      </c>
      <c r="DH4" s="317" t="s">
        <v>3</v>
      </c>
      <c r="DI4" s="317" t="s">
        <v>3</v>
      </c>
      <c r="DJ4" s="317">
        <v>0</v>
      </c>
      <c r="DK4" s="317">
        <v>0</v>
      </c>
      <c r="DM4" s="316">
        <v>42492</v>
      </c>
      <c r="DN4" s="317">
        <v>4</v>
      </c>
      <c r="DO4" s="317">
        <v>0</v>
      </c>
      <c r="DP4" s="317" t="s">
        <v>3</v>
      </c>
      <c r="DQ4" s="317" t="s">
        <v>3</v>
      </c>
      <c r="DR4" s="317">
        <v>0</v>
      </c>
      <c r="DS4" s="317">
        <v>0</v>
      </c>
      <c r="DU4" s="968">
        <v>42856</v>
      </c>
      <c r="DV4" s="969">
        <v>4</v>
      </c>
      <c r="DW4" s="969">
        <v>0</v>
      </c>
      <c r="DX4" s="969" t="s">
        <v>3</v>
      </c>
      <c r="DY4" s="969" t="s">
        <v>3</v>
      </c>
      <c r="DZ4" s="969">
        <v>0</v>
      </c>
      <c r="EA4" s="969">
        <v>0</v>
      </c>
      <c r="EC4" s="1200">
        <v>43220</v>
      </c>
      <c r="ED4" s="1201">
        <v>4</v>
      </c>
      <c r="EE4" s="1201">
        <v>0</v>
      </c>
      <c r="EF4" s="1201" t="s">
        <v>3</v>
      </c>
      <c r="EG4" s="1201" t="s">
        <v>3</v>
      </c>
      <c r="EH4" s="1201">
        <v>0</v>
      </c>
      <c r="EI4" s="1201">
        <v>0</v>
      </c>
      <c r="EK4" s="1331">
        <v>43584</v>
      </c>
      <c r="EL4" s="1332">
        <v>4</v>
      </c>
      <c r="EM4" s="1332">
        <v>0</v>
      </c>
      <c r="EN4" s="1332" t="s">
        <v>3</v>
      </c>
      <c r="EO4" s="1332" t="s">
        <v>3</v>
      </c>
      <c r="EP4" s="1332">
        <v>0</v>
      </c>
      <c r="EQ4" s="1332">
        <v>0</v>
      </c>
      <c r="ES4" s="1825">
        <v>43955</v>
      </c>
      <c r="ET4" s="1826">
        <v>4</v>
      </c>
      <c r="EU4" s="1826">
        <v>0</v>
      </c>
      <c r="EV4" s="1826" t="s">
        <v>3</v>
      </c>
      <c r="EW4" s="1826" t="s">
        <v>3</v>
      </c>
      <c r="EX4" s="1826">
        <v>0</v>
      </c>
      <c r="EY4" s="1826">
        <v>0</v>
      </c>
      <c r="FA4" s="2211">
        <v>44319</v>
      </c>
      <c r="FB4" s="2212">
        <v>4</v>
      </c>
      <c r="FC4" s="2212">
        <v>0</v>
      </c>
      <c r="FD4" s="2212" t="s">
        <v>3</v>
      </c>
      <c r="FE4" s="2212" t="s">
        <v>3</v>
      </c>
      <c r="FF4" s="2212">
        <v>0</v>
      </c>
      <c r="FG4" s="2212">
        <v>0</v>
      </c>
      <c r="FJ4" s="1320" t="s">
        <v>469</v>
      </c>
    </row>
    <row r="5" spans="1:166" s="70" customFormat="1" ht="15.5" x14ac:dyDescent="0.3">
      <c r="A5" s="128" t="s">
        <v>40</v>
      </c>
      <c r="B5" s="162">
        <v>2</v>
      </c>
      <c r="C5" s="180">
        <f ca="1">SUMIF(AD$4:AD$183,2,AE4:AE126)</f>
        <v>2269</v>
      </c>
      <c r="D5" s="180">
        <f>SUMIF(AH$4:AH$183,2,AI$4:AI$183)</f>
        <v>1257</v>
      </c>
      <c r="E5" s="180">
        <f>SUMIF(AN$4:AN$183,2,AO$4:AO$183)</f>
        <v>3753</v>
      </c>
      <c r="F5" s="180">
        <f>SUMIF(AR$4:AR$183,2,AS$4:AS$183)</f>
        <v>3454</v>
      </c>
      <c r="G5" s="180">
        <f>SUMIF(AY$4:AY$183,2,AZ$4:AZ$183)</f>
        <v>783</v>
      </c>
      <c r="H5" s="180">
        <f>SUMIF(BF$4:BF$183,2,BG$4:BG$183)</f>
        <v>703</v>
      </c>
      <c r="I5" s="180">
        <f>SUMIF(BM$4:BM$183,2,BN$4:BN$183)</f>
        <v>796</v>
      </c>
      <c r="J5" s="180">
        <f>SUMIF(BT$4:BT$183,2,BU$4:BU$183)</f>
        <v>308</v>
      </c>
      <c r="K5" s="180">
        <f>SUMIF(CA$4:CA$183,2,CB$4:CB$183)</f>
        <v>172</v>
      </c>
      <c r="L5" s="180">
        <f>SUMIF(CH$4:CH$183,2,CI$4:CI$183)</f>
        <v>412</v>
      </c>
      <c r="M5" s="180">
        <f>SUMIF(CP$4:CP$183,2,CQ$4:CQ$183)</f>
        <v>924</v>
      </c>
      <c r="N5" s="234">
        <f>SUMIF(CX$4:CX$183,2,CY$4:CY$183)</f>
        <v>344</v>
      </c>
      <c r="O5" s="295">
        <f>SUMIF(DF$4:DF$183,2,DG$4:DG$183)</f>
        <v>352</v>
      </c>
      <c r="P5" s="295">
        <f>SUMIF(DN$4:DN$183,2,DO$4:DO$183)</f>
        <v>138</v>
      </c>
      <c r="Q5" s="294">
        <f>SUMIF(DV$4:DV$183,2,DW$4:DW$183)</f>
        <v>56</v>
      </c>
      <c r="R5" s="294">
        <f>SUMIF(ED$4:ED$192,2,EE$4:EE$192)</f>
        <v>463</v>
      </c>
      <c r="S5" s="294">
        <f>SUMIF(EL$4:EL$195,2,EM$4:EM$195)</f>
        <v>940</v>
      </c>
      <c r="T5" s="294">
        <f>SUMIF(ET$4:ET$195,2,EU$4:EU$195)</f>
        <v>1240</v>
      </c>
      <c r="U5" s="294">
        <f>SUMIF(FB$4:FB$195,2,FC$4:FC$195)</f>
        <v>38</v>
      </c>
      <c r="V5" s="1209" t="s">
        <v>67</v>
      </c>
      <c r="W5" s="251">
        <f t="shared" ref="W5:W7" ca="1" si="4">AVERAGE(C5:T5)</f>
        <v>1020.2222222222222</v>
      </c>
      <c r="Z5" s="1168">
        <v>1</v>
      </c>
      <c r="AA5" s="1168">
        <v>0</v>
      </c>
      <c r="AC5" s="143">
        <v>37747</v>
      </c>
      <c r="AD5" s="101">
        <v>2</v>
      </c>
      <c r="AE5" s="401">
        <v>2</v>
      </c>
      <c r="AF5" s="401"/>
      <c r="AG5" s="158">
        <v>38108</v>
      </c>
      <c r="AH5" s="159">
        <v>1</v>
      </c>
      <c r="AI5" s="159">
        <f t="shared" ref="AI5:AI68" si="5">SUM(AJ5:AK5)</f>
        <v>0</v>
      </c>
      <c r="AJ5" s="159">
        <v>0</v>
      </c>
      <c r="AK5" s="159"/>
      <c r="AL5" s="159"/>
      <c r="AM5" s="348">
        <v>38471</v>
      </c>
      <c r="AN5" s="349">
        <v>3</v>
      </c>
      <c r="AO5" s="349">
        <v>3</v>
      </c>
      <c r="AQ5" s="97">
        <v>38839</v>
      </c>
      <c r="AR5" s="98">
        <v>3</v>
      </c>
      <c r="AS5" s="98">
        <v>2</v>
      </c>
      <c r="AT5" s="98" t="s">
        <v>3</v>
      </c>
      <c r="AU5" s="98">
        <v>2</v>
      </c>
      <c r="AV5" s="98">
        <v>0</v>
      </c>
      <c r="AX5" s="316">
        <v>39204</v>
      </c>
      <c r="AY5" s="317">
        <v>3</v>
      </c>
      <c r="AZ5" s="317">
        <v>0</v>
      </c>
      <c r="BA5" s="317" t="s">
        <v>3</v>
      </c>
      <c r="BB5" s="317">
        <v>0</v>
      </c>
      <c r="BC5" s="317">
        <v>0</v>
      </c>
      <c r="BD5" s="125"/>
      <c r="BE5" s="316">
        <v>39570</v>
      </c>
      <c r="BF5" s="317">
        <v>3</v>
      </c>
      <c r="BG5" s="317">
        <v>0</v>
      </c>
      <c r="BH5" s="317" t="s">
        <v>3</v>
      </c>
      <c r="BI5" s="317">
        <v>0</v>
      </c>
      <c r="BJ5" s="317">
        <v>0</v>
      </c>
      <c r="BK5" s="125"/>
      <c r="BL5" s="316">
        <v>39938</v>
      </c>
      <c r="BM5" s="317">
        <v>3</v>
      </c>
      <c r="BN5" s="317">
        <v>0</v>
      </c>
      <c r="BO5" s="317" t="s">
        <v>3</v>
      </c>
      <c r="BP5" s="317">
        <v>0</v>
      </c>
      <c r="BQ5" s="317">
        <v>0</v>
      </c>
      <c r="BR5" s="125"/>
      <c r="BS5" s="316">
        <v>40302</v>
      </c>
      <c r="BT5" s="317">
        <v>3</v>
      </c>
      <c r="BU5" s="317">
        <v>2</v>
      </c>
      <c r="BV5" s="317" t="s">
        <v>3</v>
      </c>
      <c r="BW5" s="317">
        <v>2</v>
      </c>
      <c r="BX5" s="317">
        <v>0</v>
      </c>
      <c r="BY5" s="81"/>
      <c r="BZ5" s="316">
        <v>40666</v>
      </c>
      <c r="CA5" s="317">
        <v>3</v>
      </c>
      <c r="CB5" s="317">
        <v>0</v>
      </c>
      <c r="CC5" s="317" t="s">
        <v>3</v>
      </c>
      <c r="CD5" s="317">
        <v>0</v>
      </c>
      <c r="CE5" s="317">
        <v>0</v>
      </c>
      <c r="CF5" s="81"/>
      <c r="CG5" s="316">
        <v>41030</v>
      </c>
      <c r="CH5" s="317">
        <v>3</v>
      </c>
      <c r="CI5" s="317">
        <v>0</v>
      </c>
      <c r="CJ5" s="317" t="s">
        <v>3</v>
      </c>
      <c r="CK5" s="317" t="s">
        <v>3</v>
      </c>
      <c r="CL5" s="317">
        <v>0</v>
      </c>
      <c r="CM5" s="317">
        <v>0</v>
      </c>
      <c r="CN5" s="81"/>
      <c r="CO5" s="316">
        <v>41395</v>
      </c>
      <c r="CP5" s="317">
        <v>3</v>
      </c>
      <c r="CQ5" s="317">
        <v>1</v>
      </c>
      <c r="CR5" s="317" t="s">
        <v>3</v>
      </c>
      <c r="CS5" s="317">
        <v>1</v>
      </c>
      <c r="CT5" s="317">
        <v>0</v>
      </c>
      <c r="CU5" s="317">
        <v>0</v>
      </c>
      <c r="CW5" s="316">
        <v>41759</v>
      </c>
      <c r="CX5" s="317">
        <v>3</v>
      </c>
      <c r="CY5" s="317">
        <v>0</v>
      </c>
      <c r="CZ5" s="317" t="s">
        <v>3</v>
      </c>
      <c r="DA5" s="317" t="s">
        <v>3</v>
      </c>
      <c r="DB5" s="317">
        <v>0</v>
      </c>
      <c r="DC5" s="317">
        <v>0</v>
      </c>
      <c r="DE5" s="316">
        <v>42123</v>
      </c>
      <c r="DF5" s="317">
        <v>3</v>
      </c>
      <c r="DG5" s="317">
        <v>1</v>
      </c>
      <c r="DH5" s="317">
        <v>1</v>
      </c>
      <c r="DI5" s="317" t="s">
        <v>3</v>
      </c>
      <c r="DJ5" s="317">
        <v>0</v>
      </c>
      <c r="DK5" s="317">
        <v>0</v>
      </c>
      <c r="DM5" s="316">
        <v>42493</v>
      </c>
      <c r="DN5" s="317">
        <v>3</v>
      </c>
      <c r="DO5" s="317">
        <v>0</v>
      </c>
      <c r="DP5" s="317" t="s">
        <v>3</v>
      </c>
      <c r="DQ5" s="317" t="s">
        <v>3</v>
      </c>
      <c r="DR5" s="317">
        <v>0</v>
      </c>
      <c r="DS5" s="317">
        <v>0</v>
      </c>
      <c r="DU5" s="968">
        <v>42857</v>
      </c>
      <c r="DV5" s="969">
        <v>3</v>
      </c>
      <c r="DW5" s="969">
        <v>1</v>
      </c>
      <c r="DX5" s="969" t="s">
        <v>3</v>
      </c>
      <c r="DY5" s="969">
        <v>1</v>
      </c>
      <c r="DZ5" s="969">
        <v>0</v>
      </c>
      <c r="EA5" s="969">
        <v>0</v>
      </c>
      <c r="EC5" s="1200">
        <v>43221</v>
      </c>
      <c r="ED5" s="1201">
        <v>3</v>
      </c>
      <c r="EE5" s="1201">
        <v>0</v>
      </c>
      <c r="EF5" s="1201" t="s">
        <v>3</v>
      </c>
      <c r="EG5" s="1201" t="s">
        <v>3</v>
      </c>
      <c r="EH5" s="1201">
        <v>0</v>
      </c>
      <c r="EI5" s="1201">
        <v>0</v>
      </c>
      <c r="EK5" s="1331">
        <v>43585</v>
      </c>
      <c r="EL5" s="1332">
        <v>3</v>
      </c>
      <c r="EM5" s="1332">
        <v>0</v>
      </c>
      <c r="EN5" s="1332" t="s">
        <v>3</v>
      </c>
      <c r="EO5" s="1332" t="s">
        <v>3</v>
      </c>
      <c r="EP5" s="1332">
        <v>0</v>
      </c>
      <c r="EQ5" s="1332">
        <v>0</v>
      </c>
      <c r="ES5" s="1825">
        <v>43956</v>
      </c>
      <c r="ET5" s="1826">
        <v>3</v>
      </c>
      <c r="EU5" s="1826">
        <v>0</v>
      </c>
      <c r="EV5" s="1826" t="s">
        <v>3</v>
      </c>
      <c r="EW5" s="1826" t="s">
        <v>3</v>
      </c>
      <c r="EX5" s="1826">
        <v>0</v>
      </c>
      <c r="EY5" s="1826">
        <v>0</v>
      </c>
      <c r="FA5" s="2211">
        <v>44320</v>
      </c>
      <c r="FB5" s="2212">
        <v>3</v>
      </c>
      <c r="FC5" s="2212">
        <v>1</v>
      </c>
      <c r="FD5" s="2212" t="s">
        <v>3</v>
      </c>
      <c r="FE5" s="2212" t="s">
        <v>3</v>
      </c>
      <c r="FF5" s="2212">
        <v>0</v>
      </c>
      <c r="FG5" s="2212">
        <v>1</v>
      </c>
      <c r="FJ5" s="1320" t="s">
        <v>470</v>
      </c>
    </row>
    <row r="6" spans="1:166" s="70" customFormat="1" ht="15.5" x14ac:dyDescent="0.3">
      <c r="A6" s="128" t="s">
        <v>41</v>
      </c>
      <c r="B6" s="162">
        <v>3</v>
      </c>
      <c r="C6" s="180">
        <f ca="1">SUMIF(AD$4:AD$183,3,AE4:AE126)</f>
        <v>761</v>
      </c>
      <c r="D6" s="180">
        <f>SUMIF(AH$4:AH$183,3,AI$4:AI$183)</f>
        <v>1357</v>
      </c>
      <c r="E6" s="180">
        <f>SUMIF(AN$4:AN$183,3,AO$4:AO$183)</f>
        <v>2312</v>
      </c>
      <c r="F6" s="180">
        <f>SUMIF(AR$4:AR$183,3,AS$4:AS$183)</f>
        <v>2031</v>
      </c>
      <c r="G6" s="180">
        <f>SUMIF(AY$4:AY$183,3,AZ$4:AZ$183)</f>
        <v>323</v>
      </c>
      <c r="H6" s="180">
        <f>SUMIF(BF$4:BF$183,3,BG$4:BG$183)</f>
        <v>288</v>
      </c>
      <c r="I6" s="180">
        <f>SUMIF(BM$4:BM$183,3,BN$4:BN$183)</f>
        <v>462</v>
      </c>
      <c r="J6" s="180">
        <f>SUMIF(BT$4:BT$183,3,BU$4:BU$183)</f>
        <v>226</v>
      </c>
      <c r="K6" s="180">
        <f>SUMIF(CA$4:CA$183,3,CB$4:CB$183)</f>
        <v>77</v>
      </c>
      <c r="L6" s="180">
        <f>SUMIF(CH$4:CH$183,3,CI$4:CI$183)</f>
        <v>194</v>
      </c>
      <c r="M6" s="180">
        <f>SUMIF(CP$4:CP$183,3,CQ$4:CQ$183)</f>
        <v>499</v>
      </c>
      <c r="N6" s="234">
        <f>SUMIF(CX$4:CX$183,3,CY$4:CY$183)</f>
        <v>177</v>
      </c>
      <c r="O6" s="295">
        <f>SUMIF(DF$4:DF$183,3,DG$4:DG$183)</f>
        <v>206</v>
      </c>
      <c r="P6" s="295">
        <f>SUMIF(DN$4:DN$183,3,DO$4:DO$183)</f>
        <v>65</v>
      </c>
      <c r="Q6" s="294">
        <f>SUMIF(DV$4:DV$183,3,DW$4:DW$183)</f>
        <v>51</v>
      </c>
      <c r="R6" s="294">
        <f>SUMIF(ED$4:ED$192,3,EE$4:EE$192)</f>
        <v>269</v>
      </c>
      <c r="S6" s="294">
        <f>SUMIF(EL$4:EL$195,3,EM$4:EM$195)</f>
        <v>775</v>
      </c>
      <c r="T6" s="294">
        <f>SUMIF(ET$4:ET$195,3,EU$4:EU$195)</f>
        <v>743</v>
      </c>
      <c r="U6" s="294">
        <f>SUMIF(FB$4:FB$195,3,FC$4:FC$195)</f>
        <v>28</v>
      </c>
      <c r="V6" s="1209" t="s">
        <v>68</v>
      </c>
      <c r="W6" s="251">
        <f t="shared" ca="1" si="4"/>
        <v>600.88888888888891</v>
      </c>
      <c r="Z6" s="1168">
        <v>2</v>
      </c>
      <c r="AA6" s="1168">
        <v>12</v>
      </c>
      <c r="AC6" s="143">
        <v>37748</v>
      </c>
      <c r="AD6" s="101">
        <v>3</v>
      </c>
      <c r="AE6" s="401">
        <v>2</v>
      </c>
      <c r="AF6" s="401"/>
      <c r="AG6" s="158">
        <v>38108</v>
      </c>
      <c r="AH6" s="159">
        <v>2</v>
      </c>
      <c r="AI6" s="159">
        <f t="shared" si="5"/>
        <v>9</v>
      </c>
      <c r="AJ6" s="159">
        <v>9</v>
      </c>
      <c r="AK6" s="159"/>
      <c r="AL6" s="159"/>
      <c r="AM6" s="348">
        <v>38472</v>
      </c>
      <c r="AN6" s="349">
        <v>2</v>
      </c>
      <c r="AO6" s="349">
        <v>4</v>
      </c>
      <c r="AQ6" s="97">
        <v>38840</v>
      </c>
      <c r="AR6" s="98">
        <v>2</v>
      </c>
      <c r="AS6" s="98">
        <v>5</v>
      </c>
      <c r="AT6" s="98">
        <v>2</v>
      </c>
      <c r="AU6" s="98">
        <v>3</v>
      </c>
      <c r="AV6" s="98">
        <v>0</v>
      </c>
      <c r="AX6" s="316">
        <v>39205</v>
      </c>
      <c r="AY6" s="317">
        <v>2</v>
      </c>
      <c r="AZ6" s="317">
        <v>0</v>
      </c>
      <c r="BA6" s="317" t="s">
        <v>3</v>
      </c>
      <c r="BB6" s="317">
        <v>0</v>
      </c>
      <c r="BC6" s="317">
        <v>0</v>
      </c>
      <c r="BD6" s="125"/>
      <c r="BE6" s="316">
        <v>39571</v>
      </c>
      <c r="BF6" s="317">
        <v>2</v>
      </c>
      <c r="BG6" s="317">
        <v>2</v>
      </c>
      <c r="BH6" s="317" t="s">
        <v>3</v>
      </c>
      <c r="BI6" s="317">
        <v>2</v>
      </c>
      <c r="BJ6" s="317">
        <v>0</v>
      </c>
      <c r="BK6" s="125"/>
      <c r="BL6" s="316">
        <v>39939</v>
      </c>
      <c r="BM6" s="317">
        <v>2</v>
      </c>
      <c r="BN6" s="317">
        <v>1</v>
      </c>
      <c r="BO6" s="317" t="s">
        <v>3</v>
      </c>
      <c r="BP6" s="317">
        <v>1</v>
      </c>
      <c r="BQ6" s="317">
        <v>0</v>
      </c>
      <c r="BR6" s="125"/>
      <c r="BS6" s="316">
        <v>40303</v>
      </c>
      <c r="BT6" s="317">
        <v>2</v>
      </c>
      <c r="BU6" s="317">
        <v>3</v>
      </c>
      <c r="BV6" s="317">
        <v>1</v>
      </c>
      <c r="BW6" s="317">
        <v>2</v>
      </c>
      <c r="BX6" s="317">
        <v>0</v>
      </c>
      <c r="BY6" s="81"/>
      <c r="BZ6" s="316">
        <v>40667</v>
      </c>
      <c r="CA6" s="317">
        <v>2</v>
      </c>
      <c r="CB6" s="317">
        <v>1</v>
      </c>
      <c r="CC6" s="317" t="s">
        <v>3</v>
      </c>
      <c r="CD6" s="317">
        <v>1</v>
      </c>
      <c r="CE6" s="317">
        <v>0</v>
      </c>
      <c r="CF6" s="81"/>
      <c r="CG6" s="316">
        <v>41031</v>
      </c>
      <c r="CH6" s="317">
        <v>2</v>
      </c>
      <c r="CI6" s="317">
        <v>0</v>
      </c>
      <c r="CJ6" s="317" t="s">
        <v>3</v>
      </c>
      <c r="CK6" s="317" t="s">
        <v>3</v>
      </c>
      <c r="CL6" s="317">
        <v>0</v>
      </c>
      <c r="CM6" s="317">
        <v>0</v>
      </c>
      <c r="CN6" s="81"/>
      <c r="CO6" s="316">
        <v>41396</v>
      </c>
      <c r="CP6" s="317">
        <v>2</v>
      </c>
      <c r="CQ6" s="317">
        <v>0</v>
      </c>
      <c r="CR6" s="317" t="s">
        <v>3</v>
      </c>
      <c r="CS6" s="317" t="s">
        <v>3</v>
      </c>
      <c r="CT6" s="317">
        <v>0</v>
      </c>
      <c r="CU6" s="317">
        <v>0</v>
      </c>
      <c r="CW6" s="316">
        <v>41760</v>
      </c>
      <c r="CX6" s="317">
        <v>2</v>
      </c>
      <c r="CY6" s="317">
        <v>0</v>
      </c>
      <c r="CZ6" s="317" t="s">
        <v>3</v>
      </c>
      <c r="DA6" s="317" t="s">
        <v>3</v>
      </c>
      <c r="DB6" s="317">
        <v>0</v>
      </c>
      <c r="DC6" s="317">
        <v>0</v>
      </c>
      <c r="DE6" s="316">
        <v>42124</v>
      </c>
      <c r="DF6" s="317">
        <v>2</v>
      </c>
      <c r="DG6" s="317">
        <v>0</v>
      </c>
      <c r="DH6" s="317" t="s">
        <v>3</v>
      </c>
      <c r="DI6" s="317" t="s">
        <v>3</v>
      </c>
      <c r="DJ6" s="317">
        <v>0</v>
      </c>
      <c r="DK6" s="317">
        <v>0</v>
      </c>
      <c r="DM6" s="316">
        <v>42494</v>
      </c>
      <c r="DN6" s="317">
        <v>2</v>
      </c>
      <c r="DO6" s="317">
        <v>1</v>
      </c>
      <c r="DP6" s="317" t="s">
        <v>3</v>
      </c>
      <c r="DQ6" s="317">
        <v>1</v>
      </c>
      <c r="DR6" s="317">
        <v>0</v>
      </c>
      <c r="DS6" s="317">
        <v>0</v>
      </c>
      <c r="DU6" s="968">
        <v>42858</v>
      </c>
      <c r="DV6" s="969">
        <v>2</v>
      </c>
      <c r="DW6" s="969">
        <v>0</v>
      </c>
      <c r="DX6" s="969" t="s">
        <v>3</v>
      </c>
      <c r="DY6" s="969" t="s">
        <v>3</v>
      </c>
      <c r="DZ6" s="969">
        <v>0</v>
      </c>
      <c r="EA6" s="969">
        <v>0</v>
      </c>
      <c r="EC6" s="1200">
        <v>43222</v>
      </c>
      <c r="ED6" s="1201">
        <v>2</v>
      </c>
      <c r="EE6" s="1201">
        <v>4</v>
      </c>
      <c r="EF6" s="1201">
        <v>1</v>
      </c>
      <c r="EG6" s="1201">
        <v>3</v>
      </c>
      <c r="EH6" s="1201">
        <v>0</v>
      </c>
      <c r="EI6" s="1201">
        <v>0</v>
      </c>
      <c r="EK6" s="1331">
        <v>43586</v>
      </c>
      <c r="EL6" s="1332">
        <v>2</v>
      </c>
      <c r="EM6" s="1332">
        <v>1</v>
      </c>
      <c r="EN6" s="1332" t="s">
        <v>3</v>
      </c>
      <c r="EO6" s="1332">
        <v>1</v>
      </c>
      <c r="EP6" s="1332">
        <v>0</v>
      </c>
      <c r="EQ6" s="1332">
        <v>0</v>
      </c>
      <c r="ES6" s="1825">
        <v>43957</v>
      </c>
      <c r="ET6" s="1826">
        <v>2</v>
      </c>
      <c r="EU6" s="1826">
        <v>1</v>
      </c>
      <c r="EV6" s="1826">
        <v>1</v>
      </c>
      <c r="EW6" s="1826" t="s">
        <v>3</v>
      </c>
      <c r="EX6" s="1826">
        <v>0</v>
      </c>
      <c r="EY6" s="1826">
        <v>0</v>
      </c>
      <c r="FA6" s="2211">
        <v>44321</v>
      </c>
      <c r="FB6" s="2212">
        <v>2</v>
      </c>
      <c r="FC6" s="2212">
        <v>4</v>
      </c>
      <c r="FD6" s="2212">
        <v>2</v>
      </c>
      <c r="FE6" s="2212">
        <v>1</v>
      </c>
      <c r="FF6" s="2212">
        <v>1</v>
      </c>
      <c r="FG6" s="2212">
        <v>0</v>
      </c>
      <c r="FJ6" s="1320" t="s">
        <v>471</v>
      </c>
    </row>
    <row r="7" spans="1:166" s="70" customFormat="1" ht="13.5" thickBot="1" x14ac:dyDescent="0.35">
      <c r="A7" s="140" t="s">
        <v>42</v>
      </c>
      <c r="B7" s="163">
        <v>4</v>
      </c>
      <c r="C7" s="240">
        <f ca="1">SUMIF(AD$4:AD$183,4,AE4:AE126)</f>
        <v>0</v>
      </c>
      <c r="D7" s="240">
        <f>SUMIF(AH$4:AH$183,4,AI$4:AI$183)</f>
        <v>172</v>
      </c>
      <c r="E7" s="240">
        <f>SUMIF(AN$4:AN$183,4,AO$4:AO$183)</f>
        <v>421</v>
      </c>
      <c r="F7" s="240">
        <f>SUMIF(AR$4:AR$183,4,AS$4:AS$183)</f>
        <v>418</v>
      </c>
      <c r="G7" s="240">
        <f>SUMIF(AY$4:AY$183,4,AZ$4:AZ$183)</f>
        <v>42</v>
      </c>
      <c r="H7" s="240">
        <f>SUMIF(BF$4:BF$183,4,BG$4:BG$183)</f>
        <v>28</v>
      </c>
      <c r="I7" s="240">
        <f>SUMIF(BM$4:BM$183,4,BN$4:BN$183)</f>
        <v>45</v>
      </c>
      <c r="J7" s="240">
        <f>SUMIF(BT$4:BT$183,4,BU$4:BU$183)</f>
        <v>37</v>
      </c>
      <c r="K7" s="240">
        <f>SUMIF(CA$4:CA$183,4,CB$4:CB$183)</f>
        <v>14</v>
      </c>
      <c r="L7" s="240">
        <f>SUMIF(CH$4:CH$183,4,CI$4:CI$183)</f>
        <v>29</v>
      </c>
      <c r="M7" s="240">
        <f>SUMIF(CP$4:CP$183,4,CQ$4:CQ$183)</f>
        <v>126</v>
      </c>
      <c r="N7" s="241">
        <f>SUMIF(CX$4:CX$183,4,CY$4:CY$183)</f>
        <v>32</v>
      </c>
      <c r="O7" s="296">
        <f>SUMIF(DF$4:DF$183,4,DG$4:DG$183)</f>
        <v>44</v>
      </c>
      <c r="P7" s="296">
        <f>SUMIF(DN$4:DN$183,4,DO$4:DO$183)</f>
        <v>18</v>
      </c>
      <c r="Q7" s="971">
        <f>SUMIF(DV$4:DV$183,4,DW$4:DW$183)</f>
        <v>19</v>
      </c>
      <c r="R7" s="294">
        <f>SUMIF(ED$4:ED$192,4,EE$4:EE$192)</f>
        <v>77</v>
      </c>
      <c r="S7" s="294">
        <f>SUMIF(EL$4:EL$195,4,EM$4:EM$195)</f>
        <v>219</v>
      </c>
      <c r="T7" s="294">
        <f>SUMIF(ET$4:ET$195,4,EU$4:EU$195)</f>
        <v>126</v>
      </c>
      <c r="U7" s="971">
        <f>SUMIF(FB$4:FB$195,4,FC$4:FC$195)</f>
        <v>6</v>
      </c>
      <c r="V7" s="1210" t="s">
        <v>65</v>
      </c>
      <c r="W7" s="251">
        <f t="shared" ca="1" si="4"/>
        <v>103.72222222222223</v>
      </c>
      <c r="Z7" s="1168">
        <v>3</v>
      </c>
      <c r="AA7" s="1168">
        <v>0</v>
      </c>
      <c r="AC7" s="143">
        <v>37750</v>
      </c>
      <c r="AD7" s="101">
        <v>1</v>
      </c>
      <c r="AE7" s="401">
        <v>1</v>
      </c>
      <c r="AF7" s="401"/>
      <c r="AG7" s="158">
        <v>38110</v>
      </c>
      <c r="AH7" s="159">
        <v>3</v>
      </c>
      <c r="AI7" s="159">
        <f t="shared" si="5"/>
        <v>10</v>
      </c>
      <c r="AJ7" s="159">
        <v>10</v>
      </c>
      <c r="AK7" s="159"/>
      <c r="AL7" s="159"/>
      <c r="AM7" s="348">
        <v>38472</v>
      </c>
      <c r="AN7" s="349">
        <v>1</v>
      </c>
      <c r="AO7" s="349">
        <v>2</v>
      </c>
      <c r="AQ7" s="97">
        <v>38840</v>
      </c>
      <c r="AR7" s="98">
        <v>1</v>
      </c>
      <c r="AS7" s="98">
        <v>2</v>
      </c>
      <c r="AT7" s="98">
        <v>1</v>
      </c>
      <c r="AU7" s="98">
        <v>1</v>
      </c>
      <c r="AV7" s="98">
        <v>0</v>
      </c>
      <c r="AX7" s="316">
        <v>39205</v>
      </c>
      <c r="AY7" s="317">
        <v>1</v>
      </c>
      <c r="AZ7" s="317">
        <v>1</v>
      </c>
      <c r="BA7" s="317" t="s">
        <v>3</v>
      </c>
      <c r="BB7" s="317">
        <v>1</v>
      </c>
      <c r="BC7" s="317">
        <v>0</v>
      </c>
      <c r="BD7" s="125"/>
      <c r="BE7" s="316">
        <v>39571</v>
      </c>
      <c r="BF7" s="317">
        <v>1</v>
      </c>
      <c r="BG7" s="317">
        <v>0</v>
      </c>
      <c r="BH7" s="317" t="s">
        <v>3</v>
      </c>
      <c r="BI7" s="317">
        <v>0</v>
      </c>
      <c r="BJ7" s="317">
        <v>0</v>
      </c>
      <c r="BK7" s="125"/>
      <c r="BL7" s="316">
        <v>39939</v>
      </c>
      <c r="BM7" s="317">
        <v>1</v>
      </c>
      <c r="BN7" s="317">
        <v>1</v>
      </c>
      <c r="BO7" s="317" t="s">
        <v>3</v>
      </c>
      <c r="BP7" s="317">
        <v>0</v>
      </c>
      <c r="BQ7" s="317">
        <v>1</v>
      </c>
      <c r="BR7" s="125"/>
      <c r="BS7" s="316">
        <v>40303</v>
      </c>
      <c r="BT7" s="317">
        <v>1</v>
      </c>
      <c r="BU7" s="317">
        <v>1</v>
      </c>
      <c r="BV7" s="317" t="s">
        <v>3</v>
      </c>
      <c r="BW7" s="317">
        <v>1</v>
      </c>
      <c r="BX7" s="317">
        <v>0</v>
      </c>
      <c r="BY7" s="81"/>
      <c r="BZ7" s="316">
        <v>40667</v>
      </c>
      <c r="CA7" s="317">
        <v>1</v>
      </c>
      <c r="CB7" s="317">
        <v>0</v>
      </c>
      <c r="CC7" s="317" t="s">
        <v>3</v>
      </c>
      <c r="CD7" s="317">
        <v>0</v>
      </c>
      <c r="CE7" s="317">
        <v>0</v>
      </c>
      <c r="CF7" s="81"/>
      <c r="CG7" s="316">
        <v>41031</v>
      </c>
      <c r="CH7" s="317">
        <v>1</v>
      </c>
      <c r="CI7" s="317">
        <v>2</v>
      </c>
      <c r="CJ7" s="317">
        <v>2</v>
      </c>
      <c r="CK7" s="317" t="s">
        <v>3</v>
      </c>
      <c r="CL7" s="317">
        <v>0</v>
      </c>
      <c r="CM7" s="317">
        <v>0</v>
      </c>
      <c r="CN7" s="81"/>
      <c r="CO7" s="316">
        <v>41396</v>
      </c>
      <c r="CP7" s="317">
        <v>1</v>
      </c>
      <c r="CQ7" s="317">
        <v>2</v>
      </c>
      <c r="CR7" s="317" t="s">
        <v>3</v>
      </c>
      <c r="CS7" s="317">
        <v>2</v>
      </c>
      <c r="CT7" s="317">
        <v>0</v>
      </c>
      <c r="CU7" s="317">
        <v>0</v>
      </c>
      <c r="CW7" s="316">
        <v>41760</v>
      </c>
      <c r="CX7" s="317">
        <v>1</v>
      </c>
      <c r="CY7" s="317">
        <v>0</v>
      </c>
      <c r="CZ7" s="317" t="s">
        <v>3</v>
      </c>
      <c r="DA7" s="317" t="s">
        <v>3</v>
      </c>
      <c r="DB7" s="317">
        <v>0</v>
      </c>
      <c r="DC7" s="317">
        <v>0</v>
      </c>
      <c r="DE7" s="316">
        <v>42124</v>
      </c>
      <c r="DF7" s="317">
        <v>1</v>
      </c>
      <c r="DG7" s="317">
        <v>0</v>
      </c>
      <c r="DH7" s="317" t="s">
        <v>3</v>
      </c>
      <c r="DI7" s="317" t="s">
        <v>3</v>
      </c>
      <c r="DJ7" s="317">
        <v>0</v>
      </c>
      <c r="DK7" s="317">
        <v>0</v>
      </c>
      <c r="DM7" s="316">
        <v>42494</v>
      </c>
      <c r="DN7" s="317">
        <v>1</v>
      </c>
      <c r="DO7" s="317">
        <v>1</v>
      </c>
      <c r="DP7" s="317" t="s">
        <v>3</v>
      </c>
      <c r="DQ7" s="317">
        <v>1</v>
      </c>
      <c r="DR7" s="317">
        <v>0</v>
      </c>
      <c r="DS7" s="317">
        <v>0</v>
      </c>
      <c r="DU7" s="968">
        <v>42858</v>
      </c>
      <c r="DV7" s="969">
        <v>1</v>
      </c>
      <c r="DW7" s="969">
        <v>0</v>
      </c>
      <c r="DX7" s="969" t="s">
        <v>3</v>
      </c>
      <c r="DY7" s="969" t="s">
        <v>3</v>
      </c>
      <c r="DZ7" s="969">
        <v>0</v>
      </c>
      <c r="EA7" s="969">
        <v>0</v>
      </c>
      <c r="EC7" s="1200">
        <v>43222</v>
      </c>
      <c r="ED7" s="1201">
        <v>1</v>
      </c>
      <c r="EE7" s="1201">
        <v>0</v>
      </c>
      <c r="EF7" s="1201" t="s">
        <v>3</v>
      </c>
      <c r="EG7" s="1201" t="s">
        <v>3</v>
      </c>
      <c r="EH7" s="1201">
        <v>0</v>
      </c>
      <c r="EI7" s="1201">
        <v>0</v>
      </c>
      <c r="EK7" s="1331">
        <v>43586</v>
      </c>
      <c r="EL7" s="1332">
        <v>1</v>
      </c>
      <c r="EM7" s="1332">
        <v>0</v>
      </c>
      <c r="EN7" s="1332" t="s">
        <v>3</v>
      </c>
      <c r="EO7" s="1332" t="s">
        <v>3</v>
      </c>
      <c r="EP7" s="1332">
        <v>0</v>
      </c>
      <c r="EQ7" s="1332">
        <v>0</v>
      </c>
      <c r="ES7" s="1825">
        <v>43957</v>
      </c>
      <c r="ET7" s="1826">
        <v>1</v>
      </c>
      <c r="EU7" s="1826">
        <v>1</v>
      </c>
      <c r="EV7" s="1826" t="s">
        <v>3</v>
      </c>
      <c r="EW7" s="1826" t="s">
        <v>3</v>
      </c>
      <c r="EX7" s="1826">
        <v>0</v>
      </c>
      <c r="EY7" s="1826">
        <v>1</v>
      </c>
      <c r="FA7" s="2211">
        <v>44321</v>
      </c>
      <c r="FB7" s="2212">
        <v>1</v>
      </c>
      <c r="FC7" s="2212">
        <v>3</v>
      </c>
      <c r="FD7" s="2212">
        <v>1</v>
      </c>
      <c r="FE7" s="2212">
        <v>1</v>
      </c>
      <c r="FF7" s="2212">
        <v>1</v>
      </c>
      <c r="FG7" s="2212">
        <v>0</v>
      </c>
    </row>
    <row r="8" spans="1:166" s="70" customFormat="1" ht="13" thickBot="1" x14ac:dyDescent="0.3">
      <c r="A8" s="141" t="s">
        <v>46</v>
      </c>
      <c r="B8" s="239"/>
      <c r="C8" s="242">
        <f t="shared" ref="C8:N8" ca="1" si="6">SUM(C4:C7)</f>
        <v>4518</v>
      </c>
      <c r="D8" s="243">
        <f t="shared" si="6"/>
        <v>3280</v>
      </c>
      <c r="E8" s="243">
        <f t="shared" si="6"/>
        <v>8771</v>
      </c>
      <c r="F8" s="243">
        <f t="shared" si="6"/>
        <v>7698</v>
      </c>
      <c r="G8" s="243">
        <f t="shared" si="6"/>
        <v>1581</v>
      </c>
      <c r="H8" s="243">
        <f t="shared" si="6"/>
        <v>1409</v>
      </c>
      <c r="I8" s="243">
        <f t="shared" si="6"/>
        <v>1904</v>
      </c>
      <c r="J8" s="243">
        <f t="shared" si="6"/>
        <v>908</v>
      </c>
      <c r="K8" s="243">
        <f t="shared" si="6"/>
        <v>430</v>
      </c>
      <c r="L8" s="243">
        <f t="shared" si="6"/>
        <v>1348</v>
      </c>
      <c r="M8" s="244">
        <f t="shared" si="6"/>
        <v>3219</v>
      </c>
      <c r="N8" s="245">
        <f t="shared" si="6"/>
        <v>1389</v>
      </c>
      <c r="O8" s="245">
        <f t="shared" ref="O8:U8" si="7">SUM(O4:O7)</f>
        <v>1194</v>
      </c>
      <c r="P8" s="245">
        <f t="shared" si="7"/>
        <v>297</v>
      </c>
      <c r="Q8" s="245">
        <f t="shared" si="7"/>
        <v>143</v>
      </c>
      <c r="R8" s="245">
        <f t="shared" si="7"/>
        <v>1126</v>
      </c>
      <c r="S8" s="245">
        <f t="shared" si="7"/>
        <v>3026</v>
      </c>
      <c r="T8" s="1888">
        <f t="shared" si="7"/>
        <v>3678</v>
      </c>
      <c r="U8" s="2188">
        <f t="shared" si="7"/>
        <v>102</v>
      </c>
      <c r="V8" s="1211" t="s">
        <v>446</v>
      </c>
      <c r="W8" s="144">
        <f ca="1">AVERAGE(C8:T8)</f>
        <v>2551.0555555555557</v>
      </c>
      <c r="Z8" s="1168">
        <v>4</v>
      </c>
      <c r="AA8" s="1168">
        <v>0</v>
      </c>
      <c r="AC8" s="143">
        <v>37750</v>
      </c>
      <c r="AD8" s="101">
        <v>2</v>
      </c>
      <c r="AE8" s="401">
        <v>7</v>
      </c>
      <c r="AF8" s="401"/>
      <c r="AG8" s="158">
        <v>38111</v>
      </c>
      <c r="AH8" s="159">
        <v>1</v>
      </c>
      <c r="AI8" s="159">
        <f t="shared" si="5"/>
        <v>1</v>
      </c>
      <c r="AJ8" s="159">
        <v>1</v>
      </c>
      <c r="AK8" s="159"/>
      <c r="AL8" s="159"/>
      <c r="AM8" s="348">
        <v>38473</v>
      </c>
      <c r="AN8" s="349">
        <v>4</v>
      </c>
      <c r="AO8" s="349">
        <v>1</v>
      </c>
      <c r="AQ8" s="97">
        <v>38841</v>
      </c>
      <c r="AR8" s="98">
        <v>4</v>
      </c>
      <c r="AS8" s="98">
        <v>6</v>
      </c>
      <c r="AT8" s="98" t="s">
        <v>3</v>
      </c>
      <c r="AU8" s="98">
        <v>6</v>
      </c>
      <c r="AV8" s="98">
        <v>0</v>
      </c>
      <c r="AX8" s="316">
        <v>39206</v>
      </c>
      <c r="AY8" s="317">
        <v>4</v>
      </c>
      <c r="AZ8" s="317">
        <v>0</v>
      </c>
      <c r="BA8" s="317" t="s">
        <v>3</v>
      </c>
      <c r="BB8" s="317">
        <v>0</v>
      </c>
      <c r="BC8" s="317">
        <v>0</v>
      </c>
      <c r="BD8" s="125"/>
      <c r="BE8" s="316">
        <v>39572</v>
      </c>
      <c r="BF8" s="317">
        <v>4</v>
      </c>
      <c r="BG8" s="317">
        <v>0</v>
      </c>
      <c r="BH8" s="317" t="s">
        <v>3</v>
      </c>
      <c r="BI8" s="317">
        <v>0</v>
      </c>
      <c r="BJ8" s="317">
        <v>0</v>
      </c>
      <c r="BK8" s="125"/>
      <c r="BL8" s="316">
        <v>39940</v>
      </c>
      <c r="BM8" s="317">
        <v>4</v>
      </c>
      <c r="BN8" s="317">
        <v>0</v>
      </c>
      <c r="BO8" s="317" t="s">
        <v>3</v>
      </c>
      <c r="BP8" s="317">
        <v>0</v>
      </c>
      <c r="BQ8" s="317">
        <v>0</v>
      </c>
      <c r="BR8" s="124"/>
      <c r="BS8" s="316">
        <v>40304</v>
      </c>
      <c r="BT8" s="317">
        <v>4</v>
      </c>
      <c r="BU8" s="317">
        <v>0</v>
      </c>
      <c r="BV8" s="317" t="s">
        <v>3</v>
      </c>
      <c r="BW8" s="317">
        <v>0</v>
      </c>
      <c r="BX8" s="317">
        <v>0</v>
      </c>
      <c r="BY8" s="81"/>
      <c r="BZ8" s="316">
        <v>40668</v>
      </c>
      <c r="CA8" s="317">
        <v>4</v>
      </c>
      <c r="CB8" s="317">
        <v>0</v>
      </c>
      <c r="CC8" s="317" t="s">
        <v>3</v>
      </c>
      <c r="CD8" s="317">
        <v>0</v>
      </c>
      <c r="CE8" s="317">
        <v>0</v>
      </c>
      <c r="CF8" s="81"/>
      <c r="CG8" s="316">
        <v>41032</v>
      </c>
      <c r="CH8" s="317">
        <v>4</v>
      </c>
      <c r="CI8" s="317">
        <v>0</v>
      </c>
      <c r="CJ8" s="317" t="s">
        <v>3</v>
      </c>
      <c r="CK8" s="317" t="s">
        <v>3</v>
      </c>
      <c r="CL8" s="317">
        <v>0</v>
      </c>
      <c r="CM8" s="317">
        <v>0</v>
      </c>
      <c r="CN8" s="81"/>
      <c r="CO8" s="316">
        <v>41397</v>
      </c>
      <c r="CP8" s="317">
        <v>4</v>
      </c>
      <c r="CQ8" s="317">
        <v>0</v>
      </c>
      <c r="CR8" s="317" t="s">
        <v>3</v>
      </c>
      <c r="CS8" s="317" t="s">
        <v>3</v>
      </c>
      <c r="CT8" s="317">
        <v>0</v>
      </c>
      <c r="CU8" s="317">
        <v>0</v>
      </c>
      <c r="CW8" s="316">
        <v>41761</v>
      </c>
      <c r="CX8" s="317">
        <v>4</v>
      </c>
      <c r="CY8" s="317">
        <v>0</v>
      </c>
      <c r="CZ8" s="317" t="s">
        <v>3</v>
      </c>
      <c r="DA8" s="317" t="s">
        <v>3</v>
      </c>
      <c r="DB8" s="317">
        <v>0</v>
      </c>
      <c r="DC8" s="317">
        <v>0</v>
      </c>
      <c r="DE8" s="316">
        <v>42125</v>
      </c>
      <c r="DF8" s="317">
        <v>4</v>
      </c>
      <c r="DG8" s="317">
        <v>0</v>
      </c>
      <c r="DH8" s="317" t="s">
        <v>3</v>
      </c>
      <c r="DI8" s="317" t="s">
        <v>3</v>
      </c>
      <c r="DJ8" s="317">
        <v>0</v>
      </c>
      <c r="DK8" s="317">
        <v>0</v>
      </c>
      <c r="DM8" s="316">
        <v>42495</v>
      </c>
      <c r="DN8" s="317">
        <v>4</v>
      </c>
      <c r="DO8" s="317">
        <v>1</v>
      </c>
      <c r="DP8" s="317" t="s">
        <v>3</v>
      </c>
      <c r="DQ8" s="317">
        <v>1</v>
      </c>
      <c r="DR8" s="317">
        <v>0</v>
      </c>
      <c r="DS8" s="317">
        <v>0</v>
      </c>
      <c r="DU8" s="968">
        <v>42859</v>
      </c>
      <c r="DV8" s="969">
        <v>4</v>
      </c>
      <c r="DW8" s="969">
        <v>0</v>
      </c>
      <c r="DX8" s="969" t="s">
        <v>3</v>
      </c>
      <c r="DY8" s="969" t="s">
        <v>3</v>
      </c>
      <c r="DZ8" s="969">
        <v>0</v>
      </c>
      <c r="EA8" s="969">
        <v>0</v>
      </c>
      <c r="EC8" s="1200">
        <v>43223</v>
      </c>
      <c r="ED8" s="1201">
        <v>4</v>
      </c>
      <c r="EE8" s="1201">
        <v>0</v>
      </c>
      <c r="EF8" s="1201" t="s">
        <v>3</v>
      </c>
      <c r="EG8" s="1201" t="s">
        <v>3</v>
      </c>
      <c r="EH8" s="1201">
        <v>0</v>
      </c>
      <c r="EI8" s="1201">
        <v>0</v>
      </c>
      <c r="EK8" s="1331">
        <v>43587</v>
      </c>
      <c r="EL8" s="1332">
        <v>4</v>
      </c>
      <c r="EM8" s="1332">
        <v>1</v>
      </c>
      <c r="EN8" s="1332" t="s">
        <v>3</v>
      </c>
      <c r="EO8" s="1332">
        <v>1</v>
      </c>
      <c r="EP8" s="1332">
        <v>0</v>
      </c>
      <c r="EQ8" s="1332">
        <v>0</v>
      </c>
      <c r="ES8" s="1825">
        <v>43958</v>
      </c>
      <c r="ET8" s="1826">
        <v>4</v>
      </c>
      <c r="EU8" s="1826">
        <v>0</v>
      </c>
      <c r="EV8" s="1826" t="s">
        <v>3</v>
      </c>
      <c r="EW8" s="1826" t="s">
        <v>3</v>
      </c>
      <c r="EX8" s="1826">
        <v>0</v>
      </c>
      <c r="EY8" s="1826">
        <v>0</v>
      </c>
      <c r="FA8" s="2211">
        <v>44322</v>
      </c>
      <c r="FB8" s="2212">
        <v>4</v>
      </c>
      <c r="FC8" s="2212">
        <v>1</v>
      </c>
      <c r="FD8" s="2212" t="s">
        <v>3</v>
      </c>
      <c r="FE8" s="2212">
        <v>1</v>
      </c>
      <c r="FF8" s="2212">
        <v>0</v>
      </c>
      <c r="FG8" s="2212">
        <v>0</v>
      </c>
    </row>
    <row r="9" spans="1:166" s="70" customFormat="1" x14ac:dyDescent="0.25">
      <c r="B9" s="81"/>
      <c r="C9" s="81"/>
      <c r="D9" s="81"/>
      <c r="F9" s="81"/>
      <c r="G9" s="81"/>
      <c r="H9" s="81"/>
      <c r="I9" s="81"/>
      <c r="J9" s="81"/>
      <c r="K9" s="81"/>
      <c r="L9" s="81"/>
      <c r="M9" s="81"/>
      <c r="N9" s="126"/>
      <c r="O9" s="126"/>
      <c r="P9" s="126"/>
      <c r="Q9" s="126"/>
      <c r="R9" s="126"/>
      <c r="S9" s="126"/>
      <c r="T9" s="126"/>
      <c r="U9" s="126"/>
      <c r="V9" s="126"/>
      <c r="W9" s="81"/>
      <c r="AC9" s="143">
        <v>37751</v>
      </c>
      <c r="AD9" s="101">
        <v>3</v>
      </c>
      <c r="AE9" s="401">
        <v>2</v>
      </c>
      <c r="AF9" s="401"/>
      <c r="AG9" s="158">
        <v>38111</v>
      </c>
      <c r="AH9" s="159">
        <v>2</v>
      </c>
      <c r="AI9" s="159">
        <f t="shared" si="5"/>
        <v>2</v>
      </c>
      <c r="AJ9" s="159">
        <v>2</v>
      </c>
      <c r="AK9" s="159"/>
      <c r="AL9" s="159"/>
      <c r="AM9" s="348">
        <v>38474</v>
      </c>
      <c r="AN9" s="349">
        <v>3</v>
      </c>
      <c r="AO9" s="349">
        <v>2</v>
      </c>
      <c r="AQ9" s="97">
        <v>38842</v>
      </c>
      <c r="AR9" s="98">
        <v>3</v>
      </c>
      <c r="AS9" s="98">
        <v>7</v>
      </c>
      <c r="AT9" s="98">
        <v>1</v>
      </c>
      <c r="AU9" s="98">
        <v>6</v>
      </c>
      <c r="AV9" s="98">
        <v>0</v>
      </c>
      <c r="AX9" s="316">
        <v>39207</v>
      </c>
      <c r="AY9" s="317">
        <v>3</v>
      </c>
      <c r="AZ9" s="317">
        <v>2</v>
      </c>
      <c r="BA9" s="317" t="s">
        <v>3</v>
      </c>
      <c r="BB9" s="317">
        <v>2</v>
      </c>
      <c r="BC9" s="317">
        <v>0</v>
      </c>
      <c r="BD9" s="125"/>
      <c r="BE9" s="316">
        <v>39573</v>
      </c>
      <c r="BF9" s="317">
        <v>3</v>
      </c>
      <c r="BG9" s="317">
        <v>0</v>
      </c>
      <c r="BH9" s="317" t="s">
        <v>3</v>
      </c>
      <c r="BI9" s="317">
        <v>0</v>
      </c>
      <c r="BJ9" s="317">
        <v>0</v>
      </c>
      <c r="BK9" s="125"/>
      <c r="BL9" s="316">
        <v>39941</v>
      </c>
      <c r="BM9" s="317">
        <v>3</v>
      </c>
      <c r="BN9" s="317">
        <v>1</v>
      </c>
      <c r="BO9" s="317" t="s">
        <v>3</v>
      </c>
      <c r="BP9" s="317">
        <v>1</v>
      </c>
      <c r="BQ9" s="317">
        <v>0</v>
      </c>
      <c r="BR9" s="124"/>
      <c r="BS9" s="316">
        <v>40305</v>
      </c>
      <c r="BT9" s="317">
        <v>3</v>
      </c>
      <c r="BU9" s="317">
        <v>2</v>
      </c>
      <c r="BV9" s="317" t="s">
        <v>3</v>
      </c>
      <c r="BW9" s="317">
        <v>2</v>
      </c>
      <c r="BX9" s="317">
        <v>0</v>
      </c>
      <c r="BY9" s="81"/>
      <c r="BZ9" s="316">
        <v>40669</v>
      </c>
      <c r="CA9" s="317">
        <v>3</v>
      </c>
      <c r="CB9" s="317">
        <v>2</v>
      </c>
      <c r="CC9" s="317">
        <v>1</v>
      </c>
      <c r="CD9" s="317">
        <v>1</v>
      </c>
      <c r="CE9" s="317">
        <v>0</v>
      </c>
      <c r="CF9" s="81"/>
      <c r="CG9" s="316">
        <v>41033</v>
      </c>
      <c r="CH9" s="317">
        <v>3</v>
      </c>
      <c r="CI9" s="317">
        <v>0</v>
      </c>
      <c r="CJ9" s="317" t="s">
        <v>3</v>
      </c>
      <c r="CK9" s="317" t="s">
        <v>3</v>
      </c>
      <c r="CL9" s="317">
        <v>0</v>
      </c>
      <c r="CM9" s="317">
        <v>0</v>
      </c>
      <c r="CN9" s="81"/>
      <c r="CO9" s="316">
        <v>41398</v>
      </c>
      <c r="CP9" s="317">
        <v>3</v>
      </c>
      <c r="CQ9" s="317">
        <v>1</v>
      </c>
      <c r="CR9" s="317" t="s">
        <v>3</v>
      </c>
      <c r="CS9" s="317">
        <v>1</v>
      </c>
      <c r="CT9" s="317">
        <v>0</v>
      </c>
      <c r="CU9" s="317">
        <v>0</v>
      </c>
      <c r="CW9" s="316">
        <v>41762</v>
      </c>
      <c r="CX9" s="317">
        <v>3</v>
      </c>
      <c r="CY9" s="317">
        <v>0</v>
      </c>
      <c r="CZ9" s="317" t="s">
        <v>3</v>
      </c>
      <c r="DA9" s="317" t="s">
        <v>3</v>
      </c>
      <c r="DB9" s="317">
        <v>0</v>
      </c>
      <c r="DC9" s="317">
        <v>0</v>
      </c>
      <c r="DE9" s="316">
        <v>42126</v>
      </c>
      <c r="DF9" s="317">
        <v>3</v>
      </c>
      <c r="DG9" s="317">
        <v>0</v>
      </c>
      <c r="DH9" s="317" t="s">
        <v>3</v>
      </c>
      <c r="DI9" s="317" t="s">
        <v>3</v>
      </c>
      <c r="DJ9" s="317">
        <v>0</v>
      </c>
      <c r="DK9" s="317">
        <v>0</v>
      </c>
      <c r="DM9" s="316">
        <v>42496</v>
      </c>
      <c r="DN9" s="317">
        <v>3</v>
      </c>
      <c r="DO9" s="317">
        <v>0</v>
      </c>
      <c r="DP9" s="317" t="s">
        <v>3</v>
      </c>
      <c r="DQ9" s="317" t="s">
        <v>3</v>
      </c>
      <c r="DR9" s="317">
        <v>0</v>
      </c>
      <c r="DS9" s="317">
        <v>0</v>
      </c>
      <c r="DU9" s="968">
        <v>42860</v>
      </c>
      <c r="DV9" s="969">
        <v>3</v>
      </c>
      <c r="DW9" s="969">
        <v>0</v>
      </c>
      <c r="DX9" s="969" t="s">
        <v>3</v>
      </c>
      <c r="DY9" s="969" t="s">
        <v>3</v>
      </c>
      <c r="DZ9" s="969">
        <v>0</v>
      </c>
      <c r="EA9" s="969">
        <v>0</v>
      </c>
      <c r="EC9" s="1200">
        <v>43224</v>
      </c>
      <c r="ED9" s="1201">
        <v>3</v>
      </c>
      <c r="EE9" s="1201">
        <v>0</v>
      </c>
      <c r="EF9" s="1201" t="s">
        <v>3</v>
      </c>
      <c r="EG9" s="1201" t="s">
        <v>3</v>
      </c>
      <c r="EH9" s="1201">
        <v>0</v>
      </c>
      <c r="EI9" s="1201">
        <v>0</v>
      </c>
      <c r="EK9" s="1331">
        <v>43588</v>
      </c>
      <c r="EL9" s="1332">
        <v>3</v>
      </c>
      <c r="EM9" s="1332">
        <v>2</v>
      </c>
      <c r="EN9" s="1332">
        <v>1</v>
      </c>
      <c r="EO9" s="1332">
        <v>1</v>
      </c>
      <c r="EP9" s="1332">
        <v>0</v>
      </c>
      <c r="EQ9" s="1332">
        <v>0</v>
      </c>
      <c r="ES9" s="1825">
        <v>43959</v>
      </c>
      <c r="ET9" s="1826">
        <v>3</v>
      </c>
      <c r="EU9" s="1826">
        <v>0</v>
      </c>
      <c r="EV9" s="1826" t="s">
        <v>3</v>
      </c>
      <c r="EW9" s="1826" t="s">
        <v>3</v>
      </c>
      <c r="EX9" s="1826">
        <v>0</v>
      </c>
      <c r="EY9" s="1826">
        <v>0</v>
      </c>
      <c r="FA9" s="2211">
        <v>44323</v>
      </c>
      <c r="FB9" s="2212">
        <v>3</v>
      </c>
      <c r="FC9" s="2212">
        <v>5</v>
      </c>
      <c r="FD9" s="2212">
        <v>3</v>
      </c>
      <c r="FE9" s="2212">
        <v>1</v>
      </c>
      <c r="FF9" s="2212">
        <v>0</v>
      </c>
      <c r="FG9" s="2212">
        <v>1</v>
      </c>
    </row>
    <row r="10" spans="1:166" s="70" customFormat="1" ht="13.5" thickBot="1" x14ac:dyDescent="0.35">
      <c r="A10" s="161" t="s">
        <v>45</v>
      </c>
      <c r="B10" s="246"/>
      <c r="C10" s="246"/>
      <c r="D10" s="246"/>
      <c r="E10" s="246"/>
      <c r="F10" s="246"/>
      <c r="G10" s="246"/>
      <c r="H10" s="246"/>
      <c r="I10" s="246"/>
      <c r="J10" s="246"/>
      <c r="K10" s="246"/>
      <c r="L10" s="246"/>
      <c r="M10" s="246"/>
      <c r="N10" s="246"/>
      <c r="O10" s="246"/>
      <c r="P10" s="246"/>
      <c r="Q10" s="246"/>
      <c r="R10" s="246"/>
      <c r="S10" s="246"/>
      <c r="T10" s="246"/>
      <c r="U10" s="246"/>
      <c r="V10" s="246"/>
      <c r="W10" s="181" t="s">
        <v>52</v>
      </c>
      <c r="X10" s="915"/>
      <c r="AC10" s="143">
        <v>37753</v>
      </c>
      <c r="AD10" s="101">
        <v>1</v>
      </c>
      <c r="AE10" s="401">
        <v>8</v>
      </c>
      <c r="AF10" s="401"/>
      <c r="AG10" s="158">
        <v>38113</v>
      </c>
      <c r="AH10" s="159">
        <v>3</v>
      </c>
      <c r="AI10" s="159">
        <f t="shared" si="5"/>
        <v>0</v>
      </c>
      <c r="AJ10" s="159">
        <v>0</v>
      </c>
      <c r="AK10" s="159"/>
      <c r="AL10" s="159"/>
      <c r="AM10" s="348">
        <v>38475</v>
      </c>
      <c r="AN10" s="349">
        <v>2</v>
      </c>
      <c r="AO10" s="349">
        <v>4</v>
      </c>
      <c r="AQ10" s="97">
        <v>38843</v>
      </c>
      <c r="AR10" s="98">
        <v>2</v>
      </c>
      <c r="AS10" s="98">
        <v>7</v>
      </c>
      <c r="AT10" s="98" t="s">
        <v>3</v>
      </c>
      <c r="AU10" s="98">
        <v>7</v>
      </c>
      <c r="AV10" s="98">
        <v>0</v>
      </c>
      <c r="AX10" s="316">
        <v>39208</v>
      </c>
      <c r="AY10" s="317">
        <v>2</v>
      </c>
      <c r="AZ10" s="317">
        <v>2</v>
      </c>
      <c r="BA10" s="317" t="s">
        <v>3</v>
      </c>
      <c r="BB10" s="317">
        <v>2</v>
      </c>
      <c r="BC10" s="317">
        <v>0</v>
      </c>
      <c r="BD10" s="125"/>
      <c r="BE10" s="316">
        <v>39574</v>
      </c>
      <c r="BF10" s="317">
        <v>2</v>
      </c>
      <c r="BG10" s="317">
        <v>5</v>
      </c>
      <c r="BH10" s="317" t="s">
        <v>3</v>
      </c>
      <c r="BI10" s="317">
        <v>5</v>
      </c>
      <c r="BJ10" s="317">
        <v>0</v>
      </c>
      <c r="BK10" s="125"/>
      <c r="BL10" s="316">
        <v>39942</v>
      </c>
      <c r="BM10" s="317">
        <v>2</v>
      </c>
      <c r="BN10" s="317">
        <v>0</v>
      </c>
      <c r="BO10" s="317" t="s">
        <v>3</v>
      </c>
      <c r="BP10" s="317">
        <v>0</v>
      </c>
      <c r="BQ10" s="317">
        <v>0</v>
      </c>
      <c r="BR10" s="124"/>
      <c r="BS10" s="316">
        <v>40306</v>
      </c>
      <c r="BT10" s="317">
        <v>2</v>
      </c>
      <c r="BU10" s="317">
        <v>1</v>
      </c>
      <c r="BV10" s="317">
        <v>1</v>
      </c>
      <c r="BW10" s="317">
        <v>0</v>
      </c>
      <c r="BX10" s="317">
        <v>0</v>
      </c>
      <c r="BY10" s="81"/>
      <c r="BZ10" s="316">
        <v>40670</v>
      </c>
      <c r="CA10" s="317">
        <v>2</v>
      </c>
      <c r="CB10" s="317">
        <v>0</v>
      </c>
      <c r="CC10" s="317" t="s">
        <v>3</v>
      </c>
      <c r="CD10" s="317">
        <v>0</v>
      </c>
      <c r="CE10" s="317">
        <v>0</v>
      </c>
      <c r="CF10" s="81"/>
      <c r="CG10" s="316">
        <v>41034</v>
      </c>
      <c r="CH10" s="317">
        <v>2</v>
      </c>
      <c r="CI10" s="317">
        <v>0</v>
      </c>
      <c r="CJ10" s="317" t="s">
        <v>3</v>
      </c>
      <c r="CK10" s="317" t="s">
        <v>3</v>
      </c>
      <c r="CL10" s="317">
        <v>0</v>
      </c>
      <c r="CM10" s="317">
        <v>0</v>
      </c>
      <c r="CN10" s="81"/>
      <c r="CO10" s="316">
        <v>41399</v>
      </c>
      <c r="CP10" s="317">
        <v>2</v>
      </c>
      <c r="CQ10" s="317">
        <v>0</v>
      </c>
      <c r="CR10" s="317" t="s">
        <v>3</v>
      </c>
      <c r="CS10" s="317" t="s">
        <v>3</v>
      </c>
      <c r="CT10" s="317">
        <v>0</v>
      </c>
      <c r="CU10" s="317">
        <v>0</v>
      </c>
      <c r="CW10" s="316">
        <v>41763</v>
      </c>
      <c r="CX10" s="317">
        <v>2</v>
      </c>
      <c r="CY10" s="317">
        <v>0</v>
      </c>
      <c r="CZ10" s="317" t="s">
        <v>3</v>
      </c>
      <c r="DA10" s="317" t="s">
        <v>3</v>
      </c>
      <c r="DB10" s="317">
        <v>0</v>
      </c>
      <c r="DC10" s="317">
        <v>0</v>
      </c>
      <c r="DE10" s="316">
        <v>42127</v>
      </c>
      <c r="DF10" s="317">
        <v>2</v>
      </c>
      <c r="DG10" s="317">
        <v>0</v>
      </c>
      <c r="DH10" s="317" t="s">
        <v>3</v>
      </c>
      <c r="DI10" s="317" t="s">
        <v>3</v>
      </c>
      <c r="DJ10" s="317">
        <v>0</v>
      </c>
      <c r="DK10" s="317">
        <v>0</v>
      </c>
      <c r="DM10" s="316">
        <v>42497</v>
      </c>
      <c r="DN10" s="317">
        <v>2</v>
      </c>
      <c r="DO10" s="317">
        <v>1</v>
      </c>
      <c r="DP10" s="317" t="s">
        <v>3</v>
      </c>
      <c r="DQ10" s="317">
        <v>1</v>
      </c>
      <c r="DR10" s="317">
        <v>0</v>
      </c>
      <c r="DS10" s="317">
        <v>0</v>
      </c>
      <c r="DU10" s="968">
        <v>42861</v>
      </c>
      <c r="DV10" s="969">
        <v>2</v>
      </c>
      <c r="DW10" s="969">
        <v>0</v>
      </c>
      <c r="DX10" s="969" t="s">
        <v>3</v>
      </c>
      <c r="DY10" s="969" t="s">
        <v>3</v>
      </c>
      <c r="DZ10" s="969">
        <v>0</v>
      </c>
      <c r="EA10" s="969">
        <v>0</v>
      </c>
      <c r="EC10" s="1200">
        <v>43225</v>
      </c>
      <c r="ED10" s="1201">
        <v>2</v>
      </c>
      <c r="EE10" s="1201">
        <v>1</v>
      </c>
      <c r="EF10" s="1201">
        <v>1</v>
      </c>
      <c r="EG10" s="1201" t="s">
        <v>3</v>
      </c>
      <c r="EH10" s="1201">
        <v>0</v>
      </c>
      <c r="EI10" s="1201">
        <v>0</v>
      </c>
      <c r="EK10" s="1331">
        <v>43589</v>
      </c>
      <c r="EL10" s="1332">
        <v>2</v>
      </c>
      <c r="EM10" s="1332">
        <v>1</v>
      </c>
      <c r="EN10" s="1332" t="s">
        <v>3</v>
      </c>
      <c r="EO10" s="1332" t="s">
        <v>3</v>
      </c>
      <c r="EP10" s="1332">
        <v>1</v>
      </c>
      <c r="EQ10" s="1332">
        <v>0</v>
      </c>
      <c r="ES10" s="1825">
        <v>43960</v>
      </c>
      <c r="ET10" s="1826">
        <v>2</v>
      </c>
      <c r="EU10" s="1826">
        <v>2</v>
      </c>
      <c r="EV10" s="1826" t="s">
        <v>3</v>
      </c>
      <c r="EW10" s="1826">
        <v>1</v>
      </c>
      <c r="EX10" s="1826">
        <v>0</v>
      </c>
      <c r="EY10" s="1826">
        <v>1</v>
      </c>
      <c r="FA10" s="2211">
        <v>44324</v>
      </c>
      <c r="FB10" s="2212">
        <v>2</v>
      </c>
      <c r="FC10" s="2212">
        <v>3</v>
      </c>
      <c r="FD10" s="2212">
        <v>1</v>
      </c>
      <c r="FE10" s="2212">
        <v>2</v>
      </c>
      <c r="FF10" s="2212">
        <v>0</v>
      </c>
      <c r="FG10" s="2212">
        <v>0</v>
      </c>
    </row>
    <row r="11" spans="1:166" s="70" customFormat="1" ht="13.5" thickBot="1" x14ac:dyDescent="0.35">
      <c r="A11" s="255" t="s">
        <v>44</v>
      </c>
      <c r="B11" s="259" t="s">
        <v>43</v>
      </c>
      <c r="C11" s="230">
        <v>2003</v>
      </c>
      <c r="D11" s="230">
        <v>2004</v>
      </c>
      <c r="E11" s="230">
        <v>2005</v>
      </c>
      <c r="F11" s="230">
        <v>2006</v>
      </c>
      <c r="G11" s="230">
        <v>2007</v>
      </c>
      <c r="H11" s="230">
        <v>2008</v>
      </c>
      <c r="I11" s="230">
        <v>2009</v>
      </c>
      <c r="J11" s="230">
        <v>2010</v>
      </c>
      <c r="K11" s="230">
        <v>2011</v>
      </c>
      <c r="L11" s="230">
        <v>2012</v>
      </c>
      <c r="M11" s="230">
        <v>2013</v>
      </c>
      <c r="N11" s="230">
        <v>2014</v>
      </c>
      <c r="O11" s="297">
        <v>2015</v>
      </c>
      <c r="P11" s="230">
        <v>2016</v>
      </c>
      <c r="Q11" s="352">
        <v>2017</v>
      </c>
      <c r="R11" s="230">
        <v>2018</v>
      </c>
      <c r="S11" s="1347">
        <v>2019</v>
      </c>
      <c r="T11" s="1887">
        <v>2020</v>
      </c>
      <c r="U11" s="1344">
        <v>2021</v>
      </c>
      <c r="V11" s="252" t="s">
        <v>43</v>
      </c>
      <c r="W11" s="254" t="s">
        <v>618</v>
      </c>
      <c r="AC11" s="143">
        <v>37753</v>
      </c>
      <c r="AD11" s="101">
        <v>2</v>
      </c>
      <c r="AE11" s="401">
        <v>17</v>
      </c>
      <c r="AF11" s="401"/>
      <c r="AG11" s="158">
        <v>38114</v>
      </c>
      <c r="AH11" s="159">
        <v>1</v>
      </c>
      <c r="AI11" s="159">
        <f t="shared" si="5"/>
        <v>1</v>
      </c>
      <c r="AJ11" s="159">
        <v>1</v>
      </c>
      <c r="AK11" s="159"/>
      <c r="AL11" s="159"/>
      <c r="AM11" s="348">
        <v>38475</v>
      </c>
      <c r="AN11" s="349">
        <v>1</v>
      </c>
      <c r="AO11" s="349">
        <v>2</v>
      </c>
      <c r="AQ11" s="97">
        <v>38843</v>
      </c>
      <c r="AR11" s="98">
        <v>1</v>
      </c>
      <c r="AS11" s="98">
        <v>2</v>
      </c>
      <c r="AT11" s="98">
        <v>1</v>
      </c>
      <c r="AU11" s="98">
        <v>1</v>
      </c>
      <c r="AV11" s="98">
        <v>0</v>
      </c>
      <c r="AX11" s="316">
        <v>39208</v>
      </c>
      <c r="AY11" s="317">
        <v>1</v>
      </c>
      <c r="AZ11" s="317">
        <v>0</v>
      </c>
      <c r="BA11" s="317" t="s">
        <v>3</v>
      </c>
      <c r="BB11" s="317">
        <v>0</v>
      </c>
      <c r="BC11" s="317">
        <v>0</v>
      </c>
      <c r="BD11" s="125"/>
      <c r="BE11" s="316">
        <v>39574</v>
      </c>
      <c r="BF11" s="317">
        <v>1</v>
      </c>
      <c r="BG11" s="317">
        <v>0</v>
      </c>
      <c r="BH11" s="317" t="s">
        <v>3</v>
      </c>
      <c r="BI11" s="317">
        <v>0</v>
      </c>
      <c r="BJ11" s="317">
        <v>0</v>
      </c>
      <c r="BK11" s="125"/>
      <c r="BL11" s="316">
        <v>39942</v>
      </c>
      <c r="BM11" s="317">
        <v>1</v>
      </c>
      <c r="BN11" s="317">
        <v>1</v>
      </c>
      <c r="BO11" s="317" t="s">
        <v>3</v>
      </c>
      <c r="BP11" s="317">
        <v>1</v>
      </c>
      <c r="BQ11" s="317">
        <v>0</v>
      </c>
      <c r="BR11" s="124"/>
      <c r="BS11" s="316">
        <v>40306</v>
      </c>
      <c r="BT11" s="317">
        <v>1</v>
      </c>
      <c r="BU11" s="317">
        <v>1</v>
      </c>
      <c r="BV11" s="317" t="s">
        <v>3</v>
      </c>
      <c r="BW11" s="317">
        <v>1</v>
      </c>
      <c r="BX11" s="317">
        <v>0</v>
      </c>
      <c r="BY11" s="81"/>
      <c r="BZ11" s="316">
        <v>40670</v>
      </c>
      <c r="CA11" s="317">
        <v>1</v>
      </c>
      <c r="CB11" s="317">
        <v>1</v>
      </c>
      <c r="CC11" s="317">
        <v>1</v>
      </c>
      <c r="CD11" s="317">
        <v>0</v>
      </c>
      <c r="CE11" s="317">
        <v>0</v>
      </c>
      <c r="CF11" s="81"/>
      <c r="CG11" s="316">
        <v>41034</v>
      </c>
      <c r="CH11" s="317">
        <v>1</v>
      </c>
      <c r="CI11" s="317">
        <v>1</v>
      </c>
      <c r="CJ11" s="317">
        <v>1</v>
      </c>
      <c r="CK11" s="317" t="s">
        <v>3</v>
      </c>
      <c r="CL11" s="317">
        <v>0</v>
      </c>
      <c r="CM11" s="317">
        <v>0</v>
      </c>
      <c r="CN11" s="81"/>
      <c r="CO11" s="316">
        <v>41399</v>
      </c>
      <c r="CP11" s="317">
        <v>1</v>
      </c>
      <c r="CQ11" s="317">
        <v>0</v>
      </c>
      <c r="CR11" s="317" t="s">
        <v>3</v>
      </c>
      <c r="CS11" s="317" t="s">
        <v>3</v>
      </c>
      <c r="CT11" s="317">
        <v>0</v>
      </c>
      <c r="CU11" s="317">
        <v>0</v>
      </c>
      <c r="CW11" s="316">
        <v>41763</v>
      </c>
      <c r="CX11" s="317">
        <v>1</v>
      </c>
      <c r="CY11" s="317">
        <v>0</v>
      </c>
      <c r="CZ11" s="317" t="s">
        <v>3</v>
      </c>
      <c r="DA11" s="317" t="s">
        <v>3</v>
      </c>
      <c r="DB11" s="317">
        <v>0</v>
      </c>
      <c r="DC11" s="317">
        <v>0</v>
      </c>
      <c r="DE11" s="316">
        <v>42127</v>
      </c>
      <c r="DF11" s="317">
        <v>1</v>
      </c>
      <c r="DG11" s="317">
        <v>0</v>
      </c>
      <c r="DH11" s="317" t="s">
        <v>3</v>
      </c>
      <c r="DI11" s="317" t="s">
        <v>3</v>
      </c>
      <c r="DJ11" s="317">
        <v>0</v>
      </c>
      <c r="DK11" s="317">
        <v>0</v>
      </c>
      <c r="DM11" s="316">
        <v>42497</v>
      </c>
      <c r="DN11" s="317">
        <v>1</v>
      </c>
      <c r="DO11" s="317">
        <v>0</v>
      </c>
      <c r="DP11" s="317" t="s">
        <v>3</v>
      </c>
      <c r="DQ11" s="317" t="s">
        <v>3</v>
      </c>
      <c r="DR11" s="317">
        <v>0</v>
      </c>
      <c r="DS11" s="317">
        <v>0</v>
      </c>
      <c r="DU11" s="968">
        <v>42861</v>
      </c>
      <c r="DV11" s="969">
        <v>1</v>
      </c>
      <c r="DW11" s="969">
        <v>1</v>
      </c>
      <c r="DX11" s="969" t="s">
        <v>3</v>
      </c>
      <c r="DY11" s="969">
        <v>1</v>
      </c>
      <c r="DZ11" s="969">
        <v>0</v>
      </c>
      <c r="EA11" s="969">
        <v>0</v>
      </c>
      <c r="EC11" s="1200">
        <v>43225</v>
      </c>
      <c r="ED11" s="1201">
        <v>1</v>
      </c>
      <c r="EE11" s="1201">
        <v>0</v>
      </c>
      <c r="EF11" s="1201" t="s">
        <v>3</v>
      </c>
      <c r="EG11" s="1201" t="s">
        <v>3</v>
      </c>
      <c r="EH11" s="1201">
        <v>0</v>
      </c>
      <c r="EI11" s="1201">
        <v>0</v>
      </c>
      <c r="EK11" s="1331">
        <v>43589</v>
      </c>
      <c r="EL11" s="1332">
        <v>1</v>
      </c>
      <c r="EM11" s="1332">
        <v>0</v>
      </c>
      <c r="EN11" s="1332" t="s">
        <v>3</v>
      </c>
      <c r="EO11" s="1332" t="s">
        <v>3</v>
      </c>
      <c r="EP11" s="1332">
        <v>0</v>
      </c>
      <c r="EQ11" s="1332">
        <v>0</v>
      </c>
      <c r="ES11" s="1825">
        <v>43960</v>
      </c>
      <c r="ET11" s="1826">
        <v>1</v>
      </c>
      <c r="EU11" s="1826">
        <v>3</v>
      </c>
      <c r="EV11" s="1826" t="s">
        <v>3</v>
      </c>
      <c r="EW11" s="1826">
        <v>1</v>
      </c>
      <c r="EX11" s="1826">
        <v>1</v>
      </c>
      <c r="EY11" s="1826">
        <v>1</v>
      </c>
      <c r="FA11" s="2211">
        <v>44324</v>
      </c>
      <c r="FB11" s="2212">
        <v>1</v>
      </c>
      <c r="FC11" s="2212">
        <v>2</v>
      </c>
      <c r="FD11" s="2212">
        <v>1</v>
      </c>
      <c r="FE11" s="2212">
        <v>1</v>
      </c>
      <c r="FF11" s="2212">
        <v>0</v>
      </c>
      <c r="FG11" s="2212">
        <v>0</v>
      </c>
    </row>
    <row r="12" spans="1:166" s="70" customFormat="1" ht="13" x14ac:dyDescent="0.3">
      <c r="A12" s="128" t="s">
        <v>39</v>
      </c>
      <c r="B12" s="248">
        <v>1</v>
      </c>
      <c r="C12" s="256">
        <f t="shared" ref="C12:M12" ca="1" si="8">C4/C$8</f>
        <v>0.3293492695883134</v>
      </c>
      <c r="D12" s="256">
        <f t="shared" si="8"/>
        <v>0.15060975609756097</v>
      </c>
      <c r="E12" s="256">
        <f t="shared" si="8"/>
        <v>0.2605176148671759</v>
      </c>
      <c r="F12" s="256">
        <f t="shared" si="8"/>
        <v>0.23317744868797091</v>
      </c>
      <c r="G12" s="256">
        <f t="shared" si="8"/>
        <v>0.27387729285262491</v>
      </c>
      <c r="H12" s="256">
        <f t="shared" si="8"/>
        <v>0.27679205110007099</v>
      </c>
      <c r="I12" s="256">
        <f t="shared" si="8"/>
        <v>0.31565126050420167</v>
      </c>
      <c r="J12" s="256">
        <f t="shared" si="8"/>
        <v>0.3711453744493392</v>
      </c>
      <c r="K12" s="256">
        <f t="shared" si="8"/>
        <v>0.38837209302325582</v>
      </c>
      <c r="L12" s="256">
        <f t="shared" si="8"/>
        <v>0.52893175074183973</v>
      </c>
      <c r="M12" s="256">
        <f t="shared" si="8"/>
        <v>0.51879465672569125</v>
      </c>
      <c r="N12" s="257">
        <f t="shared" ref="N12:O15" si="9">N4/N$8</f>
        <v>0.60187185025197987</v>
      </c>
      <c r="O12" s="257">
        <f t="shared" si="9"/>
        <v>0.49581239530988275</v>
      </c>
      <c r="P12" s="257">
        <f t="shared" ref="P12:Q15" si="10">P4/P$8</f>
        <v>0.25589225589225589</v>
      </c>
      <c r="Q12" s="257">
        <f t="shared" si="10"/>
        <v>0.11888111888111888</v>
      </c>
      <c r="R12" s="257">
        <f t="shared" ref="R12:S12" si="11">R4/R$8</f>
        <v>0.28152753108348133</v>
      </c>
      <c r="S12" s="257">
        <f t="shared" si="11"/>
        <v>0.36087243886318571</v>
      </c>
      <c r="T12" s="257">
        <f t="shared" ref="T12:U12" si="12">T4/T$8</f>
        <v>0.42659053833605221</v>
      </c>
      <c r="U12" s="257">
        <f t="shared" si="12"/>
        <v>0.29411764705882354</v>
      </c>
      <c r="V12" s="1208" t="s">
        <v>66</v>
      </c>
      <c r="W12" s="258">
        <f ca="1">AVERAGE(C12:T12)</f>
        <v>0.3438148165142223</v>
      </c>
      <c r="AC12" s="143">
        <v>37754</v>
      </c>
      <c r="AD12" s="101">
        <v>3</v>
      </c>
      <c r="AE12" s="401">
        <v>2</v>
      </c>
      <c r="AF12" s="401"/>
      <c r="AG12" s="158">
        <v>38114</v>
      </c>
      <c r="AH12" s="159">
        <v>2</v>
      </c>
      <c r="AI12" s="159">
        <f t="shared" si="5"/>
        <v>1</v>
      </c>
      <c r="AJ12" s="159">
        <v>1</v>
      </c>
      <c r="AK12" s="159"/>
      <c r="AL12" s="159"/>
      <c r="AM12" s="348">
        <v>38476</v>
      </c>
      <c r="AN12" s="349">
        <v>4</v>
      </c>
      <c r="AO12" s="349">
        <v>1</v>
      </c>
      <c r="AQ12" s="97">
        <v>38844</v>
      </c>
      <c r="AR12" s="98">
        <v>4</v>
      </c>
      <c r="AS12" s="98">
        <v>0</v>
      </c>
      <c r="AT12" s="98" t="s">
        <v>3</v>
      </c>
      <c r="AU12" s="98">
        <v>0</v>
      </c>
      <c r="AV12" s="98">
        <v>0</v>
      </c>
      <c r="AX12" s="316">
        <v>39209</v>
      </c>
      <c r="AY12" s="317">
        <v>4</v>
      </c>
      <c r="AZ12" s="317">
        <v>0</v>
      </c>
      <c r="BA12" s="317" t="s">
        <v>3</v>
      </c>
      <c r="BB12" s="317">
        <v>0</v>
      </c>
      <c r="BC12" s="317">
        <v>0</v>
      </c>
      <c r="BD12" s="125"/>
      <c r="BE12" s="316">
        <v>39575</v>
      </c>
      <c r="BF12" s="317">
        <v>4</v>
      </c>
      <c r="BG12" s="317">
        <v>1</v>
      </c>
      <c r="BH12" s="317" t="s">
        <v>3</v>
      </c>
      <c r="BI12" s="317">
        <v>1</v>
      </c>
      <c r="BJ12" s="317">
        <v>0</v>
      </c>
      <c r="BK12" s="125"/>
      <c r="BL12" s="316">
        <v>39943</v>
      </c>
      <c r="BM12" s="317">
        <v>4</v>
      </c>
      <c r="BN12" s="317">
        <v>0</v>
      </c>
      <c r="BO12" s="317" t="s">
        <v>3</v>
      </c>
      <c r="BP12" s="317">
        <v>0</v>
      </c>
      <c r="BQ12" s="317">
        <v>0</v>
      </c>
      <c r="BR12" s="124"/>
      <c r="BS12" s="316">
        <v>40307</v>
      </c>
      <c r="BT12" s="317">
        <v>4</v>
      </c>
      <c r="BU12" s="317">
        <v>0</v>
      </c>
      <c r="BV12" s="317" t="s">
        <v>3</v>
      </c>
      <c r="BW12" s="317">
        <v>0</v>
      </c>
      <c r="BX12" s="317">
        <v>0</v>
      </c>
      <c r="BY12" s="81"/>
      <c r="BZ12" s="316">
        <v>40671</v>
      </c>
      <c r="CA12" s="317">
        <v>4</v>
      </c>
      <c r="CB12" s="317">
        <v>0</v>
      </c>
      <c r="CC12" s="317" t="s">
        <v>3</v>
      </c>
      <c r="CD12" s="317">
        <v>0</v>
      </c>
      <c r="CE12" s="317">
        <v>0</v>
      </c>
      <c r="CF12" s="81"/>
      <c r="CG12" s="316">
        <v>41035</v>
      </c>
      <c r="CH12" s="317">
        <v>4</v>
      </c>
      <c r="CI12" s="317">
        <v>0</v>
      </c>
      <c r="CJ12" s="317" t="s">
        <v>3</v>
      </c>
      <c r="CK12" s="317" t="s">
        <v>3</v>
      </c>
      <c r="CL12" s="317">
        <v>0</v>
      </c>
      <c r="CM12" s="317">
        <v>0</v>
      </c>
      <c r="CN12" s="81"/>
      <c r="CO12" s="316">
        <v>41400</v>
      </c>
      <c r="CP12" s="317">
        <v>4</v>
      </c>
      <c r="CQ12" s="317">
        <v>0</v>
      </c>
      <c r="CR12" s="317" t="s">
        <v>3</v>
      </c>
      <c r="CS12" s="317" t="s">
        <v>3</v>
      </c>
      <c r="CT12" s="317">
        <v>0</v>
      </c>
      <c r="CU12" s="317">
        <v>0</v>
      </c>
      <c r="CW12" s="316">
        <v>41764</v>
      </c>
      <c r="CX12" s="317">
        <v>4</v>
      </c>
      <c r="CY12" s="317">
        <v>0</v>
      </c>
      <c r="CZ12" s="317" t="s">
        <v>3</v>
      </c>
      <c r="DA12" s="317" t="s">
        <v>3</v>
      </c>
      <c r="DB12" s="317">
        <v>0</v>
      </c>
      <c r="DC12" s="317">
        <v>0</v>
      </c>
      <c r="DE12" s="316">
        <v>42128</v>
      </c>
      <c r="DF12" s="317">
        <v>4</v>
      </c>
      <c r="DG12" s="317">
        <v>0</v>
      </c>
      <c r="DH12" s="317" t="s">
        <v>3</v>
      </c>
      <c r="DI12" s="317" t="s">
        <v>3</v>
      </c>
      <c r="DJ12" s="317">
        <v>0</v>
      </c>
      <c r="DK12" s="317">
        <v>0</v>
      </c>
      <c r="DM12" s="316">
        <v>42498</v>
      </c>
      <c r="DN12" s="317">
        <v>4</v>
      </c>
      <c r="DO12" s="317">
        <v>0</v>
      </c>
      <c r="DP12" s="317" t="s">
        <v>3</v>
      </c>
      <c r="DQ12" s="317" t="s">
        <v>3</v>
      </c>
      <c r="DR12" s="317">
        <v>0</v>
      </c>
      <c r="DS12" s="317">
        <v>0</v>
      </c>
      <c r="DU12" s="968">
        <v>42862</v>
      </c>
      <c r="DV12" s="969">
        <v>4</v>
      </c>
      <c r="DW12" s="969">
        <v>0</v>
      </c>
      <c r="DX12" s="969" t="s">
        <v>3</v>
      </c>
      <c r="DY12" s="969" t="s">
        <v>3</v>
      </c>
      <c r="DZ12" s="969">
        <v>0</v>
      </c>
      <c r="EA12" s="969">
        <v>0</v>
      </c>
      <c r="EC12" s="1200">
        <v>43226</v>
      </c>
      <c r="ED12" s="1201">
        <v>4</v>
      </c>
      <c r="EE12" s="1201">
        <v>0</v>
      </c>
      <c r="EF12" s="1201" t="s">
        <v>3</v>
      </c>
      <c r="EG12" s="1201" t="s">
        <v>3</v>
      </c>
      <c r="EH12" s="1201">
        <v>0</v>
      </c>
      <c r="EI12" s="1201">
        <v>0</v>
      </c>
      <c r="EK12" s="1331">
        <v>43590</v>
      </c>
      <c r="EL12" s="1332">
        <v>4</v>
      </c>
      <c r="EM12" s="1332">
        <v>1</v>
      </c>
      <c r="EN12" s="1332" t="s">
        <v>3</v>
      </c>
      <c r="EO12" s="1332">
        <v>1</v>
      </c>
      <c r="EP12" s="1332">
        <v>0</v>
      </c>
      <c r="EQ12" s="1332">
        <v>0</v>
      </c>
      <c r="ES12" s="1825">
        <v>43961</v>
      </c>
      <c r="ET12" s="1826">
        <v>4</v>
      </c>
      <c r="EU12" s="1826">
        <v>1</v>
      </c>
      <c r="EV12" s="1826" t="s">
        <v>3</v>
      </c>
      <c r="EW12" s="1826" t="s">
        <v>3</v>
      </c>
      <c r="EX12" s="1826">
        <v>1</v>
      </c>
      <c r="EY12" s="1826">
        <v>0</v>
      </c>
      <c r="FA12" s="2211">
        <v>44325</v>
      </c>
      <c r="FB12" s="2212">
        <v>4</v>
      </c>
      <c r="FC12" s="2212">
        <v>0</v>
      </c>
      <c r="FD12" s="2212" t="s">
        <v>3</v>
      </c>
      <c r="FE12" s="2212" t="s">
        <v>3</v>
      </c>
      <c r="FF12" s="2212">
        <v>0</v>
      </c>
      <c r="FG12" s="2212">
        <v>0</v>
      </c>
    </row>
    <row r="13" spans="1:166" s="70" customFormat="1" ht="13" x14ac:dyDescent="0.3">
      <c r="A13" s="128" t="s">
        <v>40</v>
      </c>
      <c r="B13" s="162">
        <v>2</v>
      </c>
      <c r="C13" s="139">
        <f t="shared" ref="C13:M13" ca="1" si="13">C5/C$8</f>
        <v>0.50221336874723332</v>
      </c>
      <c r="D13" s="139">
        <f t="shared" si="13"/>
        <v>0.38323170731707318</v>
      </c>
      <c r="E13" s="139">
        <f t="shared" si="13"/>
        <v>0.42788735605974232</v>
      </c>
      <c r="F13" s="139">
        <f t="shared" si="13"/>
        <v>0.44868797090153284</v>
      </c>
      <c r="G13" s="139">
        <f t="shared" si="13"/>
        <v>0.49525616698292219</v>
      </c>
      <c r="H13" s="139">
        <f t="shared" si="13"/>
        <v>0.49893541518807666</v>
      </c>
      <c r="I13" s="139">
        <f t="shared" si="13"/>
        <v>0.41806722689075632</v>
      </c>
      <c r="J13" s="139">
        <f t="shared" si="13"/>
        <v>0.33920704845814981</v>
      </c>
      <c r="K13" s="139">
        <f t="shared" si="13"/>
        <v>0.4</v>
      </c>
      <c r="L13" s="139">
        <f t="shared" si="13"/>
        <v>0.3056379821958457</v>
      </c>
      <c r="M13" s="139">
        <f t="shared" si="13"/>
        <v>0.2870456663560112</v>
      </c>
      <c r="N13" s="235">
        <f t="shared" si="9"/>
        <v>0.24766018718502519</v>
      </c>
      <c r="O13" s="235">
        <f t="shared" si="9"/>
        <v>0.29480737018425462</v>
      </c>
      <c r="P13" s="235">
        <f t="shared" si="10"/>
        <v>0.46464646464646464</v>
      </c>
      <c r="Q13" s="235">
        <f t="shared" si="10"/>
        <v>0.39160839160839161</v>
      </c>
      <c r="R13" s="235">
        <f t="shared" ref="R13:S13" si="14">R5/R$8</f>
        <v>0.41119005328596803</v>
      </c>
      <c r="S13" s="235">
        <f t="shared" si="14"/>
        <v>0.31064111037673497</v>
      </c>
      <c r="T13" s="235">
        <f t="shared" ref="T13:U13" si="15">T5/T$8</f>
        <v>0.33713974986405654</v>
      </c>
      <c r="U13" s="235">
        <f t="shared" si="15"/>
        <v>0.37254901960784315</v>
      </c>
      <c r="V13" s="1209" t="s">
        <v>67</v>
      </c>
      <c r="W13" s="258">
        <f t="shared" ref="W13:W15" ca="1" si="16">AVERAGE(C13:T13)</f>
        <v>0.38688129090267992</v>
      </c>
      <c r="AC13" s="143">
        <v>37756</v>
      </c>
      <c r="AD13" s="101">
        <v>1</v>
      </c>
      <c r="AE13" s="401">
        <v>0</v>
      </c>
      <c r="AF13" s="401"/>
      <c r="AG13" s="158">
        <v>38116</v>
      </c>
      <c r="AH13" s="159">
        <v>3</v>
      </c>
      <c r="AI13" s="159">
        <f t="shared" si="5"/>
        <v>2</v>
      </c>
      <c r="AJ13" s="159">
        <v>2</v>
      </c>
      <c r="AK13" s="159"/>
      <c r="AL13" s="159"/>
      <c r="AM13" s="348">
        <v>38477</v>
      </c>
      <c r="AN13" s="349">
        <v>3</v>
      </c>
      <c r="AO13" s="349">
        <v>2</v>
      </c>
      <c r="AQ13" s="97">
        <v>38845</v>
      </c>
      <c r="AR13" s="98">
        <v>3</v>
      </c>
      <c r="AS13" s="98">
        <v>3</v>
      </c>
      <c r="AT13" s="98" t="s">
        <v>3</v>
      </c>
      <c r="AU13" s="98">
        <v>3</v>
      </c>
      <c r="AV13" s="98">
        <v>0</v>
      </c>
      <c r="AX13" s="316">
        <v>39210</v>
      </c>
      <c r="AY13" s="317">
        <v>3</v>
      </c>
      <c r="AZ13" s="317">
        <v>3</v>
      </c>
      <c r="BA13" s="317" t="s">
        <v>3</v>
      </c>
      <c r="BB13" s="317">
        <v>3</v>
      </c>
      <c r="BC13" s="317">
        <v>0</v>
      </c>
      <c r="BD13" s="125"/>
      <c r="BE13" s="316">
        <v>39576</v>
      </c>
      <c r="BF13" s="317">
        <v>3</v>
      </c>
      <c r="BG13" s="317">
        <v>0</v>
      </c>
      <c r="BH13" s="317" t="s">
        <v>3</v>
      </c>
      <c r="BI13" s="317">
        <v>0</v>
      </c>
      <c r="BJ13" s="317">
        <v>0</v>
      </c>
      <c r="BK13" s="125"/>
      <c r="BL13" s="316">
        <v>39944</v>
      </c>
      <c r="BM13" s="317">
        <v>3</v>
      </c>
      <c r="BN13" s="317">
        <v>1</v>
      </c>
      <c r="BO13" s="317" t="s">
        <v>3</v>
      </c>
      <c r="BP13" s="317">
        <v>1</v>
      </c>
      <c r="BQ13" s="317">
        <v>0</v>
      </c>
      <c r="BR13" s="124"/>
      <c r="BS13" s="316">
        <v>40308</v>
      </c>
      <c r="BT13" s="317">
        <v>3</v>
      </c>
      <c r="BU13" s="317">
        <v>3</v>
      </c>
      <c r="BV13" s="317" t="s">
        <v>3</v>
      </c>
      <c r="BW13" s="317">
        <v>3</v>
      </c>
      <c r="BX13" s="317">
        <v>0</v>
      </c>
      <c r="BY13" s="81"/>
      <c r="BZ13" s="316">
        <v>40672</v>
      </c>
      <c r="CA13" s="317">
        <v>3</v>
      </c>
      <c r="CB13" s="317">
        <v>0</v>
      </c>
      <c r="CC13" s="317" t="s">
        <v>3</v>
      </c>
      <c r="CD13" s="317">
        <v>0</v>
      </c>
      <c r="CE13" s="317">
        <v>0</v>
      </c>
      <c r="CF13" s="81"/>
      <c r="CG13" s="316">
        <v>41036</v>
      </c>
      <c r="CH13" s="317">
        <v>3</v>
      </c>
      <c r="CI13" s="317">
        <v>1</v>
      </c>
      <c r="CJ13" s="317">
        <v>1</v>
      </c>
      <c r="CK13" s="317" t="s">
        <v>3</v>
      </c>
      <c r="CL13" s="317">
        <v>0</v>
      </c>
      <c r="CM13" s="317">
        <v>0</v>
      </c>
      <c r="CN13" s="81"/>
      <c r="CO13" s="316">
        <v>41401</v>
      </c>
      <c r="CP13" s="317">
        <v>3</v>
      </c>
      <c r="CQ13" s="317">
        <v>1</v>
      </c>
      <c r="CR13" s="317" t="s">
        <v>3</v>
      </c>
      <c r="CS13" s="317" t="s">
        <v>3</v>
      </c>
      <c r="CT13" s="317">
        <v>0</v>
      </c>
      <c r="CU13" s="317">
        <v>1</v>
      </c>
      <c r="CW13" s="316">
        <v>41765</v>
      </c>
      <c r="CX13" s="317">
        <v>3</v>
      </c>
      <c r="CY13" s="317">
        <v>0</v>
      </c>
      <c r="CZ13" s="317" t="s">
        <v>3</v>
      </c>
      <c r="DA13" s="317" t="s">
        <v>3</v>
      </c>
      <c r="DB13" s="317">
        <v>0</v>
      </c>
      <c r="DC13" s="317">
        <v>0</v>
      </c>
      <c r="DE13" s="316">
        <v>42129</v>
      </c>
      <c r="DF13" s="317">
        <v>3</v>
      </c>
      <c r="DG13" s="317">
        <v>0</v>
      </c>
      <c r="DH13" s="317" t="s">
        <v>3</v>
      </c>
      <c r="DI13" s="317" t="s">
        <v>3</v>
      </c>
      <c r="DJ13" s="317">
        <v>0</v>
      </c>
      <c r="DK13" s="317">
        <v>0</v>
      </c>
      <c r="DM13" s="316">
        <v>42499</v>
      </c>
      <c r="DN13" s="317">
        <v>3</v>
      </c>
      <c r="DO13" s="317">
        <v>0</v>
      </c>
      <c r="DP13" s="317" t="s">
        <v>3</v>
      </c>
      <c r="DQ13" s="317" t="s">
        <v>3</v>
      </c>
      <c r="DR13" s="317">
        <v>0</v>
      </c>
      <c r="DS13" s="317">
        <v>0</v>
      </c>
      <c r="DU13" s="968">
        <v>42863</v>
      </c>
      <c r="DV13" s="969">
        <v>3</v>
      </c>
      <c r="DW13" s="969">
        <v>0</v>
      </c>
      <c r="DX13" s="969" t="s">
        <v>3</v>
      </c>
      <c r="DY13" s="969" t="s">
        <v>3</v>
      </c>
      <c r="DZ13" s="969">
        <v>0</v>
      </c>
      <c r="EA13" s="969">
        <v>0</v>
      </c>
      <c r="EC13" s="1200">
        <v>43227</v>
      </c>
      <c r="ED13" s="1201">
        <v>3</v>
      </c>
      <c r="EE13" s="1201">
        <v>0</v>
      </c>
      <c r="EF13" s="1201" t="s">
        <v>3</v>
      </c>
      <c r="EG13" s="1201" t="s">
        <v>3</v>
      </c>
      <c r="EH13" s="1201">
        <v>0</v>
      </c>
      <c r="EI13" s="1201">
        <v>0</v>
      </c>
      <c r="EK13" s="1331">
        <v>43591</v>
      </c>
      <c r="EL13" s="1332">
        <v>3</v>
      </c>
      <c r="EM13" s="1332">
        <v>3</v>
      </c>
      <c r="EN13" s="1332">
        <v>1</v>
      </c>
      <c r="EO13" s="1332">
        <v>2</v>
      </c>
      <c r="EP13" s="1332">
        <v>0</v>
      </c>
      <c r="EQ13" s="1332">
        <v>0</v>
      </c>
      <c r="ES13" s="1825">
        <v>43962</v>
      </c>
      <c r="ET13" s="1826">
        <v>3</v>
      </c>
      <c r="EU13" s="1826">
        <v>1</v>
      </c>
      <c r="EV13" s="1826" t="s">
        <v>3</v>
      </c>
      <c r="EW13" s="1826" t="s">
        <v>3</v>
      </c>
      <c r="EX13" s="1826">
        <v>0</v>
      </c>
      <c r="EY13" s="1826">
        <v>1</v>
      </c>
      <c r="FA13" s="2211">
        <v>44326</v>
      </c>
      <c r="FB13" s="2212">
        <v>3</v>
      </c>
      <c r="FC13" s="2212">
        <v>2</v>
      </c>
      <c r="FD13" s="2212">
        <v>1</v>
      </c>
      <c r="FE13" s="2212" t="s">
        <v>3</v>
      </c>
      <c r="FF13" s="2212">
        <v>1</v>
      </c>
      <c r="FG13" s="2212">
        <v>0</v>
      </c>
    </row>
    <row r="14" spans="1:166" ht="13" x14ac:dyDescent="0.3">
      <c r="A14" s="128" t="s">
        <v>41</v>
      </c>
      <c r="B14" s="162">
        <v>3</v>
      </c>
      <c r="C14" s="139">
        <f t="shared" ref="C14:M14" ca="1" si="17">C6/C$8</f>
        <v>0.16843736166445331</v>
      </c>
      <c r="D14" s="139">
        <f t="shared" si="17"/>
        <v>0.41371951219512193</v>
      </c>
      <c r="E14" s="139">
        <f t="shared" si="17"/>
        <v>0.26359594116976398</v>
      </c>
      <c r="F14" s="139">
        <f t="shared" si="17"/>
        <v>0.26383476227591585</v>
      </c>
      <c r="G14" s="139">
        <f t="shared" si="17"/>
        <v>0.20430107526881722</v>
      </c>
      <c r="H14" s="139">
        <f t="shared" si="17"/>
        <v>0.20440028388928319</v>
      </c>
      <c r="I14" s="139">
        <f t="shared" si="17"/>
        <v>0.24264705882352941</v>
      </c>
      <c r="J14" s="139">
        <f t="shared" si="17"/>
        <v>0.24889867841409691</v>
      </c>
      <c r="K14" s="139">
        <f t="shared" si="17"/>
        <v>0.17906976744186046</v>
      </c>
      <c r="L14" s="139">
        <f t="shared" si="17"/>
        <v>0.14391691394658754</v>
      </c>
      <c r="M14" s="139">
        <f t="shared" si="17"/>
        <v>0.1550170860515688</v>
      </c>
      <c r="N14" s="235">
        <f t="shared" si="9"/>
        <v>0.12742980561555076</v>
      </c>
      <c r="O14" s="235">
        <f t="shared" si="9"/>
        <v>0.17252931323283083</v>
      </c>
      <c r="P14" s="235">
        <f t="shared" si="10"/>
        <v>0.21885521885521886</v>
      </c>
      <c r="Q14" s="235">
        <f t="shared" si="10"/>
        <v>0.35664335664335667</v>
      </c>
      <c r="R14" s="235">
        <f t="shared" ref="R14:S14" si="18">R6/R$8</f>
        <v>0.238898756660746</v>
      </c>
      <c r="S14" s="235">
        <f t="shared" si="18"/>
        <v>0.25611368142762725</v>
      </c>
      <c r="T14" s="235">
        <f t="shared" ref="T14:U14" si="19">T6/T$8</f>
        <v>0.20201196302338228</v>
      </c>
      <c r="U14" s="235">
        <f t="shared" si="19"/>
        <v>0.27450980392156865</v>
      </c>
      <c r="V14" s="1209" t="s">
        <v>68</v>
      </c>
      <c r="W14" s="258">
        <f t="shared" ca="1" si="16"/>
        <v>0.22557336314442841</v>
      </c>
      <c r="AC14" s="143">
        <v>37756</v>
      </c>
      <c r="AD14" s="101">
        <v>2</v>
      </c>
      <c r="AE14" s="401">
        <v>19</v>
      </c>
      <c r="AF14" s="401"/>
      <c r="AG14" s="158">
        <v>38117</v>
      </c>
      <c r="AH14" s="159">
        <v>1</v>
      </c>
      <c r="AI14" s="159">
        <f t="shared" si="5"/>
        <v>0</v>
      </c>
      <c r="AJ14" s="159">
        <v>0</v>
      </c>
      <c r="AK14" s="159"/>
      <c r="AL14" s="159"/>
      <c r="AM14" s="348">
        <v>38478</v>
      </c>
      <c r="AN14" s="349">
        <v>2</v>
      </c>
      <c r="AO14" s="349">
        <v>3</v>
      </c>
      <c r="AQ14" s="97">
        <v>38846</v>
      </c>
      <c r="AR14" s="98">
        <v>2</v>
      </c>
      <c r="AS14" s="98">
        <v>2</v>
      </c>
      <c r="AT14" s="98" t="s">
        <v>3</v>
      </c>
      <c r="AU14" s="98">
        <v>2</v>
      </c>
      <c r="AV14" s="98">
        <v>0</v>
      </c>
      <c r="AX14" s="316">
        <v>39211</v>
      </c>
      <c r="AY14" s="317">
        <v>2</v>
      </c>
      <c r="AZ14" s="317">
        <v>1</v>
      </c>
      <c r="BA14" s="317" t="s">
        <v>3</v>
      </c>
      <c r="BB14" s="317">
        <v>1</v>
      </c>
      <c r="BC14" s="317">
        <v>0</v>
      </c>
      <c r="BE14" s="316">
        <v>39577</v>
      </c>
      <c r="BF14" s="317">
        <v>2</v>
      </c>
      <c r="BG14" s="317">
        <v>1</v>
      </c>
      <c r="BH14" s="317" t="s">
        <v>3</v>
      </c>
      <c r="BI14" s="317">
        <v>1</v>
      </c>
      <c r="BJ14" s="317">
        <v>0</v>
      </c>
      <c r="BL14" s="316">
        <v>39945</v>
      </c>
      <c r="BM14" s="317">
        <v>2</v>
      </c>
      <c r="BN14" s="317">
        <v>1</v>
      </c>
      <c r="BO14" s="317" t="s">
        <v>3</v>
      </c>
      <c r="BP14" s="317">
        <v>1</v>
      </c>
      <c r="BQ14" s="317">
        <v>0</v>
      </c>
      <c r="BR14" s="98"/>
      <c r="BS14" s="316">
        <v>40309</v>
      </c>
      <c r="BT14" s="317">
        <v>2</v>
      </c>
      <c r="BU14" s="317">
        <v>0</v>
      </c>
      <c r="BV14" s="317" t="s">
        <v>3</v>
      </c>
      <c r="BW14" s="317">
        <v>0</v>
      </c>
      <c r="BX14" s="317">
        <v>0</v>
      </c>
      <c r="BZ14" s="316">
        <v>40673</v>
      </c>
      <c r="CA14" s="317">
        <v>2</v>
      </c>
      <c r="CB14" s="317">
        <v>0</v>
      </c>
      <c r="CC14" s="317" t="s">
        <v>3</v>
      </c>
      <c r="CD14" s="317">
        <v>0</v>
      </c>
      <c r="CE14" s="317">
        <v>0</v>
      </c>
      <c r="CG14" s="316">
        <v>41037</v>
      </c>
      <c r="CH14" s="317">
        <v>2</v>
      </c>
      <c r="CI14" s="317">
        <v>0</v>
      </c>
      <c r="CJ14" s="317" t="s">
        <v>3</v>
      </c>
      <c r="CK14" s="317" t="s">
        <v>3</v>
      </c>
      <c r="CL14" s="317">
        <v>0</v>
      </c>
      <c r="CM14" s="317">
        <v>0</v>
      </c>
      <c r="CO14" s="316">
        <v>41402</v>
      </c>
      <c r="CP14" s="317">
        <v>2</v>
      </c>
      <c r="CQ14" s="317">
        <v>2</v>
      </c>
      <c r="CR14" s="317" t="s">
        <v>3</v>
      </c>
      <c r="CS14" s="317">
        <v>1</v>
      </c>
      <c r="CT14" s="317">
        <v>0</v>
      </c>
      <c r="CU14" s="317">
        <v>1</v>
      </c>
      <c r="CW14" s="316">
        <v>41766</v>
      </c>
      <c r="CX14" s="317">
        <v>2</v>
      </c>
      <c r="CY14" s="317">
        <v>0</v>
      </c>
      <c r="CZ14" s="317" t="s">
        <v>3</v>
      </c>
      <c r="DA14" s="317" t="s">
        <v>3</v>
      </c>
      <c r="DB14" s="317">
        <v>0</v>
      </c>
      <c r="DC14" s="317">
        <v>0</v>
      </c>
      <c r="DE14" s="316">
        <v>42130</v>
      </c>
      <c r="DF14" s="317">
        <v>2</v>
      </c>
      <c r="DG14" s="317">
        <v>0</v>
      </c>
      <c r="DH14" s="317" t="s">
        <v>3</v>
      </c>
      <c r="DI14" s="317" t="s">
        <v>3</v>
      </c>
      <c r="DJ14" s="317">
        <v>0</v>
      </c>
      <c r="DK14" s="317">
        <v>0</v>
      </c>
      <c r="DM14" s="316">
        <v>42500</v>
      </c>
      <c r="DN14" s="317">
        <v>2</v>
      </c>
      <c r="DO14" s="317">
        <v>1</v>
      </c>
      <c r="DP14" s="317" t="s">
        <v>3</v>
      </c>
      <c r="DQ14" s="317">
        <v>1</v>
      </c>
      <c r="DR14" s="317">
        <v>0</v>
      </c>
      <c r="DS14" s="317">
        <v>0</v>
      </c>
      <c r="DU14" s="968">
        <v>42864</v>
      </c>
      <c r="DV14" s="969">
        <v>2</v>
      </c>
      <c r="DW14" s="969">
        <v>0</v>
      </c>
      <c r="DX14" s="969" t="s">
        <v>3</v>
      </c>
      <c r="DY14" s="969" t="s">
        <v>3</v>
      </c>
      <c r="DZ14" s="969">
        <v>0</v>
      </c>
      <c r="EA14" s="969">
        <v>0</v>
      </c>
      <c r="EC14" s="1200">
        <v>43228</v>
      </c>
      <c r="ED14" s="1201">
        <v>2</v>
      </c>
      <c r="EE14" s="1201">
        <v>3</v>
      </c>
      <c r="EF14" s="1201">
        <v>1</v>
      </c>
      <c r="EG14" s="1201">
        <v>2</v>
      </c>
      <c r="EH14" s="1201">
        <v>0</v>
      </c>
      <c r="EI14" s="1201">
        <v>0</v>
      </c>
      <c r="EK14" s="1331">
        <v>43592</v>
      </c>
      <c r="EL14" s="1332">
        <v>2</v>
      </c>
      <c r="EM14" s="1332">
        <v>0</v>
      </c>
      <c r="EN14" s="1332" t="s">
        <v>3</v>
      </c>
      <c r="EO14" s="1332" t="s">
        <v>3</v>
      </c>
      <c r="EP14" s="1332">
        <v>0</v>
      </c>
      <c r="EQ14" s="1332">
        <v>0</v>
      </c>
      <c r="ES14" s="1825">
        <v>43963</v>
      </c>
      <c r="ET14" s="1826">
        <v>2</v>
      </c>
      <c r="EU14" s="1826">
        <v>0</v>
      </c>
      <c r="EV14" s="1826" t="s">
        <v>3</v>
      </c>
      <c r="EW14" s="1826" t="s">
        <v>3</v>
      </c>
      <c r="EX14" s="1826">
        <v>0</v>
      </c>
      <c r="EY14" s="1826">
        <v>0</v>
      </c>
      <c r="FA14" s="2211">
        <v>44327</v>
      </c>
      <c r="FB14" s="2212">
        <v>2</v>
      </c>
      <c r="FC14" s="2212">
        <v>3</v>
      </c>
      <c r="FD14" s="2212" t="s">
        <v>3</v>
      </c>
      <c r="FE14" s="2212">
        <v>3</v>
      </c>
      <c r="FF14" s="2212">
        <v>0</v>
      </c>
      <c r="FG14" s="2212">
        <v>0</v>
      </c>
    </row>
    <row r="15" spans="1:166" ht="13" x14ac:dyDescent="0.3">
      <c r="A15" s="128" t="s">
        <v>42</v>
      </c>
      <c r="B15" s="162">
        <v>4</v>
      </c>
      <c r="C15" s="139">
        <f t="shared" ref="C15:M15" ca="1" si="20">C7/C$8</f>
        <v>0</v>
      </c>
      <c r="D15" s="139">
        <f t="shared" si="20"/>
        <v>5.24390243902439E-2</v>
      </c>
      <c r="E15" s="139">
        <f t="shared" si="20"/>
        <v>4.799908790331775E-2</v>
      </c>
      <c r="F15" s="139">
        <f t="shared" si="20"/>
        <v>5.4299818134580409E-2</v>
      </c>
      <c r="G15" s="139">
        <f t="shared" si="20"/>
        <v>2.6565464895635674E-2</v>
      </c>
      <c r="H15" s="139">
        <f t="shared" si="20"/>
        <v>1.9872249822569198E-2</v>
      </c>
      <c r="I15" s="139">
        <f t="shared" si="20"/>
        <v>2.3634453781512604E-2</v>
      </c>
      <c r="J15" s="139">
        <f t="shared" si="20"/>
        <v>4.0748898678414094E-2</v>
      </c>
      <c r="K15" s="139">
        <f t="shared" si="20"/>
        <v>3.255813953488372E-2</v>
      </c>
      <c r="L15" s="139">
        <f t="shared" si="20"/>
        <v>2.1513353115727003E-2</v>
      </c>
      <c r="M15" s="139">
        <f t="shared" si="20"/>
        <v>3.9142590866728798E-2</v>
      </c>
      <c r="N15" s="235">
        <f t="shared" si="9"/>
        <v>2.3038156947444204E-2</v>
      </c>
      <c r="O15" s="235">
        <f t="shared" si="9"/>
        <v>3.6850921273031828E-2</v>
      </c>
      <c r="P15" s="235">
        <f t="shared" si="10"/>
        <v>6.0606060606060608E-2</v>
      </c>
      <c r="Q15" s="235">
        <f t="shared" si="10"/>
        <v>0.13286713286713286</v>
      </c>
      <c r="R15" s="235">
        <f t="shared" ref="R15:S15" si="21">R7/R$8</f>
        <v>6.8383658969804612E-2</v>
      </c>
      <c r="S15" s="235">
        <f t="shared" si="21"/>
        <v>7.2372769332452083E-2</v>
      </c>
      <c r="T15" s="235">
        <f t="shared" ref="T15:U15" si="22">T7/T$8</f>
        <v>3.4257748776508973E-2</v>
      </c>
      <c r="U15" s="235">
        <f t="shared" si="22"/>
        <v>5.8823529411764705E-2</v>
      </c>
      <c r="V15" s="1210" t="s">
        <v>65</v>
      </c>
      <c r="W15" s="258">
        <f t="shared" ca="1" si="16"/>
        <v>4.3730529438669348E-2</v>
      </c>
      <c r="AC15" s="143">
        <v>37757</v>
      </c>
      <c r="AD15" s="101">
        <v>3</v>
      </c>
      <c r="AE15" s="401">
        <v>6</v>
      </c>
      <c r="AF15" s="401"/>
      <c r="AG15" s="158">
        <v>38117</v>
      </c>
      <c r="AH15" s="159">
        <v>2</v>
      </c>
      <c r="AI15" s="159">
        <f t="shared" si="5"/>
        <v>7</v>
      </c>
      <c r="AJ15" s="159">
        <v>7</v>
      </c>
      <c r="AK15" s="159"/>
      <c r="AL15" s="159"/>
      <c r="AM15" s="348">
        <v>38478</v>
      </c>
      <c r="AN15" s="349">
        <v>1</v>
      </c>
      <c r="AO15" s="349">
        <v>1</v>
      </c>
      <c r="AQ15" s="97">
        <v>38846</v>
      </c>
      <c r="AR15" s="98">
        <v>1</v>
      </c>
      <c r="AS15" s="98">
        <v>2</v>
      </c>
      <c r="AT15" s="98" t="s">
        <v>3</v>
      </c>
      <c r="AU15" s="98">
        <v>2</v>
      </c>
      <c r="AV15" s="98">
        <v>0</v>
      </c>
      <c r="AX15" s="316">
        <v>39211</v>
      </c>
      <c r="AY15" s="317">
        <v>1</v>
      </c>
      <c r="AZ15" s="317">
        <v>3</v>
      </c>
      <c r="BA15" s="317" t="s">
        <v>3</v>
      </c>
      <c r="BB15" s="317">
        <v>3</v>
      </c>
      <c r="BC15" s="317">
        <v>0</v>
      </c>
      <c r="BE15" s="316">
        <v>39577</v>
      </c>
      <c r="BF15" s="317">
        <v>1</v>
      </c>
      <c r="BG15" s="317">
        <v>0</v>
      </c>
      <c r="BH15" s="317" t="s">
        <v>3</v>
      </c>
      <c r="BI15" s="317">
        <v>0</v>
      </c>
      <c r="BJ15" s="317">
        <v>0</v>
      </c>
      <c r="BL15" s="316">
        <v>39945</v>
      </c>
      <c r="BM15" s="317">
        <v>1</v>
      </c>
      <c r="BN15" s="317">
        <v>0</v>
      </c>
      <c r="BO15" s="317" t="s">
        <v>3</v>
      </c>
      <c r="BP15" s="317">
        <v>0</v>
      </c>
      <c r="BQ15" s="317">
        <v>0</v>
      </c>
      <c r="BR15" s="98"/>
      <c r="BS15" s="316">
        <v>40309</v>
      </c>
      <c r="BT15" s="317">
        <v>1</v>
      </c>
      <c r="BU15" s="317">
        <v>3</v>
      </c>
      <c r="BV15" s="317">
        <v>1</v>
      </c>
      <c r="BW15" s="317">
        <v>1</v>
      </c>
      <c r="BX15" s="317">
        <v>1</v>
      </c>
      <c r="BZ15" s="316">
        <v>40673</v>
      </c>
      <c r="CA15" s="317">
        <v>1</v>
      </c>
      <c r="CB15" s="317">
        <v>1</v>
      </c>
      <c r="CC15" s="317" t="s">
        <v>3</v>
      </c>
      <c r="CD15" s="317">
        <v>1</v>
      </c>
      <c r="CE15" s="317">
        <v>0</v>
      </c>
      <c r="CG15" s="316">
        <v>41037</v>
      </c>
      <c r="CH15" s="317">
        <v>1</v>
      </c>
      <c r="CI15" s="317">
        <v>0</v>
      </c>
      <c r="CJ15" s="317" t="s">
        <v>3</v>
      </c>
      <c r="CK15" s="317" t="s">
        <v>3</v>
      </c>
      <c r="CL15" s="317">
        <v>0</v>
      </c>
      <c r="CM15" s="317">
        <v>0</v>
      </c>
      <c r="CO15" s="316">
        <v>41402</v>
      </c>
      <c r="CP15" s="317">
        <v>1</v>
      </c>
      <c r="CQ15" s="317">
        <v>0</v>
      </c>
      <c r="CR15" s="317" t="s">
        <v>3</v>
      </c>
      <c r="CS15" s="317" t="s">
        <v>3</v>
      </c>
      <c r="CT15" s="317">
        <v>0</v>
      </c>
      <c r="CU15" s="317">
        <v>0</v>
      </c>
      <c r="CW15" s="316">
        <v>41766</v>
      </c>
      <c r="CX15" s="317">
        <v>1</v>
      </c>
      <c r="CY15" s="317">
        <v>1</v>
      </c>
      <c r="CZ15" s="317" t="s">
        <v>3</v>
      </c>
      <c r="DA15" s="317">
        <v>1</v>
      </c>
      <c r="DB15" s="317">
        <v>0</v>
      </c>
      <c r="DC15" s="317">
        <v>0</v>
      </c>
      <c r="DE15" s="316">
        <v>42130</v>
      </c>
      <c r="DF15" s="317">
        <v>1</v>
      </c>
      <c r="DG15" s="317">
        <v>1</v>
      </c>
      <c r="DH15" s="317" t="s">
        <v>3</v>
      </c>
      <c r="DI15" s="317" t="s">
        <v>3</v>
      </c>
      <c r="DJ15" s="317">
        <v>0</v>
      </c>
      <c r="DK15" s="317">
        <v>1</v>
      </c>
      <c r="DM15" s="316">
        <v>42500</v>
      </c>
      <c r="DN15" s="317">
        <v>1</v>
      </c>
      <c r="DO15" s="317">
        <v>0</v>
      </c>
      <c r="DP15" s="317" t="s">
        <v>3</v>
      </c>
      <c r="DQ15" s="317" t="s">
        <v>3</v>
      </c>
      <c r="DR15" s="317">
        <v>0</v>
      </c>
      <c r="DS15" s="317">
        <v>0</v>
      </c>
      <c r="DU15" s="968">
        <v>42864</v>
      </c>
      <c r="DV15" s="969">
        <v>1</v>
      </c>
      <c r="DW15" s="969">
        <v>0</v>
      </c>
      <c r="DX15" s="969" t="s">
        <v>3</v>
      </c>
      <c r="DY15" s="969" t="s">
        <v>3</v>
      </c>
      <c r="DZ15" s="969">
        <v>0</v>
      </c>
      <c r="EA15" s="969">
        <v>0</v>
      </c>
      <c r="EC15" s="1200">
        <v>43228</v>
      </c>
      <c r="ED15" s="1201">
        <v>1</v>
      </c>
      <c r="EE15" s="1201">
        <v>0</v>
      </c>
      <c r="EF15" s="1201" t="s">
        <v>3</v>
      </c>
      <c r="EG15" s="1201" t="s">
        <v>3</v>
      </c>
      <c r="EH15" s="1201">
        <v>0</v>
      </c>
      <c r="EI15" s="1201">
        <v>0</v>
      </c>
      <c r="EK15" s="1331">
        <v>43592</v>
      </c>
      <c r="EL15" s="1332">
        <v>1</v>
      </c>
      <c r="EM15" s="1332">
        <v>0</v>
      </c>
      <c r="EN15" s="1332" t="s">
        <v>3</v>
      </c>
      <c r="EO15" s="1332" t="s">
        <v>3</v>
      </c>
      <c r="EP15" s="1332">
        <v>0</v>
      </c>
      <c r="EQ15" s="1332">
        <v>0</v>
      </c>
      <c r="ES15" s="1825">
        <v>43963</v>
      </c>
      <c r="ET15" s="1826">
        <v>1</v>
      </c>
      <c r="EU15" s="1826">
        <v>1</v>
      </c>
      <c r="EV15" s="1826">
        <v>1</v>
      </c>
      <c r="EW15" s="1826" t="s">
        <v>3</v>
      </c>
      <c r="EX15" s="1826">
        <v>0</v>
      </c>
      <c r="EY15" s="1826">
        <v>0</v>
      </c>
      <c r="FA15" s="2211">
        <v>44327</v>
      </c>
      <c r="FB15" s="2212">
        <v>1</v>
      </c>
      <c r="FC15" s="2212">
        <v>7</v>
      </c>
      <c r="FD15" s="2212">
        <v>1</v>
      </c>
      <c r="FE15" s="2212">
        <v>5</v>
      </c>
      <c r="FF15" s="2212">
        <v>0</v>
      </c>
      <c r="FG15" s="2212">
        <v>1</v>
      </c>
    </row>
    <row r="16" spans="1:166" x14ac:dyDescent="0.25">
      <c r="O16" s="235"/>
      <c r="P16" s="235"/>
      <c r="Q16" s="235"/>
      <c r="R16" s="235"/>
      <c r="S16" s="235"/>
      <c r="T16" s="1345"/>
      <c r="U16" s="1345"/>
      <c r="V16" s="235"/>
      <c r="W16" s="1348">
        <f ca="1">SUM(W12:W15)</f>
        <v>1</v>
      </c>
      <c r="AC16" s="143">
        <v>37759</v>
      </c>
      <c r="AD16" s="101">
        <v>1</v>
      </c>
      <c r="AE16" s="401">
        <v>1</v>
      </c>
      <c r="AF16" s="401"/>
      <c r="AG16" s="158">
        <v>38119</v>
      </c>
      <c r="AH16" s="159">
        <v>1</v>
      </c>
      <c r="AI16" s="159">
        <f t="shared" si="5"/>
        <v>1</v>
      </c>
      <c r="AJ16" s="159">
        <v>0</v>
      </c>
      <c r="AK16" s="159">
        <v>1</v>
      </c>
      <c r="AL16" s="159"/>
      <c r="AM16" s="348">
        <v>38479</v>
      </c>
      <c r="AN16" s="349">
        <v>4</v>
      </c>
      <c r="AO16" s="349">
        <v>0</v>
      </c>
      <c r="AQ16" s="97">
        <v>38847</v>
      </c>
      <c r="AR16" s="98">
        <v>4</v>
      </c>
      <c r="AS16" s="98">
        <v>2</v>
      </c>
      <c r="AT16" s="98" t="s">
        <v>3</v>
      </c>
      <c r="AU16" s="98">
        <v>2</v>
      </c>
      <c r="AV16" s="98">
        <v>0</v>
      </c>
      <c r="AX16" s="316">
        <v>39212</v>
      </c>
      <c r="AY16" s="317">
        <v>4</v>
      </c>
      <c r="AZ16" s="317">
        <v>0</v>
      </c>
      <c r="BA16" s="317" t="s">
        <v>3</v>
      </c>
      <c r="BB16" s="317">
        <v>0</v>
      </c>
      <c r="BC16" s="317">
        <v>0</v>
      </c>
      <c r="BE16" s="316">
        <v>39578</v>
      </c>
      <c r="BF16" s="317">
        <v>4</v>
      </c>
      <c r="BG16" s="317">
        <v>0</v>
      </c>
      <c r="BH16" s="317" t="s">
        <v>3</v>
      </c>
      <c r="BI16" s="317">
        <v>0</v>
      </c>
      <c r="BJ16" s="317">
        <v>0</v>
      </c>
      <c r="BL16" s="316">
        <v>39946</v>
      </c>
      <c r="BM16" s="317">
        <v>4</v>
      </c>
      <c r="BN16" s="317">
        <v>0</v>
      </c>
      <c r="BO16" s="317" t="s">
        <v>3</v>
      </c>
      <c r="BP16" s="317">
        <v>0</v>
      </c>
      <c r="BQ16" s="317">
        <v>0</v>
      </c>
      <c r="BR16" s="98"/>
      <c r="BS16" s="316">
        <v>40310</v>
      </c>
      <c r="BT16" s="317">
        <v>4</v>
      </c>
      <c r="BU16" s="317">
        <v>0</v>
      </c>
      <c r="BV16" s="317" t="s">
        <v>3</v>
      </c>
      <c r="BW16" s="317">
        <v>0</v>
      </c>
      <c r="BX16" s="317">
        <v>0</v>
      </c>
      <c r="BZ16" s="316">
        <v>40674</v>
      </c>
      <c r="CA16" s="317">
        <v>4</v>
      </c>
      <c r="CB16" s="317">
        <v>0</v>
      </c>
      <c r="CC16" s="317" t="s">
        <v>3</v>
      </c>
      <c r="CD16" s="317">
        <v>0</v>
      </c>
      <c r="CE16" s="317">
        <v>0</v>
      </c>
      <c r="CG16" s="316">
        <v>41038</v>
      </c>
      <c r="CH16" s="317">
        <v>4</v>
      </c>
      <c r="CI16" s="317">
        <v>0</v>
      </c>
      <c r="CJ16" s="317" t="s">
        <v>3</v>
      </c>
      <c r="CK16" s="317" t="s">
        <v>3</v>
      </c>
      <c r="CL16" s="317">
        <v>0</v>
      </c>
      <c r="CM16" s="317">
        <v>0</v>
      </c>
      <c r="CO16" s="316">
        <v>41403</v>
      </c>
      <c r="CP16" s="317">
        <v>4</v>
      </c>
      <c r="CQ16" s="317">
        <v>0</v>
      </c>
      <c r="CR16" s="317" t="s">
        <v>3</v>
      </c>
      <c r="CS16" s="317" t="s">
        <v>3</v>
      </c>
      <c r="CT16" s="317">
        <v>0</v>
      </c>
      <c r="CU16" s="317">
        <v>0</v>
      </c>
      <c r="CW16" s="316">
        <v>41767</v>
      </c>
      <c r="CX16" s="317">
        <v>4</v>
      </c>
      <c r="CY16" s="317">
        <v>0</v>
      </c>
      <c r="CZ16" s="317" t="s">
        <v>3</v>
      </c>
      <c r="DA16" s="317" t="s">
        <v>3</v>
      </c>
      <c r="DB16" s="317">
        <v>0</v>
      </c>
      <c r="DC16" s="317">
        <v>0</v>
      </c>
      <c r="DE16" s="316">
        <v>42131</v>
      </c>
      <c r="DF16" s="317">
        <v>4</v>
      </c>
      <c r="DG16" s="317">
        <v>0</v>
      </c>
      <c r="DH16" s="317" t="s">
        <v>3</v>
      </c>
      <c r="DI16" s="317" t="s">
        <v>3</v>
      </c>
      <c r="DJ16" s="317">
        <v>0</v>
      </c>
      <c r="DK16" s="317">
        <v>0</v>
      </c>
      <c r="DM16" s="316">
        <v>42501</v>
      </c>
      <c r="DN16" s="317">
        <v>4</v>
      </c>
      <c r="DO16" s="317">
        <v>0</v>
      </c>
      <c r="DP16" s="317" t="s">
        <v>3</v>
      </c>
      <c r="DQ16" s="317" t="s">
        <v>3</v>
      </c>
      <c r="DR16" s="317">
        <v>0</v>
      </c>
      <c r="DS16" s="317">
        <v>0</v>
      </c>
      <c r="DU16" s="968">
        <v>42865</v>
      </c>
      <c r="DV16" s="969">
        <v>4</v>
      </c>
      <c r="DW16" s="969">
        <v>0</v>
      </c>
      <c r="DX16" s="969" t="s">
        <v>3</v>
      </c>
      <c r="DY16" s="969" t="s">
        <v>3</v>
      </c>
      <c r="DZ16" s="969">
        <v>0</v>
      </c>
      <c r="EA16" s="969">
        <v>0</v>
      </c>
      <c r="EC16" s="1200">
        <v>43229</v>
      </c>
      <c r="ED16" s="1201">
        <v>4</v>
      </c>
      <c r="EE16" s="1201">
        <v>0</v>
      </c>
      <c r="EF16" s="1201" t="s">
        <v>3</v>
      </c>
      <c r="EG16" s="1201" t="s">
        <v>3</v>
      </c>
      <c r="EH16" s="1201">
        <v>0</v>
      </c>
      <c r="EI16" s="1201">
        <v>0</v>
      </c>
      <c r="EK16" s="1331">
        <v>43593</v>
      </c>
      <c r="EL16" s="1332">
        <v>4</v>
      </c>
      <c r="EM16" s="1332">
        <v>0</v>
      </c>
      <c r="EN16" s="1332" t="s">
        <v>3</v>
      </c>
      <c r="EO16" s="1332" t="s">
        <v>3</v>
      </c>
      <c r="EP16" s="1332">
        <v>0</v>
      </c>
      <c r="EQ16" s="1332">
        <v>0</v>
      </c>
      <c r="ES16" s="1825">
        <v>43964</v>
      </c>
      <c r="ET16" s="1826">
        <v>4</v>
      </c>
      <c r="EU16" s="1826">
        <v>0</v>
      </c>
      <c r="EV16" s="1826" t="s">
        <v>3</v>
      </c>
      <c r="EW16" s="1826" t="s">
        <v>3</v>
      </c>
      <c r="EX16" s="1826">
        <v>0</v>
      </c>
      <c r="EY16" s="1826">
        <v>0</v>
      </c>
      <c r="FA16" s="2211">
        <v>44328</v>
      </c>
      <c r="FB16" s="2212">
        <v>4</v>
      </c>
      <c r="FC16" s="2212">
        <v>1</v>
      </c>
      <c r="FD16" s="2212" t="s">
        <v>3</v>
      </c>
      <c r="FE16" s="2212">
        <v>1</v>
      </c>
      <c r="FF16" s="2212">
        <v>0</v>
      </c>
      <c r="FG16" s="2212">
        <v>0</v>
      </c>
    </row>
    <row r="17" spans="1:163" x14ac:dyDescent="0.25">
      <c r="A17" s="164" t="s">
        <v>51</v>
      </c>
      <c r="B17" s="165"/>
      <c r="C17" s="165"/>
      <c r="D17" s="165"/>
      <c r="E17" s="165"/>
      <c r="F17" s="165"/>
      <c r="G17" s="166"/>
      <c r="H17" s="166"/>
      <c r="I17" s="166"/>
      <c r="J17" s="166"/>
      <c r="K17" s="166"/>
      <c r="L17" s="166"/>
      <c r="M17" s="166"/>
      <c r="N17" s="166"/>
      <c r="O17" s="298"/>
      <c r="P17" s="298"/>
      <c r="Q17" s="298"/>
      <c r="R17" s="972"/>
      <c r="S17" s="1207"/>
      <c r="T17" s="1346"/>
      <c r="U17" s="1886"/>
      <c r="V17" s="298"/>
      <c r="W17" s="167"/>
      <c r="AC17" s="143">
        <v>37759</v>
      </c>
      <c r="AD17" s="101">
        <v>2</v>
      </c>
      <c r="AE17" s="401">
        <v>16</v>
      </c>
      <c r="AF17" s="401"/>
      <c r="AG17" s="158">
        <v>38119</v>
      </c>
      <c r="AH17" s="159">
        <v>2</v>
      </c>
      <c r="AI17" s="159">
        <f t="shared" si="5"/>
        <v>3</v>
      </c>
      <c r="AJ17" s="159">
        <v>3</v>
      </c>
      <c r="AK17" s="159"/>
      <c r="AL17" s="159"/>
      <c r="AM17" s="348">
        <v>38480</v>
      </c>
      <c r="AN17" s="349">
        <v>3</v>
      </c>
      <c r="AO17" s="349">
        <v>5</v>
      </c>
      <c r="AQ17" s="97">
        <v>38848</v>
      </c>
      <c r="AR17" s="98">
        <v>3</v>
      </c>
      <c r="AS17" s="98">
        <v>8</v>
      </c>
      <c r="AT17" s="98" t="s">
        <v>3</v>
      </c>
      <c r="AU17" s="98">
        <v>8</v>
      </c>
      <c r="AV17" s="98">
        <v>0</v>
      </c>
      <c r="AX17" s="316">
        <v>39213</v>
      </c>
      <c r="AY17" s="317">
        <v>3</v>
      </c>
      <c r="AZ17" s="317">
        <v>3</v>
      </c>
      <c r="BA17" s="317" t="s">
        <v>3</v>
      </c>
      <c r="BB17" s="317">
        <v>3</v>
      </c>
      <c r="BC17" s="317">
        <v>0</v>
      </c>
      <c r="BE17" s="316">
        <v>39579</v>
      </c>
      <c r="BF17" s="317">
        <v>3</v>
      </c>
      <c r="BG17" s="317">
        <v>0</v>
      </c>
      <c r="BH17" s="317" t="s">
        <v>3</v>
      </c>
      <c r="BI17" s="317">
        <v>0</v>
      </c>
      <c r="BJ17" s="317">
        <v>0</v>
      </c>
      <c r="BL17" s="316">
        <v>39947</v>
      </c>
      <c r="BM17" s="317">
        <v>3</v>
      </c>
      <c r="BN17" s="317">
        <v>0</v>
      </c>
      <c r="BO17" s="317" t="s">
        <v>3</v>
      </c>
      <c r="BP17" s="317">
        <v>0</v>
      </c>
      <c r="BQ17" s="317">
        <v>0</v>
      </c>
      <c r="BR17" s="98"/>
      <c r="BS17" s="316">
        <v>40311</v>
      </c>
      <c r="BT17" s="317">
        <v>3</v>
      </c>
      <c r="BU17" s="317">
        <v>5</v>
      </c>
      <c r="BV17" s="317" t="s">
        <v>3</v>
      </c>
      <c r="BW17" s="317">
        <v>4</v>
      </c>
      <c r="BX17" s="317">
        <v>1</v>
      </c>
      <c r="BZ17" s="316">
        <v>40675</v>
      </c>
      <c r="CA17" s="317">
        <v>3</v>
      </c>
      <c r="CB17" s="317">
        <v>0</v>
      </c>
      <c r="CC17" s="317" t="s">
        <v>3</v>
      </c>
      <c r="CD17" s="317">
        <v>0</v>
      </c>
      <c r="CE17" s="317">
        <v>0</v>
      </c>
      <c r="CG17" s="316">
        <v>41039</v>
      </c>
      <c r="CH17" s="317">
        <v>3</v>
      </c>
      <c r="CI17" s="317">
        <v>2</v>
      </c>
      <c r="CJ17" s="317">
        <v>1</v>
      </c>
      <c r="CK17" s="317">
        <v>1</v>
      </c>
      <c r="CL17" s="317">
        <v>0</v>
      </c>
      <c r="CM17" s="317">
        <v>0</v>
      </c>
      <c r="CO17" s="316">
        <v>41404</v>
      </c>
      <c r="CP17" s="317">
        <v>3</v>
      </c>
      <c r="CQ17" s="317">
        <v>1</v>
      </c>
      <c r="CR17" s="317" t="s">
        <v>3</v>
      </c>
      <c r="CS17" s="317">
        <v>1</v>
      </c>
      <c r="CT17" s="317">
        <v>0</v>
      </c>
      <c r="CU17" s="317">
        <v>0</v>
      </c>
      <c r="CW17" s="316">
        <v>41768</v>
      </c>
      <c r="CX17" s="317">
        <v>3</v>
      </c>
      <c r="CY17" s="317">
        <v>0</v>
      </c>
      <c r="CZ17" s="317" t="s">
        <v>3</v>
      </c>
      <c r="DA17" s="317" t="s">
        <v>3</v>
      </c>
      <c r="DB17" s="317">
        <v>0</v>
      </c>
      <c r="DC17" s="317">
        <v>0</v>
      </c>
      <c r="DE17" s="316">
        <v>42132</v>
      </c>
      <c r="DF17" s="317">
        <v>3</v>
      </c>
      <c r="DG17" s="317">
        <v>1</v>
      </c>
      <c r="DH17" s="317">
        <v>1</v>
      </c>
      <c r="DI17" s="317" t="s">
        <v>3</v>
      </c>
      <c r="DJ17" s="317">
        <v>0</v>
      </c>
      <c r="DK17" s="317">
        <v>0</v>
      </c>
      <c r="DM17" s="316">
        <v>42502</v>
      </c>
      <c r="DN17" s="317">
        <v>3</v>
      </c>
      <c r="DO17" s="317">
        <v>0</v>
      </c>
      <c r="DP17" s="317" t="s">
        <v>3</v>
      </c>
      <c r="DQ17" s="317" t="s">
        <v>3</v>
      </c>
      <c r="DR17" s="317">
        <v>0</v>
      </c>
      <c r="DS17" s="317">
        <v>0</v>
      </c>
      <c r="DU17" s="968">
        <v>42866</v>
      </c>
      <c r="DV17" s="969">
        <v>3</v>
      </c>
      <c r="DW17" s="969">
        <v>0</v>
      </c>
      <c r="DX17" s="969" t="s">
        <v>3</v>
      </c>
      <c r="DY17" s="969" t="s">
        <v>3</v>
      </c>
      <c r="DZ17" s="969">
        <v>0</v>
      </c>
      <c r="EA17" s="969">
        <v>0</v>
      </c>
      <c r="EC17" s="1200">
        <v>43230</v>
      </c>
      <c r="ED17" s="1201">
        <v>3</v>
      </c>
      <c r="EE17" s="1201">
        <v>0</v>
      </c>
      <c r="EF17" s="1201" t="s">
        <v>3</v>
      </c>
      <c r="EG17" s="1201" t="s">
        <v>3</v>
      </c>
      <c r="EH17" s="1201">
        <v>0</v>
      </c>
      <c r="EI17" s="1201">
        <v>0</v>
      </c>
      <c r="EK17" s="1331">
        <v>43594</v>
      </c>
      <c r="EL17" s="1332">
        <v>3</v>
      </c>
      <c r="EM17" s="1332">
        <v>2</v>
      </c>
      <c r="EN17" s="1332">
        <v>1</v>
      </c>
      <c r="EO17" s="1332">
        <v>1</v>
      </c>
      <c r="EP17" s="1332">
        <v>0</v>
      </c>
      <c r="EQ17" s="1332">
        <v>0</v>
      </c>
      <c r="ES17" s="1825">
        <v>43965</v>
      </c>
      <c r="ET17" s="1826">
        <v>3</v>
      </c>
      <c r="EU17" s="1826">
        <v>0</v>
      </c>
      <c r="EV17" s="1826" t="s">
        <v>3</v>
      </c>
      <c r="EW17" s="1826" t="s">
        <v>3</v>
      </c>
      <c r="EX17" s="1826">
        <v>0</v>
      </c>
      <c r="EY17" s="1826">
        <v>0</v>
      </c>
      <c r="FA17" s="2211">
        <v>44329</v>
      </c>
      <c r="FB17" s="2212">
        <v>3</v>
      </c>
      <c r="FC17" s="2212">
        <v>2</v>
      </c>
      <c r="FD17" s="2212">
        <v>1</v>
      </c>
      <c r="FE17" s="2212">
        <v>1</v>
      </c>
      <c r="FF17" s="2212">
        <v>0</v>
      </c>
      <c r="FG17" s="2212">
        <v>0</v>
      </c>
    </row>
    <row r="18" spans="1:163" x14ac:dyDescent="0.25">
      <c r="AC18" s="143">
        <v>37760</v>
      </c>
      <c r="AD18" s="101">
        <v>3</v>
      </c>
      <c r="AE18" s="401">
        <v>1</v>
      </c>
      <c r="AF18" s="401"/>
      <c r="AG18" s="158">
        <v>38120</v>
      </c>
      <c r="AH18" s="159">
        <v>3</v>
      </c>
      <c r="AI18" s="159">
        <f t="shared" si="5"/>
        <v>1</v>
      </c>
      <c r="AJ18" s="159">
        <v>1</v>
      </c>
      <c r="AK18" s="159"/>
      <c r="AL18" s="159"/>
      <c r="AM18" s="348">
        <v>38481</v>
      </c>
      <c r="AN18" s="349">
        <v>2</v>
      </c>
      <c r="AO18" s="349">
        <v>2</v>
      </c>
      <c r="AQ18" s="97">
        <v>38849</v>
      </c>
      <c r="AR18" s="98">
        <v>2</v>
      </c>
      <c r="AS18" s="98">
        <v>7</v>
      </c>
      <c r="AT18" s="98" t="s">
        <v>3</v>
      </c>
      <c r="AU18" s="98">
        <v>7</v>
      </c>
      <c r="AV18" s="98">
        <v>0</v>
      </c>
      <c r="AX18" s="316">
        <v>39214</v>
      </c>
      <c r="AY18" s="317">
        <v>2</v>
      </c>
      <c r="AZ18" s="317">
        <v>4</v>
      </c>
      <c r="BA18" s="317" t="s">
        <v>3</v>
      </c>
      <c r="BB18" s="317">
        <v>4</v>
      </c>
      <c r="BC18" s="317">
        <v>0</v>
      </c>
      <c r="BE18" s="316">
        <v>39580</v>
      </c>
      <c r="BF18" s="317">
        <v>2</v>
      </c>
      <c r="BG18" s="317">
        <v>0</v>
      </c>
      <c r="BH18" s="317" t="s">
        <v>3</v>
      </c>
      <c r="BI18" s="317">
        <v>0</v>
      </c>
      <c r="BJ18" s="317">
        <v>0</v>
      </c>
      <c r="BL18" s="316">
        <v>39948</v>
      </c>
      <c r="BM18" s="317">
        <v>2</v>
      </c>
      <c r="BN18" s="317">
        <v>2</v>
      </c>
      <c r="BO18" s="317" t="s">
        <v>3</v>
      </c>
      <c r="BP18" s="317">
        <v>2</v>
      </c>
      <c r="BQ18" s="317">
        <v>0</v>
      </c>
      <c r="BR18" s="98"/>
      <c r="BS18" s="316">
        <v>40312</v>
      </c>
      <c r="BT18" s="317">
        <v>2</v>
      </c>
      <c r="BU18" s="317">
        <v>4</v>
      </c>
      <c r="BV18" s="317">
        <v>1</v>
      </c>
      <c r="BW18" s="317">
        <v>3</v>
      </c>
      <c r="BX18" s="317">
        <v>0</v>
      </c>
      <c r="BZ18" s="316">
        <v>40676</v>
      </c>
      <c r="CA18" s="317">
        <v>2</v>
      </c>
      <c r="CB18" s="317">
        <v>0</v>
      </c>
      <c r="CC18" s="317" t="s">
        <v>3</v>
      </c>
      <c r="CD18" s="317">
        <v>0</v>
      </c>
      <c r="CE18" s="317">
        <v>0</v>
      </c>
      <c r="CG18" s="316">
        <v>41040</v>
      </c>
      <c r="CH18" s="317">
        <v>2</v>
      </c>
      <c r="CI18" s="317">
        <v>0</v>
      </c>
      <c r="CJ18" s="317" t="s">
        <v>3</v>
      </c>
      <c r="CK18" s="317" t="s">
        <v>3</v>
      </c>
      <c r="CL18" s="317">
        <v>0</v>
      </c>
      <c r="CM18" s="317">
        <v>0</v>
      </c>
      <c r="CO18" s="316">
        <v>41405</v>
      </c>
      <c r="CP18" s="317">
        <v>2</v>
      </c>
      <c r="CQ18" s="317">
        <v>1</v>
      </c>
      <c r="CR18" s="317" t="s">
        <v>3</v>
      </c>
      <c r="CS18" s="317">
        <v>1</v>
      </c>
      <c r="CT18" s="317">
        <v>0</v>
      </c>
      <c r="CU18" s="317">
        <v>0</v>
      </c>
      <c r="CW18" s="316">
        <v>41769</v>
      </c>
      <c r="CX18" s="317">
        <v>2</v>
      </c>
      <c r="CY18" s="317">
        <v>0</v>
      </c>
      <c r="CZ18" s="317" t="s">
        <v>3</v>
      </c>
      <c r="DA18" s="317" t="s">
        <v>3</v>
      </c>
      <c r="DB18" s="317">
        <v>0</v>
      </c>
      <c r="DC18" s="317">
        <v>0</v>
      </c>
      <c r="DE18" s="316">
        <v>42133</v>
      </c>
      <c r="DF18" s="317">
        <v>2</v>
      </c>
      <c r="DG18" s="317">
        <v>0</v>
      </c>
      <c r="DH18" s="317" t="s">
        <v>3</v>
      </c>
      <c r="DI18" s="317" t="s">
        <v>3</v>
      </c>
      <c r="DJ18" s="317">
        <v>0</v>
      </c>
      <c r="DK18" s="317">
        <v>0</v>
      </c>
      <c r="DM18" s="316">
        <v>42503</v>
      </c>
      <c r="DN18" s="317">
        <v>2</v>
      </c>
      <c r="DO18" s="317">
        <v>1</v>
      </c>
      <c r="DP18" s="317" t="s">
        <v>3</v>
      </c>
      <c r="DQ18" s="317">
        <v>1</v>
      </c>
      <c r="DR18" s="317">
        <v>0</v>
      </c>
      <c r="DS18" s="317">
        <v>0</v>
      </c>
      <c r="DU18" s="968">
        <v>42867</v>
      </c>
      <c r="DV18" s="969">
        <v>2</v>
      </c>
      <c r="DW18" s="969">
        <v>0</v>
      </c>
      <c r="DX18" s="969" t="s">
        <v>3</v>
      </c>
      <c r="DY18" s="969" t="s">
        <v>3</v>
      </c>
      <c r="DZ18" s="969">
        <v>0</v>
      </c>
      <c r="EA18" s="969">
        <v>0</v>
      </c>
      <c r="EC18" s="1200">
        <v>43231</v>
      </c>
      <c r="ED18" s="1201">
        <v>2</v>
      </c>
      <c r="EE18" s="1201">
        <v>3</v>
      </c>
      <c r="EF18" s="1201">
        <v>3</v>
      </c>
      <c r="EG18" s="1201" t="s">
        <v>3</v>
      </c>
      <c r="EH18" s="1201">
        <v>0</v>
      </c>
      <c r="EI18" s="1201">
        <v>0</v>
      </c>
      <c r="EK18" s="1331">
        <v>43595</v>
      </c>
      <c r="EL18" s="1332">
        <v>2</v>
      </c>
      <c r="EM18" s="1332">
        <v>1</v>
      </c>
      <c r="EN18" s="1332">
        <v>1</v>
      </c>
      <c r="EO18" s="1332" t="s">
        <v>3</v>
      </c>
      <c r="EP18" s="1332">
        <v>0</v>
      </c>
      <c r="EQ18" s="1332">
        <v>0</v>
      </c>
      <c r="ES18" s="1825">
        <v>43966</v>
      </c>
      <c r="ET18" s="1826">
        <v>2</v>
      </c>
      <c r="EU18" s="1826">
        <v>6</v>
      </c>
      <c r="EV18" s="1826" t="s">
        <v>3</v>
      </c>
      <c r="EW18" s="1826">
        <v>4</v>
      </c>
      <c r="EX18" s="1826">
        <v>0</v>
      </c>
      <c r="EY18" s="1826">
        <v>2</v>
      </c>
      <c r="FA18" s="2211">
        <v>44330</v>
      </c>
      <c r="FB18" s="2212">
        <v>2</v>
      </c>
      <c r="FC18" s="2212">
        <v>3</v>
      </c>
      <c r="FD18" s="2212">
        <v>2</v>
      </c>
      <c r="FE18" s="2212" t="s">
        <v>3</v>
      </c>
      <c r="FF18" s="2212">
        <v>1</v>
      </c>
      <c r="FG18" s="2212">
        <v>0</v>
      </c>
    </row>
    <row r="19" spans="1:163" x14ac:dyDescent="0.25">
      <c r="AC19" s="143">
        <v>37762</v>
      </c>
      <c r="AD19" s="101">
        <v>1</v>
      </c>
      <c r="AE19" s="401">
        <v>4</v>
      </c>
      <c r="AF19" s="401"/>
      <c r="AG19" s="158">
        <v>38122</v>
      </c>
      <c r="AH19" s="159">
        <v>3</v>
      </c>
      <c r="AI19" s="159">
        <f t="shared" si="5"/>
        <v>1</v>
      </c>
      <c r="AJ19" s="159">
        <v>1</v>
      </c>
      <c r="AK19" s="159"/>
      <c r="AL19" s="159"/>
      <c r="AM19" s="348">
        <v>38481</v>
      </c>
      <c r="AN19" s="349">
        <v>1</v>
      </c>
      <c r="AO19" s="349">
        <v>1</v>
      </c>
      <c r="AQ19" s="97">
        <v>38849</v>
      </c>
      <c r="AR19" s="98">
        <v>1</v>
      </c>
      <c r="AS19" s="98">
        <v>1</v>
      </c>
      <c r="AT19" s="98" t="s">
        <v>3</v>
      </c>
      <c r="AU19" s="98">
        <v>1</v>
      </c>
      <c r="AV19" s="98">
        <v>0</v>
      </c>
      <c r="AX19" s="316">
        <v>39214</v>
      </c>
      <c r="AY19" s="317">
        <v>1</v>
      </c>
      <c r="AZ19" s="317">
        <v>3</v>
      </c>
      <c r="BA19" s="317">
        <v>1</v>
      </c>
      <c r="BB19" s="317">
        <v>2</v>
      </c>
      <c r="BC19" s="317">
        <v>0</v>
      </c>
      <c r="BE19" s="316">
        <v>39580</v>
      </c>
      <c r="BF19" s="317">
        <v>1</v>
      </c>
      <c r="BG19" s="317">
        <v>0</v>
      </c>
      <c r="BH19" s="317" t="s">
        <v>3</v>
      </c>
      <c r="BI19" s="317">
        <v>0</v>
      </c>
      <c r="BJ19" s="317">
        <v>0</v>
      </c>
      <c r="BL19" s="316">
        <v>39948</v>
      </c>
      <c r="BM19" s="317">
        <v>1</v>
      </c>
      <c r="BN19" s="317">
        <v>0</v>
      </c>
      <c r="BO19" s="317" t="s">
        <v>3</v>
      </c>
      <c r="BP19" s="317">
        <v>0</v>
      </c>
      <c r="BQ19" s="317">
        <v>0</v>
      </c>
      <c r="BR19" s="98"/>
      <c r="BS19" s="316">
        <v>40312</v>
      </c>
      <c r="BT19" s="317">
        <v>1</v>
      </c>
      <c r="BU19" s="317">
        <v>2</v>
      </c>
      <c r="BV19" s="317" t="s">
        <v>3</v>
      </c>
      <c r="BW19" s="317">
        <v>2</v>
      </c>
      <c r="BX19" s="317">
        <v>0</v>
      </c>
      <c r="BZ19" s="316">
        <v>40676</v>
      </c>
      <c r="CA19" s="317">
        <v>1</v>
      </c>
      <c r="CB19" s="317">
        <v>0</v>
      </c>
      <c r="CC19" s="317" t="s">
        <v>3</v>
      </c>
      <c r="CD19" s="317">
        <v>0</v>
      </c>
      <c r="CE19" s="317">
        <v>0</v>
      </c>
      <c r="CG19" s="316">
        <v>41040</v>
      </c>
      <c r="CH19" s="317">
        <v>1</v>
      </c>
      <c r="CI19" s="317">
        <v>3</v>
      </c>
      <c r="CJ19" s="317">
        <v>2</v>
      </c>
      <c r="CK19" s="317">
        <v>1</v>
      </c>
      <c r="CL19" s="317">
        <v>0</v>
      </c>
      <c r="CM19" s="317">
        <v>0</v>
      </c>
      <c r="CO19" s="316">
        <v>41405</v>
      </c>
      <c r="CP19" s="317">
        <v>1</v>
      </c>
      <c r="CQ19" s="317">
        <v>0</v>
      </c>
      <c r="CR19" s="317" t="s">
        <v>3</v>
      </c>
      <c r="CS19" s="317" t="s">
        <v>3</v>
      </c>
      <c r="CT19" s="317">
        <v>0</v>
      </c>
      <c r="CU19" s="317">
        <v>0</v>
      </c>
      <c r="CW19" s="316">
        <v>41769</v>
      </c>
      <c r="CX19" s="317">
        <v>1</v>
      </c>
      <c r="CY19" s="317">
        <v>0</v>
      </c>
      <c r="CZ19" s="317" t="s">
        <v>3</v>
      </c>
      <c r="DA19" s="317" t="s">
        <v>3</v>
      </c>
      <c r="DB19" s="317">
        <v>0</v>
      </c>
      <c r="DC19" s="317">
        <v>0</v>
      </c>
      <c r="DE19" s="316">
        <v>42133</v>
      </c>
      <c r="DF19" s="317">
        <v>1</v>
      </c>
      <c r="DG19" s="317">
        <v>1</v>
      </c>
      <c r="DH19" s="317">
        <v>1</v>
      </c>
      <c r="DI19" s="317" t="s">
        <v>3</v>
      </c>
      <c r="DJ19" s="317">
        <v>0</v>
      </c>
      <c r="DK19" s="317">
        <v>0</v>
      </c>
      <c r="DM19" s="316">
        <v>42503</v>
      </c>
      <c r="DN19" s="317">
        <v>1</v>
      </c>
      <c r="DO19" s="317">
        <v>0</v>
      </c>
      <c r="DP19" s="317" t="s">
        <v>3</v>
      </c>
      <c r="DQ19" s="317" t="s">
        <v>3</v>
      </c>
      <c r="DR19" s="317">
        <v>0</v>
      </c>
      <c r="DS19" s="317">
        <v>0</v>
      </c>
      <c r="DU19" s="968">
        <v>42867</v>
      </c>
      <c r="DV19" s="969">
        <v>1</v>
      </c>
      <c r="DW19" s="969">
        <v>0</v>
      </c>
      <c r="DX19" s="969" t="s">
        <v>3</v>
      </c>
      <c r="DY19" s="969" t="s">
        <v>3</v>
      </c>
      <c r="DZ19" s="969">
        <v>0</v>
      </c>
      <c r="EA19" s="969">
        <v>0</v>
      </c>
      <c r="EC19" s="1200">
        <v>43231</v>
      </c>
      <c r="ED19" s="1201">
        <v>1</v>
      </c>
      <c r="EE19" s="1201">
        <v>0</v>
      </c>
      <c r="EF19" s="1201" t="s">
        <v>3</v>
      </c>
      <c r="EG19" s="1201" t="s">
        <v>3</v>
      </c>
      <c r="EH19" s="1201">
        <v>0</v>
      </c>
      <c r="EI19" s="1201">
        <v>0</v>
      </c>
      <c r="EK19" s="1331">
        <v>43595</v>
      </c>
      <c r="EL19" s="1332">
        <v>1</v>
      </c>
      <c r="EM19" s="1332">
        <v>1</v>
      </c>
      <c r="EN19" s="1332" t="s">
        <v>3</v>
      </c>
      <c r="EO19" s="1332">
        <v>1</v>
      </c>
      <c r="EP19" s="1332">
        <v>0</v>
      </c>
      <c r="EQ19" s="1332">
        <v>0</v>
      </c>
      <c r="ES19" s="1825">
        <v>43966</v>
      </c>
      <c r="ET19" s="1826">
        <v>1</v>
      </c>
      <c r="EU19" s="1826">
        <v>4</v>
      </c>
      <c r="EV19" s="1826">
        <v>1</v>
      </c>
      <c r="EW19" s="1826">
        <v>2</v>
      </c>
      <c r="EX19" s="1826">
        <v>0</v>
      </c>
      <c r="EY19" s="1826">
        <v>1</v>
      </c>
      <c r="FA19" s="2211">
        <v>44330</v>
      </c>
      <c r="FB19" s="2212">
        <v>1</v>
      </c>
      <c r="FC19" s="2212">
        <v>6</v>
      </c>
      <c r="FD19" s="2212">
        <v>2</v>
      </c>
      <c r="FE19" s="2212">
        <v>4</v>
      </c>
      <c r="FF19" s="2212">
        <v>0</v>
      </c>
      <c r="FG19" s="2212">
        <v>0</v>
      </c>
    </row>
    <row r="20" spans="1:163" x14ac:dyDescent="0.25">
      <c r="AC20" s="143">
        <v>37762</v>
      </c>
      <c r="AD20" s="101">
        <v>2</v>
      </c>
      <c r="AE20" s="401">
        <v>19</v>
      </c>
      <c r="AF20" s="401"/>
      <c r="AG20" s="158">
        <v>38123</v>
      </c>
      <c r="AH20" s="159">
        <v>1</v>
      </c>
      <c r="AI20" s="159">
        <f t="shared" si="5"/>
        <v>1</v>
      </c>
      <c r="AJ20" s="159">
        <v>1</v>
      </c>
      <c r="AK20" s="159"/>
      <c r="AL20" s="159"/>
      <c r="AM20" s="348">
        <v>38482</v>
      </c>
      <c r="AN20" s="349">
        <v>4</v>
      </c>
      <c r="AO20" s="349">
        <v>0</v>
      </c>
      <c r="AQ20" s="97">
        <v>38850</v>
      </c>
      <c r="AR20" s="98">
        <v>4</v>
      </c>
      <c r="AS20" s="98">
        <v>6</v>
      </c>
      <c r="AT20" s="98" t="s">
        <v>3</v>
      </c>
      <c r="AU20" s="98">
        <v>6</v>
      </c>
      <c r="AV20" s="98">
        <v>0</v>
      </c>
      <c r="AX20" s="316">
        <v>39215</v>
      </c>
      <c r="AY20" s="317">
        <v>4</v>
      </c>
      <c r="AZ20" s="317">
        <v>0</v>
      </c>
      <c r="BA20" s="317" t="s">
        <v>3</v>
      </c>
      <c r="BB20" s="317">
        <v>0</v>
      </c>
      <c r="BC20" s="317">
        <v>0</v>
      </c>
      <c r="BE20" s="316">
        <v>39581</v>
      </c>
      <c r="BF20" s="317">
        <v>4</v>
      </c>
      <c r="BG20" s="317">
        <v>0</v>
      </c>
      <c r="BH20" s="317" t="s">
        <v>3</v>
      </c>
      <c r="BI20" s="317">
        <v>0</v>
      </c>
      <c r="BJ20" s="317">
        <v>0</v>
      </c>
      <c r="BL20" s="316">
        <v>39949</v>
      </c>
      <c r="BM20" s="317">
        <v>4</v>
      </c>
      <c r="BN20" s="317">
        <v>0</v>
      </c>
      <c r="BO20" s="317" t="s">
        <v>3</v>
      </c>
      <c r="BP20" s="317">
        <v>0</v>
      </c>
      <c r="BQ20" s="317">
        <v>0</v>
      </c>
      <c r="BR20" s="98"/>
      <c r="BS20" s="316">
        <v>40313</v>
      </c>
      <c r="BT20" s="317">
        <v>4</v>
      </c>
      <c r="BU20" s="317">
        <v>1</v>
      </c>
      <c r="BV20" s="317" t="s">
        <v>3</v>
      </c>
      <c r="BW20" s="317">
        <v>1</v>
      </c>
      <c r="BX20" s="317">
        <v>0</v>
      </c>
      <c r="BZ20" s="316">
        <v>40677</v>
      </c>
      <c r="CA20" s="317">
        <v>4</v>
      </c>
      <c r="CB20" s="317">
        <v>0</v>
      </c>
      <c r="CC20" s="317" t="s">
        <v>3</v>
      </c>
      <c r="CD20" s="317">
        <v>0</v>
      </c>
      <c r="CE20" s="317">
        <v>0</v>
      </c>
      <c r="CG20" s="316">
        <v>41041</v>
      </c>
      <c r="CH20" s="317">
        <v>4</v>
      </c>
      <c r="CI20" s="317">
        <v>0</v>
      </c>
      <c r="CJ20" s="317" t="s">
        <v>3</v>
      </c>
      <c r="CK20" s="317" t="s">
        <v>3</v>
      </c>
      <c r="CL20" s="317">
        <v>0</v>
      </c>
      <c r="CM20" s="317">
        <v>0</v>
      </c>
      <c r="CO20" s="316">
        <v>41406</v>
      </c>
      <c r="CP20" s="317">
        <v>4</v>
      </c>
      <c r="CQ20" s="317">
        <v>0</v>
      </c>
      <c r="CR20" s="317" t="s">
        <v>3</v>
      </c>
      <c r="CS20" s="317" t="s">
        <v>3</v>
      </c>
      <c r="CT20" s="317">
        <v>0</v>
      </c>
      <c r="CU20" s="317">
        <v>0</v>
      </c>
      <c r="CW20" s="316">
        <v>41770</v>
      </c>
      <c r="CX20" s="317">
        <v>4</v>
      </c>
      <c r="CY20" s="317">
        <v>0</v>
      </c>
      <c r="CZ20" s="317" t="s">
        <v>3</v>
      </c>
      <c r="DA20" s="317" t="s">
        <v>3</v>
      </c>
      <c r="DB20" s="317">
        <v>0</v>
      </c>
      <c r="DC20" s="317">
        <v>0</v>
      </c>
      <c r="DE20" s="316">
        <v>42134</v>
      </c>
      <c r="DF20" s="317">
        <v>4</v>
      </c>
      <c r="DG20" s="317">
        <v>0</v>
      </c>
      <c r="DH20" s="317" t="s">
        <v>3</v>
      </c>
      <c r="DI20" s="317" t="s">
        <v>3</v>
      </c>
      <c r="DJ20" s="317">
        <v>0</v>
      </c>
      <c r="DK20" s="317">
        <v>0</v>
      </c>
      <c r="DM20" s="316">
        <v>42504</v>
      </c>
      <c r="DN20" s="317">
        <v>4</v>
      </c>
      <c r="DO20" s="317">
        <v>0</v>
      </c>
      <c r="DP20" s="317" t="s">
        <v>3</v>
      </c>
      <c r="DQ20" s="317" t="s">
        <v>3</v>
      </c>
      <c r="DR20" s="317">
        <v>0</v>
      </c>
      <c r="DS20" s="317">
        <v>0</v>
      </c>
      <c r="DU20" s="968">
        <v>42868</v>
      </c>
      <c r="DV20" s="969">
        <v>4</v>
      </c>
      <c r="DW20" s="969">
        <v>0</v>
      </c>
      <c r="DX20" s="969" t="s">
        <v>3</v>
      </c>
      <c r="DY20" s="969" t="s">
        <v>3</v>
      </c>
      <c r="DZ20" s="969">
        <v>0</v>
      </c>
      <c r="EA20" s="969">
        <v>0</v>
      </c>
      <c r="EC20" s="1200">
        <v>43232</v>
      </c>
      <c r="ED20" s="1201">
        <v>4</v>
      </c>
      <c r="EE20" s="1201">
        <v>0</v>
      </c>
      <c r="EF20" s="1201" t="s">
        <v>3</v>
      </c>
      <c r="EG20" s="1201" t="s">
        <v>3</v>
      </c>
      <c r="EH20" s="1201">
        <v>0</v>
      </c>
      <c r="EI20" s="1201">
        <v>0</v>
      </c>
      <c r="EK20" s="1331">
        <v>43596</v>
      </c>
      <c r="EL20" s="1332">
        <v>4</v>
      </c>
      <c r="EM20" s="1332">
        <v>1</v>
      </c>
      <c r="EN20" s="1332">
        <v>1</v>
      </c>
      <c r="EO20" s="1332" t="s">
        <v>3</v>
      </c>
      <c r="EP20" s="1332">
        <v>0</v>
      </c>
      <c r="EQ20" s="1332">
        <v>0</v>
      </c>
      <c r="ES20" s="1825">
        <v>43967</v>
      </c>
      <c r="ET20" s="1826">
        <v>4</v>
      </c>
      <c r="EU20" s="1826">
        <v>0</v>
      </c>
      <c r="EV20" s="1826" t="s">
        <v>3</v>
      </c>
      <c r="EW20" s="1826" t="s">
        <v>3</v>
      </c>
      <c r="EX20" s="1826">
        <v>0</v>
      </c>
      <c r="EY20" s="1826">
        <v>0</v>
      </c>
      <c r="FA20" s="2211">
        <v>44331</v>
      </c>
      <c r="FB20" s="2212">
        <v>4</v>
      </c>
      <c r="FC20" s="2212">
        <v>2</v>
      </c>
      <c r="FD20" s="2212">
        <v>1</v>
      </c>
      <c r="FE20" s="2212">
        <v>1</v>
      </c>
      <c r="FF20" s="2212">
        <v>0</v>
      </c>
      <c r="FG20" s="2212">
        <v>0</v>
      </c>
    </row>
    <row r="21" spans="1:163" x14ac:dyDescent="0.25">
      <c r="AC21" s="143">
        <v>37763</v>
      </c>
      <c r="AD21" s="101">
        <v>3</v>
      </c>
      <c r="AE21" s="401">
        <v>4</v>
      </c>
      <c r="AF21" s="401"/>
      <c r="AG21" s="158">
        <v>38123</v>
      </c>
      <c r="AH21" s="159">
        <v>2</v>
      </c>
      <c r="AI21" s="159">
        <f t="shared" si="5"/>
        <v>2</v>
      </c>
      <c r="AJ21" s="159">
        <v>2</v>
      </c>
      <c r="AK21" s="159"/>
      <c r="AL21" s="159"/>
      <c r="AM21" s="348">
        <v>38483</v>
      </c>
      <c r="AN21" s="349">
        <v>3</v>
      </c>
      <c r="AO21" s="349">
        <v>1</v>
      </c>
      <c r="AQ21" s="97">
        <v>38851</v>
      </c>
      <c r="AR21" s="98">
        <v>3</v>
      </c>
      <c r="AS21" s="98">
        <v>9</v>
      </c>
      <c r="AT21" s="98">
        <v>1</v>
      </c>
      <c r="AU21" s="98">
        <v>8</v>
      </c>
      <c r="AV21" s="98">
        <v>0</v>
      </c>
      <c r="AX21" s="316">
        <v>39216</v>
      </c>
      <c r="AY21" s="317">
        <v>3</v>
      </c>
      <c r="AZ21" s="317">
        <v>2</v>
      </c>
      <c r="BA21" s="317" t="s">
        <v>3</v>
      </c>
      <c r="BB21" s="317">
        <v>2</v>
      </c>
      <c r="BC21" s="317">
        <v>0</v>
      </c>
      <c r="BE21" s="316">
        <v>39582</v>
      </c>
      <c r="BF21" s="317">
        <v>3</v>
      </c>
      <c r="BG21" s="317">
        <v>0</v>
      </c>
      <c r="BH21" s="317" t="s">
        <v>3</v>
      </c>
      <c r="BI21" s="317">
        <v>0</v>
      </c>
      <c r="BJ21" s="317">
        <v>0</v>
      </c>
      <c r="BL21" s="316">
        <v>39950</v>
      </c>
      <c r="BM21" s="317">
        <v>3</v>
      </c>
      <c r="BN21" s="317">
        <v>1</v>
      </c>
      <c r="BO21" s="317" t="s">
        <v>3</v>
      </c>
      <c r="BP21" s="317">
        <v>1</v>
      </c>
      <c r="BQ21" s="317">
        <v>0</v>
      </c>
      <c r="BR21" s="98"/>
      <c r="BS21" s="316">
        <v>40314</v>
      </c>
      <c r="BT21" s="317">
        <v>3</v>
      </c>
      <c r="BU21" s="317">
        <v>1</v>
      </c>
      <c r="BV21" s="317" t="s">
        <v>3</v>
      </c>
      <c r="BW21" s="317">
        <v>1</v>
      </c>
      <c r="BX21" s="317">
        <v>0</v>
      </c>
      <c r="BZ21" s="316">
        <v>40678</v>
      </c>
      <c r="CA21" s="317">
        <v>3</v>
      </c>
      <c r="CB21" s="317">
        <v>0</v>
      </c>
      <c r="CC21" s="317" t="s">
        <v>3</v>
      </c>
      <c r="CD21" s="317">
        <v>0</v>
      </c>
      <c r="CE21" s="317">
        <v>0</v>
      </c>
      <c r="CG21" s="316">
        <v>41042</v>
      </c>
      <c r="CH21" s="317">
        <v>3</v>
      </c>
      <c r="CI21" s="317">
        <v>1</v>
      </c>
      <c r="CJ21" s="317">
        <v>1</v>
      </c>
      <c r="CK21" s="317" t="s">
        <v>3</v>
      </c>
      <c r="CL21" s="317">
        <v>0</v>
      </c>
      <c r="CM21" s="317">
        <v>0</v>
      </c>
      <c r="CO21" s="316">
        <v>41407</v>
      </c>
      <c r="CP21" s="317">
        <v>3</v>
      </c>
      <c r="CQ21" s="317">
        <v>1</v>
      </c>
      <c r="CR21" s="317" t="s">
        <v>3</v>
      </c>
      <c r="CS21" s="317">
        <v>1</v>
      </c>
      <c r="CT21" s="317">
        <v>0</v>
      </c>
      <c r="CU21" s="317">
        <v>0</v>
      </c>
      <c r="CW21" s="316">
        <v>41771</v>
      </c>
      <c r="CX21" s="317">
        <v>3</v>
      </c>
      <c r="CY21" s="317">
        <v>1</v>
      </c>
      <c r="CZ21" s="317" t="s">
        <v>3</v>
      </c>
      <c r="DA21" s="317">
        <v>1</v>
      </c>
      <c r="DB21" s="317">
        <v>0</v>
      </c>
      <c r="DC21" s="317">
        <v>0</v>
      </c>
      <c r="DE21" s="316">
        <v>42135</v>
      </c>
      <c r="DF21" s="317">
        <v>3</v>
      </c>
      <c r="DG21" s="317">
        <v>0</v>
      </c>
      <c r="DH21" s="317" t="s">
        <v>3</v>
      </c>
      <c r="DI21" s="317" t="s">
        <v>3</v>
      </c>
      <c r="DJ21" s="317">
        <v>0</v>
      </c>
      <c r="DK21" s="317">
        <v>0</v>
      </c>
      <c r="DM21" s="316">
        <v>42505</v>
      </c>
      <c r="DN21" s="317">
        <v>3</v>
      </c>
      <c r="DO21" s="317">
        <v>0</v>
      </c>
      <c r="DP21" s="317" t="s">
        <v>3</v>
      </c>
      <c r="DQ21" s="317" t="s">
        <v>3</v>
      </c>
      <c r="DR21" s="317">
        <v>0</v>
      </c>
      <c r="DS21" s="317">
        <v>0</v>
      </c>
      <c r="DU21" s="968">
        <v>42869</v>
      </c>
      <c r="DV21" s="969">
        <v>3</v>
      </c>
      <c r="DW21" s="969">
        <v>0</v>
      </c>
      <c r="DX21" s="969" t="s">
        <v>3</v>
      </c>
      <c r="DY21" s="969" t="s">
        <v>3</v>
      </c>
      <c r="DZ21" s="969">
        <v>0</v>
      </c>
      <c r="EA21" s="969">
        <v>0</v>
      </c>
      <c r="EC21" s="1200">
        <v>43233</v>
      </c>
      <c r="ED21" s="1201">
        <v>3</v>
      </c>
      <c r="EE21" s="1201">
        <v>0</v>
      </c>
      <c r="EF21" s="1201" t="s">
        <v>3</v>
      </c>
      <c r="EG21" s="1201" t="s">
        <v>3</v>
      </c>
      <c r="EH21" s="1201">
        <v>0</v>
      </c>
      <c r="EI21" s="1201">
        <v>0</v>
      </c>
      <c r="EK21" s="1331">
        <v>43597</v>
      </c>
      <c r="EL21" s="1332">
        <v>3</v>
      </c>
      <c r="EM21" s="1332">
        <v>0</v>
      </c>
      <c r="EN21" s="1332" t="s">
        <v>3</v>
      </c>
      <c r="EO21" s="1332" t="s">
        <v>3</v>
      </c>
      <c r="EP21" s="1332">
        <v>0</v>
      </c>
      <c r="EQ21" s="1332">
        <v>0</v>
      </c>
      <c r="ES21" s="1825">
        <v>43968</v>
      </c>
      <c r="ET21" s="1826">
        <v>3</v>
      </c>
      <c r="EU21" s="1826">
        <v>0</v>
      </c>
      <c r="EV21" s="1826" t="s">
        <v>3</v>
      </c>
      <c r="EW21" s="1826" t="s">
        <v>3</v>
      </c>
      <c r="EX21" s="1826">
        <v>0</v>
      </c>
      <c r="EY21" s="1826">
        <v>0</v>
      </c>
      <c r="FA21" s="2211">
        <v>44332</v>
      </c>
      <c r="FB21" s="2212">
        <v>3</v>
      </c>
      <c r="FC21" s="2212">
        <v>2</v>
      </c>
      <c r="FD21" s="2212" t="s">
        <v>3</v>
      </c>
      <c r="FE21" s="2212">
        <v>1</v>
      </c>
      <c r="FF21" s="2212">
        <v>0</v>
      </c>
      <c r="FG21" s="2212">
        <v>1</v>
      </c>
    </row>
    <row r="22" spans="1:163" x14ac:dyDescent="0.25">
      <c r="AC22" s="143">
        <v>37765</v>
      </c>
      <c r="AD22" s="101">
        <v>1</v>
      </c>
      <c r="AE22" s="401">
        <v>6</v>
      </c>
      <c r="AF22" s="401"/>
      <c r="AG22" s="158">
        <v>38125</v>
      </c>
      <c r="AH22" s="159">
        <v>3</v>
      </c>
      <c r="AI22" s="159">
        <f t="shared" si="5"/>
        <v>2</v>
      </c>
      <c r="AJ22" s="159">
        <v>2</v>
      </c>
      <c r="AK22" s="159"/>
      <c r="AL22" s="159"/>
      <c r="AM22" s="348">
        <v>38483</v>
      </c>
      <c r="AN22" s="349">
        <v>1</v>
      </c>
      <c r="AO22" s="349">
        <v>0</v>
      </c>
      <c r="AQ22" s="97">
        <v>38852</v>
      </c>
      <c r="AR22" s="98">
        <v>2</v>
      </c>
      <c r="AS22" s="98">
        <v>11</v>
      </c>
      <c r="AT22" s="98">
        <v>2</v>
      </c>
      <c r="AU22" s="98">
        <v>9</v>
      </c>
      <c r="AV22" s="98">
        <v>0</v>
      </c>
      <c r="AX22" s="316">
        <v>39217</v>
      </c>
      <c r="AY22" s="317">
        <v>2</v>
      </c>
      <c r="AZ22" s="317">
        <v>5</v>
      </c>
      <c r="BA22" s="317" t="s">
        <v>3</v>
      </c>
      <c r="BB22" s="317">
        <v>5</v>
      </c>
      <c r="BC22" s="317">
        <v>0</v>
      </c>
      <c r="BE22" s="316">
        <v>39583</v>
      </c>
      <c r="BF22" s="317">
        <v>3</v>
      </c>
      <c r="BG22" s="317">
        <v>0</v>
      </c>
      <c r="BH22" s="317" t="s">
        <v>3</v>
      </c>
      <c r="BI22" s="317">
        <v>0</v>
      </c>
      <c r="BJ22" s="317">
        <v>0</v>
      </c>
      <c r="BL22" s="316">
        <v>39951</v>
      </c>
      <c r="BM22" s="317">
        <v>2</v>
      </c>
      <c r="BN22" s="317">
        <v>1</v>
      </c>
      <c r="BO22" s="317" t="s">
        <v>3</v>
      </c>
      <c r="BP22" s="317">
        <v>1</v>
      </c>
      <c r="BQ22" s="317">
        <v>0</v>
      </c>
      <c r="BR22" s="98"/>
      <c r="BS22" s="316">
        <v>40315</v>
      </c>
      <c r="BT22" s="317">
        <v>2</v>
      </c>
      <c r="BU22" s="317">
        <v>2</v>
      </c>
      <c r="BV22" s="317" t="s">
        <v>3</v>
      </c>
      <c r="BW22" s="317">
        <v>2</v>
      </c>
      <c r="BX22" s="317">
        <v>0</v>
      </c>
      <c r="BZ22" s="316">
        <v>40679</v>
      </c>
      <c r="CA22" s="317">
        <v>2</v>
      </c>
      <c r="CB22" s="317">
        <v>0</v>
      </c>
      <c r="CC22" s="317" t="s">
        <v>3</v>
      </c>
      <c r="CD22" s="317">
        <v>0</v>
      </c>
      <c r="CE22" s="317">
        <v>0</v>
      </c>
      <c r="CG22" s="316">
        <v>41043</v>
      </c>
      <c r="CH22" s="317">
        <v>2</v>
      </c>
      <c r="CI22" s="317">
        <v>0</v>
      </c>
      <c r="CJ22" s="317" t="s">
        <v>3</v>
      </c>
      <c r="CK22" s="317" t="s">
        <v>3</v>
      </c>
      <c r="CL22" s="317">
        <v>0</v>
      </c>
      <c r="CM22" s="317">
        <v>0</v>
      </c>
      <c r="CO22" s="316">
        <v>41408</v>
      </c>
      <c r="CP22" s="317">
        <v>2</v>
      </c>
      <c r="CQ22" s="317">
        <v>1</v>
      </c>
      <c r="CR22" s="317" t="s">
        <v>3</v>
      </c>
      <c r="CS22" s="317">
        <v>1</v>
      </c>
      <c r="CT22" s="317">
        <v>0</v>
      </c>
      <c r="CU22" s="317">
        <v>0</v>
      </c>
      <c r="CW22" s="316">
        <v>41772</v>
      </c>
      <c r="CX22" s="317">
        <v>2</v>
      </c>
      <c r="CY22" s="317">
        <v>0</v>
      </c>
      <c r="CZ22" s="317" t="s">
        <v>3</v>
      </c>
      <c r="DA22" s="317" t="s">
        <v>3</v>
      </c>
      <c r="DB22" s="317">
        <v>0</v>
      </c>
      <c r="DC22" s="317">
        <v>0</v>
      </c>
      <c r="DE22" s="316">
        <v>42136</v>
      </c>
      <c r="DF22" s="317">
        <v>2</v>
      </c>
      <c r="DG22" s="317">
        <v>1</v>
      </c>
      <c r="DH22" s="317" t="s">
        <v>3</v>
      </c>
      <c r="DI22" s="317">
        <v>1</v>
      </c>
      <c r="DJ22" s="317">
        <v>0</v>
      </c>
      <c r="DK22" s="317">
        <v>0</v>
      </c>
      <c r="DM22" s="316">
        <v>42506</v>
      </c>
      <c r="DN22" s="317">
        <v>2</v>
      </c>
      <c r="DO22" s="317">
        <v>2</v>
      </c>
      <c r="DP22" s="317" t="s">
        <v>3</v>
      </c>
      <c r="DQ22" s="317">
        <v>2</v>
      </c>
      <c r="DR22" s="317">
        <v>0</v>
      </c>
      <c r="DS22" s="317">
        <v>0</v>
      </c>
      <c r="DU22" s="968">
        <v>42870</v>
      </c>
      <c r="DV22" s="969">
        <v>2</v>
      </c>
      <c r="DW22" s="969">
        <v>0</v>
      </c>
      <c r="DX22" s="969" t="s">
        <v>3</v>
      </c>
      <c r="DY22" s="969" t="s">
        <v>3</v>
      </c>
      <c r="DZ22" s="969">
        <v>0</v>
      </c>
      <c r="EA22" s="969">
        <v>0</v>
      </c>
      <c r="EC22" s="1200">
        <v>43234</v>
      </c>
      <c r="ED22" s="1201">
        <v>2</v>
      </c>
      <c r="EE22" s="1201">
        <v>1</v>
      </c>
      <c r="EF22" s="1201" t="s">
        <v>3</v>
      </c>
      <c r="EG22" s="1201">
        <v>1</v>
      </c>
      <c r="EH22" s="1201">
        <v>0</v>
      </c>
      <c r="EI22" s="1201">
        <v>0</v>
      </c>
      <c r="EK22" s="1331">
        <v>43598</v>
      </c>
      <c r="EL22" s="1332">
        <v>2</v>
      </c>
      <c r="EM22" s="1332">
        <v>2</v>
      </c>
      <c r="EN22" s="1332" t="s">
        <v>3</v>
      </c>
      <c r="EO22" s="1332">
        <v>2</v>
      </c>
      <c r="EP22" s="1332">
        <v>0</v>
      </c>
      <c r="EQ22" s="1332">
        <v>0</v>
      </c>
      <c r="ES22" s="1825">
        <v>43969</v>
      </c>
      <c r="ET22" s="1826">
        <v>2</v>
      </c>
      <c r="EU22" s="1826">
        <v>0</v>
      </c>
      <c r="EV22" s="1826" t="s">
        <v>3</v>
      </c>
      <c r="EW22" s="1826" t="s">
        <v>3</v>
      </c>
      <c r="EX22" s="1826">
        <v>0</v>
      </c>
      <c r="EY22" s="1826">
        <v>0</v>
      </c>
      <c r="FA22" s="2211">
        <v>44333</v>
      </c>
      <c r="FB22" s="2212">
        <v>2</v>
      </c>
      <c r="FC22" s="2212">
        <v>9</v>
      </c>
      <c r="FD22" s="2212">
        <v>2</v>
      </c>
      <c r="FE22" s="2212">
        <v>4</v>
      </c>
      <c r="FF22" s="2212">
        <v>2</v>
      </c>
      <c r="FG22" s="2212">
        <v>1</v>
      </c>
    </row>
    <row r="23" spans="1:163" x14ac:dyDescent="0.25">
      <c r="AC23" s="143">
        <v>37765</v>
      </c>
      <c r="AD23" s="101">
        <v>2</v>
      </c>
      <c r="AE23" s="401">
        <v>14</v>
      </c>
      <c r="AF23" s="401"/>
      <c r="AG23" s="158">
        <v>38126</v>
      </c>
      <c r="AH23" s="159">
        <v>1</v>
      </c>
      <c r="AI23" s="159">
        <f t="shared" si="5"/>
        <v>1</v>
      </c>
      <c r="AJ23" s="159">
        <v>1</v>
      </c>
      <c r="AK23" s="159"/>
      <c r="AL23" s="159"/>
      <c r="AM23" s="348">
        <v>38484</v>
      </c>
      <c r="AN23" s="349">
        <v>2</v>
      </c>
      <c r="AO23" s="349">
        <v>2</v>
      </c>
      <c r="AQ23" s="97">
        <v>38852</v>
      </c>
      <c r="AR23" s="98">
        <v>1</v>
      </c>
      <c r="AS23" s="98">
        <v>3</v>
      </c>
      <c r="AT23" s="98" t="s">
        <v>3</v>
      </c>
      <c r="AU23" s="98">
        <v>3</v>
      </c>
      <c r="AV23" s="98">
        <v>0</v>
      </c>
      <c r="AX23" s="316">
        <v>39217</v>
      </c>
      <c r="AY23" s="317">
        <v>1</v>
      </c>
      <c r="AZ23" s="317">
        <v>4</v>
      </c>
      <c r="BA23" s="317">
        <v>1</v>
      </c>
      <c r="BB23" s="317">
        <v>2</v>
      </c>
      <c r="BC23" s="317">
        <v>1</v>
      </c>
      <c r="BE23" s="316">
        <v>39583</v>
      </c>
      <c r="BF23" s="317">
        <v>2</v>
      </c>
      <c r="BG23" s="317">
        <v>4</v>
      </c>
      <c r="BH23" s="317" t="s">
        <v>3</v>
      </c>
      <c r="BI23" s="317">
        <v>4</v>
      </c>
      <c r="BJ23" s="317">
        <v>0</v>
      </c>
      <c r="BL23" s="316">
        <v>39951</v>
      </c>
      <c r="BM23" s="317">
        <v>1</v>
      </c>
      <c r="BN23" s="317">
        <v>0</v>
      </c>
      <c r="BO23" s="317" t="s">
        <v>3</v>
      </c>
      <c r="BP23" s="317">
        <v>0</v>
      </c>
      <c r="BQ23" s="317">
        <v>0</v>
      </c>
      <c r="BR23" s="98"/>
      <c r="BS23" s="316">
        <v>40315</v>
      </c>
      <c r="BT23" s="317">
        <v>1</v>
      </c>
      <c r="BU23" s="317">
        <v>4</v>
      </c>
      <c r="BV23" s="317" t="s">
        <v>3</v>
      </c>
      <c r="BW23" s="317">
        <v>3</v>
      </c>
      <c r="BX23" s="317">
        <v>1</v>
      </c>
      <c r="BZ23" s="316">
        <v>40679</v>
      </c>
      <c r="CA23" s="317">
        <v>1</v>
      </c>
      <c r="CB23" s="317">
        <v>0</v>
      </c>
      <c r="CC23" s="317" t="s">
        <v>3</v>
      </c>
      <c r="CD23" s="317">
        <v>0</v>
      </c>
      <c r="CE23" s="317">
        <v>0</v>
      </c>
      <c r="CG23" s="316">
        <v>41043</v>
      </c>
      <c r="CH23" s="317">
        <v>1</v>
      </c>
      <c r="CI23" s="317">
        <v>1</v>
      </c>
      <c r="CJ23" s="317">
        <v>1</v>
      </c>
      <c r="CK23" s="317" t="s">
        <v>3</v>
      </c>
      <c r="CL23" s="317">
        <v>0</v>
      </c>
      <c r="CM23" s="317">
        <v>0</v>
      </c>
      <c r="CO23" s="316">
        <v>41408</v>
      </c>
      <c r="CP23" s="317">
        <v>1</v>
      </c>
      <c r="CQ23" s="317">
        <v>0</v>
      </c>
      <c r="CR23" s="317" t="s">
        <v>3</v>
      </c>
      <c r="CS23" s="317" t="s">
        <v>3</v>
      </c>
      <c r="CT23" s="317">
        <v>0</v>
      </c>
      <c r="CU23" s="317">
        <v>0</v>
      </c>
      <c r="CW23" s="316">
        <v>41772</v>
      </c>
      <c r="CX23" s="317">
        <v>1</v>
      </c>
      <c r="CY23" s="317">
        <v>2</v>
      </c>
      <c r="CZ23" s="317">
        <v>1</v>
      </c>
      <c r="DA23" s="317">
        <v>1</v>
      </c>
      <c r="DB23" s="317">
        <v>0</v>
      </c>
      <c r="DC23" s="317">
        <v>0</v>
      </c>
      <c r="DE23" s="316">
        <v>42136</v>
      </c>
      <c r="DF23" s="317">
        <v>1</v>
      </c>
      <c r="DG23" s="317">
        <v>1</v>
      </c>
      <c r="DH23" s="317" t="s">
        <v>3</v>
      </c>
      <c r="DI23" s="317">
        <v>1</v>
      </c>
      <c r="DJ23" s="317">
        <v>0</v>
      </c>
      <c r="DK23" s="317">
        <v>0</v>
      </c>
      <c r="DM23" s="316">
        <v>42506</v>
      </c>
      <c r="DN23" s="317">
        <v>1</v>
      </c>
      <c r="DO23" s="317">
        <v>1</v>
      </c>
      <c r="DP23" s="317" t="s">
        <v>3</v>
      </c>
      <c r="DQ23" s="317">
        <v>1</v>
      </c>
      <c r="DR23" s="317">
        <v>0</v>
      </c>
      <c r="DS23" s="317">
        <v>0</v>
      </c>
      <c r="DU23" s="968">
        <v>42870</v>
      </c>
      <c r="DV23" s="969">
        <v>1</v>
      </c>
      <c r="DW23" s="969">
        <v>0</v>
      </c>
      <c r="DX23" s="969" t="s">
        <v>3</v>
      </c>
      <c r="DY23" s="969" t="s">
        <v>3</v>
      </c>
      <c r="DZ23" s="969">
        <v>0</v>
      </c>
      <c r="EA23" s="969">
        <v>0</v>
      </c>
      <c r="EC23" s="1200">
        <v>43234</v>
      </c>
      <c r="ED23" s="1201">
        <v>1</v>
      </c>
      <c r="EE23" s="1201">
        <v>0</v>
      </c>
      <c r="EF23" s="1201" t="s">
        <v>3</v>
      </c>
      <c r="EG23" s="1201" t="s">
        <v>3</v>
      </c>
      <c r="EH23" s="1201">
        <v>0</v>
      </c>
      <c r="EI23" s="1201">
        <v>0</v>
      </c>
      <c r="EK23" s="1331">
        <v>43598</v>
      </c>
      <c r="EL23" s="1332">
        <v>1</v>
      </c>
      <c r="EM23" s="1332">
        <v>0</v>
      </c>
      <c r="EN23" s="1332" t="s">
        <v>3</v>
      </c>
      <c r="EO23" s="1332" t="s">
        <v>3</v>
      </c>
      <c r="EP23" s="1332">
        <v>0</v>
      </c>
      <c r="EQ23" s="1332">
        <v>0</v>
      </c>
      <c r="ES23" s="1825">
        <v>43969</v>
      </c>
      <c r="ET23" s="1826">
        <v>1</v>
      </c>
      <c r="EU23" s="1826">
        <v>0</v>
      </c>
      <c r="EV23" s="1826" t="s">
        <v>3</v>
      </c>
      <c r="EW23" s="1826" t="s">
        <v>3</v>
      </c>
      <c r="EX23" s="1826">
        <v>0</v>
      </c>
      <c r="EY23" s="1826">
        <v>0</v>
      </c>
      <c r="FA23" s="2211">
        <v>44333</v>
      </c>
      <c r="FB23" s="2212">
        <v>1</v>
      </c>
      <c r="FC23" s="2212">
        <v>2</v>
      </c>
      <c r="FD23" s="2212">
        <v>2</v>
      </c>
      <c r="FE23" s="2212" t="s">
        <v>3</v>
      </c>
      <c r="FF23" s="2212">
        <v>0</v>
      </c>
      <c r="FG23" s="2212">
        <v>0</v>
      </c>
    </row>
    <row r="24" spans="1:163" x14ac:dyDescent="0.25">
      <c r="AC24" s="143">
        <v>37766</v>
      </c>
      <c r="AD24" s="101">
        <v>3</v>
      </c>
      <c r="AE24" s="401">
        <v>6</v>
      </c>
      <c r="AF24" s="401"/>
      <c r="AG24" s="158">
        <v>38126</v>
      </c>
      <c r="AH24" s="159">
        <v>2</v>
      </c>
      <c r="AI24" s="159">
        <f t="shared" si="5"/>
        <v>3</v>
      </c>
      <c r="AJ24" s="159">
        <v>3</v>
      </c>
      <c r="AK24" s="159"/>
      <c r="AL24" s="159"/>
      <c r="AM24" s="348">
        <v>38484</v>
      </c>
      <c r="AN24" s="349">
        <v>1</v>
      </c>
      <c r="AO24" s="349">
        <v>3</v>
      </c>
      <c r="AQ24" s="97">
        <v>38853</v>
      </c>
      <c r="AR24" s="98">
        <v>4</v>
      </c>
      <c r="AS24" s="98">
        <v>5</v>
      </c>
      <c r="AT24" s="98">
        <v>1</v>
      </c>
      <c r="AU24" s="98">
        <v>4</v>
      </c>
      <c r="AV24" s="98">
        <v>0</v>
      </c>
      <c r="AX24" s="316">
        <v>39218</v>
      </c>
      <c r="AY24" s="317">
        <v>4</v>
      </c>
      <c r="AZ24" s="317">
        <v>1</v>
      </c>
      <c r="BA24" s="317" t="s">
        <v>3</v>
      </c>
      <c r="BB24" s="317">
        <v>1</v>
      </c>
      <c r="BC24" s="317">
        <v>0</v>
      </c>
      <c r="BE24" s="316">
        <v>39583</v>
      </c>
      <c r="BF24" s="317">
        <v>1</v>
      </c>
      <c r="BG24" s="317">
        <v>0</v>
      </c>
      <c r="BH24" s="317" t="s">
        <v>3</v>
      </c>
      <c r="BI24" s="317">
        <v>0</v>
      </c>
      <c r="BJ24" s="317">
        <v>0</v>
      </c>
      <c r="BL24" s="316">
        <v>39952</v>
      </c>
      <c r="BM24" s="317">
        <v>4</v>
      </c>
      <c r="BN24" s="317">
        <v>0</v>
      </c>
      <c r="BO24" s="317" t="s">
        <v>3</v>
      </c>
      <c r="BP24" s="317">
        <v>0</v>
      </c>
      <c r="BQ24" s="317">
        <v>0</v>
      </c>
      <c r="BR24" s="98"/>
      <c r="BS24" s="316">
        <v>40316</v>
      </c>
      <c r="BT24" s="317">
        <v>4</v>
      </c>
      <c r="BU24" s="317">
        <v>0</v>
      </c>
      <c r="BV24" s="317" t="s">
        <v>3</v>
      </c>
      <c r="BW24" s="317">
        <v>0</v>
      </c>
      <c r="BX24" s="317">
        <v>0</v>
      </c>
      <c r="BZ24" s="316">
        <v>40680</v>
      </c>
      <c r="CA24" s="317">
        <v>4</v>
      </c>
      <c r="CB24" s="317">
        <v>0</v>
      </c>
      <c r="CC24" s="317" t="s">
        <v>3</v>
      </c>
      <c r="CD24" s="317">
        <v>0</v>
      </c>
      <c r="CE24" s="317">
        <v>0</v>
      </c>
      <c r="CG24" s="316">
        <v>41044</v>
      </c>
      <c r="CH24" s="317">
        <v>4</v>
      </c>
      <c r="CI24" s="317">
        <v>0</v>
      </c>
      <c r="CJ24" s="317" t="s">
        <v>3</v>
      </c>
      <c r="CK24" s="317" t="s">
        <v>3</v>
      </c>
      <c r="CL24" s="317">
        <v>0</v>
      </c>
      <c r="CM24" s="317">
        <v>0</v>
      </c>
      <c r="CO24" s="316">
        <v>41409</v>
      </c>
      <c r="CP24" s="317">
        <v>4</v>
      </c>
      <c r="CQ24" s="317">
        <v>0</v>
      </c>
      <c r="CR24" s="317" t="s">
        <v>3</v>
      </c>
      <c r="CS24" s="317" t="s">
        <v>3</v>
      </c>
      <c r="CT24" s="317">
        <v>0</v>
      </c>
      <c r="CU24" s="317">
        <v>0</v>
      </c>
      <c r="CW24" s="316">
        <v>41773</v>
      </c>
      <c r="CX24" s="317">
        <v>4</v>
      </c>
      <c r="CY24" s="317">
        <v>0</v>
      </c>
      <c r="CZ24" s="317" t="s">
        <v>3</v>
      </c>
      <c r="DA24" s="317" t="s">
        <v>3</v>
      </c>
      <c r="DB24" s="317">
        <v>0</v>
      </c>
      <c r="DC24" s="317">
        <v>0</v>
      </c>
      <c r="DE24" s="316">
        <v>42137</v>
      </c>
      <c r="DF24" s="317">
        <v>4</v>
      </c>
      <c r="DG24" s="317">
        <v>0</v>
      </c>
      <c r="DH24" s="317" t="s">
        <v>3</v>
      </c>
      <c r="DI24" s="317" t="s">
        <v>3</v>
      </c>
      <c r="DJ24" s="317">
        <v>0</v>
      </c>
      <c r="DK24" s="317">
        <v>0</v>
      </c>
      <c r="DM24" s="316">
        <v>42507</v>
      </c>
      <c r="DN24" s="317">
        <v>4</v>
      </c>
      <c r="DO24" s="317">
        <v>0</v>
      </c>
      <c r="DP24" s="317" t="s">
        <v>3</v>
      </c>
      <c r="DQ24" s="317" t="s">
        <v>3</v>
      </c>
      <c r="DR24" s="317">
        <v>0</v>
      </c>
      <c r="DS24" s="317">
        <v>0</v>
      </c>
      <c r="DU24" s="968">
        <v>42871</v>
      </c>
      <c r="DV24" s="969">
        <v>4</v>
      </c>
      <c r="DW24" s="969">
        <v>1</v>
      </c>
      <c r="DX24" s="969" t="s">
        <v>3</v>
      </c>
      <c r="DY24" s="969">
        <v>1</v>
      </c>
      <c r="DZ24" s="969">
        <v>0</v>
      </c>
      <c r="EA24" s="969">
        <v>0</v>
      </c>
      <c r="EC24" s="1200">
        <v>43235</v>
      </c>
      <c r="ED24" s="1201">
        <v>4</v>
      </c>
      <c r="EE24" s="1201">
        <v>0</v>
      </c>
      <c r="EF24" s="1201" t="s">
        <v>3</v>
      </c>
      <c r="EG24" s="1201" t="s">
        <v>3</v>
      </c>
      <c r="EH24" s="1201">
        <v>0</v>
      </c>
      <c r="EI24" s="1201">
        <v>0</v>
      </c>
      <c r="EK24" s="1331">
        <v>43599</v>
      </c>
      <c r="EL24" s="1332">
        <v>4</v>
      </c>
      <c r="EM24" s="1332">
        <v>0</v>
      </c>
      <c r="EN24" s="1332" t="s">
        <v>3</v>
      </c>
      <c r="EO24" s="1332" t="s">
        <v>3</v>
      </c>
      <c r="EP24" s="1332">
        <v>0</v>
      </c>
      <c r="EQ24" s="1332">
        <v>0</v>
      </c>
      <c r="ES24" s="1825">
        <v>43970</v>
      </c>
      <c r="ET24" s="1826">
        <v>4</v>
      </c>
      <c r="EU24" s="1826">
        <v>0</v>
      </c>
      <c r="EV24" s="1826" t="s">
        <v>3</v>
      </c>
      <c r="EW24" s="1826" t="s">
        <v>3</v>
      </c>
      <c r="EX24" s="1826">
        <v>0</v>
      </c>
      <c r="EY24" s="1826">
        <v>0</v>
      </c>
      <c r="FA24" s="2211">
        <v>44334</v>
      </c>
      <c r="FB24" s="2212">
        <v>4</v>
      </c>
      <c r="FC24" s="2212">
        <v>1</v>
      </c>
      <c r="FD24" s="2212" t="s">
        <v>3</v>
      </c>
      <c r="FE24" s="2212" t="s">
        <v>3</v>
      </c>
      <c r="FF24" s="2212">
        <v>1</v>
      </c>
      <c r="FG24" s="2212">
        <v>0</v>
      </c>
    </row>
    <row r="25" spans="1:163" x14ac:dyDescent="0.25">
      <c r="AC25" s="143">
        <v>37768</v>
      </c>
      <c r="AD25" s="101">
        <v>1</v>
      </c>
      <c r="AE25" s="401">
        <v>5</v>
      </c>
      <c r="AF25" s="401"/>
      <c r="AG25" s="158">
        <v>38128</v>
      </c>
      <c r="AH25" s="159">
        <v>3</v>
      </c>
      <c r="AI25" s="159">
        <f t="shared" si="5"/>
        <v>2</v>
      </c>
      <c r="AJ25" s="159">
        <v>2</v>
      </c>
      <c r="AK25" s="159"/>
      <c r="AL25" s="159"/>
      <c r="AM25" s="348">
        <v>38485</v>
      </c>
      <c r="AN25" s="349">
        <v>4</v>
      </c>
      <c r="AO25" s="349">
        <v>3</v>
      </c>
      <c r="AQ25" s="97">
        <v>38854</v>
      </c>
      <c r="AR25" s="98">
        <v>3</v>
      </c>
      <c r="AS25" s="98">
        <v>11</v>
      </c>
      <c r="AT25" s="98">
        <v>2</v>
      </c>
      <c r="AU25" s="98">
        <v>8</v>
      </c>
      <c r="AV25" s="98">
        <v>1</v>
      </c>
      <c r="AX25" s="316">
        <v>39219</v>
      </c>
      <c r="AY25" s="317">
        <v>3</v>
      </c>
      <c r="AZ25" s="317">
        <v>3</v>
      </c>
      <c r="BA25" s="317" t="s">
        <v>3</v>
      </c>
      <c r="BB25" s="317">
        <v>3</v>
      </c>
      <c r="BC25" s="317">
        <v>0</v>
      </c>
      <c r="BE25" s="316">
        <v>39584</v>
      </c>
      <c r="BF25" s="317">
        <v>4</v>
      </c>
      <c r="BG25" s="317">
        <v>1</v>
      </c>
      <c r="BH25" s="317" t="s">
        <v>3</v>
      </c>
      <c r="BI25" s="317">
        <v>1</v>
      </c>
      <c r="BJ25" s="317">
        <v>0</v>
      </c>
      <c r="BL25" s="316">
        <v>39953</v>
      </c>
      <c r="BM25" s="317">
        <v>3</v>
      </c>
      <c r="BN25" s="317">
        <v>1</v>
      </c>
      <c r="BO25" s="317" t="s">
        <v>3</v>
      </c>
      <c r="BP25" s="317">
        <v>1</v>
      </c>
      <c r="BQ25" s="317">
        <v>0</v>
      </c>
      <c r="BR25" s="98"/>
      <c r="BS25" s="316">
        <v>40317</v>
      </c>
      <c r="BT25" s="317">
        <v>3</v>
      </c>
      <c r="BU25" s="317">
        <v>3</v>
      </c>
      <c r="BV25" s="317" t="s">
        <v>3</v>
      </c>
      <c r="BW25" s="317">
        <v>3</v>
      </c>
      <c r="BX25" s="317">
        <v>0</v>
      </c>
      <c r="BZ25" s="316">
        <v>40681</v>
      </c>
      <c r="CA25" s="317">
        <v>3</v>
      </c>
      <c r="CB25" s="317">
        <v>0</v>
      </c>
      <c r="CC25" s="317" t="s">
        <v>3</v>
      </c>
      <c r="CD25" s="317">
        <v>0</v>
      </c>
      <c r="CE25" s="317">
        <v>0</v>
      </c>
      <c r="CG25" s="316">
        <v>41045</v>
      </c>
      <c r="CH25" s="317">
        <v>3</v>
      </c>
      <c r="CI25" s="317">
        <v>1</v>
      </c>
      <c r="CJ25" s="317" t="s">
        <v>3</v>
      </c>
      <c r="CK25" s="317">
        <v>1</v>
      </c>
      <c r="CL25" s="317">
        <v>0</v>
      </c>
      <c r="CM25" s="317">
        <v>0</v>
      </c>
      <c r="CO25" s="316">
        <v>41410</v>
      </c>
      <c r="CP25" s="317">
        <v>3</v>
      </c>
      <c r="CQ25" s="317">
        <v>1</v>
      </c>
      <c r="CR25" s="317" t="s">
        <v>3</v>
      </c>
      <c r="CS25" s="317">
        <v>1</v>
      </c>
      <c r="CT25" s="317">
        <v>0</v>
      </c>
      <c r="CU25" s="317">
        <v>0</v>
      </c>
      <c r="CW25" s="316">
        <v>41774</v>
      </c>
      <c r="CX25" s="317">
        <v>3</v>
      </c>
      <c r="CY25" s="317">
        <v>1</v>
      </c>
      <c r="CZ25" s="317" t="s">
        <v>3</v>
      </c>
      <c r="DA25" s="317">
        <v>1</v>
      </c>
      <c r="DB25" s="317">
        <v>0</v>
      </c>
      <c r="DC25" s="317">
        <v>0</v>
      </c>
      <c r="DE25" s="316">
        <v>42138</v>
      </c>
      <c r="DF25" s="317">
        <v>3</v>
      </c>
      <c r="DG25" s="317">
        <v>2</v>
      </c>
      <c r="DH25" s="317" t="s">
        <v>3</v>
      </c>
      <c r="DI25" s="317">
        <v>1</v>
      </c>
      <c r="DJ25" s="317">
        <v>0</v>
      </c>
      <c r="DK25" s="317">
        <v>1</v>
      </c>
      <c r="DM25" s="316">
        <v>42508</v>
      </c>
      <c r="DN25" s="317">
        <v>3</v>
      </c>
      <c r="DO25" s="317">
        <v>1</v>
      </c>
      <c r="DP25" s="317">
        <v>1</v>
      </c>
      <c r="DQ25" s="317" t="s">
        <v>3</v>
      </c>
      <c r="DR25" s="317">
        <v>0</v>
      </c>
      <c r="DS25" s="317">
        <v>0</v>
      </c>
      <c r="DU25" s="968">
        <v>42872</v>
      </c>
      <c r="DV25" s="969">
        <v>3</v>
      </c>
      <c r="DW25" s="969">
        <v>0</v>
      </c>
      <c r="DX25" s="969" t="s">
        <v>3</v>
      </c>
      <c r="DY25" s="969" t="s">
        <v>3</v>
      </c>
      <c r="DZ25" s="969">
        <v>0</v>
      </c>
      <c r="EA25" s="969">
        <v>0</v>
      </c>
      <c r="EC25" s="1200">
        <v>43236</v>
      </c>
      <c r="ED25" s="1201">
        <v>3</v>
      </c>
      <c r="EE25" s="1201">
        <v>0</v>
      </c>
      <c r="EF25" s="1201" t="s">
        <v>3</v>
      </c>
      <c r="EG25" s="1201" t="s">
        <v>3</v>
      </c>
      <c r="EH25" s="1201">
        <v>0</v>
      </c>
      <c r="EI25" s="1201">
        <v>0</v>
      </c>
      <c r="EK25" s="1331">
        <v>43600</v>
      </c>
      <c r="EL25" s="1332">
        <v>3</v>
      </c>
      <c r="EM25" s="1332">
        <v>0</v>
      </c>
      <c r="EN25" s="1332" t="s">
        <v>3</v>
      </c>
      <c r="EO25" s="1332" t="s">
        <v>3</v>
      </c>
      <c r="EP25" s="1332">
        <v>0</v>
      </c>
      <c r="EQ25" s="1332">
        <v>0</v>
      </c>
      <c r="ES25" s="1825">
        <v>43971</v>
      </c>
      <c r="ET25" s="1826">
        <v>3</v>
      </c>
      <c r="EU25" s="1826">
        <v>0</v>
      </c>
      <c r="EV25" s="1826" t="s">
        <v>3</v>
      </c>
      <c r="EW25" s="1826" t="s">
        <v>3</v>
      </c>
      <c r="EX25" s="1826">
        <v>0</v>
      </c>
      <c r="EY25" s="1826">
        <v>0</v>
      </c>
      <c r="FA25" s="2211">
        <v>44335</v>
      </c>
      <c r="FB25" s="2212">
        <v>3</v>
      </c>
      <c r="FC25" s="2212">
        <v>7</v>
      </c>
      <c r="FD25" s="2212">
        <v>1</v>
      </c>
      <c r="FE25" s="2212">
        <v>3</v>
      </c>
      <c r="FF25" s="2212">
        <v>1</v>
      </c>
      <c r="FG25" s="2212">
        <v>2</v>
      </c>
    </row>
    <row r="26" spans="1:163" x14ac:dyDescent="0.25">
      <c r="AC26" s="143">
        <v>37768</v>
      </c>
      <c r="AD26" s="101">
        <v>2</v>
      </c>
      <c r="AE26" s="401">
        <v>21</v>
      </c>
      <c r="AF26" s="401"/>
      <c r="AG26" s="158">
        <v>38129</v>
      </c>
      <c r="AH26" s="159">
        <v>1</v>
      </c>
      <c r="AI26" s="159">
        <f t="shared" si="5"/>
        <v>2</v>
      </c>
      <c r="AJ26" s="159">
        <v>1</v>
      </c>
      <c r="AK26" s="159">
        <v>1</v>
      </c>
      <c r="AL26" s="159"/>
      <c r="AM26" s="348">
        <v>38486</v>
      </c>
      <c r="AN26" s="349">
        <v>3</v>
      </c>
      <c r="AO26" s="349">
        <v>1</v>
      </c>
      <c r="AQ26" s="97">
        <v>38855</v>
      </c>
      <c r="AR26" s="98">
        <v>2</v>
      </c>
      <c r="AS26" s="98">
        <v>7</v>
      </c>
      <c r="AT26" s="98">
        <v>2</v>
      </c>
      <c r="AU26" s="98">
        <v>5</v>
      </c>
      <c r="AV26" s="98">
        <v>0</v>
      </c>
      <c r="AX26" s="316">
        <v>39220</v>
      </c>
      <c r="AY26" s="317">
        <v>2</v>
      </c>
      <c r="AZ26" s="317">
        <v>6</v>
      </c>
      <c r="BA26" s="317" t="s">
        <v>3</v>
      </c>
      <c r="BB26" s="317">
        <v>5</v>
      </c>
      <c r="BC26" s="317">
        <v>1</v>
      </c>
      <c r="BE26" s="316">
        <v>39585</v>
      </c>
      <c r="BF26" s="317">
        <v>3</v>
      </c>
      <c r="BG26" s="317">
        <v>0</v>
      </c>
      <c r="BH26" s="317" t="s">
        <v>3</v>
      </c>
      <c r="BI26" s="317">
        <v>0</v>
      </c>
      <c r="BJ26" s="317">
        <v>0</v>
      </c>
      <c r="BL26" s="316">
        <v>39954</v>
      </c>
      <c r="BM26" s="317">
        <v>2</v>
      </c>
      <c r="BN26" s="317">
        <v>3</v>
      </c>
      <c r="BO26" s="317" t="s">
        <v>3</v>
      </c>
      <c r="BP26" s="317">
        <v>3</v>
      </c>
      <c r="BQ26" s="317">
        <v>0</v>
      </c>
      <c r="BR26" s="98"/>
      <c r="BS26" s="316">
        <v>40318</v>
      </c>
      <c r="BT26" s="317">
        <v>2</v>
      </c>
      <c r="BU26" s="317">
        <v>1</v>
      </c>
      <c r="BV26" s="317" t="s">
        <v>3</v>
      </c>
      <c r="BW26" s="317">
        <v>0</v>
      </c>
      <c r="BX26" s="317">
        <v>1</v>
      </c>
      <c r="BZ26" s="316">
        <v>40682</v>
      </c>
      <c r="CA26" s="317">
        <v>2</v>
      </c>
      <c r="CB26" s="317">
        <v>0</v>
      </c>
      <c r="CC26" s="317" t="s">
        <v>3</v>
      </c>
      <c r="CD26" s="317">
        <v>0</v>
      </c>
      <c r="CE26" s="317">
        <v>0</v>
      </c>
      <c r="CG26" s="316">
        <v>41046</v>
      </c>
      <c r="CH26" s="317">
        <v>2</v>
      </c>
      <c r="CI26" s="317">
        <v>1</v>
      </c>
      <c r="CJ26" s="317">
        <v>1</v>
      </c>
      <c r="CK26" s="317" t="s">
        <v>3</v>
      </c>
      <c r="CL26" s="317">
        <v>0</v>
      </c>
      <c r="CM26" s="317">
        <v>0</v>
      </c>
      <c r="CO26" s="316">
        <v>41411</v>
      </c>
      <c r="CP26" s="317">
        <v>2</v>
      </c>
      <c r="CQ26" s="317">
        <v>2</v>
      </c>
      <c r="CR26" s="317" t="s">
        <v>3</v>
      </c>
      <c r="CS26" s="317">
        <v>1</v>
      </c>
      <c r="CT26" s="317">
        <v>1</v>
      </c>
      <c r="CU26" s="317">
        <v>0</v>
      </c>
      <c r="CW26" s="316">
        <v>41775</v>
      </c>
      <c r="CX26" s="317">
        <v>2</v>
      </c>
      <c r="CY26" s="317">
        <v>0</v>
      </c>
      <c r="CZ26" s="317" t="s">
        <v>3</v>
      </c>
      <c r="DA26" s="317" t="s">
        <v>3</v>
      </c>
      <c r="DB26" s="317">
        <v>0</v>
      </c>
      <c r="DC26" s="317">
        <v>0</v>
      </c>
      <c r="DE26" s="316">
        <v>42139</v>
      </c>
      <c r="DF26" s="317">
        <v>2</v>
      </c>
      <c r="DG26" s="317">
        <v>1</v>
      </c>
      <c r="DH26" s="317" t="s">
        <v>3</v>
      </c>
      <c r="DI26" s="317" t="s">
        <v>3</v>
      </c>
      <c r="DJ26" s="317">
        <v>1</v>
      </c>
      <c r="DK26" s="317">
        <v>0</v>
      </c>
      <c r="DM26" s="316">
        <v>42509</v>
      </c>
      <c r="DN26" s="317">
        <v>2</v>
      </c>
      <c r="DO26" s="317">
        <v>3</v>
      </c>
      <c r="DP26" s="317" t="s">
        <v>3</v>
      </c>
      <c r="DQ26" s="317">
        <v>3</v>
      </c>
      <c r="DR26" s="317">
        <v>0</v>
      </c>
      <c r="DS26" s="317">
        <v>0</v>
      </c>
      <c r="DU26" s="968">
        <v>42873</v>
      </c>
      <c r="DV26" s="969">
        <v>2</v>
      </c>
      <c r="DW26" s="969">
        <v>0</v>
      </c>
      <c r="DX26" s="969" t="s">
        <v>3</v>
      </c>
      <c r="DY26" s="969" t="s">
        <v>3</v>
      </c>
      <c r="DZ26" s="969">
        <v>0</v>
      </c>
      <c r="EA26" s="969">
        <v>0</v>
      </c>
      <c r="EC26" s="1200">
        <v>43237</v>
      </c>
      <c r="ED26" s="1201">
        <v>2</v>
      </c>
      <c r="EE26" s="1201">
        <v>0</v>
      </c>
      <c r="EF26" s="1201" t="s">
        <v>3</v>
      </c>
      <c r="EG26" s="1201" t="s">
        <v>3</v>
      </c>
      <c r="EH26" s="1201">
        <v>0</v>
      </c>
      <c r="EI26" s="1201">
        <v>0</v>
      </c>
      <c r="EK26" s="1331">
        <v>43601</v>
      </c>
      <c r="EL26" s="1332">
        <v>2</v>
      </c>
      <c r="EM26" s="1332">
        <v>1</v>
      </c>
      <c r="EN26" s="1332" t="s">
        <v>3</v>
      </c>
      <c r="EO26" s="1332">
        <v>1</v>
      </c>
      <c r="EP26" s="1332">
        <v>0</v>
      </c>
      <c r="EQ26" s="1332">
        <v>0</v>
      </c>
      <c r="ES26" s="1825">
        <v>43972</v>
      </c>
      <c r="ET26" s="1826">
        <v>2</v>
      </c>
      <c r="EU26" s="1826">
        <v>3</v>
      </c>
      <c r="EV26" s="1826">
        <v>2</v>
      </c>
      <c r="EW26" s="1826">
        <v>1</v>
      </c>
      <c r="EX26" s="1826">
        <v>0</v>
      </c>
      <c r="EY26" s="1826">
        <v>0</v>
      </c>
      <c r="FA26" s="2211">
        <v>44336</v>
      </c>
      <c r="FB26" s="2212">
        <v>2</v>
      </c>
      <c r="FC26" s="2212">
        <v>3</v>
      </c>
      <c r="FD26" s="2212" t="s">
        <v>3</v>
      </c>
      <c r="FE26" s="2212">
        <v>2</v>
      </c>
      <c r="FF26" s="2212">
        <v>0</v>
      </c>
      <c r="FG26" s="2212">
        <v>1</v>
      </c>
    </row>
    <row r="27" spans="1:163" x14ac:dyDescent="0.25">
      <c r="AC27" s="143">
        <v>37769</v>
      </c>
      <c r="AD27" s="101">
        <v>3</v>
      </c>
      <c r="AE27" s="401">
        <v>6</v>
      </c>
      <c r="AF27" s="401"/>
      <c r="AG27" s="158">
        <v>38129</v>
      </c>
      <c r="AH27" s="159">
        <v>2</v>
      </c>
      <c r="AI27" s="159">
        <f t="shared" si="5"/>
        <v>6</v>
      </c>
      <c r="AJ27" s="159">
        <v>6</v>
      </c>
      <c r="AK27" s="159"/>
      <c r="AL27" s="159"/>
      <c r="AM27" s="348">
        <v>38487</v>
      </c>
      <c r="AN27" s="349">
        <v>2</v>
      </c>
      <c r="AO27" s="349">
        <v>5</v>
      </c>
      <c r="AQ27" s="97">
        <v>38855</v>
      </c>
      <c r="AR27" s="98">
        <v>1</v>
      </c>
      <c r="AS27" s="98">
        <v>4</v>
      </c>
      <c r="AT27" s="98">
        <v>1</v>
      </c>
      <c r="AU27" s="98">
        <v>3</v>
      </c>
      <c r="AV27" s="98">
        <v>0</v>
      </c>
      <c r="AX27" s="316">
        <v>39220</v>
      </c>
      <c r="AY27" s="317">
        <v>1</v>
      </c>
      <c r="AZ27" s="317">
        <v>4</v>
      </c>
      <c r="BA27" s="317" t="s">
        <v>3</v>
      </c>
      <c r="BB27" s="317">
        <v>4</v>
      </c>
      <c r="BC27" s="317">
        <v>0</v>
      </c>
      <c r="BE27" s="316">
        <v>39586</v>
      </c>
      <c r="BF27" s="317">
        <v>3</v>
      </c>
      <c r="BG27" s="317">
        <v>1</v>
      </c>
      <c r="BH27" s="317" t="s">
        <v>3</v>
      </c>
      <c r="BI27" s="317">
        <v>1</v>
      </c>
      <c r="BJ27" s="317">
        <v>0</v>
      </c>
      <c r="BL27" s="316">
        <v>39954</v>
      </c>
      <c r="BM27" s="317">
        <v>1</v>
      </c>
      <c r="BN27" s="317">
        <v>0</v>
      </c>
      <c r="BO27" s="317" t="s">
        <v>3</v>
      </c>
      <c r="BP27" s="317">
        <v>0</v>
      </c>
      <c r="BQ27" s="317">
        <v>0</v>
      </c>
      <c r="BR27" s="98"/>
      <c r="BS27" s="316">
        <v>40318</v>
      </c>
      <c r="BT27" s="317">
        <v>1</v>
      </c>
      <c r="BU27" s="317">
        <v>1</v>
      </c>
      <c r="BV27" s="317" t="s">
        <v>3</v>
      </c>
      <c r="BW27" s="317">
        <v>0</v>
      </c>
      <c r="BX27" s="317">
        <v>1</v>
      </c>
      <c r="BZ27" s="316">
        <v>40682</v>
      </c>
      <c r="CA27" s="317">
        <v>1</v>
      </c>
      <c r="CB27" s="317">
        <v>0</v>
      </c>
      <c r="CC27" s="317" t="s">
        <v>3</v>
      </c>
      <c r="CD27" s="317">
        <v>0</v>
      </c>
      <c r="CE27" s="317">
        <v>0</v>
      </c>
      <c r="CG27" s="316">
        <v>41046</v>
      </c>
      <c r="CH27" s="317">
        <v>1</v>
      </c>
      <c r="CI27" s="317">
        <v>0</v>
      </c>
      <c r="CJ27" s="317" t="s">
        <v>3</v>
      </c>
      <c r="CK27" s="317" t="s">
        <v>3</v>
      </c>
      <c r="CL27" s="317">
        <v>0</v>
      </c>
      <c r="CM27" s="317">
        <v>0</v>
      </c>
      <c r="CO27" s="316">
        <v>41411</v>
      </c>
      <c r="CP27" s="317">
        <v>1</v>
      </c>
      <c r="CQ27" s="317">
        <v>0</v>
      </c>
      <c r="CR27" s="317" t="s">
        <v>3</v>
      </c>
      <c r="CS27" s="317" t="s">
        <v>3</v>
      </c>
      <c r="CT27" s="317">
        <v>0</v>
      </c>
      <c r="CU27" s="317">
        <v>0</v>
      </c>
      <c r="CW27" s="316">
        <v>41775</v>
      </c>
      <c r="CX27" s="317">
        <v>1</v>
      </c>
      <c r="CY27" s="317">
        <v>1</v>
      </c>
      <c r="CZ27" s="317">
        <v>1</v>
      </c>
      <c r="DA27" s="317" t="s">
        <v>3</v>
      </c>
      <c r="DB27" s="317">
        <v>0</v>
      </c>
      <c r="DC27" s="317">
        <v>0</v>
      </c>
      <c r="DE27" s="316">
        <v>42139</v>
      </c>
      <c r="DF27" s="317">
        <v>1</v>
      </c>
      <c r="DG27" s="317">
        <v>1</v>
      </c>
      <c r="DH27" s="317" t="s">
        <v>3</v>
      </c>
      <c r="DI27" s="317">
        <v>1</v>
      </c>
      <c r="DJ27" s="317">
        <v>0</v>
      </c>
      <c r="DK27" s="317">
        <v>0</v>
      </c>
      <c r="DM27" s="316">
        <v>42509</v>
      </c>
      <c r="DN27" s="317">
        <v>1</v>
      </c>
      <c r="DO27" s="317">
        <v>0</v>
      </c>
      <c r="DP27" s="317" t="s">
        <v>3</v>
      </c>
      <c r="DQ27" s="317" t="s">
        <v>3</v>
      </c>
      <c r="DR27" s="317">
        <v>0</v>
      </c>
      <c r="DS27" s="317">
        <v>0</v>
      </c>
      <c r="DU27" s="968">
        <v>42873</v>
      </c>
      <c r="DV27" s="969">
        <v>1</v>
      </c>
      <c r="DW27" s="969">
        <v>0</v>
      </c>
      <c r="DX27" s="969" t="s">
        <v>3</v>
      </c>
      <c r="DY27" s="969" t="s">
        <v>3</v>
      </c>
      <c r="DZ27" s="969">
        <v>0</v>
      </c>
      <c r="EA27" s="969">
        <v>0</v>
      </c>
      <c r="EC27" s="1200">
        <v>43237</v>
      </c>
      <c r="ED27" s="1201">
        <v>1</v>
      </c>
      <c r="EE27" s="1201">
        <v>0</v>
      </c>
      <c r="EF27" s="1201" t="s">
        <v>3</v>
      </c>
      <c r="EG27" s="1201" t="s">
        <v>3</v>
      </c>
      <c r="EH27" s="1201">
        <v>0</v>
      </c>
      <c r="EI27" s="1201">
        <v>0</v>
      </c>
      <c r="EK27" s="1331">
        <v>43601</v>
      </c>
      <c r="EL27" s="1332">
        <v>1</v>
      </c>
      <c r="EM27" s="1332">
        <v>0</v>
      </c>
      <c r="EN27" s="1332" t="s">
        <v>3</v>
      </c>
      <c r="EO27" s="1332" t="s">
        <v>3</v>
      </c>
      <c r="EP27" s="1332">
        <v>0</v>
      </c>
      <c r="EQ27" s="1332">
        <v>0</v>
      </c>
      <c r="ES27" s="1825">
        <v>43972</v>
      </c>
      <c r="ET27" s="1826">
        <v>1</v>
      </c>
      <c r="EU27" s="1826">
        <v>3</v>
      </c>
      <c r="EV27" s="1826">
        <v>1</v>
      </c>
      <c r="EW27" s="1826">
        <v>1</v>
      </c>
      <c r="EX27" s="1826">
        <v>0</v>
      </c>
      <c r="EY27" s="1826">
        <v>1</v>
      </c>
      <c r="FA27" s="2211">
        <v>44336</v>
      </c>
      <c r="FB27" s="2212">
        <v>1</v>
      </c>
      <c r="FC27" s="2212">
        <v>3</v>
      </c>
      <c r="FD27" s="2212" t="s">
        <v>3</v>
      </c>
      <c r="FE27" s="2212">
        <v>3</v>
      </c>
      <c r="FF27" s="2212">
        <v>0</v>
      </c>
      <c r="FG27" s="2212">
        <v>0</v>
      </c>
    </row>
    <row r="28" spans="1:163" x14ac:dyDescent="0.25">
      <c r="AC28" s="143">
        <v>37771</v>
      </c>
      <c r="AD28" s="101">
        <v>1</v>
      </c>
      <c r="AE28" s="401">
        <v>4</v>
      </c>
      <c r="AF28" s="401"/>
      <c r="AG28" s="158">
        <v>38131</v>
      </c>
      <c r="AH28" s="159">
        <v>3</v>
      </c>
      <c r="AI28" s="159">
        <f t="shared" si="5"/>
        <v>5</v>
      </c>
      <c r="AJ28" s="159">
        <v>5</v>
      </c>
      <c r="AK28" s="159"/>
      <c r="AL28" s="159"/>
      <c r="AM28" s="348">
        <v>38487</v>
      </c>
      <c r="AN28" s="349">
        <v>1</v>
      </c>
      <c r="AO28" s="349">
        <v>1</v>
      </c>
      <c r="AQ28" s="97">
        <v>38856</v>
      </c>
      <c r="AR28" s="98">
        <v>4</v>
      </c>
      <c r="AS28" s="98">
        <v>1</v>
      </c>
      <c r="AT28" s="98" t="s">
        <v>3</v>
      </c>
      <c r="AU28" s="98">
        <v>1</v>
      </c>
      <c r="AV28" s="98">
        <v>0</v>
      </c>
      <c r="AX28" s="316">
        <v>39221</v>
      </c>
      <c r="AY28" s="317">
        <v>4</v>
      </c>
      <c r="AZ28" s="317">
        <v>0</v>
      </c>
      <c r="BA28" s="317" t="s">
        <v>3</v>
      </c>
      <c r="BB28" s="317">
        <v>0</v>
      </c>
      <c r="BC28" s="317">
        <v>0</v>
      </c>
      <c r="BE28" s="316">
        <v>39586</v>
      </c>
      <c r="BF28" s="317">
        <v>2</v>
      </c>
      <c r="BG28" s="317">
        <v>8</v>
      </c>
      <c r="BH28" s="317" t="s">
        <v>3</v>
      </c>
      <c r="BI28" s="317">
        <v>8</v>
      </c>
      <c r="BJ28" s="317">
        <v>0</v>
      </c>
      <c r="BL28" s="316">
        <v>39955</v>
      </c>
      <c r="BM28" s="317">
        <v>4</v>
      </c>
      <c r="BN28" s="317">
        <v>1</v>
      </c>
      <c r="BO28" s="317" t="s">
        <v>3</v>
      </c>
      <c r="BP28" s="317">
        <v>1</v>
      </c>
      <c r="BQ28" s="317">
        <v>0</v>
      </c>
      <c r="BR28" s="98"/>
      <c r="BS28" s="316">
        <v>40319</v>
      </c>
      <c r="BT28" s="317">
        <v>4</v>
      </c>
      <c r="BU28" s="317">
        <v>0</v>
      </c>
      <c r="BV28" s="317" t="s">
        <v>3</v>
      </c>
      <c r="BW28" s="317">
        <v>0</v>
      </c>
      <c r="BX28" s="317">
        <v>0</v>
      </c>
      <c r="BZ28" s="316">
        <v>40683</v>
      </c>
      <c r="CA28" s="317">
        <v>4</v>
      </c>
      <c r="CB28" s="317">
        <v>0</v>
      </c>
      <c r="CC28" s="317" t="s">
        <v>3</v>
      </c>
      <c r="CD28" s="317">
        <v>0</v>
      </c>
      <c r="CE28" s="317">
        <v>0</v>
      </c>
      <c r="CG28" s="316">
        <v>41047</v>
      </c>
      <c r="CH28" s="317">
        <v>4</v>
      </c>
      <c r="CI28" s="317">
        <v>0</v>
      </c>
      <c r="CJ28" s="317" t="s">
        <v>3</v>
      </c>
      <c r="CK28" s="317" t="s">
        <v>3</v>
      </c>
      <c r="CL28" s="317">
        <v>0</v>
      </c>
      <c r="CM28" s="317">
        <v>0</v>
      </c>
      <c r="CO28" s="316">
        <v>41412</v>
      </c>
      <c r="CP28" s="317">
        <v>4</v>
      </c>
      <c r="CQ28" s="317">
        <v>0</v>
      </c>
      <c r="CR28" s="317" t="s">
        <v>3</v>
      </c>
      <c r="CS28" s="317" t="s">
        <v>3</v>
      </c>
      <c r="CT28" s="317">
        <v>0</v>
      </c>
      <c r="CU28" s="317">
        <v>0</v>
      </c>
      <c r="CW28" s="316">
        <v>41776</v>
      </c>
      <c r="CX28" s="317">
        <v>4</v>
      </c>
      <c r="CY28" s="317">
        <v>1</v>
      </c>
      <c r="CZ28" s="317">
        <v>1</v>
      </c>
      <c r="DA28" s="317" t="s">
        <v>3</v>
      </c>
      <c r="DB28" s="317">
        <v>0</v>
      </c>
      <c r="DC28" s="317">
        <v>0</v>
      </c>
      <c r="DE28" s="316">
        <v>42140</v>
      </c>
      <c r="DF28" s="317">
        <v>4</v>
      </c>
      <c r="DG28" s="317">
        <v>0</v>
      </c>
      <c r="DH28" s="317" t="s">
        <v>3</v>
      </c>
      <c r="DI28" s="317" t="s">
        <v>3</v>
      </c>
      <c r="DJ28" s="317">
        <v>0</v>
      </c>
      <c r="DK28" s="317">
        <v>0</v>
      </c>
      <c r="DM28" s="316">
        <v>42510</v>
      </c>
      <c r="DN28" s="317">
        <v>4</v>
      </c>
      <c r="DO28" s="317">
        <v>0</v>
      </c>
      <c r="DP28" s="317" t="s">
        <v>3</v>
      </c>
      <c r="DQ28" s="317" t="s">
        <v>3</v>
      </c>
      <c r="DR28" s="317">
        <v>0</v>
      </c>
      <c r="DS28" s="317">
        <v>0</v>
      </c>
      <c r="DU28" s="968">
        <v>42874</v>
      </c>
      <c r="DV28" s="969">
        <v>4</v>
      </c>
      <c r="DW28" s="969">
        <v>1</v>
      </c>
      <c r="DX28" s="969">
        <v>1</v>
      </c>
      <c r="DY28" s="969" t="s">
        <v>3</v>
      </c>
      <c r="DZ28" s="969">
        <v>0</v>
      </c>
      <c r="EA28" s="969">
        <v>0</v>
      </c>
      <c r="EC28" s="1200">
        <v>43238</v>
      </c>
      <c r="ED28" s="1201">
        <v>4</v>
      </c>
      <c r="EE28" s="1201">
        <v>0</v>
      </c>
      <c r="EF28" s="1201" t="s">
        <v>3</v>
      </c>
      <c r="EG28" s="1201" t="s">
        <v>3</v>
      </c>
      <c r="EH28" s="1201">
        <v>0</v>
      </c>
      <c r="EI28" s="1201">
        <v>0</v>
      </c>
      <c r="EK28" s="1331">
        <v>43602</v>
      </c>
      <c r="EL28" s="1332">
        <v>4</v>
      </c>
      <c r="EM28" s="1332">
        <v>0</v>
      </c>
      <c r="EN28" s="1332" t="s">
        <v>3</v>
      </c>
      <c r="EO28" s="1332" t="s">
        <v>3</v>
      </c>
      <c r="EP28" s="1332">
        <v>0</v>
      </c>
      <c r="EQ28" s="1332">
        <v>0</v>
      </c>
      <c r="ES28" s="1825">
        <v>43973</v>
      </c>
      <c r="ET28" s="1826">
        <v>4</v>
      </c>
      <c r="EU28" s="1826">
        <v>0</v>
      </c>
      <c r="EV28" s="1826" t="s">
        <v>3</v>
      </c>
      <c r="EW28" s="1826" t="s">
        <v>3</v>
      </c>
      <c r="EX28" s="1826">
        <v>0</v>
      </c>
      <c r="EY28" s="1826">
        <v>0</v>
      </c>
      <c r="FA28" s="2211">
        <v>44337</v>
      </c>
      <c r="FB28" s="2212">
        <v>4</v>
      </c>
      <c r="FC28" s="2212">
        <v>0</v>
      </c>
      <c r="FD28" s="2212" t="s">
        <v>3</v>
      </c>
      <c r="FE28" s="2212" t="s">
        <v>3</v>
      </c>
      <c r="FF28" s="2212">
        <v>0</v>
      </c>
      <c r="FG28" s="2212">
        <v>0</v>
      </c>
    </row>
    <row r="29" spans="1:163" x14ac:dyDescent="0.25">
      <c r="AC29" s="143">
        <v>37771</v>
      </c>
      <c r="AD29" s="101">
        <v>2</v>
      </c>
      <c r="AE29" s="401">
        <v>30</v>
      </c>
      <c r="AF29" s="401"/>
      <c r="AG29" s="158">
        <v>38132</v>
      </c>
      <c r="AH29" s="159">
        <v>1</v>
      </c>
      <c r="AI29" s="159">
        <f t="shared" si="5"/>
        <v>3</v>
      </c>
      <c r="AJ29" s="159">
        <v>2</v>
      </c>
      <c r="AK29" s="159">
        <v>1</v>
      </c>
      <c r="AL29" s="159"/>
      <c r="AM29" s="348">
        <v>38488</v>
      </c>
      <c r="AN29" s="349">
        <v>4</v>
      </c>
      <c r="AO29" s="349">
        <v>0</v>
      </c>
      <c r="AQ29" s="97">
        <v>38857</v>
      </c>
      <c r="AR29" s="98">
        <v>3</v>
      </c>
      <c r="AS29" s="98">
        <v>10</v>
      </c>
      <c r="AT29" s="98">
        <v>1</v>
      </c>
      <c r="AU29" s="98">
        <v>9</v>
      </c>
      <c r="AV29" s="98">
        <v>0</v>
      </c>
      <c r="AX29" s="316">
        <v>39222</v>
      </c>
      <c r="AY29" s="317">
        <v>3</v>
      </c>
      <c r="AZ29" s="317">
        <v>0</v>
      </c>
      <c r="BA29" s="317" t="s">
        <v>3</v>
      </c>
      <c r="BB29" s="317">
        <v>0</v>
      </c>
      <c r="BC29" s="317">
        <v>0</v>
      </c>
      <c r="BE29" s="316">
        <v>39586</v>
      </c>
      <c r="BF29" s="317">
        <v>1</v>
      </c>
      <c r="BG29" s="317">
        <v>2</v>
      </c>
      <c r="BH29" s="317" t="s">
        <v>3</v>
      </c>
      <c r="BI29" s="317">
        <v>1</v>
      </c>
      <c r="BJ29" s="317">
        <v>1</v>
      </c>
      <c r="BL29" s="316">
        <v>39956</v>
      </c>
      <c r="BM29" s="317">
        <v>3</v>
      </c>
      <c r="BN29" s="317">
        <v>2</v>
      </c>
      <c r="BO29" s="317" t="s">
        <v>3</v>
      </c>
      <c r="BP29" s="317">
        <v>1</v>
      </c>
      <c r="BQ29" s="317">
        <v>1</v>
      </c>
      <c r="BR29" s="98"/>
      <c r="BS29" s="316">
        <v>40320</v>
      </c>
      <c r="BT29" s="317">
        <v>3</v>
      </c>
      <c r="BU29" s="317">
        <v>5</v>
      </c>
      <c r="BV29" s="317">
        <v>1</v>
      </c>
      <c r="BW29" s="317">
        <v>4</v>
      </c>
      <c r="BX29" s="317">
        <v>0</v>
      </c>
      <c r="BZ29" s="316">
        <v>40684</v>
      </c>
      <c r="CA29" s="317">
        <v>3</v>
      </c>
      <c r="CB29" s="317">
        <v>0</v>
      </c>
      <c r="CC29" s="317" t="s">
        <v>3</v>
      </c>
      <c r="CD29" s="317">
        <v>0</v>
      </c>
      <c r="CE29" s="317">
        <v>0</v>
      </c>
      <c r="CG29" s="316">
        <v>41048</v>
      </c>
      <c r="CH29" s="317">
        <v>3</v>
      </c>
      <c r="CI29" s="317">
        <v>0</v>
      </c>
      <c r="CJ29" s="317" t="s">
        <v>3</v>
      </c>
      <c r="CK29" s="317" t="s">
        <v>3</v>
      </c>
      <c r="CL29" s="317">
        <v>0</v>
      </c>
      <c r="CM29" s="317">
        <v>0</v>
      </c>
      <c r="CO29" s="316">
        <v>41413</v>
      </c>
      <c r="CP29" s="317">
        <v>3</v>
      </c>
      <c r="CQ29" s="317">
        <v>0</v>
      </c>
      <c r="CR29" s="317" t="s">
        <v>3</v>
      </c>
      <c r="CS29" s="317" t="s">
        <v>3</v>
      </c>
      <c r="CT29" s="317">
        <v>0</v>
      </c>
      <c r="CU29" s="317">
        <v>0</v>
      </c>
      <c r="CW29" s="316">
        <v>41777</v>
      </c>
      <c r="CX29" s="317">
        <v>3</v>
      </c>
      <c r="CY29" s="317">
        <v>0</v>
      </c>
      <c r="CZ29" s="317" t="s">
        <v>3</v>
      </c>
      <c r="DA29" s="317" t="s">
        <v>3</v>
      </c>
      <c r="DB29" s="317">
        <v>0</v>
      </c>
      <c r="DC29" s="317">
        <v>0</v>
      </c>
      <c r="DE29" s="316">
        <v>42141</v>
      </c>
      <c r="DF29" s="317">
        <v>3</v>
      </c>
      <c r="DG29" s="317">
        <v>0</v>
      </c>
      <c r="DH29" s="317" t="s">
        <v>3</v>
      </c>
      <c r="DI29" s="317" t="s">
        <v>3</v>
      </c>
      <c r="DJ29" s="317">
        <v>0</v>
      </c>
      <c r="DK29" s="317">
        <v>0</v>
      </c>
      <c r="DM29" s="316">
        <v>42511</v>
      </c>
      <c r="DN29" s="317">
        <v>3</v>
      </c>
      <c r="DO29" s="317">
        <v>0</v>
      </c>
      <c r="DP29" s="317" t="s">
        <v>3</v>
      </c>
      <c r="DQ29" s="317" t="s">
        <v>3</v>
      </c>
      <c r="DR29" s="317">
        <v>0</v>
      </c>
      <c r="DS29" s="317">
        <v>0</v>
      </c>
      <c r="DU29" s="968">
        <v>42875</v>
      </c>
      <c r="DV29" s="969">
        <v>3</v>
      </c>
      <c r="DW29" s="969">
        <v>0</v>
      </c>
      <c r="DX29" s="969" t="s">
        <v>3</v>
      </c>
      <c r="DY29" s="969" t="s">
        <v>3</v>
      </c>
      <c r="DZ29" s="969">
        <v>0</v>
      </c>
      <c r="EA29" s="969">
        <v>0</v>
      </c>
      <c r="EC29" s="1200">
        <v>43239</v>
      </c>
      <c r="ED29" s="1201">
        <v>3</v>
      </c>
      <c r="EE29" s="1201">
        <v>0</v>
      </c>
      <c r="EF29" s="1201" t="s">
        <v>3</v>
      </c>
      <c r="EG29" s="1201" t="s">
        <v>3</v>
      </c>
      <c r="EH29" s="1201">
        <v>0</v>
      </c>
      <c r="EI29" s="1201">
        <v>0</v>
      </c>
      <c r="EK29" s="1331">
        <v>43603</v>
      </c>
      <c r="EL29" s="1332">
        <v>3</v>
      </c>
      <c r="EM29" s="1332">
        <v>4</v>
      </c>
      <c r="EN29" s="1332">
        <v>1</v>
      </c>
      <c r="EO29" s="1332">
        <v>2</v>
      </c>
      <c r="EP29" s="1332">
        <v>0</v>
      </c>
      <c r="EQ29" s="1332">
        <v>1</v>
      </c>
      <c r="ES29" s="1825">
        <v>43974</v>
      </c>
      <c r="ET29" s="1826">
        <v>3</v>
      </c>
      <c r="EU29" s="1826">
        <v>0</v>
      </c>
      <c r="EV29" s="1826" t="s">
        <v>3</v>
      </c>
      <c r="EW29" s="1826" t="s">
        <v>3</v>
      </c>
      <c r="EX29" s="1826">
        <v>0</v>
      </c>
      <c r="EY29" s="1826">
        <v>0</v>
      </c>
      <c r="FA29" s="2211">
        <v>44338</v>
      </c>
      <c r="FB29" s="2212">
        <v>3</v>
      </c>
      <c r="FC29" s="2212">
        <v>3</v>
      </c>
      <c r="FD29" s="2212">
        <v>1</v>
      </c>
      <c r="FE29" s="2212">
        <v>2</v>
      </c>
      <c r="FF29" s="2212">
        <v>0</v>
      </c>
      <c r="FG29" s="2212">
        <v>0</v>
      </c>
    </row>
    <row r="30" spans="1:163" x14ac:dyDescent="0.25">
      <c r="AC30" s="143">
        <v>37772</v>
      </c>
      <c r="AD30" s="101">
        <v>3</v>
      </c>
      <c r="AE30" s="401">
        <v>3</v>
      </c>
      <c r="AF30" s="401"/>
      <c r="AG30" s="158">
        <v>38132</v>
      </c>
      <c r="AH30" s="159">
        <v>2</v>
      </c>
      <c r="AI30" s="159">
        <f t="shared" si="5"/>
        <v>3</v>
      </c>
      <c r="AJ30" s="159">
        <v>3</v>
      </c>
      <c r="AK30" s="159"/>
      <c r="AL30" s="159"/>
      <c r="AM30" s="348">
        <v>38489</v>
      </c>
      <c r="AN30" s="349">
        <v>3</v>
      </c>
      <c r="AO30" s="349">
        <v>1</v>
      </c>
      <c r="AQ30" s="97">
        <v>38858</v>
      </c>
      <c r="AR30" s="98">
        <v>2</v>
      </c>
      <c r="AS30" s="98">
        <v>17</v>
      </c>
      <c r="AT30" s="98">
        <v>1</v>
      </c>
      <c r="AU30" s="98">
        <v>16</v>
      </c>
      <c r="AV30" s="98">
        <v>0</v>
      </c>
      <c r="AX30" s="316">
        <v>39223</v>
      </c>
      <c r="AY30" s="317">
        <v>2</v>
      </c>
      <c r="AZ30" s="317">
        <v>6</v>
      </c>
      <c r="BA30" s="317" t="s">
        <v>3</v>
      </c>
      <c r="BB30" s="317">
        <v>6</v>
      </c>
      <c r="BC30" s="317">
        <v>0</v>
      </c>
      <c r="BE30" s="316">
        <v>39587</v>
      </c>
      <c r="BF30" s="317">
        <v>4</v>
      </c>
      <c r="BG30" s="317">
        <v>1</v>
      </c>
      <c r="BH30" s="317" t="s">
        <v>3</v>
      </c>
      <c r="BI30" s="317">
        <v>1</v>
      </c>
      <c r="BJ30" s="317">
        <v>0</v>
      </c>
      <c r="BL30" s="316">
        <v>39957</v>
      </c>
      <c r="BM30" s="317">
        <v>2</v>
      </c>
      <c r="BN30" s="317">
        <v>0</v>
      </c>
      <c r="BO30" s="317" t="s">
        <v>3</v>
      </c>
      <c r="BP30" s="317">
        <v>0</v>
      </c>
      <c r="BQ30" s="317">
        <v>0</v>
      </c>
      <c r="BR30" s="98"/>
      <c r="BS30" s="316">
        <v>40321</v>
      </c>
      <c r="BT30" s="317">
        <v>2</v>
      </c>
      <c r="BU30" s="317">
        <v>2</v>
      </c>
      <c r="BV30" s="317" t="s">
        <v>3</v>
      </c>
      <c r="BW30" s="317">
        <v>2</v>
      </c>
      <c r="BX30" s="317">
        <v>0</v>
      </c>
      <c r="BZ30" s="316">
        <v>40685</v>
      </c>
      <c r="CA30" s="317">
        <v>2</v>
      </c>
      <c r="CB30" s="317">
        <v>0</v>
      </c>
      <c r="CC30" s="317" t="s">
        <v>3</v>
      </c>
      <c r="CD30" s="317">
        <v>0</v>
      </c>
      <c r="CE30" s="317">
        <v>0</v>
      </c>
      <c r="CG30" s="316">
        <v>41049</v>
      </c>
      <c r="CH30" s="317">
        <v>2</v>
      </c>
      <c r="CI30" s="317">
        <v>0</v>
      </c>
      <c r="CJ30" s="317" t="s">
        <v>3</v>
      </c>
      <c r="CK30" s="317" t="s">
        <v>3</v>
      </c>
      <c r="CL30" s="317">
        <v>0</v>
      </c>
      <c r="CM30" s="317">
        <v>0</v>
      </c>
      <c r="CO30" s="316">
        <v>41414</v>
      </c>
      <c r="CP30" s="317">
        <v>2</v>
      </c>
      <c r="CQ30" s="317">
        <v>1</v>
      </c>
      <c r="CR30" s="317" t="s">
        <v>3</v>
      </c>
      <c r="CS30" s="317">
        <v>1</v>
      </c>
      <c r="CT30" s="317">
        <v>0</v>
      </c>
      <c r="CU30" s="317">
        <v>0</v>
      </c>
      <c r="CW30" s="316">
        <v>41778</v>
      </c>
      <c r="CX30" s="317">
        <v>2</v>
      </c>
      <c r="CY30" s="317">
        <v>1</v>
      </c>
      <c r="CZ30" s="317" t="s">
        <v>3</v>
      </c>
      <c r="DA30" s="317">
        <v>1</v>
      </c>
      <c r="DB30" s="317">
        <v>0</v>
      </c>
      <c r="DC30" s="317">
        <v>0</v>
      </c>
      <c r="DE30" s="316">
        <v>42142</v>
      </c>
      <c r="DF30" s="317">
        <v>2</v>
      </c>
      <c r="DG30" s="317">
        <v>2</v>
      </c>
      <c r="DH30" s="317" t="s">
        <v>3</v>
      </c>
      <c r="DI30" s="317">
        <v>2</v>
      </c>
      <c r="DJ30" s="317">
        <v>0</v>
      </c>
      <c r="DK30" s="317">
        <v>0</v>
      </c>
      <c r="DM30" s="316">
        <v>42512</v>
      </c>
      <c r="DN30" s="317">
        <v>2</v>
      </c>
      <c r="DO30" s="317">
        <v>1</v>
      </c>
      <c r="DP30" s="317" t="s">
        <v>3</v>
      </c>
      <c r="DQ30" s="317">
        <v>1</v>
      </c>
      <c r="DR30" s="317">
        <v>0</v>
      </c>
      <c r="DS30" s="317">
        <v>0</v>
      </c>
      <c r="DU30" s="968">
        <v>42876</v>
      </c>
      <c r="DV30" s="969">
        <v>2</v>
      </c>
      <c r="DW30" s="969">
        <v>0</v>
      </c>
      <c r="DX30" s="969" t="s">
        <v>3</v>
      </c>
      <c r="DY30" s="969" t="s">
        <v>3</v>
      </c>
      <c r="DZ30" s="969">
        <v>0</v>
      </c>
      <c r="EA30" s="969">
        <v>0</v>
      </c>
      <c r="EC30" s="1200">
        <v>43240</v>
      </c>
      <c r="ED30" s="1201">
        <v>2</v>
      </c>
      <c r="EE30" s="1201">
        <v>0</v>
      </c>
      <c r="EF30" s="1201" t="s">
        <v>3</v>
      </c>
      <c r="EG30" s="1201" t="s">
        <v>3</v>
      </c>
      <c r="EH30" s="1201">
        <v>0</v>
      </c>
      <c r="EI30" s="1201">
        <v>0</v>
      </c>
      <c r="EK30" s="1331">
        <v>43604</v>
      </c>
      <c r="EL30" s="1332">
        <v>2</v>
      </c>
      <c r="EM30" s="1332">
        <v>0</v>
      </c>
      <c r="EN30" s="1332" t="s">
        <v>3</v>
      </c>
      <c r="EO30" s="1332" t="s">
        <v>3</v>
      </c>
      <c r="EP30" s="1332">
        <v>0</v>
      </c>
      <c r="EQ30" s="1332">
        <v>0</v>
      </c>
      <c r="ES30" s="1825">
        <v>43975</v>
      </c>
      <c r="ET30" s="1826">
        <v>2</v>
      </c>
      <c r="EU30" s="1826">
        <v>4</v>
      </c>
      <c r="EV30" s="1826">
        <v>3</v>
      </c>
      <c r="EW30" s="1826">
        <v>1</v>
      </c>
      <c r="EX30" s="1826">
        <v>0</v>
      </c>
      <c r="EY30" s="1826">
        <v>0</v>
      </c>
      <c r="FA30" s="2211">
        <v>44339</v>
      </c>
      <c r="FB30" s="2212">
        <v>2</v>
      </c>
      <c r="FC30" s="2212">
        <v>5</v>
      </c>
      <c r="FD30" s="2212" t="s">
        <v>3</v>
      </c>
      <c r="FE30" s="2212">
        <v>2</v>
      </c>
      <c r="FF30" s="2212">
        <v>1</v>
      </c>
      <c r="FG30" s="2212">
        <v>2</v>
      </c>
    </row>
    <row r="31" spans="1:163" x14ac:dyDescent="0.25">
      <c r="AC31" s="143">
        <v>37774</v>
      </c>
      <c r="AD31" s="101">
        <v>1</v>
      </c>
      <c r="AE31" s="401">
        <v>17</v>
      </c>
      <c r="AF31" s="401"/>
      <c r="AG31" s="158">
        <v>38134</v>
      </c>
      <c r="AH31" s="159">
        <v>3</v>
      </c>
      <c r="AI31" s="159">
        <f t="shared" si="5"/>
        <v>6</v>
      </c>
      <c r="AJ31" s="159">
        <v>6</v>
      </c>
      <c r="AK31" s="159"/>
      <c r="AL31" s="159"/>
      <c r="AM31" s="348">
        <v>38490</v>
      </c>
      <c r="AN31" s="349">
        <v>2</v>
      </c>
      <c r="AO31" s="349">
        <v>1</v>
      </c>
      <c r="AQ31" s="97">
        <v>38858</v>
      </c>
      <c r="AR31" s="98">
        <v>1</v>
      </c>
      <c r="AS31" s="98">
        <v>6</v>
      </c>
      <c r="AT31" s="98">
        <v>1</v>
      </c>
      <c r="AU31" s="98">
        <v>5</v>
      </c>
      <c r="AV31" s="98">
        <v>0</v>
      </c>
      <c r="AX31" s="316">
        <v>39223</v>
      </c>
      <c r="AY31" s="317">
        <v>1</v>
      </c>
      <c r="AZ31" s="317">
        <v>4</v>
      </c>
      <c r="BA31" s="317" t="s">
        <v>3</v>
      </c>
      <c r="BB31" s="317">
        <v>4</v>
      </c>
      <c r="BC31" s="317">
        <v>0</v>
      </c>
      <c r="BE31" s="316">
        <v>39588</v>
      </c>
      <c r="BF31" s="317">
        <v>3</v>
      </c>
      <c r="BG31" s="317">
        <v>1</v>
      </c>
      <c r="BH31" s="317" t="s">
        <v>3</v>
      </c>
      <c r="BI31" s="317">
        <v>1</v>
      </c>
      <c r="BJ31" s="317">
        <v>0</v>
      </c>
      <c r="BL31" s="316">
        <v>39957</v>
      </c>
      <c r="BM31" s="317">
        <v>1</v>
      </c>
      <c r="BN31" s="317">
        <v>0</v>
      </c>
      <c r="BO31" s="317" t="s">
        <v>3</v>
      </c>
      <c r="BP31" s="317">
        <v>0</v>
      </c>
      <c r="BQ31" s="317">
        <v>0</v>
      </c>
      <c r="BR31" s="98"/>
      <c r="BS31" s="316">
        <v>40321</v>
      </c>
      <c r="BT31" s="317">
        <v>1</v>
      </c>
      <c r="BU31" s="317">
        <v>8</v>
      </c>
      <c r="BV31" s="317">
        <v>1</v>
      </c>
      <c r="BW31" s="317">
        <v>7</v>
      </c>
      <c r="BX31" s="317">
        <v>0</v>
      </c>
      <c r="BZ31" s="316">
        <v>40685</v>
      </c>
      <c r="CA31" s="317">
        <v>1</v>
      </c>
      <c r="CB31" s="317">
        <v>0</v>
      </c>
      <c r="CC31" s="317" t="s">
        <v>3</v>
      </c>
      <c r="CD31" s="317">
        <v>0</v>
      </c>
      <c r="CE31" s="317">
        <v>0</v>
      </c>
      <c r="CG31" s="316">
        <v>41049</v>
      </c>
      <c r="CH31" s="317">
        <v>1</v>
      </c>
      <c r="CI31" s="317">
        <v>0</v>
      </c>
      <c r="CJ31" s="317" t="s">
        <v>3</v>
      </c>
      <c r="CK31" s="317" t="s">
        <v>3</v>
      </c>
      <c r="CL31" s="317">
        <v>0</v>
      </c>
      <c r="CM31" s="317">
        <v>0</v>
      </c>
      <c r="CO31" s="316">
        <v>41414</v>
      </c>
      <c r="CP31" s="317">
        <v>1</v>
      </c>
      <c r="CQ31" s="317">
        <v>1</v>
      </c>
      <c r="CR31" s="317">
        <v>1</v>
      </c>
      <c r="CS31" s="317" t="s">
        <v>3</v>
      </c>
      <c r="CT31" s="317">
        <v>0</v>
      </c>
      <c r="CU31" s="317">
        <v>0</v>
      </c>
      <c r="CW31" s="316">
        <v>41778</v>
      </c>
      <c r="CX31" s="317">
        <v>1</v>
      </c>
      <c r="CY31" s="317">
        <v>0</v>
      </c>
      <c r="CZ31" s="317" t="s">
        <v>3</v>
      </c>
      <c r="DA31" s="317" t="s">
        <v>3</v>
      </c>
      <c r="DB31" s="317">
        <v>0</v>
      </c>
      <c r="DC31" s="317">
        <v>0</v>
      </c>
      <c r="DE31" s="316">
        <v>42142</v>
      </c>
      <c r="DF31" s="317">
        <v>1</v>
      </c>
      <c r="DG31" s="317">
        <v>2</v>
      </c>
      <c r="DH31" s="317">
        <v>1</v>
      </c>
      <c r="DI31" s="317" t="s">
        <v>3</v>
      </c>
      <c r="DJ31" s="317">
        <v>0</v>
      </c>
      <c r="DK31" s="317">
        <v>1</v>
      </c>
      <c r="DM31" s="316">
        <v>42512</v>
      </c>
      <c r="DN31" s="317">
        <v>1</v>
      </c>
      <c r="DO31" s="317">
        <v>0</v>
      </c>
      <c r="DP31" s="317" t="s">
        <v>3</v>
      </c>
      <c r="DQ31" s="317" t="s">
        <v>3</v>
      </c>
      <c r="DR31" s="317">
        <v>0</v>
      </c>
      <c r="DS31" s="317">
        <v>0</v>
      </c>
      <c r="DU31" s="968">
        <v>42876</v>
      </c>
      <c r="DV31" s="969">
        <v>1</v>
      </c>
      <c r="DW31" s="969">
        <v>1</v>
      </c>
      <c r="DX31" s="969">
        <v>1</v>
      </c>
      <c r="DY31" s="969" t="s">
        <v>3</v>
      </c>
      <c r="DZ31" s="969">
        <v>0</v>
      </c>
      <c r="EA31" s="969">
        <v>0</v>
      </c>
      <c r="EC31" s="1200">
        <v>43240</v>
      </c>
      <c r="ED31" s="1201">
        <v>1</v>
      </c>
      <c r="EE31" s="1201">
        <v>1</v>
      </c>
      <c r="EF31" s="1201" t="s">
        <v>3</v>
      </c>
      <c r="EG31" s="1201" t="s">
        <v>3</v>
      </c>
      <c r="EH31" s="1201">
        <v>1</v>
      </c>
      <c r="EI31" s="1201">
        <v>0</v>
      </c>
      <c r="EK31" s="1331">
        <v>43604</v>
      </c>
      <c r="EL31" s="1332">
        <v>1</v>
      </c>
      <c r="EM31" s="1332">
        <v>2</v>
      </c>
      <c r="EN31" s="1332">
        <v>1</v>
      </c>
      <c r="EO31" s="1332">
        <v>1</v>
      </c>
      <c r="EP31" s="1332">
        <v>0</v>
      </c>
      <c r="EQ31" s="1332">
        <v>0</v>
      </c>
      <c r="ES31" s="1825">
        <v>43975</v>
      </c>
      <c r="ET31" s="1826">
        <v>1</v>
      </c>
      <c r="EU31" s="1826">
        <v>6</v>
      </c>
      <c r="EV31" s="1826">
        <v>3</v>
      </c>
      <c r="EW31" s="1826">
        <v>2</v>
      </c>
      <c r="EX31" s="1826">
        <v>1</v>
      </c>
      <c r="EY31" s="1826">
        <v>0</v>
      </c>
      <c r="FA31" s="2211">
        <v>44339</v>
      </c>
      <c r="FB31" s="2212">
        <v>1</v>
      </c>
      <c r="FC31" s="2212">
        <v>3</v>
      </c>
      <c r="FD31" s="2212">
        <v>2</v>
      </c>
      <c r="FE31" s="2212">
        <v>1</v>
      </c>
      <c r="FF31" s="2212">
        <v>0</v>
      </c>
      <c r="FG31" s="2212">
        <v>0</v>
      </c>
    </row>
    <row r="32" spans="1:163" x14ac:dyDescent="0.25">
      <c r="AC32" s="143">
        <v>37774</v>
      </c>
      <c r="AD32" s="101">
        <v>2</v>
      </c>
      <c r="AE32" s="401">
        <v>26</v>
      </c>
      <c r="AF32" s="401"/>
      <c r="AG32" s="158">
        <v>38135</v>
      </c>
      <c r="AH32" s="159">
        <v>1</v>
      </c>
      <c r="AI32" s="159">
        <f t="shared" si="5"/>
        <v>3</v>
      </c>
      <c r="AJ32" s="159">
        <v>3</v>
      </c>
      <c r="AK32" s="159"/>
      <c r="AL32" s="159"/>
      <c r="AM32" s="348">
        <v>38490</v>
      </c>
      <c r="AN32" s="349">
        <v>1</v>
      </c>
      <c r="AO32" s="349">
        <v>0</v>
      </c>
      <c r="AQ32" s="97">
        <v>38859</v>
      </c>
      <c r="AR32" s="98">
        <v>4</v>
      </c>
      <c r="AS32" s="98">
        <v>3</v>
      </c>
      <c r="AT32" s="98" t="s">
        <v>3</v>
      </c>
      <c r="AU32" s="98">
        <v>3</v>
      </c>
      <c r="AV32" s="98">
        <v>0</v>
      </c>
      <c r="AX32" s="316">
        <v>39224</v>
      </c>
      <c r="AY32" s="317">
        <v>4</v>
      </c>
      <c r="AZ32" s="317">
        <v>2</v>
      </c>
      <c r="BA32" s="317" t="s">
        <v>3</v>
      </c>
      <c r="BB32" s="317">
        <v>2</v>
      </c>
      <c r="BC32" s="317">
        <v>0</v>
      </c>
      <c r="BE32" s="316">
        <v>39589</v>
      </c>
      <c r="BF32" s="317">
        <v>2</v>
      </c>
      <c r="BG32" s="317">
        <v>4</v>
      </c>
      <c r="BH32" s="317">
        <v>2</v>
      </c>
      <c r="BI32" s="317">
        <v>2</v>
      </c>
      <c r="BJ32" s="317">
        <v>0</v>
      </c>
      <c r="BL32" s="316">
        <v>39958</v>
      </c>
      <c r="BM32" s="317">
        <v>4</v>
      </c>
      <c r="BN32" s="317">
        <v>0</v>
      </c>
      <c r="BO32" s="317" t="s">
        <v>3</v>
      </c>
      <c r="BP32" s="317">
        <v>0</v>
      </c>
      <c r="BQ32" s="317">
        <v>0</v>
      </c>
      <c r="BR32" s="98"/>
      <c r="BS32" s="316">
        <v>40322</v>
      </c>
      <c r="BT32" s="317">
        <v>4</v>
      </c>
      <c r="BU32" s="317">
        <v>1</v>
      </c>
      <c r="BV32" s="317" t="s">
        <v>3</v>
      </c>
      <c r="BW32" s="317">
        <v>1</v>
      </c>
      <c r="BX32" s="317">
        <v>0</v>
      </c>
      <c r="BZ32" s="316">
        <v>40686</v>
      </c>
      <c r="CA32" s="317">
        <v>4</v>
      </c>
      <c r="CB32" s="317">
        <v>0</v>
      </c>
      <c r="CC32" s="317" t="s">
        <v>3</v>
      </c>
      <c r="CD32" s="317">
        <v>0</v>
      </c>
      <c r="CE32" s="317">
        <v>0</v>
      </c>
      <c r="CG32" s="316">
        <v>41050</v>
      </c>
      <c r="CH32" s="317">
        <v>4</v>
      </c>
      <c r="CI32" s="317">
        <v>0</v>
      </c>
      <c r="CJ32" s="317" t="s">
        <v>3</v>
      </c>
      <c r="CK32" s="317" t="s">
        <v>3</v>
      </c>
      <c r="CL32" s="317">
        <v>0</v>
      </c>
      <c r="CM32" s="317">
        <v>0</v>
      </c>
      <c r="CO32" s="316">
        <v>41415</v>
      </c>
      <c r="CP32" s="317">
        <v>4</v>
      </c>
      <c r="CQ32" s="317">
        <v>0</v>
      </c>
      <c r="CR32" s="317" t="s">
        <v>3</v>
      </c>
      <c r="CS32" s="317" t="s">
        <v>3</v>
      </c>
      <c r="CT32" s="317">
        <v>0</v>
      </c>
      <c r="CU32" s="317">
        <v>0</v>
      </c>
      <c r="CW32" s="316">
        <v>41779</v>
      </c>
      <c r="CX32" s="317">
        <v>4</v>
      </c>
      <c r="CY32" s="317">
        <v>0</v>
      </c>
      <c r="CZ32" s="317" t="s">
        <v>3</v>
      </c>
      <c r="DA32" s="317" t="s">
        <v>3</v>
      </c>
      <c r="DB32" s="317">
        <v>0</v>
      </c>
      <c r="DC32" s="317">
        <v>0</v>
      </c>
      <c r="DE32" s="316">
        <v>42143</v>
      </c>
      <c r="DF32" s="317">
        <v>4</v>
      </c>
      <c r="DG32" s="317">
        <v>0</v>
      </c>
      <c r="DH32" s="317" t="s">
        <v>3</v>
      </c>
      <c r="DI32" s="317" t="s">
        <v>3</v>
      </c>
      <c r="DJ32" s="317">
        <v>0</v>
      </c>
      <c r="DK32" s="317">
        <v>0</v>
      </c>
      <c r="DM32" s="316">
        <v>42513</v>
      </c>
      <c r="DN32" s="317">
        <v>4</v>
      </c>
      <c r="DO32" s="317">
        <v>0</v>
      </c>
      <c r="DP32" s="317" t="s">
        <v>3</v>
      </c>
      <c r="DQ32" s="317" t="s">
        <v>3</v>
      </c>
      <c r="DR32" s="317">
        <v>0</v>
      </c>
      <c r="DS32" s="317">
        <v>0</v>
      </c>
      <c r="DU32" s="968">
        <v>42877</v>
      </c>
      <c r="DV32" s="969">
        <v>4</v>
      </c>
      <c r="DW32" s="969">
        <v>0</v>
      </c>
      <c r="DX32" s="969" t="s">
        <v>3</v>
      </c>
      <c r="DY32" s="969" t="s">
        <v>3</v>
      </c>
      <c r="DZ32" s="969">
        <v>0</v>
      </c>
      <c r="EA32" s="969">
        <v>0</v>
      </c>
      <c r="EC32" s="1200">
        <v>43241</v>
      </c>
      <c r="ED32" s="1201">
        <v>4</v>
      </c>
      <c r="EE32" s="1201">
        <v>0</v>
      </c>
      <c r="EF32" s="1201" t="s">
        <v>3</v>
      </c>
      <c r="EG32" s="1201" t="s">
        <v>3</v>
      </c>
      <c r="EH32" s="1201">
        <v>0</v>
      </c>
      <c r="EI32" s="1201">
        <v>0</v>
      </c>
      <c r="EK32" s="1331">
        <v>43605</v>
      </c>
      <c r="EL32" s="1332">
        <v>4</v>
      </c>
      <c r="EM32" s="1332">
        <v>0</v>
      </c>
      <c r="EN32" s="1332" t="s">
        <v>3</v>
      </c>
      <c r="EO32" s="1332" t="s">
        <v>3</v>
      </c>
      <c r="EP32" s="1332">
        <v>0</v>
      </c>
      <c r="EQ32" s="1332">
        <v>0</v>
      </c>
      <c r="ES32" s="1825">
        <v>43976</v>
      </c>
      <c r="ET32" s="1826">
        <v>4</v>
      </c>
      <c r="EU32" s="1826">
        <v>0</v>
      </c>
      <c r="EV32" s="1826" t="s">
        <v>3</v>
      </c>
      <c r="EW32" s="1826" t="s">
        <v>3</v>
      </c>
      <c r="EX32" s="1826">
        <v>0</v>
      </c>
      <c r="EY32" s="1826">
        <v>0</v>
      </c>
      <c r="FA32" s="2211">
        <v>44340</v>
      </c>
      <c r="FB32" s="2212">
        <v>4</v>
      </c>
      <c r="FC32" s="2212">
        <v>1</v>
      </c>
      <c r="FD32" s="2212" t="s">
        <v>3</v>
      </c>
      <c r="FE32" s="2212" t="s">
        <v>3</v>
      </c>
      <c r="FF32" s="2212">
        <v>1</v>
      </c>
      <c r="FG32" s="2212">
        <v>0</v>
      </c>
    </row>
    <row r="33" spans="29:163" x14ac:dyDescent="0.25">
      <c r="AC33" s="143">
        <v>37775</v>
      </c>
      <c r="AD33" s="101">
        <v>3</v>
      </c>
      <c r="AE33" s="401">
        <v>5</v>
      </c>
      <c r="AF33" s="401"/>
      <c r="AG33" s="158">
        <v>38135</v>
      </c>
      <c r="AH33" s="159">
        <v>2</v>
      </c>
      <c r="AI33" s="159">
        <f t="shared" si="5"/>
        <v>7</v>
      </c>
      <c r="AJ33" s="159">
        <v>7</v>
      </c>
      <c r="AK33" s="159"/>
      <c r="AL33" s="159"/>
      <c r="AM33" s="348">
        <v>38491</v>
      </c>
      <c r="AN33" s="349">
        <v>4</v>
      </c>
      <c r="AO33" s="349">
        <v>1</v>
      </c>
      <c r="AQ33" s="97">
        <v>38860</v>
      </c>
      <c r="AR33" s="98">
        <v>3</v>
      </c>
      <c r="AS33" s="98">
        <v>7</v>
      </c>
      <c r="AT33" s="98" t="s">
        <v>3</v>
      </c>
      <c r="AU33" s="98">
        <v>7</v>
      </c>
      <c r="AV33" s="98">
        <v>0</v>
      </c>
      <c r="AX33" s="316">
        <v>39225</v>
      </c>
      <c r="AY33" s="317">
        <v>3</v>
      </c>
      <c r="AZ33" s="317">
        <v>1</v>
      </c>
      <c r="BA33" s="317" t="s">
        <v>3</v>
      </c>
      <c r="BB33" s="317">
        <v>1</v>
      </c>
      <c r="BC33" s="317">
        <v>0</v>
      </c>
      <c r="BE33" s="316">
        <v>39589</v>
      </c>
      <c r="BF33" s="317">
        <v>1</v>
      </c>
      <c r="BG33" s="317">
        <v>0</v>
      </c>
      <c r="BH33" s="317" t="s">
        <v>3</v>
      </c>
      <c r="BI33" s="317">
        <v>0</v>
      </c>
      <c r="BJ33" s="317">
        <v>0</v>
      </c>
      <c r="BL33" s="316">
        <v>39959</v>
      </c>
      <c r="BM33" s="317">
        <v>3</v>
      </c>
      <c r="BN33" s="317">
        <v>1</v>
      </c>
      <c r="BO33" s="317" t="s">
        <v>3</v>
      </c>
      <c r="BP33" s="317">
        <v>1</v>
      </c>
      <c r="BQ33" s="317">
        <v>0</v>
      </c>
      <c r="BR33" s="98"/>
      <c r="BS33" s="316">
        <v>40323</v>
      </c>
      <c r="BT33" s="317">
        <v>3</v>
      </c>
      <c r="BU33" s="317">
        <v>4</v>
      </c>
      <c r="BV33" s="317" t="s">
        <v>3</v>
      </c>
      <c r="BW33" s="317">
        <v>4</v>
      </c>
      <c r="BX33" s="317">
        <v>0</v>
      </c>
      <c r="BZ33" s="316">
        <v>40687</v>
      </c>
      <c r="CA33" s="317">
        <v>3</v>
      </c>
      <c r="CB33" s="317">
        <v>1</v>
      </c>
      <c r="CC33" s="317" t="s">
        <v>3</v>
      </c>
      <c r="CD33" s="317">
        <v>1</v>
      </c>
      <c r="CE33" s="317">
        <v>0</v>
      </c>
      <c r="CG33" s="316">
        <v>41051</v>
      </c>
      <c r="CH33" s="317">
        <v>3</v>
      </c>
      <c r="CI33" s="317">
        <v>0</v>
      </c>
      <c r="CJ33" s="317" t="s">
        <v>3</v>
      </c>
      <c r="CK33" s="317" t="s">
        <v>3</v>
      </c>
      <c r="CL33" s="317">
        <v>0</v>
      </c>
      <c r="CM33" s="317">
        <v>0</v>
      </c>
      <c r="CO33" s="316">
        <v>41416</v>
      </c>
      <c r="CP33" s="317">
        <v>3</v>
      </c>
      <c r="CQ33" s="317">
        <v>1</v>
      </c>
      <c r="CR33" s="317" t="s">
        <v>3</v>
      </c>
      <c r="CS33" s="317">
        <v>1</v>
      </c>
      <c r="CT33" s="317">
        <v>0</v>
      </c>
      <c r="CU33" s="317">
        <v>0</v>
      </c>
      <c r="CW33" s="316">
        <v>41780</v>
      </c>
      <c r="CX33" s="317">
        <v>3</v>
      </c>
      <c r="CY33" s="317">
        <v>0</v>
      </c>
      <c r="CZ33" s="317" t="s">
        <v>3</v>
      </c>
      <c r="DA33" s="317" t="s">
        <v>3</v>
      </c>
      <c r="DB33" s="317">
        <v>0</v>
      </c>
      <c r="DC33" s="317">
        <v>0</v>
      </c>
      <c r="DE33" s="316">
        <v>42144</v>
      </c>
      <c r="DF33" s="317">
        <v>3</v>
      </c>
      <c r="DG33" s="317">
        <v>4</v>
      </c>
      <c r="DH33" s="317" t="s">
        <v>3</v>
      </c>
      <c r="DI33" s="317">
        <v>3</v>
      </c>
      <c r="DJ33" s="317">
        <v>0</v>
      </c>
      <c r="DK33" s="317">
        <v>1</v>
      </c>
      <c r="DM33" s="316">
        <v>42514</v>
      </c>
      <c r="DN33" s="317">
        <v>3</v>
      </c>
      <c r="DO33" s="317">
        <v>2</v>
      </c>
      <c r="DP33" s="317">
        <v>1</v>
      </c>
      <c r="DQ33" s="317">
        <v>1</v>
      </c>
      <c r="DR33" s="317">
        <v>0</v>
      </c>
      <c r="DS33" s="317">
        <v>0</v>
      </c>
      <c r="DU33" s="968">
        <v>42878</v>
      </c>
      <c r="DV33" s="969">
        <v>3</v>
      </c>
      <c r="DW33" s="969">
        <v>0</v>
      </c>
      <c r="DX33" s="969" t="s">
        <v>3</v>
      </c>
      <c r="DY33" s="969" t="s">
        <v>3</v>
      </c>
      <c r="DZ33" s="969">
        <v>0</v>
      </c>
      <c r="EA33" s="969">
        <v>0</v>
      </c>
      <c r="EC33" s="1200">
        <v>43242</v>
      </c>
      <c r="ED33" s="1201">
        <v>3</v>
      </c>
      <c r="EE33" s="1201">
        <v>0</v>
      </c>
      <c r="EF33" s="1201" t="s">
        <v>3</v>
      </c>
      <c r="EG33" s="1201" t="s">
        <v>3</v>
      </c>
      <c r="EH33" s="1201">
        <v>0</v>
      </c>
      <c r="EI33" s="1201">
        <v>0</v>
      </c>
      <c r="EK33" s="1331">
        <v>43606</v>
      </c>
      <c r="EL33" s="1332">
        <v>3</v>
      </c>
      <c r="EM33" s="1332">
        <v>3</v>
      </c>
      <c r="EN33" s="1332">
        <v>2</v>
      </c>
      <c r="EO33" s="1332">
        <v>1</v>
      </c>
      <c r="EP33" s="1332">
        <v>0</v>
      </c>
      <c r="EQ33" s="1332">
        <v>0</v>
      </c>
      <c r="ES33" s="1825">
        <v>43977</v>
      </c>
      <c r="ET33" s="1826">
        <v>3</v>
      </c>
      <c r="EU33" s="1826">
        <v>1</v>
      </c>
      <c r="EV33" s="1826" t="s">
        <v>3</v>
      </c>
      <c r="EW33" s="1826">
        <v>1</v>
      </c>
      <c r="EX33" s="1826">
        <v>0</v>
      </c>
      <c r="EY33" s="1826">
        <v>0</v>
      </c>
      <c r="FA33" s="2211">
        <v>44341</v>
      </c>
      <c r="FB33" s="2212">
        <v>3</v>
      </c>
      <c r="FC33" s="2212">
        <v>6</v>
      </c>
      <c r="FD33" s="2212">
        <v>1</v>
      </c>
      <c r="FE33" s="2212">
        <v>4</v>
      </c>
      <c r="FF33" s="2212">
        <v>0</v>
      </c>
      <c r="FG33" s="2212">
        <v>1</v>
      </c>
    </row>
    <row r="34" spans="29:163" x14ac:dyDescent="0.25">
      <c r="AC34" s="143">
        <v>37777</v>
      </c>
      <c r="AD34" s="101">
        <v>1</v>
      </c>
      <c r="AE34" s="401">
        <v>9</v>
      </c>
      <c r="AF34" s="401"/>
      <c r="AG34" s="158">
        <v>38137</v>
      </c>
      <c r="AH34" s="159">
        <v>3</v>
      </c>
      <c r="AI34" s="159">
        <f t="shared" si="5"/>
        <v>9</v>
      </c>
      <c r="AJ34" s="159">
        <v>9</v>
      </c>
      <c r="AK34" s="159"/>
      <c r="AL34" s="159"/>
      <c r="AM34" s="348">
        <v>38492</v>
      </c>
      <c r="AN34" s="349">
        <v>3</v>
      </c>
      <c r="AO34" s="349">
        <v>2</v>
      </c>
      <c r="AQ34" s="97">
        <v>38861</v>
      </c>
      <c r="AR34" s="98">
        <v>2</v>
      </c>
      <c r="AS34" s="98">
        <v>17</v>
      </c>
      <c r="AT34" s="98">
        <v>5</v>
      </c>
      <c r="AU34" s="98">
        <v>12</v>
      </c>
      <c r="AV34" s="98">
        <v>0</v>
      </c>
      <c r="AX34" s="316">
        <v>39226</v>
      </c>
      <c r="AY34" s="317">
        <v>2</v>
      </c>
      <c r="AZ34" s="317">
        <v>12</v>
      </c>
      <c r="BA34" s="317" t="s">
        <v>3</v>
      </c>
      <c r="BB34" s="317">
        <v>10</v>
      </c>
      <c r="BC34" s="317">
        <v>2</v>
      </c>
      <c r="BE34" s="316">
        <v>39590</v>
      </c>
      <c r="BF34" s="317">
        <v>4</v>
      </c>
      <c r="BG34" s="317">
        <v>0</v>
      </c>
      <c r="BH34" s="317" t="s">
        <v>3</v>
      </c>
      <c r="BI34" s="317">
        <v>0</v>
      </c>
      <c r="BJ34" s="317">
        <v>0</v>
      </c>
      <c r="BL34" s="316">
        <v>39960</v>
      </c>
      <c r="BM34" s="317">
        <v>2</v>
      </c>
      <c r="BN34" s="317">
        <v>2</v>
      </c>
      <c r="BO34" s="317" t="s">
        <v>3</v>
      </c>
      <c r="BP34" s="317">
        <v>2</v>
      </c>
      <c r="BQ34" s="317">
        <v>0</v>
      </c>
      <c r="BR34" s="98"/>
      <c r="BS34" s="316">
        <v>40324</v>
      </c>
      <c r="BT34" s="317">
        <v>2</v>
      </c>
      <c r="BU34" s="317">
        <v>4</v>
      </c>
      <c r="BV34" s="317" t="s">
        <v>3</v>
      </c>
      <c r="BW34" s="317">
        <v>3</v>
      </c>
      <c r="BX34" s="317">
        <v>1</v>
      </c>
      <c r="BZ34" s="316">
        <v>40688</v>
      </c>
      <c r="CA34" s="317">
        <v>2</v>
      </c>
      <c r="CB34" s="317">
        <v>0</v>
      </c>
      <c r="CC34" s="317" t="s">
        <v>3</v>
      </c>
      <c r="CD34" s="317">
        <v>0</v>
      </c>
      <c r="CE34" s="317">
        <v>0</v>
      </c>
      <c r="CG34" s="316">
        <v>41052</v>
      </c>
      <c r="CH34" s="317">
        <v>2</v>
      </c>
      <c r="CI34" s="317">
        <v>0</v>
      </c>
      <c r="CJ34" s="317" t="s">
        <v>3</v>
      </c>
      <c r="CK34" s="317" t="s">
        <v>3</v>
      </c>
      <c r="CL34" s="317">
        <v>0</v>
      </c>
      <c r="CM34" s="317">
        <v>0</v>
      </c>
      <c r="CO34" s="316">
        <v>41417</v>
      </c>
      <c r="CP34" s="317">
        <v>2</v>
      </c>
      <c r="CQ34" s="317">
        <v>5</v>
      </c>
      <c r="CR34" s="317" t="s">
        <v>3</v>
      </c>
      <c r="CS34" s="317">
        <v>4</v>
      </c>
      <c r="CT34" s="317">
        <v>0</v>
      </c>
      <c r="CU34" s="317">
        <v>1</v>
      </c>
      <c r="CW34" s="316">
        <v>41781</v>
      </c>
      <c r="CX34" s="317">
        <v>2</v>
      </c>
      <c r="CY34" s="317">
        <v>0</v>
      </c>
      <c r="CZ34" s="317" t="s">
        <v>3</v>
      </c>
      <c r="DA34" s="317" t="s">
        <v>3</v>
      </c>
      <c r="DB34" s="317">
        <v>0</v>
      </c>
      <c r="DC34" s="317">
        <v>0</v>
      </c>
      <c r="DE34" s="316">
        <v>42145</v>
      </c>
      <c r="DF34" s="317">
        <v>2</v>
      </c>
      <c r="DG34" s="317">
        <v>1</v>
      </c>
      <c r="DH34" s="317" t="s">
        <v>3</v>
      </c>
      <c r="DI34" s="317" t="s">
        <v>3</v>
      </c>
      <c r="DJ34" s="317">
        <v>0</v>
      </c>
      <c r="DK34" s="317">
        <v>1</v>
      </c>
      <c r="DM34" s="316">
        <v>42515</v>
      </c>
      <c r="DN34" s="317">
        <v>2</v>
      </c>
      <c r="DO34" s="317">
        <v>1</v>
      </c>
      <c r="DP34" s="317" t="s">
        <v>3</v>
      </c>
      <c r="DQ34" s="317">
        <v>1</v>
      </c>
      <c r="DR34" s="317">
        <v>0</v>
      </c>
      <c r="DS34" s="317">
        <v>0</v>
      </c>
      <c r="DU34" s="968">
        <v>42879</v>
      </c>
      <c r="DV34" s="969">
        <v>2</v>
      </c>
      <c r="DW34" s="969">
        <v>0</v>
      </c>
      <c r="DX34" s="969" t="s">
        <v>3</v>
      </c>
      <c r="DY34" s="969" t="s">
        <v>3</v>
      </c>
      <c r="DZ34" s="969">
        <v>0</v>
      </c>
      <c r="EA34" s="969">
        <v>0</v>
      </c>
      <c r="EC34" s="1200">
        <v>43243</v>
      </c>
      <c r="ED34" s="1201">
        <v>2</v>
      </c>
      <c r="EE34" s="1201">
        <v>2</v>
      </c>
      <c r="EF34" s="1201">
        <v>1</v>
      </c>
      <c r="EG34" s="1201" t="s">
        <v>3</v>
      </c>
      <c r="EH34" s="1201">
        <v>1</v>
      </c>
      <c r="EI34" s="1201">
        <v>0</v>
      </c>
      <c r="EK34" s="1331">
        <v>43607</v>
      </c>
      <c r="EL34" s="1332">
        <v>2</v>
      </c>
      <c r="EM34" s="1332">
        <v>7</v>
      </c>
      <c r="EN34" s="1332">
        <v>2</v>
      </c>
      <c r="EO34" s="1332">
        <v>4</v>
      </c>
      <c r="EP34" s="1332">
        <v>1</v>
      </c>
      <c r="EQ34" s="1332">
        <v>0</v>
      </c>
      <c r="ES34" s="1825">
        <v>43978</v>
      </c>
      <c r="ET34" s="1826">
        <v>2</v>
      </c>
      <c r="EU34" s="1826">
        <v>2</v>
      </c>
      <c r="EV34" s="1826" t="s">
        <v>3</v>
      </c>
      <c r="EW34" s="1826">
        <v>1</v>
      </c>
      <c r="EX34" s="1826">
        <v>0</v>
      </c>
      <c r="EY34" s="1826">
        <v>1</v>
      </c>
      <c r="FA34" s="2211">
        <v>44342</v>
      </c>
      <c r="FB34" s="2212">
        <v>2</v>
      </c>
      <c r="FC34" s="2212">
        <v>8</v>
      </c>
      <c r="FD34" s="2212" t="s">
        <v>3</v>
      </c>
      <c r="FE34" s="2212">
        <v>6</v>
      </c>
      <c r="FF34" s="2212">
        <v>1</v>
      </c>
      <c r="FG34" s="2212">
        <v>1</v>
      </c>
    </row>
    <row r="35" spans="29:163" x14ac:dyDescent="0.25">
      <c r="AC35" s="143">
        <v>37777</v>
      </c>
      <c r="AD35" s="101">
        <v>2</v>
      </c>
      <c r="AE35" s="401">
        <v>31</v>
      </c>
      <c r="AF35" s="401"/>
      <c r="AG35" s="158">
        <v>38138</v>
      </c>
      <c r="AH35" s="159">
        <v>1</v>
      </c>
      <c r="AI35" s="159">
        <f t="shared" si="5"/>
        <v>4</v>
      </c>
      <c r="AJ35" s="159">
        <v>4</v>
      </c>
      <c r="AK35" s="159"/>
      <c r="AL35" s="159"/>
      <c r="AM35" s="348">
        <v>38493</v>
      </c>
      <c r="AN35" s="349">
        <v>2</v>
      </c>
      <c r="AO35" s="349">
        <v>7</v>
      </c>
      <c r="AQ35" s="97">
        <v>38861</v>
      </c>
      <c r="AR35" s="98">
        <v>1</v>
      </c>
      <c r="AS35" s="98">
        <v>18</v>
      </c>
      <c r="AT35" s="98">
        <v>5</v>
      </c>
      <c r="AU35" s="98">
        <v>13</v>
      </c>
      <c r="AV35" s="98">
        <v>0</v>
      </c>
      <c r="AX35" s="316">
        <v>39226</v>
      </c>
      <c r="AY35" s="317">
        <v>1</v>
      </c>
      <c r="AZ35" s="317">
        <v>2</v>
      </c>
      <c r="BA35" s="317" t="s">
        <v>3</v>
      </c>
      <c r="BB35" s="317">
        <v>2</v>
      </c>
      <c r="BC35" s="317">
        <v>0</v>
      </c>
      <c r="BE35" s="316">
        <v>39591</v>
      </c>
      <c r="BF35" s="317">
        <v>3</v>
      </c>
      <c r="BG35" s="317">
        <v>0</v>
      </c>
      <c r="BH35" s="317" t="s">
        <v>3</v>
      </c>
      <c r="BI35" s="317">
        <v>0</v>
      </c>
      <c r="BJ35" s="317">
        <v>0</v>
      </c>
      <c r="BL35" s="316">
        <v>39960</v>
      </c>
      <c r="BM35" s="317">
        <v>1</v>
      </c>
      <c r="BN35" s="317">
        <v>2</v>
      </c>
      <c r="BO35" s="317" t="s">
        <v>3</v>
      </c>
      <c r="BP35" s="317">
        <v>2</v>
      </c>
      <c r="BQ35" s="317">
        <v>0</v>
      </c>
      <c r="BR35" s="98"/>
      <c r="BS35" s="316">
        <v>40324</v>
      </c>
      <c r="BT35" s="317">
        <v>1</v>
      </c>
      <c r="BU35" s="317">
        <v>3</v>
      </c>
      <c r="BV35" s="317">
        <v>1</v>
      </c>
      <c r="BW35" s="317">
        <v>1</v>
      </c>
      <c r="BX35" s="317">
        <v>1</v>
      </c>
      <c r="BZ35" s="316">
        <v>40688</v>
      </c>
      <c r="CA35" s="317">
        <v>1</v>
      </c>
      <c r="CB35" s="317">
        <v>0</v>
      </c>
      <c r="CC35" s="317" t="s">
        <v>3</v>
      </c>
      <c r="CD35" s="317">
        <v>0</v>
      </c>
      <c r="CE35" s="317">
        <v>0</v>
      </c>
      <c r="CG35" s="316">
        <v>41052</v>
      </c>
      <c r="CH35" s="317">
        <v>1</v>
      </c>
      <c r="CI35" s="317">
        <v>4</v>
      </c>
      <c r="CJ35" s="317">
        <v>1</v>
      </c>
      <c r="CK35" s="317">
        <v>3</v>
      </c>
      <c r="CL35" s="317">
        <v>0</v>
      </c>
      <c r="CM35" s="317">
        <v>0</v>
      </c>
      <c r="CO35" s="316">
        <v>41417</v>
      </c>
      <c r="CP35" s="317">
        <v>1</v>
      </c>
      <c r="CQ35" s="317">
        <v>0</v>
      </c>
      <c r="CR35" s="317" t="s">
        <v>3</v>
      </c>
      <c r="CS35" s="317" t="s">
        <v>3</v>
      </c>
      <c r="CT35" s="317">
        <v>0</v>
      </c>
      <c r="CU35" s="317">
        <v>0</v>
      </c>
      <c r="CW35" s="316">
        <v>41781</v>
      </c>
      <c r="CX35" s="317">
        <v>1</v>
      </c>
      <c r="CY35" s="317">
        <v>2</v>
      </c>
      <c r="CZ35" s="317" t="s">
        <v>3</v>
      </c>
      <c r="DA35" s="317">
        <v>2</v>
      </c>
      <c r="DB35" s="317">
        <v>0</v>
      </c>
      <c r="DC35" s="317">
        <v>0</v>
      </c>
      <c r="DE35" s="316">
        <v>42145</v>
      </c>
      <c r="DF35" s="317">
        <v>1</v>
      </c>
      <c r="DG35" s="317">
        <v>3</v>
      </c>
      <c r="DH35" s="317" t="s">
        <v>3</v>
      </c>
      <c r="DI35" s="317">
        <v>2</v>
      </c>
      <c r="DJ35" s="317">
        <v>0</v>
      </c>
      <c r="DK35" s="317">
        <v>1</v>
      </c>
      <c r="DM35" s="316">
        <v>42515</v>
      </c>
      <c r="DN35" s="317">
        <v>1</v>
      </c>
      <c r="DO35" s="317">
        <v>0</v>
      </c>
      <c r="DP35" s="317" t="s">
        <v>3</v>
      </c>
      <c r="DQ35" s="317" t="s">
        <v>3</v>
      </c>
      <c r="DR35" s="317">
        <v>0</v>
      </c>
      <c r="DS35" s="317">
        <v>0</v>
      </c>
      <c r="DU35" s="968">
        <v>42879</v>
      </c>
      <c r="DV35" s="969">
        <v>1</v>
      </c>
      <c r="DW35" s="969">
        <v>0</v>
      </c>
      <c r="DX35" s="969" t="s">
        <v>3</v>
      </c>
      <c r="DY35" s="969" t="s">
        <v>3</v>
      </c>
      <c r="DZ35" s="969">
        <v>0</v>
      </c>
      <c r="EA35" s="969">
        <v>0</v>
      </c>
      <c r="EC35" s="1200">
        <v>43243</v>
      </c>
      <c r="ED35" s="1201">
        <v>1</v>
      </c>
      <c r="EE35" s="1201">
        <v>1</v>
      </c>
      <c r="EF35" s="1201">
        <v>1</v>
      </c>
      <c r="EG35" s="1201" t="s">
        <v>3</v>
      </c>
      <c r="EH35" s="1201">
        <v>0</v>
      </c>
      <c r="EI35" s="1201">
        <v>0</v>
      </c>
      <c r="EK35" s="1331">
        <v>43607</v>
      </c>
      <c r="EL35" s="1332">
        <v>1</v>
      </c>
      <c r="EM35" s="1332">
        <v>1</v>
      </c>
      <c r="EN35" s="1332" t="s">
        <v>3</v>
      </c>
      <c r="EO35" s="1332">
        <v>1</v>
      </c>
      <c r="EP35" s="1332">
        <v>0</v>
      </c>
      <c r="EQ35" s="1332">
        <v>0</v>
      </c>
      <c r="ES35" s="1825">
        <v>43978</v>
      </c>
      <c r="ET35" s="1826">
        <v>1</v>
      </c>
      <c r="EU35" s="1826">
        <v>4</v>
      </c>
      <c r="EV35" s="1826">
        <v>3</v>
      </c>
      <c r="EW35" s="1826">
        <v>1</v>
      </c>
      <c r="EX35" s="1826">
        <v>0</v>
      </c>
      <c r="EY35" s="1826">
        <v>0</v>
      </c>
      <c r="FA35" s="2211">
        <v>44342</v>
      </c>
      <c r="FB35" s="2212">
        <v>1</v>
      </c>
      <c r="FC35" s="2212">
        <v>4</v>
      </c>
      <c r="FD35" s="2212">
        <v>2</v>
      </c>
      <c r="FE35" s="2212">
        <v>1</v>
      </c>
      <c r="FF35" s="2212">
        <v>1</v>
      </c>
      <c r="FG35" s="2212">
        <v>0</v>
      </c>
    </row>
    <row r="36" spans="29:163" x14ac:dyDescent="0.25">
      <c r="AC36" s="143">
        <v>37778</v>
      </c>
      <c r="AD36" s="101">
        <v>3</v>
      </c>
      <c r="AE36" s="401">
        <v>12</v>
      </c>
      <c r="AF36" s="401"/>
      <c r="AG36" s="158">
        <v>38138</v>
      </c>
      <c r="AH36" s="159">
        <v>2</v>
      </c>
      <c r="AI36" s="159">
        <f t="shared" si="5"/>
        <v>8</v>
      </c>
      <c r="AJ36" s="159">
        <v>8</v>
      </c>
      <c r="AK36" s="159"/>
      <c r="AL36" s="159"/>
      <c r="AM36" s="348">
        <v>38493</v>
      </c>
      <c r="AN36" s="349">
        <v>1</v>
      </c>
      <c r="AO36" s="349">
        <v>1</v>
      </c>
      <c r="AQ36" s="97">
        <v>38862</v>
      </c>
      <c r="AR36" s="98">
        <v>4</v>
      </c>
      <c r="AS36" s="98">
        <v>1</v>
      </c>
      <c r="AT36" s="98" t="s">
        <v>3</v>
      </c>
      <c r="AU36" s="98">
        <v>1</v>
      </c>
      <c r="AV36" s="98">
        <v>0</v>
      </c>
      <c r="AX36" s="316">
        <v>39227</v>
      </c>
      <c r="AY36" s="317">
        <v>4</v>
      </c>
      <c r="AZ36" s="317">
        <v>1</v>
      </c>
      <c r="BA36" s="317" t="s">
        <v>3</v>
      </c>
      <c r="BB36" s="317">
        <v>1</v>
      </c>
      <c r="BC36" s="317">
        <v>0</v>
      </c>
      <c r="BE36" s="316">
        <v>39592</v>
      </c>
      <c r="BF36" s="317">
        <v>2</v>
      </c>
      <c r="BG36" s="317">
        <v>1</v>
      </c>
      <c r="BH36" s="317" t="s">
        <v>3</v>
      </c>
      <c r="BI36" s="317">
        <v>1</v>
      </c>
      <c r="BJ36" s="317">
        <v>0</v>
      </c>
      <c r="BL36" s="316">
        <v>39961</v>
      </c>
      <c r="BM36" s="317">
        <v>4</v>
      </c>
      <c r="BN36" s="317">
        <v>0</v>
      </c>
      <c r="BO36" s="317" t="s">
        <v>3</v>
      </c>
      <c r="BP36" s="317">
        <v>0</v>
      </c>
      <c r="BQ36" s="317">
        <v>0</v>
      </c>
      <c r="BR36" s="98"/>
      <c r="BS36" s="316">
        <v>40325</v>
      </c>
      <c r="BT36" s="317">
        <v>4</v>
      </c>
      <c r="BU36" s="317">
        <v>0</v>
      </c>
      <c r="BV36" s="317" t="s">
        <v>3</v>
      </c>
      <c r="BW36" s="317">
        <v>0</v>
      </c>
      <c r="BX36" s="317">
        <v>0</v>
      </c>
      <c r="BZ36" s="316">
        <v>40689</v>
      </c>
      <c r="CA36" s="317">
        <v>4</v>
      </c>
      <c r="CB36" s="317">
        <v>0</v>
      </c>
      <c r="CC36" s="317" t="s">
        <v>3</v>
      </c>
      <c r="CD36" s="317">
        <v>0</v>
      </c>
      <c r="CE36" s="317">
        <v>0</v>
      </c>
      <c r="CG36" s="316">
        <v>41053</v>
      </c>
      <c r="CH36" s="317">
        <v>4</v>
      </c>
      <c r="CI36" s="317">
        <v>0</v>
      </c>
      <c r="CJ36" s="317" t="s">
        <v>3</v>
      </c>
      <c r="CK36" s="317" t="s">
        <v>3</v>
      </c>
      <c r="CL36" s="317">
        <v>0</v>
      </c>
      <c r="CM36" s="317">
        <v>0</v>
      </c>
      <c r="CO36" s="316">
        <v>41418</v>
      </c>
      <c r="CP36" s="317">
        <v>4</v>
      </c>
      <c r="CQ36" s="317">
        <v>0</v>
      </c>
      <c r="CR36" s="317" t="s">
        <v>3</v>
      </c>
      <c r="CS36" s="317" t="s">
        <v>3</v>
      </c>
      <c r="CT36" s="317">
        <v>0</v>
      </c>
      <c r="CU36" s="317">
        <v>0</v>
      </c>
      <c r="CW36" s="316">
        <v>41782</v>
      </c>
      <c r="CX36" s="317">
        <v>4</v>
      </c>
      <c r="CY36" s="317">
        <v>0</v>
      </c>
      <c r="CZ36" s="317" t="s">
        <v>3</v>
      </c>
      <c r="DA36" s="317" t="s">
        <v>3</v>
      </c>
      <c r="DB36" s="317">
        <v>0</v>
      </c>
      <c r="DC36" s="317">
        <v>0</v>
      </c>
      <c r="DE36" s="316">
        <v>42146</v>
      </c>
      <c r="DF36" s="317">
        <v>4</v>
      </c>
      <c r="DG36" s="317">
        <v>1</v>
      </c>
      <c r="DH36" s="317" t="s">
        <v>3</v>
      </c>
      <c r="DI36" s="317" t="s">
        <v>3</v>
      </c>
      <c r="DJ36" s="317">
        <v>0</v>
      </c>
      <c r="DK36" s="317">
        <v>1</v>
      </c>
      <c r="DM36" s="316">
        <v>42516</v>
      </c>
      <c r="DN36" s="317">
        <v>4</v>
      </c>
      <c r="DO36" s="317">
        <v>0</v>
      </c>
      <c r="DP36" s="317" t="s">
        <v>3</v>
      </c>
      <c r="DQ36" s="317" t="s">
        <v>3</v>
      </c>
      <c r="DR36" s="317">
        <v>0</v>
      </c>
      <c r="DS36" s="317">
        <v>0</v>
      </c>
      <c r="DU36" s="968">
        <v>42880</v>
      </c>
      <c r="DV36" s="969">
        <v>4</v>
      </c>
      <c r="DW36" s="969">
        <v>0</v>
      </c>
      <c r="DX36" s="969" t="s">
        <v>3</v>
      </c>
      <c r="DY36" s="969" t="s">
        <v>3</v>
      </c>
      <c r="DZ36" s="969">
        <v>0</v>
      </c>
      <c r="EA36" s="969">
        <v>0</v>
      </c>
      <c r="EC36" s="1200">
        <v>43244</v>
      </c>
      <c r="ED36" s="1201">
        <v>4</v>
      </c>
      <c r="EE36" s="1201">
        <v>0</v>
      </c>
      <c r="EF36" s="1201" t="s">
        <v>3</v>
      </c>
      <c r="EG36" s="1201" t="s">
        <v>3</v>
      </c>
      <c r="EH36" s="1201">
        <v>0</v>
      </c>
      <c r="EI36" s="1201">
        <v>0</v>
      </c>
      <c r="EK36" s="1331">
        <v>43608</v>
      </c>
      <c r="EL36" s="1332">
        <v>4</v>
      </c>
      <c r="EM36" s="1332">
        <v>3</v>
      </c>
      <c r="EN36" s="1332">
        <v>1</v>
      </c>
      <c r="EO36" s="1332">
        <v>2</v>
      </c>
      <c r="EP36" s="1332">
        <v>0</v>
      </c>
      <c r="EQ36" s="1332">
        <v>0</v>
      </c>
      <c r="ES36" s="1825">
        <v>43979</v>
      </c>
      <c r="ET36" s="1826">
        <v>4</v>
      </c>
      <c r="EU36" s="1826">
        <v>0</v>
      </c>
      <c r="EV36" s="1826" t="s">
        <v>3</v>
      </c>
      <c r="EW36" s="1826" t="s">
        <v>3</v>
      </c>
      <c r="EX36" s="1826">
        <v>0</v>
      </c>
      <c r="EY36" s="1826">
        <v>0</v>
      </c>
    </row>
    <row r="37" spans="29:163" x14ac:dyDescent="0.25">
      <c r="AC37" s="143">
        <v>37780</v>
      </c>
      <c r="AD37" s="101">
        <v>1</v>
      </c>
      <c r="AE37" s="401">
        <v>21</v>
      </c>
      <c r="AF37" s="401"/>
      <c r="AG37" s="158">
        <v>38140</v>
      </c>
      <c r="AH37" s="159">
        <v>3</v>
      </c>
      <c r="AI37" s="159">
        <f t="shared" si="5"/>
        <v>14</v>
      </c>
      <c r="AJ37" s="159">
        <v>13</v>
      </c>
      <c r="AK37" s="159">
        <v>1</v>
      </c>
      <c r="AL37" s="159"/>
      <c r="AM37" s="348">
        <v>38494</v>
      </c>
      <c r="AN37" s="349">
        <v>4</v>
      </c>
      <c r="AO37" s="349">
        <v>3</v>
      </c>
      <c r="AQ37" s="97">
        <v>38863</v>
      </c>
      <c r="AR37" s="98">
        <v>3</v>
      </c>
      <c r="AS37" s="98">
        <v>13</v>
      </c>
      <c r="AT37" s="98" t="s">
        <v>3</v>
      </c>
      <c r="AU37" s="98">
        <v>13</v>
      </c>
      <c r="AV37" s="98">
        <v>0</v>
      </c>
      <c r="AX37" s="316">
        <v>39228</v>
      </c>
      <c r="AY37" s="317">
        <v>3</v>
      </c>
      <c r="AZ37" s="317">
        <v>2</v>
      </c>
      <c r="BA37" s="317" t="s">
        <v>3</v>
      </c>
      <c r="BB37" s="317">
        <v>2</v>
      </c>
      <c r="BC37" s="317">
        <v>0</v>
      </c>
      <c r="BE37" s="316">
        <v>39592</v>
      </c>
      <c r="BF37" s="317">
        <v>1</v>
      </c>
      <c r="BG37" s="317">
        <v>1</v>
      </c>
      <c r="BH37" s="317" t="s">
        <v>3</v>
      </c>
      <c r="BI37" s="317">
        <v>1</v>
      </c>
      <c r="BJ37" s="317">
        <v>0</v>
      </c>
      <c r="BL37" s="316">
        <v>39962</v>
      </c>
      <c r="BM37" s="317">
        <v>3</v>
      </c>
      <c r="BN37" s="317">
        <v>2</v>
      </c>
      <c r="BO37" s="317" t="s">
        <v>3</v>
      </c>
      <c r="BP37" s="317">
        <v>2</v>
      </c>
      <c r="BQ37" s="317">
        <v>0</v>
      </c>
      <c r="BR37" s="98"/>
      <c r="BS37" s="316">
        <v>40326</v>
      </c>
      <c r="BT37" s="317">
        <v>3</v>
      </c>
      <c r="BU37" s="317">
        <v>2</v>
      </c>
      <c r="BV37" s="317" t="s">
        <v>3</v>
      </c>
      <c r="BW37" s="317">
        <v>2</v>
      </c>
      <c r="BX37" s="317">
        <v>0</v>
      </c>
      <c r="BZ37" s="316">
        <v>40690</v>
      </c>
      <c r="CA37" s="317">
        <v>3</v>
      </c>
      <c r="CB37" s="317">
        <v>0</v>
      </c>
      <c r="CC37" s="317" t="s">
        <v>3</v>
      </c>
      <c r="CD37" s="317">
        <v>0</v>
      </c>
      <c r="CE37" s="317">
        <v>0</v>
      </c>
      <c r="CG37" s="316">
        <v>41054</v>
      </c>
      <c r="CH37" s="317">
        <v>3</v>
      </c>
      <c r="CI37" s="317">
        <v>0</v>
      </c>
      <c r="CJ37" s="317" t="s">
        <v>3</v>
      </c>
      <c r="CK37" s="317" t="s">
        <v>3</v>
      </c>
      <c r="CL37" s="317">
        <v>0</v>
      </c>
      <c r="CM37" s="317">
        <v>0</v>
      </c>
      <c r="CO37" s="316">
        <v>41419</v>
      </c>
      <c r="CP37" s="317">
        <v>2</v>
      </c>
      <c r="CQ37" s="317">
        <v>0</v>
      </c>
      <c r="CR37" s="317" t="s">
        <v>3</v>
      </c>
      <c r="CS37" s="317" t="s">
        <v>3</v>
      </c>
      <c r="CT37" s="317">
        <v>0</v>
      </c>
      <c r="CU37" s="317">
        <v>0</v>
      </c>
      <c r="CW37" s="316">
        <v>41783</v>
      </c>
      <c r="CX37" s="317">
        <v>3</v>
      </c>
      <c r="CY37" s="317">
        <v>0</v>
      </c>
      <c r="CZ37" s="317" t="s">
        <v>3</v>
      </c>
      <c r="DA37" s="317" t="s">
        <v>3</v>
      </c>
      <c r="DB37" s="317">
        <v>0</v>
      </c>
      <c r="DC37" s="317">
        <v>0</v>
      </c>
      <c r="DE37" s="316">
        <v>42147</v>
      </c>
      <c r="DF37" s="317">
        <v>3</v>
      </c>
      <c r="DG37" s="317">
        <v>2</v>
      </c>
      <c r="DH37" s="317" t="s">
        <v>3</v>
      </c>
      <c r="DI37" s="317">
        <v>2</v>
      </c>
      <c r="DJ37" s="317">
        <v>0</v>
      </c>
      <c r="DK37" s="317">
        <v>0</v>
      </c>
      <c r="DM37" s="316">
        <v>42517</v>
      </c>
      <c r="DN37" s="317">
        <v>3</v>
      </c>
      <c r="DO37" s="317">
        <v>1</v>
      </c>
      <c r="DP37" s="317" t="s">
        <v>3</v>
      </c>
      <c r="DQ37" s="317">
        <v>1</v>
      </c>
      <c r="DR37" s="317">
        <v>0</v>
      </c>
      <c r="DS37" s="317">
        <v>0</v>
      </c>
      <c r="DU37" s="968">
        <v>42881</v>
      </c>
      <c r="DV37" s="969">
        <v>3</v>
      </c>
      <c r="DW37" s="969">
        <v>0</v>
      </c>
      <c r="DX37" s="969" t="s">
        <v>3</v>
      </c>
      <c r="DY37" s="969" t="s">
        <v>3</v>
      </c>
      <c r="DZ37" s="969">
        <v>0</v>
      </c>
      <c r="EA37" s="969">
        <v>0</v>
      </c>
      <c r="EC37" s="1200">
        <v>43245</v>
      </c>
      <c r="ED37" s="1201">
        <v>3</v>
      </c>
      <c r="EE37" s="1201">
        <v>1</v>
      </c>
      <c r="EF37" s="1201">
        <v>1</v>
      </c>
      <c r="EG37" s="1201" t="s">
        <v>3</v>
      </c>
      <c r="EH37" s="1201">
        <v>0</v>
      </c>
      <c r="EI37" s="1201">
        <v>0</v>
      </c>
      <c r="EK37" s="1331">
        <v>43609</v>
      </c>
      <c r="EL37" s="1332">
        <v>3</v>
      </c>
      <c r="EM37" s="1332">
        <v>3</v>
      </c>
      <c r="EN37" s="1332">
        <v>2</v>
      </c>
      <c r="EO37" s="1332">
        <v>1</v>
      </c>
      <c r="EP37" s="1332">
        <v>0</v>
      </c>
      <c r="EQ37" s="1332">
        <v>0</v>
      </c>
      <c r="ES37" s="1825">
        <v>43980</v>
      </c>
      <c r="ET37" s="1826">
        <v>3</v>
      </c>
      <c r="EU37" s="1826">
        <v>5</v>
      </c>
      <c r="EV37" s="1826">
        <v>1</v>
      </c>
      <c r="EW37" s="1826">
        <v>2</v>
      </c>
      <c r="EX37" s="1826">
        <v>0</v>
      </c>
      <c r="EY37" s="1826">
        <v>2</v>
      </c>
    </row>
    <row r="38" spans="29:163" x14ac:dyDescent="0.25">
      <c r="AC38" s="143">
        <v>37780</v>
      </c>
      <c r="AD38" s="101">
        <v>2</v>
      </c>
      <c r="AE38" s="401">
        <v>31</v>
      </c>
      <c r="AF38" s="401"/>
      <c r="AG38" s="158">
        <v>38141</v>
      </c>
      <c r="AH38" s="159">
        <v>1</v>
      </c>
      <c r="AI38" s="159">
        <f t="shared" si="5"/>
        <v>2</v>
      </c>
      <c r="AJ38" s="159">
        <v>2</v>
      </c>
      <c r="AK38" s="159"/>
      <c r="AL38" s="159"/>
      <c r="AM38" s="348">
        <v>38495</v>
      </c>
      <c r="AN38" s="349">
        <v>3</v>
      </c>
      <c r="AO38" s="349">
        <v>9</v>
      </c>
      <c r="AQ38" s="97">
        <v>38864</v>
      </c>
      <c r="AR38" s="98">
        <v>2</v>
      </c>
      <c r="AS38" s="98">
        <v>30</v>
      </c>
      <c r="AT38" s="98">
        <v>5</v>
      </c>
      <c r="AU38" s="98">
        <v>25</v>
      </c>
      <c r="AV38" s="98">
        <v>0</v>
      </c>
      <c r="AX38" s="316">
        <v>39229</v>
      </c>
      <c r="AY38" s="317">
        <v>2</v>
      </c>
      <c r="AZ38" s="317">
        <v>5</v>
      </c>
      <c r="BA38" s="317" t="s">
        <v>3</v>
      </c>
      <c r="BB38" s="317">
        <v>4</v>
      </c>
      <c r="BC38" s="317">
        <v>1</v>
      </c>
      <c r="BE38" s="316">
        <v>39593</v>
      </c>
      <c r="BF38" s="317">
        <v>4</v>
      </c>
      <c r="BG38" s="317">
        <v>0</v>
      </c>
      <c r="BH38" s="317" t="s">
        <v>3</v>
      </c>
      <c r="BI38" s="317">
        <v>0</v>
      </c>
      <c r="BJ38" s="317">
        <v>0</v>
      </c>
      <c r="BL38" s="316">
        <v>39963</v>
      </c>
      <c r="BM38" s="317">
        <v>2</v>
      </c>
      <c r="BN38" s="317">
        <v>2</v>
      </c>
      <c r="BO38" s="317" t="s">
        <v>3</v>
      </c>
      <c r="BP38" s="317">
        <v>2</v>
      </c>
      <c r="BQ38" s="317">
        <v>0</v>
      </c>
      <c r="BR38" s="98"/>
      <c r="BS38" s="316">
        <v>40327</v>
      </c>
      <c r="BT38" s="317">
        <v>2</v>
      </c>
      <c r="BU38" s="317">
        <v>0</v>
      </c>
      <c r="BV38" s="317" t="s">
        <v>3</v>
      </c>
      <c r="BW38" s="317">
        <v>0</v>
      </c>
      <c r="BX38" s="317">
        <v>0</v>
      </c>
      <c r="BZ38" s="316">
        <v>40691</v>
      </c>
      <c r="CA38" s="317">
        <v>2</v>
      </c>
      <c r="CB38" s="317">
        <v>0</v>
      </c>
      <c r="CC38" s="317" t="s">
        <v>3</v>
      </c>
      <c r="CD38" s="317">
        <v>0</v>
      </c>
      <c r="CE38" s="317">
        <v>0</v>
      </c>
      <c r="CG38" s="316">
        <v>41055</v>
      </c>
      <c r="CH38" s="317">
        <v>2</v>
      </c>
      <c r="CI38" s="317">
        <v>0</v>
      </c>
      <c r="CJ38" s="317" t="s">
        <v>3</v>
      </c>
      <c r="CK38" s="317" t="s">
        <v>3</v>
      </c>
      <c r="CL38" s="317">
        <v>0</v>
      </c>
      <c r="CM38" s="317">
        <v>0</v>
      </c>
      <c r="CO38" s="316">
        <v>41419</v>
      </c>
      <c r="CP38" s="317">
        <v>1</v>
      </c>
      <c r="CQ38" s="317">
        <v>1</v>
      </c>
      <c r="CR38" s="317" t="s">
        <v>3</v>
      </c>
      <c r="CS38" s="317">
        <v>1</v>
      </c>
      <c r="CT38" s="317">
        <v>0</v>
      </c>
      <c r="CU38" s="317">
        <v>0</v>
      </c>
      <c r="CW38" s="316">
        <v>41784</v>
      </c>
      <c r="CX38" s="317">
        <v>2</v>
      </c>
      <c r="CY38" s="317">
        <v>3</v>
      </c>
      <c r="CZ38" s="317" t="s">
        <v>3</v>
      </c>
      <c r="DA38" s="317">
        <v>2</v>
      </c>
      <c r="DB38" s="317">
        <v>1</v>
      </c>
      <c r="DC38" s="317">
        <v>0</v>
      </c>
      <c r="DE38" s="316">
        <v>42148</v>
      </c>
      <c r="DF38" s="317">
        <v>2</v>
      </c>
      <c r="DG38" s="317">
        <v>6</v>
      </c>
      <c r="DH38" s="317" t="s">
        <v>3</v>
      </c>
      <c r="DI38" s="317">
        <v>3</v>
      </c>
      <c r="DJ38" s="317">
        <v>0</v>
      </c>
      <c r="DK38" s="317">
        <v>3</v>
      </c>
      <c r="DM38" s="316">
        <v>42518</v>
      </c>
      <c r="DN38" s="317">
        <v>2</v>
      </c>
      <c r="DO38" s="317">
        <v>1</v>
      </c>
      <c r="DP38" s="317">
        <v>1</v>
      </c>
      <c r="DQ38" s="317" t="s">
        <v>3</v>
      </c>
      <c r="DR38" s="317">
        <v>0</v>
      </c>
      <c r="DS38" s="317">
        <v>0</v>
      </c>
      <c r="DU38" s="968">
        <v>42882</v>
      </c>
      <c r="DV38" s="969">
        <v>2</v>
      </c>
      <c r="DW38" s="969">
        <v>0</v>
      </c>
      <c r="DX38" s="969" t="s">
        <v>3</v>
      </c>
      <c r="DY38" s="969" t="s">
        <v>3</v>
      </c>
      <c r="DZ38" s="969">
        <v>0</v>
      </c>
      <c r="EA38" s="969">
        <v>0</v>
      </c>
      <c r="EC38" s="1200">
        <v>43246</v>
      </c>
      <c r="ED38" s="1201">
        <v>2</v>
      </c>
      <c r="EE38" s="1201">
        <v>4</v>
      </c>
      <c r="EF38" s="1201">
        <v>3</v>
      </c>
      <c r="EG38" s="1201" t="s">
        <v>3</v>
      </c>
      <c r="EH38" s="1201">
        <v>1</v>
      </c>
      <c r="EI38" s="1201">
        <v>0</v>
      </c>
      <c r="EK38" s="1331">
        <v>43610</v>
      </c>
      <c r="EL38" s="1332">
        <v>2</v>
      </c>
      <c r="EM38" s="1332">
        <v>3</v>
      </c>
      <c r="EN38" s="1332">
        <v>1</v>
      </c>
      <c r="EO38" s="1332">
        <v>2</v>
      </c>
      <c r="EP38" s="1332">
        <v>0</v>
      </c>
      <c r="EQ38" s="1332">
        <v>0</v>
      </c>
      <c r="ES38" s="1825">
        <v>43981</v>
      </c>
      <c r="ET38" s="1826">
        <v>2</v>
      </c>
      <c r="EU38" s="1826">
        <v>2</v>
      </c>
      <c r="EV38" s="1826">
        <v>1</v>
      </c>
      <c r="EW38" s="1826">
        <v>1</v>
      </c>
      <c r="EX38" s="1826">
        <v>0</v>
      </c>
      <c r="EY38" s="1826">
        <v>0</v>
      </c>
    </row>
    <row r="39" spans="29:163" x14ac:dyDescent="0.25">
      <c r="AC39" s="143">
        <v>37781</v>
      </c>
      <c r="AD39" s="101">
        <v>3</v>
      </c>
      <c r="AE39" s="401">
        <v>13</v>
      </c>
      <c r="AF39" s="401"/>
      <c r="AG39" s="158">
        <v>38141</v>
      </c>
      <c r="AH39" s="159">
        <v>2</v>
      </c>
      <c r="AI39" s="159">
        <f t="shared" si="5"/>
        <v>19</v>
      </c>
      <c r="AJ39" s="159">
        <v>19</v>
      </c>
      <c r="AK39" s="159"/>
      <c r="AL39" s="159"/>
      <c r="AM39" s="348">
        <v>38496</v>
      </c>
      <c r="AN39" s="349">
        <v>2</v>
      </c>
      <c r="AO39" s="349">
        <v>10</v>
      </c>
      <c r="AQ39" s="97">
        <v>38864</v>
      </c>
      <c r="AR39" s="98">
        <v>1</v>
      </c>
      <c r="AS39" s="98">
        <v>14</v>
      </c>
      <c r="AT39" s="98">
        <v>1</v>
      </c>
      <c r="AU39" s="98">
        <v>13</v>
      </c>
      <c r="AV39" s="98">
        <v>0</v>
      </c>
      <c r="AX39" s="316">
        <v>39229</v>
      </c>
      <c r="AY39" s="317">
        <v>1</v>
      </c>
      <c r="AZ39" s="317">
        <v>6</v>
      </c>
      <c r="BA39" s="317" t="s">
        <v>3</v>
      </c>
      <c r="BB39" s="317">
        <v>5</v>
      </c>
      <c r="BC39" s="317">
        <v>1</v>
      </c>
      <c r="BE39" s="316">
        <v>39594</v>
      </c>
      <c r="BF39" s="317">
        <v>3</v>
      </c>
      <c r="BG39" s="317">
        <v>3</v>
      </c>
      <c r="BH39" s="317" t="s">
        <v>3</v>
      </c>
      <c r="BI39" s="317">
        <v>3</v>
      </c>
      <c r="BJ39" s="317">
        <v>0</v>
      </c>
      <c r="BL39" s="316">
        <v>39963</v>
      </c>
      <c r="BM39" s="317">
        <v>1</v>
      </c>
      <c r="BN39" s="317">
        <v>4</v>
      </c>
      <c r="BO39" s="317" t="s">
        <v>3</v>
      </c>
      <c r="BP39" s="317">
        <v>4</v>
      </c>
      <c r="BQ39" s="317">
        <v>0</v>
      </c>
      <c r="BR39" s="98"/>
      <c r="BS39" s="316">
        <v>40327</v>
      </c>
      <c r="BT39" s="317">
        <v>1</v>
      </c>
      <c r="BU39" s="317">
        <v>0</v>
      </c>
      <c r="BV39" s="317" t="s">
        <v>3</v>
      </c>
      <c r="BW39" s="317">
        <v>0</v>
      </c>
      <c r="BX39" s="317">
        <v>0</v>
      </c>
      <c r="BZ39" s="316">
        <v>40691</v>
      </c>
      <c r="CA39" s="317">
        <v>1</v>
      </c>
      <c r="CB39" s="317">
        <v>1</v>
      </c>
      <c r="CC39" s="317">
        <v>1</v>
      </c>
      <c r="CD39" s="317">
        <v>0</v>
      </c>
      <c r="CE39" s="317">
        <v>0</v>
      </c>
      <c r="CG39" s="316">
        <v>41055</v>
      </c>
      <c r="CH39" s="317">
        <v>1</v>
      </c>
      <c r="CI39" s="317">
        <v>0</v>
      </c>
      <c r="CJ39" s="317" t="s">
        <v>3</v>
      </c>
      <c r="CK39" s="317" t="s">
        <v>3</v>
      </c>
      <c r="CL39" s="317">
        <v>0</v>
      </c>
      <c r="CM39" s="317">
        <v>0</v>
      </c>
      <c r="CO39" s="316">
        <v>41420</v>
      </c>
      <c r="CP39" s="317">
        <v>3</v>
      </c>
      <c r="CQ39" s="317">
        <v>1</v>
      </c>
      <c r="CR39" s="317" t="s">
        <v>3</v>
      </c>
      <c r="CS39" s="317">
        <v>1</v>
      </c>
      <c r="CT39" s="317">
        <v>0</v>
      </c>
      <c r="CU39" s="317">
        <v>0</v>
      </c>
      <c r="CW39" s="316">
        <v>41784</v>
      </c>
      <c r="CX39" s="317">
        <v>1</v>
      </c>
      <c r="CY39" s="317">
        <v>2</v>
      </c>
      <c r="CZ39" s="317" t="s">
        <v>3</v>
      </c>
      <c r="DA39" s="317">
        <v>1</v>
      </c>
      <c r="DB39" s="317">
        <v>1</v>
      </c>
      <c r="DC39" s="317">
        <v>0</v>
      </c>
      <c r="DE39" s="316">
        <v>42148</v>
      </c>
      <c r="DF39" s="317">
        <v>1</v>
      </c>
      <c r="DG39" s="317">
        <v>4</v>
      </c>
      <c r="DH39" s="317" t="s">
        <v>3</v>
      </c>
      <c r="DI39" s="317">
        <v>3</v>
      </c>
      <c r="DJ39" s="317">
        <v>1</v>
      </c>
      <c r="DK39" s="317">
        <v>0</v>
      </c>
      <c r="DM39" s="316">
        <v>42518</v>
      </c>
      <c r="DN39" s="317">
        <v>1</v>
      </c>
      <c r="DO39" s="317">
        <v>0</v>
      </c>
      <c r="DP39" s="317" t="s">
        <v>3</v>
      </c>
      <c r="DQ39" s="317" t="s">
        <v>3</v>
      </c>
      <c r="DR39" s="317">
        <v>0</v>
      </c>
      <c r="DS39" s="317">
        <v>0</v>
      </c>
      <c r="DU39" s="968">
        <v>42882</v>
      </c>
      <c r="DV39" s="969">
        <v>1</v>
      </c>
      <c r="DW39" s="969">
        <v>0</v>
      </c>
      <c r="DX39" s="969" t="s">
        <v>3</v>
      </c>
      <c r="DY39" s="969" t="s">
        <v>3</v>
      </c>
      <c r="DZ39" s="969">
        <v>0</v>
      </c>
      <c r="EA39" s="969">
        <v>0</v>
      </c>
      <c r="EC39" s="1200">
        <v>43246</v>
      </c>
      <c r="ED39" s="1201">
        <v>1</v>
      </c>
      <c r="EE39" s="1201">
        <v>1</v>
      </c>
      <c r="EF39" s="1201">
        <v>1</v>
      </c>
      <c r="EG39" s="1201" t="s">
        <v>3</v>
      </c>
      <c r="EH39" s="1201">
        <v>0</v>
      </c>
      <c r="EI39" s="1201">
        <v>0</v>
      </c>
      <c r="EK39" s="1331">
        <v>43610</v>
      </c>
      <c r="EL39" s="1332">
        <v>1</v>
      </c>
      <c r="EM39" s="1332">
        <v>2</v>
      </c>
      <c r="EN39" s="1332">
        <v>1</v>
      </c>
      <c r="EO39" s="1332">
        <v>1</v>
      </c>
      <c r="EP39" s="1332">
        <v>0</v>
      </c>
      <c r="EQ39" s="1332">
        <v>0</v>
      </c>
      <c r="ES39" s="1825">
        <v>43981</v>
      </c>
      <c r="ET39" s="1826">
        <v>1</v>
      </c>
      <c r="EU39" s="1826">
        <v>3</v>
      </c>
      <c r="EV39" s="1826">
        <v>2</v>
      </c>
      <c r="EW39" s="1826">
        <v>1</v>
      </c>
      <c r="EX39" s="1826">
        <v>0</v>
      </c>
      <c r="EY39" s="1826">
        <v>0</v>
      </c>
    </row>
    <row r="40" spans="29:163" x14ac:dyDescent="0.25">
      <c r="AC40" s="143">
        <v>37783</v>
      </c>
      <c r="AD40" s="101">
        <v>1</v>
      </c>
      <c r="AE40" s="401">
        <v>14</v>
      </c>
      <c r="AF40" s="401"/>
      <c r="AG40" s="158">
        <v>38143</v>
      </c>
      <c r="AH40" s="159">
        <v>3</v>
      </c>
      <c r="AI40" s="159">
        <f t="shared" si="5"/>
        <v>11</v>
      </c>
      <c r="AJ40" s="159">
        <v>10</v>
      </c>
      <c r="AK40" s="159">
        <v>1</v>
      </c>
      <c r="AL40" s="159"/>
      <c r="AM40" s="348">
        <v>38496</v>
      </c>
      <c r="AN40" s="349">
        <v>1</v>
      </c>
      <c r="AO40" s="349">
        <v>7</v>
      </c>
      <c r="AQ40" s="97">
        <v>38865</v>
      </c>
      <c r="AR40" s="98">
        <v>4</v>
      </c>
      <c r="AS40" s="98">
        <v>5</v>
      </c>
      <c r="AT40" s="98" t="s">
        <v>3</v>
      </c>
      <c r="AU40" s="98">
        <v>5</v>
      </c>
      <c r="AV40" s="98">
        <v>0</v>
      </c>
      <c r="AX40" s="316">
        <v>39230</v>
      </c>
      <c r="AY40" s="317">
        <v>4</v>
      </c>
      <c r="AZ40" s="317">
        <v>0</v>
      </c>
      <c r="BA40" s="317" t="s">
        <v>3</v>
      </c>
      <c r="BB40" s="317">
        <v>0</v>
      </c>
      <c r="BC40" s="317">
        <v>0</v>
      </c>
      <c r="BE40" s="316">
        <v>39595</v>
      </c>
      <c r="BF40" s="317">
        <v>2</v>
      </c>
      <c r="BG40" s="317">
        <v>10</v>
      </c>
      <c r="BH40" s="317">
        <v>1</v>
      </c>
      <c r="BI40" s="317">
        <v>9</v>
      </c>
      <c r="BJ40" s="317">
        <v>0</v>
      </c>
      <c r="BL40" s="316">
        <v>39964</v>
      </c>
      <c r="BM40" s="317">
        <v>4</v>
      </c>
      <c r="BN40" s="317">
        <v>0</v>
      </c>
      <c r="BO40" s="317" t="s">
        <v>3</v>
      </c>
      <c r="BP40" s="317">
        <v>0</v>
      </c>
      <c r="BQ40" s="317">
        <v>0</v>
      </c>
      <c r="BR40" s="98"/>
      <c r="BS40" s="316">
        <v>40328</v>
      </c>
      <c r="BT40" s="317">
        <v>4</v>
      </c>
      <c r="BU40" s="317">
        <v>0</v>
      </c>
      <c r="BV40" s="317" t="s">
        <v>3</v>
      </c>
      <c r="BW40" s="317">
        <v>0</v>
      </c>
      <c r="BX40" s="317">
        <v>0</v>
      </c>
      <c r="BZ40" s="316">
        <v>40692</v>
      </c>
      <c r="CA40" s="317">
        <v>4</v>
      </c>
      <c r="CB40" s="317">
        <v>0</v>
      </c>
      <c r="CC40" s="317" t="s">
        <v>3</v>
      </c>
      <c r="CD40" s="317">
        <v>0</v>
      </c>
      <c r="CE40" s="317">
        <v>0</v>
      </c>
      <c r="CG40" s="316">
        <v>41056</v>
      </c>
      <c r="CH40" s="317">
        <v>4</v>
      </c>
      <c r="CI40" s="317">
        <v>0</v>
      </c>
      <c r="CJ40" s="317" t="s">
        <v>3</v>
      </c>
      <c r="CK40" s="317" t="s">
        <v>3</v>
      </c>
      <c r="CL40" s="317">
        <v>0</v>
      </c>
      <c r="CM40" s="317">
        <v>0</v>
      </c>
      <c r="CO40" s="316">
        <v>41421</v>
      </c>
      <c r="CP40" s="317">
        <v>4</v>
      </c>
      <c r="CQ40" s="317">
        <v>0</v>
      </c>
      <c r="CR40" s="317" t="s">
        <v>3</v>
      </c>
      <c r="CS40" s="317" t="s">
        <v>3</v>
      </c>
      <c r="CT40" s="317">
        <v>0</v>
      </c>
      <c r="CU40" s="317">
        <v>0</v>
      </c>
      <c r="CW40" s="316">
        <v>41785</v>
      </c>
      <c r="CX40" s="317">
        <v>4</v>
      </c>
      <c r="CY40" s="317">
        <v>0</v>
      </c>
      <c r="CZ40" s="317" t="s">
        <v>3</v>
      </c>
      <c r="DA40" s="317" t="s">
        <v>3</v>
      </c>
      <c r="DB40" s="317">
        <v>0</v>
      </c>
      <c r="DC40" s="317">
        <v>0</v>
      </c>
      <c r="DE40" s="316">
        <v>42149</v>
      </c>
      <c r="DF40" s="317">
        <v>4</v>
      </c>
      <c r="DG40" s="317">
        <v>0</v>
      </c>
      <c r="DH40" s="317" t="s">
        <v>3</v>
      </c>
      <c r="DI40" s="317" t="s">
        <v>3</v>
      </c>
      <c r="DJ40" s="317">
        <v>0</v>
      </c>
      <c r="DK40" s="317">
        <v>0</v>
      </c>
      <c r="DM40" s="316">
        <v>42519</v>
      </c>
      <c r="DN40" s="317">
        <v>4</v>
      </c>
      <c r="DO40" s="317">
        <v>1</v>
      </c>
      <c r="DP40" s="317" t="s">
        <v>3</v>
      </c>
      <c r="DQ40" s="317">
        <v>1</v>
      </c>
      <c r="DR40" s="317">
        <v>0</v>
      </c>
      <c r="DS40" s="317">
        <v>0</v>
      </c>
      <c r="DU40" s="968">
        <v>42883</v>
      </c>
      <c r="DV40" s="969">
        <v>4</v>
      </c>
      <c r="DW40" s="969">
        <v>0</v>
      </c>
      <c r="DX40" s="969" t="s">
        <v>3</v>
      </c>
      <c r="DY40" s="969" t="s">
        <v>3</v>
      </c>
      <c r="DZ40" s="969">
        <v>0</v>
      </c>
      <c r="EA40" s="969">
        <v>0</v>
      </c>
      <c r="EC40" s="1200">
        <v>43247</v>
      </c>
      <c r="ED40" s="1201">
        <v>4</v>
      </c>
      <c r="EE40" s="1201">
        <v>0</v>
      </c>
      <c r="EF40" s="1201" t="s">
        <v>3</v>
      </c>
      <c r="EG40" s="1201" t="s">
        <v>3</v>
      </c>
      <c r="EH40" s="1201">
        <v>0</v>
      </c>
      <c r="EI40" s="1201">
        <v>0</v>
      </c>
      <c r="EK40" s="1331">
        <v>43611</v>
      </c>
      <c r="EL40" s="1332">
        <v>4</v>
      </c>
      <c r="EM40" s="1332">
        <v>0</v>
      </c>
      <c r="EN40" s="1332" t="s">
        <v>3</v>
      </c>
      <c r="EO40" s="1332" t="s">
        <v>3</v>
      </c>
      <c r="EP40" s="1332">
        <v>0</v>
      </c>
      <c r="EQ40" s="1332">
        <v>0</v>
      </c>
      <c r="ES40" s="1825">
        <v>43982</v>
      </c>
      <c r="ET40" s="1826">
        <v>4</v>
      </c>
      <c r="EU40" s="1826">
        <v>0</v>
      </c>
      <c r="EV40" s="1826" t="s">
        <v>3</v>
      </c>
      <c r="EW40" s="1826" t="s">
        <v>3</v>
      </c>
      <c r="EX40" s="1826">
        <v>0</v>
      </c>
      <c r="EY40" s="1826">
        <v>0</v>
      </c>
    </row>
    <row r="41" spans="29:163" x14ac:dyDescent="0.25">
      <c r="AC41" s="143">
        <v>37783</v>
      </c>
      <c r="AD41" s="101">
        <v>2</v>
      </c>
      <c r="AE41" s="401">
        <v>34</v>
      </c>
      <c r="AF41" s="401"/>
      <c r="AG41" s="158">
        <v>38144</v>
      </c>
      <c r="AH41" s="159">
        <v>1</v>
      </c>
      <c r="AI41" s="159">
        <f t="shared" si="5"/>
        <v>2</v>
      </c>
      <c r="AJ41" s="159">
        <v>2</v>
      </c>
      <c r="AK41" s="159"/>
      <c r="AL41" s="159"/>
      <c r="AM41" s="348">
        <v>38497</v>
      </c>
      <c r="AN41" s="349">
        <v>4</v>
      </c>
      <c r="AO41" s="349">
        <v>0</v>
      </c>
      <c r="AQ41" s="97">
        <v>38866</v>
      </c>
      <c r="AR41" s="98">
        <v>3</v>
      </c>
      <c r="AS41" s="98">
        <v>13</v>
      </c>
      <c r="AT41" s="98">
        <v>1</v>
      </c>
      <c r="AU41" s="98">
        <v>12</v>
      </c>
      <c r="AV41" s="98">
        <v>0</v>
      </c>
      <c r="AX41" s="316">
        <v>39231</v>
      </c>
      <c r="AY41" s="317">
        <v>3</v>
      </c>
      <c r="AZ41" s="317">
        <v>1</v>
      </c>
      <c r="BA41" s="317" t="s">
        <v>3</v>
      </c>
      <c r="BB41" s="317">
        <v>1</v>
      </c>
      <c r="BC41" s="317">
        <v>0</v>
      </c>
      <c r="BE41" s="316">
        <v>39595</v>
      </c>
      <c r="BF41" s="317">
        <v>1</v>
      </c>
      <c r="BG41" s="317">
        <v>2</v>
      </c>
      <c r="BH41" s="317" t="s">
        <v>3</v>
      </c>
      <c r="BI41" s="317">
        <v>2</v>
      </c>
      <c r="BJ41" s="317">
        <v>0</v>
      </c>
      <c r="BL41" s="316">
        <v>39965</v>
      </c>
      <c r="BM41" s="317">
        <v>3</v>
      </c>
      <c r="BN41" s="317">
        <v>3</v>
      </c>
      <c r="BO41" s="317" t="s">
        <v>3</v>
      </c>
      <c r="BP41" s="317">
        <v>3</v>
      </c>
      <c r="BQ41" s="317">
        <v>0</v>
      </c>
      <c r="BR41" s="98"/>
      <c r="BS41" s="316">
        <v>40329</v>
      </c>
      <c r="BT41" s="317">
        <v>3</v>
      </c>
      <c r="BU41" s="317">
        <v>3</v>
      </c>
      <c r="BV41" s="317" t="s">
        <v>3</v>
      </c>
      <c r="BW41" s="317">
        <v>3</v>
      </c>
      <c r="BX41" s="317">
        <v>0</v>
      </c>
      <c r="BZ41" s="316">
        <v>40693</v>
      </c>
      <c r="CA41" s="317">
        <v>3</v>
      </c>
      <c r="CB41" s="317">
        <v>0</v>
      </c>
      <c r="CC41" s="317" t="s">
        <v>3</v>
      </c>
      <c r="CD41" s="317">
        <v>0</v>
      </c>
      <c r="CE41" s="317">
        <v>0</v>
      </c>
      <c r="CG41" s="316">
        <v>41057</v>
      </c>
      <c r="CH41" s="317">
        <v>3</v>
      </c>
      <c r="CI41" s="317">
        <v>0</v>
      </c>
      <c r="CJ41" s="317" t="s">
        <v>3</v>
      </c>
      <c r="CK41" s="317" t="s">
        <v>3</v>
      </c>
      <c r="CL41" s="317">
        <v>0</v>
      </c>
      <c r="CM41" s="317">
        <v>0</v>
      </c>
      <c r="CO41" s="316">
        <v>41422</v>
      </c>
      <c r="CP41" s="317">
        <v>3</v>
      </c>
      <c r="CQ41" s="317">
        <v>0</v>
      </c>
      <c r="CR41" s="317" t="s">
        <v>3</v>
      </c>
      <c r="CS41" s="317" t="s">
        <v>3</v>
      </c>
      <c r="CT41" s="317">
        <v>0</v>
      </c>
      <c r="CU41" s="317">
        <v>0</v>
      </c>
      <c r="CW41" s="316">
        <v>41786</v>
      </c>
      <c r="CX41" s="317">
        <v>3</v>
      </c>
      <c r="CY41" s="317">
        <v>0</v>
      </c>
      <c r="CZ41" s="317" t="s">
        <v>3</v>
      </c>
      <c r="DA41" s="317" t="s">
        <v>3</v>
      </c>
      <c r="DB41" s="317">
        <v>0</v>
      </c>
      <c r="DC41" s="317">
        <v>0</v>
      </c>
      <c r="DE41" s="316">
        <v>42150</v>
      </c>
      <c r="DF41" s="317">
        <v>3</v>
      </c>
      <c r="DG41" s="317">
        <v>1</v>
      </c>
      <c r="DH41" s="317">
        <v>1</v>
      </c>
      <c r="DI41" s="317" t="s">
        <v>3</v>
      </c>
      <c r="DJ41" s="317">
        <v>0</v>
      </c>
      <c r="DK41" s="317">
        <v>0</v>
      </c>
      <c r="DM41" s="316">
        <v>42520</v>
      </c>
      <c r="DN41" s="317">
        <v>3</v>
      </c>
      <c r="DO41" s="317">
        <v>0</v>
      </c>
      <c r="DP41" s="317" t="s">
        <v>3</v>
      </c>
      <c r="DQ41" s="317" t="s">
        <v>3</v>
      </c>
      <c r="DR41" s="317">
        <v>0</v>
      </c>
      <c r="DS41" s="317">
        <v>0</v>
      </c>
      <c r="DU41" s="968">
        <v>42884</v>
      </c>
      <c r="DV41" s="969">
        <v>3</v>
      </c>
      <c r="DW41" s="969">
        <v>0</v>
      </c>
      <c r="DX41" s="969" t="s">
        <v>3</v>
      </c>
      <c r="DY41" s="969" t="s">
        <v>3</v>
      </c>
      <c r="DZ41" s="969">
        <v>0</v>
      </c>
      <c r="EA41" s="969">
        <v>0</v>
      </c>
      <c r="EC41" s="1200">
        <v>43248</v>
      </c>
      <c r="ED41" s="1201">
        <v>3</v>
      </c>
      <c r="EE41" s="1201">
        <v>3</v>
      </c>
      <c r="EF41" s="1201">
        <v>3</v>
      </c>
      <c r="EG41" s="1201" t="s">
        <v>3</v>
      </c>
      <c r="EH41" s="1201">
        <v>0</v>
      </c>
      <c r="EI41" s="1201">
        <v>0</v>
      </c>
      <c r="EK41" s="1331">
        <v>43612</v>
      </c>
      <c r="EL41" s="1332">
        <v>3</v>
      </c>
      <c r="EM41" s="1332">
        <v>1</v>
      </c>
      <c r="EN41" s="1332">
        <v>1</v>
      </c>
      <c r="EO41" s="1332" t="s">
        <v>3</v>
      </c>
      <c r="EP41" s="1332">
        <v>0</v>
      </c>
      <c r="EQ41" s="1332">
        <v>0</v>
      </c>
      <c r="ES41" s="1825">
        <v>43983</v>
      </c>
      <c r="ET41" s="1826">
        <v>3</v>
      </c>
      <c r="EU41" s="1826">
        <v>7</v>
      </c>
      <c r="EV41" s="1826">
        <v>4</v>
      </c>
      <c r="EW41" s="1826">
        <v>1</v>
      </c>
      <c r="EX41" s="1826">
        <v>0</v>
      </c>
      <c r="EY41" s="1826">
        <v>2</v>
      </c>
    </row>
    <row r="42" spans="29:163" x14ac:dyDescent="0.25">
      <c r="AC42" s="143">
        <v>37784</v>
      </c>
      <c r="AD42" s="101">
        <v>3</v>
      </c>
      <c r="AE42" s="401">
        <v>22</v>
      </c>
      <c r="AF42" s="401"/>
      <c r="AG42" s="158">
        <v>38144</v>
      </c>
      <c r="AH42" s="159">
        <v>2</v>
      </c>
      <c r="AI42" s="159">
        <f t="shared" si="5"/>
        <v>7</v>
      </c>
      <c r="AJ42" s="159">
        <v>6</v>
      </c>
      <c r="AK42" s="159">
        <v>1</v>
      </c>
      <c r="AL42" s="159"/>
      <c r="AM42" s="348">
        <v>38498</v>
      </c>
      <c r="AN42" s="349">
        <v>3</v>
      </c>
      <c r="AO42" s="349">
        <v>8</v>
      </c>
      <c r="AQ42" s="97">
        <v>38867</v>
      </c>
      <c r="AR42" s="98">
        <v>2</v>
      </c>
      <c r="AS42" s="98">
        <v>27</v>
      </c>
      <c r="AT42" s="98">
        <v>4</v>
      </c>
      <c r="AU42" s="98">
        <v>23</v>
      </c>
      <c r="AV42" s="98">
        <v>0</v>
      </c>
      <c r="AX42" s="316">
        <v>39232</v>
      </c>
      <c r="AY42" s="317">
        <v>2</v>
      </c>
      <c r="AZ42" s="317">
        <v>4</v>
      </c>
      <c r="BA42" s="317">
        <v>1</v>
      </c>
      <c r="BB42" s="317">
        <v>3</v>
      </c>
      <c r="BC42" s="317">
        <v>0</v>
      </c>
      <c r="BE42" s="316">
        <v>39596</v>
      </c>
      <c r="BF42" s="317">
        <v>4</v>
      </c>
      <c r="BG42" s="317">
        <v>0</v>
      </c>
      <c r="BH42" s="317" t="s">
        <v>3</v>
      </c>
      <c r="BI42" s="317">
        <v>0</v>
      </c>
      <c r="BJ42" s="317">
        <v>0</v>
      </c>
      <c r="BL42" s="316">
        <v>39966</v>
      </c>
      <c r="BM42" s="317">
        <v>2</v>
      </c>
      <c r="BN42" s="317">
        <v>14</v>
      </c>
      <c r="BO42" s="317">
        <v>3</v>
      </c>
      <c r="BP42" s="317">
        <v>11</v>
      </c>
      <c r="BQ42" s="317">
        <v>0</v>
      </c>
      <c r="BR42" s="98"/>
      <c r="BS42" s="316">
        <v>40330</v>
      </c>
      <c r="BT42" s="317">
        <v>2</v>
      </c>
      <c r="BU42" s="317">
        <v>7</v>
      </c>
      <c r="BV42" s="317" t="s">
        <v>3</v>
      </c>
      <c r="BW42" s="317">
        <v>7</v>
      </c>
      <c r="BX42" s="317">
        <v>0</v>
      </c>
      <c r="BZ42" s="316">
        <v>40694</v>
      </c>
      <c r="CA42" s="317">
        <v>2</v>
      </c>
      <c r="CB42" s="317">
        <v>1</v>
      </c>
      <c r="CC42" s="317" t="s">
        <v>3</v>
      </c>
      <c r="CD42" s="317">
        <v>1</v>
      </c>
      <c r="CE42" s="317">
        <v>0</v>
      </c>
      <c r="CG42" s="316">
        <v>41058</v>
      </c>
      <c r="CH42" s="317">
        <v>2</v>
      </c>
      <c r="CI42" s="317">
        <v>0</v>
      </c>
      <c r="CJ42" s="317" t="s">
        <v>3</v>
      </c>
      <c r="CK42" s="317" t="s">
        <v>3</v>
      </c>
      <c r="CL42" s="317">
        <v>0</v>
      </c>
      <c r="CM42" s="317">
        <v>0</v>
      </c>
      <c r="CO42" s="316">
        <v>41423</v>
      </c>
      <c r="CP42" s="317">
        <v>2</v>
      </c>
      <c r="CQ42" s="317">
        <v>1</v>
      </c>
      <c r="CR42" s="317">
        <v>1</v>
      </c>
      <c r="CS42" s="317" t="s">
        <v>3</v>
      </c>
      <c r="CT42" s="317">
        <v>0</v>
      </c>
      <c r="CU42" s="317">
        <v>0</v>
      </c>
      <c r="CW42" s="316">
        <v>41787</v>
      </c>
      <c r="CX42" s="317">
        <v>2</v>
      </c>
      <c r="CY42" s="317">
        <v>1</v>
      </c>
      <c r="CZ42" s="317" t="s">
        <v>3</v>
      </c>
      <c r="DA42" s="317" t="s">
        <v>3</v>
      </c>
      <c r="DB42" s="317">
        <v>0</v>
      </c>
      <c r="DC42" s="317">
        <v>1</v>
      </c>
      <c r="DE42" s="316">
        <v>42151</v>
      </c>
      <c r="DF42" s="317">
        <v>2</v>
      </c>
      <c r="DG42" s="317">
        <v>3</v>
      </c>
      <c r="DH42" s="317" t="s">
        <v>3</v>
      </c>
      <c r="DI42" s="317">
        <v>1</v>
      </c>
      <c r="DJ42" s="317">
        <v>1</v>
      </c>
      <c r="DK42" s="317">
        <v>1</v>
      </c>
      <c r="DM42" s="316">
        <v>42521</v>
      </c>
      <c r="DN42" s="317">
        <v>2</v>
      </c>
      <c r="DO42" s="317">
        <v>1</v>
      </c>
      <c r="DP42" s="317" t="s">
        <v>3</v>
      </c>
      <c r="DQ42" s="317">
        <v>1</v>
      </c>
      <c r="DR42" s="317">
        <v>0</v>
      </c>
      <c r="DS42" s="317">
        <v>0</v>
      </c>
      <c r="DU42" s="968">
        <v>42885</v>
      </c>
      <c r="DV42" s="969">
        <v>2</v>
      </c>
      <c r="DW42" s="969">
        <v>0</v>
      </c>
      <c r="DX42" s="969" t="s">
        <v>3</v>
      </c>
      <c r="DY42" s="969" t="s">
        <v>3</v>
      </c>
      <c r="DZ42" s="969">
        <v>0</v>
      </c>
      <c r="EA42" s="969">
        <v>0</v>
      </c>
      <c r="EC42" s="1200">
        <v>43249</v>
      </c>
      <c r="ED42" s="1201">
        <v>2</v>
      </c>
      <c r="EE42" s="1201">
        <v>2</v>
      </c>
      <c r="EF42" s="1201">
        <v>2</v>
      </c>
      <c r="EG42" s="1201" t="s">
        <v>3</v>
      </c>
      <c r="EH42" s="1201">
        <v>0</v>
      </c>
      <c r="EI42" s="1201">
        <v>0</v>
      </c>
      <c r="EK42" s="1331">
        <v>43613</v>
      </c>
      <c r="EL42" s="1332">
        <v>2</v>
      </c>
      <c r="EM42" s="1332">
        <v>4</v>
      </c>
      <c r="EN42" s="1332">
        <v>2</v>
      </c>
      <c r="EO42" s="1332">
        <v>2</v>
      </c>
      <c r="EP42" s="1332">
        <v>0</v>
      </c>
      <c r="EQ42" s="1332">
        <v>0</v>
      </c>
      <c r="ES42" s="1825">
        <v>43984</v>
      </c>
      <c r="ET42" s="1826">
        <v>2</v>
      </c>
      <c r="EU42" s="1826">
        <v>6</v>
      </c>
      <c r="EV42" s="1826">
        <v>4</v>
      </c>
      <c r="EW42" s="1826">
        <v>2</v>
      </c>
      <c r="EX42" s="1826">
        <v>0</v>
      </c>
      <c r="EY42" s="1826">
        <v>0</v>
      </c>
    </row>
    <row r="43" spans="29:163" x14ac:dyDescent="0.25">
      <c r="AC43" s="143">
        <v>37786</v>
      </c>
      <c r="AD43" s="101">
        <v>1</v>
      </c>
      <c r="AE43" s="401">
        <v>24</v>
      </c>
      <c r="AF43" s="401"/>
      <c r="AG43" s="158">
        <v>38146</v>
      </c>
      <c r="AH43" s="159">
        <v>3</v>
      </c>
      <c r="AI43" s="159">
        <f t="shared" si="5"/>
        <v>10</v>
      </c>
      <c r="AJ43" s="159">
        <v>10</v>
      </c>
      <c r="AK43" s="159"/>
      <c r="AL43" s="159"/>
      <c r="AM43" s="348">
        <v>38499</v>
      </c>
      <c r="AN43" s="349">
        <v>2</v>
      </c>
      <c r="AO43" s="349">
        <v>17</v>
      </c>
      <c r="AQ43" s="97">
        <v>38867</v>
      </c>
      <c r="AR43" s="98">
        <v>1</v>
      </c>
      <c r="AS43" s="98">
        <v>13</v>
      </c>
      <c r="AT43" s="98">
        <v>1</v>
      </c>
      <c r="AU43" s="98">
        <v>12</v>
      </c>
      <c r="AV43" s="98">
        <v>0</v>
      </c>
      <c r="AX43" s="316">
        <v>39232</v>
      </c>
      <c r="AY43" s="317">
        <v>1</v>
      </c>
      <c r="AZ43" s="317">
        <v>6</v>
      </c>
      <c r="BA43" s="317" t="s">
        <v>3</v>
      </c>
      <c r="BB43" s="317">
        <v>6</v>
      </c>
      <c r="BC43" s="317">
        <v>0</v>
      </c>
      <c r="BE43" s="316">
        <v>39597</v>
      </c>
      <c r="BF43" s="317">
        <v>3</v>
      </c>
      <c r="BG43" s="317">
        <v>1</v>
      </c>
      <c r="BH43" s="317">
        <v>1</v>
      </c>
      <c r="BI43" s="317">
        <v>0</v>
      </c>
      <c r="BJ43" s="317">
        <v>0</v>
      </c>
      <c r="BL43" s="316">
        <v>39966</v>
      </c>
      <c r="BM43" s="317">
        <v>1</v>
      </c>
      <c r="BN43" s="317">
        <v>9</v>
      </c>
      <c r="BO43" s="317">
        <v>3</v>
      </c>
      <c r="BP43" s="317">
        <v>6</v>
      </c>
      <c r="BQ43" s="317">
        <v>0</v>
      </c>
      <c r="BR43" s="98"/>
      <c r="BS43" s="316">
        <v>40330</v>
      </c>
      <c r="BT43" s="317">
        <v>1</v>
      </c>
      <c r="BU43" s="317">
        <v>6</v>
      </c>
      <c r="BV43" s="317" t="s">
        <v>3</v>
      </c>
      <c r="BW43" s="317">
        <v>5</v>
      </c>
      <c r="BX43" s="317">
        <v>1</v>
      </c>
      <c r="BZ43" s="316">
        <v>40694</v>
      </c>
      <c r="CA43" s="317">
        <v>1</v>
      </c>
      <c r="CB43" s="317">
        <v>0</v>
      </c>
      <c r="CC43" s="317" t="s">
        <v>3</v>
      </c>
      <c r="CD43" s="317">
        <v>0</v>
      </c>
      <c r="CE43" s="317">
        <v>0</v>
      </c>
      <c r="CG43" s="316">
        <v>41058</v>
      </c>
      <c r="CH43" s="317">
        <v>1</v>
      </c>
      <c r="CI43" s="317">
        <v>5</v>
      </c>
      <c r="CJ43" s="317">
        <v>4</v>
      </c>
      <c r="CK43" s="317">
        <v>1</v>
      </c>
      <c r="CL43" s="317">
        <v>0</v>
      </c>
      <c r="CM43" s="317">
        <v>0</v>
      </c>
      <c r="CO43" s="316">
        <v>41423</v>
      </c>
      <c r="CP43" s="317">
        <v>1</v>
      </c>
      <c r="CQ43" s="317">
        <v>0</v>
      </c>
      <c r="CR43" s="317" t="s">
        <v>3</v>
      </c>
      <c r="CS43" s="317" t="s">
        <v>3</v>
      </c>
      <c r="CT43" s="317">
        <v>0</v>
      </c>
      <c r="CU43" s="317">
        <v>0</v>
      </c>
      <c r="CW43" s="316">
        <v>41787</v>
      </c>
      <c r="CX43" s="317">
        <v>1</v>
      </c>
      <c r="CY43" s="317">
        <v>5</v>
      </c>
      <c r="CZ43" s="317" t="s">
        <v>3</v>
      </c>
      <c r="DA43" s="317">
        <v>4</v>
      </c>
      <c r="DB43" s="317">
        <v>0</v>
      </c>
      <c r="DC43" s="317">
        <v>1</v>
      </c>
      <c r="DE43" s="316">
        <v>42151</v>
      </c>
      <c r="DF43" s="317">
        <v>1</v>
      </c>
      <c r="DG43" s="317">
        <v>5</v>
      </c>
      <c r="DH43" s="317" t="s">
        <v>3</v>
      </c>
      <c r="DI43" s="317">
        <v>5</v>
      </c>
      <c r="DJ43" s="317">
        <v>0</v>
      </c>
      <c r="DK43" s="317">
        <v>0</v>
      </c>
      <c r="DM43" s="316">
        <v>42521</v>
      </c>
      <c r="DN43" s="317">
        <v>1</v>
      </c>
      <c r="DO43" s="317">
        <v>0</v>
      </c>
      <c r="DP43" s="317" t="s">
        <v>3</v>
      </c>
      <c r="DQ43" s="317" t="s">
        <v>3</v>
      </c>
      <c r="DR43" s="317">
        <v>0</v>
      </c>
      <c r="DS43" s="317">
        <v>0</v>
      </c>
      <c r="DU43" s="968">
        <v>42885</v>
      </c>
      <c r="DV43" s="969">
        <v>1</v>
      </c>
      <c r="DW43" s="969">
        <v>1</v>
      </c>
      <c r="DX43" s="969" t="s">
        <v>3</v>
      </c>
      <c r="DY43" s="969">
        <v>1</v>
      </c>
      <c r="DZ43" s="969">
        <v>0</v>
      </c>
      <c r="EA43" s="969">
        <v>0</v>
      </c>
      <c r="EC43" s="1200">
        <v>43249</v>
      </c>
      <c r="ED43" s="1201">
        <v>1</v>
      </c>
      <c r="EE43" s="1201">
        <v>0</v>
      </c>
      <c r="EF43" s="1201" t="s">
        <v>3</v>
      </c>
      <c r="EG43" s="1201" t="s">
        <v>3</v>
      </c>
      <c r="EH43" s="1201">
        <v>0</v>
      </c>
      <c r="EI43" s="1201">
        <v>0</v>
      </c>
      <c r="EK43" s="1331">
        <v>43613</v>
      </c>
      <c r="EL43" s="1332">
        <v>1</v>
      </c>
      <c r="EM43" s="1332">
        <v>1</v>
      </c>
      <c r="EN43" s="1332" t="s">
        <v>3</v>
      </c>
      <c r="EO43" s="1332">
        <v>1</v>
      </c>
      <c r="EP43" s="1332">
        <v>0</v>
      </c>
      <c r="EQ43" s="1332">
        <v>0</v>
      </c>
      <c r="ES43" s="1825">
        <v>43984</v>
      </c>
      <c r="ET43" s="1826">
        <v>1</v>
      </c>
      <c r="EU43" s="1826">
        <v>10</v>
      </c>
      <c r="EV43" s="1826">
        <v>5</v>
      </c>
      <c r="EW43" s="1826">
        <v>3</v>
      </c>
      <c r="EX43" s="1826">
        <v>1</v>
      </c>
      <c r="EY43" s="1826">
        <v>1</v>
      </c>
    </row>
    <row r="44" spans="29:163" x14ac:dyDescent="0.25">
      <c r="AC44" s="143">
        <v>37786</v>
      </c>
      <c r="AD44" s="101">
        <v>2</v>
      </c>
      <c r="AE44" s="401">
        <v>52</v>
      </c>
      <c r="AF44" s="401"/>
      <c r="AG44" s="158">
        <v>38147</v>
      </c>
      <c r="AH44" s="159">
        <v>1</v>
      </c>
      <c r="AI44" s="159">
        <f t="shared" si="5"/>
        <v>2</v>
      </c>
      <c r="AJ44" s="159">
        <v>2</v>
      </c>
      <c r="AK44" s="159"/>
      <c r="AL44" s="159"/>
      <c r="AM44" s="348">
        <v>38499</v>
      </c>
      <c r="AN44" s="349">
        <v>1</v>
      </c>
      <c r="AO44" s="349">
        <v>4</v>
      </c>
      <c r="AQ44" s="97">
        <v>38868</v>
      </c>
      <c r="AR44" s="98">
        <v>4</v>
      </c>
      <c r="AS44" s="98">
        <v>10</v>
      </c>
      <c r="AT44" s="98">
        <v>1</v>
      </c>
      <c r="AU44" s="98">
        <v>9</v>
      </c>
      <c r="AV44" s="98">
        <v>0</v>
      </c>
      <c r="AX44" s="316">
        <v>39233</v>
      </c>
      <c r="AY44" s="317">
        <v>4</v>
      </c>
      <c r="AZ44" s="317">
        <v>3</v>
      </c>
      <c r="BA44" s="317">
        <v>2</v>
      </c>
      <c r="BB44" s="317">
        <v>1</v>
      </c>
      <c r="BC44" s="317">
        <v>0</v>
      </c>
      <c r="BE44" s="316">
        <v>39598</v>
      </c>
      <c r="BF44" s="317">
        <v>2</v>
      </c>
      <c r="BG44" s="317">
        <v>4</v>
      </c>
      <c r="BH44" s="317" t="s">
        <v>3</v>
      </c>
      <c r="BI44" s="317">
        <v>3</v>
      </c>
      <c r="BJ44" s="317">
        <v>1</v>
      </c>
      <c r="BL44" s="316">
        <v>39967</v>
      </c>
      <c r="BM44" s="317">
        <v>4</v>
      </c>
      <c r="BN44" s="317">
        <v>0</v>
      </c>
      <c r="BO44" s="317" t="s">
        <v>3</v>
      </c>
      <c r="BP44" s="317">
        <v>0</v>
      </c>
      <c r="BQ44" s="317">
        <v>0</v>
      </c>
      <c r="BR44" s="98"/>
      <c r="BS44" s="316">
        <v>40331</v>
      </c>
      <c r="BT44" s="317">
        <v>4</v>
      </c>
      <c r="BU44" s="317">
        <v>0</v>
      </c>
      <c r="BV44" s="317" t="s">
        <v>3</v>
      </c>
      <c r="BW44" s="317">
        <v>0</v>
      </c>
      <c r="BX44" s="317">
        <v>0</v>
      </c>
      <c r="BZ44" s="316">
        <v>40695</v>
      </c>
      <c r="CA44" s="317">
        <v>4</v>
      </c>
      <c r="CB44" s="317">
        <v>0</v>
      </c>
      <c r="CC44" s="317" t="s">
        <v>3</v>
      </c>
      <c r="CD44" s="317">
        <v>0</v>
      </c>
      <c r="CE44" s="317">
        <v>0</v>
      </c>
      <c r="CG44" s="316">
        <v>41059</v>
      </c>
      <c r="CH44" s="317">
        <v>4</v>
      </c>
      <c r="CI44" s="317">
        <v>0</v>
      </c>
      <c r="CJ44" s="317" t="s">
        <v>3</v>
      </c>
      <c r="CK44" s="317" t="s">
        <v>3</v>
      </c>
      <c r="CL44" s="317">
        <v>0</v>
      </c>
      <c r="CM44" s="317">
        <v>0</v>
      </c>
      <c r="CO44" s="316">
        <v>41424</v>
      </c>
      <c r="CP44" s="317">
        <v>4</v>
      </c>
      <c r="CQ44" s="317">
        <v>0</v>
      </c>
      <c r="CR44" s="317" t="s">
        <v>3</v>
      </c>
      <c r="CS44" s="317" t="s">
        <v>3</v>
      </c>
      <c r="CT44" s="317">
        <v>0</v>
      </c>
      <c r="CU44" s="317">
        <v>0</v>
      </c>
      <c r="CW44" s="316">
        <v>41788</v>
      </c>
      <c r="CX44" s="317">
        <v>4</v>
      </c>
      <c r="CY44" s="317">
        <v>0</v>
      </c>
      <c r="CZ44" s="317" t="s">
        <v>3</v>
      </c>
      <c r="DA44" s="317" t="s">
        <v>3</v>
      </c>
      <c r="DB44" s="317">
        <v>0</v>
      </c>
      <c r="DC44" s="317">
        <v>0</v>
      </c>
      <c r="DE44" s="316">
        <v>42152</v>
      </c>
      <c r="DF44" s="317">
        <v>4</v>
      </c>
      <c r="DG44" s="317">
        <v>0</v>
      </c>
      <c r="DH44" s="317" t="s">
        <v>3</v>
      </c>
      <c r="DI44" s="317" t="s">
        <v>3</v>
      </c>
      <c r="DJ44" s="317">
        <v>0</v>
      </c>
      <c r="DK44" s="317">
        <v>0</v>
      </c>
      <c r="DM44" s="316">
        <v>42522</v>
      </c>
      <c r="DN44" s="317">
        <v>4</v>
      </c>
      <c r="DO44" s="317">
        <v>2</v>
      </c>
      <c r="DP44" s="317" t="s">
        <v>3</v>
      </c>
      <c r="DQ44" s="317">
        <v>2</v>
      </c>
      <c r="DR44" s="317">
        <v>0</v>
      </c>
      <c r="DS44" s="317">
        <v>0</v>
      </c>
      <c r="DU44" s="968">
        <v>42886</v>
      </c>
      <c r="DV44" s="969">
        <v>4</v>
      </c>
      <c r="DW44" s="969">
        <v>0</v>
      </c>
      <c r="DX44" s="969" t="s">
        <v>3</v>
      </c>
      <c r="DY44" s="969" t="s">
        <v>3</v>
      </c>
      <c r="DZ44" s="969">
        <v>0</v>
      </c>
      <c r="EA44" s="969">
        <v>0</v>
      </c>
      <c r="EC44" s="1200">
        <v>43250</v>
      </c>
      <c r="ED44" s="1201">
        <v>4</v>
      </c>
      <c r="EE44" s="1201">
        <v>0</v>
      </c>
      <c r="EF44" s="1201" t="s">
        <v>3</v>
      </c>
      <c r="EG44" s="1201" t="s">
        <v>3</v>
      </c>
      <c r="EH44" s="1201">
        <v>0</v>
      </c>
      <c r="EI44" s="1201">
        <v>0</v>
      </c>
      <c r="EK44" s="1331">
        <v>43614</v>
      </c>
      <c r="EL44" s="1332">
        <v>4</v>
      </c>
      <c r="EM44" s="1332">
        <v>2</v>
      </c>
      <c r="EN44" s="1332">
        <v>1</v>
      </c>
      <c r="EO44" s="1332">
        <v>1</v>
      </c>
      <c r="EP44" s="1332">
        <v>0</v>
      </c>
      <c r="EQ44" s="1332">
        <v>0</v>
      </c>
      <c r="ES44" s="1825">
        <v>43985</v>
      </c>
      <c r="ET44" s="1826">
        <v>4</v>
      </c>
      <c r="EU44" s="1826">
        <v>0</v>
      </c>
      <c r="EV44" s="1826" t="s">
        <v>3</v>
      </c>
      <c r="EW44" s="1826" t="s">
        <v>3</v>
      </c>
      <c r="EX44" s="1826">
        <v>0</v>
      </c>
      <c r="EY44" s="1826">
        <v>0</v>
      </c>
    </row>
    <row r="45" spans="29:163" x14ac:dyDescent="0.25">
      <c r="AC45" s="143">
        <v>37787</v>
      </c>
      <c r="AD45" s="101">
        <v>3</v>
      </c>
      <c r="AE45" s="401">
        <v>11</v>
      </c>
      <c r="AF45" s="401"/>
      <c r="AG45" s="158">
        <v>38147</v>
      </c>
      <c r="AH45" s="159">
        <v>2</v>
      </c>
      <c r="AI45" s="159">
        <f t="shared" si="5"/>
        <v>9</v>
      </c>
      <c r="AJ45" s="159">
        <v>9</v>
      </c>
      <c r="AK45" s="159"/>
      <c r="AL45" s="159"/>
      <c r="AM45" s="348">
        <v>38500</v>
      </c>
      <c r="AN45" s="349">
        <v>4</v>
      </c>
      <c r="AO45" s="349">
        <v>2</v>
      </c>
      <c r="AQ45" s="97">
        <v>38869</v>
      </c>
      <c r="AR45" s="98">
        <v>3</v>
      </c>
      <c r="AS45" s="98">
        <v>19</v>
      </c>
      <c r="AT45" s="98">
        <v>1</v>
      </c>
      <c r="AU45" s="98">
        <v>17</v>
      </c>
      <c r="AV45" s="98">
        <v>1</v>
      </c>
      <c r="AX45" s="316">
        <v>39234</v>
      </c>
      <c r="AY45" s="317">
        <v>3</v>
      </c>
      <c r="AZ45" s="317">
        <v>4</v>
      </c>
      <c r="BA45" s="317" t="s">
        <v>3</v>
      </c>
      <c r="BB45" s="317">
        <v>4</v>
      </c>
      <c r="BC45" s="317">
        <v>0</v>
      </c>
      <c r="BE45" s="316">
        <v>39598</v>
      </c>
      <c r="BF45" s="317">
        <v>1</v>
      </c>
      <c r="BG45" s="317">
        <v>2</v>
      </c>
      <c r="BH45" s="317" t="s">
        <v>3</v>
      </c>
      <c r="BI45" s="317">
        <v>1</v>
      </c>
      <c r="BJ45" s="317">
        <v>1</v>
      </c>
      <c r="BL45" s="316">
        <v>39968</v>
      </c>
      <c r="BM45" s="317">
        <v>3</v>
      </c>
      <c r="BN45" s="317">
        <v>2</v>
      </c>
      <c r="BO45" s="317" t="s">
        <v>3</v>
      </c>
      <c r="BP45" s="317">
        <v>2</v>
      </c>
      <c r="BQ45" s="317">
        <v>0</v>
      </c>
      <c r="BR45" s="98"/>
      <c r="BS45" s="316">
        <v>40332</v>
      </c>
      <c r="BT45" s="317">
        <v>3</v>
      </c>
      <c r="BU45" s="317">
        <v>2</v>
      </c>
      <c r="BV45" s="317" t="s">
        <v>3</v>
      </c>
      <c r="BW45" s="317">
        <v>2</v>
      </c>
      <c r="BX45" s="317">
        <v>0</v>
      </c>
      <c r="BZ45" s="316">
        <v>40696</v>
      </c>
      <c r="CA45" s="317">
        <v>3</v>
      </c>
      <c r="CB45" s="317">
        <v>0</v>
      </c>
      <c r="CC45" s="317" t="s">
        <v>3</v>
      </c>
      <c r="CD45" s="317">
        <v>0</v>
      </c>
      <c r="CE45" s="317">
        <v>0</v>
      </c>
      <c r="CG45" s="316">
        <v>41060</v>
      </c>
      <c r="CH45" s="317">
        <v>3</v>
      </c>
      <c r="CI45" s="317">
        <v>1</v>
      </c>
      <c r="CJ45" s="317">
        <v>1</v>
      </c>
      <c r="CK45" s="317" t="s">
        <v>3</v>
      </c>
      <c r="CL45" s="317">
        <v>0</v>
      </c>
      <c r="CM45" s="317">
        <v>0</v>
      </c>
      <c r="CO45" s="316">
        <v>41425</v>
      </c>
      <c r="CP45" s="317">
        <v>3</v>
      </c>
      <c r="CQ45" s="317">
        <v>2</v>
      </c>
      <c r="CR45" s="317" t="s">
        <v>3</v>
      </c>
      <c r="CS45" s="317">
        <v>2</v>
      </c>
      <c r="CT45" s="317">
        <v>0</v>
      </c>
      <c r="CU45" s="317">
        <v>0</v>
      </c>
      <c r="CW45" s="316">
        <v>41789</v>
      </c>
      <c r="CX45" s="317">
        <v>3</v>
      </c>
      <c r="CY45" s="317">
        <v>2</v>
      </c>
      <c r="CZ45" s="317" t="s">
        <v>3</v>
      </c>
      <c r="DA45" s="317">
        <v>1</v>
      </c>
      <c r="DB45" s="317">
        <v>0</v>
      </c>
      <c r="DC45" s="317">
        <v>1</v>
      </c>
      <c r="DE45" s="316">
        <v>42153</v>
      </c>
      <c r="DF45" s="317">
        <v>3</v>
      </c>
      <c r="DG45" s="317">
        <v>1</v>
      </c>
      <c r="DH45" s="317" t="s">
        <v>3</v>
      </c>
      <c r="DI45" s="317">
        <v>1</v>
      </c>
      <c r="DJ45" s="317">
        <v>0</v>
      </c>
      <c r="DK45" s="317">
        <v>0</v>
      </c>
      <c r="DM45" s="316">
        <v>42523</v>
      </c>
      <c r="DN45" s="317">
        <v>3</v>
      </c>
      <c r="DO45" s="317">
        <v>1</v>
      </c>
      <c r="DP45" s="317" t="s">
        <v>3</v>
      </c>
      <c r="DQ45" s="317">
        <v>1</v>
      </c>
      <c r="DR45" s="317">
        <v>0</v>
      </c>
      <c r="DS45" s="317">
        <v>0</v>
      </c>
      <c r="DU45" s="968">
        <v>42887</v>
      </c>
      <c r="DV45" s="969">
        <v>3</v>
      </c>
      <c r="DW45" s="969">
        <v>1</v>
      </c>
      <c r="DX45" s="969">
        <v>1</v>
      </c>
      <c r="DY45" s="969" t="s">
        <v>3</v>
      </c>
      <c r="DZ45" s="969">
        <v>0</v>
      </c>
      <c r="EA45" s="969">
        <v>0</v>
      </c>
      <c r="EC45" s="1200">
        <v>43251</v>
      </c>
      <c r="ED45" s="1201">
        <v>3</v>
      </c>
      <c r="EE45" s="1201">
        <v>1</v>
      </c>
      <c r="EF45" s="1201">
        <v>1</v>
      </c>
      <c r="EG45" s="1201" t="s">
        <v>3</v>
      </c>
      <c r="EH45" s="1201">
        <v>0</v>
      </c>
      <c r="EI45" s="1201">
        <v>0</v>
      </c>
      <c r="EK45" s="1331">
        <v>43615</v>
      </c>
      <c r="EL45" s="1332">
        <v>3</v>
      </c>
      <c r="EM45" s="1332">
        <v>12</v>
      </c>
      <c r="EN45" s="1332">
        <v>6</v>
      </c>
      <c r="EO45" s="1332">
        <v>6</v>
      </c>
      <c r="EP45" s="1332">
        <v>0</v>
      </c>
      <c r="EQ45" s="1332">
        <v>0</v>
      </c>
      <c r="ES45" s="1825">
        <v>43986</v>
      </c>
      <c r="ET45" s="1826">
        <v>3</v>
      </c>
      <c r="EU45" s="1826">
        <v>2</v>
      </c>
      <c r="EV45" s="1826">
        <v>1</v>
      </c>
      <c r="EW45" s="1826">
        <v>1</v>
      </c>
      <c r="EX45" s="1826">
        <v>0</v>
      </c>
      <c r="EY45" s="1826">
        <v>0</v>
      </c>
    </row>
    <row r="46" spans="29:163" x14ac:dyDescent="0.25">
      <c r="AC46" s="143">
        <v>37789</v>
      </c>
      <c r="AD46" s="101">
        <v>1</v>
      </c>
      <c r="AE46" s="401">
        <v>29</v>
      </c>
      <c r="AF46" s="401"/>
      <c r="AG46" s="158">
        <v>38148</v>
      </c>
      <c r="AH46" s="159">
        <v>4</v>
      </c>
      <c r="AI46" s="159">
        <f t="shared" si="5"/>
        <v>4</v>
      </c>
      <c r="AJ46" s="159">
        <v>4</v>
      </c>
      <c r="AK46" s="159"/>
      <c r="AL46" s="159"/>
      <c r="AM46" s="348">
        <v>38501</v>
      </c>
      <c r="AN46" s="349">
        <v>3</v>
      </c>
      <c r="AO46" s="349">
        <v>10</v>
      </c>
      <c r="AQ46" s="97">
        <v>38870</v>
      </c>
      <c r="AR46" s="98">
        <v>2</v>
      </c>
      <c r="AS46" s="98">
        <v>50</v>
      </c>
      <c r="AT46" s="98">
        <v>5</v>
      </c>
      <c r="AU46" s="98">
        <v>45</v>
      </c>
      <c r="AV46" s="98">
        <v>0</v>
      </c>
      <c r="AX46" s="316">
        <v>39235</v>
      </c>
      <c r="AY46" s="317">
        <v>2</v>
      </c>
      <c r="AZ46" s="317">
        <v>9</v>
      </c>
      <c r="BA46" s="317" t="s">
        <v>3</v>
      </c>
      <c r="BB46" s="317">
        <v>8</v>
      </c>
      <c r="BC46" s="317">
        <v>1</v>
      </c>
      <c r="BE46" s="316">
        <v>39599</v>
      </c>
      <c r="BF46" s="317">
        <v>4</v>
      </c>
      <c r="BG46" s="317">
        <v>2</v>
      </c>
      <c r="BH46" s="317" t="s">
        <v>3</v>
      </c>
      <c r="BI46" s="317">
        <v>2</v>
      </c>
      <c r="BJ46" s="317">
        <v>0</v>
      </c>
      <c r="BL46" s="316">
        <v>39969</v>
      </c>
      <c r="BM46" s="317">
        <v>2</v>
      </c>
      <c r="BN46" s="317">
        <v>8</v>
      </c>
      <c r="BO46" s="317" t="s">
        <v>3</v>
      </c>
      <c r="BP46" s="317">
        <v>7</v>
      </c>
      <c r="BQ46" s="317">
        <v>1</v>
      </c>
      <c r="BR46" s="98"/>
      <c r="BS46" s="316">
        <v>40333</v>
      </c>
      <c r="BT46" s="317">
        <v>2</v>
      </c>
      <c r="BU46" s="317">
        <v>5</v>
      </c>
      <c r="BV46" s="317" t="s">
        <v>3</v>
      </c>
      <c r="BW46" s="317">
        <v>5</v>
      </c>
      <c r="BX46" s="317">
        <v>0</v>
      </c>
      <c r="BZ46" s="316">
        <v>40697</v>
      </c>
      <c r="CA46" s="317">
        <v>2</v>
      </c>
      <c r="CB46" s="317">
        <v>2</v>
      </c>
      <c r="CC46" s="317" t="s">
        <v>3</v>
      </c>
      <c r="CD46" s="317">
        <v>2</v>
      </c>
      <c r="CE46" s="317">
        <v>0</v>
      </c>
      <c r="CG46" s="316">
        <v>41061</v>
      </c>
      <c r="CH46" s="317">
        <v>2</v>
      </c>
      <c r="CI46" s="317">
        <v>2</v>
      </c>
      <c r="CJ46" s="317" t="s">
        <v>3</v>
      </c>
      <c r="CK46" s="317">
        <v>2</v>
      </c>
      <c r="CL46" s="317">
        <v>0</v>
      </c>
      <c r="CM46" s="317">
        <v>0</v>
      </c>
      <c r="CO46" s="316">
        <v>41426</v>
      </c>
      <c r="CP46" s="317">
        <v>2</v>
      </c>
      <c r="CQ46" s="317">
        <v>1</v>
      </c>
      <c r="CR46" s="317" t="s">
        <v>3</v>
      </c>
      <c r="CS46" s="317">
        <v>1</v>
      </c>
      <c r="CT46" s="317">
        <v>0</v>
      </c>
      <c r="CU46" s="317">
        <v>0</v>
      </c>
      <c r="CW46" s="316">
        <v>41790</v>
      </c>
      <c r="CX46" s="317">
        <v>2</v>
      </c>
      <c r="CY46" s="317">
        <v>1</v>
      </c>
      <c r="CZ46" s="317" t="s">
        <v>3</v>
      </c>
      <c r="DA46" s="317">
        <v>1</v>
      </c>
      <c r="DB46" s="317">
        <v>0</v>
      </c>
      <c r="DC46" s="317">
        <v>0</v>
      </c>
      <c r="DE46" s="316">
        <v>42154</v>
      </c>
      <c r="DF46" s="317">
        <v>2</v>
      </c>
      <c r="DG46" s="317">
        <v>1</v>
      </c>
      <c r="DH46" s="317">
        <v>1</v>
      </c>
      <c r="DI46" s="317" t="s">
        <v>3</v>
      </c>
      <c r="DJ46" s="317">
        <v>0</v>
      </c>
      <c r="DK46" s="317">
        <v>0</v>
      </c>
      <c r="DM46" s="316">
        <v>42524</v>
      </c>
      <c r="DN46" s="317">
        <v>2</v>
      </c>
      <c r="DO46" s="317">
        <v>1</v>
      </c>
      <c r="DP46" s="317" t="s">
        <v>3</v>
      </c>
      <c r="DQ46" s="317" t="s">
        <v>3</v>
      </c>
      <c r="DR46" s="317">
        <v>1</v>
      </c>
      <c r="DS46" s="317">
        <v>0</v>
      </c>
      <c r="DU46" s="968">
        <v>42888</v>
      </c>
      <c r="DV46" s="969">
        <v>2</v>
      </c>
      <c r="DW46" s="969">
        <v>2</v>
      </c>
      <c r="DX46" s="969">
        <v>2</v>
      </c>
      <c r="DY46" s="969" t="s">
        <v>3</v>
      </c>
      <c r="DZ46" s="969">
        <v>0</v>
      </c>
      <c r="EA46" s="969">
        <v>0</v>
      </c>
      <c r="EC46" s="1200">
        <v>43252</v>
      </c>
      <c r="ED46" s="1201">
        <v>2</v>
      </c>
      <c r="EE46" s="1201">
        <v>1</v>
      </c>
      <c r="EF46" s="1201">
        <v>1</v>
      </c>
      <c r="EG46" s="1201" t="s">
        <v>3</v>
      </c>
      <c r="EH46" s="1201">
        <v>0</v>
      </c>
      <c r="EI46" s="1201">
        <v>0</v>
      </c>
      <c r="EK46" s="1331">
        <v>43616</v>
      </c>
      <c r="EL46" s="1332">
        <v>2</v>
      </c>
      <c r="EM46" s="1332">
        <v>8</v>
      </c>
      <c r="EN46" s="1332">
        <v>2</v>
      </c>
      <c r="EO46" s="1332">
        <v>5</v>
      </c>
      <c r="EP46" s="1332">
        <v>1</v>
      </c>
      <c r="EQ46" s="1332">
        <v>0</v>
      </c>
      <c r="ES46" s="1825">
        <v>43987</v>
      </c>
      <c r="ET46" s="1826">
        <v>2</v>
      </c>
      <c r="EU46" s="1826">
        <v>3</v>
      </c>
      <c r="EV46" s="1826" t="s">
        <v>3</v>
      </c>
      <c r="EW46" s="1826">
        <v>2</v>
      </c>
      <c r="EX46" s="1826">
        <v>0</v>
      </c>
      <c r="EY46" s="1826">
        <v>1</v>
      </c>
    </row>
    <row r="47" spans="29:163" x14ac:dyDescent="0.25">
      <c r="AC47" s="143">
        <v>37789</v>
      </c>
      <c r="AD47" s="101">
        <v>2</v>
      </c>
      <c r="AE47" s="401">
        <v>58</v>
      </c>
      <c r="AF47" s="401"/>
      <c r="AG47" s="158">
        <v>38149</v>
      </c>
      <c r="AH47" s="159">
        <v>3</v>
      </c>
      <c r="AI47" s="159">
        <f t="shared" si="5"/>
        <v>21</v>
      </c>
      <c r="AJ47" s="159">
        <v>21</v>
      </c>
      <c r="AK47" s="159"/>
      <c r="AL47" s="159"/>
      <c r="AM47" s="348">
        <v>38502</v>
      </c>
      <c r="AN47" s="349">
        <v>2</v>
      </c>
      <c r="AO47" s="349">
        <v>20</v>
      </c>
      <c r="AQ47" s="97">
        <v>38870</v>
      </c>
      <c r="AR47" s="98">
        <v>1</v>
      </c>
      <c r="AS47" s="98">
        <v>23</v>
      </c>
      <c r="AT47" s="98">
        <v>3</v>
      </c>
      <c r="AU47" s="98">
        <v>20</v>
      </c>
      <c r="AV47" s="98">
        <v>0</v>
      </c>
      <c r="AX47" s="316">
        <v>39235</v>
      </c>
      <c r="AY47" s="317">
        <v>1</v>
      </c>
      <c r="AZ47" s="317">
        <v>7</v>
      </c>
      <c r="BA47" s="317" t="s">
        <v>3</v>
      </c>
      <c r="BB47" s="317">
        <v>7</v>
      </c>
      <c r="BC47" s="317">
        <v>0</v>
      </c>
      <c r="BE47" s="316">
        <v>39600</v>
      </c>
      <c r="BF47" s="317">
        <v>3</v>
      </c>
      <c r="BG47" s="317">
        <v>1</v>
      </c>
      <c r="BH47" s="317" t="s">
        <v>3</v>
      </c>
      <c r="BI47" s="317">
        <v>1</v>
      </c>
      <c r="BJ47" s="317">
        <v>0</v>
      </c>
      <c r="BL47" s="316">
        <v>39969</v>
      </c>
      <c r="BM47" s="317">
        <v>1</v>
      </c>
      <c r="BN47" s="317">
        <v>4</v>
      </c>
      <c r="BO47" s="317" t="s">
        <v>3</v>
      </c>
      <c r="BP47" s="317">
        <v>4</v>
      </c>
      <c r="BQ47" s="317">
        <v>0</v>
      </c>
      <c r="BR47" s="98"/>
      <c r="BS47" s="316">
        <v>40333</v>
      </c>
      <c r="BT47" s="317">
        <v>1</v>
      </c>
      <c r="BU47" s="317">
        <v>2</v>
      </c>
      <c r="BV47" s="317" t="s">
        <v>3</v>
      </c>
      <c r="BW47" s="317">
        <v>2</v>
      </c>
      <c r="BX47" s="317">
        <v>0</v>
      </c>
      <c r="BZ47" s="316">
        <v>40697</v>
      </c>
      <c r="CA47" s="317">
        <v>1</v>
      </c>
      <c r="CB47" s="317">
        <v>1</v>
      </c>
      <c r="CC47" s="317" t="s">
        <v>3</v>
      </c>
      <c r="CD47" s="317">
        <v>1</v>
      </c>
      <c r="CE47" s="317">
        <v>0</v>
      </c>
      <c r="CG47" s="316">
        <v>41061</v>
      </c>
      <c r="CH47" s="317">
        <v>1</v>
      </c>
      <c r="CI47" s="317">
        <v>2</v>
      </c>
      <c r="CJ47" s="317">
        <v>2</v>
      </c>
      <c r="CK47" s="317" t="s">
        <v>3</v>
      </c>
      <c r="CL47" s="317">
        <v>0</v>
      </c>
      <c r="CM47" s="317">
        <v>0</v>
      </c>
      <c r="CO47" s="316">
        <v>41426</v>
      </c>
      <c r="CP47" s="317">
        <v>1</v>
      </c>
      <c r="CQ47" s="317">
        <v>4</v>
      </c>
      <c r="CR47" s="317">
        <v>1</v>
      </c>
      <c r="CS47" s="317">
        <v>3</v>
      </c>
      <c r="CT47" s="317">
        <v>0</v>
      </c>
      <c r="CU47" s="317">
        <v>0</v>
      </c>
      <c r="CW47" s="316">
        <v>41790</v>
      </c>
      <c r="CX47" s="317">
        <v>1</v>
      </c>
      <c r="CY47" s="317">
        <v>2</v>
      </c>
      <c r="CZ47" s="317" t="s">
        <v>3</v>
      </c>
      <c r="DA47" s="317">
        <v>2</v>
      </c>
      <c r="DB47" s="317">
        <v>0</v>
      </c>
      <c r="DC47" s="317">
        <v>0</v>
      </c>
      <c r="DE47" s="316">
        <v>42154</v>
      </c>
      <c r="DF47" s="317">
        <v>1</v>
      </c>
      <c r="DG47" s="317">
        <v>2</v>
      </c>
      <c r="DH47" s="317" t="s">
        <v>3</v>
      </c>
      <c r="DI47" s="317">
        <v>2</v>
      </c>
      <c r="DJ47" s="317">
        <v>0</v>
      </c>
      <c r="DK47" s="317">
        <v>0</v>
      </c>
      <c r="DM47" s="316">
        <v>42524</v>
      </c>
      <c r="DN47" s="317">
        <v>1</v>
      </c>
      <c r="DO47" s="317">
        <v>2</v>
      </c>
      <c r="DP47" s="317" t="s">
        <v>3</v>
      </c>
      <c r="DQ47" s="317">
        <v>1</v>
      </c>
      <c r="DR47" s="317">
        <v>1</v>
      </c>
      <c r="DS47" s="317">
        <v>0</v>
      </c>
      <c r="DU47" s="968">
        <v>42888</v>
      </c>
      <c r="DV47" s="969">
        <v>1</v>
      </c>
      <c r="DW47" s="969">
        <v>1</v>
      </c>
      <c r="DX47" s="969" t="s">
        <v>3</v>
      </c>
      <c r="DY47" s="969">
        <v>1</v>
      </c>
      <c r="DZ47" s="969">
        <v>0</v>
      </c>
      <c r="EA47" s="969">
        <v>0</v>
      </c>
      <c r="EC47" s="1200">
        <v>43252</v>
      </c>
      <c r="ED47" s="1201">
        <v>1</v>
      </c>
      <c r="EE47" s="1201">
        <v>1</v>
      </c>
      <c r="EF47" s="1201" t="s">
        <v>3</v>
      </c>
      <c r="EG47" s="1201" t="s">
        <v>3</v>
      </c>
      <c r="EH47" s="1201">
        <v>0</v>
      </c>
      <c r="EI47" s="1201">
        <v>1</v>
      </c>
      <c r="EK47" s="1331">
        <v>43616</v>
      </c>
      <c r="EL47" s="1332">
        <v>1</v>
      </c>
      <c r="EM47" s="1332">
        <v>7</v>
      </c>
      <c r="EN47" s="1332">
        <v>1</v>
      </c>
      <c r="EO47" s="1332">
        <v>6</v>
      </c>
      <c r="EP47" s="1332">
        <v>0</v>
      </c>
      <c r="EQ47" s="1332">
        <v>0</v>
      </c>
      <c r="ES47" s="1825">
        <v>43987</v>
      </c>
      <c r="ET47" s="1826">
        <v>1</v>
      </c>
      <c r="EU47" s="1826">
        <v>9</v>
      </c>
      <c r="EV47" s="1826">
        <v>7</v>
      </c>
      <c r="EW47" s="1826">
        <v>1</v>
      </c>
      <c r="EX47" s="1826">
        <v>0</v>
      </c>
      <c r="EY47" s="1826">
        <v>1</v>
      </c>
    </row>
    <row r="48" spans="29:163" x14ac:dyDescent="0.25">
      <c r="AC48" s="143">
        <v>37790</v>
      </c>
      <c r="AD48" s="101">
        <v>3</v>
      </c>
      <c r="AE48" s="401">
        <v>24</v>
      </c>
      <c r="AF48" s="401"/>
      <c r="AG48" s="158">
        <v>38150</v>
      </c>
      <c r="AH48" s="159">
        <v>1</v>
      </c>
      <c r="AI48" s="159">
        <f t="shared" si="5"/>
        <v>6</v>
      </c>
      <c r="AJ48" s="159">
        <v>5</v>
      </c>
      <c r="AK48" s="159">
        <v>1</v>
      </c>
      <c r="AL48" s="159"/>
      <c r="AM48" s="348">
        <v>38502</v>
      </c>
      <c r="AN48" s="349">
        <v>1</v>
      </c>
      <c r="AO48" s="349">
        <v>5</v>
      </c>
      <c r="AQ48" s="97">
        <v>38871</v>
      </c>
      <c r="AR48" s="98">
        <v>4</v>
      </c>
      <c r="AS48" s="98">
        <v>4</v>
      </c>
      <c r="AT48" s="98">
        <v>1</v>
      </c>
      <c r="AU48" s="98">
        <v>3</v>
      </c>
      <c r="AV48" s="98">
        <v>0</v>
      </c>
      <c r="AX48" s="316">
        <v>39236</v>
      </c>
      <c r="AY48" s="317">
        <v>4</v>
      </c>
      <c r="AZ48" s="317">
        <v>1</v>
      </c>
      <c r="BA48" s="317" t="s">
        <v>3</v>
      </c>
      <c r="BB48" s="317">
        <v>1</v>
      </c>
      <c r="BC48" s="317">
        <v>0</v>
      </c>
      <c r="BE48" s="316">
        <v>39601</v>
      </c>
      <c r="BF48" s="317">
        <v>2</v>
      </c>
      <c r="BG48" s="317">
        <v>9</v>
      </c>
      <c r="BH48" s="317">
        <v>1</v>
      </c>
      <c r="BI48" s="317">
        <v>7</v>
      </c>
      <c r="BJ48" s="317">
        <v>1</v>
      </c>
      <c r="BL48" s="316">
        <v>39970</v>
      </c>
      <c r="BM48" s="317">
        <v>4</v>
      </c>
      <c r="BN48" s="317">
        <v>2</v>
      </c>
      <c r="BO48" s="317" t="s">
        <v>3</v>
      </c>
      <c r="BP48" s="317">
        <v>2</v>
      </c>
      <c r="BQ48" s="317">
        <v>0</v>
      </c>
      <c r="BR48" s="98"/>
      <c r="BS48" s="316">
        <v>40334</v>
      </c>
      <c r="BT48" s="317">
        <v>4</v>
      </c>
      <c r="BU48" s="317">
        <v>0</v>
      </c>
      <c r="BV48" s="317" t="s">
        <v>3</v>
      </c>
      <c r="BW48" s="317">
        <v>0</v>
      </c>
      <c r="BX48" s="317">
        <v>0</v>
      </c>
      <c r="BZ48" s="316">
        <v>40698</v>
      </c>
      <c r="CA48" s="317">
        <v>4</v>
      </c>
      <c r="CB48" s="317">
        <v>0</v>
      </c>
      <c r="CC48" s="317" t="s">
        <v>3</v>
      </c>
      <c r="CD48" s="317">
        <v>0</v>
      </c>
      <c r="CE48" s="317">
        <v>0</v>
      </c>
      <c r="CG48" s="316">
        <v>41062</v>
      </c>
      <c r="CH48" s="317">
        <v>4</v>
      </c>
      <c r="CI48" s="317">
        <v>0</v>
      </c>
      <c r="CJ48" s="317" t="s">
        <v>3</v>
      </c>
      <c r="CK48" s="317" t="s">
        <v>3</v>
      </c>
      <c r="CL48" s="317">
        <v>0</v>
      </c>
      <c r="CM48" s="317">
        <v>0</v>
      </c>
      <c r="CO48" s="316">
        <v>41427</v>
      </c>
      <c r="CP48" s="317">
        <v>4</v>
      </c>
      <c r="CQ48" s="317">
        <v>0</v>
      </c>
      <c r="CR48" s="317" t="s">
        <v>3</v>
      </c>
      <c r="CS48" s="317" t="s">
        <v>3</v>
      </c>
      <c r="CT48" s="317">
        <v>0</v>
      </c>
      <c r="CU48" s="317">
        <v>0</v>
      </c>
      <c r="CW48" s="316">
        <v>41791</v>
      </c>
      <c r="CX48" s="317">
        <v>4</v>
      </c>
      <c r="CY48" s="317">
        <v>0</v>
      </c>
      <c r="CZ48" s="317" t="s">
        <v>3</v>
      </c>
      <c r="DA48" s="317" t="s">
        <v>3</v>
      </c>
      <c r="DB48" s="317">
        <v>0</v>
      </c>
      <c r="DC48" s="317">
        <v>0</v>
      </c>
      <c r="DE48" s="316">
        <v>42155</v>
      </c>
      <c r="DF48" s="317">
        <v>4</v>
      </c>
      <c r="DG48" s="317">
        <v>1</v>
      </c>
      <c r="DH48" s="317" t="s">
        <v>3</v>
      </c>
      <c r="DI48" s="317" t="s">
        <v>3</v>
      </c>
      <c r="DJ48" s="317">
        <v>0</v>
      </c>
      <c r="DK48" s="317">
        <v>1</v>
      </c>
      <c r="DM48" s="316">
        <v>42525</v>
      </c>
      <c r="DN48" s="317">
        <v>4</v>
      </c>
      <c r="DO48" s="317">
        <v>0</v>
      </c>
      <c r="DP48" s="317" t="s">
        <v>3</v>
      </c>
      <c r="DQ48" s="317" t="s">
        <v>3</v>
      </c>
      <c r="DR48" s="317">
        <v>0</v>
      </c>
      <c r="DS48" s="317">
        <v>0</v>
      </c>
      <c r="DU48" s="968">
        <v>42889</v>
      </c>
      <c r="DV48" s="969">
        <v>4</v>
      </c>
      <c r="DW48" s="969">
        <v>2</v>
      </c>
      <c r="DX48" s="969" t="s">
        <v>3</v>
      </c>
      <c r="DY48" s="969">
        <v>2</v>
      </c>
      <c r="DZ48" s="969">
        <v>0</v>
      </c>
      <c r="EA48" s="969">
        <v>0</v>
      </c>
      <c r="EC48" s="1200">
        <v>43253</v>
      </c>
      <c r="ED48" s="1201">
        <v>4</v>
      </c>
      <c r="EE48" s="1201">
        <v>1</v>
      </c>
      <c r="EF48" s="1201">
        <v>1</v>
      </c>
      <c r="EG48" s="1201" t="s">
        <v>3</v>
      </c>
      <c r="EH48" s="1201">
        <v>0</v>
      </c>
      <c r="EI48" s="1201">
        <v>0</v>
      </c>
      <c r="EK48" s="1331">
        <v>43617</v>
      </c>
      <c r="EL48" s="1332">
        <v>4</v>
      </c>
      <c r="EM48" s="1332">
        <v>2</v>
      </c>
      <c r="EN48" s="1332">
        <v>1</v>
      </c>
      <c r="EO48" s="1332">
        <v>1</v>
      </c>
      <c r="EP48" s="1332">
        <v>0</v>
      </c>
      <c r="EQ48" s="1332">
        <v>0</v>
      </c>
      <c r="ES48" s="1825">
        <v>43988</v>
      </c>
      <c r="ET48" s="1826">
        <v>4</v>
      </c>
      <c r="EU48" s="1826">
        <v>2</v>
      </c>
      <c r="EV48" s="1826">
        <v>1</v>
      </c>
      <c r="EW48" s="1826">
        <v>1</v>
      </c>
      <c r="EX48" s="1826">
        <v>0</v>
      </c>
      <c r="EY48" s="1826">
        <v>0</v>
      </c>
    </row>
    <row r="49" spans="29:155" x14ac:dyDescent="0.25">
      <c r="AC49" s="143">
        <v>37792</v>
      </c>
      <c r="AD49" s="101">
        <v>1</v>
      </c>
      <c r="AE49" s="401">
        <v>44</v>
      </c>
      <c r="AF49" s="401"/>
      <c r="AG49" s="158">
        <v>38150</v>
      </c>
      <c r="AH49" s="159">
        <v>2</v>
      </c>
      <c r="AI49" s="159">
        <f t="shared" si="5"/>
        <v>12</v>
      </c>
      <c r="AJ49" s="159">
        <v>12</v>
      </c>
      <c r="AK49" s="159"/>
      <c r="AL49" s="159"/>
      <c r="AM49" s="348">
        <v>38503</v>
      </c>
      <c r="AN49" s="349">
        <v>4</v>
      </c>
      <c r="AO49" s="349">
        <v>2</v>
      </c>
      <c r="AQ49" s="97">
        <v>38872</v>
      </c>
      <c r="AR49" s="98">
        <v>3</v>
      </c>
      <c r="AS49" s="98">
        <v>21</v>
      </c>
      <c r="AT49" s="98">
        <v>1</v>
      </c>
      <c r="AU49" s="98">
        <v>20</v>
      </c>
      <c r="AV49" s="98">
        <v>0</v>
      </c>
      <c r="AX49" s="316">
        <v>39237</v>
      </c>
      <c r="AY49" s="317">
        <v>3</v>
      </c>
      <c r="AZ49" s="317">
        <v>4</v>
      </c>
      <c r="BA49" s="317" t="s">
        <v>3</v>
      </c>
      <c r="BB49" s="317">
        <v>4</v>
      </c>
      <c r="BC49" s="317">
        <v>0</v>
      </c>
      <c r="BE49" s="316">
        <v>39601</v>
      </c>
      <c r="BF49" s="317">
        <v>1</v>
      </c>
      <c r="BG49" s="317">
        <v>2</v>
      </c>
      <c r="BH49" s="317" t="s">
        <v>3</v>
      </c>
      <c r="BI49" s="317">
        <v>2</v>
      </c>
      <c r="BJ49" s="317">
        <v>0</v>
      </c>
      <c r="BL49" s="316">
        <v>39971</v>
      </c>
      <c r="BM49" s="317">
        <v>3</v>
      </c>
      <c r="BN49" s="317">
        <v>4</v>
      </c>
      <c r="BO49" s="317" t="s">
        <v>3</v>
      </c>
      <c r="BP49" s="317">
        <v>4</v>
      </c>
      <c r="BQ49" s="317">
        <v>0</v>
      </c>
      <c r="BR49" s="98"/>
      <c r="BS49" s="316">
        <v>40335</v>
      </c>
      <c r="BT49" s="317">
        <v>3</v>
      </c>
      <c r="BU49" s="317">
        <v>6</v>
      </c>
      <c r="BV49" s="317" t="s">
        <v>3</v>
      </c>
      <c r="BW49" s="317">
        <v>5</v>
      </c>
      <c r="BX49" s="317">
        <v>1</v>
      </c>
      <c r="BZ49" s="316">
        <v>40699</v>
      </c>
      <c r="CA49" s="317">
        <v>3</v>
      </c>
      <c r="CB49" s="317">
        <v>1</v>
      </c>
      <c r="CC49" s="317" t="s">
        <v>3</v>
      </c>
      <c r="CD49" s="317">
        <v>1</v>
      </c>
      <c r="CE49" s="317">
        <v>0</v>
      </c>
      <c r="CG49" s="316">
        <v>41063</v>
      </c>
      <c r="CH49" s="317">
        <v>3</v>
      </c>
      <c r="CI49" s="317">
        <v>0</v>
      </c>
      <c r="CJ49" s="317" t="s">
        <v>3</v>
      </c>
      <c r="CK49" s="317" t="s">
        <v>3</v>
      </c>
      <c r="CL49" s="317">
        <v>0</v>
      </c>
      <c r="CM49" s="317">
        <v>0</v>
      </c>
      <c r="CO49" s="316">
        <v>41428</v>
      </c>
      <c r="CP49" s="317">
        <v>3</v>
      </c>
      <c r="CQ49" s="317">
        <v>0</v>
      </c>
      <c r="CR49" s="317" t="s">
        <v>3</v>
      </c>
      <c r="CS49" s="317" t="s">
        <v>3</v>
      </c>
      <c r="CT49" s="317">
        <v>0</v>
      </c>
      <c r="CU49" s="317">
        <v>0</v>
      </c>
      <c r="CW49" s="316">
        <v>41792</v>
      </c>
      <c r="CX49" s="317">
        <v>3</v>
      </c>
      <c r="CY49" s="317">
        <v>1</v>
      </c>
      <c r="CZ49" s="317" t="s">
        <v>3</v>
      </c>
      <c r="DA49" s="317">
        <v>1</v>
      </c>
      <c r="DB49" s="317">
        <v>0</v>
      </c>
      <c r="DC49" s="317">
        <v>0</v>
      </c>
      <c r="DE49" s="316">
        <v>42156</v>
      </c>
      <c r="DF49" s="317">
        <v>3</v>
      </c>
      <c r="DG49" s="317">
        <v>1</v>
      </c>
      <c r="DH49" s="317" t="s">
        <v>3</v>
      </c>
      <c r="DI49" s="317" t="s">
        <v>3</v>
      </c>
      <c r="DJ49" s="317">
        <v>0</v>
      </c>
      <c r="DK49" s="317">
        <v>1</v>
      </c>
      <c r="DM49" s="316">
        <v>42526</v>
      </c>
      <c r="DN49" s="317">
        <v>3</v>
      </c>
      <c r="DO49" s="317">
        <v>0</v>
      </c>
      <c r="DP49" s="317" t="s">
        <v>3</v>
      </c>
      <c r="DQ49" s="317" t="s">
        <v>3</v>
      </c>
      <c r="DR49" s="317">
        <v>0</v>
      </c>
      <c r="DS49" s="317">
        <v>0</v>
      </c>
      <c r="DU49" s="968">
        <v>42890</v>
      </c>
      <c r="DV49" s="969">
        <v>3</v>
      </c>
      <c r="DW49" s="969">
        <v>0</v>
      </c>
      <c r="DX49" s="969" t="s">
        <v>3</v>
      </c>
      <c r="DY49" s="969" t="s">
        <v>3</v>
      </c>
      <c r="DZ49" s="969">
        <v>0</v>
      </c>
      <c r="EA49" s="969">
        <v>0</v>
      </c>
      <c r="EC49" s="1200">
        <v>43254</v>
      </c>
      <c r="ED49" s="1201">
        <v>3</v>
      </c>
      <c r="EE49" s="1201">
        <v>3</v>
      </c>
      <c r="EF49" s="1201">
        <v>3</v>
      </c>
      <c r="EG49" s="1201" t="s">
        <v>3</v>
      </c>
      <c r="EH49" s="1201">
        <v>0</v>
      </c>
      <c r="EI49" s="1201">
        <v>0</v>
      </c>
      <c r="EK49" s="1331">
        <v>43618</v>
      </c>
      <c r="EL49" s="1332">
        <v>3</v>
      </c>
      <c r="EM49" s="1332">
        <v>4</v>
      </c>
      <c r="EN49" s="1332">
        <v>3</v>
      </c>
      <c r="EO49" s="1332" t="s">
        <v>3</v>
      </c>
      <c r="EP49" s="1332">
        <v>1</v>
      </c>
      <c r="EQ49" s="1332">
        <v>0</v>
      </c>
      <c r="ES49" s="1825">
        <v>43989</v>
      </c>
      <c r="ET49" s="1826">
        <v>3</v>
      </c>
      <c r="EU49" s="1826">
        <v>1</v>
      </c>
      <c r="EV49" s="1826" t="s">
        <v>3</v>
      </c>
      <c r="EW49" s="1826">
        <v>1</v>
      </c>
      <c r="EX49" s="1826">
        <v>0</v>
      </c>
      <c r="EY49" s="1826">
        <v>0</v>
      </c>
    </row>
    <row r="50" spans="29:155" x14ac:dyDescent="0.25">
      <c r="AC50" s="143">
        <v>37792</v>
      </c>
      <c r="AD50" s="101">
        <v>2</v>
      </c>
      <c r="AE50" s="401">
        <v>62</v>
      </c>
      <c r="AF50" s="401"/>
      <c r="AG50" s="158">
        <v>38152</v>
      </c>
      <c r="AH50" s="159">
        <v>3</v>
      </c>
      <c r="AI50" s="159">
        <f t="shared" si="5"/>
        <v>19</v>
      </c>
      <c r="AJ50" s="159">
        <v>19</v>
      </c>
      <c r="AK50" s="159"/>
      <c r="AL50" s="159"/>
      <c r="AM50" s="348">
        <v>38504</v>
      </c>
      <c r="AN50" s="349">
        <v>3</v>
      </c>
      <c r="AO50" s="349">
        <v>13</v>
      </c>
      <c r="AQ50" s="97">
        <v>38873</v>
      </c>
      <c r="AR50" s="98">
        <v>2</v>
      </c>
      <c r="AS50" s="98">
        <v>67</v>
      </c>
      <c r="AT50" s="98">
        <v>14</v>
      </c>
      <c r="AU50" s="98">
        <v>52</v>
      </c>
      <c r="AV50" s="98">
        <v>1</v>
      </c>
      <c r="AX50" s="316">
        <v>39238</v>
      </c>
      <c r="AY50" s="317">
        <v>2</v>
      </c>
      <c r="AZ50" s="317">
        <v>6</v>
      </c>
      <c r="BA50" s="317" t="s">
        <v>3</v>
      </c>
      <c r="BB50" s="317">
        <v>6</v>
      </c>
      <c r="BC50" s="317">
        <v>0</v>
      </c>
      <c r="BE50" s="316">
        <v>39602</v>
      </c>
      <c r="BF50" s="317">
        <v>4</v>
      </c>
      <c r="BG50" s="317">
        <v>0</v>
      </c>
      <c r="BH50" s="317" t="s">
        <v>3</v>
      </c>
      <c r="BI50" s="317">
        <v>0</v>
      </c>
      <c r="BJ50" s="317">
        <v>0</v>
      </c>
      <c r="BL50" s="316">
        <v>39972</v>
      </c>
      <c r="BM50" s="317">
        <v>2</v>
      </c>
      <c r="BN50" s="317">
        <v>10</v>
      </c>
      <c r="BO50" s="317" t="s">
        <v>3</v>
      </c>
      <c r="BP50" s="317">
        <v>10</v>
      </c>
      <c r="BQ50" s="317">
        <v>0</v>
      </c>
      <c r="BR50" s="98"/>
      <c r="BS50" s="316">
        <v>40336</v>
      </c>
      <c r="BT50" s="317">
        <v>2</v>
      </c>
      <c r="BU50" s="317">
        <v>8</v>
      </c>
      <c r="BV50" s="317">
        <v>1</v>
      </c>
      <c r="BW50" s="317">
        <v>7</v>
      </c>
      <c r="BX50" s="317">
        <v>0</v>
      </c>
      <c r="BZ50" s="316">
        <v>40700</v>
      </c>
      <c r="CA50" s="317">
        <v>2</v>
      </c>
      <c r="CB50" s="317">
        <v>1</v>
      </c>
      <c r="CC50" s="317" t="s">
        <v>3</v>
      </c>
      <c r="CD50" s="317">
        <v>1</v>
      </c>
      <c r="CE50" s="317">
        <v>0</v>
      </c>
      <c r="CG50" s="316">
        <v>41064</v>
      </c>
      <c r="CH50" s="317">
        <v>2</v>
      </c>
      <c r="CI50" s="317">
        <v>1</v>
      </c>
      <c r="CJ50" s="317">
        <v>1</v>
      </c>
      <c r="CK50" s="317" t="s">
        <v>3</v>
      </c>
      <c r="CL50" s="317">
        <v>0</v>
      </c>
      <c r="CM50" s="317">
        <v>0</v>
      </c>
      <c r="CO50" s="316">
        <v>41429</v>
      </c>
      <c r="CP50" s="317">
        <v>2</v>
      </c>
      <c r="CQ50" s="317">
        <v>3</v>
      </c>
      <c r="CR50" s="317" t="s">
        <v>3</v>
      </c>
      <c r="CS50" s="317">
        <v>3</v>
      </c>
      <c r="CT50" s="317">
        <v>0</v>
      </c>
      <c r="CU50" s="317">
        <v>0</v>
      </c>
      <c r="CW50" s="316">
        <v>41793</v>
      </c>
      <c r="CX50" s="317">
        <v>2</v>
      </c>
      <c r="CY50" s="317">
        <v>1</v>
      </c>
      <c r="CZ50" s="317" t="s">
        <v>3</v>
      </c>
      <c r="DA50" s="317" t="s">
        <v>3</v>
      </c>
      <c r="DB50" s="317">
        <v>0</v>
      </c>
      <c r="DC50" s="317">
        <v>1</v>
      </c>
      <c r="DE50" s="316">
        <v>42157</v>
      </c>
      <c r="DF50" s="317">
        <v>2</v>
      </c>
      <c r="DG50" s="317">
        <v>1</v>
      </c>
      <c r="DH50" s="317" t="s">
        <v>3</v>
      </c>
      <c r="DI50" s="317">
        <v>1</v>
      </c>
      <c r="DJ50" s="317">
        <v>0</v>
      </c>
      <c r="DK50" s="317">
        <v>0</v>
      </c>
      <c r="DM50" s="316">
        <v>42527</v>
      </c>
      <c r="DN50" s="317">
        <v>2</v>
      </c>
      <c r="DO50" s="317">
        <v>2</v>
      </c>
      <c r="DP50" s="317" t="s">
        <v>3</v>
      </c>
      <c r="DQ50" s="317" t="s">
        <v>3</v>
      </c>
      <c r="DR50" s="317">
        <v>1</v>
      </c>
      <c r="DS50" s="317">
        <v>1</v>
      </c>
      <c r="DU50" s="968">
        <v>42891</v>
      </c>
      <c r="DV50" s="969">
        <v>2</v>
      </c>
      <c r="DW50" s="969">
        <v>2</v>
      </c>
      <c r="DX50" s="969">
        <v>1</v>
      </c>
      <c r="DY50" s="969">
        <v>1</v>
      </c>
      <c r="DZ50" s="969">
        <v>0</v>
      </c>
      <c r="EA50" s="969">
        <v>0</v>
      </c>
      <c r="EC50" s="1200">
        <v>43255</v>
      </c>
      <c r="ED50" s="1201">
        <v>2</v>
      </c>
      <c r="EE50" s="1201">
        <v>1</v>
      </c>
      <c r="EF50" s="1201">
        <v>1</v>
      </c>
      <c r="EG50" s="1201" t="s">
        <v>3</v>
      </c>
      <c r="EH50" s="1201">
        <v>0</v>
      </c>
      <c r="EI50" s="1201">
        <v>0</v>
      </c>
      <c r="EK50" s="1331">
        <v>43619</v>
      </c>
      <c r="EL50" s="1332">
        <v>2</v>
      </c>
      <c r="EM50" s="1332">
        <v>2</v>
      </c>
      <c r="EN50" s="1332" t="s">
        <v>3</v>
      </c>
      <c r="EO50" s="1332">
        <v>1</v>
      </c>
      <c r="EP50" s="1332">
        <v>1</v>
      </c>
      <c r="EQ50" s="1332">
        <v>0</v>
      </c>
      <c r="ES50" s="1825">
        <v>43990</v>
      </c>
      <c r="ET50" s="1826">
        <v>2</v>
      </c>
      <c r="EU50" s="1826">
        <v>10</v>
      </c>
      <c r="EV50" s="1826">
        <v>7</v>
      </c>
      <c r="EW50" s="1826">
        <v>2</v>
      </c>
      <c r="EX50" s="1826">
        <v>0</v>
      </c>
      <c r="EY50" s="1826">
        <v>1</v>
      </c>
    </row>
    <row r="51" spans="29:155" x14ac:dyDescent="0.25">
      <c r="AC51" s="143">
        <v>37793</v>
      </c>
      <c r="AD51" s="101">
        <v>3</v>
      </c>
      <c r="AE51" s="401">
        <v>21</v>
      </c>
      <c r="AF51" s="401"/>
      <c r="AG51" s="158">
        <v>38153</v>
      </c>
      <c r="AH51" s="159">
        <v>1</v>
      </c>
      <c r="AI51" s="159">
        <f t="shared" si="5"/>
        <v>4</v>
      </c>
      <c r="AJ51" s="159">
        <v>4</v>
      </c>
      <c r="AK51" s="159"/>
      <c r="AL51" s="159"/>
      <c r="AM51" s="348">
        <v>38505</v>
      </c>
      <c r="AN51" s="349">
        <v>2</v>
      </c>
      <c r="AO51" s="349">
        <v>18</v>
      </c>
      <c r="AQ51" s="97">
        <v>38873</v>
      </c>
      <c r="AR51" s="98">
        <v>1</v>
      </c>
      <c r="AS51" s="98">
        <v>22</v>
      </c>
      <c r="AT51" s="98">
        <v>3</v>
      </c>
      <c r="AU51" s="98">
        <v>19</v>
      </c>
      <c r="AV51" s="98">
        <v>0</v>
      </c>
      <c r="AX51" s="316">
        <v>39238</v>
      </c>
      <c r="AY51" s="317">
        <v>1</v>
      </c>
      <c r="AZ51" s="317">
        <v>3</v>
      </c>
      <c r="BA51" s="317">
        <v>1</v>
      </c>
      <c r="BB51" s="317">
        <v>2</v>
      </c>
      <c r="BC51" s="317">
        <v>0</v>
      </c>
      <c r="BE51" s="316">
        <v>39603</v>
      </c>
      <c r="BF51" s="317">
        <v>3</v>
      </c>
      <c r="BG51" s="317">
        <v>2</v>
      </c>
      <c r="BH51" s="317" t="s">
        <v>3</v>
      </c>
      <c r="BI51" s="317">
        <v>2</v>
      </c>
      <c r="BJ51" s="317">
        <v>0</v>
      </c>
      <c r="BL51" s="316">
        <v>39972</v>
      </c>
      <c r="BM51" s="317">
        <v>1</v>
      </c>
      <c r="BN51" s="317">
        <v>13</v>
      </c>
      <c r="BO51" s="317">
        <v>2</v>
      </c>
      <c r="BP51" s="317">
        <v>11</v>
      </c>
      <c r="BQ51" s="317">
        <v>0</v>
      </c>
      <c r="BR51" s="98"/>
      <c r="BS51" s="316">
        <v>40336</v>
      </c>
      <c r="BT51" s="317">
        <v>1</v>
      </c>
      <c r="BU51" s="317">
        <v>5</v>
      </c>
      <c r="BV51" s="317">
        <v>1</v>
      </c>
      <c r="BW51" s="317">
        <v>4</v>
      </c>
      <c r="BX51" s="317">
        <v>0</v>
      </c>
      <c r="BZ51" s="316">
        <v>40700</v>
      </c>
      <c r="CA51" s="317">
        <v>1</v>
      </c>
      <c r="CB51" s="317">
        <v>1</v>
      </c>
      <c r="CC51" s="317" t="s">
        <v>3</v>
      </c>
      <c r="CD51" s="317">
        <v>1</v>
      </c>
      <c r="CE51" s="317">
        <v>0</v>
      </c>
      <c r="CG51" s="316">
        <v>41064</v>
      </c>
      <c r="CH51" s="317">
        <v>1</v>
      </c>
      <c r="CI51" s="317">
        <v>0</v>
      </c>
      <c r="CJ51" s="317" t="s">
        <v>3</v>
      </c>
      <c r="CK51" s="317" t="s">
        <v>3</v>
      </c>
      <c r="CL51" s="317">
        <v>0</v>
      </c>
      <c r="CM51" s="317">
        <v>0</v>
      </c>
      <c r="CO51" s="316">
        <v>41429</v>
      </c>
      <c r="CP51" s="317">
        <v>1</v>
      </c>
      <c r="CQ51" s="317">
        <v>7</v>
      </c>
      <c r="CR51" s="317" t="s">
        <v>3</v>
      </c>
      <c r="CS51" s="317">
        <v>6</v>
      </c>
      <c r="CT51" s="317">
        <v>0</v>
      </c>
      <c r="CU51" s="317">
        <v>1</v>
      </c>
      <c r="CW51" s="316">
        <v>41793</v>
      </c>
      <c r="CX51" s="317">
        <v>1</v>
      </c>
      <c r="CY51" s="317">
        <v>2</v>
      </c>
      <c r="CZ51" s="317">
        <v>1</v>
      </c>
      <c r="DA51" s="317">
        <v>1</v>
      </c>
      <c r="DB51" s="317">
        <v>0</v>
      </c>
      <c r="DC51" s="317">
        <v>0</v>
      </c>
      <c r="DE51" s="316">
        <v>42157</v>
      </c>
      <c r="DF51" s="317">
        <v>1</v>
      </c>
      <c r="DG51" s="317">
        <v>2</v>
      </c>
      <c r="DH51" s="317" t="s">
        <v>3</v>
      </c>
      <c r="DI51" s="317">
        <v>1</v>
      </c>
      <c r="DJ51" s="317">
        <v>1</v>
      </c>
      <c r="DK51" s="317">
        <v>0</v>
      </c>
      <c r="DM51" s="316">
        <v>42527</v>
      </c>
      <c r="DN51" s="317">
        <v>1</v>
      </c>
      <c r="DO51" s="317">
        <v>0</v>
      </c>
      <c r="DP51" s="317" t="s">
        <v>3</v>
      </c>
      <c r="DQ51" s="317" t="s">
        <v>3</v>
      </c>
      <c r="DR51" s="317">
        <v>0</v>
      </c>
      <c r="DS51" s="317">
        <v>0</v>
      </c>
      <c r="DU51" s="968">
        <v>42891</v>
      </c>
      <c r="DV51" s="969">
        <v>1</v>
      </c>
      <c r="DW51" s="969">
        <v>0</v>
      </c>
      <c r="DX51" s="969" t="s">
        <v>3</v>
      </c>
      <c r="DY51" s="969" t="s">
        <v>3</v>
      </c>
      <c r="DZ51" s="969">
        <v>0</v>
      </c>
      <c r="EA51" s="969">
        <v>0</v>
      </c>
      <c r="EC51" s="1200">
        <v>43255</v>
      </c>
      <c r="ED51" s="1201">
        <v>1</v>
      </c>
      <c r="EE51" s="1201">
        <v>3</v>
      </c>
      <c r="EF51" s="1201">
        <v>3</v>
      </c>
      <c r="EG51" s="1201" t="s">
        <v>3</v>
      </c>
      <c r="EH51" s="1201">
        <v>0</v>
      </c>
      <c r="EI51" s="1201">
        <v>0</v>
      </c>
      <c r="EK51" s="1331">
        <v>43619</v>
      </c>
      <c r="EL51" s="1332">
        <v>1</v>
      </c>
      <c r="EM51" s="1332">
        <v>2</v>
      </c>
      <c r="EN51" s="1332">
        <v>1</v>
      </c>
      <c r="EO51" s="1332" t="s">
        <v>3</v>
      </c>
      <c r="EP51" s="1332">
        <v>1</v>
      </c>
      <c r="EQ51" s="1332">
        <v>0</v>
      </c>
      <c r="ES51" s="1825">
        <v>43990</v>
      </c>
      <c r="ET51" s="1826">
        <v>1</v>
      </c>
      <c r="EU51" s="1826">
        <v>9</v>
      </c>
      <c r="EV51" s="1826">
        <v>6</v>
      </c>
      <c r="EW51" s="1826">
        <v>3</v>
      </c>
      <c r="EX51" s="1826">
        <v>0</v>
      </c>
      <c r="EY51" s="1826">
        <v>0</v>
      </c>
    </row>
    <row r="52" spans="29:155" x14ac:dyDescent="0.25">
      <c r="AC52" s="143">
        <v>37795</v>
      </c>
      <c r="AD52" s="101">
        <v>1</v>
      </c>
      <c r="AE52" s="401">
        <v>55</v>
      </c>
      <c r="AF52" s="401"/>
      <c r="AG52" s="158">
        <v>38153</v>
      </c>
      <c r="AH52" s="159">
        <v>2</v>
      </c>
      <c r="AI52" s="159">
        <f t="shared" si="5"/>
        <v>16</v>
      </c>
      <c r="AJ52" s="159">
        <v>15</v>
      </c>
      <c r="AK52" s="159">
        <v>1</v>
      </c>
      <c r="AL52" s="159"/>
      <c r="AM52" s="348">
        <v>38505</v>
      </c>
      <c r="AN52" s="349">
        <v>1</v>
      </c>
      <c r="AO52" s="349">
        <v>14</v>
      </c>
      <c r="AQ52" s="97">
        <v>38874</v>
      </c>
      <c r="AR52" s="98">
        <v>4</v>
      </c>
      <c r="AS52" s="98">
        <v>17</v>
      </c>
      <c r="AT52" s="98">
        <v>3</v>
      </c>
      <c r="AU52" s="98">
        <v>14</v>
      </c>
      <c r="AV52" s="98">
        <v>0</v>
      </c>
      <c r="AX52" s="316">
        <v>39239</v>
      </c>
      <c r="AY52" s="317">
        <v>4</v>
      </c>
      <c r="AZ52" s="317">
        <v>0</v>
      </c>
      <c r="BA52" s="317" t="s">
        <v>3</v>
      </c>
      <c r="BB52" s="317">
        <v>0</v>
      </c>
      <c r="BC52" s="317">
        <v>0</v>
      </c>
      <c r="BE52" s="316">
        <v>39604</v>
      </c>
      <c r="BF52" s="317">
        <v>2</v>
      </c>
      <c r="BG52" s="317">
        <v>6</v>
      </c>
      <c r="BH52" s="317" t="s">
        <v>3</v>
      </c>
      <c r="BI52" s="317">
        <v>6</v>
      </c>
      <c r="BJ52" s="317">
        <v>0</v>
      </c>
      <c r="BL52" s="316">
        <v>39973</v>
      </c>
      <c r="BM52" s="317">
        <v>4</v>
      </c>
      <c r="BN52" s="317">
        <v>1</v>
      </c>
      <c r="BO52" s="317" t="s">
        <v>3</v>
      </c>
      <c r="BP52" s="317">
        <v>1</v>
      </c>
      <c r="BQ52" s="317">
        <v>0</v>
      </c>
      <c r="BR52" s="98"/>
      <c r="BS52" s="316">
        <v>40337</v>
      </c>
      <c r="BT52" s="317">
        <v>4</v>
      </c>
      <c r="BU52" s="317">
        <v>2</v>
      </c>
      <c r="BV52" s="317" t="s">
        <v>3</v>
      </c>
      <c r="BW52" s="317">
        <v>2</v>
      </c>
      <c r="BX52" s="317">
        <v>0</v>
      </c>
      <c r="BZ52" s="316">
        <v>40701</v>
      </c>
      <c r="CA52" s="317">
        <v>4</v>
      </c>
      <c r="CB52" s="317">
        <v>0</v>
      </c>
      <c r="CC52" s="317" t="s">
        <v>3</v>
      </c>
      <c r="CD52" s="317">
        <v>0</v>
      </c>
      <c r="CE52" s="317">
        <v>0</v>
      </c>
      <c r="CG52" s="316">
        <v>41065</v>
      </c>
      <c r="CH52" s="317">
        <v>4</v>
      </c>
      <c r="CI52" s="317">
        <v>0</v>
      </c>
      <c r="CJ52" s="317" t="s">
        <v>3</v>
      </c>
      <c r="CK52" s="317" t="s">
        <v>3</v>
      </c>
      <c r="CL52" s="317">
        <v>0</v>
      </c>
      <c r="CM52" s="317">
        <v>0</v>
      </c>
      <c r="CO52" s="316">
        <v>41430</v>
      </c>
      <c r="CP52" s="317">
        <v>4</v>
      </c>
      <c r="CQ52" s="317">
        <v>0</v>
      </c>
      <c r="CR52" s="317" t="s">
        <v>3</v>
      </c>
      <c r="CS52" s="317" t="s">
        <v>3</v>
      </c>
      <c r="CT52" s="317">
        <v>0</v>
      </c>
      <c r="CU52" s="317">
        <v>0</v>
      </c>
      <c r="CW52" s="316">
        <v>41794</v>
      </c>
      <c r="CX52" s="317">
        <v>4</v>
      </c>
      <c r="CY52" s="317">
        <v>1</v>
      </c>
      <c r="CZ52" s="317" t="s">
        <v>3</v>
      </c>
      <c r="DA52" s="317">
        <v>1</v>
      </c>
      <c r="DB52" s="317">
        <v>0</v>
      </c>
      <c r="DC52" s="317">
        <v>0</v>
      </c>
      <c r="DE52" s="316">
        <v>42158</v>
      </c>
      <c r="DF52" s="317">
        <v>4</v>
      </c>
      <c r="DG52" s="317">
        <v>1</v>
      </c>
      <c r="DH52" s="317" t="s">
        <v>3</v>
      </c>
      <c r="DI52" s="317">
        <v>1</v>
      </c>
      <c r="DJ52" s="317">
        <v>0</v>
      </c>
      <c r="DK52" s="317">
        <v>0</v>
      </c>
      <c r="DM52" s="316">
        <v>42528</v>
      </c>
      <c r="DN52" s="317">
        <v>4</v>
      </c>
      <c r="DO52" s="317">
        <v>1</v>
      </c>
      <c r="DP52" s="317" t="s">
        <v>3</v>
      </c>
      <c r="DQ52" s="317">
        <v>1</v>
      </c>
      <c r="DR52" s="317">
        <v>0</v>
      </c>
      <c r="DS52" s="317">
        <v>0</v>
      </c>
      <c r="DU52" s="968">
        <v>42892</v>
      </c>
      <c r="DV52" s="969">
        <v>4</v>
      </c>
      <c r="DW52" s="969">
        <v>0</v>
      </c>
      <c r="DX52" s="969" t="s">
        <v>3</v>
      </c>
      <c r="DY52" s="969" t="s">
        <v>3</v>
      </c>
      <c r="DZ52" s="969">
        <v>0</v>
      </c>
      <c r="EA52" s="969">
        <v>0</v>
      </c>
      <c r="EC52" s="1200">
        <v>43256</v>
      </c>
      <c r="ED52" s="1201">
        <v>4</v>
      </c>
      <c r="EE52" s="1201">
        <v>0</v>
      </c>
      <c r="EF52" s="1201" t="s">
        <v>3</v>
      </c>
      <c r="EG52" s="1201" t="s">
        <v>3</v>
      </c>
      <c r="EH52" s="1201">
        <v>0</v>
      </c>
      <c r="EI52" s="1201">
        <v>0</v>
      </c>
      <c r="EK52" s="1331">
        <v>43620</v>
      </c>
      <c r="EL52" s="1332">
        <v>4</v>
      </c>
      <c r="EM52" s="1332">
        <v>0</v>
      </c>
      <c r="EN52" s="1332" t="s">
        <v>3</v>
      </c>
      <c r="EO52" s="1332" t="s">
        <v>3</v>
      </c>
      <c r="EP52" s="1332">
        <v>0</v>
      </c>
      <c r="EQ52" s="1332">
        <v>0</v>
      </c>
      <c r="ES52" s="1825">
        <v>43991</v>
      </c>
      <c r="ET52" s="1826">
        <v>4</v>
      </c>
      <c r="EU52" s="1826">
        <v>0</v>
      </c>
      <c r="EV52" s="1826" t="s">
        <v>3</v>
      </c>
      <c r="EW52" s="1826" t="s">
        <v>3</v>
      </c>
      <c r="EX52" s="1826">
        <v>0</v>
      </c>
      <c r="EY52" s="1826">
        <v>0</v>
      </c>
    </row>
    <row r="53" spans="29:155" x14ac:dyDescent="0.25">
      <c r="AC53" s="143">
        <v>37795</v>
      </c>
      <c r="AD53" s="101">
        <v>2</v>
      </c>
      <c r="AE53" s="401">
        <v>75</v>
      </c>
      <c r="AF53" s="401"/>
      <c r="AG53" s="158">
        <v>38154</v>
      </c>
      <c r="AH53" s="159">
        <v>4</v>
      </c>
      <c r="AI53" s="159">
        <f t="shared" si="5"/>
        <v>10</v>
      </c>
      <c r="AJ53" s="159">
        <v>10</v>
      </c>
      <c r="AK53" s="159"/>
      <c r="AL53" s="159"/>
      <c r="AM53" s="348">
        <v>38506</v>
      </c>
      <c r="AN53" s="349">
        <v>4</v>
      </c>
      <c r="AO53" s="349">
        <v>6</v>
      </c>
      <c r="AQ53" s="97">
        <v>38875</v>
      </c>
      <c r="AR53" s="98">
        <v>3</v>
      </c>
      <c r="AS53" s="98">
        <v>59</v>
      </c>
      <c r="AT53" s="98">
        <v>10</v>
      </c>
      <c r="AU53" s="98">
        <v>48</v>
      </c>
      <c r="AV53" s="98">
        <v>1</v>
      </c>
      <c r="AX53" s="316">
        <v>39240</v>
      </c>
      <c r="AY53" s="317">
        <v>3</v>
      </c>
      <c r="AZ53" s="317">
        <v>5</v>
      </c>
      <c r="BA53" s="317" t="s">
        <v>3</v>
      </c>
      <c r="BB53" s="317">
        <v>5</v>
      </c>
      <c r="BC53" s="317">
        <v>0</v>
      </c>
      <c r="BE53" s="316">
        <v>39604</v>
      </c>
      <c r="BF53" s="317">
        <v>1</v>
      </c>
      <c r="BG53" s="317">
        <v>2</v>
      </c>
      <c r="BH53" s="317">
        <v>1</v>
      </c>
      <c r="BI53" s="317">
        <v>1</v>
      </c>
      <c r="BJ53" s="317">
        <v>0</v>
      </c>
      <c r="BL53" s="316">
        <v>39974</v>
      </c>
      <c r="BM53" s="317">
        <v>3</v>
      </c>
      <c r="BN53" s="317">
        <v>8</v>
      </c>
      <c r="BO53" s="317">
        <v>1</v>
      </c>
      <c r="BP53" s="317">
        <v>7</v>
      </c>
      <c r="BQ53" s="317">
        <v>0</v>
      </c>
      <c r="BR53" s="98"/>
      <c r="BS53" s="316">
        <v>40338</v>
      </c>
      <c r="BT53" s="317">
        <v>3</v>
      </c>
      <c r="BU53" s="317">
        <v>3</v>
      </c>
      <c r="BV53" s="317" t="s">
        <v>3</v>
      </c>
      <c r="BW53" s="317">
        <v>3</v>
      </c>
      <c r="BX53" s="317">
        <v>0</v>
      </c>
      <c r="BZ53" s="316">
        <v>40702</v>
      </c>
      <c r="CA53" s="317">
        <v>3</v>
      </c>
      <c r="CB53" s="317">
        <v>0</v>
      </c>
      <c r="CC53" s="317" t="s">
        <v>3</v>
      </c>
      <c r="CD53" s="317">
        <v>0</v>
      </c>
      <c r="CE53" s="317">
        <v>0</v>
      </c>
      <c r="CG53" s="316">
        <v>41066</v>
      </c>
      <c r="CH53" s="317">
        <v>3</v>
      </c>
      <c r="CI53" s="317">
        <v>1</v>
      </c>
      <c r="CJ53" s="317">
        <v>1</v>
      </c>
      <c r="CK53" s="317" t="s">
        <v>3</v>
      </c>
      <c r="CL53" s="317">
        <v>0</v>
      </c>
      <c r="CM53" s="317">
        <v>0</v>
      </c>
      <c r="CO53" s="316">
        <v>41431</v>
      </c>
      <c r="CP53" s="317">
        <v>3</v>
      </c>
      <c r="CQ53" s="317">
        <v>1</v>
      </c>
      <c r="CR53" s="317" t="s">
        <v>3</v>
      </c>
      <c r="CS53" s="317">
        <v>1</v>
      </c>
      <c r="CT53" s="317">
        <v>0</v>
      </c>
      <c r="CU53" s="317">
        <v>0</v>
      </c>
      <c r="CW53" s="316">
        <v>41795</v>
      </c>
      <c r="CX53" s="317">
        <v>3</v>
      </c>
      <c r="CY53" s="317">
        <v>1</v>
      </c>
      <c r="CZ53" s="317" t="s">
        <v>3</v>
      </c>
      <c r="DA53" s="317" t="s">
        <v>3</v>
      </c>
      <c r="DB53" s="317">
        <v>1</v>
      </c>
      <c r="DC53" s="317">
        <v>0</v>
      </c>
      <c r="DE53" s="316">
        <v>42159</v>
      </c>
      <c r="DF53" s="317">
        <v>3</v>
      </c>
      <c r="DG53" s="317">
        <v>2</v>
      </c>
      <c r="DH53" s="317" t="s">
        <v>3</v>
      </c>
      <c r="DI53" s="317">
        <v>1</v>
      </c>
      <c r="DJ53" s="317">
        <v>0</v>
      </c>
      <c r="DK53" s="317">
        <v>1</v>
      </c>
      <c r="DM53" s="316">
        <v>42529</v>
      </c>
      <c r="DN53" s="317">
        <v>3</v>
      </c>
      <c r="DO53" s="317">
        <v>0</v>
      </c>
      <c r="DP53" s="317" t="s">
        <v>3</v>
      </c>
      <c r="DQ53" s="317" t="s">
        <v>3</v>
      </c>
      <c r="DR53" s="317">
        <v>0</v>
      </c>
      <c r="DS53" s="317">
        <v>0</v>
      </c>
      <c r="DU53" s="968">
        <v>42893</v>
      </c>
      <c r="DV53" s="969">
        <v>3</v>
      </c>
      <c r="DW53" s="969">
        <v>1</v>
      </c>
      <c r="DX53" s="969">
        <v>1</v>
      </c>
      <c r="DY53" s="969" t="s">
        <v>3</v>
      </c>
      <c r="DZ53" s="969">
        <v>0</v>
      </c>
      <c r="EA53" s="969">
        <v>0</v>
      </c>
      <c r="EC53" s="1200">
        <v>43257</v>
      </c>
      <c r="ED53" s="1201">
        <v>3</v>
      </c>
      <c r="EE53" s="1201">
        <v>0</v>
      </c>
      <c r="EF53" s="1201" t="s">
        <v>3</v>
      </c>
      <c r="EG53" s="1201" t="s">
        <v>3</v>
      </c>
      <c r="EH53" s="1201">
        <v>0</v>
      </c>
      <c r="EI53" s="1201">
        <v>0</v>
      </c>
      <c r="EK53" s="1331">
        <v>43621</v>
      </c>
      <c r="EL53" s="1332">
        <v>3</v>
      </c>
      <c r="EM53" s="1332">
        <v>3</v>
      </c>
      <c r="EN53" s="1332">
        <v>1</v>
      </c>
      <c r="EO53" s="1332">
        <v>2</v>
      </c>
      <c r="EP53" s="1332">
        <v>0</v>
      </c>
      <c r="EQ53" s="1332">
        <v>0</v>
      </c>
      <c r="ES53" s="1825">
        <v>43992</v>
      </c>
      <c r="ET53" s="1826">
        <v>3</v>
      </c>
      <c r="EU53" s="1826">
        <v>2</v>
      </c>
      <c r="EV53" s="1826">
        <v>1</v>
      </c>
      <c r="EW53" s="1826">
        <v>1</v>
      </c>
      <c r="EX53" s="1826">
        <v>0</v>
      </c>
      <c r="EY53" s="1826">
        <v>0</v>
      </c>
    </row>
    <row r="54" spans="29:155" x14ac:dyDescent="0.25">
      <c r="AC54" s="143">
        <v>37796</v>
      </c>
      <c r="AD54" s="101">
        <v>3</v>
      </c>
      <c r="AE54" s="401">
        <v>42</v>
      </c>
      <c r="AF54" s="401"/>
      <c r="AG54" s="158">
        <v>38155</v>
      </c>
      <c r="AH54" s="159">
        <v>3</v>
      </c>
      <c r="AI54" s="159">
        <f t="shared" si="5"/>
        <v>20</v>
      </c>
      <c r="AJ54" s="159">
        <v>18</v>
      </c>
      <c r="AK54" s="159">
        <v>2</v>
      </c>
      <c r="AL54" s="159"/>
      <c r="AM54" s="348">
        <v>38507</v>
      </c>
      <c r="AN54" s="349">
        <v>3</v>
      </c>
      <c r="AO54" s="349">
        <v>22</v>
      </c>
      <c r="AQ54" s="97">
        <v>38876</v>
      </c>
      <c r="AR54" s="98">
        <v>2</v>
      </c>
      <c r="AS54" s="98">
        <v>89</v>
      </c>
      <c r="AT54" s="98">
        <v>11</v>
      </c>
      <c r="AU54" s="98">
        <v>78</v>
      </c>
      <c r="AV54" s="98">
        <v>0</v>
      </c>
      <c r="AX54" s="316">
        <v>39241</v>
      </c>
      <c r="AY54" s="317">
        <v>2</v>
      </c>
      <c r="AZ54" s="317">
        <v>8</v>
      </c>
      <c r="BA54" s="317" t="s">
        <v>3</v>
      </c>
      <c r="BB54" s="317">
        <v>8</v>
      </c>
      <c r="BC54" s="317">
        <v>0</v>
      </c>
      <c r="BE54" s="316">
        <v>39605</v>
      </c>
      <c r="BF54" s="317">
        <v>4</v>
      </c>
      <c r="BG54" s="317">
        <v>0</v>
      </c>
      <c r="BH54" s="317" t="s">
        <v>3</v>
      </c>
      <c r="BI54" s="317">
        <v>0</v>
      </c>
      <c r="BJ54" s="317">
        <v>0</v>
      </c>
      <c r="BL54" s="316">
        <v>39975</v>
      </c>
      <c r="BM54" s="317">
        <v>2</v>
      </c>
      <c r="BN54" s="317">
        <v>16</v>
      </c>
      <c r="BO54" s="317" t="s">
        <v>3</v>
      </c>
      <c r="BP54" s="317">
        <v>16</v>
      </c>
      <c r="BQ54" s="317">
        <v>0</v>
      </c>
      <c r="BR54" s="98"/>
      <c r="BS54" s="316">
        <v>40339</v>
      </c>
      <c r="BT54" s="317">
        <v>2</v>
      </c>
      <c r="BU54" s="317">
        <v>8</v>
      </c>
      <c r="BV54" s="317">
        <v>1</v>
      </c>
      <c r="BW54" s="317">
        <v>7</v>
      </c>
      <c r="BX54" s="317">
        <v>0</v>
      </c>
      <c r="BZ54" s="316">
        <v>40703</v>
      </c>
      <c r="CA54" s="317">
        <v>2</v>
      </c>
      <c r="CB54" s="317">
        <v>0</v>
      </c>
      <c r="CC54" s="317" t="s">
        <v>3</v>
      </c>
      <c r="CD54" s="317">
        <v>0</v>
      </c>
      <c r="CE54" s="317">
        <v>0</v>
      </c>
      <c r="CG54" s="316">
        <v>41067</v>
      </c>
      <c r="CH54" s="317">
        <v>2</v>
      </c>
      <c r="CI54" s="317">
        <v>4</v>
      </c>
      <c r="CJ54" s="317">
        <v>1</v>
      </c>
      <c r="CK54" s="317">
        <v>3</v>
      </c>
      <c r="CL54" s="317">
        <v>0</v>
      </c>
      <c r="CM54" s="317">
        <v>0</v>
      </c>
      <c r="CO54" s="316">
        <v>41432</v>
      </c>
      <c r="CP54" s="317">
        <v>2</v>
      </c>
      <c r="CQ54" s="317">
        <v>6</v>
      </c>
      <c r="CR54" s="317" t="s">
        <v>3</v>
      </c>
      <c r="CS54" s="317">
        <v>6</v>
      </c>
      <c r="CT54" s="317">
        <v>0</v>
      </c>
      <c r="CU54" s="317">
        <v>0</v>
      </c>
      <c r="CW54" s="316">
        <v>41796</v>
      </c>
      <c r="CX54" s="317">
        <v>2</v>
      </c>
      <c r="CY54" s="317">
        <v>4</v>
      </c>
      <c r="CZ54" s="317">
        <v>1</v>
      </c>
      <c r="DA54" s="317">
        <v>3</v>
      </c>
      <c r="DB54" s="317">
        <v>0</v>
      </c>
      <c r="DC54" s="317">
        <v>0</v>
      </c>
      <c r="DE54" s="316">
        <v>42160</v>
      </c>
      <c r="DF54" s="317">
        <v>2</v>
      </c>
      <c r="DG54" s="317">
        <v>1</v>
      </c>
      <c r="DH54" s="317" t="s">
        <v>3</v>
      </c>
      <c r="DI54" s="317">
        <v>1</v>
      </c>
      <c r="DJ54" s="317">
        <v>0</v>
      </c>
      <c r="DK54" s="317">
        <v>0</v>
      </c>
      <c r="DM54" s="316">
        <v>42530</v>
      </c>
      <c r="DN54" s="317">
        <v>2</v>
      </c>
      <c r="DO54" s="317">
        <v>1</v>
      </c>
      <c r="DP54" s="317" t="s">
        <v>3</v>
      </c>
      <c r="DQ54" s="317" t="s">
        <v>3</v>
      </c>
      <c r="DR54" s="317">
        <v>0</v>
      </c>
      <c r="DS54" s="317">
        <v>1</v>
      </c>
      <c r="DU54" s="968">
        <v>42894</v>
      </c>
      <c r="DV54" s="969">
        <v>2</v>
      </c>
      <c r="DW54" s="969">
        <v>1</v>
      </c>
      <c r="DX54" s="969">
        <v>1</v>
      </c>
      <c r="DY54" s="969" t="s">
        <v>3</v>
      </c>
      <c r="DZ54" s="969">
        <v>0</v>
      </c>
      <c r="EA54" s="969">
        <v>0</v>
      </c>
      <c r="EC54" s="1200">
        <v>43258</v>
      </c>
      <c r="ED54" s="1201">
        <v>2</v>
      </c>
      <c r="EE54" s="1201">
        <v>3</v>
      </c>
      <c r="EF54" s="1201">
        <v>3</v>
      </c>
      <c r="EG54" s="1201" t="s">
        <v>3</v>
      </c>
      <c r="EH54" s="1201">
        <v>0</v>
      </c>
      <c r="EI54" s="1201">
        <v>0</v>
      </c>
      <c r="EK54" s="1331">
        <v>43622</v>
      </c>
      <c r="EL54" s="1332">
        <v>2</v>
      </c>
      <c r="EM54" s="1332">
        <v>9</v>
      </c>
      <c r="EN54" s="1332">
        <v>4</v>
      </c>
      <c r="EO54" s="1332">
        <v>5</v>
      </c>
      <c r="EP54" s="1332">
        <v>0</v>
      </c>
      <c r="EQ54" s="1332">
        <v>0</v>
      </c>
      <c r="ES54" s="1825">
        <v>43993</v>
      </c>
      <c r="ET54" s="1826">
        <v>2</v>
      </c>
      <c r="EU54" s="1826">
        <v>7</v>
      </c>
      <c r="EV54" s="1826">
        <v>6</v>
      </c>
      <c r="EW54" s="1826" t="s">
        <v>3</v>
      </c>
      <c r="EX54" s="1826">
        <v>0</v>
      </c>
      <c r="EY54" s="1826">
        <v>1</v>
      </c>
    </row>
    <row r="55" spans="29:155" x14ac:dyDescent="0.25">
      <c r="AC55" s="143">
        <v>37798</v>
      </c>
      <c r="AD55" s="101">
        <v>1</v>
      </c>
      <c r="AE55" s="401">
        <v>64</v>
      </c>
      <c r="AF55" s="401"/>
      <c r="AG55" s="158">
        <v>38156</v>
      </c>
      <c r="AH55" s="159">
        <v>1</v>
      </c>
      <c r="AI55" s="159">
        <f t="shared" si="5"/>
        <v>11</v>
      </c>
      <c r="AJ55" s="159">
        <v>10</v>
      </c>
      <c r="AK55" s="159">
        <v>1</v>
      </c>
      <c r="AL55" s="159"/>
      <c r="AM55" s="348">
        <v>38508</v>
      </c>
      <c r="AN55" s="349">
        <v>2</v>
      </c>
      <c r="AO55" s="349">
        <v>28</v>
      </c>
      <c r="AQ55" s="97">
        <v>38876</v>
      </c>
      <c r="AR55" s="98">
        <v>1</v>
      </c>
      <c r="AS55" s="98">
        <v>37</v>
      </c>
      <c r="AT55" s="98">
        <v>4</v>
      </c>
      <c r="AU55" s="98">
        <v>33</v>
      </c>
      <c r="AV55" s="98">
        <v>0</v>
      </c>
      <c r="AX55" s="316">
        <v>39241</v>
      </c>
      <c r="AY55" s="317">
        <v>1</v>
      </c>
      <c r="AZ55" s="317">
        <v>8</v>
      </c>
      <c r="BA55" s="317">
        <v>1</v>
      </c>
      <c r="BB55" s="317">
        <v>7</v>
      </c>
      <c r="BC55" s="317">
        <v>0</v>
      </c>
      <c r="BE55" s="316">
        <v>39606</v>
      </c>
      <c r="BF55" s="317">
        <v>3</v>
      </c>
      <c r="BG55" s="317">
        <v>3</v>
      </c>
      <c r="BH55" s="317" t="s">
        <v>3</v>
      </c>
      <c r="BI55" s="317">
        <v>3</v>
      </c>
      <c r="BJ55" s="317">
        <v>0</v>
      </c>
      <c r="BL55" s="316">
        <v>39975</v>
      </c>
      <c r="BM55" s="317">
        <v>1</v>
      </c>
      <c r="BN55" s="317">
        <v>9</v>
      </c>
      <c r="BO55" s="317">
        <v>1</v>
      </c>
      <c r="BP55" s="317">
        <v>8</v>
      </c>
      <c r="BQ55" s="317">
        <v>0</v>
      </c>
      <c r="BR55" s="98"/>
      <c r="BS55" s="316">
        <v>40339</v>
      </c>
      <c r="BT55" s="317">
        <v>1</v>
      </c>
      <c r="BU55" s="317">
        <v>5</v>
      </c>
      <c r="BV55" s="317" t="s">
        <v>3</v>
      </c>
      <c r="BW55" s="317">
        <v>5</v>
      </c>
      <c r="BX55" s="317">
        <v>0</v>
      </c>
      <c r="BZ55" s="316">
        <v>40703</v>
      </c>
      <c r="CA55" s="317">
        <v>1</v>
      </c>
      <c r="CB55" s="317">
        <v>0</v>
      </c>
      <c r="CC55" s="317" t="s">
        <v>3</v>
      </c>
      <c r="CD55" s="317">
        <v>0</v>
      </c>
      <c r="CE55" s="317">
        <v>0</v>
      </c>
      <c r="CG55" s="316">
        <v>41067</v>
      </c>
      <c r="CH55" s="317">
        <v>1</v>
      </c>
      <c r="CI55" s="317">
        <v>6</v>
      </c>
      <c r="CJ55" s="317">
        <v>2</v>
      </c>
      <c r="CK55" s="317">
        <v>4</v>
      </c>
      <c r="CL55" s="317">
        <v>0</v>
      </c>
      <c r="CM55" s="317">
        <v>0</v>
      </c>
      <c r="CO55" s="316">
        <v>41432</v>
      </c>
      <c r="CP55" s="317">
        <v>1</v>
      </c>
      <c r="CQ55" s="317">
        <v>3</v>
      </c>
      <c r="CR55" s="317">
        <v>1</v>
      </c>
      <c r="CS55" s="317">
        <v>2</v>
      </c>
      <c r="CT55" s="317">
        <v>0</v>
      </c>
      <c r="CU55" s="317">
        <v>0</v>
      </c>
      <c r="CW55" s="316">
        <v>41796</v>
      </c>
      <c r="CX55" s="317">
        <v>1</v>
      </c>
      <c r="CY55" s="317">
        <v>4</v>
      </c>
      <c r="CZ55" s="317" t="s">
        <v>3</v>
      </c>
      <c r="DA55" s="317">
        <v>4</v>
      </c>
      <c r="DB55" s="317">
        <v>0</v>
      </c>
      <c r="DC55" s="317">
        <v>0</v>
      </c>
      <c r="DE55" s="316">
        <v>42160</v>
      </c>
      <c r="DF55" s="317">
        <v>1</v>
      </c>
      <c r="DG55" s="317">
        <v>3</v>
      </c>
      <c r="DH55" s="317" t="s">
        <v>3</v>
      </c>
      <c r="DI55" s="317">
        <v>2</v>
      </c>
      <c r="DJ55" s="317">
        <v>0</v>
      </c>
      <c r="DK55" s="317">
        <v>1</v>
      </c>
      <c r="DM55" s="316">
        <v>42530</v>
      </c>
      <c r="DN55" s="317">
        <v>1</v>
      </c>
      <c r="DO55" s="317">
        <v>3</v>
      </c>
      <c r="DP55" s="317" t="s">
        <v>3</v>
      </c>
      <c r="DQ55" s="317">
        <v>3</v>
      </c>
      <c r="DR55" s="317">
        <v>0</v>
      </c>
      <c r="DS55" s="317">
        <v>0</v>
      </c>
      <c r="DU55" s="968">
        <v>42894</v>
      </c>
      <c r="DV55" s="969">
        <v>1</v>
      </c>
      <c r="DW55" s="969">
        <v>1</v>
      </c>
      <c r="DX55" s="969" t="s">
        <v>3</v>
      </c>
      <c r="DY55" s="969" t="s">
        <v>3</v>
      </c>
      <c r="DZ55" s="969">
        <v>1</v>
      </c>
      <c r="EA55" s="969">
        <v>0</v>
      </c>
      <c r="EC55" s="1200">
        <v>43258</v>
      </c>
      <c r="ED55" s="1201">
        <v>1</v>
      </c>
      <c r="EE55" s="1201">
        <v>1</v>
      </c>
      <c r="EF55" s="1201">
        <v>1</v>
      </c>
      <c r="EG55" s="1201" t="s">
        <v>3</v>
      </c>
      <c r="EH55" s="1201">
        <v>0</v>
      </c>
      <c r="EI55" s="1201">
        <v>0</v>
      </c>
      <c r="EK55" s="1331">
        <v>43622</v>
      </c>
      <c r="EL55" s="1332">
        <v>1</v>
      </c>
      <c r="EM55" s="1332">
        <v>10</v>
      </c>
      <c r="EN55" s="1332">
        <v>2</v>
      </c>
      <c r="EO55" s="1332">
        <v>7</v>
      </c>
      <c r="EP55" s="1332">
        <v>1</v>
      </c>
      <c r="EQ55" s="1332">
        <v>0</v>
      </c>
      <c r="ES55" s="1825">
        <v>43993</v>
      </c>
      <c r="ET55" s="1826">
        <v>1</v>
      </c>
      <c r="EU55" s="1826">
        <v>13</v>
      </c>
      <c r="EV55" s="1826">
        <v>8</v>
      </c>
      <c r="EW55" s="1826">
        <v>4</v>
      </c>
      <c r="EX55" s="1826">
        <v>1</v>
      </c>
      <c r="EY55" s="1826">
        <v>0</v>
      </c>
    </row>
    <row r="56" spans="29:155" x14ac:dyDescent="0.25">
      <c r="AC56" s="143">
        <v>37798</v>
      </c>
      <c r="AD56" s="101">
        <v>2</v>
      </c>
      <c r="AE56" s="401">
        <v>97</v>
      </c>
      <c r="AF56" s="401"/>
      <c r="AG56" s="158">
        <v>38156</v>
      </c>
      <c r="AH56" s="159">
        <v>2</v>
      </c>
      <c r="AI56" s="159">
        <f t="shared" si="5"/>
        <v>29</v>
      </c>
      <c r="AJ56" s="159">
        <v>27</v>
      </c>
      <c r="AK56" s="159">
        <v>2</v>
      </c>
      <c r="AL56" s="159"/>
      <c r="AM56" s="348">
        <v>38508</v>
      </c>
      <c r="AN56" s="349">
        <v>1</v>
      </c>
      <c r="AO56" s="349">
        <v>19</v>
      </c>
      <c r="AQ56" s="97">
        <v>38877</v>
      </c>
      <c r="AR56" s="98">
        <v>4</v>
      </c>
      <c r="AS56" s="98">
        <v>7</v>
      </c>
      <c r="AT56" s="98">
        <v>2</v>
      </c>
      <c r="AU56" s="98">
        <v>5</v>
      </c>
      <c r="AV56" s="98">
        <v>0</v>
      </c>
      <c r="AX56" s="316">
        <v>39242</v>
      </c>
      <c r="AY56" s="317">
        <v>4</v>
      </c>
      <c r="AZ56" s="317">
        <v>2</v>
      </c>
      <c r="BA56" s="317" t="s">
        <v>3</v>
      </c>
      <c r="BB56" s="317">
        <v>2</v>
      </c>
      <c r="BC56" s="317">
        <v>0</v>
      </c>
      <c r="BE56" s="316">
        <v>39607</v>
      </c>
      <c r="BF56" s="317">
        <v>2</v>
      </c>
      <c r="BG56" s="317">
        <v>17</v>
      </c>
      <c r="BH56" s="317" t="s">
        <v>3</v>
      </c>
      <c r="BI56" s="317">
        <v>17</v>
      </c>
      <c r="BJ56" s="317">
        <v>0</v>
      </c>
      <c r="BL56" s="316">
        <v>39976</v>
      </c>
      <c r="BM56" s="317">
        <v>4</v>
      </c>
      <c r="BN56" s="317">
        <v>0</v>
      </c>
      <c r="BO56" s="317" t="s">
        <v>3</v>
      </c>
      <c r="BP56" s="317">
        <v>0</v>
      </c>
      <c r="BQ56" s="317">
        <v>0</v>
      </c>
      <c r="BR56" s="98"/>
      <c r="BS56" s="316">
        <v>40340</v>
      </c>
      <c r="BT56" s="317">
        <v>4</v>
      </c>
      <c r="BU56" s="317">
        <v>2</v>
      </c>
      <c r="BV56" s="317" t="s">
        <v>3</v>
      </c>
      <c r="BW56" s="317">
        <v>2</v>
      </c>
      <c r="BX56" s="317">
        <v>0</v>
      </c>
      <c r="BZ56" s="316">
        <v>40704</v>
      </c>
      <c r="CA56" s="317">
        <v>4</v>
      </c>
      <c r="CB56" s="317">
        <v>0</v>
      </c>
      <c r="CC56" s="317" t="s">
        <v>3</v>
      </c>
      <c r="CD56" s="317">
        <v>0</v>
      </c>
      <c r="CE56" s="317">
        <v>0</v>
      </c>
      <c r="CG56" s="316">
        <v>41068</v>
      </c>
      <c r="CH56" s="317">
        <v>4</v>
      </c>
      <c r="CI56" s="317">
        <v>0</v>
      </c>
      <c r="CJ56" s="317" t="s">
        <v>3</v>
      </c>
      <c r="CK56" s="317" t="s">
        <v>3</v>
      </c>
      <c r="CL56" s="317">
        <v>0</v>
      </c>
      <c r="CM56" s="317">
        <v>0</v>
      </c>
      <c r="CO56" s="316">
        <v>41433</v>
      </c>
      <c r="CP56" s="317">
        <v>4</v>
      </c>
      <c r="CQ56" s="317">
        <v>0</v>
      </c>
      <c r="CR56" s="317" t="s">
        <v>3</v>
      </c>
      <c r="CS56" s="317" t="s">
        <v>3</v>
      </c>
      <c r="CT56" s="317">
        <v>0</v>
      </c>
      <c r="CU56" s="317">
        <v>0</v>
      </c>
      <c r="CW56" s="316">
        <v>41797</v>
      </c>
      <c r="CX56" s="317">
        <v>4</v>
      </c>
      <c r="CY56" s="317">
        <v>3</v>
      </c>
      <c r="CZ56" s="317">
        <v>1</v>
      </c>
      <c r="DA56" s="317">
        <v>2</v>
      </c>
      <c r="DB56" s="317">
        <v>0</v>
      </c>
      <c r="DC56" s="317">
        <v>0</v>
      </c>
      <c r="DE56" s="316">
        <v>42161</v>
      </c>
      <c r="DF56" s="317">
        <v>4</v>
      </c>
      <c r="DG56" s="317">
        <v>0</v>
      </c>
      <c r="DH56" s="317" t="s">
        <v>3</v>
      </c>
      <c r="DI56" s="317" t="s">
        <v>3</v>
      </c>
      <c r="DJ56" s="317">
        <v>0</v>
      </c>
      <c r="DK56" s="317">
        <v>0</v>
      </c>
      <c r="DM56" s="316">
        <v>42531</v>
      </c>
      <c r="DN56" s="317">
        <v>4</v>
      </c>
      <c r="DO56" s="317">
        <v>1</v>
      </c>
      <c r="DP56" s="317" t="s">
        <v>3</v>
      </c>
      <c r="DQ56" s="317">
        <v>1</v>
      </c>
      <c r="DR56" s="317">
        <v>0</v>
      </c>
      <c r="DS56" s="317">
        <v>0</v>
      </c>
      <c r="DU56" s="968">
        <v>42895</v>
      </c>
      <c r="DV56" s="969">
        <v>4</v>
      </c>
      <c r="DW56" s="969">
        <v>0</v>
      </c>
      <c r="DX56" s="969" t="s">
        <v>3</v>
      </c>
      <c r="DY56" s="969" t="s">
        <v>3</v>
      </c>
      <c r="DZ56" s="969">
        <v>0</v>
      </c>
      <c r="EA56" s="969">
        <v>0</v>
      </c>
      <c r="EC56" s="1200">
        <v>43259</v>
      </c>
      <c r="ED56" s="1201">
        <v>4</v>
      </c>
      <c r="EE56" s="1201">
        <v>0</v>
      </c>
      <c r="EF56" s="1201" t="s">
        <v>3</v>
      </c>
      <c r="EG56" s="1201" t="s">
        <v>3</v>
      </c>
      <c r="EH56" s="1201">
        <v>0</v>
      </c>
      <c r="EI56" s="1201">
        <v>0</v>
      </c>
      <c r="EK56" s="1331">
        <v>43623</v>
      </c>
      <c r="EL56" s="1332">
        <v>4</v>
      </c>
      <c r="EM56" s="1332">
        <v>2</v>
      </c>
      <c r="EN56" s="1332">
        <v>1</v>
      </c>
      <c r="EO56" s="1332">
        <v>1</v>
      </c>
      <c r="EP56" s="1332">
        <v>0</v>
      </c>
      <c r="EQ56" s="1332">
        <v>0</v>
      </c>
      <c r="ES56" s="1825">
        <v>43994</v>
      </c>
      <c r="ET56" s="1826">
        <v>4</v>
      </c>
      <c r="EU56" s="1826">
        <v>4</v>
      </c>
      <c r="EV56" s="1826">
        <v>3</v>
      </c>
      <c r="EW56" s="1826">
        <v>1</v>
      </c>
      <c r="EX56" s="1826">
        <v>0</v>
      </c>
      <c r="EY56" s="1826">
        <v>0</v>
      </c>
    </row>
    <row r="57" spans="29:155" x14ac:dyDescent="0.25">
      <c r="AC57" s="143">
        <v>37799</v>
      </c>
      <c r="AD57" s="101">
        <v>3</v>
      </c>
      <c r="AE57" s="401">
        <v>52</v>
      </c>
      <c r="AF57" s="401"/>
      <c r="AG57" s="158">
        <v>38157</v>
      </c>
      <c r="AH57" s="159">
        <v>4</v>
      </c>
      <c r="AI57" s="159">
        <f t="shared" si="5"/>
        <v>9</v>
      </c>
      <c r="AJ57" s="159">
        <v>9</v>
      </c>
      <c r="AK57" s="159"/>
      <c r="AL57" s="159"/>
      <c r="AM57" s="348">
        <v>38509</v>
      </c>
      <c r="AN57" s="349">
        <v>4</v>
      </c>
      <c r="AO57" s="349">
        <v>5</v>
      </c>
      <c r="AQ57" s="97">
        <v>38878</v>
      </c>
      <c r="AR57" s="98">
        <v>3</v>
      </c>
      <c r="AS57" s="98">
        <v>40</v>
      </c>
      <c r="AT57" s="98">
        <v>7</v>
      </c>
      <c r="AU57" s="98">
        <v>33</v>
      </c>
      <c r="AV57" s="98">
        <v>0</v>
      </c>
      <c r="AX57" s="316">
        <v>39243</v>
      </c>
      <c r="AY57" s="317">
        <v>3</v>
      </c>
      <c r="AZ57" s="317">
        <v>7</v>
      </c>
      <c r="BA57" s="317" t="s">
        <v>3</v>
      </c>
      <c r="BB57" s="317">
        <v>6</v>
      </c>
      <c r="BC57" s="317">
        <v>1</v>
      </c>
      <c r="BE57" s="316">
        <v>39607</v>
      </c>
      <c r="BF57" s="317">
        <v>1</v>
      </c>
      <c r="BG57" s="317">
        <v>4</v>
      </c>
      <c r="BH57" s="317">
        <v>1</v>
      </c>
      <c r="BI57" s="317">
        <v>2</v>
      </c>
      <c r="BJ57" s="317">
        <v>1</v>
      </c>
      <c r="BL57" s="316">
        <v>39977</v>
      </c>
      <c r="BM57" s="317">
        <v>3</v>
      </c>
      <c r="BN57" s="317">
        <v>14</v>
      </c>
      <c r="BO57" s="317">
        <v>2</v>
      </c>
      <c r="BP57" s="317">
        <v>11</v>
      </c>
      <c r="BQ57" s="317">
        <v>1</v>
      </c>
      <c r="BR57" s="98"/>
      <c r="BS57" s="316">
        <v>40341</v>
      </c>
      <c r="BT57" s="317">
        <v>3</v>
      </c>
      <c r="BU57" s="317">
        <v>10</v>
      </c>
      <c r="BV57" s="317">
        <v>1</v>
      </c>
      <c r="BW57" s="317">
        <v>9</v>
      </c>
      <c r="BX57" s="317">
        <v>0</v>
      </c>
      <c r="BZ57" s="316">
        <v>40705</v>
      </c>
      <c r="CA57" s="317">
        <v>3</v>
      </c>
      <c r="CB57" s="317">
        <v>1</v>
      </c>
      <c r="CC57" s="317" t="s">
        <v>3</v>
      </c>
      <c r="CD57" s="317">
        <v>1</v>
      </c>
      <c r="CE57" s="317">
        <v>0</v>
      </c>
      <c r="CG57" s="316">
        <v>41069</v>
      </c>
      <c r="CH57" s="317">
        <v>3</v>
      </c>
      <c r="CI57" s="317">
        <v>1</v>
      </c>
      <c r="CJ57" s="317" t="s">
        <v>3</v>
      </c>
      <c r="CK57" s="317">
        <v>1</v>
      </c>
      <c r="CL57" s="317">
        <v>0</v>
      </c>
      <c r="CM57" s="317">
        <v>0</v>
      </c>
      <c r="CO57" s="316">
        <v>41434</v>
      </c>
      <c r="CP57" s="317">
        <v>3</v>
      </c>
      <c r="CQ57" s="317">
        <v>2</v>
      </c>
      <c r="CR57" s="317" t="s">
        <v>3</v>
      </c>
      <c r="CS57" s="317">
        <v>1</v>
      </c>
      <c r="CT57" s="317">
        <v>1</v>
      </c>
      <c r="CU57" s="317">
        <v>0</v>
      </c>
      <c r="CW57" s="316">
        <v>41798</v>
      </c>
      <c r="CX57" s="317">
        <v>3</v>
      </c>
      <c r="CY57" s="317">
        <v>1</v>
      </c>
      <c r="CZ57" s="317" t="s">
        <v>3</v>
      </c>
      <c r="DA57" s="317">
        <v>1</v>
      </c>
      <c r="DB57" s="317">
        <v>0</v>
      </c>
      <c r="DC57" s="317">
        <v>0</v>
      </c>
      <c r="DE57" s="316">
        <v>42162</v>
      </c>
      <c r="DF57" s="317">
        <v>3</v>
      </c>
      <c r="DG57" s="317">
        <v>1</v>
      </c>
      <c r="DH57" s="317" t="s">
        <v>3</v>
      </c>
      <c r="DI57" s="317">
        <v>1</v>
      </c>
      <c r="DJ57" s="317">
        <v>0</v>
      </c>
      <c r="DK57" s="317">
        <v>0</v>
      </c>
      <c r="DM57" s="316">
        <v>42532</v>
      </c>
      <c r="DN57" s="317">
        <v>3</v>
      </c>
      <c r="DO57" s="317">
        <v>1</v>
      </c>
      <c r="DP57" s="317" t="s">
        <v>3</v>
      </c>
      <c r="DQ57" s="317">
        <v>1</v>
      </c>
      <c r="DR57" s="317">
        <v>0</v>
      </c>
      <c r="DS57" s="317">
        <v>0</v>
      </c>
      <c r="DU57" s="968">
        <v>42896</v>
      </c>
      <c r="DV57" s="969">
        <v>3</v>
      </c>
      <c r="DW57" s="969">
        <v>2</v>
      </c>
      <c r="DX57" s="969">
        <v>2</v>
      </c>
      <c r="DY57" s="969" t="s">
        <v>3</v>
      </c>
      <c r="DZ57" s="969">
        <v>0</v>
      </c>
      <c r="EA57" s="969">
        <v>0</v>
      </c>
      <c r="EC57" s="1200">
        <v>43260</v>
      </c>
      <c r="ED57" s="1201">
        <v>3</v>
      </c>
      <c r="EE57" s="1201">
        <v>0</v>
      </c>
      <c r="EF57" s="1201" t="s">
        <v>3</v>
      </c>
      <c r="EG57" s="1201" t="s">
        <v>3</v>
      </c>
      <c r="EH57" s="1201">
        <v>0</v>
      </c>
      <c r="EI57" s="1201">
        <v>0</v>
      </c>
      <c r="EK57" s="1331">
        <v>43624</v>
      </c>
      <c r="EL57" s="1332">
        <v>3</v>
      </c>
      <c r="EM57" s="1332">
        <v>7</v>
      </c>
      <c r="EN57" s="1332">
        <v>5</v>
      </c>
      <c r="EO57" s="1332">
        <v>2</v>
      </c>
      <c r="EP57" s="1332">
        <v>0</v>
      </c>
      <c r="EQ57" s="1332">
        <v>0</v>
      </c>
      <c r="ES57" s="1825">
        <v>43995</v>
      </c>
      <c r="ET57" s="1826">
        <v>3</v>
      </c>
      <c r="EU57" s="1826">
        <v>11</v>
      </c>
      <c r="EV57" s="1826">
        <v>7</v>
      </c>
      <c r="EW57" s="1826">
        <v>3</v>
      </c>
      <c r="EX57" s="1826">
        <v>0</v>
      </c>
      <c r="EY57" s="1826">
        <v>1</v>
      </c>
    </row>
    <row r="58" spans="29:155" x14ac:dyDescent="0.25">
      <c r="AC58" s="143">
        <v>37801</v>
      </c>
      <c r="AD58" s="101">
        <v>1</v>
      </c>
      <c r="AE58" s="401">
        <v>71</v>
      </c>
      <c r="AF58" s="401"/>
      <c r="AG58" s="158">
        <v>38158</v>
      </c>
      <c r="AH58" s="159">
        <v>3</v>
      </c>
      <c r="AI58" s="159">
        <f t="shared" si="5"/>
        <v>26</v>
      </c>
      <c r="AJ58" s="159">
        <v>25</v>
      </c>
      <c r="AK58" s="159">
        <v>1</v>
      </c>
      <c r="AL58" s="159"/>
      <c r="AM58" s="348">
        <v>38510</v>
      </c>
      <c r="AN58" s="349">
        <v>3</v>
      </c>
      <c r="AO58" s="349">
        <v>20</v>
      </c>
      <c r="AQ58" s="97">
        <v>38879</v>
      </c>
      <c r="AR58" s="98">
        <v>2</v>
      </c>
      <c r="AS58" s="98">
        <v>85</v>
      </c>
      <c r="AT58" s="98">
        <v>12</v>
      </c>
      <c r="AU58" s="98">
        <v>73</v>
      </c>
      <c r="AV58" s="98">
        <v>0</v>
      </c>
      <c r="AX58" s="316">
        <v>39244</v>
      </c>
      <c r="AY58" s="317">
        <v>2</v>
      </c>
      <c r="AZ58" s="317">
        <v>8</v>
      </c>
      <c r="BA58" s="317" t="s">
        <v>3</v>
      </c>
      <c r="BB58" s="317">
        <v>8</v>
      </c>
      <c r="BC58" s="317">
        <v>0</v>
      </c>
      <c r="BE58" s="316">
        <v>39608</v>
      </c>
      <c r="BF58" s="317">
        <v>4</v>
      </c>
      <c r="BG58" s="317">
        <v>1</v>
      </c>
      <c r="BH58" s="317" t="s">
        <v>3</v>
      </c>
      <c r="BI58" s="317">
        <v>1</v>
      </c>
      <c r="BJ58" s="317">
        <v>0</v>
      </c>
      <c r="BL58" s="316">
        <v>39978</v>
      </c>
      <c r="BM58" s="317">
        <v>2</v>
      </c>
      <c r="BN58" s="317">
        <v>22</v>
      </c>
      <c r="BO58" s="317" t="s">
        <v>3</v>
      </c>
      <c r="BP58" s="317">
        <v>22</v>
      </c>
      <c r="BQ58" s="317">
        <v>0</v>
      </c>
      <c r="BR58" s="98"/>
      <c r="BS58" s="316">
        <v>40342</v>
      </c>
      <c r="BT58" s="317">
        <v>2</v>
      </c>
      <c r="BU58" s="317">
        <v>12</v>
      </c>
      <c r="BV58" s="317">
        <v>1</v>
      </c>
      <c r="BW58" s="317">
        <v>10</v>
      </c>
      <c r="BX58" s="317">
        <v>1</v>
      </c>
      <c r="BZ58" s="316">
        <v>40706</v>
      </c>
      <c r="CA58" s="317">
        <v>2</v>
      </c>
      <c r="CB58" s="317">
        <v>1</v>
      </c>
      <c r="CC58" s="317" t="s">
        <v>3</v>
      </c>
      <c r="CD58" s="317">
        <v>1</v>
      </c>
      <c r="CE58" s="317">
        <v>0</v>
      </c>
      <c r="CG58" s="316">
        <v>41070</v>
      </c>
      <c r="CH58" s="317">
        <v>2</v>
      </c>
      <c r="CI58" s="317">
        <v>2</v>
      </c>
      <c r="CJ58" s="317" t="s">
        <v>3</v>
      </c>
      <c r="CK58" s="317" t="s">
        <v>3</v>
      </c>
      <c r="CL58" s="317">
        <v>1</v>
      </c>
      <c r="CM58" s="317">
        <v>1</v>
      </c>
      <c r="CO58" s="316">
        <v>41435</v>
      </c>
      <c r="CP58" s="317">
        <v>2</v>
      </c>
      <c r="CQ58" s="317">
        <v>2</v>
      </c>
      <c r="CR58" s="317" t="s">
        <v>3</v>
      </c>
      <c r="CS58" s="317">
        <v>2</v>
      </c>
      <c r="CT58" s="317">
        <v>0</v>
      </c>
      <c r="CU58" s="317">
        <v>0</v>
      </c>
      <c r="CW58" s="316">
        <v>41799</v>
      </c>
      <c r="CX58" s="317">
        <v>2</v>
      </c>
      <c r="CY58" s="317">
        <v>7</v>
      </c>
      <c r="CZ58" s="317">
        <v>4</v>
      </c>
      <c r="DA58" s="317">
        <v>3</v>
      </c>
      <c r="DB58" s="317">
        <v>0</v>
      </c>
      <c r="DC58" s="317">
        <v>0</v>
      </c>
      <c r="DE58" s="316">
        <v>42163</v>
      </c>
      <c r="DF58" s="317">
        <v>2</v>
      </c>
      <c r="DG58" s="317">
        <v>3</v>
      </c>
      <c r="DH58" s="317" t="s">
        <v>3</v>
      </c>
      <c r="DI58" s="317">
        <v>2</v>
      </c>
      <c r="DJ58" s="317">
        <v>0</v>
      </c>
      <c r="DK58" s="317">
        <v>1</v>
      </c>
      <c r="DM58" s="316">
        <v>42533</v>
      </c>
      <c r="DN58" s="317">
        <v>2</v>
      </c>
      <c r="DO58" s="317">
        <v>3</v>
      </c>
      <c r="DP58" s="317">
        <v>1</v>
      </c>
      <c r="DQ58" s="317">
        <v>2</v>
      </c>
      <c r="DR58" s="317">
        <v>0</v>
      </c>
      <c r="DS58" s="317">
        <v>0</v>
      </c>
      <c r="DU58" s="968">
        <v>42897</v>
      </c>
      <c r="DV58" s="969">
        <v>2</v>
      </c>
      <c r="DW58" s="969">
        <v>0</v>
      </c>
      <c r="DX58" s="969" t="s">
        <v>3</v>
      </c>
      <c r="DY58" s="969" t="s">
        <v>3</v>
      </c>
      <c r="DZ58" s="969">
        <v>0</v>
      </c>
      <c r="EA58" s="969">
        <v>0</v>
      </c>
      <c r="EC58" s="1200">
        <v>43261</v>
      </c>
      <c r="ED58" s="1201">
        <v>2</v>
      </c>
      <c r="EE58" s="1201">
        <v>6</v>
      </c>
      <c r="EF58" s="1201">
        <v>5</v>
      </c>
      <c r="EG58" s="1201">
        <v>1</v>
      </c>
      <c r="EH58" s="1201">
        <v>0</v>
      </c>
      <c r="EI58" s="1201">
        <v>0</v>
      </c>
      <c r="EK58" s="1331">
        <v>43625</v>
      </c>
      <c r="EL58" s="1332">
        <v>2</v>
      </c>
      <c r="EM58" s="1332">
        <v>16</v>
      </c>
      <c r="EN58" s="1332">
        <v>8</v>
      </c>
      <c r="EO58" s="1332">
        <v>7</v>
      </c>
      <c r="EP58" s="1332">
        <v>1</v>
      </c>
      <c r="EQ58" s="1332">
        <v>0</v>
      </c>
      <c r="ES58" s="1825">
        <v>43996</v>
      </c>
      <c r="ET58" s="1826">
        <v>2</v>
      </c>
      <c r="EU58" s="1826">
        <v>16</v>
      </c>
      <c r="EV58" s="1826">
        <v>12</v>
      </c>
      <c r="EW58" s="1826">
        <v>4</v>
      </c>
      <c r="EX58" s="1826">
        <v>0</v>
      </c>
      <c r="EY58" s="1826">
        <v>0</v>
      </c>
    </row>
    <row r="59" spans="29:155" x14ac:dyDescent="0.25">
      <c r="AC59" s="143">
        <v>37801</v>
      </c>
      <c r="AD59" s="101">
        <v>2</v>
      </c>
      <c r="AE59" s="401">
        <v>124</v>
      </c>
      <c r="AF59" s="401"/>
      <c r="AG59" s="158">
        <v>38159</v>
      </c>
      <c r="AH59" s="159">
        <v>1</v>
      </c>
      <c r="AI59" s="159">
        <f t="shared" si="5"/>
        <v>11</v>
      </c>
      <c r="AJ59" s="159">
        <v>11</v>
      </c>
      <c r="AK59" s="159"/>
      <c r="AL59" s="159"/>
      <c r="AM59" s="348">
        <v>38511</v>
      </c>
      <c r="AN59" s="349">
        <v>2</v>
      </c>
      <c r="AO59" s="349">
        <v>34</v>
      </c>
      <c r="AQ59" s="97">
        <v>38879</v>
      </c>
      <c r="AR59" s="98">
        <v>1</v>
      </c>
      <c r="AS59" s="98">
        <v>34</v>
      </c>
      <c r="AT59" s="98">
        <v>2</v>
      </c>
      <c r="AU59" s="98">
        <v>32</v>
      </c>
      <c r="AV59" s="98">
        <v>0</v>
      </c>
      <c r="AX59" s="316">
        <v>39244</v>
      </c>
      <c r="AY59" s="317">
        <v>1</v>
      </c>
      <c r="AZ59" s="317">
        <v>9</v>
      </c>
      <c r="BA59" s="317">
        <v>2</v>
      </c>
      <c r="BB59" s="317">
        <v>7</v>
      </c>
      <c r="BC59" s="317">
        <v>0</v>
      </c>
      <c r="BE59" s="316">
        <v>39609</v>
      </c>
      <c r="BF59" s="317">
        <v>3</v>
      </c>
      <c r="BG59" s="317">
        <v>5</v>
      </c>
      <c r="BH59" s="317" t="s">
        <v>3</v>
      </c>
      <c r="BI59" s="317">
        <v>4</v>
      </c>
      <c r="BJ59" s="317">
        <v>1</v>
      </c>
      <c r="BL59" s="316">
        <v>39978</v>
      </c>
      <c r="BM59" s="317">
        <v>1</v>
      </c>
      <c r="BN59" s="317">
        <v>13</v>
      </c>
      <c r="BO59" s="317" t="s">
        <v>3</v>
      </c>
      <c r="BP59" s="317">
        <v>13</v>
      </c>
      <c r="BQ59" s="317">
        <v>0</v>
      </c>
      <c r="BR59" s="98"/>
      <c r="BS59" s="316">
        <v>40342</v>
      </c>
      <c r="BT59" s="317">
        <v>1</v>
      </c>
      <c r="BU59" s="317">
        <v>12</v>
      </c>
      <c r="BV59" s="317">
        <v>2</v>
      </c>
      <c r="BW59" s="317">
        <v>10</v>
      </c>
      <c r="BX59" s="317">
        <v>0</v>
      </c>
      <c r="BZ59" s="316">
        <v>40706</v>
      </c>
      <c r="CA59" s="317">
        <v>1</v>
      </c>
      <c r="CB59" s="317">
        <v>1</v>
      </c>
      <c r="CC59" s="317" t="s">
        <v>3</v>
      </c>
      <c r="CD59" s="317">
        <v>1</v>
      </c>
      <c r="CE59" s="317">
        <v>0</v>
      </c>
      <c r="CG59" s="316">
        <v>41070</v>
      </c>
      <c r="CH59" s="317">
        <v>1</v>
      </c>
      <c r="CI59" s="317">
        <v>1</v>
      </c>
      <c r="CJ59" s="317">
        <v>1</v>
      </c>
      <c r="CK59" s="317" t="s">
        <v>3</v>
      </c>
      <c r="CL59" s="317">
        <v>0</v>
      </c>
      <c r="CM59" s="317">
        <v>0</v>
      </c>
      <c r="CO59" s="316">
        <v>41435</v>
      </c>
      <c r="CP59" s="317">
        <v>1</v>
      </c>
      <c r="CQ59" s="317">
        <v>5</v>
      </c>
      <c r="CR59" s="317" t="s">
        <v>3</v>
      </c>
      <c r="CS59" s="317">
        <v>4</v>
      </c>
      <c r="CT59" s="317">
        <v>0</v>
      </c>
      <c r="CU59" s="317">
        <v>1</v>
      </c>
      <c r="CW59" s="316">
        <v>41799</v>
      </c>
      <c r="CX59" s="317">
        <v>1</v>
      </c>
      <c r="CY59" s="317">
        <v>5</v>
      </c>
      <c r="CZ59" s="317" t="s">
        <v>3</v>
      </c>
      <c r="DA59" s="317">
        <v>5</v>
      </c>
      <c r="DB59" s="317">
        <v>0</v>
      </c>
      <c r="DC59" s="317">
        <v>0</v>
      </c>
      <c r="DE59" s="316">
        <v>42163</v>
      </c>
      <c r="DF59" s="317">
        <v>1</v>
      </c>
      <c r="DG59" s="317">
        <v>8</v>
      </c>
      <c r="DH59" s="317">
        <v>2</v>
      </c>
      <c r="DI59" s="317">
        <v>5</v>
      </c>
      <c r="DJ59" s="317">
        <v>0</v>
      </c>
      <c r="DK59" s="317">
        <v>1</v>
      </c>
      <c r="DM59" s="316">
        <v>42533</v>
      </c>
      <c r="DN59" s="317">
        <v>1</v>
      </c>
      <c r="DO59" s="317">
        <v>1</v>
      </c>
      <c r="DP59" s="317">
        <v>1</v>
      </c>
      <c r="DQ59" s="317" t="s">
        <v>3</v>
      </c>
      <c r="DR59" s="317">
        <v>0</v>
      </c>
      <c r="DS59" s="317">
        <v>0</v>
      </c>
      <c r="DU59" s="968">
        <v>42897</v>
      </c>
      <c r="DV59" s="969">
        <v>1</v>
      </c>
      <c r="DW59" s="969">
        <v>0</v>
      </c>
      <c r="DX59" s="969" t="s">
        <v>3</v>
      </c>
      <c r="DY59" s="969" t="s">
        <v>3</v>
      </c>
      <c r="DZ59" s="969">
        <v>0</v>
      </c>
      <c r="EA59" s="969">
        <v>0</v>
      </c>
      <c r="EC59" s="1200">
        <v>43261</v>
      </c>
      <c r="ED59" s="1201">
        <v>1</v>
      </c>
      <c r="EE59" s="1201">
        <v>0</v>
      </c>
      <c r="EF59" s="1201" t="s">
        <v>3</v>
      </c>
      <c r="EG59" s="1201" t="s">
        <v>3</v>
      </c>
      <c r="EH59" s="1201">
        <v>0</v>
      </c>
      <c r="EI59" s="1201">
        <v>0</v>
      </c>
      <c r="EK59" s="1331">
        <v>43625</v>
      </c>
      <c r="EL59" s="1332">
        <v>1</v>
      </c>
      <c r="EM59" s="1332">
        <v>8</v>
      </c>
      <c r="EN59" s="1332">
        <v>4</v>
      </c>
      <c r="EO59" s="1332">
        <v>4</v>
      </c>
      <c r="EP59" s="1332">
        <v>0</v>
      </c>
      <c r="EQ59" s="1332">
        <v>0</v>
      </c>
      <c r="ES59" s="1825">
        <v>43996</v>
      </c>
      <c r="ET59" s="1826">
        <v>1</v>
      </c>
      <c r="EU59" s="1826">
        <v>26</v>
      </c>
      <c r="EV59" s="1826">
        <v>7</v>
      </c>
      <c r="EW59" s="1826">
        <v>18</v>
      </c>
      <c r="EX59" s="1826">
        <v>1</v>
      </c>
      <c r="EY59" s="1826">
        <v>0</v>
      </c>
    </row>
    <row r="60" spans="29:155" x14ac:dyDescent="0.25">
      <c r="AC60" s="143">
        <v>37802</v>
      </c>
      <c r="AD60" s="101">
        <v>3</v>
      </c>
      <c r="AE60" s="401">
        <v>52</v>
      </c>
      <c r="AF60" s="401"/>
      <c r="AG60" s="158">
        <v>38159</v>
      </c>
      <c r="AH60" s="159">
        <v>2</v>
      </c>
      <c r="AI60" s="159">
        <f t="shared" si="5"/>
        <v>25</v>
      </c>
      <c r="AJ60" s="159">
        <v>24</v>
      </c>
      <c r="AK60" s="159">
        <v>1</v>
      </c>
      <c r="AL60" s="159"/>
      <c r="AM60" s="348">
        <v>38511</v>
      </c>
      <c r="AN60" s="349">
        <v>1</v>
      </c>
      <c r="AO60" s="349">
        <v>25</v>
      </c>
      <c r="AQ60" s="97">
        <v>38880</v>
      </c>
      <c r="AR60" s="98">
        <v>4</v>
      </c>
      <c r="AS60" s="98">
        <v>16</v>
      </c>
      <c r="AT60" s="98">
        <v>2</v>
      </c>
      <c r="AU60" s="98">
        <v>14</v>
      </c>
      <c r="AV60" s="98">
        <v>0</v>
      </c>
      <c r="AX60" s="316">
        <v>39245</v>
      </c>
      <c r="AY60" s="317">
        <v>4</v>
      </c>
      <c r="AZ60" s="317">
        <v>1</v>
      </c>
      <c r="BA60" s="317" t="s">
        <v>3</v>
      </c>
      <c r="BB60" s="317">
        <v>1</v>
      </c>
      <c r="BC60" s="317">
        <v>0</v>
      </c>
      <c r="BE60" s="316">
        <v>39610</v>
      </c>
      <c r="BF60" s="317">
        <v>2</v>
      </c>
      <c r="BG60" s="317">
        <v>24</v>
      </c>
      <c r="BH60" s="317">
        <v>1</v>
      </c>
      <c r="BI60" s="317">
        <v>23</v>
      </c>
      <c r="BJ60" s="317">
        <v>0</v>
      </c>
      <c r="BL60" s="316">
        <v>39979</v>
      </c>
      <c r="BM60" s="317">
        <v>4</v>
      </c>
      <c r="BN60" s="317">
        <v>6</v>
      </c>
      <c r="BO60" s="317" t="s">
        <v>3</v>
      </c>
      <c r="BP60" s="317">
        <v>6</v>
      </c>
      <c r="BQ60" s="317">
        <v>0</v>
      </c>
      <c r="BR60" s="98"/>
      <c r="BS60" s="316">
        <v>40343</v>
      </c>
      <c r="BT60" s="317">
        <v>4</v>
      </c>
      <c r="BU60" s="317">
        <v>1</v>
      </c>
      <c r="BV60" s="317" t="s">
        <v>3</v>
      </c>
      <c r="BW60" s="317">
        <v>1</v>
      </c>
      <c r="BX60" s="317">
        <v>0</v>
      </c>
      <c r="BZ60" s="316">
        <v>40707</v>
      </c>
      <c r="CA60" s="317">
        <v>4</v>
      </c>
      <c r="CB60" s="317">
        <v>0</v>
      </c>
      <c r="CC60" s="317" t="s">
        <v>3</v>
      </c>
      <c r="CD60" s="317">
        <v>0</v>
      </c>
      <c r="CE60" s="317">
        <v>0</v>
      </c>
      <c r="CG60" s="316">
        <v>41071</v>
      </c>
      <c r="CH60" s="317">
        <v>4</v>
      </c>
      <c r="CI60" s="317">
        <v>0</v>
      </c>
      <c r="CJ60" s="317" t="s">
        <v>3</v>
      </c>
      <c r="CK60" s="317" t="s">
        <v>3</v>
      </c>
      <c r="CL60" s="317">
        <v>0</v>
      </c>
      <c r="CM60" s="317">
        <v>0</v>
      </c>
      <c r="CO60" s="316">
        <v>41436</v>
      </c>
      <c r="CP60" s="317">
        <v>4</v>
      </c>
      <c r="CQ60" s="317">
        <v>0</v>
      </c>
      <c r="CR60" s="317" t="s">
        <v>3</v>
      </c>
      <c r="CS60" s="317" t="s">
        <v>3</v>
      </c>
      <c r="CT60" s="317">
        <v>0</v>
      </c>
      <c r="CU60" s="317">
        <v>0</v>
      </c>
      <c r="CW60" s="316">
        <v>41800</v>
      </c>
      <c r="CX60" s="317">
        <v>4</v>
      </c>
      <c r="CY60" s="317">
        <v>0</v>
      </c>
      <c r="CZ60" s="317" t="s">
        <v>3</v>
      </c>
      <c r="DA60" s="317" t="s">
        <v>3</v>
      </c>
      <c r="DB60" s="317">
        <v>0</v>
      </c>
      <c r="DC60" s="317">
        <v>0</v>
      </c>
      <c r="DE60" s="316">
        <v>42164</v>
      </c>
      <c r="DF60" s="317">
        <v>4</v>
      </c>
      <c r="DG60" s="317">
        <v>2</v>
      </c>
      <c r="DH60" s="317" t="s">
        <v>3</v>
      </c>
      <c r="DI60" s="317">
        <v>2</v>
      </c>
      <c r="DJ60" s="317">
        <v>0</v>
      </c>
      <c r="DK60" s="317">
        <v>0</v>
      </c>
      <c r="DM60" s="316">
        <v>42534</v>
      </c>
      <c r="DN60" s="317">
        <v>4</v>
      </c>
      <c r="DO60" s="317">
        <v>0</v>
      </c>
      <c r="DP60" s="317" t="s">
        <v>3</v>
      </c>
      <c r="DQ60" s="317" t="s">
        <v>3</v>
      </c>
      <c r="DR60" s="317">
        <v>0</v>
      </c>
      <c r="DS60" s="317">
        <v>0</v>
      </c>
      <c r="DU60" s="968">
        <v>42898</v>
      </c>
      <c r="DV60" s="969">
        <v>4</v>
      </c>
      <c r="DW60" s="969">
        <v>0</v>
      </c>
      <c r="DX60" s="969" t="s">
        <v>3</v>
      </c>
      <c r="DY60" s="969" t="s">
        <v>3</v>
      </c>
      <c r="DZ60" s="969">
        <v>0</v>
      </c>
      <c r="EA60" s="969">
        <v>0</v>
      </c>
      <c r="EC60" s="1200">
        <v>43262</v>
      </c>
      <c r="ED60" s="1201">
        <v>4</v>
      </c>
      <c r="EE60" s="1201">
        <v>1</v>
      </c>
      <c r="EF60" s="1201">
        <v>1</v>
      </c>
      <c r="EG60" s="1201" t="s">
        <v>3</v>
      </c>
      <c r="EH60" s="1201">
        <v>0</v>
      </c>
      <c r="EI60" s="1201">
        <v>0</v>
      </c>
      <c r="EK60" s="1331">
        <v>43626</v>
      </c>
      <c r="EL60" s="1332">
        <v>4</v>
      </c>
      <c r="EM60" s="1332">
        <v>5</v>
      </c>
      <c r="EN60" s="1332">
        <v>2</v>
      </c>
      <c r="EO60" s="1332">
        <v>3</v>
      </c>
      <c r="EP60" s="1332">
        <v>0</v>
      </c>
      <c r="EQ60" s="1332">
        <v>0</v>
      </c>
      <c r="ES60" s="1825">
        <v>43997</v>
      </c>
      <c r="ET60" s="1826">
        <v>4</v>
      </c>
      <c r="EU60" s="1826">
        <v>4</v>
      </c>
      <c r="EV60" s="1826">
        <v>1</v>
      </c>
      <c r="EW60" s="1826">
        <v>1</v>
      </c>
      <c r="EX60" s="1826">
        <v>0</v>
      </c>
      <c r="EY60" s="1826">
        <v>2</v>
      </c>
    </row>
    <row r="61" spans="29:155" x14ac:dyDescent="0.25">
      <c r="AC61" s="143">
        <v>37804</v>
      </c>
      <c r="AD61" s="101">
        <v>1</v>
      </c>
      <c r="AE61" s="401">
        <v>111</v>
      </c>
      <c r="AF61" s="401"/>
      <c r="AG61" s="158">
        <v>38160</v>
      </c>
      <c r="AH61" s="159">
        <v>4</v>
      </c>
      <c r="AI61" s="159">
        <f t="shared" si="5"/>
        <v>6</v>
      </c>
      <c r="AJ61" s="159">
        <v>5</v>
      </c>
      <c r="AK61" s="159">
        <v>1</v>
      </c>
      <c r="AL61" s="159"/>
      <c r="AM61" s="348">
        <v>38512</v>
      </c>
      <c r="AN61" s="349">
        <v>4</v>
      </c>
      <c r="AO61" s="349">
        <v>6</v>
      </c>
      <c r="AQ61" s="97">
        <v>38881</v>
      </c>
      <c r="AR61" s="98">
        <v>3</v>
      </c>
      <c r="AS61" s="98">
        <v>79</v>
      </c>
      <c r="AT61" s="98">
        <v>15</v>
      </c>
      <c r="AU61" s="98">
        <v>63</v>
      </c>
      <c r="AV61" s="98">
        <v>1</v>
      </c>
      <c r="AX61" s="316">
        <v>39246</v>
      </c>
      <c r="AY61" s="317">
        <v>3</v>
      </c>
      <c r="AZ61" s="317">
        <v>5</v>
      </c>
      <c r="BA61" s="317" t="s">
        <v>3</v>
      </c>
      <c r="BB61" s="317">
        <v>5</v>
      </c>
      <c r="BC61" s="317">
        <v>0</v>
      </c>
      <c r="BE61" s="316">
        <v>39610</v>
      </c>
      <c r="BF61" s="317">
        <v>1</v>
      </c>
      <c r="BG61" s="317">
        <v>7</v>
      </c>
      <c r="BH61" s="317" t="s">
        <v>3</v>
      </c>
      <c r="BI61" s="317">
        <v>7</v>
      </c>
      <c r="BJ61" s="317">
        <v>0</v>
      </c>
      <c r="BL61" s="316">
        <v>39980</v>
      </c>
      <c r="BM61" s="317">
        <v>3</v>
      </c>
      <c r="BN61" s="317">
        <v>19</v>
      </c>
      <c r="BO61" s="317">
        <v>2</v>
      </c>
      <c r="BP61" s="317">
        <v>17</v>
      </c>
      <c r="BQ61" s="317">
        <v>0</v>
      </c>
      <c r="BR61" s="98"/>
      <c r="BS61" s="316">
        <v>40344</v>
      </c>
      <c r="BT61" s="317">
        <v>3</v>
      </c>
      <c r="BU61" s="317">
        <v>5</v>
      </c>
      <c r="BV61" s="317" t="s">
        <v>3</v>
      </c>
      <c r="BW61" s="317">
        <v>5</v>
      </c>
      <c r="BX61" s="317">
        <v>0</v>
      </c>
      <c r="BZ61" s="316">
        <v>40708</v>
      </c>
      <c r="CA61" s="317">
        <v>3</v>
      </c>
      <c r="CB61" s="317">
        <v>1</v>
      </c>
      <c r="CC61" s="317" t="s">
        <v>3</v>
      </c>
      <c r="CD61" s="317">
        <v>1</v>
      </c>
      <c r="CE61" s="317">
        <v>0</v>
      </c>
      <c r="CG61" s="316">
        <v>41072</v>
      </c>
      <c r="CH61" s="317">
        <v>3</v>
      </c>
      <c r="CI61" s="317">
        <v>2</v>
      </c>
      <c r="CJ61" s="317" t="s">
        <v>3</v>
      </c>
      <c r="CK61" s="317">
        <v>2</v>
      </c>
      <c r="CL61" s="317">
        <v>0</v>
      </c>
      <c r="CM61" s="317">
        <v>0</v>
      </c>
      <c r="CO61" s="316">
        <v>41437</v>
      </c>
      <c r="CP61" s="317">
        <v>3</v>
      </c>
      <c r="CQ61" s="317">
        <v>1</v>
      </c>
      <c r="CR61" s="317" t="s">
        <v>3</v>
      </c>
      <c r="CS61" s="317">
        <v>1</v>
      </c>
      <c r="CT61" s="317">
        <v>0</v>
      </c>
      <c r="CU61" s="317">
        <v>0</v>
      </c>
      <c r="CW61" s="316">
        <v>41801</v>
      </c>
      <c r="CX61" s="317">
        <v>3</v>
      </c>
      <c r="CY61" s="317">
        <v>2</v>
      </c>
      <c r="CZ61" s="317" t="s">
        <v>3</v>
      </c>
      <c r="DA61" s="317">
        <v>1</v>
      </c>
      <c r="DB61" s="317">
        <v>0</v>
      </c>
      <c r="DC61" s="317">
        <v>1</v>
      </c>
      <c r="DE61" s="316">
        <v>42165</v>
      </c>
      <c r="DF61" s="317">
        <v>3</v>
      </c>
      <c r="DG61" s="317">
        <v>5</v>
      </c>
      <c r="DH61" s="317" t="s">
        <v>3</v>
      </c>
      <c r="DI61" s="317">
        <v>1</v>
      </c>
      <c r="DJ61" s="317">
        <v>1</v>
      </c>
      <c r="DK61" s="317">
        <v>3</v>
      </c>
      <c r="DM61" s="316">
        <v>42535</v>
      </c>
      <c r="DN61" s="317">
        <v>3</v>
      </c>
      <c r="DO61" s="317">
        <v>2</v>
      </c>
      <c r="DP61" s="317" t="s">
        <v>3</v>
      </c>
      <c r="DQ61" s="317">
        <v>1</v>
      </c>
      <c r="DR61" s="317">
        <v>0</v>
      </c>
      <c r="DS61" s="317">
        <v>1</v>
      </c>
      <c r="DU61" s="968">
        <v>42899</v>
      </c>
      <c r="DV61" s="969">
        <v>3</v>
      </c>
      <c r="DW61" s="969">
        <v>0</v>
      </c>
      <c r="DX61" s="969" t="s">
        <v>3</v>
      </c>
      <c r="DY61" s="969" t="s">
        <v>3</v>
      </c>
      <c r="DZ61" s="969">
        <v>0</v>
      </c>
      <c r="EA61" s="969">
        <v>0</v>
      </c>
      <c r="EC61" s="1200">
        <v>43263</v>
      </c>
      <c r="ED61" s="1201">
        <v>3</v>
      </c>
      <c r="EE61" s="1201">
        <v>1</v>
      </c>
      <c r="EF61" s="1201">
        <v>1</v>
      </c>
      <c r="EG61" s="1201" t="s">
        <v>3</v>
      </c>
      <c r="EH61" s="1201">
        <v>0</v>
      </c>
      <c r="EI61" s="1201">
        <v>0</v>
      </c>
      <c r="EK61" s="1331">
        <v>43627</v>
      </c>
      <c r="EL61" s="1332">
        <v>3</v>
      </c>
      <c r="EM61" s="1332">
        <v>20</v>
      </c>
      <c r="EN61" s="1332">
        <v>8</v>
      </c>
      <c r="EO61" s="1332">
        <v>11</v>
      </c>
      <c r="EP61" s="1332">
        <v>0</v>
      </c>
      <c r="EQ61" s="1332">
        <v>1</v>
      </c>
      <c r="ES61" s="1825">
        <v>43998</v>
      </c>
      <c r="ET61" s="1826">
        <v>3</v>
      </c>
      <c r="EU61" s="1826">
        <v>6</v>
      </c>
      <c r="EV61" s="1826">
        <v>2</v>
      </c>
      <c r="EW61" s="1826">
        <v>3</v>
      </c>
      <c r="EX61" s="1826">
        <v>0</v>
      </c>
      <c r="EY61" s="1826">
        <v>1</v>
      </c>
    </row>
    <row r="62" spans="29:155" x14ac:dyDescent="0.25">
      <c r="AC62" s="143">
        <v>37804</v>
      </c>
      <c r="AD62" s="101">
        <v>2</v>
      </c>
      <c r="AE62" s="401">
        <v>146</v>
      </c>
      <c r="AF62" s="401"/>
      <c r="AG62" s="158">
        <v>38161</v>
      </c>
      <c r="AH62" s="159">
        <v>3</v>
      </c>
      <c r="AI62" s="159">
        <f t="shared" si="5"/>
        <v>54</v>
      </c>
      <c r="AJ62" s="159">
        <v>52</v>
      </c>
      <c r="AK62" s="159">
        <v>2</v>
      </c>
      <c r="AL62" s="159"/>
      <c r="AM62" s="348">
        <v>38513</v>
      </c>
      <c r="AN62" s="349">
        <v>3</v>
      </c>
      <c r="AO62" s="349">
        <v>26</v>
      </c>
      <c r="AQ62" s="97">
        <v>38882</v>
      </c>
      <c r="AR62" s="98">
        <v>2</v>
      </c>
      <c r="AS62" s="98">
        <v>145</v>
      </c>
      <c r="AT62" s="98">
        <v>18</v>
      </c>
      <c r="AU62" s="98">
        <v>126</v>
      </c>
      <c r="AV62" s="98">
        <v>1</v>
      </c>
      <c r="AX62" s="316">
        <v>39247</v>
      </c>
      <c r="AY62" s="317">
        <v>2</v>
      </c>
      <c r="AZ62" s="317">
        <v>8</v>
      </c>
      <c r="BA62" s="317" t="s">
        <v>3</v>
      </c>
      <c r="BB62" s="317">
        <v>8</v>
      </c>
      <c r="BC62" s="317">
        <v>0</v>
      </c>
      <c r="BE62" s="316">
        <v>39611</v>
      </c>
      <c r="BF62" s="317">
        <v>4</v>
      </c>
      <c r="BG62" s="317">
        <v>0</v>
      </c>
      <c r="BH62" s="317" t="s">
        <v>3</v>
      </c>
      <c r="BI62" s="317">
        <v>0</v>
      </c>
      <c r="BJ62" s="317">
        <v>0</v>
      </c>
      <c r="BL62" s="316">
        <v>39981</v>
      </c>
      <c r="BM62" s="317">
        <v>2</v>
      </c>
      <c r="BN62" s="317">
        <v>48</v>
      </c>
      <c r="BO62" s="317">
        <v>6</v>
      </c>
      <c r="BP62" s="317">
        <v>41</v>
      </c>
      <c r="BQ62" s="317">
        <v>1</v>
      </c>
      <c r="BR62" s="98"/>
      <c r="BS62" s="316">
        <v>40345</v>
      </c>
      <c r="BT62" s="317">
        <v>2</v>
      </c>
      <c r="BU62" s="317">
        <v>6</v>
      </c>
      <c r="BV62" s="317" t="s">
        <v>3</v>
      </c>
      <c r="BW62" s="317">
        <v>6</v>
      </c>
      <c r="BX62" s="317">
        <v>0</v>
      </c>
      <c r="BZ62" s="316">
        <v>40709</v>
      </c>
      <c r="CA62" s="317">
        <v>2</v>
      </c>
      <c r="CB62" s="317">
        <v>2</v>
      </c>
      <c r="CC62" s="317" t="s">
        <v>3</v>
      </c>
      <c r="CD62" s="317">
        <v>2</v>
      </c>
      <c r="CE62" s="317">
        <v>0</v>
      </c>
      <c r="CG62" s="316">
        <v>41073</v>
      </c>
      <c r="CH62" s="317">
        <v>2</v>
      </c>
      <c r="CI62" s="317">
        <v>4</v>
      </c>
      <c r="CJ62" s="317">
        <v>1</v>
      </c>
      <c r="CK62" s="317">
        <v>3</v>
      </c>
      <c r="CL62" s="317">
        <v>0</v>
      </c>
      <c r="CM62" s="317">
        <v>0</v>
      </c>
      <c r="CO62" s="316">
        <v>41438</v>
      </c>
      <c r="CP62" s="317">
        <v>2</v>
      </c>
      <c r="CQ62" s="317">
        <v>2</v>
      </c>
      <c r="CR62" s="317" t="s">
        <v>3</v>
      </c>
      <c r="CS62" s="317">
        <v>2</v>
      </c>
      <c r="CT62" s="317">
        <v>0</v>
      </c>
      <c r="CU62" s="317">
        <v>0</v>
      </c>
      <c r="CW62" s="316">
        <v>41802</v>
      </c>
      <c r="CX62" s="317">
        <v>2</v>
      </c>
      <c r="CY62" s="317">
        <v>1</v>
      </c>
      <c r="CZ62" s="317" t="s">
        <v>3</v>
      </c>
      <c r="DA62" s="317">
        <v>1</v>
      </c>
      <c r="DB62" s="317">
        <v>0</v>
      </c>
      <c r="DC62" s="317">
        <v>0</v>
      </c>
      <c r="DE62" s="316">
        <v>42166</v>
      </c>
      <c r="DF62" s="317">
        <v>2</v>
      </c>
      <c r="DG62" s="317">
        <v>5</v>
      </c>
      <c r="DH62" s="317" t="s">
        <v>3</v>
      </c>
      <c r="DI62" s="317">
        <v>3</v>
      </c>
      <c r="DJ62" s="317">
        <v>1</v>
      </c>
      <c r="DK62" s="317">
        <v>1</v>
      </c>
      <c r="DM62" s="316">
        <v>42536</v>
      </c>
      <c r="DN62" s="317">
        <v>2</v>
      </c>
      <c r="DO62" s="317">
        <v>3</v>
      </c>
      <c r="DP62" s="317">
        <v>2</v>
      </c>
      <c r="DQ62" s="317">
        <v>1</v>
      </c>
      <c r="DR62" s="317">
        <v>0</v>
      </c>
      <c r="DS62" s="317">
        <v>0</v>
      </c>
      <c r="DU62" s="968">
        <v>42900</v>
      </c>
      <c r="DV62" s="969">
        <v>2</v>
      </c>
      <c r="DW62" s="969">
        <v>0</v>
      </c>
      <c r="DX62" s="969" t="s">
        <v>3</v>
      </c>
      <c r="DY62" s="969" t="s">
        <v>3</v>
      </c>
      <c r="DZ62" s="969">
        <v>0</v>
      </c>
      <c r="EA62" s="969">
        <v>0</v>
      </c>
      <c r="EC62" s="1200">
        <v>43264</v>
      </c>
      <c r="ED62" s="1201">
        <v>2</v>
      </c>
      <c r="EE62" s="1201">
        <v>2</v>
      </c>
      <c r="EF62" s="1201">
        <v>2</v>
      </c>
      <c r="EG62" s="1201" t="s">
        <v>3</v>
      </c>
      <c r="EH62" s="1201">
        <v>0</v>
      </c>
      <c r="EI62" s="1201">
        <v>0</v>
      </c>
      <c r="EK62" s="1331">
        <v>43628</v>
      </c>
      <c r="EL62" s="1332">
        <v>2</v>
      </c>
      <c r="EM62" s="1332">
        <v>31</v>
      </c>
      <c r="EN62" s="1332">
        <v>17</v>
      </c>
      <c r="EO62" s="1332">
        <v>11</v>
      </c>
      <c r="EP62" s="1332">
        <v>0</v>
      </c>
      <c r="EQ62" s="1332">
        <v>3</v>
      </c>
      <c r="ES62" s="1825">
        <v>43999</v>
      </c>
      <c r="ET62" s="1826">
        <v>2</v>
      </c>
      <c r="EU62" s="1826">
        <v>18</v>
      </c>
      <c r="EV62" s="1826">
        <v>11</v>
      </c>
      <c r="EW62" s="1826">
        <v>6</v>
      </c>
      <c r="EX62" s="1826">
        <v>0</v>
      </c>
      <c r="EY62" s="1826">
        <v>1</v>
      </c>
    </row>
    <row r="63" spans="29:155" x14ac:dyDescent="0.25">
      <c r="AC63" s="143">
        <v>37805</v>
      </c>
      <c r="AD63" s="101">
        <v>3</v>
      </c>
      <c r="AE63" s="401">
        <v>46</v>
      </c>
      <c r="AF63" s="401"/>
      <c r="AG63" s="158">
        <v>38162</v>
      </c>
      <c r="AH63" s="159">
        <v>1</v>
      </c>
      <c r="AI63" s="159">
        <f t="shared" si="5"/>
        <v>13</v>
      </c>
      <c r="AJ63" s="159">
        <v>13</v>
      </c>
      <c r="AK63" s="159"/>
      <c r="AL63" s="159"/>
      <c r="AM63" s="348">
        <v>38514</v>
      </c>
      <c r="AN63" s="349">
        <v>2</v>
      </c>
      <c r="AO63" s="349">
        <v>79</v>
      </c>
      <c r="AQ63" s="97">
        <v>38882</v>
      </c>
      <c r="AR63" s="98">
        <v>1</v>
      </c>
      <c r="AS63" s="98">
        <v>74</v>
      </c>
      <c r="AT63" s="98">
        <v>10</v>
      </c>
      <c r="AU63" s="98">
        <v>64</v>
      </c>
      <c r="AV63" s="98">
        <v>0</v>
      </c>
      <c r="AX63" s="316">
        <v>39247</v>
      </c>
      <c r="AY63" s="317">
        <v>1</v>
      </c>
      <c r="AZ63" s="317">
        <v>6</v>
      </c>
      <c r="BA63" s="317">
        <v>1</v>
      </c>
      <c r="BB63" s="317">
        <v>5</v>
      </c>
      <c r="BC63" s="317">
        <v>0</v>
      </c>
      <c r="BE63" s="316">
        <v>39612</v>
      </c>
      <c r="BF63" s="317">
        <v>3</v>
      </c>
      <c r="BG63" s="317">
        <v>10</v>
      </c>
      <c r="BH63" s="317" t="s">
        <v>3</v>
      </c>
      <c r="BI63" s="317">
        <v>10</v>
      </c>
      <c r="BJ63" s="317">
        <v>0</v>
      </c>
      <c r="BL63" s="316">
        <v>39981</v>
      </c>
      <c r="BM63" s="317">
        <v>1</v>
      </c>
      <c r="BN63" s="317">
        <v>30</v>
      </c>
      <c r="BO63" s="317">
        <v>4</v>
      </c>
      <c r="BP63" s="317">
        <v>26</v>
      </c>
      <c r="BQ63" s="317">
        <v>0</v>
      </c>
      <c r="BR63" s="98"/>
      <c r="BS63" s="316">
        <v>40345</v>
      </c>
      <c r="BT63" s="317">
        <v>1</v>
      </c>
      <c r="BU63" s="317">
        <v>7</v>
      </c>
      <c r="BV63" s="317">
        <v>1</v>
      </c>
      <c r="BW63" s="317">
        <v>6</v>
      </c>
      <c r="BX63" s="317">
        <v>0</v>
      </c>
      <c r="BZ63" s="316">
        <v>40709</v>
      </c>
      <c r="CA63" s="317">
        <v>1</v>
      </c>
      <c r="CB63" s="317">
        <v>2</v>
      </c>
      <c r="CC63" s="317" t="s">
        <v>3</v>
      </c>
      <c r="CD63" s="317">
        <v>2</v>
      </c>
      <c r="CE63" s="317">
        <v>0</v>
      </c>
      <c r="CG63" s="316">
        <v>41073</v>
      </c>
      <c r="CH63" s="317">
        <v>1</v>
      </c>
      <c r="CI63" s="317">
        <v>8</v>
      </c>
      <c r="CJ63" s="317">
        <v>4</v>
      </c>
      <c r="CK63" s="317">
        <v>4</v>
      </c>
      <c r="CL63" s="317">
        <v>0</v>
      </c>
      <c r="CM63" s="317">
        <v>0</v>
      </c>
      <c r="CO63" s="316">
        <v>41438</v>
      </c>
      <c r="CP63" s="317">
        <v>1</v>
      </c>
      <c r="CQ63" s="317">
        <v>2</v>
      </c>
      <c r="CR63" s="317" t="s">
        <v>3</v>
      </c>
      <c r="CS63" s="317">
        <v>2</v>
      </c>
      <c r="CT63" s="317">
        <v>0</v>
      </c>
      <c r="CU63" s="317">
        <v>0</v>
      </c>
      <c r="CW63" s="316">
        <v>41802</v>
      </c>
      <c r="CX63" s="317">
        <v>1</v>
      </c>
      <c r="CY63" s="317">
        <v>7</v>
      </c>
      <c r="CZ63" s="317">
        <v>1</v>
      </c>
      <c r="DA63" s="317">
        <v>5</v>
      </c>
      <c r="DB63" s="317">
        <v>1</v>
      </c>
      <c r="DC63" s="317">
        <v>0</v>
      </c>
      <c r="DE63" s="316">
        <v>42166</v>
      </c>
      <c r="DF63" s="317">
        <v>1</v>
      </c>
      <c r="DG63" s="317">
        <v>12</v>
      </c>
      <c r="DH63" s="317">
        <v>3</v>
      </c>
      <c r="DI63" s="317">
        <v>6</v>
      </c>
      <c r="DJ63" s="317">
        <v>2</v>
      </c>
      <c r="DK63" s="317">
        <v>1</v>
      </c>
      <c r="DM63" s="316">
        <v>42536</v>
      </c>
      <c r="DN63" s="317">
        <v>1</v>
      </c>
      <c r="DO63" s="317">
        <v>0</v>
      </c>
      <c r="DP63" s="317" t="s">
        <v>3</v>
      </c>
      <c r="DQ63" s="317" t="s">
        <v>3</v>
      </c>
      <c r="DR63" s="317">
        <v>0</v>
      </c>
      <c r="DS63" s="317">
        <v>0</v>
      </c>
      <c r="DU63" s="968">
        <v>42900</v>
      </c>
      <c r="DV63" s="969">
        <v>1</v>
      </c>
      <c r="DW63" s="969">
        <v>1</v>
      </c>
      <c r="DX63" s="969">
        <v>1</v>
      </c>
      <c r="DY63" s="969" t="s">
        <v>3</v>
      </c>
      <c r="DZ63" s="969">
        <v>0</v>
      </c>
      <c r="EA63" s="969">
        <v>0</v>
      </c>
      <c r="EC63" s="1200">
        <v>43264</v>
      </c>
      <c r="ED63" s="1201">
        <v>1</v>
      </c>
      <c r="EE63" s="1201">
        <v>0</v>
      </c>
      <c r="EF63" s="1201" t="s">
        <v>3</v>
      </c>
      <c r="EG63" s="1201" t="s">
        <v>3</v>
      </c>
      <c r="EH63" s="1201">
        <v>0</v>
      </c>
      <c r="EI63" s="1201">
        <v>0</v>
      </c>
      <c r="EK63" s="1331">
        <v>43628</v>
      </c>
      <c r="EL63" s="1332">
        <v>1</v>
      </c>
      <c r="EM63" s="1332">
        <v>13</v>
      </c>
      <c r="EN63" s="1332">
        <v>6</v>
      </c>
      <c r="EO63" s="1332">
        <v>5</v>
      </c>
      <c r="EP63" s="1332">
        <v>0</v>
      </c>
      <c r="EQ63" s="1332">
        <v>2</v>
      </c>
      <c r="ES63" s="1825">
        <v>43999</v>
      </c>
      <c r="ET63" s="1826">
        <v>1</v>
      </c>
      <c r="EU63" s="1826">
        <v>18</v>
      </c>
      <c r="EV63" s="1826">
        <v>8</v>
      </c>
      <c r="EW63" s="1826">
        <v>8</v>
      </c>
      <c r="EX63" s="1826">
        <v>0</v>
      </c>
      <c r="EY63" s="1826">
        <v>2</v>
      </c>
    </row>
    <row r="64" spans="29:155" x14ac:dyDescent="0.25">
      <c r="AC64" s="143">
        <v>37807</v>
      </c>
      <c r="AD64" s="101">
        <v>1</v>
      </c>
      <c r="AE64" s="401">
        <v>102</v>
      </c>
      <c r="AF64" s="401"/>
      <c r="AG64" s="158">
        <v>38162</v>
      </c>
      <c r="AH64" s="159">
        <v>2</v>
      </c>
      <c r="AI64" s="159">
        <f t="shared" si="5"/>
        <v>43</v>
      </c>
      <c r="AJ64" s="159">
        <v>41</v>
      </c>
      <c r="AK64" s="159">
        <v>2</v>
      </c>
      <c r="AL64" s="159"/>
      <c r="AM64" s="348">
        <v>38514</v>
      </c>
      <c r="AN64" s="349">
        <v>1</v>
      </c>
      <c r="AO64" s="349">
        <v>32</v>
      </c>
      <c r="AQ64" s="97">
        <v>38883</v>
      </c>
      <c r="AR64" s="98">
        <v>4</v>
      </c>
      <c r="AS64" s="98">
        <v>17</v>
      </c>
      <c r="AT64" s="98" t="s">
        <v>3</v>
      </c>
      <c r="AU64" s="98">
        <v>17</v>
      </c>
      <c r="AV64" s="98">
        <v>0</v>
      </c>
      <c r="AX64" s="316">
        <v>39248</v>
      </c>
      <c r="AY64" s="317">
        <v>4</v>
      </c>
      <c r="AZ64" s="317">
        <v>0</v>
      </c>
      <c r="BA64" s="317" t="s">
        <v>3</v>
      </c>
      <c r="BB64" s="317">
        <v>0</v>
      </c>
      <c r="BC64" s="317">
        <v>0</v>
      </c>
      <c r="BE64" s="316">
        <v>39613</v>
      </c>
      <c r="BF64" s="317">
        <v>2</v>
      </c>
      <c r="BG64" s="317">
        <v>28</v>
      </c>
      <c r="BH64" s="317" t="s">
        <v>3</v>
      </c>
      <c r="BI64" s="317">
        <v>28</v>
      </c>
      <c r="BJ64" s="317">
        <v>0</v>
      </c>
      <c r="BL64" s="316">
        <v>39982</v>
      </c>
      <c r="BM64" s="317">
        <v>4</v>
      </c>
      <c r="BN64" s="317">
        <v>3</v>
      </c>
      <c r="BO64" s="317" t="s">
        <v>3</v>
      </c>
      <c r="BP64" s="317">
        <v>3</v>
      </c>
      <c r="BQ64" s="317">
        <v>0</v>
      </c>
      <c r="BR64" s="98"/>
      <c r="BS64" s="316">
        <v>40346</v>
      </c>
      <c r="BT64" s="317">
        <v>4</v>
      </c>
      <c r="BU64" s="317">
        <v>1</v>
      </c>
      <c r="BV64" s="317" t="s">
        <v>3</v>
      </c>
      <c r="BW64" s="317">
        <v>1</v>
      </c>
      <c r="BX64" s="317">
        <v>0</v>
      </c>
      <c r="BZ64" s="316">
        <v>40710</v>
      </c>
      <c r="CA64" s="317">
        <v>4</v>
      </c>
      <c r="CB64" s="317">
        <v>0</v>
      </c>
      <c r="CC64" s="317" t="s">
        <v>3</v>
      </c>
      <c r="CD64" s="317">
        <v>0</v>
      </c>
      <c r="CE64" s="317">
        <v>0</v>
      </c>
      <c r="CG64" s="316">
        <v>41074</v>
      </c>
      <c r="CH64" s="317">
        <v>4</v>
      </c>
      <c r="CI64" s="317">
        <v>0</v>
      </c>
      <c r="CJ64" s="317" t="s">
        <v>3</v>
      </c>
      <c r="CK64" s="317" t="s">
        <v>3</v>
      </c>
      <c r="CL64" s="317">
        <v>0</v>
      </c>
      <c r="CM64" s="317">
        <v>0</v>
      </c>
      <c r="CO64" s="316">
        <v>41439</v>
      </c>
      <c r="CP64" s="317">
        <v>4</v>
      </c>
      <c r="CQ64" s="317">
        <v>1</v>
      </c>
      <c r="CR64" s="317" t="s">
        <v>3</v>
      </c>
      <c r="CS64" s="317">
        <v>1</v>
      </c>
      <c r="CT64" s="317">
        <v>0</v>
      </c>
      <c r="CU64" s="317">
        <v>0</v>
      </c>
      <c r="CW64" s="316">
        <v>41803</v>
      </c>
      <c r="CX64" s="317">
        <v>4</v>
      </c>
      <c r="CY64" s="317">
        <v>0</v>
      </c>
      <c r="CZ64" s="317" t="s">
        <v>3</v>
      </c>
      <c r="DA64" s="317" t="s">
        <v>3</v>
      </c>
      <c r="DB64" s="317">
        <v>0</v>
      </c>
      <c r="DC64" s="317">
        <v>0</v>
      </c>
      <c r="DE64" s="316">
        <v>42167</v>
      </c>
      <c r="DF64" s="317">
        <v>4</v>
      </c>
      <c r="DG64" s="317">
        <v>1</v>
      </c>
      <c r="DH64" s="317" t="s">
        <v>3</v>
      </c>
      <c r="DI64" s="317">
        <v>1</v>
      </c>
      <c r="DJ64" s="317">
        <v>0</v>
      </c>
      <c r="DK64" s="317">
        <v>0</v>
      </c>
      <c r="DM64" s="316">
        <v>42537</v>
      </c>
      <c r="DN64" s="317">
        <v>4</v>
      </c>
      <c r="DO64" s="317">
        <v>1</v>
      </c>
      <c r="DP64" s="317" t="s">
        <v>3</v>
      </c>
      <c r="DQ64" s="317">
        <v>1</v>
      </c>
      <c r="DR64" s="317">
        <v>0</v>
      </c>
      <c r="DS64" s="317">
        <v>0</v>
      </c>
      <c r="DU64" s="968">
        <v>42901</v>
      </c>
      <c r="DV64" s="969">
        <v>4</v>
      </c>
      <c r="DW64" s="969">
        <v>1</v>
      </c>
      <c r="DX64" s="969">
        <v>1</v>
      </c>
      <c r="DY64" s="969" t="s">
        <v>3</v>
      </c>
      <c r="DZ64" s="969">
        <v>0</v>
      </c>
      <c r="EA64" s="969">
        <v>0</v>
      </c>
      <c r="EC64" s="1200">
        <v>43265</v>
      </c>
      <c r="ED64" s="1201">
        <v>4</v>
      </c>
      <c r="EE64" s="1201">
        <v>2</v>
      </c>
      <c r="EF64" s="1201">
        <v>2</v>
      </c>
      <c r="EG64" s="1201" t="s">
        <v>3</v>
      </c>
      <c r="EH64" s="1201">
        <v>0</v>
      </c>
      <c r="EI64" s="1201">
        <v>0</v>
      </c>
      <c r="EK64" s="1331">
        <v>43629</v>
      </c>
      <c r="EL64" s="1332">
        <v>4</v>
      </c>
      <c r="EM64" s="1332">
        <v>8</v>
      </c>
      <c r="EN64" s="1332">
        <v>4</v>
      </c>
      <c r="EO64" s="1332">
        <v>3</v>
      </c>
      <c r="EP64" s="1332">
        <v>0</v>
      </c>
      <c r="EQ64" s="1332">
        <v>1</v>
      </c>
      <c r="ES64" s="1825">
        <v>44000</v>
      </c>
      <c r="ET64" s="1826">
        <v>4</v>
      </c>
      <c r="EU64" s="1826">
        <v>2</v>
      </c>
      <c r="EV64" s="1826">
        <v>1</v>
      </c>
      <c r="EW64" s="1826">
        <v>1</v>
      </c>
      <c r="EX64" s="1826">
        <v>0</v>
      </c>
      <c r="EY64" s="1826">
        <v>0</v>
      </c>
    </row>
    <row r="65" spans="29:155" x14ac:dyDescent="0.25">
      <c r="AC65" s="143">
        <v>37807</v>
      </c>
      <c r="AD65" s="101">
        <v>2</v>
      </c>
      <c r="AE65" s="401">
        <v>123</v>
      </c>
      <c r="AF65" s="401"/>
      <c r="AG65" s="158">
        <v>38163</v>
      </c>
      <c r="AH65" s="159">
        <v>4</v>
      </c>
      <c r="AI65" s="159">
        <f t="shared" si="5"/>
        <v>11</v>
      </c>
      <c r="AJ65" s="159">
        <v>11</v>
      </c>
      <c r="AK65" s="159"/>
      <c r="AL65" s="159"/>
      <c r="AM65" s="348">
        <v>38515</v>
      </c>
      <c r="AN65" s="349">
        <v>4</v>
      </c>
      <c r="AO65" s="349">
        <v>7</v>
      </c>
      <c r="AQ65" s="97">
        <v>38884</v>
      </c>
      <c r="AR65" s="98">
        <v>3</v>
      </c>
      <c r="AS65" s="98">
        <v>81</v>
      </c>
      <c r="AT65" s="98">
        <v>13</v>
      </c>
      <c r="AU65" s="98">
        <v>68</v>
      </c>
      <c r="AV65" s="98">
        <v>0</v>
      </c>
      <c r="AX65" s="316">
        <v>39249</v>
      </c>
      <c r="AY65" s="317">
        <v>3</v>
      </c>
      <c r="AZ65" s="317">
        <v>5</v>
      </c>
      <c r="BA65" s="317" t="s">
        <v>3</v>
      </c>
      <c r="BB65" s="317">
        <v>5</v>
      </c>
      <c r="BC65" s="317">
        <v>0</v>
      </c>
      <c r="BE65" s="316">
        <v>39613</v>
      </c>
      <c r="BF65" s="317">
        <v>1</v>
      </c>
      <c r="BG65" s="317">
        <v>12</v>
      </c>
      <c r="BH65" s="317">
        <v>1</v>
      </c>
      <c r="BI65" s="317">
        <v>11</v>
      </c>
      <c r="BJ65" s="317">
        <v>0</v>
      </c>
      <c r="BL65" s="316">
        <v>39983</v>
      </c>
      <c r="BM65" s="317">
        <v>3</v>
      </c>
      <c r="BN65" s="317">
        <v>34</v>
      </c>
      <c r="BO65" s="317">
        <v>3</v>
      </c>
      <c r="BP65" s="317">
        <v>31</v>
      </c>
      <c r="BQ65" s="317">
        <v>0</v>
      </c>
      <c r="BR65" s="98"/>
      <c r="BS65" s="316">
        <v>40347</v>
      </c>
      <c r="BT65" s="317">
        <v>3</v>
      </c>
      <c r="BU65" s="317">
        <v>8</v>
      </c>
      <c r="BV65" s="317">
        <v>1</v>
      </c>
      <c r="BW65" s="317">
        <v>7</v>
      </c>
      <c r="BX65" s="317">
        <v>0</v>
      </c>
      <c r="BZ65" s="316">
        <v>40711</v>
      </c>
      <c r="CA65" s="317">
        <v>3</v>
      </c>
      <c r="CB65" s="317">
        <v>3</v>
      </c>
      <c r="CC65" s="317" t="s">
        <v>3</v>
      </c>
      <c r="CD65" s="317">
        <v>3</v>
      </c>
      <c r="CE65" s="317">
        <v>0</v>
      </c>
      <c r="CG65" s="316">
        <v>41075</v>
      </c>
      <c r="CH65" s="317">
        <v>3</v>
      </c>
      <c r="CI65" s="317">
        <v>1</v>
      </c>
      <c r="CJ65" s="317">
        <v>1</v>
      </c>
      <c r="CK65" s="317" t="s">
        <v>3</v>
      </c>
      <c r="CL65" s="317">
        <v>0</v>
      </c>
      <c r="CM65" s="317">
        <v>0</v>
      </c>
      <c r="CO65" s="316">
        <v>41440</v>
      </c>
      <c r="CP65" s="317">
        <v>3</v>
      </c>
      <c r="CQ65" s="317">
        <v>3</v>
      </c>
      <c r="CR65" s="317" t="s">
        <v>3</v>
      </c>
      <c r="CS65" s="317">
        <v>3</v>
      </c>
      <c r="CT65" s="317">
        <v>0</v>
      </c>
      <c r="CU65" s="317">
        <v>0</v>
      </c>
      <c r="CW65" s="316">
        <v>41804</v>
      </c>
      <c r="CX65" s="317">
        <v>3</v>
      </c>
      <c r="CY65" s="317">
        <v>1</v>
      </c>
      <c r="CZ65" s="317" t="s">
        <v>3</v>
      </c>
      <c r="DA65" s="317">
        <v>1</v>
      </c>
      <c r="DB65" s="317">
        <v>0</v>
      </c>
      <c r="DC65" s="317">
        <v>0</v>
      </c>
      <c r="DE65" s="316">
        <v>42168</v>
      </c>
      <c r="DF65" s="317">
        <v>3</v>
      </c>
      <c r="DG65" s="317">
        <v>5</v>
      </c>
      <c r="DH65" s="317">
        <v>3</v>
      </c>
      <c r="DI65" s="317">
        <v>2</v>
      </c>
      <c r="DJ65" s="317">
        <v>0</v>
      </c>
      <c r="DK65" s="317">
        <v>0</v>
      </c>
      <c r="DM65" s="316">
        <v>42538</v>
      </c>
      <c r="DN65" s="317">
        <v>3</v>
      </c>
      <c r="DO65" s="317">
        <v>1</v>
      </c>
      <c r="DP65" s="317" t="s">
        <v>3</v>
      </c>
      <c r="DQ65" s="317">
        <v>1</v>
      </c>
      <c r="DR65" s="317">
        <v>0</v>
      </c>
      <c r="DS65" s="317">
        <v>0</v>
      </c>
      <c r="DU65" s="968">
        <v>42902</v>
      </c>
      <c r="DV65" s="969">
        <v>3</v>
      </c>
      <c r="DW65" s="969">
        <v>1</v>
      </c>
      <c r="DX65" s="969">
        <v>1</v>
      </c>
      <c r="DY65" s="969" t="s">
        <v>3</v>
      </c>
      <c r="DZ65" s="969">
        <v>0</v>
      </c>
      <c r="EA65" s="969">
        <v>0</v>
      </c>
      <c r="EC65" s="1200">
        <v>43266</v>
      </c>
      <c r="ED65" s="1201">
        <v>3</v>
      </c>
      <c r="EE65" s="1201">
        <v>1</v>
      </c>
      <c r="EF65" s="1201">
        <v>1</v>
      </c>
      <c r="EG65" s="1201" t="s">
        <v>3</v>
      </c>
      <c r="EH65" s="1201">
        <v>0</v>
      </c>
      <c r="EI65" s="1201">
        <v>0</v>
      </c>
      <c r="EK65" s="1331">
        <v>43630</v>
      </c>
      <c r="EL65" s="1332">
        <v>3</v>
      </c>
      <c r="EM65" s="1332">
        <v>31</v>
      </c>
      <c r="EN65" s="1332">
        <v>18</v>
      </c>
      <c r="EO65" s="1332">
        <v>11</v>
      </c>
      <c r="EP65" s="1332">
        <v>1</v>
      </c>
      <c r="EQ65" s="1332">
        <v>1</v>
      </c>
      <c r="ES65" s="1825">
        <v>44001</v>
      </c>
      <c r="ET65" s="1826">
        <v>3</v>
      </c>
      <c r="EU65" s="1826">
        <v>14</v>
      </c>
      <c r="EV65" s="1826">
        <v>11</v>
      </c>
      <c r="EW65" s="1826">
        <v>3</v>
      </c>
      <c r="EX65" s="1826">
        <v>0</v>
      </c>
      <c r="EY65" s="1826">
        <v>0</v>
      </c>
    </row>
    <row r="66" spans="29:155" x14ac:dyDescent="0.25">
      <c r="AC66" s="143">
        <v>37808</v>
      </c>
      <c r="AD66" s="101">
        <v>3</v>
      </c>
      <c r="AE66" s="401">
        <v>40</v>
      </c>
      <c r="AF66" s="401"/>
      <c r="AG66" s="158">
        <v>38164</v>
      </c>
      <c r="AH66" s="159">
        <v>3</v>
      </c>
      <c r="AI66" s="159">
        <f t="shared" si="5"/>
        <v>57</v>
      </c>
      <c r="AJ66" s="159">
        <v>52</v>
      </c>
      <c r="AK66" s="159">
        <v>5</v>
      </c>
      <c r="AL66" s="159"/>
      <c r="AM66" s="348">
        <v>38516</v>
      </c>
      <c r="AN66" s="349">
        <v>3</v>
      </c>
      <c r="AO66" s="349">
        <v>48</v>
      </c>
      <c r="AQ66" s="97">
        <v>38885</v>
      </c>
      <c r="AR66" s="98">
        <v>2</v>
      </c>
      <c r="AS66" s="98">
        <v>78</v>
      </c>
      <c r="AT66" s="98">
        <v>11</v>
      </c>
      <c r="AU66" s="98">
        <v>64</v>
      </c>
      <c r="AV66" s="98">
        <v>3</v>
      </c>
      <c r="AX66" s="316">
        <v>39250</v>
      </c>
      <c r="AY66" s="317">
        <v>2</v>
      </c>
      <c r="AZ66" s="317">
        <v>24</v>
      </c>
      <c r="BA66" s="317">
        <v>1</v>
      </c>
      <c r="BB66" s="317">
        <v>22</v>
      </c>
      <c r="BC66" s="317">
        <v>1</v>
      </c>
      <c r="BE66" s="316">
        <v>39614</v>
      </c>
      <c r="BF66" s="317">
        <v>4</v>
      </c>
      <c r="BG66" s="317">
        <v>1</v>
      </c>
      <c r="BH66" s="317" t="s">
        <v>3</v>
      </c>
      <c r="BI66" s="317">
        <v>1</v>
      </c>
      <c r="BJ66" s="317">
        <v>0</v>
      </c>
      <c r="BL66" s="316">
        <v>39984</v>
      </c>
      <c r="BM66" s="317">
        <v>2</v>
      </c>
      <c r="BN66" s="317">
        <v>29</v>
      </c>
      <c r="BO66" s="317">
        <v>2</v>
      </c>
      <c r="BP66" s="317">
        <v>27</v>
      </c>
      <c r="BQ66" s="317">
        <v>0</v>
      </c>
      <c r="BR66" s="98"/>
      <c r="BS66" s="316">
        <v>40348</v>
      </c>
      <c r="BT66" s="317">
        <v>2</v>
      </c>
      <c r="BU66" s="317">
        <v>12</v>
      </c>
      <c r="BV66" s="317" t="s">
        <v>3</v>
      </c>
      <c r="BW66" s="317">
        <v>11</v>
      </c>
      <c r="BX66" s="317">
        <v>1</v>
      </c>
      <c r="BZ66" s="316">
        <v>40712</v>
      </c>
      <c r="CA66" s="317">
        <v>2</v>
      </c>
      <c r="CB66" s="317">
        <v>2</v>
      </c>
      <c r="CC66" s="317" t="s">
        <v>3</v>
      </c>
      <c r="CD66" s="317">
        <v>2</v>
      </c>
      <c r="CE66" s="317">
        <v>0</v>
      </c>
      <c r="CG66" s="316">
        <v>41076</v>
      </c>
      <c r="CH66" s="317">
        <v>2</v>
      </c>
      <c r="CI66" s="317">
        <v>1</v>
      </c>
      <c r="CJ66" s="317" t="s">
        <v>3</v>
      </c>
      <c r="CK66" s="317">
        <v>1</v>
      </c>
      <c r="CL66" s="317">
        <v>0</v>
      </c>
      <c r="CM66" s="317">
        <v>0</v>
      </c>
      <c r="CO66" s="316">
        <v>41441</v>
      </c>
      <c r="CP66" s="317">
        <v>2</v>
      </c>
      <c r="CQ66" s="317">
        <v>5</v>
      </c>
      <c r="CR66" s="317">
        <v>1</v>
      </c>
      <c r="CS66" s="317">
        <v>3</v>
      </c>
      <c r="CT66" s="317">
        <v>0</v>
      </c>
      <c r="CU66" s="317">
        <v>1</v>
      </c>
      <c r="CW66" s="316">
        <v>41805</v>
      </c>
      <c r="CX66" s="317">
        <v>2</v>
      </c>
      <c r="CY66" s="317">
        <v>4</v>
      </c>
      <c r="CZ66" s="317">
        <v>1</v>
      </c>
      <c r="DA66" s="317">
        <v>2</v>
      </c>
      <c r="DB66" s="317">
        <v>0</v>
      </c>
      <c r="DC66" s="317">
        <v>1</v>
      </c>
      <c r="DE66" s="316">
        <v>42169</v>
      </c>
      <c r="DF66" s="317">
        <v>2</v>
      </c>
      <c r="DG66" s="317">
        <v>10</v>
      </c>
      <c r="DH66" s="317">
        <v>2</v>
      </c>
      <c r="DI66" s="317">
        <v>3</v>
      </c>
      <c r="DJ66" s="317">
        <v>2</v>
      </c>
      <c r="DK66" s="317">
        <v>3</v>
      </c>
      <c r="DM66" s="316">
        <v>42539</v>
      </c>
      <c r="DN66" s="317">
        <v>2</v>
      </c>
      <c r="DO66" s="317">
        <v>3</v>
      </c>
      <c r="DP66" s="317">
        <v>2</v>
      </c>
      <c r="DQ66" s="317">
        <v>1</v>
      </c>
      <c r="DR66" s="317">
        <v>0</v>
      </c>
      <c r="DS66" s="317">
        <v>0</v>
      </c>
      <c r="DU66" s="968">
        <v>42902</v>
      </c>
      <c r="DV66" s="969">
        <v>2</v>
      </c>
      <c r="DW66" s="969">
        <v>0</v>
      </c>
      <c r="DX66" s="969" t="s">
        <v>3</v>
      </c>
      <c r="DY66" s="969" t="s">
        <v>3</v>
      </c>
      <c r="DZ66" s="969">
        <v>0</v>
      </c>
      <c r="EA66" s="969">
        <v>0</v>
      </c>
      <c r="EC66" s="1200">
        <v>43267</v>
      </c>
      <c r="ED66" s="1201">
        <v>2</v>
      </c>
      <c r="EE66" s="1201">
        <v>2</v>
      </c>
      <c r="EF66" s="1201">
        <v>2</v>
      </c>
      <c r="EG66" s="1201" t="s">
        <v>3</v>
      </c>
      <c r="EH66" s="1201">
        <v>0</v>
      </c>
      <c r="EI66" s="1201">
        <v>0</v>
      </c>
      <c r="EK66" s="1331">
        <v>43631</v>
      </c>
      <c r="EL66" s="1332">
        <v>2</v>
      </c>
      <c r="EM66" s="1332">
        <v>26</v>
      </c>
      <c r="EN66" s="1332">
        <v>13</v>
      </c>
      <c r="EO66" s="1332">
        <v>11</v>
      </c>
      <c r="EP66" s="1332">
        <v>1</v>
      </c>
      <c r="EQ66" s="1332">
        <v>1</v>
      </c>
      <c r="ES66" s="1825">
        <v>44002</v>
      </c>
      <c r="ET66" s="1826">
        <v>2</v>
      </c>
      <c r="EU66" s="1826">
        <v>38</v>
      </c>
      <c r="EV66" s="1826">
        <v>25</v>
      </c>
      <c r="EW66" s="1826">
        <v>12</v>
      </c>
      <c r="EX66" s="1826">
        <v>0</v>
      </c>
      <c r="EY66" s="1826">
        <v>1</v>
      </c>
    </row>
    <row r="67" spans="29:155" x14ac:dyDescent="0.25">
      <c r="AC67" s="143">
        <v>37810</v>
      </c>
      <c r="AD67" s="101">
        <v>1</v>
      </c>
      <c r="AE67" s="401">
        <v>101</v>
      </c>
      <c r="AF67" s="401"/>
      <c r="AG67" s="158">
        <v>38165</v>
      </c>
      <c r="AH67" s="159">
        <v>1</v>
      </c>
      <c r="AI67" s="159">
        <f t="shared" si="5"/>
        <v>11</v>
      </c>
      <c r="AJ67" s="159">
        <v>9</v>
      </c>
      <c r="AK67" s="159">
        <v>2</v>
      </c>
      <c r="AL67" s="159"/>
      <c r="AM67" s="348">
        <v>38517</v>
      </c>
      <c r="AN67" s="349">
        <v>2</v>
      </c>
      <c r="AO67" s="349">
        <v>93</v>
      </c>
      <c r="AQ67" s="97">
        <v>38885</v>
      </c>
      <c r="AR67" s="98">
        <v>1</v>
      </c>
      <c r="AS67" s="98">
        <v>39</v>
      </c>
      <c r="AT67" s="98">
        <v>3</v>
      </c>
      <c r="AU67" s="98">
        <v>33</v>
      </c>
      <c r="AV67" s="98">
        <v>3</v>
      </c>
      <c r="AX67" s="316">
        <v>39250</v>
      </c>
      <c r="AY67" s="317">
        <v>1</v>
      </c>
      <c r="AZ67" s="317">
        <v>8</v>
      </c>
      <c r="BA67" s="317">
        <v>3</v>
      </c>
      <c r="BB67" s="317">
        <v>5</v>
      </c>
      <c r="BC67" s="317">
        <v>0</v>
      </c>
      <c r="BE67" s="316">
        <v>39615</v>
      </c>
      <c r="BF67" s="317">
        <v>3</v>
      </c>
      <c r="BG67" s="317">
        <v>18</v>
      </c>
      <c r="BH67" s="317" t="s">
        <v>3</v>
      </c>
      <c r="BI67" s="317">
        <v>16</v>
      </c>
      <c r="BJ67" s="317">
        <v>2</v>
      </c>
      <c r="BL67" s="316">
        <v>39984</v>
      </c>
      <c r="BM67" s="317">
        <v>1</v>
      </c>
      <c r="BN67" s="317">
        <v>22</v>
      </c>
      <c r="BO67" s="317" t="s">
        <v>3</v>
      </c>
      <c r="BP67" s="317">
        <v>22</v>
      </c>
      <c r="BQ67" s="317">
        <v>0</v>
      </c>
      <c r="BR67" s="98"/>
      <c r="BS67" s="316">
        <v>40348</v>
      </c>
      <c r="BT67" s="317">
        <v>1</v>
      </c>
      <c r="BU67" s="317">
        <v>9</v>
      </c>
      <c r="BV67" s="317" t="s">
        <v>3</v>
      </c>
      <c r="BW67" s="317">
        <v>8</v>
      </c>
      <c r="BX67" s="317">
        <v>1</v>
      </c>
      <c r="BZ67" s="316">
        <v>40712</v>
      </c>
      <c r="CA67" s="317">
        <v>1</v>
      </c>
      <c r="CB67" s="317">
        <v>2</v>
      </c>
      <c r="CC67" s="317" t="s">
        <v>3</v>
      </c>
      <c r="CD67" s="317">
        <v>2</v>
      </c>
      <c r="CE67" s="317">
        <v>0</v>
      </c>
      <c r="CG67" s="316">
        <v>41076</v>
      </c>
      <c r="CH67" s="317">
        <v>1</v>
      </c>
      <c r="CI67" s="317">
        <v>12</v>
      </c>
      <c r="CJ67" s="317">
        <v>5</v>
      </c>
      <c r="CK67" s="317">
        <v>6</v>
      </c>
      <c r="CL67" s="317">
        <v>0</v>
      </c>
      <c r="CM67" s="317">
        <v>1</v>
      </c>
      <c r="CO67" s="316">
        <v>41441</v>
      </c>
      <c r="CP67" s="317">
        <v>1</v>
      </c>
      <c r="CQ67" s="317">
        <v>10</v>
      </c>
      <c r="CR67" s="317">
        <v>1</v>
      </c>
      <c r="CS67" s="317">
        <v>9</v>
      </c>
      <c r="CT67" s="317">
        <v>0</v>
      </c>
      <c r="CU67" s="317">
        <v>0</v>
      </c>
      <c r="CW67" s="316">
        <v>41805</v>
      </c>
      <c r="CX67" s="317">
        <v>1</v>
      </c>
      <c r="CY67" s="317">
        <v>15</v>
      </c>
      <c r="CZ67" s="317">
        <v>1</v>
      </c>
      <c r="DA67" s="317">
        <v>8</v>
      </c>
      <c r="DB67" s="317">
        <v>1</v>
      </c>
      <c r="DC67" s="317">
        <v>5</v>
      </c>
      <c r="DE67" s="316">
        <v>42169</v>
      </c>
      <c r="DF67" s="317">
        <v>1</v>
      </c>
      <c r="DG67" s="317">
        <v>13</v>
      </c>
      <c r="DH67" s="317">
        <v>3</v>
      </c>
      <c r="DI67" s="317">
        <v>7</v>
      </c>
      <c r="DJ67" s="317">
        <v>0</v>
      </c>
      <c r="DK67" s="317">
        <v>3</v>
      </c>
      <c r="DM67" s="316">
        <v>42539</v>
      </c>
      <c r="DN67" s="317">
        <v>1</v>
      </c>
      <c r="DO67" s="317">
        <v>3</v>
      </c>
      <c r="DP67" s="317">
        <v>1</v>
      </c>
      <c r="DQ67" s="317">
        <v>2</v>
      </c>
      <c r="DR67" s="317">
        <v>0</v>
      </c>
      <c r="DS67" s="317">
        <v>0</v>
      </c>
      <c r="DU67" s="968">
        <v>42903</v>
      </c>
      <c r="DV67" s="969">
        <v>1</v>
      </c>
      <c r="DW67" s="969">
        <v>1</v>
      </c>
      <c r="DX67" s="969">
        <v>1</v>
      </c>
      <c r="DY67" s="969" t="s">
        <v>3</v>
      </c>
      <c r="DZ67" s="969">
        <v>0</v>
      </c>
      <c r="EA67" s="969">
        <v>0</v>
      </c>
      <c r="EC67" s="1200">
        <v>43267</v>
      </c>
      <c r="ED67" s="1201">
        <v>1</v>
      </c>
      <c r="EE67" s="1201">
        <v>1</v>
      </c>
      <c r="EF67" s="1201">
        <v>1</v>
      </c>
      <c r="EG67" s="1201" t="s">
        <v>3</v>
      </c>
      <c r="EH67" s="1201">
        <v>0</v>
      </c>
      <c r="EI67" s="1201">
        <v>0</v>
      </c>
      <c r="EK67" s="1331">
        <v>43631</v>
      </c>
      <c r="EL67" s="1332">
        <v>1</v>
      </c>
      <c r="EM67" s="1332">
        <v>22</v>
      </c>
      <c r="EN67" s="1332">
        <v>8</v>
      </c>
      <c r="EO67" s="1332">
        <v>14</v>
      </c>
      <c r="EP67" s="1332">
        <v>0</v>
      </c>
      <c r="EQ67" s="1332">
        <v>0</v>
      </c>
      <c r="ES67" s="1825">
        <v>44002</v>
      </c>
      <c r="ET67" s="1826">
        <v>1</v>
      </c>
      <c r="EU67" s="1826">
        <v>29</v>
      </c>
      <c r="EV67" s="1826">
        <v>15</v>
      </c>
      <c r="EW67" s="1826">
        <v>14</v>
      </c>
      <c r="EX67" s="1826">
        <v>0</v>
      </c>
      <c r="EY67" s="1826">
        <v>0</v>
      </c>
    </row>
    <row r="68" spans="29:155" x14ac:dyDescent="0.25">
      <c r="AC68" s="143">
        <v>37810</v>
      </c>
      <c r="AD68" s="101">
        <v>2</v>
      </c>
      <c r="AE68" s="401">
        <v>145</v>
      </c>
      <c r="AF68" s="401"/>
      <c r="AG68" s="158">
        <v>38165</v>
      </c>
      <c r="AH68" s="159">
        <v>2</v>
      </c>
      <c r="AI68" s="159">
        <f t="shared" si="5"/>
        <v>48</v>
      </c>
      <c r="AJ68" s="159">
        <v>43</v>
      </c>
      <c r="AK68" s="159">
        <v>5</v>
      </c>
      <c r="AL68" s="159"/>
      <c r="AM68" s="348">
        <v>38517</v>
      </c>
      <c r="AN68" s="349">
        <v>1</v>
      </c>
      <c r="AO68" s="349">
        <v>52</v>
      </c>
      <c r="AQ68" s="97">
        <v>38886</v>
      </c>
      <c r="AR68" s="98">
        <v>4</v>
      </c>
      <c r="AS68" s="98">
        <v>20</v>
      </c>
      <c r="AT68" s="98">
        <v>2</v>
      </c>
      <c r="AU68" s="98">
        <v>17</v>
      </c>
      <c r="AV68" s="98">
        <v>1</v>
      </c>
      <c r="AX68" s="316">
        <v>39251</v>
      </c>
      <c r="AY68" s="317">
        <v>4</v>
      </c>
      <c r="AZ68" s="317">
        <v>3</v>
      </c>
      <c r="BA68" s="317" t="s">
        <v>3</v>
      </c>
      <c r="BB68" s="317">
        <v>3</v>
      </c>
      <c r="BC68" s="317">
        <v>0</v>
      </c>
      <c r="BE68" s="316">
        <v>39616</v>
      </c>
      <c r="BF68" s="317">
        <v>2</v>
      </c>
      <c r="BG68" s="317">
        <v>26</v>
      </c>
      <c r="BH68" s="317" t="s">
        <v>3</v>
      </c>
      <c r="BI68" s="317">
        <v>26</v>
      </c>
      <c r="BJ68" s="317">
        <v>0</v>
      </c>
      <c r="BL68" s="316">
        <v>39985</v>
      </c>
      <c r="BM68" s="317">
        <v>4</v>
      </c>
      <c r="BN68" s="317">
        <v>2</v>
      </c>
      <c r="BO68" s="317" t="s">
        <v>3</v>
      </c>
      <c r="BP68" s="317">
        <v>2</v>
      </c>
      <c r="BQ68" s="317">
        <v>0</v>
      </c>
      <c r="BR68" s="98"/>
      <c r="BS68" s="316">
        <v>40349</v>
      </c>
      <c r="BT68" s="317">
        <v>4</v>
      </c>
      <c r="BU68" s="317">
        <v>1</v>
      </c>
      <c r="BV68" s="317" t="s">
        <v>3</v>
      </c>
      <c r="BW68" s="317">
        <v>1</v>
      </c>
      <c r="BX68" s="317">
        <v>0</v>
      </c>
      <c r="BZ68" s="316">
        <v>40713</v>
      </c>
      <c r="CA68" s="317">
        <v>4</v>
      </c>
      <c r="CB68" s="317">
        <v>0</v>
      </c>
      <c r="CC68" s="317" t="s">
        <v>3</v>
      </c>
      <c r="CD68" s="317">
        <v>0</v>
      </c>
      <c r="CE68" s="317">
        <v>0</v>
      </c>
      <c r="CG68" s="316">
        <v>41077</v>
      </c>
      <c r="CH68" s="317">
        <v>4</v>
      </c>
      <c r="CI68" s="317">
        <v>2</v>
      </c>
      <c r="CJ68" s="317" t="s">
        <v>3</v>
      </c>
      <c r="CK68" s="317">
        <v>2</v>
      </c>
      <c r="CL68" s="317">
        <v>0</v>
      </c>
      <c r="CM68" s="317">
        <v>0</v>
      </c>
      <c r="CO68" s="316">
        <v>41442</v>
      </c>
      <c r="CP68" s="317">
        <v>4</v>
      </c>
      <c r="CQ68" s="317">
        <v>1</v>
      </c>
      <c r="CR68" s="317" t="s">
        <v>3</v>
      </c>
      <c r="CS68" s="317">
        <v>1</v>
      </c>
      <c r="CT68" s="317">
        <v>0</v>
      </c>
      <c r="CU68" s="317">
        <v>0</v>
      </c>
      <c r="CW68" s="316">
        <v>41806</v>
      </c>
      <c r="CX68" s="317">
        <v>4</v>
      </c>
      <c r="CY68" s="317">
        <v>0</v>
      </c>
      <c r="CZ68" s="317" t="s">
        <v>3</v>
      </c>
      <c r="DA68" s="317" t="s">
        <v>3</v>
      </c>
      <c r="DB68" s="317">
        <v>0</v>
      </c>
      <c r="DC68" s="317">
        <v>0</v>
      </c>
      <c r="DE68" s="316">
        <v>42170</v>
      </c>
      <c r="DF68" s="317">
        <v>4</v>
      </c>
      <c r="DG68" s="317">
        <v>1</v>
      </c>
      <c r="DH68" s="317" t="s">
        <v>3</v>
      </c>
      <c r="DI68" s="317">
        <v>1</v>
      </c>
      <c r="DJ68" s="317">
        <v>0</v>
      </c>
      <c r="DK68" s="317">
        <v>0</v>
      </c>
      <c r="DM68" s="316">
        <v>42540</v>
      </c>
      <c r="DN68" s="317">
        <v>4</v>
      </c>
      <c r="DO68" s="317">
        <v>1</v>
      </c>
      <c r="DP68" s="317" t="s">
        <v>3</v>
      </c>
      <c r="DQ68" s="317">
        <v>1</v>
      </c>
      <c r="DR68" s="317">
        <v>0</v>
      </c>
      <c r="DS68" s="317">
        <v>0</v>
      </c>
      <c r="DU68" s="968">
        <v>42904</v>
      </c>
      <c r="DV68" s="969">
        <v>4</v>
      </c>
      <c r="DW68" s="969">
        <v>0</v>
      </c>
      <c r="DX68" s="969" t="s">
        <v>3</v>
      </c>
      <c r="DY68" s="969" t="s">
        <v>3</v>
      </c>
      <c r="DZ68" s="969">
        <v>0</v>
      </c>
      <c r="EA68" s="969">
        <v>0</v>
      </c>
      <c r="EC68" s="1200">
        <v>43268</v>
      </c>
      <c r="ED68" s="1201">
        <v>4</v>
      </c>
      <c r="EE68" s="1201">
        <v>0</v>
      </c>
      <c r="EF68" s="1201" t="s">
        <v>3</v>
      </c>
      <c r="EG68" s="1201" t="s">
        <v>3</v>
      </c>
      <c r="EH68" s="1201">
        <v>0</v>
      </c>
      <c r="EI68" s="1201">
        <v>0</v>
      </c>
      <c r="EK68" s="1331">
        <v>43632</v>
      </c>
      <c r="EL68" s="1332">
        <v>4</v>
      </c>
      <c r="EM68" s="1332">
        <v>5</v>
      </c>
      <c r="EN68" s="1332">
        <v>3</v>
      </c>
      <c r="EO68" s="1332">
        <v>1</v>
      </c>
      <c r="EP68" s="1332">
        <v>1</v>
      </c>
      <c r="EQ68" s="1332">
        <v>0</v>
      </c>
      <c r="ES68" s="1825">
        <v>44003</v>
      </c>
      <c r="ET68" s="1826">
        <v>4</v>
      </c>
      <c r="EU68" s="1826">
        <v>1</v>
      </c>
      <c r="EV68" s="1826" t="s">
        <v>3</v>
      </c>
      <c r="EW68" s="1826">
        <v>1</v>
      </c>
      <c r="EX68" s="1826">
        <v>0</v>
      </c>
      <c r="EY68" s="1826">
        <v>0</v>
      </c>
    </row>
    <row r="69" spans="29:155" x14ac:dyDescent="0.25">
      <c r="AC69" s="143">
        <v>37811</v>
      </c>
      <c r="AD69" s="101">
        <v>3</v>
      </c>
      <c r="AE69" s="401">
        <v>58</v>
      </c>
      <c r="AF69" s="401"/>
      <c r="AG69" s="158">
        <v>38166</v>
      </c>
      <c r="AH69" s="159">
        <v>4</v>
      </c>
      <c r="AI69" s="159">
        <f t="shared" ref="AI69:AI132" si="23">SUM(AJ69:AK69)</f>
        <v>14</v>
      </c>
      <c r="AJ69" s="159">
        <v>12</v>
      </c>
      <c r="AK69" s="159">
        <v>2</v>
      </c>
      <c r="AL69" s="159"/>
      <c r="AM69" s="348">
        <v>38518</v>
      </c>
      <c r="AN69" s="349">
        <v>4</v>
      </c>
      <c r="AO69" s="349">
        <v>9</v>
      </c>
      <c r="AQ69" s="97">
        <v>38887</v>
      </c>
      <c r="AR69" s="98">
        <v>3</v>
      </c>
      <c r="AS69" s="98">
        <v>59</v>
      </c>
      <c r="AT69" s="98">
        <v>6</v>
      </c>
      <c r="AU69" s="98">
        <v>52</v>
      </c>
      <c r="AV69" s="98">
        <v>1</v>
      </c>
      <c r="AX69" s="316">
        <v>39252</v>
      </c>
      <c r="AY69" s="317">
        <v>3</v>
      </c>
      <c r="AZ69" s="317">
        <v>10</v>
      </c>
      <c r="BA69" s="317" t="s">
        <v>3</v>
      </c>
      <c r="BB69" s="317">
        <v>9</v>
      </c>
      <c r="BC69" s="317">
        <v>1</v>
      </c>
      <c r="BE69" s="316">
        <v>39616</v>
      </c>
      <c r="BF69" s="317">
        <v>1</v>
      </c>
      <c r="BG69" s="317">
        <v>16</v>
      </c>
      <c r="BH69" s="317">
        <v>1</v>
      </c>
      <c r="BI69" s="317">
        <v>15</v>
      </c>
      <c r="BJ69" s="317">
        <v>0</v>
      </c>
      <c r="BL69" s="316">
        <v>39986</v>
      </c>
      <c r="BM69" s="317">
        <v>3</v>
      </c>
      <c r="BN69" s="317">
        <v>31</v>
      </c>
      <c r="BO69" s="317">
        <v>2</v>
      </c>
      <c r="BP69" s="317">
        <v>29</v>
      </c>
      <c r="BQ69" s="317">
        <v>0</v>
      </c>
      <c r="BR69" s="98"/>
      <c r="BS69" s="316">
        <v>40350</v>
      </c>
      <c r="BT69" s="317">
        <v>3</v>
      </c>
      <c r="BU69" s="317">
        <v>9</v>
      </c>
      <c r="BV69" s="317">
        <v>1</v>
      </c>
      <c r="BW69" s="317">
        <v>8</v>
      </c>
      <c r="BX69" s="317">
        <v>0</v>
      </c>
      <c r="BZ69" s="316">
        <v>40714</v>
      </c>
      <c r="CA69" s="317">
        <v>3</v>
      </c>
      <c r="CB69" s="317">
        <v>3</v>
      </c>
      <c r="CC69" s="317" t="s">
        <v>3</v>
      </c>
      <c r="CD69" s="317">
        <v>3</v>
      </c>
      <c r="CE69" s="317">
        <v>0</v>
      </c>
      <c r="CG69" s="316">
        <v>41078</v>
      </c>
      <c r="CH69" s="317">
        <v>3</v>
      </c>
      <c r="CI69" s="317">
        <v>7</v>
      </c>
      <c r="CJ69" s="317">
        <v>2</v>
      </c>
      <c r="CK69" s="317">
        <v>3</v>
      </c>
      <c r="CL69" s="317">
        <v>0</v>
      </c>
      <c r="CM69" s="317">
        <v>2</v>
      </c>
      <c r="CO69" s="316">
        <v>41443</v>
      </c>
      <c r="CP69" s="317">
        <v>3</v>
      </c>
      <c r="CQ69" s="317">
        <v>5</v>
      </c>
      <c r="CR69" s="317">
        <v>1</v>
      </c>
      <c r="CS69" s="317">
        <v>3</v>
      </c>
      <c r="CT69" s="317">
        <v>0</v>
      </c>
      <c r="CU69" s="317">
        <v>1</v>
      </c>
      <c r="CW69" s="316">
        <v>41807</v>
      </c>
      <c r="CX69" s="317">
        <v>3</v>
      </c>
      <c r="CY69" s="317">
        <v>4</v>
      </c>
      <c r="CZ69" s="317" t="s">
        <v>3</v>
      </c>
      <c r="DA69" s="317">
        <v>4</v>
      </c>
      <c r="DB69" s="317">
        <v>0</v>
      </c>
      <c r="DC69" s="317">
        <v>0</v>
      </c>
      <c r="DE69" s="316">
        <v>42171</v>
      </c>
      <c r="DF69" s="317">
        <v>3</v>
      </c>
      <c r="DG69" s="317">
        <v>7</v>
      </c>
      <c r="DH69" s="317">
        <v>2</v>
      </c>
      <c r="DI69" s="317">
        <v>2</v>
      </c>
      <c r="DJ69" s="317">
        <v>1</v>
      </c>
      <c r="DK69" s="317">
        <v>2</v>
      </c>
      <c r="DM69" s="316">
        <v>42541</v>
      </c>
      <c r="DN69" s="317">
        <v>3</v>
      </c>
      <c r="DO69" s="317">
        <v>4</v>
      </c>
      <c r="DP69" s="317">
        <v>2</v>
      </c>
      <c r="DQ69" s="317">
        <v>2</v>
      </c>
      <c r="DR69" s="317">
        <v>0</v>
      </c>
      <c r="DS69" s="317">
        <v>0</v>
      </c>
      <c r="DU69" s="968">
        <v>42905</v>
      </c>
      <c r="DV69" s="969">
        <v>3</v>
      </c>
      <c r="DW69" s="969">
        <v>1</v>
      </c>
      <c r="DX69" s="969" t="s">
        <v>3</v>
      </c>
      <c r="DY69" s="969">
        <v>1</v>
      </c>
      <c r="DZ69" s="969">
        <v>0</v>
      </c>
      <c r="EA69" s="969">
        <v>0</v>
      </c>
      <c r="EC69" s="1200">
        <v>43269</v>
      </c>
      <c r="ED69" s="1201">
        <v>3</v>
      </c>
      <c r="EE69" s="1201">
        <v>3</v>
      </c>
      <c r="EF69" s="1201">
        <v>3</v>
      </c>
      <c r="EG69" s="1201" t="s">
        <v>3</v>
      </c>
      <c r="EH69" s="1201">
        <v>0</v>
      </c>
      <c r="EI69" s="1201">
        <v>0</v>
      </c>
      <c r="EK69" s="1331">
        <v>43633</v>
      </c>
      <c r="EL69" s="1332">
        <v>3</v>
      </c>
      <c r="EM69" s="1332">
        <v>31</v>
      </c>
      <c r="EN69" s="1332">
        <v>21</v>
      </c>
      <c r="EO69" s="1332">
        <v>9</v>
      </c>
      <c r="EP69" s="1332">
        <v>0</v>
      </c>
      <c r="EQ69" s="1332">
        <v>1</v>
      </c>
      <c r="ES69" s="1825">
        <v>44004</v>
      </c>
      <c r="ET69" s="1826">
        <v>3</v>
      </c>
      <c r="EU69" s="1826">
        <v>12</v>
      </c>
      <c r="EV69" s="1826">
        <v>7</v>
      </c>
      <c r="EW69" s="1826">
        <v>4</v>
      </c>
      <c r="EX69" s="1826">
        <v>0</v>
      </c>
      <c r="EY69" s="1826">
        <v>1</v>
      </c>
    </row>
    <row r="70" spans="29:155" x14ac:dyDescent="0.25">
      <c r="AC70" s="143">
        <v>37813</v>
      </c>
      <c r="AD70" s="101">
        <v>1</v>
      </c>
      <c r="AE70" s="401">
        <v>106</v>
      </c>
      <c r="AF70" s="401"/>
      <c r="AG70" s="158">
        <v>38167</v>
      </c>
      <c r="AH70" s="159">
        <v>3</v>
      </c>
      <c r="AI70" s="159">
        <f t="shared" si="23"/>
        <v>80</v>
      </c>
      <c r="AJ70" s="159">
        <v>75</v>
      </c>
      <c r="AK70" s="159">
        <v>5</v>
      </c>
      <c r="AL70" s="159"/>
      <c r="AM70" s="348">
        <v>38519</v>
      </c>
      <c r="AN70" s="349">
        <v>3</v>
      </c>
      <c r="AO70" s="349">
        <v>59</v>
      </c>
      <c r="AQ70" s="97">
        <v>38888</v>
      </c>
      <c r="AR70" s="98">
        <v>2</v>
      </c>
      <c r="AS70" s="98">
        <v>166</v>
      </c>
      <c r="AT70" s="98">
        <v>18</v>
      </c>
      <c r="AU70" s="98">
        <v>148</v>
      </c>
      <c r="AV70" s="98">
        <v>0</v>
      </c>
      <c r="AX70" s="316">
        <v>39253</v>
      </c>
      <c r="AY70" s="317">
        <v>2</v>
      </c>
      <c r="AZ70" s="317">
        <v>32</v>
      </c>
      <c r="BA70" s="317" t="s">
        <v>3</v>
      </c>
      <c r="BB70" s="317">
        <v>32</v>
      </c>
      <c r="BC70" s="317">
        <v>0</v>
      </c>
      <c r="BE70" s="316">
        <v>39617</v>
      </c>
      <c r="BF70" s="317">
        <v>4</v>
      </c>
      <c r="BG70" s="317">
        <v>1</v>
      </c>
      <c r="BH70" s="317" t="s">
        <v>3</v>
      </c>
      <c r="BI70" s="317">
        <v>0</v>
      </c>
      <c r="BJ70" s="317">
        <v>1</v>
      </c>
      <c r="BL70" s="316">
        <v>39987</v>
      </c>
      <c r="BM70" s="317">
        <v>2</v>
      </c>
      <c r="BN70" s="317">
        <v>75</v>
      </c>
      <c r="BO70" s="317">
        <v>5</v>
      </c>
      <c r="BP70" s="317">
        <v>67</v>
      </c>
      <c r="BQ70" s="317">
        <v>3</v>
      </c>
      <c r="BR70" s="98"/>
      <c r="BS70" s="316">
        <v>40351</v>
      </c>
      <c r="BT70" s="317">
        <v>2</v>
      </c>
      <c r="BU70" s="317">
        <v>7</v>
      </c>
      <c r="BV70" s="317" t="s">
        <v>3</v>
      </c>
      <c r="BW70" s="317">
        <v>7</v>
      </c>
      <c r="BX70" s="317">
        <v>0</v>
      </c>
      <c r="BZ70" s="316">
        <v>40715</v>
      </c>
      <c r="CA70" s="317">
        <v>2</v>
      </c>
      <c r="CB70" s="317">
        <v>1</v>
      </c>
      <c r="CC70" s="317" t="s">
        <v>3</v>
      </c>
      <c r="CD70" s="317">
        <v>1</v>
      </c>
      <c r="CE70" s="317">
        <v>0</v>
      </c>
      <c r="CG70" s="316">
        <v>41079</v>
      </c>
      <c r="CH70" s="317">
        <v>2</v>
      </c>
      <c r="CI70" s="317">
        <v>8</v>
      </c>
      <c r="CJ70" s="317">
        <v>3</v>
      </c>
      <c r="CK70" s="317">
        <v>4</v>
      </c>
      <c r="CL70" s="317">
        <v>0</v>
      </c>
      <c r="CM70" s="317">
        <v>1</v>
      </c>
      <c r="CO70" s="316">
        <v>41444</v>
      </c>
      <c r="CP70" s="317">
        <v>2</v>
      </c>
      <c r="CQ70" s="317">
        <v>6</v>
      </c>
      <c r="CR70" s="317" t="s">
        <v>3</v>
      </c>
      <c r="CS70" s="317">
        <v>6</v>
      </c>
      <c r="CT70" s="317">
        <v>0</v>
      </c>
      <c r="CU70" s="317">
        <v>0</v>
      </c>
      <c r="CW70" s="316">
        <v>41808</v>
      </c>
      <c r="CX70" s="317">
        <v>2</v>
      </c>
      <c r="CY70" s="317">
        <v>6</v>
      </c>
      <c r="CZ70" s="317">
        <v>1</v>
      </c>
      <c r="DA70" s="317">
        <v>3</v>
      </c>
      <c r="DB70" s="317">
        <v>1</v>
      </c>
      <c r="DC70" s="317">
        <v>1</v>
      </c>
      <c r="DE70" s="316">
        <v>42172</v>
      </c>
      <c r="DF70" s="317">
        <v>2</v>
      </c>
      <c r="DG70" s="317">
        <v>5</v>
      </c>
      <c r="DH70" s="317" t="s">
        <v>3</v>
      </c>
      <c r="DI70" s="317">
        <v>4</v>
      </c>
      <c r="DJ70" s="317">
        <v>0</v>
      </c>
      <c r="DK70" s="317">
        <v>1</v>
      </c>
      <c r="DM70" s="316">
        <v>42542</v>
      </c>
      <c r="DN70" s="317">
        <v>2</v>
      </c>
      <c r="DO70" s="317">
        <v>4</v>
      </c>
      <c r="DP70" s="317">
        <v>1</v>
      </c>
      <c r="DQ70" s="317">
        <v>3</v>
      </c>
      <c r="DR70" s="317">
        <v>0</v>
      </c>
      <c r="DS70" s="317">
        <v>0</v>
      </c>
      <c r="DU70" s="968">
        <v>42906</v>
      </c>
      <c r="DV70" s="969">
        <v>2</v>
      </c>
      <c r="DW70" s="969">
        <v>0</v>
      </c>
      <c r="DX70" s="969" t="s">
        <v>3</v>
      </c>
      <c r="DY70" s="969" t="s">
        <v>3</v>
      </c>
      <c r="DZ70" s="969">
        <v>0</v>
      </c>
      <c r="EA70" s="969">
        <v>0</v>
      </c>
      <c r="EC70" s="1200">
        <v>43270</v>
      </c>
      <c r="ED70" s="1201">
        <v>2</v>
      </c>
      <c r="EE70" s="1201">
        <v>2</v>
      </c>
      <c r="EF70" s="1201">
        <v>2</v>
      </c>
      <c r="EG70" s="1201" t="s">
        <v>3</v>
      </c>
      <c r="EH70" s="1201">
        <v>0</v>
      </c>
      <c r="EI70" s="1201">
        <v>0</v>
      </c>
      <c r="EK70" s="1331">
        <v>43634</v>
      </c>
      <c r="EL70" s="1332">
        <v>2</v>
      </c>
      <c r="EM70" s="1332">
        <v>28</v>
      </c>
      <c r="EN70" s="1332">
        <v>11</v>
      </c>
      <c r="EO70" s="1332">
        <v>12</v>
      </c>
      <c r="EP70" s="1332">
        <v>3</v>
      </c>
      <c r="EQ70" s="1332">
        <v>2</v>
      </c>
      <c r="ES70" s="1825">
        <v>44005</v>
      </c>
      <c r="ET70" s="1826">
        <v>2</v>
      </c>
      <c r="EU70" s="1826">
        <v>38</v>
      </c>
      <c r="EV70" s="1826">
        <v>27</v>
      </c>
      <c r="EW70" s="1826">
        <v>11</v>
      </c>
      <c r="EX70" s="1826">
        <v>0</v>
      </c>
      <c r="EY70" s="1826">
        <v>0</v>
      </c>
    </row>
    <row r="71" spans="29:155" x14ac:dyDescent="0.25">
      <c r="AC71" s="143">
        <v>37813</v>
      </c>
      <c r="AD71" s="101">
        <v>2</v>
      </c>
      <c r="AE71" s="401">
        <v>155</v>
      </c>
      <c r="AF71" s="401"/>
      <c r="AG71" s="158">
        <v>38168</v>
      </c>
      <c r="AH71" s="159">
        <v>1</v>
      </c>
      <c r="AI71" s="159">
        <f t="shared" si="23"/>
        <v>19</v>
      </c>
      <c r="AJ71" s="159">
        <v>18</v>
      </c>
      <c r="AK71" s="159">
        <v>1</v>
      </c>
      <c r="AL71" s="159"/>
      <c r="AM71" s="348">
        <v>38520</v>
      </c>
      <c r="AN71" s="349">
        <v>2</v>
      </c>
      <c r="AO71" s="349">
        <v>98</v>
      </c>
      <c r="AQ71" s="97">
        <v>38888</v>
      </c>
      <c r="AR71" s="98">
        <v>1</v>
      </c>
      <c r="AS71" s="98">
        <v>71</v>
      </c>
      <c r="AT71" s="98">
        <v>3</v>
      </c>
      <c r="AU71" s="98">
        <v>68</v>
      </c>
      <c r="AV71" s="98">
        <v>0</v>
      </c>
      <c r="AX71" s="316">
        <v>39253</v>
      </c>
      <c r="AY71" s="317">
        <v>1</v>
      </c>
      <c r="AZ71" s="317">
        <v>14</v>
      </c>
      <c r="BA71" s="317" t="s">
        <v>3</v>
      </c>
      <c r="BB71" s="317">
        <v>14</v>
      </c>
      <c r="BC71" s="317">
        <v>0</v>
      </c>
      <c r="BE71" s="316">
        <v>39618</v>
      </c>
      <c r="BF71" s="317">
        <v>3</v>
      </c>
      <c r="BG71" s="317">
        <v>7</v>
      </c>
      <c r="BH71" s="317" t="s">
        <v>3</v>
      </c>
      <c r="BI71" s="317">
        <v>6</v>
      </c>
      <c r="BJ71" s="317">
        <v>1</v>
      </c>
      <c r="BL71" s="316">
        <v>39987</v>
      </c>
      <c r="BM71" s="317">
        <v>1</v>
      </c>
      <c r="BN71" s="317">
        <v>45</v>
      </c>
      <c r="BO71" s="317">
        <v>5</v>
      </c>
      <c r="BP71" s="317">
        <v>40</v>
      </c>
      <c r="BQ71" s="317">
        <v>0</v>
      </c>
      <c r="BR71" s="98"/>
      <c r="BS71" s="316">
        <v>40351</v>
      </c>
      <c r="BT71" s="317">
        <v>1</v>
      </c>
      <c r="BU71" s="317">
        <v>14</v>
      </c>
      <c r="BV71" s="317">
        <v>3</v>
      </c>
      <c r="BW71" s="317">
        <v>11</v>
      </c>
      <c r="BX71" s="317">
        <v>0</v>
      </c>
      <c r="BZ71" s="316">
        <v>40715</v>
      </c>
      <c r="CA71" s="317">
        <v>1</v>
      </c>
      <c r="CB71" s="317">
        <v>3</v>
      </c>
      <c r="CC71" s="317">
        <v>2</v>
      </c>
      <c r="CD71" s="317">
        <v>1</v>
      </c>
      <c r="CE71" s="317">
        <v>0</v>
      </c>
      <c r="CG71" s="316">
        <v>41079</v>
      </c>
      <c r="CH71" s="317">
        <v>1</v>
      </c>
      <c r="CI71" s="317">
        <v>8</v>
      </c>
      <c r="CJ71" s="317">
        <v>5</v>
      </c>
      <c r="CK71" s="317">
        <v>3</v>
      </c>
      <c r="CL71" s="317">
        <v>0</v>
      </c>
      <c r="CM71" s="317">
        <v>0</v>
      </c>
      <c r="CO71" s="316">
        <v>41444</v>
      </c>
      <c r="CP71" s="317">
        <v>1</v>
      </c>
      <c r="CQ71" s="317">
        <v>9</v>
      </c>
      <c r="CR71" s="317" t="s">
        <v>3</v>
      </c>
      <c r="CS71" s="317">
        <v>8</v>
      </c>
      <c r="CT71" s="317">
        <v>1</v>
      </c>
      <c r="CU71" s="317">
        <v>0</v>
      </c>
      <c r="CW71" s="316">
        <v>41808</v>
      </c>
      <c r="CX71" s="317">
        <v>1</v>
      </c>
      <c r="CY71" s="317">
        <v>19</v>
      </c>
      <c r="CZ71" s="317">
        <v>4</v>
      </c>
      <c r="DA71" s="317">
        <v>14</v>
      </c>
      <c r="DB71" s="317">
        <v>0</v>
      </c>
      <c r="DC71" s="317">
        <v>1</v>
      </c>
      <c r="DE71" s="316">
        <v>42172</v>
      </c>
      <c r="DF71" s="317">
        <v>1</v>
      </c>
      <c r="DG71" s="317">
        <v>7</v>
      </c>
      <c r="DH71" s="317">
        <v>2</v>
      </c>
      <c r="DI71" s="317">
        <v>3</v>
      </c>
      <c r="DJ71" s="317">
        <v>0</v>
      </c>
      <c r="DK71" s="317">
        <v>2</v>
      </c>
      <c r="DM71" s="316">
        <v>42542</v>
      </c>
      <c r="DN71" s="317">
        <v>1</v>
      </c>
      <c r="DO71" s="317">
        <v>1</v>
      </c>
      <c r="DP71" s="317" t="s">
        <v>3</v>
      </c>
      <c r="DQ71" s="317">
        <v>1</v>
      </c>
      <c r="DR71" s="317">
        <v>0</v>
      </c>
      <c r="DS71" s="317">
        <v>0</v>
      </c>
      <c r="DU71" s="968">
        <v>42906</v>
      </c>
      <c r="DV71" s="969">
        <v>1</v>
      </c>
      <c r="DW71" s="969">
        <v>0</v>
      </c>
      <c r="DX71" s="969" t="s">
        <v>3</v>
      </c>
      <c r="DY71" s="969" t="s">
        <v>3</v>
      </c>
      <c r="DZ71" s="969">
        <v>0</v>
      </c>
      <c r="EA71" s="969">
        <v>0</v>
      </c>
      <c r="EC71" s="1200">
        <v>43270</v>
      </c>
      <c r="ED71" s="1201">
        <v>1</v>
      </c>
      <c r="EE71" s="1201">
        <v>0</v>
      </c>
      <c r="EF71" s="1201" t="s">
        <v>3</v>
      </c>
      <c r="EG71" s="1201" t="s">
        <v>3</v>
      </c>
      <c r="EH71" s="1201">
        <v>0</v>
      </c>
      <c r="EI71" s="1201">
        <v>0</v>
      </c>
      <c r="EK71" s="1331">
        <v>43634</v>
      </c>
      <c r="EL71" s="1332">
        <v>1</v>
      </c>
      <c r="EM71" s="1332">
        <v>32</v>
      </c>
      <c r="EN71" s="1332">
        <v>13</v>
      </c>
      <c r="EO71" s="1332">
        <v>17</v>
      </c>
      <c r="EP71" s="1332">
        <v>0</v>
      </c>
      <c r="EQ71" s="1332">
        <v>2</v>
      </c>
      <c r="ES71" s="1825">
        <v>44005</v>
      </c>
      <c r="ET71" s="1826">
        <v>1</v>
      </c>
      <c r="EU71" s="1826">
        <v>46</v>
      </c>
      <c r="EV71" s="1826">
        <v>23</v>
      </c>
      <c r="EW71" s="1826">
        <v>22</v>
      </c>
      <c r="EX71" s="1826">
        <v>0</v>
      </c>
      <c r="EY71" s="1826">
        <v>1</v>
      </c>
    </row>
    <row r="72" spans="29:155" x14ac:dyDescent="0.25">
      <c r="AC72" s="143">
        <v>37814</v>
      </c>
      <c r="AD72" s="101">
        <v>3</v>
      </c>
      <c r="AE72" s="401">
        <v>45</v>
      </c>
      <c r="AF72" s="401"/>
      <c r="AG72" s="158">
        <v>38168</v>
      </c>
      <c r="AH72" s="159">
        <v>2</v>
      </c>
      <c r="AI72" s="159">
        <f t="shared" si="23"/>
        <v>72</v>
      </c>
      <c r="AJ72" s="159">
        <v>70</v>
      </c>
      <c r="AK72" s="159">
        <v>2</v>
      </c>
      <c r="AL72" s="159"/>
      <c r="AM72" s="348">
        <v>38520</v>
      </c>
      <c r="AN72" s="349">
        <v>1</v>
      </c>
      <c r="AO72" s="349">
        <v>56</v>
      </c>
      <c r="AQ72" s="97">
        <v>38889</v>
      </c>
      <c r="AR72" s="98">
        <v>4</v>
      </c>
      <c r="AS72" s="98">
        <v>19</v>
      </c>
      <c r="AT72" s="98">
        <v>6</v>
      </c>
      <c r="AU72" s="98">
        <v>12</v>
      </c>
      <c r="AV72" s="98">
        <v>1</v>
      </c>
      <c r="AX72" s="316">
        <v>39254</v>
      </c>
      <c r="AY72" s="317">
        <v>4</v>
      </c>
      <c r="AZ72" s="317">
        <v>4</v>
      </c>
      <c r="BA72" s="317" t="s">
        <v>3</v>
      </c>
      <c r="BB72" s="317">
        <v>4</v>
      </c>
      <c r="BC72" s="317">
        <v>0</v>
      </c>
      <c r="BE72" s="316">
        <v>39619</v>
      </c>
      <c r="BF72" s="317">
        <v>2</v>
      </c>
      <c r="BG72" s="317">
        <v>27</v>
      </c>
      <c r="BH72" s="317" t="s">
        <v>3</v>
      </c>
      <c r="BI72" s="317">
        <v>27</v>
      </c>
      <c r="BJ72" s="317">
        <v>0</v>
      </c>
      <c r="BL72" s="316">
        <v>39988</v>
      </c>
      <c r="BM72" s="317">
        <v>4</v>
      </c>
      <c r="BN72" s="317">
        <v>3</v>
      </c>
      <c r="BO72" s="317">
        <v>1</v>
      </c>
      <c r="BP72" s="317">
        <v>2</v>
      </c>
      <c r="BQ72" s="317">
        <v>0</v>
      </c>
      <c r="BR72" s="98"/>
      <c r="BS72" s="316">
        <v>40352</v>
      </c>
      <c r="BT72" s="317">
        <v>4</v>
      </c>
      <c r="BU72" s="317">
        <v>4</v>
      </c>
      <c r="BV72" s="317">
        <v>2</v>
      </c>
      <c r="BW72" s="317">
        <v>2</v>
      </c>
      <c r="BX72" s="317">
        <v>0</v>
      </c>
      <c r="BZ72" s="316">
        <v>40716</v>
      </c>
      <c r="CA72" s="317">
        <v>4</v>
      </c>
      <c r="CB72" s="317">
        <v>2</v>
      </c>
      <c r="CC72" s="317" t="s">
        <v>3</v>
      </c>
      <c r="CD72" s="317">
        <v>2</v>
      </c>
      <c r="CE72" s="317">
        <v>0</v>
      </c>
      <c r="CG72" s="316">
        <v>41080</v>
      </c>
      <c r="CH72" s="317">
        <v>4</v>
      </c>
      <c r="CI72" s="317">
        <v>0</v>
      </c>
      <c r="CJ72" s="317" t="s">
        <v>3</v>
      </c>
      <c r="CK72" s="317" t="s">
        <v>3</v>
      </c>
      <c r="CL72" s="317">
        <v>0</v>
      </c>
      <c r="CM72" s="317">
        <v>0</v>
      </c>
      <c r="CO72" s="316">
        <v>41445</v>
      </c>
      <c r="CP72" s="317">
        <v>4</v>
      </c>
      <c r="CQ72" s="317">
        <v>0</v>
      </c>
      <c r="CR72" s="317" t="s">
        <v>3</v>
      </c>
      <c r="CS72" s="317" t="s">
        <v>3</v>
      </c>
      <c r="CT72" s="317">
        <v>0</v>
      </c>
      <c r="CU72" s="317">
        <v>0</v>
      </c>
      <c r="CW72" s="316">
        <v>41809</v>
      </c>
      <c r="CX72" s="317">
        <v>4</v>
      </c>
      <c r="CY72" s="317">
        <v>1</v>
      </c>
      <c r="CZ72" s="317" t="s">
        <v>3</v>
      </c>
      <c r="DA72" s="317">
        <v>1</v>
      </c>
      <c r="DB72" s="317">
        <v>0</v>
      </c>
      <c r="DC72" s="317">
        <v>0</v>
      </c>
      <c r="DE72" s="316">
        <v>42173</v>
      </c>
      <c r="DF72" s="317">
        <v>4</v>
      </c>
      <c r="DG72" s="317">
        <v>2</v>
      </c>
      <c r="DH72" s="317">
        <v>1</v>
      </c>
      <c r="DI72" s="317">
        <v>1</v>
      </c>
      <c r="DJ72" s="317">
        <v>0</v>
      </c>
      <c r="DK72" s="317">
        <v>0</v>
      </c>
      <c r="DM72" s="316">
        <v>42543</v>
      </c>
      <c r="DN72" s="317">
        <v>4</v>
      </c>
      <c r="DO72" s="317">
        <v>1</v>
      </c>
      <c r="DP72" s="317" t="s">
        <v>3</v>
      </c>
      <c r="DQ72" s="317">
        <v>1</v>
      </c>
      <c r="DR72" s="317">
        <v>0</v>
      </c>
      <c r="DS72" s="317">
        <v>0</v>
      </c>
      <c r="DU72" s="968">
        <v>42907</v>
      </c>
      <c r="DV72" s="969">
        <v>4</v>
      </c>
      <c r="DW72" s="969">
        <v>1</v>
      </c>
      <c r="DX72" s="969">
        <v>1</v>
      </c>
      <c r="DY72" s="969" t="s">
        <v>3</v>
      </c>
      <c r="DZ72" s="969">
        <v>0</v>
      </c>
      <c r="EA72" s="969">
        <v>0</v>
      </c>
      <c r="EC72" s="1200">
        <v>43271</v>
      </c>
      <c r="ED72" s="1201">
        <v>4</v>
      </c>
      <c r="EE72" s="1201">
        <v>0</v>
      </c>
      <c r="EF72" s="1201" t="s">
        <v>3</v>
      </c>
      <c r="EG72" s="1201" t="s">
        <v>3</v>
      </c>
      <c r="EH72" s="1201">
        <v>0</v>
      </c>
      <c r="EI72" s="1201">
        <v>0</v>
      </c>
      <c r="EK72" s="1331">
        <v>43635</v>
      </c>
      <c r="EL72" s="1332">
        <v>4</v>
      </c>
      <c r="EM72" s="1332">
        <v>10</v>
      </c>
      <c r="EN72" s="1332">
        <v>5</v>
      </c>
      <c r="EO72" s="1332">
        <v>5</v>
      </c>
      <c r="EP72" s="1332">
        <v>0</v>
      </c>
      <c r="EQ72" s="1332">
        <v>0</v>
      </c>
      <c r="ES72" s="1825">
        <v>44006</v>
      </c>
      <c r="ET72" s="1826">
        <v>4</v>
      </c>
      <c r="EU72" s="1826">
        <v>1</v>
      </c>
      <c r="EV72" s="1826" t="s">
        <v>3</v>
      </c>
      <c r="EW72" s="1826" t="s">
        <v>3</v>
      </c>
      <c r="EX72" s="1826">
        <v>1</v>
      </c>
      <c r="EY72" s="1826">
        <v>0</v>
      </c>
    </row>
    <row r="73" spans="29:155" x14ac:dyDescent="0.25">
      <c r="AC73" s="143">
        <v>37816</v>
      </c>
      <c r="AD73" s="101">
        <v>1</v>
      </c>
      <c r="AE73" s="401">
        <v>95</v>
      </c>
      <c r="AF73" s="401"/>
      <c r="AG73" s="158">
        <v>38169</v>
      </c>
      <c r="AH73" s="159">
        <v>4</v>
      </c>
      <c r="AI73" s="159">
        <f t="shared" si="23"/>
        <v>14</v>
      </c>
      <c r="AJ73" s="159">
        <v>12</v>
      </c>
      <c r="AK73" s="159">
        <v>2</v>
      </c>
      <c r="AL73" s="159"/>
      <c r="AM73" s="348">
        <v>38521</v>
      </c>
      <c r="AN73" s="349">
        <v>4</v>
      </c>
      <c r="AO73" s="349">
        <v>21</v>
      </c>
      <c r="AQ73" s="97">
        <v>38890</v>
      </c>
      <c r="AR73" s="98">
        <v>3</v>
      </c>
      <c r="AS73" s="98">
        <v>92</v>
      </c>
      <c r="AT73" s="98">
        <v>16</v>
      </c>
      <c r="AU73" s="98">
        <v>75</v>
      </c>
      <c r="AV73" s="98">
        <v>1</v>
      </c>
      <c r="AX73" s="316">
        <v>39255</v>
      </c>
      <c r="AY73" s="317">
        <v>3</v>
      </c>
      <c r="AZ73" s="317">
        <v>16</v>
      </c>
      <c r="BA73" s="317" t="s">
        <v>3</v>
      </c>
      <c r="BB73" s="317">
        <v>14</v>
      </c>
      <c r="BC73" s="317">
        <v>2</v>
      </c>
      <c r="BE73" s="316">
        <v>39619</v>
      </c>
      <c r="BF73" s="317">
        <v>1</v>
      </c>
      <c r="BG73" s="317">
        <v>8</v>
      </c>
      <c r="BH73" s="317" t="s">
        <v>3</v>
      </c>
      <c r="BI73" s="317">
        <v>7</v>
      </c>
      <c r="BJ73" s="317">
        <v>1</v>
      </c>
      <c r="BL73" s="316">
        <v>39989</v>
      </c>
      <c r="BM73" s="317">
        <v>3</v>
      </c>
      <c r="BN73" s="317">
        <v>47</v>
      </c>
      <c r="BO73" s="317">
        <v>4</v>
      </c>
      <c r="BP73" s="317">
        <v>41</v>
      </c>
      <c r="BQ73" s="317">
        <v>2</v>
      </c>
      <c r="BR73" s="98"/>
      <c r="BS73" s="316">
        <v>40353</v>
      </c>
      <c r="BT73" s="317">
        <v>3</v>
      </c>
      <c r="BU73" s="317">
        <v>10</v>
      </c>
      <c r="BV73" s="317">
        <v>2</v>
      </c>
      <c r="BW73" s="317">
        <v>8</v>
      </c>
      <c r="BX73" s="317">
        <v>0</v>
      </c>
      <c r="BZ73" s="316">
        <v>40717</v>
      </c>
      <c r="CA73" s="317">
        <v>3</v>
      </c>
      <c r="CB73" s="317">
        <v>2</v>
      </c>
      <c r="CC73" s="317" t="s">
        <v>3</v>
      </c>
      <c r="CD73" s="317">
        <v>2</v>
      </c>
      <c r="CE73" s="317">
        <v>0</v>
      </c>
      <c r="CG73" s="316">
        <v>41081</v>
      </c>
      <c r="CH73" s="317">
        <v>3</v>
      </c>
      <c r="CI73" s="317">
        <v>2</v>
      </c>
      <c r="CJ73" s="317">
        <v>1</v>
      </c>
      <c r="CK73" s="317">
        <v>1</v>
      </c>
      <c r="CL73" s="317">
        <v>0</v>
      </c>
      <c r="CM73" s="317">
        <v>0</v>
      </c>
      <c r="CO73" s="316">
        <v>41446</v>
      </c>
      <c r="CP73" s="317">
        <v>3</v>
      </c>
      <c r="CQ73" s="317">
        <v>4</v>
      </c>
      <c r="CR73" s="317" t="s">
        <v>3</v>
      </c>
      <c r="CS73" s="317">
        <v>4</v>
      </c>
      <c r="CT73" s="317">
        <v>0</v>
      </c>
      <c r="CU73" s="317">
        <v>0</v>
      </c>
      <c r="CW73" s="316">
        <v>41810</v>
      </c>
      <c r="CX73" s="317">
        <v>3</v>
      </c>
      <c r="CY73" s="317">
        <v>5</v>
      </c>
      <c r="CZ73" s="317" t="s">
        <v>3</v>
      </c>
      <c r="DA73" s="317">
        <v>3</v>
      </c>
      <c r="DB73" s="317">
        <v>1</v>
      </c>
      <c r="DC73" s="317">
        <v>1</v>
      </c>
      <c r="DE73" s="316">
        <v>42174</v>
      </c>
      <c r="DF73" s="317">
        <v>3</v>
      </c>
      <c r="DG73" s="317">
        <v>4</v>
      </c>
      <c r="DH73" s="317" t="s">
        <v>3</v>
      </c>
      <c r="DI73" s="317">
        <v>3</v>
      </c>
      <c r="DJ73" s="317">
        <v>1</v>
      </c>
      <c r="DK73" s="317">
        <v>0</v>
      </c>
      <c r="DM73" s="316">
        <v>42544</v>
      </c>
      <c r="DN73" s="317">
        <v>3</v>
      </c>
      <c r="DO73" s="317">
        <v>1</v>
      </c>
      <c r="DP73" s="317" t="s">
        <v>3</v>
      </c>
      <c r="DQ73" s="317">
        <v>1</v>
      </c>
      <c r="DR73" s="317">
        <v>0</v>
      </c>
      <c r="DS73" s="317">
        <v>0</v>
      </c>
      <c r="DU73" s="968">
        <v>42908</v>
      </c>
      <c r="DV73" s="969">
        <v>3</v>
      </c>
      <c r="DW73" s="969">
        <v>1</v>
      </c>
      <c r="DX73" s="969">
        <v>1</v>
      </c>
      <c r="DY73" s="969" t="s">
        <v>3</v>
      </c>
      <c r="DZ73" s="969">
        <v>0</v>
      </c>
      <c r="EA73" s="969">
        <v>0</v>
      </c>
      <c r="EC73" s="1200">
        <v>43272</v>
      </c>
      <c r="ED73" s="1201">
        <v>3</v>
      </c>
      <c r="EE73" s="1201">
        <v>1</v>
      </c>
      <c r="EF73" s="1201">
        <v>1</v>
      </c>
      <c r="EG73" s="1201" t="s">
        <v>3</v>
      </c>
      <c r="EH73" s="1201">
        <v>0</v>
      </c>
      <c r="EI73" s="1201">
        <v>0</v>
      </c>
      <c r="EK73" s="1331">
        <v>43636</v>
      </c>
      <c r="EL73" s="1332">
        <v>3</v>
      </c>
      <c r="EM73" s="1332">
        <v>32</v>
      </c>
      <c r="EN73" s="1332">
        <v>17</v>
      </c>
      <c r="EO73" s="1332">
        <v>15</v>
      </c>
      <c r="EP73" s="1332">
        <v>0</v>
      </c>
      <c r="EQ73" s="1332">
        <v>0</v>
      </c>
      <c r="ES73" s="1825">
        <v>44007</v>
      </c>
      <c r="ET73" s="1826">
        <v>3</v>
      </c>
      <c r="EU73" s="1826">
        <v>14</v>
      </c>
      <c r="EV73" s="1826">
        <v>9</v>
      </c>
      <c r="EW73" s="1826">
        <v>5</v>
      </c>
      <c r="EX73" s="1826">
        <v>0</v>
      </c>
      <c r="EY73" s="1826">
        <v>0</v>
      </c>
    </row>
    <row r="74" spans="29:155" x14ac:dyDescent="0.25">
      <c r="AC74" s="143">
        <v>37816</v>
      </c>
      <c r="AD74" s="101">
        <v>2</v>
      </c>
      <c r="AE74" s="401">
        <v>137</v>
      </c>
      <c r="AF74" s="401"/>
      <c r="AG74" s="158">
        <v>38170</v>
      </c>
      <c r="AH74" s="159">
        <v>3</v>
      </c>
      <c r="AI74" s="159">
        <f t="shared" si="23"/>
        <v>92</v>
      </c>
      <c r="AJ74" s="159">
        <v>85</v>
      </c>
      <c r="AK74" s="159">
        <v>7</v>
      </c>
      <c r="AL74" s="159"/>
      <c r="AM74" s="348">
        <v>38522</v>
      </c>
      <c r="AN74" s="349">
        <v>3</v>
      </c>
      <c r="AO74" s="349">
        <v>64</v>
      </c>
      <c r="AQ74" s="97">
        <v>38891</v>
      </c>
      <c r="AR74" s="98">
        <v>2</v>
      </c>
      <c r="AS74" s="98">
        <v>155</v>
      </c>
      <c r="AT74" s="98">
        <v>21</v>
      </c>
      <c r="AU74" s="98">
        <v>134</v>
      </c>
      <c r="AV74" s="98">
        <v>0</v>
      </c>
      <c r="AX74" s="316">
        <v>39256</v>
      </c>
      <c r="AY74" s="317">
        <v>2</v>
      </c>
      <c r="AZ74" s="317">
        <v>17</v>
      </c>
      <c r="BA74" s="317">
        <v>1</v>
      </c>
      <c r="BB74" s="317">
        <v>16</v>
      </c>
      <c r="BC74" s="317">
        <v>0</v>
      </c>
      <c r="BE74" s="316">
        <v>39620</v>
      </c>
      <c r="BF74" s="317">
        <v>4</v>
      </c>
      <c r="BG74" s="317">
        <v>0</v>
      </c>
      <c r="BH74" s="317" t="s">
        <v>3</v>
      </c>
      <c r="BI74" s="317">
        <v>0</v>
      </c>
      <c r="BJ74" s="317">
        <v>0</v>
      </c>
      <c r="BL74" s="316">
        <v>39990</v>
      </c>
      <c r="BM74" s="317">
        <v>2</v>
      </c>
      <c r="BN74" s="317">
        <v>46</v>
      </c>
      <c r="BO74" s="317">
        <v>3</v>
      </c>
      <c r="BP74" s="317">
        <v>42</v>
      </c>
      <c r="BQ74" s="317">
        <v>1</v>
      </c>
      <c r="BR74" s="98"/>
      <c r="BS74" s="316">
        <v>40354</v>
      </c>
      <c r="BT74" s="317">
        <v>2</v>
      </c>
      <c r="BU74" s="317">
        <v>11</v>
      </c>
      <c r="BV74" s="317" t="s">
        <v>3</v>
      </c>
      <c r="BW74" s="317">
        <v>10</v>
      </c>
      <c r="BX74" s="317">
        <v>1</v>
      </c>
      <c r="BZ74" s="316">
        <v>40718</v>
      </c>
      <c r="CA74" s="317">
        <v>2</v>
      </c>
      <c r="CB74" s="317">
        <v>4</v>
      </c>
      <c r="CC74" s="317" t="s">
        <v>3</v>
      </c>
      <c r="CD74" s="317">
        <v>4</v>
      </c>
      <c r="CE74" s="317">
        <v>0</v>
      </c>
      <c r="CG74" s="316">
        <v>41082</v>
      </c>
      <c r="CH74" s="317">
        <v>2</v>
      </c>
      <c r="CI74" s="317">
        <v>7</v>
      </c>
      <c r="CJ74" s="317">
        <v>2</v>
      </c>
      <c r="CK74" s="317">
        <v>4</v>
      </c>
      <c r="CL74" s="317">
        <v>0</v>
      </c>
      <c r="CM74" s="317">
        <v>1</v>
      </c>
      <c r="CO74" s="316">
        <v>41447</v>
      </c>
      <c r="CP74" s="317">
        <v>2</v>
      </c>
      <c r="CQ74" s="317">
        <v>8</v>
      </c>
      <c r="CR74" s="317">
        <v>1</v>
      </c>
      <c r="CS74" s="317">
        <v>6</v>
      </c>
      <c r="CT74" s="317">
        <v>1</v>
      </c>
      <c r="CU74" s="317">
        <v>0</v>
      </c>
      <c r="CW74" s="316">
        <v>41811</v>
      </c>
      <c r="CX74" s="317">
        <v>2</v>
      </c>
      <c r="CY74" s="317">
        <v>9</v>
      </c>
      <c r="CZ74" s="317" t="s">
        <v>3</v>
      </c>
      <c r="DA74" s="317">
        <v>5</v>
      </c>
      <c r="DB74" s="317">
        <v>1</v>
      </c>
      <c r="DC74" s="317">
        <v>3</v>
      </c>
      <c r="DE74" s="316">
        <v>42175</v>
      </c>
      <c r="DF74" s="317">
        <v>2</v>
      </c>
      <c r="DG74" s="317">
        <v>9</v>
      </c>
      <c r="DH74" s="317">
        <v>2</v>
      </c>
      <c r="DI74" s="317">
        <v>2</v>
      </c>
      <c r="DJ74" s="317">
        <v>0</v>
      </c>
      <c r="DK74" s="317">
        <v>5</v>
      </c>
      <c r="DM74" s="316">
        <v>42545</v>
      </c>
      <c r="DN74" s="317">
        <v>2</v>
      </c>
      <c r="DO74" s="317">
        <v>5</v>
      </c>
      <c r="DP74" s="317">
        <v>2</v>
      </c>
      <c r="DQ74" s="317">
        <v>3</v>
      </c>
      <c r="DR74" s="317">
        <v>0</v>
      </c>
      <c r="DS74" s="317">
        <v>0</v>
      </c>
      <c r="DU74" s="968">
        <v>42909</v>
      </c>
      <c r="DV74" s="969">
        <v>2</v>
      </c>
      <c r="DW74" s="969">
        <v>0</v>
      </c>
      <c r="DX74" s="969" t="s">
        <v>3</v>
      </c>
      <c r="DY74" s="969" t="s">
        <v>3</v>
      </c>
      <c r="DZ74" s="969">
        <v>0</v>
      </c>
      <c r="EA74" s="969">
        <v>0</v>
      </c>
      <c r="EC74" s="1200">
        <v>43273</v>
      </c>
      <c r="ED74" s="1201">
        <v>2</v>
      </c>
      <c r="EE74" s="1201">
        <v>5</v>
      </c>
      <c r="EF74" s="1201">
        <v>5</v>
      </c>
      <c r="EG74" s="1201" t="s">
        <v>3</v>
      </c>
      <c r="EH74" s="1201">
        <v>0</v>
      </c>
      <c r="EI74" s="1201">
        <v>0</v>
      </c>
      <c r="EK74" s="1331">
        <v>43637</v>
      </c>
      <c r="EL74" s="1332">
        <v>2</v>
      </c>
      <c r="EM74" s="1332">
        <v>30</v>
      </c>
      <c r="EN74" s="1332">
        <v>10</v>
      </c>
      <c r="EO74" s="1332">
        <v>14</v>
      </c>
      <c r="EP74" s="1332">
        <v>3</v>
      </c>
      <c r="EQ74" s="1332">
        <v>3</v>
      </c>
      <c r="ES74" s="1825">
        <v>44008</v>
      </c>
      <c r="ET74" s="1826">
        <v>2</v>
      </c>
      <c r="EU74" s="1826">
        <v>47</v>
      </c>
      <c r="EV74" s="1826">
        <v>35</v>
      </c>
      <c r="EW74" s="1826">
        <v>10</v>
      </c>
      <c r="EX74" s="1826">
        <v>0</v>
      </c>
      <c r="EY74" s="1826">
        <v>2</v>
      </c>
    </row>
    <row r="75" spans="29:155" x14ac:dyDescent="0.25">
      <c r="AC75" s="143">
        <v>37817</v>
      </c>
      <c r="AD75" s="101">
        <v>3</v>
      </c>
      <c r="AE75" s="401">
        <v>43</v>
      </c>
      <c r="AF75" s="401"/>
      <c r="AG75" s="158">
        <v>38171</v>
      </c>
      <c r="AH75" s="159">
        <v>1</v>
      </c>
      <c r="AI75" s="159">
        <f t="shared" si="23"/>
        <v>22</v>
      </c>
      <c r="AJ75" s="159">
        <v>21</v>
      </c>
      <c r="AK75" s="159">
        <v>1</v>
      </c>
      <c r="AL75" s="159"/>
      <c r="AM75" s="348">
        <v>38523</v>
      </c>
      <c r="AN75" s="349">
        <v>2</v>
      </c>
      <c r="AO75" s="349">
        <v>174</v>
      </c>
      <c r="AQ75" s="97">
        <v>38891</v>
      </c>
      <c r="AR75" s="98">
        <v>1</v>
      </c>
      <c r="AS75" s="98">
        <v>56</v>
      </c>
      <c r="AT75" s="98">
        <v>11</v>
      </c>
      <c r="AU75" s="98">
        <v>45</v>
      </c>
      <c r="AV75" s="98">
        <v>0</v>
      </c>
      <c r="AX75" s="316">
        <v>39256</v>
      </c>
      <c r="AY75" s="317">
        <v>1</v>
      </c>
      <c r="AZ75" s="317">
        <v>14</v>
      </c>
      <c r="BA75" s="317">
        <v>1</v>
      </c>
      <c r="BB75" s="317">
        <v>13</v>
      </c>
      <c r="BC75" s="317">
        <v>0</v>
      </c>
      <c r="BE75" s="316">
        <v>39621</v>
      </c>
      <c r="BF75" s="317">
        <v>3</v>
      </c>
      <c r="BG75" s="317">
        <v>20</v>
      </c>
      <c r="BH75" s="317">
        <v>3</v>
      </c>
      <c r="BI75" s="317">
        <v>17</v>
      </c>
      <c r="BJ75" s="317">
        <v>0</v>
      </c>
      <c r="BL75" s="316">
        <v>39990</v>
      </c>
      <c r="BM75" s="317">
        <v>1</v>
      </c>
      <c r="BN75" s="317">
        <v>36</v>
      </c>
      <c r="BO75" s="317">
        <v>6</v>
      </c>
      <c r="BP75" s="317">
        <v>30</v>
      </c>
      <c r="BQ75" s="317">
        <v>0</v>
      </c>
      <c r="BR75" s="98"/>
      <c r="BS75" s="316">
        <v>40354</v>
      </c>
      <c r="BT75" s="317">
        <v>1</v>
      </c>
      <c r="BU75" s="317">
        <v>8</v>
      </c>
      <c r="BV75" s="317" t="s">
        <v>3</v>
      </c>
      <c r="BW75" s="317">
        <v>8</v>
      </c>
      <c r="BX75" s="317">
        <v>0</v>
      </c>
      <c r="BZ75" s="316">
        <v>40718</v>
      </c>
      <c r="CA75" s="317">
        <v>1</v>
      </c>
      <c r="CB75" s="317">
        <v>3</v>
      </c>
      <c r="CC75" s="317" t="s">
        <v>3</v>
      </c>
      <c r="CD75" s="317">
        <v>3</v>
      </c>
      <c r="CE75" s="317">
        <v>0</v>
      </c>
      <c r="CG75" s="316">
        <v>41082</v>
      </c>
      <c r="CH75" s="317">
        <v>1</v>
      </c>
      <c r="CI75" s="317">
        <v>14</v>
      </c>
      <c r="CJ75" s="317">
        <v>4</v>
      </c>
      <c r="CK75" s="317">
        <v>7</v>
      </c>
      <c r="CL75" s="317">
        <v>1</v>
      </c>
      <c r="CM75" s="317">
        <v>2</v>
      </c>
      <c r="CO75" s="316">
        <v>41447</v>
      </c>
      <c r="CP75" s="317">
        <v>1</v>
      </c>
      <c r="CQ75" s="317">
        <v>25</v>
      </c>
      <c r="CR75" s="317">
        <v>2</v>
      </c>
      <c r="CS75" s="317">
        <v>16</v>
      </c>
      <c r="CT75" s="317">
        <v>3</v>
      </c>
      <c r="CU75" s="317">
        <v>4</v>
      </c>
      <c r="CW75" s="316">
        <v>41811</v>
      </c>
      <c r="CX75" s="317">
        <v>1</v>
      </c>
      <c r="CY75" s="317">
        <v>20</v>
      </c>
      <c r="CZ75" s="317">
        <v>2</v>
      </c>
      <c r="DA75" s="317">
        <v>14</v>
      </c>
      <c r="DB75" s="317">
        <v>1</v>
      </c>
      <c r="DC75" s="317">
        <v>3</v>
      </c>
      <c r="DE75" s="316">
        <v>42175</v>
      </c>
      <c r="DF75" s="317">
        <v>1</v>
      </c>
      <c r="DG75" s="317">
        <v>10</v>
      </c>
      <c r="DH75" s="317">
        <v>2</v>
      </c>
      <c r="DI75" s="317">
        <v>6</v>
      </c>
      <c r="DJ75" s="317">
        <v>0</v>
      </c>
      <c r="DK75" s="317">
        <v>2</v>
      </c>
      <c r="DM75" s="316">
        <v>42545</v>
      </c>
      <c r="DN75" s="317">
        <v>1</v>
      </c>
      <c r="DO75" s="317">
        <v>0</v>
      </c>
      <c r="DP75" s="317" t="s">
        <v>3</v>
      </c>
      <c r="DQ75" s="317" t="s">
        <v>3</v>
      </c>
      <c r="DR75" s="317">
        <v>0</v>
      </c>
      <c r="DS75" s="317">
        <v>0</v>
      </c>
      <c r="DU75" s="968">
        <v>42909</v>
      </c>
      <c r="DV75" s="969">
        <v>1</v>
      </c>
      <c r="DW75" s="969">
        <v>0</v>
      </c>
      <c r="DX75" s="969" t="s">
        <v>3</v>
      </c>
      <c r="DY75" s="969" t="s">
        <v>3</v>
      </c>
      <c r="DZ75" s="969">
        <v>0</v>
      </c>
      <c r="EA75" s="969">
        <v>0</v>
      </c>
      <c r="EC75" s="1200">
        <v>43273</v>
      </c>
      <c r="ED75" s="1201">
        <v>1</v>
      </c>
      <c r="EE75" s="1201">
        <v>8</v>
      </c>
      <c r="EF75" s="1201">
        <v>7</v>
      </c>
      <c r="EG75" s="1201">
        <v>1</v>
      </c>
      <c r="EH75" s="1201">
        <v>0</v>
      </c>
      <c r="EI75" s="1201">
        <v>0</v>
      </c>
      <c r="EK75" s="1331">
        <v>43637</v>
      </c>
      <c r="EL75" s="1332">
        <v>1</v>
      </c>
      <c r="EM75" s="1332">
        <v>23</v>
      </c>
      <c r="EN75" s="1332">
        <v>13</v>
      </c>
      <c r="EO75" s="1332">
        <v>7</v>
      </c>
      <c r="EP75" s="1332">
        <v>0</v>
      </c>
      <c r="EQ75" s="1332">
        <v>3</v>
      </c>
      <c r="ES75" s="1825">
        <v>44008</v>
      </c>
      <c r="ET75" s="1826">
        <v>1</v>
      </c>
      <c r="EU75" s="1826">
        <v>49</v>
      </c>
      <c r="EV75" s="1826">
        <v>26</v>
      </c>
      <c r="EW75" s="1826">
        <v>20</v>
      </c>
      <c r="EX75" s="1826">
        <v>1</v>
      </c>
      <c r="EY75" s="1826">
        <v>2</v>
      </c>
    </row>
    <row r="76" spans="29:155" x14ac:dyDescent="0.25">
      <c r="AC76" s="143">
        <v>37819</v>
      </c>
      <c r="AD76" s="101">
        <v>1</v>
      </c>
      <c r="AE76" s="401">
        <v>55</v>
      </c>
      <c r="AF76" s="401"/>
      <c r="AG76" s="158">
        <v>38171</v>
      </c>
      <c r="AH76" s="159">
        <v>2</v>
      </c>
      <c r="AI76" s="159">
        <f t="shared" si="23"/>
        <v>40</v>
      </c>
      <c r="AJ76" s="159">
        <v>32</v>
      </c>
      <c r="AK76" s="159">
        <v>8</v>
      </c>
      <c r="AL76" s="159"/>
      <c r="AM76" s="348">
        <v>38523</v>
      </c>
      <c r="AN76" s="349">
        <v>1</v>
      </c>
      <c r="AO76" s="349">
        <v>104</v>
      </c>
      <c r="AQ76" s="97">
        <v>38892</v>
      </c>
      <c r="AR76" s="98">
        <v>4</v>
      </c>
      <c r="AS76" s="98">
        <v>6</v>
      </c>
      <c r="AT76" s="98">
        <v>1</v>
      </c>
      <c r="AU76" s="98">
        <v>5</v>
      </c>
      <c r="AV76" s="98">
        <v>0</v>
      </c>
      <c r="AX76" s="316">
        <v>39257</v>
      </c>
      <c r="AY76" s="317">
        <v>4</v>
      </c>
      <c r="AZ76" s="317">
        <v>1</v>
      </c>
      <c r="BA76" s="317" t="s">
        <v>3</v>
      </c>
      <c r="BB76" s="317">
        <v>1</v>
      </c>
      <c r="BC76" s="317">
        <v>0</v>
      </c>
      <c r="BE76" s="316">
        <v>39622</v>
      </c>
      <c r="BF76" s="317">
        <v>2</v>
      </c>
      <c r="BG76" s="317">
        <v>44</v>
      </c>
      <c r="BH76" s="317">
        <v>1</v>
      </c>
      <c r="BI76" s="317">
        <v>43</v>
      </c>
      <c r="BJ76" s="317">
        <v>0</v>
      </c>
      <c r="BL76" s="316">
        <v>39991</v>
      </c>
      <c r="BM76" s="317">
        <v>4</v>
      </c>
      <c r="BN76" s="317">
        <v>4</v>
      </c>
      <c r="BO76" s="317" t="s">
        <v>3</v>
      </c>
      <c r="BP76" s="317">
        <v>4</v>
      </c>
      <c r="BQ76" s="317">
        <v>0</v>
      </c>
      <c r="BR76" s="98"/>
      <c r="BS76" s="316">
        <v>40355</v>
      </c>
      <c r="BT76" s="317">
        <v>4</v>
      </c>
      <c r="BU76" s="317">
        <v>0</v>
      </c>
      <c r="BV76" s="317" t="s">
        <v>3</v>
      </c>
      <c r="BW76" s="317">
        <v>0</v>
      </c>
      <c r="BX76" s="317">
        <v>0</v>
      </c>
      <c r="BZ76" s="316">
        <v>40719</v>
      </c>
      <c r="CA76" s="317">
        <v>4</v>
      </c>
      <c r="CB76" s="317">
        <v>1</v>
      </c>
      <c r="CC76" s="317" t="s">
        <v>3</v>
      </c>
      <c r="CD76" s="317">
        <v>1</v>
      </c>
      <c r="CE76" s="317">
        <v>0</v>
      </c>
      <c r="CG76" s="316">
        <v>41083</v>
      </c>
      <c r="CH76" s="317">
        <v>4</v>
      </c>
      <c r="CI76" s="317">
        <v>0</v>
      </c>
      <c r="CJ76" s="317" t="s">
        <v>3</v>
      </c>
      <c r="CK76" s="317" t="s">
        <v>3</v>
      </c>
      <c r="CL76" s="317">
        <v>0</v>
      </c>
      <c r="CM76" s="317">
        <v>0</v>
      </c>
      <c r="CO76" s="316">
        <v>41448</v>
      </c>
      <c r="CP76" s="317">
        <v>4</v>
      </c>
      <c r="CQ76" s="317">
        <v>5</v>
      </c>
      <c r="CR76" s="317" t="s">
        <v>3</v>
      </c>
      <c r="CS76" s="317">
        <v>3</v>
      </c>
      <c r="CT76" s="317">
        <v>2</v>
      </c>
      <c r="CU76" s="317">
        <v>0</v>
      </c>
      <c r="CW76" s="316">
        <v>41812</v>
      </c>
      <c r="CX76" s="317">
        <v>4</v>
      </c>
      <c r="CY76" s="317">
        <v>1</v>
      </c>
      <c r="CZ76" s="317" t="s">
        <v>3</v>
      </c>
      <c r="DA76" s="317">
        <v>1</v>
      </c>
      <c r="DB76" s="317">
        <v>0</v>
      </c>
      <c r="DC76" s="317">
        <v>0</v>
      </c>
      <c r="DE76" s="316">
        <v>42176</v>
      </c>
      <c r="DF76" s="317">
        <v>4</v>
      </c>
      <c r="DG76" s="317">
        <v>0</v>
      </c>
      <c r="DH76" s="317" t="s">
        <v>3</v>
      </c>
      <c r="DI76" s="317" t="s">
        <v>3</v>
      </c>
      <c r="DJ76" s="317">
        <v>0</v>
      </c>
      <c r="DK76" s="317">
        <v>0</v>
      </c>
      <c r="DM76" s="316">
        <v>42546</v>
      </c>
      <c r="DN76" s="317">
        <v>4</v>
      </c>
      <c r="DO76" s="317">
        <v>0</v>
      </c>
      <c r="DP76" s="317" t="s">
        <v>3</v>
      </c>
      <c r="DQ76" s="317" t="s">
        <v>3</v>
      </c>
      <c r="DR76" s="317">
        <v>0</v>
      </c>
      <c r="DS76" s="317">
        <v>0</v>
      </c>
      <c r="DU76" s="968">
        <v>42910</v>
      </c>
      <c r="DV76" s="969">
        <v>4</v>
      </c>
      <c r="DW76" s="969">
        <v>0</v>
      </c>
      <c r="DX76" s="969" t="s">
        <v>3</v>
      </c>
      <c r="DY76" s="969" t="s">
        <v>3</v>
      </c>
      <c r="DZ76" s="969">
        <v>0</v>
      </c>
      <c r="EA76" s="969">
        <v>0</v>
      </c>
      <c r="EC76" s="1200">
        <v>43274</v>
      </c>
      <c r="ED76" s="1201">
        <v>4</v>
      </c>
      <c r="EE76" s="1201">
        <v>1</v>
      </c>
      <c r="EF76" s="1201">
        <v>1</v>
      </c>
      <c r="EG76" s="1201" t="s">
        <v>3</v>
      </c>
      <c r="EH76" s="1201">
        <v>0</v>
      </c>
      <c r="EI76" s="1201">
        <v>0</v>
      </c>
      <c r="EK76" s="1331">
        <v>43638</v>
      </c>
      <c r="EL76" s="1332">
        <v>4</v>
      </c>
      <c r="EM76" s="1332">
        <v>8</v>
      </c>
      <c r="EN76" s="1332">
        <v>4</v>
      </c>
      <c r="EO76" s="1332">
        <v>3</v>
      </c>
      <c r="EP76" s="1332">
        <v>0</v>
      </c>
      <c r="EQ76" s="1332">
        <v>1</v>
      </c>
      <c r="ES76" s="1825">
        <v>44009</v>
      </c>
      <c r="ET76" s="1826">
        <v>4</v>
      </c>
      <c r="EU76" s="1826">
        <v>6</v>
      </c>
      <c r="EV76" s="1826">
        <v>3</v>
      </c>
      <c r="EW76" s="1826">
        <v>2</v>
      </c>
      <c r="EX76" s="1826">
        <v>0</v>
      </c>
      <c r="EY76" s="1826">
        <v>1</v>
      </c>
    </row>
    <row r="77" spans="29:155" x14ac:dyDescent="0.25">
      <c r="AC77" s="143">
        <v>37819</v>
      </c>
      <c r="AD77" s="101">
        <v>2</v>
      </c>
      <c r="AE77" s="401">
        <v>107</v>
      </c>
      <c r="AF77" s="401"/>
      <c r="AG77" s="158">
        <v>38172</v>
      </c>
      <c r="AH77" s="159">
        <v>4</v>
      </c>
      <c r="AI77" s="159">
        <f t="shared" si="23"/>
        <v>10</v>
      </c>
      <c r="AJ77" s="159">
        <v>9</v>
      </c>
      <c r="AK77" s="159">
        <v>1</v>
      </c>
      <c r="AL77" s="159"/>
      <c r="AM77" s="348">
        <v>38524</v>
      </c>
      <c r="AN77" s="349">
        <v>4</v>
      </c>
      <c r="AO77" s="349">
        <v>18</v>
      </c>
      <c r="AQ77" s="97">
        <v>38893</v>
      </c>
      <c r="AR77" s="98">
        <v>3</v>
      </c>
      <c r="AS77" s="98">
        <v>92</v>
      </c>
      <c r="AT77" s="98">
        <v>14</v>
      </c>
      <c r="AU77" s="98">
        <v>78</v>
      </c>
      <c r="AV77" s="98">
        <v>0</v>
      </c>
      <c r="AX77" s="316">
        <v>39258</v>
      </c>
      <c r="AY77" s="317">
        <v>3</v>
      </c>
      <c r="AZ77" s="317">
        <v>13</v>
      </c>
      <c r="BA77" s="317" t="s">
        <v>3</v>
      </c>
      <c r="BB77" s="317">
        <v>13</v>
      </c>
      <c r="BC77" s="317">
        <v>0</v>
      </c>
      <c r="BE77" s="316">
        <v>39622</v>
      </c>
      <c r="BF77" s="317">
        <v>1</v>
      </c>
      <c r="BG77" s="317">
        <v>19</v>
      </c>
      <c r="BH77" s="317">
        <v>2</v>
      </c>
      <c r="BI77" s="317">
        <v>17</v>
      </c>
      <c r="BJ77" s="317">
        <v>0</v>
      </c>
      <c r="BL77" s="316">
        <v>39992</v>
      </c>
      <c r="BM77" s="317">
        <v>3</v>
      </c>
      <c r="BN77" s="317">
        <v>37</v>
      </c>
      <c r="BO77" s="317">
        <v>3</v>
      </c>
      <c r="BP77" s="317">
        <v>33</v>
      </c>
      <c r="BQ77" s="317">
        <v>1</v>
      </c>
      <c r="BR77" s="98"/>
      <c r="BS77" s="316">
        <v>40356</v>
      </c>
      <c r="BT77" s="317">
        <v>3</v>
      </c>
      <c r="BU77" s="317">
        <v>17</v>
      </c>
      <c r="BV77" s="317">
        <v>2</v>
      </c>
      <c r="BW77" s="317">
        <v>15</v>
      </c>
      <c r="BX77" s="317">
        <v>0</v>
      </c>
      <c r="BZ77" s="316">
        <v>40720</v>
      </c>
      <c r="CA77" s="317">
        <v>3</v>
      </c>
      <c r="CB77" s="317">
        <v>2</v>
      </c>
      <c r="CC77" s="317" t="s">
        <v>3</v>
      </c>
      <c r="CD77" s="317">
        <v>2</v>
      </c>
      <c r="CE77" s="317">
        <v>0</v>
      </c>
      <c r="CG77" s="316">
        <v>41084</v>
      </c>
      <c r="CH77" s="317">
        <v>3</v>
      </c>
      <c r="CI77" s="317">
        <v>5</v>
      </c>
      <c r="CJ77" s="317">
        <v>3</v>
      </c>
      <c r="CK77" s="317">
        <v>2</v>
      </c>
      <c r="CL77" s="317">
        <v>0</v>
      </c>
      <c r="CM77" s="317">
        <v>0</v>
      </c>
      <c r="CO77" s="316">
        <v>41449</v>
      </c>
      <c r="CP77" s="317">
        <v>3</v>
      </c>
      <c r="CQ77" s="317">
        <v>8</v>
      </c>
      <c r="CR77" s="317">
        <v>1</v>
      </c>
      <c r="CS77" s="317">
        <v>5</v>
      </c>
      <c r="CT77" s="317">
        <v>2</v>
      </c>
      <c r="CU77" s="317">
        <v>0</v>
      </c>
      <c r="CW77" s="316">
        <v>41813</v>
      </c>
      <c r="CX77" s="317">
        <v>3</v>
      </c>
      <c r="CY77" s="317">
        <v>6</v>
      </c>
      <c r="CZ77" s="317" t="s">
        <v>3</v>
      </c>
      <c r="DA77" s="317">
        <v>5</v>
      </c>
      <c r="DB77" s="317">
        <v>1</v>
      </c>
      <c r="DC77" s="317">
        <v>0</v>
      </c>
      <c r="DE77" s="316">
        <v>42177</v>
      </c>
      <c r="DF77" s="317">
        <v>3</v>
      </c>
      <c r="DG77" s="317">
        <v>3</v>
      </c>
      <c r="DH77" s="317" t="s">
        <v>3</v>
      </c>
      <c r="DI77" s="317">
        <v>2</v>
      </c>
      <c r="DJ77" s="317">
        <v>0</v>
      </c>
      <c r="DK77" s="317">
        <v>1</v>
      </c>
      <c r="DM77" s="316">
        <v>42547</v>
      </c>
      <c r="DN77" s="317">
        <v>3</v>
      </c>
      <c r="DO77" s="317">
        <v>3</v>
      </c>
      <c r="DP77" s="317" t="s">
        <v>3</v>
      </c>
      <c r="DQ77" s="317">
        <v>2</v>
      </c>
      <c r="DR77" s="317">
        <v>0</v>
      </c>
      <c r="DS77" s="317">
        <v>1</v>
      </c>
      <c r="DU77" s="968">
        <v>42911</v>
      </c>
      <c r="DV77" s="969">
        <v>3</v>
      </c>
      <c r="DW77" s="969">
        <v>0</v>
      </c>
      <c r="DX77" s="969" t="s">
        <v>3</v>
      </c>
      <c r="DY77" s="969" t="s">
        <v>3</v>
      </c>
      <c r="DZ77" s="969">
        <v>0</v>
      </c>
      <c r="EA77" s="969">
        <v>0</v>
      </c>
      <c r="EC77" s="1200">
        <v>43275</v>
      </c>
      <c r="ED77" s="1201">
        <v>3</v>
      </c>
      <c r="EE77" s="1201">
        <v>4</v>
      </c>
      <c r="EF77" s="1201">
        <v>3</v>
      </c>
      <c r="EG77" s="1201">
        <v>1</v>
      </c>
      <c r="EH77" s="1201">
        <v>0</v>
      </c>
      <c r="EI77" s="1201">
        <v>0</v>
      </c>
      <c r="EK77" s="1331">
        <v>43639</v>
      </c>
      <c r="EL77" s="1332">
        <v>3</v>
      </c>
      <c r="EM77" s="1332">
        <v>48</v>
      </c>
      <c r="EN77" s="1332">
        <v>22</v>
      </c>
      <c r="EO77" s="1332">
        <v>13</v>
      </c>
      <c r="EP77" s="1332">
        <v>3</v>
      </c>
      <c r="EQ77" s="1332">
        <v>10</v>
      </c>
      <c r="ES77" s="1825">
        <v>44010</v>
      </c>
      <c r="ET77" s="1826">
        <v>3</v>
      </c>
      <c r="EU77" s="1826">
        <v>18</v>
      </c>
      <c r="EV77" s="1826">
        <v>7</v>
      </c>
      <c r="EW77" s="1826">
        <v>9</v>
      </c>
      <c r="EX77" s="1826">
        <v>2</v>
      </c>
      <c r="EY77" s="1826">
        <v>0</v>
      </c>
    </row>
    <row r="78" spans="29:155" x14ac:dyDescent="0.25">
      <c r="AC78" s="143">
        <v>37820</v>
      </c>
      <c r="AD78" s="101">
        <v>3</v>
      </c>
      <c r="AE78" s="401">
        <v>28</v>
      </c>
      <c r="AF78" s="401"/>
      <c r="AG78" s="158">
        <v>38173</v>
      </c>
      <c r="AH78" s="159">
        <v>3</v>
      </c>
      <c r="AI78" s="159">
        <f t="shared" si="23"/>
        <v>124</v>
      </c>
      <c r="AJ78" s="159">
        <v>117</v>
      </c>
      <c r="AK78" s="159">
        <v>7</v>
      </c>
      <c r="AL78" s="159"/>
      <c r="AM78" s="348">
        <v>38525</v>
      </c>
      <c r="AN78" s="349">
        <v>3</v>
      </c>
      <c r="AO78" s="349">
        <v>101</v>
      </c>
      <c r="AQ78" s="97">
        <v>38894</v>
      </c>
      <c r="AR78" s="98">
        <v>2</v>
      </c>
      <c r="AS78" s="98">
        <v>157</v>
      </c>
      <c r="AT78" s="98">
        <v>15</v>
      </c>
      <c r="AU78" s="98">
        <v>141</v>
      </c>
      <c r="AV78" s="98">
        <v>1</v>
      </c>
      <c r="AX78" s="316">
        <v>39259</v>
      </c>
      <c r="AY78" s="317">
        <v>2</v>
      </c>
      <c r="AZ78" s="317">
        <v>21</v>
      </c>
      <c r="BA78" s="317" t="s">
        <v>3</v>
      </c>
      <c r="BB78" s="317">
        <v>20</v>
      </c>
      <c r="BC78" s="317">
        <v>1</v>
      </c>
      <c r="BE78" s="316">
        <v>39623</v>
      </c>
      <c r="BF78" s="317">
        <v>4</v>
      </c>
      <c r="BG78" s="317">
        <v>5</v>
      </c>
      <c r="BH78" s="317" t="s">
        <v>3</v>
      </c>
      <c r="BI78" s="317">
        <v>4</v>
      </c>
      <c r="BJ78" s="317">
        <v>1</v>
      </c>
      <c r="BL78" s="316">
        <v>39993</v>
      </c>
      <c r="BM78" s="317">
        <v>2</v>
      </c>
      <c r="BN78" s="317">
        <v>70</v>
      </c>
      <c r="BO78" s="317">
        <v>2</v>
      </c>
      <c r="BP78" s="317">
        <v>66</v>
      </c>
      <c r="BQ78" s="317">
        <v>2</v>
      </c>
      <c r="BR78" s="98"/>
      <c r="BS78" s="316">
        <v>40357</v>
      </c>
      <c r="BT78" s="317">
        <v>2</v>
      </c>
      <c r="BU78" s="317">
        <v>13</v>
      </c>
      <c r="BV78" s="317">
        <v>2</v>
      </c>
      <c r="BW78" s="317">
        <v>11</v>
      </c>
      <c r="BX78" s="317">
        <v>0</v>
      </c>
      <c r="BZ78" s="316">
        <v>40721</v>
      </c>
      <c r="CA78" s="317">
        <v>2</v>
      </c>
      <c r="CB78" s="317">
        <v>8</v>
      </c>
      <c r="CC78" s="317">
        <v>2</v>
      </c>
      <c r="CD78" s="317">
        <v>6</v>
      </c>
      <c r="CE78" s="317">
        <v>0</v>
      </c>
      <c r="CG78" s="316">
        <v>41085</v>
      </c>
      <c r="CH78" s="317">
        <v>2</v>
      </c>
      <c r="CI78" s="317">
        <v>18</v>
      </c>
      <c r="CJ78" s="317">
        <v>4</v>
      </c>
      <c r="CK78" s="317">
        <v>10</v>
      </c>
      <c r="CL78" s="317">
        <v>2</v>
      </c>
      <c r="CM78" s="317">
        <v>2</v>
      </c>
      <c r="CO78" s="316">
        <v>41450</v>
      </c>
      <c r="CP78" s="317">
        <v>2</v>
      </c>
      <c r="CQ78" s="317">
        <v>13</v>
      </c>
      <c r="CR78" s="317">
        <v>2</v>
      </c>
      <c r="CS78" s="317">
        <v>6</v>
      </c>
      <c r="CT78" s="317">
        <v>1</v>
      </c>
      <c r="CU78" s="317">
        <v>4</v>
      </c>
      <c r="CW78" s="316">
        <v>41814</v>
      </c>
      <c r="CX78" s="317">
        <v>2</v>
      </c>
      <c r="CY78" s="317">
        <v>6</v>
      </c>
      <c r="CZ78" s="317" t="s">
        <v>3</v>
      </c>
      <c r="DA78" s="317">
        <v>5</v>
      </c>
      <c r="DB78" s="317">
        <v>0</v>
      </c>
      <c r="DC78" s="317">
        <v>1</v>
      </c>
      <c r="DE78" s="316">
        <v>42178</v>
      </c>
      <c r="DF78" s="317">
        <v>2</v>
      </c>
      <c r="DG78" s="317">
        <v>11</v>
      </c>
      <c r="DH78" s="317" t="s">
        <v>3</v>
      </c>
      <c r="DI78" s="317">
        <v>10</v>
      </c>
      <c r="DJ78" s="317">
        <v>0</v>
      </c>
      <c r="DK78" s="317">
        <v>1</v>
      </c>
      <c r="DM78" s="316">
        <v>42548</v>
      </c>
      <c r="DN78" s="317">
        <v>2</v>
      </c>
      <c r="DO78" s="317">
        <v>5</v>
      </c>
      <c r="DP78" s="317">
        <v>1</v>
      </c>
      <c r="DQ78" s="317">
        <v>3</v>
      </c>
      <c r="DR78" s="317">
        <v>0</v>
      </c>
      <c r="DS78" s="317">
        <v>1</v>
      </c>
      <c r="DU78" s="968">
        <v>42912</v>
      </c>
      <c r="DV78" s="969">
        <v>2</v>
      </c>
      <c r="DW78" s="969">
        <v>0</v>
      </c>
      <c r="DX78" s="969" t="s">
        <v>3</v>
      </c>
      <c r="DY78" s="969" t="s">
        <v>3</v>
      </c>
      <c r="DZ78" s="969">
        <v>0</v>
      </c>
      <c r="EA78" s="969">
        <v>0</v>
      </c>
      <c r="EC78" s="1200">
        <v>43276</v>
      </c>
      <c r="ED78" s="1201">
        <v>2</v>
      </c>
      <c r="EE78" s="1201">
        <v>7</v>
      </c>
      <c r="EF78" s="1201">
        <v>6</v>
      </c>
      <c r="EG78" s="1201">
        <v>1</v>
      </c>
      <c r="EH78" s="1201">
        <v>0</v>
      </c>
      <c r="EI78" s="1201">
        <v>0</v>
      </c>
      <c r="EK78" s="1331">
        <v>43640</v>
      </c>
      <c r="EL78" s="1332">
        <v>2</v>
      </c>
      <c r="EM78" s="1332">
        <v>29</v>
      </c>
      <c r="EN78" s="1332">
        <v>13</v>
      </c>
      <c r="EO78" s="1332">
        <v>13</v>
      </c>
      <c r="EP78" s="1332">
        <v>0</v>
      </c>
      <c r="EQ78" s="1332">
        <v>3</v>
      </c>
      <c r="ES78" s="1825">
        <v>44011</v>
      </c>
      <c r="ET78" s="1826">
        <v>2</v>
      </c>
      <c r="EU78" s="1826">
        <v>49</v>
      </c>
      <c r="EV78" s="1826">
        <v>30</v>
      </c>
      <c r="EW78" s="1826">
        <v>16</v>
      </c>
      <c r="EX78" s="1826">
        <v>1</v>
      </c>
      <c r="EY78" s="1826">
        <v>2</v>
      </c>
    </row>
    <row r="79" spans="29:155" x14ac:dyDescent="0.25">
      <c r="AC79" s="143">
        <v>37822</v>
      </c>
      <c r="AD79" s="101">
        <v>1</v>
      </c>
      <c r="AE79" s="401">
        <v>107</v>
      </c>
      <c r="AF79" s="401"/>
      <c r="AG79" s="158">
        <v>38174</v>
      </c>
      <c r="AH79" s="159">
        <v>1</v>
      </c>
      <c r="AI79" s="159">
        <f t="shared" si="23"/>
        <v>18</v>
      </c>
      <c r="AJ79" s="159">
        <v>17</v>
      </c>
      <c r="AK79" s="159">
        <v>1</v>
      </c>
      <c r="AL79" s="159"/>
      <c r="AM79" s="348">
        <v>38526</v>
      </c>
      <c r="AN79" s="349">
        <v>2</v>
      </c>
      <c r="AO79" s="349">
        <v>182</v>
      </c>
      <c r="AQ79" s="97">
        <v>38894</v>
      </c>
      <c r="AR79" s="98">
        <v>1</v>
      </c>
      <c r="AS79" s="98">
        <v>85</v>
      </c>
      <c r="AT79" s="98">
        <v>11</v>
      </c>
      <c r="AU79" s="98">
        <v>74</v>
      </c>
      <c r="AV79" s="98">
        <v>0</v>
      </c>
      <c r="AX79" s="316">
        <v>39259</v>
      </c>
      <c r="AY79" s="317">
        <v>1</v>
      </c>
      <c r="AZ79" s="317">
        <v>16</v>
      </c>
      <c r="BA79" s="317">
        <v>1</v>
      </c>
      <c r="BB79" s="317">
        <v>14</v>
      </c>
      <c r="BC79" s="317">
        <v>1</v>
      </c>
      <c r="BE79" s="316">
        <v>39624</v>
      </c>
      <c r="BF79" s="317">
        <v>3</v>
      </c>
      <c r="BG79" s="317">
        <v>30</v>
      </c>
      <c r="BH79" s="317">
        <v>1</v>
      </c>
      <c r="BI79" s="317">
        <v>29</v>
      </c>
      <c r="BJ79" s="317">
        <v>0</v>
      </c>
      <c r="BL79" s="316">
        <v>39993</v>
      </c>
      <c r="BM79" s="317">
        <v>1</v>
      </c>
      <c r="BN79" s="317">
        <v>52</v>
      </c>
      <c r="BO79" s="317">
        <v>6</v>
      </c>
      <c r="BP79" s="317">
        <v>46</v>
      </c>
      <c r="BQ79" s="317">
        <v>0</v>
      </c>
      <c r="BR79" s="98"/>
      <c r="BS79" s="316">
        <v>40357</v>
      </c>
      <c r="BT79" s="317">
        <v>1</v>
      </c>
      <c r="BU79" s="317">
        <v>16</v>
      </c>
      <c r="BV79" s="317">
        <v>3</v>
      </c>
      <c r="BW79" s="317">
        <v>12</v>
      </c>
      <c r="BX79" s="317">
        <v>1</v>
      </c>
      <c r="BZ79" s="316">
        <v>40721</v>
      </c>
      <c r="CA79" s="317">
        <v>1</v>
      </c>
      <c r="CB79" s="317">
        <v>7</v>
      </c>
      <c r="CC79" s="317" t="s">
        <v>3</v>
      </c>
      <c r="CD79" s="317">
        <v>7</v>
      </c>
      <c r="CE79" s="317">
        <v>0</v>
      </c>
      <c r="CG79" s="316">
        <v>41085</v>
      </c>
      <c r="CH79" s="317">
        <v>1</v>
      </c>
      <c r="CI79" s="317">
        <v>13</v>
      </c>
      <c r="CJ79" s="317">
        <v>4</v>
      </c>
      <c r="CK79" s="317">
        <v>6</v>
      </c>
      <c r="CL79" s="317">
        <v>2</v>
      </c>
      <c r="CM79" s="317">
        <v>1</v>
      </c>
      <c r="CO79" s="316">
        <v>41450</v>
      </c>
      <c r="CP79" s="317">
        <v>1</v>
      </c>
      <c r="CQ79" s="317">
        <v>10</v>
      </c>
      <c r="CR79" s="317">
        <v>1</v>
      </c>
      <c r="CS79" s="317">
        <v>9</v>
      </c>
      <c r="CT79" s="317">
        <v>0</v>
      </c>
      <c r="CU79" s="317">
        <v>0</v>
      </c>
      <c r="CW79" s="316">
        <v>41814</v>
      </c>
      <c r="CX79" s="317">
        <v>1</v>
      </c>
      <c r="CY79" s="317">
        <v>16</v>
      </c>
      <c r="CZ79" s="317">
        <v>4</v>
      </c>
      <c r="DA79" s="317">
        <v>9</v>
      </c>
      <c r="DB79" s="317">
        <v>1</v>
      </c>
      <c r="DC79" s="317">
        <v>2</v>
      </c>
      <c r="DE79" s="316">
        <v>42178</v>
      </c>
      <c r="DF79" s="317">
        <v>1</v>
      </c>
      <c r="DG79" s="317">
        <v>20</v>
      </c>
      <c r="DH79" s="317">
        <v>2</v>
      </c>
      <c r="DI79" s="317">
        <v>12</v>
      </c>
      <c r="DJ79" s="317">
        <v>2</v>
      </c>
      <c r="DK79" s="317">
        <v>4</v>
      </c>
      <c r="DM79" s="316">
        <v>42548</v>
      </c>
      <c r="DN79" s="317">
        <v>1</v>
      </c>
      <c r="DO79" s="317">
        <v>3</v>
      </c>
      <c r="DP79" s="317">
        <v>1</v>
      </c>
      <c r="DQ79" s="317">
        <v>2</v>
      </c>
      <c r="DR79" s="317">
        <v>0</v>
      </c>
      <c r="DS79" s="317">
        <v>0</v>
      </c>
      <c r="DU79" s="968">
        <v>42912</v>
      </c>
      <c r="DV79" s="969">
        <v>1</v>
      </c>
      <c r="DW79" s="969">
        <v>1</v>
      </c>
      <c r="DX79" s="969">
        <v>1</v>
      </c>
      <c r="DY79" s="969" t="s">
        <v>3</v>
      </c>
      <c r="DZ79" s="969">
        <v>0</v>
      </c>
      <c r="EA79" s="969">
        <v>0</v>
      </c>
      <c r="EC79" s="1200">
        <v>43276</v>
      </c>
      <c r="ED79" s="1201">
        <v>1</v>
      </c>
      <c r="EE79" s="1201">
        <v>3</v>
      </c>
      <c r="EF79" s="1201">
        <v>3</v>
      </c>
      <c r="EG79" s="1201" t="s">
        <v>3</v>
      </c>
      <c r="EH79" s="1201">
        <v>0</v>
      </c>
      <c r="EI79" s="1201">
        <v>0</v>
      </c>
      <c r="EK79" s="1331">
        <v>43640</v>
      </c>
      <c r="EL79" s="1332">
        <v>1</v>
      </c>
      <c r="EM79" s="1332">
        <v>42</v>
      </c>
      <c r="EN79" s="1332">
        <v>14</v>
      </c>
      <c r="EO79" s="1332">
        <v>25</v>
      </c>
      <c r="EP79" s="1332">
        <v>3</v>
      </c>
      <c r="EQ79" s="1332">
        <v>0</v>
      </c>
      <c r="ES79" s="1825">
        <v>44011</v>
      </c>
      <c r="ET79" s="1826">
        <v>1</v>
      </c>
      <c r="EU79" s="1826">
        <v>69</v>
      </c>
      <c r="EV79" s="1826">
        <v>36</v>
      </c>
      <c r="EW79" s="1826">
        <v>30</v>
      </c>
      <c r="EX79" s="1826">
        <v>0</v>
      </c>
      <c r="EY79" s="1826">
        <v>3</v>
      </c>
    </row>
    <row r="80" spans="29:155" x14ac:dyDescent="0.25">
      <c r="AC80" s="143">
        <v>37822</v>
      </c>
      <c r="AD80" s="101">
        <v>2</v>
      </c>
      <c r="AE80" s="401">
        <v>146</v>
      </c>
      <c r="AF80" s="401"/>
      <c r="AG80" s="158">
        <v>38174</v>
      </c>
      <c r="AH80" s="159">
        <v>2</v>
      </c>
      <c r="AI80" s="159">
        <f t="shared" si="23"/>
        <v>67</v>
      </c>
      <c r="AJ80" s="159">
        <v>61</v>
      </c>
      <c r="AK80" s="159">
        <v>6</v>
      </c>
      <c r="AL80" s="159"/>
      <c r="AM80" s="348">
        <v>38526</v>
      </c>
      <c r="AN80" s="349">
        <v>1</v>
      </c>
      <c r="AO80" s="349">
        <v>66</v>
      </c>
      <c r="AQ80" s="97">
        <v>38895</v>
      </c>
      <c r="AR80" s="98">
        <v>4</v>
      </c>
      <c r="AS80" s="98">
        <v>33</v>
      </c>
      <c r="AT80" s="98">
        <v>3</v>
      </c>
      <c r="AU80" s="98">
        <v>30</v>
      </c>
      <c r="AV80" s="98">
        <v>0</v>
      </c>
      <c r="AX80" s="316">
        <v>39260</v>
      </c>
      <c r="AY80" s="317">
        <v>4</v>
      </c>
      <c r="AZ80" s="317">
        <v>2</v>
      </c>
      <c r="BA80" s="317">
        <v>1</v>
      </c>
      <c r="BB80" s="317">
        <v>1</v>
      </c>
      <c r="BC80" s="317">
        <v>0</v>
      </c>
      <c r="BE80" s="316">
        <v>39625</v>
      </c>
      <c r="BF80" s="317">
        <v>2</v>
      </c>
      <c r="BG80" s="317">
        <v>54</v>
      </c>
      <c r="BH80" s="317">
        <v>2</v>
      </c>
      <c r="BI80" s="317">
        <v>52</v>
      </c>
      <c r="BJ80" s="317">
        <v>0</v>
      </c>
      <c r="BL80" s="316">
        <v>39994</v>
      </c>
      <c r="BM80" s="317">
        <v>4</v>
      </c>
      <c r="BN80" s="317">
        <v>4</v>
      </c>
      <c r="BO80" s="317" t="s">
        <v>3</v>
      </c>
      <c r="BP80" s="317">
        <v>4</v>
      </c>
      <c r="BQ80" s="317">
        <v>0</v>
      </c>
      <c r="BR80" s="98"/>
      <c r="BS80" s="316">
        <v>40358</v>
      </c>
      <c r="BT80" s="317">
        <v>4</v>
      </c>
      <c r="BU80" s="317">
        <v>1</v>
      </c>
      <c r="BV80" s="317" t="s">
        <v>3</v>
      </c>
      <c r="BW80" s="317">
        <v>1</v>
      </c>
      <c r="BX80" s="317">
        <v>0</v>
      </c>
      <c r="BZ80" s="316">
        <v>40722</v>
      </c>
      <c r="CA80" s="317">
        <v>4</v>
      </c>
      <c r="CB80" s="317">
        <v>0</v>
      </c>
      <c r="CC80" s="317" t="s">
        <v>3</v>
      </c>
      <c r="CD80" s="317">
        <v>0</v>
      </c>
      <c r="CE80" s="317">
        <v>0</v>
      </c>
      <c r="CG80" s="316">
        <v>41086</v>
      </c>
      <c r="CH80" s="317">
        <v>4</v>
      </c>
      <c r="CI80" s="317">
        <v>0</v>
      </c>
      <c r="CJ80" s="317" t="s">
        <v>3</v>
      </c>
      <c r="CK80" s="317" t="s">
        <v>3</v>
      </c>
      <c r="CL80" s="317">
        <v>0</v>
      </c>
      <c r="CM80" s="317">
        <v>0</v>
      </c>
      <c r="CO80" s="316">
        <v>41451</v>
      </c>
      <c r="CP80" s="317">
        <v>4</v>
      </c>
      <c r="CQ80" s="317">
        <v>0</v>
      </c>
      <c r="CR80" s="317" t="s">
        <v>3</v>
      </c>
      <c r="CS80" s="317" t="s">
        <v>3</v>
      </c>
      <c r="CT80" s="317">
        <v>0</v>
      </c>
      <c r="CU80" s="317">
        <v>0</v>
      </c>
      <c r="CW80" s="316">
        <v>41815</v>
      </c>
      <c r="CX80" s="317">
        <v>4</v>
      </c>
      <c r="CY80" s="317">
        <v>2</v>
      </c>
      <c r="CZ80" s="317">
        <v>1</v>
      </c>
      <c r="DA80" s="317" t="s">
        <v>3</v>
      </c>
      <c r="DB80" s="317">
        <v>0</v>
      </c>
      <c r="DC80" s="317">
        <v>1</v>
      </c>
      <c r="DE80" s="316">
        <v>42179</v>
      </c>
      <c r="DF80" s="317">
        <v>4</v>
      </c>
      <c r="DG80" s="317">
        <v>2</v>
      </c>
      <c r="DH80" s="317">
        <v>1</v>
      </c>
      <c r="DI80" s="317" t="s">
        <v>3</v>
      </c>
      <c r="DJ80" s="317">
        <v>0</v>
      </c>
      <c r="DK80" s="317">
        <v>1</v>
      </c>
      <c r="DM80" s="316">
        <v>42549</v>
      </c>
      <c r="DN80" s="317">
        <v>4</v>
      </c>
      <c r="DO80" s="317">
        <v>1</v>
      </c>
      <c r="DP80" s="317">
        <v>1</v>
      </c>
      <c r="DQ80" s="317" t="s">
        <v>3</v>
      </c>
      <c r="DR80" s="317">
        <v>0</v>
      </c>
      <c r="DS80" s="317">
        <v>0</v>
      </c>
      <c r="DU80" s="968">
        <v>42913</v>
      </c>
      <c r="DV80" s="969">
        <v>4</v>
      </c>
      <c r="DW80" s="969">
        <v>1</v>
      </c>
      <c r="DX80" s="969" t="s">
        <v>3</v>
      </c>
      <c r="DY80" s="969" t="s">
        <v>3</v>
      </c>
      <c r="DZ80" s="969">
        <v>1</v>
      </c>
      <c r="EA80" s="969">
        <v>0</v>
      </c>
      <c r="EC80" s="1200">
        <v>43277</v>
      </c>
      <c r="ED80" s="1201">
        <v>4</v>
      </c>
      <c r="EE80" s="1201">
        <v>0</v>
      </c>
      <c r="EF80" s="1201" t="s">
        <v>3</v>
      </c>
      <c r="EG80" s="1201" t="s">
        <v>3</v>
      </c>
      <c r="EH80" s="1201">
        <v>0</v>
      </c>
      <c r="EI80" s="1201">
        <v>0</v>
      </c>
      <c r="EK80" s="1331">
        <v>43641</v>
      </c>
      <c r="EL80" s="1332">
        <v>4</v>
      </c>
      <c r="EM80" s="1332">
        <v>13</v>
      </c>
      <c r="EN80" s="1332">
        <v>4</v>
      </c>
      <c r="EO80" s="1332">
        <v>7</v>
      </c>
      <c r="EP80" s="1332">
        <v>1</v>
      </c>
      <c r="EQ80" s="1332">
        <v>1</v>
      </c>
      <c r="ES80" s="1825">
        <v>44012</v>
      </c>
      <c r="ET80" s="1826">
        <v>4</v>
      </c>
      <c r="EU80" s="1826">
        <v>1</v>
      </c>
      <c r="EV80" s="1826" t="s">
        <v>3</v>
      </c>
      <c r="EW80" s="1826">
        <v>1</v>
      </c>
      <c r="EX80" s="1826">
        <v>0</v>
      </c>
      <c r="EY80" s="1826">
        <v>0</v>
      </c>
    </row>
    <row r="81" spans="29:155" x14ac:dyDescent="0.25">
      <c r="AC81" s="143">
        <v>37823</v>
      </c>
      <c r="AD81" s="101">
        <v>3</v>
      </c>
      <c r="AE81" s="401">
        <v>59</v>
      </c>
      <c r="AF81" s="401"/>
      <c r="AG81" s="158">
        <v>38175</v>
      </c>
      <c r="AH81" s="159">
        <v>4</v>
      </c>
      <c r="AI81" s="159">
        <f t="shared" si="23"/>
        <v>15</v>
      </c>
      <c r="AJ81" s="159">
        <v>15</v>
      </c>
      <c r="AK81" s="159"/>
      <c r="AL81" s="159"/>
      <c r="AM81" s="348">
        <v>38527</v>
      </c>
      <c r="AN81" s="349">
        <v>4</v>
      </c>
      <c r="AO81" s="349">
        <v>21</v>
      </c>
      <c r="AQ81" s="97">
        <v>38896</v>
      </c>
      <c r="AR81" s="98">
        <v>3</v>
      </c>
      <c r="AS81" s="98">
        <v>135</v>
      </c>
      <c r="AT81" s="98">
        <v>18</v>
      </c>
      <c r="AU81" s="98">
        <v>116</v>
      </c>
      <c r="AV81" s="98">
        <v>1</v>
      </c>
      <c r="AX81" s="316">
        <v>39261</v>
      </c>
      <c r="AY81" s="317">
        <v>3</v>
      </c>
      <c r="AZ81" s="317">
        <v>12</v>
      </c>
      <c r="BA81" s="317" t="s">
        <v>3</v>
      </c>
      <c r="BB81" s="317">
        <v>12</v>
      </c>
      <c r="BC81" s="317">
        <v>0</v>
      </c>
      <c r="BE81" s="316">
        <v>39625</v>
      </c>
      <c r="BF81" s="317">
        <v>1</v>
      </c>
      <c r="BG81" s="317">
        <v>29</v>
      </c>
      <c r="BH81" s="317">
        <v>2</v>
      </c>
      <c r="BI81" s="317">
        <v>27</v>
      </c>
      <c r="BJ81" s="317">
        <v>0</v>
      </c>
      <c r="BL81" s="316">
        <v>39995</v>
      </c>
      <c r="BM81" s="317">
        <v>3</v>
      </c>
      <c r="BN81" s="317">
        <v>45</v>
      </c>
      <c r="BO81" s="317">
        <v>6</v>
      </c>
      <c r="BP81" s="317">
        <v>39</v>
      </c>
      <c r="BQ81" s="317">
        <v>0</v>
      </c>
      <c r="BR81" s="98"/>
      <c r="BS81" s="316">
        <v>40359</v>
      </c>
      <c r="BT81" s="317">
        <v>3</v>
      </c>
      <c r="BU81" s="317">
        <v>18</v>
      </c>
      <c r="BV81" s="317" t="s">
        <v>3</v>
      </c>
      <c r="BW81" s="317">
        <v>18</v>
      </c>
      <c r="BX81" s="317">
        <v>0</v>
      </c>
      <c r="BZ81" s="316">
        <v>40723</v>
      </c>
      <c r="CA81" s="317">
        <v>3</v>
      </c>
      <c r="CB81" s="317">
        <v>5</v>
      </c>
      <c r="CC81" s="317" t="s">
        <v>3</v>
      </c>
      <c r="CD81" s="317">
        <v>5</v>
      </c>
      <c r="CE81" s="317">
        <v>0</v>
      </c>
      <c r="CG81" s="316">
        <v>41087</v>
      </c>
      <c r="CH81" s="317">
        <v>3</v>
      </c>
      <c r="CI81" s="317">
        <v>9</v>
      </c>
      <c r="CJ81" s="317">
        <v>3</v>
      </c>
      <c r="CK81" s="317">
        <v>5</v>
      </c>
      <c r="CL81" s="317">
        <v>0</v>
      </c>
      <c r="CM81" s="317">
        <v>1</v>
      </c>
      <c r="CO81" s="316">
        <v>41452</v>
      </c>
      <c r="CP81" s="317">
        <v>3</v>
      </c>
      <c r="CQ81" s="317">
        <v>6</v>
      </c>
      <c r="CR81" s="317">
        <v>1</v>
      </c>
      <c r="CS81" s="317">
        <v>4</v>
      </c>
      <c r="CT81" s="317">
        <v>0</v>
      </c>
      <c r="CU81" s="317">
        <v>1</v>
      </c>
      <c r="CW81" s="316">
        <v>41816</v>
      </c>
      <c r="CX81" s="317">
        <v>3</v>
      </c>
      <c r="CY81" s="317">
        <v>9</v>
      </c>
      <c r="CZ81" s="317" t="s">
        <v>3</v>
      </c>
      <c r="DA81" s="317">
        <v>6</v>
      </c>
      <c r="DB81" s="317">
        <v>0</v>
      </c>
      <c r="DC81" s="317">
        <v>3</v>
      </c>
      <c r="DE81" s="316">
        <v>42180</v>
      </c>
      <c r="DF81" s="317">
        <v>3</v>
      </c>
      <c r="DG81" s="317">
        <v>4</v>
      </c>
      <c r="DH81" s="317" t="s">
        <v>3</v>
      </c>
      <c r="DI81" s="317">
        <v>3</v>
      </c>
      <c r="DJ81" s="317">
        <v>0</v>
      </c>
      <c r="DK81" s="317">
        <v>1</v>
      </c>
      <c r="DM81" s="316">
        <v>42550</v>
      </c>
      <c r="DN81" s="317">
        <v>3</v>
      </c>
      <c r="DO81" s="317">
        <v>1</v>
      </c>
      <c r="DP81" s="317" t="s">
        <v>3</v>
      </c>
      <c r="DQ81" s="317">
        <v>1</v>
      </c>
      <c r="DR81" s="317">
        <v>0</v>
      </c>
      <c r="DS81" s="317">
        <v>0</v>
      </c>
      <c r="DU81" s="968">
        <v>42914</v>
      </c>
      <c r="DV81" s="969">
        <v>3</v>
      </c>
      <c r="DW81" s="969">
        <v>4</v>
      </c>
      <c r="DX81" s="969">
        <v>1</v>
      </c>
      <c r="DY81" s="969">
        <v>2</v>
      </c>
      <c r="DZ81" s="969">
        <v>1</v>
      </c>
      <c r="EA81" s="969">
        <v>0</v>
      </c>
      <c r="EC81" s="1200">
        <v>43278</v>
      </c>
      <c r="ED81" s="1201">
        <v>3</v>
      </c>
      <c r="EE81" s="1201">
        <v>4</v>
      </c>
      <c r="EF81" s="1201">
        <v>4</v>
      </c>
      <c r="EG81" s="1201" t="s">
        <v>3</v>
      </c>
      <c r="EH81" s="1201">
        <v>0</v>
      </c>
      <c r="EI81" s="1201">
        <v>0</v>
      </c>
      <c r="EK81" s="1331">
        <v>43642</v>
      </c>
      <c r="EL81" s="1332">
        <v>3</v>
      </c>
      <c r="EM81" s="1332">
        <v>41</v>
      </c>
      <c r="EN81" s="1332">
        <v>19</v>
      </c>
      <c r="EO81" s="1332">
        <v>14</v>
      </c>
      <c r="EP81" s="1332">
        <v>3</v>
      </c>
      <c r="EQ81" s="1332">
        <v>5</v>
      </c>
      <c r="ES81" s="1825">
        <v>44013</v>
      </c>
      <c r="ET81" s="1826">
        <v>3</v>
      </c>
      <c r="EU81" s="1826">
        <v>33</v>
      </c>
      <c r="EV81" s="1826">
        <v>12</v>
      </c>
      <c r="EW81" s="1826">
        <v>16</v>
      </c>
      <c r="EX81" s="1826">
        <v>2</v>
      </c>
      <c r="EY81" s="1826">
        <v>3</v>
      </c>
    </row>
    <row r="82" spans="29:155" x14ac:dyDescent="0.25">
      <c r="AC82" s="143">
        <v>37825</v>
      </c>
      <c r="AD82" s="101">
        <v>1</v>
      </c>
      <c r="AE82" s="401">
        <v>63</v>
      </c>
      <c r="AF82" s="401"/>
      <c r="AG82" s="158">
        <v>38176</v>
      </c>
      <c r="AH82" s="159">
        <v>3</v>
      </c>
      <c r="AI82" s="159">
        <f t="shared" si="23"/>
        <v>113</v>
      </c>
      <c r="AJ82" s="159">
        <v>106</v>
      </c>
      <c r="AK82" s="159">
        <v>7</v>
      </c>
      <c r="AL82" s="159"/>
      <c r="AM82" s="348">
        <v>38528</v>
      </c>
      <c r="AN82" s="349">
        <v>3</v>
      </c>
      <c r="AO82" s="349">
        <v>92</v>
      </c>
      <c r="AQ82" s="97">
        <v>38897</v>
      </c>
      <c r="AR82" s="98">
        <v>2</v>
      </c>
      <c r="AS82" s="98">
        <v>204</v>
      </c>
      <c r="AT82" s="98">
        <v>36</v>
      </c>
      <c r="AU82" s="98">
        <v>163</v>
      </c>
      <c r="AV82" s="98">
        <v>5</v>
      </c>
      <c r="AX82" s="316">
        <v>39262</v>
      </c>
      <c r="AY82" s="317">
        <v>2</v>
      </c>
      <c r="AZ82" s="317">
        <v>23</v>
      </c>
      <c r="BA82" s="317">
        <v>1</v>
      </c>
      <c r="BB82" s="317">
        <v>20</v>
      </c>
      <c r="BC82" s="317">
        <v>2</v>
      </c>
      <c r="BE82" s="316">
        <v>39626</v>
      </c>
      <c r="BF82" s="317">
        <v>4</v>
      </c>
      <c r="BG82" s="317">
        <v>1</v>
      </c>
      <c r="BH82" s="317" t="s">
        <v>3</v>
      </c>
      <c r="BI82" s="317">
        <v>1</v>
      </c>
      <c r="BJ82" s="317">
        <v>0</v>
      </c>
      <c r="BL82" s="316">
        <v>39996</v>
      </c>
      <c r="BM82" s="317">
        <v>2</v>
      </c>
      <c r="BN82" s="317">
        <v>60</v>
      </c>
      <c r="BO82" s="317">
        <v>3</v>
      </c>
      <c r="BP82" s="317">
        <v>56</v>
      </c>
      <c r="BQ82" s="317">
        <v>1</v>
      </c>
      <c r="BR82" s="98"/>
      <c r="BS82" s="316">
        <v>40360</v>
      </c>
      <c r="BT82" s="317">
        <v>2</v>
      </c>
      <c r="BU82" s="317">
        <v>19</v>
      </c>
      <c r="BV82" s="317">
        <v>3</v>
      </c>
      <c r="BW82" s="317">
        <v>16</v>
      </c>
      <c r="BX82" s="317">
        <v>0</v>
      </c>
      <c r="BZ82" s="316">
        <v>40724</v>
      </c>
      <c r="CA82" s="317">
        <v>2</v>
      </c>
      <c r="CB82" s="317">
        <v>9</v>
      </c>
      <c r="CC82" s="317">
        <v>1</v>
      </c>
      <c r="CD82" s="317">
        <v>8</v>
      </c>
      <c r="CE82" s="317">
        <v>0</v>
      </c>
      <c r="CG82" s="316">
        <v>41088</v>
      </c>
      <c r="CH82" s="317">
        <v>2</v>
      </c>
      <c r="CI82" s="317">
        <v>12</v>
      </c>
      <c r="CJ82" s="317">
        <v>2</v>
      </c>
      <c r="CK82" s="317">
        <v>9</v>
      </c>
      <c r="CL82" s="317">
        <v>0</v>
      </c>
      <c r="CM82" s="317">
        <v>1</v>
      </c>
      <c r="CO82" s="316">
        <v>41453</v>
      </c>
      <c r="CP82" s="317">
        <v>2</v>
      </c>
      <c r="CQ82" s="317">
        <v>22</v>
      </c>
      <c r="CR82" s="317">
        <v>2</v>
      </c>
      <c r="CS82" s="317">
        <v>16</v>
      </c>
      <c r="CT82" s="317">
        <v>1</v>
      </c>
      <c r="CU82" s="317">
        <v>3</v>
      </c>
      <c r="CW82" s="316">
        <v>41817</v>
      </c>
      <c r="CX82" s="317">
        <v>2</v>
      </c>
      <c r="CY82" s="317">
        <v>12</v>
      </c>
      <c r="CZ82" s="317">
        <v>3</v>
      </c>
      <c r="DA82" s="317">
        <v>8</v>
      </c>
      <c r="DB82" s="317">
        <v>1</v>
      </c>
      <c r="DC82" s="317">
        <v>0</v>
      </c>
      <c r="DE82" s="316">
        <v>42181</v>
      </c>
      <c r="DF82" s="317">
        <v>2</v>
      </c>
      <c r="DG82" s="317">
        <v>19</v>
      </c>
      <c r="DH82" s="317">
        <v>1</v>
      </c>
      <c r="DI82" s="317">
        <v>16</v>
      </c>
      <c r="DJ82" s="317">
        <v>0</v>
      </c>
      <c r="DK82" s="317">
        <v>2</v>
      </c>
      <c r="DM82" s="316">
        <v>42551</v>
      </c>
      <c r="DN82" s="317">
        <v>2</v>
      </c>
      <c r="DO82" s="317">
        <v>6</v>
      </c>
      <c r="DP82" s="317">
        <v>2</v>
      </c>
      <c r="DQ82" s="317">
        <v>3</v>
      </c>
      <c r="DR82" s="317">
        <v>0</v>
      </c>
      <c r="DS82" s="317">
        <v>1</v>
      </c>
      <c r="DU82" s="968">
        <v>42915</v>
      </c>
      <c r="DV82" s="969">
        <v>2</v>
      </c>
      <c r="DW82" s="969">
        <v>0</v>
      </c>
      <c r="DX82" s="969" t="s">
        <v>3</v>
      </c>
      <c r="DY82" s="969" t="s">
        <v>3</v>
      </c>
      <c r="DZ82" s="969">
        <v>0</v>
      </c>
      <c r="EA82" s="969">
        <v>0</v>
      </c>
      <c r="EC82" s="1200">
        <v>43279</v>
      </c>
      <c r="ED82" s="1201">
        <v>2</v>
      </c>
      <c r="EE82" s="1201">
        <v>11</v>
      </c>
      <c r="EF82" s="1201">
        <v>10</v>
      </c>
      <c r="EG82" s="1201">
        <v>1</v>
      </c>
      <c r="EH82" s="1201">
        <v>0</v>
      </c>
      <c r="EI82" s="1201">
        <v>0</v>
      </c>
      <c r="EK82" s="1331">
        <v>43643</v>
      </c>
      <c r="EL82" s="1332">
        <v>2</v>
      </c>
      <c r="EM82" s="1332">
        <v>41</v>
      </c>
      <c r="EN82" s="1332">
        <v>20</v>
      </c>
      <c r="EO82" s="1332">
        <v>18</v>
      </c>
      <c r="EP82" s="1332">
        <v>0</v>
      </c>
      <c r="EQ82" s="1332">
        <v>3</v>
      </c>
      <c r="ES82" s="1825">
        <v>44014</v>
      </c>
      <c r="ET82" s="1826">
        <v>2</v>
      </c>
      <c r="EU82" s="1826">
        <v>55</v>
      </c>
      <c r="EV82" s="1826">
        <v>25</v>
      </c>
      <c r="EW82" s="1826">
        <v>27</v>
      </c>
      <c r="EX82" s="1826">
        <v>1</v>
      </c>
      <c r="EY82" s="1826">
        <v>2</v>
      </c>
    </row>
    <row r="83" spans="29:155" x14ac:dyDescent="0.25">
      <c r="AC83" s="143">
        <v>37825</v>
      </c>
      <c r="AD83" s="101">
        <v>2</v>
      </c>
      <c r="AE83" s="401">
        <v>125</v>
      </c>
      <c r="AF83" s="401"/>
      <c r="AG83" s="158">
        <v>38177</v>
      </c>
      <c r="AH83" s="159">
        <v>1</v>
      </c>
      <c r="AI83" s="159">
        <f t="shared" si="23"/>
        <v>26</v>
      </c>
      <c r="AJ83" s="159">
        <v>23</v>
      </c>
      <c r="AK83" s="159">
        <v>3</v>
      </c>
      <c r="AL83" s="159"/>
      <c r="AM83" s="348">
        <v>38529</v>
      </c>
      <c r="AN83" s="349">
        <v>2</v>
      </c>
      <c r="AO83" s="349">
        <v>239</v>
      </c>
      <c r="AQ83" s="97">
        <v>38897</v>
      </c>
      <c r="AR83" s="98">
        <v>1</v>
      </c>
      <c r="AS83" s="98">
        <v>102</v>
      </c>
      <c r="AT83" s="98">
        <v>9</v>
      </c>
      <c r="AU83" s="98">
        <v>92</v>
      </c>
      <c r="AV83" s="98">
        <v>1</v>
      </c>
      <c r="AX83" s="316">
        <v>39262</v>
      </c>
      <c r="AY83" s="317">
        <v>1</v>
      </c>
      <c r="AZ83" s="317">
        <v>23</v>
      </c>
      <c r="BA83" s="317" t="s">
        <v>3</v>
      </c>
      <c r="BB83" s="317">
        <v>23</v>
      </c>
      <c r="BC83" s="317">
        <v>0</v>
      </c>
      <c r="BE83" s="316">
        <v>39627</v>
      </c>
      <c r="BF83" s="317">
        <v>3</v>
      </c>
      <c r="BG83" s="317">
        <v>20</v>
      </c>
      <c r="BH83" s="317">
        <v>2</v>
      </c>
      <c r="BI83" s="317">
        <v>18</v>
      </c>
      <c r="BJ83" s="317">
        <v>0</v>
      </c>
      <c r="BL83" s="316">
        <v>39996</v>
      </c>
      <c r="BM83" s="317">
        <v>1</v>
      </c>
      <c r="BN83" s="317">
        <v>60</v>
      </c>
      <c r="BO83" s="317">
        <v>4</v>
      </c>
      <c r="BP83" s="317">
        <v>56</v>
      </c>
      <c r="BQ83" s="317">
        <v>0</v>
      </c>
      <c r="BR83" s="98"/>
      <c r="BS83" s="316">
        <v>40360</v>
      </c>
      <c r="BT83" s="317">
        <v>1</v>
      </c>
      <c r="BU83" s="317">
        <v>25</v>
      </c>
      <c r="BV83" s="317">
        <v>4</v>
      </c>
      <c r="BW83" s="317">
        <v>21</v>
      </c>
      <c r="BX83" s="317">
        <v>0</v>
      </c>
      <c r="BZ83" s="316">
        <v>40724</v>
      </c>
      <c r="CA83" s="317">
        <v>1</v>
      </c>
      <c r="CB83" s="317">
        <v>5</v>
      </c>
      <c r="CC83" s="317">
        <v>1</v>
      </c>
      <c r="CD83" s="317">
        <v>4</v>
      </c>
      <c r="CE83" s="317">
        <v>0</v>
      </c>
      <c r="CG83" s="316">
        <v>41088</v>
      </c>
      <c r="CH83" s="317">
        <v>1</v>
      </c>
      <c r="CI83" s="317">
        <v>23</v>
      </c>
      <c r="CJ83" s="317">
        <v>9</v>
      </c>
      <c r="CK83" s="317">
        <v>12</v>
      </c>
      <c r="CL83" s="317">
        <v>0</v>
      </c>
      <c r="CM83" s="317">
        <v>2</v>
      </c>
      <c r="CO83" s="316">
        <v>41453</v>
      </c>
      <c r="CP83" s="317">
        <v>1</v>
      </c>
      <c r="CQ83" s="317">
        <v>33</v>
      </c>
      <c r="CR83" s="317">
        <v>1</v>
      </c>
      <c r="CS83" s="317">
        <v>31</v>
      </c>
      <c r="CT83" s="317">
        <v>0</v>
      </c>
      <c r="CU83" s="317">
        <v>1</v>
      </c>
      <c r="CW83" s="316">
        <v>41817</v>
      </c>
      <c r="CX83" s="317">
        <v>1</v>
      </c>
      <c r="CY83" s="317">
        <v>17</v>
      </c>
      <c r="CZ83" s="317">
        <v>2</v>
      </c>
      <c r="DA83" s="317">
        <v>10</v>
      </c>
      <c r="DB83" s="317">
        <v>1</v>
      </c>
      <c r="DC83" s="317">
        <v>4</v>
      </c>
      <c r="DE83" s="316">
        <v>42181</v>
      </c>
      <c r="DF83" s="317">
        <v>1</v>
      </c>
      <c r="DG83" s="317">
        <v>31</v>
      </c>
      <c r="DH83" s="317">
        <v>5</v>
      </c>
      <c r="DI83" s="317">
        <v>20</v>
      </c>
      <c r="DJ83" s="317">
        <v>3</v>
      </c>
      <c r="DK83" s="317">
        <v>3</v>
      </c>
      <c r="DM83" s="316">
        <v>42551</v>
      </c>
      <c r="DN83" s="317">
        <v>1</v>
      </c>
      <c r="DO83" s="317">
        <v>8</v>
      </c>
      <c r="DP83" s="317">
        <v>3</v>
      </c>
      <c r="DQ83" s="317">
        <v>5</v>
      </c>
      <c r="DR83" s="317">
        <v>0</v>
      </c>
      <c r="DS83" s="317">
        <v>0</v>
      </c>
      <c r="DU83" s="968">
        <v>42915</v>
      </c>
      <c r="DV83" s="969">
        <v>1</v>
      </c>
      <c r="DW83" s="969">
        <v>0</v>
      </c>
      <c r="DX83" s="969" t="s">
        <v>3</v>
      </c>
      <c r="DY83" s="969" t="s">
        <v>3</v>
      </c>
      <c r="DZ83" s="969">
        <v>0</v>
      </c>
      <c r="EA83" s="969">
        <v>0</v>
      </c>
      <c r="EC83" s="1200">
        <v>43279</v>
      </c>
      <c r="ED83" s="1201">
        <v>1</v>
      </c>
      <c r="EE83" s="1201">
        <v>6</v>
      </c>
      <c r="EF83" s="1201">
        <v>5</v>
      </c>
      <c r="EG83" s="1201">
        <v>1</v>
      </c>
      <c r="EH83" s="1201">
        <v>0</v>
      </c>
      <c r="EI83" s="1201">
        <v>0</v>
      </c>
      <c r="EK83" s="1331">
        <v>43643</v>
      </c>
      <c r="EL83" s="1332">
        <v>1</v>
      </c>
      <c r="EM83" s="1332">
        <v>42</v>
      </c>
      <c r="EN83" s="1332">
        <v>14</v>
      </c>
      <c r="EO83" s="1332">
        <v>23</v>
      </c>
      <c r="EP83" s="1332">
        <v>0</v>
      </c>
      <c r="EQ83" s="1332">
        <v>5</v>
      </c>
      <c r="ES83" s="1825">
        <v>44014</v>
      </c>
      <c r="ET83" s="1826">
        <v>1</v>
      </c>
      <c r="EU83" s="1826">
        <v>86</v>
      </c>
      <c r="EV83" s="1826">
        <v>29</v>
      </c>
      <c r="EW83" s="1826">
        <v>53</v>
      </c>
      <c r="EX83" s="1826">
        <v>2</v>
      </c>
      <c r="EY83" s="1826">
        <v>2</v>
      </c>
    </row>
    <row r="84" spans="29:155" x14ac:dyDescent="0.25">
      <c r="AC84" s="143">
        <v>37826</v>
      </c>
      <c r="AD84" s="101">
        <v>3</v>
      </c>
      <c r="AE84" s="401">
        <v>49</v>
      </c>
      <c r="AF84" s="401"/>
      <c r="AG84" s="158">
        <v>38177</v>
      </c>
      <c r="AH84" s="159">
        <v>2</v>
      </c>
      <c r="AI84" s="159">
        <f t="shared" si="23"/>
        <v>82</v>
      </c>
      <c r="AJ84" s="159">
        <v>74</v>
      </c>
      <c r="AK84" s="159">
        <v>8</v>
      </c>
      <c r="AL84" s="159"/>
      <c r="AM84" s="348">
        <v>38529</v>
      </c>
      <c r="AN84" s="349">
        <v>1</v>
      </c>
      <c r="AO84" s="349">
        <v>106</v>
      </c>
      <c r="AQ84" s="97">
        <v>38898</v>
      </c>
      <c r="AR84" s="98">
        <v>4</v>
      </c>
      <c r="AS84" s="98">
        <v>21</v>
      </c>
      <c r="AT84" s="98">
        <v>2</v>
      </c>
      <c r="AU84" s="98">
        <v>18</v>
      </c>
      <c r="AV84" s="98">
        <v>1</v>
      </c>
      <c r="AX84" s="316">
        <v>39263</v>
      </c>
      <c r="AY84" s="317">
        <v>4</v>
      </c>
      <c r="AZ84" s="317">
        <v>2</v>
      </c>
      <c r="BA84" s="317" t="s">
        <v>3</v>
      </c>
      <c r="BB84" s="317">
        <v>2</v>
      </c>
      <c r="BC84" s="317">
        <v>0</v>
      </c>
      <c r="BE84" s="316">
        <v>39628</v>
      </c>
      <c r="BF84" s="317">
        <v>2</v>
      </c>
      <c r="BG84" s="317">
        <v>45</v>
      </c>
      <c r="BH84" s="317" t="s">
        <v>3</v>
      </c>
      <c r="BI84" s="317">
        <v>43</v>
      </c>
      <c r="BJ84" s="317">
        <v>2</v>
      </c>
      <c r="BL84" s="316">
        <v>39997</v>
      </c>
      <c r="BM84" s="317">
        <v>4</v>
      </c>
      <c r="BN84" s="317">
        <v>8</v>
      </c>
      <c r="BO84" s="317">
        <v>1</v>
      </c>
      <c r="BP84" s="317">
        <v>5</v>
      </c>
      <c r="BQ84" s="317">
        <v>2</v>
      </c>
      <c r="BR84" s="98"/>
      <c r="BS84" s="316">
        <v>40361</v>
      </c>
      <c r="BT84" s="317">
        <v>4</v>
      </c>
      <c r="BU84" s="317">
        <v>4</v>
      </c>
      <c r="BV84" s="317">
        <v>2</v>
      </c>
      <c r="BW84" s="317">
        <v>2</v>
      </c>
      <c r="BX84" s="317">
        <v>0</v>
      </c>
      <c r="BZ84" s="316">
        <v>40725</v>
      </c>
      <c r="CA84" s="317">
        <v>4</v>
      </c>
      <c r="CB84" s="317">
        <v>1</v>
      </c>
      <c r="CC84" s="317" t="s">
        <v>3</v>
      </c>
      <c r="CD84" s="317">
        <v>1</v>
      </c>
      <c r="CE84" s="317">
        <v>0</v>
      </c>
      <c r="CG84" s="316">
        <v>41089</v>
      </c>
      <c r="CH84" s="317">
        <v>4</v>
      </c>
      <c r="CI84" s="317">
        <v>3</v>
      </c>
      <c r="CJ84" s="317">
        <v>1</v>
      </c>
      <c r="CK84" s="317">
        <v>2</v>
      </c>
      <c r="CL84" s="317">
        <v>0</v>
      </c>
      <c r="CM84" s="317">
        <v>0</v>
      </c>
      <c r="CO84" s="316">
        <v>41454</v>
      </c>
      <c r="CP84" s="317">
        <v>4</v>
      </c>
      <c r="CQ84" s="317">
        <v>4</v>
      </c>
      <c r="CR84" s="317">
        <v>1</v>
      </c>
      <c r="CS84" s="317">
        <v>2</v>
      </c>
      <c r="CT84" s="317">
        <v>0</v>
      </c>
      <c r="CU84" s="317">
        <v>1</v>
      </c>
      <c r="CW84" s="316">
        <v>41818</v>
      </c>
      <c r="CX84" s="317">
        <v>4</v>
      </c>
      <c r="CY84" s="317">
        <v>1</v>
      </c>
      <c r="CZ84" s="317" t="s">
        <v>3</v>
      </c>
      <c r="DA84" s="317">
        <v>1</v>
      </c>
      <c r="DB84" s="317">
        <v>0</v>
      </c>
      <c r="DC84" s="317">
        <v>0</v>
      </c>
      <c r="DE84" s="316">
        <v>42182</v>
      </c>
      <c r="DF84" s="317">
        <v>4</v>
      </c>
      <c r="DG84" s="317">
        <v>1</v>
      </c>
      <c r="DH84" s="317" t="s">
        <v>3</v>
      </c>
      <c r="DI84" s="317">
        <v>1</v>
      </c>
      <c r="DJ84" s="317">
        <v>0</v>
      </c>
      <c r="DK84" s="317">
        <v>0</v>
      </c>
      <c r="DM84" s="316">
        <v>42552</v>
      </c>
      <c r="DN84" s="317">
        <v>4</v>
      </c>
      <c r="DO84" s="317">
        <v>1</v>
      </c>
      <c r="DP84" s="317" t="s">
        <v>3</v>
      </c>
      <c r="DQ84" s="317">
        <v>1</v>
      </c>
      <c r="DR84" s="317">
        <v>0</v>
      </c>
      <c r="DS84" s="317">
        <v>0</v>
      </c>
      <c r="DU84" s="968">
        <v>42916</v>
      </c>
      <c r="DV84" s="969">
        <v>4</v>
      </c>
      <c r="DW84" s="969">
        <v>0</v>
      </c>
      <c r="DX84" s="969" t="s">
        <v>3</v>
      </c>
      <c r="DY84" s="969" t="s">
        <v>3</v>
      </c>
      <c r="DZ84" s="969">
        <v>0</v>
      </c>
      <c r="EA84" s="969">
        <v>0</v>
      </c>
      <c r="EC84" s="1200">
        <v>43280</v>
      </c>
      <c r="ED84" s="1201">
        <v>4</v>
      </c>
      <c r="EE84" s="1201">
        <v>1</v>
      </c>
      <c r="EF84" s="1201">
        <v>1</v>
      </c>
      <c r="EG84" s="1201" t="s">
        <v>3</v>
      </c>
      <c r="EH84" s="1201">
        <v>0</v>
      </c>
      <c r="EI84" s="1201">
        <v>0</v>
      </c>
      <c r="EK84" s="1331">
        <v>43644</v>
      </c>
      <c r="EL84" s="1332">
        <v>4</v>
      </c>
      <c r="EM84" s="1332">
        <v>3</v>
      </c>
      <c r="EN84" s="1332" t="s">
        <v>3</v>
      </c>
      <c r="EO84" s="1332">
        <v>1</v>
      </c>
      <c r="EP84" s="1332">
        <v>0</v>
      </c>
      <c r="EQ84" s="1332">
        <v>2</v>
      </c>
      <c r="ES84" s="1825">
        <v>44015</v>
      </c>
      <c r="ET84" s="1826">
        <v>4</v>
      </c>
      <c r="EU84" s="1826">
        <v>4</v>
      </c>
      <c r="EV84" s="1826">
        <v>2</v>
      </c>
      <c r="EW84" s="1826">
        <v>2</v>
      </c>
      <c r="EX84" s="1826">
        <v>0</v>
      </c>
      <c r="EY84" s="1826">
        <v>0</v>
      </c>
    </row>
    <row r="85" spans="29:155" x14ac:dyDescent="0.25">
      <c r="AC85" s="143">
        <v>37828</v>
      </c>
      <c r="AD85" s="101">
        <v>1</v>
      </c>
      <c r="AE85" s="401">
        <v>76</v>
      </c>
      <c r="AF85" s="401"/>
      <c r="AG85" s="158">
        <v>38178</v>
      </c>
      <c r="AH85" s="159">
        <v>4</v>
      </c>
      <c r="AI85" s="159">
        <f t="shared" si="23"/>
        <v>16</v>
      </c>
      <c r="AJ85" s="159">
        <v>12</v>
      </c>
      <c r="AK85" s="159">
        <v>4</v>
      </c>
      <c r="AL85" s="159"/>
      <c r="AM85" s="348">
        <v>38530</v>
      </c>
      <c r="AN85" s="349">
        <v>4</v>
      </c>
      <c r="AO85" s="349">
        <v>26</v>
      </c>
      <c r="AQ85" s="97">
        <v>38899</v>
      </c>
      <c r="AR85" s="98">
        <v>3</v>
      </c>
      <c r="AS85" s="98">
        <v>151</v>
      </c>
      <c r="AT85" s="98">
        <v>16</v>
      </c>
      <c r="AU85" s="98">
        <v>134</v>
      </c>
      <c r="AV85" s="98">
        <v>1</v>
      </c>
      <c r="AX85" s="316">
        <v>39264</v>
      </c>
      <c r="AY85" s="317">
        <v>3</v>
      </c>
      <c r="AZ85" s="317">
        <v>11</v>
      </c>
      <c r="BA85" s="317" t="s">
        <v>3</v>
      </c>
      <c r="BB85" s="317">
        <v>11</v>
      </c>
      <c r="BC85" s="317">
        <v>0</v>
      </c>
      <c r="BE85" s="316">
        <v>39628</v>
      </c>
      <c r="BF85" s="317">
        <v>1</v>
      </c>
      <c r="BG85" s="317">
        <v>30</v>
      </c>
      <c r="BH85" s="317">
        <v>1</v>
      </c>
      <c r="BI85" s="317">
        <v>29</v>
      </c>
      <c r="BJ85" s="317">
        <v>0</v>
      </c>
      <c r="BL85" s="316">
        <v>39998</v>
      </c>
      <c r="BM85" s="317">
        <v>3</v>
      </c>
      <c r="BN85" s="317">
        <v>39</v>
      </c>
      <c r="BO85" s="317">
        <v>2</v>
      </c>
      <c r="BP85" s="317">
        <v>36</v>
      </c>
      <c r="BQ85" s="317">
        <v>1</v>
      </c>
      <c r="BR85" s="98"/>
      <c r="BS85" s="316">
        <v>40362</v>
      </c>
      <c r="BT85" s="317">
        <v>3</v>
      </c>
      <c r="BU85" s="317">
        <v>12</v>
      </c>
      <c r="BV85" s="317">
        <v>2</v>
      </c>
      <c r="BW85" s="317">
        <v>9</v>
      </c>
      <c r="BX85" s="317">
        <v>1</v>
      </c>
      <c r="BZ85" s="316">
        <v>40726</v>
      </c>
      <c r="CA85" s="317">
        <v>3</v>
      </c>
      <c r="CB85" s="317">
        <v>5</v>
      </c>
      <c r="CC85" s="317" t="s">
        <v>3</v>
      </c>
      <c r="CD85" s="317">
        <v>5</v>
      </c>
      <c r="CE85" s="317">
        <v>0</v>
      </c>
      <c r="CG85" s="316">
        <v>41090</v>
      </c>
      <c r="CH85" s="317">
        <v>3</v>
      </c>
      <c r="CI85" s="317">
        <v>6</v>
      </c>
      <c r="CJ85" s="317">
        <v>2</v>
      </c>
      <c r="CK85" s="317">
        <v>4</v>
      </c>
      <c r="CL85" s="317">
        <v>0</v>
      </c>
      <c r="CM85" s="317">
        <v>0</v>
      </c>
      <c r="CO85" s="316">
        <v>41455</v>
      </c>
      <c r="CP85" s="317">
        <v>3</v>
      </c>
      <c r="CQ85" s="317">
        <v>19</v>
      </c>
      <c r="CR85" s="317">
        <v>1</v>
      </c>
      <c r="CS85" s="317">
        <v>14</v>
      </c>
      <c r="CT85" s="317">
        <v>0</v>
      </c>
      <c r="CU85" s="317">
        <v>4</v>
      </c>
      <c r="CW85" s="316">
        <v>41819</v>
      </c>
      <c r="CX85" s="317">
        <v>3</v>
      </c>
      <c r="CY85" s="317">
        <v>17</v>
      </c>
      <c r="CZ85" s="317">
        <v>5</v>
      </c>
      <c r="DA85" s="317">
        <v>6</v>
      </c>
      <c r="DB85" s="317">
        <v>1</v>
      </c>
      <c r="DC85" s="317">
        <v>5</v>
      </c>
      <c r="DE85" s="316">
        <v>42183</v>
      </c>
      <c r="DF85" s="317">
        <v>3</v>
      </c>
      <c r="DG85" s="317">
        <v>8</v>
      </c>
      <c r="DH85" s="317">
        <v>3</v>
      </c>
      <c r="DI85" s="317">
        <v>2</v>
      </c>
      <c r="DJ85" s="317">
        <v>1</v>
      </c>
      <c r="DK85" s="317">
        <v>2</v>
      </c>
      <c r="DM85" s="316">
        <v>42553</v>
      </c>
      <c r="DN85" s="317">
        <v>3</v>
      </c>
      <c r="DO85" s="317">
        <v>2</v>
      </c>
      <c r="DP85" s="317">
        <v>1</v>
      </c>
      <c r="DQ85" s="317">
        <v>1</v>
      </c>
      <c r="DR85" s="317">
        <v>0</v>
      </c>
      <c r="DS85" s="317">
        <v>0</v>
      </c>
      <c r="DU85" s="968">
        <v>42917</v>
      </c>
      <c r="DV85" s="969">
        <v>3</v>
      </c>
      <c r="DW85" s="969">
        <v>1</v>
      </c>
      <c r="DX85" s="969">
        <v>1</v>
      </c>
      <c r="DY85" s="969" t="s">
        <v>3</v>
      </c>
      <c r="DZ85" s="969">
        <v>0</v>
      </c>
      <c r="EA85" s="969">
        <v>0</v>
      </c>
      <c r="EC85" s="1200">
        <v>43281</v>
      </c>
      <c r="ED85" s="1201">
        <v>3</v>
      </c>
      <c r="EE85" s="1201">
        <v>3</v>
      </c>
      <c r="EF85" s="1201">
        <v>2</v>
      </c>
      <c r="EG85" s="1201">
        <v>1</v>
      </c>
      <c r="EH85" s="1201">
        <v>0</v>
      </c>
      <c r="EI85" s="1201">
        <v>0</v>
      </c>
      <c r="EK85" s="1331">
        <v>43645</v>
      </c>
      <c r="EL85" s="1332">
        <v>3</v>
      </c>
      <c r="EM85" s="1332">
        <v>38</v>
      </c>
      <c r="EN85" s="1332">
        <v>11</v>
      </c>
      <c r="EO85" s="1332">
        <v>17</v>
      </c>
      <c r="EP85" s="1332">
        <v>0</v>
      </c>
      <c r="EQ85" s="1332">
        <v>10</v>
      </c>
      <c r="ES85" s="1825">
        <v>44016</v>
      </c>
      <c r="ET85" s="1826">
        <v>3</v>
      </c>
      <c r="EU85" s="1826">
        <v>25</v>
      </c>
      <c r="EV85" s="1826">
        <v>5</v>
      </c>
      <c r="EW85" s="1826">
        <v>14</v>
      </c>
      <c r="EX85" s="1826">
        <v>2</v>
      </c>
      <c r="EY85" s="1826">
        <v>4</v>
      </c>
    </row>
    <row r="86" spans="29:155" x14ac:dyDescent="0.25">
      <c r="AC86" s="143">
        <v>37828</v>
      </c>
      <c r="AD86" s="101">
        <v>2</v>
      </c>
      <c r="AE86" s="401">
        <v>87</v>
      </c>
      <c r="AF86" s="401"/>
      <c r="AG86" s="158">
        <v>38179</v>
      </c>
      <c r="AH86" s="159">
        <v>3</v>
      </c>
      <c r="AI86" s="159">
        <f t="shared" si="23"/>
        <v>106</v>
      </c>
      <c r="AJ86" s="159">
        <v>97</v>
      </c>
      <c r="AK86" s="159">
        <v>9</v>
      </c>
      <c r="AL86" s="159"/>
      <c r="AM86" s="348">
        <v>38531</v>
      </c>
      <c r="AN86" s="349">
        <v>3</v>
      </c>
      <c r="AO86" s="349">
        <v>108</v>
      </c>
      <c r="AQ86" s="97">
        <v>38900</v>
      </c>
      <c r="AR86" s="98">
        <v>2</v>
      </c>
      <c r="AS86" s="98">
        <v>220</v>
      </c>
      <c r="AT86" s="98">
        <v>21</v>
      </c>
      <c r="AU86" s="98">
        <v>198</v>
      </c>
      <c r="AV86" s="98">
        <v>1</v>
      </c>
      <c r="AX86" s="316">
        <v>39265</v>
      </c>
      <c r="AY86" s="317">
        <v>2</v>
      </c>
      <c r="AZ86" s="317">
        <v>41</v>
      </c>
      <c r="BA86" s="317">
        <v>3</v>
      </c>
      <c r="BB86" s="317">
        <v>38</v>
      </c>
      <c r="BC86" s="317">
        <v>0</v>
      </c>
      <c r="BE86" s="316">
        <v>39629</v>
      </c>
      <c r="BF86" s="317">
        <v>4</v>
      </c>
      <c r="BG86" s="317">
        <v>4</v>
      </c>
      <c r="BH86" s="317" t="s">
        <v>3</v>
      </c>
      <c r="BI86" s="317">
        <v>3</v>
      </c>
      <c r="BJ86" s="317">
        <v>1</v>
      </c>
      <c r="BL86" s="316">
        <v>39999</v>
      </c>
      <c r="BM86" s="317">
        <v>2</v>
      </c>
      <c r="BN86" s="317">
        <v>85</v>
      </c>
      <c r="BO86" s="317">
        <v>6</v>
      </c>
      <c r="BP86" s="317">
        <v>78</v>
      </c>
      <c r="BQ86" s="317">
        <v>1</v>
      </c>
      <c r="BR86" s="98"/>
      <c r="BS86" s="316">
        <v>40363</v>
      </c>
      <c r="BT86" s="317">
        <v>2</v>
      </c>
      <c r="BU86" s="317">
        <v>33</v>
      </c>
      <c r="BV86" s="317">
        <v>5</v>
      </c>
      <c r="BW86" s="317">
        <v>27</v>
      </c>
      <c r="BX86" s="317">
        <v>1</v>
      </c>
      <c r="BZ86" s="316">
        <v>40727</v>
      </c>
      <c r="CA86" s="317">
        <v>2</v>
      </c>
      <c r="CB86" s="317">
        <v>8</v>
      </c>
      <c r="CC86" s="317" t="s">
        <v>3</v>
      </c>
      <c r="CD86" s="317">
        <v>8</v>
      </c>
      <c r="CE86" s="317">
        <v>0</v>
      </c>
      <c r="CG86" s="316">
        <v>41091</v>
      </c>
      <c r="CH86" s="317">
        <v>2</v>
      </c>
      <c r="CI86" s="317">
        <v>16</v>
      </c>
      <c r="CJ86" s="317">
        <v>3</v>
      </c>
      <c r="CK86" s="317">
        <v>13</v>
      </c>
      <c r="CL86" s="317">
        <v>0</v>
      </c>
      <c r="CM86" s="317">
        <v>0</v>
      </c>
      <c r="CO86" s="316">
        <v>41456</v>
      </c>
      <c r="CP86" s="317">
        <v>2</v>
      </c>
      <c r="CQ86" s="317">
        <v>24</v>
      </c>
      <c r="CR86" s="317">
        <v>2</v>
      </c>
      <c r="CS86" s="317">
        <v>18</v>
      </c>
      <c r="CT86" s="317">
        <v>1</v>
      </c>
      <c r="CU86" s="317">
        <v>3</v>
      </c>
      <c r="CW86" s="316">
        <v>41820</v>
      </c>
      <c r="CX86" s="317">
        <v>2</v>
      </c>
      <c r="CY86" s="317">
        <v>8</v>
      </c>
      <c r="CZ86" s="317">
        <v>3</v>
      </c>
      <c r="DA86" s="317">
        <v>1</v>
      </c>
      <c r="DB86" s="317">
        <v>1</v>
      </c>
      <c r="DC86" s="317">
        <v>3</v>
      </c>
      <c r="DE86" s="316">
        <v>42184</v>
      </c>
      <c r="DF86" s="317">
        <v>2</v>
      </c>
      <c r="DG86" s="317">
        <v>13</v>
      </c>
      <c r="DH86" s="317">
        <v>4</v>
      </c>
      <c r="DI86" s="317">
        <v>7</v>
      </c>
      <c r="DJ86" s="317">
        <v>1</v>
      </c>
      <c r="DK86" s="317">
        <v>1</v>
      </c>
      <c r="DM86" s="316">
        <v>42554</v>
      </c>
      <c r="DN86" s="317">
        <v>2</v>
      </c>
      <c r="DO86" s="317">
        <v>7</v>
      </c>
      <c r="DP86" s="317">
        <v>2</v>
      </c>
      <c r="DQ86" s="317">
        <v>5</v>
      </c>
      <c r="DR86" s="317">
        <v>0</v>
      </c>
      <c r="DS86" s="317">
        <v>0</v>
      </c>
      <c r="DU86" s="968">
        <v>42918</v>
      </c>
      <c r="DV86" s="969">
        <v>2</v>
      </c>
      <c r="DW86" s="969">
        <v>2</v>
      </c>
      <c r="DX86" s="969">
        <v>1</v>
      </c>
      <c r="DY86" s="969" t="s">
        <v>3</v>
      </c>
      <c r="DZ86" s="969">
        <v>1</v>
      </c>
      <c r="EA86" s="969">
        <v>0</v>
      </c>
      <c r="EC86" s="1200">
        <v>43282</v>
      </c>
      <c r="ED86" s="1201">
        <v>2</v>
      </c>
      <c r="EE86" s="1201">
        <v>9</v>
      </c>
      <c r="EF86" s="1201">
        <v>9</v>
      </c>
      <c r="EG86" s="1201" t="s">
        <v>3</v>
      </c>
      <c r="EH86" s="1201">
        <v>0</v>
      </c>
      <c r="EI86" s="1201">
        <v>0</v>
      </c>
      <c r="EK86" s="1331">
        <v>43646</v>
      </c>
      <c r="EL86" s="1332">
        <v>2</v>
      </c>
      <c r="EM86" s="1332">
        <v>49</v>
      </c>
      <c r="EN86" s="1332">
        <v>20</v>
      </c>
      <c r="EO86" s="1332">
        <v>19</v>
      </c>
      <c r="EP86" s="1332">
        <v>1</v>
      </c>
      <c r="EQ86" s="1332">
        <v>9</v>
      </c>
      <c r="ES86" s="1825">
        <v>44017</v>
      </c>
      <c r="ET86" s="1826">
        <v>2</v>
      </c>
      <c r="EU86" s="1826">
        <v>87</v>
      </c>
      <c r="EV86" s="1826">
        <v>45</v>
      </c>
      <c r="EW86" s="1826">
        <v>39</v>
      </c>
      <c r="EX86" s="1826">
        <v>0</v>
      </c>
      <c r="EY86" s="1826">
        <v>3</v>
      </c>
    </row>
    <row r="87" spans="29:155" x14ac:dyDescent="0.25">
      <c r="AC87" s="143">
        <v>37829</v>
      </c>
      <c r="AD87" s="101">
        <v>3</v>
      </c>
      <c r="AE87" s="401">
        <v>35</v>
      </c>
      <c r="AF87" s="401"/>
      <c r="AG87" s="158">
        <v>38180</v>
      </c>
      <c r="AH87" s="159">
        <v>1</v>
      </c>
      <c r="AI87" s="159">
        <f t="shared" si="23"/>
        <v>47</v>
      </c>
      <c r="AJ87" s="159">
        <v>42</v>
      </c>
      <c r="AK87" s="159">
        <v>5</v>
      </c>
      <c r="AL87" s="159"/>
      <c r="AM87" s="348">
        <v>38532</v>
      </c>
      <c r="AN87" s="349">
        <v>2</v>
      </c>
      <c r="AO87" s="349">
        <v>305</v>
      </c>
      <c r="AQ87" s="97">
        <v>38900</v>
      </c>
      <c r="AR87" s="98">
        <v>1</v>
      </c>
      <c r="AS87" s="98">
        <v>134</v>
      </c>
      <c r="AT87" s="98">
        <v>15</v>
      </c>
      <c r="AU87" s="98">
        <v>118</v>
      </c>
      <c r="AV87" s="98">
        <v>1</v>
      </c>
      <c r="AX87" s="316">
        <v>39265</v>
      </c>
      <c r="AY87" s="317">
        <v>1</v>
      </c>
      <c r="AZ87" s="317">
        <v>20</v>
      </c>
      <c r="BA87" s="317">
        <v>2</v>
      </c>
      <c r="BB87" s="317">
        <v>16</v>
      </c>
      <c r="BC87" s="317">
        <v>2</v>
      </c>
      <c r="BE87" s="316">
        <v>39630</v>
      </c>
      <c r="BF87" s="317">
        <v>3</v>
      </c>
      <c r="BG87" s="317">
        <v>34</v>
      </c>
      <c r="BH87" s="317">
        <v>1</v>
      </c>
      <c r="BI87" s="317">
        <v>28</v>
      </c>
      <c r="BJ87" s="317">
        <v>5</v>
      </c>
      <c r="BL87" s="316">
        <v>39999</v>
      </c>
      <c r="BM87" s="317">
        <v>1</v>
      </c>
      <c r="BN87" s="317">
        <v>60</v>
      </c>
      <c r="BO87" s="317">
        <v>3</v>
      </c>
      <c r="BP87" s="317">
        <v>57</v>
      </c>
      <c r="BQ87" s="317">
        <v>0</v>
      </c>
      <c r="BR87" s="98"/>
      <c r="BS87" s="316">
        <v>40363</v>
      </c>
      <c r="BT87" s="317">
        <v>1</v>
      </c>
      <c r="BU87" s="317">
        <v>27</v>
      </c>
      <c r="BV87" s="317">
        <v>6</v>
      </c>
      <c r="BW87" s="317">
        <v>21</v>
      </c>
      <c r="BX87" s="317">
        <v>0</v>
      </c>
      <c r="BZ87" s="316">
        <v>40727</v>
      </c>
      <c r="CA87" s="317">
        <v>1</v>
      </c>
      <c r="CB87" s="317">
        <v>11</v>
      </c>
      <c r="CC87" s="317" t="s">
        <v>3</v>
      </c>
      <c r="CD87" s="317">
        <v>11</v>
      </c>
      <c r="CE87" s="317">
        <v>0</v>
      </c>
      <c r="CG87" s="316">
        <v>41091</v>
      </c>
      <c r="CH87" s="317">
        <v>1</v>
      </c>
      <c r="CI87" s="317">
        <v>23</v>
      </c>
      <c r="CJ87" s="317">
        <v>11</v>
      </c>
      <c r="CK87" s="317">
        <v>9</v>
      </c>
      <c r="CL87" s="317">
        <v>1</v>
      </c>
      <c r="CM87" s="317">
        <v>2</v>
      </c>
      <c r="CO87" s="316">
        <v>41456</v>
      </c>
      <c r="CP87" s="317">
        <v>1</v>
      </c>
      <c r="CQ87" s="317">
        <v>57</v>
      </c>
      <c r="CR87" s="317">
        <v>8</v>
      </c>
      <c r="CS87" s="317">
        <v>44</v>
      </c>
      <c r="CT87" s="317">
        <v>1</v>
      </c>
      <c r="CU87" s="317">
        <v>4</v>
      </c>
      <c r="CW87" s="316">
        <v>41820</v>
      </c>
      <c r="CX87" s="317">
        <v>1</v>
      </c>
      <c r="CY87" s="317">
        <v>28</v>
      </c>
      <c r="CZ87" s="317">
        <v>1</v>
      </c>
      <c r="DA87" s="317">
        <v>13</v>
      </c>
      <c r="DB87" s="317">
        <v>1</v>
      </c>
      <c r="DC87" s="317">
        <v>13</v>
      </c>
      <c r="DE87" s="316">
        <v>42184</v>
      </c>
      <c r="DF87" s="317">
        <v>1</v>
      </c>
      <c r="DG87" s="317">
        <v>15</v>
      </c>
      <c r="DH87" s="317">
        <v>3</v>
      </c>
      <c r="DI87" s="317">
        <v>10</v>
      </c>
      <c r="DJ87" s="317">
        <v>1</v>
      </c>
      <c r="DK87" s="317">
        <v>1</v>
      </c>
      <c r="DM87" s="316">
        <v>42554</v>
      </c>
      <c r="DN87" s="317">
        <v>1</v>
      </c>
      <c r="DO87" s="317">
        <v>5</v>
      </c>
      <c r="DP87" s="317">
        <v>2</v>
      </c>
      <c r="DQ87" s="317">
        <v>3</v>
      </c>
      <c r="DR87" s="317">
        <v>0</v>
      </c>
      <c r="DS87" s="317">
        <v>0</v>
      </c>
      <c r="DU87" s="968">
        <v>42918</v>
      </c>
      <c r="DV87" s="969">
        <v>1</v>
      </c>
      <c r="DW87" s="969">
        <v>0</v>
      </c>
      <c r="DX87" s="969" t="s">
        <v>3</v>
      </c>
      <c r="DY87" s="969" t="s">
        <v>3</v>
      </c>
      <c r="DZ87" s="969">
        <v>0</v>
      </c>
      <c r="EA87" s="969">
        <v>0</v>
      </c>
      <c r="EC87" s="1200">
        <v>43282</v>
      </c>
      <c r="ED87" s="1201">
        <v>1</v>
      </c>
      <c r="EE87" s="1201">
        <v>7</v>
      </c>
      <c r="EF87" s="1201">
        <v>7</v>
      </c>
      <c r="EG87" s="1201" t="s">
        <v>3</v>
      </c>
      <c r="EH87" s="1201">
        <v>0</v>
      </c>
      <c r="EI87" s="1201">
        <v>0</v>
      </c>
      <c r="EK87" s="1331">
        <v>43646</v>
      </c>
      <c r="EL87" s="1332">
        <v>1</v>
      </c>
      <c r="EM87" s="1332">
        <v>36</v>
      </c>
      <c r="EN87" s="1332">
        <v>14</v>
      </c>
      <c r="EO87" s="1332">
        <v>17</v>
      </c>
      <c r="EP87" s="1332">
        <v>1</v>
      </c>
      <c r="EQ87" s="1332">
        <v>4</v>
      </c>
      <c r="ES87" s="1825">
        <v>44017</v>
      </c>
      <c r="ET87" s="1826">
        <v>1</v>
      </c>
      <c r="EU87" s="1826">
        <v>92</v>
      </c>
      <c r="EV87" s="1826">
        <v>42</v>
      </c>
      <c r="EW87" s="1826">
        <v>44</v>
      </c>
      <c r="EX87" s="1826">
        <v>0</v>
      </c>
      <c r="EY87" s="1826">
        <v>6</v>
      </c>
    </row>
    <row r="88" spans="29:155" x14ac:dyDescent="0.25">
      <c r="AC88" s="143">
        <v>37831</v>
      </c>
      <c r="AD88" s="101">
        <v>1</v>
      </c>
      <c r="AE88" s="401">
        <v>86</v>
      </c>
      <c r="AF88" s="401"/>
      <c r="AG88" s="158">
        <v>38180</v>
      </c>
      <c r="AH88" s="159">
        <v>2</v>
      </c>
      <c r="AI88" s="159">
        <f t="shared" si="23"/>
        <v>105</v>
      </c>
      <c r="AJ88" s="159">
        <v>100</v>
      </c>
      <c r="AK88" s="159">
        <v>5</v>
      </c>
      <c r="AL88" s="159"/>
      <c r="AM88" s="348">
        <v>38532</v>
      </c>
      <c r="AN88" s="349">
        <v>1</v>
      </c>
      <c r="AO88" s="349">
        <v>77</v>
      </c>
      <c r="AQ88" s="97">
        <v>38901</v>
      </c>
      <c r="AR88" s="98">
        <v>4</v>
      </c>
      <c r="AS88" s="98">
        <v>11</v>
      </c>
      <c r="AT88" s="98">
        <v>2</v>
      </c>
      <c r="AU88" s="98">
        <v>9</v>
      </c>
      <c r="AV88" s="98">
        <v>0</v>
      </c>
      <c r="AX88" s="316">
        <v>39266</v>
      </c>
      <c r="AY88" s="317">
        <v>4</v>
      </c>
      <c r="AZ88" s="317">
        <v>2</v>
      </c>
      <c r="BA88" s="317" t="s">
        <v>3</v>
      </c>
      <c r="BB88" s="317">
        <v>2</v>
      </c>
      <c r="BC88" s="317">
        <v>0</v>
      </c>
      <c r="BE88" s="316">
        <v>39631</v>
      </c>
      <c r="BF88" s="317">
        <v>2</v>
      </c>
      <c r="BG88" s="317">
        <v>69</v>
      </c>
      <c r="BH88" s="317">
        <v>1</v>
      </c>
      <c r="BI88" s="317">
        <v>66</v>
      </c>
      <c r="BJ88" s="317">
        <v>2</v>
      </c>
      <c r="BL88" s="316">
        <v>40000</v>
      </c>
      <c r="BM88" s="317">
        <v>4</v>
      </c>
      <c r="BN88" s="317">
        <v>4</v>
      </c>
      <c r="BO88" s="317" t="s">
        <v>3</v>
      </c>
      <c r="BP88" s="317">
        <v>4</v>
      </c>
      <c r="BQ88" s="317">
        <v>0</v>
      </c>
      <c r="BR88" s="98"/>
      <c r="BS88" s="316">
        <v>40364</v>
      </c>
      <c r="BT88" s="317">
        <v>4</v>
      </c>
      <c r="BU88" s="317">
        <v>5</v>
      </c>
      <c r="BV88" s="317" t="s">
        <v>3</v>
      </c>
      <c r="BW88" s="317">
        <v>4</v>
      </c>
      <c r="BX88" s="317">
        <v>1</v>
      </c>
      <c r="BZ88" s="316">
        <v>40728</v>
      </c>
      <c r="CA88" s="317">
        <v>4</v>
      </c>
      <c r="CB88" s="317">
        <v>0</v>
      </c>
      <c r="CC88" s="317" t="s">
        <v>3</v>
      </c>
      <c r="CD88" s="317">
        <v>0</v>
      </c>
      <c r="CE88" s="317">
        <v>0</v>
      </c>
      <c r="CG88" s="316">
        <v>41092</v>
      </c>
      <c r="CH88" s="317">
        <v>4</v>
      </c>
      <c r="CI88" s="317">
        <v>2</v>
      </c>
      <c r="CJ88" s="317" t="s">
        <v>3</v>
      </c>
      <c r="CK88" s="317">
        <v>1</v>
      </c>
      <c r="CL88" s="317">
        <v>0</v>
      </c>
      <c r="CM88" s="317">
        <v>1</v>
      </c>
      <c r="CO88" s="316">
        <v>41457</v>
      </c>
      <c r="CP88" s="317">
        <v>4</v>
      </c>
      <c r="CQ88" s="317">
        <v>13</v>
      </c>
      <c r="CR88" s="317" t="s">
        <v>3</v>
      </c>
      <c r="CS88" s="317">
        <v>11</v>
      </c>
      <c r="CT88" s="317">
        <v>1</v>
      </c>
      <c r="CU88" s="317">
        <v>1</v>
      </c>
      <c r="CW88" s="316">
        <v>41821</v>
      </c>
      <c r="CX88" s="317">
        <v>4</v>
      </c>
      <c r="CY88" s="317">
        <v>1</v>
      </c>
      <c r="CZ88" s="317" t="s">
        <v>3</v>
      </c>
      <c r="DA88" s="317" t="s">
        <v>3</v>
      </c>
      <c r="DB88" s="317">
        <v>0</v>
      </c>
      <c r="DC88" s="317">
        <v>1</v>
      </c>
      <c r="DE88" s="316">
        <v>42185</v>
      </c>
      <c r="DF88" s="317">
        <v>4</v>
      </c>
      <c r="DG88" s="317">
        <v>3</v>
      </c>
      <c r="DH88" s="317">
        <v>1</v>
      </c>
      <c r="DI88" s="317" t="s">
        <v>3</v>
      </c>
      <c r="DJ88" s="317">
        <v>0</v>
      </c>
      <c r="DK88" s="317">
        <v>2</v>
      </c>
      <c r="DM88" s="316">
        <v>42555</v>
      </c>
      <c r="DN88" s="317">
        <v>4</v>
      </c>
      <c r="DO88" s="317">
        <v>1</v>
      </c>
      <c r="DP88" s="317">
        <v>1</v>
      </c>
      <c r="DQ88" s="317" t="s">
        <v>3</v>
      </c>
      <c r="DR88" s="317">
        <v>0</v>
      </c>
      <c r="DS88" s="317">
        <v>0</v>
      </c>
      <c r="DU88" s="968">
        <v>42919</v>
      </c>
      <c r="DV88" s="969">
        <v>4</v>
      </c>
      <c r="DW88" s="969">
        <v>1</v>
      </c>
      <c r="DX88" s="969" t="s">
        <v>3</v>
      </c>
      <c r="DY88" s="969" t="s">
        <v>3</v>
      </c>
      <c r="DZ88" s="969">
        <v>1</v>
      </c>
      <c r="EA88" s="969">
        <v>0</v>
      </c>
      <c r="EC88" s="1200">
        <v>43283</v>
      </c>
      <c r="ED88" s="1201">
        <v>4</v>
      </c>
      <c r="EE88" s="1201">
        <v>1</v>
      </c>
      <c r="EF88" s="1201" t="s">
        <v>3</v>
      </c>
      <c r="EG88" s="1201">
        <v>1</v>
      </c>
      <c r="EH88" s="1201">
        <v>0</v>
      </c>
      <c r="EI88" s="1201">
        <v>0</v>
      </c>
      <c r="EK88" s="1331">
        <v>43647</v>
      </c>
      <c r="EL88" s="1332">
        <v>4</v>
      </c>
      <c r="EM88" s="1332">
        <v>15</v>
      </c>
      <c r="EN88" s="1332">
        <v>4</v>
      </c>
      <c r="EO88" s="1332">
        <v>4</v>
      </c>
      <c r="EP88" s="1332">
        <v>0</v>
      </c>
      <c r="EQ88" s="1332">
        <v>7</v>
      </c>
      <c r="ES88" s="1825">
        <v>44018</v>
      </c>
      <c r="ET88" s="1826">
        <v>4</v>
      </c>
      <c r="EU88" s="1826">
        <v>7</v>
      </c>
      <c r="EV88" s="1826">
        <v>3</v>
      </c>
      <c r="EW88" s="1826">
        <v>4</v>
      </c>
      <c r="EX88" s="1826">
        <v>0</v>
      </c>
      <c r="EY88" s="1826">
        <v>0</v>
      </c>
    </row>
    <row r="89" spans="29:155" x14ac:dyDescent="0.25">
      <c r="AC89" s="143">
        <v>37831</v>
      </c>
      <c r="AD89" s="101">
        <v>2</v>
      </c>
      <c r="AE89" s="401">
        <v>71</v>
      </c>
      <c r="AF89" s="401"/>
      <c r="AG89" s="158">
        <v>38181</v>
      </c>
      <c r="AH89" s="159">
        <v>4</v>
      </c>
      <c r="AI89" s="159">
        <f t="shared" si="23"/>
        <v>10</v>
      </c>
      <c r="AJ89" s="159">
        <v>8</v>
      </c>
      <c r="AK89" s="159">
        <v>2</v>
      </c>
      <c r="AL89" s="159"/>
      <c r="AM89" s="348">
        <v>38533</v>
      </c>
      <c r="AN89" s="349">
        <v>4</v>
      </c>
      <c r="AO89" s="349">
        <v>22</v>
      </c>
      <c r="AQ89" s="97">
        <v>38902</v>
      </c>
      <c r="AR89" s="98">
        <v>3</v>
      </c>
      <c r="AS89" s="98">
        <v>117</v>
      </c>
      <c r="AT89" s="98">
        <v>17</v>
      </c>
      <c r="AU89" s="98">
        <v>99</v>
      </c>
      <c r="AV89" s="98">
        <v>1</v>
      </c>
      <c r="AX89" s="316">
        <v>39267</v>
      </c>
      <c r="AY89" s="317">
        <v>3</v>
      </c>
      <c r="AZ89" s="317">
        <v>34</v>
      </c>
      <c r="BA89" s="317" t="s">
        <v>3</v>
      </c>
      <c r="BB89" s="317">
        <v>29</v>
      </c>
      <c r="BC89" s="317">
        <v>5</v>
      </c>
      <c r="BE89" s="316">
        <v>39631</v>
      </c>
      <c r="BF89" s="317">
        <v>1</v>
      </c>
      <c r="BG89" s="317">
        <v>25</v>
      </c>
      <c r="BH89" s="317">
        <v>1</v>
      </c>
      <c r="BI89" s="317">
        <v>23</v>
      </c>
      <c r="BJ89" s="317">
        <v>1</v>
      </c>
      <c r="BL89" s="316">
        <v>40001</v>
      </c>
      <c r="BM89" s="317">
        <v>3</v>
      </c>
      <c r="BN89" s="317">
        <v>33</v>
      </c>
      <c r="BO89" s="317">
        <v>2</v>
      </c>
      <c r="BP89" s="317">
        <v>31</v>
      </c>
      <c r="BQ89" s="317">
        <v>0</v>
      </c>
      <c r="BR89" s="98"/>
      <c r="BS89" s="316">
        <v>40365</v>
      </c>
      <c r="BT89" s="317">
        <v>3</v>
      </c>
      <c r="BU89" s="317">
        <v>14</v>
      </c>
      <c r="BV89" s="317">
        <v>5</v>
      </c>
      <c r="BW89" s="317">
        <v>9</v>
      </c>
      <c r="BX89" s="317">
        <v>0</v>
      </c>
      <c r="BZ89" s="316">
        <v>40729</v>
      </c>
      <c r="CA89" s="317">
        <v>3</v>
      </c>
      <c r="CB89" s="317">
        <v>4</v>
      </c>
      <c r="CC89" s="317" t="s">
        <v>3</v>
      </c>
      <c r="CD89" s="317">
        <v>4</v>
      </c>
      <c r="CE89" s="317">
        <v>0</v>
      </c>
      <c r="CG89" s="316">
        <v>41093</v>
      </c>
      <c r="CH89" s="317">
        <v>3</v>
      </c>
      <c r="CI89" s="317">
        <v>12</v>
      </c>
      <c r="CJ89" s="317">
        <v>3</v>
      </c>
      <c r="CK89" s="317">
        <v>8</v>
      </c>
      <c r="CL89" s="317">
        <v>0</v>
      </c>
      <c r="CM89" s="317">
        <v>1</v>
      </c>
      <c r="CO89" s="316">
        <v>41458</v>
      </c>
      <c r="CP89" s="317">
        <v>3</v>
      </c>
      <c r="CQ89" s="317">
        <v>20</v>
      </c>
      <c r="CR89" s="317">
        <v>3</v>
      </c>
      <c r="CS89" s="317">
        <v>15</v>
      </c>
      <c r="CT89" s="317">
        <v>0</v>
      </c>
      <c r="CU89" s="317">
        <v>2</v>
      </c>
      <c r="CW89" s="316">
        <v>41822</v>
      </c>
      <c r="CX89" s="317">
        <v>3</v>
      </c>
      <c r="CY89" s="317">
        <v>12</v>
      </c>
      <c r="CZ89" s="317">
        <v>1</v>
      </c>
      <c r="DA89" s="317">
        <v>6</v>
      </c>
      <c r="DB89" s="317">
        <v>1</v>
      </c>
      <c r="DC89" s="317">
        <v>4</v>
      </c>
      <c r="DE89" s="316">
        <v>42186</v>
      </c>
      <c r="DF89" s="317">
        <v>3</v>
      </c>
      <c r="DG89" s="317">
        <v>9</v>
      </c>
      <c r="DH89" s="317">
        <v>2</v>
      </c>
      <c r="DI89" s="317">
        <v>5</v>
      </c>
      <c r="DJ89" s="317">
        <v>0</v>
      </c>
      <c r="DK89" s="317">
        <v>2</v>
      </c>
      <c r="DM89" s="316">
        <v>42556</v>
      </c>
      <c r="DN89" s="317">
        <v>3</v>
      </c>
      <c r="DO89" s="317">
        <v>1</v>
      </c>
      <c r="DP89" s="317" t="s">
        <v>3</v>
      </c>
      <c r="DQ89" s="317">
        <v>1</v>
      </c>
      <c r="DR89" s="317">
        <v>0</v>
      </c>
      <c r="DS89" s="317">
        <v>0</v>
      </c>
      <c r="DU89" s="968">
        <v>42920</v>
      </c>
      <c r="DV89" s="969">
        <v>3</v>
      </c>
      <c r="DW89" s="969">
        <v>2</v>
      </c>
      <c r="DX89" s="969">
        <v>2</v>
      </c>
      <c r="DY89" s="969" t="s">
        <v>3</v>
      </c>
      <c r="DZ89" s="969">
        <v>0</v>
      </c>
      <c r="EA89" s="969">
        <v>0</v>
      </c>
      <c r="EC89" s="1200">
        <v>43284</v>
      </c>
      <c r="ED89" s="1201">
        <v>3</v>
      </c>
      <c r="EE89" s="1201">
        <v>6</v>
      </c>
      <c r="EF89" s="1201">
        <v>5</v>
      </c>
      <c r="EG89" s="1201">
        <v>1</v>
      </c>
      <c r="EH89" s="1201">
        <v>0</v>
      </c>
      <c r="EI89" s="1201">
        <v>0</v>
      </c>
      <c r="EK89" s="1331">
        <v>43648</v>
      </c>
      <c r="EL89" s="1332">
        <v>3</v>
      </c>
      <c r="EM89" s="1332">
        <v>41</v>
      </c>
      <c r="EN89" s="1332">
        <v>8</v>
      </c>
      <c r="EO89" s="1332">
        <v>21</v>
      </c>
      <c r="EP89" s="1332">
        <v>3</v>
      </c>
      <c r="EQ89" s="1332">
        <v>9</v>
      </c>
      <c r="ES89" s="1825">
        <v>44019</v>
      </c>
      <c r="ET89" s="1826">
        <v>3</v>
      </c>
      <c r="EU89" s="1826">
        <v>45</v>
      </c>
      <c r="EV89" s="1826">
        <v>20</v>
      </c>
      <c r="EW89" s="1826">
        <v>22</v>
      </c>
      <c r="EX89" s="1826">
        <v>0</v>
      </c>
      <c r="EY89" s="1826">
        <v>3</v>
      </c>
    </row>
    <row r="90" spans="29:155" x14ac:dyDescent="0.25">
      <c r="AC90" s="143">
        <v>37832</v>
      </c>
      <c r="AD90" s="101">
        <v>3</v>
      </c>
      <c r="AE90" s="401">
        <v>19</v>
      </c>
      <c r="AF90" s="401"/>
      <c r="AG90" s="158">
        <v>38182</v>
      </c>
      <c r="AH90" s="159">
        <v>3</v>
      </c>
      <c r="AI90" s="159">
        <f t="shared" si="23"/>
        <v>148</v>
      </c>
      <c r="AJ90" s="159">
        <v>136</v>
      </c>
      <c r="AK90" s="159">
        <v>12</v>
      </c>
      <c r="AL90" s="159"/>
      <c r="AM90" s="348">
        <v>38534</v>
      </c>
      <c r="AN90" s="349">
        <v>3</v>
      </c>
      <c r="AO90" s="349">
        <v>160</v>
      </c>
      <c r="AQ90" s="97">
        <v>38903</v>
      </c>
      <c r="AR90" s="98">
        <v>2</v>
      </c>
      <c r="AS90" s="98">
        <v>267</v>
      </c>
      <c r="AT90" s="98">
        <v>27</v>
      </c>
      <c r="AU90" s="98">
        <v>239</v>
      </c>
      <c r="AV90" s="98">
        <v>1</v>
      </c>
      <c r="AX90" s="316">
        <v>39268</v>
      </c>
      <c r="AY90" s="317">
        <v>2</v>
      </c>
      <c r="AZ90" s="317">
        <v>43</v>
      </c>
      <c r="BA90" s="317">
        <v>1</v>
      </c>
      <c r="BB90" s="317">
        <v>42</v>
      </c>
      <c r="BC90" s="317">
        <v>0</v>
      </c>
      <c r="BE90" s="316">
        <v>39632</v>
      </c>
      <c r="BF90" s="317">
        <v>4</v>
      </c>
      <c r="BG90" s="317">
        <v>2</v>
      </c>
      <c r="BH90" s="317" t="s">
        <v>3</v>
      </c>
      <c r="BI90" s="317">
        <v>2</v>
      </c>
      <c r="BJ90" s="317">
        <v>0</v>
      </c>
      <c r="BL90" s="316">
        <v>40002</v>
      </c>
      <c r="BM90" s="317">
        <v>2</v>
      </c>
      <c r="BN90" s="317">
        <v>52</v>
      </c>
      <c r="BO90" s="317">
        <v>6</v>
      </c>
      <c r="BP90" s="317">
        <v>45</v>
      </c>
      <c r="BQ90" s="317">
        <v>1</v>
      </c>
      <c r="BR90" s="98"/>
      <c r="BS90" s="316">
        <v>40366</v>
      </c>
      <c r="BT90" s="317">
        <v>2</v>
      </c>
      <c r="BU90" s="317">
        <v>22</v>
      </c>
      <c r="BV90" s="317">
        <v>3</v>
      </c>
      <c r="BW90" s="317">
        <v>19</v>
      </c>
      <c r="BX90" s="317">
        <v>0</v>
      </c>
      <c r="BZ90" s="316">
        <v>40730</v>
      </c>
      <c r="CA90" s="317">
        <v>2</v>
      </c>
      <c r="CB90" s="317">
        <v>4</v>
      </c>
      <c r="CC90" s="317" t="s">
        <v>3</v>
      </c>
      <c r="CD90" s="317">
        <v>3</v>
      </c>
      <c r="CE90" s="317">
        <v>1</v>
      </c>
      <c r="CG90" s="316">
        <v>41094</v>
      </c>
      <c r="CH90" s="317">
        <v>2</v>
      </c>
      <c r="CI90" s="317">
        <v>15</v>
      </c>
      <c r="CJ90" s="317">
        <v>4</v>
      </c>
      <c r="CK90" s="317">
        <v>11</v>
      </c>
      <c r="CL90" s="317">
        <v>0</v>
      </c>
      <c r="CM90" s="317">
        <v>0</v>
      </c>
      <c r="CO90" s="316">
        <v>41459</v>
      </c>
      <c r="CP90" s="317">
        <v>2</v>
      </c>
      <c r="CQ90" s="317">
        <v>41</v>
      </c>
      <c r="CR90" s="317">
        <v>1</v>
      </c>
      <c r="CS90" s="317">
        <v>31</v>
      </c>
      <c r="CT90" s="317">
        <v>0</v>
      </c>
      <c r="CU90" s="317">
        <v>9</v>
      </c>
      <c r="CW90" s="316">
        <v>41823</v>
      </c>
      <c r="CX90" s="317">
        <v>2</v>
      </c>
      <c r="CY90" s="317">
        <v>29</v>
      </c>
      <c r="CZ90" s="317">
        <v>3</v>
      </c>
      <c r="DA90" s="317">
        <v>14</v>
      </c>
      <c r="DB90" s="317">
        <v>0</v>
      </c>
      <c r="DC90" s="317">
        <v>12</v>
      </c>
      <c r="DE90" s="316">
        <v>42186</v>
      </c>
      <c r="DF90" s="317">
        <v>2</v>
      </c>
      <c r="DG90" s="317">
        <v>11</v>
      </c>
      <c r="DH90" s="317">
        <v>5</v>
      </c>
      <c r="DI90" s="317">
        <v>4</v>
      </c>
      <c r="DJ90" s="317">
        <v>1</v>
      </c>
      <c r="DK90" s="317">
        <v>1</v>
      </c>
      <c r="DM90" s="316">
        <v>42557</v>
      </c>
      <c r="DN90" s="317">
        <v>2</v>
      </c>
      <c r="DO90" s="317">
        <v>9</v>
      </c>
      <c r="DP90" s="317">
        <v>2</v>
      </c>
      <c r="DQ90" s="317">
        <v>7</v>
      </c>
      <c r="DR90" s="317">
        <v>0</v>
      </c>
      <c r="DS90" s="317">
        <v>0</v>
      </c>
      <c r="DU90" s="968">
        <v>42921</v>
      </c>
      <c r="DV90" s="969">
        <v>2</v>
      </c>
      <c r="DW90" s="969">
        <v>4</v>
      </c>
      <c r="DX90" s="969">
        <v>4</v>
      </c>
      <c r="DY90" s="969" t="s">
        <v>3</v>
      </c>
      <c r="DZ90" s="969">
        <v>0</v>
      </c>
      <c r="EA90" s="969">
        <v>0</v>
      </c>
      <c r="EC90" s="1200">
        <v>43285</v>
      </c>
      <c r="ED90" s="1201">
        <v>2</v>
      </c>
      <c r="EE90" s="1201">
        <v>19</v>
      </c>
      <c r="EF90" s="1201">
        <v>18</v>
      </c>
      <c r="EG90" s="1201">
        <v>1</v>
      </c>
      <c r="EH90" s="1201">
        <v>0</v>
      </c>
      <c r="EI90" s="1201">
        <v>0</v>
      </c>
      <c r="EK90" s="1331">
        <v>43649</v>
      </c>
      <c r="EL90" s="1332">
        <v>2</v>
      </c>
      <c r="EM90" s="1332">
        <v>39</v>
      </c>
      <c r="EN90" s="1332">
        <v>12</v>
      </c>
      <c r="EO90" s="1332">
        <v>15</v>
      </c>
      <c r="EP90" s="1332">
        <v>5</v>
      </c>
      <c r="EQ90" s="1332">
        <v>7</v>
      </c>
      <c r="ES90" s="1825">
        <v>44020</v>
      </c>
      <c r="ET90" s="1826">
        <v>2</v>
      </c>
      <c r="EU90" s="1826">
        <v>93</v>
      </c>
      <c r="EV90" s="1826">
        <v>36</v>
      </c>
      <c r="EW90" s="1826">
        <v>47</v>
      </c>
      <c r="EX90" s="1826">
        <v>0</v>
      </c>
      <c r="EY90" s="1826">
        <v>10</v>
      </c>
    </row>
    <row r="91" spans="29:155" x14ac:dyDescent="0.25">
      <c r="AC91" s="143">
        <v>37834</v>
      </c>
      <c r="AD91" s="101">
        <v>1</v>
      </c>
      <c r="AE91" s="401">
        <v>48</v>
      </c>
      <c r="AF91" s="401"/>
      <c r="AG91" s="158">
        <v>38183</v>
      </c>
      <c r="AH91" s="159">
        <v>1</v>
      </c>
      <c r="AI91" s="159">
        <f t="shared" si="23"/>
        <v>46</v>
      </c>
      <c r="AJ91" s="159">
        <v>44</v>
      </c>
      <c r="AK91" s="159">
        <v>2</v>
      </c>
      <c r="AL91" s="159"/>
      <c r="AM91" s="348">
        <v>38535</v>
      </c>
      <c r="AN91" s="349">
        <v>2</v>
      </c>
      <c r="AO91" s="349">
        <v>286</v>
      </c>
      <c r="AQ91" s="97">
        <v>38903</v>
      </c>
      <c r="AR91" s="98">
        <v>1</v>
      </c>
      <c r="AS91" s="98">
        <v>111</v>
      </c>
      <c r="AT91" s="98">
        <v>9</v>
      </c>
      <c r="AU91" s="98">
        <v>102</v>
      </c>
      <c r="AV91" s="98">
        <v>0</v>
      </c>
      <c r="AX91" s="316">
        <v>39268</v>
      </c>
      <c r="AY91" s="317">
        <v>1</v>
      </c>
      <c r="AZ91" s="317">
        <v>33</v>
      </c>
      <c r="BA91" s="317" t="s">
        <v>3</v>
      </c>
      <c r="BB91" s="317">
        <v>33</v>
      </c>
      <c r="BC91" s="317">
        <v>0</v>
      </c>
      <c r="BE91" s="316">
        <v>39633</v>
      </c>
      <c r="BF91" s="317">
        <v>3</v>
      </c>
      <c r="BG91" s="317">
        <v>29</v>
      </c>
      <c r="BH91" s="317" t="s">
        <v>3</v>
      </c>
      <c r="BI91" s="317">
        <v>27</v>
      </c>
      <c r="BJ91" s="317">
        <v>2</v>
      </c>
      <c r="BL91" s="316">
        <v>40002</v>
      </c>
      <c r="BM91" s="317">
        <v>1</v>
      </c>
      <c r="BN91" s="317">
        <v>40</v>
      </c>
      <c r="BO91" s="317">
        <v>8</v>
      </c>
      <c r="BP91" s="317">
        <v>31</v>
      </c>
      <c r="BQ91" s="317">
        <v>1</v>
      </c>
      <c r="BR91" s="98"/>
      <c r="BS91" s="316">
        <v>40366</v>
      </c>
      <c r="BT91" s="317">
        <v>1</v>
      </c>
      <c r="BU91" s="317">
        <v>25</v>
      </c>
      <c r="BV91" s="317">
        <v>3</v>
      </c>
      <c r="BW91" s="317">
        <v>22</v>
      </c>
      <c r="BX91" s="317">
        <v>0</v>
      </c>
      <c r="BZ91" s="316">
        <v>40730</v>
      </c>
      <c r="CA91" s="317">
        <v>1</v>
      </c>
      <c r="CB91" s="317">
        <v>11</v>
      </c>
      <c r="CC91" s="317">
        <v>2</v>
      </c>
      <c r="CD91" s="317">
        <v>9</v>
      </c>
      <c r="CE91" s="317">
        <v>0</v>
      </c>
      <c r="CG91" s="316">
        <v>41094</v>
      </c>
      <c r="CH91" s="317">
        <v>1</v>
      </c>
      <c r="CI91" s="317">
        <v>30</v>
      </c>
      <c r="CJ91" s="317">
        <v>12</v>
      </c>
      <c r="CK91" s="317">
        <v>15</v>
      </c>
      <c r="CL91" s="317">
        <v>0</v>
      </c>
      <c r="CM91" s="317">
        <v>3</v>
      </c>
      <c r="CO91" s="316">
        <v>41459</v>
      </c>
      <c r="CP91" s="317">
        <v>1</v>
      </c>
      <c r="CQ91" s="317">
        <v>79</v>
      </c>
      <c r="CR91" s="317">
        <v>10</v>
      </c>
      <c r="CS91" s="317">
        <v>60</v>
      </c>
      <c r="CT91" s="317">
        <v>1</v>
      </c>
      <c r="CU91" s="317">
        <v>8</v>
      </c>
      <c r="CW91" s="316">
        <v>41823</v>
      </c>
      <c r="CX91" s="317">
        <v>1</v>
      </c>
      <c r="CY91" s="317">
        <v>59</v>
      </c>
      <c r="CZ91" s="317">
        <v>3</v>
      </c>
      <c r="DA91" s="317">
        <v>34</v>
      </c>
      <c r="DB91" s="317">
        <v>2</v>
      </c>
      <c r="DC91" s="317">
        <v>20</v>
      </c>
      <c r="DE91" s="316">
        <v>42187</v>
      </c>
      <c r="DF91" s="317">
        <v>1</v>
      </c>
      <c r="DG91" s="317">
        <v>35</v>
      </c>
      <c r="DH91" s="317">
        <v>4</v>
      </c>
      <c r="DI91" s="317">
        <v>17</v>
      </c>
      <c r="DJ91" s="317">
        <v>4</v>
      </c>
      <c r="DK91" s="317">
        <v>10</v>
      </c>
      <c r="DM91" s="316">
        <v>42557</v>
      </c>
      <c r="DN91" s="317">
        <v>1</v>
      </c>
      <c r="DO91" s="317">
        <v>5</v>
      </c>
      <c r="DP91" s="317">
        <v>2</v>
      </c>
      <c r="DQ91" s="317">
        <v>2</v>
      </c>
      <c r="DR91" s="317">
        <v>1</v>
      </c>
      <c r="DS91" s="317">
        <v>0</v>
      </c>
      <c r="DU91" s="968">
        <v>42921</v>
      </c>
      <c r="DV91" s="969">
        <v>1</v>
      </c>
      <c r="DW91" s="969">
        <v>0</v>
      </c>
      <c r="DX91" s="969" t="s">
        <v>3</v>
      </c>
      <c r="DY91" s="969" t="s">
        <v>3</v>
      </c>
      <c r="DZ91" s="969">
        <v>0</v>
      </c>
      <c r="EA91" s="969">
        <v>0</v>
      </c>
      <c r="EC91" s="1200">
        <v>43285</v>
      </c>
      <c r="ED91" s="1201">
        <v>1</v>
      </c>
      <c r="EE91" s="1201">
        <v>4</v>
      </c>
      <c r="EF91" s="1201">
        <v>4</v>
      </c>
      <c r="EG91" s="1201" t="s">
        <v>3</v>
      </c>
      <c r="EH91" s="1201">
        <v>0</v>
      </c>
      <c r="EI91" s="1201">
        <v>0</v>
      </c>
      <c r="EK91" s="1331">
        <v>43649</v>
      </c>
      <c r="EL91" s="1332">
        <v>1</v>
      </c>
      <c r="EM91" s="1332">
        <v>52</v>
      </c>
      <c r="EN91" s="1332">
        <v>18</v>
      </c>
      <c r="EO91" s="1332">
        <v>25</v>
      </c>
      <c r="EP91" s="1332">
        <v>2</v>
      </c>
      <c r="EQ91" s="1332">
        <v>7</v>
      </c>
      <c r="ES91" s="1825">
        <v>44020</v>
      </c>
      <c r="ET91" s="1826">
        <v>1</v>
      </c>
      <c r="EU91" s="1826">
        <v>116</v>
      </c>
      <c r="EV91" s="1826">
        <v>51</v>
      </c>
      <c r="EW91" s="1826">
        <v>52</v>
      </c>
      <c r="EX91" s="1826">
        <v>3</v>
      </c>
      <c r="EY91" s="1826">
        <v>10</v>
      </c>
    </row>
    <row r="92" spans="29:155" x14ac:dyDescent="0.25">
      <c r="AC92" s="143">
        <v>37834</v>
      </c>
      <c r="AD92" s="101">
        <v>2</v>
      </c>
      <c r="AE92" s="401">
        <v>92</v>
      </c>
      <c r="AF92" s="401"/>
      <c r="AG92" s="158">
        <v>38183</v>
      </c>
      <c r="AH92" s="159">
        <v>2</v>
      </c>
      <c r="AI92" s="159">
        <f t="shared" si="23"/>
        <v>121</v>
      </c>
      <c r="AJ92" s="159">
        <v>107</v>
      </c>
      <c r="AK92" s="159">
        <v>14</v>
      </c>
      <c r="AL92" s="159"/>
      <c r="AM92" s="348">
        <v>38535</v>
      </c>
      <c r="AN92" s="349">
        <v>1</v>
      </c>
      <c r="AO92" s="349">
        <v>92</v>
      </c>
      <c r="AQ92" s="97">
        <v>38904</v>
      </c>
      <c r="AR92" s="98">
        <v>4</v>
      </c>
      <c r="AS92" s="98">
        <v>34</v>
      </c>
      <c r="AT92" s="98">
        <v>4</v>
      </c>
      <c r="AU92" s="98">
        <v>29</v>
      </c>
      <c r="AV92" s="98">
        <v>1</v>
      </c>
      <c r="AX92" s="316">
        <v>39269</v>
      </c>
      <c r="AY92" s="317">
        <v>4</v>
      </c>
      <c r="AZ92" s="317">
        <v>5</v>
      </c>
      <c r="BA92" s="317">
        <v>1</v>
      </c>
      <c r="BB92" s="317">
        <v>4</v>
      </c>
      <c r="BC92" s="317">
        <v>0</v>
      </c>
      <c r="BE92" s="316">
        <v>39634</v>
      </c>
      <c r="BF92" s="317">
        <v>2</v>
      </c>
      <c r="BG92" s="317">
        <v>76</v>
      </c>
      <c r="BH92" s="317">
        <v>5</v>
      </c>
      <c r="BI92" s="317">
        <v>70</v>
      </c>
      <c r="BJ92" s="317">
        <v>1</v>
      </c>
      <c r="BL92" s="316">
        <v>40003</v>
      </c>
      <c r="BM92" s="317">
        <v>4</v>
      </c>
      <c r="BN92" s="317">
        <v>1</v>
      </c>
      <c r="BO92" s="317" t="s">
        <v>3</v>
      </c>
      <c r="BP92" s="317">
        <v>1</v>
      </c>
      <c r="BQ92" s="317">
        <v>0</v>
      </c>
      <c r="BR92" s="98"/>
      <c r="BS92" s="316">
        <v>40367</v>
      </c>
      <c r="BT92" s="317">
        <v>4</v>
      </c>
      <c r="BU92" s="317">
        <v>1</v>
      </c>
      <c r="BV92" s="317" t="s">
        <v>3</v>
      </c>
      <c r="BW92" s="317">
        <v>1</v>
      </c>
      <c r="BX92" s="317">
        <v>0</v>
      </c>
      <c r="BZ92" s="316">
        <v>40731</v>
      </c>
      <c r="CA92" s="317">
        <v>4</v>
      </c>
      <c r="CB92" s="317">
        <v>0</v>
      </c>
      <c r="CC92" s="317" t="s">
        <v>3</v>
      </c>
      <c r="CD92" s="317">
        <v>0</v>
      </c>
      <c r="CE92" s="317">
        <v>0</v>
      </c>
      <c r="CG92" s="316">
        <v>41095</v>
      </c>
      <c r="CH92" s="317">
        <v>4</v>
      </c>
      <c r="CI92" s="317">
        <v>4</v>
      </c>
      <c r="CJ92" s="317">
        <v>1</v>
      </c>
      <c r="CK92" s="317">
        <v>1</v>
      </c>
      <c r="CL92" s="317">
        <v>1</v>
      </c>
      <c r="CM92" s="317">
        <v>1</v>
      </c>
      <c r="CO92" s="316">
        <v>41460</v>
      </c>
      <c r="CP92" s="317">
        <v>4</v>
      </c>
      <c r="CQ92" s="317">
        <v>6</v>
      </c>
      <c r="CR92" s="317" t="s">
        <v>3</v>
      </c>
      <c r="CS92" s="317">
        <v>5</v>
      </c>
      <c r="CT92" s="317">
        <v>0</v>
      </c>
      <c r="CU92" s="317">
        <v>1</v>
      </c>
      <c r="CW92" s="316">
        <v>41824</v>
      </c>
      <c r="CX92" s="317">
        <v>4</v>
      </c>
      <c r="CY92" s="317">
        <v>0</v>
      </c>
      <c r="CZ92" s="317" t="s">
        <v>3</v>
      </c>
      <c r="DA92" s="317" t="s">
        <v>3</v>
      </c>
      <c r="DB92" s="317">
        <v>0</v>
      </c>
      <c r="DC92" s="317">
        <v>0</v>
      </c>
      <c r="DE92" s="316">
        <v>42188</v>
      </c>
      <c r="DF92" s="317">
        <v>4</v>
      </c>
      <c r="DG92" s="317">
        <v>2</v>
      </c>
      <c r="DH92" s="317" t="s">
        <v>3</v>
      </c>
      <c r="DI92" s="317">
        <v>1</v>
      </c>
      <c r="DJ92" s="317">
        <v>0</v>
      </c>
      <c r="DK92" s="317">
        <v>1</v>
      </c>
      <c r="DM92" s="316">
        <v>42558</v>
      </c>
      <c r="DN92" s="317">
        <v>4</v>
      </c>
      <c r="DO92" s="317">
        <v>0</v>
      </c>
      <c r="DP92" s="317" t="s">
        <v>3</v>
      </c>
      <c r="DQ92" s="317" t="s">
        <v>3</v>
      </c>
      <c r="DR92" s="317">
        <v>0</v>
      </c>
      <c r="DS92" s="317">
        <v>0</v>
      </c>
      <c r="DU92" s="968">
        <v>42922</v>
      </c>
      <c r="DV92" s="969">
        <v>4</v>
      </c>
      <c r="DW92" s="969">
        <v>0</v>
      </c>
      <c r="DX92" s="969" t="s">
        <v>3</v>
      </c>
      <c r="DY92" s="969" t="s">
        <v>3</v>
      </c>
      <c r="DZ92" s="969">
        <v>0</v>
      </c>
      <c r="EA92" s="969">
        <v>0</v>
      </c>
      <c r="EC92" s="1200">
        <v>43286</v>
      </c>
      <c r="ED92" s="1201">
        <v>4</v>
      </c>
      <c r="EE92" s="1201">
        <v>3</v>
      </c>
      <c r="EF92" s="1201">
        <v>3</v>
      </c>
      <c r="EG92" s="1201" t="s">
        <v>3</v>
      </c>
      <c r="EH92" s="1201">
        <v>0</v>
      </c>
      <c r="EI92" s="1201">
        <v>0</v>
      </c>
      <c r="EK92" s="1331">
        <v>43650</v>
      </c>
      <c r="EL92" s="1332">
        <v>4</v>
      </c>
      <c r="EM92" s="1332">
        <v>13</v>
      </c>
      <c r="EN92" s="1332">
        <v>6</v>
      </c>
      <c r="EO92" s="1332">
        <v>6</v>
      </c>
      <c r="EP92" s="1332">
        <v>0</v>
      </c>
      <c r="EQ92" s="1332">
        <v>1</v>
      </c>
      <c r="ES92" s="1825">
        <v>44021</v>
      </c>
      <c r="ET92" s="1826">
        <v>4</v>
      </c>
      <c r="EU92" s="1826">
        <v>11</v>
      </c>
      <c r="EV92" s="1826">
        <v>5</v>
      </c>
      <c r="EW92" s="1826">
        <v>5</v>
      </c>
      <c r="EX92" s="1826">
        <v>0</v>
      </c>
      <c r="EY92" s="1826">
        <v>1</v>
      </c>
    </row>
    <row r="93" spans="29:155" x14ac:dyDescent="0.25">
      <c r="AC93" s="143">
        <v>37835</v>
      </c>
      <c r="AD93" s="101">
        <v>3</v>
      </c>
      <c r="AE93" s="401">
        <v>18</v>
      </c>
      <c r="AF93" s="401"/>
      <c r="AG93" s="158">
        <v>38184</v>
      </c>
      <c r="AH93" s="159">
        <v>4</v>
      </c>
      <c r="AI93" s="159">
        <f t="shared" si="23"/>
        <v>16</v>
      </c>
      <c r="AJ93" s="159">
        <v>15</v>
      </c>
      <c r="AK93" s="159">
        <v>1</v>
      </c>
      <c r="AL93" s="159"/>
      <c r="AM93" s="348">
        <v>38536</v>
      </c>
      <c r="AN93" s="349">
        <v>4</v>
      </c>
      <c r="AO93" s="349">
        <v>25</v>
      </c>
      <c r="AQ93" s="97">
        <v>38905</v>
      </c>
      <c r="AR93" s="98">
        <v>3</v>
      </c>
      <c r="AS93" s="98">
        <v>132</v>
      </c>
      <c r="AT93" s="98">
        <v>20</v>
      </c>
      <c r="AU93" s="98">
        <v>112</v>
      </c>
      <c r="AV93" s="98">
        <v>0</v>
      </c>
      <c r="AX93" s="316">
        <v>39270</v>
      </c>
      <c r="AY93" s="317">
        <v>3</v>
      </c>
      <c r="AZ93" s="317">
        <v>20</v>
      </c>
      <c r="BA93" s="317" t="s">
        <v>3</v>
      </c>
      <c r="BB93" s="317">
        <v>19</v>
      </c>
      <c r="BC93" s="317">
        <v>1</v>
      </c>
      <c r="BE93" s="316">
        <v>39634</v>
      </c>
      <c r="BF93" s="317">
        <v>1</v>
      </c>
      <c r="BG93" s="317">
        <v>47</v>
      </c>
      <c r="BH93" s="317">
        <v>3</v>
      </c>
      <c r="BI93" s="317">
        <v>43</v>
      </c>
      <c r="BJ93" s="317">
        <v>1</v>
      </c>
      <c r="BL93" s="316">
        <v>40004</v>
      </c>
      <c r="BM93" s="317">
        <v>3</v>
      </c>
      <c r="BN93" s="317">
        <v>42</v>
      </c>
      <c r="BO93" s="317">
        <v>1</v>
      </c>
      <c r="BP93" s="317">
        <v>37</v>
      </c>
      <c r="BQ93" s="317">
        <v>4</v>
      </c>
      <c r="BR93" s="98"/>
      <c r="BS93" s="316">
        <v>40368</v>
      </c>
      <c r="BT93" s="317">
        <v>3</v>
      </c>
      <c r="BU93" s="317">
        <v>14</v>
      </c>
      <c r="BV93" s="317">
        <v>4</v>
      </c>
      <c r="BW93" s="317">
        <v>10</v>
      </c>
      <c r="BX93" s="317">
        <v>0</v>
      </c>
      <c r="BZ93" s="316">
        <v>40732</v>
      </c>
      <c r="CA93" s="317">
        <v>3</v>
      </c>
      <c r="CB93" s="317">
        <v>5</v>
      </c>
      <c r="CC93" s="317" t="s">
        <v>3</v>
      </c>
      <c r="CD93" s="317">
        <v>5</v>
      </c>
      <c r="CE93" s="317">
        <v>0</v>
      </c>
      <c r="CG93" s="316">
        <v>41096</v>
      </c>
      <c r="CH93" s="317">
        <v>3</v>
      </c>
      <c r="CI93" s="317">
        <v>11</v>
      </c>
      <c r="CJ93" s="317">
        <v>6</v>
      </c>
      <c r="CK93" s="317">
        <v>4</v>
      </c>
      <c r="CL93" s="317">
        <v>0</v>
      </c>
      <c r="CM93" s="317">
        <v>1</v>
      </c>
      <c r="CO93" s="316">
        <v>41461</v>
      </c>
      <c r="CP93" s="317">
        <v>3</v>
      </c>
      <c r="CQ93" s="317">
        <v>26</v>
      </c>
      <c r="CR93" s="317">
        <v>1</v>
      </c>
      <c r="CS93" s="317">
        <v>17</v>
      </c>
      <c r="CT93" s="317">
        <v>1</v>
      </c>
      <c r="CU93" s="317">
        <v>7</v>
      </c>
      <c r="CW93" s="316">
        <v>41825</v>
      </c>
      <c r="CX93" s="317">
        <v>3</v>
      </c>
      <c r="CY93" s="317">
        <v>13</v>
      </c>
      <c r="CZ93" s="317">
        <v>3</v>
      </c>
      <c r="DA93" s="317">
        <v>5</v>
      </c>
      <c r="DB93" s="317">
        <v>1</v>
      </c>
      <c r="DC93" s="317">
        <v>4</v>
      </c>
      <c r="DE93" s="316">
        <v>42188</v>
      </c>
      <c r="DF93" s="317">
        <v>3</v>
      </c>
      <c r="DG93" s="317">
        <v>6</v>
      </c>
      <c r="DH93" s="317">
        <v>2</v>
      </c>
      <c r="DI93" s="317">
        <v>2</v>
      </c>
      <c r="DJ93" s="317">
        <v>0</v>
      </c>
      <c r="DK93" s="317">
        <v>2</v>
      </c>
      <c r="DM93" s="316">
        <v>42559</v>
      </c>
      <c r="DN93" s="317">
        <v>3</v>
      </c>
      <c r="DO93" s="317">
        <v>4</v>
      </c>
      <c r="DP93" s="317">
        <v>1</v>
      </c>
      <c r="DQ93" s="317">
        <v>2</v>
      </c>
      <c r="DR93" s="317">
        <v>0</v>
      </c>
      <c r="DS93" s="317">
        <v>1</v>
      </c>
      <c r="DU93" s="968">
        <v>42923</v>
      </c>
      <c r="DV93" s="969">
        <v>3</v>
      </c>
      <c r="DW93" s="969">
        <v>3</v>
      </c>
      <c r="DX93" s="969">
        <v>3</v>
      </c>
      <c r="DY93" s="969" t="s">
        <v>3</v>
      </c>
      <c r="DZ93" s="969">
        <v>0</v>
      </c>
      <c r="EA93" s="969">
        <v>0</v>
      </c>
      <c r="EC93" s="1200">
        <v>43287</v>
      </c>
      <c r="ED93" s="1201">
        <v>3</v>
      </c>
      <c r="EE93" s="1201">
        <v>6</v>
      </c>
      <c r="EF93" s="1201">
        <v>6</v>
      </c>
      <c r="EG93" s="1201" t="s">
        <v>3</v>
      </c>
      <c r="EH93" s="1201">
        <v>0</v>
      </c>
      <c r="EI93" s="1201">
        <v>0</v>
      </c>
      <c r="EK93" s="1331">
        <v>43651</v>
      </c>
      <c r="EL93" s="1332">
        <v>3</v>
      </c>
      <c r="EM93" s="1332">
        <v>47</v>
      </c>
      <c r="EN93" s="1332">
        <v>17</v>
      </c>
      <c r="EO93" s="1332">
        <v>25</v>
      </c>
      <c r="EP93" s="1332">
        <v>2</v>
      </c>
      <c r="EQ93" s="1332">
        <v>3</v>
      </c>
      <c r="ES93" s="1825">
        <v>44022</v>
      </c>
      <c r="ET93" s="1826">
        <v>3</v>
      </c>
      <c r="EU93" s="1826">
        <v>69</v>
      </c>
      <c r="EV93" s="1826">
        <v>32</v>
      </c>
      <c r="EW93" s="1826">
        <v>24</v>
      </c>
      <c r="EX93" s="1826">
        <v>3</v>
      </c>
      <c r="EY93" s="1826">
        <v>10</v>
      </c>
    </row>
    <row r="94" spans="29:155" x14ac:dyDescent="0.25">
      <c r="AC94" s="143">
        <v>37837</v>
      </c>
      <c r="AD94" s="101">
        <v>1</v>
      </c>
      <c r="AE94" s="401">
        <v>52</v>
      </c>
      <c r="AF94" s="401"/>
      <c r="AG94" s="158">
        <v>38185</v>
      </c>
      <c r="AH94" s="159">
        <v>3</v>
      </c>
      <c r="AI94" s="159">
        <f t="shared" si="23"/>
        <v>80</v>
      </c>
      <c r="AJ94" s="159">
        <v>75</v>
      </c>
      <c r="AK94" s="159">
        <v>5</v>
      </c>
      <c r="AL94" s="159"/>
      <c r="AM94" s="348">
        <v>38537</v>
      </c>
      <c r="AN94" s="349">
        <v>3</v>
      </c>
      <c r="AO94" s="349">
        <v>155</v>
      </c>
      <c r="AQ94" s="97">
        <v>38906</v>
      </c>
      <c r="AR94" s="98">
        <v>2</v>
      </c>
      <c r="AS94" s="98">
        <v>245</v>
      </c>
      <c r="AT94" s="98">
        <v>31</v>
      </c>
      <c r="AU94" s="98">
        <v>213</v>
      </c>
      <c r="AV94" s="98">
        <v>1</v>
      </c>
      <c r="AX94" s="316">
        <v>39271</v>
      </c>
      <c r="AY94" s="317">
        <v>2</v>
      </c>
      <c r="AZ94" s="317">
        <v>54</v>
      </c>
      <c r="BA94" s="317">
        <v>2</v>
      </c>
      <c r="BB94" s="317">
        <v>52</v>
      </c>
      <c r="BC94" s="317">
        <v>0</v>
      </c>
      <c r="BE94" s="316">
        <v>39635</v>
      </c>
      <c r="BF94" s="317">
        <v>4</v>
      </c>
      <c r="BG94" s="317">
        <v>4</v>
      </c>
      <c r="BH94" s="317" t="s">
        <v>3</v>
      </c>
      <c r="BI94" s="317">
        <v>4</v>
      </c>
      <c r="BJ94" s="317">
        <v>0</v>
      </c>
      <c r="BL94" s="316">
        <v>40005</v>
      </c>
      <c r="BM94" s="317">
        <v>2</v>
      </c>
      <c r="BN94" s="317">
        <v>73</v>
      </c>
      <c r="BO94" s="317">
        <v>5</v>
      </c>
      <c r="BP94" s="317">
        <v>63</v>
      </c>
      <c r="BQ94" s="317">
        <v>5</v>
      </c>
      <c r="BR94" s="98"/>
      <c r="BS94" s="316">
        <v>40369</v>
      </c>
      <c r="BT94" s="317">
        <v>2</v>
      </c>
      <c r="BU94" s="317">
        <v>16</v>
      </c>
      <c r="BV94" s="317">
        <v>3</v>
      </c>
      <c r="BW94" s="317">
        <v>12</v>
      </c>
      <c r="BX94" s="317">
        <v>1</v>
      </c>
      <c r="BZ94" s="316">
        <v>40733</v>
      </c>
      <c r="CA94" s="317">
        <v>2</v>
      </c>
      <c r="CB94" s="317">
        <v>12</v>
      </c>
      <c r="CC94" s="317" t="s">
        <v>3</v>
      </c>
      <c r="CD94" s="317">
        <v>12</v>
      </c>
      <c r="CE94" s="317">
        <v>0</v>
      </c>
      <c r="CG94" s="316">
        <v>41097</v>
      </c>
      <c r="CH94" s="317">
        <v>2</v>
      </c>
      <c r="CI94" s="317">
        <v>13</v>
      </c>
      <c r="CJ94" s="317">
        <v>3</v>
      </c>
      <c r="CK94" s="317">
        <v>8</v>
      </c>
      <c r="CL94" s="317">
        <v>2</v>
      </c>
      <c r="CM94" s="317">
        <v>0</v>
      </c>
      <c r="CO94" s="316">
        <v>41462</v>
      </c>
      <c r="CP94" s="317">
        <v>2</v>
      </c>
      <c r="CQ94" s="317">
        <v>48</v>
      </c>
      <c r="CR94" s="317">
        <v>3</v>
      </c>
      <c r="CS94" s="317">
        <v>37</v>
      </c>
      <c r="CT94" s="317">
        <v>1</v>
      </c>
      <c r="CU94" s="317">
        <v>7</v>
      </c>
      <c r="CW94" s="316">
        <v>41826</v>
      </c>
      <c r="CX94" s="317">
        <v>2</v>
      </c>
      <c r="CY94" s="317">
        <v>32</v>
      </c>
      <c r="CZ94" s="317">
        <v>8</v>
      </c>
      <c r="DA94" s="317">
        <v>20</v>
      </c>
      <c r="DB94" s="317">
        <v>1</v>
      </c>
      <c r="DC94" s="317">
        <v>3</v>
      </c>
      <c r="DD94" s="198" t="s">
        <v>56</v>
      </c>
      <c r="DE94" s="316">
        <v>42189</v>
      </c>
      <c r="DF94" s="317">
        <v>3</v>
      </c>
      <c r="DG94" s="317">
        <v>18</v>
      </c>
      <c r="DH94" s="317">
        <v>3</v>
      </c>
      <c r="DI94" s="317">
        <v>8</v>
      </c>
      <c r="DJ94" s="317">
        <v>1</v>
      </c>
      <c r="DK94" s="317">
        <v>6</v>
      </c>
      <c r="DM94" s="316">
        <v>42560</v>
      </c>
      <c r="DN94" s="317">
        <v>2</v>
      </c>
      <c r="DO94" s="317">
        <v>7</v>
      </c>
      <c r="DP94" s="317">
        <v>1</v>
      </c>
      <c r="DQ94" s="317">
        <v>6</v>
      </c>
      <c r="DR94" s="317">
        <v>0</v>
      </c>
      <c r="DS94" s="317">
        <v>0</v>
      </c>
      <c r="DU94" s="968">
        <v>42924</v>
      </c>
      <c r="DV94" s="969">
        <v>2</v>
      </c>
      <c r="DW94" s="969">
        <v>4</v>
      </c>
      <c r="DX94" s="969">
        <v>4</v>
      </c>
      <c r="DY94" s="969" t="s">
        <v>3</v>
      </c>
      <c r="DZ94" s="969">
        <v>0</v>
      </c>
      <c r="EA94" s="969">
        <v>0</v>
      </c>
      <c r="EC94" s="1200">
        <v>43288</v>
      </c>
      <c r="ED94" s="1201">
        <v>2</v>
      </c>
      <c r="EE94" s="1201">
        <v>18</v>
      </c>
      <c r="EF94" s="1201">
        <v>14</v>
      </c>
      <c r="EG94" s="1201">
        <v>4</v>
      </c>
      <c r="EH94" s="1201">
        <v>0</v>
      </c>
      <c r="EI94" s="1201">
        <v>0</v>
      </c>
      <c r="EK94" s="1331">
        <v>43652</v>
      </c>
      <c r="EL94" s="1332">
        <v>2</v>
      </c>
      <c r="EM94" s="1332">
        <v>51</v>
      </c>
      <c r="EN94" s="1332">
        <v>8</v>
      </c>
      <c r="EO94" s="1332">
        <v>36</v>
      </c>
      <c r="EP94" s="1332">
        <v>5</v>
      </c>
      <c r="EQ94" s="1332">
        <v>2</v>
      </c>
      <c r="ES94" s="1825">
        <v>44023</v>
      </c>
      <c r="ET94" s="1826">
        <v>2</v>
      </c>
      <c r="EU94" s="1826">
        <v>90</v>
      </c>
      <c r="EV94" s="1826">
        <v>53</v>
      </c>
      <c r="EW94" s="1826">
        <v>33</v>
      </c>
      <c r="EX94" s="1826">
        <v>2</v>
      </c>
      <c r="EY94" s="1826">
        <v>2</v>
      </c>
    </row>
    <row r="95" spans="29:155" x14ac:dyDescent="0.25">
      <c r="AC95" s="143">
        <v>37837</v>
      </c>
      <c r="AD95" s="101">
        <v>2</v>
      </c>
      <c r="AE95" s="401">
        <v>66</v>
      </c>
      <c r="AF95" s="401"/>
      <c r="AG95" s="158">
        <v>38186</v>
      </c>
      <c r="AH95" s="159">
        <v>1</v>
      </c>
      <c r="AI95" s="159">
        <f t="shared" si="23"/>
        <v>31</v>
      </c>
      <c r="AJ95" s="159">
        <v>29</v>
      </c>
      <c r="AK95" s="159">
        <v>2</v>
      </c>
      <c r="AL95" s="159"/>
      <c r="AM95" s="348">
        <v>38538</v>
      </c>
      <c r="AN95" s="349">
        <v>2</v>
      </c>
      <c r="AO95" s="349">
        <v>238</v>
      </c>
      <c r="AQ95" s="97">
        <v>38906</v>
      </c>
      <c r="AR95" s="98">
        <v>1</v>
      </c>
      <c r="AS95" s="98">
        <v>109</v>
      </c>
      <c r="AT95" s="98">
        <v>17</v>
      </c>
      <c r="AU95" s="98">
        <v>92</v>
      </c>
      <c r="AV95" s="98">
        <v>0</v>
      </c>
      <c r="AX95" s="316">
        <v>39271</v>
      </c>
      <c r="AY95" s="317">
        <v>1</v>
      </c>
      <c r="AZ95" s="317">
        <v>20</v>
      </c>
      <c r="BA95" s="317">
        <v>2</v>
      </c>
      <c r="BB95" s="317">
        <v>18</v>
      </c>
      <c r="BC95" s="317">
        <v>0</v>
      </c>
      <c r="BE95" s="316">
        <v>39636</v>
      </c>
      <c r="BF95" s="317">
        <v>3</v>
      </c>
      <c r="BG95" s="317">
        <v>23</v>
      </c>
      <c r="BH95" s="317">
        <v>1</v>
      </c>
      <c r="BI95" s="317">
        <v>20</v>
      </c>
      <c r="BJ95" s="317">
        <v>2</v>
      </c>
      <c r="BL95" s="316">
        <v>40005</v>
      </c>
      <c r="BM95" s="317">
        <v>1</v>
      </c>
      <c r="BN95" s="317">
        <v>50</v>
      </c>
      <c r="BO95" s="317">
        <v>6</v>
      </c>
      <c r="BP95" s="317">
        <v>41</v>
      </c>
      <c r="BQ95" s="317">
        <v>3</v>
      </c>
      <c r="BR95" s="98"/>
      <c r="BS95" s="316">
        <v>40369</v>
      </c>
      <c r="BT95" s="317">
        <v>1</v>
      </c>
      <c r="BU95" s="317">
        <v>24</v>
      </c>
      <c r="BV95" s="317">
        <v>8</v>
      </c>
      <c r="BW95" s="317">
        <v>16</v>
      </c>
      <c r="BX95" s="317">
        <v>0</v>
      </c>
      <c r="BZ95" s="316">
        <v>40733</v>
      </c>
      <c r="CA95" s="317">
        <v>1</v>
      </c>
      <c r="CB95" s="317">
        <v>8</v>
      </c>
      <c r="CC95" s="317" t="s">
        <v>3</v>
      </c>
      <c r="CD95" s="317">
        <v>8</v>
      </c>
      <c r="CE95" s="317">
        <v>0</v>
      </c>
      <c r="CG95" s="316">
        <v>41097</v>
      </c>
      <c r="CH95" s="317">
        <v>1</v>
      </c>
      <c r="CI95" s="317">
        <v>45</v>
      </c>
      <c r="CJ95" s="317">
        <v>16</v>
      </c>
      <c r="CK95" s="317">
        <v>25</v>
      </c>
      <c r="CL95" s="317">
        <v>1</v>
      </c>
      <c r="CM95" s="317">
        <v>3</v>
      </c>
      <c r="CO95" s="316">
        <v>41462</v>
      </c>
      <c r="CP95" s="317">
        <v>1</v>
      </c>
      <c r="CQ95" s="317">
        <v>87</v>
      </c>
      <c r="CR95" s="317">
        <v>5</v>
      </c>
      <c r="CS95" s="317">
        <v>73</v>
      </c>
      <c r="CT95" s="317">
        <v>2</v>
      </c>
      <c r="CU95" s="317">
        <v>7</v>
      </c>
      <c r="CW95" s="316">
        <v>41826</v>
      </c>
      <c r="CX95" s="317">
        <v>1</v>
      </c>
      <c r="CY95" s="317">
        <v>62</v>
      </c>
      <c r="CZ95" s="317">
        <v>11</v>
      </c>
      <c r="DA95" s="317">
        <v>27</v>
      </c>
      <c r="DB95" s="317">
        <v>0</v>
      </c>
      <c r="DC95" s="317">
        <v>24</v>
      </c>
      <c r="DE95" s="316">
        <v>42189</v>
      </c>
      <c r="DF95" s="317">
        <v>2</v>
      </c>
      <c r="DG95" s="317">
        <v>18</v>
      </c>
      <c r="DH95" s="317">
        <v>4</v>
      </c>
      <c r="DI95" s="317">
        <v>9</v>
      </c>
      <c r="DJ95" s="317">
        <v>0</v>
      </c>
      <c r="DK95" s="317">
        <v>5</v>
      </c>
      <c r="DM95" s="316">
        <v>42560</v>
      </c>
      <c r="DN95" s="317">
        <v>1</v>
      </c>
      <c r="DO95" s="317">
        <v>3</v>
      </c>
      <c r="DP95" s="317" t="s">
        <v>3</v>
      </c>
      <c r="DQ95" s="317">
        <v>3</v>
      </c>
      <c r="DR95" s="317">
        <v>0</v>
      </c>
      <c r="DS95" s="317">
        <v>0</v>
      </c>
      <c r="DU95" s="968">
        <v>42924</v>
      </c>
      <c r="DV95" s="969">
        <v>1</v>
      </c>
      <c r="DW95" s="969">
        <v>0</v>
      </c>
      <c r="DX95" s="969" t="s">
        <v>3</v>
      </c>
      <c r="DY95" s="969" t="s">
        <v>3</v>
      </c>
      <c r="DZ95" s="969">
        <v>0</v>
      </c>
      <c r="EA95" s="969">
        <v>0</v>
      </c>
      <c r="EC95" s="1200">
        <v>43288</v>
      </c>
      <c r="ED95" s="1201">
        <v>1</v>
      </c>
      <c r="EE95" s="1201">
        <v>11</v>
      </c>
      <c r="EF95" s="1201">
        <v>9</v>
      </c>
      <c r="EG95" s="1201">
        <v>2</v>
      </c>
      <c r="EH95" s="1201">
        <v>0</v>
      </c>
      <c r="EI95" s="1201">
        <v>0</v>
      </c>
      <c r="EK95" s="1331">
        <v>43652</v>
      </c>
      <c r="EL95" s="1332">
        <v>1</v>
      </c>
      <c r="EM95" s="1332">
        <v>52</v>
      </c>
      <c r="EN95" s="1332">
        <v>14</v>
      </c>
      <c r="EO95" s="1332">
        <v>33</v>
      </c>
      <c r="EP95" s="1332">
        <v>1</v>
      </c>
      <c r="EQ95" s="1332">
        <v>4</v>
      </c>
      <c r="ES95" s="1825">
        <v>44023</v>
      </c>
      <c r="ET95" s="1826">
        <v>1</v>
      </c>
      <c r="EU95" s="1826">
        <v>101</v>
      </c>
      <c r="EV95" s="1826">
        <v>45</v>
      </c>
      <c r="EW95" s="1826">
        <v>44</v>
      </c>
      <c r="EX95" s="1826">
        <v>2</v>
      </c>
      <c r="EY95" s="1826">
        <v>10</v>
      </c>
    </row>
    <row r="96" spans="29:155" x14ac:dyDescent="0.25">
      <c r="AC96" s="143">
        <v>37838</v>
      </c>
      <c r="AD96" s="101">
        <v>3</v>
      </c>
      <c r="AE96" s="401">
        <v>8</v>
      </c>
      <c r="AF96" s="401"/>
      <c r="AG96" s="158">
        <v>38186</v>
      </c>
      <c r="AH96" s="159">
        <v>2</v>
      </c>
      <c r="AI96" s="159">
        <f t="shared" si="23"/>
        <v>116</v>
      </c>
      <c r="AJ96" s="159">
        <v>101</v>
      </c>
      <c r="AK96" s="159">
        <v>15</v>
      </c>
      <c r="AL96" s="159"/>
      <c r="AM96" s="348">
        <v>38538</v>
      </c>
      <c r="AN96" s="349">
        <v>1</v>
      </c>
      <c r="AO96" s="349">
        <v>115</v>
      </c>
      <c r="AQ96" s="97">
        <v>38907</v>
      </c>
      <c r="AR96" s="98">
        <v>4</v>
      </c>
      <c r="AS96" s="98">
        <v>26</v>
      </c>
      <c r="AT96" s="98">
        <v>4</v>
      </c>
      <c r="AU96" s="98">
        <v>22</v>
      </c>
      <c r="AV96" s="98">
        <v>0</v>
      </c>
      <c r="AX96" s="316">
        <v>39272</v>
      </c>
      <c r="AY96" s="317">
        <v>4</v>
      </c>
      <c r="AZ96" s="317">
        <v>2</v>
      </c>
      <c r="BA96" s="317" t="s">
        <v>3</v>
      </c>
      <c r="BB96" s="317">
        <v>2</v>
      </c>
      <c r="BC96" s="317">
        <v>0</v>
      </c>
      <c r="BE96" s="316">
        <v>39637</v>
      </c>
      <c r="BF96" s="317">
        <v>2</v>
      </c>
      <c r="BG96" s="317">
        <v>27</v>
      </c>
      <c r="BH96" s="317">
        <v>2</v>
      </c>
      <c r="BI96" s="317">
        <v>25</v>
      </c>
      <c r="BJ96" s="317">
        <v>0</v>
      </c>
      <c r="BL96" s="316">
        <v>40006</v>
      </c>
      <c r="BM96" s="317">
        <v>4</v>
      </c>
      <c r="BN96" s="317">
        <v>3</v>
      </c>
      <c r="BO96" s="317">
        <v>1</v>
      </c>
      <c r="BP96" s="317">
        <v>2</v>
      </c>
      <c r="BQ96" s="317">
        <v>0</v>
      </c>
      <c r="BR96" s="98"/>
      <c r="BS96" s="316">
        <v>40370</v>
      </c>
      <c r="BT96" s="317">
        <v>4</v>
      </c>
      <c r="BU96" s="317">
        <v>1</v>
      </c>
      <c r="BV96" s="317" t="s">
        <v>3</v>
      </c>
      <c r="BW96" s="317">
        <v>1</v>
      </c>
      <c r="BX96" s="317">
        <v>0</v>
      </c>
      <c r="BZ96" s="316">
        <v>40734</v>
      </c>
      <c r="CA96" s="317">
        <v>4</v>
      </c>
      <c r="CB96" s="317">
        <v>1</v>
      </c>
      <c r="CC96" s="317" t="s">
        <v>3</v>
      </c>
      <c r="CD96" s="317">
        <v>1</v>
      </c>
      <c r="CE96" s="317">
        <v>0</v>
      </c>
      <c r="CG96" s="316">
        <v>41098</v>
      </c>
      <c r="CH96" s="317">
        <v>4</v>
      </c>
      <c r="CI96" s="317">
        <v>0</v>
      </c>
      <c r="CJ96" s="317" t="s">
        <v>3</v>
      </c>
      <c r="CK96" s="317" t="s">
        <v>3</v>
      </c>
      <c r="CL96" s="317">
        <v>0</v>
      </c>
      <c r="CM96" s="317">
        <v>0</v>
      </c>
      <c r="CO96" s="316">
        <v>41463</v>
      </c>
      <c r="CP96" s="317">
        <v>4</v>
      </c>
      <c r="CQ96" s="317">
        <v>5</v>
      </c>
      <c r="CR96" s="317" t="s">
        <v>3</v>
      </c>
      <c r="CS96" s="317">
        <v>5</v>
      </c>
      <c r="CT96" s="317">
        <v>0</v>
      </c>
      <c r="CU96" s="317">
        <v>0</v>
      </c>
      <c r="CW96" s="316">
        <v>41827</v>
      </c>
      <c r="CX96" s="317">
        <v>4</v>
      </c>
      <c r="CY96" s="317">
        <v>2</v>
      </c>
      <c r="CZ96" s="317" t="s">
        <v>3</v>
      </c>
      <c r="DA96" s="317">
        <v>2</v>
      </c>
      <c r="DB96" s="317">
        <v>0</v>
      </c>
      <c r="DC96" s="317">
        <v>0</v>
      </c>
      <c r="DE96" s="316">
        <v>42190</v>
      </c>
      <c r="DF96" s="317">
        <v>1</v>
      </c>
      <c r="DG96" s="317">
        <v>52</v>
      </c>
      <c r="DH96" s="317">
        <v>5</v>
      </c>
      <c r="DI96" s="317">
        <v>31</v>
      </c>
      <c r="DJ96" s="317">
        <v>3</v>
      </c>
      <c r="DK96" s="317">
        <v>13</v>
      </c>
      <c r="DM96" s="316">
        <v>42561</v>
      </c>
      <c r="DN96" s="317">
        <v>4</v>
      </c>
      <c r="DO96" s="317">
        <v>0</v>
      </c>
      <c r="DP96" s="317" t="s">
        <v>3</v>
      </c>
      <c r="DQ96" s="317" t="s">
        <v>3</v>
      </c>
      <c r="DR96" s="317">
        <v>0</v>
      </c>
      <c r="DS96" s="317">
        <v>0</v>
      </c>
      <c r="DU96" s="968">
        <v>42925</v>
      </c>
      <c r="DV96" s="969">
        <v>4</v>
      </c>
      <c r="DW96" s="969">
        <v>0</v>
      </c>
      <c r="DX96" s="969" t="s">
        <v>3</v>
      </c>
      <c r="DY96" s="969" t="s">
        <v>3</v>
      </c>
      <c r="DZ96" s="969">
        <v>0</v>
      </c>
      <c r="EA96" s="969">
        <v>0</v>
      </c>
      <c r="EC96" s="1200">
        <v>43289</v>
      </c>
      <c r="ED96" s="1201">
        <v>4</v>
      </c>
      <c r="EE96" s="1201">
        <v>4</v>
      </c>
      <c r="EF96" s="1201">
        <v>3</v>
      </c>
      <c r="EG96" s="1201">
        <v>1</v>
      </c>
      <c r="EH96" s="1201">
        <v>0</v>
      </c>
      <c r="EI96" s="1201">
        <v>0</v>
      </c>
      <c r="EK96" s="1331">
        <v>43653</v>
      </c>
      <c r="EL96" s="1332">
        <v>4</v>
      </c>
      <c r="EM96" s="1332">
        <v>12</v>
      </c>
      <c r="EN96" s="1332">
        <v>3</v>
      </c>
      <c r="EO96" s="1332">
        <v>7</v>
      </c>
      <c r="EP96" s="1332">
        <v>1</v>
      </c>
      <c r="EQ96" s="1332">
        <v>1</v>
      </c>
      <c r="ES96" s="1825">
        <v>44024</v>
      </c>
      <c r="ET96" s="1826">
        <v>4</v>
      </c>
      <c r="EU96" s="1826">
        <v>9</v>
      </c>
      <c r="EV96" s="1826">
        <v>3</v>
      </c>
      <c r="EW96" s="1826">
        <v>2</v>
      </c>
      <c r="EX96" s="1826">
        <v>0</v>
      </c>
      <c r="EY96" s="1826">
        <v>4</v>
      </c>
    </row>
    <row r="97" spans="29:155" x14ac:dyDescent="0.25">
      <c r="AC97" s="143">
        <v>37840</v>
      </c>
      <c r="AD97" s="101">
        <v>1</v>
      </c>
      <c r="AE97" s="401">
        <v>30</v>
      </c>
      <c r="AF97" s="401"/>
      <c r="AG97" s="158">
        <v>38187</v>
      </c>
      <c r="AH97" s="159">
        <v>4</v>
      </c>
      <c r="AI97" s="159">
        <f t="shared" si="23"/>
        <v>10</v>
      </c>
      <c r="AJ97" s="159">
        <v>8</v>
      </c>
      <c r="AK97" s="159">
        <v>2</v>
      </c>
      <c r="AL97" s="159"/>
      <c r="AM97" s="348">
        <v>38539</v>
      </c>
      <c r="AN97" s="349">
        <v>4</v>
      </c>
      <c r="AO97" s="349">
        <v>24</v>
      </c>
      <c r="AQ97" s="97">
        <v>38908</v>
      </c>
      <c r="AR97" s="98">
        <v>3</v>
      </c>
      <c r="AS97" s="98">
        <v>148</v>
      </c>
      <c r="AT97" s="98">
        <v>15</v>
      </c>
      <c r="AU97" s="98">
        <v>130</v>
      </c>
      <c r="AV97" s="98">
        <v>3</v>
      </c>
      <c r="AX97" s="316">
        <v>39273</v>
      </c>
      <c r="AY97" s="317">
        <v>3</v>
      </c>
      <c r="AZ97" s="317">
        <v>24</v>
      </c>
      <c r="BA97" s="317" t="s">
        <v>3</v>
      </c>
      <c r="BB97" s="317">
        <v>24</v>
      </c>
      <c r="BC97" s="317">
        <v>0</v>
      </c>
      <c r="BE97" s="316">
        <v>39637</v>
      </c>
      <c r="BF97" s="317">
        <v>1</v>
      </c>
      <c r="BG97" s="317">
        <v>21</v>
      </c>
      <c r="BH97" s="317" t="s">
        <v>3</v>
      </c>
      <c r="BI97" s="317">
        <v>19</v>
      </c>
      <c r="BJ97" s="317">
        <v>2</v>
      </c>
      <c r="BL97" s="316">
        <v>40007</v>
      </c>
      <c r="BM97" s="317">
        <v>3</v>
      </c>
      <c r="BN97" s="317">
        <v>22</v>
      </c>
      <c r="BO97" s="317">
        <v>3</v>
      </c>
      <c r="BP97" s="317">
        <v>17</v>
      </c>
      <c r="BQ97" s="317">
        <v>2</v>
      </c>
      <c r="BR97" s="98"/>
      <c r="BS97" s="316">
        <v>40371</v>
      </c>
      <c r="BT97" s="317">
        <v>3</v>
      </c>
      <c r="BU97" s="317">
        <v>9</v>
      </c>
      <c r="BV97" s="317">
        <v>1</v>
      </c>
      <c r="BW97" s="317">
        <v>7</v>
      </c>
      <c r="BX97" s="317">
        <v>1</v>
      </c>
      <c r="BZ97" s="316">
        <v>40735</v>
      </c>
      <c r="CA97" s="317">
        <v>3</v>
      </c>
      <c r="CB97" s="317">
        <v>5</v>
      </c>
      <c r="CC97" s="317" t="s">
        <v>3</v>
      </c>
      <c r="CD97" s="317">
        <v>5</v>
      </c>
      <c r="CE97" s="317">
        <v>0</v>
      </c>
      <c r="CG97" s="316">
        <v>41099</v>
      </c>
      <c r="CH97" s="317">
        <v>3</v>
      </c>
      <c r="CI97" s="317">
        <v>18</v>
      </c>
      <c r="CJ97" s="317">
        <v>6</v>
      </c>
      <c r="CK97" s="317">
        <v>8</v>
      </c>
      <c r="CL97" s="317">
        <v>2</v>
      </c>
      <c r="CM97" s="317">
        <v>2</v>
      </c>
      <c r="CO97" s="316">
        <v>41464</v>
      </c>
      <c r="CP97" s="317">
        <v>3</v>
      </c>
      <c r="CQ97" s="317">
        <v>36</v>
      </c>
      <c r="CR97" s="317">
        <v>1</v>
      </c>
      <c r="CS97" s="317">
        <v>23</v>
      </c>
      <c r="CT97" s="317">
        <v>1</v>
      </c>
      <c r="CU97" s="317">
        <v>11</v>
      </c>
      <c r="CW97" s="316">
        <v>41828</v>
      </c>
      <c r="CX97" s="317">
        <v>3</v>
      </c>
      <c r="CY97" s="317">
        <v>15</v>
      </c>
      <c r="CZ97" s="317">
        <v>3</v>
      </c>
      <c r="DA97" s="317">
        <v>4</v>
      </c>
      <c r="DB97" s="317">
        <v>0</v>
      </c>
      <c r="DC97" s="317">
        <v>8</v>
      </c>
      <c r="DE97" s="316">
        <v>42191</v>
      </c>
      <c r="DF97" s="317">
        <v>4</v>
      </c>
      <c r="DG97" s="317">
        <v>3</v>
      </c>
      <c r="DH97" s="317">
        <v>1</v>
      </c>
      <c r="DI97" s="317">
        <v>1</v>
      </c>
      <c r="DJ97" s="317">
        <v>0</v>
      </c>
      <c r="DK97" s="317">
        <v>1</v>
      </c>
      <c r="DM97" s="316">
        <v>42562</v>
      </c>
      <c r="DN97" s="317">
        <v>3</v>
      </c>
      <c r="DO97" s="317">
        <v>5</v>
      </c>
      <c r="DP97" s="317">
        <v>3</v>
      </c>
      <c r="DQ97" s="317">
        <v>2</v>
      </c>
      <c r="DR97" s="317">
        <v>0</v>
      </c>
      <c r="DS97" s="317">
        <v>0</v>
      </c>
      <c r="DU97" s="968">
        <v>42926</v>
      </c>
      <c r="DV97" s="969">
        <v>3</v>
      </c>
      <c r="DW97" s="969">
        <v>0</v>
      </c>
      <c r="DX97" s="969" t="s">
        <v>3</v>
      </c>
      <c r="DY97" s="969" t="s">
        <v>3</v>
      </c>
      <c r="DZ97" s="969">
        <v>0</v>
      </c>
      <c r="EA97" s="969">
        <v>0</v>
      </c>
      <c r="EC97" s="1200">
        <v>43290</v>
      </c>
      <c r="ED97" s="1201">
        <v>3</v>
      </c>
      <c r="EE97" s="1201">
        <v>16</v>
      </c>
      <c r="EF97" s="1201">
        <v>15</v>
      </c>
      <c r="EG97" s="1201">
        <v>1</v>
      </c>
      <c r="EH97" s="1201">
        <v>0</v>
      </c>
      <c r="EI97" s="1201">
        <v>0</v>
      </c>
      <c r="EK97" s="1331">
        <v>43654</v>
      </c>
      <c r="EL97" s="1332">
        <v>3</v>
      </c>
      <c r="EM97" s="1332">
        <v>54</v>
      </c>
      <c r="EN97" s="1332">
        <v>19</v>
      </c>
      <c r="EO97" s="1332">
        <v>26</v>
      </c>
      <c r="EP97" s="1332">
        <v>4</v>
      </c>
      <c r="EQ97" s="1332">
        <v>5</v>
      </c>
      <c r="ES97" s="1825">
        <v>44025</v>
      </c>
      <c r="ET97" s="1826">
        <v>3</v>
      </c>
      <c r="EU97" s="1826">
        <v>57</v>
      </c>
      <c r="EV97" s="1826">
        <v>20</v>
      </c>
      <c r="EW97" s="1826">
        <v>27</v>
      </c>
      <c r="EX97" s="1826">
        <v>4</v>
      </c>
      <c r="EY97" s="1826">
        <v>6</v>
      </c>
    </row>
    <row r="98" spans="29:155" x14ac:dyDescent="0.25">
      <c r="AC98" s="143">
        <v>37840</v>
      </c>
      <c r="AD98" s="101">
        <v>2</v>
      </c>
      <c r="AE98" s="401">
        <v>37</v>
      </c>
      <c r="AF98" s="401"/>
      <c r="AG98" s="158">
        <v>38188</v>
      </c>
      <c r="AH98" s="159">
        <v>3</v>
      </c>
      <c r="AI98" s="159">
        <f t="shared" si="23"/>
        <v>85</v>
      </c>
      <c r="AJ98" s="159">
        <v>78</v>
      </c>
      <c r="AK98" s="159">
        <v>7</v>
      </c>
      <c r="AL98" s="159"/>
      <c r="AM98" s="348">
        <v>38540</v>
      </c>
      <c r="AN98" s="349">
        <v>3</v>
      </c>
      <c r="AO98" s="349">
        <v>132</v>
      </c>
      <c r="AQ98" s="97">
        <v>38909</v>
      </c>
      <c r="AR98" s="98">
        <v>2</v>
      </c>
      <c r="AS98" s="98">
        <v>298</v>
      </c>
      <c r="AT98" s="98">
        <v>39</v>
      </c>
      <c r="AU98" s="98">
        <v>257</v>
      </c>
      <c r="AV98" s="98">
        <v>2</v>
      </c>
      <c r="AX98" s="316">
        <v>39274</v>
      </c>
      <c r="AY98" s="317">
        <v>2</v>
      </c>
      <c r="AZ98" s="317">
        <v>71</v>
      </c>
      <c r="BA98" s="317">
        <v>7</v>
      </c>
      <c r="BB98" s="317">
        <v>64</v>
      </c>
      <c r="BC98" s="317">
        <v>0</v>
      </c>
      <c r="BE98" s="316">
        <v>39638</v>
      </c>
      <c r="BF98" s="317">
        <v>4</v>
      </c>
      <c r="BG98" s="317">
        <v>0</v>
      </c>
      <c r="BH98" s="317" t="s">
        <v>3</v>
      </c>
      <c r="BI98" s="317">
        <v>0</v>
      </c>
      <c r="BJ98" s="317">
        <v>0</v>
      </c>
      <c r="BL98" s="316">
        <v>40008</v>
      </c>
      <c r="BM98" s="317">
        <v>2</v>
      </c>
      <c r="BN98" s="317">
        <v>26</v>
      </c>
      <c r="BO98" s="317">
        <v>2</v>
      </c>
      <c r="BP98" s="317">
        <v>21</v>
      </c>
      <c r="BQ98" s="317">
        <v>3</v>
      </c>
      <c r="BR98" s="98"/>
      <c r="BS98" s="316">
        <v>40372</v>
      </c>
      <c r="BT98" s="317">
        <v>2</v>
      </c>
      <c r="BU98" s="317">
        <v>18</v>
      </c>
      <c r="BV98" s="317">
        <v>2</v>
      </c>
      <c r="BW98" s="317">
        <v>14</v>
      </c>
      <c r="BX98" s="317">
        <v>2</v>
      </c>
      <c r="BZ98" s="316">
        <v>40736</v>
      </c>
      <c r="CA98" s="317">
        <v>2</v>
      </c>
      <c r="CB98" s="317">
        <v>11</v>
      </c>
      <c r="CC98" s="317">
        <v>1</v>
      </c>
      <c r="CD98" s="317">
        <v>10</v>
      </c>
      <c r="CE98" s="317">
        <v>0</v>
      </c>
      <c r="CG98" s="316">
        <v>41100</v>
      </c>
      <c r="CH98" s="317">
        <v>2</v>
      </c>
      <c r="CI98" s="317">
        <v>31</v>
      </c>
      <c r="CJ98" s="317">
        <v>6</v>
      </c>
      <c r="CK98" s="317">
        <v>20</v>
      </c>
      <c r="CL98" s="317">
        <v>2</v>
      </c>
      <c r="CM98" s="317">
        <v>3</v>
      </c>
      <c r="CO98" s="316">
        <v>41465</v>
      </c>
      <c r="CP98" s="317">
        <v>2</v>
      </c>
      <c r="CQ98" s="317">
        <v>34</v>
      </c>
      <c r="CR98" s="317">
        <v>3</v>
      </c>
      <c r="CS98" s="317">
        <v>24</v>
      </c>
      <c r="CT98" s="317">
        <v>0</v>
      </c>
      <c r="CU98" s="317">
        <v>7</v>
      </c>
      <c r="CW98" s="316">
        <v>41829</v>
      </c>
      <c r="CX98" s="317">
        <v>2</v>
      </c>
      <c r="CY98" s="317">
        <v>27</v>
      </c>
      <c r="CZ98" s="317">
        <v>4</v>
      </c>
      <c r="DA98" s="317">
        <v>16</v>
      </c>
      <c r="DB98" s="317">
        <v>0</v>
      </c>
      <c r="DC98" s="317">
        <v>7</v>
      </c>
      <c r="DE98" s="316">
        <v>42192</v>
      </c>
      <c r="DF98" s="317">
        <v>3</v>
      </c>
      <c r="DG98" s="317">
        <v>12</v>
      </c>
      <c r="DH98" s="317">
        <v>4</v>
      </c>
      <c r="DI98" s="317">
        <v>2</v>
      </c>
      <c r="DJ98" s="317">
        <v>2</v>
      </c>
      <c r="DK98" s="317">
        <v>4</v>
      </c>
      <c r="DM98" s="316">
        <v>42563</v>
      </c>
      <c r="DN98" s="317">
        <v>2</v>
      </c>
      <c r="DO98" s="317">
        <v>5</v>
      </c>
      <c r="DP98" s="317">
        <v>2</v>
      </c>
      <c r="DQ98" s="317">
        <v>1</v>
      </c>
      <c r="DR98" s="317">
        <v>0</v>
      </c>
      <c r="DS98" s="317">
        <v>2</v>
      </c>
      <c r="DU98" s="968">
        <v>42927</v>
      </c>
      <c r="DV98" s="969">
        <v>2</v>
      </c>
      <c r="DW98" s="969">
        <v>3</v>
      </c>
      <c r="DX98" s="969">
        <v>1</v>
      </c>
      <c r="DY98" s="969">
        <v>2</v>
      </c>
      <c r="DZ98" s="969">
        <v>0</v>
      </c>
      <c r="EA98" s="969">
        <v>0</v>
      </c>
      <c r="EC98" s="1200">
        <v>43291</v>
      </c>
      <c r="ED98" s="1201">
        <v>2</v>
      </c>
      <c r="EE98" s="1201">
        <v>11</v>
      </c>
      <c r="EF98" s="1201">
        <v>9</v>
      </c>
      <c r="EG98" s="1201">
        <v>2</v>
      </c>
      <c r="EH98" s="1201">
        <v>0</v>
      </c>
      <c r="EI98" s="1201">
        <v>0</v>
      </c>
      <c r="EK98" s="1331">
        <v>43655</v>
      </c>
      <c r="EL98" s="1332">
        <v>2</v>
      </c>
      <c r="EM98" s="1332">
        <v>87</v>
      </c>
      <c r="EN98" s="1332">
        <v>23</v>
      </c>
      <c r="EO98" s="1332">
        <v>41</v>
      </c>
      <c r="EP98" s="1332">
        <v>4</v>
      </c>
      <c r="EQ98" s="1332">
        <v>19</v>
      </c>
      <c r="ES98" s="1825">
        <v>44026</v>
      </c>
      <c r="ET98" s="1826">
        <v>2</v>
      </c>
      <c r="EU98" s="1826">
        <v>65</v>
      </c>
      <c r="EV98" s="1826">
        <v>26</v>
      </c>
      <c r="EW98" s="1826">
        <v>32</v>
      </c>
      <c r="EX98" s="1826">
        <v>1</v>
      </c>
      <c r="EY98" s="1826">
        <v>6</v>
      </c>
    </row>
    <row r="99" spans="29:155" x14ac:dyDescent="0.25">
      <c r="AC99" s="143">
        <v>37841</v>
      </c>
      <c r="AD99" s="101">
        <v>3</v>
      </c>
      <c r="AE99" s="401">
        <v>8</v>
      </c>
      <c r="AF99" s="401"/>
      <c r="AG99" s="158">
        <v>38189</v>
      </c>
      <c r="AH99" s="159">
        <v>1</v>
      </c>
      <c r="AI99" s="159">
        <f t="shared" si="23"/>
        <v>21</v>
      </c>
      <c r="AJ99" s="159">
        <v>15</v>
      </c>
      <c r="AK99" s="159">
        <v>6</v>
      </c>
      <c r="AL99" s="159"/>
      <c r="AM99" s="348">
        <v>38541</v>
      </c>
      <c r="AN99" s="349">
        <v>2</v>
      </c>
      <c r="AO99" s="349">
        <v>222</v>
      </c>
      <c r="AQ99" s="97">
        <v>38909</v>
      </c>
      <c r="AR99" s="98">
        <v>1</v>
      </c>
      <c r="AS99" s="98">
        <v>117</v>
      </c>
      <c r="AT99" s="98">
        <v>9</v>
      </c>
      <c r="AU99" s="98">
        <v>108</v>
      </c>
      <c r="AV99" s="98">
        <v>0</v>
      </c>
      <c r="AX99" s="316">
        <v>39274</v>
      </c>
      <c r="AY99" s="317">
        <v>1</v>
      </c>
      <c r="AZ99" s="317">
        <v>20</v>
      </c>
      <c r="BA99" s="317" t="s">
        <v>3</v>
      </c>
      <c r="BB99" s="317">
        <v>17</v>
      </c>
      <c r="BC99" s="317">
        <v>3</v>
      </c>
      <c r="BE99" s="316">
        <v>39639</v>
      </c>
      <c r="BF99" s="317">
        <v>3</v>
      </c>
      <c r="BG99" s="317">
        <v>11</v>
      </c>
      <c r="BH99" s="317">
        <v>1</v>
      </c>
      <c r="BI99" s="317">
        <v>10</v>
      </c>
      <c r="BJ99" s="317">
        <v>0</v>
      </c>
      <c r="BL99" s="316">
        <v>40008</v>
      </c>
      <c r="BM99" s="317">
        <v>1</v>
      </c>
      <c r="BN99" s="317">
        <v>25</v>
      </c>
      <c r="BO99" s="317">
        <v>2</v>
      </c>
      <c r="BP99" s="317">
        <v>22</v>
      </c>
      <c r="BQ99" s="317">
        <v>1</v>
      </c>
      <c r="BR99" s="98"/>
      <c r="BS99" s="316">
        <v>40372</v>
      </c>
      <c r="BT99" s="317">
        <v>1</v>
      </c>
      <c r="BU99" s="317">
        <v>21</v>
      </c>
      <c r="BV99" s="317">
        <v>3</v>
      </c>
      <c r="BW99" s="317">
        <v>18</v>
      </c>
      <c r="BX99" s="317">
        <v>0</v>
      </c>
      <c r="BZ99" s="316">
        <v>40736</v>
      </c>
      <c r="CA99" s="317">
        <v>1</v>
      </c>
      <c r="CB99" s="317">
        <v>8</v>
      </c>
      <c r="CC99" s="317" t="s">
        <v>3</v>
      </c>
      <c r="CD99" s="317">
        <v>8</v>
      </c>
      <c r="CE99" s="317">
        <v>0</v>
      </c>
      <c r="CG99" s="316">
        <v>41100</v>
      </c>
      <c r="CH99" s="317">
        <v>1</v>
      </c>
      <c r="CI99" s="317">
        <v>45</v>
      </c>
      <c r="CJ99" s="317">
        <v>18</v>
      </c>
      <c r="CK99" s="317">
        <v>24</v>
      </c>
      <c r="CL99" s="317">
        <v>1</v>
      </c>
      <c r="CM99" s="317">
        <v>2</v>
      </c>
      <c r="CO99" s="316">
        <v>41465</v>
      </c>
      <c r="CP99" s="317">
        <v>1</v>
      </c>
      <c r="CQ99" s="317">
        <v>124</v>
      </c>
      <c r="CR99" s="317">
        <v>6</v>
      </c>
      <c r="CS99" s="317">
        <v>85</v>
      </c>
      <c r="CT99" s="317">
        <v>1</v>
      </c>
      <c r="CU99" s="317">
        <v>32</v>
      </c>
      <c r="CW99" s="316">
        <v>41829</v>
      </c>
      <c r="CX99" s="317">
        <v>1</v>
      </c>
      <c r="CY99" s="317">
        <v>50</v>
      </c>
      <c r="CZ99" s="317">
        <v>9</v>
      </c>
      <c r="DA99" s="317">
        <v>24</v>
      </c>
      <c r="DB99" s="317">
        <v>5</v>
      </c>
      <c r="DC99" s="317">
        <v>12</v>
      </c>
      <c r="DE99" s="316">
        <v>42193</v>
      </c>
      <c r="DF99" s="317">
        <v>2</v>
      </c>
      <c r="DG99" s="317">
        <v>29</v>
      </c>
      <c r="DH99" s="317">
        <v>8</v>
      </c>
      <c r="DI99" s="317">
        <v>13</v>
      </c>
      <c r="DJ99" s="317">
        <v>0</v>
      </c>
      <c r="DK99" s="317">
        <v>8</v>
      </c>
      <c r="DM99" s="316">
        <v>42563</v>
      </c>
      <c r="DN99" s="317">
        <v>1</v>
      </c>
      <c r="DO99" s="317">
        <v>6</v>
      </c>
      <c r="DP99" s="317" t="s">
        <v>3</v>
      </c>
      <c r="DQ99" s="317">
        <v>5</v>
      </c>
      <c r="DR99" s="317">
        <v>0</v>
      </c>
      <c r="DS99" s="317">
        <v>1</v>
      </c>
      <c r="DU99" s="968">
        <v>42927</v>
      </c>
      <c r="DV99" s="969">
        <v>1</v>
      </c>
      <c r="DW99" s="969">
        <v>0</v>
      </c>
      <c r="DX99" s="969" t="s">
        <v>3</v>
      </c>
      <c r="DY99" s="969" t="s">
        <v>3</v>
      </c>
      <c r="DZ99" s="969">
        <v>0</v>
      </c>
      <c r="EA99" s="969">
        <v>0</v>
      </c>
      <c r="EC99" s="1200">
        <v>43291</v>
      </c>
      <c r="ED99" s="1201">
        <v>1</v>
      </c>
      <c r="EE99" s="1201">
        <v>15</v>
      </c>
      <c r="EF99" s="1201">
        <v>11</v>
      </c>
      <c r="EG99" s="1201">
        <v>2</v>
      </c>
      <c r="EH99" s="1201">
        <v>1</v>
      </c>
      <c r="EI99" s="1201">
        <v>1</v>
      </c>
      <c r="EK99" s="1331">
        <v>43655</v>
      </c>
      <c r="EL99" s="1332">
        <v>1</v>
      </c>
      <c r="EM99" s="1332">
        <v>101</v>
      </c>
      <c r="EN99" s="1332">
        <v>28</v>
      </c>
      <c r="EO99" s="1332">
        <v>51</v>
      </c>
      <c r="EP99" s="1332">
        <v>3</v>
      </c>
      <c r="EQ99" s="1332">
        <v>19</v>
      </c>
      <c r="ES99" s="1825">
        <v>44026</v>
      </c>
      <c r="ET99" s="1826">
        <v>1</v>
      </c>
      <c r="EU99" s="1826">
        <v>114</v>
      </c>
      <c r="EV99" s="1826">
        <v>52</v>
      </c>
      <c r="EW99" s="1826">
        <v>42</v>
      </c>
      <c r="EX99" s="1826">
        <v>3</v>
      </c>
      <c r="EY99" s="1826">
        <v>17</v>
      </c>
    </row>
    <row r="100" spans="29:155" x14ac:dyDescent="0.25">
      <c r="AC100" s="143">
        <v>37843</v>
      </c>
      <c r="AD100" s="101">
        <v>1</v>
      </c>
      <c r="AE100" s="401">
        <v>23</v>
      </c>
      <c r="AF100" s="401"/>
      <c r="AG100" s="158">
        <v>38189</v>
      </c>
      <c r="AH100" s="159">
        <v>2</v>
      </c>
      <c r="AI100" s="159">
        <f t="shared" si="23"/>
        <v>101</v>
      </c>
      <c r="AJ100" s="159">
        <v>92</v>
      </c>
      <c r="AK100" s="159">
        <v>9</v>
      </c>
      <c r="AL100" s="159"/>
      <c r="AM100" s="348">
        <v>38541</v>
      </c>
      <c r="AN100" s="349">
        <v>1</v>
      </c>
      <c r="AO100" s="349">
        <v>118</v>
      </c>
      <c r="AQ100" s="97">
        <v>38910</v>
      </c>
      <c r="AR100" s="98">
        <v>4</v>
      </c>
      <c r="AS100" s="98">
        <v>30</v>
      </c>
      <c r="AT100" s="98">
        <v>2</v>
      </c>
      <c r="AU100" s="98">
        <v>27</v>
      </c>
      <c r="AV100" s="98">
        <v>1</v>
      </c>
      <c r="AX100" s="316">
        <v>39275</v>
      </c>
      <c r="AY100" s="317">
        <v>4</v>
      </c>
      <c r="AZ100" s="317">
        <v>1</v>
      </c>
      <c r="BA100" s="317" t="s">
        <v>3</v>
      </c>
      <c r="BB100" s="317">
        <v>1</v>
      </c>
      <c r="BC100" s="317">
        <v>0</v>
      </c>
      <c r="BE100" s="316">
        <v>39640</v>
      </c>
      <c r="BF100" s="317">
        <v>2</v>
      </c>
      <c r="BG100" s="317">
        <v>41</v>
      </c>
      <c r="BH100" s="317">
        <v>3</v>
      </c>
      <c r="BI100" s="317">
        <v>35</v>
      </c>
      <c r="BJ100" s="317">
        <v>3</v>
      </c>
      <c r="BL100" s="316">
        <v>40009</v>
      </c>
      <c r="BM100" s="317">
        <v>4</v>
      </c>
      <c r="BN100" s="317">
        <v>0</v>
      </c>
      <c r="BO100" s="317" t="s">
        <v>3</v>
      </c>
      <c r="BP100" s="317">
        <v>0</v>
      </c>
      <c r="BQ100" s="317">
        <v>0</v>
      </c>
      <c r="BR100" s="98"/>
      <c r="BS100" s="316">
        <v>40373</v>
      </c>
      <c r="BT100" s="317">
        <v>4</v>
      </c>
      <c r="BU100" s="317">
        <v>2</v>
      </c>
      <c r="BV100" s="317">
        <v>1</v>
      </c>
      <c r="BW100" s="317">
        <v>1</v>
      </c>
      <c r="BX100" s="317">
        <v>0</v>
      </c>
      <c r="BZ100" s="316">
        <v>40737</v>
      </c>
      <c r="CA100" s="317">
        <v>4</v>
      </c>
      <c r="CB100" s="317">
        <v>4</v>
      </c>
      <c r="CC100" s="317" t="s">
        <v>3</v>
      </c>
      <c r="CD100" s="317">
        <v>4</v>
      </c>
      <c r="CE100" s="317">
        <v>0</v>
      </c>
      <c r="CG100" s="316">
        <v>41101</v>
      </c>
      <c r="CH100" s="317">
        <v>4</v>
      </c>
      <c r="CI100" s="317">
        <v>1</v>
      </c>
      <c r="CJ100" s="317" t="s">
        <v>3</v>
      </c>
      <c r="CK100" s="317">
        <v>1</v>
      </c>
      <c r="CL100" s="317">
        <v>0</v>
      </c>
      <c r="CM100" s="317">
        <v>0</v>
      </c>
      <c r="CO100" s="316">
        <v>41466</v>
      </c>
      <c r="CP100" s="317">
        <v>4</v>
      </c>
      <c r="CQ100" s="317">
        <v>11</v>
      </c>
      <c r="CR100" s="317">
        <v>1</v>
      </c>
      <c r="CS100" s="317">
        <v>4</v>
      </c>
      <c r="CT100" s="317">
        <v>0</v>
      </c>
      <c r="CU100" s="317">
        <v>6</v>
      </c>
      <c r="CW100" s="316">
        <v>41830</v>
      </c>
      <c r="CX100" s="317">
        <v>4</v>
      </c>
      <c r="CY100" s="317">
        <v>3</v>
      </c>
      <c r="CZ100" s="317" t="s">
        <v>3</v>
      </c>
      <c r="DA100" s="317">
        <v>2</v>
      </c>
      <c r="DB100" s="317">
        <v>0</v>
      </c>
      <c r="DC100" s="317">
        <v>1</v>
      </c>
      <c r="DE100" s="316">
        <v>42193</v>
      </c>
      <c r="DF100" s="317">
        <v>1</v>
      </c>
      <c r="DG100" s="317">
        <v>32</v>
      </c>
      <c r="DH100" s="317">
        <v>6</v>
      </c>
      <c r="DI100" s="317">
        <v>20</v>
      </c>
      <c r="DJ100" s="317">
        <v>2</v>
      </c>
      <c r="DK100" s="317">
        <v>4</v>
      </c>
      <c r="DM100" s="316">
        <v>42564</v>
      </c>
      <c r="DN100" s="317">
        <v>4</v>
      </c>
      <c r="DO100" s="317">
        <v>1</v>
      </c>
      <c r="DP100" s="317" t="s">
        <v>3</v>
      </c>
      <c r="DQ100" s="317" t="s">
        <v>3</v>
      </c>
      <c r="DR100" s="317">
        <v>0</v>
      </c>
      <c r="DS100" s="317">
        <v>1</v>
      </c>
      <c r="DU100" s="968">
        <v>42928</v>
      </c>
      <c r="DV100" s="969">
        <v>4</v>
      </c>
      <c r="DW100" s="969">
        <v>1</v>
      </c>
      <c r="DX100" s="969">
        <v>1</v>
      </c>
      <c r="DY100" s="969" t="s">
        <v>3</v>
      </c>
      <c r="DZ100" s="969">
        <v>0</v>
      </c>
      <c r="EA100" s="969">
        <v>0</v>
      </c>
      <c r="EC100" s="1200">
        <v>43292</v>
      </c>
      <c r="ED100" s="1201">
        <v>4</v>
      </c>
      <c r="EE100" s="1201">
        <v>4</v>
      </c>
      <c r="EF100" s="1201">
        <v>3</v>
      </c>
      <c r="EG100" s="1201">
        <v>1</v>
      </c>
      <c r="EH100" s="1201">
        <v>0</v>
      </c>
      <c r="EI100" s="1201">
        <v>0</v>
      </c>
      <c r="EK100" s="1331">
        <v>43656</v>
      </c>
      <c r="EL100" s="1332">
        <v>4</v>
      </c>
      <c r="EM100" s="1332">
        <v>13</v>
      </c>
      <c r="EN100" s="1332">
        <v>4</v>
      </c>
      <c r="EO100" s="1332">
        <v>6</v>
      </c>
      <c r="EP100" s="1332">
        <v>3</v>
      </c>
      <c r="EQ100" s="1332">
        <v>0</v>
      </c>
      <c r="ES100" s="1825">
        <v>44027</v>
      </c>
      <c r="ET100" s="1826">
        <v>4</v>
      </c>
      <c r="EU100" s="1826">
        <v>12</v>
      </c>
      <c r="EV100" s="1826">
        <v>4</v>
      </c>
      <c r="EW100" s="1826">
        <v>4</v>
      </c>
      <c r="EX100" s="1826">
        <v>1</v>
      </c>
      <c r="EY100" s="1826">
        <v>3</v>
      </c>
    </row>
    <row r="101" spans="29:155" x14ac:dyDescent="0.25">
      <c r="AC101" s="143">
        <v>37843</v>
      </c>
      <c r="AD101" s="101">
        <v>2</v>
      </c>
      <c r="AE101" s="401">
        <v>30</v>
      </c>
      <c r="AF101" s="401"/>
      <c r="AG101" s="158">
        <v>38190</v>
      </c>
      <c r="AH101" s="159">
        <v>4</v>
      </c>
      <c r="AI101" s="159">
        <f t="shared" si="23"/>
        <v>2</v>
      </c>
      <c r="AJ101" s="159">
        <v>2</v>
      </c>
      <c r="AK101" s="159"/>
      <c r="AL101" s="159"/>
      <c r="AM101" s="348">
        <v>38542</v>
      </c>
      <c r="AN101" s="349">
        <v>4</v>
      </c>
      <c r="AO101" s="349">
        <v>32</v>
      </c>
      <c r="AQ101" s="97">
        <v>38911</v>
      </c>
      <c r="AR101" s="98">
        <v>3</v>
      </c>
      <c r="AS101" s="98">
        <v>169</v>
      </c>
      <c r="AT101" s="98">
        <v>20</v>
      </c>
      <c r="AU101" s="98">
        <v>149</v>
      </c>
      <c r="AV101" s="98">
        <v>0</v>
      </c>
      <c r="AX101" s="316">
        <v>39276</v>
      </c>
      <c r="AY101" s="317">
        <v>3</v>
      </c>
      <c r="AZ101" s="317">
        <v>20</v>
      </c>
      <c r="BA101" s="317" t="s">
        <v>3</v>
      </c>
      <c r="BB101" s="317">
        <v>19</v>
      </c>
      <c r="BC101" s="317">
        <v>1</v>
      </c>
      <c r="BE101" s="316">
        <v>39640</v>
      </c>
      <c r="BF101" s="317">
        <v>1</v>
      </c>
      <c r="BG101" s="317">
        <v>22</v>
      </c>
      <c r="BH101" s="317">
        <v>3</v>
      </c>
      <c r="BI101" s="317">
        <v>18</v>
      </c>
      <c r="BJ101" s="317">
        <v>1</v>
      </c>
      <c r="BL101" s="316">
        <v>40010</v>
      </c>
      <c r="BM101" s="317">
        <v>3</v>
      </c>
      <c r="BN101" s="317">
        <v>19</v>
      </c>
      <c r="BO101" s="317">
        <v>1</v>
      </c>
      <c r="BP101" s="317">
        <v>18</v>
      </c>
      <c r="BQ101" s="317">
        <v>0</v>
      </c>
      <c r="BR101" s="98"/>
      <c r="BS101" s="316">
        <v>40374</v>
      </c>
      <c r="BT101" s="317">
        <v>3</v>
      </c>
      <c r="BU101" s="317">
        <v>10</v>
      </c>
      <c r="BV101" s="317">
        <v>4</v>
      </c>
      <c r="BW101" s="317">
        <v>6</v>
      </c>
      <c r="BX101" s="317">
        <v>0</v>
      </c>
      <c r="BZ101" s="316">
        <v>40738</v>
      </c>
      <c r="CA101" s="317">
        <v>3</v>
      </c>
      <c r="CB101" s="317">
        <v>4</v>
      </c>
      <c r="CC101" s="317">
        <v>1</v>
      </c>
      <c r="CD101" s="317">
        <v>3</v>
      </c>
      <c r="CE101" s="317">
        <v>0</v>
      </c>
      <c r="CG101" s="316">
        <v>41102</v>
      </c>
      <c r="CH101" s="317">
        <v>3</v>
      </c>
      <c r="CI101" s="317">
        <v>12</v>
      </c>
      <c r="CJ101" s="317">
        <v>2</v>
      </c>
      <c r="CK101" s="317">
        <v>8</v>
      </c>
      <c r="CL101" s="317">
        <v>2</v>
      </c>
      <c r="CM101" s="317">
        <v>0</v>
      </c>
      <c r="CO101" s="316">
        <v>41467</v>
      </c>
      <c r="CP101" s="317">
        <v>3</v>
      </c>
      <c r="CQ101" s="317">
        <v>38</v>
      </c>
      <c r="CR101" s="317">
        <v>2</v>
      </c>
      <c r="CS101" s="317">
        <v>21</v>
      </c>
      <c r="CT101" s="317">
        <v>2</v>
      </c>
      <c r="CU101" s="317">
        <v>13</v>
      </c>
      <c r="CW101" s="316">
        <v>41831</v>
      </c>
      <c r="CX101" s="317">
        <v>3</v>
      </c>
      <c r="CY101" s="317">
        <v>5</v>
      </c>
      <c r="CZ101" s="317" t="s">
        <v>3</v>
      </c>
      <c r="DA101" s="317">
        <v>1</v>
      </c>
      <c r="DB101" s="317">
        <v>1</v>
      </c>
      <c r="DC101" s="317">
        <v>3</v>
      </c>
      <c r="DE101" s="316">
        <v>42194</v>
      </c>
      <c r="DF101" s="317">
        <v>4</v>
      </c>
      <c r="DG101" s="317">
        <v>2</v>
      </c>
      <c r="DH101" s="317">
        <v>1</v>
      </c>
      <c r="DI101" s="317">
        <v>1</v>
      </c>
      <c r="DJ101" s="317">
        <v>0</v>
      </c>
      <c r="DK101" s="317">
        <v>0</v>
      </c>
      <c r="DM101" s="316">
        <v>42565</v>
      </c>
      <c r="DN101" s="317">
        <v>3</v>
      </c>
      <c r="DO101" s="317">
        <v>7</v>
      </c>
      <c r="DP101" s="317">
        <v>4</v>
      </c>
      <c r="DQ101" s="317">
        <v>2</v>
      </c>
      <c r="DR101" s="317">
        <v>1</v>
      </c>
      <c r="DS101" s="317">
        <v>0</v>
      </c>
      <c r="DU101" s="968">
        <v>42929</v>
      </c>
      <c r="DV101" s="969">
        <v>3</v>
      </c>
      <c r="DW101" s="969">
        <v>2</v>
      </c>
      <c r="DX101" s="969">
        <v>2</v>
      </c>
      <c r="DY101" s="969" t="s">
        <v>3</v>
      </c>
      <c r="DZ101" s="969">
        <v>0</v>
      </c>
      <c r="EA101" s="969">
        <v>0</v>
      </c>
      <c r="EC101" s="1200">
        <v>43293</v>
      </c>
      <c r="ED101" s="1201">
        <v>3</v>
      </c>
      <c r="EE101" s="1201">
        <v>12</v>
      </c>
      <c r="EF101" s="1201">
        <v>9</v>
      </c>
      <c r="EG101" s="1201">
        <v>1</v>
      </c>
      <c r="EH101" s="1201">
        <v>1</v>
      </c>
      <c r="EI101" s="1201">
        <v>1</v>
      </c>
      <c r="EK101" s="1331">
        <v>43657</v>
      </c>
      <c r="EL101" s="1332">
        <v>3</v>
      </c>
      <c r="EM101" s="1332">
        <v>54</v>
      </c>
      <c r="EN101" s="1332">
        <v>17</v>
      </c>
      <c r="EO101" s="1332">
        <v>20</v>
      </c>
      <c r="EP101" s="1332">
        <v>4</v>
      </c>
      <c r="EQ101" s="1332">
        <v>13</v>
      </c>
      <c r="ES101" s="1825">
        <v>44028</v>
      </c>
      <c r="ET101" s="1826">
        <v>3</v>
      </c>
      <c r="EU101" s="1826">
        <v>43</v>
      </c>
      <c r="EV101" s="1826">
        <v>20</v>
      </c>
      <c r="EW101" s="1826">
        <v>14</v>
      </c>
      <c r="EX101" s="1826">
        <v>4</v>
      </c>
      <c r="EY101" s="1826">
        <v>5</v>
      </c>
    </row>
    <row r="102" spans="29:155" x14ac:dyDescent="0.25">
      <c r="AC102" s="143">
        <v>37844</v>
      </c>
      <c r="AD102" s="101">
        <v>3</v>
      </c>
      <c r="AE102" s="401">
        <v>7</v>
      </c>
      <c r="AF102" s="401"/>
      <c r="AG102" s="158">
        <v>38191</v>
      </c>
      <c r="AH102" s="159">
        <v>3</v>
      </c>
      <c r="AI102" s="159">
        <f t="shared" si="23"/>
        <v>63</v>
      </c>
      <c r="AJ102" s="159">
        <v>58</v>
      </c>
      <c r="AK102" s="159">
        <v>5</v>
      </c>
      <c r="AL102" s="159"/>
      <c r="AM102" s="348">
        <v>38543</v>
      </c>
      <c r="AN102" s="349">
        <v>3</v>
      </c>
      <c r="AO102" s="349">
        <v>166</v>
      </c>
      <c r="AQ102" s="97">
        <v>38912</v>
      </c>
      <c r="AR102" s="98">
        <v>2</v>
      </c>
      <c r="AS102" s="98">
        <v>277</v>
      </c>
      <c r="AT102" s="98">
        <v>28</v>
      </c>
      <c r="AU102" s="98">
        <v>248</v>
      </c>
      <c r="AV102" s="98">
        <v>1</v>
      </c>
      <c r="AX102" s="316">
        <v>39277</v>
      </c>
      <c r="AY102" s="317">
        <v>2</v>
      </c>
      <c r="AZ102" s="317">
        <v>77</v>
      </c>
      <c r="BA102" s="317">
        <v>6</v>
      </c>
      <c r="BB102" s="317">
        <v>67</v>
      </c>
      <c r="BC102" s="317">
        <v>4</v>
      </c>
      <c r="BE102" s="316">
        <v>39641</v>
      </c>
      <c r="BF102" s="317">
        <v>4</v>
      </c>
      <c r="BG102" s="317">
        <v>0</v>
      </c>
      <c r="BH102" s="317" t="s">
        <v>3</v>
      </c>
      <c r="BI102" s="317">
        <v>0</v>
      </c>
      <c r="BJ102" s="317">
        <v>0</v>
      </c>
      <c r="BL102" s="316">
        <v>40011</v>
      </c>
      <c r="BM102" s="317">
        <v>2</v>
      </c>
      <c r="BN102" s="317">
        <v>27</v>
      </c>
      <c r="BO102" s="317">
        <v>1</v>
      </c>
      <c r="BP102" s="317">
        <v>26</v>
      </c>
      <c r="BQ102" s="317">
        <v>0</v>
      </c>
      <c r="BR102" s="98"/>
      <c r="BS102" s="316">
        <v>40375</v>
      </c>
      <c r="BT102" s="317">
        <v>2</v>
      </c>
      <c r="BU102" s="317">
        <v>13</v>
      </c>
      <c r="BV102" s="317">
        <v>4</v>
      </c>
      <c r="BW102" s="317">
        <v>9</v>
      </c>
      <c r="BX102" s="317">
        <v>0</v>
      </c>
      <c r="BZ102" s="316">
        <v>40739</v>
      </c>
      <c r="CA102" s="317">
        <v>2</v>
      </c>
      <c r="CB102" s="317">
        <v>20</v>
      </c>
      <c r="CC102" s="317">
        <v>1</v>
      </c>
      <c r="CD102" s="317">
        <v>19</v>
      </c>
      <c r="CE102" s="317">
        <v>0</v>
      </c>
      <c r="CG102" s="316">
        <v>41103</v>
      </c>
      <c r="CH102" s="317">
        <v>2</v>
      </c>
      <c r="CI102" s="317">
        <v>33</v>
      </c>
      <c r="CJ102" s="317">
        <v>14</v>
      </c>
      <c r="CK102" s="317">
        <v>12</v>
      </c>
      <c r="CL102" s="317">
        <v>3</v>
      </c>
      <c r="CM102" s="317">
        <v>4</v>
      </c>
      <c r="CO102" s="316">
        <v>41468</v>
      </c>
      <c r="CP102" s="317">
        <v>2</v>
      </c>
      <c r="CQ102" s="317">
        <v>73</v>
      </c>
      <c r="CR102" s="317">
        <v>2</v>
      </c>
      <c r="CS102" s="317">
        <v>57</v>
      </c>
      <c r="CT102" s="317">
        <v>0</v>
      </c>
      <c r="CU102" s="317">
        <v>14</v>
      </c>
      <c r="CW102" s="316">
        <v>41831</v>
      </c>
      <c r="CX102" s="317">
        <v>2</v>
      </c>
      <c r="CY102" s="317">
        <v>16</v>
      </c>
      <c r="CZ102" s="317">
        <v>2</v>
      </c>
      <c r="DA102" s="317">
        <v>8</v>
      </c>
      <c r="DB102" s="317">
        <v>0</v>
      </c>
      <c r="DC102" s="317">
        <v>6</v>
      </c>
      <c r="DE102" s="316">
        <v>42195</v>
      </c>
      <c r="DF102" s="317">
        <v>3</v>
      </c>
      <c r="DG102" s="317">
        <v>10</v>
      </c>
      <c r="DH102" s="317">
        <v>6</v>
      </c>
      <c r="DI102" s="317">
        <v>2</v>
      </c>
      <c r="DJ102" s="317">
        <v>0</v>
      </c>
      <c r="DK102" s="317">
        <v>2</v>
      </c>
      <c r="DM102" s="316">
        <v>42566</v>
      </c>
      <c r="DN102" s="317">
        <v>2</v>
      </c>
      <c r="DO102" s="317">
        <v>4</v>
      </c>
      <c r="DP102" s="317">
        <v>1</v>
      </c>
      <c r="DQ102" s="317">
        <v>3</v>
      </c>
      <c r="DR102" s="317">
        <v>0</v>
      </c>
      <c r="DS102" s="317">
        <v>0</v>
      </c>
      <c r="DU102" s="968">
        <v>42930</v>
      </c>
      <c r="DV102" s="969">
        <v>2</v>
      </c>
      <c r="DW102" s="969">
        <v>0</v>
      </c>
      <c r="DX102" s="969" t="s">
        <v>3</v>
      </c>
      <c r="DY102" s="969" t="s">
        <v>3</v>
      </c>
      <c r="DZ102" s="969">
        <v>0</v>
      </c>
      <c r="EA102" s="969">
        <v>0</v>
      </c>
      <c r="EC102" s="1200">
        <v>43294</v>
      </c>
      <c r="ED102" s="1201">
        <v>2</v>
      </c>
      <c r="EE102" s="1201">
        <v>26</v>
      </c>
      <c r="EF102" s="1201">
        <v>24</v>
      </c>
      <c r="EG102" s="1201">
        <v>2</v>
      </c>
      <c r="EH102" s="1201">
        <v>0</v>
      </c>
      <c r="EI102" s="1201">
        <v>0</v>
      </c>
      <c r="EK102" s="1331">
        <v>43658</v>
      </c>
      <c r="EL102" s="1332">
        <v>2</v>
      </c>
      <c r="EM102" s="1332">
        <v>77</v>
      </c>
      <c r="EN102" s="1332">
        <v>27</v>
      </c>
      <c r="EO102" s="1332">
        <v>34</v>
      </c>
      <c r="EP102" s="1332">
        <v>3</v>
      </c>
      <c r="EQ102" s="1332">
        <v>13</v>
      </c>
      <c r="ES102" s="1825">
        <v>44029</v>
      </c>
      <c r="ET102" s="1826">
        <v>2</v>
      </c>
      <c r="EU102" s="1826">
        <v>101</v>
      </c>
      <c r="EV102" s="1826">
        <v>47</v>
      </c>
      <c r="EW102" s="1826">
        <v>44</v>
      </c>
      <c r="EX102" s="1826">
        <v>3</v>
      </c>
      <c r="EY102" s="1826">
        <v>7</v>
      </c>
    </row>
    <row r="103" spans="29:155" x14ac:dyDescent="0.25">
      <c r="AC103" s="143">
        <v>37846</v>
      </c>
      <c r="AD103" s="101">
        <v>1</v>
      </c>
      <c r="AE103" s="401">
        <v>16</v>
      </c>
      <c r="AF103" s="401"/>
      <c r="AG103" s="158">
        <v>38192</v>
      </c>
      <c r="AH103" s="159">
        <v>1</v>
      </c>
      <c r="AI103" s="159">
        <f t="shared" si="23"/>
        <v>38</v>
      </c>
      <c r="AJ103" s="159">
        <v>35</v>
      </c>
      <c r="AK103" s="159">
        <v>3</v>
      </c>
      <c r="AL103" s="159"/>
      <c r="AM103" s="348">
        <v>38544</v>
      </c>
      <c r="AN103" s="349">
        <v>2</v>
      </c>
      <c r="AO103" s="349">
        <v>270</v>
      </c>
      <c r="AQ103" s="97">
        <v>38912</v>
      </c>
      <c r="AR103" s="98">
        <v>1</v>
      </c>
      <c r="AS103" s="98">
        <v>139</v>
      </c>
      <c r="AT103" s="98">
        <v>16</v>
      </c>
      <c r="AU103" s="98">
        <v>121</v>
      </c>
      <c r="AV103" s="98">
        <v>2</v>
      </c>
      <c r="AX103" s="316">
        <v>39277</v>
      </c>
      <c r="AY103" s="317">
        <v>1</v>
      </c>
      <c r="AZ103" s="317">
        <v>31</v>
      </c>
      <c r="BA103" s="317">
        <v>3</v>
      </c>
      <c r="BB103" s="317">
        <v>28</v>
      </c>
      <c r="BC103" s="317">
        <v>0</v>
      </c>
      <c r="BE103" s="316">
        <v>39642</v>
      </c>
      <c r="BF103" s="317">
        <v>3</v>
      </c>
      <c r="BG103" s="317">
        <v>16</v>
      </c>
      <c r="BH103" s="317">
        <v>2</v>
      </c>
      <c r="BI103" s="317">
        <v>13</v>
      </c>
      <c r="BJ103" s="317">
        <v>1</v>
      </c>
      <c r="BL103" s="316">
        <v>40011</v>
      </c>
      <c r="BM103" s="317">
        <v>1</v>
      </c>
      <c r="BN103" s="317">
        <v>12</v>
      </c>
      <c r="BO103" s="317" t="s">
        <v>3</v>
      </c>
      <c r="BP103" s="317">
        <v>12</v>
      </c>
      <c r="BQ103" s="317">
        <v>0</v>
      </c>
      <c r="BR103" s="98"/>
      <c r="BS103" s="316">
        <v>40375</v>
      </c>
      <c r="BT103" s="317">
        <v>1</v>
      </c>
      <c r="BU103" s="317">
        <v>24</v>
      </c>
      <c r="BV103" s="317">
        <v>3</v>
      </c>
      <c r="BW103" s="317">
        <v>21</v>
      </c>
      <c r="BX103" s="317">
        <v>0</v>
      </c>
      <c r="BZ103" s="316">
        <v>40739</v>
      </c>
      <c r="CA103" s="317">
        <v>1</v>
      </c>
      <c r="CB103" s="317">
        <v>7</v>
      </c>
      <c r="CC103" s="317" t="s">
        <v>3</v>
      </c>
      <c r="CD103" s="317">
        <v>6</v>
      </c>
      <c r="CE103" s="317">
        <v>1</v>
      </c>
      <c r="CG103" s="316">
        <v>41103</v>
      </c>
      <c r="CH103" s="317">
        <v>1</v>
      </c>
      <c r="CI103" s="317">
        <v>45</v>
      </c>
      <c r="CJ103" s="317">
        <v>8</v>
      </c>
      <c r="CK103" s="317">
        <v>34</v>
      </c>
      <c r="CL103" s="317">
        <v>0</v>
      </c>
      <c r="CM103" s="317">
        <v>3</v>
      </c>
      <c r="CO103" s="316">
        <v>41468</v>
      </c>
      <c r="CP103" s="317">
        <v>1</v>
      </c>
      <c r="CQ103" s="317">
        <v>139</v>
      </c>
      <c r="CR103" s="317">
        <v>4</v>
      </c>
      <c r="CS103" s="317">
        <v>101</v>
      </c>
      <c r="CT103" s="317">
        <v>2</v>
      </c>
      <c r="CU103" s="317">
        <v>32</v>
      </c>
      <c r="CW103" s="316">
        <v>41832</v>
      </c>
      <c r="CX103" s="317">
        <v>2</v>
      </c>
      <c r="CY103" s="317">
        <v>14</v>
      </c>
      <c r="CZ103" s="317">
        <v>3</v>
      </c>
      <c r="DA103" s="317">
        <v>8</v>
      </c>
      <c r="DB103" s="317">
        <v>1</v>
      </c>
      <c r="DC103" s="317">
        <v>2</v>
      </c>
      <c r="DE103" s="316">
        <v>42196</v>
      </c>
      <c r="DF103" s="317">
        <v>2</v>
      </c>
      <c r="DG103" s="317">
        <v>12</v>
      </c>
      <c r="DH103" s="317">
        <v>2</v>
      </c>
      <c r="DI103" s="317">
        <v>7</v>
      </c>
      <c r="DJ103" s="317">
        <v>0</v>
      </c>
      <c r="DK103" s="317">
        <v>3</v>
      </c>
      <c r="DM103" s="316">
        <v>42566</v>
      </c>
      <c r="DN103" s="317">
        <v>1</v>
      </c>
      <c r="DO103" s="317">
        <v>1</v>
      </c>
      <c r="DP103" s="317" t="s">
        <v>3</v>
      </c>
      <c r="DQ103" s="317">
        <v>1</v>
      </c>
      <c r="DR103" s="317">
        <v>0</v>
      </c>
      <c r="DS103" s="317">
        <v>0</v>
      </c>
      <c r="DU103" s="968">
        <v>42930</v>
      </c>
      <c r="DV103" s="969">
        <v>1</v>
      </c>
      <c r="DW103" s="969">
        <v>0</v>
      </c>
      <c r="DX103" s="969" t="s">
        <v>3</v>
      </c>
      <c r="DY103" s="969" t="s">
        <v>3</v>
      </c>
      <c r="DZ103" s="969">
        <v>0</v>
      </c>
      <c r="EA103" s="969">
        <v>0</v>
      </c>
      <c r="EC103" s="1200">
        <v>43294</v>
      </c>
      <c r="ED103" s="1201">
        <v>1</v>
      </c>
      <c r="EE103" s="1201">
        <v>14</v>
      </c>
      <c r="EF103" s="1201">
        <v>11</v>
      </c>
      <c r="EG103" s="1201">
        <v>3</v>
      </c>
      <c r="EH103" s="1201">
        <v>0</v>
      </c>
      <c r="EI103" s="1201">
        <v>0</v>
      </c>
      <c r="EK103" s="1331">
        <v>43658</v>
      </c>
      <c r="EL103" s="1332">
        <v>1</v>
      </c>
      <c r="EM103" s="1332">
        <v>73</v>
      </c>
      <c r="EN103" s="1332">
        <v>17</v>
      </c>
      <c r="EO103" s="1332">
        <v>45</v>
      </c>
      <c r="EP103" s="1332">
        <v>1</v>
      </c>
      <c r="EQ103" s="1332">
        <v>10</v>
      </c>
      <c r="ES103" s="1825">
        <v>44029</v>
      </c>
      <c r="ET103" s="1826">
        <v>1</v>
      </c>
      <c r="EU103" s="1826">
        <v>108</v>
      </c>
      <c r="EV103" s="1826">
        <v>51</v>
      </c>
      <c r="EW103" s="1826">
        <v>35</v>
      </c>
      <c r="EX103" s="1826">
        <v>8</v>
      </c>
      <c r="EY103" s="1826">
        <v>14</v>
      </c>
    </row>
    <row r="104" spans="29:155" x14ac:dyDescent="0.25">
      <c r="AC104" s="143">
        <v>37846</v>
      </c>
      <c r="AD104" s="101">
        <v>2</v>
      </c>
      <c r="AE104" s="401">
        <v>21</v>
      </c>
      <c r="AF104" s="401"/>
      <c r="AG104" s="158">
        <v>38192</v>
      </c>
      <c r="AH104" s="159">
        <v>2</v>
      </c>
      <c r="AI104" s="159">
        <f t="shared" si="23"/>
        <v>78</v>
      </c>
      <c r="AJ104" s="159">
        <v>70</v>
      </c>
      <c r="AK104" s="159">
        <v>8</v>
      </c>
      <c r="AL104" s="159"/>
      <c r="AM104" s="348">
        <v>38544</v>
      </c>
      <c r="AN104" s="349">
        <v>1</v>
      </c>
      <c r="AO104" s="349">
        <v>98</v>
      </c>
      <c r="AQ104" s="97">
        <v>38913</v>
      </c>
      <c r="AR104" s="98">
        <v>4</v>
      </c>
      <c r="AS104" s="98">
        <v>35</v>
      </c>
      <c r="AT104" s="98">
        <v>6</v>
      </c>
      <c r="AU104" s="98">
        <v>26</v>
      </c>
      <c r="AV104" s="98">
        <v>3</v>
      </c>
      <c r="AX104" s="316">
        <v>39278</v>
      </c>
      <c r="AY104" s="317">
        <v>4</v>
      </c>
      <c r="AZ104" s="317">
        <v>3</v>
      </c>
      <c r="BA104" s="317" t="s">
        <v>3</v>
      </c>
      <c r="BB104" s="317">
        <v>3</v>
      </c>
      <c r="BC104" s="317">
        <v>0</v>
      </c>
      <c r="BE104" s="316">
        <v>39643</v>
      </c>
      <c r="BF104" s="317">
        <v>2</v>
      </c>
      <c r="BG104" s="317">
        <v>44</v>
      </c>
      <c r="BH104" s="317">
        <v>2</v>
      </c>
      <c r="BI104" s="317">
        <v>40</v>
      </c>
      <c r="BJ104" s="317">
        <v>2</v>
      </c>
      <c r="BL104" s="316">
        <v>40012</v>
      </c>
      <c r="BM104" s="317">
        <v>4</v>
      </c>
      <c r="BN104" s="317">
        <v>1</v>
      </c>
      <c r="BO104" s="317" t="s">
        <v>3</v>
      </c>
      <c r="BP104" s="317">
        <v>0</v>
      </c>
      <c r="BQ104" s="317">
        <v>1</v>
      </c>
      <c r="BR104" s="98"/>
      <c r="BS104" s="316">
        <v>40376</v>
      </c>
      <c r="BT104" s="317">
        <v>4</v>
      </c>
      <c r="BU104" s="317">
        <v>0</v>
      </c>
      <c r="BV104" s="317" t="s">
        <v>3</v>
      </c>
      <c r="BW104" s="317">
        <v>0</v>
      </c>
      <c r="BX104" s="317">
        <v>0</v>
      </c>
      <c r="BZ104" s="316">
        <v>40740</v>
      </c>
      <c r="CA104" s="317">
        <v>4</v>
      </c>
      <c r="CB104" s="317">
        <v>3</v>
      </c>
      <c r="CC104" s="317">
        <v>1</v>
      </c>
      <c r="CD104" s="317">
        <v>2</v>
      </c>
      <c r="CE104" s="317">
        <v>0</v>
      </c>
      <c r="CG104" s="316">
        <v>41104</v>
      </c>
      <c r="CH104" s="317">
        <v>4</v>
      </c>
      <c r="CI104" s="317">
        <v>3</v>
      </c>
      <c r="CJ104" s="317">
        <v>1</v>
      </c>
      <c r="CK104" s="317">
        <v>1</v>
      </c>
      <c r="CL104" s="317">
        <v>0</v>
      </c>
      <c r="CM104" s="317">
        <v>1</v>
      </c>
      <c r="CO104" s="316">
        <v>41469</v>
      </c>
      <c r="CP104" s="317">
        <v>4</v>
      </c>
      <c r="CQ104" s="317">
        <v>17</v>
      </c>
      <c r="CR104" s="317" t="s">
        <v>3</v>
      </c>
      <c r="CS104" s="317">
        <v>5</v>
      </c>
      <c r="CT104" s="317">
        <v>3</v>
      </c>
      <c r="CU104" s="317">
        <v>9</v>
      </c>
      <c r="CW104" s="316">
        <v>41832</v>
      </c>
      <c r="CX104" s="317">
        <v>1</v>
      </c>
      <c r="CY104" s="317">
        <v>41</v>
      </c>
      <c r="CZ104" s="317">
        <v>7</v>
      </c>
      <c r="DA104" s="317">
        <v>23</v>
      </c>
      <c r="DB104" s="317">
        <v>1</v>
      </c>
      <c r="DC104" s="317">
        <v>10</v>
      </c>
      <c r="DE104" s="316">
        <v>42196</v>
      </c>
      <c r="DF104" s="317">
        <v>1</v>
      </c>
      <c r="DG104" s="317">
        <v>38</v>
      </c>
      <c r="DH104" s="317">
        <v>2</v>
      </c>
      <c r="DI104" s="317">
        <v>30</v>
      </c>
      <c r="DJ104" s="317">
        <v>2</v>
      </c>
      <c r="DK104" s="317">
        <v>4</v>
      </c>
      <c r="DM104" s="316">
        <v>42567</v>
      </c>
      <c r="DN104" s="317">
        <v>4</v>
      </c>
      <c r="DO104" s="317">
        <v>3</v>
      </c>
      <c r="DP104" s="317">
        <v>2</v>
      </c>
      <c r="DQ104" s="317">
        <v>1</v>
      </c>
      <c r="DR104" s="317">
        <v>0</v>
      </c>
      <c r="DS104" s="317">
        <v>0</v>
      </c>
      <c r="DU104" s="968">
        <v>42931</v>
      </c>
      <c r="DV104" s="969">
        <v>4</v>
      </c>
      <c r="DW104" s="969">
        <v>0</v>
      </c>
      <c r="DX104" s="969" t="s">
        <v>3</v>
      </c>
      <c r="DY104" s="969" t="s">
        <v>3</v>
      </c>
      <c r="DZ104" s="969">
        <v>0</v>
      </c>
      <c r="EA104" s="969">
        <v>0</v>
      </c>
      <c r="EC104" s="1200">
        <v>43295</v>
      </c>
      <c r="ED104" s="1201">
        <v>4</v>
      </c>
      <c r="EE104" s="1201">
        <v>2</v>
      </c>
      <c r="EF104" s="1201" t="s">
        <v>3</v>
      </c>
      <c r="EG104" s="1201">
        <v>2</v>
      </c>
      <c r="EH104" s="1201">
        <v>0</v>
      </c>
      <c r="EI104" s="1201">
        <v>0</v>
      </c>
      <c r="EK104" s="1331">
        <v>43659</v>
      </c>
      <c r="EL104" s="1332">
        <v>4</v>
      </c>
      <c r="EM104" s="1332">
        <v>11</v>
      </c>
      <c r="EN104" s="1332">
        <v>4</v>
      </c>
      <c r="EO104" s="1332">
        <v>5</v>
      </c>
      <c r="EP104" s="1332">
        <v>1</v>
      </c>
      <c r="EQ104" s="1332">
        <v>1</v>
      </c>
      <c r="ES104" s="1825">
        <v>44030</v>
      </c>
      <c r="ET104" s="1826">
        <v>4</v>
      </c>
      <c r="EU104" s="1826">
        <v>15</v>
      </c>
      <c r="EV104" s="1826">
        <v>5</v>
      </c>
      <c r="EW104" s="1826">
        <v>6</v>
      </c>
      <c r="EX104" s="1826">
        <v>1</v>
      </c>
      <c r="EY104" s="1826">
        <v>3</v>
      </c>
    </row>
    <row r="105" spans="29:155" x14ac:dyDescent="0.25">
      <c r="AC105" s="143">
        <v>37847</v>
      </c>
      <c r="AD105" s="101">
        <v>3</v>
      </c>
      <c r="AE105" s="401">
        <v>4</v>
      </c>
      <c r="AF105" s="401"/>
      <c r="AG105" s="158">
        <v>38193</v>
      </c>
      <c r="AH105" s="159">
        <v>4</v>
      </c>
      <c r="AI105" s="159">
        <f t="shared" si="23"/>
        <v>9</v>
      </c>
      <c r="AJ105" s="159">
        <v>7</v>
      </c>
      <c r="AK105" s="159">
        <v>2</v>
      </c>
      <c r="AL105" s="159"/>
      <c r="AM105" s="348">
        <v>38545</v>
      </c>
      <c r="AN105" s="349">
        <v>4</v>
      </c>
      <c r="AO105" s="349">
        <v>30</v>
      </c>
      <c r="AQ105" s="97">
        <v>38914</v>
      </c>
      <c r="AR105" s="98">
        <v>3</v>
      </c>
      <c r="AS105" s="98">
        <v>112</v>
      </c>
      <c r="AT105" s="98">
        <v>14</v>
      </c>
      <c r="AU105" s="98">
        <v>97</v>
      </c>
      <c r="AV105" s="98">
        <v>1</v>
      </c>
      <c r="AX105" s="316">
        <v>39279</v>
      </c>
      <c r="AY105" s="317">
        <v>3</v>
      </c>
      <c r="AZ105" s="317">
        <v>24</v>
      </c>
      <c r="BA105" s="317">
        <v>1</v>
      </c>
      <c r="BB105" s="317">
        <v>23</v>
      </c>
      <c r="BC105" s="317">
        <v>0</v>
      </c>
      <c r="BE105" s="316">
        <v>39643</v>
      </c>
      <c r="BF105" s="317">
        <v>1</v>
      </c>
      <c r="BG105" s="317">
        <v>26</v>
      </c>
      <c r="BH105" s="317">
        <v>2</v>
      </c>
      <c r="BI105" s="317">
        <v>24</v>
      </c>
      <c r="BJ105" s="317">
        <v>0</v>
      </c>
      <c r="BL105" s="316">
        <v>40013</v>
      </c>
      <c r="BM105" s="317">
        <v>3</v>
      </c>
      <c r="BN105" s="317">
        <v>24</v>
      </c>
      <c r="BO105" s="317">
        <v>1</v>
      </c>
      <c r="BP105" s="317">
        <v>21</v>
      </c>
      <c r="BQ105" s="317">
        <v>2</v>
      </c>
      <c r="BR105" s="98"/>
      <c r="BS105" s="316">
        <v>40377</v>
      </c>
      <c r="BT105" s="317">
        <v>3</v>
      </c>
      <c r="BU105" s="317">
        <v>9</v>
      </c>
      <c r="BV105" s="317">
        <v>2</v>
      </c>
      <c r="BW105" s="317">
        <v>5</v>
      </c>
      <c r="BX105" s="317">
        <v>2</v>
      </c>
      <c r="BZ105" s="316">
        <v>40741</v>
      </c>
      <c r="CA105" s="317">
        <v>3</v>
      </c>
      <c r="CB105" s="317">
        <v>1</v>
      </c>
      <c r="CC105" s="317" t="s">
        <v>3</v>
      </c>
      <c r="CD105" s="317">
        <v>1</v>
      </c>
      <c r="CE105" s="317">
        <v>0</v>
      </c>
      <c r="CG105" s="316">
        <v>41105</v>
      </c>
      <c r="CH105" s="317">
        <v>3</v>
      </c>
      <c r="CI105" s="317">
        <v>8</v>
      </c>
      <c r="CJ105" s="317">
        <v>4</v>
      </c>
      <c r="CK105" s="317">
        <v>2</v>
      </c>
      <c r="CL105" s="317">
        <v>2</v>
      </c>
      <c r="CM105" s="317">
        <v>0</v>
      </c>
      <c r="CO105" s="316">
        <v>41470</v>
      </c>
      <c r="CP105" s="317">
        <v>3</v>
      </c>
      <c r="CQ105" s="317">
        <v>32</v>
      </c>
      <c r="CR105" s="317">
        <v>2</v>
      </c>
      <c r="CS105" s="317">
        <v>18</v>
      </c>
      <c r="CT105" s="317">
        <v>1</v>
      </c>
      <c r="CU105" s="317">
        <v>11</v>
      </c>
      <c r="CW105" s="316">
        <v>41833</v>
      </c>
      <c r="CX105" s="317">
        <v>4</v>
      </c>
      <c r="CY105" s="317">
        <v>2</v>
      </c>
      <c r="CZ105" s="317">
        <v>1</v>
      </c>
      <c r="DA105" s="317">
        <v>1</v>
      </c>
      <c r="DB105" s="317">
        <v>0</v>
      </c>
      <c r="DC105" s="317">
        <v>0</v>
      </c>
      <c r="DE105" s="316">
        <v>42197</v>
      </c>
      <c r="DF105" s="317">
        <v>4</v>
      </c>
      <c r="DG105" s="317">
        <v>6</v>
      </c>
      <c r="DH105" s="317">
        <v>2</v>
      </c>
      <c r="DI105" s="317">
        <v>1</v>
      </c>
      <c r="DJ105" s="317">
        <v>1</v>
      </c>
      <c r="DK105" s="317">
        <v>2</v>
      </c>
      <c r="DM105" s="316">
        <v>42568</v>
      </c>
      <c r="DN105" s="317">
        <v>3</v>
      </c>
      <c r="DO105" s="317">
        <v>5</v>
      </c>
      <c r="DP105" s="317">
        <v>4</v>
      </c>
      <c r="DQ105" s="317">
        <v>1</v>
      </c>
      <c r="DR105" s="317">
        <v>0</v>
      </c>
      <c r="DS105" s="317">
        <v>0</v>
      </c>
      <c r="DU105" s="968">
        <v>42932</v>
      </c>
      <c r="DV105" s="969">
        <v>3</v>
      </c>
      <c r="DW105" s="969">
        <v>1</v>
      </c>
      <c r="DX105" s="969">
        <v>1</v>
      </c>
      <c r="DY105" s="969" t="s">
        <v>3</v>
      </c>
      <c r="DZ105" s="969">
        <v>0</v>
      </c>
      <c r="EA105" s="969">
        <v>0</v>
      </c>
      <c r="EC105" s="1200">
        <v>43296</v>
      </c>
      <c r="ED105" s="1201">
        <v>3</v>
      </c>
      <c r="EE105" s="1201">
        <v>8</v>
      </c>
      <c r="EF105" s="1201">
        <v>8</v>
      </c>
      <c r="EG105" s="1201" t="s">
        <v>3</v>
      </c>
      <c r="EH105" s="1201">
        <v>0</v>
      </c>
      <c r="EI105" s="1201">
        <v>0</v>
      </c>
      <c r="EK105" s="1331">
        <v>43660</v>
      </c>
      <c r="EL105" s="1332">
        <v>3</v>
      </c>
      <c r="EM105" s="1332">
        <v>40</v>
      </c>
      <c r="EN105" s="1332">
        <v>14</v>
      </c>
      <c r="EO105" s="1332">
        <v>18</v>
      </c>
      <c r="EP105" s="1332">
        <v>6</v>
      </c>
      <c r="EQ105" s="1332">
        <v>2</v>
      </c>
      <c r="ES105" s="1825">
        <v>44031</v>
      </c>
      <c r="ET105" s="1826">
        <v>3</v>
      </c>
      <c r="EU105" s="1826">
        <v>67</v>
      </c>
      <c r="EV105" s="1826">
        <v>29</v>
      </c>
      <c r="EW105" s="1826">
        <v>24</v>
      </c>
      <c r="EX105" s="1826">
        <v>1</v>
      </c>
      <c r="EY105" s="1826">
        <v>13</v>
      </c>
    </row>
    <row r="106" spans="29:155" x14ac:dyDescent="0.25">
      <c r="AC106" s="143">
        <v>37849</v>
      </c>
      <c r="AD106" s="101">
        <v>1</v>
      </c>
      <c r="AE106" s="401">
        <v>24</v>
      </c>
      <c r="AF106" s="401"/>
      <c r="AG106" s="158">
        <v>38194</v>
      </c>
      <c r="AH106" s="159">
        <v>3</v>
      </c>
      <c r="AI106" s="159">
        <f t="shared" si="23"/>
        <v>50</v>
      </c>
      <c r="AJ106" s="159">
        <v>48</v>
      </c>
      <c r="AK106" s="159">
        <v>2</v>
      </c>
      <c r="AL106" s="159"/>
      <c r="AM106" s="348">
        <v>38546</v>
      </c>
      <c r="AN106" s="349">
        <v>3</v>
      </c>
      <c r="AO106" s="349">
        <v>125</v>
      </c>
      <c r="AQ106" s="97">
        <v>38915</v>
      </c>
      <c r="AR106" s="98">
        <v>2</v>
      </c>
      <c r="AS106" s="98">
        <v>213</v>
      </c>
      <c r="AT106" s="98">
        <v>25</v>
      </c>
      <c r="AU106" s="98">
        <v>187</v>
      </c>
      <c r="AV106" s="98">
        <v>1</v>
      </c>
      <c r="AX106" s="316">
        <v>39280</v>
      </c>
      <c r="AY106" s="317">
        <v>2</v>
      </c>
      <c r="AZ106" s="317">
        <v>67</v>
      </c>
      <c r="BA106" s="317">
        <v>4</v>
      </c>
      <c r="BB106" s="317">
        <v>62</v>
      </c>
      <c r="BC106" s="317">
        <v>1</v>
      </c>
      <c r="BE106" s="316">
        <v>39644</v>
      </c>
      <c r="BF106" s="317">
        <v>4</v>
      </c>
      <c r="BG106" s="317">
        <v>0</v>
      </c>
      <c r="BH106" s="317" t="s">
        <v>3</v>
      </c>
      <c r="BI106" s="317">
        <v>0</v>
      </c>
      <c r="BJ106" s="317">
        <v>0</v>
      </c>
      <c r="BL106" s="316">
        <v>40014</v>
      </c>
      <c r="BM106" s="317">
        <v>2</v>
      </c>
      <c r="BN106" s="317">
        <v>42</v>
      </c>
      <c r="BO106" s="317">
        <v>3</v>
      </c>
      <c r="BP106" s="317">
        <v>32</v>
      </c>
      <c r="BQ106" s="317">
        <v>7</v>
      </c>
      <c r="BR106" s="98"/>
      <c r="BS106" s="316">
        <v>40378</v>
      </c>
      <c r="BT106" s="317">
        <v>2</v>
      </c>
      <c r="BU106" s="317">
        <v>13</v>
      </c>
      <c r="BV106" s="317">
        <v>1</v>
      </c>
      <c r="BW106" s="317">
        <v>11</v>
      </c>
      <c r="BX106" s="317">
        <v>1</v>
      </c>
      <c r="BZ106" s="316">
        <v>40742</v>
      </c>
      <c r="CA106" s="317">
        <v>2</v>
      </c>
      <c r="CB106" s="317">
        <v>10</v>
      </c>
      <c r="CC106" s="317">
        <v>2</v>
      </c>
      <c r="CD106" s="317">
        <v>8</v>
      </c>
      <c r="CE106" s="317">
        <v>0</v>
      </c>
      <c r="CG106" s="316">
        <v>41106</v>
      </c>
      <c r="CH106" s="317">
        <v>2</v>
      </c>
      <c r="CI106" s="317">
        <v>32</v>
      </c>
      <c r="CJ106" s="317">
        <v>9</v>
      </c>
      <c r="CK106" s="317">
        <v>19</v>
      </c>
      <c r="CL106" s="317">
        <v>0</v>
      </c>
      <c r="CM106" s="317">
        <v>4</v>
      </c>
      <c r="CO106" s="316">
        <v>41471</v>
      </c>
      <c r="CP106" s="317">
        <v>2</v>
      </c>
      <c r="CQ106" s="317">
        <v>46</v>
      </c>
      <c r="CR106" s="317">
        <v>5</v>
      </c>
      <c r="CS106" s="317">
        <v>24</v>
      </c>
      <c r="CT106" s="317">
        <v>0</v>
      </c>
      <c r="CU106" s="317">
        <v>17</v>
      </c>
      <c r="CW106" s="316">
        <v>41834</v>
      </c>
      <c r="CX106" s="317">
        <v>3</v>
      </c>
      <c r="CY106" s="317">
        <v>14</v>
      </c>
      <c r="CZ106" s="317">
        <v>4</v>
      </c>
      <c r="DA106" s="317">
        <v>5</v>
      </c>
      <c r="DB106" s="317">
        <v>0</v>
      </c>
      <c r="DC106" s="317">
        <v>5</v>
      </c>
      <c r="DE106" s="316">
        <v>42198</v>
      </c>
      <c r="DF106" s="317">
        <v>3</v>
      </c>
      <c r="DG106" s="317">
        <v>22</v>
      </c>
      <c r="DH106" s="317">
        <v>7</v>
      </c>
      <c r="DI106" s="317">
        <v>6</v>
      </c>
      <c r="DJ106" s="317">
        <v>3</v>
      </c>
      <c r="DK106" s="317">
        <v>6</v>
      </c>
      <c r="DM106" s="316">
        <v>42569</v>
      </c>
      <c r="DN106" s="317">
        <v>2</v>
      </c>
      <c r="DO106" s="317">
        <v>10</v>
      </c>
      <c r="DP106" s="317">
        <v>1</v>
      </c>
      <c r="DQ106" s="317">
        <v>7</v>
      </c>
      <c r="DR106" s="317">
        <v>0</v>
      </c>
      <c r="DS106" s="317">
        <v>2</v>
      </c>
      <c r="DU106" s="968">
        <v>42933</v>
      </c>
      <c r="DV106" s="969">
        <v>2</v>
      </c>
      <c r="DW106" s="969">
        <v>2</v>
      </c>
      <c r="DX106" s="969">
        <v>2</v>
      </c>
      <c r="DY106" s="969" t="s">
        <v>3</v>
      </c>
      <c r="DZ106" s="969">
        <v>0</v>
      </c>
      <c r="EA106" s="969">
        <v>0</v>
      </c>
      <c r="EC106" s="1200">
        <v>43297</v>
      </c>
      <c r="ED106" s="1201">
        <v>2</v>
      </c>
      <c r="EE106" s="1201">
        <v>32</v>
      </c>
      <c r="EF106" s="1201">
        <v>24</v>
      </c>
      <c r="EG106" s="1201">
        <v>7</v>
      </c>
      <c r="EH106" s="1201">
        <v>0</v>
      </c>
      <c r="EI106" s="1201">
        <v>1</v>
      </c>
      <c r="EK106" s="1331">
        <v>43661</v>
      </c>
      <c r="EL106" s="1332">
        <v>2</v>
      </c>
      <c r="EM106" s="1332">
        <v>69</v>
      </c>
      <c r="EN106" s="1332">
        <v>23</v>
      </c>
      <c r="EO106" s="1332">
        <v>33</v>
      </c>
      <c r="EP106" s="1332">
        <v>6</v>
      </c>
      <c r="EQ106" s="1332">
        <v>7</v>
      </c>
      <c r="ES106" s="1825">
        <v>44032</v>
      </c>
      <c r="ET106" s="1826">
        <v>2</v>
      </c>
      <c r="EU106" s="1826">
        <v>96</v>
      </c>
      <c r="EV106" s="1826">
        <v>41</v>
      </c>
      <c r="EW106" s="1826">
        <v>39</v>
      </c>
      <c r="EX106" s="1826">
        <v>3</v>
      </c>
      <c r="EY106" s="1826">
        <v>13</v>
      </c>
    </row>
    <row r="107" spans="29:155" x14ac:dyDescent="0.25">
      <c r="AC107" s="143">
        <v>37849</v>
      </c>
      <c r="AD107" s="101">
        <v>2</v>
      </c>
      <c r="AE107" s="401">
        <v>23</v>
      </c>
      <c r="AF107" s="401"/>
      <c r="AG107" s="158">
        <v>38195</v>
      </c>
      <c r="AH107" s="159">
        <v>1</v>
      </c>
      <c r="AI107" s="159">
        <f t="shared" si="23"/>
        <v>17</v>
      </c>
      <c r="AJ107" s="159">
        <v>17</v>
      </c>
      <c r="AK107" s="159"/>
      <c r="AL107" s="159"/>
      <c r="AM107" s="348">
        <v>38547</v>
      </c>
      <c r="AN107" s="349">
        <v>2</v>
      </c>
      <c r="AO107" s="349">
        <v>230</v>
      </c>
      <c r="AQ107" s="97">
        <v>38915</v>
      </c>
      <c r="AR107" s="98">
        <v>1</v>
      </c>
      <c r="AS107" s="98">
        <v>99</v>
      </c>
      <c r="AT107" s="98">
        <v>11</v>
      </c>
      <c r="AU107" s="98">
        <v>87</v>
      </c>
      <c r="AV107" s="98">
        <v>1</v>
      </c>
      <c r="AX107" s="316">
        <v>39280</v>
      </c>
      <c r="AY107" s="317">
        <v>1</v>
      </c>
      <c r="AZ107" s="317">
        <v>38</v>
      </c>
      <c r="BA107" s="317">
        <v>4</v>
      </c>
      <c r="BB107" s="317">
        <v>32</v>
      </c>
      <c r="BC107" s="317">
        <v>2</v>
      </c>
      <c r="BE107" s="316">
        <v>39645</v>
      </c>
      <c r="BF107" s="317">
        <v>3</v>
      </c>
      <c r="BG107" s="317">
        <v>11</v>
      </c>
      <c r="BH107" s="317" t="s">
        <v>3</v>
      </c>
      <c r="BI107" s="317">
        <v>10</v>
      </c>
      <c r="BJ107" s="317">
        <v>1</v>
      </c>
      <c r="BL107" s="316">
        <v>40014</v>
      </c>
      <c r="BM107" s="317">
        <v>1</v>
      </c>
      <c r="BN107" s="317">
        <v>25</v>
      </c>
      <c r="BO107" s="317" t="s">
        <v>3</v>
      </c>
      <c r="BP107" s="317">
        <v>24</v>
      </c>
      <c r="BQ107" s="317">
        <v>1</v>
      </c>
      <c r="BR107" s="98"/>
      <c r="BS107" s="316">
        <v>40378</v>
      </c>
      <c r="BT107" s="317">
        <v>1</v>
      </c>
      <c r="BU107" s="317">
        <v>18</v>
      </c>
      <c r="BV107" s="317">
        <v>4</v>
      </c>
      <c r="BW107" s="317">
        <v>11</v>
      </c>
      <c r="BX107" s="317">
        <v>3</v>
      </c>
      <c r="BZ107" s="316">
        <v>40742</v>
      </c>
      <c r="CA107" s="317">
        <v>1</v>
      </c>
      <c r="CB107" s="317">
        <v>8</v>
      </c>
      <c r="CC107" s="317">
        <v>3</v>
      </c>
      <c r="CD107" s="317">
        <v>5</v>
      </c>
      <c r="CE107" s="317">
        <v>0</v>
      </c>
      <c r="CG107" s="316">
        <v>41106</v>
      </c>
      <c r="CH107" s="317">
        <v>1</v>
      </c>
      <c r="CI107" s="317">
        <v>47</v>
      </c>
      <c r="CJ107" s="317">
        <v>20</v>
      </c>
      <c r="CK107" s="317">
        <v>21</v>
      </c>
      <c r="CL107" s="317">
        <v>0</v>
      </c>
      <c r="CM107" s="317">
        <v>6</v>
      </c>
      <c r="CO107" s="316">
        <v>41471</v>
      </c>
      <c r="CP107" s="317">
        <v>1</v>
      </c>
      <c r="CQ107" s="317">
        <v>75</v>
      </c>
      <c r="CR107" s="317">
        <v>2</v>
      </c>
      <c r="CS107" s="317">
        <v>43</v>
      </c>
      <c r="CT107" s="317">
        <v>0</v>
      </c>
      <c r="CU107" s="317">
        <v>30</v>
      </c>
      <c r="CW107" s="316">
        <v>41834</v>
      </c>
      <c r="CX107" s="317">
        <v>2</v>
      </c>
      <c r="CY107" s="317">
        <v>12</v>
      </c>
      <c r="CZ107" s="317">
        <v>2</v>
      </c>
      <c r="DA107" s="317">
        <v>6</v>
      </c>
      <c r="DB107" s="317">
        <v>0</v>
      </c>
      <c r="DC107" s="317">
        <v>4</v>
      </c>
      <c r="DE107" s="316">
        <v>42199</v>
      </c>
      <c r="DF107" s="317">
        <v>2</v>
      </c>
      <c r="DG107" s="317">
        <v>34</v>
      </c>
      <c r="DH107" s="317">
        <v>5</v>
      </c>
      <c r="DI107" s="317">
        <v>23</v>
      </c>
      <c r="DJ107" s="317">
        <v>2</v>
      </c>
      <c r="DK107" s="317">
        <v>4</v>
      </c>
      <c r="DM107" s="316">
        <v>42569</v>
      </c>
      <c r="DN107" s="317">
        <v>1</v>
      </c>
      <c r="DO107" s="317">
        <v>1</v>
      </c>
      <c r="DP107" s="317" t="s">
        <v>3</v>
      </c>
      <c r="DQ107" s="317">
        <v>1</v>
      </c>
      <c r="DR107" s="317">
        <v>0</v>
      </c>
      <c r="DS107" s="317">
        <v>0</v>
      </c>
      <c r="DU107" s="968">
        <v>42933</v>
      </c>
      <c r="DV107" s="969">
        <v>1</v>
      </c>
      <c r="DW107" s="969">
        <v>0</v>
      </c>
      <c r="DX107" s="969" t="s">
        <v>3</v>
      </c>
      <c r="DY107" s="969" t="s">
        <v>3</v>
      </c>
      <c r="DZ107" s="969">
        <v>0</v>
      </c>
      <c r="EA107" s="969">
        <v>0</v>
      </c>
      <c r="EC107" s="1200">
        <v>43297</v>
      </c>
      <c r="ED107" s="1201">
        <v>1</v>
      </c>
      <c r="EE107" s="1201">
        <v>22</v>
      </c>
      <c r="EF107" s="1201">
        <v>16</v>
      </c>
      <c r="EG107" s="1201">
        <v>6</v>
      </c>
      <c r="EH107" s="1201">
        <v>0</v>
      </c>
      <c r="EI107" s="1201">
        <v>0</v>
      </c>
      <c r="EK107" s="1331">
        <v>43661</v>
      </c>
      <c r="EL107" s="1332">
        <v>1</v>
      </c>
      <c r="EM107" s="1332">
        <v>64</v>
      </c>
      <c r="EN107" s="1332">
        <v>17</v>
      </c>
      <c r="EO107" s="1332">
        <v>35</v>
      </c>
      <c r="EP107" s="1332">
        <v>6</v>
      </c>
      <c r="EQ107" s="1332">
        <v>6</v>
      </c>
      <c r="ES107" s="1825">
        <v>44032</v>
      </c>
      <c r="ET107" s="1826">
        <v>1</v>
      </c>
      <c r="EU107" s="1826">
        <v>81</v>
      </c>
      <c r="EV107" s="1826">
        <v>26</v>
      </c>
      <c r="EW107" s="1826">
        <v>38</v>
      </c>
      <c r="EX107" s="1826">
        <v>3</v>
      </c>
      <c r="EY107" s="1826">
        <v>14</v>
      </c>
    </row>
    <row r="108" spans="29:155" x14ac:dyDescent="0.25">
      <c r="AC108" s="143">
        <v>37850</v>
      </c>
      <c r="AD108" s="101">
        <v>3</v>
      </c>
      <c r="AE108" s="401">
        <v>2</v>
      </c>
      <c r="AF108" s="401"/>
      <c r="AG108" s="158">
        <v>38195</v>
      </c>
      <c r="AH108" s="159">
        <v>2</v>
      </c>
      <c r="AI108" s="159">
        <f t="shared" si="23"/>
        <v>69</v>
      </c>
      <c r="AJ108" s="159">
        <v>64</v>
      </c>
      <c r="AK108" s="159">
        <v>5</v>
      </c>
      <c r="AL108" s="159"/>
      <c r="AM108" s="348">
        <v>38547</v>
      </c>
      <c r="AN108" s="349">
        <v>1</v>
      </c>
      <c r="AO108" s="349">
        <v>81</v>
      </c>
      <c r="AQ108" s="97">
        <v>38916</v>
      </c>
      <c r="AR108" s="98">
        <v>4</v>
      </c>
      <c r="AS108" s="98">
        <v>28</v>
      </c>
      <c r="AT108" s="98">
        <v>1</v>
      </c>
      <c r="AU108" s="98">
        <v>27</v>
      </c>
      <c r="AV108" s="98">
        <v>0</v>
      </c>
      <c r="AX108" s="316">
        <v>39281</v>
      </c>
      <c r="AY108" s="317">
        <v>4</v>
      </c>
      <c r="AZ108" s="317">
        <v>0</v>
      </c>
      <c r="BA108" s="317" t="s">
        <v>3</v>
      </c>
      <c r="BB108" s="317">
        <v>0</v>
      </c>
      <c r="BC108" s="317">
        <v>0</v>
      </c>
      <c r="BE108" s="316">
        <v>39646</v>
      </c>
      <c r="BF108" s="317">
        <v>2</v>
      </c>
      <c r="BG108" s="317">
        <v>29</v>
      </c>
      <c r="BH108" s="317">
        <v>5</v>
      </c>
      <c r="BI108" s="317">
        <v>21</v>
      </c>
      <c r="BJ108" s="317">
        <v>3</v>
      </c>
      <c r="BL108" s="316">
        <v>40015</v>
      </c>
      <c r="BM108" s="317">
        <v>4</v>
      </c>
      <c r="BN108" s="317">
        <v>1</v>
      </c>
      <c r="BO108" s="317" t="s">
        <v>3</v>
      </c>
      <c r="BP108" s="317">
        <v>1</v>
      </c>
      <c r="BQ108" s="317">
        <v>0</v>
      </c>
      <c r="BR108" s="98"/>
      <c r="BS108" s="316">
        <v>40379</v>
      </c>
      <c r="BT108" s="317">
        <v>4</v>
      </c>
      <c r="BU108" s="317">
        <v>2</v>
      </c>
      <c r="BV108" s="317">
        <v>1</v>
      </c>
      <c r="BW108" s="317">
        <v>1</v>
      </c>
      <c r="BX108" s="317">
        <v>0</v>
      </c>
      <c r="BZ108" s="316">
        <v>40743</v>
      </c>
      <c r="CA108" s="317">
        <v>4</v>
      </c>
      <c r="CB108" s="317">
        <v>0</v>
      </c>
      <c r="CC108" s="317" t="s">
        <v>3</v>
      </c>
      <c r="CD108" s="317">
        <v>0</v>
      </c>
      <c r="CE108" s="317">
        <v>0</v>
      </c>
      <c r="CG108" s="316">
        <v>41107</v>
      </c>
      <c r="CH108" s="317">
        <v>4</v>
      </c>
      <c r="CI108" s="317">
        <v>3</v>
      </c>
      <c r="CJ108" s="317">
        <v>2</v>
      </c>
      <c r="CK108" s="317" t="s">
        <v>3</v>
      </c>
      <c r="CL108" s="317">
        <v>1</v>
      </c>
      <c r="CM108" s="317">
        <v>0</v>
      </c>
      <c r="CO108" s="316">
        <v>41472</v>
      </c>
      <c r="CP108" s="317">
        <v>4</v>
      </c>
      <c r="CQ108" s="317">
        <v>10</v>
      </c>
      <c r="CR108" s="317" t="s">
        <v>3</v>
      </c>
      <c r="CS108" s="317">
        <v>3</v>
      </c>
      <c r="CT108" s="317">
        <v>0</v>
      </c>
      <c r="CU108" s="317">
        <v>7</v>
      </c>
      <c r="CW108" s="316">
        <v>41835</v>
      </c>
      <c r="CX108" s="317">
        <v>2</v>
      </c>
      <c r="CY108" s="317">
        <v>20</v>
      </c>
      <c r="CZ108" s="317">
        <v>2</v>
      </c>
      <c r="DA108" s="317">
        <v>10</v>
      </c>
      <c r="DB108" s="317">
        <v>1</v>
      </c>
      <c r="DC108" s="317">
        <v>7</v>
      </c>
      <c r="DE108" s="316">
        <v>42199</v>
      </c>
      <c r="DF108" s="317">
        <v>1</v>
      </c>
      <c r="DG108" s="317">
        <v>32</v>
      </c>
      <c r="DH108" s="317">
        <v>7</v>
      </c>
      <c r="DI108" s="317">
        <v>19</v>
      </c>
      <c r="DJ108" s="317">
        <v>1</v>
      </c>
      <c r="DK108" s="317">
        <v>5</v>
      </c>
      <c r="DM108" s="316">
        <v>42570</v>
      </c>
      <c r="DN108" s="317">
        <v>4</v>
      </c>
      <c r="DO108" s="317">
        <v>1</v>
      </c>
      <c r="DP108" s="317" t="s">
        <v>3</v>
      </c>
      <c r="DQ108" s="317" t="s">
        <v>3</v>
      </c>
      <c r="DR108" s="317">
        <v>0</v>
      </c>
      <c r="DS108" s="317">
        <v>1</v>
      </c>
      <c r="DU108" s="968">
        <v>42934</v>
      </c>
      <c r="DV108" s="969">
        <v>4</v>
      </c>
      <c r="DW108" s="969">
        <v>0</v>
      </c>
      <c r="DX108" s="969" t="s">
        <v>3</v>
      </c>
      <c r="DY108" s="969" t="s">
        <v>3</v>
      </c>
      <c r="DZ108" s="969">
        <v>0</v>
      </c>
      <c r="EA108" s="969">
        <v>0</v>
      </c>
      <c r="EC108" s="1200">
        <v>43298</v>
      </c>
      <c r="ED108" s="1201">
        <v>4</v>
      </c>
      <c r="EE108" s="1201">
        <v>8</v>
      </c>
      <c r="EF108" s="1201">
        <v>6</v>
      </c>
      <c r="EG108" s="1201">
        <v>2</v>
      </c>
      <c r="EH108" s="1201">
        <v>0</v>
      </c>
      <c r="EI108" s="1201">
        <v>0</v>
      </c>
      <c r="EK108" s="1331">
        <v>43662</v>
      </c>
      <c r="EL108" s="1332">
        <v>4</v>
      </c>
      <c r="EM108" s="1332">
        <v>15</v>
      </c>
      <c r="EN108" s="1332">
        <v>3</v>
      </c>
      <c r="EO108" s="1332">
        <v>8</v>
      </c>
      <c r="EP108" s="1332">
        <v>1</v>
      </c>
      <c r="EQ108" s="1332">
        <v>3</v>
      </c>
      <c r="ES108" s="1825">
        <v>44033</v>
      </c>
      <c r="ET108" s="1826">
        <v>4</v>
      </c>
      <c r="EU108" s="1826">
        <v>4</v>
      </c>
      <c r="EV108" s="1826">
        <v>2</v>
      </c>
      <c r="EW108" s="1826">
        <v>2</v>
      </c>
      <c r="EX108" s="1826">
        <v>0</v>
      </c>
      <c r="EY108" s="1826">
        <v>0</v>
      </c>
    </row>
    <row r="109" spans="29:155" x14ac:dyDescent="0.25">
      <c r="AC109" s="143">
        <v>37852</v>
      </c>
      <c r="AD109" s="101">
        <v>1</v>
      </c>
      <c r="AE109" s="401">
        <v>6</v>
      </c>
      <c r="AF109" s="401"/>
      <c r="AG109" s="158">
        <v>38196</v>
      </c>
      <c r="AH109" s="159">
        <v>4</v>
      </c>
      <c r="AI109" s="159">
        <f t="shared" si="23"/>
        <v>5</v>
      </c>
      <c r="AJ109" s="159">
        <v>4</v>
      </c>
      <c r="AK109" s="159">
        <v>1</v>
      </c>
      <c r="AL109" s="159"/>
      <c r="AM109" s="348">
        <v>38548</v>
      </c>
      <c r="AN109" s="349">
        <v>4</v>
      </c>
      <c r="AO109" s="349">
        <v>29</v>
      </c>
      <c r="AQ109" s="97">
        <v>38917</v>
      </c>
      <c r="AR109" s="98">
        <v>3</v>
      </c>
      <c r="AS109" s="98">
        <v>123</v>
      </c>
      <c r="AT109" s="98">
        <v>17</v>
      </c>
      <c r="AU109" s="98">
        <v>103</v>
      </c>
      <c r="AV109" s="98">
        <v>3</v>
      </c>
      <c r="AX109" s="316">
        <v>39282</v>
      </c>
      <c r="AY109" s="317">
        <v>3</v>
      </c>
      <c r="AZ109" s="317">
        <v>1</v>
      </c>
      <c r="BA109" s="317" t="s">
        <v>3</v>
      </c>
      <c r="BB109" s="317">
        <v>1</v>
      </c>
      <c r="BC109" s="317">
        <v>0</v>
      </c>
      <c r="BE109" s="316">
        <v>39646</v>
      </c>
      <c r="BF109" s="317">
        <v>1</v>
      </c>
      <c r="BG109" s="317">
        <v>22</v>
      </c>
      <c r="BH109" s="317">
        <v>2</v>
      </c>
      <c r="BI109" s="317">
        <v>19</v>
      </c>
      <c r="BJ109" s="317">
        <v>1</v>
      </c>
      <c r="BL109" s="316">
        <v>40016</v>
      </c>
      <c r="BM109" s="317">
        <v>3</v>
      </c>
      <c r="BN109" s="317">
        <v>9</v>
      </c>
      <c r="BO109" s="317">
        <v>2</v>
      </c>
      <c r="BP109" s="317">
        <v>6</v>
      </c>
      <c r="BQ109" s="317">
        <v>1</v>
      </c>
      <c r="BR109" s="98"/>
      <c r="BS109" s="316">
        <v>40380</v>
      </c>
      <c r="BT109" s="317">
        <v>3</v>
      </c>
      <c r="BU109" s="317">
        <v>6</v>
      </c>
      <c r="BV109" s="317">
        <v>1</v>
      </c>
      <c r="BW109" s="317">
        <v>3</v>
      </c>
      <c r="BX109" s="317">
        <v>2</v>
      </c>
      <c r="BZ109" s="316">
        <v>40744</v>
      </c>
      <c r="CA109" s="317">
        <v>3</v>
      </c>
      <c r="CB109" s="317">
        <v>5</v>
      </c>
      <c r="CC109" s="317" t="s">
        <v>3</v>
      </c>
      <c r="CD109" s="317">
        <v>5</v>
      </c>
      <c r="CE109" s="317">
        <v>0</v>
      </c>
      <c r="CG109" s="316">
        <v>41108</v>
      </c>
      <c r="CH109" s="317">
        <v>3</v>
      </c>
      <c r="CI109" s="317">
        <v>19</v>
      </c>
      <c r="CJ109" s="317">
        <v>9</v>
      </c>
      <c r="CK109" s="317">
        <v>6</v>
      </c>
      <c r="CL109" s="317">
        <v>1</v>
      </c>
      <c r="CM109" s="317">
        <v>3</v>
      </c>
      <c r="CO109" s="316">
        <v>41473</v>
      </c>
      <c r="CP109" s="317">
        <v>3</v>
      </c>
      <c r="CQ109" s="317">
        <v>48</v>
      </c>
      <c r="CR109" s="317">
        <v>3</v>
      </c>
      <c r="CS109" s="317">
        <v>21</v>
      </c>
      <c r="CT109" s="317">
        <v>2</v>
      </c>
      <c r="CU109" s="317">
        <v>22</v>
      </c>
      <c r="CW109" s="316">
        <v>41835</v>
      </c>
      <c r="CX109" s="317">
        <v>1</v>
      </c>
      <c r="CY109" s="317">
        <v>63</v>
      </c>
      <c r="CZ109" s="317">
        <v>9</v>
      </c>
      <c r="DA109" s="317">
        <v>33</v>
      </c>
      <c r="DB109" s="317">
        <v>4</v>
      </c>
      <c r="DC109" s="317">
        <v>17</v>
      </c>
      <c r="DE109" s="316">
        <v>42200</v>
      </c>
      <c r="DF109" s="317">
        <v>4</v>
      </c>
      <c r="DG109" s="317">
        <v>5</v>
      </c>
      <c r="DH109" s="317">
        <v>2</v>
      </c>
      <c r="DI109" s="317" t="s">
        <v>3</v>
      </c>
      <c r="DJ109" s="317">
        <v>0</v>
      </c>
      <c r="DK109" s="317">
        <v>3</v>
      </c>
      <c r="DM109" s="316">
        <v>42571</v>
      </c>
      <c r="DN109" s="317">
        <v>3</v>
      </c>
      <c r="DO109" s="317">
        <v>1</v>
      </c>
      <c r="DP109" s="317" t="s">
        <v>3</v>
      </c>
      <c r="DQ109" s="317">
        <v>1</v>
      </c>
      <c r="DR109" s="317">
        <v>0</v>
      </c>
      <c r="DS109" s="317">
        <v>0</v>
      </c>
      <c r="DU109" s="968">
        <v>42935</v>
      </c>
      <c r="DV109" s="969">
        <v>3</v>
      </c>
      <c r="DW109" s="969">
        <v>3</v>
      </c>
      <c r="DX109" s="969">
        <v>2</v>
      </c>
      <c r="DY109" s="969">
        <v>1</v>
      </c>
      <c r="DZ109" s="969">
        <v>0</v>
      </c>
      <c r="EA109" s="969">
        <v>0</v>
      </c>
      <c r="EC109" s="1200">
        <v>43299</v>
      </c>
      <c r="ED109" s="1201">
        <v>3</v>
      </c>
      <c r="EE109" s="1201">
        <v>13</v>
      </c>
      <c r="EF109" s="1201">
        <v>11</v>
      </c>
      <c r="EG109" s="1201">
        <v>2</v>
      </c>
      <c r="EH109" s="1201">
        <v>0</v>
      </c>
      <c r="EI109" s="1201">
        <v>0</v>
      </c>
      <c r="EK109" s="1331">
        <v>43663</v>
      </c>
      <c r="EL109" s="1332">
        <v>3</v>
      </c>
      <c r="EM109" s="1332">
        <v>35</v>
      </c>
      <c r="EN109" s="1332">
        <v>12</v>
      </c>
      <c r="EO109" s="1332">
        <v>17</v>
      </c>
      <c r="EP109" s="1332">
        <v>0</v>
      </c>
      <c r="EQ109" s="1332">
        <v>6</v>
      </c>
      <c r="ES109" s="1825">
        <v>44034</v>
      </c>
      <c r="ET109" s="1826">
        <v>3</v>
      </c>
      <c r="EU109" s="1826">
        <v>72</v>
      </c>
      <c r="EV109" s="1826">
        <v>29</v>
      </c>
      <c r="EW109" s="1826">
        <v>32</v>
      </c>
      <c r="EX109" s="1826">
        <v>1</v>
      </c>
      <c r="EY109" s="1826">
        <v>10</v>
      </c>
    </row>
    <row r="110" spans="29:155" x14ac:dyDescent="0.25">
      <c r="AC110" s="143">
        <v>37852</v>
      </c>
      <c r="AD110" s="101">
        <v>2</v>
      </c>
      <c r="AE110" s="401">
        <v>7</v>
      </c>
      <c r="AF110" s="401"/>
      <c r="AG110" s="158">
        <v>38197</v>
      </c>
      <c r="AH110" s="159">
        <v>3</v>
      </c>
      <c r="AI110" s="159">
        <f t="shared" si="23"/>
        <v>55</v>
      </c>
      <c r="AJ110" s="159">
        <v>50</v>
      </c>
      <c r="AK110" s="159">
        <v>5</v>
      </c>
      <c r="AL110" s="159"/>
      <c r="AM110" s="348">
        <v>38549</v>
      </c>
      <c r="AN110" s="349">
        <v>3</v>
      </c>
      <c r="AO110" s="349">
        <v>206</v>
      </c>
      <c r="AQ110" s="97">
        <v>38918</v>
      </c>
      <c r="AR110" s="98">
        <v>2</v>
      </c>
      <c r="AS110" s="98">
        <v>132</v>
      </c>
      <c r="AT110" s="98">
        <v>15</v>
      </c>
      <c r="AU110" s="98">
        <v>117</v>
      </c>
      <c r="AV110" s="98">
        <v>0</v>
      </c>
      <c r="AX110" s="316">
        <v>39283</v>
      </c>
      <c r="AY110" s="317">
        <v>2</v>
      </c>
      <c r="AZ110" s="317">
        <v>48</v>
      </c>
      <c r="BA110" s="317">
        <v>2</v>
      </c>
      <c r="BB110" s="317">
        <v>44</v>
      </c>
      <c r="BC110" s="317">
        <v>2</v>
      </c>
      <c r="BE110" s="316">
        <v>39647</v>
      </c>
      <c r="BF110" s="317">
        <v>4</v>
      </c>
      <c r="BG110" s="317">
        <v>3</v>
      </c>
      <c r="BH110" s="317" t="s">
        <v>3</v>
      </c>
      <c r="BI110" s="317">
        <v>3</v>
      </c>
      <c r="BJ110" s="317">
        <v>0</v>
      </c>
      <c r="BL110" s="316">
        <v>40017</v>
      </c>
      <c r="BM110" s="317">
        <v>2</v>
      </c>
      <c r="BN110" s="317">
        <v>36</v>
      </c>
      <c r="BO110" s="317">
        <v>4</v>
      </c>
      <c r="BP110" s="317">
        <v>29</v>
      </c>
      <c r="BQ110" s="317">
        <v>3</v>
      </c>
      <c r="BR110" s="98"/>
      <c r="BS110" s="316">
        <v>40381</v>
      </c>
      <c r="BT110" s="317">
        <v>2</v>
      </c>
      <c r="BU110" s="317">
        <v>18</v>
      </c>
      <c r="BV110" s="317">
        <v>3</v>
      </c>
      <c r="BW110" s="317">
        <v>13</v>
      </c>
      <c r="BX110" s="317">
        <v>2</v>
      </c>
      <c r="BZ110" s="316">
        <v>40745</v>
      </c>
      <c r="CA110" s="317">
        <v>2</v>
      </c>
      <c r="CB110" s="317">
        <v>10</v>
      </c>
      <c r="CC110" s="317">
        <v>2</v>
      </c>
      <c r="CD110" s="317">
        <v>8</v>
      </c>
      <c r="CE110" s="317">
        <v>0</v>
      </c>
      <c r="CG110" s="316">
        <v>41109</v>
      </c>
      <c r="CH110" s="317">
        <v>2</v>
      </c>
      <c r="CI110" s="317">
        <v>26</v>
      </c>
      <c r="CJ110" s="317">
        <v>8</v>
      </c>
      <c r="CK110" s="317">
        <v>15</v>
      </c>
      <c r="CL110" s="317">
        <v>0</v>
      </c>
      <c r="CM110" s="317">
        <v>3</v>
      </c>
      <c r="CO110" s="316">
        <v>41474</v>
      </c>
      <c r="CP110" s="317">
        <v>2</v>
      </c>
      <c r="CQ110" s="317">
        <v>104</v>
      </c>
      <c r="CR110" s="317">
        <v>5</v>
      </c>
      <c r="CS110" s="317">
        <v>43</v>
      </c>
      <c r="CT110" s="317">
        <v>2</v>
      </c>
      <c r="CU110" s="317">
        <v>54</v>
      </c>
      <c r="CW110" s="316">
        <v>41836</v>
      </c>
      <c r="CX110" s="317">
        <v>4</v>
      </c>
      <c r="CY110" s="317">
        <v>4</v>
      </c>
      <c r="CZ110" s="317">
        <v>1</v>
      </c>
      <c r="DA110" s="317">
        <v>1</v>
      </c>
      <c r="DB110" s="317">
        <v>1</v>
      </c>
      <c r="DC110" s="317">
        <v>1</v>
      </c>
      <c r="DE110" s="316">
        <v>42201</v>
      </c>
      <c r="DF110" s="317">
        <v>3</v>
      </c>
      <c r="DG110" s="317">
        <v>15</v>
      </c>
      <c r="DH110" s="317">
        <v>1</v>
      </c>
      <c r="DI110" s="317">
        <v>5</v>
      </c>
      <c r="DJ110" s="317">
        <v>2</v>
      </c>
      <c r="DK110" s="317">
        <v>7</v>
      </c>
      <c r="DM110" s="316">
        <v>42572</v>
      </c>
      <c r="DN110" s="317">
        <v>2</v>
      </c>
      <c r="DO110" s="317">
        <v>9</v>
      </c>
      <c r="DP110" s="317">
        <v>3</v>
      </c>
      <c r="DQ110" s="317">
        <v>4</v>
      </c>
      <c r="DR110" s="317">
        <v>0</v>
      </c>
      <c r="DS110" s="317">
        <v>2</v>
      </c>
      <c r="DU110" s="968">
        <v>42936</v>
      </c>
      <c r="DV110" s="969">
        <v>2</v>
      </c>
      <c r="DW110" s="969">
        <v>4</v>
      </c>
      <c r="DX110" s="969">
        <v>2</v>
      </c>
      <c r="DY110" s="969">
        <v>1</v>
      </c>
      <c r="DZ110" s="969">
        <v>1</v>
      </c>
      <c r="EA110" s="969">
        <v>0</v>
      </c>
      <c r="EC110" s="1200">
        <v>43300</v>
      </c>
      <c r="ED110" s="1201">
        <v>2</v>
      </c>
      <c r="EE110" s="1201">
        <v>35</v>
      </c>
      <c r="EF110" s="1201">
        <v>32</v>
      </c>
      <c r="EG110" s="1201">
        <v>2</v>
      </c>
      <c r="EH110" s="1201">
        <v>1</v>
      </c>
      <c r="EI110" s="1201">
        <v>0</v>
      </c>
      <c r="EK110" s="1331">
        <v>43664</v>
      </c>
      <c r="EL110" s="1332">
        <v>2</v>
      </c>
      <c r="EM110" s="1332">
        <v>41</v>
      </c>
      <c r="EN110" s="1332">
        <v>11</v>
      </c>
      <c r="EO110" s="1332">
        <v>20</v>
      </c>
      <c r="EP110" s="1332">
        <v>5</v>
      </c>
      <c r="EQ110" s="1332">
        <v>5</v>
      </c>
      <c r="ES110" s="1825">
        <v>44035</v>
      </c>
      <c r="ET110" s="1826">
        <v>2</v>
      </c>
      <c r="EU110" s="1826">
        <v>94</v>
      </c>
      <c r="EV110" s="1826">
        <v>34</v>
      </c>
      <c r="EW110" s="1826">
        <v>36</v>
      </c>
      <c r="EX110" s="1826">
        <v>6</v>
      </c>
      <c r="EY110" s="1826">
        <v>18</v>
      </c>
    </row>
    <row r="111" spans="29:155" x14ac:dyDescent="0.25">
      <c r="AC111" s="143">
        <v>37853</v>
      </c>
      <c r="AD111" s="101">
        <v>3</v>
      </c>
      <c r="AE111" s="401">
        <v>3</v>
      </c>
      <c r="AF111" s="401"/>
      <c r="AG111" s="158">
        <v>38198</v>
      </c>
      <c r="AH111" s="159">
        <v>1</v>
      </c>
      <c r="AI111" s="159">
        <f t="shared" si="23"/>
        <v>29</v>
      </c>
      <c r="AJ111" s="159">
        <v>28</v>
      </c>
      <c r="AK111" s="159">
        <v>1</v>
      </c>
      <c r="AL111" s="159"/>
      <c r="AM111" s="348">
        <v>38550</v>
      </c>
      <c r="AN111" s="349">
        <v>2</v>
      </c>
      <c r="AO111" s="349">
        <v>171</v>
      </c>
      <c r="AQ111" s="97">
        <v>38918</v>
      </c>
      <c r="AR111" s="98">
        <v>1</v>
      </c>
      <c r="AS111" s="98">
        <v>116</v>
      </c>
      <c r="AT111" s="98">
        <v>14</v>
      </c>
      <c r="AU111" s="98">
        <v>101</v>
      </c>
      <c r="AV111" s="98">
        <v>1</v>
      </c>
      <c r="AX111" s="316">
        <v>39283</v>
      </c>
      <c r="AY111" s="317">
        <v>1</v>
      </c>
      <c r="AZ111" s="317">
        <v>31</v>
      </c>
      <c r="BA111" s="317">
        <v>7</v>
      </c>
      <c r="BB111" s="317">
        <v>24</v>
      </c>
      <c r="BC111" s="317">
        <v>0</v>
      </c>
      <c r="BE111" s="316">
        <v>39648</v>
      </c>
      <c r="BF111" s="317">
        <v>3</v>
      </c>
      <c r="BG111" s="317">
        <v>12</v>
      </c>
      <c r="BH111" s="317">
        <v>1</v>
      </c>
      <c r="BI111" s="317">
        <v>10</v>
      </c>
      <c r="BJ111" s="317">
        <v>1</v>
      </c>
      <c r="BL111" s="316">
        <v>40017</v>
      </c>
      <c r="BM111" s="317">
        <v>1</v>
      </c>
      <c r="BN111" s="317">
        <v>27</v>
      </c>
      <c r="BO111" s="317">
        <v>4</v>
      </c>
      <c r="BP111" s="317">
        <v>19</v>
      </c>
      <c r="BQ111" s="317">
        <v>4</v>
      </c>
      <c r="BR111" s="98"/>
      <c r="BS111" s="316">
        <v>40381</v>
      </c>
      <c r="BT111" s="317">
        <v>1</v>
      </c>
      <c r="BU111" s="317">
        <v>14</v>
      </c>
      <c r="BV111" s="317">
        <v>3</v>
      </c>
      <c r="BW111" s="317">
        <v>10</v>
      </c>
      <c r="BX111" s="317">
        <v>1</v>
      </c>
      <c r="BZ111" s="316">
        <v>40745</v>
      </c>
      <c r="CA111" s="317">
        <v>1</v>
      </c>
      <c r="CB111" s="317">
        <v>22</v>
      </c>
      <c r="CC111" s="317">
        <v>1</v>
      </c>
      <c r="CD111" s="317">
        <v>21</v>
      </c>
      <c r="CE111" s="317">
        <v>0</v>
      </c>
      <c r="CG111" s="316">
        <v>41109</v>
      </c>
      <c r="CH111" s="317">
        <v>1</v>
      </c>
      <c r="CI111" s="317">
        <v>55</v>
      </c>
      <c r="CJ111" s="317">
        <v>20</v>
      </c>
      <c r="CK111" s="317">
        <v>29</v>
      </c>
      <c r="CL111" s="317">
        <v>2</v>
      </c>
      <c r="CM111" s="317">
        <v>4</v>
      </c>
      <c r="CO111" s="316">
        <v>41474</v>
      </c>
      <c r="CP111" s="317">
        <v>1</v>
      </c>
      <c r="CQ111" s="317">
        <v>131</v>
      </c>
      <c r="CR111" s="317">
        <v>5</v>
      </c>
      <c r="CS111" s="317">
        <v>63</v>
      </c>
      <c r="CT111" s="317">
        <v>5</v>
      </c>
      <c r="CU111" s="317">
        <v>58</v>
      </c>
      <c r="CW111" s="316">
        <v>41837</v>
      </c>
      <c r="CX111" s="317">
        <v>3</v>
      </c>
      <c r="CY111" s="317">
        <v>5</v>
      </c>
      <c r="CZ111" s="317" t="s">
        <v>3</v>
      </c>
      <c r="DA111" s="317">
        <v>4</v>
      </c>
      <c r="DB111" s="317">
        <v>0</v>
      </c>
      <c r="DC111" s="317">
        <v>1</v>
      </c>
      <c r="DE111" s="316">
        <v>42202</v>
      </c>
      <c r="DF111" s="317">
        <v>2</v>
      </c>
      <c r="DG111" s="317">
        <v>34</v>
      </c>
      <c r="DH111" s="317">
        <v>7</v>
      </c>
      <c r="DI111" s="317">
        <v>20</v>
      </c>
      <c r="DJ111" s="317">
        <v>4</v>
      </c>
      <c r="DK111" s="317">
        <v>3</v>
      </c>
      <c r="DM111" s="316">
        <v>42572</v>
      </c>
      <c r="DN111" s="317">
        <v>1</v>
      </c>
      <c r="DO111" s="317">
        <v>6</v>
      </c>
      <c r="DP111" s="317">
        <v>2</v>
      </c>
      <c r="DQ111" s="317">
        <v>4</v>
      </c>
      <c r="DR111" s="317">
        <v>0</v>
      </c>
      <c r="DS111" s="317">
        <v>0</v>
      </c>
      <c r="DU111" s="968">
        <v>42936</v>
      </c>
      <c r="DV111" s="969">
        <v>1</v>
      </c>
      <c r="DW111" s="969">
        <v>0</v>
      </c>
      <c r="DX111" s="969" t="s">
        <v>3</v>
      </c>
      <c r="DY111" s="969" t="s">
        <v>3</v>
      </c>
      <c r="DZ111" s="969">
        <v>0</v>
      </c>
      <c r="EA111" s="969">
        <v>0</v>
      </c>
      <c r="EC111" s="1200">
        <v>43300</v>
      </c>
      <c r="ED111" s="1201">
        <v>1</v>
      </c>
      <c r="EE111" s="1201">
        <v>23</v>
      </c>
      <c r="EF111" s="1201">
        <v>19</v>
      </c>
      <c r="EG111" s="1201">
        <v>4</v>
      </c>
      <c r="EH111" s="1201">
        <v>0</v>
      </c>
      <c r="EI111" s="1201">
        <v>0</v>
      </c>
      <c r="EK111" s="1331">
        <v>43664</v>
      </c>
      <c r="EL111" s="1332">
        <v>1</v>
      </c>
      <c r="EM111" s="1332">
        <v>67</v>
      </c>
      <c r="EN111" s="1332">
        <v>21</v>
      </c>
      <c r="EO111" s="1332">
        <v>34</v>
      </c>
      <c r="EP111" s="1332">
        <v>4</v>
      </c>
      <c r="EQ111" s="1332">
        <v>8</v>
      </c>
      <c r="ES111" s="1825">
        <v>44035</v>
      </c>
      <c r="ET111" s="1826">
        <v>1</v>
      </c>
      <c r="EU111" s="1826">
        <v>113</v>
      </c>
      <c r="EV111" s="1826">
        <v>40</v>
      </c>
      <c r="EW111" s="1826">
        <v>40</v>
      </c>
      <c r="EX111" s="1826">
        <v>5</v>
      </c>
      <c r="EY111" s="1826">
        <v>28</v>
      </c>
    </row>
    <row r="112" spans="29:155" x14ac:dyDescent="0.25">
      <c r="AC112" s="143">
        <v>37855</v>
      </c>
      <c r="AD112" s="101">
        <v>1</v>
      </c>
      <c r="AE112" s="401">
        <v>1</v>
      </c>
      <c r="AF112" s="401"/>
      <c r="AG112" s="158">
        <v>38198</v>
      </c>
      <c r="AH112" s="159">
        <v>2</v>
      </c>
      <c r="AI112" s="159">
        <f t="shared" si="23"/>
        <v>35</v>
      </c>
      <c r="AJ112" s="159">
        <v>29</v>
      </c>
      <c r="AK112" s="159">
        <v>6</v>
      </c>
      <c r="AL112" s="159"/>
      <c r="AM112" s="348">
        <v>38550</v>
      </c>
      <c r="AN112" s="349">
        <v>1</v>
      </c>
      <c r="AO112" s="349">
        <v>184</v>
      </c>
      <c r="AQ112" s="97">
        <v>38919</v>
      </c>
      <c r="AR112" s="98">
        <v>4</v>
      </c>
      <c r="AS112" s="98">
        <v>15</v>
      </c>
      <c r="AT112" s="98">
        <v>2</v>
      </c>
      <c r="AU112" s="98">
        <v>12</v>
      </c>
      <c r="AV112" s="98">
        <v>1</v>
      </c>
      <c r="AX112" s="316">
        <v>39284</v>
      </c>
      <c r="AY112" s="317">
        <v>4</v>
      </c>
      <c r="AZ112" s="317">
        <v>2</v>
      </c>
      <c r="BA112" s="317" t="s">
        <v>3</v>
      </c>
      <c r="BB112" s="317">
        <v>1</v>
      </c>
      <c r="BC112" s="317">
        <v>1</v>
      </c>
      <c r="BE112" s="316">
        <v>39649</v>
      </c>
      <c r="BF112" s="317">
        <v>2</v>
      </c>
      <c r="BG112" s="317">
        <v>29</v>
      </c>
      <c r="BH112" s="317" t="s">
        <v>3</v>
      </c>
      <c r="BI112" s="317">
        <v>28</v>
      </c>
      <c r="BJ112" s="317">
        <v>1</v>
      </c>
      <c r="BL112" s="316">
        <v>40018</v>
      </c>
      <c r="BM112" s="317">
        <v>4</v>
      </c>
      <c r="BN112" s="317">
        <v>0</v>
      </c>
      <c r="BO112" s="317" t="s">
        <v>3</v>
      </c>
      <c r="BP112" s="317">
        <v>0</v>
      </c>
      <c r="BQ112" s="317">
        <v>0</v>
      </c>
      <c r="BR112" s="98"/>
      <c r="BS112" s="316">
        <v>40382</v>
      </c>
      <c r="BT112" s="317">
        <v>4</v>
      </c>
      <c r="BU112" s="317">
        <v>1</v>
      </c>
      <c r="BV112" s="317" t="s">
        <v>3</v>
      </c>
      <c r="BW112" s="317">
        <v>1</v>
      </c>
      <c r="BX112" s="317">
        <v>0</v>
      </c>
      <c r="BZ112" s="316">
        <v>40746</v>
      </c>
      <c r="CA112" s="317">
        <v>4</v>
      </c>
      <c r="CB112" s="317">
        <v>0</v>
      </c>
      <c r="CC112" s="317" t="s">
        <v>3</v>
      </c>
      <c r="CD112" s="317">
        <v>0</v>
      </c>
      <c r="CE112" s="317">
        <v>0</v>
      </c>
      <c r="CG112" s="316">
        <v>41110</v>
      </c>
      <c r="CH112" s="317">
        <v>4</v>
      </c>
      <c r="CI112" s="317">
        <v>2</v>
      </c>
      <c r="CJ112" s="317">
        <v>1</v>
      </c>
      <c r="CK112" s="317">
        <v>1</v>
      </c>
      <c r="CL112" s="317">
        <v>0</v>
      </c>
      <c r="CM112" s="317">
        <v>0</v>
      </c>
      <c r="CO112" s="316">
        <v>41475</v>
      </c>
      <c r="CP112" s="317">
        <v>4</v>
      </c>
      <c r="CQ112" s="317">
        <v>14</v>
      </c>
      <c r="CR112" s="317">
        <v>3</v>
      </c>
      <c r="CS112" s="317">
        <v>6</v>
      </c>
      <c r="CT112" s="317">
        <v>0</v>
      </c>
      <c r="CU112" s="317">
        <v>5</v>
      </c>
      <c r="CW112" s="316">
        <v>41837</v>
      </c>
      <c r="CX112" s="317">
        <v>2</v>
      </c>
      <c r="CY112" s="317">
        <v>8</v>
      </c>
      <c r="CZ112" s="317">
        <v>1</v>
      </c>
      <c r="DA112" s="317">
        <v>5</v>
      </c>
      <c r="DB112" s="317">
        <v>0</v>
      </c>
      <c r="DC112" s="317">
        <v>2</v>
      </c>
      <c r="DE112" s="316">
        <v>42202</v>
      </c>
      <c r="DF112" s="317">
        <v>1</v>
      </c>
      <c r="DG112" s="317">
        <v>33</v>
      </c>
      <c r="DH112" s="317">
        <v>5</v>
      </c>
      <c r="DI112" s="317">
        <v>20</v>
      </c>
      <c r="DJ112" s="317">
        <v>1</v>
      </c>
      <c r="DK112" s="317">
        <v>7</v>
      </c>
      <c r="DM112" s="316">
        <v>42573</v>
      </c>
      <c r="DN112" s="317">
        <v>4</v>
      </c>
      <c r="DO112" s="317">
        <v>0</v>
      </c>
      <c r="DP112" s="317" t="s">
        <v>3</v>
      </c>
      <c r="DQ112" s="317" t="s">
        <v>3</v>
      </c>
      <c r="DR112" s="317">
        <v>0</v>
      </c>
      <c r="DS112" s="317">
        <v>0</v>
      </c>
      <c r="DU112" s="968">
        <v>42937</v>
      </c>
      <c r="DV112" s="969">
        <v>4</v>
      </c>
      <c r="DW112" s="969">
        <v>0</v>
      </c>
      <c r="DX112" s="969" t="s">
        <v>3</v>
      </c>
      <c r="DY112" s="969" t="s">
        <v>3</v>
      </c>
      <c r="DZ112" s="969">
        <v>0</v>
      </c>
      <c r="EA112" s="969">
        <v>0</v>
      </c>
      <c r="EC112" s="1200">
        <v>43301</v>
      </c>
      <c r="ED112" s="1201">
        <v>4</v>
      </c>
      <c r="EE112" s="1201">
        <v>5</v>
      </c>
      <c r="EF112" s="1201">
        <v>5</v>
      </c>
      <c r="EG112" s="1201" t="s">
        <v>3</v>
      </c>
      <c r="EH112" s="1201">
        <v>0</v>
      </c>
      <c r="EI112" s="1201">
        <v>0</v>
      </c>
      <c r="EK112" s="1331">
        <v>43665</v>
      </c>
      <c r="EL112" s="1332">
        <v>4</v>
      </c>
      <c r="EM112" s="1332">
        <v>12</v>
      </c>
      <c r="EN112" s="1332">
        <v>4</v>
      </c>
      <c r="EO112" s="1332">
        <v>4</v>
      </c>
      <c r="EP112" s="1332">
        <v>1</v>
      </c>
      <c r="EQ112" s="1332">
        <v>3</v>
      </c>
      <c r="ES112" s="1825">
        <v>44036</v>
      </c>
      <c r="ET112" s="1826">
        <v>4</v>
      </c>
      <c r="EU112" s="1826">
        <v>11</v>
      </c>
      <c r="EV112" s="1826">
        <v>4</v>
      </c>
      <c r="EW112" s="1826">
        <v>2</v>
      </c>
      <c r="EX112" s="1826">
        <v>0</v>
      </c>
      <c r="EY112" s="1826">
        <v>5</v>
      </c>
    </row>
    <row r="113" spans="29:155" x14ac:dyDescent="0.25">
      <c r="AC113" s="143">
        <v>37855</v>
      </c>
      <c r="AD113" s="101">
        <v>2</v>
      </c>
      <c r="AE113" s="401">
        <v>5</v>
      </c>
      <c r="AF113" s="401"/>
      <c r="AG113" s="158">
        <v>38199</v>
      </c>
      <c r="AH113" s="159">
        <v>4</v>
      </c>
      <c r="AI113" s="159">
        <f t="shared" si="23"/>
        <v>6</v>
      </c>
      <c r="AJ113" s="159">
        <v>6</v>
      </c>
      <c r="AK113" s="159"/>
      <c r="AL113" s="159"/>
      <c r="AM113" s="348">
        <v>38551</v>
      </c>
      <c r="AN113" s="349">
        <v>4</v>
      </c>
      <c r="AO113" s="349">
        <v>17</v>
      </c>
      <c r="AQ113" s="97">
        <v>38920</v>
      </c>
      <c r="AR113" s="98">
        <v>3</v>
      </c>
      <c r="AS113" s="98">
        <v>75</v>
      </c>
      <c r="AT113" s="98">
        <v>13</v>
      </c>
      <c r="AU113" s="98">
        <v>58</v>
      </c>
      <c r="AV113" s="98">
        <v>4</v>
      </c>
      <c r="AX113" s="316">
        <v>39285</v>
      </c>
      <c r="AY113" s="317">
        <v>3</v>
      </c>
      <c r="AZ113" s="317">
        <v>30</v>
      </c>
      <c r="BA113" s="317">
        <v>1</v>
      </c>
      <c r="BB113" s="317">
        <v>24</v>
      </c>
      <c r="BC113" s="317">
        <v>5</v>
      </c>
      <c r="BE113" s="316">
        <v>39649</v>
      </c>
      <c r="BF113" s="317">
        <v>1</v>
      </c>
      <c r="BG113" s="317">
        <v>16</v>
      </c>
      <c r="BH113" s="317">
        <v>1</v>
      </c>
      <c r="BI113" s="317">
        <v>9</v>
      </c>
      <c r="BJ113" s="317">
        <v>6</v>
      </c>
      <c r="BL113" s="316">
        <v>40019</v>
      </c>
      <c r="BM113" s="317">
        <v>3</v>
      </c>
      <c r="BN113" s="317">
        <v>7</v>
      </c>
      <c r="BO113" s="317" t="s">
        <v>3</v>
      </c>
      <c r="BP113" s="317">
        <v>7</v>
      </c>
      <c r="BQ113" s="317">
        <v>0</v>
      </c>
      <c r="BR113" s="98"/>
      <c r="BS113" s="316">
        <v>40383</v>
      </c>
      <c r="BT113" s="317">
        <v>3</v>
      </c>
      <c r="BU113" s="317">
        <v>6</v>
      </c>
      <c r="BV113" s="317" t="s">
        <v>3</v>
      </c>
      <c r="BW113" s="317">
        <v>6</v>
      </c>
      <c r="BX113" s="317">
        <v>0</v>
      </c>
      <c r="BZ113" s="316">
        <v>40747</v>
      </c>
      <c r="CA113" s="317">
        <v>3</v>
      </c>
      <c r="CB113" s="317">
        <v>4</v>
      </c>
      <c r="CC113" s="317" t="s">
        <v>3</v>
      </c>
      <c r="CD113" s="317">
        <v>4</v>
      </c>
      <c r="CE113" s="317">
        <v>0</v>
      </c>
      <c r="CG113" s="316">
        <v>41111</v>
      </c>
      <c r="CH113" s="317">
        <v>3</v>
      </c>
      <c r="CI113" s="317">
        <v>23</v>
      </c>
      <c r="CJ113" s="317">
        <v>7</v>
      </c>
      <c r="CK113" s="317">
        <v>8</v>
      </c>
      <c r="CL113" s="317">
        <v>4</v>
      </c>
      <c r="CM113" s="317">
        <v>4</v>
      </c>
      <c r="CO113" s="316">
        <v>41476</v>
      </c>
      <c r="CP113" s="317">
        <v>3</v>
      </c>
      <c r="CQ113" s="317">
        <v>50</v>
      </c>
      <c r="CR113" s="317">
        <v>1</v>
      </c>
      <c r="CS113" s="317">
        <v>21</v>
      </c>
      <c r="CT113" s="317">
        <v>5</v>
      </c>
      <c r="CU113" s="317">
        <v>23</v>
      </c>
      <c r="CW113" s="316">
        <v>41838</v>
      </c>
      <c r="CX113" s="317">
        <v>2</v>
      </c>
      <c r="CY113" s="317">
        <v>13</v>
      </c>
      <c r="CZ113" s="317" t="s">
        <v>3</v>
      </c>
      <c r="DA113" s="317">
        <v>4</v>
      </c>
      <c r="DB113" s="317">
        <v>0</v>
      </c>
      <c r="DC113" s="317">
        <v>9</v>
      </c>
      <c r="DE113" s="316">
        <v>42203</v>
      </c>
      <c r="DF113" s="317">
        <v>4</v>
      </c>
      <c r="DG113" s="317">
        <v>0</v>
      </c>
      <c r="DH113" s="317" t="s">
        <v>3</v>
      </c>
      <c r="DI113" s="317" t="s">
        <v>3</v>
      </c>
      <c r="DJ113" s="317">
        <v>0</v>
      </c>
      <c r="DK113" s="317">
        <v>0</v>
      </c>
      <c r="DM113" s="316">
        <v>42574</v>
      </c>
      <c r="DN113" s="317">
        <v>3</v>
      </c>
      <c r="DO113" s="317">
        <v>5</v>
      </c>
      <c r="DP113" s="317">
        <v>4</v>
      </c>
      <c r="DQ113" s="317" t="s">
        <v>3</v>
      </c>
      <c r="DR113" s="317">
        <v>0</v>
      </c>
      <c r="DS113" s="317">
        <v>1</v>
      </c>
      <c r="DU113" s="968">
        <v>42938</v>
      </c>
      <c r="DV113" s="969">
        <v>3</v>
      </c>
      <c r="DW113" s="969">
        <v>1</v>
      </c>
      <c r="DX113" s="969">
        <v>1</v>
      </c>
      <c r="DY113" s="969" t="s">
        <v>3</v>
      </c>
      <c r="DZ113" s="969">
        <v>0</v>
      </c>
      <c r="EA113" s="969">
        <v>0</v>
      </c>
      <c r="EC113" s="1200">
        <v>43302</v>
      </c>
      <c r="ED113" s="1201">
        <v>3</v>
      </c>
      <c r="EE113" s="1201">
        <v>24</v>
      </c>
      <c r="EF113" s="1201">
        <v>16</v>
      </c>
      <c r="EG113" s="1201">
        <v>7</v>
      </c>
      <c r="EH113" s="1201">
        <v>1</v>
      </c>
      <c r="EI113" s="1201">
        <v>0</v>
      </c>
      <c r="EK113" s="1331">
        <v>43666</v>
      </c>
      <c r="EL113" s="1332">
        <v>3</v>
      </c>
      <c r="EM113" s="1332">
        <v>40</v>
      </c>
      <c r="EN113" s="1332">
        <v>10</v>
      </c>
      <c r="EO113" s="1332">
        <v>19</v>
      </c>
      <c r="EP113" s="1332">
        <v>2</v>
      </c>
      <c r="EQ113" s="1332">
        <v>9</v>
      </c>
      <c r="ES113" s="1825">
        <v>44037</v>
      </c>
      <c r="ET113" s="1826">
        <v>3</v>
      </c>
      <c r="EU113" s="1826">
        <v>49</v>
      </c>
      <c r="EV113" s="1826">
        <v>15</v>
      </c>
      <c r="EW113" s="1826">
        <v>21</v>
      </c>
      <c r="EX113" s="1826">
        <v>3</v>
      </c>
      <c r="EY113" s="1826">
        <v>10</v>
      </c>
    </row>
    <row r="114" spans="29:155" x14ac:dyDescent="0.25">
      <c r="AC114" s="143">
        <v>37856</v>
      </c>
      <c r="AD114" s="101">
        <v>3</v>
      </c>
      <c r="AE114" s="401">
        <v>2</v>
      </c>
      <c r="AF114" s="401"/>
      <c r="AG114" s="158">
        <v>38200</v>
      </c>
      <c r="AH114" s="159">
        <v>3</v>
      </c>
      <c r="AI114" s="159">
        <f t="shared" si="23"/>
        <v>21</v>
      </c>
      <c r="AJ114" s="159">
        <v>20</v>
      </c>
      <c r="AK114" s="159">
        <v>1</v>
      </c>
      <c r="AL114" s="159"/>
      <c r="AM114" s="348">
        <v>38552</v>
      </c>
      <c r="AN114" s="349">
        <v>3</v>
      </c>
      <c r="AO114" s="349">
        <v>153</v>
      </c>
      <c r="AQ114" s="97">
        <v>38921</v>
      </c>
      <c r="AR114" s="98">
        <v>2</v>
      </c>
      <c r="AS114" s="98">
        <v>136</v>
      </c>
      <c r="AT114" s="98">
        <v>16</v>
      </c>
      <c r="AU114" s="98">
        <v>120</v>
      </c>
      <c r="AV114" s="98">
        <v>0</v>
      </c>
      <c r="AX114" s="316">
        <v>39286</v>
      </c>
      <c r="AY114" s="317">
        <v>2</v>
      </c>
      <c r="AZ114" s="317">
        <v>44</v>
      </c>
      <c r="BA114" s="317">
        <v>2</v>
      </c>
      <c r="BB114" s="317">
        <v>42</v>
      </c>
      <c r="BC114" s="317">
        <v>0</v>
      </c>
      <c r="BE114" s="316">
        <v>39650</v>
      </c>
      <c r="BF114" s="317">
        <v>4</v>
      </c>
      <c r="BG114" s="317">
        <v>1</v>
      </c>
      <c r="BH114" s="317" t="s">
        <v>3</v>
      </c>
      <c r="BI114" s="317">
        <v>1</v>
      </c>
      <c r="BJ114" s="317">
        <v>0</v>
      </c>
      <c r="BL114" s="316">
        <v>40020</v>
      </c>
      <c r="BM114" s="317">
        <v>2</v>
      </c>
      <c r="BN114" s="317">
        <v>8</v>
      </c>
      <c r="BO114" s="317" t="s">
        <v>3</v>
      </c>
      <c r="BP114" s="317">
        <v>8</v>
      </c>
      <c r="BQ114" s="317">
        <v>0</v>
      </c>
      <c r="BR114" s="98"/>
      <c r="BS114" s="316">
        <v>40384</v>
      </c>
      <c r="BT114" s="317">
        <v>2</v>
      </c>
      <c r="BU114" s="317">
        <v>12</v>
      </c>
      <c r="BV114" s="317" t="s">
        <v>3</v>
      </c>
      <c r="BW114" s="317">
        <v>8</v>
      </c>
      <c r="BX114" s="317">
        <v>4</v>
      </c>
      <c r="BZ114" s="316">
        <v>40748</v>
      </c>
      <c r="CA114" s="317">
        <v>2</v>
      </c>
      <c r="CB114" s="317">
        <v>13</v>
      </c>
      <c r="CC114" s="317">
        <v>3</v>
      </c>
      <c r="CD114" s="317">
        <v>9</v>
      </c>
      <c r="CE114" s="317">
        <v>1</v>
      </c>
      <c r="CG114" s="316">
        <v>41112</v>
      </c>
      <c r="CH114" s="317">
        <v>2</v>
      </c>
      <c r="CI114" s="317">
        <v>46</v>
      </c>
      <c r="CJ114" s="317">
        <v>5</v>
      </c>
      <c r="CK114" s="317">
        <v>26</v>
      </c>
      <c r="CL114" s="317">
        <v>5</v>
      </c>
      <c r="CM114" s="317">
        <v>10</v>
      </c>
      <c r="CO114" s="316">
        <v>41477</v>
      </c>
      <c r="CP114" s="317">
        <v>2</v>
      </c>
      <c r="CQ114" s="317">
        <v>80</v>
      </c>
      <c r="CR114" s="317">
        <v>3</v>
      </c>
      <c r="CS114" s="317">
        <v>38</v>
      </c>
      <c r="CT114" s="317">
        <v>2</v>
      </c>
      <c r="CU114" s="317">
        <v>37</v>
      </c>
      <c r="CW114" s="316">
        <v>41838</v>
      </c>
      <c r="CX114" s="317">
        <v>1</v>
      </c>
      <c r="CY114" s="317">
        <v>43</v>
      </c>
      <c r="CZ114" s="317">
        <v>8</v>
      </c>
      <c r="DA114" s="317">
        <v>21</v>
      </c>
      <c r="DB114" s="317">
        <v>2</v>
      </c>
      <c r="DC114" s="317">
        <v>12</v>
      </c>
      <c r="DE114" s="316">
        <v>42204</v>
      </c>
      <c r="DF114" s="317">
        <v>3</v>
      </c>
      <c r="DG114" s="317">
        <v>11</v>
      </c>
      <c r="DH114" s="317">
        <v>3</v>
      </c>
      <c r="DI114" s="317">
        <v>4</v>
      </c>
      <c r="DJ114" s="317">
        <v>2</v>
      </c>
      <c r="DK114" s="317">
        <v>2</v>
      </c>
      <c r="DM114" s="316">
        <v>42575</v>
      </c>
      <c r="DN114" s="317">
        <v>2</v>
      </c>
      <c r="DO114" s="317">
        <v>10</v>
      </c>
      <c r="DP114" s="317">
        <v>2</v>
      </c>
      <c r="DQ114" s="317">
        <v>5</v>
      </c>
      <c r="DR114" s="317">
        <v>0</v>
      </c>
      <c r="DS114" s="317">
        <v>3</v>
      </c>
      <c r="DU114" s="968">
        <v>42939</v>
      </c>
      <c r="DV114" s="969">
        <v>2</v>
      </c>
      <c r="DW114" s="969">
        <v>7</v>
      </c>
      <c r="DX114" s="969">
        <v>6</v>
      </c>
      <c r="DY114" s="969">
        <v>1</v>
      </c>
      <c r="DZ114" s="969">
        <v>0</v>
      </c>
      <c r="EA114" s="969">
        <v>0</v>
      </c>
      <c r="EC114" s="1200">
        <v>43303</v>
      </c>
      <c r="ED114" s="1201">
        <v>2</v>
      </c>
      <c r="EE114" s="1201">
        <v>27</v>
      </c>
      <c r="EF114" s="1201">
        <v>23</v>
      </c>
      <c r="EG114" s="1201">
        <v>4</v>
      </c>
      <c r="EH114" s="1201">
        <v>0</v>
      </c>
      <c r="EI114" s="1201">
        <v>0</v>
      </c>
      <c r="EK114" s="1331">
        <v>43667</v>
      </c>
      <c r="EL114" s="1332">
        <v>2</v>
      </c>
      <c r="EM114" s="1332">
        <v>34</v>
      </c>
      <c r="EN114" s="1332">
        <v>5</v>
      </c>
      <c r="EO114" s="1332">
        <v>18</v>
      </c>
      <c r="EP114" s="1332">
        <v>3</v>
      </c>
      <c r="EQ114" s="1332">
        <v>8</v>
      </c>
      <c r="ES114" s="1825">
        <v>44038</v>
      </c>
      <c r="ET114" s="1826">
        <v>2</v>
      </c>
      <c r="EU114" s="1826">
        <v>91</v>
      </c>
      <c r="EV114" s="1826">
        <v>45</v>
      </c>
      <c r="EW114" s="1826">
        <v>27</v>
      </c>
      <c r="EX114" s="1826">
        <v>3</v>
      </c>
      <c r="EY114" s="1826">
        <v>16</v>
      </c>
    </row>
    <row r="115" spans="29:155" x14ac:dyDescent="0.25">
      <c r="AC115" s="143">
        <v>37858</v>
      </c>
      <c r="AD115" s="101">
        <v>1</v>
      </c>
      <c r="AE115" s="401">
        <v>3</v>
      </c>
      <c r="AF115" s="401"/>
      <c r="AG115" s="158">
        <v>38201</v>
      </c>
      <c r="AH115" s="159">
        <v>1</v>
      </c>
      <c r="AI115" s="159">
        <f t="shared" si="23"/>
        <v>34</v>
      </c>
      <c r="AJ115" s="159">
        <v>30</v>
      </c>
      <c r="AK115" s="159">
        <v>4</v>
      </c>
      <c r="AL115" s="159"/>
      <c r="AM115" s="348">
        <v>38553</v>
      </c>
      <c r="AN115" s="349">
        <v>2</v>
      </c>
      <c r="AO115" s="349">
        <v>150</v>
      </c>
      <c r="AQ115" s="97">
        <v>38921</v>
      </c>
      <c r="AR115" s="98">
        <v>1</v>
      </c>
      <c r="AS115" s="98">
        <v>94</v>
      </c>
      <c r="AT115" s="98">
        <v>10</v>
      </c>
      <c r="AU115" s="98">
        <v>84</v>
      </c>
      <c r="AV115" s="98">
        <v>0</v>
      </c>
      <c r="AX115" s="316">
        <v>39286</v>
      </c>
      <c r="AY115" s="317">
        <v>1</v>
      </c>
      <c r="AZ115" s="317">
        <v>18</v>
      </c>
      <c r="BA115" s="317">
        <v>1</v>
      </c>
      <c r="BB115" s="317">
        <v>15</v>
      </c>
      <c r="BC115" s="317">
        <v>2</v>
      </c>
      <c r="BE115" s="316">
        <v>39651</v>
      </c>
      <c r="BF115" s="317">
        <v>3</v>
      </c>
      <c r="BG115" s="317">
        <v>6</v>
      </c>
      <c r="BH115" s="317" t="s">
        <v>3</v>
      </c>
      <c r="BI115" s="317">
        <v>5</v>
      </c>
      <c r="BJ115" s="317">
        <v>1</v>
      </c>
      <c r="BL115" s="316">
        <v>40020</v>
      </c>
      <c r="BM115" s="317">
        <v>1</v>
      </c>
      <c r="BN115" s="317">
        <v>12</v>
      </c>
      <c r="BO115" s="317">
        <v>1</v>
      </c>
      <c r="BP115" s="317">
        <v>11</v>
      </c>
      <c r="BQ115" s="317">
        <v>0</v>
      </c>
      <c r="BR115" s="98"/>
      <c r="BS115" s="316">
        <v>40384</v>
      </c>
      <c r="BT115" s="317">
        <v>1</v>
      </c>
      <c r="BU115" s="317">
        <v>15</v>
      </c>
      <c r="BV115" s="317">
        <v>8</v>
      </c>
      <c r="BW115" s="317">
        <v>5</v>
      </c>
      <c r="BX115" s="317">
        <v>2</v>
      </c>
      <c r="BZ115" s="316">
        <v>40748</v>
      </c>
      <c r="CA115" s="317">
        <v>1</v>
      </c>
      <c r="CB115" s="317">
        <v>13</v>
      </c>
      <c r="CC115" s="317">
        <v>3</v>
      </c>
      <c r="CD115" s="317">
        <v>10</v>
      </c>
      <c r="CE115" s="317">
        <v>0</v>
      </c>
      <c r="CG115" s="316">
        <v>41112</v>
      </c>
      <c r="CH115" s="317">
        <v>1</v>
      </c>
      <c r="CI115" s="317">
        <v>66</v>
      </c>
      <c r="CJ115" s="317">
        <v>13</v>
      </c>
      <c r="CK115" s="317">
        <v>46</v>
      </c>
      <c r="CL115" s="317">
        <v>2</v>
      </c>
      <c r="CM115" s="317">
        <v>5</v>
      </c>
      <c r="CO115" s="316">
        <v>41477</v>
      </c>
      <c r="CP115" s="317">
        <v>1</v>
      </c>
      <c r="CQ115" s="317">
        <v>134</v>
      </c>
      <c r="CR115" s="317">
        <v>8</v>
      </c>
      <c r="CS115" s="317">
        <v>70</v>
      </c>
      <c r="CT115" s="317">
        <v>4</v>
      </c>
      <c r="CU115" s="317">
        <v>52</v>
      </c>
      <c r="CW115" s="316">
        <v>41839</v>
      </c>
      <c r="CX115" s="317">
        <v>4</v>
      </c>
      <c r="CY115" s="317">
        <v>3</v>
      </c>
      <c r="CZ115" s="317" t="s">
        <v>3</v>
      </c>
      <c r="DA115" s="317" t="s">
        <v>3</v>
      </c>
      <c r="DB115" s="317">
        <v>0</v>
      </c>
      <c r="DC115" s="317">
        <v>3</v>
      </c>
      <c r="DE115" s="316">
        <v>42205</v>
      </c>
      <c r="DF115" s="317">
        <v>2</v>
      </c>
      <c r="DG115" s="317">
        <v>16</v>
      </c>
      <c r="DH115" s="317">
        <v>3</v>
      </c>
      <c r="DI115" s="317">
        <v>7</v>
      </c>
      <c r="DJ115" s="317">
        <v>1</v>
      </c>
      <c r="DK115" s="317">
        <v>5</v>
      </c>
      <c r="DM115" s="316">
        <v>42575</v>
      </c>
      <c r="DN115" s="317">
        <v>1</v>
      </c>
      <c r="DO115" s="317">
        <v>1</v>
      </c>
      <c r="DP115" s="317" t="s">
        <v>3</v>
      </c>
      <c r="DQ115" s="317">
        <v>1</v>
      </c>
      <c r="DR115" s="317">
        <v>0</v>
      </c>
      <c r="DS115" s="317">
        <v>0</v>
      </c>
      <c r="DU115" s="968">
        <v>42939</v>
      </c>
      <c r="DV115" s="969">
        <v>1</v>
      </c>
      <c r="DW115" s="969">
        <v>0</v>
      </c>
      <c r="DX115" s="969" t="s">
        <v>3</v>
      </c>
      <c r="DY115" s="969" t="s">
        <v>3</v>
      </c>
      <c r="DZ115" s="969">
        <v>0</v>
      </c>
      <c r="EA115" s="969">
        <v>0</v>
      </c>
      <c r="EC115" s="1200">
        <v>43303</v>
      </c>
      <c r="ED115" s="1201">
        <v>1</v>
      </c>
      <c r="EE115" s="1201">
        <v>23</v>
      </c>
      <c r="EF115" s="1201">
        <v>18</v>
      </c>
      <c r="EG115" s="1201">
        <v>5</v>
      </c>
      <c r="EH115" s="1201">
        <v>0</v>
      </c>
      <c r="EI115" s="1201">
        <v>0</v>
      </c>
      <c r="EK115" s="1331">
        <v>43667</v>
      </c>
      <c r="EL115" s="1332">
        <v>1</v>
      </c>
      <c r="EM115" s="1332">
        <v>63</v>
      </c>
      <c r="EN115" s="1332">
        <v>17</v>
      </c>
      <c r="EO115" s="1332">
        <v>33</v>
      </c>
      <c r="EP115" s="1332">
        <v>5</v>
      </c>
      <c r="EQ115" s="1332">
        <v>8</v>
      </c>
      <c r="ES115" s="1825">
        <v>44038</v>
      </c>
      <c r="ET115" s="1826">
        <v>1</v>
      </c>
      <c r="EU115" s="1826">
        <v>98</v>
      </c>
      <c r="EV115" s="1826">
        <v>26</v>
      </c>
      <c r="EW115" s="1826">
        <v>45</v>
      </c>
      <c r="EX115" s="1826">
        <v>6</v>
      </c>
      <c r="EY115" s="1826">
        <v>21</v>
      </c>
    </row>
    <row r="116" spans="29:155" x14ac:dyDescent="0.25">
      <c r="AC116" s="143">
        <v>37858</v>
      </c>
      <c r="AD116" s="101">
        <v>2</v>
      </c>
      <c r="AE116" s="401">
        <v>3</v>
      </c>
      <c r="AF116" s="401"/>
      <c r="AG116" s="158">
        <v>38201</v>
      </c>
      <c r="AH116" s="159">
        <v>2</v>
      </c>
      <c r="AI116" s="159">
        <f t="shared" si="23"/>
        <v>40</v>
      </c>
      <c r="AJ116" s="159">
        <v>33</v>
      </c>
      <c r="AK116" s="159">
        <v>7</v>
      </c>
      <c r="AL116" s="159"/>
      <c r="AM116" s="348">
        <v>38553</v>
      </c>
      <c r="AN116" s="349">
        <v>1</v>
      </c>
      <c r="AO116" s="349">
        <v>160</v>
      </c>
      <c r="AQ116" s="97">
        <v>38922</v>
      </c>
      <c r="AR116" s="98">
        <v>4</v>
      </c>
      <c r="AS116" s="98">
        <v>8</v>
      </c>
      <c r="AT116" s="98">
        <v>1</v>
      </c>
      <c r="AU116" s="98">
        <v>6</v>
      </c>
      <c r="AV116" s="98">
        <v>1</v>
      </c>
      <c r="AX116" s="316">
        <v>39287</v>
      </c>
      <c r="AY116" s="317">
        <v>4</v>
      </c>
      <c r="AZ116" s="317">
        <v>1</v>
      </c>
      <c r="BA116" s="317" t="s">
        <v>3</v>
      </c>
      <c r="BB116" s="317">
        <v>0</v>
      </c>
      <c r="BC116" s="317">
        <v>1</v>
      </c>
      <c r="BE116" s="316">
        <v>39652</v>
      </c>
      <c r="BF116" s="317">
        <v>2</v>
      </c>
      <c r="BG116" s="317">
        <v>13</v>
      </c>
      <c r="BH116" s="317">
        <v>1</v>
      </c>
      <c r="BI116" s="317">
        <v>12</v>
      </c>
      <c r="BJ116" s="317">
        <v>0</v>
      </c>
      <c r="BL116" s="316">
        <v>40021</v>
      </c>
      <c r="BM116" s="317">
        <v>4</v>
      </c>
      <c r="BN116" s="317">
        <v>0</v>
      </c>
      <c r="BO116" s="317" t="s">
        <v>3</v>
      </c>
      <c r="BP116" s="317">
        <v>0</v>
      </c>
      <c r="BQ116" s="317">
        <v>0</v>
      </c>
      <c r="BR116" s="98"/>
      <c r="BS116" s="316">
        <v>40385</v>
      </c>
      <c r="BT116" s="317">
        <v>4</v>
      </c>
      <c r="BU116" s="317">
        <v>1</v>
      </c>
      <c r="BV116" s="317" t="s">
        <v>3</v>
      </c>
      <c r="BW116" s="317">
        <v>1</v>
      </c>
      <c r="BX116" s="317">
        <v>0</v>
      </c>
      <c r="BZ116" s="316">
        <v>40749</v>
      </c>
      <c r="CA116" s="317">
        <v>4</v>
      </c>
      <c r="CB116" s="317">
        <v>1</v>
      </c>
      <c r="CC116" s="317" t="s">
        <v>3</v>
      </c>
      <c r="CD116" s="317">
        <v>1</v>
      </c>
      <c r="CE116" s="317">
        <v>0</v>
      </c>
      <c r="CG116" s="316">
        <v>41113</v>
      </c>
      <c r="CH116" s="317">
        <v>4</v>
      </c>
      <c r="CI116" s="317">
        <v>0</v>
      </c>
      <c r="CJ116" s="317" t="s">
        <v>3</v>
      </c>
      <c r="CK116" s="317" t="s">
        <v>3</v>
      </c>
      <c r="CL116" s="317">
        <v>0</v>
      </c>
      <c r="CM116" s="317">
        <v>0</v>
      </c>
      <c r="CO116" s="316">
        <v>41478</v>
      </c>
      <c r="CP116" s="317">
        <v>4</v>
      </c>
      <c r="CQ116" s="317">
        <v>9</v>
      </c>
      <c r="CR116" s="317">
        <v>1</v>
      </c>
      <c r="CS116" s="317">
        <v>3</v>
      </c>
      <c r="CT116" s="317">
        <v>0</v>
      </c>
      <c r="CU116" s="317">
        <v>5</v>
      </c>
      <c r="CW116" s="316">
        <v>41840</v>
      </c>
      <c r="CX116" s="317">
        <v>3</v>
      </c>
      <c r="CY116" s="317">
        <v>15</v>
      </c>
      <c r="CZ116" s="317">
        <v>3</v>
      </c>
      <c r="DA116" s="317">
        <v>8</v>
      </c>
      <c r="DB116" s="317">
        <v>0</v>
      </c>
      <c r="DC116" s="317">
        <v>4</v>
      </c>
      <c r="DE116" s="316">
        <v>42205</v>
      </c>
      <c r="DF116" s="317">
        <v>1</v>
      </c>
      <c r="DG116" s="317">
        <v>41</v>
      </c>
      <c r="DH116" s="317">
        <v>7</v>
      </c>
      <c r="DI116" s="317">
        <v>19</v>
      </c>
      <c r="DJ116" s="317">
        <v>4</v>
      </c>
      <c r="DK116" s="317">
        <v>11</v>
      </c>
      <c r="DM116" s="316">
        <v>42576</v>
      </c>
      <c r="DN116" s="317">
        <v>4</v>
      </c>
      <c r="DO116" s="317">
        <v>0</v>
      </c>
      <c r="DP116" s="317" t="s">
        <v>3</v>
      </c>
      <c r="DQ116" s="317" t="s">
        <v>3</v>
      </c>
      <c r="DR116" s="317">
        <v>0</v>
      </c>
      <c r="DS116" s="317">
        <v>0</v>
      </c>
      <c r="DU116" s="968">
        <v>42940</v>
      </c>
      <c r="DV116" s="969">
        <v>4</v>
      </c>
      <c r="DW116" s="969">
        <v>3</v>
      </c>
      <c r="DX116" s="969">
        <v>3</v>
      </c>
      <c r="DY116" s="969" t="s">
        <v>3</v>
      </c>
      <c r="DZ116" s="969">
        <v>0</v>
      </c>
      <c r="EA116" s="969">
        <v>0</v>
      </c>
      <c r="EC116" s="1200">
        <v>43304</v>
      </c>
      <c r="ED116" s="1201">
        <v>4</v>
      </c>
      <c r="EE116" s="1201">
        <v>3</v>
      </c>
      <c r="EF116" s="1201">
        <v>1</v>
      </c>
      <c r="EG116" s="1201">
        <v>2</v>
      </c>
      <c r="EH116" s="1201">
        <v>0</v>
      </c>
      <c r="EI116" s="1201">
        <v>0</v>
      </c>
      <c r="EK116" s="1331">
        <v>43668</v>
      </c>
      <c r="EL116" s="1332">
        <v>4</v>
      </c>
      <c r="EM116" s="1332">
        <v>14</v>
      </c>
      <c r="EN116" s="1332">
        <v>4</v>
      </c>
      <c r="EO116" s="1332">
        <v>6</v>
      </c>
      <c r="EP116" s="1332">
        <v>1</v>
      </c>
      <c r="EQ116" s="1332">
        <v>3</v>
      </c>
      <c r="ES116" s="1825">
        <v>44039</v>
      </c>
      <c r="ET116" s="1826">
        <v>4</v>
      </c>
      <c r="EU116" s="1826">
        <v>5</v>
      </c>
      <c r="EV116" s="1826">
        <v>1</v>
      </c>
      <c r="EW116" s="1826">
        <v>1</v>
      </c>
      <c r="EX116" s="1826">
        <v>0</v>
      </c>
      <c r="EY116" s="1826">
        <v>3</v>
      </c>
    </row>
    <row r="117" spans="29:155" x14ac:dyDescent="0.25">
      <c r="AC117" s="143">
        <v>37859</v>
      </c>
      <c r="AD117" s="101">
        <v>3</v>
      </c>
      <c r="AE117" s="401">
        <v>0</v>
      </c>
      <c r="AF117" s="401"/>
      <c r="AG117" s="158">
        <v>38202</v>
      </c>
      <c r="AH117" s="159">
        <v>4</v>
      </c>
      <c r="AI117" s="159">
        <f t="shared" si="23"/>
        <v>0</v>
      </c>
      <c r="AJ117" s="159">
        <v>0</v>
      </c>
      <c r="AK117" s="159"/>
      <c r="AL117" s="159"/>
      <c r="AM117" s="348">
        <v>38554</v>
      </c>
      <c r="AN117" s="349">
        <v>4</v>
      </c>
      <c r="AO117" s="349">
        <v>29</v>
      </c>
      <c r="AQ117" s="97">
        <v>38923</v>
      </c>
      <c r="AR117" s="98">
        <v>3</v>
      </c>
      <c r="AS117" s="98">
        <v>85</v>
      </c>
      <c r="AT117" s="98">
        <v>4</v>
      </c>
      <c r="AU117" s="98">
        <v>74</v>
      </c>
      <c r="AV117" s="98">
        <v>7</v>
      </c>
      <c r="AX117" s="316">
        <v>39288</v>
      </c>
      <c r="AY117" s="317">
        <v>3</v>
      </c>
      <c r="AZ117" s="317">
        <v>13</v>
      </c>
      <c r="BA117" s="317" t="s">
        <v>3</v>
      </c>
      <c r="BB117" s="317">
        <v>12</v>
      </c>
      <c r="BC117" s="317">
        <v>1</v>
      </c>
      <c r="BE117" s="316">
        <v>39652</v>
      </c>
      <c r="BF117" s="317">
        <v>1</v>
      </c>
      <c r="BG117" s="317">
        <v>12</v>
      </c>
      <c r="BH117" s="317">
        <v>2</v>
      </c>
      <c r="BI117" s="317">
        <v>6</v>
      </c>
      <c r="BJ117" s="317">
        <v>4</v>
      </c>
      <c r="BL117" s="316">
        <v>40022</v>
      </c>
      <c r="BM117" s="317">
        <v>3</v>
      </c>
      <c r="BN117" s="317">
        <v>1</v>
      </c>
      <c r="BO117" s="317" t="s">
        <v>3</v>
      </c>
      <c r="BP117" s="317">
        <v>1</v>
      </c>
      <c r="BQ117" s="317">
        <v>0</v>
      </c>
      <c r="BR117" s="98"/>
      <c r="BS117" s="316">
        <v>40386</v>
      </c>
      <c r="BT117" s="317">
        <v>3</v>
      </c>
      <c r="BU117" s="317">
        <v>9</v>
      </c>
      <c r="BV117" s="317" t="s">
        <v>3</v>
      </c>
      <c r="BW117" s="317">
        <v>7</v>
      </c>
      <c r="BX117" s="317">
        <v>2</v>
      </c>
      <c r="BZ117" s="316">
        <v>40750</v>
      </c>
      <c r="CA117" s="317">
        <v>3</v>
      </c>
      <c r="CB117" s="317">
        <v>3</v>
      </c>
      <c r="CC117" s="317" t="s">
        <v>3</v>
      </c>
      <c r="CD117" s="317">
        <v>3</v>
      </c>
      <c r="CE117" s="317">
        <v>0</v>
      </c>
      <c r="CG117" s="316">
        <v>41114</v>
      </c>
      <c r="CH117" s="317">
        <v>3</v>
      </c>
      <c r="CI117" s="317">
        <v>6</v>
      </c>
      <c r="CJ117" s="317">
        <v>2</v>
      </c>
      <c r="CK117" s="317">
        <v>2</v>
      </c>
      <c r="CL117" s="317">
        <v>1</v>
      </c>
      <c r="CM117" s="317">
        <v>1</v>
      </c>
      <c r="CO117" s="316">
        <v>41479</v>
      </c>
      <c r="CP117" s="317">
        <v>3</v>
      </c>
      <c r="CQ117" s="317">
        <v>39</v>
      </c>
      <c r="CR117" s="317">
        <v>1</v>
      </c>
      <c r="CS117" s="317">
        <v>20</v>
      </c>
      <c r="CT117" s="317">
        <v>0</v>
      </c>
      <c r="CU117" s="317">
        <v>18</v>
      </c>
      <c r="CW117" s="316">
        <v>41840</v>
      </c>
      <c r="CX117" s="317">
        <v>2</v>
      </c>
      <c r="CY117" s="317">
        <v>10</v>
      </c>
      <c r="CZ117" s="317">
        <v>1</v>
      </c>
      <c r="DA117" s="317">
        <v>3</v>
      </c>
      <c r="DB117" s="317">
        <v>0</v>
      </c>
      <c r="DC117" s="317">
        <v>6</v>
      </c>
      <c r="DE117" s="316">
        <v>42206</v>
      </c>
      <c r="DF117" s="317">
        <v>4</v>
      </c>
      <c r="DG117" s="317">
        <v>4</v>
      </c>
      <c r="DH117" s="317">
        <v>1</v>
      </c>
      <c r="DI117" s="317">
        <v>3</v>
      </c>
      <c r="DJ117" s="317">
        <v>0</v>
      </c>
      <c r="DK117" s="317">
        <v>0</v>
      </c>
      <c r="DM117" s="316">
        <v>42577</v>
      </c>
      <c r="DN117" s="317">
        <v>3</v>
      </c>
      <c r="DO117" s="317">
        <v>2</v>
      </c>
      <c r="DP117" s="317">
        <v>1</v>
      </c>
      <c r="DQ117" s="317">
        <v>1</v>
      </c>
      <c r="DR117" s="317">
        <v>0</v>
      </c>
      <c r="DS117" s="317">
        <v>0</v>
      </c>
      <c r="DU117" s="968">
        <v>42941</v>
      </c>
      <c r="DV117" s="969">
        <v>3</v>
      </c>
      <c r="DW117" s="969">
        <v>5</v>
      </c>
      <c r="DX117" s="969">
        <v>4</v>
      </c>
      <c r="DY117" s="969">
        <v>1</v>
      </c>
      <c r="DZ117" s="969">
        <v>0</v>
      </c>
      <c r="EA117" s="969">
        <v>0</v>
      </c>
      <c r="EC117" s="1200">
        <v>43305</v>
      </c>
      <c r="ED117" s="1201">
        <v>3</v>
      </c>
      <c r="EE117" s="1201">
        <v>17</v>
      </c>
      <c r="EF117" s="1201">
        <v>13</v>
      </c>
      <c r="EG117" s="1201">
        <v>3</v>
      </c>
      <c r="EH117" s="1201">
        <v>0</v>
      </c>
      <c r="EI117" s="1201">
        <v>1</v>
      </c>
      <c r="EK117" s="1331">
        <v>43669</v>
      </c>
      <c r="EL117" s="1332">
        <v>3</v>
      </c>
      <c r="EM117" s="1332">
        <v>41</v>
      </c>
      <c r="EN117" s="1332">
        <v>15</v>
      </c>
      <c r="EO117" s="1332">
        <v>16</v>
      </c>
      <c r="EP117" s="1332">
        <v>0</v>
      </c>
      <c r="EQ117" s="1332">
        <v>10</v>
      </c>
      <c r="ES117" s="1825">
        <v>44040</v>
      </c>
      <c r="ET117" s="1826">
        <v>3</v>
      </c>
      <c r="EU117" s="1826">
        <v>58</v>
      </c>
      <c r="EV117" s="1826">
        <v>21</v>
      </c>
      <c r="EW117" s="1826">
        <v>17</v>
      </c>
      <c r="EX117" s="1826">
        <v>5</v>
      </c>
      <c r="EY117" s="1826">
        <v>15</v>
      </c>
    </row>
    <row r="118" spans="29:155" x14ac:dyDescent="0.25">
      <c r="AC118" s="143">
        <v>37861</v>
      </c>
      <c r="AD118" s="101">
        <v>1</v>
      </c>
      <c r="AE118" s="401">
        <v>4</v>
      </c>
      <c r="AF118" s="401"/>
      <c r="AG118" s="158">
        <v>38203</v>
      </c>
      <c r="AH118" s="159">
        <v>3</v>
      </c>
      <c r="AI118" s="159">
        <f t="shared" si="23"/>
        <v>17</v>
      </c>
      <c r="AJ118" s="159">
        <v>17</v>
      </c>
      <c r="AK118" s="159"/>
      <c r="AL118" s="159"/>
      <c r="AM118" s="348">
        <v>38555</v>
      </c>
      <c r="AN118" s="349">
        <v>3</v>
      </c>
      <c r="AO118" s="349">
        <v>158</v>
      </c>
      <c r="AQ118" s="97">
        <v>38924</v>
      </c>
      <c r="AR118" s="98">
        <v>2</v>
      </c>
      <c r="AS118" s="98">
        <v>101</v>
      </c>
      <c r="AT118" s="98">
        <v>14</v>
      </c>
      <c r="AU118" s="98">
        <v>84</v>
      </c>
      <c r="AV118" s="98">
        <v>3</v>
      </c>
      <c r="AX118" s="316">
        <v>39289</v>
      </c>
      <c r="AY118" s="317">
        <v>2</v>
      </c>
      <c r="AZ118" s="317">
        <v>36</v>
      </c>
      <c r="BA118" s="317">
        <v>3</v>
      </c>
      <c r="BB118" s="317">
        <v>32</v>
      </c>
      <c r="BC118" s="317">
        <v>1</v>
      </c>
      <c r="BE118" s="316">
        <v>39653</v>
      </c>
      <c r="BF118" s="317">
        <v>4</v>
      </c>
      <c r="BG118" s="317">
        <v>0</v>
      </c>
      <c r="BH118" s="317" t="s">
        <v>3</v>
      </c>
      <c r="BI118" s="317">
        <v>0</v>
      </c>
      <c r="BJ118" s="317">
        <v>0</v>
      </c>
      <c r="BL118" s="316">
        <v>40023</v>
      </c>
      <c r="BM118" s="317">
        <v>2</v>
      </c>
      <c r="BN118" s="317">
        <v>10</v>
      </c>
      <c r="BO118" s="317">
        <v>2</v>
      </c>
      <c r="BP118" s="317">
        <v>4</v>
      </c>
      <c r="BQ118" s="317">
        <v>4</v>
      </c>
      <c r="BR118" s="98"/>
      <c r="BS118" s="316">
        <v>40387</v>
      </c>
      <c r="BT118" s="317">
        <v>2</v>
      </c>
      <c r="BU118" s="317">
        <v>7</v>
      </c>
      <c r="BV118" s="317">
        <v>1</v>
      </c>
      <c r="BW118" s="317">
        <v>5</v>
      </c>
      <c r="BX118" s="317">
        <v>1</v>
      </c>
      <c r="BZ118" s="316">
        <v>40751</v>
      </c>
      <c r="CA118" s="317">
        <v>2</v>
      </c>
      <c r="CB118" s="317">
        <v>7</v>
      </c>
      <c r="CC118" s="317">
        <v>1</v>
      </c>
      <c r="CD118" s="317">
        <v>5</v>
      </c>
      <c r="CE118" s="317">
        <v>1</v>
      </c>
      <c r="CG118" s="316">
        <v>41115</v>
      </c>
      <c r="CH118" s="317">
        <v>2</v>
      </c>
      <c r="CI118" s="317">
        <v>24</v>
      </c>
      <c r="CJ118" s="317">
        <v>6</v>
      </c>
      <c r="CK118" s="317">
        <v>15</v>
      </c>
      <c r="CL118" s="317">
        <v>2</v>
      </c>
      <c r="CM118" s="317">
        <v>1</v>
      </c>
      <c r="CO118" s="316">
        <v>41480</v>
      </c>
      <c r="CP118" s="317">
        <v>2</v>
      </c>
      <c r="CQ118" s="317">
        <v>83</v>
      </c>
      <c r="CR118" s="317">
        <v>2</v>
      </c>
      <c r="CS118" s="317">
        <v>32</v>
      </c>
      <c r="CT118" s="317">
        <v>3</v>
      </c>
      <c r="CU118" s="317">
        <v>46</v>
      </c>
      <c r="CW118" s="316">
        <v>41841</v>
      </c>
      <c r="CX118" s="317">
        <v>2</v>
      </c>
      <c r="CY118" s="317">
        <v>8</v>
      </c>
      <c r="CZ118" s="317">
        <v>1</v>
      </c>
      <c r="DA118" s="317">
        <v>5</v>
      </c>
      <c r="DB118" s="317">
        <v>0</v>
      </c>
      <c r="DC118" s="317">
        <v>2</v>
      </c>
      <c r="DE118" s="316">
        <v>42207</v>
      </c>
      <c r="DF118" s="317">
        <v>3</v>
      </c>
      <c r="DG118" s="317">
        <v>6</v>
      </c>
      <c r="DH118" s="317" t="s">
        <v>3</v>
      </c>
      <c r="DI118" s="317">
        <v>2</v>
      </c>
      <c r="DJ118" s="317">
        <v>1</v>
      </c>
      <c r="DK118" s="317">
        <v>3</v>
      </c>
      <c r="DM118" s="316">
        <v>42578</v>
      </c>
      <c r="DN118" s="317">
        <v>2</v>
      </c>
      <c r="DO118" s="317">
        <v>7</v>
      </c>
      <c r="DP118" s="317">
        <v>1</v>
      </c>
      <c r="DQ118" s="317">
        <v>5</v>
      </c>
      <c r="DR118" s="317">
        <v>0</v>
      </c>
      <c r="DS118" s="317">
        <v>1</v>
      </c>
      <c r="DU118" s="968">
        <v>42942</v>
      </c>
      <c r="DV118" s="969">
        <v>2</v>
      </c>
      <c r="DW118" s="969">
        <v>2</v>
      </c>
      <c r="DX118" s="969">
        <v>2</v>
      </c>
      <c r="DY118" s="969" t="s">
        <v>3</v>
      </c>
      <c r="DZ118" s="969">
        <v>0</v>
      </c>
      <c r="EA118" s="969">
        <v>0</v>
      </c>
      <c r="EC118" s="1200">
        <v>43306</v>
      </c>
      <c r="ED118" s="1201">
        <v>2</v>
      </c>
      <c r="EE118" s="1201">
        <v>48</v>
      </c>
      <c r="EF118" s="1201">
        <v>44</v>
      </c>
      <c r="EG118" s="1201">
        <v>4</v>
      </c>
      <c r="EH118" s="1201">
        <v>0</v>
      </c>
      <c r="EI118" s="1201">
        <v>0</v>
      </c>
      <c r="EK118" s="1331">
        <v>43670</v>
      </c>
      <c r="EL118" s="1332">
        <v>2</v>
      </c>
      <c r="EM118" s="1332">
        <v>59</v>
      </c>
      <c r="EN118" s="1332">
        <v>15</v>
      </c>
      <c r="EO118" s="1332">
        <v>21</v>
      </c>
      <c r="EP118" s="1332">
        <v>8</v>
      </c>
      <c r="EQ118" s="1332">
        <v>15</v>
      </c>
      <c r="ES118" s="1825">
        <v>44041</v>
      </c>
      <c r="ET118" s="1826">
        <v>2</v>
      </c>
      <c r="EU118" s="1826">
        <v>39</v>
      </c>
      <c r="EV118" s="1826">
        <v>14</v>
      </c>
      <c r="EW118" s="1826">
        <v>17</v>
      </c>
      <c r="EX118" s="1826">
        <v>3</v>
      </c>
      <c r="EY118" s="1826">
        <v>5</v>
      </c>
    </row>
    <row r="119" spans="29:155" x14ac:dyDescent="0.25">
      <c r="AC119" s="143">
        <v>37861</v>
      </c>
      <c r="AD119" s="101">
        <v>2</v>
      </c>
      <c r="AE119" s="401">
        <v>4</v>
      </c>
      <c r="AF119" s="401"/>
      <c r="AG119" s="158">
        <v>38204</v>
      </c>
      <c r="AH119" s="159">
        <v>1</v>
      </c>
      <c r="AI119" s="159">
        <f t="shared" si="23"/>
        <v>24</v>
      </c>
      <c r="AJ119" s="159">
        <v>23</v>
      </c>
      <c r="AK119" s="159">
        <v>1</v>
      </c>
      <c r="AL119" s="159"/>
      <c r="AM119" s="348">
        <v>38556</v>
      </c>
      <c r="AN119" s="349">
        <v>2</v>
      </c>
      <c r="AO119" s="349">
        <v>209</v>
      </c>
      <c r="AQ119" s="97">
        <v>38924</v>
      </c>
      <c r="AR119" s="98">
        <v>1</v>
      </c>
      <c r="AS119" s="98">
        <v>52</v>
      </c>
      <c r="AT119" s="98">
        <v>11</v>
      </c>
      <c r="AU119" s="98">
        <v>38</v>
      </c>
      <c r="AV119" s="98">
        <v>3</v>
      </c>
      <c r="AX119" s="316">
        <v>39289</v>
      </c>
      <c r="AY119" s="317">
        <v>1</v>
      </c>
      <c r="AZ119" s="317">
        <v>24</v>
      </c>
      <c r="BA119" s="317">
        <v>2</v>
      </c>
      <c r="BB119" s="317">
        <v>21</v>
      </c>
      <c r="BC119" s="317">
        <v>1</v>
      </c>
      <c r="BE119" s="316">
        <v>39654</v>
      </c>
      <c r="BF119" s="317">
        <v>3</v>
      </c>
      <c r="BG119" s="317">
        <v>9</v>
      </c>
      <c r="BH119" s="317" t="s">
        <v>3</v>
      </c>
      <c r="BI119" s="317">
        <v>7</v>
      </c>
      <c r="BJ119" s="317">
        <v>2</v>
      </c>
      <c r="BL119" s="316">
        <v>40023</v>
      </c>
      <c r="BM119" s="317">
        <v>1</v>
      </c>
      <c r="BN119" s="317">
        <v>14</v>
      </c>
      <c r="BO119" s="317">
        <v>1</v>
      </c>
      <c r="BP119" s="317">
        <v>7</v>
      </c>
      <c r="BQ119" s="317">
        <v>6</v>
      </c>
      <c r="BR119" s="98"/>
      <c r="BS119" s="316">
        <v>40387</v>
      </c>
      <c r="BT119" s="317">
        <v>1</v>
      </c>
      <c r="BU119" s="317">
        <v>4</v>
      </c>
      <c r="BV119" s="317">
        <v>1</v>
      </c>
      <c r="BW119" s="317">
        <v>3</v>
      </c>
      <c r="BX119" s="317">
        <v>0</v>
      </c>
      <c r="BZ119" s="316">
        <v>40751</v>
      </c>
      <c r="CA119" s="317">
        <v>1</v>
      </c>
      <c r="CB119" s="317">
        <v>7</v>
      </c>
      <c r="CC119" s="317">
        <v>1</v>
      </c>
      <c r="CD119" s="317">
        <v>6</v>
      </c>
      <c r="CE119" s="317">
        <v>0</v>
      </c>
      <c r="CG119" s="316">
        <v>41115</v>
      </c>
      <c r="CH119" s="317">
        <v>1</v>
      </c>
      <c r="CI119" s="317">
        <v>50</v>
      </c>
      <c r="CJ119" s="317">
        <v>14</v>
      </c>
      <c r="CK119" s="317">
        <v>27</v>
      </c>
      <c r="CL119" s="317">
        <v>0</v>
      </c>
      <c r="CM119" s="317">
        <v>9</v>
      </c>
      <c r="CO119" s="316">
        <v>41480</v>
      </c>
      <c r="CP119" s="317">
        <v>1</v>
      </c>
      <c r="CQ119" s="317">
        <v>123</v>
      </c>
      <c r="CR119" s="317">
        <v>6</v>
      </c>
      <c r="CS119" s="317">
        <v>57</v>
      </c>
      <c r="CT119" s="317">
        <v>2</v>
      </c>
      <c r="CU119" s="317">
        <v>58</v>
      </c>
      <c r="CW119" s="316">
        <v>41841</v>
      </c>
      <c r="CX119" s="317">
        <v>1</v>
      </c>
      <c r="CY119" s="317">
        <v>60</v>
      </c>
      <c r="CZ119" s="317">
        <v>11</v>
      </c>
      <c r="DA119" s="317">
        <v>22</v>
      </c>
      <c r="DB119" s="317">
        <v>2</v>
      </c>
      <c r="DC119" s="317">
        <v>25</v>
      </c>
      <c r="DE119" s="316">
        <v>42208</v>
      </c>
      <c r="DF119" s="317">
        <v>2</v>
      </c>
      <c r="DG119" s="317">
        <v>19</v>
      </c>
      <c r="DH119" s="317">
        <v>5</v>
      </c>
      <c r="DI119" s="317">
        <v>10</v>
      </c>
      <c r="DJ119" s="317">
        <v>0</v>
      </c>
      <c r="DK119" s="317">
        <v>4</v>
      </c>
      <c r="DM119" s="316">
        <v>42578</v>
      </c>
      <c r="DN119" s="317">
        <v>1</v>
      </c>
      <c r="DO119" s="317">
        <v>6</v>
      </c>
      <c r="DP119" s="317">
        <v>3</v>
      </c>
      <c r="DQ119" s="317">
        <v>3</v>
      </c>
      <c r="DR119" s="317">
        <v>0</v>
      </c>
      <c r="DS119" s="317">
        <v>0</v>
      </c>
      <c r="DU119" s="968">
        <v>42942</v>
      </c>
      <c r="DV119" s="969">
        <v>1</v>
      </c>
      <c r="DW119" s="969">
        <v>1</v>
      </c>
      <c r="DX119" s="969">
        <v>1</v>
      </c>
      <c r="DY119" s="969" t="s">
        <v>3</v>
      </c>
      <c r="DZ119" s="969">
        <v>0</v>
      </c>
      <c r="EA119" s="969">
        <v>0</v>
      </c>
      <c r="EC119" s="1200">
        <v>43306</v>
      </c>
      <c r="ED119" s="1201">
        <v>1</v>
      </c>
      <c r="EE119" s="1201">
        <v>26</v>
      </c>
      <c r="EF119" s="1201">
        <v>22</v>
      </c>
      <c r="EG119" s="1201">
        <v>4</v>
      </c>
      <c r="EH119" s="1201">
        <v>0</v>
      </c>
      <c r="EI119" s="1201">
        <v>0</v>
      </c>
      <c r="EK119" s="1331">
        <v>43670</v>
      </c>
      <c r="EL119" s="1332">
        <v>1</v>
      </c>
      <c r="EM119" s="1332">
        <v>53</v>
      </c>
      <c r="EN119" s="1332">
        <v>11</v>
      </c>
      <c r="EO119" s="1332">
        <v>26</v>
      </c>
      <c r="EP119" s="1332">
        <v>6</v>
      </c>
      <c r="EQ119" s="1332">
        <v>10</v>
      </c>
      <c r="ES119" s="1825">
        <v>44041</v>
      </c>
      <c r="ET119" s="1826">
        <v>1</v>
      </c>
      <c r="EU119" s="1826">
        <v>76</v>
      </c>
      <c r="EV119" s="1826">
        <v>23</v>
      </c>
      <c r="EW119" s="1826">
        <v>32</v>
      </c>
      <c r="EX119" s="1826">
        <v>7</v>
      </c>
      <c r="EY119" s="1826">
        <v>14</v>
      </c>
    </row>
    <row r="120" spans="29:155" x14ac:dyDescent="0.25">
      <c r="AC120" s="143">
        <v>37862</v>
      </c>
      <c r="AD120" s="101">
        <v>3</v>
      </c>
      <c r="AE120" s="401">
        <v>0</v>
      </c>
      <c r="AF120" s="401"/>
      <c r="AG120" s="158">
        <v>38204</v>
      </c>
      <c r="AH120" s="159">
        <v>2</v>
      </c>
      <c r="AI120" s="159">
        <f t="shared" si="23"/>
        <v>15</v>
      </c>
      <c r="AJ120" s="159">
        <v>15</v>
      </c>
      <c r="AK120" s="159"/>
      <c r="AL120" s="159"/>
      <c r="AM120" s="348">
        <v>38556</v>
      </c>
      <c r="AN120" s="349">
        <v>1</v>
      </c>
      <c r="AO120" s="349">
        <v>173</v>
      </c>
      <c r="AQ120" s="97">
        <v>38925</v>
      </c>
      <c r="AR120" s="98">
        <v>4</v>
      </c>
      <c r="AS120" s="98">
        <v>7</v>
      </c>
      <c r="AT120" s="98">
        <v>2</v>
      </c>
      <c r="AU120" s="98">
        <v>3</v>
      </c>
      <c r="AV120" s="98">
        <v>2</v>
      </c>
      <c r="AX120" s="316">
        <v>39290</v>
      </c>
      <c r="AY120" s="317">
        <v>4</v>
      </c>
      <c r="AZ120" s="317">
        <v>1</v>
      </c>
      <c r="BA120" s="317">
        <v>1</v>
      </c>
      <c r="BB120" s="317">
        <v>0</v>
      </c>
      <c r="BC120" s="317">
        <v>0</v>
      </c>
      <c r="BE120" s="316">
        <v>39655</v>
      </c>
      <c r="BF120" s="317">
        <v>2</v>
      </c>
      <c r="BG120" s="317">
        <v>19</v>
      </c>
      <c r="BH120" s="317" t="s">
        <v>3</v>
      </c>
      <c r="BI120" s="317">
        <v>18</v>
      </c>
      <c r="BJ120" s="317">
        <v>1</v>
      </c>
      <c r="BL120" s="316">
        <v>40024</v>
      </c>
      <c r="BM120" s="317">
        <v>4</v>
      </c>
      <c r="BN120" s="317">
        <v>0</v>
      </c>
      <c r="BO120" s="317" t="s">
        <v>3</v>
      </c>
      <c r="BP120" s="317">
        <v>0</v>
      </c>
      <c r="BQ120" s="317">
        <v>0</v>
      </c>
      <c r="BR120" s="98"/>
      <c r="BS120" s="316">
        <v>40388</v>
      </c>
      <c r="BT120" s="317">
        <v>4</v>
      </c>
      <c r="BU120" s="317">
        <v>0</v>
      </c>
      <c r="BV120" s="317" t="s">
        <v>3</v>
      </c>
      <c r="BW120" s="317">
        <v>0</v>
      </c>
      <c r="BX120" s="317">
        <v>0</v>
      </c>
      <c r="BZ120" s="316">
        <v>40752</v>
      </c>
      <c r="CA120" s="317">
        <v>4</v>
      </c>
      <c r="CB120" s="317">
        <v>0</v>
      </c>
      <c r="CC120" s="317" t="s">
        <v>3</v>
      </c>
      <c r="CD120" s="317">
        <v>0</v>
      </c>
      <c r="CE120" s="317">
        <v>0</v>
      </c>
      <c r="CG120" s="316">
        <v>41116</v>
      </c>
      <c r="CH120" s="317">
        <v>4</v>
      </c>
      <c r="CI120" s="317">
        <v>3</v>
      </c>
      <c r="CJ120" s="317" t="s">
        <v>3</v>
      </c>
      <c r="CK120" s="317">
        <v>1</v>
      </c>
      <c r="CL120" s="317">
        <v>1</v>
      </c>
      <c r="CM120" s="317">
        <v>1</v>
      </c>
      <c r="CO120" s="316">
        <v>41481</v>
      </c>
      <c r="CP120" s="317">
        <v>4</v>
      </c>
      <c r="CQ120" s="317">
        <v>9</v>
      </c>
      <c r="CR120" s="317">
        <v>1</v>
      </c>
      <c r="CS120" s="317">
        <v>3</v>
      </c>
      <c r="CT120" s="317">
        <v>0</v>
      </c>
      <c r="CU120" s="317">
        <v>5</v>
      </c>
      <c r="CW120" s="316">
        <v>41842</v>
      </c>
      <c r="CX120" s="317">
        <v>4</v>
      </c>
      <c r="CY120" s="317">
        <v>1</v>
      </c>
      <c r="CZ120" s="317" t="s">
        <v>3</v>
      </c>
      <c r="DA120" s="317" t="s">
        <v>3</v>
      </c>
      <c r="DB120" s="317">
        <v>0</v>
      </c>
      <c r="DC120" s="317">
        <v>1</v>
      </c>
      <c r="DE120" s="316">
        <v>42208</v>
      </c>
      <c r="DF120" s="317">
        <v>1</v>
      </c>
      <c r="DG120" s="317">
        <v>44</v>
      </c>
      <c r="DH120" s="317">
        <v>8</v>
      </c>
      <c r="DI120" s="317">
        <v>17</v>
      </c>
      <c r="DJ120" s="317">
        <v>7</v>
      </c>
      <c r="DK120" s="317">
        <v>12</v>
      </c>
      <c r="DM120" s="316">
        <v>42579</v>
      </c>
      <c r="DN120" s="317">
        <v>4</v>
      </c>
      <c r="DO120" s="317">
        <v>0</v>
      </c>
      <c r="DP120" s="317" t="s">
        <v>3</v>
      </c>
      <c r="DQ120" s="317" t="s">
        <v>3</v>
      </c>
      <c r="DR120" s="317">
        <v>0</v>
      </c>
      <c r="DS120" s="317">
        <v>0</v>
      </c>
      <c r="DU120" s="968">
        <v>42943</v>
      </c>
      <c r="DV120" s="969">
        <v>4</v>
      </c>
      <c r="DW120" s="969">
        <v>1</v>
      </c>
      <c r="DX120" s="969" t="s">
        <v>3</v>
      </c>
      <c r="DY120" s="969">
        <v>1</v>
      </c>
      <c r="DZ120" s="969">
        <v>0</v>
      </c>
      <c r="EA120" s="969">
        <v>0</v>
      </c>
      <c r="EC120" s="1200">
        <v>43307</v>
      </c>
      <c r="ED120" s="1201">
        <v>4</v>
      </c>
      <c r="EE120" s="1201">
        <v>4</v>
      </c>
      <c r="EF120" s="1201">
        <v>3</v>
      </c>
      <c r="EG120" s="1201">
        <v>1</v>
      </c>
      <c r="EH120" s="1201">
        <v>0</v>
      </c>
      <c r="EI120" s="1201">
        <v>0</v>
      </c>
      <c r="EK120" s="1331">
        <v>43671</v>
      </c>
      <c r="EL120" s="1332">
        <v>4</v>
      </c>
      <c r="EM120" s="1332">
        <v>15</v>
      </c>
      <c r="EN120" s="1332">
        <v>5</v>
      </c>
      <c r="EO120" s="1332">
        <v>3</v>
      </c>
      <c r="EP120" s="1332">
        <v>2</v>
      </c>
      <c r="EQ120" s="1332">
        <v>5</v>
      </c>
      <c r="ES120" s="1825">
        <v>44042</v>
      </c>
      <c r="ET120" s="1826">
        <v>4</v>
      </c>
      <c r="EU120" s="1826">
        <v>8</v>
      </c>
      <c r="EV120" s="1826">
        <v>3</v>
      </c>
      <c r="EW120" s="1826">
        <v>1</v>
      </c>
      <c r="EX120" s="1826">
        <v>1</v>
      </c>
      <c r="EY120" s="1826">
        <v>3</v>
      </c>
    </row>
    <row r="121" spans="29:155" x14ac:dyDescent="0.25">
      <c r="AC121" s="143">
        <v>37865</v>
      </c>
      <c r="AD121" s="101">
        <v>3</v>
      </c>
      <c r="AE121" s="401">
        <v>1</v>
      </c>
      <c r="AF121" s="401"/>
      <c r="AG121" s="158">
        <v>38205</v>
      </c>
      <c r="AH121" s="159">
        <v>4</v>
      </c>
      <c r="AI121" s="159">
        <f t="shared" si="23"/>
        <v>4</v>
      </c>
      <c r="AJ121" s="159">
        <v>3</v>
      </c>
      <c r="AK121" s="159">
        <v>1</v>
      </c>
      <c r="AL121" s="159"/>
      <c r="AM121" s="348">
        <v>38557</v>
      </c>
      <c r="AN121" s="349">
        <v>4</v>
      </c>
      <c r="AO121" s="349">
        <v>24</v>
      </c>
      <c r="AQ121" s="97">
        <v>38926</v>
      </c>
      <c r="AR121" s="98">
        <v>3</v>
      </c>
      <c r="AS121" s="98">
        <v>51</v>
      </c>
      <c r="AT121" s="98">
        <v>7</v>
      </c>
      <c r="AU121" s="98">
        <v>41</v>
      </c>
      <c r="AV121" s="98">
        <v>3</v>
      </c>
      <c r="AX121" s="316">
        <v>39291</v>
      </c>
      <c r="AY121" s="317">
        <v>3</v>
      </c>
      <c r="AZ121" s="317">
        <v>13</v>
      </c>
      <c r="BA121" s="317" t="s">
        <v>3</v>
      </c>
      <c r="BB121" s="317">
        <v>6</v>
      </c>
      <c r="BC121" s="317">
        <v>7</v>
      </c>
      <c r="BE121" s="316">
        <v>39655</v>
      </c>
      <c r="BF121" s="317">
        <v>1</v>
      </c>
      <c r="BG121" s="317">
        <v>11</v>
      </c>
      <c r="BH121" s="317" t="s">
        <v>3</v>
      </c>
      <c r="BI121" s="317">
        <v>10</v>
      </c>
      <c r="BJ121" s="317">
        <v>1</v>
      </c>
      <c r="BL121" s="316">
        <v>40025</v>
      </c>
      <c r="BM121" s="317">
        <v>3</v>
      </c>
      <c r="BN121" s="317">
        <v>7</v>
      </c>
      <c r="BO121" s="317" t="s">
        <v>3</v>
      </c>
      <c r="BP121" s="317">
        <v>3</v>
      </c>
      <c r="BQ121" s="317">
        <v>4</v>
      </c>
      <c r="BR121" s="98"/>
      <c r="BS121" s="316">
        <v>40389</v>
      </c>
      <c r="BT121" s="317">
        <v>3</v>
      </c>
      <c r="BU121" s="317">
        <v>5</v>
      </c>
      <c r="BV121" s="317" t="s">
        <v>3</v>
      </c>
      <c r="BW121" s="317">
        <v>4</v>
      </c>
      <c r="BX121" s="317">
        <v>1</v>
      </c>
      <c r="BZ121" s="316">
        <v>40753</v>
      </c>
      <c r="CA121" s="317">
        <v>3</v>
      </c>
      <c r="CB121" s="317">
        <v>5</v>
      </c>
      <c r="CC121" s="317" t="s">
        <v>3</v>
      </c>
      <c r="CD121" s="317">
        <v>5</v>
      </c>
      <c r="CE121" s="317">
        <v>0</v>
      </c>
      <c r="CG121" s="316">
        <v>41117</v>
      </c>
      <c r="CH121" s="317">
        <v>3</v>
      </c>
      <c r="CI121" s="317">
        <v>8</v>
      </c>
      <c r="CJ121" s="317">
        <v>2</v>
      </c>
      <c r="CK121" s="317">
        <v>2</v>
      </c>
      <c r="CL121" s="317">
        <v>0</v>
      </c>
      <c r="CM121" s="317">
        <v>4</v>
      </c>
      <c r="CO121" s="316">
        <v>41482</v>
      </c>
      <c r="CP121" s="317">
        <v>3</v>
      </c>
      <c r="CQ121" s="317">
        <v>28</v>
      </c>
      <c r="CR121" s="317">
        <v>2</v>
      </c>
      <c r="CS121" s="317">
        <v>10</v>
      </c>
      <c r="CT121" s="317">
        <v>1</v>
      </c>
      <c r="CU121" s="317">
        <v>15</v>
      </c>
      <c r="CW121" s="316">
        <v>41843</v>
      </c>
      <c r="CX121" s="317">
        <v>3</v>
      </c>
      <c r="CY121" s="317">
        <v>12</v>
      </c>
      <c r="CZ121" s="317">
        <v>1</v>
      </c>
      <c r="DA121" s="317">
        <v>5</v>
      </c>
      <c r="DB121" s="317">
        <v>2</v>
      </c>
      <c r="DC121" s="317">
        <v>4</v>
      </c>
      <c r="DE121" s="316">
        <v>42209</v>
      </c>
      <c r="DF121" s="317">
        <v>4</v>
      </c>
      <c r="DG121" s="317">
        <v>2</v>
      </c>
      <c r="DH121" s="317" t="s">
        <v>3</v>
      </c>
      <c r="DI121" s="317" t="s">
        <v>3</v>
      </c>
      <c r="DJ121" s="317">
        <v>1</v>
      </c>
      <c r="DK121" s="317">
        <v>1</v>
      </c>
      <c r="DM121" s="316">
        <v>42580</v>
      </c>
      <c r="DN121" s="317">
        <v>3</v>
      </c>
      <c r="DO121" s="317">
        <v>3</v>
      </c>
      <c r="DP121" s="317">
        <v>1</v>
      </c>
      <c r="DQ121" s="317">
        <v>1</v>
      </c>
      <c r="DR121" s="317">
        <v>0</v>
      </c>
      <c r="DS121" s="317">
        <v>1</v>
      </c>
      <c r="DU121" s="968">
        <v>42944</v>
      </c>
      <c r="DV121" s="969">
        <v>3</v>
      </c>
      <c r="DW121" s="969">
        <v>0</v>
      </c>
      <c r="DX121" s="969" t="s">
        <v>3</v>
      </c>
      <c r="DY121" s="969" t="s">
        <v>3</v>
      </c>
      <c r="DZ121" s="969">
        <v>0</v>
      </c>
      <c r="EA121" s="969">
        <v>0</v>
      </c>
      <c r="EC121" s="1200">
        <v>43310</v>
      </c>
      <c r="ED121" s="1201">
        <v>4</v>
      </c>
      <c r="EE121" s="1201">
        <v>3</v>
      </c>
      <c r="EF121" s="1201">
        <v>2</v>
      </c>
      <c r="EG121" s="1201">
        <v>1</v>
      </c>
      <c r="EH121" s="1201">
        <v>0</v>
      </c>
      <c r="EI121" s="1201">
        <v>0</v>
      </c>
      <c r="EK121" s="1331">
        <v>43672</v>
      </c>
      <c r="EL121" s="1332">
        <v>3</v>
      </c>
      <c r="EM121" s="1332">
        <v>35</v>
      </c>
      <c r="EN121" s="1332">
        <v>14</v>
      </c>
      <c r="EO121" s="1332">
        <v>11</v>
      </c>
      <c r="EP121" s="1332">
        <v>5</v>
      </c>
      <c r="EQ121" s="1332">
        <v>5</v>
      </c>
      <c r="ES121" s="1825">
        <v>44043</v>
      </c>
      <c r="ET121" s="1826">
        <v>3</v>
      </c>
      <c r="EU121" s="1826">
        <v>20</v>
      </c>
      <c r="EV121" s="1826">
        <v>7</v>
      </c>
      <c r="EW121" s="1826">
        <v>7</v>
      </c>
      <c r="EX121" s="1826">
        <v>1</v>
      </c>
      <c r="EY121" s="1826">
        <v>5</v>
      </c>
    </row>
    <row r="122" spans="29:155" x14ac:dyDescent="0.25">
      <c r="AC122" s="143">
        <v>37865</v>
      </c>
      <c r="AD122" s="101">
        <v>1</v>
      </c>
      <c r="AE122" s="401">
        <v>0</v>
      </c>
      <c r="AF122" s="401"/>
      <c r="AG122" s="158">
        <v>38206</v>
      </c>
      <c r="AH122" s="159">
        <v>3</v>
      </c>
      <c r="AI122" s="159">
        <f t="shared" si="23"/>
        <v>22</v>
      </c>
      <c r="AJ122" s="159">
        <v>20</v>
      </c>
      <c r="AK122" s="159">
        <v>2</v>
      </c>
      <c r="AL122" s="159"/>
      <c r="AM122" s="348">
        <v>38558</v>
      </c>
      <c r="AN122" s="349">
        <v>3</v>
      </c>
      <c r="AO122" s="349">
        <v>148</v>
      </c>
      <c r="AQ122" s="97">
        <v>38927</v>
      </c>
      <c r="AR122" s="98">
        <v>2</v>
      </c>
      <c r="AS122" s="98">
        <v>67</v>
      </c>
      <c r="AT122" s="98">
        <v>5</v>
      </c>
      <c r="AU122" s="98">
        <v>61</v>
      </c>
      <c r="AV122" s="98">
        <v>1</v>
      </c>
      <c r="AX122" s="316">
        <v>39292</v>
      </c>
      <c r="AY122" s="317">
        <v>2</v>
      </c>
      <c r="AZ122" s="317">
        <v>42</v>
      </c>
      <c r="BA122" s="317">
        <v>4</v>
      </c>
      <c r="BB122" s="317">
        <v>37</v>
      </c>
      <c r="BC122" s="317">
        <v>1</v>
      </c>
      <c r="BE122" s="316">
        <v>39656</v>
      </c>
      <c r="BF122" s="317">
        <v>4</v>
      </c>
      <c r="BG122" s="317">
        <v>0</v>
      </c>
      <c r="BH122" s="317" t="s">
        <v>3</v>
      </c>
      <c r="BI122" s="317">
        <v>0</v>
      </c>
      <c r="BJ122" s="317">
        <v>0</v>
      </c>
      <c r="BL122" s="316">
        <v>40026</v>
      </c>
      <c r="BM122" s="317">
        <v>2</v>
      </c>
      <c r="BN122" s="317">
        <v>12</v>
      </c>
      <c r="BO122" s="317" t="s">
        <v>3</v>
      </c>
      <c r="BP122" s="317">
        <v>10</v>
      </c>
      <c r="BQ122" s="317">
        <v>2</v>
      </c>
      <c r="BR122" s="98"/>
      <c r="BS122" s="316">
        <v>40390</v>
      </c>
      <c r="BT122" s="317">
        <v>2</v>
      </c>
      <c r="BU122" s="317">
        <v>5</v>
      </c>
      <c r="BV122" s="317">
        <v>1</v>
      </c>
      <c r="BW122" s="317">
        <v>4</v>
      </c>
      <c r="BX122" s="317">
        <v>0</v>
      </c>
      <c r="BZ122" s="316">
        <v>40754</v>
      </c>
      <c r="CA122" s="317">
        <v>2</v>
      </c>
      <c r="CB122" s="317">
        <v>8</v>
      </c>
      <c r="CC122" s="317">
        <v>1</v>
      </c>
      <c r="CD122" s="317">
        <v>7</v>
      </c>
      <c r="CE122" s="317">
        <v>0</v>
      </c>
      <c r="CG122" s="316">
        <v>41118</v>
      </c>
      <c r="CH122" s="317">
        <v>2</v>
      </c>
      <c r="CI122" s="317">
        <v>35</v>
      </c>
      <c r="CJ122" s="317">
        <v>13</v>
      </c>
      <c r="CK122" s="317">
        <v>12</v>
      </c>
      <c r="CL122" s="317">
        <v>3</v>
      </c>
      <c r="CM122" s="317">
        <v>7</v>
      </c>
      <c r="CO122" s="316">
        <v>41483</v>
      </c>
      <c r="CP122" s="317">
        <v>2</v>
      </c>
      <c r="CQ122" s="317">
        <v>82</v>
      </c>
      <c r="CR122" s="317">
        <v>4</v>
      </c>
      <c r="CS122" s="317">
        <v>28</v>
      </c>
      <c r="CT122" s="317">
        <v>5</v>
      </c>
      <c r="CU122" s="317">
        <v>45</v>
      </c>
      <c r="CW122" s="316">
        <v>41843</v>
      </c>
      <c r="CX122" s="317">
        <v>2</v>
      </c>
      <c r="CY122" s="317">
        <v>15</v>
      </c>
      <c r="CZ122" s="317">
        <v>2</v>
      </c>
      <c r="DA122" s="317">
        <v>7</v>
      </c>
      <c r="DB122" s="317">
        <v>2</v>
      </c>
      <c r="DC122" s="317">
        <v>4</v>
      </c>
      <c r="DE122" s="316">
        <v>42210</v>
      </c>
      <c r="DF122" s="317">
        <v>3</v>
      </c>
      <c r="DG122" s="317">
        <v>6</v>
      </c>
      <c r="DH122" s="317">
        <v>1</v>
      </c>
      <c r="DI122" s="317">
        <v>4</v>
      </c>
      <c r="DJ122" s="317">
        <v>1</v>
      </c>
      <c r="DK122" s="317">
        <v>0</v>
      </c>
      <c r="DM122" s="316">
        <v>42581</v>
      </c>
      <c r="DN122" s="317">
        <v>2</v>
      </c>
      <c r="DO122" s="317">
        <v>1</v>
      </c>
      <c r="DP122" s="317" t="s">
        <v>3</v>
      </c>
      <c r="DQ122" s="317" t="s">
        <v>3</v>
      </c>
      <c r="DR122" s="317">
        <v>0</v>
      </c>
      <c r="DS122" s="317">
        <v>1</v>
      </c>
      <c r="DU122" s="968">
        <v>42945</v>
      </c>
      <c r="DV122" s="969">
        <v>2</v>
      </c>
      <c r="DW122" s="969">
        <v>9</v>
      </c>
      <c r="DX122" s="969">
        <v>6</v>
      </c>
      <c r="DY122" s="969">
        <v>3</v>
      </c>
      <c r="DZ122" s="969">
        <v>0</v>
      </c>
      <c r="EA122" s="969">
        <v>0</v>
      </c>
      <c r="EC122" s="1200">
        <v>43311</v>
      </c>
      <c r="ED122" s="1201">
        <v>3</v>
      </c>
      <c r="EE122" s="1201">
        <v>26</v>
      </c>
      <c r="EF122" s="1201">
        <v>19</v>
      </c>
      <c r="EG122" s="1201">
        <v>6</v>
      </c>
      <c r="EH122" s="1201">
        <v>0</v>
      </c>
      <c r="EI122" s="1201">
        <v>1</v>
      </c>
      <c r="EK122" s="1331">
        <v>43673</v>
      </c>
      <c r="EL122" s="1332">
        <v>2</v>
      </c>
      <c r="EM122" s="1332">
        <v>50</v>
      </c>
      <c r="EN122" s="1332">
        <v>12</v>
      </c>
      <c r="EO122" s="1332">
        <v>19</v>
      </c>
      <c r="EP122" s="1332">
        <v>3</v>
      </c>
      <c r="EQ122" s="1332">
        <v>16</v>
      </c>
      <c r="ES122" s="1825">
        <v>44044</v>
      </c>
      <c r="ET122" s="1826">
        <v>2</v>
      </c>
      <c r="EU122" s="1826">
        <v>57</v>
      </c>
      <c r="EV122" s="1826">
        <v>23</v>
      </c>
      <c r="EW122" s="1826">
        <v>20</v>
      </c>
      <c r="EX122" s="1826">
        <v>1</v>
      </c>
      <c r="EY122" s="1826">
        <v>13</v>
      </c>
    </row>
    <row r="123" spans="29:155" x14ac:dyDescent="0.25">
      <c r="AC123" s="143">
        <v>37865</v>
      </c>
      <c r="AD123" s="101">
        <v>2</v>
      </c>
      <c r="AE123" s="401">
        <v>2</v>
      </c>
      <c r="AF123" s="401"/>
      <c r="AG123" s="158">
        <v>38207</v>
      </c>
      <c r="AH123" s="159">
        <v>1</v>
      </c>
      <c r="AI123" s="159">
        <f t="shared" si="23"/>
        <v>10</v>
      </c>
      <c r="AJ123" s="159">
        <v>9</v>
      </c>
      <c r="AK123" s="159">
        <v>1</v>
      </c>
      <c r="AL123" s="159"/>
      <c r="AM123" s="348">
        <v>38559</v>
      </c>
      <c r="AN123" s="349">
        <v>2</v>
      </c>
      <c r="AO123" s="349">
        <v>216</v>
      </c>
      <c r="AQ123" s="97">
        <v>38927</v>
      </c>
      <c r="AR123" s="98">
        <v>1</v>
      </c>
      <c r="AS123" s="98">
        <v>53</v>
      </c>
      <c r="AT123" s="98">
        <v>4</v>
      </c>
      <c r="AU123" s="98">
        <v>48</v>
      </c>
      <c r="AV123" s="98">
        <v>1</v>
      </c>
      <c r="AX123" s="316">
        <v>39292</v>
      </c>
      <c r="AY123" s="317">
        <v>1</v>
      </c>
      <c r="AZ123" s="317">
        <v>17</v>
      </c>
      <c r="BA123" s="317">
        <v>3</v>
      </c>
      <c r="BB123" s="317">
        <v>10</v>
      </c>
      <c r="BC123" s="317">
        <v>4</v>
      </c>
      <c r="BE123" s="316">
        <v>39657</v>
      </c>
      <c r="BF123" s="317">
        <v>3</v>
      </c>
      <c r="BG123" s="317">
        <v>3</v>
      </c>
      <c r="BH123" s="317" t="s">
        <v>3</v>
      </c>
      <c r="BI123" s="317">
        <v>3</v>
      </c>
      <c r="BJ123" s="317">
        <v>0</v>
      </c>
      <c r="BL123" s="316">
        <v>40026</v>
      </c>
      <c r="BM123" s="317">
        <v>1</v>
      </c>
      <c r="BN123" s="317">
        <v>13</v>
      </c>
      <c r="BO123" s="317">
        <v>1</v>
      </c>
      <c r="BP123" s="317">
        <v>11</v>
      </c>
      <c r="BQ123" s="317">
        <v>1</v>
      </c>
      <c r="BR123" s="98"/>
      <c r="BS123" s="316">
        <v>40390</v>
      </c>
      <c r="BT123" s="317">
        <v>1</v>
      </c>
      <c r="BU123" s="317">
        <v>13</v>
      </c>
      <c r="BV123" s="317">
        <v>2</v>
      </c>
      <c r="BW123" s="317">
        <v>9</v>
      </c>
      <c r="BX123" s="317">
        <v>2</v>
      </c>
      <c r="BZ123" s="316">
        <v>40754</v>
      </c>
      <c r="CA123" s="317">
        <v>1</v>
      </c>
      <c r="CB123" s="317">
        <v>9</v>
      </c>
      <c r="CC123" s="317">
        <v>2</v>
      </c>
      <c r="CD123" s="317">
        <v>7</v>
      </c>
      <c r="CE123" s="317">
        <v>0</v>
      </c>
      <c r="CG123" s="316">
        <v>41118</v>
      </c>
      <c r="CH123" s="317">
        <v>1</v>
      </c>
      <c r="CI123" s="317">
        <v>43</v>
      </c>
      <c r="CJ123" s="317">
        <v>7</v>
      </c>
      <c r="CK123" s="317">
        <v>24</v>
      </c>
      <c r="CL123" s="317">
        <v>2</v>
      </c>
      <c r="CM123" s="317">
        <v>10</v>
      </c>
      <c r="CO123" s="316">
        <v>41483</v>
      </c>
      <c r="CP123" s="317">
        <v>1</v>
      </c>
      <c r="CQ123" s="317">
        <v>141</v>
      </c>
      <c r="CR123" s="317">
        <v>7</v>
      </c>
      <c r="CS123" s="317">
        <v>51</v>
      </c>
      <c r="CT123" s="317">
        <v>6</v>
      </c>
      <c r="CU123" s="317">
        <v>77</v>
      </c>
      <c r="CW123" s="316">
        <v>41844</v>
      </c>
      <c r="CX123" s="317">
        <v>2</v>
      </c>
      <c r="CY123" s="317">
        <v>14</v>
      </c>
      <c r="CZ123" s="317">
        <v>1</v>
      </c>
      <c r="DA123" s="317">
        <v>6</v>
      </c>
      <c r="DB123" s="317">
        <v>1</v>
      </c>
      <c r="DC123" s="317">
        <v>6</v>
      </c>
      <c r="DE123" s="316">
        <v>42211</v>
      </c>
      <c r="DF123" s="317">
        <v>2</v>
      </c>
      <c r="DG123" s="317">
        <v>17</v>
      </c>
      <c r="DH123" s="317">
        <v>3</v>
      </c>
      <c r="DI123" s="317">
        <v>7</v>
      </c>
      <c r="DJ123" s="317">
        <v>1</v>
      </c>
      <c r="DK123" s="317">
        <v>6</v>
      </c>
      <c r="DM123" s="316">
        <v>42581</v>
      </c>
      <c r="DN123" s="317">
        <v>1</v>
      </c>
      <c r="DO123" s="317">
        <v>5</v>
      </c>
      <c r="DP123" s="317">
        <v>2</v>
      </c>
      <c r="DQ123" s="317">
        <v>1</v>
      </c>
      <c r="DR123" s="317">
        <v>1</v>
      </c>
      <c r="DS123" s="317">
        <v>1</v>
      </c>
      <c r="DU123" s="968">
        <v>42945</v>
      </c>
      <c r="DV123" s="969">
        <v>1</v>
      </c>
      <c r="DW123" s="969">
        <v>2</v>
      </c>
      <c r="DX123" s="969">
        <v>2</v>
      </c>
      <c r="DY123" s="969" t="s">
        <v>3</v>
      </c>
      <c r="DZ123" s="969">
        <v>0</v>
      </c>
      <c r="EA123" s="969">
        <v>0</v>
      </c>
      <c r="EC123" s="1200">
        <v>43312</v>
      </c>
      <c r="ED123" s="1201">
        <v>2</v>
      </c>
      <c r="EE123" s="1201">
        <v>58</v>
      </c>
      <c r="EF123" s="1201">
        <v>54</v>
      </c>
      <c r="EG123" s="1201">
        <v>4</v>
      </c>
      <c r="EH123" s="1201">
        <v>0</v>
      </c>
      <c r="EI123" s="1201">
        <v>0</v>
      </c>
      <c r="EK123" s="1331">
        <v>43673</v>
      </c>
      <c r="EL123" s="1332">
        <v>1</v>
      </c>
      <c r="EM123" s="1332">
        <v>74</v>
      </c>
      <c r="EN123" s="1332">
        <v>17</v>
      </c>
      <c r="EO123" s="1332">
        <v>37</v>
      </c>
      <c r="EP123" s="1332">
        <v>8</v>
      </c>
      <c r="EQ123" s="1332">
        <v>12</v>
      </c>
      <c r="ES123" s="1825">
        <v>44044</v>
      </c>
      <c r="ET123" s="1826">
        <v>1</v>
      </c>
      <c r="EU123" s="1826">
        <v>78</v>
      </c>
      <c r="EV123" s="1826">
        <v>25</v>
      </c>
      <c r="EW123" s="1826">
        <v>25</v>
      </c>
      <c r="EX123" s="1826">
        <v>9</v>
      </c>
      <c r="EY123" s="1826">
        <v>19</v>
      </c>
    </row>
    <row r="124" spans="29:155" x14ac:dyDescent="0.25">
      <c r="AC124" s="143">
        <v>37867</v>
      </c>
      <c r="AD124" s="101">
        <v>1</v>
      </c>
      <c r="AE124" s="401">
        <v>1</v>
      </c>
      <c r="AF124" s="401"/>
      <c r="AG124" s="158">
        <v>38207</v>
      </c>
      <c r="AH124" s="159">
        <v>2</v>
      </c>
      <c r="AI124" s="159">
        <f t="shared" si="23"/>
        <v>13</v>
      </c>
      <c r="AJ124" s="159">
        <v>12</v>
      </c>
      <c r="AK124" s="159">
        <v>1</v>
      </c>
      <c r="AL124" s="159"/>
      <c r="AM124" s="348">
        <v>38559</v>
      </c>
      <c r="AN124" s="349">
        <v>1</v>
      </c>
      <c r="AO124" s="349">
        <v>98</v>
      </c>
      <c r="AQ124" s="97">
        <v>38928</v>
      </c>
      <c r="AR124" s="98">
        <v>4</v>
      </c>
      <c r="AS124" s="98">
        <v>11</v>
      </c>
      <c r="AT124" s="98">
        <v>2</v>
      </c>
      <c r="AU124" s="98">
        <v>9</v>
      </c>
      <c r="AV124" s="98">
        <v>0</v>
      </c>
      <c r="AX124" s="316">
        <v>39293</v>
      </c>
      <c r="AY124" s="317">
        <v>4</v>
      </c>
      <c r="AZ124" s="317">
        <v>0</v>
      </c>
      <c r="BA124" s="317" t="s">
        <v>3</v>
      </c>
      <c r="BB124" s="317">
        <v>0</v>
      </c>
      <c r="BC124" s="317">
        <v>0</v>
      </c>
      <c r="BE124" s="316">
        <v>39658</v>
      </c>
      <c r="BF124" s="317">
        <v>2</v>
      </c>
      <c r="BG124" s="317">
        <v>15</v>
      </c>
      <c r="BH124" s="317">
        <v>1</v>
      </c>
      <c r="BI124" s="317">
        <v>7</v>
      </c>
      <c r="BJ124" s="317">
        <v>7</v>
      </c>
      <c r="BL124" s="316">
        <v>40027</v>
      </c>
      <c r="BM124" s="317">
        <v>4</v>
      </c>
      <c r="BN124" s="317">
        <v>0</v>
      </c>
      <c r="BO124" s="317" t="s">
        <v>3</v>
      </c>
      <c r="BP124" s="317">
        <v>0</v>
      </c>
      <c r="BQ124" s="317">
        <v>0</v>
      </c>
      <c r="BR124" s="98"/>
      <c r="BS124" s="316">
        <v>40391</v>
      </c>
      <c r="BT124" s="317">
        <v>4</v>
      </c>
      <c r="BU124" s="317">
        <v>3</v>
      </c>
      <c r="BV124" s="317" t="s">
        <v>3</v>
      </c>
      <c r="BW124" s="317">
        <v>1</v>
      </c>
      <c r="BX124" s="317">
        <v>2</v>
      </c>
      <c r="BZ124" s="316">
        <v>40755</v>
      </c>
      <c r="CA124" s="317">
        <v>4</v>
      </c>
      <c r="CB124" s="317">
        <v>0</v>
      </c>
      <c r="CC124" s="317" t="s">
        <v>3</v>
      </c>
      <c r="CD124" s="317">
        <v>0</v>
      </c>
      <c r="CE124" s="317">
        <v>0</v>
      </c>
      <c r="CG124" s="316">
        <v>41119</v>
      </c>
      <c r="CH124" s="317">
        <v>4</v>
      </c>
      <c r="CI124" s="317">
        <v>1</v>
      </c>
      <c r="CJ124" s="317" t="s">
        <v>3</v>
      </c>
      <c r="CK124" s="317" t="s">
        <v>3</v>
      </c>
      <c r="CL124" s="317">
        <v>0</v>
      </c>
      <c r="CM124" s="317">
        <v>1</v>
      </c>
      <c r="CO124" s="316">
        <v>41484</v>
      </c>
      <c r="CP124" s="317">
        <v>4</v>
      </c>
      <c r="CQ124" s="317">
        <v>6</v>
      </c>
      <c r="CR124" s="317" t="s">
        <v>3</v>
      </c>
      <c r="CS124" s="317">
        <v>2</v>
      </c>
      <c r="CT124" s="317">
        <v>0</v>
      </c>
      <c r="CU124" s="317">
        <v>4</v>
      </c>
      <c r="CW124" s="316">
        <v>41844</v>
      </c>
      <c r="CX124" s="317">
        <v>1</v>
      </c>
      <c r="CY124" s="317">
        <v>40</v>
      </c>
      <c r="CZ124" s="317">
        <v>10</v>
      </c>
      <c r="DA124" s="317">
        <v>18</v>
      </c>
      <c r="DB124" s="317">
        <v>2</v>
      </c>
      <c r="DC124" s="317">
        <v>10</v>
      </c>
      <c r="DE124" s="316">
        <v>42211</v>
      </c>
      <c r="DF124" s="317">
        <v>1</v>
      </c>
      <c r="DG124" s="317">
        <v>31</v>
      </c>
      <c r="DH124" s="317">
        <v>6</v>
      </c>
      <c r="DI124" s="317">
        <v>16</v>
      </c>
      <c r="DJ124" s="317">
        <v>4</v>
      </c>
      <c r="DK124" s="317">
        <v>5</v>
      </c>
      <c r="DM124" s="316">
        <v>42582</v>
      </c>
      <c r="DN124" s="317">
        <v>4</v>
      </c>
      <c r="DO124" s="317">
        <v>0</v>
      </c>
      <c r="DP124" s="317" t="s">
        <v>3</v>
      </c>
      <c r="DQ124" s="317" t="s">
        <v>3</v>
      </c>
      <c r="DR124" s="317">
        <v>0</v>
      </c>
      <c r="DS124" s="317">
        <v>0</v>
      </c>
      <c r="DU124" s="968">
        <v>42946</v>
      </c>
      <c r="DV124" s="969">
        <v>4</v>
      </c>
      <c r="DW124" s="969">
        <v>1</v>
      </c>
      <c r="DX124" s="969">
        <v>1</v>
      </c>
      <c r="DY124" s="969" t="s">
        <v>3</v>
      </c>
      <c r="DZ124" s="969">
        <v>0</v>
      </c>
      <c r="EA124" s="969">
        <v>0</v>
      </c>
      <c r="EC124" s="1200">
        <v>43312</v>
      </c>
      <c r="ED124" s="1201">
        <v>1</v>
      </c>
      <c r="EE124" s="1201">
        <v>35</v>
      </c>
      <c r="EF124" s="1201">
        <v>29</v>
      </c>
      <c r="EG124" s="1201">
        <v>4</v>
      </c>
      <c r="EH124" s="1201">
        <v>2</v>
      </c>
      <c r="EI124" s="1201">
        <v>0</v>
      </c>
      <c r="EK124" s="1331">
        <v>43674</v>
      </c>
      <c r="EL124" s="1332">
        <v>4</v>
      </c>
      <c r="EM124" s="1332">
        <v>7</v>
      </c>
      <c r="EN124" s="1332">
        <v>1</v>
      </c>
      <c r="EO124" s="1332">
        <v>4</v>
      </c>
      <c r="EP124" s="1332">
        <v>1</v>
      </c>
      <c r="EQ124" s="1332">
        <v>1</v>
      </c>
      <c r="ES124" s="1825">
        <v>44045</v>
      </c>
      <c r="ET124" s="1826">
        <v>4</v>
      </c>
      <c r="EU124" s="1826">
        <v>6</v>
      </c>
      <c r="EV124" s="1826" t="s">
        <v>3</v>
      </c>
      <c r="EW124" s="1826">
        <v>2</v>
      </c>
      <c r="EX124" s="1826">
        <v>0</v>
      </c>
      <c r="EY124" s="1826">
        <v>4</v>
      </c>
    </row>
    <row r="125" spans="29:155" x14ac:dyDescent="0.25">
      <c r="AC125" s="143">
        <v>37867</v>
      </c>
      <c r="AD125" s="101">
        <v>2</v>
      </c>
      <c r="AE125" s="401">
        <v>2</v>
      </c>
      <c r="AF125" s="401"/>
      <c r="AG125" s="158">
        <v>38208</v>
      </c>
      <c r="AH125" s="159">
        <v>4</v>
      </c>
      <c r="AI125" s="159">
        <f t="shared" si="23"/>
        <v>1</v>
      </c>
      <c r="AJ125" s="159">
        <v>1</v>
      </c>
      <c r="AK125" s="159"/>
      <c r="AL125" s="159"/>
      <c r="AM125" s="348">
        <v>38560</v>
      </c>
      <c r="AN125" s="349">
        <v>4</v>
      </c>
      <c r="AO125" s="349">
        <v>16</v>
      </c>
      <c r="AQ125" s="97">
        <v>38929</v>
      </c>
      <c r="AR125" s="98">
        <v>3</v>
      </c>
      <c r="AS125" s="98">
        <v>32</v>
      </c>
      <c r="AT125" s="98">
        <v>1</v>
      </c>
      <c r="AU125" s="98">
        <v>28</v>
      </c>
      <c r="AV125" s="98">
        <v>3</v>
      </c>
      <c r="AX125" s="316">
        <v>39294</v>
      </c>
      <c r="AY125" s="317">
        <v>3</v>
      </c>
      <c r="AZ125" s="317">
        <v>13</v>
      </c>
      <c r="BA125" s="317">
        <v>1</v>
      </c>
      <c r="BB125" s="317">
        <v>10</v>
      </c>
      <c r="BC125" s="317">
        <v>2</v>
      </c>
      <c r="BE125" s="316">
        <v>39658</v>
      </c>
      <c r="BF125" s="317">
        <v>1</v>
      </c>
      <c r="BG125" s="317">
        <v>25</v>
      </c>
      <c r="BH125" s="317">
        <v>1</v>
      </c>
      <c r="BI125" s="317">
        <v>9</v>
      </c>
      <c r="BJ125" s="317">
        <v>15</v>
      </c>
      <c r="BL125" s="316">
        <v>40028</v>
      </c>
      <c r="BM125" s="317">
        <v>3</v>
      </c>
      <c r="BN125" s="317">
        <v>0</v>
      </c>
      <c r="BO125" s="317" t="s">
        <v>3</v>
      </c>
      <c r="BP125" s="317">
        <v>0</v>
      </c>
      <c r="BQ125" s="317">
        <v>0</v>
      </c>
      <c r="BR125" s="98"/>
      <c r="BS125" s="316">
        <v>40392</v>
      </c>
      <c r="BT125" s="317">
        <v>3</v>
      </c>
      <c r="BU125" s="317">
        <v>2</v>
      </c>
      <c r="BV125" s="317" t="s">
        <v>3</v>
      </c>
      <c r="BW125" s="317">
        <v>2</v>
      </c>
      <c r="BX125" s="317">
        <v>0</v>
      </c>
      <c r="BZ125" s="316">
        <v>40756</v>
      </c>
      <c r="CA125" s="317">
        <v>3</v>
      </c>
      <c r="CB125" s="317">
        <v>3</v>
      </c>
      <c r="CC125" s="317">
        <v>1</v>
      </c>
      <c r="CD125" s="317">
        <v>1</v>
      </c>
      <c r="CE125" s="317">
        <v>1</v>
      </c>
      <c r="CG125" s="316">
        <v>41120</v>
      </c>
      <c r="CH125" s="317">
        <v>3</v>
      </c>
      <c r="CI125" s="317">
        <v>8</v>
      </c>
      <c r="CJ125" s="317">
        <v>2</v>
      </c>
      <c r="CK125" s="317">
        <v>2</v>
      </c>
      <c r="CL125" s="317">
        <v>2</v>
      </c>
      <c r="CM125" s="317">
        <v>2</v>
      </c>
      <c r="CO125" s="316">
        <v>41485</v>
      </c>
      <c r="CP125" s="317">
        <v>3</v>
      </c>
      <c r="CQ125" s="317">
        <v>30</v>
      </c>
      <c r="CR125" s="317">
        <v>3</v>
      </c>
      <c r="CS125" s="317">
        <v>11</v>
      </c>
      <c r="CT125" s="317">
        <v>1</v>
      </c>
      <c r="CU125" s="317">
        <v>15</v>
      </c>
      <c r="CW125" s="316">
        <v>41845</v>
      </c>
      <c r="CX125" s="317">
        <v>4</v>
      </c>
      <c r="CY125" s="317">
        <v>1</v>
      </c>
      <c r="CZ125" s="317" t="s">
        <v>3</v>
      </c>
      <c r="DA125" s="317">
        <v>1</v>
      </c>
      <c r="DB125" s="317">
        <v>0</v>
      </c>
      <c r="DC125" s="317">
        <v>0</v>
      </c>
      <c r="DE125" s="316">
        <v>42212</v>
      </c>
      <c r="DF125" s="317">
        <v>4</v>
      </c>
      <c r="DG125" s="317">
        <v>1</v>
      </c>
      <c r="DH125" s="317" t="s">
        <v>3</v>
      </c>
      <c r="DI125" s="317" t="s">
        <v>3</v>
      </c>
      <c r="DJ125" s="317">
        <v>0</v>
      </c>
      <c r="DK125" s="317">
        <v>1</v>
      </c>
      <c r="DM125" s="316">
        <v>42583</v>
      </c>
      <c r="DN125" s="317">
        <v>3</v>
      </c>
      <c r="DO125" s="317">
        <v>3</v>
      </c>
      <c r="DP125" s="317">
        <v>1</v>
      </c>
      <c r="DQ125" s="317">
        <v>2</v>
      </c>
      <c r="DR125" s="317">
        <v>0</v>
      </c>
      <c r="DS125" s="317">
        <v>0</v>
      </c>
      <c r="DU125" s="968">
        <v>42947</v>
      </c>
      <c r="DV125" s="969">
        <v>3</v>
      </c>
      <c r="DW125" s="969">
        <v>6</v>
      </c>
      <c r="DX125" s="969">
        <v>6</v>
      </c>
      <c r="DY125" s="969" t="s">
        <v>3</v>
      </c>
      <c r="DZ125" s="969">
        <v>0</v>
      </c>
      <c r="EA125" s="969">
        <v>0</v>
      </c>
      <c r="EC125" s="1200">
        <v>43313</v>
      </c>
      <c r="ED125" s="1201">
        <v>4</v>
      </c>
      <c r="EE125" s="1201">
        <v>4</v>
      </c>
      <c r="EF125" s="1201">
        <v>3</v>
      </c>
      <c r="EG125" s="1201" t="s">
        <v>3</v>
      </c>
      <c r="EH125" s="1201">
        <v>1</v>
      </c>
      <c r="EI125" s="1201">
        <v>0</v>
      </c>
      <c r="EK125" s="1331">
        <v>43675</v>
      </c>
      <c r="EL125" s="1332">
        <v>3</v>
      </c>
      <c r="EM125" s="1332">
        <v>21</v>
      </c>
      <c r="EN125" s="1332" t="s">
        <v>3</v>
      </c>
      <c r="EO125" s="1332">
        <v>13</v>
      </c>
      <c r="EP125" s="1332">
        <v>2</v>
      </c>
      <c r="EQ125" s="1332">
        <v>6</v>
      </c>
      <c r="ES125" s="1825">
        <v>44046</v>
      </c>
      <c r="ET125" s="1826">
        <v>3</v>
      </c>
      <c r="EU125" s="1826">
        <v>34</v>
      </c>
      <c r="EV125" s="1826">
        <v>9</v>
      </c>
      <c r="EW125" s="1826">
        <v>13</v>
      </c>
      <c r="EX125" s="1826">
        <v>2</v>
      </c>
      <c r="EY125" s="1826">
        <v>10</v>
      </c>
    </row>
    <row r="126" spans="29:155" x14ac:dyDescent="0.25">
      <c r="AC126" s="143">
        <v>37868</v>
      </c>
      <c r="AD126" s="101">
        <v>3</v>
      </c>
      <c r="AE126" s="401">
        <v>0</v>
      </c>
      <c r="AF126" s="401"/>
      <c r="AG126" s="158">
        <v>38209</v>
      </c>
      <c r="AH126" s="159">
        <v>3</v>
      </c>
      <c r="AI126" s="159">
        <f t="shared" si="23"/>
        <v>12</v>
      </c>
      <c r="AJ126" s="159">
        <v>12</v>
      </c>
      <c r="AK126" s="159"/>
      <c r="AL126" s="159"/>
      <c r="AM126" s="348">
        <v>38561</v>
      </c>
      <c r="AN126" s="349">
        <v>3</v>
      </c>
      <c r="AO126" s="349">
        <v>66</v>
      </c>
      <c r="AQ126" s="97">
        <v>38930</v>
      </c>
      <c r="AR126" s="98">
        <v>2</v>
      </c>
      <c r="AS126" s="98">
        <v>63</v>
      </c>
      <c r="AT126" s="98">
        <v>9</v>
      </c>
      <c r="AU126" s="98">
        <v>50</v>
      </c>
      <c r="AV126" s="98">
        <v>4</v>
      </c>
      <c r="AX126" s="316">
        <v>39295</v>
      </c>
      <c r="AY126" s="317">
        <v>2</v>
      </c>
      <c r="AZ126" s="317">
        <v>27</v>
      </c>
      <c r="BA126" s="317">
        <v>1</v>
      </c>
      <c r="BB126" s="317">
        <v>24</v>
      </c>
      <c r="BC126" s="317">
        <v>2</v>
      </c>
      <c r="BE126" s="316">
        <v>39659</v>
      </c>
      <c r="BF126" s="317">
        <v>4</v>
      </c>
      <c r="BG126" s="317">
        <v>0</v>
      </c>
      <c r="BH126" s="317" t="s">
        <v>3</v>
      </c>
      <c r="BI126" s="317">
        <v>0</v>
      </c>
      <c r="BJ126" s="317">
        <v>0</v>
      </c>
      <c r="BL126" s="316">
        <v>40029</v>
      </c>
      <c r="BM126" s="317">
        <v>2</v>
      </c>
      <c r="BN126" s="317">
        <v>9</v>
      </c>
      <c r="BO126" s="317" t="s">
        <v>3</v>
      </c>
      <c r="BP126" s="317">
        <v>8</v>
      </c>
      <c r="BQ126" s="317">
        <v>1</v>
      </c>
      <c r="BR126" s="98"/>
      <c r="BS126" s="316">
        <v>40393</v>
      </c>
      <c r="BT126" s="317">
        <v>2</v>
      </c>
      <c r="BU126" s="317">
        <v>9</v>
      </c>
      <c r="BV126" s="317" t="s">
        <v>3</v>
      </c>
      <c r="BW126" s="317">
        <v>7</v>
      </c>
      <c r="BX126" s="317">
        <v>2</v>
      </c>
      <c r="BZ126" s="316">
        <v>40757</v>
      </c>
      <c r="CA126" s="317">
        <v>2</v>
      </c>
      <c r="CB126" s="317">
        <v>8</v>
      </c>
      <c r="CC126" s="317">
        <v>1</v>
      </c>
      <c r="CD126" s="317">
        <v>6</v>
      </c>
      <c r="CE126" s="317">
        <v>1</v>
      </c>
      <c r="CG126" s="316">
        <v>41121</v>
      </c>
      <c r="CH126" s="317">
        <v>2</v>
      </c>
      <c r="CI126" s="317">
        <v>19</v>
      </c>
      <c r="CJ126" s="317">
        <v>6</v>
      </c>
      <c r="CK126" s="317">
        <v>10</v>
      </c>
      <c r="CL126" s="317">
        <v>1</v>
      </c>
      <c r="CM126" s="317">
        <v>2</v>
      </c>
      <c r="CO126" s="316">
        <v>41486</v>
      </c>
      <c r="CP126" s="317">
        <v>2</v>
      </c>
      <c r="CQ126" s="317">
        <v>61</v>
      </c>
      <c r="CR126" s="317">
        <v>4</v>
      </c>
      <c r="CS126" s="317">
        <v>35</v>
      </c>
      <c r="CT126" s="317">
        <v>4</v>
      </c>
      <c r="CU126" s="317">
        <v>18</v>
      </c>
      <c r="CW126" s="316">
        <v>41846</v>
      </c>
      <c r="CX126" s="317">
        <v>3</v>
      </c>
      <c r="CY126" s="317">
        <v>12</v>
      </c>
      <c r="CZ126" s="317" t="s">
        <v>3</v>
      </c>
      <c r="DA126" s="317">
        <v>5</v>
      </c>
      <c r="DB126" s="317">
        <v>3</v>
      </c>
      <c r="DC126" s="317">
        <v>4</v>
      </c>
      <c r="DE126" s="316">
        <v>42213</v>
      </c>
      <c r="DF126" s="317">
        <v>3</v>
      </c>
      <c r="DG126" s="317">
        <v>4</v>
      </c>
      <c r="DH126" s="317" t="s">
        <v>3</v>
      </c>
      <c r="DI126" s="317">
        <v>1</v>
      </c>
      <c r="DJ126" s="317">
        <v>1</v>
      </c>
      <c r="DK126" s="317">
        <v>2</v>
      </c>
      <c r="DM126" s="316">
        <v>42584</v>
      </c>
      <c r="DN126" s="317">
        <v>2</v>
      </c>
      <c r="DO126" s="317">
        <v>6</v>
      </c>
      <c r="DP126" s="317" t="s">
        <v>3</v>
      </c>
      <c r="DQ126" s="317">
        <v>2</v>
      </c>
      <c r="DR126" s="317">
        <v>3</v>
      </c>
      <c r="DS126" s="317">
        <v>1</v>
      </c>
      <c r="DU126" s="968">
        <v>42948</v>
      </c>
      <c r="DV126" s="969">
        <v>2</v>
      </c>
      <c r="DW126" s="969">
        <v>2</v>
      </c>
      <c r="DX126" s="969">
        <v>1</v>
      </c>
      <c r="DY126" s="969">
        <v>1</v>
      </c>
      <c r="DZ126" s="969">
        <v>0</v>
      </c>
      <c r="EA126" s="969">
        <v>0</v>
      </c>
      <c r="EC126" s="1200">
        <v>43314</v>
      </c>
      <c r="ED126" s="1201">
        <v>3</v>
      </c>
      <c r="EE126" s="1201">
        <v>22</v>
      </c>
      <c r="EF126" s="1201">
        <v>16</v>
      </c>
      <c r="EG126" s="1201">
        <v>5</v>
      </c>
      <c r="EH126" s="1201">
        <v>1</v>
      </c>
      <c r="EI126" s="1201">
        <v>0</v>
      </c>
      <c r="EK126" s="1331">
        <v>43676</v>
      </c>
      <c r="EL126" s="1332">
        <v>2</v>
      </c>
      <c r="EM126" s="1332">
        <v>26</v>
      </c>
      <c r="EN126" s="1332">
        <v>5</v>
      </c>
      <c r="EO126" s="1332">
        <v>11</v>
      </c>
      <c r="EP126" s="1332">
        <v>2</v>
      </c>
      <c r="EQ126" s="1332">
        <v>8</v>
      </c>
      <c r="ES126" s="1825">
        <v>44047</v>
      </c>
      <c r="ET126" s="1826">
        <v>2</v>
      </c>
      <c r="EU126" s="1826">
        <v>31</v>
      </c>
      <c r="EV126" s="1826">
        <v>7</v>
      </c>
      <c r="EW126" s="1826">
        <v>13</v>
      </c>
      <c r="EX126" s="1826">
        <v>2</v>
      </c>
      <c r="EY126" s="1826">
        <v>9</v>
      </c>
    </row>
    <row r="127" spans="29:155" x14ac:dyDescent="0.25">
      <c r="AG127" s="158">
        <v>38210</v>
      </c>
      <c r="AH127" s="159">
        <v>1</v>
      </c>
      <c r="AI127" s="159">
        <f t="shared" si="23"/>
        <v>7</v>
      </c>
      <c r="AJ127" s="159">
        <v>7</v>
      </c>
      <c r="AK127" s="159"/>
      <c r="AL127" s="159"/>
      <c r="AM127" s="348">
        <v>38562</v>
      </c>
      <c r="AN127" s="349">
        <v>2</v>
      </c>
      <c r="AO127" s="349">
        <v>107</v>
      </c>
      <c r="AQ127" s="97">
        <v>38930</v>
      </c>
      <c r="AR127" s="98">
        <v>1</v>
      </c>
      <c r="AS127" s="98">
        <v>45</v>
      </c>
      <c r="AT127" s="98">
        <v>2</v>
      </c>
      <c r="AU127" s="98">
        <v>40</v>
      </c>
      <c r="AV127" s="98">
        <v>3</v>
      </c>
      <c r="AX127" s="316">
        <v>39295</v>
      </c>
      <c r="AY127" s="317">
        <v>1</v>
      </c>
      <c r="AZ127" s="317">
        <v>8</v>
      </c>
      <c r="BA127" s="317">
        <v>1</v>
      </c>
      <c r="BB127" s="317">
        <v>6</v>
      </c>
      <c r="BC127" s="317">
        <v>1</v>
      </c>
      <c r="BE127" s="316">
        <v>39660</v>
      </c>
      <c r="BF127" s="317">
        <v>3</v>
      </c>
      <c r="BG127" s="317">
        <v>5</v>
      </c>
      <c r="BH127" s="317" t="s">
        <v>3</v>
      </c>
      <c r="BI127" s="317">
        <v>5</v>
      </c>
      <c r="BJ127" s="317">
        <v>0</v>
      </c>
      <c r="BL127" s="316">
        <v>40029</v>
      </c>
      <c r="BM127" s="317">
        <v>1</v>
      </c>
      <c r="BN127" s="317">
        <v>10</v>
      </c>
      <c r="BO127" s="317">
        <v>1</v>
      </c>
      <c r="BP127" s="317">
        <v>6</v>
      </c>
      <c r="BQ127" s="317">
        <v>3</v>
      </c>
      <c r="BR127" s="98"/>
      <c r="BS127" s="316">
        <v>40393</v>
      </c>
      <c r="BT127" s="317">
        <v>1</v>
      </c>
      <c r="BU127" s="317">
        <v>4</v>
      </c>
      <c r="BV127" s="317">
        <v>2</v>
      </c>
      <c r="BW127" s="317">
        <v>2</v>
      </c>
      <c r="BX127" s="317">
        <v>0</v>
      </c>
      <c r="BZ127" s="316">
        <v>40757</v>
      </c>
      <c r="CA127" s="317">
        <v>1</v>
      </c>
      <c r="CB127" s="317">
        <v>7</v>
      </c>
      <c r="CC127" s="317" t="s">
        <v>3</v>
      </c>
      <c r="CD127" s="317">
        <v>5</v>
      </c>
      <c r="CE127" s="317">
        <v>2</v>
      </c>
      <c r="CG127" s="316">
        <v>41121</v>
      </c>
      <c r="CH127" s="317">
        <v>1</v>
      </c>
      <c r="CI127" s="317">
        <v>28</v>
      </c>
      <c r="CJ127" s="317">
        <v>4</v>
      </c>
      <c r="CK127" s="317">
        <v>18</v>
      </c>
      <c r="CL127" s="317">
        <v>1</v>
      </c>
      <c r="CM127" s="317">
        <v>5</v>
      </c>
      <c r="CO127" s="316">
        <v>41486</v>
      </c>
      <c r="CP127" s="317">
        <v>1</v>
      </c>
      <c r="CQ127" s="317">
        <v>99</v>
      </c>
      <c r="CR127" s="317">
        <v>2</v>
      </c>
      <c r="CS127" s="317">
        <v>45</v>
      </c>
      <c r="CT127" s="317">
        <v>7</v>
      </c>
      <c r="CU127" s="317">
        <v>45</v>
      </c>
      <c r="CW127" s="316">
        <v>41846</v>
      </c>
      <c r="CX127" s="317">
        <v>2</v>
      </c>
      <c r="CY127" s="317">
        <v>7</v>
      </c>
      <c r="CZ127" s="317" t="s">
        <v>3</v>
      </c>
      <c r="DA127" s="317">
        <v>3</v>
      </c>
      <c r="DB127" s="317">
        <v>0</v>
      </c>
      <c r="DC127" s="317">
        <v>4</v>
      </c>
      <c r="DE127" s="316">
        <v>42214</v>
      </c>
      <c r="DF127" s="317">
        <v>2</v>
      </c>
      <c r="DG127" s="317">
        <v>13</v>
      </c>
      <c r="DH127" s="317">
        <v>3</v>
      </c>
      <c r="DI127" s="317">
        <v>7</v>
      </c>
      <c r="DJ127" s="317">
        <v>0</v>
      </c>
      <c r="DK127" s="317">
        <v>3</v>
      </c>
      <c r="DM127" s="316">
        <v>42584</v>
      </c>
      <c r="DN127" s="317">
        <v>1</v>
      </c>
      <c r="DO127" s="317">
        <v>3</v>
      </c>
      <c r="DP127" s="317">
        <v>1</v>
      </c>
      <c r="DQ127" s="317">
        <v>1</v>
      </c>
      <c r="DR127" s="317">
        <v>0</v>
      </c>
      <c r="DS127" s="317">
        <v>1</v>
      </c>
      <c r="DU127" s="968">
        <v>42948</v>
      </c>
      <c r="DV127" s="969">
        <v>1</v>
      </c>
      <c r="DW127" s="969">
        <v>0</v>
      </c>
      <c r="DX127" s="969" t="s">
        <v>3</v>
      </c>
      <c r="DY127" s="969" t="s">
        <v>3</v>
      </c>
      <c r="DZ127" s="969">
        <v>0</v>
      </c>
      <c r="EA127" s="969">
        <v>0</v>
      </c>
      <c r="EC127" s="1200">
        <v>43315</v>
      </c>
      <c r="ED127" s="1201">
        <v>2</v>
      </c>
      <c r="EE127" s="1201">
        <v>30</v>
      </c>
      <c r="EF127" s="1201">
        <v>27</v>
      </c>
      <c r="EG127" s="1201">
        <v>3</v>
      </c>
      <c r="EH127" s="1201">
        <v>0</v>
      </c>
      <c r="EI127" s="1201">
        <v>0</v>
      </c>
      <c r="EK127" s="1331">
        <v>43676</v>
      </c>
      <c r="EL127" s="1332">
        <v>1</v>
      </c>
      <c r="EM127" s="1332">
        <v>56</v>
      </c>
      <c r="EN127" s="1332">
        <v>14</v>
      </c>
      <c r="EO127" s="1332">
        <v>34</v>
      </c>
      <c r="EP127" s="1332">
        <v>3</v>
      </c>
      <c r="EQ127" s="1332">
        <v>5</v>
      </c>
      <c r="ES127" s="1825">
        <v>44047</v>
      </c>
      <c r="ET127" s="1826">
        <v>1</v>
      </c>
      <c r="EU127" s="1826">
        <v>42</v>
      </c>
      <c r="EV127" s="1826">
        <v>12</v>
      </c>
      <c r="EW127" s="1826">
        <v>11</v>
      </c>
      <c r="EX127" s="1826">
        <v>3</v>
      </c>
      <c r="EY127" s="1826">
        <v>16</v>
      </c>
    </row>
    <row r="128" spans="29:155" x14ac:dyDescent="0.25">
      <c r="AG128" s="158">
        <v>38210</v>
      </c>
      <c r="AH128" s="159">
        <v>2</v>
      </c>
      <c r="AI128" s="159">
        <f t="shared" si="23"/>
        <v>9</v>
      </c>
      <c r="AJ128" s="159">
        <v>9</v>
      </c>
      <c r="AK128" s="159"/>
      <c r="AL128" s="159"/>
      <c r="AM128" s="348">
        <v>38562</v>
      </c>
      <c r="AN128" s="349">
        <v>1</v>
      </c>
      <c r="AO128" s="349">
        <v>162</v>
      </c>
      <c r="AQ128" s="97">
        <v>38931</v>
      </c>
      <c r="AR128" s="98">
        <v>4</v>
      </c>
      <c r="AS128" s="98">
        <v>3</v>
      </c>
      <c r="AT128" s="98" t="s">
        <v>3</v>
      </c>
      <c r="AU128" s="98">
        <v>3</v>
      </c>
      <c r="AV128" s="98">
        <v>0</v>
      </c>
      <c r="AX128" s="316">
        <v>39296</v>
      </c>
      <c r="AY128" s="317">
        <v>4</v>
      </c>
      <c r="AZ128" s="317">
        <v>0</v>
      </c>
      <c r="BA128" s="317" t="s">
        <v>3</v>
      </c>
      <c r="BB128" s="317">
        <v>0</v>
      </c>
      <c r="BC128" s="317">
        <v>0</v>
      </c>
      <c r="BE128" s="316">
        <v>39661</v>
      </c>
      <c r="BF128" s="317">
        <v>2</v>
      </c>
      <c r="BG128" s="317">
        <v>10</v>
      </c>
      <c r="BH128" s="317" t="s">
        <v>3</v>
      </c>
      <c r="BI128" s="317">
        <v>9</v>
      </c>
      <c r="BJ128" s="317">
        <v>1</v>
      </c>
      <c r="BL128" s="316">
        <v>40030</v>
      </c>
      <c r="BM128" s="317">
        <v>4</v>
      </c>
      <c r="BN128" s="317">
        <v>0</v>
      </c>
      <c r="BO128" s="317" t="s">
        <v>3</v>
      </c>
      <c r="BP128" s="317">
        <v>0</v>
      </c>
      <c r="BQ128" s="317">
        <v>0</v>
      </c>
      <c r="BR128" s="98"/>
      <c r="BS128" s="316">
        <v>40394</v>
      </c>
      <c r="BT128" s="317">
        <v>4</v>
      </c>
      <c r="BU128" s="317">
        <v>2</v>
      </c>
      <c r="BV128" s="317">
        <v>1</v>
      </c>
      <c r="BW128" s="317">
        <v>1</v>
      </c>
      <c r="BX128" s="317">
        <v>0</v>
      </c>
      <c r="BZ128" s="316">
        <v>40758</v>
      </c>
      <c r="CA128" s="317">
        <v>4</v>
      </c>
      <c r="CB128" s="317">
        <v>1</v>
      </c>
      <c r="CC128" s="317" t="s">
        <v>3</v>
      </c>
      <c r="CD128" s="317">
        <v>1</v>
      </c>
      <c r="CE128" s="317">
        <v>0</v>
      </c>
      <c r="CG128" s="316">
        <v>41122</v>
      </c>
      <c r="CH128" s="317">
        <v>4</v>
      </c>
      <c r="CI128" s="317">
        <v>1</v>
      </c>
      <c r="CJ128" s="317" t="s">
        <v>3</v>
      </c>
      <c r="CK128" s="317">
        <v>1</v>
      </c>
      <c r="CL128" s="317">
        <v>0</v>
      </c>
      <c r="CM128" s="317">
        <v>0</v>
      </c>
      <c r="CO128" s="316">
        <v>41487</v>
      </c>
      <c r="CP128" s="317">
        <v>4</v>
      </c>
      <c r="CQ128" s="317">
        <v>2</v>
      </c>
      <c r="CR128" s="317" t="s">
        <v>3</v>
      </c>
      <c r="CS128" s="317" t="s">
        <v>3</v>
      </c>
      <c r="CT128" s="317">
        <v>1</v>
      </c>
      <c r="CU128" s="317">
        <v>1</v>
      </c>
      <c r="CW128" s="316">
        <v>41847</v>
      </c>
      <c r="CX128" s="317">
        <v>2</v>
      </c>
      <c r="CY128" s="317">
        <v>15</v>
      </c>
      <c r="CZ128" s="317">
        <v>3</v>
      </c>
      <c r="DA128" s="317">
        <v>5</v>
      </c>
      <c r="DB128" s="317">
        <v>2</v>
      </c>
      <c r="DC128" s="317">
        <v>5</v>
      </c>
      <c r="DE128" s="316">
        <v>42214</v>
      </c>
      <c r="DF128" s="317">
        <v>1</v>
      </c>
      <c r="DG128" s="317">
        <v>22</v>
      </c>
      <c r="DH128" s="317" t="s">
        <v>3</v>
      </c>
      <c r="DI128" s="317">
        <v>13</v>
      </c>
      <c r="DJ128" s="317">
        <v>1</v>
      </c>
      <c r="DK128" s="317">
        <v>8</v>
      </c>
      <c r="DM128" s="316">
        <v>42585</v>
      </c>
      <c r="DN128" s="317">
        <v>4</v>
      </c>
      <c r="DO128" s="317">
        <v>0</v>
      </c>
      <c r="DP128" s="317" t="s">
        <v>3</v>
      </c>
      <c r="DQ128" s="317" t="s">
        <v>3</v>
      </c>
      <c r="DR128" s="317">
        <v>0</v>
      </c>
      <c r="DS128" s="317">
        <v>0</v>
      </c>
      <c r="DU128" s="968">
        <v>42949</v>
      </c>
      <c r="DV128" s="969">
        <v>4</v>
      </c>
      <c r="DW128" s="969">
        <v>2</v>
      </c>
      <c r="DX128" s="969">
        <v>2</v>
      </c>
      <c r="DY128" s="969" t="s">
        <v>3</v>
      </c>
      <c r="DZ128" s="969">
        <v>0</v>
      </c>
      <c r="EA128" s="969">
        <v>0</v>
      </c>
      <c r="EC128" s="1200">
        <v>43315</v>
      </c>
      <c r="ED128" s="1201">
        <v>1</v>
      </c>
      <c r="EE128" s="1201">
        <v>22</v>
      </c>
      <c r="EF128" s="1201">
        <v>18</v>
      </c>
      <c r="EG128" s="1201">
        <v>4</v>
      </c>
      <c r="EH128" s="1201">
        <v>0</v>
      </c>
      <c r="EI128" s="1201">
        <v>0</v>
      </c>
      <c r="EK128" s="1331">
        <v>43677</v>
      </c>
      <c r="EL128" s="1332">
        <v>4</v>
      </c>
      <c r="EM128" s="1332">
        <v>8</v>
      </c>
      <c r="EN128" s="1332">
        <v>2</v>
      </c>
      <c r="EO128" s="1332">
        <v>4</v>
      </c>
      <c r="EP128" s="1332">
        <v>0</v>
      </c>
      <c r="EQ128" s="1332">
        <v>2</v>
      </c>
      <c r="ES128" s="1825">
        <v>44048</v>
      </c>
      <c r="ET128" s="1826">
        <v>4</v>
      </c>
      <c r="EU128" s="1826">
        <v>4</v>
      </c>
      <c r="EV128" s="1826">
        <v>1</v>
      </c>
      <c r="EW128" s="1826">
        <v>1</v>
      </c>
      <c r="EX128" s="1826">
        <v>0</v>
      </c>
      <c r="EY128" s="1826">
        <v>2</v>
      </c>
    </row>
    <row r="129" spans="33:155" x14ac:dyDescent="0.25">
      <c r="AG129" s="158">
        <v>38211</v>
      </c>
      <c r="AH129" s="159">
        <v>4</v>
      </c>
      <c r="AI129" s="159">
        <f t="shared" si="23"/>
        <v>0</v>
      </c>
      <c r="AJ129" s="159">
        <v>0</v>
      </c>
      <c r="AK129" s="159"/>
      <c r="AL129" s="159"/>
      <c r="AM129" s="348">
        <v>38563</v>
      </c>
      <c r="AN129" s="349">
        <v>4</v>
      </c>
      <c r="AO129" s="349">
        <v>20</v>
      </c>
      <c r="AQ129" s="97">
        <v>38932</v>
      </c>
      <c r="AR129" s="98">
        <v>3</v>
      </c>
      <c r="AS129" s="98">
        <v>31</v>
      </c>
      <c r="AT129" s="98">
        <v>1</v>
      </c>
      <c r="AU129" s="98">
        <v>30</v>
      </c>
      <c r="AV129" s="98">
        <v>0</v>
      </c>
      <c r="AX129" s="316">
        <v>39297</v>
      </c>
      <c r="AY129" s="317">
        <v>3</v>
      </c>
      <c r="AZ129" s="317">
        <v>6</v>
      </c>
      <c r="BA129" s="317" t="s">
        <v>3</v>
      </c>
      <c r="BB129" s="317">
        <v>5</v>
      </c>
      <c r="BC129" s="317">
        <v>1</v>
      </c>
      <c r="BE129" s="316">
        <v>39661</v>
      </c>
      <c r="BF129" s="317">
        <v>1</v>
      </c>
      <c r="BG129" s="317">
        <v>9</v>
      </c>
      <c r="BH129" s="317">
        <v>1</v>
      </c>
      <c r="BI129" s="317">
        <v>6</v>
      </c>
      <c r="BJ129" s="317">
        <v>2</v>
      </c>
      <c r="BL129" s="316">
        <v>40031</v>
      </c>
      <c r="BM129" s="317">
        <v>3</v>
      </c>
      <c r="BN129" s="317">
        <v>4</v>
      </c>
      <c r="BO129" s="317" t="s">
        <v>3</v>
      </c>
      <c r="BP129" s="317">
        <v>3</v>
      </c>
      <c r="BQ129" s="317">
        <v>1</v>
      </c>
      <c r="BR129" s="98"/>
      <c r="BS129" s="316">
        <v>40395</v>
      </c>
      <c r="BT129" s="317">
        <v>3</v>
      </c>
      <c r="BU129" s="317">
        <v>3</v>
      </c>
      <c r="BV129" s="317" t="s">
        <v>3</v>
      </c>
      <c r="BW129" s="317">
        <v>1</v>
      </c>
      <c r="BX129" s="317">
        <v>2</v>
      </c>
      <c r="BZ129" s="316">
        <v>40759</v>
      </c>
      <c r="CA129" s="317">
        <v>3</v>
      </c>
      <c r="CB129" s="317">
        <v>8</v>
      </c>
      <c r="CC129" s="317">
        <v>2</v>
      </c>
      <c r="CD129" s="317">
        <v>5</v>
      </c>
      <c r="CE129" s="317">
        <v>1</v>
      </c>
      <c r="CG129" s="316">
        <v>41123</v>
      </c>
      <c r="CH129" s="317">
        <v>3</v>
      </c>
      <c r="CI129" s="317">
        <v>7</v>
      </c>
      <c r="CJ129" s="317">
        <v>1</v>
      </c>
      <c r="CK129" s="317">
        <v>4</v>
      </c>
      <c r="CL129" s="317">
        <v>2</v>
      </c>
      <c r="CM129" s="317">
        <v>0</v>
      </c>
      <c r="CO129" s="316">
        <v>41488</v>
      </c>
      <c r="CP129" s="317">
        <v>3</v>
      </c>
      <c r="CQ129" s="317">
        <v>23</v>
      </c>
      <c r="CR129" s="317">
        <v>3</v>
      </c>
      <c r="CS129" s="317">
        <v>10</v>
      </c>
      <c r="CT129" s="317">
        <v>2</v>
      </c>
      <c r="CU129" s="317">
        <v>8</v>
      </c>
      <c r="CW129" s="316">
        <v>41847</v>
      </c>
      <c r="CX129" s="317">
        <v>1</v>
      </c>
      <c r="CY129" s="317">
        <v>62</v>
      </c>
      <c r="CZ129" s="317">
        <v>11</v>
      </c>
      <c r="DA129" s="317">
        <v>24</v>
      </c>
      <c r="DB129" s="317">
        <v>5</v>
      </c>
      <c r="DC129" s="317">
        <v>22</v>
      </c>
      <c r="DE129" s="316">
        <v>42215</v>
      </c>
      <c r="DF129" s="317">
        <v>4</v>
      </c>
      <c r="DG129" s="317">
        <v>2</v>
      </c>
      <c r="DH129" s="317" t="s">
        <v>3</v>
      </c>
      <c r="DI129" s="317" t="s">
        <v>3</v>
      </c>
      <c r="DJ129" s="317">
        <v>0</v>
      </c>
      <c r="DK129" s="317">
        <v>2</v>
      </c>
      <c r="DM129" s="316">
        <v>42586</v>
      </c>
      <c r="DN129" s="317">
        <v>3</v>
      </c>
      <c r="DO129" s="317">
        <v>4</v>
      </c>
      <c r="DP129" s="317">
        <v>2</v>
      </c>
      <c r="DQ129" s="317">
        <v>1</v>
      </c>
      <c r="DR129" s="317">
        <v>0</v>
      </c>
      <c r="DS129" s="317">
        <v>1</v>
      </c>
      <c r="DU129" s="968">
        <v>42950</v>
      </c>
      <c r="DV129" s="969">
        <v>3</v>
      </c>
      <c r="DW129" s="969">
        <v>1</v>
      </c>
      <c r="DX129" s="969">
        <v>1</v>
      </c>
      <c r="DY129" s="969" t="s">
        <v>3</v>
      </c>
      <c r="DZ129" s="969">
        <v>0</v>
      </c>
      <c r="EA129" s="969">
        <v>0</v>
      </c>
      <c r="EC129" s="1200">
        <v>43316</v>
      </c>
      <c r="ED129" s="1201">
        <v>4</v>
      </c>
      <c r="EE129" s="1201">
        <v>10</v>
      </c>
      <c r="EF129" s="1201">
        <v>6</v>
      </c>
      <c r="EG129" s="1201">
        <v>4</v>
      </c>
      <c r="EH129" s="1201">
        <v>0</v>
      </c>
      <c r="EI129" s="1201">
        <v>0</v>
      </c>
      <c r="EK129" s="1331">
        <v>43678</v>
      </c>
      <c r="EL129" s="1332">
        <v>3</v>
      </c>
      <c r="EM129" s="1332">
        <v>28</v>
      </c>
      <c r="EN129" s="1332">
        <v>10</v>
      </c>
      <c r="EO129" s="1332">
        <v>12</v>
      </c>
      <c r="EP129" s="1332">
        <v>4</v>
      </c>
      <c r="EQ129" s="1332">
        <v>2</v>
      </c>
      <c r="ES129" s="1825">
        <v>44049</v>
      </c>
      <c r="ET129" s="1826">
        <v>3</v>
      </c>
      <c r="EU129" s="1826">
        <v>12</v>
      </c>
      <c r="EV129" s="1826">
        <v>3</v>
      </c>
      <c r="EW129" s="1826">
        <v>5</v>
      </c>
      <c r="EX129" s="1826">
        <v>0</v>
      </c>
      <c r="EY129" s="1826">
        <v>4</v>
      </c>
    </row>
    <row r="130" spans="33:155" x14ac:dyDescent="0.25">
      <c r="AG130" s="158">
        <v>38212</v>
      </c>
      <c r="AH130" s="159">
        <v>3</v>
      </c>
      <c r="AI130" s="159">
        <f t="shared" si="23"/>
        <v>11</v>
      </c>
      <c r="AJ130" s="159">
        <v>11</v>
      </c>
      <c r="AK130" s="159"/>
      <c r="AL130" s="159"/>
      <c r="AM130" s="348">
        <v>38564</v>
      </c>
      <c r="AN130" s="349">
        <v>3</v>
      </c>
      <c r="AO130" s="349">
        <v>90</v>
      </c>
      <c r="AQ130" s="97">
        <v>38933</v>
      </c>
      <c r="AR130" s="98">
        <v>2</v>
      </c>
      <c r="AS130" s="98">
        <v>39</v>
      </c>
      <c r="AT130" s="98">
        <v>5</v>
      </c>
      <c r="AU130" s="98">
        <v>33</v>
      </c>
      <c r="AV130" s="98">
        <v>1</v>
      </c>
      <c r="AX130" s="316">
        <v>39298</v>
      </c>
      <c r="AY130" s="317">
        <v>2</v>
      </c>
      <c r="AZ130" s="317">
        <v>14</v>
      </c>
      <c r="BA130" s="317">
        <v>1</v>
      </c>
      <c r="BB130" s="317">
        <v>12</v>
      </c>
      <c r="BC130" s="317">
        <v>1</v>
      </c>
      <c r="BE130" s="316">
        <v>39662</v>
      </c>
      <c r="BF130" s="317">
        <v>4</v>
      </c>
      <c r="BG130" s="317">
        <v>0</v>
      </c>
      <c r="BH130" s="317" t="s">
        <v>3</v>
      </c>
      <c r="BI130" s="317">
        <v>0</v>
      </c>
      <c r="BJ130" s="317">
        <v>0</v>
      </c>
      <c r="BL130" s="316">
        <v>40032</v>
      </c>
      <c r="BM130" s="317">
        <v>2</v>
      </c>
      <c r="BN130" s="317">
        <v>3</v>
      </c>
      <c r="BO130" s="317" t="s">
        <v>3</v>
      </c>
      <c r="BP130" s="317">
        <v>2</v>
      </c>
      <c r="BQ130" s="317">
        <v>1</v>
      </c>
      <c r="BR130" s="98"/>
      <c r="BS130" s="316">
        <v>40396</v>
      </c>
      <c r="BT130" s="317">
        <v>2</v>
      </c>
      <c r="BU130" s="317">
        <v>3</v>
      </c>
      <c r="BV130" s="317" t="s">
        <v>3</v>
      </c>
      <c r="BW130" s="317">
        <v>3</v>
      </c>
      <c r="BX130" s="317">
        <v>0</v>
      </c>
      <c r="BZ130" s="316">
        <v>40760</v>
      </c>
      <c r="CA130" s="317">
        <v>2</v>
      </c>
      <c r="CB130" s="317">
        <v>9</v>
      </c>
      <c r="CC130" s="317">
        <v>1</v>
      </c>
      <c r="CD130" s="317">
        <v>6</v>
      </c>
      <c r="CE130" s="317">
        <v>2</v>
      </c>
      <c r="CG130" s="316">
        <v>41124</v>
      </c>
      <c r="CH130" s="317">
        <v>2</v>
      </c>
      <c r="CI130" s="317">
        <v>20</v>
      </c>
      <c r="CJ130" s="317">
        <v>1</v>
      </c>
      <c r="CK130" s="317">
        <v>9</v>
      </c>
      <c r="CL130" s="317">
        <v>8</v>
      </c>
      <c r="CM130" s="317">
        <v>2</v>
      </c>
      <c r="CO130" s="316">
        <v>41489</v>
      </c>
      <c r="CP130" s="317">
        <v>2</v>
      </c>
      <c r="CQ130" s="317">
        <v>50</v>
      </c>
      <c r="CR130" s="317" t="s">
        <v>3</v>
      </c>
      <c r="CS130" s="317">
        <v>25</v>
      </c>
      <c r="CT130" s="317">
        <v>2</v>
      </c>
      <c r="CU130" s="317">
        <v>23</v>
      </c>
      <c r="CW130" s="316">
        <v>41848</v>
      </c>
      <c r="CX130" s="317">
        <v>3</v>
      </c>
      <c r="CY130" s="317">
        <v>3</v>
      </c>
      <c r="CZ130" s="317" t="s">
        <v>3</v>
      </c>
      <c r="DA130" s="317">
        <v>1</v>
      </c>
      <c r="DB130" s="317">
        <v>0</v>
      </c>
      <c r="DC130" s="317">
        <v>2</v>
      </c>
      <c r="DE130" s="316">
        <v>42216</v>
      </c>
      <c r="DF130" s="317">
        <v>3</v>
      </c>
      <c r="DG130" s="317">
        <v>8</v>
      </c>
      <c r="DH130" s="317">
        <v>1</v>
      </c>
      <c r="DI130" s="317">
        <v>3</v>
      </c>
      <c r="DJ130" s="317">
        <v>0</v>
      </c>
      <c r="DK130" s="317">
        <v>4</v>
      </c>
      <c r="DM130" s="316">
        <v>42587</v>
      </c>
      <c r="DN130" s="317">
        <v>2</v>
      </c>
      <c r="DO130" s="317">
        <v>4</v>
      </c>
      <c r="DP130" s="317" t="s">
        <v>3</v>
      </c>
      <c r="DQ130" s="317">
        <v>4</v>
      </c>
      <c r="DR130" s="317">
        <v>0</v>
      </c>
      <c r="DS130" s="317">
        <v>0</v>
      </c>
      <c r="DU130" s="968">
        <v>42951</v>
      </c>
      <c r="DV130" s="969">
        <v>2</v>
      </c>
      <c r="DW130" s="969">
        <v>2</v>
      </c>
      <c r="DX130" s="969">
        <v>2</v>
      </c>
      <c r="DY130" s="969" t="s">
        <v>3</v>
      </c>
      <c r="DZ130" s="969">
        <v>0</v>
      </c>
      <c r="EA130" s="969">
        <v>0</v>
      </c>
      <c r="EC130" s="1200">
        <v>43317</v>
      </c>
      <c r="ED130" s="1201">
        <v>3</v>
      </c>
      <c r="EE130" s="1201">
        <v>17</v>
      </c>
      <c r="EF130" s="1201">
        <v>14</v>
      </c>
      <c r="EG130" s="1201">
        <v>2</v>
      </c>
      <c r="EH130" s="1201">
        <v>0</v>
      </c>
      <c r="EI130" s="1201">
        <v>1</v>
      </c>
      <c r="EK130" s="1331">
        <v>43679</v>
      </c>
      <c r="EL130" s="1332">
        <v>2</v>
      </c>
      <c r="EM130" s="1332">
        <v>38</v>
      </c>
      <c r="EN130" s="1332">
        <v>13</v>
      </c>
      <c r="EO130" s="1332">
        <v>17</v>
      </c>
      <c r="EP130" s="1332">
        <v>3</v>
      </c>
      <c r="EQ130" s="1332">
        <v>5</v>
      </c>
      <c r="ES130" s="1825">
        <v>44050</v>
      </c>
      <c r="ET130" s="1826">
        <v>2</v>
      </c>
      <c r="EU130" s="1826">
        <v>26</v>
      </c>
      <c r="EV130" s="1826">
        <v>9</v>
      </c>
      <c r="EW130" s="1826">
        <v>7</v>
      </c>
      <c r="EX130" s="1826">
        <v>3</v>
      </c>
      <c r="EY130" s="1826">
        <v>7</v>
      </c>
    </row>
    <row r="131" spans="33:155" x14ac:dyDescent="0.25">
      <c r="AG131" s="158">
        <v>38213</v>
      </c>
      <c r="AH131" s="159">
        <v>1</v>
      </c>
      <c r="AI131" s="159">
        <f t="shared" si="23"/>
        <v>11</v>
      </c>
      <c r="AJ131" s="159">
        <v>11</v>
      </c>
      <c r="AK131" s="159"/>
      <c r="AL131" s="159"/>
      <c r="AM131" s="348">
        <v>38565</v>
      </c>
      <c r="AN131" s="349">
        <v>2</v>
      </c>
      <c r="AO131" s="349">
        <v>89</v>
      </c>
      <c r="AQ131" s="97">
        <v>38933</v>
      </c>
      <c r="AR131" s="98">
        <v>1</v>
      </c>
      <c r="AS131" s="98">
        <v>33</v>
      </c>
      <c r="AT131" s="98">
        <v>3</v>
      </c>
      <c r="AU131" s="98">
        <v>30</v>
      </c>
      <c r="AV131" s="98">
        <v>0</v>
      </c>
      <c r="AX131" s="316">
        <v>39298</v>
      </c>
      <c r="AY131" s="317">
        <v>1</v>
      </c>
      <c r="AZ131" s="317">
        <v>14</v>
      </c>
      <c r="BA131" s="317">
        <v>1</v>
      </c>
      <c r="BB131" s="317">
        <v>9</v>
      </c>
      <c r="BC131" s="317">
        <v>4</v>
      </c>
      <c r="BE131" s="316">
        <v>39663</v>
      </c>
      <c r="BF131" s="317">
        <v>3</v>
      </c>
      <c r="BG131" s="317">
        <v>4</v>
      </c>
      <c r="BH131" s="317" t="s">
        <v>3</v>
      </c>
      <c r="BI131" s="317">
        <v>3</v>
      </c>
      <c r="BJ131" s="317">
        <v>1</v>
      </c>
      <c r="BL131" s="316">
        <v>40032</v>
      </c>
      <c r="BM131" s="317">
        <v>1</v>
      </c>
      <c r="BN131" s="317">
        <v>1</v>
      </c>
      <c r="BO131" s="317">
        <v>1</v>
      </c>
      <c r="BP131" s="317">
        <v>0</v>
      </c>
      <c r="BQ131" s="317">
        <v>0</v>
      </c>
      <c r="BR131" s="98"/>
      <c r="BS131" s="316">
        <v>40396</v>
      </c>
      <c r="BT131" s="317">
        <v>1</v>
      </c>
      <c r="BU131" s="317">
        <v>5</v>
      </c>
      <c r="BV131" s="317" t="s">
        <v>3</v>
      </c>
      <c r="BW131" s="317">
        <v>3</v>
      </c>
      <c r="BX131" s="317">
        <v>2</v>
      </c>
      <c r="BZ131" s="316">
        <v>40760</v>
      </c>
      <c r="CA131" s="317">
        <v>1</v>
      </c>
      <c r="CB131" s="317">
        <v>5</v>
      </c>
      <c r="CC131" s="317">
        <v>2</v>
      </c>
      <c r="CD131" s="317">
        <v>2</v>
      </c>
      <c r="CE131" s="317">
        <v>1</v>
      </c>
      <c r="CG131" s="316">
        <v>41124</v>
      </c>
      <c r="CH131" s="317">
        <v>1</v>
      </c>
      <c r="CI131" s="317">
        <v>36</v>
      </c>
      <c r="CJ131" s="317">
        <v>14</v>
      </c>
      <c r="CK131" s="317">
        <v>20</v>
      </c>
      <c r="CL131" s="317">
        <v>2</v>
      </c>
      <c r="CM131" s="317">
        <v>0</v>
      </c>
      <c r="CO131" s="316">
        <v>41489</v>
      </c>
      <c r="CP131" s="317">
        <v>1</v>
      </c>
      <c r="CQ131" s="317">
        <v>99</v>
      </c>
      <c r="CR131" s="317">
        <v>4</v>
      </c>
      <c r="CS131" s="317">
        <v>46</v>
      </c>
      <c r="CT131" s="317">
        <v>6</v>
      </c>
      <c r="CU131" s="317">
        <v>43</v>
      </c>
      <c r="CW131" s="316">
        <v>41849</v>
      </c>
      <c r="CX131" s="317">
        <v>4</v>
      </c>
      <c r="CY131" s="317">
        <v>1</v>
      </c>
      <c r="CZ131" s="317" t="s">
        <v>3</v>
      </c>
      <c r="DA131" s="317" t="s">
        <v>3</v>
      </c>
      <c r="DB131" s="317">
        <v>1</v>
      </c>
      <c r="DC131" s="317">
        <v>0</v>
      </c>
      <c r="DE131" s="316">
        <v>42217</v>
      </c>
      <c r="DF131" s="317">
        <v>2</v>
      </c>
      <c r="DG131" s="317">
        <v>7</v>
      </c>
      <c r="DH131" s="317">
        <v>3</v>
      </c>
      <c r="DI131" s="317">
        <v>3</v>
      </c>
      <c r="DJ131" s="317">
        <v>0</v>
      </c>
      <c r="DK131" s="317">
        <v>1</v>
      </c>
      <c r="DM131" s="316">
        <v>42587</v>
      </c>
      <c r="DN131" s="317">
        <v>1</v>
      </c>
      <c r="DO131" s="317">
        <v>4</v>
      </c>
      <c r="DP131" s="317" t="s">
        <v>3</v>
      </c>
      <c r="DQ131" s="317">
        <v>4</v>
      </c>
      <c r="DR131" s="317">
        <v>0</v>
      </c>
      <c r="DS131" s="317">
        <v>0</v>
      </c>
      <c r="DU131" s="968">
        <v>42951</v>
      </c>
      <c r="DV131" s="969">
        <v>1</v>
      </c>
      <c r="DW131" s="969">
        <v>0</v>
      </c>
      <c r="DX131" s="969" t="s">
        <v>3</v>
      </c>
      <c r="DY131" s="969" t="s">
        <v>3</v>
      </c>
      <c r="DZ131" s="969">
        <v>0</v>
      </c>
      <c r="EA131" s="969">
        <v>0</v>
      </c>
      <c r="EC131" s="1200">
        <v>43318</v>
      </c>
      <c r="ED131" s="1201">
        <v>2</v>
      </c>
      <c r="EE131" s="1201">
        <v>19</v>
      </c>
      <c r="EF131" s="1201">
        <v>16</v>
      </c>
      <c r="EG131" s="1201">
        <v>3</v>
      </c>
      <c r="EH131" s="1201">
        <v>0</v>
      </c>
      <c r="EI131" s="1201">
        <v>0</v>
      </c>
      <c r="EK131" s="1331">
        <v>43679</v>
      </c>
      <c r="EL131" s="1332">
        <v>1</v>
      </c>
      <c r="EM131" s="1332">
        <v>39</v>
      </c>
      <c r="EN131" s="1332">
        <v>11</v>
      </c>
      <c r="EO131" s="1332">
        <v>16</v>
      </c>
      <c r="EP131" s="1332">
        <v>3</v>
      </c>
      <c r="EQ131" s="1332">
        <v>9</v>
      </c>
      <c r="ES131" s="1825">
        <v>44050</v>
      </c>
      <c r="ET131" s="1826">
        <v>1</v>
      </c>
      <c r="EU131" s="1826">
        <v>52</v>
      </c>
      <c r="EV131" s="1826">
        <v>17</v>
      </c>
      <c r="EW131" s="1826">
        <v>14</v>
      </c>
      <c r="EX131" s="1826">
        <v>7</v>
      </c>
      <c r="EY131" s="1826">
        <v>14</v>
      </c>
    </row>
    <row r="132" spans="33:155" x14ac:dyDescent="0.25">
      <c r="AG132" s="158">
        <v>38213</v>
      </c>
      <c r="AH132" s="159">
        <v>2</v>
      </c>
      <c r="AI132" s="159">
        <f t="shared" si="23"/>
        <v>12</v>
      </c>
      <c r="AJ132" s="159">
        <v>12</v>
      </c>
      <c r="AK132" s="159"/>
      <c r="AL132" s="159"/>
      <c r="AM132" s="348">
        <v>38565</v>
      </c>
      <c r="AN132" s="349">
        <v>1</v>
      </c>
      <c r="AO132" s="349">
        <v>124</v>
      </c>
      <c r="AQ132" s="97">
        <v>38934</v>
      </c>
      <c r="AR132" s="98">
        <v>4</v>
      </c>
      <c r="AS132" s="98">
        <v>7</v>
      </c>
      <c r="AT132" s="98" t="s">
        <v>3</v>
      </c>
      <c r="AU132" s="98">
        <v>6</v>
      </c>
      <c r="AV132" s="98">
        <v>1</v>
      </c>
      <c r="AX132" s="316">
        <v>39299</v>
      </c>
      <c r="AY132" s="317">
        <v>4</v>
      </c>
      <c r="AZ132" s="317">
        <v>0</v>
      </c>
      <c r="BA132" s="317" t="s">
        <v>3</v>
      </c>
      <c r="BB132" s="317">
        <v>0</v>
      </c>
      <c r="BC132" s="317">
        <v>0</v>
      </c>
      <c r="BE132" s="316">
        <v>39664</v>
      </c>
      <c r="BF132" s="317">
        <v>2</v>
      </c>
      <c r="BG132" s="317">
        <v>3</v>
      </c>
      <c r="BH132" s="317" t="s">
        <v>3</v>
      </c>
      <c r="BI132" s="317">
        <v>1</v>
      </c>
      <c r="BJ132" s="317">
        <v>2</v>
      </c>
      <c r="BL132" s="316">
        <v>40033</v>
      </c>
      <c r="BM132" s="317">
        <v>4</v>
      </c>
      <c r="BN132" s="317">
        <v>1</v>
      </c>
      <c r="BO132" s="317" t="s">
        <v>3</v>
      </c>
      <c r="BP132" s="317">
        <v>1</v>
      </c>
      <c r="BQ132" s="317">
        <v>0</v>
      </c>
      <c r="BR132" s="98"/>
      <c r="BS132" s="316">
        <v>40397</v>
      </c>
      <c r="BT132" s="317">
        <v>4</v>
      </c>
      <c r="BU132" s="317">
        <v>1</v>
      </c>
      <c r="BV132" s="317">
        <v>1</v>
      </c>
      <c r="BW132" s="317">
        <v>0</v>
      </c>
      <c r="BX132" s="317">
        <v>0</v>
      </c>
      <c r="BZ132" s="316">
        <v>40761</v>
      </c>
      <c r="CA132" s="317">
        <v>4</v>
      </c>
      <c r="CB132" s="317">
        <v>0</v>
      </c>
      <c r="CC132" s="317" t="s">
        <v>3</v>
      </c>
      <c r="CD132" s="317">
        <v>0</v>
      </c>
      <c r="CE132" s="317">
        <v>0</v>
      </c>
      <c r="CG132" s="316">
        <v>41125</v>
      </c>
      <c r="CH132" s="317">
        <v>4</v>
      </c>
      <c r="CI132" s="317">
        <v>2</v>
      </c>
      <c r="CJ132" s="317">
        <v>1</v>
      </c>
      <c r="CK132" s="317" t="s">
        <v>3</v>
      </c>
      <c r="CL132" s="317">
        <v>1</v>
      </c>
      <c r="CM132" s="317">
        <v>0</v>
      </c>
      <c r="CO132" s="316">
        <v>41490</v>
      </c>
      <c r="CP132" s="317">
        <v>4</v>
      </c>
      <c r="CQ132" s="317">
        <v>2</v>
      </c>
      <c r="CR132" s="317" t="s">
        <v>3</v>
      </c>
      <c r="CS132" s="317" t="s">
        <v>3</v>
      </c>
      <c r="CT132" s="317">
        <v>0</v>
      </c>
      <c r="CU132" s="317">
        <v>2</v>
      </c>
      <c r="CW132" s="316">
        <v>41850</v>
      </c>
      <c r="CX132" s="317">
        <v>2</v>
      </c>
      <c r="CY132" s="317">
        <v>6</v>
      </c>
      <c r="CZ132" s="317">
        <v>2</v>
      </c>
      <c r="DA132" s="317">
        <v>3</v>
      </c>
      <c r="DB132" s="317">
        <v>0</v>
      </c>
      <c r="DC132" s="317">
        <v>1</v>
      </c>
      <c r="DE132" s="316">
        <v>42217</v>
      </c>
      <c r="DF132" s="317">
        <v>1</v>
      </c>
      <c r="DG132" s="317">
        <v>17</v>
      </c>
      <c r="DH132" s="317">
        <v>4</v>
      </c>
      <c r="DI132" s="317">
        <v>5</v>
      </c>
      <c r="DJ132" s="317">
        <v>1</v>
      </c>
      <c r="DK132" s="317">
        <v>7</v>
      </c>
      <c r="DM132" s="316">
        <v>42588</v>
      </c>
      <c r="DN132" s="317">
        <v>4</v>
      </c>
      <c r="DO132" s="317">
        <v>0</v>
      </c>
      <c r="DP132" s="317" t="s">
        <v>3</v>
      </c>
      <c r="DQ132" s="317" t="s">
        <v>3</v>
      </c>
      <c r="DR132" s="317">
        <v>0</v>
      </c>
      <c r="DS132" s="317">
        <v>0</v>
      </c>
      <c r="DU132" s="968">
        <v>42952</v>
      </c>
      <c r="DV132" s="969">
        <v>4</v>
      </c>
      <c r="DW132" s="969">
        <v>1</v>
      </c>
      <c r="DX132" s="969">
        <v>1</v>
      </c>
      <c r="DY132" s="969" t="s">
        <v>3</v>
      </c>
      <c r="DZ132" s="969">
        <v>0</v>
      </c>
      <c r="EA132" s="969">
        <v>0</v>
      </c>
      <c r="EC132" s="1200">
        <v>43318</v>
      </c>
      <c r="ED132" s="1201">
        <v>1</v>
      </c>
      <c r="EE132" s="1201">
        <v>13</v>
      </c>
      <c r="EF132" s="1201">
        <v>11</v>
      </c>
      <c r="EG132" s="1201">
        <v>2</v>
      </c>
      <c r="EH132" s="1201">
        <v>0</v>
      </c>
      <c r="EI132" s="1201">
        <v>0</v>
      </c>
      <c r="EK132" s="1331">
        <v>43680</v>
      </c>
      <c r="EL132" s="1332">
        <v>4</v>
      </c>
      <c r="EM132" s="1332">
        <v>5</v>
      </c>
      <c r="EN132" s="1332">
        <v>4</v>
      </c>
      <c r="EO132" s="1332" t="s">
        <v>3</v>
      </c>
      <c r="EP132" s="1332">
        <v>0</v>
      </c>
      <c r="EQ132" s="1332">
        <v>1</v>
      </c>
      <c r="ES132" s="1825">
        <v>44051</v>
      </c>
      <c r="ET132" s="1826">
        <v>4</v>
      </c>
      <c r="EU132" s="1826">
        <v>1</v>
      </c>
      <c r="EV132" s="1826" t="s">
        <v>3</v>
      </c>
      <c r="EW132" s="1826" t="s">
        <v>3</v>
      </c>
      <c r="EX132" s="1826">
        <v>1</v>
      </c>
      <c r="EY132" s="1826">
        <v>0</v>
      </c>
    </row>
    <row r="133" spans="33:155" x14ac:dyDescent="0.25">
      <c r="AG133" s="158">
        <v>38214</v>
      </c>
      <c r="AH133" s="159">
        <v>4</v>
      </c>
      <c r="AI133" s="159">
        <f t="shared" ref="AI133:AI160" si="24">SUM(AJ133:AK133)</f>
        <v>0</v>
      </c>
      <c r="AJ133" s="159">
        <v>0</v>
      </c>
      <c r="AK133" s="159"/>
      <c r="AL133" s="159"/>
      <c r="AM133" s="348">
        <v>38566</v>
      </c>
      <c r="AN133" s="349">
        <v>4</v>
      </c>
      <c r="AO133" s="349">
        <v>8</v>
      </c>
      <c r="AQ133" s="97">
        <v>38935</v>
      </c>
      <c r="AR133" s="98">
        <v>3</v>
      </c>
      <c r="AS133" s="98">
        <v>19</v>
      </c>
      <c r="AT133" s="98" t="s">
        <v>3</v>
      </c>
      <c r="AU133" s="98">
        <v>17</v>
      </c>
      <c r="AV133" s="98">
        <v>2</v>
      </c>
      <c r="AX133" s="316">
        <v>39300</v>
      </c>
      <c r="AY133" s="317">
        <v>3</v>
      </c>
      <c r="AZ133" s="317">
        <v>5</v>
      </c>
      <c r="BA133" s="317">
        <v>1</v>
      </c>
      <c r="BB133" s="317">
        <v>4</v>
      </c>
      <c r="BC133" s="317">
        <v>0</v>
      </c>
      <c r="BE133" s="316">
        <v>39664</v>
      </c>
      <c r="BF133" s="317">
        <v>1</v>
      </c>
      <c r="BG133" s="317">
        <v>8</v>
      </c>
      <c r="BH133" s="317" t="s">
        <v>3</v>
      </c>
      <c r="BI133" s="317">
        <v>3</v>
      </c>
      <c r="BJ133" s="317">
        <v>5</v>
      </c>
      <c r="BL133" s="316">
        <v>40034</v>
      </c>
      <c r="BM133" s="317">
        <v>3</v>
      </c>
      <c r="BN133" s="317">
        <v>2</v>
      </c>
      <c r="BO133" s="317" t="s">
        <v>3</v>
      </c>
      <c r="BP133" s="317">
        <v>1</v>
      </c>
      <c r="BQ133" s="317">
        <v>1</v>
      </c>
      <c r="BR133" s="98"/>
      <c r="BS133" s="316">
        <v>40398</v>
      </c>
      <c r="BT133" s="317">
        <v>3</v>
      </c>
      <c r="BU133" s="317">
        <v>2</v>
      </c>
      <c r="BV133" s="317" t="s">
        <v>3</v>
      </c>
      <c r="BW133" s="317">
        <v>2</v>
      </c>
      <c r="BX133" s="317">
        <v>0</v>
      </c>
      <c r="BZ133" s="316">
        <v>40762</v>
      </c>
      <c r="CA133" s="317">
        <v>3</v>
      </c>
      <c r="CB133" s="317">
        <v>1</v>
      </c>
      <c r="CC133" s="317" t="s">
        <v>3</v>
      </c>
      <c r="CD133" s="317">
        <v>1</v>
      </c>
      <c r="CE133" s="317">
        <v>0</v>
      </c>
      <c r="CG133" s="316">
        <v>41126</v>
      </c>
      <c r="CH133" s="317">
        <v>3</v>
      </c>
      <c r="CI133" s="317">
        <v>3</v>
      </c>
      <c r="CJ133" s="317">
        <v>2</v>
      </c>
      <c r="CK133" s="317" t="s">
        <v>3</v>
      </c>
      <c r="CL133" s="317">
        <v>0</v>
      </c>
      <c r="CM133" s="317">
        <v>1</v>
      </c>
      <c r="CO133" s="316">
        <v>41491</v>
      </c>
      <c r="CP133" s="317">
        <v>3</v>
      </c>
      <c r="CQ133" s="317">
        <v>29</v>
      </c>
      <c r="CR133" s="317">
        <v>1</v>
      </c>
      <c r="CS133" s="317">
        <v>12</v>
      </c>
      <c r="CT133" s="317">
        <v>3</v>
      </c>
      <c r="CU133" s="317">
        <v>13</v>
      </c>
      <c r="CW133" s="316">
        <v>41850</v>
      </c>
      <c r="CX133" s="317">
        <v>1</v>
      </c>
      <c r="CY133" s="317">
        <v>52</v>
      </c>
      <c r="CZ133" s="317">
        <v>9</v>
      </c>
      <c r="DA133" s="317">
        <v>22</v>
      </c>
      <c r="DB133" s="317">
        <v>3</v>
      </c>
      <c r="DC133" s="317">
        <v>18</v>
      </c>
      <c r="DE133" s="316">
        <v>42218</v>
      </c>
      <c r="DF133" s="317">
        <v>4</v>
      </c>
      <c r="DG133" s="317">
        <v>0</v>
      </c>
      <c r="DH133" s="317" t="s">
        <v>3</v>
      </c>
      <c r="DI133" s="317" t="s">
        <v>3</v>
      </c>
      <c r="DJ133" s="317">
        <v>0</v>
      </c>
      <c r="DK133" s="317">
        <v>0</v>
      </c>
      <c r="DM133" s="316">
        <v>42589</v>
      </c>
      <c r="DN133" s="317">
        <v>3</v>
      </c>
      <c r="DO133" s="317">
        <v>2</v>
      </c>
      <c r="DP133" s="317" t="s">
        <v>3</v>
      </c>
      <c r="DQ133" s="317">
        <v>1</v>
      </c>
      <c r="DR133" s="317">
        <v>0</v>
      </c>
      <c r="DS133" s="317">
        <v>1</v>
      </c>
      <c r="DU133" s="968">
        <v>42953</v>
      </c>
      <c r="DV133" s="969">
        <v>3</v>
      </c>
      <c r="DW133" s="969">
        <v>0</v>
      </c>
      <c r="DX133" s="969" t="s">
        <v>3</v>
      </c>
      <c r="DY133" s="969" t="s">
        <v>3</v>
      </c>
      <c r="DZ133" s="969">
        <v>0</v>
      </c>
      <c r="EA133" s="969">
        <v>0</v>
      </c>
      <c r="EC133" s="1200">
        <v>43319</v>
      </c>
      <c r="ED133" s="1201">
        <v>4</v>
      </c>
      <c r="EE133" s="1201">
        <v>1</v>
      </c>
      <c r="EF133" s="1201" t="s">
        <v>3</v>
      </c>
      <c r="EG133" s="1201">
        <v>1</v>
      </c>
      <c r="EH133" s="1201">
        <v>0</v>
      </c>
      <c r="EI133" s="1201">
        <v>0</v>
      </c>
      <c r="EK133" s="1331">
        <v>43681</v>
      </c>
      <c r="EL133" s="1332">
        <v>3</v>
      </c>
      <c r="EM133" s="1332">
        <v>15</v>
      </c>
      <c r="EN133" s="1332">
        <v>3</v>
      </c>
      <c r="EO133" s="1332">
        <v>4</v>
      </c>
      <c r="EP133" s="1332">
        <v>1</v>
      </c>
      <c r="EQ133" s="1332">
        <v>7</v>
      </c>
      <c r="ES133" s="1825">
        <v>44052</v>
      </c>
      <c r="ET133" s="1826">
        <v>3</v>
      </c>
      <c r="EU133" s="1826">
        <v>15</v>
      </c>
      <c r="EV133" s="1826">
        <v>3</v>
      </c>
      <c r="EW133" s="1826">
        <v>5</v>
      </c>
      <c r="EX133" s="1826">
        <v>2</v>
      </c>
      <c r="EY133" s="1826">
        <v>5</v>
      </c>
    </row>
    <row r="134" spans="33:155" x14ac:dyDescent="0.25">
      <c r="AG134" s="158">
        <v>38215</v>
      </c>
      <c r="AH134" s="159">
        <v>3</v>
      </c>
      <c r="AI134" s="159">
        <f t="shared" si="24"/>
        <v>2</v>
      </c>
      <c r="AJ134" s="159">
        <v>2</v>
      </c>
      <c r="AK134" s="159"/>
      <c r="AL134" s="159"/>
      <c r="AM134" s="348">
        <v>38567</v>
      </c>
      <c r="AN134" s="349">
        <v>3</v>
      </c>
      <c r="AO134" s="349">
        <v>34</v>
      </c>
      <c r="AQ134" s="97">
        <v>38936</v>
      </c>
      <c r="AR134" s="98">
        <v>2</v>
      </c>
      <c r="AS134" s="98">
        <v>20</v>
      </c>
      <c r="AT134" s="98">
        <v>1</v>
      </c>
      <c r="AU134" s="98">
        <v>16</v>
      </c>
      <c r="AV134" s="98">
        <v>3</v>
      </c>
      <c r="AX134" s="316">
        <v>39301</v>
      </c>
      <c r="AY134" s="317">
        <v>2</v>
      </c>
      <c r="AZ134" s="317">
        <v>8</v>
      </c>
      <c r="BA134" s="317" t="s">
        <v>3</v>
      </c>
      <c r="BB134" s="317">
        <v>6</v>
      </c>
      <c r="BC134" s="317">
        <v>2</v>
      </c>
      <c r="BE134" s="316">
        <v>39665</v>
      </c>
      <c r="BF134" s="317">
        <v>4</v>
      </c>
      <c r="BG134" s="317">
        <v>0</v>
      </c>
      <c r="BH134" s="317" t="s">
        <v>3</v>
      </c>
      <c r="BI134" s="317">
        <v>0</v>
      </c>
      <c r="BJ134" s="317">
        <v>0</v>
      </c>
      <c r="BL134" s="316">
        <v>40035</v>
      </c>
      <c r="BM134" s="317">
        <v>2</v>
      </c>
      <c r="BN134" s="317">
        <v>2</v>
      </c>
      <c r="BO134" s="317">
        <v>1</v>
      </c>
      <c r="BP134" s="317">
        <v>1</v>
      </c>
      <c r="BQ134" s="317">
        <v>0</v>
      </c>
      <c r="BR134" s="98"/>
      <c r="BS134" s="316">
        <v>40399</v>
      </c>
      <c r="BT134" s="317">
        <v>2</v>
      </c>
      <c r="BU134" s="317">
        <v>7</v>
      </c>
      <c r="BV134" s="317" t="s">
        <v>3</v>
      </c>
      <c r="BW134" s="317">
        <v>3</v>
      </c>
      <c r="BX134" s="317">
        <v>4</v>
      </c>
      <c r="BZ134" s="316">
        <v>40763</v>
      </c>
      <c r="CA134" s="317">
        <v>2</v>
      </c>
      <c r="CB134" s="317">
        <v>6</v>
      </c>
      <c r="CC134" s="317">
        <v>1</v>
      </c>
      <c r="CD134" s="317">
        <v>5</v>
      </c>
      <c r="CE134" s="317">
        <v>0</v>
      </c>
      <c r="CG134" s="316">
        <v>41127</v>
      </c>
      <c r="CH134" s="317">
        <v>2</v>
      </c>
      <c r="CI134" s="317">
        <v>10</v>
      </c>
      <c r="CJ134" s="317">
        <v>3</v>
      </c>
      <c r="CK134" s="317">
        <v>2</v>
      </c>
      <c r="CL134" s="317">
        <v>3</v>
      </c>
      <c r="CM134" s="317">
        <v>2</v>
      </c>
      <c r="CO134" s="316">
        <v>41492</v>
      </c>
      <c r="CP134" s="317">
        <v>2</v>
      </c>
      <c r="CQ134" s="317">
        <v>27</v>
      </c>
      <c r="CR134" s="317">
        <v>3</v>
      </c>
      <c r="CS134" s="317">
        <v>14</v>
      </c>
      <c r="CT134" s="317">
        <v>1</v>
      </c>
      <c r="CU134" s="317">
        <v>9</v>
      </c>
      <c r="CW134" s="316">
        <v>41851</v>
      </c>
      <c r="CX134" s="317">
        <v>4</v>
      </c>
      <c r="CY134" s="317">
        <v>0</v>
      </c>
      <c r="CZ134" s="317" t="s">
        <v>3</v>
      </c>
      <c r="DA134" s="317" t="s">
        <v>3</v>
      </c>
      <c r="DB134" s="317">
        <v>0</v>
      </c>
      <c r="DC134" s="317">
        <v>0</v>
      </c>
      <c r="DE134" s="316">
        <v>42219</v>
      </c>
      <c r="DF134" s="317">
        <v>3</v>
      </c>
      <c r="DG134" s="317">
        <v>8</v>
      </c>
      <c r="DH134" s="317">
        <v>2</v>
      </c>
      <c r="DI134" s="317">
        <v>3</v>
      </c>
      <c r="DJ134" s="317">
        <v>3</v>
      </c>
      <c r="DK134" s="317">
        <v>0</v>
      </c>
      <c r="DM134" s="316">
        <v>42590</v>
      </c>
      <c r="DN134" s="317">
        <v>2</v>
      </c>
      <c r="DO134" s="317">
        <v>2</v>
      </c>
      <c r="DP134" s="317" t="s">
        <v>3</v>
      </c>
      <c r="DQ134" s="317">
        <v>2</v>
      </c>
      <c r="DR134" s="317">
        <v>0</v>
      </c>
      <c r="DS134" s="317">
        <v>0</v>
      </c>
      <c r="DU134" s="968">
        <v>42954</v>
      </c>
      <c r="DV134" s="969">
        <v>2</v>
      </c>
      <c r="DW134" s="969">
        <v>2</v>
      </c>
      <c r="DX134" s="969">
        <v>2</v>
      </c>
      <c r="DY134" s="969" t="s">
        <v>3</v>
      </c>
      <c r="DZ134" s="969">
        <v>0</v>
      </c>
      <c r="EA134" s="969">
        <v>0</v>
      </c>
      <c r="EC134" s="1200">
        <v>43320</v>
      </c>
      <c r="ED134" s="1201">
        <v>3</v>
      </c>
      <c r="EE134" s="1201">
        <v>23</v>
      </c>
      <c r="EF134" s="1201">
        <v>18</v>
      </c>
      <c r="EG134" s="1201">
        <v>4</v>
      </c>
      <c r="EH134" s="1201">
        <v>1</v>
      </c>
      <c r="EI134" s="1201">
        <v>0</v>
      </c>
      <c r="EK134" s="1331">
        <v>43682</v>
      </c>
      <c r="EL134" s="1332">
        <v>2</v>
      </c>
      <c r="EM134" s="1332">
        <v>22</v>
      </c>
      <c r="EN134" s="1332">
        <v>5</v>
      </c>
      <c r="EO134" s="1332">
        <v>12</v>
      </c>
      <c r="EP134" s="1332">
        <v>2</v>
      </c>
      <c r="EQ134" s="1332">
        <v>3</v>
      </c>
      <c r="ES134" s="1825">
        <v>44053</v>
      </c>
      <c r="ET134" s="1826">
        <v>2</v>
      </c>
      <c r="EU134" s="1826">
        <v>13</v>
      </c>
      <c r="EV134" s="1826">
        <v>6</v>
      </c>
      <c r="EW134" s="1826">
        <v>5</v>
      </c>
      <c r="EX134" s="1826">
        <v>0</v>
      </c>
      <c r="EY134" s="1826">
        <v>2</v>
      </c>
    </row>
    <row r="135" spans="33:155" x14ac:dyDescent="0.25">
      <c r="AG135" s="158">
        <v>38216</v>
      </c>
      <c r="AH135" s="159">
        <v>1</v>
      </c>
      <c r="AI135" s="159">
        <f t="shared" si="24"/>
        <v>7</v>
      </c>
      <c r="AJ135" s="159">
        <v>7</v>
      </c>
      <c r="AK135" s="159"/>
      <c r="AL135" s="159"/>
      <c r="AM135" s="348">
        <v>38568</v>
      </c>
      <c r="AN135" s="349">
        <v>2</v>
      </c>
      <c r="AO135" s="349">
        <v>94</v>
      </c>
      <c r="AQ135" s="97">
        <v>38936</v>
      </c>
      <c r="AR135" s="98">
        <v>1</v>
      </c>
      <c r="AS135" s="98">
        <v>25</v>
      </c>
      <c r="AT135" s="98">
        <v>2</v>
      </c>
      <c r="AU135" s="98">
        <v>23</v>
      </c>
      <c r="AV135" s="98">
        <v>0</v>
      </c>
      <c r="AX135" s="316">
        <v>39301</v>
      </c>
      <c r="AY135" s="317">
        <v>1</v>
      </c>
      <c r="AZ135" s="317">
        <v>5</v>
      </c>
      <c r="BA135" s="317">
        <v>1</v>
      </c>
      <c r="BB135" s="317">
        <v>4</v>
      </c>
      <c r="BC135" s="317">
        <v>0</v>
      </c>
      <c r="BE135" s="316">
        <v>39666</v>
      </c>
      <c r="BF135" s="317">
        <v>3</v>
      </c>
      <c r="BG135" s="317">
        <v>0</v>
      </c>
      <c r="BH135" s="317" t="s">
        <v>3</v>
      </c>
      <c r="BI135" s="317">
        <v>0</v>
      </c>
      <c r="BJ135" s="317">
        <v>0</v>
      </c>
      <c r="BL135" s="316">
        <v>40035</v>
      </c>
      <c r="BM135" s="317">
        <v>1</v>
      </c>
      <c r="BN135" s="317">
        <v>8</v>
      </c>
      <c r="BO135" s="317">
        <v>1</v>
      </c>
      <c r="BP135" s="317">
        <v>4</v>
      </c>
      <c r="BQ135" s="317">
        <v>3</v>
      </c>
      <c r="BR135" s="98"/>
      <c r="BS135" s="316">
        <v>40399</v>
      </c>
      <c r="BT135" s="317">
        <v>1</v>
      </c>
      <c r="BU135" s="317">
        <v>1</v>
      </c>
      <c r="BV135" s="317" t="s">
        <v>3</v>
      </c>
      <c r="BW135" s="317">
        <v>1</v>
      </c>
      <c r="BX135" s="317">
        <v>0</v>
      </c>
      <c r="BZ135" s="316">
        <v>40763</v>
      </c>
      <c r="CA135" s="317">
        <v>1</v>
      </c>
      <c r="CB135" s="317">
        <v>9</v>
      </c>
      <c r="CC135" s="317">
        <v>1</v>
      </c>
      <c r="CD135" s="317">
        <v>8</v>
      </c>
      <c r="CE135" s="317">
        <v>0</v>
      </c>
      <c r="CG135" s="316">
        <v>41127</v>
      </c>
      <c r="CH135" s="317">
        <v>1</v>
      </c>
      <c r="CI135" s="317">
        <v>27</v>
      </c>
      <c r="CJ135" s="317">
        <v>3</v>
      </c>
      <c r="CK135" s="317">
        <v>12</v>
      </c>
      <c r="CL135" s="317">
        <v>6</v>
      </c>
      <c r="CM135" s="317">
        <v>6</v>
      </c>
      <c r="CO135" s="316">
        <v>41492</v>
      </c>
      <c r="CP135" s="317">
        <v>1</v>
      </c>
      <c r="CQ135" s="317">
        <v>45</v>
      </c>
      <c r="CR135" s="317">
        <v>4</v>
      </c>
      <c r="CS135" s="317">
        <v>22</v>
      </c>
      <c r="CT135" s="317">
        <v>2</v>
      </c>
      <c r="CU135" s="317">
        <v>17</v>
      </c>
      <c r="CW135" s="316">
        <v>41852</v>
      </c>
      <c r="CX135" s="317">
        <v>3</v>
      </c>
      <c r="CY135" s="317">
        <v>8</v>
      </c>
      <c r="CZ135" s="317" t="s">
        <v>3</v>
      </c>
      <c r="DA135" s="317">
        <v>4</v>
      </c>
      <c r="DB135" s="317">
        <v>2</v>
      </c>
      <c r="DC135" s="317">
        <v>2</v>
      </c>
      <c r="DE135" s="316">
        <v>42220</v>
      </c>
      <c r="DF135" s="317">
        <v>2</v>
      </c>
      <c r="DG135" s="317">
        <v>11</v>
      </c>
      <c r="DH135" s="317">
        <v>2</v>
      </c>
      <c r="DI135" s="317">
        <v>6</v>
      </c>
      <c r="DJ135" s="317">
        <v>0</v>
      </c>
      <c r="DK135" s="317">
        <v>3</v>
      </c>
      <c r="DM135" s="316">
        <v>42590</v>
      </c>
      <c r="DN135" s="317">
        <v>1</v>
      </c>
      <c r="DO135" s="317">
        <v>2</v>
      </c>
      <c r="DP135" s="317" t="s">
        <v>3</v>
      </c>
      <c r="DQ135" s="317">
        <v>1</v>
      </c>
      <c r="DR135" s="317">
        <v>0</v>
      </c>
      <c r="DS135" s="317">
        <v>1</v>
      </c>
      <c r="DU135" s="968">
        <v>42954</v>
      </c>
      <c r="DV135" s="969">
        <v>1</v>
      </c>
      <c r="DW135" s="969">
        <v>1</v>
      </c>
      <c r="DX135" s="969">
        <v>1</v>
      </c>
      <c r="DY135" s="969" t="s">
        <v>3</v>
      </c>
      <c r="DZ135" s="969">
        <v>0</v>
      </c>
      <c r="EA135" s="969">
        <v>0</v>
      </c>
      <c r="EC135" s="1200">
        <v>43321</v>
      </c>
      <c r="ED135" s="1201">
        <v>2</v>
      </c>
      <c r="EE135" s="1201">
        <v>13</v>
      </c>
      <c r="EF135" s="1201">
        <v>11</v>
      </c>
      <c r="EG135" s="1201">
        <v>2</v>
      </c>
      <c r="EH135" s="1201">
        <v>0</v>
      </c>
      <c r="EI135" s="1201">
        <v>0</v>
      </c>
      <c r="EK135" s="1331">
        <v>43682</v>
      </c>
      <c r="EL135" s="1332">
        <v>1</v>
      </c>
      <c r="EM135" s="1332">
        <v>62</v>
      </c>
      <c r="EN135" s="1332">
        <v>8</v>
      </c>
      <c r="EO135" s="1332">
        <v>27</v>
      </c>
      <c r="EP135" s="1332">
        <v>12</v>
      </c>
      <c r="EQ135" s="1332">
        <v>15</v>
      </c>
      <c r="ES135" s="1825">
        <v>44053</v>
      </c>
      <c r="ET135" s="1826">
        <v>1</v>
      </c>
      <c r="EU135" s="1826">
        <v>13</v>
      </c>
      <c r="EV135" s="1826">
        <v>3</v>
      </c>
      <c r="EW135" s="1826">
        <v>3</v>
      </c>
      <c r="EX135" s="1826">
        <v>5</v>
      </c>
      <c r="EY135" s="1826">
        <v>2</v>
      </c>
    </row>
    <row r="136" spans="33:155" x14ac:dyDescent="0.25">
      <c r="AG136" s="158">
        <v>38216</v>
      </c>
      <c r="AH136" s="159">
        <v>2</v>
      </c>
      <c r="AI136" s="159">
        <f t="shared" si="24"/>
        <v>13</v>
      </c>
      <c r="AJ136" s="159">
        <v>13</v>
      </c>
      <c r="AK136" s="159"/>
      <c r="AL136" s="159"/>
      <c r="AM136" s="348">
        <v>38568</v>
      </c>
      <c r="AN136" s="349">
        <v>1</v>
      </c>
      <c r="AO136" s="349">
        <v>78</v>
      </c>
      <c r="AQ136" s="97">
        <v>38937</v>
      </c>
      <c r="AR136" s="98">
        <v>4</v>
      </c>
      <c r="AS136" s="98">
        <v>1</v>
      </c>
      <c r="AT136" s="98" t="s">
        <v>3</v>
      </c>
      <c r="AU136" s="98">
        <v>1</v>
      </c>
      <c r="AV136" s="98">
        <v>0</v>
      </c>
      <c r="AX136" s="316">
        <v>39302</v>
      </c>
      <c r="AY136" s="317">
        <v>4</v>
      </c>
      <c r="AZ136" s="317">
        <v>0</v>
      </c>
      <c r="BA136" s="317" t="s">
        <v>3</v>
      </c>
      <c r="BB136" s="317">
        <v>0</v>
      </c>
      <c r="BC136" s="317">
        <v>0</v>
      </c>
      <c r="BE136" s="316">
        <v>39667</v>
      </c>
      <c r="BF136" s="317">
        <v>2</v>
      </c>
      <c r="BG136" s="317">
        <v>3</v>
      </c>
      <c r="BH136" s="317" t="s">
        <v>3</v>
      </c>
      <c r="BI136" s="317">
        <v>3</v>
      </c>
      <c r="BJ136" s="317">
        <v>0</v>
      </c>
      <c r="BL136" s="316">
        <v>40036</v>
      </c>
      <c r="BM136" s="317">
        <v>4</v>
      </c>
      <c r="BN136" s="317">
        <v>0</v>
      </c>
      <c r="BO136" s="317" t="s">
        <v>3</v>
      </c>
      <c r="BP136" s="317">
        <v>0</v>
      </c>
      <c r="BQ136" s="317">
        <v>0</v>
      </c>
      <c r="BR136" s="98"/>
      <c r="BS136" s="316">
        <v>40400</v>
      </c>
      <c r="BT136" s="317">
        <v>4</v>
      </c>
      <c r="BU136" s="317">
        <v>0</v>
      </c>
      <c r="BV136" s="317" t="s">
        <v>3</v>
      </c>
      <c r="BW136" s="317">
        <v>0</v>
      </c>
      <c r="BX136" s="317">
        <v>0</v>
      </c>
      <c r="BZ136" s="316">
        <v>40764</v>
      </c>
      <c r="CA136" s="317">
        <v>4</v>
      </c>
      <c r="CB136" s="317">
        <v>0</v>
      </c>
      <c r="CC136" s="317" t="s">
        <v>3</v>
      </c>
      <c r="CD136" s="317">
        <v>0</v>
      </c>
      <c r="CE136" s="317">
        <v>0</v>
      </c>
      <c r="CG136" s="316">
        <v>41128</v>
      </c>
      <c r="CH136" s="317">
        <v>4</v>
      </c>
      <c r="CI136" s="317">
        <v>0</v>
      </c>
      <c r="CJ136" s="317" t="s">
        <v>3</v>
      </c>
      <c r="CK136" s="317" t="s">
        <v>3</v>
      </c>
      <c r="CL136" s="317">
        <v>0</v>
      </c>
      <c r="CM136" s="317">
        <v>0</v>
      </c>
      <c r="CO136" s="316">
        <v>41493</v>
      </c>
      <c r="CP136" s="317">
        <v>4</v>
      </c>
      <c r="CQ136" s="317">
        <v>5</v>
      </c>
      <c r="CR136" s="317" t="s">
        <v>3</v>
      </c>
      <c r="CS136" s="317">
        <v>3</v>
      </c>
      <c r="CT136" s="317">
        <v>0</v>
      </c>
      <c r="CU136" s="317">
        <v>2</v>
      </c>
      <c r="CW136" s="316">
        <v>41853</v>
      </c>
      <c r="CX136" s="317">
        <v>2</v>
      </c>
      <c r="CY136" s="317">
        <v>8</v>
      </c>
      <c r="CZ136" s="317">
        <v>1</v>
      </c>
      <c r="DA136" s="317">
        <v>4</v>
      </c>
      <c r="DB136" s="317">
        <v>0</v>
      </c>
      <c r="DC136" s="317">
        <v>3</v>
      </c>
      <c r="DE136" s="316">
        <v>42220</v>
      </c>
      <c r="DF136" s="317">
        <v>1</v>
      </c>
      <c r="DG136" s="317">
        <v>24</v>
      </c>
      <c r="DH136" s="317">
        <v>6</v>
      </c>
      <c r="DI136" s="317">
        <v>4</v>
      </c>
      <c r="DJ136" s="317">
        <v>6</v>
      </c>
      <c r="DK136" s="317">
        <v>8</v>
      </c>
      <c r="DM136" s="316">
        <v>42591</v>
      </c>
      <c r="DN136" s="317">
        <v>4</v>
      </c>
      <c r="DO136" s="317">
        <v>0</v>
      </c>
      <c r="DP136" s="317" t="s">
        <v>3</v>
      </c>
      <c r="DQ136" s="317" t="s">
        <v>3</v>
      </c>
      <c r="DR136" s="317">
        <v>0</v>
      </c>
      <c r="DS136" s="317">
        <v>0</v>
      </c>
      <c r="DU136" s="968">
        <v>42955</v>
      </c>
      <c r="DV136" s="969">
        <v>4</v>
      </c>
      <c r="DW136" s="969">
        <v>0</v>
      </c>
      <c r="DX136" s="969" t="s">
        <v>3</v>
      </c>
      <c r="DY136" s="969" t="s">
        <v>3</v>
      </c>
      <c r="DZ136" s="969">
        <v>0</v>
      </c>
      <c r="EA136" s="969">
        <v>0</v>
      </c>
      <c r="EC136" s="1200">
        <v>43321</v>
      </c>
      <c r="ED136" s="1201">
        <v>1</v>
      </c>
      <c r="EE136" s="1201">
        <v>26</v>
      </c>
      <c r="EF136" s="1201">
        <v>20</v>
      </c>
      <c r="EG136" s="1201">
        <v>6</v>
      </c>
      <c r="EH136" s="1201">
        <v>0</v>
      </c>
      <c r="EI136" s="1201">
        <v>0</v>
      </c>
      <c r="EK136" s="1331">
        <v>43683</v>
      </c>
      <c r="EL136" s="1332">
        <v>4</v>
      </c>
      <c r="EM136" s="1332">
        <v>9</v>
      </c>
      <c r="EN136" s="1332" t="s">
        <v>3</v>
      </c>
      <c r="EO136" s="1332">
        <v>2</v>
      </c>
      <c r="EP136" s="1332">
        <v>0</v>
      </c>
      <c r="EQ136" s="1332">
        <v>7</v>
      </c>
      <c r="ES136" s="1825">
        <v>44054</v>
      </c>
      <c r="ET136" s="1826">
        <v>4</v>
      </c>
      <c r="EU136" s="1826">
        <v>3</v>
      </c>
      <c r="EV136" s="1826" t="s">
        <v>3</v>
      </c>
      <c r="EW136" s="1826">
        <v>2</v>
      </c>
      <c r="EX136" s="1826">
        <v>1</v>
      </c>
      <c r="EY136" s="1826">
        <v>0</v>
      </c>
    </row>
    <row r="137" spans="33:155" x14ac:dyDescent="0.25">
      <c r="AG137" s="158">
        <v>38217</v>
      </c>
      <c r="AH137" s="159">
        <v>4</v>
      </c>
      <c r="AI137" s="159">
        <f t="shared" si="24"/>
        <v>0</v>
      </c>
      <c r="AJ137" s="159">
        <v>0</v>
      </c>
      <c r="AK137" s="159"/>
      <c r="AL137" s="159"/>
      <c r="AM137" s="348">
        <v>38569</v>
      </c>
      <c r="AN137" s="349">
        <v>4</v>
      </c>
      <c r="AO137" s="349">
        <v>2</v>
      </c>
      <c r="AQ137" s="97">
        <v>38938</v>
      </c>
      <c r="AR137" s="98">
        <v>3</v>
      </c>
      <c r="AS137" s="98">
        <v>12</v>
      </c>
      <c r="AT137" s="98" t="s">
        <v>3</v>
      </c>
      <c r="AU137" s="98">
        <v>10</v>
      </c>
      <c r="AV137" s="98">
        <v>2</v>
      </c>
      <c r="AX137" s="316">
        <v>39303</v>
      </c>
      <c r="AY137" s="317">
        <v>3</v>
      </c>
      <c r="AZ137" s="317">
        <v>6</v>
      </c>
      <c r="BA137" s="317" t="s">
        <v>3</v>
      </c>
      <c r="BB137" s="317">
        <v>3</v>
      </c>
      <c r="BC137" s="317">
        <v>3</v>
      </c>
      <c r="BE137" s="316">
        <v>39667</v>
      </c>
      <c r="BF137" s="317">
        <v>1</v>
      </c>
      <c r="BG137" s="317">
        <v>3</v>
      </c>
      <c r="BH137" s="317" t="s">
        <v>3</v>
      </c>
      <c r="BI137" s="317">
        <v>0</v>
      </c>
      <c r="BJ137" s="317">
        <v>3</v>
      </c>
      <c r="BL137" s="316">
        <v>40037</v>
      </c>
      <c r="BM137" s="317">
        <v>3</v>
      </c>
      <c r="BN137" s="317">
        <v>0</v>
      </c>
      <c r="BO137" s="317" t="s">
        <v>3</v>
      </c>
      <c r="BP137" s="317">
        <v>0</v>
      </c>
      <c r="BQ137" s="317">
        <v>0</v>
      </c>
      <c r="BR137" s="98"/>
      <c r="BS137" s="316">
        <v>40401</v>
      </c>
      <c r="BT137" s="317">
        <v>3</v>
      </c>
      <c r="BU137" s="317">
        <v>3</v>
      </c>
      <c r="BV137" s="317">
        <v>1</v>
      </c>
      <c r="BW137" s="317">
        <v>2</v>
      </c>
      <c r="BX137" s="317">
        <v>0</v>
      </c>
      <c r="BZ137" s="316">
        <v>40765</v>
      </c>
      <c r="CA137" s="317">
        <v>3</v>
      </c>
      <c r="CB137" s="317">
        <v>2</v>
      </c>
      <c r="CC137" s="317" t="s">
        <v>3</v>
      </c>
      <c r="CD137" s="317">
        <v>1</v>
      </c>
      <c r="CE137" s="317">
        <v>1</v>
      </c>
      <c r="CG137" s="316">
        <v>41129</v>
      </c>
      <c r="CH137" s="317">
        <v>3</v>
      </c>
      <c r="CI137" s="317">
        <v>3</v>
      </c>
      <c r="CJ137" s="317" t="s">
        <v>3</v>
      </c>
      <c r="CK137" s="317">
        <v>1</v>
      </c>
      <c r="CL137" s="317">
        <v>2</v>
      </c>
      <c r="CM137" s="317">
        <v>0</v>
      </c>
      <c r="CO137" s="316">
        <v>41494</v>
      </c>
      <c r="CP137" s="317">
        <v>3</v>
      </c>
      <c r="CQ137" s="317">
        <v>6</v>
      </c>
      <c r="CR137" s="317" t="s">
        <v>3</v>
      </c>
      <c r="CS137" s="317">
        <v>3</v>
      </c>
      <c r="CT137" s="317">
        <v>2</v>
      </c>
      <c r="CU137" s="317">
        <v>1</v>
      </c>
      <c r="CW137" s="316">
        <v>41853</v>
      </c>
      <c r="CX137" s="317">
        <v>1</v>
      </c>
      <c r="CY137" s="317">
        <v>42</v>
      </c>
      <c r="CZ137" s="317">
        <v>8</v>
      </c>
      <c r="DA137" s="317">
        <v>14</v>
      </c>
      <c r="DB137" s="317">
        <v>12</v>
      </c>
      <c r="DC137" s="317">
        <v>8</v>
      </c>
      <c r="DE137" s="316">
        <v>42221</v>
      </c>
      <c r="DF137" s="317">
        <v>4</v>
      </c>
      <c r="DG137" s="317">
        <v>1</v>
      </c>
      <c r="DH137" s="317" t="s">
        <v>3</v>
      </c>
      <c r="DI137" s="317" t="s">
        <v>3</v>
      </c>
      <c r="DJ137" s="317">
        <v>0</v>
      </c>
      <c r="DK137" s="317">
        <v>1</v>
      </c>
      <c r="DM137" s="316">
        <v>42592</v>
      </c>
      <c r="DN137" s="317">
        <v>3</v>
      </c>
      <c r="DO137" s="317">
        <v>0</v>
      </c>
      <c r="DP137" s="317" t="s">
        <v>3</v>
      </c>
      <c r="DQ137" s="317" t="s">
        <v>3</v>
      </c>
      <c r="DR137" s="317">
        <v>0</v>
      </c>
      <c r="DS137" s="317">
        <v>0</v>
      </c>
      <c r="DU137" s="968">
        <v>42956</v>
      </c>
      <c r="DV137" s="969">
        <v>3</v>
      </c>
      <c r="DW137" s="969">
        <v>4</v>
      </c>
      <c r="DX137" s="969">
        <v>3</v>
      </c>
      <c r="DY137" s="969" t="s">
        <v>3</v>
      </c>
      <c r="DZ137" s="969">
        <v>1</v>
      </c>
      <c r="EA137" s="969">
        <v>0</v>
      </c>
      <c r="EC137" s="1200">
        <v>43322</v>
      </c>
      <c r="ED137" s="1201">
        <v>4</v>
      </c>
      <c r="EE137" s="1201">
        <v>5</v>
      </c>
      <c r="EF137" s="1201">
        <v>3</v>
      </c>
      <c r="EG137" s="1201">
        <v>1</v>
      </c>
      <c r="EH137" s="1201">
        <v>0</v>
      </c>
      <c r="EI137" s="1201">
        <v>1</v>
      </c>
      <c r="EK137" s="1331">
        <v>43684</v>
      </c>
      <c r="EL137" s="1332">
        <v>3</v>
      </c>
      <c r="EM137" s="1332">
        <v>12</v>
      </c>
      <c r="EN137" s="1332">
        <v>1</v>
      </c>
      <c r="EO137" s="1332">
        <v>4</v>
      </c>
      <c r="EP137" s="1332">
        <v>3</v>
      </c>
      <c r="EQ137" s="1332">
        <v>4</v>
      </c>
      <c r="ES137" s="1825">
        <v>44055</v>
      </c>
      <c r="ET137" s="1826">
        <v>3</v>
      </c>
      <c r="EU137" s="1826">
        <v>22</v>
      </c>
      <c r="EV137" s="1826">
        <v>5</v>
      </c>
      <c r="EW137" s="1826">
        <v>4</v>
      </c>
      <c r="EX137" s="1826">
        <v>4</v>
      </c>
      <c r="EY137" s="1826">
        <v>9</v>
      </c>
    </row>
    <row r="138" spans="33:155" x14ac:dyDescent="0.25">
      <c r="AG138" s="158">
        <v>38218</v>
      </c>
      <c r="AH138" s="159">
        <v>3</v>
      </c>
      <c r="AI138" s="159">
        <f t="shared" si="24"/>
        <v>1</v>
      </c>
      <c r="AJ138" s="159">
        <v>1</v>
      </c>
      <c r="AK138" s="159"/>
      <c r="AL138" s="159"/>
      <c r="AM138" s="348">
        <v>38570</v>
      </c>
      <c r="AN138" s="349">
        <v>3</v>
      </c>
      <c r="AO138" s="349">
        <v>32</v>
      </c>
      <c r="AQ138" s="97">
        <v>38939</v>
      </c>
      <c r="AR138" s="98">
        <v>2</v>
      </c>
      <c r="AS138" s="98">
        <v>18</v>
      </c>
      <c r="AT138" s="98">
        <v>4</v>
      </c>
      <c r="AU138" s="98">
        <v>14</v>
      </c>
      <c r="AV138" s="98">
        <v>0</v>
      </c>
      <c r="AX138" s="316">
        <v>39304</v>
      </c>
      <c r="AY138" s="317">
        <v>2</v>
      </c>
      <c r="AZ138" s="317">
        <v>4</v>
      </c>
      <c r="BA138" s="317" t="s">
        <v>3</v>
      </c>
      <c r="BB138" s="317">
        <v>3</v>
      </c>
      <c r="BC138" s="317">
        <v>1</v>
      </c>
      <c r="BE138" s="316">
        <v>39668</v>
      </c>
      <c r="BF138" s="317">
        <v>4</v>
      </c>
      <c r="BG138" s="317">
        <v>0</v>
      </c>
      <c r="BH138" s="317" t="s">
        <v>3</v>
      </c>
      <c r="BI138" s="317">
        <v>0</v>
      </c>
      <c r="BJ138" s="317">
        <v>0</v>
      </c>
      <c r="BL138" s="316">
        <v>40038</v>
      </c>
      <c r="BM138" s="317">
        <v>2</v>
      </c>
      <c r="BN138" s="317">
        <v>0</v>
      </c>
      <c r="BO138" s="317" t="s">
        <v>3</v>
      </c>
      <c r="BP138" s="317">
        <v>0</v>
      </c>
      <c r="BQ138" s="317">
        <v>0</v>
      </c>
      <c r="BR138" s="98"/>
      <c r="BS138" s="316">
        <v>40402</v>
      </c>
      <c r="BT138" s="317">
        <v>2</v>
      </c>
      <c r="BU138" s="317">
        <v>2</v>
      </c>
      <c r="BV138" s="317">
        <v>1</v>
      </c>
      <c r="BW138" s="317">
        <v>0</v>
      </c>
      <c r="BX138" s="317">
        <v>1</v>
      </c>
      <c r="BZ138" s="316">
        <v>40766</v>
      </c>
      <c r="CA138" s="317">
        <v>2</v>
      </c>
      <c r="CB138" s="317">
        <v>4</v>
      </c>
      <c r="CC138" s="317" t="s">
        <v>3</v>
      </c>
      <c r="CD138" s="317">
        <v>3</v>
      </c>
      <c r="CE138" s="317">
        <v>1</v>
      </c>
      <c r="CG138" s="316">
        <v>41130</v>
      </c>
      <c r="CH138" s="317">
        <v>2</v>
      </c>
      <c r="CI138" s="317">
        <v>13</v>
      </c>
      <c r="CJ138" s="317">
        <v>3</v>
      </c>
      <c r="CK138" s="317">
        <v>4</v>
      </c>
      <c r="CL138" s="317">
        <v>1</v>
      </c>
      <c r="CM138" s="317">
        <v>5</v>
      </c>
      <c r="CO138" s="316">
        <v>41495</v>
      </c>
      <c r="CP138" s="317">
        <v>2</v>
      </c>
      <c r="CQ138" s="317">
        <v>28</v>
      </c>
      <c r="CR138" s="317">
        <v>2</v>
      </c>
      <c r="CS138" s="317">
        <v>9</v>
      </c>
      <c r="CT138" s="317">
        <v>7</v>
      </c>
      <c r="CU138" s="317">
        <v>10</v>
      </c>
      <c r="CW138" s="316">
        <v>41854</v>
      </c>
      <c r="CX138" s="317">
        <v>4</v>
      </c>
      <c r="CY138" s="317">
        <v>3</v>
      </c>
      <c r="CZ138" s="317">
        <v>2</v>
      </c>
      <c r="DA138" s="317" t="s">
        <v>3</v>
      </c>
      <c r="DB138" s="317">
        <v>0</v>
      </c>
      <c r="DC138" s="317">
        <v>1</v>
      </c>
      <c r="DE138" s="316">
        <v>42222</v>
      </c>
      <c r="DF138" s="317">
        <v>3</v>
      </c>
      <c r="DG138" s="317">
        <v>3</v>
      </c>
      <c r="DH138" s="317" t="s">
        <v>3</v>
      </c>
      <c r="DI138" s="317">
        <v>1</v>
      </c>
      <c r="DJ138" s="317">
        <v>0</v>
      </c>
      <c r="DK138" s="317">
        <v>2</v>
      </c>
      <c r="DM138" s="316">
        <v>42593</v>
      </c>
      <c r="DN138" s="317">
        <v>2</v>
      </c>
      <c r="DO138" s="317">
        <v>2</v>
      </c>
      <c r="DP138" s="317">
        <v>1</v>
      </c>
      <c r="DQ138" s="317">
        <v>1</v>
      </c>
      <c r="DR138" s="317">
        <v>0</v>
      </c>
      <c r="DS138" s="317">
        <v>0</v>
      </c>
      <c r="DU138" s="968">
        <v>42957</v>
      </c>
      <c r="DV138" s="969">
        <v>2</v>
      </c>
      <c r="DW138" s="969">
        <v>2</v>
      </c>
      <c r="DX138" s="969">
        <v>2</v>
      </c>
      <c r="DY138" s="969" t="s">
        <v>3</v>
      </c>
      <c r="DZ138" s="969">
        <v>0</v>
      </c>
      <c r="EA138" s="969">
        <v>0</v>
      </c>
      <c r="EC138" s="1200">
        <v>43323</v>
      </c>
      <c r="ED138" s="1201">
        <v>3</v>
      </c>
      <c r="EE138" s="1201">
        <v>27</v>
      </c>
      <c r="EF138" s="1201">
        <v>20</v>
      </c>
      <c r="EG138" s="1201">
        <v>3</v>
      </c>
      <c r="EH138" s="1201">
        <v>4</v>
      </c>
      <c r="EI138" s="1201">
        <v>0</v>
      </c>
      <c r="EK138" s="1331">
        <v>43685</v>
      </c>
      <c r="EL138" s="1332">
        <v>2</v>
      </c>
      <c r="EM138" s="1332">
        <v>21</v>
      </c>
      <c r="EN138" s="1332">
        <v>1</v>
      </c>
      <c r="EO138" s="1332">
        <v>9</v>
      </c>
      <c r="EP138" s="1332">
        <v>2</v>
      </c>
      <c r="EQ138" s="1332">
        <v>9</v>
      </c>
      <c r="ES138" s="1825">
        <v>44056</v>
      </c>
      <c r="ET138" s="1826">
        <v>2</v>
      </c>
      <c r="EU138" s="1826">
        <v>16</v>
      </c>
      <c r="EV138" s="1826">
        <v>8</v>
      </c>
      <c r="EW138" s="1826">
        <v>3</v>
      </c>
      <c r="EX138" s="1826">
        <v>3</v>
      </c>
      <c r="EY138" s="1826">
        <v>2</v>
      </c>
    </row>
    <row r="139" spans="33:155" x14ac:dyDescent="0.25">
      <c r="AG139" s="158">
        <v>38219</v>
      </c>
      <c r="AH139" s="159">
        <v>1</v>
      </c>
      <c r="AI139" s="159">
        <f t="shared" si="24"/>
        <v>4</v>
      </c>
      <c r="AJ139" s="159">
        <v>4</v>
      </c>
      <c r="AK139" s="159"/>
      <c r="AL139" s="159"/>
      <c r="AM139" s="348">
        <v>38571</v>
      </c>
      <c r="AN139" s="349">
        <v>2</v>
      </c>
      <c r="AO139" s="349">
        <v>52</v>
      </c>
      <c r="AQ139" s="97">
        <v>38939</v>
      </c>
      <c r="AR139" s="98">
        <v>1</v>
      </c>
      <c r="AS139" s="98">
        <v>10</v>
      </c>
      <c r="AT139" s="98">
        <v>1</v>
      </c>
      <c r="AU139" s="98">
        <v>9</v>
      </c>
      <c r="AV139" s="98">
        <v>0</v>
      </c>
      <c r="AX139" s="316">
        <v>39304</v>
      </c>
      <c r="AY139" s="317">
        <v>1</v>
      </c>
      <c r="AZ139" s="317">
        <v>4</v>
      </c>
      <c r="BA139" s="317">
        <v>2</v>
      </c>
      <c r="BB139" s="317">
        <v>2</v>
      </c>
      <c r="BC139" s="317">
        <v>0</v>
      </c>
      <c r="BE139" s="316">
        <v>39669</v>
      </c>
      <c r="BF139" s="317">
        <v>3</v>
      </c>
      <c r="BG139" s="317">
        <v>0</v>
      </c>
      <c r="BH139" s="317" t="s">
        <v>3</v>
      </c>
      <c r="BI139" s="317">
        <v>0</v>
      </c>
      <c r="BJ139" s="317">
        <v>0</v>
      </c>
      <c r="BL139" s="316">
        <v>40038</v>
      </c>
      <c r="BM139" s="317">
        <v>1</v>
      </c>
      <c r="BN139" s="317">
        <v>1</v>
      </c>
      <c r="BO139" s="317" t="s">
        <v>3</v>
      </c>
      <c r="BP139" s="317">
        <v>1</v>
      </c>
      <c r="BQ139" s="317">
        <v>0</v>
      </c>
      <c r="BR139" s="98"/>
      <c r="BS139" s="316">
        <v>40402</v>
      </c>
      <c r="BT139" s="317">
        <v>1</v>
      </c>
      <c r="BU139" s="317">
        <v>1</v>
      </c>
      <c r="BV139" s="317">
        <v>1</v>
      </c>
      <c r="BW139" s="317">
        <v>0</v>
      </c>
      <c r="BX139" s="317">
        <v>0</v>
      </c>
      <c r="BZ139" s="316">
        <v>40766</v>
      </c>
      <c r="CA139" s="317">
        <v>1</v>
      </c>
      <c r="CB139" s="317">
        <v>3</v>
      </c>
      <c r="CC139" s="317" t="s">
        <v>3</v>
      </c>
      <c r="CD139" s="317">
        <v>2</v>
      </c>
      <c r="CE139" s="317">
        <v>1</v>
      </c>
      <c r="CG139" s="316">
        <v>41130</v>
      </c>
      <c r="CH139" s="317">
        <v>1</v>
      </c>
      <c r="CI139" s="317">
        <v>22</v>
      </c>
      <c r="CJ139" s="317">
        <v>1</v>
      </c>
      <c r="CK139" s="317">
        <v>5</v>
      </c>
      <c r="CL139" s="317">
        <v>4</v>
      </c>
      <c r="CM139" s="317">
        <v>12</v>
      </c>
      <c r="CO139" s="316">
        <v>41495</v>
      </c>
      <c r="CP139" s="317">
        <v>1</v>
      </c>
      <c r="CQ139" s="317">
        <v>51</v>
      </c>
      <c r="CR139" s="317">
        <v>1</v>
      </c>
      <c r="CS139" s="317">
        <v>16</v>
      </c>
      <c r="CT139" s="317">
        <v>12</v>
      </c>
      <c r="CU139" s="317">
        <v>22</v>
      </c>
      <c r="CW139" s="316">
        <v>41855</v>
      </c>
      <c r="CX139" s="317">
        <v>3</v>
      </c>
      <c r="CY139" s="317">
        <v>7</v>
      </c>
      <c r="CZ139" s="317" t="s">
        <v>3</v>
      </c>
      <c r="DA139" s="317" t="s">
        <v>3</v>
      </c>
      <c r="DB139" s="317">
        <v>0</v>
      </c>
      <c r="DC139" s="317">
        <v>7</v>
      </c>
      <c r="DE139" s="316">
        <v>42223</v>
      </c>
      <c r="DF139" s="317">
        <v>2</v>
      </c>
      <c r="DG139" s="317">
        <v>12</v>
      </c>
      <c r="DH139" s="317">
        <v>2</v>
      </c>
      <c r="DI139" s="317">
        <v>5</v>
      </c>
      <c r="DJ139" s="317">
        <v>3</v>
      </c>
      <c r="DK139" s="317">
        <v>2</v>
      </c>
      <c r="DM139" s="316">
        <v>42593</v>
      </c>
      <c r="DN139" s="317">
        <v>1</v>
      </c>
      <c r="DO139" s="317">
        <v>2</v>
      </c>
      <c r="DP139" s="317">
        <v>1</v>
      </c>
      <c r="DQ139" s="317" t="s">
        <v>3</v>
      </c>
      <c r="DR139" s="317">
        <v>1</v>
      </c>
      <c r="DS139" s="317">
        <v>0</v>
      </c>
      <c r="DU139" s="968">
        <v>42957</v>
      </c>
      <c r="DV139" s="969">
        <v>1</v>
      </c>
      <c r="DW139" s="969">
        <v>0</v>
      </c>
      <c r="DX139" s="969" t="s">
        <v>3</v>
      </c>
      <c r="DY139" s="969" t="s">
        <v>3</v>
      </c>
      <c r="DZ139" s="969">
        <v>0</v>
      </c>
      <c r="EA139" s="969">
        <v>0</v>
      </c>
      <c r="EC139" s="1200">
        <v>43324</v>
      </c>
      <c r="ED139" s="1201">
        <v>2</v>
      </c>
      <c r="EE139" s="1201">
        <v>21</v>
      </c>
      <c r="EF139" s="1201">
        <v>14</v>
      </c>
      <c r="EG139" s="1201">
        <v>5</v>
      </c>
      <c r="EH139" s="1201">
        <v>0</v>
      </c>
      <c r="EI139" s="1201">
        <v>2</v>
      </c>
      <c r="EK139" s="1331">
        <v>43685</v>
      </c>
      <c r="EL139" s="1332">
        <v>1</v>
      </c>
      <c r="EM139" s="1332">
        <v>12</v>
      </c>
      <c r="EN139" s="1332">
        <v>4</v>
      </c>
      <c r="EO139" s="1332">
        <v>4</v>
      </c>
      <c r="EP139" s="1332">
        <v>1</v>
      </c>
      <c r="EQ139" s="1332">
        <v>3</v>
      </c>
      <c r="ES139" s="1825">
        <v>44056</v>
      </c>
      <c r="ET139" s="1826">
        <v>1</v>
      </c>
      <c r="EU139" s="1826">
        <v>28</v>
      </c>
      <c r="EV139" s="1826">
        <v>3</v>
      </c>
      <c r="EW139" s="1826">
        <v>10</v>
      </c>
      <c r="EX139" s="1826">
        <v>3</v>
      </c>
      <c r="EY139" s="1826">
        <v>12</v>
      </c>
    </row>
    <row r="140" spans="33:155" x14ac:dyDescent="0.25">
      <c r="AG140" s="158">
        <v>38219</v>
      </c>
      <c r="AH140" s="159">
        <v>2</v>
      </c>
      <c r="AI140" s="159">
        <f t="shared" si="24"/>
        <v>3</v>
      </c>
      <c r="AJ140" s="159">
        <v>3</v>
      </c>
      <c r="AK140" s="159"/>
      <c r="AL140" s="159"/>
      <c r="AM140" s="348">
        <v>38571</v>
      </c>
      <c r="AN140" s="349">
        <v>1</v>
      </c>
      <c r="AO140" s="349">
        <v>67</v>
      </c>
      <c r="AQ140" s="97">
        <v>38940</v>
      </c>
      <c r="AR140" s="98">
        <v>4</v>
      </c>
      <c r="AS140" s="98">
        <v>1</v>
      </c>
      <c r="AT140" s="98" t="s">
        <v>3</v>
      </c>
      <c r="AU140" s="98">
        <v>1</v>
      </c>
      <c r="AV140" s="98">
        <v>0</v>
      </c>
      <c r="AX140" s="316">
        <v>39305</v>
      </c>
      <c r="AY140" s="317">
        <v>4</v>
      </c>
      <c r="AZ140" s="317">
        <v>1</v>
      </c>
      <c r="BA140" s="317" t="s">
        <v>3</v>
      </c>
      <c r="BB140" s="317">
        <v>1</v>
      </c>
      <c r="BC140" s="317">
        <v>0</v>
      </c>
      <c r="BE140" s="316">
        <v>39670</v>
      </c>
      <c r="BF140" s="317">
        <v>2</v>
      </c>
      <c r="BG140" s="317">
        <v>4</v>
      </c>
      <c r="BH140" s="317" t="s">
        <v>3</v>
      </c>
      <c r="BI140" s="317">
        <v>3</v>
      </c>
      <c r="BJ140" s="317">
        <v>1</v>
      </c>
      <c r="BL140" s="316">
        <v>40039</v>
      </c>
      <c r="BM140" s="317">
        <v>4</v>
      </c>
      <c r="BN140" s="317">
        <v>0</v>
      </c>
      <c r="BO140" s="317" t="s">
        <v>3</v>
      </c>
      <c r="BP140" s="317">
        <v>0</v>
      </c>
      <c r="BQ140" s="317">
        <v>0</v>
      </c>
      <c r="BR140" s="98"/>
      <c r="BS140" s="316">
        <v>40403</v>
      </c>
      <c r="BT140" s="317">
        <v>4</v>
      </c>
      <c r="BU140" s="317">
        <v>0</v>
      </c>
      <c r="BV140" s="317" t="s">
        <v>3</v>
      </c>
      <c r="BW140" s="317">
        <v>0</v>
      </c>
      <c r="BX140" s="317">
        <v>0</v>
      </c>
      <c r="BZ140" s="316">
        <v>40767</v>
      </c>
      <c r="CA140" s="317">
        <v>4</v>
      </c>
      <c r="CB140" s="317">
        <v>0</v>
      </c>
      <c r="CC140" s="317" t="s">
        <v>3</v>
      </c>
      <c r="CD140" s="317">
        <v>0</v>
      </c>
      <c r="CE140" s="317">
        <v>0</v>
      </c>
      <c r="CG140" s="316">
        <v>41131</v>
      </c>
      <c r="CH140" s="317">
        <v>4</v>
      </c>
      <c r="CI140" s="317">
        <v>2</v>
      </c>
      <c r="CJ140" s="317" t="s">
        <v>3</v>
      </c>
      <c r="CK140" s="317" t="s">
        <v>3</v>
      </c>
      <c r="CL140" s="317">
        <v>1</v>
      </c>
      <c r="CM140" s="317">
        <v>1</v>
      </c>
      <c r="CO140" s="316">
        <v>41496</v>
      </c>
      <c r="CP140" s="317">
        <v>4</v>
      </c>
      <c r="CQ140" s="317">
        <v>4</v>
      </c>
      <c r="CR140" s="317">
        <v>1</v>
      </c>
      <c r="CS140" s="317">
        <v>1</v>
      </c>
      <c r="CT140" s="317">
        <v>2</v>
      </c>
      <c r="CU140" s="317">
        <v>0</v>
      </c>
      <c r="CW140" s="316">
        <v>41856</v>
      </c>
      <c r="CX140" s="317">
        <v>2</v>
      </c>
      <c r="CY140" s="317">
        <v>8</v>
      </c>
      <c r="CZ140" s="317" t="s">
        <v>3</v>
      </c>
      <c r="DA140" s="317">
        <v>1</v>
      </c>
      <c r="DB140" s="317">
        <v>0</v>
      </c>
      <c r="DC140" s="317">
        <v>7</v>
      </c>
      <c r="DE140" s="316">
        <v>42223</v>
      </c>
      <c r="DF140" s="317">
        <v>1</v>
      </c>
      <c r="DG140" s="317">
        <v>14</v>
      </c>
      <c r="DH140" s="317">
        <v>3</v>
      </c>
      <c r="DI140" s="317">
        <v>5</v>
      </c>
      <c r="DJ140" s="317">
        <v>4</v>
      </c>
      <c r="DK140" s="317">
        <v>2</v>
      </c>
      <c r="DM140" s="316">
        <v>42594</v>
      </c>
      <c r="DN140" s="317">
        <v>4</v>
      </c>
      <c r="DO140" s="317">
        <v>1</v>
      </c>
      <c r="DP140" s="317">
        <v>1</v>
      </c>
      <c r="DQ140" s="317" t="s">
        <v>3</v>
      </c>
      <c r="DR140" s="317">
        <v>0</v>
      </c>
      <c r="DS140" s="317">
        <v>0</v>
      </c>
      <c r="DU140" s="968">
        <v>42958</v>
      </c>
      <c r="DV140" s="969">
        <v>4</v>
      </c>
      <c r="DW140" s="969">
        <v>0</v>
      </c>
      <c r="DX140" s="969" t="s">
        <v>3</v>
      </c>
      <c r="DY140" s="969" t="s">
        <v>3</v>
      </c>
      <c r="DZ140" s="969">
        <v>0</v>
      </c>
      <c r="EA140" s="969">
        <v>0</v>
      </c>
      <c r="EC140" s="1200">
        <v>43324</v>
      </c>
      <c r="ED140" s="1201">
        <v>1</v>
      </c>
      <c r="EE140" s="1201">
        <v>12</v>
      </c>
      <c r="EF140" s="1201">
        <v>8</v>
      </c>
      <c r="EG140" s="1201">
        <v>2</v>
      </c>
      <c r="EH140" s="1201">
        <v>1</v>
      </c>
      <c r="EI140" s="1201">
        <v>1</v>
      </c>
      <c r="EK140" s="1331">
        <v>43686</v>
      </c>
      <c r="EL140" s="1332">
        <v>4</v>
      </c>
      <c r="EM140" s="1332">
        <v>5</v>
      </c>
      <c r="EN140" s="1332">
        <v>1</v>
      </c>
      <c r="EO140" s="1332">
        <v>1</v>
      </c>
      <c r="EP140" s="1332">
        <v>2</v>
      </c>
      <c r="EQ140" s="1332">
        <v>1</v>
      </c>
      <c r="ES140" s="1825">
        <v>44057</v>
      </c>
      <c r="ET140" s="1826">
        <v>4</v>
      </c>
      <c r="EU140" s="1826">
        <v>1</v>
      </c>
      <c r="EV140" s="1826">
        <v>1</v>
      </c>
      <c r="EW140" s="1826" t="s">
        <v>3</v>
      </c>
      <c r="EX140" s="1826">
        <v>0</v>
      </c>
      <c r="EY140" s="1826">
        <v>0</v>
      </c>
    </row>
    <row r="141" spans="33:155" x14ac:dyDescent="0.25">
      <c r="AG141" s="158">
        <v>38220</v>
      </c>
      <c r="AH141" s="159">
        <v>4</v>
      </c>
      <c r="AI141" s="159">
        <f t="shared" si="24"/>
        <v>0</v>
      </c>
      <c r="AJ141" s="159">
        <v>0</v>
      </c>
      <c r="AK141" s="159"/>
      <c r="AL141" s="159"/>
      <c r="AM141" s="348">
        <v>38572</v>
      </c>
      <c r="AN141" s="349">
        <v>4</v>
      </c>
      <c r="AO141" s="349">
        <v>4</v>
      </c>
      <c r="AQ141" s="97">
        <v>38941</v>
      </c>
      <c r="AR141" s="98">
        <v>3</v>
      </c>
      <c r="AS141" s="98">
        <v>8</v>
      </c>
      <c r="AT141" s="98" t="s">
        <v>3</v>
      </c>
      <c r="AU141" s="98">
        <v>8</v>
      </c>
      <c r="AV141" s="98">
        <v>0</v>
      </c>
      <c r="AX141" s="316">
        <v>39306</v>
      </c>
      <c r="AY141" s="317">
        <v>3</v>
      </c>
      <c r="AZ141" s="317">
        <v>1</v>
      </c>
      <c r="BA141" s="317" t="s">
        <v>3</v>
      </c>
      <c r="BB141" s="317">
        <v>1</v>
      </c>
      <c r="BC141" s="317">
        <v>0</v>
      </c>
      <c r="BE141" s="316">
        <v>39670</v>
      </c>
      <c r="BF141" s="317">
        <v>1</v>
      </c>
      <c r="BG141" s="317">
        <v>1</v>
      </c>
      <c r="BH141" s="317" t="s">
        <v>3</v>
      </c>
      <c r="BI141" s="317">
        <v>1</v>
      </c>
      <c r="BJ141" s="317">
        <v>0</v>
      </c>
      <c r="BL141" s="316">
        <v>40040</v>
      </c>
      <c r="BM141" s="317">
        <v>3</v>
      </c>
      <c r="BN141" s="317">
        <v>0</v>
      </c>
      <c r="BO141" s="317" t="s">
        <v>3</v>
      </c>
      <c r="BP141" s="317">
        <v>0</v>
      </c>
      <c r="BQ141" s="317">
        <v>0</v>
      </c>
      <c r="BR141" s="98"/>
      <c r="BS141" s="316">
        <v>40404</v>
      </c>
      <c r="BT141" s="317">
        <v>3</v>
      </c>
      <c r="BU141" s="317">
        <v>0</v>
      </c>
      <c r="BV141" s="317" t="s">
        <v>3</v>
      </c>
      <c r="BW141" s="317">
        <v>0</v>
      </c>
      <c r="BX141" s="317">
        <v>0</v>
      </c>
      <c r="BZ141" s="316">
        <v>40768</v>
      </c>
      <c r="CA141" s="317">
        <v>3</v>
      </c>
      <c r="CB141" s="317">
        <v>0</v>
      </c>
      <c r="CC141" s="317" t="s">
        <v>3</v>
      </c>
      <c r="CD141" s="317">
        <v>0</v>
      </c>
      <c r="CE141" s="317">
        <v>0</v>
      </c>
      <c r="CG141" s="316">
        <v>41132</v>
      </c>
      <c r="CH141" s="317">
        <v>3</v>
      </c>
      <c r="CI141" s="317">
        <v>6</v>
      </c>
      <c r="CJ141" s="317">
        <v>1</v>
      </c>
      <c r="CK141" s="317">
        <v>1</v>
      </c>
      <c r="CL141" s="317">
        <v>3</v>
      </c>
      <c r="CM141" s="317">
        <v>1</v>
      </c>
      <c r="CO141" s="316">
        <v>41497</v>
      </c>
      <c r="CP141" s="317">
        <v>3</v>
      </c>
      <c r="CQ141" s="317">
        <v>10</v>
      </c>
      <c r="CR141" s="317" t="s">
        <v>3</v>
      </c>
      <c r="CS141" s="317">
        <v>1</v>
      </c>
      <c r="CT141" s="317">
        <v>2</v>
      </c>
      <c r="CU141" s="317">
        <v>7</v>
      </c>
      <c r="CW141" s="316">
        <v>41856</v>
      </c>
      <c r="CX141" s="317">
        <v>1</v>
      </c>
      <c r="CY141" s="317">
        <v>37</v>
      </c>
      <c r="CZ141" s="317">
        <v>7</v>
      </c>
      <c r="DA141" s="317">
        <v>8</v>
      </c>
      <c r="DB141" s="317">
        <v>6</v>
      </c>
      <c r="DC141" s="317">
        <v>16</v>
      </c>
      <c r="DE141" s="316">
        <v>42224</v>
      </c>
      <c r="DF141" s="317">
        <v>4</v>
      </c>
      <c r="DG141" s="317">
        <v>0</v>
      </c>
      <c r="DH141" s="317" t="s">
        <v>3</v>
      </c>
      <c r="DI141" s="317" t="s">
        <v>3</v>
      </c>
      <c r="DJ141" s="317">
        <v>0</v>
      </c>
      <c r="DK141" s="317">
        <v>0</v>
      </c>
      <c r="DM141" s="316">
        <v>42595</v>
      </c>
      <c r="DN141" s="317">
        <v>3</v>
      </c>
      <c r="DO141" s="317">
        <v>1</v>
      </c>
      <c r="DP141" s="317" t="s">
        <v>3</v>
      </c>
      <c r="DQ141" s="317" t="s">
        <v>3</v>
      </c>
      <c r="DR141" s="317">
        <v>1</v>
      </c>
      <c r="DS141" s="317">
        <v>0</v>
      </c>
      <c r="DU141" s="968">
        <v>42959</v>
      </c>
      <c r="DV141" s="969">
        <v>3</v>
      </c>
      <c r="DW141" s="969">
        <v>2</v>
      </c>
      <c r="DX141" s="969">
        <v>1</v>
      </c>
      <c r="DY141" s="969">
        <v>1</v>
      </c>
      <c r="DZ141" s="969">
        <v>0</v>
      </c>
      <c r="EA141" s="969">
        <v>0</v>
      </c>
      <c r="EC141" s="1200">
        <v>43325</v>
      </c>
      <c r="ED141" s="1201">
        <v>4</v>
      </c>
      <c r="EE141" s="1201">
        <v>2</v>
      </c>
      <c r="EF141" s="1201">
        <v>2</v>
      </c>
      <c r="EG141" s="1201" t="s">
        <v>3</v>
      </c>
      <c r="EH141" s="1201">
        <v>0</v>
      </c>
      <c r="EI141" s="1201">
        <v>0</v>
      </c>
      <c r="EK141" s="1331">
        <v>43687</v>
      </c>
      <c r="EL141" s="1332">
        <v>3</v>
      </c>
      <c r="EM141" s="1332">
        <v>11</v>
      </c>
      <c r="EN141" s="1332">
        <v>2</v>
      </c>
      <c r="EO141" s="1332">
        <v>3</v>
      </c>
      <c r="EP141" s="1332">
        <v>2</v>
      </c>
      <c r="EQ141" s="1332">
        <v>4</v>
      </c>
      <c r="ES141" s="1825">
        <v>44058</v>
      </c>
      <c r="ET141" s="1826">
        <v>3</v>
      </c>
      <c r="EU141" s="1826">
        <v>6</v>
      </c>
      <c r="EV141" s="1826">
        <v>3</v>
      </c>
      <c r="EW141" s="1826">
        <v>2</v>
      </c>
      <c r="EX141" s="1826">
        <v>1</v>
      </c>
      <c r="EY141" s="1826">
        <v>0</v>
      </c>
    </row>
    <row r="142" spans="33:155" x14ac:dyDescent="0.25">
      <c r="AG142" s="158">
        <v>38221</v>
      </c>
      <c r="AH142" s="159">
        <v>3</v>
      </c>
      <c r="AI142" s="159">
        <f t="shared" si="24"/>
        <v>2</v>
      </c>
      <c r="AJ142" s="159">
        <v>2</v>
      </c>
      <c r="AK142" s="159"/>
      <c r="AL142" s="159"/>
      <c r="AM142" s="348">
        <v>38573</v>
      </c>
      <c r="AN142" s="349">
        <v>3</v>
      </c>
      <c r="AO142" s="349">
        <v>43</v>
      </c>
      <c r="AQ142" s="97">
        <v>38942</v>
      </c>
      <c r="AR142" s="98">
        <v>2</v>
      </c>
      <c r="AS142" s="98">
        <v>7</v>
      </c>
      <c r="AT142" s="98" t="s">
        <v>3</v>
      </c>
      <c r="AU142" s="98">
        <v>6</v>
      </c>
      <c r="AV142" s="98">
        <v>1</v>
      </c>
      <c r="AX142" s="316">
        <v>39307</v>
      </c>
      <c r="AY142" s="317">
        <v>2</v>
      </c>
      <c r="AZ142" s="317">
        <v>3</v>
      </c>
      <c r="BA142" s="317" t="s">
        <v>3</v>
      </c>
      <c r="BB142" s="317">
        <v>3</v>
      </c>
      <c r="BC142" s="317">
        <v>0</v>
      </c>
      <c r="BE142" s="316">
        <v>39671</v>
      </c>
      <c r="BF142" s="317">
        <v>4</v>
      </c>
      <c r="BG142" s="317">
        <v>0</v>
      </c>
      <c r="BH142" s="317" t="s">
        <v>3</v>
      </c>
      <c r="BI142" s="317">
        <v>0</v>
      </c>
      <c r="BJ142" s="317">
        <v>0</v>
      </c>
      <c r="BL142" s="316">
        <v>40041</v>
      </c>
      <c r="BM142" s="317">
        <v>2</v>
      </c>
      <c r="BN142" s="317">
        <v>0</v>
      </c>
      <c r="BO142" s="317" t="s">
        <v>3</v>
      </c>
      <c r="BP142" s="317">
        <v>0</v>
      </c>
      <c r="BQ142" s="317">
        <v>0</v>
      </c>
      <c r="BR142" s="98"/>
      <c r="BS142" s="316">
        <v>40405</v>
      </c>
      <c r="BT142" s="317">
        <v>2</v>
      </c>
      <c r="BU142" s="317">
        <v>2</v>
      </c>
      <c r="BV142" s="317" t="s">
        <v>3</v>
      </c>
      <c r="BW142" s="317">
        <v>2</v>
      </c>
      <c r="BX142" s="317">
        <v>0</v>
      </c>
      <c r="BZ142" s="316">
        <v>40769</v>
      </c>
      <c r="CA142" s="317">
        <v>2</v>
      </c>
      <c r="CB142" s="317">
        <v>4</v>
      </c>
      <c r="CC142" s="317" t="s">
        <v>3</v>
      </c>
      <c r="CD142" s="317">
        <v>4</v>
      </c>
      <c r="CE142" s="317">
        <v>0</v>
      </c>
      <c r="CG142" s="316">
        <v>41133</v>
      </c>
      <c r="CH142" s="317">
        <v>2</v>
      </c>
      <c r="CI142" s="317">
        <v>8</v>
      </c>
      <c r="CJ142" s="317" t="s">
        <v>3</v>
      </c>
      <c r="CK142" s="317">
        <v>1</v>
      </c>
      <c r="CL142" s="317">
        <v>4</v>
      </c>
      <c r="CM142" s="317">
        <v>3</v>
      </c>
      <c r="CO142" s="316">
        <v>41498</v>
      </c>
      <c r="CP142" s="317">
        <v>2</v>
      </c>
      <c r="CQ142" s="317">
        <v>17</v>
      </c>
      <c r="CR142" s="317" t="s">
        <v>3</v>
      </c>
      <c r="CS142" s="317">
        <v>5</v>
      </c>
      <c r="CT142" s="317">
        <v>1</v>
      </c>
      <c r="CU142" s="317">
        <v>11</v>
      </c>
      <c r="CW142" s="316">
        <v>41857</v>
      </c>
      <c r="CX142" s="317">
        <v>4</v>
      </c>
      <c r="CY142" s="317">
        <v>0</v>
      </c>
      <c r="CZ142" s="317" t="s">
        <v>3</v>
      </c>
      <c r="DA142" s="317" t="s">
        <v>3</v>
      </c>
      <c r="DB142" s="317">
        <v>0</v>
      </c>
      <c r="DC142" s="317">
        <v>0</v>
      </c>
      <c r="DE142" s="316">
        <v>42225</v>
      </c>
      <c r="DF142" s="317">
        <v>3</v>
      </c>
      <c r="DG142" s="317">
        <v>4</v>
      </c>
      <c r="DH142" s="317">
        <v>1</v>
      </c>
      <c r="DI142" s="317" t="s">
        <v>3</v>
      </c>
      <c r="DJ142" s="317">
        <v>2</v>
      </c>
      <c r="DK142" s="317">
        <v>1</v>
      </c>
      <c r="DM142" s="316">
        <v>42596</v>
      </c>
      <c r="DN142" s="317">
        <v>2</v>
      </c>
      <c r="DO142" s="317">
        <v>3</v>
      </c>
      <c r="DP142" s="317">
        <v>1</v>
      </c>
      <c r="DQ142" s="317">
        <v>2</v>
      </c>
      <c r="DR142" s="317">
        <v>0</v>
      </c>
      <c r="DS142" s="317">
        <v>0</v>
      </c>
      <c r="DU142" s="968">
        <v>42960</v>
      </c>
      <c r="DV142" s="969">
        <v>2</v>
      </c>
      <c r="DW142" s="969">
        <v>3</v>
      </c>
      <c r="DX142" s="969">
        <v>2</v>
      </c>
      <c r="DY142" s="969" t="s">
        <v>3</v>
      </c>
      <c r="DZ142" s="969">
        <v>1</v>
      </c>
      <c r="EA142" s="969">
        <v>0</v>
      </c>
      <c r="EC142" s="1200">
        <v>43326</v>
      </c>
      <c r="ED142" s="1201">
        <v>3</v>
      </c>
      <c r="EE142" s="1201">
        <v>10</v>
      </c>
      <c r="EF142" s="1201">
        <v>6</v>
      </c>
      <c r="EG142" s="1201">
        <v>3</v>
      </c>
      <c r="EH142" s="1201">
        <v>1</v>
      </c>
      <c r="EI142" s="1201">
        <v>0</v>
      </c>
      <c r="EK142" s="1331">
        <v>43688</v>
      </c>
      <c r="EL142" s="1332">
        <v>2</v>
      </c>
      <c r="EM142" s="1332">
        <v>9</v>
      </c>
      <c r="EN142" s="1332">
        <v>2</v>
      </c>
      <c r="EO142" s="1332">
        <v>1</v>
      </c>
      <c r="EP142" s="1332">
        <v>2</v>
      </c>
      <c r="EQ142" s="1332">
        <v>4</v>
      </c>
      <c r="ES142" s="1825">
        <v>44059</v>
      </c>
      <c r="ET142" s="1826">
        <v>2</v>
      </c>
      <c r="EU142" s="1826">
        <v>7</v>
      </c>
      <c r="EV142" s="1826">
        <v>2</v>
      </c>
      <c r="EW142" s="1826">
        <v>2</v>
      </c>
      <c r="EX142" s="1826">
        <v>2</v>
      </c>
      <c r="EY142" s="1826">
        <v>1</v>
      </c>
    </row>
    <row r="143" spans="33:155" x14ac:dyDescent="0.25">
      <c r="AG143" s="158">
        <v>38222</v>
      </c>
      <c r="AH143" s="159">
        <v>1</v>
      </c>
      <c r="AI143" s="159">
        <f t="shared" si="24"/>
        <v>2</v>
      </c>
      <c r="AJ143" s="159">
        <v>2</v>
      </c>
      <c r="AK143" s="159"/>
      <c r="AL143" s="159"/>
      <c r="AM143" s="348">
        <v>38574</v>
      </c>
      <c r="AN143" s="349">
        <v>2</v>
      </c>
      <c r="AO143" s="349">
        <v>31</v>
      </c>
      <c r="AQ143" s="97">
        <v>38942</v>
      </c>
      <c r="AR143" s="98">
        <v>1</v>
      </c>
      <c r="AS143" s="98">
        <v>19</v>
      </c>
      <c r="AT143" s="98" t="s">
        <v>3</v>
      </c>
      <c r="AU143" s="98">
        <v>16</v>
      </c>
      <c r="AV143" s="98">
        <v>3</v>
      </c>
      <c r="AX143" s="316">
        <v>39307</v>
      </c>
      <c r="AY143" s="317">
        <v>1</v>
      </c>
      <c r="AZ143" s="317">
        <v>4</v>
      </c>
      <c r="BA143" s="317">
        <v>1</v>
      </c>
      <c r="BB143" s="317">
        <v>2</v>
      </c>
      <c r="BC143" s="317">
        <v>1</v>
      </c>
      <c r="BE143" s="316">
        <v>39672</v>
      </c>
      <c r="BF143" s="317">
        <v>3</v>
      </c>
      <c r="BG143" s="317">
        <v>3</v>
      </c>
      <c r="BH143" s="317" t="s">
        <v>3</v>
      </c>
      <c r="BI143" s="317">
        <v>2</v>
      </c>
      <c r="BJ143" s="317">
        <v>1</v>
      </c>
      <c r="BL143" s="316">
        <v>40041</v>
      </c>
      <c r="BM143" s="317">
        <v>1</v>
      </c>
      <c r="BN143" s="317">
        <v>1</v>
      </c>
      <c r="BO143" s="317" t="s">
        <v>3</v>
      </c>
      <c r="BP143" s="317">
        <v>1</v>
      </c>
      <c r="BQ143" s="317">
        <v>0</v>
      </c>
      <c r="BR143" s="98"/>
      <c r="BS143" s="316">
        <v>40405</v>
      </c>
      <c r="BT143" s="317">
        <v>1</v>
      </c>
      <c r="BU143" s="317">
        <v>2</v>
      </c>
      <c r="BV143" s="317" t="s">
        <v>3</v>
      </c>
      <c r="BW143" s="317">
        <v>2</v>
      </c>
      <c r="BX143" s="317">
        <v>0</v>
      </c>
      <c r="BZ143" s="316">
        <v>40769</v>
      </c>
      <c r="CA143" s="317">
        <v>1</v>
      </c>
      <c r="CB143" s="317">
        <v>4</v>
      </c>
      <c r="CC143" s="317" t="s">
        <v>3</v>
      </c>
      <c r="CD143" s="317">
        <v>4</v>
      </c>
      <c r="CE143" s="317">
        <v>0</v>
      </c>
      <c r="CG143" s="316">
        <v>41133</v>
      </c>
      <c r="CH143" s="317">
        <v>1</v>
      </c>
      <c r="CI143" s="317">
        <v>13</v>
      </c>
      <c r="CJ143" s="317">
        <v>1</v>
      </c>
      <c r="CK143" s="317">
        <v>2</v>
      </c>
      <c r="CL143" s="317">
        <v>6</v>
      </c>
      <c r="CM143" s="317">
        <v>4</v>
      </c>
      <c r="CO143" s="316">
        <v>41498</v>
      </c>
      <c r="CP143" s="317">
        <v>1</v>
      </c>
      <c r="CQ143" s="317">
        <v>29</v>
      </c>
      <c r="CR143" s="317">
        <v>1</v>
      </c>
      <c r="CS143" s="317">
        <v>7</v>
      </c>
      <c r="CT143" s="317">
        <v>2</v>
      </c>
      <c r="CU143" s="317">
        <v>19</v>
      </c>
      <c r="CW143" s="316">
        <v>41858</v>
      </c>
      <c r="CX143" s="317">
        <v>3</v>
      </c>
      <c r="CY143" s="317">
        <v>2</v>
      </c>
      <c r="CZ143" s="317" t="s">
        <v>3</v>
      </c>
      <c r="DA143" s="317">
        <v>1</v>
      </c>
      <c r="DB143" s="317">
        <v>0</v>
      </c>
      <c r="DC143" s="317">
        <v>1</v>
      </c>
      <c r="DE143" s="316">
        <v>42226</v>
      </c>
      <c r="DF143" s="317">
        <v>2</v>
      </c>
      <c r="DG143" s="317">
        <v>10</v>
      </c>
      <c r="DH143" s="317">
        <v>2</v>
      </c>
      <c r="DI143" s="317">
        <v>4</v>
      </c>
      <c r="DJ143" s="317">
        <v>1</v>
      </c>
      <c r="DK143" s="317">
        <v>3</v>
      </c>
      <c r="DM143" s="316">
        <v>42596</v>
      </c>
      <c r="DN143" s="317">
        <v>1</v>
      </c>
      <c r="DO143" s="317">
        <v>1</v>
      </c>
      <c r="DP143" s="317" t="s">
        <v>3</v>
      </c>
      <c r="DQ143" s="317" t="s">
        <v>3</v>
      </c>
      <c r="DR143" s="317">
        <v>0</v>
      </c>
      <c r="DS143" s="317">
        <v>1</v>
      </c>
      <c r="DU143" s="968">
        <v>42960</v>
      </c>
      <c r="DV143" s="969">
        <v>1</v>
      </c>
      <c r="DW143" s="969">
        <v>0</v>
      </c>
      <c r="DX143" s="969" t="s">
        <v>3</v>
      </c>
      <c r="DY143" s="969" t="s">
        <v>3</v>
      </c>
      <c r="DZ143" s="969">
        <v>0</v>
      </c>
      <c r="EA143" s="969">
        <v>0</v>
      </c>
      <c r="EC143" s="1200">
        <v>43327</v>
      </c>
      <c r="ED143" s="1201">
        <v>2</v>
      </c>
      <c r="EE143" s="1201">
        <v>7</v>
      </c>
      <c r="EF143" s="1201">
        <v>5</v>
      </c>
      <c r="EG143" s="1201">
        <v>2</v>
      </c>
      <c r="EH143" s="1201">
        <v>0</v>
      </c>
      <c r="EI143" s="1201">
        <v>0</v>
      </c>
      <c r="EK143" s="1331">
        <v>43688</v>
      </c>
      <c r="EL143" s="1332">
        <v>1</v>
      </c>
      <c r="EM143" s="1332">
        <v>29</v>
      </c>
      <c r="EN143" s="1332">
        <v>6</v>
      </c>
      <c r="EO143" s="1332">
        <v>4</v>
      </c>
      <c r="EP143" s="1332">
        <v>14</v>
      </c>
      <c r="EQ143" s="1332">
        <v>5</v>
      </c>
      <c r="ES143" s="1825">
        <v>44059</v>
      </c>
      <c r="ET143" s="1826">
        <v>1</v>
      </c>
      <c r="EU143" s="1826">
        <v>23</v>
      </c>
      <c r="EV143" s="1826">
        <v>7</v>
      </c>
      <c r="EW143" s="1826">
        <v>4</v>
      </c>
      <c r="EX143" s="1826">
        <v>6</v>
      </c>
      <c r="EY143" s="1826">
        <v>6</v>
      </c>
    </row>
    <row r="144" spans="33:155" x14ac:dyDescent="0.25">
      <c r="AG144" s="158">
        <v>38222</v>
      </c>
      <c r="AH144" s="159">
        <v>2</v>
      </c>
      <c r="AI144" s="159">
        <f t="shared" si="24"/>
        <v>3</v>
      </c>
      <c r="AJ144" s="159">
        <v>3</v>
      </c>
      <c r="AK144" s="159"/>
      <c r="AL144" s="159"/>
      <c r="AM144" s="348">
        <v>38574</v>
      </c>
      <c r="AN144" s="349">
        <v>1</v>
      </c>
      <c r="AO144" s="349">
        <v>46</v>
      </c>
      <c r="AQ144" s="97">
        <v>38943</v>
      </c>
      <c r="AR144" s="98">
        <v>4</v>
      </c>
      <c r="AS144" s="98">
        <v>2</v>
      </c>
      <c r="AT144" s="98" t="s">
        <v>3</v>
      </c>
      <c r="AU144" s="98">
        <v>2</v>
      </c>
      <c r="AV144" s="98">
        <v>0</v>
      </c>
      <c r="AX144" s="316">
        <v>39308</v>
      </c>
      <c r="AY144" s="317">
        <v>4</v>
      </c>
      <c r="AZ144" s="317">
        <v>0</v>
      </c>
      <c r="BA144" s="317" t="s">
        <v>3</v>
      </c>
      <c r="BB144" s="317">
        <v>0</v>
      </c>
      <c r="BC144" s="317">
        <v>0</v>
      </c>
      <c r="BE144" s="316">
        <v>39673</v>
      </c>
      <c r="BF144" s="317">
        <v>2</v>
      </c>
      <c r="BG144" s="317">
        <v>2</v>
      </c>
      <c r="BH144" s="317" t="s">
        <v>3</v>
      </c>
      <c r="BI144" s="317">
        <v>1</v>
      </c>
      <c r="BJ144" s="317">
        <v>1</v>
      </c>
      <c r="BL144" s="316">
        <v>40042</v>
      </c>
      <c r="BM144" s="317">
        <v>4</v>
      </c>
      <c r="BN144" s="317">
        <v>0</v>
      </c>
      <c r="BO144" s="317" t="s">
        <v>3</v>
      </c>
      <c r="BP144" s="317">
        <v>0</v>
      </c>
      <c r="BQ144" s="317">
        <v>0</v>
      </c>
      <c r="BR144" s="98"/>
      <c r="BS144" s="316">
        <v>40406</v>
      </c>
      <c r="BT144" s="317">
        <v>4</v>
      </c>
      <c r="BU144" s="317">
        <v>0</v>
      </c>
      <c r="BV144" s="317" t="s">
        <v>3</v>
      </c>
      <c r="BW144" s="317">
        <v>0</v>
      </c>
      <c r="BX144" s="317">
        <v>0</v>
      </c>
      <c r="BZ144" s="316">
        <v>40770</v>
      </c>
      <c r="CA144" s="317">
        <v>4</v>
      </c>
      <c r="CB144" s="317">
        <v>0</v>
      </c>
      <c r="CC144" s="317" t="s">
        <v>3</v>
      </c>
      <c r="CD144" s="317">
        <v>0</v>
      </c>
      <c r="CE144" s="317">
        <v>0</v>
      </c>
      <c r="CG144" s="316">
        <v>41134</v>
      </c>
      <c r="CH144" s="317">
        <v>4</v>
      </c>
      <c r="CI144" s="317">
        <v>0</v>
      </c>
      <c r="CJ144" s="317" t="s">
        <v>3</v>
      </c>
      <c r="CK144" s="317" t="s">
        <v>3</v>
      </c>
      <c r="CL144" s="317">
        <v>0</v>
      </c>
      <c r="CM144" s="317">
        <v>0</v>
      </c>
      <c r="CO144" s="316">
        <v>41499</v>
      </c>
      <c r="CP144" s="317">
        <v>4</v>
      </c>
      <c r="CQ144" s="317">
        <v>1</v>
      </c>
      <c r="CR144" s="317" t="s">
        <v>3</v>
      </c>
      <c r="CS144" s="317" t="s">
        <v>3</v>
      </c>
      <c r="CT144" s="317">
        <v>1</v>
      </c>
      <c r="CU144" s="317">
        <v>0</v>
      </c>
      <c r="CW144" s="316">
        <v>41859</v>
      </c>
      <c r="CX144" s="317">
        <v>2</v>
      </c>
      <c r="CY144" s="317">
        <v>10</v>
      </c>
      <c r="CZ144" s="317">
        <v>1</v>
      </c>
      <c r="DA144" s="317">
        <v>1</v>
      </c>
      <c r="DB144" s="317">
        <v>1</v>
      </c>
      <c r="DC144" s="317">
        <v>7</v>
      </c>
      <c r="DE144" s="316">
        <v>42226</v>
      </c>
      <c r="DF144" s="317">
        <v>1</v>
      </c>
      <c r="DG144" s="317">
        <v>6</v>
      </c>
      <c r="DH144" s="317">
        <v>2</v>
      </c>
      <c r="DI144" s="317">
        <v>1</v>
      </c>
      <c r="DJ144" s="317">
        <v>1</v>
      </c>
      <c r="DK144" s="317">
        <v>2</v>
      </c>
      <c r="DM144" s="316">
        <v>42597</v>
      </c>
      <c r="DN144" s="317">
        <v>4</v>
      </c>
      <c r="DO144" s="317">
        <v>0</v>
      </c>
      <c r="DP144" s="317" t="s">
        <v>3</v>
      </c>
      <c r="DQ144" s="317" t="s">
        <v>3</v>
      </c>
      <c r="DR144" s="317">
        <v>0</v>
      </c>
      <c r="DS144" s="317">
        <v>0</v>
      </c>
      <c r="DU144" s="968">
        <v>42961</v>
      </c>
      <c r="DV144" s="969">
        <v>4</v>
      </c>
      <c r="DW144" s="969">
        <v>1</v>
      </c>
      <c r="DX144" s="969">
        <v>1</v>
      </c>
      <c r="DY144" s="969" t="s">
        <v>3</v>
      </c>
      <c r="DZ144" s="969">
        <v>0</v>
      </c>
      <c r="EA144" s="969">
        <v>0</v>
      </c>
      <c r="EC144" s="1200">
        <v>43327</v>
      </c>
      <c r="ED144" s="1201">
        <v>1</v>
      </c>
      <c r="EE144" s="1201">
        <v>4</v>
      </c>
      <c r="EF144" s="1201">
        <v>3</v>
      </c>
      <c r="EG144" s="1201">
        <v>1</v>
      </c>
      <c r="EH144" s="1201">
        <v>0</v>
      </c>
      <c r="EI144" s="1201">
        <v>0</v>
      </c>
      <c r="EK144" s="1331">
        <v>43689</v>
      </c>
      <c r="EL144" s="1332">
        <v>4</v>
      </c>
      <c r="EM144" s="1332">
        <v>0</v>
      </c>
      <c r="EN144" s="1332" t="s">
        <v>3</v>
      </c>
      <c r="EO144" s="1332" t="s">
        <v>3</v>
      </c>
      <c r="EP144" s="1332">
        <v>0</v>
      </c>
      <c r="EQ144" s="1332">
        <v>0</v>
      </c>
      <c r="ES144" s="1825">
        <v>44060</v>
      </c>
      <c r="ET144" s="1826">
        <v>4</v>
      </c>
      <c r="EU144" s="1826">
        <v>0</v>
      </c>
      <c r="EV144" s="1826" t="s">
        <v>3</v>
      </c>
      <c r="EW144" s="1826" t="s">
        <v>3</v>
      </c>
      <c r="EX144" s="1826">
        <v>0</v>
      </c>
      <c r="EY144" s="1826">
        <v>0</v>
      </c>
    </row>
    <row r="145" spans="33:155" x14ac:dyDescent="0.25">
      <c r="AG145" s="158">
        <v>38223</v>
      </c>
      <c r="AH145" s="159">
        <v>4</v>
      </c>
      <c r="AI145" s="159">
        <f t="shared" si="24"/>
        <v>0</v>
      </c>
      <c r="AJ145" s="159">
        <v>0</v>
      </c>
      <c r="AK145" s="159"/>
      <c r="AL145" s="159"/>
      <c r="AM145" s="348">
        <v>38575</v>
      </c>
      <c r="AN145" s="349">
        <v>4</v>
      </c>
      <c r="AO145" s="349">
        <v>4</v>
      </c>
      <c r="AQ145" s="97">
        <v>38944</v>
      </c>
      <c r="AR145" s="98">
        <v>3</v>
      </c>
      <c r="AS145" s="98">
        <v>2</v>
      </c>
      <c r="AT145" s="98" t="s">
        <v>3</v>
      </c>
      <c r="AU145" s="98">
        <v>2</v>
      </c>
      <c r="AV145" s="98">
        <v>0</v>
      </c>
      <c r="AX145" s="316">
        <v>39309</v>
      </c>
      <c r="AY145" s="317">
        <v>3</v>
      </c>
      <c r="AZ145" s="317">
        <v>0</v>
      </c>
      <c r="BA145" s="317" t="s">
        <v>3</v>
      </c>
      <c r="BB145" s="317">
        <v>0</v>
      </c>
      <c r="BC145" s="317">
        <v>0</v>
      </c>
      <c r="BE145" s="316">
        <v>39673</v>
      </c>
      <c r="BF145" s="317">
        <v>1</v>
      </c>
      <c r="BG145" s="317">
        <v>1</v>
      </c>
      <c r="BH145" s="317" t="s">
        <v>3</v>
      </c>
      <c r="BI145" s="317">
        <v>0</v>
      </c>
      <c r="BJ145" s="317">
        <v>1</v>
      </c>
      <c r="BL145" s="316">
        <v>40043</v>
      </c>
      <c r="BM145" s="317">
        <v>3</v>
      </c>
      <c r="BN145" s="317">
        <v>0</v>
      </c>
      <c r="BO145" s="317" t="s">
        <v>3</v>
      </c>
      <c r="BP145" s="317">
        <v>0</v>
      </c>
      <c r="BQ145" s="317">
        <v>0</v>
      </c>
      <c r="BR145" s="98"/>
      <c r="BS145" s="316">
        <v>40407</v>
      </c>
      <c r="BT145" s="317">
        <v>3</v>
      </c>
      <c r="BU145" s="317">
        <v>2</v>
      </c>
      <c r="BV145" s="317">
        <v>1</v>
      </c>
      <c r="BW145" s="317">
        <v>1</v>
      </c>
      <c r="BX145" s="317">
        <v>0</v>
      </c>
      <c r="BZ145" s="316">
        <v>40771</v>
      </c>
      <c r="CA145" s="317">
        <v>3</v>
      </c>
      <c r="CB145" s="317">
        <v>0</v>
      </c>
      <c r="CC145" s="317" t="s">
        <v>3</v>
      </c>
      <c r="CD145" s="317">
        <v>0</v>
      </c>
      <c r="CE145" s="317">
        <v>0</v>
      </c>
      <c r="CG145" s="316">
        <v>41135</v>
      </c>
      <c r="CH145" s="317">
        <v>3</v>
      </c>
      <c r="CI145" s="317">
        <v>7</v>
      </c>
      <c r="CJ145" s="317">
        <v>2</v>
      </c>
      <c r="CK145" s="317" t="s">
        <v>3</v>
      </c>
      <c r="CL145" s="317">
        <v>4</v>
      </c>
      <c r="CM145" s="317">
        <v>1</v>
      </c>
      <c r="CO145" s="316">
        <v>41500</v>
      </c>
      <c r="CP145" s="317">
        <v>3</v>
      </c>
      <c r="CQ145" s="317">
        <v>11</v>
      </c>
      <c r="CR145" s="317">
        <v>1</v>
      </c>
      <c r="CS145" s="317">
        <v>2</v>
      </c>
      <c r="CT145" s="317">
        <v>5</v>
      </c>
      <c r="CU145" s="317">
        <v>3</v>
      </c>
      <c r="CW145" s="316">
        <v>41859</v>
      </c>
      <c r="CX145" s="317">
        <v>1</v>
      </c>
      <c r="CY145" s="317">
        <v>37</v>
      </c>
      <c r="CZ145" s="317">
        <v>7</v>
      </c>
      <c r="DA145" s="317">
        <v>9</v>
      </c>
      <c r="DB145" s="317">
        <v>2</v>
      </c>
      <c r="DC145" s="317">
        <v>19</v>
      </c>
      <c r="DE145" s="316">
        <v>42227</v>
      </c>
      <c r="DF145" s="317">
        <v>4</v>
      </c>
      <c r="DG145" s="317">
        <v>0</v>
      </c>
      <c r="DH145" s="317" t="s">
        <v>3</v>
      </c>
      <c r="DI145" s="317" t="s">
        <v>3</v>
      </c>
      <c r="DJ145" s="317">
        <v>0</v>
      </c>
      <c r="DK145" s="317">
        <v>0</v>
      </c>
      <c r="DM145" s="316">
        <v>42598</v>
      </c>
      <c r="DN145" s="317">
        <v>3</v>
      </c>
      <c r="DO145" s="317">
        <v>1</v>
      </c>
      <c r="DP145" s="317" t="s">
        <v>3</v>
      </c>
      <c r="DQ145" s="317">
        <v>1</v>
      </c>
      <c r="DR145" s="317">
        <v>0</v>
      </c>
      <c r="DS145" s="317">
        <v>0</v>
      </c>
      <c r="DU145" s="968">
        <v>42962</v>
      </c>
      <c r="DV145" s="969">
        <v>3</v>
      </c>
      <c r="DW145" s="969">
        <v>4</v>
      </c>
      <c r="DX145" s="969">
        <v>3</v>
      </c>
      <c r="DY145" s="969" t="s">
        <v>3</v>
      </c>
      <c r="DZ145" s="969">
        <v>1</v>
      </c>
      <c r="EA145" s="969">
        <v>0</v>
      </c>
      <c r="EC145" s="1200">
        <v>43328</v>
      </c>
      <c r="ED145" s="1201">
        <v>4</v>
      </c>
      <c r="EE145" s="1201">
        <v>4</v>
      </c>
      <c r="EF145" s="1201">
        <v>3</v>
      </c>
      <c r="EG145" s="1201">
        <v>1</v>
      </c>
      <c r="EH145" s="1201">
        <v>0</v>
      </c>
      <c r="EI145" s="1201">
        <v>0</v>
      </c>
      <c r="EK145" s="1331">
        <v>43690</v>
      </c>
      <c r="EL145" s="1332">
        <v>3</v>
      </c>
      <c r="EM145" s="1332">
        <v>2</v>
      </c>
      <c r="EN145" s="1332" t="s">
        <v>3</v>
      </c>
      <c r="EO145" s="1332" t="s">
        <v>3</v>
      </c>
      <c r="EP145" s="1332">
        <v>1</v>
      </c>
      <c r="EQ145" s="1332">
        <v>1</v>
      </c>
      <c r="ES145" s="1825">
        <v>44061</v>
      </c>
      <c r="ET145" s="1826">
        <v>3</v>
      </c>
      <c r="EU145" s="1826">
        <v>7</v>
      </c>
      <c r="EV145" s="1826">
        <v>1</v>
      </c>
      <c r="EW145" s="1826">
        <v>1</v>
      </c>
      <c r="EX145" s="1826">
        <v>3</v>
      </c>
      <c r="EY145" s="1826">
        <v>2</v>
      </c>
    </row>
    <row r="146" spans="33:155" x14ac:dyDescent="0.25">
      <c r="AG146" s="158">
        <v>38224</v>
      </c>
      <c r="AH146" s="159">
        <v>3</v>
      </c>
      <c r="AI146" s="159">
        <f t="shared" si="24"/>
        <v>0</v>
      </c>
      <c r="AJ146" s="159">
        <v>0</v>
      </c>
      <c r="AK146" s="159"/>
      <c r="AL146" s="159"/>
      <c r="AM146" s="348">
        <v>38576</v>
      </c>
      <c r="AN146" s="349">
        <v>3</v>
      </c>
      <c r="AO146" s="349">
        <v>18</v>
      </c>
      <c r="AQ146" s="97">
        <v>38945</v>
      </c>
      <c r="AR146" s="98">
        <v>2</v>
      </c>
      <c r="AS146" s="98">
        <v>11</v>
      </c>
      <c r="AT146" s="98">
        <v>1</v>
      </c>
      <c r="AU146" s="98">
        <v>8</v>
      </c>
      <c r="AV146" s="98">
        <v>2</v>
      </c>
      <c r="AX146" s="316">
        <v>39310</v>
      </c>
      <c r="AY146" s="317">
        <v>2</v>
      </c>
      <c r="AZ146" s="317">
        <v>0</v>
      </c>
      <c r="BA146" s="317" t="s">
        <v>3</v>
      </c>
      <c r="BB146" s="317">
        <v>0</v>
      </c>
      <c r="BC146" s="317">
        <v>0</v>
      </c>
      <c r="BE146" s="316">
        <v>39674</v>
      </c>
      <c r="BF146" s="317">
        <v>4</v>
      </c>
      <c r="BG146" s="317">
        <v>0</v>
      </c>
      <c r="BH146" s="317" t="s">
        <v>3</v>
      </c>
      <c r="BI146" s="317">
        <v>0</v>
      </c>
      <c r="BJ146" s="317">
        <v>0</v>
      </c>
      <c r="BL146" s="316">
        <v>40044</v>
      </c>
      <c r="BM146" s="317">
        <v>2</v>
      </c>
      <c r="BN146" s="317">
        <v>1</v>
      </c>
      <c r="BO146" s="317" t="s">
        <v>3</v>
      </c>
      <c r="BP146" s="317">
        <v>1</v>
      </c>
      <c r="BQ146" s="317">
        <v>0</v>
      </c>
      <c r="BR146" s="98"/>
      <c r="BS146" s="316">
        <v>40408</v>
      </c>
      <c r="BT146" s="317">
        <v>2</v>
      </c>
      <c r="BU146" s="317">
        <v>2</v>
      </c>
      <c r="BV146" s="317" t="s">
        <v>3</v>
      </c>
      <c r="BW146" s="317">
        <v>1</v>
      </c>
      <c r="BX146" s="317">
        <v>1</v>
      </c>
      <c r="BZ146" s="316">
        <v>40772</v>
      </c>
      <c r="CA146" s="317">
        <v>2</v>
      </c>
      <c r="CB146" s="317">
        <v>1</v>
      </c>
      <c r="CC146" s="317" t="s">
        <v>3</v>
      </c>
      <c r="CD146" s="317">
        <v>1</v>
      </c>
      <c r="CE146" s="317">
        <v>0</v>
      </c>
      <c r="CG146" s="316">
        <v>41136</v>
      </c>
      <c r="CH146" s="317">
        <v>2</v>
      </c>
      <c r="CI146" s="317">
        <v>4</v>
      </c>
      <c r="CJ146" s="317" t="s">
        <v>3</v>
      </c>
      <c r="CK146" s="317">
        <v>1</v>
      </c>
      <c r="CL146" s="317">
        <v>3</v>
      </c>
      <c r="CM146" s="317">
        <v>0</v>
      </c>
      <c r="CO146" s="316">
        <v>41501</v>
      </c>
      <c r="CP146" s="317">
        <v>2</v>
      </c>
      <c r="CQ146" s="317">
        <v>18</v>
      </c>
      <c r="CR146" s="317" t="s">
        <v>3</v>
      </c>
      <c r="CS146" s="317">
        <v>5</v>
      </c>
      <c r="CT146" s="317">
        <v>6</v>
      </c>
      <c r="CU146" s="317">
        <v>7</v>
      </c>
      <c r="CW146" s="316">
        <v>41860</v>
      </c>
      <c r="CX146" s="317">
        <v>4</v>
      </c>
      <c r="CY146" s="317">
        <v>1</v>
      </c>
      <c r="CZ146" s="317" t="s">
        <v>3</v>
      </c>
      <c r="DA146" s="317" t="s">
        <v>3</v>
      </c>
      <c r="DB146" s="317">
        <v>1</v>
      </c>
      <c r="DC146" s="317">
        <v>0</v>
      </c>
      <c r="DE146" s="316">
        <v>42228</v>
      </c>
      <c r="DF146" s="317">
        <v>3</v>
      </c>
      <c r="DG146" s="317">
        <v>6</v>
      </c>
      <c r="DH146" s="317">
        <v>1</v>
      </c>
      <c r="DI146" s="317" t="s">
        <v>3</v>
      </c>
      <c r="DJ146" s="317">
        <v>3</v>
      </c>
      <c r="DK146" s="317">
        <v>2</v>
      </c>
      <c r="DM146" s="316">
        <v>42599</v>
      </c>
      <c r="DN146" s="317">
        <v>2</v>
      </c>
      <c r="DO146" s="317">
        <v>2</v>
      </c>
      <c r="DP146" s="317">
        <v>1</v>
      </c>
      <c r="DQ146" s="317">
        <v>1</v>
      </c>
      <c r="DR146" s="317">
        <v>0</v>
      </c>
      <c r="DS146" s="317">
        <v>0</v>
      </c>
      <c r="DU146" s="968">
        <v>42963</v>
      </c>
      <c r="DV146" s="969">
        <v>2</v>
      </c>
      <c r="DW146" s="969">
        <v>0</v>
      </c>
      <c r="DX146" s="969" t="s">
        <v>3</v>
      </c>
      <c r="DY146" s="969" t="s">
        <v>3</v>
      </c>
      <c r="DZ146" s="969">
        <v>0</v>
      </c>
      <c r="EA146" s="969">
        <v>0</v>
      </c>
      <c r="EC146" s="1200">
        <v>43329</v>
      </c>
      <c r="ED146" s="1201">
        <v>3</v>
      </c>
      <c r="EE146" s="1201">
        <v>4</v>
      </c>
      <c r="EF146" s="1201">
        <v>3</v>
      </c>
      <c r="EG146" s="1201">
        <v>1</v>
      </c>
      <c r="EH146" s="1201">
        <v>0</v>
      </c>
      <c r="EI146" s="1201">
        <v>0</v>
      </c>
      <c r="EK146" s="1331">
        <v>43691</v>
      </c>
      <c r="EL146" s="1332">
        <v>2</v>
      </c>
      <c r="EM146" s="1332">
        <v>9</v>
      </c>
      <c r="EN146" s="1332">
        <v>3</v>
      </c>
      <c r="EO146" s="1332">
        <v>3</v>
      </c>
      <c r="EP146" s="1332">
        <v>0</v>
      </c>
      <c r="EQ146" s="1332">
        <v>3</v>
      </c>
      <c r="ES146" s="1825">
        <v>44062</v>
      </c>
      <c r="ET146" s="1826">
        <v>2</v>
      </c>
      <c r="EU146" s="1826">
        <v>7</v>
      </c>
      <c r="EV146" s="1826" t="s">
        <v>3</v>
      </c>
      <c r="EW146" s="1826">
        <v>2</v>
      </c>
      <c r="EX146" s="1826">
        <v>2</v>
      </c>
      <c r="EY146" s="1826">
        <v>3</v>
      </c>
    </row>
    <row r="147" spans="33:155" x14ac:dyDescent="0.25">
      <c r="AG147" s="158">
        <v>38225</v>
      </c>
      <c r="AH147" s="159">
        <v>1</v>
      </c>
      <c r="AI147" s="159">
        <f t="shared" si="24"/>
        <v>0</v>
      </c>
      <c r="AJ147" s="159">
        <v>0</v>
      </c>
      <c r="AK147" s="159"/>
      <c r="AL147" s="159"/>
      <c r="AM147" s="348">
        <v>38577</v>
      </c>
      <c r="AN147" s="349">
        <v>2</v>
      </c>
      <c r="AO147" s="349">
        <v>16</v>
      </c>
      <c r="AQ147" s="97">
        <v>38945</v>
      </c>
      <c r="AR147" s="98">
        <v>1</v>
      </c>
      <c r="AS147" s="98">
        <v>11</v>
      </c>
      <c r="AT147" s="98">
        <v>1</v>
      </c>
      <c r="AU147" s="98">
        <v>8</v>
      </c>
      <c r="AV147" s="98">
        <v>2</v>
      </c>
      <c r="AX147" s="316">
        <v>39310</v>
      </c>
      <c r="AY147" s="317">
        <v>1</v>
      </c>
      <c r="AZ147" s="317">
        <v>3</v>
      </c>
      <c r="BA147" s="317" t="s">
        <v>3</v>
      </c>
      <c r="BB147" s="317">
        <v>2</v>
      </c>
      <c r="BC147" s="317">
        <v>1</v>
      </c>
      <c r="BE147" s="316">
        <v>39675</v>
      </c>
      <c r="BF147" s="317">
        <v>3</v>
      </c>
      <c r="BG147" s="317">
        <v>0</v>
      </c>
      <c r="BH147" s="317" t="s">
        <v>3</v>
      </c>
      <c r="BI147" s="317">
        <v>0</v>
      </c>
      <c r="BJ147" s="317">
        <v>0</v>
      </c>
      <c r="BL147" s="316">
        <v>40044</v>
      </c>
      <c r="BM147" s="317">
        <v>1</v>
      </c>
      <c r="BN147" s="317">
        <v>1</v>
      </c>
      <c r="BO147" s="317" t="s">
        <v>3</v>
      </c>
      <c r="BP147" s="317">
        <v>0</v>
      </c>
      <c r="BQ147" s="317">
        <v>1</v>
      </c>
      <c r="BR147" s="98"/>
      <c r="BS147" s="316">
        <v>40408</v>
      </c>
      <c r="BT147" s="317">
        <v>1</v>
      </c>
      <c r="BU147" s="317">
        <v>2</v>
      </c>
      <c r="BV147" s="317">
        <v>2</v>
      </c>
      <c r="BW147" s="317">
        <v>0</v>
      </c>
      <c r="BX147" s="317">
        <v>0</v>
      </c>
      <c r="BZ147" s="316">
        <v>40772</v>
      </c>
      <c r="CA147" s="317">
        <v>1</v>
      </c>
      <c r="CB147" s="317">
        <v>3</v>
      </c>
      <c r="CC147" s="317" t="s">
        <v>3</v>
      </c>
      <c r="CD147" s="317">
        <v>3</v>
      </c>
      <c r="CE147" s="317">
        <v>0</v>
      </c>
      <c r="CG147" s="316">
        <v>41136</v>
      </c>
      <c r="CH147" s="317">
        <v>1</v>
      </c>
      <c r="CI147" s="317">
        <v>10</v>
      </c>
      <c r="CJ147" s="317">
        <v>3</v>
      </c>
      <c r="CK147" s="317">
        <v>3</v>
      </c>
      <c r="CL147" s="317">
        <v>2</v>
      </c>
      <c r="CM147" s="317">
        <v>2</v>
      </c>
      <c r="CO147" s="316">
        <v>41501</v>
      </c>
      <c r="CP147" s="317">
        <v>1</v>
      </c>
      <c r="CQ147" s="317">
        <v>41</v>
      </c>
      <c r="CR147" s="317">
        <v>4</v>
      </c>
      <c r="CS147" s="317">
        <v>10</v>
      </c>
      <c r="CT147" s="317">
        <v>10</v>
      </c>
      <c r="CU147" s="317">
        <v>17</v>
      </c>
      <c r="CW147" s="316">
        <v>41861</v>
      </c>
      <c r="CX147" s="317">
        <v>3</v>
      </c>
      <c r="CY147" s="317">
        <v>2</v>
      </c>
      <c r="CZ147" s="317" t="s">
        <v>3</v>
      </c>
      <c r="DA147" s="317">
        <v>1</v>
      </c>
      <c r="DB147" s="317">
        <v>0</v>
      </c>
      <c r="DC147" s="317">
        <v>1</v>
      </c>
      <c r="DE147" s="316">
        <v>42229</v>
      </c>
      <c r="DF147" s="317">
        <v>2</v>
      </c>
      <c r="DG147" s="317">
        <v>3</v>
      </c>
      <c r="DH147" s="317" t="s">
        <v>3</v>
      </c>
      <c r="DI147" s="317">
        <v>2</v>
      </c>
      <c r="DJ147" s="317">
        <v>0</v>
      </c>
      <c r="DK147" s="317">
        <v>1</v>
      </c>
      <c r="DM147" s="316">
        <v>42599</v>
      </c>
      <c r="DN147" s="317">
        <v>1</v>
      </c>
      <c r="DO147" s="317">
        <v>1</v>
      </c>
      <c r="DP147" s="317">
        <v>1</v>
      </c>
      <c r="DQ147" s="317" t="s">
        <v>3</v>
      </c>
      <c r="DR147" s="317">
        <v>0</v>
      </c>
      <c r="DS147" s="317">
        <v>0</v>
      </c>
      <c r="DU147" s="968">
        <v>42963</v>
      </c>
      <c r="DV147" s="969">
        <v>1</v>
      </c>
      <c r="DW147" s="969">
        <v>1</v>
      </c>
      <c r="DX147" s="969">
        <v>1</v>
      </c>
      <c r="DY147" s="969" t="s">
        <v>3</v>
      </c>
      <c r="DZ147" s="969">
        <v>0</v>
      </c>
      <c r="EA147" s="969">
        <v>0</v>
      </c>
      <c r="EC147" s="1200">
        <v>43330</v>
      </c>
      <c r="ED147" s="1201">
        <v>2</v>
      </c>
      <c r="EE147" s="1201">
        <v>10</v>
      </c>
      <c r="EF147" s="1201">
        <v>6</v>
      </c>
      <c r="EG147" s="1201">
        <v>2</v>
      </c>
      <c r="EH147" s="1201">
        <v>2</v>
      </c>
      <c r="EI147" s="1201">
        <v>0</v>
      </c>
      <c r="EK147" s="1331">
        <v>43691</v>
      </c>
      <c r="EL147" s="1332">
        <v>1</v>
      </c>
      <c r="EM147" s="1332">
        <v>13</v>
      </c>
      <c r="EN147" s="1332">
        <v>4</v>
      </c>
      <c r="EO147" s="1332">
        <v>3</v>
      </c>
      <c r="EP147" s="1332">
        <v>2</v>
      </c>
      <c r="EQ147" s="1332">
        <v>4</v>
      </c>
      <c r="ES147" s="1825">
        <v>44062</v>
      </c>
      <c r="ET147" s="1826">
        <v>1</v>
      </c>
      <c r="EU147" s="1826">
        <v>11</v>
      </c>
      <c r="EV147" s="1826">
        <v>2</v>
      </c>
      <c r="EW147" s="1826" t="s">
        <v>3</v>
      </c>
      <c r="EX147" s="1826">
        <v>6</v>
      </c>
      <c r="EY147" s="1826">
        <v>3</v>
      </c>
    </row>
    <row r="148" spans="33:155" x14ac:dyDescent="0.25">
      <c r="AG148" s="158">
        <v>38225</v>
      </c>
      <c r="AH148" s="159">
        <v>2</v>
      </c>
      <c r="AI148" s="159">
        <f t="shared" si="24"/>
        <v>2</v>
      </c>
      <c r="AJ148" s="159">
        <v>2</v>
      </c>
      <c r="AK148" s="159"/>
      <c r="AL148" s="159"/>
      <c r="AM148" s="348">
        <v>38577</v>
      </c>
      <c r="AN148" s="349">
        <v>1</v>
      </c>
      <c r="AO148" s="349">
        <v>36</v>
      </c>
      <c r="AQ148" s="97">
        <v>38946</v>
      </c>
      <c r="AR148" s="98">
        <v>4</v>
      </c>
      <c r="AS148" s="98">
        <v>0</v>
      </c>
      <c r="AT148" s="98" t="s">
        <v>3</v>
      </c>
      <c r="AU148" s="98">
        <v>0</v>
      </c>
      <c r="AV148" s="98">
        <v>0</v>
      </c>
      <c r="AX148" s="316">
        <v>39311</v>
      </c>
      <c r="AY148" s="317">
        <v>4</v>
      </c>
      <c r="AZ148" s="317">
        <v>0</v>
      </c>
      <c r="BA148" s="317" t="s">
        <v>3</v>
      </c>
      <c r="BB148" s="317">
        <v>0</v>
      </c>
      <c r="BC148" s="317">
        <v>0</v>
      </c>
      <c r="BE148" s="316">
        <v>39676</v>
      </c>
      <c r="BF148" s="317">
        <v>2</v>
      </c>
      <c r="BG148" s="317">
        <v>0</v>
      </c>
      <c r="BH148" s="317" t="s">
        <v>3</v>
      </c>
      <c r="BI148" s="317">
        <v>0</v>
      </c>
      <c r="BJ148" s="317">
        <v>0</v>
      </c>
      <c r="BL148" s="316">
        <v>40045</v>
      </c>
      <c r="BM148" s="317">
        <v>4</v>
      </c>
      <c r="BN148" s="317">
        <v>0</v>
      </c>
      <c r="BO148" s="317" t="s">
        <v>3</v>
      </c>
      <c r="BP148" s="317">
        <v>0</v>
      </c>
      <c r="BQ148" s="317">
        <v>0</v>
      </c>
      <c r="BR148" s="98"/>
      <c r="BS148" s="316">
        <v>40409</v>
      </c>
      <c r="BT148" s="317">
        <v>4</v>
      </c>
      <c r="BU148" s="317">
        <v>0</v>
      </c>
      <c r="BV148" s="317" t="s">
        <v>3</v>
      </c>
      <c r="BW148" s="317">
        <v>0</v>
      </c>
      <c r="BX148" s="317">
        <v>0</v>
      </c>
      <c r="BZ148" s="316">
        <v>40773</v>
      </c>
      <c r="CA148" s="317">
        <v>4</v>
      </c>
      <c r="CB148" s="317">
        <v>0</v>
      </c>
      <c r="CC148" s="317" t="s">
        <v>3</v>
      </c>
      <c r="CD148" s="317">
        <v>0</v>
      </c>
      <c r="CE148" s="317">
        <v>0</v>
      </c>
      <c r="CG148" s="316">
        <v>41137</v>
      </c>
      <c r="CH148" s="317">
        <v>4</v>
      </c>
      <c r="CI148" s="317">
        <v>0</v>
      </c>
      <c r="CJ148" s="317" t="s">
        <v>3</v>
      </c>
      <c r="CK148" s="317" t="s">
        <v>3</v>
      </c>
      <c r="CL148" s="317">
        <v>0</v>
      </c>
      <c r="CM148" s="317">
        <v>0</v>
      </c>
      <c r="CO148" s="316">
        <v>41502</v>
      </c>
      <c r="CP148" s="317">
        <v>4</v>
      </c>
      <c r="CQ148" s="317">
        <v>0</v>
      </c>
      <c r="CR148" s="317" t="s">
        <v>3</v>
      </c>
      <c r="CS148" s="317" t="s">
        <v>3</v>
      </c>
      <c r="CT148" s="317">
        <v>0</v>
      </c>
      <c r="CU148" s="317">
        <v>0</v>
      </c>
      <c r="CW148" s="316">
        <v>41862</v>
      </c>
      <c r="CX148" s="317">
        <v>2</v>
      </c>
      <c r="CY148" s="317">
        <v>3</v>
      </c>
      <c r="CZ148" s="317" t="s">
        <v>3</v>
      </c>
      <c r="DA148" s="317" t="s">
        <v>3</v>
      </c>
      <c r="DB148" s="317">
        <v>0</v>
      </c>
      <c r="DC148" s="317">
        <v>3</v>
      </c>
      <c r="DE148" s="316">
        <v>42229</v>
      </c>
      <c r="DF148" s="317">
        <v>1</v>
      </c>
      <c r="DG148" s="317">
        <v>10</v>
      </c>
      <c r="DH148" s="317">
        <v>1</v>
      </c>
      <c r="DI148" s="317">
        <v>2</v>
      </c>
      <c r="DJ148" s="317">
        <v>2</v>
      </c>
      <c r="DK148" s="317">
        <v>5</v>
      </c>
      <c r="DM148" s="316">
        <v>42600</v>
      </c>
      <c r="DN148" s="317">
        <v>4</v>
      </c>
      <c r="DO148" s="317">
        <v>0</v>
      </c>
      <c r="DP148" s="317" t="s">
        <v>3</v>
      </c>
      <c r="DQ148" s="317" t="s">
        <v>3</v>
      </c>
      <c r="DR148" s="317">
        <v>0</v>
      </c>
      <c r="DS148" s="317">
        <v>0</v>
      </c>
      <c r="DU148" s="968">
        <v>42964</v>
      </c>
      <c r="DV148" s="969">
        <v>4</v>
      </c>
      <c r="DW148" s="969">
        <v>1</v>
      </c>
      <c r="DX148" s="969">
        <v>1</v>
      </c>
      <c r="DY148" s="969" t="s">
        <v>3</v>
      </c>
      <c r="DZ148" s="969">
        <v>0</v>
      </c>
      <c r="EA148" s="969">
        <v>0</v>
      </c>
      <c r="EC148" s="1200">
        <v>43330</v>
      </c>
      <c r="ED148" s="1201">
        <v>1</v>
      </c>
      <c r="EE148" s="1201">
        <v>7</v>
      </c>
      <c r="EF148" s="1201">
        <v>3</v>
      </c>
      <c r="EG148" s="1201">
        <v>2</v>
      </c>
      <c r="EH148" s="1201">
        <v>1</v>
      </c>
      <c r="EI148" s="1201">
        <v>1</v>
      </c>
      <c r="EK148" s="1331">
        <v>43692</v>
      </c>
      <c r="EL148" s="1332">
        <v>4</v>
      </c>
      <c r="EM148" s="1332">
        <v>0</v>
      </c>
      <c r="EN148" s="1332" t="s">
        <v>3</v>
      </c>
      <c r="EO148" s="1332" t="s">
        <v>3</v>
      </c>
      <c r="EP148" s="1332">
        <v>0</v>
      </c>
      <c r="EQ148" s="1332">
        <v>0</v>
      </c>
      <c r="ES148" s="1825">
        <v>44063</v>
      </c>
      <c r="ET148" s="1826">
        <v>4</v>
      </c>
      <c r="EU148" s="1826">
        <v>1</v>
      </c>
      <c r="EV148" s="1826">
        <v>1</v>
      </c>
      <c r="EW148" s="1826" t="s">
        <v>3</v>
      </c>
      <c r="EX148" s="1826">
        <v>0</v>
      </c>
      <c r="EY148" s="1826">
        <v>0</v>
      </c>
    </row>
    <row r="149" spans="33:155" x14ac:dyDescent="0.25">
      <c r="AG149" s="158">
        <v>38226</v>
      </c>
      <c r="AH149" s="159">
        <v>4</v>
      </c>
      <c r="AI149" s="159">
        <f t="shared" si="24"/>
        <v>0</v>
      </c>
      <c r="AJ149" s="159">
        <v>0</v>
      </c>
      <c r="AK149" s="159"/>
      <c r="AL149" s="159"/>
      <c r="AM149" s="348">
        <v>38578</v>
      </c>
      <c r="AN149" s="349">
        <v>4</v>
      </c>
      <c r="AO149" s="349">
        <v>1</v>
      </c>
      <c r="AQ149" s="97">
        <v>38947</v>
      </c>
      <c r="AR149" s="98">
        <v>3</v>
      </c>
      <c r="AS149" s="98">
        <v>2</v>
      </c>
      <c r="AT149" s="98" t="s">
        <v>3</v>
      </c>
      <c r="AU149" s="98">
        <v>2</v>
      </c>
      <c r="AV149" s="98">
        <v>0</v>
      </c>
      <c r="AX149" s="316">
        <v>39312</v>
      </c>
      <c r="AY149" s="317">
        <v>3</v>
      </c>
      <c r="AZ149" s="317">
        <v>2</v>
      </c>
      <c r="BA149" s="317" t="s">
        <v>3</v>
      </c>
      <c r="BB149" s="317">
        <v>1</v>
      </c>
      <c r="BC149" s="317">
        <v>1</v>
      </c>
      <c r="BE149" s="316">
        <v>39676</v>
      </c>
      <c r="BF149" s="317">
        <v>1</v>
      </c>
      <c r="BG149" s="317">
        <v>4</v>
      </c>
      <c r="BH149" s="317" t="s">
        <v>3</v>
      </c>
      <c r="BI149" s="317">
        <v>3</v>
      </c>
      <c r="BJ149" s="317">
        <v>1</v>
      </c>
      <c r="BL149" s="316">
        <v>40046</v>
      </c>
      <c r="BM149" s="317">
        <v>3</v>
      </c>
      <c r="BN149" s="317">
        <v>0</v>
      </c>
      <c r="BO149" s="317" t="s">
        <v>3</v>
      </c>
      <c r="BP149" s="317">
        <v>0</v>
      </c>
      <c r="BQ149" s="317">
        <v>0</v>
      </c>
      <c r="BR149" s="98"/>
      <c r="BS149" s="316">
        <v>40410</v>
      </c>
      <c r="BT149" s="317">
        <v>3</v>
      </c>
      <c r="BU149" s="317">
        <v>2</v>
      </c>
      <c r="BV149" s="317">
        <v>1</v>
      </c>
      <c r="BW149" s="317">
        <v>1</v>
      </c>
      <c r="BX149" s="317">
        <v>0</v>
      </c>
      <c r="BZ149" s="316">
        <v>40774</v>
      </c>
      <c r="CA149" s="317">
        <v>3</v>
      </c>
      <c r="CB149" s="317">
        <v>0</v>
      </c>
      <c r="CC149" s="317" t="s">
        <v>3</v>
      </c>
      <c r="CD149" s="317">
        <v>0</v>
      </c>
      <c r="CE149" s="317">
        <v>0</v>
      </c>
      <c r="CG149" s="316">
        <v>41138</v>
      </c>
      <c r="CH149" s="317">
        <v>3</v>
      </c>
      <c r="CI149" s="317">
        <v>0</v>
      </c>
      <c r="CJ149" s="317" t="s">
        <v>3</v>
      </c>
      <c r="CK149" s="317" t="s">
        <v>3</v>
      </c>
      <c r="CL149" s="317">
        <v>0</v>
      </c>
      <c r="CM149" s="317">
        <v>0</v>
      </c>
      <c r="CO149" s="316">
        <v>41503</v>
      </c>
      <c r="CP149" s="317">
        <v>3</v>
      </c>
      <c r="CQ149" s="317">
        <v>6</v>
      </c>
      <c r="CR149" s="317">
        <v>1</v>
      </c>
      <c r="CS149" s="317" t="s">
        <v>3</v>
      </c>
      <c r="CT149" s="317">
        <v>1</v>
      </c>
      <c r="CU149" s="317">
        <v>4</v>
      </c>
      <c r="CW149" s="316">
        <v>41862</v>
      </c>
      <c r="CX149" s="317">
        <v>1</v>
      </c>
      <c r="CY149" s="317">
        <v>15</v>
      </c>
      <c r="CZ149" s="317">
        <v>1</v>
      </c>
      <c r="DA149" s="317">
        <v>4</v>
      </c>
      <c r="DB149" s="317">
        <v>2</v>
      </c>
      <c r="DC149" s="317">
        <v>8</v>
      </c>
      <c r="DE149" s="316">
        <v>42230</v>
      </c>
      <c r="DF149" s="317">
        <v>4</v>
      </c>
      <c r="DG149" s="317">
        <v>1</v>
      </c>
      <c r="DH149" s="317" t="s">
        <v>3</v>
      </c>
      <c r="DI149" s="317">
        <v>1</v>
      </c>
      <c r="DJ149" s="317">
        <v>0</v>
      </c>
      <c r="DK149" s="317">
        <v>0</v>
      </c>
      <c r="DM149" s="316">
        <v>42601</v>
      </c>
      <c r="DN149" s="317">
        <v>3</v>
      </c>
      <c r="DO149" s="317">
        <v>0</v>
      </c>
      <c r="DP149" s="317" t="s">
        <v>3</v>
      </c>
      <c r="DQ149" s="317" t="s">
        <v>3</v>
      </c>
      <c r="DR149" s="317">
        <v>0</v>
      </c>
      <c r="DS149" s="317">
        <v>0</v>
      </c>
      <c r="DU149" s="968">
        <v>42965</v>
      </c>
      <c r="DV149" s="969">
        <v>3</v>
      </c>
      <c r="DW149" s="969">
        <v>2</v>
      </c>
      <c r="DX149" s="969">
        <v>2</v>
      </c>
      <c r="DY149" s="969" t="s">
        <v>3</v>
      </c>
      <c r="DZ149" s="969">
        <v>0</v>
      </c>
      <c r="EA149" s="969">
        <v>0</v>
      </c>
      <c r="EC149" s="1200">
        <v>43331</v>
      </c>
      <c r="ED149" s="1201">
        <v>4</v>
      </c>
      <c r="EE149" s="1201">
        <v>2</v>
      </c>
      <c r="EF149" s="1201">
        <v>2</v>
      </c>
      <c r="EG149" s="1201" t="s">
        <v>3</v>
      </c>
      <c r="EH149" s="1201">
        <v>0</v>
      </c>
      <c r="EI149" s="1201">
        <v>0</v>
      </c>
      <c r="EK149" s="1331">
        <v>43693</v>
      </c>
      <c r="EL149" s="1332">
        <v>3</v>
      </c>
      <c r="EM149" s="1332">
        <v>3</v>
      </c>
      <c r="EN149" s="1332">
        <v>1</v>
      </c>
      <c r="EO149" s="1332">
        <v>1</v>
      </c>
      <c r="EP149" s="1332">
        <v>1</v>
      </c>
      <c r="EQ149" s="1332">
        <v>0</v>
      </c>
      <c r="ES149" s="1825">
        <v>44064</v>
      </c>
      <c r="ET149" s="1826">
        <v>3</v>
      </c>
      <c r="EU149" s="1826">
        <v>1</v>
      </c>
      <c r="EV149" s="1826" t="s">
        <v>3</v>
      </c>
      <c r="EW149" s="1826" t="s">
        <v>3</v>
      </c>
      <c r="EX149" s="1826">
        <v>1</v>
      </c>
      <c r="EY149" s="1826">
        <v>0</v>
      </c>
    </row>
    <row r="150" spans="33:155" x14ac:dyDescent="0.25">
      <c r="AG150" s="158">
        <v>38227</v>
      </c>
      <c r="AH150" s="159">
        <v>3</v>
      </c>
      <c r="AI150" s="159">
        <f t="shared" si="24"/>
        <v>0</v>
      </c>
      <c r="AJ150" s="159">
        <v>0</v>
      </c>
      <c r="AK150" s="159"/>
      <c r="AL150" s="159"/>
      <c r="AM150" s="348">
        <v>38579</v>
      </c>
      <c r="AN150" s="349">
        <v>3</v>
      </c>
      <c r="AO150" s="349">
        <v>7</v>
      </c>
      <c r="AQ150" s="97">
        <v>38948</v>
      </c>
      <c r="AR150" s="98">
        <v>2</v>
      </c>
      <c r="AS150" s="98">
        <v>2</v>
      </c>
      <c r="AT150" s="98" t="s">
        <v>3</v>
      </c>
      <c r="AU150" s="98">
        <v>2</v>
      </c>
      <c r="AV150" s="98">
        <v>0</v>
      </c>
      <c r="AX150" s="316">
        <v>39313</v>
      </c>
      <c r="AY150" s="317">
        <v>2</v>
      </c>
      <c r="AZ150" s="317">
        <v>0</v>
      </c>
      <c r="BA150" s="317" t="s">
        <v>3</v>
      </c>
      <c r="BB150" s="317">
        <v>0</v>
      </c>
      <c r="BC150" s="317">
        <v>0</v>
      </c>
      <c r="BE150" s="316">
        <v>39677</v>
      </c>
      <c r="BF150" s="317">
        <v>4</v>
      </c>
      <c r="BG150" s="317">
        <v>0</v>
      </c>
      <c r="BH150" s="317" t="s">
        <v>3</v>
      </c>
      <c r="BI150" s="317">
        <v>0</v>
      </c>
      <c r="BJ150" s="317">
        <v>0</v>
      </c>
      <c r="BL150" s="316">
        <v>40047</v>
      </c>
      <c r="BM150" s="317">
        <v>2</v>
      </c>
      <c r="BN150" s="317">
        <v>0</v>
      </c>
      <c r="BO150" s="317" t="s">
        <v>3</v>
      </c>
      <c r="BP150" s="317">
        <v>0</v>
      </c>
      <c r="BQ150" s="317">
        <v>0</v>
      </c>
      <c r="BR150" s="98"/>
      <c r="BS150" s="316">
        <v>40411</v>
      </c>
      <c r="BT150" s="317">
        <v>2</v>
      </c>
      <c r="BU150" s="317">
        <v>0</v>
      </c>
      <c r="BV150" s="317" t="s">
        <v>3</v>
      </c>
      <c r="BW150" s="317">
        <v>0</v>
      </c>
      <c r="BX150" s="317">
        <v>0</v>
      </c>
      <c r="BZ150" s="316">
        <v>40775</v>
      </c>
      <c r="CA150" s="317">
        <v>2</v>
      </c>
      <c r="CB150" s="317">
        <v>2</v>
      </c>
      <c r="CC150" s="317" t="s">
        <v>3</v>
      </c>
      <c r="CD150" s="317">
        <v>1</v>
      </c>
      <c r="CE150" s="317">
        <v>1</v>
      </c>
      <c r="CG150" s="316">
        <v>41139</v>
      </c>
      <c r="CH150" s="317">
        <v>2</v>
      </c>
      <c r="CI150" s="317">
        <v>3</v>
      </c>
      <c r="CJ150" s="317" t="s">
        <v>3</v>
      </c>
      <c r="CK150" s="317" t="s">
        <v>3</v>
      </c>
      <c r="CL150" s="317">
        <v>2</v>
      </c>
      <c r="CM150" s="317">
        <v>1</v>
      </c>
      <c r="CO150" s="316">
        <v>41504</v>
      </c>
      <c r="CP150" s="317">
        <v>2</v>
      </c>
      <c r="CQ150" s="317">
        <v>7</v>
      </c>
      <c r="CR150" s="317">
        <v>1</v>
      </c>
      <c r="CS150" s="317" t="s">
        <v>3</v>
      </c>
      <c r="CT150" s="317">
        <v>4</v>
      </c>
      <c r="CU150" s="317">
        <v>2</v>
      </c>
      <c r="CW150" s="316">
        <v>41863</v>
      </c>
      <c r="CX150" s="317">
        <v>4</v>
      </c>
      <c r="CY150" s="317">
        <v>0</v>
      </c>
      <c r="CZ150" s="317" t="s">
        <v>3</v>
      </c>
      <c r="DA150" s="317" t="s">
        <v>3</v>
      </c>
      <c r="DB150" s="317">
        <v>0</v>
      </c>
      <c r="DC150" s="317">
        <v>0</v>
      </c>
      <c r="DE150" s="316">
        <v>42231</v>
      </c>
      <c r="DF150" s="317">
        <v>3</v>
      </c>
      <c r="DG150" s="317">
        <v>0</v>
      </c>
      <c r="DH150" s="317" t="s">
        <v>3</v>
      </c>
      <c r="DI150" s="317" t="s">
        <v>3</v>
      </c>
      <c r="DJ150" s="317">
        <v>0</v>
      </c>
      <c r="DK150" s="317">
        <v>0</v>
      </c>
      <c r="DM150" s="316">
        <v>42602</v>
      </c>
      <c r="DN150" s="317">
        <v>2</v>
      </c>
      <c r="DO150" s="317">
        <v>3</v>
      </c>
      <c r="DP150" s="317" t="s">
        <v>3</v>
      </c>
      <c r="DQ150" s="317">
        <v>2</v>
      </c>
      <c r="DR150" s="317">
        <v>1</v>
      </c>
      <c r="DS150" s="317">
        <v>0</v>
      </c>
      <c r="DU150" s="968">
        <v>42966</v>
      </c>
      <c r="DV150" s="969">
        <v>2</v>
      </c>
      <c r="DW150" s="969">
        <v>2</v>
      </c>
      <c r="DX150" s="969">
        <v>2</v>
      </c>
      <c r="DY150" s="969" t="s">
        <v>3</v>
      </c>
      <c r="DZ150" s="969">
        <v>0</v>
      </c>
      <c r="EA150" s="969">
        <v>0</v>
      </c>
      <c r="EC150" s="1200">
        <v>43332</v>
      </c>
      <c r="ED150" s="1201">
        <v>3</v>
      </c>
      <c r="EE150" s="1201">
        <v>6</v>
      </c>
      <c r="EF150" s="1201">
        <v>5</v>
      </c>
      <c r="EG150" s="1201" t="s">
        <v>3</v>
      </c>
      <c r="EH150" s="1201">
        <v>1</v>
      </c>
      <c r="EI150" s="1201">
        <v>0</v>
      </c>
      <c r="EK150" s="1331">
        <v>43694</v>
      </c>
      <c r="EL150" s="1332">
        <v>2</v>
      </c>
      <c r="EM150" s="1332">
        <v>3</v>
      </c>
      <c r="EN150" s="1332" t="s">
        <v>3</v>
      </c>
      <c r="EO150" s="1332" t="s">
        <v>3</v>
      </c>
      <c r="EP150" s="1332">
        <v>2</v>
      </c>
      <c r="EQ150" s="1332">
        <v>1</v>
      </c>
      <c r="ES150" s="1825">
        <v>44065</v>
      </c>
      <c r="ET150" s="1826">
        <v>2</v>
      </c>
      <c r="EU150" s="1826">
        <v>11</v>
      </c>
      <c r="EV150" s="1826" t="s">
        <v>3</v>
      </c>
      <c r="EW150" s="1826">
        <v>5</v>
      </c>
      <c r="EX150" s="1826">
        <v>2</v>
      </c>
      <c r="EY150" s="1826">
        <v>4</v>
      </c>
    </row>
    <row r="151" spans="33:155" x14ac:dyDescent="0.25">
      <c r="AG151" s="158">
        <v>38228</v>
      </c>
      <c r="AH151" s="159">
        <v>1</v>
      </c>
      <c r="AI151" s="159">
        <f t="shared" si="24"/>
        <v>2</v>
      </c>
      <c r="AJ151" s="159">
        <v>2</v>
      </c>
      <c r="AK151" s="159"/>
      <c r="AL151" s="159"/>
      <c r="AM151" s="348">
        <v>38580</v>
      </c>
      <c r="AN151" s="349">
        <v>2</v>
      </c>
      <c r="AO151" s="349">
        <v>20</v>
      </c>
      <c r="AQ151" s="97">
        <v>38948</v>
      </c>
      <c r="AR151" s="98">
        <v>1</v>
      </c>
      <c r="AS151" s="98">
        <v>5</v>
      </c>
      <c r="AT151" s="98" t="s">
        <v>3</v>
      </c>
      <c r="AU151" s="98">
        <v>3</v>
      </c>
      <c r="AV151" s="98">
        <v>2</v>
      </c>
      <c r="AX151" s="316">
        <v>39313</v>
      </c>
      <c r="AY151" s="317">
        <v>1</v>
      </c>
      <c r="AZ151" s="317">
        <v>1</v>
      </c>
      <c r="BA151" s="317" t="s">
        <v>3</v>
      </c>
      <c r="BB151" s="317">
        <v>1</v>
      </c>
      <c r="BC151" s="317">
        <v>0</v>
      </c>
      <c r="BE151" s="316">
        <v>39678</v>
      </c>
      <c r="BF151" s="317">
        <v>3</v>
      </c>
      <c r="BG151" s="317">
        <v>0</v>
      </c>
      <c r="BH151" s="317" t="s">
        <v>3</v>
      </c>
      <c r="BI151" s="317">
        <v>0</v>
      </c>
      <c r="BJ151" s="317">
        <v>0</v>
      </c>
      <c r="BL151" s="316">
        <v>40047</v>
      </c>
      <c r="BM151" s="317">
        <v>1</v>
      </c>
      <c r="BN151" s="317">
        <v>0</v>
      </c>
      <c r="BO151" s="317" t="s">
        <v>3</v>
      </c>
      <c r="BP151" s="317">
        <v>0</v>
      </c>
      <c r="BQ151" s="317">
        <v>0</v>
      </c>
      <c r="BR151" s="98"/>
      <c r="BS151" s="316">
        <v>40411</v>
      </c>
      <c r="BT151" s="317">
        <v>1</v>
      </c>
      <c r="BU151" s="317">
        <v>2</v>
      </c>
      <c r="BV151" s="317" t="s">
        <v>3</v>
      </c>
      <c r="BW151" s="317">
        <v>0</v>
      </c>
      <c r="BX151" s="317">
        <v>2</v>
      </c>
      <c r="BZ151" s="316">
        <v>40775</v>
      </c>
      <c r="CA151" s="317">
        <v>1</v>
      </c>
      <c r="CB151" s="317">
        <v>2</v>
      </c>
      <c r="CC151" s="317" t="s">
        <v>3</v>
      </c>
      <c r="CD151" s="317">
        <v>2</v>
      </c>
      <c r="CE151" s="317">
        <v>0</v>
      </c>
      <c r="CG151" s="316">
        <v>41139</v>
      </c>
      <c r="CH151" s="317">
        <v>1</v>
      </c>
      <c r="CI151" s="317">
        <v>13</v>
      </c>
      <c r="CJ151" s="317">
        <v>1</v>
      </c>
      <c r="CK151" s="317">
        <v>1</v>
      </c>
      <c r="CL151" s="317">
        <v>5</v>
      </c>
      <c r="CM151" s="317">
        <v>6</v>
      </c>
      <c r="CO151" s="316">
        <v>41504</v>
      </c>
      <c r="CP151" s="317">
        <v>1</v>
      </c>
      <c r="CQ151" s="317">
        <v>35</v>
      </c>
      <c r="CR151" s="317">
        <v>4</v>
      </c>
      <c r="CS151" s="317">
        <v>6</v>
      </c>
      <c r="CT151" s="317">
        <v>8</v>
      </c>
      <c r="CU151" s="317">
        <v>17</v>
      </c>
      <c r="CW151" s="316">
        <v>41864</v>
      </c>
      <c r="CX151" s="317">
        <v>3</v>
      </c>
      <c r="CY151" s="317">
        <v>0</v>
      </c>
      <c r="CZ151" s="317" t="s">
        <v>3</v>
      </c>
      <c r="DA151" s="317" t="s">
        <v>3</v>
      </c>
      <c r="DB151" s="317">
        <v>0</v>
      </c>
      <c r="DC151" s="317">
        <v>0</v>
      </c>
      <c r="DE151" s="316">
        <v>42232</v>
      </c>
      <c r="DF151" s="317">
        <v>2</v>
      </c>
      <c r="DG151" s="317">
        <v>4</v>
      </c>
      <c r="DH151" s="317" t="s">
        <v>3</v>
      </c>
      <c r="DI151" s="317">
        <v>1</v>
      </c>
      <c r="DJ151" s="317">
        <v>1</v>
      </c>
      <c r="DK151" s="317">
        <v>2</v>
      </c>
      <c r="DM151" s="316">
        <v>42602</v>
      </c>
      <c r="DN151" s="317">
        <v>1</v>
      </c>
      <c r="DO151" s="317">
        <v>1</v>
      </c>
      <c r="DP151" s="317">
        <v>1</v>
      </c>
      <c r="DQ151" s="317" t="s">
        <v>3</v>
      </c>
      <c r="DR151" s="317">
        <v>0</v>
      </c>
      <c r="DS151" s="317">
        <v>0</v>
      </c>
      <c r="DU151" s="968">
        <v>42966</v>
      </c>
      <c r="DV151" s="969">
        <v>1</v>
      </c>
      <c r="DW151" s="969">
        <v>2</v>
      </c>
      <c r="DX151" s="969">
        <v>2</v>
      </c>
      <c r="DY151" s="969" t="s">
        <v>3</v>
      </c>
      <c r="DZ151" s="969">
        <v>0</v>
      </c>
      <c r="EA151" s="969">
        <v>0</v>
      </c>
      <c r="EC151" s="1200">
        <v>43333</v>
      </c>
      <c r="ED151" s="1201">
        <v>2</v>
      </c>
      <c r="EE151" s="1201">
        <v>8</v>
      </c>
      <c r="EF151" s="1201">
        <v>6</v>
      </c>
      <c r="EG151" s="1201">
        <v>1</v>
      </c>
      <c r="EH151" s="1201">
        <v>1</v>
      </c>
      <c r="EI151" s="1201">
        <v>0</v>
      </c>
      <c r="EK151" s="1331">
        <v>43694</v>
      </c>
      <c r="EL151" s="1332">
        <v>1</v>
      </c>
      <c r="EM151" s="1332">
        <v>8</v>
      </c>
      <c r="EN151" s="1332" t="s">
        <v>3</v>
      </c>
      <c r="EO151" s="1332">
        <v>6</v>
      </c>
      <c r="EP151" s="1332">
        <v>1</v>
      </c>
      <c r="EQ151" s="1332">
        <v>1</v>
      </c>
      <c r="ES151" s="1825">
        <v>44065</v>
      </c>
      <c r="ET151" s="1826">
        <v>1</v>
      </c>
      <c r="EU151" s="1826">
        <v>13</v>
      </c>
      <c r="EV151" s="1826">
        <v>1</v>
      </c>
      <c r="EW151" s="1826" t="s">
        <v>3</v>
      </c>
      <c r="EX151" s="1826">
        <v>10</v>
      </c>
      <c r="EY151" s="1826">
        <v>2</v>
      </c>
    </row>
    <row r="152" spans="33:155" x14ac:dyDescent="0.25">
      <c r="AG152" s="158">
        <v>38228</v>
      </c>
      <c r="AH152" s="159">
        <v>2</v>
      </c>
      <c r="AI152" s="159">
        <f t="shared" si="24"/>
        <v>1</v>
      </c>
      <c r="AJ152" s="159">
        <v>1</v>
      </c>
      <c r="AK152" s="159"/>
      <c r="AL152" s="159"/>
      <c r="AM152" s="348">
        <v>38580</v>
      </c>
      <c r="AN152" s="349">
        <v>1</v>
      </c>
      <c r="AO152" s="349">
        <v>38</v>
      </c>
      <c r="AQ152" s="97">
        <v>38949</v>
      </c>
      <c r="AR152" s="98">
        <v>4</v>
      </c>
      <c r="AS152" s="98">
        <v>0</v>
      </c>
      <c r="AT152" s="98" t="s">
        <v>3</v>
      </c>
      <c r="AU152" s="98">
        <v>0</v>
      </c>
      <c r="AV152" s="98">
        <v>0</v>
      </c>
      <c r="AX152" s="316">
        <v>39314</v>
      </c>
      <c r="AY152" s="317">
        <v>4</v>
      </c>
      <c r="AZ152" s="317">
        <v>0</v>
      </c>
      <c r="BA152" s="317" t="s">
        <v>3</v>
      </c>
      <c r="BB152" s="317">
        <v>0</v>
      </c>
      <c r="BC152" s="317">
        <v>0</v>
      </c>
      <c r="BE152" s="316">
        <v>39679</v>
      </c>
      <c r="BF152" s="317">
        <v>2</v>
      </c>
      <c r="BG152" s="317">
        <v>0</v>
      </c>
      <c r="BH152" s="317" t="s">
        <v>3</v>
      </c>
      <c r="BI152" s="317">
        <v>0</v>
      </c>
      <c r="BJ152" s="317">
        <v>0</v>
      </c>
      <c r="BL152" s="316">
        <v>40048</v>
      </c>
      <c r="BM152" s="317">
        <v>4</v>
      </c>
      <c r="BN152" s="317">
        <v>0</v>
      </c>
      <c r="BO152" s="317" t="s">
        <v>3</v>
      </c>
      <c r="BP152" s="317">
        <v>0</v>
      </c>
      <c r="BQ152" s="317">
        <v>0</v>
      </c>
      <c r="BR152" s="98"/>
      <c r="BS152" s="316">
        <v>40412</v>
      </c>
      <c r="BT152" s="317">
        <v>4</v>
      </c>
      <c r="BU152" s="317">
        <v>0</v>
      </c>
      <c r="BV152" s="317" t="s">
        <v>3</v>
      </c>
      <c r="BW152" s="317">
        <v>0</v>
      </c>
      <c r="BX152" s="317">
        <v>0</v>
      </c>
      <c r="BZ152" s="316">
        <v>40776</v>
      </c>
      <c r="CA152" s="317">
        <v>4</v>
      </c>
      <c r="CB152" s="317">
        <v>0</v>
      </c>
      <c r="CC152" s="317" t="s">
        <v>3</v>
      </c>
      <c r="CD152" s="317">
        <v>0</v>
      </c>
      <c r="CE152" s="317">
        <v>0</v>
      </c>
      <c r="CG152" s="316">
        <v>41140</v>
      </c>
      <c r="CH152" s="317">
        <v>4</v>
      </c>
      <c r="CI152" s="317">
        <v>0</v>
      </c>
      <c r="CJ152" s="317" t="s">
        <v>3</v>
      </c>
      <c r="CK152" s="317" t="s">
        <v>3</v>
      </c>
      <c r="CL152" s="317">
        <v>0</v>
      </c>
      <c r="CM152" s="317">
        <v>0</v>
      </c>
      <c r="CO152" s="316">
        <v>41505</v>
      </c>
      <c r="CP152" s="317">
        <v>4</v>
      </c>
      <c r="CQ152" s="317">
        <v>0</v>
      </c>
      <c r="CR152" s="317" t="s">
        <v>3</v>
      </c>
      <c r="CS152" s="317" t="s">
        <v>3</v>
      </c>
      <c r="CT152" s="317">
        <v>0</v>
      </c>
      <c r="CU152" s="317">
        <v>0</v>
      </c>
      <c r="CW152" s="316">
        <v>41865</v>
      </c>
      <c r="CX152" s="317">
        <v>2</v>
      </c>
      <c r="CY152" s="317">
        <v>2</v>
      </c>
      <c r="CZ152" s="317" t="s">
        <v>3</v>
      </c>
      <c r="DA152" s="317">
        <v>2</v>
      </c>
      <c r="DB152" s="317">
        <v>0</v>
      </c>
      <c r="DC152" s="317">
        <v>0</v>
      </c>
      <c r="DE152" s="316">
        <v>42232</v>
      </c>
      <c r="DF152" s="317">
        <v>1</v>
      </c>
      <c r="DG152" s="317">
        <v>10</v>
      </c>
      <c r="DH152" s="317">
        <v>2</v>
      </c>
      <c r="DI152" s="317" t="s">
        <v>3</v>
      </c>
      <c r="DJ152" s="317">
        <v>7</v>
      </c>
      <c r="DK152" s="317">
        <v>1</v>
      </c>
      <c r="DM152" s="316">
        <v>42603</v>
      </c>
      <c r="DN152" s="317">
        <v>4</v>
      </c>
      <c r="DO152" s="317">
        <v>0</v>
      </c>
      <c r="DP152" s="317" t="s">
        <v>3</v>
      </c>
      <c r="DQ152" s="317" t="s">
        <v>3</v>
      </c>
      <c r="DR152" s="317">
        <v>0</v>
      </c>
      <c r="DS152" s="317">
        <v>0</v>
      </c>
      <c r="DU152" s="968">
        <v>42967</v>
      </c>
      <c r="DV152" s="969">
        <v>4</v>
      </c>
      <c r="DW152" s="969">
        <v>0</v>
      </c>
      <c r="DX152" s="969" t="s">
        <v>3</v>
      </c>
      <c r="DY152" s="969" t="s">
        <v>3</v>
      </c>
      <c r="DZ152" s="969">
        <v>0</v>
      </c>
      <c r="EA152" s="969">
        <v>0</v>
      </c>
      <c r="EC152" s="1200">
        <v>43333</v>
      </c>
      <c r="ED152" s="1201">
        <v>1</v>
      </c>
      <c r="EE152" s="1201">
        <v>7</v>
      </c>
      <c r="EF152" s="1201">
        <v>5</v>
      </c>
      <c r="EG152" s="1201">
        <v>1</v>
      </c>
      <c r="EH152" s="1201">
        <v>1</v>
      </c>
      <c r="EI152" s="1201">
        <v>0</v>
      </c>
      <c r="EK152" s="1331">
        <v>43695</v>
      </c>
      <c r="EL152" s="1332">
        <v>4</v>
      </c>
      <c r="EM152" s="1332">
        <v>0</v>
      </c>
      <c r="EN152" s="1332" t="s">
        <v>3</v>
      </c>
      <c r="EO152" s="1332" t="s">
        <v>3</v>
      </c>
      <c r="EP152" s="1332">
        <v>0</v>
      </c>
      <c r="EQ152" s="1332">
        <v>0</v>
      </c>
      <c r="ES152" s="1825">
        <v>44066</v>
      </c>
      <c r="ET152" s="1826">
        <v>4</v>
      </c>
      <c r="EU152" s="1826">
        <v>1</v>
      </c>
      <c r="EV152" s="1826">
        <v>1</v>
      </c>
      <c r="EW152" s="1826" t="s">
        <v>3</v>
      </c>
      <c r="EX152" s="1826">
        <v>0</v>
      </c>
      <c r="EY152" s="1826">
        <v>0</v>
      </c>
    </row>
    <row r="153" spans="33:155" x14ac:dyDescent="0.25">
      <c r="AG153" s="158">
        <v>38229</v>
      </c>
      <c r="AH153" s="159">
        <v>4</v>
      </c>
      <c r="AI153" s="159">
        <f t="shared" si="24"/>
        <v>0</v>
      </c>
      <c r="AJ153" s="159">
        <v>0</v>
      </c>
      <c r="AK153" s="159"/>
      <c r="AL153" s="159"/>
      <c r="AM153" s="348">
        <v>38581</v>
      </c>
      <c r="AN153" s="349">
        <v>4</v>
      </c>
      <c r="AO153" s="349">
        <v>1</v>
      </c>
      <c r="AQ153" s="97">
        <v>38950</v>
      </c>
      <c r="AR153" s="98">
        <v>3</v>
      </c>
      <c r="AS153" s="98">
        <v>2</v>
      </c>
      <c r="AT153" s="98" t="s">
        <v>3</v>
      </c>
      <c r="AU153" s="98">
        <v>2</v>
      </c>
      <c r="AV153" s="98">
        <v>0</v>
      </c>
      <c r="AX153" s="316">
        <v>39315</v>
      </c>
      <c r="AY153" s="317">
        <v>3</v>
      </c>
      <c r="AZ153" s="317">
        <v>1</v>
      </c>
      <c r="BA153" s="317" t="s">
        <v>3</v>
      </c>
      <c r="BB153" s="317">
        <v>0</v>
      </c>
      <c r="BC153" s="317">
        <v>1</v>
      </c>
      <c r="BE153" s="316">
        <v>39679</v>
      </c>
      <c r="BF153" s="317">
        <v>1</v>
      </c>
      <c r="BG153" s="317">
        <v>1</v>
      </c>
      <c r="BH153" s="317" t="s">
        <v>3</v>
      </c>
      <c r="BI153" s="317">
        <v>0</v>
      </c>
      <c r="BJ153" s="317">
        <v>1</v>
      </c>
      <c r="BL153" s="316">
        <v>40049</v>
      </c>
      <c r="BM153" s="317">
        <v>3</v>
      </c>
      <c r="BN153" s="317">
        <v>0</v>
      </c>
      <c r="BO153" s="317" t="s">
        <v>3</v>
      </c>
      <c r="BP153" s="317">
        <v>0</v>
      </c>
      <c r="BQ153" s="317">
        <v>0</v>
      </c>
      <c r="BR153" s="98"/>
      <c r="BS153" s="316">
        <v>40413</v>
      </c>
      <c r="BT153" s="317">
        <v>3</v>
      </c>
      <c r="BU153" s="317">
        <v>0</v>
      </c>
      <c r="BV153" s="317" t="s">
        <v>3</v>
      </c>
      <c r="BW153" s="317">
        <v>0</v>
      </c>
      <c r="BX153" s="317">
        <v>0</v>
      </c>
      <c r="BZ153" s="316">
        <v>40777</v>
      </c>
      <c r="CA153" s="317">
        <v>3</v>
      </c>
      <c r="CB153" s="317">
        <v>1</v>
      </c>
      <c r="CC153" s="317" t="s">
        <v>3</v>
      </c>
      <c r="CD153" s="317">
        <v>0</v>
      </c>
      <c r="CE153" s="317">
        <v>1</v>
      </c>
      <c r="CG153" s="316">
        <v>41141</v>
      </c>
      <c r="CH153" s="317">
        <v>3</v>
      </c>
      <c r="CI153" s="317">
        <v>1</v>
      </c>
      <c r="CJ153" s="317" t="s">
        <v>3</v>
      </c>
      <c r="CK153" s="317" t="s">
        <v>3</v>
      </c>
      <c r="CL153" s="317">
        <v>1</v>
      </c>
      <c r="CM153" s="317">
        <v>0</v>
      </c>
      <c r="CO153" s="316">
        <v>41506</v>
      </c>
      <c r="CP153" s="317">
        <v>3</v>
      </c>
      <c r="CQ153" s="317">
        <v>1</v>
      </c>
      <c r="CR153" s="317" t="s">
        <v>3</v>
      </c>
      <c r="CS153" s="317" t="s">
        <v>3</v>
      </c>
      <c r="CT153" s="317">
        <v>0</v>
      </c>
      <c r="CU153" s="317">
        <v>1</v>
      </c>
      <c r="CW153" s="316">
        <v>41865</v>
      </c>
      <c r="CX153" s="317">
        <v>1</v>
      </c>
      <c r="CY153" s="317">
        <v>7</v>
      </c>
      <c r="CZ153" s="317">
        <v>1</v>
      </c>
      <c r="DA153" s="317" t="s">
        <v>3</v>
      </c>
      <c r="DB153" s="317">
        <v>1</v>
      </c>
      <c r="DC153" s="317">
        <v>5</v>
      </c>
      <c r="DE153" s="316">
        <v>42233</v>
      </c>
      <c r="DF153" s="317">
        <v>4</v>
      </c>
      <c r="DG153" s="317">
        <v>0</v>
      </c>
      <c r="DH153" s="317" t="s">
        <v>3</v>
      </c>
      <c r="DI153" s="317" t="s">
        <v>3</v>
      </c>
      <c r="DJ153" s="317">
        <v>0</v>
      </c>
      <c r="DK153" s="317">
        <v>0</v>
      </c>
      <c r="DM153" s="316">
        <v>42604</v>
      </c>
      <c r="DN153" s="317">
        <v>3</v>
      </c>
      <c r="DO153" s="317">
        <v>0</v>
      </c>
      <c r="DP153" s="317" t="s">
        <v>3</v>
      </c>
      <c r="DQ153" s="317" t="s">
        <v>3</v>
      </c>
      <c r="DR153" s="317">
        <v>0</v>
      </c>
      <c r="DS153" s="317">
        <v>0</v>
      </c>
      <c r="DU153" s="968">
        <v>42968</v>
      </c>
      <c r="DV153" s="969">
        <v>3</v>
      </c>
      <c r="DW153" s="969">
        <v>0</v>
      </c>
      <c r="DX153" s="969" t="s">
        <v>3</v>
      </c>
      <c r="DY153" s="969" t="s">
        <v>3</v>
      </c>
      <c r="DZ153" s="969">
        <v>0</v>
      </c>
      <c r="EA153" s="969">
        <v>0</v>
      </c>
      <c r="EC153" s="1200">
        <v>43334</v>
      </c>
      <c r="ED153" s="1201">
        <v>4</v>
      </c>
      <c r="EE153" s="1201">
        <v>0</v>
      </c>
      <c r="EF153" s="1201" t="s">
        <v>3</v>
      </c>
      <c r="EG153" s="1201" t="s">
        <v>3</v>
      </c>
      <c r="EH153" s="1201">
        <v>0</v>
      </c>
      <c r="EI153" s="1201">
        <v>0</v>
      </c>
      <c r="EK153" s="1331">
        <v>43696</v>
      </c>
      <c r="EL153" s="1332">
        <v>3</v>
      </c>
      <c r="EM153" s="1332">
        <v>2</v>
      </c>
      <c r="EN153" s="1332">
        <v>1</v>
      </c>
      <c r="EO153" s="1332">
        <v>1</v>
      </c>
      <c r="EP153" s="1332">
        <v>0</v>
      </c>
      <c r="EQ153" s="1332">
        <v>0</v>
      </c>
      <c r="ES153" s="1825">
        <v>44067</v>
      </c>
      <c r="ET153" s="1826">
        <v>3</v>
      </c>
      <c r="EU153" s="1826">
        <v>2</v>
      </c>
      <c r="EV153" s="1826" t="s">
        <v>3</v>
      </c>
      <c r="EW153" s="1826" t="s">
        <v>3</v>
      </c>
      <c r="EX153" s="1826">
        <v>2</v>
      </c>
      <c r="EY153" s="1826">
        <v>0</v>
      </c>
    </row>
    <row r="154" spans="33:155" x14ac:dyDescent="0.25">
      <c r="AG154" s="158">
        <v>38230</v>
      </c>
      <c r="AH154" s="159">
        <v>1</v>
      </c>
      <c r="AI154" s="159">
        <f t="shared" si="24"/>
        <v>0</v>
      </c>
      <c r="AJ154" s="159">
        <v>0</v>
      </c>
      <c r="AK154" s="159"/>
      <c r="AL154" s="159"/>
      <c r="AM154" s="348">
        <v>38582</v>
      </c>
      <c r="AN154" s="349">
        <v>3</v>
      </c>
      <c r="AO154" s="349">
        <v>7</v>
      </c>
      <c r="AQ154" s="97">
        <v>38951</v>
      </c>
      <c r="AR154" s="98">
        <v>2</v>
      </c>
      <c r="AS154" s="98">
        <v>5</v>
      </c>
      <c r="AT154" s="98" t="s">
        <v>3</v>
      </c>
      <c r="AU154" s="98">
        <v>5</v>
      </c>
      <c r="AV154" s="98">
        <v>0</v>
      </c>
      <c r="AX154" s="316">
        <v>39316</v>
      </c>
      <c r="AY154" s="317">
        <v>2</v>
      </c>
      <c r="AZ154" s="317">
        <v>1</v>
      </c>
      <c r="BA154" s="317" t="s">
        <v>3</v>
      </c>
      <c r="BB154" s="317">
        <v>0</v>
      </c>
      <c r="BC154" s="317">
        <v>1</v>
      </c>
      <c r="BE154" s="316">
        <v>39680</v>
      </c>
      <c r="BF154" s="317">
        <v>4</v>
      </c>
      <c r="BG154" s="317">
        <v>0</v>
      </c>
      <c r="BH154" s="317" t="s">
        <v>3</v>
      </c>
      <c r="BI154" s="317">
        <v>0</v>
      </c>
      <c r="BJ154" s="317">
        <v>0</v>
      </c>
      <c r="BL154" s="316">
        <v>40050</v>
      </c>
      <c r="BM154" s="317">
        <v>2</v>
      </c>
      <c r="BN154" s="317">
        <v>0</v>
      </c>
      <c r="BO154" s="317" t="s">
        <v>3</v>
      </c>
      <c r="BP154" s="317">
        <v>0</v>
      </c>
      <c r="BQ154" s="317">
        <v>0</v>
      </c>
      <c r="BR154" s="98"/>
      <c r="BS154" s="316">
        <v>40414</v>
      </c>
      <c r="BT154" s="317">
        <v>2</v>
      </c>
      <c r="BU154" s="317">
        <v>0</v>
      </c>
      <c r="BV154" s="317" t="s">
        <v>3</v>
      </c>
      <c r="BW154" s="317">
        <v>0</v>
      </c>
      <c r="BX154" s="317">
        <v>0</v>
      </c>
      <c r="BZ154" s="316">
        <v>40778</v>
      </c>
      <c r="CA154" s="317">
        <v>2</v>
      </c>
      <c r="CB154" s="317">
        <v>1</v>
      </c>
      <c r="CC154" s="317" t="s">
        <v>3</v>
      </c>
      <c r="CD154" s="317">
        <v>0</v>
      </c>
      <c r="CE154" s="317">
        <v>1</v>
      </c>
      <c r="CG154" s="316">
        <v>41142</v>
      </c>
      <c r="CH154" s="317">
        <v>2</v>
      </c>
      <c r="CI154" s="317">
        <v>1</v>
      </c>
      <c r="CJ154" s="317" t="s">
        <v>3</v>
      </c>
      <c r="CK154" s="317" t="s">
        <v>3</v>
      </c>
      <c r="CL154" s="317">
        <v>0</v>
      </c>
      <c r="CM154" s="317">
        <v>1</v>
      </c>
      <c r="CO154" s="316">
        <v>41507</v>
      </c>
      <c r="CP154" s="317">
        <v>2</v>
      </c>
      <c r="CQ154" s="317">
        <v>8</v>
      </c>
      <c r="CR154" s="317" t="s">
        <v>3</v>
      </c>
      <c r="CS154" s="317">
        <v>2</v>
      </c>
      <c r="CT154" s="317">
        <v>5</v>
      </c>
      <c r="CU154" s="317">
        <v>1</v>
      </c>
      <c r="CW154" s="316">
        <v>41866</v>
      </c>
      <c r="CX154" s="317">
        <v>4</v>
      </c>
      <c r="CY154" s="317">
        <v>0</v>
      </c>
      <c r="CZ154" s="317" t="s">
        <v>3</v>
      </c>
      <c r="DA154" s="317" t="s">
        <v>3</v>
      </c>
      <c r="DB154" s="317">
        <v>0</v>
      </c>
      <c r="DC154" s="317">
        <v>0</v>
      </c>
      <c r="DE154" s="316">
        <v>42234</v>
      </c>
      <c r="DF154" s="317">
        <v>3</v>
      </c>
      <c r="DG154" s="317">
        <v>2</v>
      </c>
      <c r="DH154" s="317" t="s">
        <v>3</v>
      </c>
      <c r="DI154" s="317" t="s">
        <v>3</v>
      </c>
      <c r="DJ154" s="317">
        <v>1</v>
      </c>
      <c r="DK154" s="317">
        <v>1</v>
      </c>
      <c r="DM154" s="316">
        <v>42605</v>
      </c>
      <c r="DN154" s="317">
        <v>2</v>
      </c>
      <c r="DO154" s="317">
        <v>0</v>
      </c>
      <c r="DP154" s="317" t="s">
        <v>3</v>
      </c>
      <c r="DQ154" s="317" t="s">
        <v>3</v>
      </c>
      <c r="DR154" s="317">
        <v>0</v>
      </c>
      <c r="DS154" s="317">
        <v>0</v>
      </c>
      <c r="DU154" s="968">
        <v>42969</v>
      </c>
      <c r="DV154" s="969">
        <v>2</v>
      </c>
      <c r="DW154" s="969">
        <v>0</v>
      </c>
      <c r="DX154" s="969" t="s">
        <v>3</v>
      </c>
      <c r="DY154" s="969" t="s">
        <v>3</v>
      </c>
      <c r="DZ154" s="969">
        <v>0</v>
      </c>
      <c r="EA154" s="969">
        <v>0</v>
      </c>
      <c r="EC154" s="1200">
        <v>43335</v>
      </c>
      <c r="ED154" s="1201">
        <v>3</v>
      </c>
      <c r="EE154" s="1201">
        <v>1</v>
      </c>
      <c r="EF154" s="1201">
        <v>1</v>
      </c>
      <c r="EG154" s="1201" t="s">
        <v>3</v>
      </c>
      <c r="EH154" s="1201">
        <v>0</v>
      </c>
      <c r="EI154" s="1201">
        <v>0</v>
      </c>
      <c r="EK154" s="1331">
        <v>43697</v>
      </c>
      <c r="EL154" s="1332">
        <v>2</v>
      </c>
      <c r="EM154" s="1332">
        <v>3</v>
      </c>
      <c r="EN154" s="1332">
        <v>2</v>
      </c>
      <c r="EO154" s="1332" t="s">
        <v>3</v>
      </c>
      <c r="EP154" s="1332">
        <v>1</v>
      </c>
      <c r="EQ154" s="1332">
        <v>0</v>
      </c>
      <c r="ES154" s="1825">
        <v>44068</v>
      </c>
      <c r="ET154" s="1826">
        <v>2</v>
      </c>
      <c r="EU154" s="1826">
        <v>4</v>
      </c>
      <c r="EV154" s="1826">
        <v>1</v>
      </c>
      <c r="EW154" s="1826" t="s">
        <v>3</v>
      </c>
      <c r="EX154" s="1826">
        <v>1</v>
      </c>
      <c r="EY154" s="1826">
        <v>2</v>
      </c>
    </row>
    <row r="155" spans="33:155" x14ac:dyDescent="0.25">
      <c r="AG155" s="158">
        <v>38230</v>
      </c>
      <c r="AH155" s="159">
        <v>2</v>
      </c>
      <c r="AI155" s="159">
        <f t="shared" si="24"/>
        <v>1</v>
      </c>
      <c r="AJ155" s="159">
        <v>1</v>
      </c>
      <c r="AK155" s="159"/>
      <c r="AL155" s="159"/>
      <c r="AM155" s="348">
        <v>38583</v>
      </c>
      <c r="AN155" s="349">
        <v>2</v>
      </c>
      <c r="AO155" s="349">
        <v>10</v>
      </c>
      <c r="AQ155" s="97">
        <v>38951</v>
      </c>
      <c r="AR155" s="98">
        <v>1</v>
      </c>
      <c r="AS155" s="98">
        <v>6</v>
      </c>
      <c r="AT155" s="98" t="s">
        <v>3</v>
      </c>
      <c r="AU155" s="98">
        <v>1</v>
      </c>
      <c r="AV155" s="98">
        <v>5</v>
      </c>
      <c r="AX155" s="316">
        <v>39316</v>
      </c>
      <c r="AY155" s="317">
        <v>1</v>
      </c>
      <c r="AZ155" s="317">
        <v>0</v>
      </c>
      <c r="BA155" s="317" t="s">
        <v>3</v>
      </c>
      <c r="BB155" s="317">
        <v>0</v>
      </c>
      <c r="BC155" s="317">
        <v>0</v>
      </c>
      <c r="BE155" s="316">
        <v>39681</v>
      </c>
      <c r="BF155" s="317">
        <v>3</v>
      </c>
      <c r="BG155" s="317">
        <v>0</v>
      </c>
      <c r="BH155" s="317" t="s">
        <v>3</v>
      </c>
      <c r="BI155" s="317">
        <v>0</v>
      </c>
      <c r="BJ155" s="317">
        <v>0</v>
      </c>
      <c r="BL155" s="316">
        <v>40050</v>
      </c>
      <c r="BM155" s="317">
        <v>1</v>
      </c>
      <c r="BN155" s="317">
        <v>0</v>
      </c>
      <c r="BO155" s="317" t="s">
        <v>3</v>
      </c>
      <c r="BP155" s="317">
        <v>0</v>
      </c>
      <c r="BQ155" s="317">
        <v>0</v>
      </c>
      <c r="BR155" s="98"/>
      <c r="BS155" s="316">
        <v>40414</v>
      </c>
      <c r="BT155" s="317">
        <v>1</v>
      </c>
      <c r="BU155" s="317">
        <v>2</v>
      </c>
      <c r="BV155" s="317">
        <v>1</v>
      </c>
      <c r="BW155" s="317">
        <v>1</v>
      </c>
      <c r="BX155" s="317">
        <v>0</v>
      </c>
      <c r="BZ155" s="316">
        <v>40778</v>
      </c>
      <c r="CA155" s="317">
        <v>1</v>
      </c>
      <c r="CB155" s="317">
        <v>0</v>
      </c>
      <c r="CC155" s="317" t="s">
        <v>3</v>
      </c>
      <c r="CD155" s="317">
        <v>0</v>
      </c>
      <c r="CE155" s="317">
        <v>0</v>
      </c>
      <c r="CG155" s="316">
        <v>41142</v>
      </c>
      <c r="CH155" s="317">
        <v>1</v>
      </c>
      <c r="CI155" s="317">
        <v>1</v>
      </c>
      <c r="CJ155" s="317" t="s">
        <v>3</v>
      </c>
      <c r="CK155" s="317" t="s">
        <v>3</v>
      </c>
      <c r="CL155" s="317">
        <v>1</v>
      </c>
      <c r="CM155" s="317">
        <v>0</v>
      </c>
      <c r="CO155" s="316">
        <v>41507</v>
      </c>
      <c r="CP155" s="317">
        <v>1</v>
      </c>
      <c r="CQ155" s="317">
        <v>26</v>
      </c>
      <c r="CR155" s="317">
        <v>1</v>
      </c>
      <c r="CS155" s="317">
        <v>1</v>
      </c>
      <c r="CT155" s="317">
        <v>8</v>
      </c>
      <c r="CU155" s="317">
        <v>16</v>
      </c>
      <c r="CW155" s="316">
        <v>41867</v>
      </c>
      <c r="CX155" s="317">
        <v>3</v>
      </c>
      <c r="CY155" s="317">
        <v>1</v>
      </c>
      <c r="CZ155" s="317" t="s">
        <v>3</v>
      </c>
      <c r="DA155" s="317" t="s">
        <v>3</v>
      </c>
      <c r="DB155" s="317">
        <v>1</v>
      </c>
      <c r="DC155" s="317">
        <v>0</v>
      </c>
      <c r="DE155" s="316">
        <v>42235</v>
      </c>
      <c r="DF155" s="317">
        <v>2</v>
      </c>
      <c r="DG155" s="317">
        <v>5</v>
      </c>
      <c r="DH155" s="317" t="s">
        <v>3</v>
      </c>
      <c r="DI155" s="317">
        <v>2</v>
      </c>
      <c r="DJ155" s="317">
        <v>1</v>
      </c>
      <c r="DK155" s="317">
        <v>2</v>
      </c>
      <c r="DM155" s="316">
        <v>42605</v>
      </c>
      <c r="DN155" s="317">
        <v>1</v>
      </c>
      <c r="DO155" s="317">
        <v>0</v>
      </c>
      <c r="DP155" s="317" t="s">
        <v>3</v>
      </c>
      <c r="DQ155" s="317" t="s">
        <v>3</v>
      </c>
      <c r="DR155" s="317">
        <v>0</v>
      </c>
      <c r="DS155" s="317">
        <v>0</v>
      </c>
      <c r="DU155" s="968">
        <v>42969</v>
      </c>
      <c r="DV155" s="969">
        <v>1</v>
      </c>
      <c r="DW155" s="969">
        <v>0</v>
      </c>
      <c r="DX155" s="969" t="s">
        <v>3</v>
      </c>
      <c r="DY155" s="969" t="s">
        <v>3</v>
      </c>
      <c r="DZ155" s="969">
        <v>0</v>
      </c>
      <c r="EA155" s="969">
        <v>0</v>
      </c>
      <c r="EC155" s="1200">
        <v>43336</v>
      </c>
      <c r="ED155" s="1201">
        <v>2</v>
      </c>
      <c r="EE155" s="1201">
        <v>5</v>
      </c>
      <c r="EF155" s="1201">
        <v>4</v>
      </c>
      <c r="EG155" s="1201">
        <v>1</v>
      </c>
      <c r="EH155" s="1201">
        <v>0</v>
      </c>
      <c r="EI155" s="1201">
        <v>0</v>
      </c>
      <c r="EK155" s="1331">
        <v>43697</v>
      </c>
      <c r="EL155" s="1332">
        <v>1</v>
      </c>
      <c r="EM155" s="1332">
        <v>7</v>
      </c>
      <c r="EN155" s="1332">
        <v>2</v>
      </c>
      <c r="EO155" s="1332">
        <v>3</v>
      </c>
      <c r="EP155" s="1332">
        <v>2</v>
      </c>
      <c r="EQ155" s="1332">
        <v>0</v>
      </c>
      <c r="ES155" s="1825">
        <v>44068</v>
      </c>
      <c r="ET155" s="1826">
        <v>1</v>
      </c>
      <c r="EU155" s="1826">
        <v>4</v>
      </c>
      <c r="EV155" s="1826">
        <v>1</v>
      </c>
      <c r="EW155" s="1826" t="s">
        <v>3</v>
      </c>
      <c r="EX155" s="1826">
        <v>1</v>
      </c>
      <c r="EY155" s="1826">
        <v>2</v>
      </c>
    </row>
    <row r="156" spans="33:155" x14ac:dyDescent="0.25">
      <c r="AG156" s="158">
        <v>38230</v>
      </c>
      <c r="AH156" s="159">
        <v>3</v>
      </c>
      <c r="AI156" s="159">
        <f t="shared" si="24"/>
        <v>0</v>
      </c>
      <c r="AJ156" s="159">
        <v>0</v>
      </c>
      <c r="AK156" s="159"/>
      <c r="AL156" s="159"/>
      <c r="AM156" s="348">
        <v>38583</v>
      </c>
      <c r="AN156" s="349">
        <v>1</v>
      </c>
      <c r="AO156" s="349">
        <v>8</v>
      </c>
      <c r="AQ156" s="97">
        <v>38952</v>
      </c>
      <c r="AR156" s="98">
        <v>4</v>
      </c>
      <c r="AS156" s="98">
        <v>0</v>
      </c>
      <c r="AT156" s="98" t="s">
        <v>3</v>
      </c>
      <c r="AU156" s="98">
        <v>0</v>
      </c>
      <c r="AV156" s="98">
        <v>0</v>
      </c>
      <c r="AX156" s="316">
        <v>39317</v>
      </c>
      <c r="AY156" s="317">
        <v>4</v>
      </c>
      <c r="AZ156" s="317">
        <v>0</v>
      </c>
      <c r="BA156" s="317" t="s">
        <v>3</v>
      </c>
      <c r="BB156" s="317">
        <v>0</v>
      </c>
      <c r="BC156" s="317">
        <v>0</v>
      </c>
      <c r="BE156" s="316">
        <v>39682</v>
      </c>
      <c r="BF156" s="317">
        <v>2</v>
      </c>
      <c r="BG156" s="317">
        <v>0</v>
      </c>
      <c r="BH156" s="317" t="s">
        <v>3</v>
      </c>
      <c r="BI156" s="317">
        <v>0</v>
      </c>
      <c r="BJ156" s="317">
        <v>0</v>
      </c>
      <c r="BL156" s="316">
        <v>40051</v>
      </c>
      <c r="BM156" s="317">
        <v>4</v>
      </c>
      <c r="BN156" s="317">
        <v>0</v>
      </c>
      <c r="BO156" s="317" t="s">
        <v>3</v>
      </c>
      <c r="BP156" s="317">
        <v>0</v>
      </c>
      <c r="BQ156" s="317">
        <v>0</v>
      </c>
      <c r="BR156" s="98"/>
      <c r="BS156" s="316">
        <v>40415</v>
      </c>
      <c r="BT156" s="317">
        <v>4</v>
      </c>
      <c r="BU156" s="317">
        <v>0</v>
      </c>
      <c r="BV156" s="317" t="s">
        <v>3</v>
      </c>
      <c r="BW156" s="317">
        <v>0</v>
      </c>
      <c r="BX156" s="317">
        <v>0</v>
      </c>
      <c r="BZ156" s="316">
        <v>40779</v>
      </c>
      <c r="CA156" s="317">
        <v>4</v>
      </c>
      <c r="CB156" s="317">
        <v>0</v>
      </c>
      <c r="CC156" s="317" t="s">
        <v>3</v>
      </c>
      <c r="CD156" s="317">
        <v>0</v>
      </c>
      <c r="CE156" s="317">
        <v>0</v>
      </c>
      <c r="CG156" s="316">
        <v>41143</v>
      </c>
      <c r="CH156" s="317">
        <v>4</v>
      </c>
      <c r="CI156" s="317">
        <v>0</v>
      </c>
      <c r="CJ156" s="317" t="s">
        <v>3</v>
      </c>
      <c r="CK156" s="317" t="s">
        <v>3</v>
      </c>
      <c r="CL156" s="317">
        <v>0</v>
      </c>
      <c r="CM156" s="317">
        <v>0</v>
      </c>
      <c r="CO156" s="316">
        <v>41508</v>
      </c>
      <c r="CP156" s="317">
        <v>4</v>
      </c>
      <c r="CQ156" s="317">
        <v>0</v>
      </c>
      <c r="CR156" s="317" t="s">
        <v>3</v>
      </c>
      <c r="CS156" s="317" t="s">
        <v>3</v>
      </c>
      <c r="CT156" s="317">
        <v>0</v>
      </c>
      <c r="CU156" s="317">
        <v>0</v>
      </c>
      <c r="CW156" s="316">
        <v>41868</v>
      </c>
      <c r="CX156" s="317">
        <v>2</v>
      </c>
      <c r="CY156" s="317">
        <v>1</v>
      </c>
      <c r="CZ156" s="317" t="s">
        <v>3</v>
      </c>
      <c r="DA156" s="317" t="s">
        <v>3</v>
      </c>
      <c r="DB156" s="317">
        <v>1</v>
      </c>
      <c r="DC156" s="317">
        <v>0</v>
      </c>
      <c r="DE156" s="316">
        <v>42235</v>
      </c>
      <c r="DF156" s="317">
        <v>1</v>
      </c>
      <c r="DG156" s="317">
        <v>4</v>
      </c>
      <c r="DH156" s="317">
        <v>1</v>
      </c>
      <c r="DI156" s="317" t="s">
        <v>3</v>
      </c>
      <c r="DJ156" s="317">
        <v>0</v>
      </c>
      <c r="DK156" s="317">
        <v>3</v>
      </c>
      <c r="DM156" s="316">
        <v>42606</v>
      </c>
      <c r="DN156" s="317">
        <v>4</v>
      </c>
      <c r="DO156" s="317">
        <v>0</v>
      </c>
      <c r="DP156" s="317" t="s">
        <v>3</v>
      </c>
      <c r="DQ156" s="317" t="s">
        <v>3</v>
      </c>
      <c r="DR156" s="317">
        <v>0</v>
      </c>
      <c r="DS156" s="317">
        <v>0</v>
      </c>
      <c r="DU156" s="968">
        <v>42970</v>
      </c>
      <c r="DV156" s="969">
        <v>4</v>
      </c>
      <c r="DW156" s="969">
        <v>0</v>
      </c>
      <c r="DX156" s="969" t="s">
        <v>3</v>
      </c>
      <c r="DY156" s="969" t="s">
        <v>3</v>
      </c>
      <c r="DZ156" s="969">
        <v>0</v>
      </c>
      <c r="EA156" s="969">
        <v>0</v>
      </c>
      <c r="EC156" s="1200">
        <v>43336</v>
      </c>
      <c r="ED156" s="1201">
        <v>1</v>
      </c>
      <c r="EE156" s="1201">
        <v>5</v>
      </c>
      <c r="EF156" s="1201">
        <v>3</v>
      </c>
      <c r="EG156" s="1201">
        <v>2</v>
      </c>
      <c r="EH156" s="1201">
        <v>0</v>
      </c>
      <c r="EI156" s="1201">
        <v>0</v>
      </c>
      <c r="EK156" s="1331">
        <v>43698</v>
      </c>
      <c r="EL156" s="1332">
        <v>4</v>
      </c>
      <c r="EM156" s="1332">
        <v>0</v>
      </c>
      <c r="EN156" s="1332" t="s">
        <v>3</v>
      </c>
      <c r="EO156" s="1332" t="s">
        <v>3</v>
      </c>
      <c r="EP156" s="1332">
        <v>0</v>
      </c>
      <c r="EQ156" s="1332">
        <v>0</v>
      </c>
      <c r="ES156" s="1825">
        <v>44069</v>
      </c>
      <c r="ET156" s="1826">
        <v>4</v>
      </c>
      <c r="EU156" s="1826">
        <v>0</v>
      </c>
      <c r="EV156" s="1826" t="s">
        <v>3</v>
      </c>
      <c r="EW156" s="1826" t="s">
        <v>3</v>
      </c>
      <c r="EX156" s="1826">
        <v>0</v>
      </c>
      <c r="EY156" s="1826">
        <v>0</v>
      </c>
    </row>
    <row r="157" spans="33:155" x14ac:dyDescent="0.25">
      <c r="AG157" s="158">
        <v>38232</v>
      </c>
      <c r="AH157" s="159">
        <v>4</v>
      </c>
      <c r="AI157" s="159">
        <f t="shared" si="24"/>
        <v>0</v>
      </c>
      <c r="AJ157" s="159">
        <v>0</v>
      </c>
      <c r="AK157" s="159"/>
      <c r="AL157" s="159"/>
      <c r="AM157" s="348">
        <v>38584</v>
      </c>
      <c r="AN157" s="349">
        <v>4</v>
      </c>
      <c r="AO157" s="349">
        <v>1</v>
      </c>
      <c r="AQ157" s="97">
        <v>38953</v>
      </c>
      <c r="AR157" s="98">
        <v>3</v>
      </c>
      <c r="AS157" s="98">
        <v>0</v>
      </c>
      <c r="AT157" s="98" t="s">
        <v>3</v>
      </c>
      <c r="AU157" s="98">
        <v>0</v>
      </c>
      <c r="AV157" s="98">
        <v>0</v>
      </c>
      <c r="AX157" s="316">
        <v>39317</v>
      </c>
      <c r="AY157" s="317">
        <v>3</v>
      </c>
      <c r="AZ157" s="317">
        <v>0</v>
      </c>
      <c r="BA157" s="317" t="s">
        <v>3</v>
      </c>
      <c r="BB157" s="317">
        <v>0</v>
      </c>
      <c r="BC157" s="317">
        <v>0</v>
      </c>
      <c r="BE157" s="316">
        <v>39682</v>
      </c>
      <c r="BF157" s="317">
        <v>1</v>
      </c>
      <c r="BG157" s="317">
        <v>0</v>
      </c>
      <c r="BH157" s="317" t="s">
        <v>3</v>
      </c>
      <c r="BI157" s="317">
        <v>0</v>
      </c>
      <c r="BJ157" s="317">
        <v>0</v>
      </c>
      <c r="BL157" s="316">
        <v>40052</v>
      </c>
      <c r="BM157" s="317">
        <v>3</v>
      </c>
      <c r="BN157" s="317">
        <v>0</v>
      </c>
      <c r="BO157" s="317" t="s">
        <v>3</v>
      </c>
      <c r="BP157" s="317">
        <v>0</v>
      </c>
      <c r="BQ157" s="317">
        <v>0</v>
      </c>
      <c r="BR157" s="98"/>
      <c r="BS157" s="316">
        <v>40416</v>
      </c>
      <c r="BT157" s="317">
        <v>3</v>
      </c>
      <c r="BU157" s="317">
        <v>0</v>
      </c>
      <c r="BV157" s="317" t="s">
        <v>3</v>
      </c>
      <c r="BW157" s="317">
        <v>0</v>
      </c>
      <c r="BX157" s="317">
        <v>0</v>
      </c>
      <c r="BZ157" s="316">
        <v>40780</v>
      </c>
      <c r="CA157" s="317">
        <v>3</v>
      </c>
      <c r="CB157" s="317">
        <v>0</v>
      </c>
      <c r="CC157" s="317" t="s">
        <v>3</v>
      </c>
      <c r="CD157" s="317">
        <v>0</v>
      </c>
      <c r="CE157" s="317">
        <v>0</v>
      </c>
      <c r="CG157" s="316">
        <v>41144</v>
      </c>
      <c r="CH157" s="317">
        <v>3</v>
      </c>
      <c r="CI157" s="317">
        <v>0</v>
      </c>
      <c r="CJ157" s="317" t="s">
        <v>3</v>
      </c>
      <c r="CK157" s="317" t="s">
        <v>3</v>
      </c>
      <c r="CL157" s="317">
        <v>0</v>
      </c>
      <c r="CM157" s="317">
        <v>0</v>
      </c>
      <c r="CO157" s="316">
        <v>41509</v>
      </c>
      <c r="CP157" s="317">
        <v>3</v>
      </c>
      <c r="CQ157" s="317">
        <v>2</v>
      </c>
      <c r="CR157" s="317" t="s">
        <v>3</v>
      </c>
      <c r="CS157" s="317" t="s">
        <v>3</v>
      </c>
      <c r="CT157" s="317">
        <v>1</v>
      </c>
      <c r="CU157" s="317">
        <v>1</v>
      </c>
      <c r="CW157" s="316">
        <v>41868</v>
      </c>
      <c r="CX157" s="317">
        <v>1</v>
      </c>
      <c r="CY157" s="317">
        <v>10</v>
      </c>
      <c r="CZ157" s="317">
        <v>1</v>
      </c>
      <c r="DA157" s="317">
        <v>1</v>
      </c>
      <c r="DB157" s="317">
        <v>5</v>
      </c>
      <c r="DC157" s="317">
        <v>3</v>
      </c>
      <c r="DE157" s="316">
        <v>42236</v>
      </c>
      <c r="DF157" s="317">
        <v>4</v>
      </c>
      <c r="DG157" s="317">
        <v>0</v>
      </c>
      <c r="DH157" s="317" t="s">
        <v>3</v>
      </c>
      <c r="DI157" s="317" t="s">
        <v>3</v>
      </c>
      <c r="DJ157" s="317">
        <v>0</v>
      </c>
      <c r="DK157" s="317">
        <v>0</v>
      </c>
      <c r="DM157" s="316">
        <v>42607</v>
      </c>
      <c r="DN157" s="317">
        <v>3</v>
      </c>
      <c r="DO157" s="317">
        <v>0</v>
      </c>
      <c r="DP157" s="317" t="s">
        <v>3</v>
      </c>
      <c r="DQ157" s="317" t="s">
        <v>3</v>
      </c>
      <c r="DR157" s="317">
        <v>0</v>
      </c>
      <c r="DS157" s="317">
        <v>0</v>
      </c>
      <c r="DU157" s="968">
        <v>42971</v>
      </c>
      <c r="DV157" s="969">
        <v>3</v>
      </c>
      <c r="DW157" s="969">
        <v>0</v>
      </c>
      <c r="DX157" s="969" t="s">
        <v>3</v>
      </c>
      <c r="DY157" s="969" t="s">
        <v>3</v>
      </c>
      <c r="DZ157" s="969">
        <v>0</v>
      </c>
      <c r="EA157" s="969">
        <v>0</v>
      </c>
      <c r="EC157" s="1200">
        <v>43337</v>
      </c>
      <c r="ED157" s="1201">
        <v>4</v>
      </c>
      <c r="EE157" s="1201">
        <v>0</v>
      </c>
      <c r="EF157" s="1201" t="s">
        <v>3</v>
      </c>
      <c r="EG157" s="1201" t="s">
        <v>3</v>
      </c>
      <c r="EH157" s="1201">
        <v>0</v>
      </c>
      <c r="EI157" s="1201">
        <v>0</v>
      </c>
      <c r="EK157" s="1331">
        <v>43699</v>
      </c>
      <c r="EL157" s="1332">
        <v>3</v>
      </c>
      <c r="EM157" s="1332">
        <v>1</v>
      </c>
      <c r="EN157" s="1332" t="s">
        <v>3</v>
      </c>
      <c r="EO157" s="1332" t="s">
        <v>3</v>
      </c>
      <c r="EP157" s="1332">
        <v>1</v>
      </c>
      <c r="EQ157" s="1332">
        <v>0</v>
      </c>
      <c r="ES157" s="1825">
        <v>44070</v>
      </c>
      <c r="ET157" s="1826">
        <v>3</v>
      </c>
      <c r="EU157" s="1826">
        <v>2</v>
      </c>
      <c r="EV157" s="1826" t="s">
        <v>3</v>
      </c>
      <c r="EW157" s="1826" t="s">
        <v>3</v>
      </c>
      <c r="EX157" s="1826">
        <v>2</v>
      </c>
      <c r="EY157" s="1826">
        <v>0</v>
      </c>
    </row>
    <row r="158" spans="33:155" x14ac:dyDescent="0.25">
      <c r="AG158" s="158">
        <v>38233</v>
      </c>
      <c r="AH158" s="159">
        <v>1</v>
      </c>
      <c r="AI158" s="159">
        <f t="shared" si="24"/>
        <v>0</v>
      </c>
      <c r="AJ158" s="159">
        <v>0</v>
      </c>
      <c r="AK158" s="159"/>
      <c r="AL158" s="159"/>
      <c r="AM158" s="348">
        <v>38585</v>
      </c>
      <c r="AN158" s="349">
        <v>3</v>
      </c>
      <c r="AO158" s="349">
        <v>4</v>
      </c>
      <c r="AQ158" s="97">
        <v>38954</v>
      </c>
      <c r="AR158" s="98">
        <v>2</v>
      </c>
      <c r="AS158" s="98">
        <v>7</v>
      </c>
      <c r="AT158" s="98">
        <v>1</v>
      </c>
      <c r="AU158" s="98">
        <v>6</v>
      </c>
      <c r="AV158" s="98">
        <v>0</v>
      </c>
      <c r="AX158" s="316">
        <v>39318</v>
      </c>
      <c r="AY158" s="317">
        <v>3</v>
      </c>
      <c r="AZ158" s="317">
        <v>1</v>
      </c>
      <c r="BA158" s="317" t="s">
        <v>3</v>
      </c>
      <c r="BB158" s="317">
        <v>0</v>
      </c>
      <c r="BC158" s="317">
        <v>1</v>
      </c>
      <c r="BE158" s="99"/>
      <c r="BF158" s="100"/>
      <c r="BG158" s="100"/>
      <c r="BH158" s="100"/>
      <c r="BI158" s="100"/>
      <c r="BJ158" s="100"/>
      <c r="BL158" s="316">
        <v>40053</v>
      </c>
      <c r="BM158" s="317">
        <v>2</v>
      </c>
      <c r="BN158" s="317">
        <v>0</v>
      </c>
      <c r="BO158" s="317" t="s">
        <v>3</v>
      </c>
      <c r="BP158" s="317">
        <v>0</v>
      </c>
      <c r="BQ158" s="317">
        <v>0</v>
      </c>
      <c r="BR158" s="98"/>
      <c r="BS158" s="316">
        <v>40417</v>
      </c>
      <c r="BT158" s="317">
        <v>2</v>
      </c>
      <c r="BU158" s="317">
        <v>1</v>
      </c>
      <c r="BV158" s="317" t="s">
        <v>3</v>
      </c>
      <c r="BW158" s="317">
        <v>0</v>
      </c>
      <c r="BX158" s="317">
        <v>1</v>
      </c>
      <c r="BZ158" s="316">
        <v>40781</v>
      </c>
      <c r="CA158" s="317">
        <v>2</v>
      </c>
      <c r="CB158" s="317">
        <v>0</v>
      </c>
      <c r="CC158" s="317" t="s">
        <v>3</v>
      </c>
      <c r="CD158" s="317">
        <v>0</v>
      </c>
      <c r="CE158" s="317">
        <v>0</v>
      </c>
      <c r="CG158" s="316">
        <v>41145</v>
      </c>
      <c r="CH158" s="317">
        <v>2</v>
      </c>
      <c r="CI158" s="317">
        <v>3</v>
      </c>
      <c r="CJ158" s="317" t="s">
        <v>3</v>
      </c>
      <c r="CK158" s="317" t="s">
        <v>3</v>
      </c>
      <c r="CL158" s="317">
        <v>3</v>
      </c>
      <c r="CM158" s="317">
        <v>0</v>
      </c>
      <c r="CO158" s="316">
        <v>41510</v>
      </c>
      <c r="CP158" s="317">
        <v>2</v>
      </c>
      <c r="CQ158" s="317">
        <v>3</v>
      </c>
      <c r="CR158" s="317" t="s">
        <v>3</v>
      </c>
      <c r="CS158" s="317" t="s">
        <v>3</v>
      </c>
      <c r="CT158" s="317">
        <v>1</v>
      </c>
      <c r="CU158" s="317">
        <v>2</v>
      </c>
      <c r="CW158" s="316">
        <v>41869</v>
      </c>
      <c r="CX158" s="317">
        <v>4</v>
      </c>
      <c r="CY158" s="317">
        <v>0</v>
      </c>
      <c r="CZ158" s="317" t="s">
        <v>3</v>
      </c>
      <c r="DA158" s="317" t="s">
        <v>3</v>
      </c>
      <c r="DB158" s="317">
        <v>0</v>
      </c>
      <c r="DC158" s="317">
        <v>0</v>
      </c>
      <c r="DE158" s="316">
        <v>42237</v>
      </c>
      <c r="DF158" s="317">
        <v>3</v>
      </c>
      <c r="DG158" s="317">
        <v>1</v>
      </c>
      <c r="DH158" s="317" t="s">
        <v>3</v>
      </c>
      <c r="DI158" s="317" t="s">
        <v>3</v>
      </c>
      <c r="DJ158" s="317">
        <v>1</v>
      </c>
      <c r="DK158" s="317">
        <v>0</v>
      </c>
      <c r="DM158" s="316">
        <v>42608</v>
      </c>
      <c r="DN158" s="317">
        <v>2</v>
      </c>
      <c r="DO158" s="317">
        <v>1</v>
      </c>
      <c r="DP158" s="317" t="s">
        <v>3</v>
      </c>
      <c r="DQ158" s="317" t="s">
        <v>3</v>
      </c>
      <c r="DR158" s="317">
        <v>1</v>
      </c>
      <c r="DS158" s="317">
        <v>0</v>
      </c>
      <c r="DU158" s="968">
        <v>42972</v>
      </c>
      <c r="DV158" s="969">
        <v>2</v>
      </c>
      <c r="DW158" s="969">
        <v>1</v>
      </c>
      <c r="DX158" s="969">
        <v>1</v>
      </c>
      <c r="DY158" s="969" t="s">
        <v>3</v>
      </c>
      <c r="DZ158" s="969">
        <v>0</v>
      </c>
      <c r="EA158" s="969">
        <v>0</v>
      </c>
      <c r="EC158" s="1200">
        <v>43338</v>
      </c>
      <c r="ED158" s="1201">
        <v>3</v>
      </c>
      <c r="EE158" s="1201">
        <v>4</v>
      </c>
      <c r="EF158" s="1201">
        <v>4</v>
      </c>
      <c r="EG158" s="1201" t="s">
        <v>3</v>
      </c>
      <c r="EH158" s="1201">
        <v>0</v>
      </c>
      <c r="EI158" s="1201">
        <v>0</v>
      </c>
      <c r="EK158" s="1331">
        <v>43700</v>
      </c>
      <c r="EL158" s="1332">
        <v>2</v>
      </c>
      <c r="EM158" s="1332">
        <v>4</v>
      </c>
      <c r="EN158" s="1332" t="s">
        <v>3</v>
      </c>
      <c r="EO158" s="1332">
        <v>2</v>
      </c>
      <c r="EP158" s="1332">
        <v>1</v>
      </c>
      <c r="EQ158" s="1332">
        <v>1</v>
      </c>
      <c r="ES158" s="1825">
        <v>44071</v>
      </c>
      <c r="ET158" s="1826">
        <v>2</v>
      </c>
      <c r="EU158" s="1826">
        <v>0</v>
      </c>
      <c r="EV158" s="1826" t="s">
        <v>3</v>
      </c>
      <c r="EW158" s="1826" t="s">
        <v>3</v>
      </c>
      <c r="EX158" s="1826">
        <v>0</v>
      </c>
      <c r="EY158" s="1826">
        <v>0</v>
      </c>
    </row>
    <row r="159" spans="33:155" x14ac:dyDescent="0.25">
      <c r="AG159" s="158">
        <v>38233</v>
      </c>
      <c r="AH159" s="159">
        <v>2</v>
      </c>
      <c r="AI159" s="159">
        <f t="shared" si="24"/>
        <v>0</v>
      </c>
      <c r="AJ159" s="159">
        <v>0</v>
      </c>
      <c r="AK159" s="159"/>
      <c r="AL159" s="159"/>
      <c r="AM159" s="348">
        <v>38586</v>
      </c>
      <c r="AN159" s="349">
        <v>2</v>
      </c>
      <c r="AO159" s="349">
        <v>10</v>
      </c>
      <c r="AQ159" s="97">
        <v>38954</v>
      </c>
      <c r="AR159" s="98">
        <v>1</v>
      </c>
      <c r="AS159" s="98">
        <v>9</v>
      </c>
      <c r="AT159" s="98" t="s">
        <v>3</v>
      </c>
      <c r="AU159" s="98">
        <v>8</v>
      </c>
      <c r="AV159" s="98">
        <v>1</v>
      </c>
      <c r="AX159" s="316">
        <v>39318</v>
      </c>
      <c r="AY159" s="317">
        <v>2</v>
      </c>
      <c r="AZ159" s="317">
        <v>2</v>
      </c>
      <c r="BA159" s="317" t="s">
        <v>3</v>
      </c>
      <c r="BB159" s="317">
        <v>2</v>
      </c>
      <c r="BC159" s="317">
        <v>0</v>
      </c>
      <c r="BL159" s="316">
        <v>40053</v>
      </c>
      <c r="BM159" s="317">
        <v>1</v>
      </c>
      <c r="BN159" s="317">
        <v>0</v>
      </c>
      <c r="BO159" s="317" t="s">
        <v>3</v>
      </c>
      <c r="BP159" s="317">
        <v>0</v>
      </c>
      <c r="BQ159" s="317">
        <v>0</v>
      </c>
      <c r="BR159" s="98"/>
      <c r="BS159" s="316">
        <v>40417</v>
      </c>
      <c r="BT159" s="317">
        <v>1</v>
      </c>
      <c r="BU159" s="317">
        <v>1</v>
      </c>
      <c r="BV159" s="317" t="s">
        <v>3</v>
      </c>
      <c r="BW159" s="317">
        <v>0</v>
      </c>
      <c r="BX159" s="317">
        <v>1</v>
      </c>
      <c r="BZ159" s="316">
        <v>40781</v>
      </c>
      <c r="CA159" s="317">
        <v>1</v>
      </c>
      <c r="CB159" s="317">
        <v>2</v>
      </c>
      <c r="CC159" s="317" t="s">
        <v>3</v>
      </c>
      <c r="CD159" s="317">
        <v>1</v>
      </c>
      <c r="CE159" s="317">
        <v>1</v>
      </c>
      <c r="CG159" s="316">
        <v>41145</v>
      </c>
      <c r="CH159" s="317">
        <v>1</v>
      </c>
      <c r="CI159" s="317">
        <v>7</v>
      </c>
      <c r="CJ159" s="317">
        <v>1</v>
      </c>
      <c r="CK159" s="317">
        <v>1</v>
      </c>
      <c r="CL159" s="317">
        <v>4</v>
      </c>
      <c r="CM159" s="317">
        <v>1</v>
      </c>
      <c r="CO159" s="316">
        <v>41510</v>
      </c>
      <c r="CP159" s="317">
        <v>1</v>
      </c>
      <c r="CQ159" s="317">
        <v>16</v>
      </c>
      <c r="CR159" s="317">
        <v>3</v>
      </c>
      <c r="CS159" s="317" t="s">
        <v>3</v>
      </c>
      <c r="CT159" s="317">
        <v>6</v>
      </c>
      <c r="CU159" s="317">
        <v>7</v>
      </c>
      <c r="CW159" s="316">
        <v>41870</v>
      </c>
      <c r="CX159" s="317">
        <v>3</v>
      </c>
      <c r="CY159" s="317">
        <v>0</v>
      </c>
      <c r="CZ159" s="317" t="s">
        <v>3</v>
      </c>
      <c r="DA159" s="317" t="s">
        <v>3</v>
      </c>
      <c r="DB159" s="317">
        <v>0</v>
      </c>
      <c r="DC159" s="317">
        <v>0</v>
      </c>
      <c r="DE159" s="316">
        <v>42238</v>
      </c>
      <c r="DF159" s="317">
        <v>2</v>
      </c>
      <c r="DG159" s="317">
        <v>3</v>
      </c>
      <c r="DH159" s="317" t="s">
        <v>3</v>
      </c>
      <c r="DI159" s="317" t="s">
        <v>3</v>
      </c>
      <c r="DJ159" s="317">
        <v>1</v>
      </c>
      <c r="DK159" s="317">
        <v>2</v>
      </c>
      <c r="DM159" s="316">
        <v>42608</v>
      </c>
      <c r="DN159" s="317">
        <v>1</v>
      </c>
      <c r="DO159" s="317">
        <v>0</v>
      </c>
      <c r="DP159" s="317" t="s">
        <v>3</v>
      </c>
      <c r="DQ159" s="317" t="s">
        <v>3</v>
      </c>
      <c r="DR159" s="317">
        <v>0</v>
      </c>
      <c r="DS159" s="317">
        <v>0</v>
      </c>
      <c r="DU159" s="968">
        <v>42972</v>
      </c>
      <c r="DV159" s="969">
        <v>1</v>
      </c>
      <c r="DW159" s="969">
        <v>0</v>
      </c>
      <c r="DX159" s="969" t="s">
        <v>3</v>
      </c>
      <c r="DY159" s="969" t="s">
        <v>3</v>
      </c>
      <c r="DZ159" s="969">
        <v>0</v>
      </c>
      <c r="EA159" s="969">
        <v>0</v>
      </c>
      <c r="EC159" s="1200">
        <v>43339</v>
      </c>
      <c r="ED159" s="1201">
        <v>2</v>
      </c>
      <c r="EE159" s="1201">
        <v>2</v>
      </c>
      <c r="EF159" s="1201">
        <v>1</v>
      </c>
      <c r="EG159" s="1201">
        <v>1</v>
      </c>
      <c r="EH159" s="1201">
        <v>0</v>
      </c>
      <c r="EI159" s="1201">
        <v>0</v>
      </c>
      <c r="EK159" s="1331">
        <v>43700</v>
      </c>
      <c r="EL159" s="1332">
        <v>1</v>
      </c>
      <c r="EM159" s="1332">
        <v>9</v>
      </c>
      <c r="EN159" s="1332">
        <v>2</v>
      </c>
      <c r="EO159" s="1332">
        <v>1</v>
      </c>
      <c r="EP159" s="1332">
        <v>1</v>
      </c>
      <c r="EQ159" s="1332">
        <v>5</v>
      </c>
      <c r="ES159" s="1825">
        <v>44071</v>
      </c>
      <c r="ET159" s="1826">
        <v>1</v>
      </c>
      <c r="EU159" s="1826">
        <v>2</v>
      </c>
      <c r="EV159" s="1826" t="s">
        <v>3</v>
      </c>
      <c r="EW159" s="1826">
        <v>1</v>
      </c>
      <c r="EX159" s="1826">
        <v>1</v>
      </c>
      <c r="EY159" s="1826">
        <v>0</v>
      </c>
    </row>
    <row r="160" spans="33:155" x14ac:dyDescent="0.25">
      <c r="AG160" s="158">
        <v>38233</v>
      </c>
      <c r="AH160" s="159">
        <v>3</v>
      </c>
      <c r="AI160" s="159">
        <f t="shared" si="24"/>
        <v>0</v>
      </c>
      <c r="AJ160" s="159">
        <v>0</v>
      </c>
      <c r="AK160" s="159"/>
      <c r="AL160" s="159"/>
      <c r="AM160" s="348">
        <v>38586</v>
      </c>
      <c r="AN160" s="349">
        <v>1</v>
      </c>
      <c r="AO160" s="349">
        <v>16</v>
      </c>
      <c r="AX160" s="316">
        <v>39318</v>
      </c>
      <c r="AY160" s="317">
        <v>1</v>
      </c>
      <c r="AZ160" s="317">
        <v>1</v>
      </c>
      <c r="BA160" s="317" t="s">
        <v>3</v>
      </c>
      <c r="BB160" s="317">
        <v>0</v>
      </c>
      <c r="BC160" s="317">
        <v>1</v>
      </c>
      <c r="BR160" s="98"/>
      <c r="BZ160" s="316">
        <v>40782</v>
      </c>
      <c r="CA160" s="317">
        <v>4</v>
      </c>
      <c r="CB160" s="317">
        <v>0</v>
      </c>
      <c r="CC160" s="317" t="s">
        <v>3</v>
      </c>
      <c r="CD160" s="317">
        <v>0</v>
      </c>
      <c r="CE160" s="317">
        <v>0</v>
      </c>
      <c r="CG160" s="316">
        <v>41146</v>
      </c>
      <c r="CH160" s="317">
        <v>4</v>
      </c>
      <c r="CI160" s="317">
        <v>0</v>
      </c>
      <c r="CJ160" s="317" t="s">
        <v>3</v>
      </c>
      <c r="CK160" s="317" t="s">
        <v>3</v>
      </c>
      <c r="CL160" s="317">
        <v>0</v>
      </c>
      <c r="CM160" s="317">
        <v>0</v>
      </c>
      <c r="CO160" s="316">
        <v>41511</v>
      </c>
      <c r="CP160" s="317">
        <v>4</v>
      </c>
      <c r="CQ160" s="317">
        <v>1</v>
      </c>
      <c r="CR160" s="317" t="s">
        <v>3</v>
      </c>
      <c r="CS160" s="317" t="s">
        <v>3</v>
      </c>
      <c r="CT160" s="317">
        <v>0</v>
      </c>
      <c r="CU160" s="317">
        <v>1</v>
      </c>
      <c r="CW160" s="316">
        <v>41871</v>
      </c>
      <c r="CX160" s="317">
        <v>2</v>
      </c>
      <c r="CY160" s="317">
        <v>1</v>
      </c>
      <c r="CZ160" s="317" t="s">
        <v>3</v>
      </c>
      <c r="DA160" s="317">
        <v>1</v>
      </c>
      <c r="DB160" s="317">
        <v>0</v>
      </c>
      <c r="DC160" s="317">
        <v>0</v>
      </c>
      <c r="DE160" s="316">
        <v>42238</v>
      </c>
      <c r="DF160" s="317">
        <v>1</v>
      </c>
      <c r="DG160" s="317">
        <v>5</v>
      </c>
      <c r="DH160" s="317" t="s">
        <v>3</v>
      </c>
      <c r="DI160" s="317" t="s">
        <v>3</v>
      </c>
      <c r="DJ160" s="317">
        <v>4</v>
      </c>
      <c r="DK160" s="317">
        <v>1</v>
      </c>
      <c r="DM160" s="316">
        <v>42609</v>
      </c>
      <c r="DN160" s="317">
        <v>4</v>
      </c>
      <c r="DO160" s="317">
        <v>0</v>
      </c>
      <c r="DP160" s="317" t="s">
        <v>3</v>
      </c>
      <c r="DQ160" s="317" t="s">
        <v>3</v>
      </c>
      <c r="DR160" s="317">
        <v>0</v>
      </c>
      <c r="DS160" s="317">
        <v>0</v>
      </c>
      <c r="DU160" s="968">
        <v>42973</v>
      </c>
      <c r="DV160" s="969">
        <v>4</v>
      </c>
      <c r="DW160" s="969">
        <v>0</v>
      </c>
      <c r="DX160" s="969" t="s">
        <v>3</v>
      </c>
      <c r="DY160" s="969" t="s">
        <v>3</v>
      </c>
      <c r="DZ160" s="969">
        <v>0</v>
      </c>
      <c r="EA160" s="969">
        <v>0</v>
      </c>
      <c r="EC160" s="1200">
        <v>43339</v>
      </c>
      <c r="ED160" s="1201">
        <v>1</v>
      </c>
      <c r="EE160" s="1201">
        <v>7</v>
      </c>
      <c r="EF160" s="1201">
        <v>4</v>
      </c>
      <c r="EG160" s="1201">
        <v>1</v>
      </c>
      <c r="EH160" s="1201">
        <v>2</v>
      </c>
      <c r="EI160" s="1201">
        <v>0</v>
      </c>
      <c r="EK160" s="1331">
        <v>43701</v>
      </c>
      <c r="EL160" s="1332">
        <v>4</v>
      </c>
      <c r="EM160" s="1332">
        <v>0</v>
      </c>
      <c r="EN160" s="1332" t="s">
        <v>3</v>
      </c>
      <c r="EO160" s="1332" t="s">
        <v>3</v>
      </c>
      <c r="EP160" s="1332">
        <v>0</v>
      </c>
      <c r="EQ160" s="1332">
        <v>0</v>
      </c>
      <c r="ES160" s="1825">
        <v>44072</v>
      </c>
      <c r="ET160" s="1826">
        <v>4</v>
      </c>
      <c r="EU160" s="1826">
        <v>0</v>
      </c>
      <c r="EV160" s="1826" t="s">
        <v>3</v>
      </c>
      <c r="EW160" s="1826" t="s">
        <v>3</v>
      </c>
      <c r="EX160" s="1826">
        <v>0</v>
      </c>
      <c r="EY160" s="1826">
        <v>0</v>
      </c>
    </row>
    <row r="161" spans="39:155" x14ac:dyDescent="0.25">
      <c r="AM161" s="348">
        <v>38587</v>
      </c>
      <c r="AN161" s="349">
        <v>4</v>
      </c>
      <c r="AO161" s="349">
        <v>0</v>
      </c>
      <c r="BR161" s="98"/>
      <c r="BZ161" s="316">
        <v>40783</v>
      </c>
      <c r="CA161" s="317">
        <v>3</v>
      </c>
      <c r="CB161" s="317">
        <v>0</v>
      </c>
      <c r="CC161" s="317" t="s">
        <v>3</v>
      </c>
      <c r="CD161" s="317">
        <v>0</v>
      </c>
      <c r="CE161" s="317">
        <v>0</v>
      </c>
      <c r="CG161" s="316">
        <v>41147</v>
      </c>
      <c r="CH161" s="317">
        <v>3</v>
      </c>
      <c r="CI161" s="317">
        <v>2</v>
      </c>
      <c r="CJ161" s="317">
        <v>1</v>
      </c>
      <c r="CK161" s="317" t="s">
        <v>3</v>
      </c>
      <c r="CL161" s="317">
        <v>0</v>
      </c>
      <c r="CM161" s="317">
        <v>1</v>
      </c>
      <c r="CO161" s="316">
        <v>41512</v>
      </c>
      <c r="CP161" s="317">
        <v>3</v>
      </c>
      <c r="CQ161" s="317">
        <v>1</v>
      </c>
      <c r="CR161" s="317" t="s">
        <v>3</v>
      </c>
      <c r="CS161" s="317" t="s">
        <v>3</v>
      </c>
      <c r="CT161" s="317">
        <v>0</v>
      </c>
      <c r="CU161" s="317">
        <v>1</v>
      </c>
      <c r="CW161" s="316">
        <v>41871</v>
      </c>
      <c r="CX161" s="317">
        <v>1</v>
      </c>
      <c r="CY161" s="317">
        <v>3</v>
      </c>
      <c r="CZ161" s="317">
        <v>2</v>
      </c>
      <c r="DA161" s="317" t="s">
        <v>3</v>
      </c>
      <c r="DB161" s="317">
        <v>0</v>
      </c>
      <c r="DC161" s="317">
        <v>1</v>
      </c>
      <c r="DE161" s="316">
        <v>42239</v>
      </c>
      <c r="DF161" s="317">
        <v>4</v>
      </c>
      <c r="DG161" s="317">
        <v>0</v>
      </c>
      <c r="DH161" s="317" t="s">
        <v>3</v>
      </c>
      <c r="DI161" s="317" t="s">
        <v>3</v>
      </c>
      <c r="DJ161" s="317">
        <v>0</v>
      </c>
      <c r="DK161" s="317">
        <v>0</v>
      </c>
      <c r="DM161" s="316">
        <v>42610</v>
      </c>
      <c r="DN161" s="317">
        <v>3</v>
      </c>
      <c r="DO161" s="317">
        <v>0</v>
      </c>
      <c r="DP161" s="317" t="s">
        <v>3</v>
      </c>
      <c r="DQ161" s="317" t="s">
        <v>3</v>
      </c>
      <c r="DR161" s="317">
        <v>0</v>
      </c>
      <c r="DS161" s="317">
        <v>0</v>
      </c>
      <c r="DU161" s="968">
        <v>42974</v>
      </c>
      <c r="DV161" s="969">
        <v>3</v>
      </c>
      <c r="DW161" s="969">
        <v>0</v>
      </c>
      <c r="DX161" s="969" t="s">
        <v>3</v>
      </c>
      <c r="DY161" s="969" t="s">
        <v>3</v>
      </c>
      <c r="DZ161" s="969">
        <v>0</v>
      </c>
      <c r="EA161" s="969">
        <v>0</v>
      </c>
      <c r="EC161" s="1200">
        <v>43340</v>
      </c>
      <c r="ED161" s="1201">
        <v>4</v>
      </c>
      <c r="EE161" s="1201">
        <v>1</v>
      </c>
      <c r="EF161" s="1201" t="s">
        <v>3</v>
      </c>
      <c r="EG161" s="1201" t="s">
        <v>3</v>
      </c>
      <c r="EH161" s="1201">
        <v>0</v>
      </c>
      <c r="EI161" s="1201">
        <v>1</v>
      </c>
      <c r="EK161" s="1331">
        <v>43702</v>
      </c>
      <c r="EL161" s="1332">
        <v>3</v>
      </c>
      <c r="EM161" s="1332">
        <v>2</v>
      </c>
      <c r="EN161" s="1332">
        <v>1</v>
      </c>
      <c r="EO161" s="1332" t="s">
        <v>3</v>
      </c>
      <c r="EP161" s="1332">
        <v>0</v>
      </c>
      <c r="EQ161" s="1332">
        <v>1</v>
      </c>
      <c r="ES161" s="1825">
        <v>44073</v>
      </c>
      <c r="ET161" s="1826">
        <v>3</v>
      </c>
      <c r="EU161" s="1826">
        <v>1</v>
      </c>
      <c r="EV161" s="1826" t="s">
        <v>3</v>
      </c>
      <c r="EW161" s="1826" t="s">
        <v>3</v>
      </c>
      <c r="EX161" s="1826">
        <v>1</v>
      </c>
      <c r="EY161" s="1826">
        <v>0</v>
      </c>
    </row>
    <row r="162" spans="39:155" x14ac:dyDescent="0.25">
      <c r="AM162" s="348">
        <v>38588</v>
      </c>
      <c r="AN162" s="349">
        <v>3</v>
      </c>
      <c r="AO162" s="349">
        <v>11</v>
      </c>
      <c r="BR162" s="98"/>
      <c r="BZ162" s="316">
        <v>40784</v>
      </c>
      <c r="CA162" s="317">
        <v>2</v>
      </c>
      <c r="CB162" s="317">
        <v>2</v>
      </c>
      <c r="CC162" s="317" t="s">
        <v>3</v>
      </c>
      <c r="CD162" s="317">
        <v>1</v>
      </c>
      <c r="CE162" s="317">
        <v>1</v>
      </c>
      <c r="CG162" s="316">
        <v>41148</v>
      </c>
      <c r="CH162" s="317">
        <v>2</v>
      </c>
      <c r="CI162" s="317">
        <v>0</v>
      </c>
      <c r="CJ162" s="317" t="s">
        <v>3</v>
      </c>
      <c r="CK162" s="317" t="s">
        <v>3</v>
      </c>
      <c r="CL162" s="317">
        <v>0</v>
      </c>
      <c r="CM162" s="317">
        <v>0</v>
      </c>
      <c r="CO162" s="316">
        <v>41513</v>
      </c>
      <c r="CP162" s="317">
        <v>2</v>
      </c>
      <c r="CQ162" s="317">
        <v>3</v>
      </c>
      <c r="CR162" s="317" t="s">
        <v>3</v>
      </c>
      <c r="CS162" s="317" t="s">
        <v>3</v>
      </c>
      <c r="CT162" s="317">
        <v>2</v>
      </c>
      <c r="CU162" s="317">
        <v>1</v>
      </c>
      <c r="CW162" s="316">
        <v>41872</v>
      </c>
      <c r="CX162" s="317">
        <v>4</v>
      </c>
      <c r="CY162" s="317">
        <v>0</v>
      </c>
      <c r="CZ162" s="317" t="s">
        <v>3</v>
      </c>
      <c r="DA162" s="317" t="s">
        <v>3</v>
      </c>
      <c r="DB162" s="317">
        <v>0</v>
      </c>
      <c r="DC162" s="317">
        <v>0</v>
      </c>
      <c r="DE162" s="316">
        <v>42240</v>
      </c>
      <c r="DF162" s="317">
        <v>3</v>
      </c>
      <c r="DG162" s="317">
        <v>0</v>
      </c>
      <c r="DH162" s="317" t="s">
        <v>3</v>
      </c>
      <c r="DI162" s="317" t="s">
        <v>3</v>
      </c>
      <c r="DJ162" s="317">
        <v>0</v>
      </c>
      <c r="DK162" s="317">
        <v>0</v>
      </c>
      <c r="DM162" s="316">
        <v>42611</v>
      </c>
      <c r="DN162" s="317">
        <v>2</v>
      </c>
      <c r="DO162" s="317">
        <v>0</v>
      </c>
      <c r="DP162" s="317" t="s">
        <v>3</v>
      </c>
      <c r="DQ162" s="317" t="s">
        <v>3</v>
      </c>
      <c r="DR162" s="317">
        <v>0</v>
      </c>
      <c r="DS162" s="317">
        <v>0</v>
      </c>
      <c r="DU162" s="968">
        <v>42975</v>
      </c>
      <c r="DV162" s="969">
        <v>2</v>
      </c>
      <c r="DW162" s="969">
        <v>0</v>
      </c>
      <c r="DX162" s="969" t="s">
        <v>3</v>
      </c>
      <c r="DY162" s="969" t="s">
        <v>3</v>
      </c>
      <c r="DZ162" s="969">
        <v>0</v>
      </c>
      <c r="EA162" s="969">
        <v>0</v>
      </c>
      <c r="EC162" s="1200">
        <v>43341</v>
      </c>
      <c r="ED162" s="1201">
        <v>3</v>
      </c>
      <c r="EE162" s="1201">
        <v>1</v>
      </c>
      <c r="EF162" s="1201">
        <v>1</v>
      </c>
      <c r="EG162" s="1201" t="s">
        <v>3</v>
      </c>
      <c r="EH162" s="1201">
        <v>0</v>
      </c>
      <c r="EI162" s="1201">
        <v>0</v>
      </c>
      <c r="EK162" s="1331">
        <v>43703</v>
      </c>
      <c r="EL162" s="1332">
        <v>2</v>
      </c>
      <c r="EM162" s="1332">
        <v>2</v>
      </c>
      <c r="EN162" s="1332">
        <v>1</v>
      </c>
      <c r="EO162" s="1332" t="s">
        <v>3</v>
      </c>
      <c r="EP162" s="1332">
        <v>0</v>
      </c>
      <c r="EQ162" s="1332">
        <v>1</v>
      </c>
      <c r="ES162" s="1825">
        <v>44074</v>
      </c>
      <c r="ET162" s="1826">
        <v>2</v>
      </c>
      <c r="EU162" s="1826">
        <v>0</v>
      </c>
      <c r="EV162" s="1826" t="s">
        <v>3</v>
      </c>
      <c r="EW162" s="1826" t="s">
        <v>3</v>
      </c>
      <c r="EX162" s="1826">
        <v>0</v>
      </c>
      <c r="EY162" s="1826">
        <v>0</v>
      </c>
    </row>
    <row r="163" spans="39:155" x14ac:dyDescent="0.25">
      <c r="AM163" s="348">
        <v>38589</v>
      </c>
      <c r="AN163" s="349">
        <v>2</v>
      </c>
      <c r="AO163" s="349">
        <v>4</v>
      </c>
      <c r="BR163" s="117"/>
      <c r="BZ163" s="316">
        <v>40784</v>
      </c>
      <c r="CA163" s="317">
        <v>1</v>
      </c>
      <c r="CB163" s="317">
        <v>0</v>
      </c>
      <c r="CC163" s="317" t="s">
        <v>3</v>
      </c>
      <c r="CD163" s="317">
        <v>0</v>
      </c>
      <c r="CE163" s="317">
        <v>0</v>
      </c>
      <c r="CG163" s="316">
        <v>41148</v>
      </c>
      <c r="CH163" s="317">
        <v>1</v>
      </c>
      <c r="CI163" s="317">
        <v>3</v>
      </c>
      <c r="CJ163" s="317">
        <v>1</v>
      </c>
      <c r="CK163" s="317" t="s">
        <v>3</v>
      </c>
      <c r="CL163" s="317">
        <v>2</v>
      </c>
      <c r="CM163" s="317">
        <v>0</v>
      </c>
      <c r="CO163" s="316">
        <v>41513</v>
      </c>
      <c r="CP163" s="317">
        <v>1</v>
      </c>
      <c r="CQ163" s="317">
        <v>10</v>
      </c>
      <c r="CR163" s="317">
        <v>1</v>
      </c>
      <c r="CS163" s="317">
        <v>1</v>
      </c>
      <c r="CT163" s="317">
        <v>3</v>
      </c>
      <c r="CU163" s="317">
        <v>5</v>
      </c>
      <c r="CW163" s="316">
        <v>41873</v>
      </c>
      <c r="CX163" s="317">
        <v>3</v>
      </c>
      <c r="CY163" s="317">
        <v>0</v>
      </c>
      <c r="CZ163" s="317" t="s">
        <v>3</v>
      </c>
      <c r="DA163" s="317" t="s">
        <v>3</v>
      </c>
      <c r="DB163" s="317">
        <v>0</v>
      </c>
      <c r="DC163" s="317">
        <v>0</v>
      </c>
      <c r="DE163" s="316">
        <v>42241</v>
      </c>
      <c r="DF163" s="317">
        <v>2</v>
      </c>
      <c r="DG163" s="317">
        <v>1</v>
      </c>
      <c r="DH163" s="317" t="s">
        <v>3</v>
      </c>
      <c r="DI163" s="317" t="s">
        <v>3</v>
      </c>
      <c r="DJ163" s="317">
        <v>1</v>
      </c>
      <c r="DK163" s="317">
        <v>0</v>
      </c>
      <c r="DM163" s="316">
        <v>42611</v>
      </c>
      <c r="DN163" s="317">
        <v>1</v>
      </c>
      <c r="DO163" s="317">
        <v>0</v>
      </c>
      <c r="DP163" s="317" t="s">
        <v>3</v>
      </c>
      <c r="DQ163" s="317" t="s">
        <v>3</v>
      </c>
      <c r="DR163" s="317">
        <v>0</v>
      </c>
      <c r="DS163" s="317">
        <v>0</v>
      </c>
      <c r="DU163" s="968">
        <v>42975</v>
      </c>
      <c r="DV163" s="969">
        <v>1</v>
      </c>
      <c r="DW163" s="969">
        <v>1</v>
      </c>
      <c r="DX163" s="969">
        <v>1</v>
      </c>
      <c r="DY163" s="969" t="s">
        <v>3</v>
      </c>
      <c r="DZ163" s="969">
        <v>0</v>
      </c>
      <c r="EA163" s="969">
        <v>0</v>
      </c>
      <c r="EC163" s="1200">
        <v>43342</v>
      </c>
      <c r="ED163" s="1201">
        <v>2</v>
      </c>
      <c r="EE163" s="1201">
        <v>3</v>
      </c>
      <c r="EF163" s="1201">
        <v>3</v>
      </c>
      <c r="EG163" s="1201" t="s">
        <v>3</v>
      </c>
      <c r="EH163" s="1201">
        <v>0</v>
      </c>
      <c r="EI163" s="1201">
        <v>0</v>
      </c>
      <c r="EK163" s="1331">
        <v>43703</v>
      </c>
      <c r="EL163" s="1332">
        <v>1</v>
      </c>
      <c r="EM163" s="1332">
        <v>3</v>
      </c>
      <c r="EN163" s="1332">
        <v>1</v>
      </c>
      <c r="EO163" s="1332" t="s">
        <v>3</v>
      </c>
      <c r="EP163" s="1332">
        <v>0</v>
      </c>
      <c r="EQ163" s="1332">
        <v>2</v>
      </c>
      <c r="ES163" s="1825">
        <v>44074</v>
      </c>
      <c r="ET163" s="1826">
        <v>1</v>
      </c>
      <c r="EU163" s="1826">
        <v>4</v>
      </c>
      <c r="EV163" s="1826">
        <v>1</v>
      </c>
      <c r="EW163" s="1826" t="s">
        <v>3</v>
      </c>
      <c r="EX163" s="1826">
        <v>3</v>
      </c>
      <c r="EY163" s="1826">
        <v>0</v>
      </c>
    </row>
    <row r="164" spans="39:155" x14ac:dyDescent="0.25">
      <c r="AM164" s="348">
        <v>38589</v>
      </c>
      <c r="AN164" s="349">
        <v>1</v>
      </c>
      <c r="AO164" s="349">
        <v>1</v>
      </c>
      <c r="BZ164" s="316">
        <v>40785</v>
      </c>
      <c r="CA164" s="317">
        <v>4</v>
      </c>
      <c r="CB164" s="317">
        <v>0</v>
      </c>
      <c r="CC164" s="317" t="s">
        <v>3</v>
      </c>
      <c r="CD164" s="317">
        <v>0</v>
      </c>
      <c r="CE164" s="317">
        <v>0</v>
      </c>
      <c r="CG164" s="316">
        <v>41149</v>
      </c>
      <c r="CH164" s="317">
        <v>4</v>
      </c>
      <c r="CI164" s="317">
        <v>0</v>
      </c>
      <c r="CJ164" s="317" t="s">
        <v>3</v>
      </c>
      <c r="CK164" s="317" t="s">
        <v>3</v>
      </c>
      <c r="CL164" s="317">
        <v>0</v>
      </c>
      <c r="CM164" s="317">
        <v>0</v>
      </c>
      <c r="CO164" s="316">
        <v>41514</v>
      </c>
      <c r="CP164" s="317">
        <v>4</v>
      </c>
      <c r="CQ164" s="317">
        <v>0</v>
      </c>
      <c r="CR164" s="317" t="s">
        <v>3</v>
      </c>
      <c r="CS164" s="317" t="s">
        <v>3</v>
      </c>
      <c r="CT164" s="317">
        <v>0</v>
      </c>
      <c r="CU164" s="317">
        <v>0</v>
      </c>
      <c r="CW164" s="316">
        <v>41874</v>
      </c>
      <c r="CX164" s="317">
        <v>2</v>
      </c>
      <c r="CY164" s="317">
        <v>0</v>
      </c>
      <c r="CZ164" s="317" t="s">
        <v>3</v>
      </c>
      <c r="DA164" s="317" t="s">
        <v>3</v>
      </c>
      <c r="DB164" s="317">
        <v>0</v>
      </c>
      <c r="DC164" s="317">
        <v>0</v>
      </c>
      <c r="DE164" s="316">
        <v>42241</v>
      </c>
      <c r="DF164" s="317">
        <v>1</v>
      </c>
      <c r="DG164" s="317">
        <v>0</v>
      </c>
      <c r="DH164" s="317" t="s">
        <v>3</v>
      </c>
      <c r="DI164" s="317" t="s">
        <v>3</v>
      </c>
      <c r="DJ164" s="317">
        <v>0</v>
      </c>
      <c r="DK164" s="317">
        <v>0</v>
      </c>
      <c r="DM164" s="316">
        <v>42612</v>
      </c>
      <c r="DN164" s="317">
        <v>4</v>
      </c>
      <c r="DO164" s="317">
        <v>0</v>
      </c>
      <c r="DP164" s="317" t="s">
        <v>3</v>
      </c>
      <c r="DQ164" s="317" t="s">
        <v>3</v>
      </c>
      <c r="DR164" s="317">
        <v>0</v>
      </c>
      <c r="DS164" s="317">
        <v>0</v>
      </c>
      <c r="DU164" s="968">
        <v>42976</v>
      </c>
      <c r="DV164" s="969">
        <v>4</v>
      </c>
      <c r="DW164" s="969">
        <v>0</v>
      </c>
      <c r="DX164" s="969" t="s">
        <v>3</v>
      </c>
      <c r="DY164" s="969" t="s">
        <v>3</v>
      </c>
      <c r="DZ164" s="969">
        <v>0</v>
      </c>
      <c r="EA164" s="969">
        <v>0</v>
      </c>
      <c r="EC164" s="1200">
        <v>43342</v>
      </c>
      <c r="ED164" s="1201">
        <v>1</v>
      </c>
      <c r="EE164" s="1201">
        <v>1</v>
      </c>
      <c r="EF164" s="1201">
        <v>1</v>
      </c>
      <c r="EG164" s="1201" t="s">
        <v>3</v>
      </c>
      <c r="EH164" s="1201">
        <v>0</v>
      </c>
      <c r="EI164" s="1201">
        <v>0</v>
      </c>
      <c r="EK164" s="1331">
        <v>43704</v>
      </c>
      <c r="EL164" s="1332">
        <v>4</v>
      </c>
      <c r="EM164" s="1332">
        <v>0</v>
      </c>
      <c r="EN164" s="1332" t="s">
        <v>3</v>
      </c>
      <c r="EO164" s="1332" t="s">
        <v>3</v>
      </c>
      <c r="EP164" s="1332">
        <v>0</v>
      </c>
      <c r="EQ164" s="1332">
        <v>0</v>
      </c>
      <c r="ES164" s="1825">
        <v>44075</v>
      </c>
      <c r="ET164" s="1826">
        <v>4</v>
      </c>
      <c r="EU164" s="1826">
        <v>1</v>
      </c>
      <c r="EV164" s="1826" t="s">
        <v>3</v>
      </c>
      <c r="EW164" s="1826" t="s">
        <v>3</v>
      </c>
      <c r="EX164" s="1826">
        <v>0</v>
      </c>
      <c r="EY164" s="1826">
        <v>1</v>
      </c>
    </row>
    <row r="165" spans="39:155" x14ac:dyDescent="0.25">
      <c r="AM165" s="348">
        <v>38590</v>
      </c>
      <c r="AN165" s="349">
        <v>4</v>
      </c>
      <c r="AO165" s="349">
        <v>0</v>
      </c>
      <c r="BZ165" s="316">
        <v>40786</v>
      </c>
      <c r="CA165" s="317">
        <v>3</v>
      </c>
      <c r="CB165" s="317">
        <v>0</v>
      </c>
      <c r="CC165" s="317" t="s">
        <v>3</v>
      </c>
      <c r="CD165" s="317">
        <v>0</v>
      </c>
      <c r="CE165" s="317">
        <v>0</v>
      </c>
      <c r="CG165" s="316">
        <v>41150</v>
      </c>
      <c r="CH165" s="317">
        <v>3</v>
      </c>
      <c r="CI165" s="317">
        <v>0</v>
      </c>
      <c r="CJ165" s="317" t="s">
        <v>3</v>
      </c>
      <c r="CK165" s="317" t="s">
        <v>3</v>
      </c>
      <c r="CL165" s="317">
        <v>0</v>
      </c>
      <c r="CM165" s="317">
        <v>0</v>
      </c>
      <c r="CO165" s="316">
        <v>41515</v>
      </c>
      <c r="CP165" s="317">
        <v>3</v>
      </c>
      <c r="CQ165" s="317">
        <v>2</v>
      </c>
      <c r="CR165" s="317" t="s">
        <v>3</v>
      </c>
      <c r="CS165" s="317" t="s">
        <v>3</v>
      </c>
      <c r="CT165" s="317">
        <v>1</v>
      </c>
      <c r="CU165" s="317">
        <v>1</v>
      </c>
      <c r="CW165" s="316">
        <v>41874</v>
      </c>
      <c r="CX165" s="317">
        <v>1</v>
      </c>
      <c r="CY165" s="317">
        <v>2</v>
      </c>
      <c r="CZ165" s="317" t="s">
        <v>3</v>
      </c>
      <c r="DA165" s="317" t="s">
        <v>3</v>
      </c>
      <c r="DB165" s="317">
        <v>2</v>
      </c>
      <c r="DC165" s="317">
        <v>0</v>
      </c>
      <c r="DE165" s="316">
        <v>42242</v>
      </c>
      <c r="DF165" s="317">
        <v>4</v>
      </c>
      <c r="DG165" s="317">
        <v>0</v>
      </c>
      <c r="DH165" s="317" t="s">
        <v>3</v>
      </c>
      <c r="DI165" s="317" t="s">
        <v>3</v>
      </c>
      <c r="DJ165" s="317">
        <v>0</v>
      </c>
      <c r="DK165" s="317">
        <v>0</v>
      </c>
      <c r="DM165" s="316">
        <v>42613</v>
      </c>
      <c r="DN165" s="317">
        <v>3</v>
      </c>
      <c r="DO165" s="317">
        <v>1</v>
      </c>
      <c r="DP165" s="317">
        <v>1</v>
      </c>
      <c r="DQ165" s="317" t="s">
        <v>3</v>
      </c>
      <c r="DR165" s="317">
        <v>0</v>
      </c>
      <c r="DS165" s="317">
        <v>0</v>
      </c>
      <c r="DU165" s="968">
        <v>42977</v>
      </c>
      <c r="DV165" s="969">
        <v>3</v>
      </c>
      <c r="DW165" s="969">
        <v>1</v>
      </c>
      <c r="DX165" s="969">
        <v>1</v>
      </c>
      <c r="DY165" s="969" t="s">
        <v>3</v>
      </c>
      <c r="DZ165" s="969">
        <v>0</v>
      </c>
      <c r="EA165" s="969">
        <v>0</v>
      </c>
      <c r="EC165" s="1200">
        <v>43343</v>
      </c>
      <c r="ED165" s="1201">
        <v>4</v>
      </c>
      <c r="EE165" s="1201">
        <v>2</v>
      </c>
      <c r="EF165" s="1201" t="s">
        <v>3</v>
      </c>
      <c r="EG165" s="1201">
        <v>1</v>
      </c>
      <c r="EH165" s="1201">
        <v>0</v>
      </c>
      <c r="EI165" s="1201">
        <v>1</v>
      </c>
      <c r="EK165" s="1331">
        <v>43705</v>
      </c>
      <c r="EL165" s="1332">
        <v>3</v>
      </c>
      <c r="EM165" s="1332">
        <v>1</v>
      </c>
      <c r="EN165" s="1332" t="s">
        <v>3</v>
      </c>
      <c r="EO165" s="1332" t="s">
        <v>3</v>
      </c>
      <c r="EP165" s="1332">
        <v>0</v>
      </c>
      <c r="EQ165" s="1332">
        <v>1</v>
      </c>
      <c r="ES165" s="1825">
        <v>44076</v>
      </c>
      <c r="ET165" s="1826">
        <v>3</v>
      </c>
      <c r="EU165" s="1826">
        <v>0</v>
      </c>
      <c r="EV165" s="1826" t="s">
        <v>3</v>
      </c>
      <c r="EW165" s="1826" t="s">
        <v>3</v>
      </c>
      <c r="EX165" s="1826">
        <v>0</v>
      </c>
      <c r="EY165" s="1826">
        <v>0</v>
      </c>
    </row>
    <row r="166" spans="39:155" x14ac:dyDescent="0.25">
      <c r="AM166" s="348">
        <v>38591</v>
      </c>
      <c r="AN166" s="349">
        <v>3</v>
      </c>
      <c r="AO166" s="349">
        <v>0</v>
      </c>
      <c r="BZ166" s="316">
        <v>40787</v>
      </c>
      <c r="CA166" s="317">
        <v>2</v>
      </c>
      <c r="CB166" s="317">
        <v>0</v>
      </c>
      <c r="CC166" s="317" t="s">
        <v>3</v>
      </c>
      <c r="CD166" s="317">
        <v>0</v>
      </c>
      <c r="CE166" s="317">
        <v>0</v>
      </c>
      <c r="CG166" s="316">
        <v>41151</v>
      </c>
      <c r="CH166" s="317">
        <v>2</v>
      </c>
      <c r="CI166" s="317">
        <v>0</v>
      </c>
      <c r="CJ166" s="317" t="s">
        <v>3</v>
      </c>
      <c r="CK166" s="317" t="s">
        <v>3</v>
      </c>
      <c r="CL166" s="317">
        <v>0</v>
      </c>
      <c r="CM166" s="317">
        <v>0</v>
      </c>
      <c r="CO166" s="316">
        <v>41516</v>
      </c>
      <c r="CP166" s="317">
        <v>2</v>
      </c>
      <c r="CQ166" s="317">
        <v>3</v>
      </c>
      <c r="CR166" s="317" t="s">
        <v>3</v>
      </c>
      <c r="CS166" s="317" t="s">
        <v>3</v>
      </c>
      <c r="CT166" s="317">
        <v>3</v>
      </c>
      <c r="CU166" s="317">
        <v>0</v>
      </c>
      <c r="CW166" s="316">
        <v>41875</v>
      </c>
      <c r="CX166" s="317">
        <v>4</v>
      </c>
      <c r="CY166" s="317">
        <v>0</v>
      </c>
      <c r="CZ166" s="317" t="s">
        <v>3</v>
      </c>
      <c r="DA166" s="317" t="s">
        <v>3</v>
      </c>
      <c r="DB166" s="317">
        <v>0</v>
      </c>
      <c r="DC166" s="317">
        <v>0</v>
      </c>
      <c r="DE166" s="316">
        <v>42243</v>
      </c>
      <c r="DF166" s="317">
        <v>3</v>
      </c>
      <c r="DG166" s="317">
        <v>0</v>
      </c>
      <c r="DH166" s="317" t="s">
        <v>3</v>
      </c>
      <c r="DI166" s="317" t="s">
        <v>3</v>
      </c>
      <c r="DJ166" s="317">
        <v>0</v>
      </c>
      <c r="DK166" s="317">
        <v>0</v>
      </c>
      <c r="DM166" s="316">
        <v>42614</v>
      </c>
      <c r="DN166" s="317">
        <v>2</v>
      </c>
      <c r="DO166" s="317">
        <v>0</v>
      </c>
      <c r="DP166" s="317" t="s">
        <v>3</v>
      </c>
      <c r="DQ166" s="317" t="s">
        <v>3</v>
      </c>
      <c r="DR166" s="317">
        <v>0</v>
      </c>
      <c r="DS166" s="317">
        <v>0</v>
      </c>
      <c r="DU166" s="968">
        <v>42978</v>
      </c>
      <c r="DV166" s="969">
        <v>2</v>
      </c>
      <c r="DW166" s="969">
        <v>0</v>
      </c>
      <c r="DX166" s="969" t="s">
        <v>3</v>
      </c>
      <c r="DY166" s="969" t="s">
        <v>3</v>
      </c>
      <c r="DZ166" s="969">
        <v>0</v>
      </c>
      <c r="EA166" s="969">
        <v>0</v>
      </c>
      <c r="EC166" s="1200">
        <v>43344</v>
      </c>
      <c r="ED166" s="1201">
        <v>3</v>
      </c>
      <c r="EE166" s="1201">
        <v>1</v>
      </c>
      <c r="EF166" s="1201">
        <v>1</v>
      </c>
      <c r="EG166" s="1201" t="s">
        <v>3</v>
      </c>
      <c r="EH166" s="1201">
        <v>0</v>
      </c>
      <c r="EI166" s="1201">
        <v>0</v>
      </c>
      <c r="EK166" s="1331">
        <v>43706</v>
      </c>
      <c r="EL166" s="1332">
        <v>2</v>
      </c>
      <c r="EM166" s="1332">
        <v>1</v>
      </c>
      <c r="EN166" s="1332" t="s">
        <v>3</v>
      </c>
      <c r="EO166" s="1332" t="s">
        <v>3</v>
      </c>
      <c r="EP166" s="1332">
        <v>1</v>
      </c>
      <c r="EQ166" s="1332">
        <v>0</v>
      </c>
      <c r="ES166" s="1825">
        <v>44077</v>
      </c>
      <c r="ET166" s="1826">
        <v>2</v>
      </c>
      <c r="EU166" s="1826">
        <v>2</v>
      </c>
      <c r="EV166" s="1826" t="s">
        <v>3</v>
      </c>
      <c r="EW166" s="1826">
        <v>1</v>
      </c>
      <c r="EX166" s="1826">
        <v>0</v>
      </c>
      <c r="EY166" s="1826">
        <v>1</v>
      </c>
    </row>
    <row r="167" spans="39:155" x14ac:dyDescent="0.25">
      <c r="AM167" s="348">
        <v>38592</v>
      </c>
      <c r="AN167" s="349">
        <v>2</v>
      </c>
      <c r="AO167" s="349">
        <v>1</v>
      </c>
      <c r="BZ167" s="316">
        <v>40787</v>
      </c>
      <c r="CA167" s="317">
        <v>1</v>
      </c>
      <c r="CB167" s="317">
        <v>0</v>
      </c>
      <c r="CC167" s="317" t="s">
        <v>3</v>
      </c>
      <c r="CD167" s="317">
        <v>0</v>
      </c>
      <c r="CE167" s="317">
        <v>0</v>
      </c>
      <c r="CG167" s="316">
        <v>41151</v>
      </c>
      <c r="CH167" s="317">
        <v>1</v>
      </c>
      <c r="CI167" s="317">
        <v>1</v>
      </c>
      <c r="CJ167" s="317" t="s">
        <v>3</v>
      </c>
      <c r="CK167" s="317" t="s">
        <v>3</v>
      </c>
      <c r="CL167" s="317">
        <v>0</v>
      </c>
      <c r="CM167" s="317">
        <v>1</v>
      </c>
      <c r="CO167" s="316">
        <v>41516</v>
      </c>
      <c r="CP167" s="317">
        <v>1</v>
      </c>
      <c r="CQ167" s="317">
        <v>9</v>
      </c>
      <c r="CR167" s="317">
        <v>1</v>
      </c>
      <c r="CS167" s="317">
        <v>1</v>
      </c>
      <c r="CT167" s="317">
        <v>3</v>
      </c>
      <c r="CU167" s="317">
        <v>4</v>
      </c>
      <c r="CW167" s="316">
        <v>41876</v>
      </c>
      <c r="CX167" s="317">
        <v>3</v>
      </c>
      <c r="CY167" s="317">
        <v>0</v>
      </c>
      <c r="CZ167" s="317" t="s">
        <v>3</v>
      </c>
      <c r="DA167" s="317" t="s">
        <v>3</v>
      </c>
      <c r="DB167" s="317">
        <v>0</v>
      </c>
      <c r="DC167" s="317">
        <v>0</v>
      </c>
      <c r="DE167" s="316">
        <v>42244</v>
      </c>
      <c r="DF167" s="317">
        <v>2</v>
      </c>
      <c r="DG167" s="317">
        <v>0</v>
      </c>
      <c r="DH167" s="317" t="s">
        <v>3</v>
      </c>
      <c r="DI167" s="317" t="s">
        <v>3</v>
      </c>
      <c r="DJ167" s="317">
        <v>0</v>
      </c>
      <c r="DK167" s="317">
        <v>0</v>
      </c>
      <c r="DM167" s="316">
        <v>42614</v>
      </c>
      <c r="DN167" s="317">
        <v>1</v>
      </c>
      <c r="DO167" s="317">
        <v>0</v>
      </c>
      <c r="DP167" s="317" t="s">
        <v>3</v>
      </c>
      <c r="DQ167" s="317" t="s">
        <v>3</v>
      </c>
      <c r="DR167" s="317">
        <v>0</v>
      </c>
      <c r="DS167" s="317">
        <v>0</v>
      </c>
      <c r="DU167" s="968">
        <v>42978</v>
      </c>
      <c r="DV167" s="969">
        <v>1</v>
      </c>
      <c r="DW167" s="969">
        <v>1</v>
      </c>
      <c r="DX167" s="969">
        <v>1</v>
      </c>
      <c r="DY167" s="969" t="s">
        <v>3</v>
      </c>
      <c r="DZ167" s="969">
        <v>0</v>
      </c>
      <c r="EA167" s="969">
        <v>0</v>
      </c>
      <c r="EC167" s="1200">
        <v>43345</v>
      </c>
      <c r="ED167" s="1201">
        <v>2</v>
      </c>
      <c r="EE167" s="1201">
        <v>2</v>
      </c>
      <c r="EF167" s="1201">
        <v>2</v>
      </c>
      <c r="EG167" s="1201" t="s">
        <v>3</v>
      </c>
      <c r="EH167" s="1201">
        <v>0</v>
      </c>
      <c r="EI167" s="1201">
        <v>0</v>
      </c>
      <c r="EK167" s="1331">
        <v>43706</v>
      </c>
      <c r="EL167" s="1332">
        <v>1</v>
      </c>
      <c r="EM167" s="1332">
        <v>6</v>
      </c>
      <c r="EN167" s="1332">
        <v>1</v>
      </c>
      <c r="EO167" s="1332" t="s">
        <v>3</v>
      </c>
      <c r="EP167" s="1332">
        <v>2</v>
      </c>
      <c r="EQ167" s="1332">
        <v>3</v>
      </c>
      <c r="ES167" s="1825">
        <v>44077</v>
      </c>
      <c r="ET167" s="1826">
        <v>1</v>
      </c>
      <c r="EU167" s="1826">
        <v>7</v>
      </c>
      <c r="EV167" s="1826">
        <v>1</v>
      </c>
      <c r="EW167" s="1826" t="s">
        <v>3</v>
      </c>
      <c r="EX167" s="1826">
        <v>4</v>
      </c>
      <c r="EY167" s="1826">
        <v>2</v>
      </c>
    </row>
    <row r="168" spans="39:155" x14ac:dyDescent="0.25">
      <c r="AM168" s="348">
        <v>38592</v>
      </c>
      <c r="AN168" s="349">
        <v>1</v>
      </c>
      <c r="AO168" s="349">
        <v>10</v>
      </c>
      <c r="CG168" s="316">
        <v>41152</v>
      </c>
      <c r="CH168" s="317">
        <v>4</v>
      </c>
      <c r="CI168" s="317">
        <v>0</v>
      </c>
      <c r="CJ168" s="317" t="s">
        <v>3</v>
      </c>
      <c r="CK168" s="317" t="s">
        <v>3</v>
      </c>
      <c r="CL168" s="317">
        <v>0</v>
      </c>
      <c r="CM168" s="317">
        <v>0</v>
      </c>
      <c r="CO168" s="316">
        <v>41517</v>
      </c>
      <c r="CP168" s="317">
        <v>4</v>
      </c>
      <c r="CQ168" s="317">
        <v>0</v>
      </c>
      <c r="CR168" s="317" t="s">
        <v>3</v>
      </c>
      <c r="CS168" s="317" t="s">
        <v>3</v>
      </c>
      <c r="CT168" s="317">
        <v>0</v>
      </c>
      <c r="CU168" s="317">
        <v>0</v>
      </c>
      <c r="CW168" s="316">
        <v>41877</v>
      </c>
      <c r="CX168" s="317">
        <v>2</v>
      </c>
      <c r="CY168" s="317">
        <v>1</v>
      </c>
      <c r="CZ168" s="317" t="s">
        <v>3</v>
      </c>
      <c r="DA168" s="317">
        <v>1</v>
      </c>
      <c r="DB168" s="317">
        <v>0</v>
      </c>
      <c r="DC168" s="317">
        <v>0</v>
      </c>
      <c r="DE168" s="316">
        <v>42244</v>
      </c>
      <c r="DF168" s="317">
        <v>1</v>
      </c>
      <c r="DG168" s="317">
        <v>0</v>
      </c>
      <c r="DH168" s="317" t="s">
        <v>3</v>
      </c>
      <c r="DI168" s="317" t="s">
        <v>3</v>
      </c>
      <c r="DJ168" s="317">
        <v>0</v>
      </c>
      <c r="DK168" s="317">
        <v>0</v>
      </c>
      <c r="DM168" s="316">
        <v>42619</v>
      </c>
      <c r="DN168" s="317">
        <v>4</v>
      </c>
      <c r="DO168" s="317">
        <v>0</v>
      </c>
      <c r="DP168" s="317" t="s">
        <v>3</v>
      </c>
      <c r="DQ168" s="317" t="s">
        <v>3</v>
      </c>
      <c r="DR168" s="317">
        <v>0</v>
      </c>
      <c r="DS168" s="317">
        <v>0</v>
      </c>
      <c r="DU168" s="968">
        <v>42979</v>
      </c>
      <c r="DV168" s="969">
        <v>4</v>
      </c>
      <c r="DW168" s="969">
        <v>0</v>
      </c>
      <c r="DX168" s="969" t="s">
        <v>3</v>
      </c>
      <c r="DY168" s="969" t="s">
        <v>3</v>
      </c>
      <c r="DZ168" s="969">
        <v>0</v>
      </c>
      <c r="EA168" s="969">
        <v>0</v>
      </c>
      <c r="EC168" s="1200">
        <v>43345</v>
      </c>
      <c r="ED168" s="1201">
        <v>1</v>
      </c>
      <c r="EE168" s="1201">
        <v>3</v>
      </c>
      <c r="EF168" s="1201">
        <v>2</v>
      </c>
      <c r="EG168" s="1201" t="s">
        <v>3</v>
      </c>
      <c r="EH168" s="1201">
        <v>0</v>
      </c>
      <c r="EI168" s="1201">
        <v>1</v>
      </c>
      <c r="EK168" s="1331">
        <v>43707</v>
      </c>
      <c r="EL168" s="1332">
        <v>4</v>
      </c>
      <c r="EM168" s="1332">
        <v>0</v>
      </c>
      <c r="EN168" s="1332" t="s">
        <v>3</v>
      </c>
      <c r="EO168" s="1332" t="s">
        <v>3</v>
      </c>
      <c r="EP168" s="1332">
        <v>0</v>
      </c>
      <c r="EQ168" s="1332">
        <v>0</v>
      </c>
      <c r="ES168" s="1825">
        <v>44078</v>
      </c>
      <c r="ET168" s="1826">
        <v>4</v>
      </c>
      <c r="EU168" s="1826">
        <v>0</v>
      </c>
      <c r="EV168" s="1826" t="s">
        <v>3</v>
      </c>
      <c r="EW168" s="1826" t="s">
        <v>3</v>
      </c>
      <c r="EX168" s="1826">
        <v>0</v>
      </c>
      <c r="EY168" s="1826">
        <v>0</v>
      </c>
    </row>
    <row r="169" spans="39:155" x14ac:dyDescent="0.25">
      <c r="AM169" s="348">
        <v>38593</v>
      </c>
      <c r="AN169" s="349">
        <v>4</v>
      </c>
      <c r="AO169" s="349">
        <v>0</v>
      </c>
      <c r="CG169" s="316">
        <v>41153</v>
      </c>
      <c r="CH169" s="317">
        <v>3</v>
      </c>
      <c r="CI169" s="317">
        <v>0</v>
      </c>
      <c r="CJ169" s="317" t="s">
        <v>3</v>
      </c>
      <c r="CK169" s="317" t="s">
        <v>3</v>
      </c>
      <c r="CL169" s="317">
        <v>0</v>
      </c>
      <c r="CM169" s="317">
        <v>0</v>
      </c>
      <c r="CO169" s="316">
        <v>41518</v>
      </c>
      <c r="CP169" s="317">
        <v>3</v>
      </c>
      <c r="CQ169" s="317">
        <v>2</v>
      </c>
      <c r="CR169" s="317" t="s">
        <v>3</v>
      </c>
      <c r="CS169" s="317" t="s">
        <v>3</v>
      </c>
      <c r="CT169" s="317">
        <v>1</v>
      </c>
      <c r="CU169" s="317">
        <v>1</v>
      </c>
      <c r="CW169" s="316">
        <v>41877</v>
      </c>
      <c r="CX169" s="317">
        <v>1</v>
      </c>
      <c r="CY169" s="317">
        <v>3</v>
      </c>
      <c r="CZ169" s="317" t="s">
        <v>3</v>
      </c>
      <c r="DA169" s="317">
        <v>1</v>
      </c>
      <c r="DB169" s="317">
        <v>0</v>
      </c>
      <c r="DC169" s="317">
        <v>2</v>
      </c>
      <c r="DE169" s="316">
        <v>42245</v>
      </c>
      <c r="DF169" s="317">
        <v>4</v>
      </c>
      <c r="DG169" s="317">
        <v>0</v>
      </c>
      <c r="DH169" s="317" t="s">
        <v>3</v>
      </c>
      <c r="DI169" s="317" t="s">
        <v>3</v>
      </c>
      <c r="DJ169" s="317">
        <v>0</v>
      </c>
      <c r="DK169" s="317">
        <v>0</v>
      </c>
      <c r="DM169" s="316">
        <v>42620</v>
      </c>
      <c r="DN169" s="317">
        <v>3</v>
      </c>
      <c r="DO169" s="317">
        <v>0</v>
      </c>
      <c r="DP169" s="317" t="s">
        <v>3</v>
      </c>
      <c r="DQ169" s="317" t="s">
        <v>3</v>
      </c>
      <c r="DR169" s="317">
        <v>0</v>
      </c>
      <c r="DS169" s="317">
        <v>0</v>
      </c>
      <c r="DU169" s="968">
        <v>42980</v>
      </c>
      <c r="DV169" s="969">
        <v>3</v>
      </c>
      <c r="DW169" s="969">
        <v>1</v>
      </c>
      <c r="DX169" s="969" t="s">
        <v>3</v>
      </c>
      <c r="DY169" s="969" t="s">
        <v>3</v>
      </c>
      <c r="DZ169" s="969">
        <v>1</v>
      </c>
      <c r="EA169" s="969">
        <v>0</v>
      </c>
      <c r="EC169" s="1200">
        <v>43346</v>
      </c>
      <c r="ED169" s="1201">
        <v>4</v>
      </c>
      <c r="EE169" s="1201">
        <v>1</v>
      </c>
      <c r="EF169" s="1201" t="s">
        <v>3</v>
      </c>
      <c r="EG169" s="1201" t="s">
        <v>3</v>
      </c>
      <c r="EH169" s="1201">
        <v>1</v>
      </c>
      <c r="EI169" s="1201">
        <v>0</v>
      </c>
      <c r="EK169" s="1331">
        <v>43708</v>
      </c>
      <c r="EL169" s="1332">
        <v>3</v>
      </c>
      <c r="EM169" s="1332">
        <v>0</v>
      </c>
      <c r="EN169" s="1332" t="s">
        <v>3</v>
      </c>
      <c r="EO169" s="1332" t="s">
        <v>3</v>
      </c>
      <c r="EP169" s="1332">
        <v>0</v>
      </c>
      <c r="EQ169" s="1332">
        <v>0</v>
      </c>
      <c r="ES169" s="1825">
        <v>44079</v>
      </c>
      <c r="ET169" s="1826">
        <v>3</v>
      </c>
      <c r="EU169" s="1826">
        <v>0</v>
      </c>
      <c r="EV169" s="1826" t="s">
        <v>3</v>
      </c>
      <c r="EW169" s="1826" t="s">
        <v>3</v>
      </c>
      <c r="EX169" s="1826">
        <v>0</v>
      </c>
      <c r="EY169" s="1826">
        <v>0</v>
      </c>
    </row>
    <row r="170" spans="39:155" x14ac:dyDescent="0.25">
      <c r="AM170" s="348">
        <v>38594</v>
      </c>
      <c r="AN170" s="349">
        <v>3</v>
      </c>
      <c r="AO170" s="349">
        <v>0</v>
      </c>
      <c r="CG170" s="316">
        <v>41154</v>
      </c>
      <c r="CH170" s="317">
        <v>2</v>
      </c>
      <c r="CI170" s="317">
        <v>0</v>
      </c>
      <c r="CJ170" s="317" t="s">
        <v>3</v>
      </c>
      <c r="CK170" s="317" t="s">
        <v>3</v>
      </c>
      <c r="CL170" s="317">
        <v>0</v>
      </c>
      <c r="CM170" s="317">
        <v>0</v>
      </c>
      <c r="CO170" s="316">
        <v>41519</v>
      </c>
      <c r="CP170" s="317">
        <v>2</v>
      </c>
      <c r="CQ170" s="317">
        <v>3</v>
      </c>
      <c r="CR170" s="317" t="s">
        <v>3</v>
      </c>
      <c r="CS170" s="317">
        <v>1</v>
      </c>
      <c r="CT170" s="317">
        <v>1</v>
      </c>
      <c r="CU170" s="317">
        <v>1</v>
      </c>
      <c r="CW170" s="316">
        <v>41878</v>
      </c>
      <c r="CX170" s="317">
        <v>4</v>
      </c>
      <c r="CY170" s="317">
        <v>0</v>
      </c>
      <c r="CZ170" s="317" t="s">
        <v>3</v>
      </c>
      <c r="DA170" s="317" t="s">
        <v>3</v>
      </c>
      <c r="DB170" s="317">
        <v>0</v>
      </c>
      <c r="DC170" s="317">
        <v>0</v>
      </c>
      <c r="DE170" s="316">
        <v>42246</v>
      </c>
      <c r="DF170" s="317">
        <v>3</v>
      </c>
      <c r="DG170" s="317">
        <v>2</v>
      </c>
      <c r="DH170" s="317">
        <v>1</v>
      </c>
      <c r="DI170" s="317">
        <v>1</v>
      </c>
      <c r="DJ170" s="317">
        <v>0</v>
      </c>
      <c r="DK170" s="317">
        <v>0</v>
      </c>
      <c r="DM170" s="316">
        <v>42621</v>
      </c>
      <c r="DN170" s="317">
        <v>2</v>
      </c>
      <c r="DO170" s="317">
        <v>0</v>
      </c>
      <c r="DP170" s="317" t="s">
        <v>3</v>
      </c>
      <c r="DQ170" s="317" t="s">
        <v>3</v>
      </c>
      <c r="DR170" s="317">
        <v>0</v>
      </c>
      <c r="DS170" s="317">
        <v>0</v>
      </c>
      <c r="DU170" s="968">
        <v>42981</v>
      </c>
      <c r="DV170" s="969">
        <v>2</v>
      </c>
      <c r="DW170" s="969">
        <v>0</v>
      </c>
      <c r="DX170" s="969" t="s">
        <v>3</v>
      </c>
      <c r="DY170" s="969" t="s">
        <v>3</v>
      </c>
      <c r="DZ170" s="969">
        <v>0</v>
      </c>
      <c r="EA170" s="969">
        <v>0</v>
      </c>
      <c r="EC170" s="1200">
        <v>43347</v>
      </c>
      <c r="ED170" s="1201">
        <v>3</v>
      </c>
      <c r="EE170" s="1201">
        <v>0</v>
      </c>
      <c r="EF170" s="1201" t="s">
        <v>3</v>
      </c>
      <c r="EG170" s="1201" t="s">
        <v>3</v>
      </c>
      <c r="EH170" s="1201">
        <v>0</v>
      </c>
      <c r="EI170" s="1201">
        <v>0</v>
      </c>
      <c r="EK170" s="1331">
        <v>43709</v>
      </c>
      <c r="EL170" s="1332">
        <v>2</v>
      </c>
      <c r="EM170" s="1332">
        <v>1</v>
      </c>
      <c r="EN170" s="1332" t="s">
        <v>3</v>
      </c>
      <c r="EO170" s="1332">
        <v>1</v>
      </c>
      <c r="EP170" s="1332">
        <v>0</v>
      </c>
      <c r="EQ170" s="1332">
        <v>0</v>
      </c>
      <c r="ES170" s="1825">
        <v>44080</v>
      </c>
      <c r="ET170" s="1826">
        <v>2</v>
      </c>
      <c r="EU170" s="1826">
        <v>1</v>
      </c>
      <c r="EV170" s="1826" t="s">
        <v>3</v>
      </c>
      <c r="EW170" s="1826">
        <v>1</v>
      </c>
      <c r="EX170" s="1826">
        <v>0</v>
      </c>
      <c r="EY170" s="1826">
        <v>0</v>
      </c>
    </row>
    <row r="171" spans="39:155" x14ac:dyDescent="0.25">
      <c r="AM171" s="348">
        <v>38595</v>
      </c>
      <c r="AN171" s="349">
        <v>2</v>
      </c>
      <c r="AO171" s="349">
        <v>1</v>
      </c>
      <c r="CG171" s="316">
        <v>41154</v>
      </c>
      <c r="CH171" s="317">
        <v>1</v>
      </c>
      <c r="CI171" s="317">
        <v>0</v>
      </c>
      <c r="CJ171" s="317" t="s">
        <v>3</v>
      </c>
      <c r="CK171" s="317" t="s">
        <v>3</v>
      </c>
      <c r="CL171" s="317">
        <v>0</v>
      </c>
      <c r="CM171" s="317">
        <v>0</v>
      </c>
      <c r="CO171" s="316">
        <v>41519</v>
      </c>
      <c r="CP171" s="317">
        <v>1</v>
      </c>
      <c r="CQ171" s="317">
        <v>5</v>
      </c>
      <c r="CR171" s="317" t="s">
        <v>3</v>
      </c>
      <c r="CS171" s="317" t="s">
        <v>3</v>
      </c>
      <c r="CT171" s="317">
        <v>2</v>
      </c>
      <c r="CU171" s="317">
        <v>3</v>
      </c>
      <c r="CW171" s="316">
        <v>41879</v>
      </c>
      <c r="CX171" s="317">
        <v>3</v>
      </c>
      <c r="CY171" s="317">
        <v>0</v>
      </c>
      <c r="CZ171" s="317" t="s">
        <v>3</v>
      </c>
      <c r="DA171" s="317" t="s">
        <v>3</v>
      </c>
      <c r="DB171" s="317">
        <v>0</v>
      </c>
      <c r="DC171" s="317">
        <v>0</v>
      </c>
      <c r="DE171" s="316">
        <v>42247</v>
      </c>
      <c r="DF171" s="317">
        <v>2</v>
      </c>
      <c r="DG171" s="317">
        <v>1</v>
      </c>
      <c r="DH171" s="317" t="s">
        <v>3</v>
      </c>
      <c r="DI171" s="317" t="s">
        <v>3</v>
      </c>
      <c r="DJ171" s="317">
        <v>1</v>
      </c>
      <c r="DK171" s="317">
        <v>0</v>
      </c>
      <c r="DM171" s="316">
        <v>42621</v>
      </c>
      <c r="DN171" s="317">
        <v>1</v>
      </c>
      <c r="DO171" s="317">
        <v>0</v>
      </c>
      <c r="DP171" s="317" t="s">
        <v>3</v>
      </c>
      <c r="DQ171" s="317" t="s">
        <v>3</v>
      </c>
      <c r="DR171" s="317">
        <v>0</v>
      </c>
      <c r="DS171" s="317">
        <v>0</v>
      </c>
      <c r="DU171" s="968">
        <v>42981</v>
      </c>
      <c r="DV171" s="969">
        <v>1</v>
      </c>
      <c r="DW171" s="969">
        <v>0</v>
      </c>
      <c r="DX171" s="969" t="s">
        <v>3</v>
      </c>
      <c r="DY171" s="969" t="s">
        <v>3</v>
      </c>
      <c r="DZ171" s="969">
        <v>0</v>
      </c>
      <c r="EA171" s="969">
        <v>0</v>
      </c>
      <c r="EC171" s="1200">
        <v>43348</v>
      </c>
      <c r="ED171" s="1201">
        <v>2</v>
      </c>
      <c r="EE171" s="1201">
        <v>0</v>
      </c>
      <c r="EF171" s="1201" t="s">
        <v>3</v>
      </c>
      <c r="EG171" s="1201" t="s">
        <v>3</v>
      </c>
      <c r="EH171" s="1201">
        <v>0</v>
      </c>
      <c r="EI171" s="1201">
        <v>0</v>
      </c>
      <c r="EK171" s="1331">
        <v>43709</v>
      </c>
      <c r="EL171" s="1332">
        <v>1</v>
      </c>
      <c r="EM171" s="1332">
        <v>4</v>
      </c>
      <c r="EN171" s="1332" t="s">
        <v>3</v>
      </c>
      <c r="EO171" s="1332" t="s">
        <v>3</v>
      </c>
      <c r="EP171" s="1332">
        <v>3</v>
      </c>
      <c r="EQ171" s="1332">
        <v>1</v>
      </c>
      <c r="ES171" s="1825">
        <v>44080</v>
      </c>
      <c r="ET171" s="1826">
        <v>1</v>
      </c>
      <c r="EU171" s="1826">
        <v>0</v>
      </c>
      <c r="EV171" s="1826" t="s">
        <v>3</v>
      </c>
      <c r="EW171" s="1826" t="s">
        <v>3</v>
      </c>
      <c r="EX171" s="1826">
        <v>0</v>
      </c>
      <c r="EY171" s="1826">
        <v>0</v>
      </c>
    </row>
    <row r="172" spans="39:155" x14ac:dyDescent="0.25">
      <c r="AM172" s="348">
        <v>38595</v>
      </c>
      <c r="AN172" s="349">
        <v>1</v>
      </c>
      <c r="AO172" s="349">
        <v>1</v>
      </c>
      <c r="CO172" s="316">
        <v>41520</v>
      </c>
      <c r="CP172" s="317">
        <v>4</v>
      </c>
      <c r="CQ172" s="317">
        <v>0</v>
      </c>
      <c r="CR172" s="317" t="s">
        <v>3</v>
      </c>
      <c r="CS172" s="317" t="s">
        <v>3</v>
      </c>
      <c r="CT172" s="317">
        <v>0</v>
      </c>
      <c r="CU172" s="317">
        <v>0</v>
      </c>
      <c r="CW172" s="316">
        <v>41880</v>
      </c>
      <c r="CX172" s="317">
        <v>2</v>
      </c>
      <c r="CY172" s="317">
        <v>0</v>
      </c>
      <c r="CZ172" s="317" t="s">
        <v>3</v>
      </c>
      <c r="DA172" s="317" t="s">
        <v>3</v>
      </c>
      <c r="DB172" s="317">
        <v>0</v>
      </c>
      <c r="DC172" s="317">
        <v>0</v>
      </c>
      <c r="DE172" s="316">
        <v>42247</v>
      </c>
      <c r="DF172" s="317">
        <v>1</v>
      </c>
      <c r="DG172" s="317">
        <v>1</v>
      </c>
      <c r="DH172" s="317" t="s">
        <v>3</v>
      </c>
      <c r="DI172" s="317" t="s">
        <v>3</v>
      </c>
      <c r="DJ172" s="317">
        <v>0</v>
      </c>
      <c r="DK172" s="317">
        <v>1</v>
      </c>
      <c r="DM172" s="316">
        <v>42625</v>
      </c>
      <c r="DN172" s="317">
        <v>4</v>
      </c>
      <c r="DO172" s="317">
        <v>0</v>
      </c>
      <c r="DP172" s="317" t="s">
        <v>3</v>
      </c>
      <c r="DQ172" s="317" t="s">
        <v>3</v>
      </c>
      <c r="DR172" s="317">
        <v>0</v>
      </c>
      <c r="DS172" s="317">
        <v>0</v>
      </c>
      <c r="DU172" s="968">
        <v>42982</v>
      </c>
      <c r="DV172" s="969">
        <v>4</v>
      </c>
      <c r="DW172" s="969">
        <v>0</v>
      </c>
      <c r="DX172" s="969" t="s">
        <v>3</v>
      </c>
      <c r="DY172" s="969" t="s">
        <v>3</v>
      </c>
      <c r="DZ172" s="969">
        <v>0</v>
      </c>
      <c r="EA172" s="969">
        <v>0</v>
      </c>
      <c r="EC172" s="1200">
        <v>43348</v>
      </c>
      <c r="ED172" s="1201">
        <v>1</v>
      </c>
      <c r="EE172" s="1201">
        <v>3</v>
      </c>
      <c r="EF172" s="1201">
        <v>1</v>
      </c>
      <c r="EG172" s="1201" t="s">
        <v>3</v>
      </c>
      <c r="EH172" s="1201">
        <v>2</v>
      </c>
      <c r="EI172" s="1201">
        <v>0</v>
      </c>
      <c r="EK172" s="1331">
        <v>43710</v>
      </c>
      <c r="EL172" s="1332">
        <v>4</v>
      </c>
      <c r="EM172" s="1332">
        <v>1</v>
      </c>
      <c r="EN172" s="1332" t="s">
        <v>3</v>
      </c>
      <c r="EO172" s="1332" t="s">
        <v>3</v>
      </c>
      <c r="EP172" s="1332">
        <v>1</v>
      </c>
      <c r="EQ172" s="1332">
        <v>0</v>
      </c>
      <c r="ES172" s="1825">
        <v>44081</v>
      </c>
      <c r="ET172" s="1826">
        <v>4</v>
      </c>
      <c r="EU172" s="1826">
        <v>0</v>
      </c>
      <c r="EV172" s="1826" t="s">
        <v>3</v>
      </c>
      <c r="EW172" s="1826" t="s">
        <v>3</v>
      </c>
      <c r="EX172" s="1826">
        <v>0</v>
      </c>
      <c r="EY172" s="1826">
        <v>0</v>
      </c>
    </row>
    <row r="173" spans="39:155" x14ac:dyDescent="0.25">
      <c r="AM173" s="348">
        <v>38596</v>
      </c>
      <c r="AN173" s="349">
        <v>4</v>
      </c>
      <c r="AO173" s="349">
        <v>0</v>
      </c>
      <c r="CO173" s="316">
        <v>41521</v>
      </c>
      <c r="CP173" s="317">
        <v>3</v>
      </c>
      <c r="CQ173" s="317">
        <v>0</v>
      </c>
      <c r="CR173" s="317" t="s">
        <v>3</v>
      </c>
      <c r="CS173" s="317" t="s">
        <v>3</v>
      </c>
      <c r="CT173" s="317">
        <v>0</v>
      </c>
      <c r="CU173" s="317">
        <v>0</v>
      </c>
      <c r="CW173" s="316">
        <v>41880</v>
      </c>
      <c r="CX173" s="317">
        <v>1</v>
      </c>
      <c r="CY173" s="317">
        <v>0</v>
      </c>
      <c r="CZ173" s="317" t="s">
        <v>3</v>
      </c>
      <c r="DA173" s="317" t="s">
        <v>3</v>
      </c>
      <c r="DB173" s="317">
        <v>0</v>
      </c>
      <c r="DC173" s="317">
        <v>0</v>
      </c>
      <c r="DE173" s="316">
        <v>42248</v>
      </c>
      <c r="DF173" s="317">
        <v>4</v>
      </c>
      <c r="DG173" s="317">
        <v>0</v>
      </c>
      <c r="DH173" s="317" t="s">
        <v>3</v>
      </c>
      <c r="DI173" s="317" t="s">
        <v>3</v>
      </c>
      <c r="DJ173" s="317">
        <v>0</v>
      </c>
      <c r="DK173" s="317">
        <v>0</v>
      </c>
      <c r="DM173" s="316">
        <v>42627</v>
      </c>
      <c r="DN173" s="317">
        <v>3</v>
      </c>
      <c r="DO173" s="317">
        <v>0</v>
      </c>
      <c r="DP173" s="317" t="s">
        <v>3</v>
      </c>
      <c r="DQ173" s="317" t="s">
        <v>3</v>
      </c>
      <c r="DR173" s="317">
        <v>0</v>
      </c>
      <c r="DS173" s="317">
        <v>0</v>
      </c>
      <c r="DU173" s="968">
        <v>42983</v>
      </c>
      <c r="DV173" s="969">
        <v>3</v>
      </c>
      <c r="DW173" s="969">
        <v>0</v>
      </c>
      <c r="DX173" s="969" t="s">
        <v>3</v>
      </c>
      <c r="DY173" s="969" t="s">
        <v>3</v>
      </c>
      <c r="DZ173" s="969">
        <v>0</v>
      </c>
      <c r="EA173" s="969">
        <v>0</v>
      </c>
      <c r="EC173" s="1200">
        <v>43349</v>
      </c>
      <c r="ED173" s="1201">
        <v>4</v>
      </c>
      <c r="EE173" s="1201">
        <v>0</v>
      </c>
      <c r="EF173" s="1201" t="s">
        <v>3</v>
      </c>
      <c r="EG173" s="1201" t="s">
        <v>3</v>
      </c>
      <c r="EH173" s="1201">
        <v>0</v>
      </c>
      <c r="EI173" s="1201">
        <v>0</v>
      </c>
      <c r="EK173" s="1331">
        <v>43711</v>
      </c>
      <c r="EL173" s="1332">
        <v>3</v>
      </c>
      <c r="EM173" s="1332">
        <v>1</v>
      </c>
      <c r="EN173" s="1332" t="s">
        <v>3</v>
      </c>
      <c r="EO173" s="1332">
        <v>1</v>
      </c>
      <c r="EP173" s="1332">
        <v>0</v>
      </c>
      <c r="EQ173" s="1332">
        <v>0</v>
      </c>
      <c r="ES173" s="1825">
        <v>44082</v>
      </c>
      <c r="ET173" s="1826">
        <v>3</v>
      </c>
      <c r="EU173" s="1826">
        <v>0</v>
      </c>
      <c r="EV173" s="1826" t="s">
        <v>3</v>
      </c>
      <c r="EW173" s="1826" t="s">
        <v>3</v>
      </c>
      <c r="EX173" s="1826">
        <v>0</v>
      </c>
      <c r="EY173" s="1826">
        <v>0</v>
      </c>
    </row>
    <row r="174" spans="39:155" x14ac:dyDescent="0.25">
      <c r="AM174" s="348">
        <v>38596</v>
      </c>
      <c r="AN174" s="349">
        <v>3</v>
      </c>
      <c r="AO174" s="349">
        <v>0</v>
      </c>
      <c r="CO174" s="316">
        <v>41522</v>
      </c>
      <c r="CP174" s="317">
        <v>2</v>
      </c>
      <c r="CQ174" s="317">
        <v>0</v>
      </c>
      <c r="CR174" s="317" t="s">
        <v>3</v>
      </c>
      <c r="CS174" s="317" t="s">
        <v>3</v>
      </c>
      <c r="CT174" s="317">
        <v>0</v>
      </c>
      <c r="CU174" s="317">
        <v>0</v>
      </c>
      <c r="CW174" s="316">
        <v>41884</v>
      </c>
      <c r="CX174" s="317">
        <v>4</v>
      </c>
      <c r="CY174" s="317">
        <v>0</v>
      </c>
      <c r="CZ174" s="317" t="s">
        <v>3</v>
      </c>
      <c r="DA174" s="317" t="s">
        <v>3</v>
      </c>
      <c r="DB174" s="317">
        <v>0</v>
      </c>
      <c r="DC174" s="317">
        <v>0</v>
      </c>
      <c r="DE174" s="316">
        <v>42249</v>
      </c>
      <c r="DF174" s="317">
        <v>3</v>
      </c>
      <c r="DG174" s="317">
        <v>1</v>
      </c>
      <c r="DH174" s="317" t="s">
        <v>3</v>
      </c>
      <c r="DI174" s="317" t="s">
        <v>3</v>
      </c>
      <c r="DJ174" s="317">
        <v>1</v>
      </c>
      <c r="DK174" s="317">
        <v>0</v>
      </c>
      <c r="DM174" s="316">
        <v>42628</v>
      </c>
      <c r="DN174" s="317">
        <v>2</v>
      </c>
      <c r="DO174" s="317">
        <v>0</v>
      </c>
      <c r="DP174" s="317" t="s">
        <v>3</v>
      </c>
      <c r="DQ174" s="317" t="s">
        <v>3</v>
      </c>
      <c r="DR174" s="317">
        <v>0</v>
      </c>
      <c r="DS174" s="317">
        <v>0</v>
      </c>
      <c r="DU174" s="968">
        <v>42984</v>
      </c>
      <c r="DV174" s="969">
        <v>2</v>
      </c>
      <c r="DW174" s="969">
        <v>0</v>
      </c>
      <c r="DX174" s="969" t="s">
        <v>3</v>
      </c>
      <c r="DY174" s="969" t="s">
        <v>3</v>
      </c>
      <c r="DZ174" s="969">
        <v>0</v>
      </c>
      <c r="EA174" s="969">
        <v>0</v>
      </c>
      <c r="EC174" s="1200">
        <v>43350</v>
      </c>
      <c r="ED174" s="1201">
        <v>3</v>
      </c>
      <c r="EE174" s="1201">
        <v>0</v>
      </c>
      <c r="EF174" s="1201" t="s">
        <v>3</v>
      </c>
      <c r="EG174" s="1201" t="s">
        <v>3</v>
      </c>
      <c r="EH174" s="1201">
        <v>0</v>
      </c>
      <c r="EI174" s="1201">
        <v>0</v>
      </c>
      <c r="EK174" s="1331">
        <v>43712</v>
      </c>
      <c r="EL174" s="1332">
        <v>2</v>
      </c>
      <c r="EM174" s="1332">
        <v>0</v>
      </c>
      <c r="EN174" s="1332" t="s">
        <v>3</v>
      </c>
      <c r="EO174" s="1332" t="s">
        <v>3</v>
      </c>
      <c r="EP174" s="1332">
        <v>0</v>
      </c>
      <c r="EQ174" s="1332">
        <v>0</v>
      </c>
      <c r="ES174" s="1825">
        <v>44083</v>
      </c>
      <c r="ET174" s="1826">
        <v>2</v>
      </c>
      <c r="EU174" s="1826">
        <v>1</v>
      </c>
      <c r="EV174" s="1826" t="s">
        <v>3</v>
      </c>
      <c r="EW174" s="1826">
        <v>1</v>
      </c>
      <c r="EX174" s="1826">
        <v>0</v>
      </c>
      <c r="EY174" s="1826">
        <v>0</v>
      </c>
    </row>
    <row r="175" spans="39:155" x14ac:dyDescent="0.25">
      <c r="AM175" s="348">
        <v>38597</v>
      </c>
      <c r="AN175" s="349">
        <v>2</v>
      </c>
      <c r="AO175" s="349">
        <v>1</v>
      </c>
      <c r="CO175" s="316">
        <v>41522</v>
      </c>
      <c r="CP175" s="317">
        <v>1</v>
      </c>
      <c r="CQ175" s="317">
        <v>3</v>
      </c>
      <c r="CR175" s="317" t="s">
        <v>3</v>
      </c>
      <c r="CS175" s="317">
        <v>1</v>
      </c>
      <c r="CT175" s="317">
        <v>2</v>
      </c>
      <c r="CU175" s="317">
        <v>0</v>
      </c>
      <c r="CW175" s="316">
        <v>41885</v>
      </c>
      <c r="CX175" s="317">
        <v>3</v>
      </c>
      <c r="CY175" s="317">
        <v>0</v>
      </c>
      <c r="CZ175" s="317" t="s">
        <v>3</v>
      </c>
      <c r="DA175" s="317" t="s">
        <v>3</v>
      </c>
      <c r="DB175" s="317">
        <v>0</v>
      </c>
      <c r="DC175" s="317">
        <v>0</v>
      </c>
      <c r="DE175" s="316">
        <v>42250</v>
      </c>
      <c r="DF175" s="317">
        <v>2</v>
      </c>
      <c r="DG175" s="317">
        <v>0</v>
      </c>
      <c r="DH175" s="317" t="s">
        <v>3</v>
      </c>
      <c r="DI175" s="317" t="s">
        <v>3</v>
      </c>
      <c r="DJ175" s="317">
        <v>0</v>
      </c>
      <c r="DK175" s="317">
        <v>0</v>
      </c>
      <c r="DM175" s="316">
        <v>42628</v>
      </c>
      <c r="DN175" s="317">
        <v>1</v>
      </c>
      <c r="DO175" s="317">
        <v>0</v>
      </c>
      <c r="DP175" s="317" t="s">
        <v>3</v>
      </c>
      <c r="DQ175" s="317" t="s">
        <v>3</v>
      </c>
      <c r="DR175" s="317">
        <v>0</v>
      </c>
      <c r="DS175" s="317">
        <v>0</v>
      </c>
      <c r="DU175" s="968">
        <v>42984</v>
      </c>
      <c r="DV175" s="969">
        <v>1</v>
      </c>
      <c r="DW175" s="969">
        <v>0</v>
      </c>
      <c r="DX175" s="969" t="s">
        <v>3</v>
      </c>
      <c r="DY175" s="969" t="s">
        <v>3</v>
      </c>
      <c r="DZ175" s="969">
        <v>0</v>
      </c>
      <c r="EA175" s="969">
        <v>0</v>
      </c>
      <c r="EC175" s="1200">
        <v>43351</v>
      </c>
      <c r="ED175" s="1201">
        <v>2</v>
      </c>
      <c r="EE175" s="1201">
        <v>0</v>
      </c>
      <c r="EF175" s="1201" t="s">
        <v>3</v>
      </c>
      <c r="EG175" s="1201" t="s">
        <v>3</v>
      </c>
      <c r="EH175" s="1201">
        <v>0</v>
      </c>
      <c r="EI175" s="1201">
        <v>0</v>
      </c>
      <c r="EK175" s="1331">
        <v>43712</v>
      </c>
      <c r="EL175" s="1332">
        <v>1</v>
      </c>
      <c r="EM175" s="1332">
        <v>1</v>
      </c>
      <c r="EN175" s="1332" t="s">
        <v>3</v>
      </c>
      <c r="EO175" s="1332" t="s">
        <v>3</v>
      </c>
      <c r="EP175" s="1332">
        <v>0</v>
      </c>
      <c r="EQ175" s="1332">
        <v>1</v>
      </c>
      <c r="ES175" s="1825">
        <v>44083</v>
      </c>
      <c r="ET175" s="1826">
        <v>1</v>
      </c>
      <c r="EU175" s="1826">
        <v>1</v>
      </c>
      <c r="EV175" s="1826" t="s">
        <v>3</v>
      </c>
      <c r="EW175" s="1826" t="s">
        <v>3</v>
      </c>
      <c r="EX175" s="1826">
        <v>1</v>
      </c>
      <c r="EY175" s="1826">
        <v>0</v>
      </c>
    </row>
    <row r="176" spans="39:155" x14ac:dyDescent="0.25">
      <c r="AM176" s="348">
        <v>38597</v>
      </c>
      <c r="AN176" s="349">
        <v>1</v>
      </c>
      <c r="AO176" s="349">
        <v>1</v>
      </c>
      <c r="CW176" s="316">
        <v>41886</v>
      </c>
      <c r="CX176" s="317">
        <v>2</v>
      </c>
      <c r="CY176" s="317">
        <v>0</v>
      </c>
      <c r="CZ176" s="317" t="s">
        <v>3</v>
      </c>
      <c r="DA176" s="317" t="s">
        <v>3</v>
      </c>
      <c r="DB176" s="317">
        <v>0</v>
      </c>
      <c r="DC176" s="317">
        <v>0</v>
      </c>
      <c r="DE176" s="316">
        <v>42250</v>
      </c>
      <c r="DF176" s="317">
        <v>1</v>
      </c>
      <c r="DG176" s="317">
        <v>0</v>
      </c>
      <c r="DH176" s="317" t="s">
        <v>3</v>
      </c>
      <c r="DI176" s="317" t="s">
        <v>3</v>
      </c>
      <c r="DJ176" s="317">
        <v>0</v>
      </c>
      <c r="DK176" s="317">
        <v>0</v>
      </c>
      <c r="EC176" s="1200">
        <v>43351</v>
      </c>
      <c r="ED176" s="1201">
        <v>1</v>
      </c>
      <c r="EE176" s="1201">
        <v>1</v>
      </c>
      <c r="EF176" s="1201" t="s">
        <v>3</v>
      </c>
      <c r="EG176" s="1201" t="s">
        <v>3</v>
      </c>
      <c r="EH176" s="1201">
        <v>1</v>
      </c>
      <c r="EI176" s="1201">
        <v>0</v>
      </c>
      <c r="EK176" s="1331">
        <v>43713</v>
      </c>
      <c r="EL176" s="1332">
        <v>4</v>
      </c>
      <c r="EM176" s="1332">
        <v>0</v>
      </c>
      <c r="EN176" s="1332" t="s">
        <v>3</v>
      </c>
      <c r="EO176" s="1332" t="s">
        <v>3</v>
      </c>
      <c r="EP176" s="1332">
        <v>0</v>
      </c>
      <c r="EQ176" s="1332">
        <v>0</v>
      </c>
      <c r="ES176" s="1825">
        <v>44090</v>
      </c>
      <c r="ET176" s="1826">
        <v>4</v>
      </c>
      <c r="EU176" s="1826">
        <v>0</v>
      </c>
      <c r="EV176" s="1826" t="s">
        <v>3</v>
      </c>
      <c r="EW176" s="1826" t="s">
        <v>3</v>
      </c>
      <c r="EX176" s="1826">
        <v>0</v>
      </c>
      <c r="EY176" s="1826">
        <v>0</v>
      </c>
    </row>
    <row r="177" spans="1:155" x14ac:dyDescent="0.25">
      <c r="CW177" s="316">
        <v>41886</v>
      </c>
      <c r="CX177" s="317">
        <v>1</v>
      </c>
      <c r="CY177" s="317">
        <v>0</v>
      </c>
      <c r="CZ177" s="317" t="s">
        <v>3</v>
      </c>
      <c r="DA177" s="317" t="s">
        <v>3</v>
      </c>
      <c r="DB177" s="317">
        <v>0</v>
      </c>
      <c r="DC177" s="317">
        <v>0</v>
      </c>
      <c r="DE177" s="316">
        <v>42255</v>
      </c>
      <c r="DF177" s="317">
        <v>4</v>
      </c>
      <c r="DG177" s="317">
        <v>0</v>
      </c>
      <c r="DH177" s="317" t="s">
        <v>3</v>
      </c>
      <c r="DI177" s="317" t="s">
        <v>3</v>
      </c>
      <c r="DJ177" s="317">
        <v>0</v>
      </c>
      <c r="DK177" s="317">
        <v>0</v>
      </c>
      <c r="EC177" s="1200">
        <v>43352</v>
      </c>
      <c r="ED177" s="1201">
        <v>4</v>
      </c>
      <c r="EE177" s="1201">
        <v>0</v>
      </c>
      <c r="EF177" s="1201" t="s">
        <v>3</v>
      </c>
      <c r="EG177" s="1201" t="s">
        <v>3</v>
      </c>
      <c r="EH177" s="1201">
        <v>0</v>
      </c>
      <c r="EI177" s="1201">
        <v>0</v>
      </c>
      <c r="EK177" s="1331">
        <v>43714</v>
      </c>
      <c r="EL177" s="1332">
        <v>3</v>
      </c>
      <c r="EM177" s="1332">
        <v>0</v>
      </c>
      <c r="EN177" s="1332" t="s">
        <v>3</v>
      </c>
      <c r="EO177" s="1332" t="s">
        <v>3</v>
      </c>
      <c r="EP177" s="1332">
        <v>0</v>
      </c>
      <c r="EQ177" s="1332">
        <v>0</v>
      </c>
      <c r="ES177" s="1825">
        <v>44090</v>
      </c>
      <c r="ET177" s="1826">
        <v>3</v>
      </c>
      <c r="EU177" s="1826">
        <v>3</v>
      </c>
      <c r="EV177" s="1826">
        <v>1</v>
      </c>
      <c r="EW177" s="1826" t="s">
        <v>3</v>
      </c>
      <c r="EX177" s="1826">
        <v>1</v>
      </c>
      <c r="EY177" s="1826">
        <v>1</v>
      </c>
    </row>
    <row r="178" spans="1:155" x14ac:dyDescent="0.25">
      <c r="CW178" s="316">
        <v>41891</v>
      </c>
      <c r="CX178" s="317">
        <v>4</v>
      </c>
      <c r="CY178" s="317">
        <v>0</v>
      </c>
      <c r="CZ178" s="317" t="s">
        <v>3</v>
      </c>
      <c r="DA178" s="317" t="s">
        <v>3</v>
      </c>
      <c r="DB178" s="317">
        <v>0</v>
      </c>
      <c r="DC178" s="317">
        <v>0</v>
      </c>
      <c r="DE178" s="316">
        <v>42256</v>
      </c>
      <c r="DF178" s="317">
        <v>3</v>
      </c>
      <c r="DG178" s="317">
        <v>0</v>
      </c>
      <c r="DH178" s="317" t="s">
        <v>3</v>
      </c>
      <c r="DI178" s="317" t="s">
        <v>3</v>
      </c>
      <c r="DJ178" s="317">
        <v>0</v>
      </c>
      <c r="DK178" s="317">
        <v>0</v>
      </c>
      <c r="EC178" s="1200">
        <v>43353</v>
      </c>
      <c r="ED178" s="1201">
        <v>3</v>
      </c>
      <c r="EE178" s="1201">
        <v>0</v>
      </c>
      <c r="EF178" s="1201" t="s">
        <v>3</v>
      </c>
      <c r="EG178" s="1201" t="s">
        <v>3</v>
      </c>
      <c r="EH178" s="1201">
        <v>0</v>
      </c>
      <c r="EI178" s="1201">
        <v>0</v>
      </c>
      <c r="EK178" s="1331">
        <v>43715</v>
      </c>
      <c r="EL178" s="1332">
        <v>2</v>
      </c>
      <c r="EM178" s="1332">
        <v>0</v>
      </c>
      <c r="EN178" s="1332" t="s">
        <v>3</v>
      </c>
      <c r="EO178" s="1332" t="s">
        <v>3</v>
      </c>
      <c r="EP178" s="1332">
        <v>0</v>
      </c>
      <c r="EQ178" s="1332">
        <v>0</v>
      </c>
      <c r="ES178" s="1825">
        <v>44090</v>
      </c>
      <c r="ET178" s="1826">
        <v>2</v>
      </c>
      <c r="EU178" s="1826">
        <v>1</v>
      </c>
      <c r="EV178" s="1826" t="s">
        <v>3</v>
      </c>
      <c r="EW178" s="1826" t="s">
        <v>3</v>
      </c>
      <c r="EX178" s="1826">
        <v>0</v>
      </c>
      <c r="EY178" s="1826">
        <v>1</v>
      </c>
    </row>
    <row r="179" spans="1:155" x14ac:dyDescent="0.25">
      <c r="CW179" s="316">
        <v>41892</v>
      </c>
      <c r="CX179" s="317">
        <v>3</v>
      </c>
      <c r="CY179" s="317">
        <v>0</v>
      </c>
      <c r="CZ179" s="317" t="s">
        <v>3</v>
      </c>
      <c r="DA179" s="317" t="s">
        <v>3</v>
      </c>
      <c r="DB179" s="317">
        <v>0</v>
      </c>
      <c r="DC179" s="317">
        <v>0</v>
      </c>
      <c r="DE179" s="316">
        <v>42257</v>
      </c>
      <c r="DF179" s="317">
        <v>2</v>
      </c>
      <c r="DG179" s="317">
        <v>0</v>
      </c>
      <c r="DH179" s="317" t="s">
        <v>3</v>
      </c>
      <c r="DI179" s="317" t="s">
        <v>3</v>
      </c>
      <c r="DJ179" s="317">
        <v>0</v>
      </c>
      <c r="DK179" s="317">
        <v>0</v>
      </c>
      <c r="EC179" s="1200">
        <v>43354</v>
      </c>
      <c r="ED179" s="1201">
        <v>2</v>
      </c>
      <c r="EE179" s="1201">
        <v>0</v>
      </c>
      <c r="EF179" s="1201" t="s">
        <v>3</v>
      </c>
      <c r="EG179" s="1201" t="s">
        <v>3</v>
      </c>
      <c r="EH179" s="1201">
        <v>0</v>
      </c>
      <c r="EI179" s="1201">
        <v>0</v>
      </c>
      <c r="EK179" s="1331">
        <v>43715</v>
      </c>
      <c r="EL179" s="1332">
        <v>1</v>
      </c>
      <c r="EM179" s="1332">
        <v>0</v>
      </c>
      <c r="EN179" s="1332" t="s">
        <v>3</v>
      </c>
      <c r="EO179" s="1332" t="s">
        <v>3</v>
      </c>
      <c r="EP179" s="1332">
        <v>0</v>
      </c>
      <c r="EQ179" s="1332">
        <v>0</v>
      </c>
      <c r="ES179" s="1825">
        <v>44091</v>
      </c>
      <c r="ET179" s="1826">
        <v>1</v>
      </c>
      <c r="EU179" s="1826">
        <v>2</v>
      </c>
      <c r="EV179" s="1826" t="s">
        <v>3</v>
      </c>
      <c r="EW179" s="1826">
        <v>1</v>
      </c>
      <c r="EX179" s="1826">
        <v>1</v>
      </c>
      <c r="EY179" s="1826">
        <v>0</v>
      </c>
    </row>
    <row r="180" spans="1:155" x14ac:dyDescent="0.25">
      <c r="CW180" s="316">
        <v>41893</v>
      </c>
      <c r="CX180" s="317">
        <v>2</v>
      </c>
      <c r="CY180" s="317">
        <v>0</v>
      </c>
      <c r="CZ180" s="317" t="s">
        <v>3</v>
      </c>
      <c r="DA180" s="317" t="s">
        <v>3</v>
      </c>
      <c r="DB180" s="317">
        <v>0</v>
      </c>
      <c r="DC180" s="317">
        <v>0</v>
      </c>
      <c r="DE180" s="316">
        <v>42257</v>
      </c>
      <c r="DF180" s="317">
        <v>1</v>
      </c>
      <c r="DG180" s="317">
        <v>0</v>
      </c>
      <c r="DH180" s="317" t="s">
        <v>3</v>
      </c>
      <c r="DI180" s="317" t="s">
        <v>3</v>
      </c>
      <c r="DJ180" s="317">
        <v>0</v>
      </c>
      <c r="DK180" s="317">
        <v>0</v>
      </c>
      <c r="EC180" s="1200">
        <v>43354</v>
      </c>
      <c r="ED180" s="1201">
        <v>1</v>
      </c>
      <c r="EE180" s="1201">
        <v>0</v>
      </c>
      <c r="EF180" s="1201" t="s">
        <v>3</v>
      </c>
      <c r="EG180" s="1201" t="s">
        <v>3</v>
      </c>
      <c r="EH180" s="1201">
        <v>0</v>
      </c>
      <c r="EI180" s="1201">
        <v>0</v>
      </c>
      <c r="EK180" s="1331">
        <v>43716</v>
      </c>
      <c r="EL180" s="1332">
        <v>4</v>
      </c>
      <c r="EM180" s="1332">
        <v>0</v>
      </c>
      <c r="EN180" s="1332" t="s">
        <v>3</v>
      </c>
      <c r="EO180" s="1332" t="s">
        <v>3</v>
      </c>
      <c r="EP180" s="1332">
        <v>0</v>
      </c>
      <c r="EQ180" s="1332">
        <v>0</v>
      </c>
      <c r="ES180" s="1825">
        <v>44096</v>
      </c>
      <c r="ET180" s="1826">
        <v>4</v>
      </c>
      <c r="EU180" s="1826">
        <v>0</v>
      </c>
      <c r="EV180" s="1826" t="s">
        <v>3</v>
      </c>
      <c r="EW180" s="1826" t="s">
        <v>3</v>
      </c>
      <c r="EX180" s="1826">
        <v>0</v>
      </c>
      <c r="EY180" s="1826">
        <v>0</v>
      </c>
    </row>
    <row r="181" spans="1:155" x14ac:dyDescent="0.25">
      <c r="CW181" s="316">
        <v>41893</v>
      </c>
      <c r="CX181" s="317">
        <v>1</v>
      </c>
      <c r="CY181" s="317">
        <v>0</v>
      </c>
      <c r="CZ181" s="317" t="s">
        <v>3</v>
      </c>
      <c r="DA181" s="317" t="s">
        <v>3</v>
      </c>
      <c r="DB181" s="317">
        <v>0</v>
      </c>
      <c r="DC181" s="317">
        <v>0</v>
      </c>
      <c r="DE181" s="316">
        <v>42262</v>
      </c>
      <c r="DF181" s="317">
        <v>4</v>
      </c>
      <c r="DG181" s="317">
        <v>0</v>
      </c>
      <c r="DH181" s="317" t="s">
        <v>3</v>
      </c>
      <c r="DI181" s="317" t="s">
        <v>3</v>
      </c>
      <c r="DJ181" s="317">
        <v>0</v>
      </c>
      <c r="DK181" s="317">
        <v>0</v>
      </c>
      <c r="EC181" s="1200">
        <v>43355</v>
      </c>
      <c r="ED181" s="1201">
        <v>4</v>
      </c>
      <c r="EE181" s="1201">
        <v>1</v>
      </c>
      <c r="EF181" s="1201" t="s">
        <v>3</v>
      </c>
      <c r="EG181" s="1201" t="s">
        <v>3</v>
      </c>
      <c r="EH181" s="1201">
        <v>0</v>
      </c>
      <c r="EI181" s="1201">
        <v>1</v>
      </c>
      <c r="EK181" s="1331">
        <v>43717</v>
      </c>
      <c r="EL181" s="1332">
        <v>3</v>
      </c>
      <c r="EM181" s="1332">
        <v>0</v>
      </c>
      <c r="EN181" s="1332" t="s">
        <v>3</v>
      </c>
      <c r="EO181" s="1332" t="s">
        <v>3</v>
      </c>
      <c r="EP181" s="1332">
        <v>0</v>
      </c>
      <c r="EQ181" s="1332">
        <v>0</v>
      </c>
      <c r="ES181" s="1825">
        <v>44097</v>
      </c>
      <c r="ET181" s="1826">
        <v>3</v>
      </c>
      <c r="EU181" s="1826">
        <v>6</v>
      </c>
      <c r="EV181" s="1826" t="s">
        <v>3</v>
      </c>
      <c r="EW181" s="1826">
        <v>1</v>
      </c>
      <c r="EX181" s="1826">
        <v>1</v>
      </c>
      <c r="EY181" s="1826">
        <v>4</v>
      </c>
    </row>
    <row r="182" spans="1:155" x14ac:dyDescent="0.25">
      <c r="DE182" s="316">
        <v>42263</v>
      </c>
      <c r="DF182" s="317">
        <v>3</v>
      </c>
      <c r="DG182" s="317">
        <v>0</v>
      </c>
      <c r="DH182" s="317" t="s">
        <v>3</v>
      </c>
      <c r="DI182" s="317" t="s">
        <v>3</v>
      </c>
      <c r="DJ182" s="317">
        <v>0</v>
      </c>
      <c r="DK182" s="317">
        <v>0</v>
      </c>
      <c r="EC182" s="1200">
        <v>43356</v>
      </c>
      <c r="ED182" s="1201">
        <v>3</v>
      </c>
      <c r="EE182" s="1201">
        <v>0</v>
      </c>
      <c r="EF182" s="1201" t="s">
        <v>3</v>
      </c>
      <c r="EG182" s="1201" t="s">
        <v>3</v>
      </c>
      <c r="EH182" s="1201">
        <v>0</v>
      </c>
      <c r="EI182" s="1201">
        <v>0</v>
      </c>
      <c r="EK182" s="1331">
        <v>43718</v>
      </c>
      <c r="EL182" s="1332">
        <v>2</v>
      </c>
      <c r="EM182" s="1332">
        <v>1</v>
      </c>
      <c r="EN182" s="1332" t="s">
        <v>3</v>
      </c>
      <c r="EO182" s="1332" t="s">
        <v>3</v>
      </c>
      <c r="EP182" s="1332">
        <v>1</v>
      </c>
      <c r="EQ182" s="1332">
        <v>0</v>
      </c>
      <c r="ES182" s="1825">
        <v>44098</v>
      </c>
      <c r="ET182" s="1826">
        <v>2</v>
      </c>
      <c r="EU182" s="1826">
        <v>0</v>
      </c>
      <c r="EV182" s="1826" t="s">
        <v>3</v>
      </c>
      <c r="EW182" s="1826" t="s">
        <v>3</v>
      </c>
      <c r="EX182" s="1826">
        <v>0</v>
      </c>
      <c r="EY182" s="1826">
        <v>0</v>
      </c>
    </row>
    <row r="183" spans="1:155" x14ac:dyDescent="0.25">
      <c r="DE183" s="316">
        <v>42264</v>
      </c>
      <c r="DF183" s="317">
        <v>2</v>
      </c>
      <c r="DG183" s="317">
        <v>0</v>
      </c>
      <c r="DH183" s="317" t="s">
        <v>3</v>
      </c>
      <c r="DI183" s="317" t="s">
        <v>3</v>
      </c>
      <c r="DJ183" s="317">
        <v>0</v>
      </c>
      <c r="DK183" s="317">
        <v>0</v>
      </c>
      <c r="EC183" s="1200">
        <v>43357</v>
      </c>
      <c r="ED183" s="1201">
        <v>2</v>
      </c>
      <c r="EE183" s="1201">
        <v>0</v>
      </c>
      <c r="EF183" s="1201" t="s">
        <v>3</v>
      </c>
      <c r="EG183" s="1201" t="s">
        <v>3</v>
      </c>
      <c r="EH183" s="1201">
        <v>0</v>
      </c>
      <c r="EI183" s="1201">
        <v>0</v>
      </c>
      <c r="EK183" s="1331">
        <v>43718</v>
      </c>
      <c r="EL183" s="1332">
        <v>1</v>
      </c>
      <c r="EM183" s="1332">
        <v>0</v>
      </c>
      <c r="EN183" s="1332" t="s">
        <v>3</v>
      </c>
      <c r="EO183" s="1332" t="s">
        <v>3</v>
      </c>
      <c r="EP183" s="1332">
        <v>0</v>
      </c>
      <c r="EQ183" s="1332">
        <v>0</v>
      </c>
      <c r="ES183" s="1825">
        <v>44098</v>
      </c>
      <c r="ET183" s="1826">
        <v>1</v>
      </c>
      <c r="EU183" s="1826">
        <v>1</v>
      </c>
      <c r="EV183" s="1826" t="s">
        <v>3</v>
      </c>
      <c r="EW183" s="1826" t="s">
        <v>3</v>
      </c>
      <c r="EX183" s="1826">
        <v>0</v>
      </c>
      <c r="EY183" s="1826">
        <v>1</v>
      </c>
    </row>
    <row r="184" spans="1:155" x14ac:dyDescent="0.25">
      <c r="DE184" s="316">
        <v>42264</v>
      </c>
      <c r="DF184" s="317">
        <v>1</v>
      </c>
      <c r="DG184" s="317">
        <v>0</v>
      </c>
      <c r="DH184" s="317" t="s">
        <v>3</v>
      </c>
      <c r="DI184" s="317" t="s">
        <v>3</v>
      </c>
      <c r="DJ184" s="317">
        <v>0</v>
      </c>
      <c r="DK184" s="317">
        <v>0</v>
      </c>
      <c r="EC184" s="1200">
        <v>43357</v>
      </c>
      <c r="ED184" s="1201">
        <v>1</v>
      </c>
      <c r="EE184" s="1201">
        <v>0</v>
      </c>
      <c r="EF184" s="1201" t="s">
        <v>3</v>
      </c>
      <c r="EG184" s="1201" t="s">
        <v>3</v>
      </c>
      <c r="EH184" s="1201">
        <v>0</v>
      </c>
      <c r="EI184" s="1201">
        <v>0</v>
      </c>
      <c r="EK184" s="1331">
        <v>43719</v>
      </c>
      <c r="EL184" s="1332">
        <v>4</v>
      </c>
      <c r="EM184" s="1332">
        <v>0</v>
      </c>
      <c r="EN184" s="1332" t="s">
        <v>3</v>
      </c>
      <c r="EO184" s="1332" t="s">
        <v>3</v>
      </c>
      <c r="EP184" s="1332">
        <v>0</v>
      </c>
      <c r="EQ184" s="1332">
        <v>0</v>
      </c>
    </row>
    <row r="185" spans="1:155" x14ac:dyDescent="0.25">
      <c r="E185" s="95" t="s">
        <v>53</v>
      </c>
      <c r="AG185" s="95" t="s">
        <v>53</v>
      </c>
      <c r="AO185" s="95" t="s">
        <v>53</v>
      </c>
      <c r="AV185" s="95" t="s">
        <v>53</v>
      </c>
      <c r="BJ185" s="95" t="s">
        <v>53</v>
      </c>
      <c r="BU185" s="95" t="s">
        <v>53</v>
      </c>
      <c r="CA185" s="95" t="s">
        <v>53</v>
      </c>
      <c r="CK185" s="95" t="s">
        <v>53</v>
      </c>
      <c r="CT185" s="95" t="s">
        <v>53</v>
      </c>
      <c r="DA185" s="95" t="s">
        <v>53</v>
      </c>
      <c r="EC185" s="1200">
        <v>43360</v>
      </c>
      <c r="ED185" s="1201">
        <v>4</v>
      </c>
      <c r="EE185" s="1201">
        <v>1</v>
      </c>
      <c r="EF185" s="1201">
        <v>1</v>
      </c>
      <c r="EG185" s="1201" t="s">
        <v>3</v>
      </c>
      <c r="EH185" s="1201">
        <v>0</v>
      </c>
      <c r="EI185" s="1201">
        <v>0</v>
      </c>
      <c r="EK185" s="1331">
        <v>43720</v>
      </c>
      <c r="EL185" s="1332">
        <v>3</v>
      </c>
      <c r="EM185" s="1332">
        <v>2</v>
      </c>
      <c r="EN185" s="1332" t="s">
        <v>3</v>
      </c>
      <c r="EO185" s="1332">
        <v>2</v>
      </c>
      <c r="EP185" s="1332">
        <v>0</v>
      </c>
      <c r="EQ185" s="1332">
        <v>0</v>
      </c>
    </row>
    <row r="186" spans="1:155" ht="13" thickBot="1" x14ac:dyDescent="0.3">
      <c r="A186" s="182"/>
      <c r="B186" s="182"/>
      <c r="C186" s="182"/>
      <c r="D186" s="182"/>
      <c r="E186" s="182"/>
      <c r="F186" s="182"/>
      <c r="G186" s="183"/>
      <c r="H186" s="183"/>
      <c r="I186" s="183"/>
      <c r="J186" s="183"/>
      <c r="K186" s="183"/>
      <c r="L186" s="183"/>
      <c r="M186" s="183"/>
      <c r="N186" s="183"/>
      <c r="O186" s="183"/>
      <c r="P186" s="183"/>
      <c r="Q186" s="183"/>
      <c r="R186" s="183"/>
      <c r="S186" s="183"/>
      <c r="T186" s="183"/>
      <c r="U186" s="183"/>
      <c r="V186" s="183"/>
      <c r="W186" s="183"/>
      <c r="X186" s="182"/>
      <c r="Y186" s="182"/>
      <c r="Z186" s="182"/>
      <c r="AA186" s="182"/>
      <c r="AB186" s="182"/>
      <c r="AC186" s="184"/>
      <c r="AD186" s="183"/>
      <c r="AE186" s="183"/>
      <c r="AF186" s="183"/>
      <c r="AG186" s="183"/>
      <c r="AH186" s="183"/>
      <c r="AI186" s="182"/>
      <c r="AJ186" s="182"/>
      <c r="AK186" s="182"/>
      <c r="AL186" s="182"/>
      <c r="AM186" s="182"/>
      <c r="AN186" s="182"/>
      <c r="AO186" s="182"/>
      <c r="AP186" s="182"/>
      <c r="AQ186" s="182"/>
      <c r="AR186" s="182"/>
      <c r="AS186" s="182"/>
      <c r="AT186" s="182"/>
      <c r="AU186" s="182"/>
      <c r="AV186" s="182"/>
      <c r="AW186" s="182"/>
      <c r="AX186" s="185"/>
      <c r="AY186" s="185"/>
      <c r="AZ186" s="185"/>
      <c r="BA186" s="185"/>
      <c r="BB186" s="185"/>
      <c r="BC186" s="185"/>
      <c r="BD186" s="186"/>
      <c r="BE186" s="187"/>
      <c r="BF186" s="187"/>
      <c r="BG186" s="187"/>
      <c r="BH186" s="187"/>
      <c r="BI186" s="187"/>
      <c r="BJ186" s="187"/>
      <c r="BK186" s="186"/>
      <c r="BL186" s="188"/>
      <c r="BM186" s="187"/>
      <c r="BN186" s="187"/>
      <c r="BO186" s="187"/>
      <c r="BP186" s="187"/>
      <c r="BQ186" s="187"/>
      <c r="BR186" s="186"/>
      <c r="BS186" s="187"/>
      <c r="BT186" s="187"/>
      <c r="BU186" s="187"/>
      <c r="BV186" s="187"/>
      <c r="BW186" s="187"/>
      <c r="BX186" s="187"/>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2"/>
      <c r="CW186" s="182"/>
      <c r="CX186" s="182"/>
      <c r="CY186" s="182"/>
      <c r="CZ186" s="182"/>
      <c r="DA186" s="182"/>
      <c r="DB186" s="182"/>
      <c r="DC186" s="182"/>
      <c r="DD186" s="182"/>
      <c r="DE186" s="182"/>
      <c r="DF186" s="182"/>
      <c r="EC186" s="1200">
        <v>43361</v>
      </c>
      <c r="ED186" s="1201">
        <v>3</v>
      </c>
      <c r="EE186" s="1201">
        <v>0</v>
      </c>
      <c r="EF186" s="1201" t="s">
        <v>3</v>
      </c>
      <c r="EG186" s="1201" t="s">
        <v>3</v>
      </c>
      <c r="EH186" s="1201">
        <v>0</v>
      </c>
      <c r="EI186" s="1201">
        <v>0</v>
      </c>
      <c r="EK186" s="1331">
        <v>43721</v>
      </c>
      <c r="EL186" s="1332">
        <v>2</v>
      </c>
      <c r="EM186" s="1332">
        <v>0</v>
      </c>
      <c r="EN186" s="1332" t="s">
        <v>3</v>
      </c>
      <c r="EO186" s="1332" t="s">
        <v>3</v>
      </c>
      <c r="EP186" s="1332">
        <v>0</v>
      </c>
      <c r="EQ186" s="1332">
        <v>0</v>
      </c>
    </row>
    <row r="187" spans="1:155" x14ac:dyDescent="0.25">
      <c r="EC187" s="1200">
        <v>43362</v>
      </c>
      <c r="ED187" s="1201">
        <v>2</v>
      </c>
      <c r="EE187" s="1201">
        <v>0</v>
      </c>
      <c r="EF187" s="1201" t="s">
        <v>3</v>
      </c>
      <c r="EG187" s="1201" t="s">
        <v>3</v>
      </c>
      <c r="EH187" s="1201">
        <v>0</v>
      </c>
      <c r="EI187" s="1201">
        <v>0</v>
      </c>
      <c r="EK187" s="1331">
        <v>43721</v>
      </c>
      <c r="EL187" s="1332">
        <v>1</v>
      </c>
      <c r="EM187" s="1332">
        <v>0</v>
      </c>
      <c r="EN187" s="1332" t="s">
        <v>3</v>
      </c>
      <c r="EO187" s="1332" t="s">
        <v>3</v>
      </c>
      <c r="EP187" s="1332">
        <v>0</v>
      </c>
      <c r="EQ187" s="1332">
        <v>0</v>
      </c>
    </row>
    <row r="188" spans="1:155" x14ac:dyDescent="0.25">
      <c r="EC188" s="1200">
        <v>43362</v>
      </c>
      <c r="ED188" s="1201">
        <v>1</v>
      </c>
      <c r="EE188" s="1201">
        <v>0</v>
      </c>
      <c r="EF188" s="1201" t="s">
        <v>3</v>
      </c>
      <c r="EG188" s="1201" t="s">
        <v>3</v>
      </c>
      <c r="EH188" s="1201">
        <v>0</v>
      </c>
      <c r="EI188" s="1201">
        <v>0</v>
      </c>
      <c r="EK188" s="1331">
        <v>43725</v>
      </c>
      <c r="EL188" s="1332">
        <v>4</v>
      </c>
      <c r="EM188" s="1332">
        <v>0</v>
      </c>
      <c r="EN188" s="1332" t="s">
        <v>3</v>
      </c>
      <c r="EO188" s="1332" t="s">
        <v>3</v>
      </c>
      <c r="EP188" s="1332">
        <v>0</v>
      </c>
      <c r="EQ188" s="1332">
        <v>0</v>
      </c>
    </row>
    <row r="189" spans="1:155" x14ac:dyDescent="0.25">
      <c r="EC189" s="1200">
        <v>43367</v>
      </c>
      <c r="ED189" s="1201">
        <v>4</v>
      </c>
      <c r="EE189" s="1201">
        <v>0</v>
      </c>
      <c r="EF189" s="1201" t="s">
        <v>3</v>
      </c>
      <c r="EG189" s="1201" t="s">
        <v>3</v>
      </c>
      <c r="EH189" s="1201">
        <v>0</v>
      </c>
      <c r="EI189" s="1201">
        <v>0</v>
      </c>
      <c r="EK189" s="1331">
        <v>43726</v>
      </c>
      <c r="EL189" s="1332">
        <v>3</v>
      </c>
      <c r="EM189" s="1332">
        <v>2</v>
      </c>
      <c r="EN189" s="1332" t="s">
        <v>3</v>
      </c>
      <c r="EO189" s="1332" t="s">
        <v>3</v>
      </c>
      <c r="EP189" s="1332">
        <v>2</v>
      </c>
      <c r="EQ189" s="1332">
        <v>0</v>
      </c>
    </row>
    <row r="190" spans="1:155" x14ac:dyDescent="0.25">
      <c r="EC190" s="1200">
        <v>43368</v>
      </c>
      <c r="ED190" s="1201">
        <v>3</v>
      </c>
      <c r="EE190" s="1201">
        <v>0</v>
      </c>
      <c r="EF190" s="1201" t="s">
        <v>3</v>
      </c>
      <c r="EG190" s="1201" t="s">
        <v>3</v>
      </c>
      <c r="EH190" s="1201">
        <v>0</v>
      </c>
      <c r="EI190" s="1201">
        <v>0</v>
      </c>
      <c r="EK190" s="1331">
        <v>43727</v>
      </c>
      <c r="EL190" s="1332">
        <v>2</v>
      </c>
      <c r="EM190" s="1332">
        <v>1</v>
      </c>
      <c r="EN190" s="1332" t="s">
        <v>3</v>
      </c>
      <c r="EO190" s="1332" t="s">
        <v>3</v>
      </c>
      <c r="EP190" s="1332">
        <v>1</v>
      </c>
      <c r="EQ190" s="1332">
        <v>0</v>
      </c>
    </row>
    <row r="191" spans="1:155" x14ac:dyDescent="0.25">
      <c r="EC191" s="1200">
        <v>43369</v>
      </c>
      <c r="ED191" s="1201">
        <v>2</v>
      </c>
      <c r="EE191" s="1201">
        <v>0</v>
      </c>
      <c r="EF191" s="1201" t="s">
        <v>3</v>
      </c>
      <c r="EG191" s="1201" t="s">
        <v>3</v>
      </c>
      <c r="EH191" s="1201">
        <v>0</v>
      </c>
      <c r="EI191" s="1201">
        <v>0</v>
      </c>
      <c r="EK191" s="1331">
        <v>43727</v>
      </c>
      <c r="EL191" s="1332">
        <v>1</v>
      </c>
      <c r="EM191" s="1332">
        <v>0</v>
      </c>
      <c r="EN191" s="1332" t="s">
        <v>3</v>
      </c>
      <c r="EO191" s="1332" t="s">
        <v>3</v>
      </c>
      <c r="EP191" s="1332">
        <v>0</v>
      </c>
      <c r="EQ191" s="1332">
        <v>0</v>
      </c>
    </row>
    <row r="192" spans="1:155" x14ac:dyDescent="0.25">
      <c r="EC192" s="1200">
        <v>43369</v>
      </c>
      <c r="ED192" s="1201">
        <v>1</v>
      </c>
      <c r="EE192" s="1201">
        <v>0</v>
      </c>
      <c r="EF192" s="1201" t="s">
        <v>3</v>
      </c>
      <c r="EG192" s="1201" t="s">
        <v>3</v>
      </c>
      <c r="EH192" s="1201">
        <v>0</v>
      </c>
      <c r="EI192" s="1201">
        <v>0</v>
      </c>
      <c r="EK192" s="1331">
        <v>43732</v>
      </c>
      <c r="EL192" s="1332">
        <v>4</v>
      </c>
      <c r="EM192" s="1332">
        <v>0</v>
      </c>
      <c r="EN192" s="1332" t="s">
        <v>3</v>
      </c>
      <c r="EO192" s="1332" t="s">
        <v>3</v>
      </c>
      <c r="EP192" s="1332">
        <v>0</v>
      </c>
      <c r="EQ192" s="1332">
        <v>0</v>
      </c>
    </row>
    <row r="193" spans="133:149" x14ac:dyDescent="0.25">
      <c r="EK193" s="1331">
        <v>43733</v>
      </c>
      <c r="EL193" s="1332">
        <v>3</v>
      </c>
      <c r="EM193" s="1332">
        <v>0</v>
      </c>
      <c r="EN193" s="1332" t="s">
        <v>3</v>
      </c>
      <c r="EO193" s="1332" t="s">
        <v>3</v>
      </c>
      <c r="EP193" s="1332">
        <v>0</v>
      </c>
      <c r="EQ193" s="1332">
        <v>0</v>
      </c>
    </row>
    <row r="194" spans="133:149" x14ac:dyDescent="0.25">
      <c r="EC194" s="198"/>
      <c r="EK194" s="1331">
        <v>43734</v>
      </c>
      <c r="EL194" s="1332">
        <v>2</v>
      </c>
      <c r="EM194" s="1332">
        <v>3</v>
      </c>
      <c r="EN194" s="1332" t="s">
        <v>3</v>
      </c>
      <c r="EO194" s="1332" t="s">
        <v>3</v>
      </c>
      <c r="EP194" s="1332">
        <v>3</v>
      </c>
      <c r="EQ194" s="1332">
        <v>0</v>
      </c>
      <c r="ES194" s="198" t="s">
        <v>73</v>
      </c>
    </row>
    <row r="195" spans="133:149" x14ac:dyDescent="0.25">
      <c r="EK195" s="1331">
        <v>43734</v>
      </c>
      <c r="EL195" s="1332">
        <v>1</v>
      </c>
      <c r="EM195" s="1332">
        <v>0</v>
      </c>
      <c r="EN195" s="1332" t="s">
        <v>3</v>
      </c>
      <c r="EO195" s="1332" t="s">
        <v>3</v>
      </c>
      <c r="EP195" s="1332">
        <v>0</v>
      </c>
      <c r="EQ195" s="1332">
        <v>0</v>
      </c>
    </row>
    <row r="197" spans="133:149" x14ac:dyDescent="0.25">
      <c r="EK197" s="198"/>
    </row>
    <row r="6995" spans="15:15" x14ac:dyDescent="0.25">
      <c r="O6995" s="4" t="s">
        <v>174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L6995"/>
  <sheetViews>
    <sheetView topLeftCell="CH1" zoomScale="70" zoomScaleNormal="70" workbookViewId="0">
      <selection activeCell="DE3" sqref="DE3:DJ11"/>
    </sheetView>
  </sheetViews>
  <sheetFormatPr defaultRowHeight="12.5" x14ac:dyDescent="0.25"/>
  <cols>
    <col min="1" max="2" width="9.1796875" style="74"/>
    <col min="3" max="3" width="15" style="74" customWidth="1"/>
    <col min="4" max="5" width="9.1796875" style="74"/>
    <col min="6" max="6" width="12" style="74" customWidth="1"/>
    <col min="7" max="7" width="9.1796875" style="74"/>
    <col min="8" max="8" width="9.1796875" style="95"/>
    <col min="9" max="9" width="11.453125" style="95" customWidth="1"/>
    <col min="10" max="10" width="9.1796875" style="74"/>
    <col min="11" max="12" width="9.1796875" style="110"/>
    <col min="13" max="13" width="15.26953125" style="110" customWidth="1"/>
    <col min="14" max="15" width="9.1796875" style="110"/>
    <col min="16" max="16" width="9.1796875" style="74"/>
    <col min="17" max="26" width="9.1796875" style="110"/>
    <col min="27" max="27" width="9.1796875" style="74"/>
    <col min="28" max="44" width="9.1796875" style="110"/>
    <col min="45" max="46" width="9.1796875" style="4"/>
    <col min="47" max="47" width="12.453125" style="4" customWidth="1"/>
    <col min="48" max="48" width="19.1796875" style="4" customWidth="1"/>
    <col min="49" max="49" width="9.7265625" style="4" customWidth="1"/>
    <col min="50" max="50" width="8.81640625" style="4" customWidth="1"/>
    <col min="51" max="51" width="14.453125" style="4" customWidth="1"/>
    <col min="52" max="53" width="9.1796875" style="4"/>
    <col min="54" max="58" width="8.54296875" style="4" customWidth="1"/>
  </cols>
  <sheetData>
    <row r="1" spans="2:116" ht="15.5" x14ac:dyDescent="0.35">
      <c r="AN1" s="116" t="s">
        <v>38</v>
      </c>
      <c r="AT1" s="21" t="s">
        <v>27</v>
      </c>
      <c r="BO1" s="292"/>
      <c r="BV1" s="292"/>
      <c r="DE1" s="398" t="s">
        <v>480</v>
      </c>
      <c r="DF1" s="398"/>
      <c r="DG1" s="398"/>
      <c r="DH1" s="398"/>
      <c r="DI1" s="398"/>
      <c r="DJ1" s="398"/>
      <c r="DL1" s="1320" t="s">
        <v>466</v>
      </c>
    </row>
    <row r="2" spans="2:116" ht="15.5" x14ac:dyDescent="0.25">
      <c r="B2" s="145">
        <v>2003</v>
      </c>
      <c r="C2" s="75">
        <f>SUM(C4:C44)</f>
        <v>4518</v>
      </c>
      <c r="D2" s="75"/>
      <c r="E2" s="145">
        <v>2004</v>
      </c>
      <c r="F2" s="75">
        <f>SUM(F4:F46)</f>
        <v>3280</v>
      </c>
      <c r="H2" s="111">
        <v>2005</v>
      </c>
      <c r="I2" s="95">
        <f>SUM(I4:I48)</f>
        <v>8771</v>
      </c>
      <c r="K2" s="111">
        <v>2006</v>
      </c>
      <c r="L2" s="95">
        <f>SUM(L4:L50)</f>
        <v>7698</v>
      </c>
      <c r="M2" s="95">
        <f t="shared" ref="M2:BF2" si="0">SUM(M4:M50)</f>
        <v>921</v>
      </c>
      <c r="N2" s="95">
        <f t="shared" si="0"/>
        <v>6665</v>
      </c>
      <c r="O2" s="95">
        <f t="shared" si="0"/>
        <v>112</v>
      </c>
      <c r="Q2" s="111">
        <v>2007</v>
      </c>
      <c r="R2" s="95">
        <f t="shared" si="0"/>
        <v>1581</v>
      </c>
      <c r="S2" s="95">
        <f t="shared" si="0"/>
        <v>91</v>
      </c>
      <c r="T2" s="95">
        <f t="shared" si="0"/>
        <v>1405</v>
      </c>
      <c r="U2" s="95">
        <f t="shared" si="0"/>
        <v>85</v>
      </c>
      <c r="V2" s="95"/>
      <c r="W2" s="111">
        <v>2008</v>
      </c>
      <c r="X2" s="95">
        <f t="shared" si="0"/>
        <v>1409</v>
      </c>
      <c r="Y2" s="95">
        <f t="shared" si="0"/>
        <v>66</v>
      </c>
      <c r="Z2" s="95">
        <f t="shared" si="0"/>
        <v>1241</v>
      </c>
      <c r="AB2" s="111">
        <v>2009</v>
      </c>
      <c r="AC2" s="95">
        <f t="shared" si="0"/>
        <v>1904</v>
      </c>
      <c r="AD2" s="95">
        <f t="shared" si="0"/>
        <v>152</v>
      </c>
      <c r="AE2" s="95">
        <f t="shared" si="0"/>
        <v>1666</v>
      </c>
      <c r="AF2" s="95">
        <f t="shared" si="0"/>
        <v>86</v>
      </c>
      <c r="AH2" s="111">
        <v>2010</v>
      </c>
      <c r="AI2" s="95">
        <f t="shared" si="0"/>
        <v>908</v>
      </c>
      <c r="AJ2" s="95">
        <f t="shared" si="0"/>
        <v>137</v>
      </c>
      <c r="AK2" s="95">
        <f t="shared" si="0"/>
        <v>709</v>
      </c>
      <c r="AL2" s="95">
        <f t="shared" si="0"/>
        <v>62</v>
      </c>
      <c r="AN2" s="111">
        <v>2011</v>
      </c>
      <c r="AO2" s="95">
        <f t="shared" si="0"/>
        <v>430</v>
      </c>
      <c r="AP2" s="95">
        <f t="shared" si="0"/>
        <v>43</v>
      </c>
      <c r="AQ2" s="95">
        <f t="shared" si="0"/>
        <v>367</v>
      </c>
      <c r="AR2" s="95">
        <f t="shared" si="0"/>
        <v>20</v>
      </c>
      <c r="AT2" s="50">
        <v>2012</v>
      </c>
      <c r="AU2" s="4">
        <f t="shared" si="0"/>
        <v>1348</v>
      </c>
      <c r="AV2" s="4">
        <f t="shared" si="0"/>
        <v>388</v>
      </c>
      <c r="AW2" s="4">
        <f t="shared" si="0"/>
        <v>664</v>
      </c>
      <c r="AX2" s="4">
        <f t="shared" si="0"/>
        <v>121</v>
      </c>
      <c r="AY2" s="4">
        <f t="shared" si="0"/>
        <v>175</v>
      </c>
      <c r="BA2" s="50">
        <v>2013</v>
      </c>
      <c r="BB2" s="4">
        <f t="shared" si="0"/>
        <v>3219</v>
      </c>
      <c r="BC2" s="4">
        <f t="shared" si="0"/>
        <v>179</v>
      </c>
      <c r="BD2" s="4">
        <f t="shared" si="0"/>
        <v>1692</v>
      </c>
      <c r="BE2" s="4">
        <f t="shared" si="0"/>
        <v>199</v>
      </c>
      <c r="BF2" s="4">
        <f t="shared" si="0"/>
        <v>1149</v>
      </c>
      <c r="BH2" s="50">
        <v>2014</v>
      </c>
      <c r="BI2">
        <f>SUM(BI4:BI48)</f>
        <v>1389</v>
      </c>
      <c r="BJ2">
        <f>SUM(BJ4:BJ48)</f>
        <v>209</v>
      </c>
      <c r="BK2">
        <f>SUM(BK4:BK48)</f>
        <v>642</v>
      </c>
      <c r="BL2">
        <f>SUM(BL4:BL48)</f>
        <v>96</v>
      </c>
      <c r="BM2">
        <f>SUM(BM4:BM48)</f>
        <v>442</v>
      </c>
      <c r="BO2" s="50">
        <v>2015</v>
      </c>
      <c r="BP2">
        <f>SUM(BP4:BP48)</f>
        <v>1194</v>
      </c>
      <c r="BQ2">
        <f>SUM(BQ4:BQ48)</f>
        <v>213</v>
      </c>
      <c r="BR2">
        <f>SUM(BR4:BR48)</f>
        <v>579</v>
      </c>
      <c r="BS2">
        <f>SUM(BS4:BS48)</f>
        <v>118</v>
      </c>
      <c r="BT2">
        <f>SUM(BT4:BT48)</f>
        <v>284</v>
      </c>
      <c r="BV2" s="50">
        <v>2016</v>
      </c>
      <c r="BW2">
        <f>SUM(BW4:BW48)</f>
        <v>297</v>
      </c>
      <c r="BX2">
        <f>SUM(BX4:BX48)</f>
        <v>83</v>
      </c>
      <c r="BY2">
        <f>SUM(BY4:BY48)</f>
        <v>171</v>
      </c>
      <c r="BZ2">
        <f>SUM(BZ4:BZ48)</f>
        <v>13</v>
      </c>
      <c r="CA2">
        <f>SUM(CA4:CA48)</f>
        <v>30</v>
      </c>
      <c r="CC2" s="50">
        <v>2017</v>
      </c>
      <c r="CD2">
        <f>SUM(CD4:CD48)</f>
        <v>143</v>
      </c>
      <c r="CE2">
        <f>SUM(CE4:CE48)</f>
        <v>110</v>
      </c>
      <c r="CF2">
        <f>SUM(CF4:CF48)</f>
        <v>23</v>
      </c>
      <c r="CG2">
        <f>SUM(CG4:CG48)</f>
        <v>10</v>
      </c>
      <c r="CH2">
        <f>SUM(CH4:CH48)</f>
        <v>0</v>
      </c>
      <c r="CJ2" s="50">
        <v>2018</v>
      </c>
      <c r="CK2">
        <f>SUM(CK4:CK50)</f>
        <v>1126</v>
      </c>
      <c r="CL2">
        <f t="shared" ref="CL2:CO2" si="1">SUM(CL4:CL50)</f>
        <v>908</v>
      </c>
      <c r="CM2">
        <f t="shared" si="1"/>
        <v>172</v>
      </c>
      <c r="CN2">
        <f t="shared" si="1"/>
        <v>30</v>
      </c>
      <c r="CO2">
        <f t="shared" si="1"/>
        <v>16</v>
      </c>
      <c r="CQ2" s="50">
        <v>2019</v>
      </c>
      <c r="CR2">
        <f>SUM(CR4:CR51)</f>
        <v>3026</v>
      </c>
      <c r="CS2">
        <f t="shared" ref="CS2:CV2" si="2">SUM(CS4:CS51)</f>
        <v>954</v>
      </c>
      <c r="CT2">
        <f t="shared" si="2"/>
        <v>1380</v>
      </c>
      <c r="CU2">
        <f t="shared" si="2"/>
        <v>229</v>
      </c>
      <c r="CV2">
        <f t="shared" si="2"/>
        <v>463</v>
      </c>
      <c r="CX2" s="229">
        <v>2020</v>
      </c>
      <c r="CY2">
        <f>SUM(CY4:CY51)</f>
        <v>3678</v>
      </c>
      <c r="CZ2">
        <f t="shared" ref="CZ2:DC2" si="3">SUM(CZ4:CZ51)</f>
        <v>1526</v>
      </c>
      <c r="DA2">
        <f t="shared" si="3"/>
        <v>1425</v>
      </c>
      <c r="DB2">
        <f t="shared" si="3"/>
        <v>199</v>
      </c>
      <c r="DC2">
        <f t="shared" si="3"/>
        <v>528</v>
      </c>
      <c r="DE2" s="2183">
        <v>2021</v>
      </c>
      <c r="DF2">
        <f>SUM(DF4:DF51)</f>
        <v>102</v>
      </c>
      <c r="DG2">
        <f t="shared" ref="DG2:DJ2" si="4">SUM(DG4:DG51)</f>
        <v>27</v>
      </c>
      <c r="DH2">
        <f t="shared" si="4"/>
        <v>51</v>
      </c>
      <c r="DI2">
        <f t="shared" si="4"/>
        <v>12</v>
      </c>
      <c r="DJ2">
        <f t="shared" si="4"/>
        <v>12</v>
      </c>
      <c r="DL2" s="1320" t="s">
        <v>467</v>
      </c>
    </row>
    <row r="3" spans="2:116" ht="15.5" x14ac:dyDescent="0.35">
      <c r="B3" s="156" t="s">
        <v>21</v>
      </c>
      <c r="C3" s="146" t="s">
        <v>11</v>
      </c>
      <c r="D3" s="149"/>
      <c r="E3" s="154" t="s">
        <v>49</v>
      </c>
      <c r="F3" s="154" t="s">
        <v>11</v>
      </c>
      <c r="H3" s="106" t="s">
        <v>21</v>
      </c>
      <c r="I3" s="106" t="s">
        <v>36</v>
      </c>
      <c r="K3" s="106" t="s">
        <v>21</v>
      </c>
      <c r="L3" s="106" t="s">
        <v>36</v>
      </c>
      <c r="M3" s="106" t="s">
        <v>23</v>
      </c>
      <c r="N3" s="106" t="s">
        <v>37</v>
      </c>
      <c r="O3" s="106" t="s">
        <v>25</v>
      </c>
      <c r="Q3" s="106" t="s">
        <v>21</v>
      </c>
      <c r="R3" s="106" t="s">
        <v>36</v>
      </c>
      <c r="S3" s="106" t="s">
        <v>23</v>
      </c>
      <c r="T3" s="106" t="s">
        <v>37</v>
      </c>
      <c r="U3" s="106" t="s">
        <v>25</v>
      </c>
      <c r="W3" s="106" t="s">
        <v>21</v>
      </c>
      <c r="X3" s="106" t="s">
        <v>36</v>
      </c>
      <c r="Y3" s="106" t="s">
        <v>23</v>
      </c>
      <c r="Z3" s="106" t="s">
        <v>37</v>
      </c>
      <c r="AB3" s="106" t="s">
        <v>21</v>
      </c>
      <c r="AC3" s="106" t="s">
        <v>36</v>
      </c>
      <c r="AD3" s="106" t="s">
        <v>23</v>
      </c>
      <c r="AE3" s="106" t="s">
        <v>37</v>
      </c>
      <c r="AF3" s="106" t="s">
        <v>25</v>
      </c>
      <c r="AH3" s="109" t="s">
        <v>21</v>
      </c>
      <c r="AI3" s="109" t="s">
        <v>36</v>
      </c>
      <c r="AJ3" s="109" t="s">
        <v>23</v>
      </c>
      <c r="AK3" s="109" t="s">
        <v>37</v>
      </c>
      <c r="AL3" s="109" t="s">
        <v>25</v>
      </c>
      <c r="AN3" s="64" t="s">
        <v>21</v>
      </c>
      <c r="AO3" s="64" t="s">
        <v>36</v>
      </c>
      <c r="AP3" s="64" t="s">
        <v>23</v>
      </c>
      <c r="AQ3" s="64" t="s">
        <v>37</v>
      </c>
      <c r="AR3" s="64" t="s">
        <v>25</v>
      </c>
      <c r="AT3" s="64" t="s">
        <v>21</v>
      </c>
      <c r="AU3" s="64" t="s">
        <v>22</v>
      </c>
      <c r="AV3" s="64" t="s">
        <v>23</v>
      </c>
      <c r="AW3" s="64" t="s">
        <v>24</v>
      </c>
      <c r="AX3" s="64" t="s">
        <v>25</v>
      </c>
      <c r="AY3" s="64" t="s">
        <v>26</v>
      </c>
      <c r="BA3" s="64" t="s">
        <v>21</v>
      </c>
      <c r="BB3" s="64" t="s">
        <v>22</v>
      </c>
      <c r="BC3" s="64" t="s">
        <v>23</v>
      </c>
      <c r="BD3" s="64" t="s">
        <v>24</v>
      </c>
      <c r="BE3" s="64" t="s">
        <v>25</v>
      </c>
      <c r="BF3" s="64" t="s">
        <v>26</v>
      </c>
      <c r="BH3" s="199" t="s">
        <v>21</v>
      </c>
      <c r="BI3" s="199" t="s">
        <v>22</v>
      </c>
      <c r="BJ3" s="199" t="s">
        <v>23</v>
      </c>
      <c r="BK3" s="199" t="s">
        <v>24</v>
      </c>
      <c r="BL3" s="199" t="s">
        <v>25</v>
      </c>
      <c r="BM3" s="199" t="s">
        <v>26</v>
      </c>
      <c r="BO3" s="310" t="s">
        <v>21</v>
      </c>
      <c r="BP3" s="310" t="s">
        <v>22</v>
      </c>
      <c r="BQ3" s="310" t="s">
        <v>23</v>
      </c>
      <c r="BR3" s="310" t="s">
        <v>24</v>
      </c>
      <c r="BS3" s="310" t="s">
        <v>25</v>
      </c>
      <c r="BT3" s="310" t="s">
        <v>26</v>
      </c>
      <c r="BV3" s="340" t="s">
        <v>21</v>
      </c>
      <c r="BW3" s="340" t="s">
        <v>22</v>
      </c>
      <c r="BX3" s="340" t="s">
        <v>23</v>
      </c>
      <c r="BY3" s="340" t="s">
        <v>24</v>
      </c>
      <c r="BZ3" s="340" t="s">
        <v>25</v>
      </c>
      <c r="CA3" s="340" t="s">
        <v>26</v>
      </c>
      <c r="CC3" s="974" t="s">
        <v>21</v>
      </c>
      <c r="CD3" s="974" t="s">
        <v>22</v>
      </c>
      <c r="CE3" s="974" t="s">
        <v>23</v>
      </c>
      <c r="CF3" s="974" t="s">
        <v>24</v>
      </c>
      <c r="CG3" s="974" t="s">
        <v>25</v>
      </c>
      <c r="CH3" s="974" t="s">
        <v>26</v>
      </c>
      <c r="CJ3" s="1213" t="s">
        <v>21</v>
      </c>
      <c r="CK3" s="1213" t="s">
        <v>22</v>
      </c>
      <c r="CL3" s="1213" t="s">
        <v>23</v>
      </c>
      <c r="CM3" s="1213" t="s">
        <v>24</v>
      </c>
      <c r="CN3" s="1213" t="s">
        <v>25</v>
      </c>
      <c r="CO3" s="1213" t="s">
        <v>26</v>
      </c>
      <c r="CQ3" s="1349" t="s">
        <v>21</v>
      </c>
      <c r="CR3" s="1349" t="s">
        <v>22</v>
      </c>
      <c r="CS3" s="1349" t="s">
        <v>23</v>
      </c>
      <c r="CT3" s="1349" t="s">
        <v>24</v>
      </c>
      <c r="CU3" s="1349" t="s">
        <v>25</v>
      </c>
      <c r="CV3" s="1349" t="s">
        <v>26</v>
      </c>
      <c r="CX3" s="1349" t="s">
        <v>21</v>
      </c>
      <c r="CY3" s="1349" t="s">
        <v>22</v>
      </c>
      <c r="CZ3" s="1349" t="s">
        <v>23</v>
      </c>
      <c r="DA3" s="1349" t="s">
        <v>24</v>
      </c>
      <c r="DB3" s="1349" t="s">
        <v>25</v>
      </c>
      <c r="DC3" s="1349" t="s">
        <v>26</v>
      </c>
      <c r="DE3" s="2213" t="s">
        <v>21</v>
      </c>
      <c r="DF3" s="2213" t="s">
        <v>22</v>
      </c>
      <c r="DG3" s="2213" t="s">
        <v>23</v>
      </c>
      <c r="DH3" s="2213" t="s">
        <v>24</v>
      </c>
      <c r="DI3" s="2213" t="s">
        <v>25</v>
      </c>
      <c r="DJ3" s="2213" t="s">
        <v>26</v>
      </c>
      <c r="DL3" s="1320" t="s">
        <v>468</v>
      </c>
    </row>
    <row r="4" spans="2:116" ht="15.5" x14ac:dyDescent="0.35">
      <c r="B4" s="147">
        <v>1</v>
      </c>
      <c r="C4" s="147">
        <v>5</v>
      </c>
      <c r="D4" s="148"/>
      <c r="E4" s="155">
        <v>1</v>
      </c>
      <c r="F4" s="155">
        <v>12</v>
      </c>
      <c r="H4" s="107">
        <v>1</v>
      </c>
      <c r="I4" s="108">
        <v>9</v>
      </c>
      <c r="K4" s="112">
        <v>1</v>
      </c>
      <c r="L4" s="113">
        <v>9</v>
      </c>
      <c r="M4" s="113">
        <v>3</v>
      </c>
      <c r="N4" s="113">
        <v>6</v>
      </c>
      <c r="O4" s="113">
        <v>0</v>
      </c>
      <c r="Q4" s="112">
        <v>1</v>
      </c>
      <c r="R4" s="113">
        <v>2</v>
      </c>
      <c r="S4" s="113" t="s">
        <v>3</v>
      </c>
      <c r="T4" s="113">
        <v>2</v>
      </c>
      <c r="U4" s="113">
        <v>0</v>
      </c>
      <c r="W4" s="112">
        <v>1</v>
      </c>
      <c r="X4" s="113">
        <v>2</v>
      </c>
      <c r="Y4" s="113" t="s">
        <v>3</v>
      </c>
      <c r="Z4" s="113">
        <v>2</v>
      </c>
      <c r="AB4" s="112">
        <v>1</v>
      </c>
      <c r="AC4" s="113">
        <v>2</v>
      </c>
      <c r="AD4" s="113" t="s">
        <v>3</v>
      </c>
      <c r="AE4" s="113">
        <v>1</v>
      </c>
      <c r="AF4" s="113">
        <v>1</v>
      </c>
      <c r="AH4" s="114">
        <v>1</v>
      </c>
      <c r="AI4" s="115">
        <v>6</v>
      </c>
      <c r="AJ4" s="115">
        <v>1</v>
      </c>
      <c r="AK4" s="115">
        <v>5</v>
      </c>
      <c r="AL4" s="115">
        <v>0</v>
      </c>
      <c r="AN4" s="114">
        <v>1</v>
      </c>
      <c r="AO4" s="115">
        <v>1</v>
      </c>
      <c r="AP4" s="115" t="s">
        <v>3</v>
      </c>
      <c r="AQ4" s="115">
        <v>1</v>
      </c>
      <c r="AR4" s="115">
        <v>0</v>
      </c>
      <c r="AT4" s="114">
        <v>1</v>
      </c>
      <c r="AU4" s="115">
        <v>2</v>
      </c>
      <c r="AV4" s="115">
        <v>2</v>
      </c>
      <c r="AW4" s="115" t="s">
        <v>3</v>
      </c>
      <c r="AX4" s="115">
        <v>0</v>
      </c>
      <c r="AY4" s="115">
        <v>0</v>
      </c>
      <c r="BA4" s="114">
        <v>1</v>
      </c>
      <c r="BB4" s="115">
        <v>3</v>
      </c>
      <c r="BC4" s="115" t="s">
        <v>3</v>
      </c>
      <c r="BD4" s="115">
        <v>3</v>
      </c>
      <c r="BE4" s="115">
        <v>0</v>
      </c>
      <c r="BF4" s="115">
        <v>0</v>
      </c>
      <c r="BH4" s="200">
        <v>1</v>
      </c>
      <c r="BI4" s="200">
        <v>0</v>
      </c>
      <c r="BJ4" s="200" t="s">
        <v>3</v>
      </c>
      <c r="BK4" s="200" t="s">
        <v>3</v>
      </c>
      <c r="BL4" s="200">
        <v>0</v>
      </c>
      <c r="BM4" s="200">
        <v>0</v>
      </c>
      <c r="BO4" s="311">
        <v>1</v>
      </c>
      <c r="BP4" s="200">
        <v>1</v>
      </c>
      <c r="BQ4" s="200">
        <v>1</v>
      </c>
      <c r="BR4" s="200" t="s">
        <v>3</v>
      </c>
      <c r="BS4" s="200">
        <v>0</v>
      </c>
      <c r="BT4" s="200">
        <v>0</v>
      </c>
      <c r="BV4" s="341">
        <v>1</v>
      </c>
      <c r="BW4" s="330">
        <v>2</v>
      </c>
      <c r="BX4" s="330" t="s">
        <v>3</v>
      </c>
      <c r="BY4" s="330">
        <v>2</v>
      </c>
      <c r="BZ4" s="330">
        <v>0</v>
      </c>
      <c r="CA4" s="330">
        <v>0</v>
      </c>
      <c r="CC4" s="975">
        <v>1</v>
      </c>
      <c r="CD4" s="976">
        <v>1</v>
      </c>
      <c r="CE4" s="976" t="s">
        <v>3</v>
      </c>
      <c r="CF4" s="976">
        <v>1</v>
      </c>
      <c r="CG4" s="976">
        <v>0</v>
      </c>
      <c r="CH4" s="976">
        <v>0</v>
      </c>
      <c r="CJ4" s="1214" t="s">
        <v>3</v>
      </c>
      <c r="CK4" s="1215">
        <v>1</v>
      </c>
      <c r="CL4" s="1215">
        <v>1</v>
      </c>
      <c r="CM4" s="1215" t="s">
        <v>3</v>
      </c>
      <c r="CN4" s="1215">
        <v>0</v>
      </c>
      <c r="CO4" s="1215">
        <v>0</v>
      </c>
      <c r="CQ4" s="1350">
        <v>1</v>
      </c>
      <c r="CR4" s="1350">
        <v>1</v>
      </c>
      <c r="CS4" s="1350" t="s">
        <v>3</v>
      </c>
      <c r="CT4" s="1350">
        <v>1</v>
      </c>
      <c r="CU4" s="1350">
        <v>0</v>
      </c>
      <c r="CV4" s="1350">
        <v>0</v>
      </c>
      <c r="CX4" s="1350">
        <v>1</v>
      </c>
      <c r="CY4" s="1350">
        <v>2</v>
      </c>
      <c r="CZ4" s="1350">
        <v>1</v>
      </c>
      <c r="DA4" s="1350" t="s">
        <v>3</v>
      </c>
      <c r="DB4" s="1350">
        <v>0</v>
      </c>
      <c r="DC4" s="1350">
        <v>1</v>
      </c>
      <c r="DE4" s="2214">
        <v>1</v>
      </c>
      <c r="DF4" s="2214">
        <v>8</v>
      </c>
      <c r="DG4" s="2214">
        <v>3</v>
      </c>
      <c r="DH4" s="2214">
        <v>2</v>
      </c>
      <c r="DI4" s="2214">
        <v>2</v>
      </c>
      <c r="DJ4" s="2214">
        <v>1</v>
      </c>
      <c r="DL4" s="1320" t="s">
        <v>469</v>
      </c>
    </row>
    <row r="5" spans="2:116" ht="15.5" x14ac:dyDescent="0.35">
      <c r="B5" s="147">
        <v>2</v>
      </c>
      <c r="C5" s="147">
        <v>10</v>
      </c>
      <c r="D5" s="148"/>
      <c r="E5" s="155">
        <v>2</v>
      </c>
      <c r="F5" s="155">
        <v>13</v>
      </c>
      <c r="H5" s="107">
        <v>2</v>
      </c>
      <c r="I5" s="108">
        <v>9</v>
      </c>
      <c r="K5" s="112">
        <v>2</v>
      </c>
      <c r="L5" s="113">
        <v>22</v>
      </c>
      <c r="M5" s="113">
        <v>2</v>
      </c>
      <c r="N5" s="113">
        <v>20</v>
      </c>
      <c r="O5" s="113">
        <v>0</v>
      </c>
      <c r="Q5" s="112">
        <v>2</v>
      </c>
      <c r="R5" s="113">
        <v>4</v>
      </c>
      <c r="S5" s="113" t="s">
        <v>3</v>
      </c>
      <c r="T5" s="113">
        <v>4</v>
      </c>
      <c r="U5" s="113">
        <v>0</v>
      </c>
      <c r="W5" s="112">
        <v>2</v>
      </c>
      <c r="X5" s="113">
        <v>5</v>
      </c>
      <c r="Y5" s="113" t="s">
        <v>3</v>
      </c>
      <c r="Z5" s="113">
        <v>5</v>
      </c>
      <c r="AB5" s="112">
        <v>2</v>
      </c>
      <c r="AC5" s="113">
        <v>2</v>
      </c>
      <c r="AD5" s="113" t="s">
        <v>3</v>
      </c>
      <c r="AE5" s="113">
        <v>2</v>
      </c>
      <c r="AF5" s="113">
        <v>0</v>
      </c>
      <c r="AH5" s="114">
        <v>2</v>
      </c>
      <c r="AI5" s="115">
        <v>4</v>
      </c>
      <c r="AJ5" s="115">
        <v>1</v>
      </c>
      <c r="AK5" s="115">
        <v>3</v>
      </c>
      <c r="AL5" s="115">
        <v>0</v>
      </c>
      <c r="AN5" s="114">
        <v>2</v>
      </c>
      <c r="AO5" s="115">
        <v>3</v>
      </c>
      <c r="AP5" s="115">
        <v>2</v>
      </c>
      <c r="AQ5" s="115">
        <v>1</v>
      </c>
      <c r="AR5" s="115">
        <v>0</v>
      </c>
      <c r="AT5" s="114">
        <v>2</v>
      </c>
      <c r="AU5" s="115">
        <v>1</v>
      </c>
      <c r="AV5" s="115">
        <v>1</v>
      </c>
      <c r="AW5" s="115" t="s">
        <v>3</v>
      </c>
      <c r="AX5" s="115">
        <v>0</v>
      </c>
      <c r="AY5" s="115">
        <v>0</v>
      </c>
      <c r="BA5" s="114">
        <v>2</v>
      </c>
      <c r="BB5" s="115">
        <v>1</v>
      </c>
      <c r="BC5" s="115" t="s">
        <v>3</v>
      </c>
      <c r="BD5" s="115">
        <v>1</v>
      </c>
      <c r="BE5" s="115">
        <v>0</v>
      </c>
      <c r="BF5" s="115">
        <v>0</v>
      </c>
      <c r="BH5" s="200">
        <v>2</v>
      </c>
      <c r="BI5" s="200">
        <v>0</v>
      </c>
      <c r="BJ5" s="200" t="s">
        <v>3</v>
      </c>
      <c r="BK5" s="200" t="s">
        <v>3</v>
      </c>
      <c r="BL5" s="200">
        <v>0</v>
      </c>
      <c r="BM5" s="200">
        <v>0</v>
      </c>
      <c r="BO5" s="311">
        <v>2</v>
      </c>
      <c r="BP5" s="200">
        <v>0</v>
      </c>
      <c r="BQ5" s="200" t="s">
        <v>3</v>
      </c>
      <c r="BR5" s="200" t="s">
        <v>3</v>
      </c>
      <c r="BS5" s="200">
        <v>0</v>
      </c>
      <c r="BT5" s="200">
        <v>0</v>
      </c>
      <c r="BV5" s="341">
        <v>2</v>
      </c>
      <c r="BW5" s="330">
        <v>2</v>
      </c>
      <c r="BX5" s="330" t="s">
        <v>3</v>
      </c>
      <c r="BY5" s="330">
        <v>2</v>
      </c>
      <c r="BZ5" s="330">
        <v>0</v>
      </c>
      <c r="CA5" s="330">
        <v>0</v>
      </c>
      <c r="CC5" s="975">
        <v>2</v>
      </c>
      <c r="CD5" s="976">
        <v>1</v>
      </c>
      <c r="CE5" s="976" t="s">
        <v>3</v>
      </c>
      <c r="CF5" s="976">
        <v>1</v>
      </c>
      <c r="CG5" s="976">
        <v>0</v>
      </c>
      <c r="CH5" s="976">
        <v>0</v>
      </c>
      <c r="CJ5" s="1214">
        <v>1</v>
      </c>
      <c r="CK5" s="1215">
        <v>4</v>
      </c>
      <c r="CL5" s="1215">
        <v>1</v>
      </c>
      <c r="CM5" s="1215">
        <v>3</v>
      </c>
      <c r="CN5" s="1215">
        <v>0</v>
      </c>
      <c r="CO5" s="1215">
        <v>0</v>
      </c>
      <c r="CQ5" s="1350">
        <v>2</v>
      </c>
      <c r="CR5" s="1350">
        <v>4</v>
      </c>
      <c r="CS5" s="1350">
        <v>1</v>
      </c>
      <c r="CT5" s="1350">
        <v>2</v>
      </c>
      <c r="CU5" s="1350">
        <v>1</v>
      </c>
      <c r="CV5" s="1350">
        <v>0</v>
      </c>
      <c r="CX5" s="1350">
        <v>2</v>
      </c>
      <c r="CY5" s="1350">
        <v>5</v>
      </c>
      <c r="CZ5" s="1350" t="s">
        <v>3</v>
      </c>
      <c r="DA5" s="1350">
        <v>2</v>
      </c>
      <c r="DB5" s="1350">
        <v>1</v>
      </c>
      <c r="DC5" s="1350">
        <v>2</v>
      </c>
      <c r="DE5" s="2214">
        <v>2</v>
      </c>
      <c r="DF5" s="2214">
        <v>11</v>
      </c>
      <c r="DG5" s="2214">
        <v>5</v>
      </c>
      <c r="DH5" s="2214">
        <v>5</v>
      </c>
      <c r="DI5" s="2214">
        <v>0</v>
      </c>
      <c r="DJ5" s="2214">
        <v>1</v>
      </c>
      <c r="DL5" s="1320" t="s">
        <v>470</v>
      </c>
    </row>
    <row r="6" spans="2:116" ht="15.5" x14ac:dyDescent="0.35">
      <c r="B6" s="147">
        <v>3</v>
      </c>
      <c r="C6" s="147">
        <v>27</v>
      </c>
      <c r="D6" s="148"/>
      <c r="E6" s="155">
        <v>3</v>
      </c>
      <c r="F6" s="155">
        <v>2</v>
      </c>
      <c r="H6" s="107">
        <v>3</v>
      </c>
      <c r="I6" s="108">
        <v>7</v>
      </c>
      <c r="K6" s="112">
        <v>3</v>
      </c>
      <c r="L6" s="113">
        <v>7</v>
      </c>
      <c r="M6" s="113" t="s">
        <v>3</v>
      </c>
      <c r="N6" s="113">
        <v>7</v>
      </c>
      <c r="O6" s="113">
        <v>0</v>
      </c>
      <c r="Q6" s="74"/>
      <c r="R6" s="113">
        <v>7</v>
      </c>
      <c r="S6" s="113" t="s">
        <v>3</v>
      </c>
      <c r="T6" s="113">
        <v>7</v>
      </c>
      <c r="U6" s="113">
        <v>0</v>
      </c>
      <c r="W6" s="112">
        <v>3</v>
      </c>
      <c r="X6" s="113">
        <v>2</v>
      </c>
      <c r="Y6" s="113" t="s">
        <v>3</v>
      </c>
      <c r="Z6" s="113">
        <v>2</v>
      </c>
      <c r="AB6" s="112">
        <v>3</v>
      </c>
      <c r="AC6" s="113">
        <v>2</v>
      </c>
      <c r="AD6" s="113" t="s">
        <v>3</v>
      </c>
      <c r="AE6" s="113">
        <v>2</v>
      </c>
      <c r="AF6" s="113">
        <v>0</v>
      </c>
      <c r="AH6" s="114">
        <v>3</v>
      </c>
      <c r="AI6" s="115">
        <v>6</v>
      </c>
      <c r="AJ6" s="115">
        <v>1</v>
      </c>
      <c r="AK6" s="115">
        <v>4</v>
      </c>
      <c r="AL6" s="115">
        <v>1</v>
      </c>
      <c r="AN6" s="114">
        <v>3</v>
      </c>
      <c r="AO6" s="115">
        <v>1</v>
      </c>
      <c r="AP6" s="115" t="s">
        <v>3</v>
      </c>
      <c r="AQ6" s="115">
        <v>1</v>
      </c>
      <c r="AR6" s="115">
        <v>0</v>
      </c>
      <c r="AT6" s="114">
        <v>3</v>
      </c>
      <c r="AU6" s="115">
        <v>1</v>
      </c>
      <c r="AV6" s="115">
        <v>1</v>
      </c>
      <c r="AW6" s="115" t="s">
        <v>3</v>
      </c>
      <c r="AX6" s="115">
        <v>0</v>
      </c>
      <c r="AY6" s="115">
        <v>0</v>
      </c>
      <c r="BA6" s="114">
        <v>3</v>
      </c>
      <c r="BB6" s="115">
        <v>3</v>
      </c>
      <c r="BC6" s="115" t="s">
        <v>3</v>
      </c>
      <c r="BD6" s="115">
        <v>1</v>
      </c>
      <c r="BE6" s="115">
        <v>0</v>
      </c>
      <c r="BF6" s="115">
        <v>2</v>
      </c>
      <c r="BH6" s="200">
        <v>3</v>
      </c>
      <c r="BI6" s="200">
        <v>1</v>
      </c>
      <c r="BJ6" s="200" t="s">
        <v>3</v>
      </c>
      <c r="BK6" s="200">
        <v>1</v>
      </c>
      <c r="BL6" s="200">
        <v>0</v>
      </c>
      <c r="BM6" s="200">
        <v>0</v>
      </c>
      <c r="BO6" s="311">
        <v>3</v>
      </c>
      <c r="BP6" s="200">
        <v>1</v>
      </c>
      <c r="BQ6" s="200" t="s">
        <v>3</v>
      </c>
      <c r="BR6" s="200" t="s">
        <v>3</v>
      </c>
      <c r="BS6" s="200">
        <v>0</v>
      </c>
      <c r="BT6" s="200">
        <v>1</v>
      </c>
      <c r="BV6" s="341">
        <v>3</v>
      </c>
      <c r="BW6" s="330">
        <v>1</v>
      </c>
      <c r="BX6" s="330" t="s">
        <v>3</v>
      </c>
      <c r="BY6" s="330">
        <v>1</v>
      </c>
      <c r="BZ6" s="330">
        <v>0</v>
      </c>
      <c r="CA6" s="330">
        <v>0</v>
      </c>
      <c r="CC6" s="975">
        <v>3</v>
      </c>
      <c r="CD6" s="976">
        <v>0</v>
      </c>
      <c r="CE6" s="976" t="s">
        <v>3</v>
      </c>
      <c r="CF6" s="976" t="s">
        <v>3</v>
      </c>
      <c r="CG6" s="976">
        <v>0</v>
      </c>
      <c r="CH6" s="976">
        <v>0</v>
      </c>
      <c r="CJ6" s="1214">
        <v>2</v>
      </c>
      <c r="CK6" s="1215">
        <v>1</v>
      </c>
      <c r="CL6" s="1215">
        <v>1</v>
      </c>
      <c r="CM6" s="1215" t="s">
        <v>3</v>
      </c>
      <c r="CN6" s="1215">
        <v>0</v>
      </c>
      <c r="CO6" s="1215">
        <v>0</v>
      </c>
      <c r="CQ6" s="1350">
        <v>3</v>
      </c>
      <c r="CR6" s="1350">
        <v>4</v>
      </c>
      <c r="CS6" s="1350">
        <v>1</v>
      </c>
      <c r="CT6" s="1350">
        <v>3</v>
      </c>
      <c r="CU6" s="1350">
        <v>0</v>
      </c>
      <c r="CV6" s="1350">
        <v>0</v>
      </c>
      <c r="CX6" s="1350">
        <v>3</v>
      </c>
      <c r="CY6" s="1350">
        <v>3</v>
      </c>
      <c r="CZ6" s="1350">
        <v>1</v>
      </c>
      <c r="DA6" s="1350" t="s">
        <v>3</v>
      </c>
      <c r="DB6" s="1350">
        <v>1</v>
      </c>
      <c r="DC6" s="1350">
        <v>1</v>
      </c>
      <c r="DE6" s="2214">
        <v>3</v>
      </c>
      <c r="DF6" s="2214">
        <v>12</v>
      </c>
      <c r="DG6" s="2214">
        <v>2</v>
      </c>
      <c r="DH6" s="2214">
        <v>8</v>
      </c>
      <c r="DI6" s="2214">
        <v>1</v>
      </c>
      <c r="DJ6" s="2214">
        <v>1</v>
      </c>
      <c r="DL6" s="1320" t="s">
        <v>471</v>
      </c>
    </row>
    <row r="7" spans="2:116" ht="14.5" x14ac:dyDescent="0.35">
      <c r="B7" s="147">
        <v>4</v>
      </c>
      <c r="C7" s="147">
        <v>25</v>
      </c>
      <c r="D7" s="148"/>
      <c r="E7" s="155">
        <v>4</v>
      </c>
      <c r="F7" s="155">
        <v>9</v>
      </c>
      <c r="H7" s="107">
        <v>4</v>
      </c>
      <c r="I7" s="108">
        <v>8</v>
      </c>
      <c r="K7" s="112">
        <v>4</v>
      </c>
      <c r="L7" s="113">
        <v>18</v>
      </c>
      <c r="M7" s="113" t="s">
        <v>3</v>
      </c>
      <c r="N7" s="113">
        <v>18</v>
      </c>
      <c r="O7" s="113">
        <v>0</v>
      </c>
      <c r="Q7" s="112">
        <v>4</v>
      </c>
      <c r="R7" s="113">
        <v>10</v>
      </c>
      <c r="S7" s="113">
        <v>1</v>
      </c>
      <c r="T7" s="113">
        <v>9</v>
      </c>
      <c r="U7" s="113">
        <v>0</v>
      </c>
      <c r="W7" s="112">
        <v>4</v>
      </c>
      <c r="X7" s="113">
        <v>0</v>
      </c>
      <c r="Y7" s="113" t="s">
        <v>3</v>
      </c>
      <c r="Z7" s="113">
        <v>0</v>
      </c>
      <c r="AB7" s="112">
        <v>4</v>
      </c>
      <c r="AC7" s="113">
        <v>2</v>
      </c>
      <c r="AD7" s="113" t="s">
        <v>3</v>
      </c>
      <c r="AE7" s="113">
        <v>2</v>
      </c>
      <c r="AF7" s="113">
        <v>0</v>
      </c>
      <c r="AH7" s="114">
        <v>4</v>
      </c>
      <c r="AI7" s="115">
        <v>11</v>
      </c>
      <c r="AJ7" s="115">
        <v>1</v>
      </c>
      <c r="AK7" s="115">
        <v>9</v>
      </c>
      <c r="AL7" s="115">
        <v>1</v>
      </c>
      <c r="AN7" s="114">
        <v>4</v>
      </c>
      <c r="AO7" s="115">
        <v>0</v>
      </c>
      <c r="AP7" s="115" t="s">
        <v>3</v>
      </c>
      <c r="AQ7" s="115">
        <v>0</v>
      </c>
      <c r="AR7" s="115">
        <v>0</v>
      </c>
      <c r="AT7" s="114">
        <v>4</v>
      </c>
      <c r="AU7" s="115">
        <v>5</v>
      </c>
      <c r="AV7" s="115">
        <v>3</v>
      </c>
      <c r="AW7" s="115">
        <v>2</v>
      </c>
      <c r="AX7" s="115">
        <v>0</v>
      </c>
      <c r="AY7" s="115">
        <v>0</v>
      </c>
      <c r="BA7" s="114">
        <v>4</v>
      </c>
      <c r="BB7" s="115">
        <v>2</v>
      </c>
      <c r="BC7" s="115" t="s">
        <v>3</v>
      </c>
      <c r="BD7" s="115">
        <v>2</v>
      </c>
      <c r="BE7" s="115">
        <v>0</v>
      </c>
      <c r="BF7" s="115">
        <v>0</v>
      </c>
      <c r="BH7" s="200">
        <v>4</v>
      </c>
      <c r="BI7" s="200">
        <v>0</v>
      </c>
      <c r="BJ7" s="200" t="s">
        <v>3</v>
      </c>
      <c r="BK7" s="200" t="s">
        <v>3</v>
      </c>
      <c r="BL7" s="200">
        <v>0</v>
      </c>
      <c r="BM7" s="200">
        <v>0</v>
      </c>
      <c r="BO7" s="311">
        <v>4</v>
      </c>
      <c r="BP7" s="200">
        <v>2</v>
      </c>
      <c r="BQ7" s="200">
        <v>2</v>
      </c>
      <c r="BR7" s="200" t="s">
        <v>3</v>
      </c>
      <c r="BS7" s="200">
        <v>0</v>
      </c>
      <c r="BT7" s="200">
        <v>0</v>
      </c>
      <c r="BV7" s="341">
        <v>4</v>
      </c>
      <c r="BW7" s="330">
        <v>1</v>
      </c>
      <c r="BX7" s="330" t="s">
        <v>3</v>
      </c>
      <c r="BY7" s="330">
        <v>1</v>
      </c>
      <c r="BZ7" s="330">
        <v>0</v>
      </c>
      <c r="CA7" s="330">
        <v>0</v>
      </c>
      <c r="CC7" s="975">
        <v>4</v>
      </c>
      <c r="CD7" s="976">
        <v>0</v>
      </c>
      <c r="CE7" s="976" t="s">
        <v>3</v>
      </c>
      <c r="CF7" s="976" t="s">
        <v>3</v>
      </c>
      <c r="CG7" s="976">
        <v>0</v>
      </c>
      <c r="CH7" s="976">
        <v>0</v>
      </c>
      <c r="CJ7" s="1214">
        <v>3</v>
      </c>
      <c r="CK7" s="1215">
        <v>3</v>
      </c>
      <c r="CL7" s="1215">
        <v>1</v>
      </c>
      <c r="CM7" s="1215">
        <v>2</v>
      </c>
      <c r="CN7" s="1215">
        <v>0</v>
      </c>
      <c r="CO7" s="1215">
        <v>0</v>
      </c>
      <c r="CQ7" s="1350">
        <v>4</v>
      </c>
      <c r="CR7" s="1350">
        <v>4</v>
      </c>
      <c r="CS7" s="1350">
        <v>2</v>
      </c>
      <c r="CT7" s="1350">
        <v>2</v>
      </c>
      <c r="CU7" s="1350">
        <v>0</v>
      </c>
      <c r="CV7" s="1350">
        <v>0</v>
      </c>
      <c r="CX7" s="1350">
        <v>4</v>
      </c>
      <c r="CY7" s="1350">
        <v>10</v>
      </c>
      <c r="CZ7" s="1350">
        <v>1</v>
      </c>
      <c r="DA7" s="1350">
        <v>6</v>
      </c>
      <c r="DB7" s="1350">
        <v>0</v>
      </c>
      <c r="DC7" s="1350">
        <v>3</v>
      </c>
      <c r="DE7" s="2214">
        <v>4</v>
      </c>
      <c r="DF7" s="2214">
        <v>12</v>
      </c>
      <c r="DG7" s="2214">
        <v>5</v>
      </c>
      <c r="DH7" s="2214">
        <v>6</v>
      </c>
      <c r="DI7" s="2214">
        <v>1</v>
      </c>
      <c r="DJ7" s="2214">
        <v>0</v>
      </c>
    </row>
    <row r="8" spans="2:116" ht="14.5" x14ac:dyDescent="0.35">
      <c r="B8" s="147">
        <v>5</v>
      </c>
      <c r="C8" s="147">
        <v>18</v>
      </c>
      <c r="D8" s="148"/>
      <c r="E8" s="155">
        <v>5</v>
      </c>
      <c r="F8" s="155">
        <v>5</v>
      </c>
      <c r="H8" s="107">
        <v>5</v>
      </c>
      <c r="I8" s="108">
        <v>6</v>
      </c>
      <c r="K8" s="112">
        <v>5</v>
      </c>
      <c r="L8" s="113">
        <v>29</v>
      </c>
      <c r="M8" s="113">
        <v>3</v>
      </c>
      <c r="N8" s="113">
        <v>26</v>
      </c>
      <c r="O8" s="113">
        <v>0</v>
      </c>
      <c r="Q8" s="112">
        <v>5</v>
      </c>
      <c r="R8" s="113">
        <v>11</v>
      </c>
      <c r="S8" s="113">
        <v>1</v>
      </c>
      <c r="T8" s="113">
        <v>9</v>
      </c>
      <c r="U8" s="113">
        <v>1</v>
      </c>
      <c r="W8" s="112">
        <v>5</v>
      </c>
      <c r="X8" s="113">
        <v>4</v>
      </c>
      <c r="Y8" s="113" t="s">
        <v>3</v>
      </c>
      <c r="Z8" s="113">
        <v>4</v>
      </c>
      <c r="AB8" s="112">
        <v>5</v>
      </c>
      <c r="AC8" s="113">
        <v>2</v>
      </c>
      <c r="AD8" s="113" t="s">
        <v>3</v>
      </c>
      <c r="AE8" s="113">
        <v>2</v>
      </c>
      <c r="AF8" s="113">
        <v>0</v>
      </c>
      <c r="AH8" s="114">
        <v>5</v>
      </c>
      <c r="AI8" s="115">
        <v>8</v>
      </c>
      <c r="AJ8" s="115" t="s">
        <v>3</v>
      </c>
      <c r="AK8" s="115">
        <v>7</v>
      </c>
      <c r="AL8" s="115">
        <v>1</v>
      </c>
      <c r="AN8" s="114">
        <v>5</v>
      </c>
      <c r="AO8" s="115">
        <v>0</v>
      </c>
      <c r="AP8" s="115" t="s">
        <v>3</v>
      </c>
      <c r="AQ8" s="115">
        <v>0</v>
      </c>
      <c r="AR8" s="115">
        <v>0</v>
      </c>
      <c r="AT8" s="114">
        <v>5</v>
      </c>
      <c r="AU8" s="115">
        <v>2</v>
      </c>
      <c r="AV8" s="115">
        <v>2</v>
      </c>
      <c r="AW8" s="115" t="s">
        <v>3</v>
      </c>
      <c r="AX8" s="115">
        <v>0</v>
      </c>
      <c r="AY8" s="115">
        <v>0</v>
      </c>
      <c r="BA8" s="114">
        <v>5</v>
      </c>
      <c r="BB8" s="115">
        <v>2</v>
      </c>
      <c r="BC8" s="115" t="s">
        <v>3</v>
      </c>
      <c r="BD8" s="115">
        <v>2</v>
      </c>
      <c r="BE8" s="115">
        <v>0</v>
      </c>
      <c r="BF8" s="115">
        <v>0</v>
      </c>
      <c r="BH8" s="200">
        <v>5</v>
      </c>
      <c r="BI8" s="200">
        <v>3</v>
      </c>
      <c r="BJ8" s="200">
        <v>1</v>
      </c>
      <c r="BK8" s="200">
        <v>2</v>
      </c>
      <c r="BL8" s="200">
        <v>0</v>
      </c>
      <c r="BM8" s="200">
        <v>0</v>
      </c>
      <c r="BO8" s="311">
        <v>5</v>
      </c>
      <c r="BP8" s="200">
        <v>2</v>
      </c>
      <c r="BQ8" s="200" t="s">
        <v>3</v>
      </c>
      <c r="BR8" s="200">
        <v>2</v>
      </c>
      <c r="BS8" s="200">
        <v>0</v>
      </c>
      <c r="BT8" s="200">
        <v>0</v>
      </c>
      <c r="BV8" s="341">
        <v>5</v>
      </c>
      <c r="BW8" s="330">
        <v>3</v>
      </c>
      <c r="BX8" s="330" t="s">
        <v>3</v>
      </c>
      <c r="BY8" s="330">
        <v>3</v>
      </c>
      <c r="BZ8" s="330">
        <v>0</v>
      </c>
      <c r="CA8" s="330">
        <v>0</v>
      </c>
      <c r="CC8" s="975">
        <v>5</v>
      </c>
      <c r="CD8" s="976">
        <v>0</v>
      </c>
      <c r="CE8" s="976" t="s">
        <v>3</v>
      </c>
      <c r="CF8" s="976" t="s">
        <v>3</v>
      </c>
      <c r="CG8" s="976">
        <v>0</v>
      </c>
      <c r="CH8" s="976">
        <v>0</v>
      </c>
      <c r="CJ8" s="1214">
        <v>4</v>
      </c>
      <c r="CK8" s="1215">
        <v>3</v>
      </c>
      <c r="CL8" s="1215">
        <v>3</v>
      </c>
      <c r="CM8" s="1215" t="s">
        <v>3</v>
      </c>
      <c r="CN8" s="1215">
        <v>0</v>
      </c>
      <c r="CO8" s="1215">
        <v>0</v>
      </c>
      <c r="CQ8" s="1350">
        <v>5</v>
      </c>
      <c r="CR8" s="1350">
        <v>3</v>
      </c>
      <c r="CS8" s="1350">
        <v>1</v>
      </c>
      <c r="CT8" s="1350">
        <v>2</v>
      </c>
      <c r="CU8" s="1350">
        <v>0</v>
      </c>
      <c r="CV8" s="1350">
        <v>0</v>
      </c>
      <c r="CX8" s="1350">
        <v>5</v>
      </c>
      <c r="CY8" s="1350">
        <v>0</v>
      </c>
      <c r="CZ8" s="1350" t="s">
        <v>3</v>
      </c>
      <c r="DA8" s="1350" t="s">
        <v>3</v>
      </c>
      <c r="DB8" s="1350">
        <v>0</v>
      </c>
      <c r="DC8" s="1350">
        <v>0</v>
      </c>
      <c r="DE8" s="2214">
        <v>5</v>
      </c>
      <c r="DF8" s="2214">
        <v>15</v>
      </c>
      <c r="DG8" s="2214">
        <v>5</v>
      </c>
      <c r="DH8" s="2214">
        <v>6</v>
      </c>
      <c r="DI8" s="2214">
        <v>2</v>
      </c>
      <c r="DJ8" s="2214">
        <v>2</v>
      </c>
    </row>
    <row r="9" spans="2:116" ht="14.5" x14ac:dyDescent="0.35">
      <c r="B9" s="147">
        <v>6</v>
      </c>
      <c r="C9" s="147">
        <v>27</v>
      </c>
      <c r="D9" s="148"/>
      <c r="E9" s="155">
        <v>6</v>
      </c>
      <c r="F9" s="155">
        <v>4</v>
      </c>
      <c r="H9" s="107">
        <v>6</v>
      </c>
      <c r="I9" s="108">
        <v>10</v>
      </c>
      <c r="K9" s="112">
        <v>6</v>
      </c>
      <c r="L9" s="113">
        <v>27</v>
      </c>
      <c r="M9" s="113">
        <v>6</v>
      </c>
      <c r="N9" s="113">
        <v>20</v>
      </c>
      <c r="O9" s="113">
        <v>1</v>
      </c>
      <c r="Q9" s="112">
        <v>6</v>
      </c>
      <c r="R9" s="113">
        <v>14</v>
      </c>
      <c r="S9" s="113" t="s">
        <v>3</v>
      </c>
      <c r="T9" s="113">
        <v>13</v>
      </c>
      <c r="U9" s="113">
        <v>1</v>
      </c>
      <c r="W9" s="112">
        <v>6</v>
      </c>
      <c r="X9" s="113">
        <v>12</v>
      </c>
      <c r="Y9" s="113" t="s">
        <v>3</v>
      </c>
      <c r="Z9" s="113">
        <v>11</v>
      </c>
      <c r="AB9" s="112">
        <v>6</v>
      </c>
      <c r="AC9" s="113">
        <v>4</v>
      </c>
      <c r="AD9" s="113" t="s">
        <v>3</v>
      </c>
      <c r="AE9" s="113">
        <v>4</v>
      </c>
      <c r="AF9" s="113">
        <v>0</v>
      </c>
      <c r="AH9" s="114">
        <v>6</v>
      </c>
      <c r="AI9" s="115">
        <v>5</v>
      </c>
      <c r="AJ9" s="115" t="s">
        <v>3</v>
      </c>
      <c r="AK9" s="115">
        <v>3</v>
      </c>
      <c r="AL9" s="115">
        <v>2</v>
      </c>
      <c r="AN9" s="114">
        <v>6</v>
      </c>
      <c r="AO9" s="115">
        <v>0</v>
      </c>
      <c r="AP9" s="115" t="s">
        <v>3</v>
      </c>
      <c r="AQ9" s="115">
        <v>0</v>
      </c>
      <c r="AR9" s="115">
        <v>0</v>
      </c>
      <c r="AT9" s="114">
        <v>6</v>
      </c>
      <c r="AU9" s="115">
        <v>2</v>
      </c>
      <c r="AV9" s="115">
        <v>1</v>
      </c>
      <c r="AW9" s="115">
        <v>1</v>
      </c>
      <c r="AX9" s="115">
        <v>0</v>
      </c>
      <c r="AY9" s="115">
        <v>0</v>
      </c>
      <c r="BA9" s="114">
        <v>6</v>
      </c>
      <c r="BB9" s="115">
        <v>3</v>
      </c>
      <c r="BC9" s="115" t="s">
        <v>3</v>
      </c>
      <c r="BD9" s="115">
        <v>2</v>
      </c>
      <c r="BE9" s="115">
        <v>1</v>
      </c>
      <c r="BF9" s="115">
        <v>0</v>
      </c>
      <c r="BH9" s="200">
        <v>6</v>
      </c>
      <c r="BI9" s="200">
        <v>2</v>
      </c>
      <c r="BJ9" s="200">
        <v>1</v>
      </c>
      <c r="BK9" s="200">
        <v>1</v>
      </c>
      <c r="BL9" s="200">
        <v>0</v>
      </c>
      <c r="BM9" s="200">
        <v>0</v>
      </c>
      <c r="BO9" s="311">
        <v>6</v>
      </c>
      <c r="BP9" s="200">
        <v>4</v>
      </c>
      <c r="BQ9" s="200" t="s">
        <v>3</v>
      </c>
      <c r="BR9" s="200">
        <v>2</v>
      </c>
      <c r="BS9" s="200">
        <v>1</v>
      </c>
      <c r="BT9" s="200">
        <v>1</v>
      </c>
      <c r="BV9" s="341">
        <v>6</v>
      </c>
      <c r="BW9" s="330">
        <v>4</v>
      </c>
      <c r="BX9" s="330">
        <v>1</v>
      </c>
      <c r="BY9" s="330">
        <v>3</v>
      </c>
      <c r="BZ9" s="330">
        <v>0</v>
      </c>
      <c r="CA9" s="330">
        <v>0</v>
      </c>
      <c r="CC9" s="975">
        <v>6</v>
      </c>
      <c r="CD9" s="976">
        <v>1</v>
      </c>
      <c r="CE9" s="976" t="s">
        <v>3</v>
      </c>
      <c r="CF9" s="976">
        <v>1</v>
      </c>
      <c r="CG9" s="976">
        <v>0</v>
      </c>
      <c r="CH9" s="976">
        <v>0</v>
      </c>
      <c r="CJ9" s="1214">
        <v>5</v>
      </c>
      <c r="CK9" s="1215">
        <v>1</v>
      </c>
      <c r="CL9" s="1215" t="s">
        <v>3</v>
      </c>
      <c r="CM9" s="1215">
        <v>1</v>
      </c>
      <c r="CN9" s="1215">
        <v>0</v>
      </c>
      <c r="CO9" s="1215">
        <v>0</v>
      </c>
      <c r="CQ9" s="1350">
        <v>6</v>
      </c>
      <c r="CR9" s="1350">
        <v>1</v>
      </c>
      <c r="CS9" s="1350" t="s">
        <v>3</v>
      </c>
      <c r="CT9" s="1350">
        <v>1</v>
      </c>
      <c r="CU9" s="1350">
        <v>0</v>
      </c>
      <c r="CV9" s="1350">
        <v>0</v>
      </c>
      <c r="CX9" s="1350">
        <v>6</v>
      </c>
      <c r="CY9" s="1350">
        <v>6</v>
      </c>
      <c r="CZ9" s="1350">
        <v>3</v>
      </c>
      <c r="DA9" s="1350">
        <v>2</v>
      </c>
      <c r="DB9" s="1350">
        <v>0</v>
      </c>
      <c r="DC9" s="1350">
        <v>1</v>
      </c>
      <c r="DE9" s="2214">
        <v>6</v>
      </c>
      <c r="DF9" s="2214">
        <v>14</v>
      </c>
      <c r="DG9" s="2214">
        <v>1</v>
      </c>
      <c r="DH9" s="2214">
        <v>8</v>
      </c>
      <c r="DI9" s="2214">
        <v>2</v>
      </c>
      <c r="DJ9" s="2214">
        <v>3</v>
      </c>
    </row>
    <row r="10" spans="2:116" ht="14.5" x14ac:dyDescent="0.35">
      <c r="B10" s="147">
        <v>7</v>
      </c>
      <c r="C10" s="147">
        <v>26</v>
      </c>
      <c r="D10" s="148"/>
      <c r="E10" s="155">
        <v>7</v>
      </c>
      <c r="F10" s="155">
        <v>6</v>
      </c>
      <c r="H10" s="107">
        <v>7</v>
      </c>
      <c r="I10" s="108">
        <v>2</v>
      </c>
      <c r="K10" s="112">
        <v>7</v>
      </c>
      <c r="L10" s="113">
        <v>34</v>
      </c>
      <c r="M10" s="113">
        <v>3</v>
      </c>
      <c r="N10" s="113">
        <v>31</v>
      </c>
      <c r="O10" s="113">
        <v>0</v>
      </c>
      <c r="Q10" s="112">
        <v>7</v>
      </c>
      <c r="R10" s="113">
        <v>10</v>
      </c>
      <c r="S10" s="113" t="s">
        <v>3</v>
      </c>
      <c r="T10" s="113">
        <v>10</v>
      </c>
      <c r="U10" s="113">
        <v>0</v>
      </c>
      <c r="W10" s="112">
        <v>7</v>
      </c>
      <c r="X10" s="113">
        <v>6</v>
      </c>
      <c r="Y10" s="113">
        <v>2</v>
      </c>
      <c r="Z10" s="113">
        <v>4</v>
      </c>
      <c r="AB10" s="112">
        <v>7</v>
      </c>
      <c r="AC10" s="113">
        <v>3</v>
      </c>
      <c r="AD10" s="113" t="s">
        <v>3</v>
      </c>
      <c r="AE10" s="113">
        <v>2</v>
      </c>
      <c r="AF10" s="113">
        <v>1</v>
      </c>
      <c r="AH10" s="114">
        <v>7</v>
      </c>
      <c r="AI10" s="115">
        <v>15</v>
      </c>
      <c r="AJ10" s="115">
        <v>2</v>
      </c>
      <c r="AK10" s="115">
        <v>13</v>
      </c>
      <c r="AL10" s="115">
        <v>0</v>
      </c>
      <c r="AN10" s="114">
        <v>7</v>
      </c>
      <c r="AO10" s="115">
        <v>0</v>
      </c>
      <c r="AP10" s="115" t="s">
        <v>3</v>
      </c>
      <c r="AQ10" s="115">
        <v>0</v>
      </c>
      <c r="AR10" s="115">
        <v>0</v>
      </c>
      <c r="AT10" s="114">
        <v>7</v>
      </c>
      <c r="AU10" s="115">
        <v>0</v>
      </c>
      <c r="AV10" s="115" t="s">
        <v>3</v>
      </c>
      <c r="AW10" s="115" t="s">
        <v>3</v>
      </c>
      <c r="AX10" s="115">
        <v>0</v>
      </c>
      <c r="AY10" s="115">
        <v>0</v>
      </c>
      <c r="BA10" s="114">
        <v>7</v>
      </c>
      <c r="BB10" s="115">
        <v>2</v>
      </c>
      <c r="BC10" s="115">
        <v>1</v>
      </c>
      <c r="BD10" s="115">
        <v>1</v>
      </c>
      <c r="BE10" s="115">
        <v>0</v>
      </c>
      <c r="BF10" s="115">
        <v>0</v>
      </c>
      <c r="BH10" s="200">
        <v>7</v>
      </c>
      <c r="BI10" s="200">
        <v>2</v>
      </c>
      <c r="BJ10" s="200">
        <v>1</v>
      </c>
      <c r="BK10" s="200">
        <v>1</v>
      </c>
      <c r="BL10" s="200">
        <v>0</v>
      </c>
      <c r="BM10" s="200">
        <v>0</v>
      </c>
      <c r="BO10" s="311">
        <v>7</v>
      </c>
      <c r="BP10" s="200">
        <v>4</v>
      </c>
      <c r="BQ10" s="200">
        <v>1</v>
      </c>
      <c r="BR10" s="200">
        <v>2</v>
      </c>
      <c r="BS10" s="200">
        <v>0</v>
      </c>
      <c r="BT10" s="200">
        <v>1</v>
      </c>
      <c r="BV10" s="341">
        <v>7</v>
      </c>
      <c r="BW10" s="330">
        <v>1</v>
      </c>
      <c r="BX10" s="330" t="s">
        <v>3</v>
      </c>
      <c r="BY10" s="330">
        <v>1</v>
      </c>
      <c r="BZ10" s="330">
        <v>0</v>
      </c>
      <c r="CA10" s="330">
        <v>0</v>
      </c>
      <c r="CC10" s="975">
        <v>7</v>
      </c>
      <c r="CD10" s="976">
        <v>2</v>
      </c>
      <c r="CE10" s="976">
        <v>2</v>
      </c>
      <c r="CF10" s="976" t="s">
        <v>3</v>
      </c>
      <c r="CG10" s="976">
        <v>0</v>
      </c>
      <c r="CH10" s="976">
        <v>0</v>
      </c>
      <c r="CJ10" s="1214">
        <v>6</v>
      </c>
      <c r="CK10" s="1215">
        <v>0</v>
      </c>
      <c r="CL10" s="1215" t="s">
        <v>3</v>
      </c>
      <c r="CM10" s="1215" t="s">
        <v>3</v>
      </c>
      <c r="CN10" s="1215">
        <v>0</v>
      </c>
      <c r="CO10" s="1215">
        <v>0</v>
      </c>
      <c r="CQ10" s="1350">
        <v>7</v>
      </c>
      <c r="CR10" s="1350">
        <v>6</v>
      </c>
      <c r="CS10" s="1350">
        <v>2</v>
      </c>
      <c r="CT10" s="1350">
        <v>3</v>
      </c>
      <c r="CU10" s="1350">
        <v>0</v>
      </c>
      <c r="CV10" s="1350">
        <v>1</v>
      </c>
      <c r="CX10" s="1350">
        <v>7</v>
      </c>
      <c r="CY10" s="1350">
        <v>10</v>
      </c>
      <c r="CZ10" s="1350">
        <v>6</v>
      </c>
      <c r="DA10" s="1350">
        <v>3</v>
      </c>
      <c r="DB10" s="1350">
        <v>1</v>
      </c>
      <c r="DC10" s="1350">
        <v>0</v>
      </c>
      <c r="DE10" s="2214">
        <v>7</v>
      </c>
      <c r="DF10" s="2214">
        <v>11</v>
      </c>
      <c r="DG10" s="2214">
        <v>3</v>
      </c>
      <c r="DH10" s="2214">
        <v>5</v>
      </c>
      <c r="DI10" s="2214">
        <v>1</v>
      </c>
      <c r="DJ10" s="2214">
        <v>2</v>
      </c>
    </row>
    <row r="11" spans="2:116" ht="14.5" x14ac:dyDescent="0.35">
      <c r="B11" s="147">
        <v>8</v>
      </c>
      <c r="C11" s="147">
        <v>32</v>
      </c>
      <c r="D11" s="148"/>
      <c r="E11" s="155">
        <v>8</v>
      </c>
      <c r="F11" s="155">
        <v>10</v>
      </c>
      <c r="H11" s="107">
        <v>8</v>
      </c>
      <c r="I11" s="108">
        <v>11</v>
      </c>
      <c r="K11" s="112">
        <v>8</v>
      </c>
      <c r="L11" s="113">
        <v>45</v>
      </c>
      <c r="M11" s="113">
        <v>10</v>
      </c>
      <c r="N11" s="113">
        <v>35</v>
      </c>
      <c r="O11" s="113">
        <v>0</v>
      </c>
      <c r="Q11" s="112">
        <v>8</v>
      </c>
      <c r="R11" s="113">
        <v>17</v>
      </c>
      <c r="S11" s="113" t="s">
        <v>3</v>
      </c>
      <c r="T11" s="113">
        <v>15</v>
      </c>
      <c r="U11" s="113">
        <v>2</v>
      </c>
      <c r="W11" s="112">
        <v>8</v>
      </c>
      <c r="X11" s="113">
        <v>2</v>
      </c>
      <c r="Y11" s="113" t="s">
        <v>3</v>
      </c>
      <c r="Z11" s="113">
        <v>2</v>
      </c>
      <c r="AB11" s="112">
        <v>8</v>
      </c>
      <c r="AC11" s="113">
        <v>5</v>
      </c>
      <c r="AD11" s="113" t="s">
        <v>3</v>
      </c>
      <c r="AE11" s="113">
        <v>5</v>
      </c>
      <c r="AF11" s="113">
        <v>0</v>
      </c>
      <c r="AH11" s="114">
        <v>8</v>
      </c>
      <c r="AI11" s="115">
        <v>12</v>
      </c>
      <c r="AJ11" s="115">
        <v>1</v>
      </c>
      <c r="AK11" s="115">
        <v>9</v>
      </c>
      <c r="AL11" s="115">
        <v>2</v>
      </c>
      <c r="AN11" s="114">
        <v>8</v>
      </c>
      <c r="AO11" s="115">
        <v>1</v>
      </c>
      <c r="AP11" s="115" t="s">
        <v>3</v>
      </c>
      <c r="AQ11" s="115">
        <v>1</v>
      </c>
      <c r="AR11" s="115">
        <v>0</v>
      </c>
      <c r="AT11" s="114">
        <v>8</v>
      </c>
      <c r="AU11" s="115">
        <v>4</v>
      </c>
      <c r="AV11" s="115">
        <v>1</v>
      </c>
      <c r="AW11" s="115">
        <v>3</v>
      </c>
      <c r="AX11" s="115">
        <v>0</v>
      </c>
      <c r="AY11" s="115">
        <v>0</v>
      </c>
      <c r="BA11" s="114">
        <v>8</v>
      </c>
      <c r="BB11" s="115">
        <v>6</v>
      </c>
      <c r="BC11" s="115" t="s">
        <v>3</v>
      </c>
      <c r="BD11" s="115">
        <v>5</v>
      </c>
      <c r="BE11" s="115">
        <v>0</v>
      </c>
      <c r="BF11" s="115">
        <v>1</v>
      </c>
      <c r="BH11" s="200">
        <v>8</v>
      </c>
      <c r="BI11" s="200">
        <v>2</v>
      </c>
      <c r="BJ11" s="200" t="s">
        <v>3</v>
      </c>
      <c r="BK11" s="200">
        <v>2</v>
      </c>
      <c r="BL11" s="200">
        <v>0</v>
      </c>
      <c r="BM11" s="200">
        <v>0</v>
      </c>
      <c r="BO11" s="311">
        <v>8</v>
      </c>
      <c r="BP11" s="200">
        <v>8</v>
      </c>
      <c r="BQ11" s="200" t="s">
        <v>3</v>
      </c>
      <c r="BR11" s="200">
        <v>5</v>
      </c>
      <c r="BS11" s="200">
        <v>0</v>
      </c>
      <c r="BT11" s="200">
        <v>3</v>
      </c>
      <c r="BV11" s="341">
        <v>8</v>
      </c>
      <c r="BW11" s="330">
        <v>3</v>
      </c>
      <c r="BX11" s="330">
        <v>1</v>
      </c>
      <c r="BY11" s="330">
        <v>2</v>
      </c>
      <c r="BZ11" s="330">
        <v>0</v>
      </c>
      <c r="CA11" s="330">
        <v>0</v>
      </c>
      <c r="CC11" s="975">
        <v>8</v>
      </c>
      <c r="CD11" s="976">
        <v>0</v>
      </c>
      <c r="CE11" s="976" t="s">
        <v>3</v>
      </c>
      <c r="CF11" s="976" t="s">
        <v>3</v>
      </c>
      <c r="CG11" s="976">
        <v>0</v>
      </c>
      <c r="CH11" s="976">
        <v>0</v>
      </c>
      <c r="CJ11" s="1214">
        <v>7</v>
      </c>
      <c r="CK11" s="1215">
        <v>1</v>
      </c>
      <c r="CL11" s="1215" t="s">
        <v>3</v>
      </c>
      <c r="CM11" s="1215" t="s">
        <v>3</v>
      </c>
      <c r="CN11" s="1215">
        <v>1</v>
      </c>
      <c r="CO11" s="1215">
        <v>0</v>
      </c>
      <c r="CQ11" s="1350">
        <v>8</v>
      </c>
      <c r="CR11" s="1350">
        <v>11</v>
      </c>
      <c r="CS11" s="1350">
        <v>4</v>
      </c>
      <c r="CT11" s="1350">
        <v>6</v>
      </c>
      <c r="CU11" s="1350">
        <v>1</v>
      </c>
      <c r="CV11" s="1350">
        <v>0</v>
      </c>
      <c r="CX11" s="1350">
        <v>8</v>
      </c>
      <c r="CY11" s="1350">
        <v>7</v>
      </c>
      <c r="CZ11" s="1350">
        <v>3</v>
      </c>
      <c r="DA11" s="1350">
        <v>3</v>
      </c>
      <c r="DB11" s="1350">
        <v>0</v>
      </c>
      <c r="DC11" s="1350">
        <v>1</v>
      </c>
      <c r="DE11" s="2214">
        <v>8</v>
      </c>
      <c r="DF11" s="2214">
        <v>19</v>
      </c>
      <c r="DG11" s="2214">
        <v>3</v>
      </c>
      <c r="DH11" s="2214">
        <v>11</v>
      </c>
      <c r="DI11" s="2214">
        <v>3</v>
      </c>
      <c r="DJ11" s="2214">
        <v>2</v>
      </c>
    </row>
    <row r="12" spans="2:116" ht="14.5" x14ac:dyDescent="0.35">
      <c r="B12" s="147">
        <v>9</v>
      </c>
      <c r="C12" s="147">
        <v>37</v>
      </c>
      <c r="D12" s="148"/>
      <c r="E12" s="155">
        <v>9</v>
      </c>
      <c r="F12" s="155">
        <v>11</v>
      </c>
      <c r="H12" s="107">
        <v>9</v>
      </c>
      <c r="I12" s="108">
        <v>29</v>
      </c>
      <c r="K12" s="112">
        <v>9</v>
      </c>
      <c r="L12" s="113">
        <v>58</v>
      </c>
      <c r="M12" s="113">
        <v>6</v>
      </c>
      <c r="N12" s="113">
        <v>52</v>
      </c>
      <c r="O12" s="113">
        <v>0</v>
      </c>
      <c r="Q12" s="112">
        <v>9</v>
      </c>
      <c r="R12" s="113">
        <v>14</v>
      </c>
      <c r="S12" s="113" t="s">
        <v>3</v>
      </c>
      <c r="T12" s="113">
        <v>12</v>
      </c>
      <c r="U12" s="113">
        <v>2</v>
      </c>
      <c r="W12" s="112">
        <v>9</v>
      </c>
      <c r="X12" s="113">
        <v>15</v>
      </c>
      <c r="Y12" s="113">
        <v>1</v>
      </c>
      <c r="Z12" s="113">
        <v>14</v>
      </c>
      <c r="AB12" s="112">
        <v>9</v>
      </c>
      <c r="AC12" s="113">
        <v>8</v>
      </c>
      <c r="AD12" s="113" t="s">
        <v>3</v>
      </c>
      <c r="AE12" s="113">
        <v>8</v>
      </c>
      <c r="AF12" s="113">
        <v>0</v>
      </c>
      <c r="AH12" s="114">
        <v>9</v>
      </c>
      <c r="AI12" s="115">
        <v>2</v>
      </c>
      <c r="AJ12" s="115" t="s">
        <v>3</v>
      </c>
      <c r="AK12" s="115">
        <v>2</v>
      </c>
      <c r="AL12" s="115">
        <v>0</v>
      </c>
      <c r="AN12" s="114">
        <v>9</v>
      </c>
      <c r="AO12" s="115">
        <v>1</v>
      </c>
      <c r="AP12" s="115">
        <v>1</v>
      </c>
      <c r="AQ12" s="115">
        <v>0</v>
      </c>
      <c r="AR12" s="115">
        <v>0</v>
      </c>
      <c r="AT12" s="114">
        <v>9</v>
      </c>
      <c r="AU12" s="115">
        <v>0</v>
      </c>
      <c r="AV12" s="115" t="s">
        <v>3</v>
      </c>
      <c r="AW12" s="115" t="s">
        <v>3</v>
      </c>
      <c r="AX12" s="115">
        <v>0</v>
      </c>
      <c r="AY12" s="115">
        <v>0</v>
      </c>
      <c r="BA12" s="114">
        <v>9</v>
      </c>
      <c r="BB12" s="115">
        <v>2</v>
      </c>
      <c r="BC12" s="115" t="s">
        <v>3</v>
      </c>
      <c r="BD12" s="115">
        <v>2</v>
      </c>
      <c r="BE12" s="115">
        <v>0</v>
      </c>
      <c r="BF12" s="115">
        <v>0</v>
      </c>
      <c r="BH12" s="200">
        <v>9</v>
      </c>
      <c r="BI12" s="200">
        <v>5</v>
      </c>
      <c r="BJ12" s="200" t="s">
        <v>3</v>
      </c>
      <c r="BK12" s="200">
        <v>3</v>
      </c>
      <c r="BL12" s="200">
        <v>2</v>
      </c>
      <c r="BM12" s="200">
        <v>0</v>
      </c>
      <c r="BO12" s="311">
        <v>9</v>
      </c>
      <c r="BP12" s="200">
        <v>13</v>
      </c>
      <c r="BQ12" s="200" t="s">
        <v>3</v>
      </c>
      <c r="BR12" s="200">
        <v>8</v>
      </c>
      <c r="BS12" s="200">
        <v>1</v>
      </c>
      <c r="BT12" s="200">
        <v>4</v>
      </c>
      <c r="BV12" s="341">
        <v>9</v>
      </c>
      <c r="BW12" s="330">
        <v>2</v>
      </c>
      <c r="BX12" s="330">
        <v>1</v>
      </c>
      <c r="BY12" s="330">
        <v>1</v>
      </c>
      <c r="BZ12" s="330">
        <v>0</v>
      </c>
      <c r="CA12" s="330">
        <v>0</v>
      </c>
      <c r="CC12" s="975">
        <v>9</v>
      </c>
      <c r="CD12" s="976">
        <v>0</v>
      </c>
      <c r="CE12" s="976" t="s">
        <v>3</v>
      </c>
      <c r="CF12" s="976" t="s">
        <v>3</v>
      </c>
      <c r="CG12" s="976">
        <v>0</v>
      </c>
      <c r="CH12" s="976">
        <v>0</v>
      </c>
      <c r="CJ12" s="1214">
        <v>8</v>
      </c>
      <c r="CK12" s="1215">
        <v>3</v>
      </c>
      <c r="CL12" s="1215">
        <v>2</v>
      </c>
      <c r="CM12" s="1215" t="s">
        <v>3</v>
      </c>
      <c r="CN12" s="1215">
        <v>1</v>
      </c>
      <c r="CO12" s="1215">
        <v>0</v>
      </c>
      <c r="CQ12" s="1350">
        <v>9</v>
      </c>
      <c r="CR12" s="1350">
        <v>11</v>
      </c>
      <c r="CS12" s="1350">
        <v>5</v>
      </c>
      <c r="CT12" s="1350">
        <v>6</v>
      </c>
      <c r="CU12" s="1350">
        <v>0</v>
      </c>
      <c r="CV12" s="1350">
        <v>0</v>
      </c>
      <c r="CX12" s="1350">
        <v>9</v>
      </c>
      <c r="CY12" s="1350">
        <v>10</v>
      </c>
      <c r="CZ12" s="1350">
        <v>4</v>
      </c>
      <c r="DA12" s="1350">
        <v>4</v>
      </c>
      <c r="DB12" s="1350">
        <v>0</v>
      </c>
      <c r="DC12" s="1350">
        <v>2</v>
      </c>
    </row>
    <row r="13" spans="2:116" ht="14.5" x14ac:dyDescent="0.35">
      <c r="B13" s="147">
        <v>10</v>
      </c>
      <c r="C13" s="147">
        <v>48</v>
      </c>
      <c r="D13" s="148"/>
      <c r="E13" s="155">
        <v>10</v>
      </c>
      <c r="F13" s="155">
        <v>16</v>
      </c>
      <c r="H13" s="107">
        <v>10</v>
      </c>
      <c r="I13" s="108">
        <v>29</v>
      </c>
      <c r="K13" s="112">
        <v>10</v>
      </c>
      <c r="L13" s="113">
        <v>58</v>
      </c>
      <c r="M13" s="113">
        <v>6</v>
      </c>
      <c r="N13" s="113">
        <v>52</v>
      </c>
      <c r="O13" s="113">
        <v>0</v>
      </c>
      <c r="Q13" s="112">
        <v>10</v>
      </c>
      <c r="R13" s="113">
        <v>11</v>
      </c>
      <c r="S13" s="113">
        <v>1</v>
      </c>
      <c r="T13" s="113">
        <v>10</v>
      </c>
      <c r="U13" s="113">
        <v>0</v>
      </c>
      <c r="W13" s="112">
        <v>10</v>
      </c>
      <c r="X13" s="113">
        <v>7</v>
      </c>
      <c r="Y13" s="113">
        <v>1</v>
      </c>
      <c r="Z13" s="113">
        <v>4</v>
      </c>
      <c r="AB13" s="112">
        <v>10</v>
      </c>
      <c r="AC13" s="113">
        <v>26</v>
      </c>
      <c r="AD13" s="113">
        <v>6</v>
      </c>
      <c r="AE13" s="113">
        <v>20</v>
      </c>
      <c r="AF13" s="113">
        <v>0</v>
      </c>
      <c r="AH13" s="114">
        <v>10</v>
      </c>
      <c r="AI13" s="115">
        <v>16</v>
      </c>
      <c r="AJ13" s="115" t="s">
        <v>3</v>
      </c>
      <c r="AK13" s="115">
        <v>15</v>
      </c>
      <c r="AL13" s="115">
        <v>1</v>
      </c>
      <c r="AN13" s="114">
        <v>10</v>
      </c>
      <c r="AO13" s="115">
        <v>1</v>
      </c>
      <c r="AP13" s="115" t="s">
        <v>3</v>
      </c>
      <c r="AQ13" s="115">
        <v>1</v>
      </c>
      <c r="AR13" s="115">
        <v>0</v>
      </c>
      <c r="AT13" s="114">
        <v>10</v>
      </c>
      <c r="AU13" s="115">
        <v>5</v>
      </c>
      <c r="AV13" s="115">
        <v>4</v>
      </c>
      <c r="AW13" s="115">
        <v>1</v>
      </c>
      <c r="AX13" s="115">
        <v>0</v>
      </c>
      <c r="AY13" s="115">
        <v>0</v>
      </c>
      <c r="BA13" s="114">
        <v>10</v>
      </c>
      <c r="BB13" s="115">
        <v>1</v>
      </c>
      <c r="BC13" s="115">
        <v>1</v>
      </c>
      <c r="BD13" s="115" t="s">
        <v>3</v>
      </c>
      <c r="BE13" s="115">
        <v>0</v>
      </c>
      <c r="BF13" s="115">
        <v>0</v>
      </c>
      <c r="BH13" s="200">
        <v>10</v>
      </c>
      <c r="BI13" s="200">
        <v>6</v>
      </c>
      <c r="BJ13" s="200" t="s">
        <v>3</v>
      </c>
      <c r="BK13" s="200">
        <v>4</v>
      </c>
      <c r="BL13" s="200">
        <v>0</v>
      </c>
      <c r="BM13" s="200">
        <v>2</v>
      </c>
      <c r="BO13" s="311">
        <v>10</v>
      </c>
      <c r="BP13" s="200">
        <v>9</v>
      </c>
      <c r="BQ13" s="200">
        <v>1</v>
      </c>
      <c r="BR13" s="200">
        <v>6</v>
      </c>
      <c r="BS13" s="200">
        <v>1</v>
      </c>
      <c r="BT13" s="200">
        <v>1</v>
      </c>
      <c r="BV13" s="341">
        <v>10</v>
      </c>
      <c r="BW13" s="330">
        <v>2</v>
      </c>
      <c r="BX13" s="330" t="s">
        <v>3</v>
      </c>
      <c r="BY13" s="330">
        <v>2</v>
      </c>
      <c r="BZ13" s="330">
        <v>0</v>
      </c>
      <c r="CA13" s="330">
        <v>0</v>
      </c>
      <c r="CC13" s="975">
        <v>10</v>
      </c>
      <c r="CD13" s="976">
        <v>1</v>
      </c>
      <c r="CE13" s="976" t="s">
        <v>3</v>
      </c>
      <c r="CF13" s="976">
        <v>1</v>
      </c>
      <c r="CG13" s="976">
        <v>0</v>
      </c>
      <c r="CH13" s="976">
        <v>0</v>
      </c>
      <c r="CJ13" s="1214">
        <v>9</v>
      </c>
      <c r="CK13" s="1215">
        <v>6</v>
      </c>
      <c r="CL13" s="1215">
        <v>5</v>
      </c>
      <c r="CM13" s="1215" t="s">
        <v>3</v>
      </c>
      <c r="CN13" s="1215">
        <v>1</v>
      </c>
      <c r="CO13" s="1215">
        <v>0</v>
      </c>
      <c r="CQ13" s="1350">
        <v>10</v>
      </c>
      <c r="CR13" s="1350">
        <v>6</v>
      </c>
      <c r="CS13" s="1350">
        <v>3</v>
      </c>
      <c r="CT13" s="1350">
        <v>3</v>
      </c>
      <c r="CU13" s="1350">
        <v>0</v>
      </c>
      <c r="CV13" s="1350">
        <v>0</v>
      </c>
      <c r="CX13" s="1350">
        <v>10</v>
      </c>
      <c r="CY13" s="1350">
        <v>23</v>
      </c>
      <c r="CZ13" s="1350">
        <v>13</v>
      </c>
      <c r="DA13" s="1350">
        <v>6</v>
      </c>
      <c r="DB13" s="1350">
        <v>1</v>
      </c>
      <c r="DC13" s="1350">
        <v>3</v>
      </c>
    </row>
    <row r="14" spans="2:116" ht="14.5" x14ac:dyDescent="0.35">
      <c r="B14" s="147">
        <v>11</v>
      </c>
      <c r="C14" s="147">
        <v>52</v>
      </c>
      <c r="D14" s="148"/>
      <c r="E14" s="155">
        <v>11</v>
      </c>
      <c r="F14" s="155">
        <v>21</v>
      </c>
      <c r="H14" s="107">
        <v>11</v>
      </c>
      <c r="I14" s="108">
        <v>37</v>
      </c>
      <c r="K14" s="112">
        <v>11</v>
      </c>
      <c r="L14" s="113">
        <v>102</v>
      </c>
      <c r="M14" s="113">
        <v>10</v>
      </c>
      <c r="N14" s="113">
        <v>91</v>
      </c>
      <c r="O14" s="113">
        <v>1</v>
      </c>
      <c r="Q14" s="112">
        <v>11</v>
      </c>
      <c r="R14" s="113">
        <v>23</v>
      </c>
      <c r="S14" s="113">
        <v>2</v>
      </c>
      <c r="T14" s="113">
        <v>20</v>
      </c>
      <c r="U14" s="113">
        <v>1</v>
      </c>
      <c r="W14" s="112">
        <v>11</v>
      </c>
      <c r="X14" s="113">
        <v>14</v>
      </c>
      <c r="Y14" s="113">
        <v>1</v>
      </c>
      <c r="Z14" s="113">
        <v>12</v>
      </c>
      <c r="AB14" s="112">
        <v>11</v>
      </c>
      <c r="AC14" s="113">
        <v>14</v>
      </c>
      <c r="AD14" s="113" t="s">
        <v>3</v>
      </c>
      <c r="AE14" s="113">
        <v>13</v>
      </c>
      <c r="AF14" s="113">
        <v>1</v>
      </c>
      <c r="AH14" s="114">
        <v>11</v>
      </c>
      <c r="AI14" s="115">
        <v>9</v>
      </c>
      <c r="AJ14" s="115" t="s">
        <v>3</v>
      </c>
      <c r="AK14" s="115">
        <v>9</v>
      </c>
      <c r="AL14" s="115">
        <v>0</v>
      </c>
      <c r="AN14" s="114">
        <v>11</v>
      </c>
      <c r="AO14" s="115">
        <v>3</v>
      </c>
      <c r="AP14" s="115" t="s">
        <v>3</v>
      </c>
      <c r="AQ14" s="115">
        <v>3</v>
      </c>
      <c r="AR14" s="115">
        <v>0</v>
      </c>
      <c r="AT14" s="114">
        <v>11</v>
      </c>
      <c r="AU14" s="115">
        <v>5</v>
      </c>
      <c r="AV14" s="115">
        <v>3</v>
      </c>
      <c r="AW14" s="115">
        <v>2</v>
      </c>
      <c r="AX14" s="115">
        <v>0</v>
      </c>
      <c r="AY14" s="115">
        <v>0</v>
      </c>
      <c r="BA14" s="114">
        <v>11</v>
      </c>
      <c r="BB14" s="115">
        <v>7</v>
      </c>
      <c r="BC14" s="115">
        <v>1</v>
      </c>
      <c r="BD14" s="115">
        <v>6</v>
      </c>
      <c r="BE14" s="115">
        <v>0</v>
      </c>
      <c r="BF14" s="115">
        <v>0</v>
      </c>
      <c r="BH14" s="200">
        <v>11</v>
      </c>
      <c r="BI14" s="200">
        <v>5</v>
      </c>
      <c r="BJ14" s="200" t="s">
        <v>3</v>
      </c>
      <c r="BK14" s="200">
        <v>4</v>
      </c>
      <c r="BL14" s="200">
        <v>0</v>
      </c>
      <c r="BM14" s="200">
        <v>1</v>
      </c>
      <c r="BO14" s="311">
        <v>11</v>
      </c>
      <c r="BP14" s="200">
        <v>4</v>
      </c>
      <c r="BQ14" s="200">
        <v>1</v>
      </c>
      <c r="BR14" s="200">
        <v>3</v>
      </c>
      <c r="BS14" s="200">
        <v>0</v>
      </c>
      <c r="BT14" s="200">
        <v>0</v>
      </c>
      <c r="BV14" s="341">
        <v>11</v>
      </c>
      <c r="BW14" s="330">
        <v>6</v>
      </c>
      <c r="BX14" s="330" t="s">
        <v>3</v>
      </c>
      <c r="BY14" s="330">
        <v>4</v>
      </c>
      <c r="BZ14" s="330">
        <v>2</v>
      </c>
      <c r="CA14" s="330">
        <v>0</v>
      </c>
      <c r="CC14" s="975">
        <v>11</v>
      </c>
      <c r="CD14" s="976">
        <v>4</v>
      </c>
      <c r="CE14" s="976">
        <v>3</v>
      </c>
      <c r="CF14" s="976">
        <v>1</v>
      </c>
      <c r="CG14" s="976">
        <v>0</v>
      </c>
      <c r="CH14" s="976">
        <v>0</v>
      </c>
      <c r="CJ14" s="1214">
        <v>10</v>
      </c>
      <c r="CK14" s="1215">
        <v>5</v>
      </c>
      <c r="CL14" s="1215">
        <v>5</v>
      </c>
      <c r="CM14" s="1215" t="s">
        <v>3</v>
      </c>
      <c r="CN14" s="1215">
        <v>0</v>
      </c>
      <c r="CO14" s="1215">
        <v>0</v>
      </c>
      <c r="CQ14" s="1350">
        <v>11</v>
      </c>
      <c r="CR14" s="1350">
        <v>29</v>
      </c>
      <c r="CS14" s="1350">
        <v>10</v>
      </c>
      <c r="CT14" s="1350">
        <v>18</v>
      </c>
      <c r="CU14" s="1350">
        <v>1</v>
      </c>
      <c r="CV14" s="1350">
        <v>0</v>
      </c>
      <c r="CX14" s="1350">
        <v>11</v>
      </c>
      <c r="CY14" s="1350">
        <v>14</v>
      </c>
      <c r="CZ14" s="1350">
        <v>8</v>
      </c>
      <c r="DA14" s="1350">
        <v>4</v>
      </c>
      <c r="DB14" s="1350">
        <v>0</v>
      </c>
      <c r="DC14" s="1350">
        <v>2</v>
      </c>
    </row>
    <row r="15" spans="2:116" ht="14.5" x14ac:dyDescent="0.35">
      <c r="B15" s="147">
        <v>12</v>
      </c>
      <c r="C15" s="147">
        <v>65</v>
      </c>
      <c r="D15" s="148"/>
      <c r="E15" s="155">
        <v>12</v>
      </c>
      <c r="F15" s="155">
        <v>35</v>
      </c>
      <c r="H15" s="107">
        <v>12</v>
      </c>
      <c r="I15" s="108">
        <v>47</v>
      </c>
      <c r="K15" s="112">
        <v>12</v>
      </c>
      <c r="L15" s="113">
        <v>114</v>
      </c>
      <c r="M15" s="113">
        <v>19</v>
      </c>
      <c r="N15" s="113">
        <v>94</v>
      </c>
      <c r="O15" s="113">
        <v>1</v>
      </c>
      <c r="Q15" s="112">
        <v>12</v>
      </c>
      <c r="R15" s="113">
        <v>14</v>
      </c>
      <c r="S15" s="113">
        <v>1</v>
      </c>
      <c r="T15" s="113">
        <v>13</v>
      </c>
      <c r="U15" s="113">
        <v>0</v>
      </c>
      <c r="W15" s="112">
        <v>12</v>
      </c>
      <c r="X15" s="113">
        <v>10</v>
      </c>
      <c r="Y15" s="113">
        <v>1</v>
      </c>
      <c r="Z15" s="113">
        <v>9</v>
      </c>
      <c r="AB15" s="112">
        <v>12</v>
      </c>
      <c r="AC15" s="113">
        <v>29</v>
      </c>
      <c r="AD15" s="113">
        <v>2</v>
      </c>
      <c r="AE15" s="113">
        <v>27</v>
      </c>
      <c r="AF15" s="113">
        <v>0</v>
      </c>
      <c r="AH15" s="114">
        <v>12</v>
      </c>
      <c r="AI15" s="115">
        <v>19</v>
      </c>
      <c r="AJ15" s="115">
        <v>2</v>
      </c>
      <c r="AK15" s="115">
        <v>16</v>
      </c>
      <c r="AL15" s="115">
        <v>1</v>
      </c>
      <c r="AN15" s="114">
        <v>12</v>
      </c>
      <c r="AO15" s="115">
        <v>3</v>
      </c>
      <c r="AP15" s="115" t="s">
        <v>3</v>
      </c>
      <c r="AQ15" s="115">
        <v>3</v>
      </c>
      <c r="AR15" s="115">
        <v>0</v>
      </c>
      <c r="AT15" s="114">
        <v>12</v>
      </c>
      <c r="AU15" s="115">
        <v>1</v>
      </c>
      <c r="AV15" s="115">
        <v>1</v>
      </c>
      <c r="AW15" s="115" t="s">
        <v>3</v>
      </c>
      <c r="AX15" s="115">
        <v>0</v>
      </c>
      <c r="AY15" s="115">
        <v>0</v>
      </c>
      <c r="BA15" s="114">
        <v>12</v>
      </c>
      <c r="BB15" s="115">
        <v>10</v>
      </c>
      <c r="BC15" s="115" t="s">
        <v>3</v>
      </c>
      <c r="BD15" s="115">
        <v>9</v>
      </c>
      <c r="BE15" s="115">
        <v>0</v>
      </c>
      <c r="BF15" s="115">
        <v>1</v>
      </c>
      <c r="BH15" s="200">
        <v>12</v>
      </c>
      <c r="BI15" s="200">
        <v>4</v>
      </c>
      <c r="BJ15" s="200">
        <v>1</v>
      </c>
      <c r="BK15" s="200">
        <v>2</v>
      </c>
      <c r="BL15" s="200">
        <v>0</v>
      </c>
      <c r="BM15" s="200">
        <v>1</v>
      </c>
      <c r="BO15" s="311">
        <v>12</v>
      </c>
      <c r="BP15" s="200">
        <v>5</v>
      </c>
      <c r="BQ15" s="200" t="s">
        <v>3</v>
      </c>
      <c r="BR15" s="200">
        <v>2</v>
      </c>
      <c r="BS15" s="200">
        <v>1</v>
      </c>
      <c r="BT15" s="200">
        <v>2</v>
      </c>
      <c r="BV15" s="341">
        <v>12</v>
      </c>
      <c r="BW15" s="330">
        <v>2</v>
      </c>
      <c r="BX15" s="330" t="s">
        <v>3</v>
      </c>
      <c r="BY15" s="330" t="s">
        <v>3</v>
      </c>
      <c r="BZ15" s="330">
        <v>1</v>
      </c>
      <c r="CA15" s="330">
        <v>1</v>
      </c>
      <c r="CC15" s="975">
        <v>12</v>
      </c>
      <c r="CD15" s="976">
        <v>4</v>
      </c>
      <c r="CE15" s="976">
        <v>1</v>
      </c>
      <c r="CF15" s="976">
        <v>3</v>
      </c>
      <c r="CG15" s="976">
        <v>0</v>
      </c>
      <c r="CH15" s="976">
        <v>0</v>
      </c>
      <c r="CJ15" s="1214">
        <v>11</v>
      </c>
      <c r="CK15" s="1215">
        <v>3</v>
      </c>
      <c r="CL15" s="1215">
        <v>2</v>
      </c>
      <c r="CM15" s="1215" t="s">
        <v>3</v>
      </c>
      <c r="CN15" s="1215">
        <v>0</v>
      </c>
      <c r="CO15" s="1215">
        <v>1</v>
      </c>
      <c r="CQ15" s="1350">
        <v>12</v>
      </c>
      <c r="CR15" s="1350">
        <v>10</v>
      </c>
      <c r="CS15" s="1350">
        <v>5</v>
      </c>
      <c r="CT15" s="1350">
        <v>2</v>
      </c>
      <c r="CU15" s="1350">
        <v>3</v>
      </c>
      <c r="CV15" s="1350">
        <v>0</v>
      </c>
      <c r="CX15" s="1350">
        <v>12</v>
      </c>
      <c r="CY15" s="1350">
        <v>22</v>
      </c>
      <c r="CZ15" s="1350">
        <v>14</v>
      </c>
      <c r="DA15" s="1350">
        <v>7</v>
      </c>
      <c r="DB15" s="1350">
        <v>0</v>
      </c>
      <c r="DC15" s="1350">
        <v>1</v>
      </c>
    </row>
    <row r="16" spans="2:116" ht="14.5" x14ac:dyDescent="0.35">
      <c r="B16" s="147">
        <v>13</v>
      </c>
      <c r="C16" s="147">
        <v>70</v>
      </c>
      <c r="D16" s="148"/>
      <c r="E16" s="155">
        <v>13</v>
      </c>
      <c r="F16" s="155">
        <v>20</v>
      </c>
      <c r="H16" s="107">
        <v>13</v>
      </c>
      <c r="I16" s="108">
        <v>75</v>
      </c>
      <c r="K16" s="112">
        <v>13</v>
      </c>
      <c r="L16" s="113">
        <v>202</v>
      </c>
      <c r="M16" s="113">
        <v>28</v>
      </c>
      <c r="N16" s="113">
        <v>173</v>
      </c>
      <c r="O16" s="113">
        <v>1</v>
      </c>
      <c r="Q16" s="112">
        <v>13</v>
      </c>
      <c r="R16" s="113">
        <v>21</v>
      </c>
      <c r="S16" s="113">
        <v>1</v>
      </c>
      <c r="T16" s="113">
        <v>20</v>
      </c>
      <c r="U16" s="113">
        <v>0</v>
      </c>
      <c r="W16" s="112">
        <v>13</v>
      </c>
      <c r="X16" s="113">
        <v>24</v>
      </c>
      <c r="Y16" s="113">
        <v>1</v>
      </c>
      <c r="Z16" s="113">
        <v>22</v>
      </c>
      <c r="AB16" s="112">
        <v>13</v>
      </c>
      <c r="AC16" s="113">
        <v>34</v>
      </c>
      <c r="AD16" s="113">
        <v>2</v>
      </c>
      <c r="AE16" s="113">
        <v>32</v>
      </c>
      <c r="AF16" s="113">
        <v>0</v>
      </c>
      <c r="AH16" s="114">
        <v>13</v>
      </c>
      <c r="AI16" s="115">
        <v>18</v>
      </c>
      <c r="AJ16" s="115">
        <v>1</v>
      </c>
      <c r="AK16" s="115">
        <v>17</v>
      </c>
      <c r="AL16" s="115">
        <v>0</v>
      </c>
      <c r="AN16" s="114">
        <v>13</v>
      </c>
      <c r="AO16" s="115">
        <v>0</v>
      </c>
      <c r="AP16" s="115" t="s">
        <v>3</v>
      </c>
      <c r="AQ16" s="115">
        <v>0</v>
      </c>
      <c r="AR16" s="115">
        <v>0</v>
      </c>
      <c r="AT16" s="114">
        <v>13</v>
      </c>
      <c r="AU16" s="115">
        <v>11</v>
      </c>
      <c r="AV16" s="115">
        <v>4</v>
      </c>
      <c r="AW16" s="115">
        <v>7</v>
      </c>
      <c r="AX16" s="115">
        <v>0</v>
      </c>
      <c r="AY16" s="115">
        <v>0</v>
      </c>
      <c r="BA16" s="114">
        <v>13</v>
      </c>
      <c r="BB16" s="115">
        <v>10</v>
      </c>
      <c r="BC16" s="115">
        <v>1</v>
      </c>
      <c r="BD16" s="115">
        <v>9</v>
      </c>
      <c r="BE16" s="115">
        <v>0</v>
      </c>
      <c r="BF16" s="115">
        <v>0</v>
      </c>
      <c r="BH16" s="200">
        <v>13</v>
      </c>
      <c r="BI16" s="200">
        <v>10</v>
      </c>
      <c r="BJ16" s="200">
        <v>1</v>
      </c>
      <c r="BK16" s="200">
        <v>8</v>
      </c>
      <c r="BL16" s="200">
        <v>1</v>
      </c>
      <c r="BM16" s="200">
        <v>0</v>
      </c>
      <c r="BO16" s="311">
        <v>13</v>
      </c>
      <c r="BP16" s="200">
        <v>7</v>
      </c>
      <c r="BQ16" s="200" t="s">
        <v>3</v>
      </c>
      <c r="BR16" s="200">
        <v>5</v>
      </c>
      <c r="BS16" s="200">
        <v>0</v>
      </c>
      <c r="BT16" s="200">
        <v>2</v>
      </c>
      <c r="BV16" s="341">
        <v>13</v>
      </c>
      <c r="BW16" s="330">
        <v>5</v>
      </c>
      <c r="BX16" s="330" t="s">
        <v>3</v>
      </c>
      <c r="BY16" s="330">
        <v>4</v>
      </c>
      <c r="BZ16" s="330">
        <v>0</v>
      </c>
      <c r="CA16" s="330">
        <v>1</v>
      </c>
      <c r="CC16" s="975">
        <v>13</v>
      </c>
      <c r="CD16" s="976">
        <v>3</v>
      </c>
      <c r="CE16" s="976">
        <v>2</v>
      </c>
      <c r="CF16" s="976" t="s">
        <v>3</v>
      </c>
      <c r="CG16" s="976">
        <v>1</v>
      </c>
      <c r="CH16" s="976">
        <v>0</v>
      </c>
      <c r="CJ16" s="1214">
        <v>12</v>
      </c>
      <c r="CK16" s="1215">
        <v>8</v>
      </c>
      <c r="CL16" s="1215">
        <v>8</v>
      </c>
      <c r="CM16" s="1215" t="s">
        <v>3</v>
      </c>
      <c r="CN16" s="1215">
        <v>0</v>
      </c>
      <c r="CO16" s="1215">
        <v>0</v>
      </c>
      <c r="CQ16" s="1350">
        <v>13</v>
      </c>
      <c r="CR16" s="1350">
        <v>22</v>
      </c>
      <c r="CS16" s="1350">
        <v>7</v>
      </c>
      <c r="CT16" s="1350">
        <v>14</v>
      </c>
      <c r="CU16" s="1350">
        <v>1</v>
      </c>
      <c r="CV16" s="1350">
        <v>0</v>
      </c>
      <c r="CX16" s="1350">
        <v>13</v>
      </c>
      <c r="CY16" s="1350">
        <v>22</v>
      </c>
      <c r="CZ16" s="1350">
        <v>15</v>
      </c>
      <c r="DA16" s="1350">
        <v>5</v>
      </c>
      <c r="DB16" s="1350">
        <v>1</v>
      </c>
      <c r="DC16" s="1350">
        <v>1</v>
      </c>
    </row>
    <row r="17" spans="2:107" ht="14.5" x14ac:dyDescent="0.35">
      <c r="B17" s="147">
        <v>14</v>
      </c>
      <c r="C17" s="147">
        <v>87</v>
      </c>
      <c r="D17" s="148"/>
      <c r="E17" s="155">
        <v>14</v>
      </c>
      <c r="F17" s="155">
        <v>21</v>
      </c>
      <c r="H17" s="107">
        <v>14</v>
      </c>
      <c r="I17" s="108">
        <v>84</v>
      </c>
      <c r="K17" s="112">
        <v>14</v>
      </c>
      <c r="L17" s="113">
        <v>166</v>
      </c>
      <c r="M17" s="113">
        <v>23</v>
      </c>
      <c r="N17" s="113">
        <v>143</v>
      </c>
      <c r="O17" s="113">
        <v>0</v>
      </c>
      <c r="Q17" s="112">
        <v>14</v>
      </c>
      <c r="R17" s="113">
        <v>26</v>
      </c>
      <c r="S17" s="113">
        <v>2</v>
      </c>
      <c r="T17" s="113">
        <v>23</v>
      </c>
      <c r="U17" s="113">
        <v>1</v>
      </c>
      <c r="W17" s="112">
        <v>14</v>
      </c>
      <c r="X17" s="113">
        <v>37</v>
      </c>
      <c r="Y17" s="113">
        <v>1</v>
      </c>
      <c r="Z17" s="113">
        <v>35</v>
      </c>
      <c r="AB17" s="112">
        <v>14</v>
      </c>
      <c r="AC17" s="113">
        <v>49</v>
      </c>
      <c r="AD17" s="113">
        <v>2</v>
      </c>
      <c r="AE17" s="113">
        <v>46</v>
      </c>
      <c r="AF17" s="113">
        <v>1</v>
      </c>
      <c r="AH17" s="114">
        <v>14</v>
      </c>
      <c r="AI17" s="115">
        <v>36</v>
      </c>
      <c r="AJ17" s="115">
        <v>4</v>
      </c>
      <c r="AK17" s="115">
        <v>31</v>
      </c>
      <c r="AL17" s="115">
        <v>1</v>
      </c>
      <c r="AN17" s="114">
        <v>14</v>
      </c>
      <c r="AO17" s="115">
        <v>3</v>
      </c>
      <c r="AP17" s="115" t="s">
        <v>3</v>
      </c>
      <c r="AQ17" s="115">
        <v>3</v>
      </c>
      <c r="AR17" s="115">
        <v>0</v>
      </c>
      <c r="AT17" s="114">
        <v>14</v>
      </c>
      <c r="AU17" s="115">
        <v>4</v>
      </c>
      <c r="AV17" s="115">
        <v>1</v>
      </c>
      <c r="AW17" s="115">
        <v>1</v>
      </c>
      <c r="AX17" s="115">
        <v>1</v>
      </c>
      <c r="AY17" s="115">
        <v>1</v>
      </c>
      <c r="BA17" s="114">
        <v>14</v>
      </c>
      <c r="BB17" s="115">
        <v>9</v>
      </c>
      <c r="BC17" s="115" t="s">
        <v>3</v>
      </c>
      <c r="BD17" s="115">
        <v>7</v>
      </c>
      <c r="BE17" s="115">
        <v>1</v>
      </c>
      <c r="BF17" s="115">
        <v>1</v>
      </c>
      <c r="BH17" s="200">
        <v>14</v>
      </c>
      <c r="BI17" s="200">
        <v>16</v>
      </c>
      <c r="BJ17" s="200">
        <v>5</v>
      </c>
      <c r="BK17" s="200">
        <v>11</v>
      </c>
      <c r="BL17" s="200">
        <v>0</v>
      </c>
      <c r="BM17" s="200">
        <v>0</v>
      </c>
      <c r="BO17" s="311">
        <v>14</v>
      </c>
      <c r="BP17" s="200">
        <v>12</v>
      </c>
      <c r="BQ17" s="200">
        <v>2</v>
      </c>
      <c r="BR17" s="200">
        <v>8</v>
      </c>
      <c r="BS17" s="200">
        <v>0</v>
      </c>
      <c r="BT17" s="200">
        <v>2</v>
      </c>
      <c r="BV17" s="341">
        <v>14</v>
      </c>
      <c r="BW17" s="330">
        <v>6</v>
      </c>
      <c r="BX17" s="330">
        <v>2</v>
      </c>
      <c r="BY17" s="330">
        <v>4</v>
      </c>
      <c r="BZ17" s="330">
        <v>0</v>
      </c>
      <c r="CA17" s="330">
        <v>0</v>
      </c>
      <c r="CC17" s="975">
        <v>14</v>
      </c>
      <c r="CD17" s="976">
        <v>2</v>
      </c>
      <c r="CE17" s="976">
        <v>2</v>
      </c>
      <c r="CF17" s="976" t="s">
        <v>3</v>
      </c>
      <c r="CG17" s="976">
        <v>0</v>
      </c>
      <c r="CH17" s="976">
        <v>0</v>
      </c>
      <c r="CJ17" s="1214">
        <v>13</v>
      </c>
      <c r="CK17" s="1215">
        <v>4</v>
      </c>
      <c r="CL17" s="1215">
        <v>4</v>
      </c>
      <c r="CM17" s="1215" t="s">
        <v>3</v>
      </c>
      <c r="CN17" s="1215">
        <v>0</v>
      </c>
      <c r="CO17" s="1215">
        <v>0</v>
      </c>
      <c r="CQ17" s="1350">
        <v>14</v>
      </c>
      <c r="CR17" s="1350">
        <v>33</v>
      </c>
      <c r="CS17" s="1350">
        <v>18</v>
      </c>
      <c r="CT17" s="1350">
        <v>14</v>
      </c>
      <c r="CU17" s="1350">
        <v>1</v>
      </c>
      <c r="CV17" s="1350">
        <v>0</v>
      </c>
      <c r="CX17" s="1350">
        <v>14</v>
      </c>
      <c r="CY17" s="1350">
        <v>57</v>
      </c>
      <c r="CZ17" s="1350">
        <v>29</v>
      </c>
      <c r="DA17" s="1350">
        <v>26</v>
      </c>
      <c r="DB17" s="1350">
        <v>1</v>
      </c>
      <c r="DC17" s="1350">
        <v>1</v>
      </c>
    </row>
    <row r="18" spans="2:107" ht="14.5" x14ac:dyDescent="0.35">
      <c r="B18" s="147">
        <v>15</v>
      </c>
      <c r="C18" s="147">
        <v>111</v>
      </c>
      <c r="D18" s="148"/>
      <c r="E18" s="155">
        <v>15</v>
      </c>
      <c r="F18" s="155">
        <v>43</v>
      </c>
      <c r="H18" s="107">
        <v>15</v>
      </c>
      <c r="I18" s="108">
        <v>143</v>
      </c>
      <c r="K18" s="112">
        <v>15</v>
      </c>
      <c r="L18" s="113">
        <v>314</v>
      </c>
      <c r="M18" s="113">
        <v>45</v>
      </c>
      <c r="N18" s="113">
        <v>267</v>
      </c>
      <c r="O18" s="113">
        <v>2</v>
      </c>
      <c r="Q18" s="112">
        <v>15</v>
      </c>
      <c r="R18" s="113">
        <v>20</v>
      </c>
      <c r="S18" s="113">
        <v>1</v>
      </c>
      <c r="T18" s="113">
        <v>19</v>
      </c>
      <c r="U18" s="113">
        <v>0</v>
      </c>
      <c r="W18" s="112">
        <v>15</v>
      </c>
      <c r="X18" s="113">
        <v>50</v>
      </c>
      <c r="Y18" s="113">
        <v>1</v>
      </c>
      <c r="Z18" s="113">
        <v>49</v>
      </c>
      <c r="AB18" s="112">
        <v>15</v>
      </c>
      <c r="AC18" s="113">
        <v>103</v>
      </c>
      <c r="AD18" s="113">
        <v>12</v>
      </c>
      <c r="AE18" s="113">
        <v>90</v>
      </c>
      <c r="AF18" s="113">
        <v>1</v>
      </c>
      <c r="AH18" s="114">
        <v>15</v>
      </c>
      <c r="AI18" s="115">
        <v>19</v>
      </c>
      <c r="AJ18" s="115">
        <v>1</v>
      </c>
      <c r="AK18" s="115">
        <v>18</v>
      </c>
      <c r="AL18" s="115">
        <v>0</v>
      </c>
      <c r="AN18" s="114">
        <v>15</v>
      </c>
      <c r="AO18" s="115">
        <v>5</v>
      </c>
      <c r="AP18" s="115" t="s">
        <v>3</v>
      </c>
      <c r="AQ18" s="115">
        <v>5</v>
      </c>
      <c r="AR18" s="115">
        <v>0</v>
      </c>
      <c r="AT18" s="114">
        <v>15</v>
      </c>
      <c r="AU18" s="115">
        <v>14</v>
      </c>
      <c r="AV18" s="115">
        <v>5</v>
      </c>
      <c r="AW18" s="115">
        <v>9</v>
      </c>
      <c r="AX18" s="115">
        <v>0</v>
      </c>
      <c r="AY18" s="115">
        <v>0</v>
      </c>
      <c r="BA18" s="114">
        <v>15</v>
      </c>
      <c r="BB18" s="115">
        <v>5</v>
      </c>
      <c r="BC18" s="115" t="s">
        <v>3</v>
      </c>
      <c r="BD18" s="115">
        <v>5</v>
      </c>
      <c r="BE18" s="115">
        <v>0</v>
      </c>
      <c r="BF18" s="115">
        <v>0</v>
      </c>
      <c r="BH18" s="200">
        <v>15</v>
      </c>
      <c r="BI18" s="200">
        <v>10</v>
      </c>
      <c r="BJ18" s="200">
        <v>1</v>
      </c>
      <c r="BK18" s="200">
        <v>7</v>
      </c>
      <c r="BL18" s="200">
        <v>1</v>
      </c>
      <c r="BM18" s="200">
        <v>1</v>
      </c>
      <c r="BO18" s="311">
        <v>15</v>
      </c>
      <c r="BP18" s="200">
        <v>24</v>
      </c>
      <c r="BQ18" s="200">
        <v>3</v>
      </c>
      <c r="BR18" s="200">
        <v>12</v>
      </c>
      <c r="BS18" s="200">
        <v>4</v>
      </c>
      <c r="BT18" s="200">
        <v>5</v>
      </c>
      <c r="BV18" s="341">
        <v>15</v>
      </c>
      <c r="BW18" s="330">
        <v>5</v>
      </c>
      <c r="BX18" s="330">
        <v>2</v>
      </c>
      <c r="BY18" s="330">
        <v>2</v>
      </c>
      <c r="BZ18" s="330">
        <v>0</v>
      </c>
      <c r="CA18" s="330">
        <v>1</v>
      </c>
      <c r="CC18" s="975">
        <v>15</v>
      </c>
      <c r="CD18" s="976">
        <v>1</v>
      </c>
      <c r="CE18" s="976">
        <v>1</v>
      </c>
      <c r="CF18" s="976" t="s">
        <v>3</v>
      </c>
      <c r="CG18" s="976">
        <v>0</v>
      </c>
      <c r="CH18" s="976">
        <v>0</v>
      </c>
      <c r="CJ18" s="1214">
        <v>14</v>
      </c>
      <c r="CK18" s="1215">
        <v>6</v>
      </c>
      <c r="CL18" s="1215">
        <v>5</v>
      </c>
      <c r="CM18" s="1215">
        <v>1</v>
      </c>
      <c r="CN18" s="1215">
        <v>0</v>
      </c>
      <c r="CO18" s="1215">
        <v>0</v>
      </c>
      <c r="CQ18" s="1350">
        <v>15</v>
      </c>
      <c r="CR18" s="1350">
        <v>69</v>
      </c>
      <c r="CS18" s="1350">
        <v>33</v>
      </c>
      <c r="CT18" s="1350">
        <v>30</v>
      </c>
      <c r="CU18" s="1350">
        <v>0</v>
      </c>
      <c r="CV18" s="1350">
        <v>6</v>
      </c>
      <c r="CX18" s="1350">
        <v>15</v>
      </c>
      <c r="CY18" s="1350">
        <v>46</v>
      </c>
      <c r="CZ18" s="1350">
        <v>22</v>
      </c>
      <c r="DA18" s="1350">
        <v>18</v>
      </c>
      <c r="DB18" s="1350">
        <v>0</v>
      </c>
      <c r="DC18" s="1350">
        <v>6</v>
      </c>
    </row>
    <row r="19" spans="2:107" ht="14.5" x14ac:dyDescent="0.35">
      <c r="B19" s="147">
        <v>16</v>
      </c>
      <c r="C19" s="147">
        <v>127</v>
      </c>
      <c r="D19" s="148"/>
      <c r="E19" s="155">
        <v>16</v>
      </c>
      <c r="F19" s="155">
        <v>39</v>
      </c>
      <c r="H19" s="107">
        <v>16</v>
      </c>
      <c r="I19" s="108">
        <v>200</v>
      </c>
      <c r="K19" s="112">
        <v>16</v>
      </c>
      <c r="L19" s="113">
        <v>215</v>
      </c>
      <c r="M19" s="113">
        <v>27</v>
      </c>
      <c r="N19" s="113">
        <v>182</v>
      </c>
      <c r="O19" s="113">
        <v>6</v>
      </c>
      <c r="Q19" s="112">
        <v>16</v>
      </c>
      <c r="R19" s="113">
        <v>37</v>
      </c>
      <c r="S19" s="113">
        <v>4</v>
      </c>
      <c r="T19" s="113">
        <v>32</v>
      </c>
      <c r="U19" s="113">
        <v>1</v>
      </c>
      <c r="W19" s="112">
        <v>16</v>
      </c>
      <c r="X19" s="113">
        <v>61</v>
      </c>
      <c r="Y19" s="113">
        <v>1</v>
      </c>
      <c r="Z19" s="113">
        <v>58</v>
      </c>
      <c r="AB19" s="112">
        <v>16</v>
      </c>
      <c r="AC19" s="113">
        <v>88</v>
      </c>
      <c r="AD19" s="113">
        <v>5</v>
      </c>
      <c r="AE19" s="113">
        <v>83</v>
      </c>
      <c r="AF19" s="113">
        <v>0</v>
      </c>
      <c r="AH19" s="114">
        <v>16</v>
      </c>
      <c r="AI19" s="115">
        <v>30</v>
      </c>
      <c r="AJ19" s="115">
        <v>1</v>
      </c>
      <c r="AK19" s="115">
        <v>27</v>
      </c>
      <c r="AL19" s="115">
        <v>2</v>
      </c>
      <c r="AN19" s="114">
        <v>16</v>
      </c>
      <c r="AO19" s="115">
        <v>7</v>
      </c>
      <c r="AP19" s="115" t="s">
        <v>3</v>
      </c>
      <c r="AQ19" s="115">
        <v>7</v>
      </c>
      <c r="AR19" s="115">
        <v>0</v>
      </c>
      <c r="AT19" s="114">
        <v>16</v>
      </c>
      <c r="AU19" s="115">
        <v>14</v>
      </c>
      <c r="AV19" s="115">
        <v>6</v>
      </c>
      <c r="AW19" s="115">
        <v>7</v>
      </c>
      <c r="AX19" s="115">
        <v>0</v>
      </c>
      <c r="AY19" s="115">
        <v>1</v>
      </c>
      <c r="BA19" s="114">
        <v>16</v>
      </c>
      <c r="BB19" s="115">
        <v>19</v>
      </c>
      <c r="BC19" s="115">
        <v>2</v>
      </c>
      <c r="BD19" s="115">
        <v>16</v>
      </c>
      <c r="BE19" s="115">
        <v>0</v>
      </c>
      <c r="BF19" s="115">
        <v>1</v>
      </c>
      <c r="BH19" s="200">
        <v>16</v>
      </c>
      <c r="BI19" s="200">
        <v>20</v>
      </c>
      <c r="BJ19" s="200">
        <v>2</v>
      </c>
      <c r="BK19" s="200">
        <v>11</v>
      </c>
      <c r="BL19" s="200">
        <v>1</v>
      </c>
      <c r="BM19" s="200">
        <v>6</v>
      </c>
      <c r="BO19" s="311">
        <v>16</v>
      </c>
      <c r="BP19" s="200">
        <v>29</v>
      </c>
      <c r="BQ19" s="200">
        <v>8</v>
      </c>
      <c r="BR19" s="200">
        <v>13</v>
      </c>
      <c r="BS19" s="200">
        <v>2</v>
      </c>
      <c r="BT19" s="200">
        <v>6</v>
      </c>
      <c r="BV19" s="341">
        <v>16</v>
      </c>
      <c r="BW19" s="330">
        <v>8</v>
      </c>
      <c r="BX19" s="330">
        <v>3</v>
      </c>
      <c r="BY19" s="330">
        <v>5</v>
      </c>
      <c r="BZ19" s="330">
        <v>0</v>
      </c>
      <c r="CA19" s="330">
        <v>0</v>
      </c>
      <c r="CC19" s="975">
        <v>16</v>
      </c>
      <c r="CD19" s="976">
        <v>3</v>
      </c>
      <c r="CE19" s="976">
        <v>3</v>
      </c>
      <c r="CF19" s="976" t="s">
        <v>3</v>
      </c>
      <c r="CG19" s="976">
        <v>0</v>
      </c>
      <c r="CH19" s="976">
        <v>0</v>
      </c>
      <c r="CJ19" s="1214">
        <v>15</v>
      </c>
      <c r="CK19" s="1215">
        <v>4</v>
      </c>
      <c r="CL19" s="1215">
        <v>4</v>
      </c>
      <c r="CM19" s="1215" t="s">
        <v>3</v>
      </c>
      <c r="CN19" s="1215">
        <v>0</v>
      </c>
      <c r="CO19" s="1215">
        <v>0</v>
      </c>
      <c r="CQ19" s="1350">
        <v>16</v>
      </c>
      <c r="CR19" s="1350">
        <v>87</v>
      </c>
      <c r="CS19" s="1350">
        <v>43</v>
      </c>
      <c r="CT19" s="1350">
        <v>39</v>
      </c>
      <c r="CU19" s="1350">
        <v>2</v>
      </c>
      <c r="CV19" s="1350">
        <v>3</v>
      </c>
      <c r="CX19" s="1350">
        <v>16</v>
      </c>
      <c r="CY19" s="1350">
        <v>83</v>
      </c>
      <c r="CZ19" s="1350">
        <v>52</v>
      </c>
      <c r="DA19" s="1350">
        <v>30</v>
      </c>
      <c r="DB19" s="1350">
        <v>0</v>
      </c>
      <c r="DC19" s="1350">
        <v>1</v>
      </c>
    </row>
    <row r="20" spans="2:107" ht="14.5" x14ac:dyDescent="0.35">
      <c r="B20" s="147">
        <v>17</v>
      </c>
      <c r="C20" s="147">
        <v>172</v>
      </c>
      <c r="D20" s="148"/>
      <c r="E20" s="155">
        <v>17</v>
      </c>
      <c r="F20" s="155">
        <v>70</v>
      </c>
      <c r="H20" s="107">
        <v>17</v>
      </c>
      <c r="I20" s="108">
        <v>222</v>
      </c>
      <c r="K20" s="112">
        <v>17</v>
      </c>
      <c r="L20" s="113">
        <v>316</v>
      </c>
      <c r="M20" s="113">
        <v>29</v>
      </c>
      <c r="N20" s="113">
        <v>285</v>
      </c>
      <c r="O20" s="113">
        <v>2</v>
      </c>
      <c r="Q20" s="112">
        <v>17</v>
      </c>
      <c r="R20" s="113">
        <v>59</v>
      </c>
      <c r="S20" s="113" t="s">
        <v>3</v>
      </c>
      <c r="T20" s="113">
        <v>58</v>
      </c>
      <c r="U20" s="113">
        <v>1</v>
      </c>
      <c r="W20" s="112">
        <v>17</v>
      </c>
      <c r="X20" s="113">
        <v>43</v>
      </c>
      <c r="Y20" s="113" t="s">
        <v>3</v>
      </c>
      <c r="Z20" s="113">
        <v>40</v>
      </c>
      <c r="AB20" s="112">
        <v>17</v>
      </c>
      <c r="AC20" s="113">
        <v>153</v>
      </c>
      <c r="AD20" s="113">
        <v>12</v>
      </c>
      <c r="AE20" s="113">
        <v>138</v>
      </c>
      <c r="AF20" s="113">
        <v>3</v>
      </c>
      <c r="AH20" s="114">
        <v>17</v>
      </c>
      <c r="AI20" s="115">
        <v>31</v>
      </c>
      <c r="AJ20" s="115">
        <v>4</v>
      </c>
      <c r="AK20" s="115">
        <v>27</v>
      </c>
      <c r="AL20" s="115">
        <v>0</v>
      </c>
      <c r="AN20" s="114">
        <v>17</v>
      </c>
      <c r="AO20" s="115">
        <v>7</v>
      </c>
      <c r="AP20" s="115">
        <v>2</v>
      </c>
      <c r="AQ20" s="115">
        <v>5</v>
      </c>
      <c r="AR20" s="115">
        <v>0</v>
      </c>
      <c r="AT20" s="114">
        <v>17</v>
      </c>
      <c r="AU20" s="115">
        <v>25</v>
      </c>
      <c r="AV20" s="115">
        <v>10</v>
      </c>
      <c r="AW20" s="115">
        <v>12</v>
      </c>
      <c r="AX20" s="115">
        <v>0</v>
      </c>
      <c r="AY20" s="115">
        <v>3</v>
      </c>
      <c r="BA20" s="114">
        <v>17</v>
      </c>
      <c r="BB20" s="115">
        <v>21</v>
      </c>
      <c r="BC20" s="115">
        <v>1</v>
      </c>
      <c r="BD20" s="115">
        <v>18</v>
      </c>
      <c r="BE20" s="115">
        <v>1</v>
      </c>
      <c r="BF20" s="115">
        <v>1</v>
      </c>
      <c r="BH20" s="200">
        <v>17</v>
      </c>
      <c r="BI20" s="200">
        <v>29</v>
      </c>
      <c r="BJ20" s="200">
        <v>5</v>
      </c>
      <c r="BK20" s="200">
        <v>21</v>
      </c>
      <c r="BL20" s="200">
        <v>1</v>
      </c>
      <c r="BM20" s="200">
        <v>2</v>
      </c>
      <c r="BO20" s="311">
        <v>17</v>
      </c>
      <c r="BP20" s="200">
        <v>20</v>
      </c>
      <c r="BQ20" s="200">
        <v>4</v>
      </c>
      <c r="BR20" s="200">
        <v>10</v>
      </c>
      <c r="BS20" s="200">
        <v>1</v>
      </c>
      <c r="BT20" s="200">
        <v>5</v>
      </c>
      <c r="BV20" s="341">
        <v>17</v>
      </c>
      <c r="BW20" s="330">
        <v>10</v>
      </c>
      <c r="BX20" s="330">
        <v>3</v>
      </c>
      <c r="BY20" s="330">
        <v>7</v>
      </c>
      <c r="BZ20" s="330">
        <v>0</v>
      </c>
      <c r="CA20" s="330">
        <v>0</v>
      </c>
      <c r="CC20" s="975">
        <v>17</v>
      </c>
      <c r="CD20" s="976">
        <v>1</v>
      </c>
      <c r="CE20" s="976" t="s">
        <v>3</v>
      </c>
      <c r="CF20" s="976">
        <v>1</v>
      </c>
      <c r="CG20" s="976">
        <v>0</v>
      </c>
      <c r="CH20" s="976">
        <v>0</v>
      </c>
      <c r="CJ20" s="1214">
        <v>16</v>
      </c>
      <c r="CK20" s="1215">
        <v>6</v>
      </c>
      <c r="CL20" s="1215">
        <v>6</v>
      </c>
      <c r="CM20" s="1215" t="s">
        <v>3</v>
      </c>
      <c r="CN20" s="1215">
        <v>0</v>
      </c>
      <c r="CO20" s="1215">
        <v>0</v>
      </c>
      <c r="CQ20" s="1350">
        <v>17</v>
      </c>
      <c r="CR20" s="1350">
        <v>96</v>
      </c>
      <c r="CS20" s="1350">
        <v>48</v>
      </c>
      <c r="CT20" s="1350">
        <v>39</v>
      </c>
      <c r="CU20" s="1350">
        <v>4</v>
      </c>
      <c r="CV20" s="1350">
        <v>5</v>
      </c>
      <c r="CX20" s="1350">
        <v>17</v>
      </c>
      <c r="CY20" s="1350">
        <v>97</v>
      </c>
      <c r="CZ20" s="1350">
        <v>57</v>
      </c>
      <c r="DA20" s="1350">
        <v>38</v>
      </c>
      <c r="DB20" s="1350">
        <v>0</v>
      </c>
      <c r="DC20" s="1350">
        <v>2</v>
      </c>
    </row>
    <row r="21" spans="2:107" ht="14.5" x14ac:dyDescent="0.35">
      <c r="B21" s="147">
        <v>18</v>
      </c>
      <c r="C21" s="147">
        <v>213</v>
      </c>
      <c r="D21" s="148"/>
      <c r="E21" s="155">
        <v>18</v>
      </c>
      <c r="F21" s="155">
        <v>71</v>
      </c>
      <c r="H21" s="107">
        <v>18</v>
      </c>
      <c r="I21" s="108">
        <v>363</v>
      </c>
      <c r="K21" s="112">
        <v>18</v>
      </c>
      <c r="L21" s="113">
        <v>322</v>
      </c>
      <c r="M21" s="113">
        <v>54</v>
      </c>
      <c r="N21" s="113">
        <v>266</v>
      </c>
      <c r="O21" s="113">
        <v>2</v>
      </c>
      <c r="Q21" s="112">
        <v>18</v>
      </c>
      <c r="R21" s="113">
        <v>51</v>
      </c>
      <c r="S21" s="113">
        <v>2</v>
      </c>
      <c r="T21" s="113">
        <v>47</v>
      </c>
      <c r="U21" s="113">
        <v>2</v>
      </c>
      <c r="W21" s="112">
        <v>18</v>
      </c>
      <c r="X21" s="113">
        <v>83</v>
      </c>
      <c r="Y21" s="113">
        <v>6</v>
      </c>
      <c r="Z21" s="113">
        <v>77</v>
      </c>
      <c r="AB21" s="112">
        <v>18</v>
      </c>
      <c r="AC21" s="113">
        <v>132</v>
      </c>
      <c r="AD21" s="113">
        <v>14</v>
      </c>
      <c r="AE21" s="113">
        <v>115</v>
      </c>
      <c r="AF21" s="113">
        <v>3</v>
      </c>
      <c r="AH21" s="114">
        <v>18</v>
      </c>
      <c r="AI21" s="115">
        <v>33</v>
      </c>
      <c r="AJ21" s="115">
        <v>4</v>
      </c>
      <c r="AK21" s="115">
        <v>28</v>
      </c>
      <c r="AL21" s="115">
        <v>1</v>
      </c>
      <c r="AN21" s="114">
        <v>18</v>
      </c>
      <c r="AO21" s="115">
        <v>11</v>
      </c>
      <c r="AP21" s="115" t="s">
        <v>3</v>
      </c>
      <c r="AQ21" s="115">
        <v>11</v>
      </c>
      <c r="AR21" s="115">
        <v>0</v>
      </c>
      <c r="AT21" s="114">
        <v>18</v>
      </c>
      <c r="AU21" s="115">
        <v>23</v>
      </c>
      <c r="AV21" s="115">
        <v>7</v>
      </c>
      <c r="AW21" s="115">
        <v>12</v>
      </c>
      <c r="AX21" s="115">
        <v>1</v>
      </c>
      <c r="AY21" s="115">
        <v>3</v>
      </c>
      <c r="BA21" s="114">
        <v>18</v>
      </c>
      <c r="BB21" s="115">
        <v>37</v>
      </c>
      <c r="BC21" s="115">
        <v>3</v>
      </c>
      <c r="BD21" s="115">
        <v>26</v>
      </c>
      <c r="BE21" s="115">
        <v>4</v>
      </c>
      <c r="BF21" s="115">
        <v>4</v>
      </c>
      <c r="BH21" s="200">
        <v>18</v>
      </c>
      <c r="BI21" s="200">
        <v>35</v>
      </c>
      <c r="BJ21" s="200">
        <v>2</v>
      </c>
      <c r="BK21" s="200">
        <v>23</v>
      </c>
      <c r="BL21" s="200">
        <v>3</v>
      </c>
      <c r="BM21" s="200">
        <v>7</v>
      </c>
      <c r="BO21" s="311">
        <v>18</v>
      </c>
      <c r="BP21" s="200">
        <v>25</v>
      </c>
      <c r="BQ21" s="200">
        <v>5</v>
      </c>
      <c r="BR21" s="200">
        <v>12</v>
      </c>
      <c r="BS21" s="200">
        <v>1</v>
      </c>
      <c r="BT21" s="200">
        <v>7</v>
      </c>
      <c r="BV21" s="341">
        <v>18</v>
      </c>
      <c r="BW21" s="330">
        <v>7</v>
      </c>
      <c r="BX21" s="330">
        <v>2</v>
      </c>
      <c r="BY21" s="330">
        <v>5</v>
      </c>
      <c r="BZ21" s="330">
        <v>0</v>
      </c>
      <c r="CA21" s="330">
        <v>0</v>
      </c>
      <c r="CC21" s="975">
        <v>18</v>
      </c>
      <c r="CD21" s="976">
        <v>2</v>
      </c>
      <c r="CE21" s="976">
        <v>2</v>
      </c>
      <c r="CF21" s="976" t="s">
        <v>3</v>
      </c>
      <c r="CG21" s="976">
        <v>0</v>
      </c>
      <c r="CH21" s="976">
        <v>0</v>
      </c>
      <c r="CJ21" s="1214">
        <v>17</v>
      </c>
      <c r="CK21" s="1215">
        <v>5</v>
      </c>
      <c r="CL21" s="1215">
        <v>5</v>
      </c>
      <c r="CM21" s="1215" t="s">
        <v>3</v>
      </c>
      <c r="CN21" s="1215">
        <v>0</v>
      </c>
      <c r="CO21" s="1215">
        <v>0</v>
      </c>
      <c r="CQ21" s="1350">
        <v>18</v>
      </c>
      <c r="CR21" s="1350">
        <v>95</v>
      </c>
      <c r="CS21" s="1350">
        <v>45</v>
      </c>
      <c r="CT21" s="1350">
        <v>41</v>
      </c>
      <c r="CU21" s="1350">
        <v>3</v>
      </c>
      <c r="CV21" s="1350">
        <v>6</v>
      </c>
      <c r="CX21" s="1350">
        <v>18</v>
      </c>
      <c r="CY21" s="1350">
        <v>111</v>
      </c>
      <c r="CZ21" s="1350">
        <v>70</v>
      </c>
      <c r="DA21" s="1350">
        <v>35</v>
      </c>
      <c r="DB21" s="1350">
        <v>2</v>
      </c>
      <c r="DC21" s="1350">
        <v>4</v>
      </c>
    </row>
    <row r="22" spans="2:107" ht="14.5" x14ac:dyDescent="0.35">
      <c r="B22" s="147">
        <v>19</v>
      </c>
      <c r="C22" s="147">
        <v>247</v>
      </c>
      <c r="D22" s="148"/>
      <c r="E22" s="155">
        <v>19</v>
      </c>
      <c r="F22" s="155">
        <v>116</v>
      </c>
      <c r="H22" s="107">
        <v>19</v>
      </c>
      <c r="I22" s="108">
        <v>367</v>
      </c>
      <c r="K22" s="112">
        <v>19</v>
      </c>
      <c r="L22" s="113">
        <v>340</v>
      </c>
      <c r="M22" s="113">
        <v>41</v>
      </c>
      <c r="N22" s="113">
        <v>298</v>
      </c>
      <c r="O22" s="113">
        <v>1</v>
      </c>
      <c r="Q22" s="112">
        <v>19</v>
      </c>
      <c r="R22" s="113">
        <v>51</v>
      </c>
      <c r="S22" s="113">
        <v>1</v>
      </c>
      <c r="T22" s="113">
        <v>48</v>
      </c>
      <c r="U22" s="113">
        <v>2</v>
      </c>
      <c r="W22" s="112">
        <v>19</v>
      </c>
      <c r="X22" s="113">
        <v>118</v>
      </c>
      <c r="Y22" s="113">
        <v>5</v>
      </c>
      <c r="Z22" s="113">
        <v>112</v>
      </c>
      <c r="AB22" s="112">
        <v>19</v>
      </c>
      <c r="AC22" s="113">
        <v>163</v>
      </c>
      <c r="AD22" s="113">
        <v>11</v>
      </c>
      <c r="AE22" s="113">
        <v>149</v>
      </c>
      <c r="AF22" s="113">
        <v>3</v>
      </c>
      <c r="AH22" s="114">
        <v>19</v>
      </c>
      <c r="AI22" s="115">
        <v>46</v>
      </c>
      <c r="AJ22" s="115">
        <v>7</v>
      </c>
      <c r="AK22" s="115">
        <v>38</v>
      </c>
      <c r="AL22" s="115">
        <v>1</v>
      </c>
      <c r="AN22" s="114">
        <v>19</v>
      </c>
      <c r="AO22" s="115">
        <v>18</v>
      </c>
      <c r="AP22" s="115">
        <v>2</v>
      </c>
      <c r="AQ22" s="115">
        <v>16</v>
      </c>
      <c r="AR22" s="115">
        <v>0</v>
      </c>
      <c r="AT22" s="114">
        <v>19</v>
      </c>
      <c r="AU22" s="115">
        <v>36</v>
      </c>
      <c r="AV22" s="115">
        <v>11</v>
      </c>
      <c r="AW22" s="115">
        <v>18</v>
      </c>
      <c r="AX22" s="115">
        <v>4</v>
      </c>
      <c r="AY22" s="115">
        <v>3</v>
      </c>
      <c r="BA22" s="114">
        <v>19</v>
      </c>
      <c r="BB22" s="115">
        <v>36</v>
      </c>
      <c r="BC22" s="115">
        <v>4</v>
      </c>
      <c r="BD22" s="115">
        <v>23</v>
      </c>
      <c r="BE22" s="115">
        <v>5</v>
      </c>
      <c r="BF22" s="115">
        <v>4</v>
      </c>
      <c r="BH22" s="200">
        <v>19</v>
      </c>
      <c r="BI22" s="200">
        <v>29</v>
      </c>
      <c r="BJ22" s="200">
        <v>4</v>
      </c>
      <c r="BK22" s="200">
        <v>20</v>
      </c>
      <c r="BL22" s="200">
        <v>2</v>
      </c>
      <c r="BM22" s="200">
        <v>3</v>
      </c>
      <c r="BO22" s="311">
        <v>19</v>
      </c>
      <c r="BP22" s="200">
        <v>34</v>
      </c>
      <c r="BQ22" s="200">
        <v>2</v>
      </c>
      <c r="BR22" s="200">
        <v>24</v>
      </c>
      <c r="BS22" s="200">
        <v>2</v>
      </c>
      <c r="BT22" s="200">
        <v>6</v>
      </c>
      <c r="BV22" s="341">
        <v>19</v>
      </c>
      <c r="BW22" s="330">
        <v>11</v>
      </c>
      <c r="BX22" s="330">
        <v>2</v>
      </c>
      <c r="BY22" s="330">
        <v>7</v>
      </c>
      <c r="BZ22" s="330">
        <v>0</v>
      </c>
      <c r="CA22" s="330">
        <v>2</v>
      </c>
      <c r="CC22" s="975">
        <v>19</v>
      </c>
      <c r="CD22" s="976">
        <v>1</v>
      </c>
      <c r="CE22" s="976">
        <v>1</v>
      </c>
      <c r="CF22" s="976" t="s">
        <v>3</v>
      </c>
      <c r="CG22" s="976">
        <v>0</v>
      </c>
      <c r="CH22" s="976">
        <v>0</v>
      </c>
      <c r="CJ22" s="1214">
        <v>18</v>
      </c>
      <c r="CK22" s="1215">
        <v>14</v>
      </c>
      <c r="CL22" s="1215">
        <v>13</v>
      </c>
      <c r="CM22" s="1215">
        <v>1</v>
      </c>
      <c r="CN22" s="1215">
        <v>0</v>
      </c>
      <c r="CO22" s="1215">
        <v>0</v>
      </c>
      <c r="CQ22" s="1350">
        <v>19</v>
      </c>
      <c r="CR22" s="1350">
        <v>127</v>
      </c>
      <c r="CS22" s="1350">
        <v>53</v>
      </c>
      <c r="CT22" s="1350">
        <v>54</v>
      </c>
      <c r="CU22" s="1350">
        <v>6</v>
      </c>
      <c r="CV22" s="1350">
        <v>14</v>
      </c>
      <c r="CX22" s="1350">
        <v>19</v>
      </c>
      <c r="CY22" s="1350">
        <v>142</v>
      </c>
      <c r="CZ22" s="1350">
        <v>76</v>
      </c>
      <c r="DA22" s="1350">
        <v>57</v>
      </c>
      <c r="DB22" s="1350">
        <v>3</v>
      </c>
      <c r="DC22" s="1350">
        <v>6</v>
      </c>
    </row>
    <row r="23" spans="2:107" ht="14.5" x14ac:dyDescent="0.35">
      <c r="B23" s="147">
        <v>20</v>
      </c>
      <c r="C23" s="147">
        <v>303</v>
      </c>
      <c r="D23" s="148"/>
      <c r="E23" s="155">
        <v>20</v>
      </c>
      <c r="F23" s="155">
        <v>127</v>
      </c>
      <c r="H23" s="107">
        <v>20</v>
      </c>
      <c r="I23" s="108">
        <v>458</v>
      </c>
      <c r="K23" s="112">
        <v>20</v>
      </c>
      <c r="L23" s="113">
        <v>474</v>
      </c>
      <c r="M23" s="113">
        <v>66</v>
      </c>
      <c r="N23" s="113">
        <v>401</v>
      </c>
      <c r="O23" s="113">
        <v>7</v>
      </c>
      <c r="Q23" s="112">
        <v>20</v>
      </c>
      <c r="R23" s="113">
        <v>60</v>
      </c>
      <c r="S23" s="113">
        <v>2</v>
      </c>
      <c r="T23" s="113">
        <v>56</v>
      </c>
      <c r="U23" s="113">
        <v>2</v>
      </c>
      <c r="W23" s="112">
        <v>20</v>
      </c>
      <c r="X23" s="113">
        <v>96</v>
      </c>
      <c r="Y23" s="113">
        <v>3</v>
      </c>
      <c r="Z23" s="113">
        <v>91</v>
      </c>
      <c r="AB23" s="112">
        <v>20</v>
      </c>
      <c r="AC23" s="113">
        <v>169</v>
      </c>
      <c r="AD23" s="113">
        <v>13</v>
      </c>
      <c r="AE23" s="113">
        <v>155</v>
      </c>
      <c r="AF23" s="113">
        <v>1</v>
      </c>
      <c r="AH23" s="114">
        <v>20</v>
      </c>
      <c r="AI23" s="115">
        <v>63</v>
      </c>
      <c r="AJ23" s="115">
        <v>7</v>
      </c>
      <c r="AK23" s="115">
        <v>56</v>
      </c>
      <c r="AL23" s="115">
        <v>0</v>
      </c>
      <c r="AN23" s="114">
        <v>20</v>
      </c>
      <c r="AO23" s="115">
        <v>19</v>
      </c>
      <c r="AP23" s="115">
        <v>2</v>
      </c>
      <c r="AQ23" s="115">
        <v>17</v>
      </c>
      <c r="AR23" s="115">
        <v>0</v>
      </c>
      <c r="AT23" s="114">
        <v>20</v>
      </c>
      <c r="AU23" s="115">
        <v>44</v>
      </c>
      <c r="AV23" s="115">
        <v>14</v>
      </c>
      <c r="AW23" s="115">
        <v>26</v>
      </c>
      <c r="AX23" s="115">
        <v>0</v>
      </c>
      <c r="AY23" s="115">
        <v>4</v>
      </c>
      <c r="BA23" s="114">
        <v>20</v>
      </c>
      <c r="BB23" s="115">
        <v>61</v>
      </c>
      <c r="BC23" s="115">
        <v>4</v>
      </c>
      <c r="BD23" s="115">
        <v>51</v>
      </c>
      <c r="BE23" s="115">
        <v>1</v>
      </c>
      <c r="BF23" s="115">
        <v>5</v>
      </c>
      <c r="BH23" s="200">
        <v>20</v>
      </c>
      <c r="BI23" s="200">
        <v>40</v>
      </c>
      <c r="BJ23" s="200">
        <v>6</v>
      </c>
      <c r="BK23" s="200">
        <v>24</v>
      </c>
      <c r="BL23" s="200">
        <v>2</v>
      </c>
      <c r="BM23" s="200">
        <v>8</v>
      </c>
      <c r="BO23" s="311">
        <v>20</v>
      </c>
      <c r="BP23" s="200">
        <v>56</v>
      </c>
      <c r="BQ23" s="200">
        <v>7</v>
      </c>
      <c r="BR23" s="200">
        <v>39</v>
      </c>
      <c r="BS23" s="200">
        <v>3</v>
      </c>
      <c r="BT23" s="200">
        <v>7</v>
      </c>
      <c r="BV23" s="341">
        <v>20</v>
      </c>
      <c r="BW23" s="330">
        <v>16</v>
      </c>
      <c r="BX23" s="330">
        <v>6</v>
      </c>
      <c r="BY23" s="330">
        <v>9</v>
      </c>
      <c r="BZ23" s="330">
        <v>0</v>
      </c>
      <c r="CA23" s="330">
        <v>1</v>
      </c>
      <c r="CC23" s="975">
        <v>20</v>
      </c>
      <c r="CD23" s="976">
        <v>5</v>
      </c>
      <c r="CE23" s="976">
        <v>1</v>
      </c>
      <c r="CF23" s="976">
        <v>2</v>
      </c>
      <c r="CG23" s="976">
        <v>2</v>
      </c>
      <c r="CH23" s="976">
        <v>0</v>
      </c>
      <c r="CJ23" s="1214">
        <v>19</v>
      </c>
      <c r="CK23" s="1215">
        <v>15</v>
      </c>
      <c r="CL23" s="1215">
        <v>13</v>
      </c>
      <c r="CM23" s="1215">
        <v>2</v>
      </c>
      <c r="CN23" s="1215">
        <v>0</v>
      </c>
      <c r="CO23" s="1215">
        <v>0</v>
      </c>
      <c r="CQ23" s="1350">
        <v>20</v>
      </c>
      <c r="CR23" s="1350">
        <v>137</v>
      </c>
      <c r="CS23" s="1350">
        <v>57</v>
      </c>
      <c r="CT23" s="1350">
        <v>62</v>
      </c>
      <c r="CU23" s="1350">
        <v>4</v>
      </c>
      <c r="CV23" s="1350">
        <v>14</v>
      </c>
      <c r="CX23" s="1350">
        <v>20</v>
      </c>
      <c r="CY23" s="1350">
        <v>175</v>
      </c>
      <c r="CZ23" s="1350">
        <v>66</v>
      </c>
      <c r="DA23" s="1350">
        <v>97</v>
      </c>
      <c r="DB23" s="1350">
        <v>5</v>
      </c>
      <c r="DC23" s="1350">
        <v>7</v>
      </c>
    </row>
    <row r="24" spans="2:107" ht="14.5" x14ac:dyDescent="0.35">
      <c r="B24" s="147">
        <v>21</v>
      </c>
      <c r="C24" s="147">
        <v>265</v>
      </c>
      <c r="D24" s="148"/>
      <c r="E24" s="155">
        <v>21</v>
      </c>
      <c r="F24" s="155">
        <v>185</v>
      </c>
      <c r="H24" s="107">
        <v>21</v>
      </c>
      <c r="I24" s="108">
        <v>516</v>
      </c>
      <c r="K24" s="112">
        <v>21</v>
      </c>
      <c r="L24" s="113">
        <v>526</v>
      </c>
      <c r="M24" s="113">
        <v>54</v>
      </c>
      <c r="N24" s="113">
        <v>468</v>
      </c>
      <c r="O24" s="113">
        <v>4</v>
      </c>
      <c r="Q24" s="112">
        <v>21</v>
      </c>
      <c r="R24" s="113">
        <v>74</v>
      </c>
      <c r="S24" s="113">
        <v>5</v>
      </c>
      <c r="T24" s="113">
        <v>67</v>
      </c>
      <c r="U24" s="113">
        <v>2</v>
      </c>
      <c r="W24" s="112">
        <v>21</v>
      </c>
      <c r="X24" s="113">
        <v>132</v>
      </c>
      <c r="Y24" s="113">
        <v>3</v>
      </c>
      <c r="Z24" s="113">
        <v>120</v>
      </c>
      <c r="AB24" s="112">
        <v>21</v>
      </c>
      <c r="AC24" s="177">
        <v>192</v>
      </c>
      <c r="AD24" s="113">
        <v>12</v>
      </c>
      <c r="AE24" s="113">
        <v>176</v>
      </c>
      <c r="AF24" s="113">
        <v>4</v>
      </c>
      <c r="AH24" s="114">
        <v>21</v>
      </c>
      <c r="AI24" s="178">
        <v>76</v>
      </c>
      <c r="AJ24" s="115">
        <v>15</v>
      </c>
      <c r="AK24" s="115">
        <v>59</v>
      </c>
      <c r="AL24" s="115">
        <v>2</v>
      </c>
      <c r="AN24" s="114">
        <v>21</v>
      </c>
      <c r="AO24" s="115">
        <v>25</v>
      </c>
      <c r="AP24" s="115" t="s">
        <v>3</v>
      </c>
      <c r="AQ24" s="115">
        <v>25</v>
      </c>
      <c r="AR24" s="115">
        <v>0</v>
      </c>
      <c r="AT24" s="114">
        <v>21</v>
      </c>
      <c r="AU24" s="115">
        <v>48</v>
      </c>
      <c r="AV24" s="115">
        <v>17</v>
      </c>
      <c r="AW24" s="115">
        <v>28</v>
      </c>
      <c r="AX24" s="115">
        <v>1</v>
      </c>
      <c r="AY24" s="115">
        <v>2</v>
      </c>
      <c r="BA24" s="114">
        <v>21</v>
      </c>
      <c r="BB24" s="115">
        <v>104</v>
      </c>
      <c r="BC24" s="115">
        <v>12</v>
      </c>
      <c r="BD24" s="115">
        <v>78</v>
      </c>
      <c r="BE24" s="115">
        <v>2</v>
      </c>
      <c r="BF24" s="115">
        <v>12</v>
      </c>
      <c r="BH24" s="200">
        <v>21</v>
      </c>
      <c r="BI24" s="200">
        <v>54</v>
      </c>
      <c r="BJ24" s="200">
        <v>9</v>
      </c>
      <c r="BK24" s="200">
        <v>21</v>
      </c>
      <c r="BL24" s="200">
        <v>3</v>
      </c>
      <c r="BM24" s="200">
        <v>21</v>
      </c>
      <c r="BO24" s="311">
        <v>21</v>
      </c>
      <c r="BP24" s="200">
        <v>37</v>
      </c>
      <c r="BQ24" s="200">
        <v>10</v>
      </c>
      <c r="BR24" s="200">
        <v>20</v>
      </c>
      <c r="BS24" s="200">
        <v>3</v>
      </c>
      <c r="BT24" s="200">
        <v>4</v>
      </c>
      <c r="BV24" s="341">
        <v>21</v>
      </c>
      <c r="BW24" s="330">
        <v>15</v>
      </c>
      <c r="BX24" s="330">
        <v>5</v>
      </c>
      <c r="BY24" s="330">
        <v>10</v>
      </c>
      <c r="BZ24" s="330">
        <v>0</v>
      </c>
      <c r="CA24" s="330">
        <v>0</v>
      </c>
      <c r="CC24" s="975">
        <v>21</v>
      </c>
      <c r="CD24" s="976">
        <v>3</v>
      </c>
      <c r="CE24" s="976">
        <v>2</v>
      </c>
      <c r="CF24" s="976" t="s">
        <v>3</v>
      </c>
      <c r="CG24" s="976">
        <v>1</v>
      </c>
      <c r="CH24" s="976">
        <v>0</v>
      </c>
      <c r="CJ24" s="1214">
        <v>20</v>
      </c>
      <c r="CK24" s="1215">
        <v>21</v>
      </c>
      <c r="CL24" s="1215">
        <v>19</v>
      </c>
      <c r="CM24" s="1215">
        <v>2</v>
      </c>
      <c r="CN24" s="1215">
        <v>0</v>
      </c>
      <c r="CO24" s="1215">
        <v>0</v>
      </c>
      <c r="CQ24" s="1350">
        <v>21</v>
      </c>
      <c r="CR24" s="1350">
        <v>126</v>
      </c>
      <c r="CS24" s="1350">
        <v>45</v>
      </c>
      <c r="CT24" s="1350">
        <v>54</v>
      </c>
      <c r="CU24" s="1350">
        <v>2</v>
      </c>
      <c r="CV24" s="1350">
        <v>25</v>
      </c>
      <c r="CX24" s="1350">
        <v>21</v>
      </c>
      <c r="CY24" s="1350">
        <v>208</v>
      </c>
      <c r="CZ24" s="1350">
        <v>94</v>
      </c>
      <c r="DA24" s="1350">
        <v>99</v>
      </c>
      <c r="DB24" s="1350">
        <v>2</v>
      </c>
      <c r="DC24" s="1350">
        <v>13</v>
      </c>
    </row>
    <row r="25" spans="2:107" ht="14.5" x14ac:dyDescent="0.35">
      <c r="B25" s="147">
        <v>22</v>
      </c>
      <c r="C25" s="147">
        <v>304</v>
      </c>
      <c r="D25" s="148"/>
      <c r="E25" s="155">
        <v>22</v>
      </c>
      <c r="F25" s="155">
        <v>168</v>
      </c>
      <c r="H25" s="107">
        <v>22</v>
      </c>
      <c r="I25" s="108">
        <v>560</v>
      </c>
      <c r="K25" s="112">
        <v>22</v>
      </c>
      <c r="L25" s="113">
        <v>506</v>
      </c>
      <c r="M25" s="113">
        <v>55</v>
      </c>
      <c r="N25" s="113">
        <v>449</v>
      </c>
      <c r="O25" s="113">
        <v>2</v>
      </c>
      <c r="Q25" s="112">
        <v>22</v>
      </c>
      <c r="R25" s="113">
        <v>112</v>
      </c>
      <c r="S25" s="113">
        <v>1</v>
      </c>
      <c r="T25" s="113">
        <v>106</v>
      </c>
      <c r="U25" s="113">
        <v>5</v>
      </c>
      <c r="W25" s="112">
        <v>22</v>
      </c>
      <c r="X25" s="177">
        <v>154</v>
      </c>
      <c r="Y25" s="113">
        <v>8</v>
      </c>
      <c r="Z25" s="113">
        <v>142</v>
      </c>
      <c r="AB25" s="112">
        <v>22</v>
      </c>
      <c r="AC25" s="113">
        <v>129</v>
      </c>
      <c r="AD25" s="113">
        <v>16</v>
      </c>
      <c r="AE25" s="113">
        <v>111</v>
      </c>
      <c r="AF25" s="113">
        <v>2</v>
      </c>
      <c r="AH25" s="114">
        <v>22</v>
      </c>
      <c r="AI25" s="115">
        <v>66</v>
      </c>
      <c r="AJ25" s="115">
        <v>11</v>
      </c>
      <c r="AK25" s="115">
        <v>54</v>
      </c>
      <c r="AL25" s="115">
        <v>1</v>
      </c>
      <c r="AN25" s="114">
        <v>22</v>
      </c>
      <c r="AO25" s="115">
        <v>19</v>
      </c>
      <c r="AP25" s="115">
        <v>2</v>
      </c>
      <c r="AQ25" s="115">
        <v>16</v>
      </c>
      <c r="AR25" s="115">
        <v>1</v>
      </c>
      <c r="AT25" s="114">
        <v>22</v>
      </c>
      <c r="AU25" s="115">
        <v>59</v>
      </c>
      <c r="AV25" s="115">
        <v>19</v>
      </c>
      <c r="AW25" s="115">
        <v>35</v>
      </c>
      <c r="AX25" s="115">
        <v>0</v>
      </c>
      <c r="AY25" s="115">
        <v>5</v>
      </c>
      <c r="BA25" s="114">
        <v>22</v>
      </c>
      <c r="BB25" s="115">
        <v>153</v>
      </c>
      <c r="BC25" s="115">
        <v>14</v>
      </c>
      <c r="BD25" s="115">
        <v>117</v>
      </c>
      <c r="BE25" s="115">
        <v>2</v>
      </c>
      <c r="BF25" s="115">
        <v>20</v>
      </c>
      <c r="BH25" s="200">
        <v>22</v>
      </c>
      <c r="BI25" s="200">
        <v>101</v>
      </c>
      <c r="BJ25" s="200">
        <v>7</v>
      </c>
      <c r="BK25" s="200">
        <v>54</v>
      </c>
      <c r="BL25" s="200">
        <v>3</v>
      </c>
      <c r="BM25" s="200">
        <v>37</v>
      </c>
      <c r="BO25" s="311">
        <v>22</v>
      </c>
      <c r="BP25" s="200">
        <v>58</v>
      </c>
      <c r="BQ25" s="200">
        <v>12</v>
      </c>
      <c r="BR25" s="200">
        <v>26</v>
      </c>
      <c r="BS25" s="200">
        <v>5</v>
      </c>
      <c r="BT25" s="200">
        <v>15</v>
      </c>
      <c r="BV25" s="341">
        <v>22</v>
      </c>
      <c r="BW25" s="330">
        <v>16</v>
      </c>
      <c r="BX25" s="330">
        <v>5</v>
      </c>
      <c r="BY25" s="330">
        <v>10</v>
      </c>
      <c r="BZ25" s="330">
        <v>1</v>
      </c>
      <c r="CA25" s="330">
        <v>0</v>
      </c>
      <c r="CC25" s="975">
        <v>22</v>
      </c>
      <c r="CD25" s="976">
        <v>7</v>
      </c>
      <c r="CE25" s="976">
        <v>6</v>
      </c>
      <c r="CF25" s="976" t="s">
        <v>3</v>
      </c>
      <c r="CG25" s="976">
        <v>1</v>
      </c>
      <c r="CH25" s="976">
        <v>0</v>
      </c>
      <c r="CJ25" s="1214">
        <v>21</v>
      </c>
      <c r="CK25" s="1215">
        <v>20</v>
      </c>
      <c r="CL25" s="1215">
        <v>19</v>
      </c>
      <c r="CM25" s="1215">
        <v>1</v>
      </c>
      <c r="CN25" s="1215">
        <v>0</v>
      </c>
      <c r="CO25" s="1215">
        <v>0</v>
      </c>
      <c r="CQ25" s="1350">
        <v>22</v>
      </c>
      <c r="CR25" s="1350">
        <v>147</v>
      </c>
      <c r="CS25" s="1350">
        <v>42</v>
      </c>
      <c r="CT25" s="1350">
        <v>65</v>
      </c>
      <c r="CU25" s="1350">
        <v>10</v>
      </c>
      <c r="CV25" s="1350">
        <v>30</v>
      </c>
      <c r="CX25" s="1350">
        <v>22</v>
      </c>
      <c r="CY25" s="1350">
        <v>261</v>
      </c>
      <c r="CZ25" s="1350">
        <v>110</v>
      </c>
      <c r="DA25" s="1350">
        <v>125</v>
      </c>
      <c r="DB25" s="1350">
        <v>3</v>
      </c>
      <c r="DC25" s="1350">
        <v>23</v>
      </c>
    </row>
    <row r="26" spans="2:107" ht="14.5" x14ac:dyDescent="0.35">
      <c r="B26" s="147">
        <v>23</v>
      </c>
      <c r="C26" s="174">
        <v>306</v>
      </c>
      <c r="D26" s="148"/>
      <c r="E26" s="155">
        <v>23</v>
      </c>
      <c r="F26" s="155">
        <v>219</v>
      </c>
      <c r="H26" s="107">
        <v>23</v>
      </c>
      <c r="I26" s="108">
        <v>533</v>
      </c>
      <c r="K26" s="112">
        <v>23</v>
      </c>
      <c r="L26" s="113">
        <v>520</v>
      </c>
      <c r="M26" s="113">
        <v>72</v>
      </c>
      <c r="N26" s="113">
        <v>446</v>
      </c>
      <c r="O26" s="113">
        <v>2</v>
      </c>
      <c r="Q26" s="112">
        <v>23</v>
      </c>
      <c r="R26" s="113">
        <v>99</v>
      </c>
      <c r="S26" s="113">
        <v>5</v>
      </c>
      <c r="T26" s="113">
        <v>93</v>
      </c>
      <c r="U26" s="113">
        <v>1</v>
      </c>
      <c r="W26" s="112">
        <v>23</v>
      </c>
      <c r="X26" s="113">
        <v>75</v>
      </c>
      <c r="Y26" s="113">
        <v>3</v>
      </c>
      <c r="Z26" s="113">
        <v>68</v>
      </c>
      <c r="AB26" s="112">
        <v>23</v>
      </c>
      <c r="AC26" s="113">
        <v>166</v>
      </c>
      <c r="AD26" s="113">
        <v>12</v>
      </c>
      <c r="AE26" s="113">
        <v>142</v>
      </c>
      <c r="AF26" s="113">
        <v>12</v>
      </c>
      <c r="AH26" s="114">
        <v>23</v>
      </c>
      <c r="AI26" s="115">
        <v>55</v>
      </c>
      <c r="AJ26" s="115">
        <v>15</v>
      </c>
      <c r="AK26" s="115">
        <v>39</v>
      </c>
      <c r="AL26" s="115">
        <v>1</v>
      </c>
      <c r="AN26" s="114">
        <v>23</v>
      </c>
      <c r="AO26" s="115">
        <v>25</v>
      </c>
      <c r="AP26" s="115" t="s">
        <v>3</v>
      </c>
      <c r="AQ26" s="115">
        <v>25</v>
      </c>
      <c r="AR26" s="115">
        <v>0</v>
      </c>
      <c r="AT26" s="114">
        <v>23</v>
      </c>
      <c r="AU26" s="115">
        <v>73</v>
      </c>
      <c r="AV26" s="115">
        <v>26</v>
      </c>
      <c r="AW26" s="115">
        <v>38</v>
      </c>
      <c r="AX26" s="115">
        <v>4</v>
      </c>
      <c r="AY26" s="115">
        <v>5</v>
      </c>
      <c r="BA26" s="114">
        <v>23</v>
      </c>
      <c r="BB26" s="115">
        <v>167</v>
      </c>
      <c r="BC26" s="115">
        <v>9</v>
      </c>
      <c r="BD26" s="115">
        <v>132</v>
      </c>
      <c r="BE26" s="115">
        <v>4</v>
      </c>
      <c r="BF26" s="115">
        <v>22</v>
      </c>
      <c r="BH26" s="200">
        <v>23</v>
      </c>
      <c r="BI26" s="200">
        <v>107</v>
      </c>
      <c r="BJ26" s="201">
        <v>21</v>
      </c>
      <c r="BK26" s="201">
        <v>53</v>
      </c>
      <c r="BL26" s="200">
        <v>2</v>
      </c>
      <c r="BM26" s="200">
        <v>31</v>
      </c>
      <c r="BN26" s="198" t="s">
        <v>55</v>
      </c>
      <c r="BO26" s="311">
        <v>23</v>
      </c>
      <c r="BP26" s="200">
        <v>96</v>
      </c>
      <c r="BQ26" s="200">
        <v>14</v>
      </c>
      <c r="BR26" s="200">
        <v>51</v>
      </c>
      <c r="BS26" s="200">
        <v>4</v>
      </c>
      <c r="BT26" s="200">
        <v>27</v>
      </c>
      <c r="BV26" s="341">
        <v>23</v>
      </c>
      <c r="BW26" s="330">
        <v>14</v>
      </c>
      <c r="BX26" s="330">
        <v>2</v>
      </c>
      <c r="BY26" s="330">
        <v>11</v>
      </c>
      <c r="BZ26" s="330">
        <v>0</v>
      </c>
      <c r="CA26" s="330">
        <v>1</v>
      </c>
      <c r="CC26" s="975">
        <v>23</v>
      </c>
      <c r="CD26" s="976">
        <v>7</v>
      </c>
      <c r="CE26" s="976">
        <v>7</v>
      </c>
      <c r="CF26" s="976" t="s">
        <v>3</v>
      </c>
      <c r="CG26" s="976">
        <v>0</v>
      </c>
      <c r="CH26" s="976">
        <v>0</v>
      </c>
      <c r="CJ26" s="1214">
        <v>22</v>
      </c>
      <c r="CK26" s="1215">
        <v>30</v>
      </c>
      <c r="CL26" s="1215">
        <v>27</v>
      </c>
      <c r="CM26" s="1215">
        <v>3</v>
      </c>
      <c r="CN26" s="1215">
        <v>0</v>
      </c>
      <c r="CO26" s="1215">
        <v>0</v>
      </c>
      <c r="CQ26" s="1350">
        <v>23</v>
      </c>
      <c r="CR26" s="1350">
        <v>163</v>
      </c>
      <c r="CS26" s="1350">
        <v>45</v>
      </c>
      <c r="CT26" s="1350">
        <v>100</v>
      </c>
      <c r="CU26" s="1350">
        <v>8</v>
      </c>
      <c r="CV26" s="1350">
        <v>10</v>
      </c>
      <c r="CX26" s="1350">
        <v>23</v>
      </c>
      <c r="CY26" s="1350">
        <v>271</v>
      </c>
      <c r="CZ26" s="1350">
        <v>135</v>
      </c>
      <c r="DA26" s="1350">
        <v>106</v>
      </c>
      <c r="DB26" s="1350">
        <v>7</v>
      </c>
      <c r="DC26" s="1350">
        <v>23</v>
      </c>
    </row>
    <row r="27" spans="2:107" ht="14.5" x14ac:dyDescent="0.35">
      <c r="B27" s="147">
        <v>24</v>
      </c>
      <c r="C27" s="147">
        <v>275</v>
      </c>
      <c r="D27" s="148"/>
      <c r="E27" s="155">
        <v>24</v>
      </c>
      <c r="F27" s="155">
        <v>236</v>
      </c>
      <c r="H27" s="107">
        <v>24</v>
      </c>
      <c r="I27" s="108">
        <v>496</v>
      </c>
      <c r="K27" s="112">
        <v>24</v>
      </c>
      <c r="L27" s="113">
        <v>589</v>
      </c>
      <c r="M27" s="113">
        <v>67</v>
      </c>
      <c r="N27" s="113">
        <v>517</v>
      </c>
      <c r="O27" s="113">
        <v>5</v>
      </c>
      <c r="Q27" s="112">
        <v>24</v>
      </c>
      <c r="R27" s="113">
        <v>117</v>
      </c>
      <c r="S27" s="113">
        <v>7</v>
      </c>
      <c r="T27" s="113">
        <v>107</v>
      </c>
      <c r="U27" s="113">
        <v>3</v>
      </c>
      <c r="W27" s="112">
        <v>24</v>
      </c>
      <c r="X27" s="113">
        <v>74</v>
      </c>
      <c r="Y27" s="113">
        <v>7</v>
      </c>
      <c r="Z27" s="113">
        <v>63</v>
      </c>
      <c r="AB27" s="112">
        <v>24</v>
      </c>
      <c r="AC27" s="113">
        <v>76</v>
      </c>
      <c r="AD27" s="113">
        <v>8</v>
      </c>
      <c r="AE27" s="113">
        <v>62</v>
      </c>
      <c r="AF27" s="113">
        <v>6</v>
      </c>
      <c r="AH27" s="114">
        <v>24</v>
      </c>
      <c r="AI27" s="115">
        <v>49</v>
      </c>
      <c r="AJ27" s="115">
        <v>6</v>
      </c>
      <c r="AK27" s="115">
        <v>40</v>
      </c>
      <c r="AL27" s="115">
        <v>3</v>
      </c>
      <c r="AN27" s="114">
        <v>24</v>
      </c>
      <c r="AO27" s="115">
        <v>25</v>
      </c>
      <c r="AP27" s="115">
        <v>1</v>
      </c>
      <c r="AQ27" s="115">
        <v>24</v>
      </c>
      <c r="AR27" s="115">
        <v>0</v>
      </c>
      <c r="AT27" s="114">
        <v>24</v>
      </c>
      <c r="AU27" s="115">
        <v>94</v>
      </c>
      <c r="AV27" s="115">
        <v>30</v>
      </c>
      <c r="AW27" s="115">
        <v>52</v>
      </c>
      <c r="AX27" s="115">
        <v>5</v>
      </c>
      <c r="AY27" s="115">
        <v>7</v>
      </c>
      <c r="BA27" s="114">
        <v>24</v>
      </c>
      <c r="BB27" s="115">
        <v>199</v>
      </c>
      <c r="BC27" s="115">
        <v>10</v>
      </c>
      <c r="BD27" s="115">
        <v>137</v>
      </c>
      <c r="BE27" s="115">
        <v>2</v>
      </c>
      <c r="BF27" s="115">
        <v>50</v>
      </c>
      <c r="BH27" s="200">
        <v>24</v>
      </c>
      <c r="BI27" s="200">
        <v>94</v>
      </c>
      <c r="BJ27" s="200">
        <v>16</v>
      </c>
      <c r="BK27" s="200">
        <v>46</v>
      </c>
      <c r="BL27" s="200">
        <v>5</v>
      </c>
      <c r="BM27" s="200">
        <v>27</v>
      </c>
      <c r="BO27" s="311">
        <v>24</v>
      </c>
      <c r="BP27" s="200">
        <v>76</v>
      </c>
      <c r="BQ27" s="200">
        <v>19</v>
      </c>
      <c r="BR27" s="200">
        <v>36</v>
      </c>
      <c r="BS27" s="200">
        <v>4</v>
      </c>
      <c r="BT27" s="200">
        <v>17</v>
      </c>
      <c r="BV27" s="341">
        <v>24</v>
      </c>
      <c r="BW27" s="330">
        <v>16</v>
      </c>
      <c r="BX27" s="330">
        <v>5</v>
      </c>
      <c r="BY27" s="330">
        <v>8</v>
      </c>
      <c r="BZ27" s="330">
        <v>0</v>
      </c>
      <c r="CA27" s="330">
        <v>3</v>
      </c>
      <c r="CC27" s="975">
        <v>24</v>
      </c>
      <c r="CD27" s="976">
        <v>3</v>
      </c>
      <c r="CE27" s="976">
        <v>1</v>
      </c>
      <c r="CF27" s="976">
        <v>2</v>
      </c>
      <c r="CG27" s="976">
        <v>0</v>
      </c>
      <c r="CH27" s="976">
        <v>0</v>
      </c>
      <c r="CJ27" s="1214">
        <v>23</v>
      </c>
      <c r="CK27" s="1215">
        <v>38</v>
      </c>
      <c r="CL27" s="1215">
        <v>32</v>
      </c>
      <c r="CM27" s="1215">
        <v>6</v>
      </c>
      <c r="CN27" s="1215">
        <v>0</v>
      </c>
      <c r="CO27" s="1215">
        <v>0</v>
      </c>
      <c r="CQ27" s="1350">
        <v>24</v>
      </c>
      <c r="CR27" s="1350">
        <v>254</v>
      </c>
      <c r="CS27" s="1350">
        <v>73</v>
      </c>
      <c r="CT27" s="1350">
        <v>125</v>
      </c>
      <c r="CU27" s="1350">
        <v>12</v>
      </c>
      <c r="CV27" s="1350">
        <v>44</v>
      </c>
      <c r="CX27" s="1350">
        <v>24</v>
      </c>
      <c r="CY27" s="1350">
        <v>245</v>
      </c>
      <c r="CZ27" s="1350">
        <v>101</v>
      </c>
      <c r="DA27" s="1350">
        <v>103</v>
      </c>
      <c r="DB27" s="1350">
        <v>8</v>
      </c>
      <c r="DC27" s="1350">
        <v>33</v>
      </c>
    </row>
    <row r="28" spans="2:107" ht="14.5" x14ac:dyDescent="0.35">
      <c r="B28" s="147">
        <v>25</v>
      </c>
      <c r="C28" s="147">
        <v>190</v>
      </c>
      <c r="D28" s="148"/>
      <c r="E28" s="155">
        <v>25</v>
      </c>
      <c r="F28" s="155">
        <v>274</v>
      </c>
      <c r="H28" s="107">
        <v>25</v>
      </c>
      <c r="I28" s="108">
        <v>566</v>
      </c>
      <c r="K28" s="112">
        <v>25</v>
      </c>
      <c r="L28" s="177">
        <v>615</v>
      </c>
      <c r="M28" s="113">
        <v>66</v>
      </c>
      <c r="N28" s="113">
        <v>545</v>
      </c>
      <c r="O28" s="113">
        <v>4</v>
      </c>
      <c r="Q28" s="112">
        <v>25</v>
      </c>
      <c r="R28" s="113">
        <v>129</v>
      </c>
      <c r="S28" s="113">
        <v>9</v>
      </c>
      <c r="T28" s="113">
        <v>115</v>
      </c>
      <c r="U28" s="113">
        <v>5</v>
      </c>
      <c r="W28" s="112">
        <v>25</v>
      </c>
      <c r="X28" s="113">
        <v>86</v>
      </c>
      <c r="Y28" s="113">
        <v>6</v>
      </c>
      <c r="Z28" s="113">
        <v>77</v>
      </c>
      <c r="AB28" s="112">
        <v>25</v>
      </c>
      <c r="AC28" s="113">
        <v>58</v>
      </c>
      <c r="AD28" s="113">
        <v>2</v>
      </c>
      <c r="AE28" s="113">
        <v>56</v>
      </c>
      <c r="AF28" s="113">
        <v>0</v>
      </c>
      <c r="AH28" s="114">
        <v>25</v>
      </c>
      <c r="AI28" s="115">
        <v>49</v>
      </c>
      <c r="AJ28" s="115">
        <v>12</v>
      </c>
      <c r="AK28" s="115">
        <v>37</v>
      </c>
      <c r="AL28" s="115">
        <v>0</v>
      </c>
      <c r="AN28" s="114">
        <v>25</v>
      </c>
      <c r="AO28" s="115">
        <v>35</v>
      </c>
      <c r="AP28" s="115">
        <v>2</v>
      </c>
      <c r="AQ28" s="115">
        <v>32</v>
      </c>
      <c r="AR28" s="115">
        <v>1</v>
      </c>
      <c r="AT28" s="114">
        <v>25</v>
      </c>
      <c r="AU28" s="115">
        <v>91</v>
      </c>
      <c r="AV28" s="115">
        <v>24</v>
      </c>
      <c r="AW28" s="115">
        <v>55</v>
      </c>
      <c r="AX28" s="115">
        <v>5</v>
      </c>
      <c r="AY28" s="115">
        <v>7</v>
      </c>
      <c r="BA28" s="114">
        <v>25</v>
      </c>
      <c r="BB28" s="115">
        <v>261</v>
      </c>
      <c r="BC28" s="115">
        <v>9</v>
      </c>
      <c r="BD28" s="115">
        <v>183</v>
      </c>
      <c r="BE28" s="115">
        <v>4</v>
      </c>
      <c r="BF28" s="115">
        <v>65</v>
      </c>
      <c r="BH28" s="200">
        <v>25</v>
      </c>
      <c r="BI28" s="200">
        <v>79</v>
      </c>
      <c r="BJ28" s="200">
        <v>12</v>
      </c>
      <c r="BK28" s="200">
        <v>42</v>
      </c>
      <c r="BL28" s="200">
        <v>3</v>
      </c>
      <c r="BM28" s="200">
        <v>22</v>
      </c>
      <c r="BO28" s="311">
        <v>25</v>
      </c>
      <c r="BP28" s="200">
        <v>62</v>
      </c>
      <c r="BQ28" s="200">
        <v>11</v>
      </c>
      <c r="BR28" s="200">
        <v>40</v>
      </c>
      <c r="BS28" s="200">
        <v>2</v>
      </c>
      <c r="BT28" s="200">
        <v>9</v>
      </c>
      <c r="BV28" s="341">
        <v>25</v>
      </c>
      <c r="BW28" s="330">
        <v>13</v>
      </c>
      <c r="BX28" s="330">
        <v>5</v>
      </c>
      <c r="BY28" s="330">
        <v>6</v>
      </c>
      <c r="BZ28" s="330">
        <v>1</v>
      </c>
      <c r="CA28" s="330">
        <v>1</v>
      </c>
      <c r="CC28" s="975">
        <v>25</v>
      </c>
      <c r="CD28" s="976">
        <v>3</v>
      </c>
      <c r="CE28" s="976">
        <v>3</v>
      </c>
      <c r="CF28" s="976" t="s">
        <v>3</v>
      </c>
      <c r="CG28" s="976">
        <v>0</v>
      </c>
      <c r="CH28" s="976">
        <v>0</v>
      </c>
      <c r="CJ28" s="1214">
        <v>24</v>
      </c>
      <c r="CK28" s="1215">
        <v>46</v>
      </c>
      <c r="CL28" s="1215">
        <v>38</v>
      </c>
      <c r="CM28" s="1215">
        <v>6</v>
      </c>
      <c r="CN28" s="1215">
        <v>1</v>
      </c>
      <c r="CO28" s="1215">
        <v>1</v>
      </c>
      <c r="CQ28" s="1350">
        <v>25</v>
      </c>
      <c r="CR28" s="1350">
        <v>217</v>
      </c>
      <c r="CS28" s="1350">
        <v>65</v>
      </c>
      <c r="CT28" s="1350">
        <v>105</v>
      </c>
      <c r="CU28" s="1350">
        <v>11</v>
      </c>
      <c r="CV28" s="1350">
        <v>36</v>
      </c>
      <c r="CX28" s="1350">
        <v>25</v>
      </c>
      <c r="CY28" s="1350">
        <v>264</v>
      </c>
      <c r="CZ28" s="1350">
        <v>122</v>
      </c>
      <c r="DA28" s="1350">
        <v>97</v>
      </c>
      <c r="DB28" s="1350">
        <v>16</v>
      </c>
      <c r="DC28" s="1350">
        <v>29</v>
      </c>
    </row>
    <row r="29" spans="2:107" ht="14.5" x14ac:dyDescent="0.35">
      <c r="B29" s="147">
        <v>26</v>
      </c>
      <c r="C29" s="147">
        <v>312</v>
      </c>
      <c r="D29" s="148"/>
      <c r="E29" s="155">
        <v>26</v>
      </c>
      <c r="F29" s="175">
        <v>325</v>
      </c>
      <c r="H29" s="107">
        <v>26</v>
      </c>
      <c r="I29" s="108">
        <v>466</v>
      </c>
      <c r="K29" s="112">
        <v>26</v>
      </c>
      <c r="L29" s="113">
        <v>459</v>
      </c>
      <c r="M29" s="113">
        <v>56</v>
      </c>
      <c r="N29" s="113">
        <v>397</v>
      </c>
      <c r="O29" s="113">
        <v>6</v>
      </c>
      <c r="Q29" s="112">
        <v>26</v>
      </c>
      <c r="R29" s="177">
        <v>132</v>
      </c>
      <c r="S29" s="113">
        <v>9</v>
      </c>
      <c r="T29" s="113">
        <v>120</v>
      </c>
      <c r="U29" s="113">
        <v>3</v>
      </c>
      <c r="W29" s="112">
        <v>26</v>
      </c>
      <c r="X29" s="113">
        <v>62</v>
      </c>
      <c r="Y29" s="113">
        <v>7</v>
      </c>
      <c r="Z29" s="113">
        <v>50</v>
      </c>
      <c r="AB29" s="112">
        <v>26</v>
      </c>
      <c r="AC29" s="113">
        <v>92</v>
      </c>
      <c r="AD29" s="113">
        <v>4</v>
      </c>
      <c r="AE29" s="113">
        <v>77</v>
      </c>
      <c r="AF29" s="113">
        <v>11</v>
      </c>
      <c r="AH29" s="114">
        <v>26</v>
      </c>
      <c r="AI29" s="115">
        <v>40</v>
      </c>
      <c r="AJ29" s="115">
        <v>7</v>
      </c>
      <c r="AK29" s="115">
        <v>27</v>
      </c>
      <c r="AL29" s="115">
        <v>6</v>
      </c>
      <c r="AN29" s="114">
        <v>26</v>
      </c>
      <c r="AO29" s="115">
        <v>22</v>
      </c>
      <c r="AP29" s="115">
        <v>6</v>
      </c>
      <c r="AQ29" s="115">
        <v>16</v>
      </c>
      <c r="AR29" s="115">
        <v>0</v>
      </c>
      <c r="AT29" s="114">
        <v>26</v>
      </c>
      <c r="AU29" s="115">
        <v>90</v>
      </c>
      <c r="AV29" s="115">
        <v>34</v>
      </c>
      <c r="AW29" s="115">
        <v>43</v>
      </c>
      <c r="AX29" s="115">
        <v>2</v>
      </c>
      <c r="AY29" s="115">
        <v>11</v>
      </c>
      <c r="BA29" s="114">
        <v>26</v>
      </c>
      <c r="BB29" s="115">
        <v>170</v>
      </c>
      <c r="BC29" s="115">
        <v>9</v>
      </c>
      <c r="BD29" s="115">
        <v>90</v>
      </c>
      <c r="BE29" s="115">
        <v>4</v>
      </c>
      <c r="BF29" s="115">
        <v>67</v>
      </c>
      <c r="BH29" s="200">
        <v>26</v>
      </c>
      <c r="BI29" s="306">
        <v>111</v>
      </c>
      <c r="BJ29" s="200">
        <v>18</v>
      </c>
      <c r="BK29" s="200">
        <v>55</v>
      </c>
      <c r="BL29" s="200">
        <v>5</v>
      </c>
      <c r="BM29" s="200">
        <v>33</v>
      </c>
      <c r="BO29" s="311">
        <v>26</v>
      </c>
      <c r="BP29" s="200">
        <v>94</v>
      </c>
      <c r="BQ29" s="200">
        <v>21</v>
      </c>
      <c r="BR29" s="200">
        <v>49</v>
      </c>
      <c r="BS29" s="200">
        <v>7</v>
      </c>
      <c r="BT29" s="200">
        <v>17</v>
      </c>
      <c r="BV29" s="341">
        <v>26</v>
      </c>
      <c r="BW29" s="330">
        <v>19</v>
      </c>
      <c r="BX29" s="330">
        <v>7</v>
      </c>
      <c r="BY29" s="330">
        <v>10</v>
      </c>
      <c r="BZ29" s="330">
        <v>0</v>
      </c>
      <c r="CA29" s="330">
        <v>2</v>
      </c>
      <c r="CC29" s="975">
        <v>26</v>
      </c>
      <c r="CD29" s="976">
        <v>3</v>
      </c>
      <c r="CE29" s="976">
        <v>3</v>
      </c>
      <c r="CF29" s="976" t="s">
        <v>3</v>
      </c>
      <c r="CG29" s="976">
        <v>0</v>
      </c>
      <c r="CH29" s="976">
        <v>0</v>
      </c>
      <c r="CJ29" s="1214">
        <v>25</v>
      </c>
      <c r="CK29" s="1215">
        <v>56</v>
      </c>
      <c r="CL29" s="1215">
        <v>47</v>
      </c>
      <c r="CM29" s="1215">
        <v>7</v>
      </c>
      <c r="CN29" s="1215">
        <v>1</v>
      </c>
      <c r="CO29" s="1215">
        <v>1</v>
      </c>
      <c r="CQ29" s="1350">
        <v>26</v>
      </c>
      <c r="CR29" s="1350">
        <v>184</v>
      </c>
      <c r="CS29" s="1350">
        <v>58</v>
      </c>
      <c r="CT29" s="1350">
        <v>91</v>
      </c>
      <c r="CU29" s="1350">
        <v>19</v>
      </c>
      <c r="CV29" s="1350">
        <v>16</v>
      </c>
      <c r="CX29" s="1350">
        <v>26</v>
      </c>
      <c r="CY29" s="1350">
        <v>259</v>
      </c>
      <c r="CZ29" s="1350">
        <v>101</v>
      </c>
      <c r="DA29" s="1350">
        <v>107</v>
      </c>
      <c r="DB29" s="1350">
        <v>8</v>
      </c>
      <c r="DC29" s="1350">
        <v>43</v>
      </c>
    </row>
    <row r="30" spans="2:107" ht="14.5" x14ac:dyDescent="0.35">
      <c r="B30" s="147">
        <v>27</v>
      </c>
      <c r="C30" s="147">
        <v>237</v>
      </c>
      <c r="D30" s="148"/>
      <c r="E30" s="155">
        <v>27</v>
      </c>
      <c r="F30" s="155">
        <v>243</v>
      </c>
      <c r="H30" s="107">
        <v>27</v>
      </c>
      <c r="I30" s="176">
        <v>590</v>
      </c>
      <c r="K30" s="112">
        <v>27</v>
      </c>
      <c r="L30" s="113">
        <v>399</v>
      </c>
      <c r="M30" s="113">
        <v>47</v>
      </c>
      <c r="N30" s="113">
        <v>348</v>
      </c>
      <c r="O30" s="113">
        <v>4</v>
      </c>
      <c r="Q30" s="112">
        <v>27</v>
      </c>
      <c r="R30" s="113">
        <v>80</v>
      </c>
      <c r="S30" s="113">
        <v>9</v>
      </c>
      <c r="T30" s="113">
        <v>69</v>
      </c>
      <c r="U30" s="113">
        <v>2</v>
      </c>
      <c r="W30" s="112">
        <v>27</v>
      </c>
      <c r="X30" s="113">
        <v>60</v>
      </c>
      <c r="Y30" s="113">
        <v>2</v>
      </c>
      <c r="Z30" s="113">
        <v>50</v>
      </c>
      <c r="AB30" s="112">
        <v>27</v>
      </c>
      <c r="AC30" s="113">
        <v>73</v>
      </c>
      <c r="AD30" s="113">
        <v>10</v>
      </c>
      <c r="AE30" s="113">
        <v>55</v>
      </c>
      <c r="AF30" s="113">
        <v>8</v>
      </c>
      <c r="AH30" s="114">
        <v>27</v>
      </c>
      <c r="AI30" s="115">
        <v>40</v>
      </c>
      <c r="AJ30" s="115">
        <v>8</v>
      </c>
      <c r="AK30" s="115">
        <v>27</v>
      </c>
      <c r="AL30" s="115">
        <v>5</v>
      </c>
      <c r="AN30" s="114">
        <v>27</v>
      </c>
      <c r="AO30" s="178">
        <v>37</v>
      </c>
      <c r="AP30" s="115">
        <v>3</v>
      </c>
      <c r="AQ30" s="115">
        <v>34</v>
      </c>
      <c r="AR30" s="115">
        <v>0</v>
      </c>
      <c r="AT30" s="114">
        <v>27</v>
      </c>
      <c r="AU30" s="115">
        <v>103</v>
      </c>
      <c r="AV30" s="115">
        <v>39</v>
      </c>
      <c r="AW30" s="115">
        <v>50</v>
      </c>
      <c r="AX30" s="115">
        <v>4</v>
      </c>
      <c r="AY30" s="115">
        <v>10</v>
      </c>
      <c r="BA30" s="114">
        <v>27</v>
      </c>
      <c r="BB30" s="178">
        <v>293</v>
      </c>
      <c r="BC30" s="115">
        <v>13</v>
      </c>
      <c r="BD30" s="115">
        <v>130</v>
      </c>
      <c r="BE30" s="115">
        <v>9</v>
      </c>
      <c r="BF30" s="115">
        <v>141</v>
      </c>
      <c r="BH30" s="200">
        <v>27</v>
      </c>
      <c r="BI30" s="200">
        <v>73</v>
      </c>
      <c r="BJ30" s="200">
        <v>10</v>
      </c>
      <c r="BK30" s="200">
        <v>35</v>
      </c>
      <c r="BL30" s="200">
        <v>3</v>
      </c>
      <c r="BM30" s="200">
        <v>25</v>
      </c>
      <c r="BO30" s="311">
        <v>27</v>
      </c>
      <c r="BP30" s="200">
        <v>87</v>
      </c>
      <c r="BQ30" s="200">
        <v>15</v>
      </c>
      <c r="BR30" s="200">
        <v>45</v>
      </c>
      <c r="BS30" s="200">
        <v>7</v>
      </c>
      <c r="BT30" s="200">
        <v>20</v>
      </c>
      <c r="BV30" s="341">
        <v>27</v>
      </c>
      <c r="BW30" s="330">
        <v>17</v>
      </c>
      <c r="BX30" s="330">
        <v>5</v>
      </c>
      <c r="BY30" s="330">
        <v>9</v>
      </c>
      <c r="BZ30" s="330">
        <v>0</v>
      </c>
      <c r="CA30" s="330">
        <v>3</v>
      </c>
      <c r="CC30" s="975">
        <v>27</v>
      </c>
      <c r="CD30" s="976">
        <v>7</v>
      </c>
      <c r="CE30" s="976">
        <v>4</v>
      </c>
      <c r="CF30" s="976">
        <v>2</v>
      </c>
      <c r="CG30" s="976">
        <v>1</v>
      </c>
      <c r="CH30" s="976">
        <v>0</v>
      </c>
      <c r="CJ30" s="1214">
        <v>26</v>
      </c>
      <c r="CK30" s="1215">
        <v>64</v>
      </c>
      <c r="CL30" s="1215">
        <v>48</v>
      </c>
      <c r="CM30" s="1215">
        <v>15</v>
      </c>
      <c r="CN30" s="1215">
        <v>0</v>
      </c>
      <c r="CO30" s="1215">
        <v>1</v>
      </c>
      <c r="CQ30" s="1350">
        <v>27</v>
      </c>
      <c r="CR30" s="1350">
        <v>158</v>
      </c>
      <c r="CS30" s="1350">
        <v>47</v>
      </c>
      <c r="CT30" s="1350">
        <v>79</v>
      </c>
      <c r="CU30" s="1350">
        <v>10</v>
      </c>
      <c r="CV30" s="1350">
        <v>22</v>
      </c>
      <c r="CX30" s="1350">
        <v>27</v>
      </c>
      <c r="CY30" s="1350">
        <v>283</v>
      </c>
      <c r="CZ30" s="1350">
        <v>105</v>
      </c>
      <c r="DA30" s="1350">
        <v>110</v>
      </c>
      <c r="DB30" s="1350">
        <v>12</v>
      </c>
      <c r="DC30" s="1350">
        <v>56</v>
      </c>
    </row>
    <row r="31" spans="2:107" ht="14.5" x14ac:dyDescent="0.35">
      <c r="B31" s="147">
        <v>28</v>
      </c>
      <c r="C31" s="147">
        <v>198</v>
      </c>
      <c r="D31" s="148"/>
      <c r="E31" s="155">
        <v>28</v>
      </c>
      <c r="F31" s="155">
        <v>217</v>
      </c>
      <c r="H31" s="107">
        <v>28</v>
      </c>
      <c r="I31" s="108">
        <v>480</v>
      </c>
      <c r="K31" s="112">
        <v>28</v>
      </c>
      <c r="L31" s="113">
        <v>320</v>
      </c>
      <c r="M31" s="113">
        <v>41</v>
      </c>
      <c r="N31" s="113">
        <v>274</v>
      </c>
      <c r="O31" s="113">
        <v>5</v>
      </c>
      <c r="Q31" s="112">
        <v>28</v>
      </c>
      <c r="R31" s="113">
        <v>94</v>
      </c>
      <c r="S31" s="113">
        <v>4</v>
      </c>
      <c r="T31" s="113">
        <v>82</v>
      </c>
      <c r="U31" s="113">
        <v>8</v>
      </c>
      <c r="W31" s="112">
        <v>28</v>
      </c>
      <c r="X31" s="113">
        <v>32</v>
      </c>
      <c r="Y31" s="113">
        <v>3</v>
      </c>
      <c r="Z31" s="113">
        <v>24</v>
      </c>
      <c r="AB31" s="112">
        <v>28</v>
      </c>
      <c r="AC31" s="113">
        <v>27</v>
      </c>
      <c r="AD31" s="113">
        <v>1</v>
      </c>
      <c r="AE31" s="113">
        <v>26</v>
      </c>
      <c r="AF31" s="113">
        <v>0</v>
      </c>
      <c r="AH31" s="114">
        <v>28</v>
      </c>
      <c r="AI31" s="115">
        <v>34</v>
      </c>
      <c r="AJ31" s="115">
        <v>8</v>
      </c>
      <c r="AK31" s="115">
        <v>20</v>
      </c>
      <c r="AL31" s="115">
        <v>6</v>
      </c>
      <c r="AN31" s="114">
        <v>28</v>
      </c>
      <c r="AO31" s="115">
        <v>30</v>
      </c>
      <c r="AP31" s="115">
        <v>6</v>
      </c>
      <c r="AQ31" s="115">
        <v>23</v>
      </c>
      <c r="AR31" s="115">
        <v>1</v>
      </c>
      <c r="AT31" s="114">
        <v>28</v>
      </c>
      <c r="AU31" s="178">
        <v>137</v>
      </c>
      <c r="AV31" s="115">
        <v>26</v>
      </c>
      <c r="AW31" s="115">
        <v>81</v>
      </c>
      <c r="AX31" s="115">
        <v>11</v>
      </c>
      <c r="AY31" s="115">
        <v>19</v>
      </c>
      <c r="BA31" s="114">
        <v>28</v>
      </c>
      <c r="BB31" s="115">
        <v>278</v>
      </c>
      <c r="BC31" s="115">
        <v>15</v>
      </c>
      <c r="BD31" s="115">
        <v>135</v>
      </c>
      <c r="BE31" s="115">
        <v>11</v>
      </c>
      <c r="BF31" s="115">
        <v>117</v>
      </c>
      <c r="BH31" s="200">
        <v>28</v>
      </c>
      <c r="BI31" s="200">
        <v>96</v>
      </c>
      <c r="BJ31" s="200">
        <v>16</v>
      </c>
      <c r="BK31" s="200">
        <v>38</v>
      </c>
      <c r="BL31" s="200">
        <v>2</v>
      </c>
      <c r="BM31" s="200">
        <v>40</v>
      </c>
      <c r="BO31" s="311">
        <v>28</v>
      </c>
      <c r="BP31" s="200">
        <v>68</v>
      </c>
      <c r="BQ31" s="200">
        <v>13</v>
      </c>
      <c r="BR31" s="200">
        <v>30</v>
      </c>
      <c r="BS31" s="200">
        <v>7</v>
      </c>
      <c r="BT31" s="200">
        <v>18</v>
      </c>
      <c r="BV31" s="341">
        <v>28</v>
      </c>
      <c r="BW31" s="330">
        <v>16</v>
      </c>
      <c r="BX31" s="330">
        <v>6</v>
      </c>
      <c r="BY31" s="330">
        <v>6</v>
      </c>
      <c r="BZ31" s="330">
        <v>0</v>
      </c>
      <c r="CA31" s="330">
        <v>4</v>
      </c>
      <c r="CC31" s="975">
        <v>28</v>
      </c>
      <c r="CD31" s="976">
        <v>8</v>
      </c>
      <c r="CE31" s="976">
        <v>7</v>
      </c>
      <c r="CF31" s="976">
        <v>1</v>
      </c>
      <c r="CG31" s="976">
        <v>0</v>
      </c>
      <c r="CH31" s="976">
        <v>0</v>
      </c>
      <c r="CJ31" s="1214">
        <v>27</v>
      </c>
      <c r="CK31" s="1215">
        <v>79</v>
      </c>
      <c r="CL31" s="1215">
        <v>68</v>
      </c>
      <c r="CM31" s="1215">
        <v>10</v>
      </c>
      <c r="CN31" s="1215">
        <v>1</v>
      </c>
      <c r="CO31" s="1215">
        <v>0</v>
      </c>
      <c r="CQ31" s="1350">
        <v>28</v>
      </c>
      <c r="CR31" s="1350">
        <v>149</v>
      </c>
      <c r="CS31" s="1350">
        <v>36</v>
      </c>
      <c r="CT31" s="1350">
        <v>74</v>
      </c>
      <c r="CU31" s="1350">
        <v>11</v>
      </c>
      <c r="CV31" s="1350">
        <v>28</v>
      </c>
      <c r="CX31" s="1350">
        <v>28</v>
      </c>
      <c r="CY31" s="1350">
        <v>249</v>
      </c>
      <c r="CZ31" s="1350">
        <v>90</v>
      </c>
      <c r="DA31" s="1350">
        <v>95</v>
      </c>
      <c r="DB31" s="1350">
        <v>12</v>
      </c>
      <c r="DC31" s="1350">
        <v>52</v>
      </c>
    </row>
    <row r="32" spans="2:107" ht="14.5" x14ac:dyDescent="0.35">
      <c r="B32" s="147">
        <v>29</v>
      </c>
      <c r="C32" s="147">
        <v>176</v>
      </c>
      <c r="D32" s="148"/>
      <c r="E32" s="155">
        <v>29</v>
      </c>
      <c r="F32" s="155">
        <v>181</v>
      </c>
      <c r="H32" s="107">
        <v>29</v>
      </c>
      <c r="I32" s="108">
        <v>569</v>
      </c>
      <c r="K32" s="112">
        <v>29</v>
      </c>
      <c r="L32" s="113">
        <v>246</v>
      </c>
      <c r="M32" s="113">
        <v>30</v>
      </c>
      <c r="N32" s="113">
        <v>202</v>
      </c>
      <c r="O32" s="113">
        <v>14</v>
      </c>
      <c r="Q32" s="112">
        <v>29</v>
      </c>
      <c r="R32" s="113">
        <v>74</v>
      </c>
      <c r="S32" s="113">
        <v>5</v>
      </c>
      <c r="T32" s="113">
        <v>65</v>
      </c>
      <c r="U32" s="113">
        <v>4</v>
      </c>
      <c r="W32" s="112">
        <v>29</v>
      </c>
      <c r="X32" s="113">
        <v>39</v>
      </c>
      <c r="Y32" s="113" t="s">
        <v>3</v>
      </c>
      <c r="Z32" s="113">
        <v>35</v>
      </c>
      <c r="AB32" s="112">
        <v>29</v>
      </c>
      <c r="AC32" s="113">
        <v>25</v>
      </c>
      <c r="AD32" s="113">
        <v>3</v>
      </c>
      <c r="AE32" s="113">
        <v>12</v>
      </c>
      <c r="AF32" s="113">
        <v>10</v>
      </c>
      <c r="AH32" s="114">
        <v>29</v>
      </c>
      <c r="AI32" s="115">
        <v>21</v>
      </c>
      <c r="AJ32" s="115">
        <v>2</v>
      </c>
      <c r="AK32" s="115">
        <v>16</v>
      </c>
      <c r="AL32" s="115">
        <v>3</v>
      </c>
      <c r="AN32" s="114">
        <v>29</v>
      </c>
      <c r="AO32" s="115">
        <v>18</v>
      </c>
      <c r="AP32" s="115">
        <v>2</v>
      </c>
      <c r="AQ32" s="115">
        <v>15</v>
      </c>
      <c r="AR32" s="115">
        <v>1</v>
      </c>
      <c r="AT32" s="114">
        <v>29</v>
      </c>
      <c r="AU32" s="115">
        <v>80</v>
      </c>
      <c r="AV32" s="115">
        <v>22</v>
      </c>
      <c r="AW32" s="115">
        <v>44</v>
      </c>
      <c r="AX32" s="115">
        <v>3</v>
      </c>
      <c r="AY32" s="115">
        <v>11</v>
      </c>
      <c r="BA32" s="114">
        <v>29</v>
      </c>
      <c r="BB32" s="115">
        <v>254</v>
      </c>
      <c r="BC32" s="115">
        <v>10</v>
      </c>
      <c r="BD32" s="115">
        <v>112</v>
      </c>
      <c r="BE32" s="115">
        <v>5</v>
      </c>
      <c r="BF32" s="115">
        <v>127</v>
      </c>
      <c r="BH32" s="200">
        <v>29</v>
      </c>
      <c r="BI32" s="200">
        <v>82</v>
      </c>
      <c r="BJ32" s="200">
        <v>14</v>
      </c>
      <c r="BK32" s="200">
        <v>36</v>
      </c>
      <c r="BL32" s="200">
        <v>7</v>
      </c>
      <c r="BM32" s="200">
        <v>25</v>
      </c>
      <c r="BO32" s="311">
        <v>29</v>
      </c>
      <c r="BP32" s="200">
        <v>73</v>
      </c>
      <c r="BQ32" s="200">
        <v>14</v>
      </c>
      <c r="BR32" s="200">
        <v>32</v>
      </c>
      <c r="BS32" s="200">
        <v>8</v>
      </c>
      <c r="BT32" s="200">
        <v>19</v>
      </c>
      <c r="BV32" s="341">
        <v>29</v>
      </c>
      <c r="BW32" s="330">
        <v>15</v>
      </c>
      <c r="BX32" s="330">
        <v>5</v>
      </c>
      <c r="BY32" s="330">
        <v>9</v>
      </c>
      <c r="BZ32" s="330">
        <v>0</v>
      </c>
      <c r="CA32" s="330">
        <v>1</v>
      </c>
      <c r="CC32" s="975">
        <v>29</v>
      </c>
      <c r="CD32" s="976">
        <v>11</v>
      </c>
      <c r="CE32" s="976">
        <v>10</v>
      </c>
      <c r="CF32" s="976">
        <v>1</v>
      </c>
      <c r="CG32" s="976">
        <v>0</v>
      </c>
      <c r="CH32" s="976">
        <v>0</v>
      </c>
      <c r="CJ32" s="1214">
        <v>28</v>
      </c>
      <c r="CK32" s="1215">
        <v>79</v>
      </c>
      <c r="CL32" s="1215">
        <v>62</v>
      </c>
      <c r="CM32" s="1215">
        <v>16</v>
      </c>
      <c r="CN32" s="1215">
        <v>1</v>
      </c>
      <c r="CO32" s="1215">
        <v>0</v>
      </c>
      <c r="CQ32" s="1350">
        <v>29</v>
      </c>
      <c r="CR32" s="1350">
        <v>167</v>
      </c>
      <c r="CS32" s="1350">
        <v>45</v>
      </c>
      <c r="CT32" s="1350">
        <v>69</v>
      </c>
      <c r="CU32" s="1350">
        <v>15</v>
      </c>
      <c r="CV32" s="1350">
        <v>38</v>
      </c>
      <c r="CX32" s="1350">
        <v>29</v>
      </c>
      <c r="CY32" s="1350">
        <v>178</v>
      </c>
      <c r="CZ32" s="1350">
        <v>59</v>
      </c>
      <c r="DA32" s="1350">
        <v>67</v>
      </c>
      <c r="DB32" s="1350">
        <v>15</v>
      </c>
      <c r="DC32" s="1350">
        <v>37</v>
      </c>
    </row>
    <row r="33" spans="2:107" ht="14.5" x14ac:dyDescent="0.35">
      <c r="B33" s="147">
        <v>30</v>
      </c>
      <c r="C33" s="147">
        <v>158</v>
      </c>
      <c r="D33" s="148"/>
      <c r="E33" s="155">
        <v>30</v>
      </c>
      <c r="F33" s="155">
        <v>145</v>
      </c>
      <c r="H33" s="107">
        <v>30</v>
      </c>
      <c r="I33" s="108">
        <v>486</v>
      </c>
      <c r="K33" s="112">
        <v>30</v>
      </c>
      <c r="L33" s="113">
        <v>178</v>
      </c>
      <c r="M33" s="113">
        <v>18</v>
      </c>
      <c r="N33" s="113">
        <v>153</v>
      </c>
      <c r="O33" s="113">
        <v>7</v>
      </c>
      <c r="Q33" s="112">
        <v>30</v>
      </c>
      <c r="R33" s="113">
        <v>73</v>
      </c>
      <c r="S33" s="113">
        <v>8</v>
      </c>
      <c r="T33" s="113">
        <v>53</v>
      </c>
      <c r="U33" s="113">
        <v>12</v>
      </c>
      <c r="W33" s="112">
        <v>30</v>
      </c>
      <c r="X33" s="113">
        <v>43</v>
      </c>
      <c r="Y33" s="113">
        <v>2</v>
      </c>
      <c r="Z33" s="113">
        <v>19</v>
      </c>
      <c r="AB33" s="112">
        <v>30</v>
      </c>
      <c r="AC33" s="113">
        <v>32</v>
      </c>
      <c r="AD33" s="113">
        <v>1</v>
      </c>
      <c r="AE33" s="113">
        <v>24</v>
      </c>
      <c r="AF33" s="113">
        <v>7</v>
      </c>
      <c r="AH33" s="114">
        <v>30</v>
      </c>
      <c r="AI33" s="115">
        <v>23</v>
      </c>
      <c r="AJ33" s="115">
        <v>3</v>
      </c>
      <c r="AK33" s="115">
        <v>17</v>
      </c>
      <c r="AL33" s="115">
        <v>3</v>
      </c>
      <c r="AN33" s="114">
        <v>30</v>
      </c>
      <c r="AO33" s="115">
        <v>22</v>
      </c>
      <c r="AP33" s="115">
        <v>3</v>
      </c>
      <c r="AQ33" s="115">
        <v>19</v>
      </c>
      <c r="AR33" s="115">
        <v>0</v>
      </c>
      <c r="AT33" s="114">
        <v>30</v>
      </c>
      <c r="AU33" s="115">
        <v>89</v>
      </c>
      <c r="AV33" s="115">
        <v>22</v>
      </c>
      <c r="AW33" s="115">
        <v>39</v>
      </c>
      <c r="AX33" s="115">
        <v>6</v>
      </c>
      <c r="AY33" s="115">
        <v>22</v>
      </c>
      <c r="BA33" s="114">
        <v>30</v>
      </c>
      <c r="BB33" s="115">
        <v>260</v>
      </c>
      <c r="BC33" s="115">
        <v>14</v>
      </c>
      <c r="BD33" s="115">
        <v>92</v>
      </c>
      <c r="BE33" s="115">
        <v>12</v>
      </c>
      <c r="BF33" s="115">
        <v>142</v>
      </c>
      <c r="BH33" s="200">
        <v>30</v>
      </c>
      <c r="BI33" s="200">
        <v>97</v>
      </c>
      <c r="BJ33" s="200">
        <v>14</v>
      </c>
      <c r="BK33" s="200">
        <v>38</v>
      </c>
      <c r="BL33" s="200">
        <v>10</v>
      </c>
      <c r="BM33" s="200">
        <v>35</v>
      </c>
      <c r="BO33" s="311">
        <v>30</v>
      </c>
      <c r="BP33" s="200">
        <v>56</v>
      </c>
      <c r="BQ33" s="200">
        <v>10</v>
      </c>
      <c r="BR33" s="200">
        <v>27</v>
      </c>
      <c r="BS33" s="200">
        <v>7</v>
      </c>
      <c r="BT33" s="200">
        <v>12</v>
      </c>
      <c r="BV33" s="341">
        <v>30</v>
      </c>
      <c r="BW33" s="330">
        <v>9</v>
      </c>
      <c r="BX33" s="330">
        <v>3</v>
      </c>
      <c r="BY33" s="330">
        <v>2</v>
      </c>
      <c r="BZ33" s="330">
        <v>1</v>
      </c>
      <c r="CA33" s="330">
        <v>3</v>
      </c>
      <c r="CC33" s="975">
        <v>30</v>
      </c>
      <c r="CD33" s="976">
        <v>12</v>
      </c>
      <c r="CE33" s="976">
        <v>8</v>
      </c>
      <c r="CF33" s="976">
        <v>4</v>
      </c>
      <c r="CG33" s="976">
        <v>0</v>
      </c>
      <c r="CH33" s="976">
        <v>0</v>
      </c>
      <c r="CJ33" s="1214">
        <v>29</v>
      </c>
      <c r="CK33" s="1215">
        <v>94</v>
      </c>
      <c r="CL33" s="1215">
        <v>80</v>
      </c>
      <c r="CM33" s="1215">
        <v>13</v>
      </c>
      <c r="CN33" s="1215">
        <v>0</v>
      </c>
      <c r="CO33" s="1215">
        <v>1</v>
      </c>
      <c r="CQ33" s="1350">
        <v>30</v>
      </c>
      <c r="CR33" s="1350">
        <v>174</v>
      </c>
      <c r="CS33" s="1350">
        <v>48</v>
      </c>
      <c r="CT33" s="1350">
        <v>70</v>
      </c>
      <c r="CU33" s="1350">
        <v>18</v>
      </c>
      <c r="CV33" s="1350">
        <v>38</v>
      </c>
      <c r="CX33" s="1350">
        <v>30</v>
      </c>
      <c r="CY33" s="1350">
        <v>163</v>
      </c>
      <c r="CZ33" s="1350">
        <v>58</v>
      </c>
      <c r="DA33" s="1350">
        <v>53</v>
      </c>
      <c r="DB33" s="1350">
        <v>12</v>
      </c>
      <c r="DC33" s="1350">
        <v>40</v>
      </c>
    </row>
    <row r="34" spans="2:107" ht="14.5" x14ac:dyDescent="0.35">
      <c r="B34" s="147">
        <v>31</v>
      </c>
      <c r="C34" s="147">
        <v>126</v>
      </c>
      <c r="D34" s="148"/>
      <c r="E34" s="155">
        <v>31</v>
      </c>
      <c r="F34" s="155">
        <v>124</v>
      </c>
      <c r="H34" s="107">
        <v>31</v>
      </c>
      <c r="I34" s="108">
        <v>351</v>
      </c>
      <c r="K34" s="112">
        <v>31</v>
      </c>
      <c r="L34" s="113">
        <v>151</v>
      </c>
      <c r="M34" s="113">
        <v>14</v>
      </c>
      <c r="N34" s="113">
        <v>127</v>
      </c>
      <c r="O34" s="113">
        <v>10</v>
      </c>
      <c r="Q34" s="112">
        <v>31</v>
      </c>
      <c r="R34" s="113">
        <v>48</v>
      </c>
      <c r="S34" s="113">
        <v>3</v>
      </c>
      <c r="T34" s="113">
        <v>40</v>
      </c>
      <c r="U34" s="113">
        <v>5</v>
      </c>
      <c r="W34" s="112">
        <v>31</v>
      </c>
      <c r="X34" s="113">
        <v>24</v>
      </c>
      <c r="Y34" s="113">
        <v>1</v>
      </c>
      <c r="Z34" s="113">
        <v>20</v>
      </c>
      <c r="AB34" s="112">
        <v>31</v>
      </c>
      <c r="AC34" s="113">
        <v>19</v>
      </c>
      <c r="AD34" s="113">
        <v>1</v>
      </c>
      <c r="AE34" s="113">
        <v>14</v>
      </c>
      <c r="AF34" s="113">
        <v>4</v>
      </c>
      <c r="AH34" s="114">
        <v>31</v>
      </c>
      <c r="AI34" s="115">
        <v>18</v>
      </c>
      <c r="AJ34" s="115">
        <v>2</v>
      </c>
      <c r="AK34" s="115">
        <v>12</v>
      </c>
      <c r="AL34" s="115">
        <v>4</v>
      </c>
      <c r="AN34" s="114">
        <v>31</v>
      </c>
      <c r="AO34" s="115">
        <v>18</v>
      </c>
      <c r="AP34" s="115">
        <v>2</v>
      </c>
      <c r="AQ34" s="115">
        <v>12</v>
      </c>
      <c r="AR34" s="115">
        <v>4</v>
      </c>
      <c r="AT34" s="114">
        <v>31</v>
      </c>
      <c r="AU34" s="115">
        <v>56</v>
      </c>
      <c r="AV34" s="115">
        <v>12</v>
      </c>
      <c r="AW34" s="115">
        <v>30</v>
      </c>
      <c r="AX34" s="115">
        <v>4</v>
      </c>
      <c r="AY34" s="115">
        <v>10</v>
      </c>
      <c r="BA34" s="114">
        <v>31</v>
      </c>
      <c r="BB34" s="115">
        <v>196</v>
      </c>
      <c r="BC34" s="115">
        <v>9</v>
      </c>
      <c r="BD34" s="115">
        <v>93</v>
      </c>
      <c r="BE34" s="115">
        <v>12</v>
      </c>
      <c r="BF34" s="115">
        <v>82</v>
      </c>
      <c r="BH34" s="200">
        <v>31</v>
      </c>
      <c r="BI34" s="200">
        <v>62</v>
      </c>
      <c r="BJ34" s="200">
        <v>11</v>
      </c>
      <c r="BK34" s="200">
        <v>26</v>
      </c>
      <c r="BL34" s="200">
        <v>4</v>
      </c>
      <c r="BM34" s="200">
        <v>21</v>
      </c>
      <c r="BO34" s="311">
        <v>31</v>
      </c>
      <c r="BP34" s="200">
        <v>40</v>
      </c>
      <c r="BQ34" s="200">
        <v>3</v>
      </c>
      <c r="BR34" s="200">
        <v>21</v>
      </c>
      <c r="BS34" s="200">
        <v>2</v>
      </c>
      <c r="BT34" s="200">
        <v>14</v>
      </c>
      <c r="BV34" s="341">
        <v>31</v>
      </c>
      <c r="BW34" s="330">
        <v>12</v>
      </c>
      <c r="BX34" s="330">
        <v>2</v>
      </c>
      <c r="BY34" s="330">
        <v>5</v>
      </c>
      <c r="BZ34" s="330">
        <v>3</v>
      </c>
      <c r="CA34" s="330">
        <v>2</v>
      </c>
      <c r="CC34" s="975">
        <v>31</v>
      </c>
      <c r="CD34" s="976">
        <v>9</v>
      </c>
      <c r="CE34" s="976">
        <v>8</v>
      </c>
      <c r="CF34" s="976">
        <v>1</v>
      </c>
      <c r="CG34" s="976">
        <v>0</v>
      </c>
      <c r="CH34" s="976">
        <v>0</v>
      </c>
      <c r="CJ34" s="1214">
        <v>30</v>
      </c>
      <c r="CK34" s="1215">
        <v>4</v>
      </c>
      <c r="CL34" s="1215">
        <v>3</v>
      </c>
      <c r="CM34" s="1215">
        <v>1</v>
      </c>
      <c r="CN34" s="1215">
        <v>0</v>
      </c>
      <c r="CO34" s="1215">
        <v>0</v>
      </c>
      <c r="CQ34" s="1350">
        <v>31</v>
      </c>
      <c r="CR34" s="1350">
        <v>110</v>
      </c>
      <c r="CS34" s="1350">
        <v>20</v>
      </c>
      <c r="CT34" s="1350">
        <v>62</v>
      </c>
      <c r="CU34" s="1350">
        <v>8</v>
      </c>
      <c r="CV34" s="1350">
        <v>20</v>
      </c>
      <c r="CX34" s="1350">
        <v>31</v>
      </c>
      <c r="CY34" s="1350">
        <v>113</v>
      </c>
      <c r="CZ34" s="1350">
        <v>28</v>
      </c>
      <c r="DA34" s="1350">
        <v>39</v>
      </c>
      <c r="DB34" s="1350">
        <v>7</v>
      </c>
      <c r="DC34" s="1350">
        <v>39</v>
      </c>
    </row>
    <row r="35" spans="2:107" ht="14.5" x14ac:dyDescent="0.35">
      <c r="B35" s="147">
        <v>32</v>
      </c>
      <c r="C35" s="147">
        <v>75</v>
      </c>
      <c r="D35" s="148"/>
      <c r="E35" s="155">
        <v>32</v>
      </c>
      <c r="F35" s="155">
        <v>101</v>
      </c>
      <c r="H35" s="107">
        <v>32</v>
      </c>
      <c r="I35" s="108">
        <v>323</v>
      </c>
      <c r="K35" s="112">
        <v>32</v>
      </c>
      <c r="L35" s="113">
        <v>106</v>
      </c>
      <c r="M35" s="113">
        <v>9</v>
      </c>
      <c r="N35" s="113">
        <v>96</v>
      </c>
      <c r="O35" s="113">
        <v>1</v>
      </c>
      <c r="Q35" s="112">
        <v>32</v>
      </c>
      <c r="R35" s="113">
        <v>34</v>
      </c>
      <c r="S35" s="113">
        <v>2</v>
      </c>
      <c r="T35" s="113">
        <v>26</v>
      </c>
      <c r="U35" s="113">
        <v>6</v>
      </c>
      <c r="W35" s="112">
        <v>32</v>
      </c>
      <c r="X35" s="113">
        <v>15</v>
      </c>
      <c r="Y35" s="113" t="s">
        <v>3</v>
      </c>
      <c r="Z35" s="113">
        <v>7</v>
      </c>
      <c r="AB35" s="112">
        <v>32</v>
      </c>
      <c r="AC35" s="113">
        <v>8</v>
      </c>
      <c r="AD35" s="113">
        <v>1</v>
      </c>
      <c r="AE35" s="113">
        <v>5</v>
      </c>
      <c r="AF35" s="113">
        <v>2</v>
      </c>
      <c r="AH35" s="114">
        <v>32</v>
      </c>
      <c r="AI35" s="115">
        <v>13</v>
      </c>
      <c r="AJ35" s="115">
        <v>1</v>
      </c>
      <c r="AK35" s="115">
        <v>8</v>
      </c>
      <c r="AL35" s="115">
        <v>4</v>
      </c>
      <c r="AN35" s="114">
        <v>32</v>
      </c>
      <c r="AO35" s="115">
        <v>23</v>
      </c>
      <c r="AP35" s="115">
        <v>5</v>
      </c>
      <c r="AQ35" s="115">
        <v>14</v>
      </c>
      <c r="AR35" s="115">
        <v>4</v>
      </c>
      <c r="AT35" s="114">
        <v>32</v>
      </c>
      <c r="AU35" s="115">
        <v>64</v>
      </c>
      <c r="AV35" s="115">
        <v>16</v>
      </c>
      <c r="AW35" s="115">
        <v>34</v>
      </c>
      <c r="AX35" s="115">
        <v>12</v>
      </c>
      <c r="AY35" s="115">
        <v>2</v>
      </c>
      <c r="BA35" s="114">
        <v>32</v>
      </c>
      <c r="BB35" s="115">
        <v>174</v>
      </c>
      <c r="BC35" s="115">
        <v>7</v>
      </c>
      <c r="BD35" s="115">
        <v>81</v>
      </c>
      <c r="BE35" s="115">
        <v>11</v>
      </c>
      <c r="BF35" s="115">
        <v>75</v>
      </c>
      <c r="BH35" s="200">
        <v>32</v>
      </c>
      <c r="BI35" s="200">
        <v>58</v>
      </c>
      <c r="BJ35" s="200">
        <v>9</v>
      </c>
      <c r="BK35" s="200">
        <v>22</v>
      </c>
      <c r="BL35" s="200">
        <v>14</v>
      </c>
      <c r="BM35" s="200">
        <v>13</v>
      </c>
      <c r="BO35" s="311">
        <v>32</v>
      </c>
      <c r="BP35" s="200">
        <v>34</v>
      </c>
      <c r="BQ35" s="200">
        <v>8</v>
      </c>
      <c r="BR35" s="200">
        <v>11</v>
      </c>
      <c r="BS35" s="200">
        <v>1</v>
      </c>
      <c r="BT35" s="200">
        <v>14</v>
      </c>
      <c r="BV35" s="341">
        <v>32</v>
      </c>
      <c r="BW35" s="330">
        <v>12</v>
      </c>
      <c r="BX35" s="330">
        <v>2</v>
      </c>
      <c r="BY35" s="330">
        <v>9</v>
      </c>
      <c r="BZ35" s="330">
        <v>0</v>
      </c>
      <c r="CA35" s="330">
        <v>1</v>
      </c>
      <c r="CC35" s="975">
        <v>32</v>
      </c>
      <c r="CD35" s="976">
        <v>5</v>
      </c>
      <c r="CE35" s="976">
        <v>5</v>
      </c>
      <c r="CF35" s="976" t="s">
        <v>3</v>
      </c>
      <c r="CG35" s="976">
        <v>0</v>
      </c>
      <c r="CH35" s="976">
        <v>0</v>
      </c>
      <c r="CJ35" s="1214">
        <v>31</v>
      </c>
      <c r="CK35" s="1215">
        <v>122</v>
      </c>
      <c r="CL35" s="1215">
        <v>104</v>
      </c>
      <c r="CM35" s="1215">
        <v>15</v>
      </c>
      <c r="CN35" s="1215">
        <v>2</v>
      </c>
      <c r="CO35" s="1215">
        <v>1</v>
      </c>
      <c r="CQ35" s="1350">
        <v>32</v>
      </c>
      <c r="CR35" s="1350">
        <v>113</v>
      </c>
      <c r="CS35" s="1350">
        <v>36</v>
      </c>
      <c r="CT35" s="1350">
        <v>49</v>
      </c>
      <c r="CU35" s="1350">
        <v>10</v>
      </c>
      <c r="CV35" s="1350">
        <v>18</v>
      </c>
      <c r="CX35" s="1350">
        <v>32</v>
      </c>
      <c r="CY35" s="1350">
        <v>94</v>
      </c>
      <c r="CZ35" s="1350">
        <v>30</v>
      </c>
      <c r="DA35" s="1350">
        <v>27</v>
      </c>
      <c r="DB35" s="1350">
        <v>10</v>
      </c>
      <c r="DC35" s="1350">
        <v>27</v>
      </c>
    </row>
    <row r="36" spans="2:107" ht="14.5" x14ac:dyDescent="0.35">
      <c r="B36" s="147">
        <v>33</v>
      </c>
      <c r="C36" s="147">
        <v>60</v>
      </c>
      <c r="D36" s="148"/>
      <c r="E36" s="155">
        <v>33</v>
      </c>
      <c r="F36" s="155">
        <v>56</v>
      </c>
      <c r="H36" s="107">
        <v>33</v>
      </c>
      <c r="I36" s="108">
        <v>214</v>
      </c>
      <c r="K36" s="112">
        <v>33</v>
      </c>
      <c r="L36" s="113">
        <v>71</v>
      </c>
      <c r="M36" s="113">
        <v>3</v>
      </c>
      <c r="N36" s="113">
        <v>62</v>
      </c>
      <c r="O36" s="113">
        <v>6</v>
      </c>
      <c r="Q36" s="112">
        <v>33</v>
      </c>
      <c r="R36" s="113">
        <v>18</v>
      </c>
      <c r="S36" s="113">
        <v>2</v>
      </c>
      <c r="T36" s="113">
        <v>14</v>
      </c>
      <c r="U36" s="113">
        <v>2</v>
      </c>
      <c r="W36" s="112">
        <v>33</v>
      </c>
      <c r="X36" s="113">
        <v>6</v>
      </c>
      <c r="Y36" s="113" t="s">
        <v>3</v>
      </c>
      <c r="Z36" s="113">
        <v>3</v>
      </c>
      <c r="AB36" s="112">
        <v>33</v>
      </c>
      <c r="AC36" s="113">
        <v>13</v>
      </c>
      <c r="AD36" s="113">
        <v>2</v>
      </c>
      <c r="AE36" s="113">
        <v>7</v>
      </c>
      <c r="AF36" s="113">
        <v>4</v>
      </c>
      <c r="AH36" s="114">
        <v>33</v>
      </c>
      <c r="AI36" s="115">
        <v>11</v>
      </c>
      <c r="AJ36" s="115">
        <v>1</v>
      </c>
      <c r="AK36" s="115">
        <v>6</v>
      </c>
      <c r="AL36" s="115">
        <v>4</v>
      </c>
      <c r="AN36" s="114">
        <v>33</v>
      </c>
      <c r="AO36" s="115">
        <v>16</v>
      </c>
      <c r="AP36" s="115">
        <v>2</v>
      </c>
      <c r="AQ36" s="115">
        <v>14</v>
      </c>
      <c r="AR36" s="115">
        <v>0</v>
      </c>
      <c r="AT36" s="114">
        <v>33</v>
      </c>
      <c r="AU36" s="115">
        <v>42</v>
      </c>
      <c r="AV36" s="115">
        <v>9</v>
      </c>
      <c r="AW36" s="115">
        <v>14</v>
      </c>
      <c r="AX36" s="115">
        <v>10</v>
      </c>
      <c r="AY36" s="115">
        <v>9</v>
      </c>
      <c r="BA36" s="114">
        <v>33</v>
      </c>
      <c r="BB36" s="115">
        <v>103</v>
      </c>
      <c r="BC36" s="115">
        <v>8</v>
      </c>
      <c r="BD36" s="115">
        <v>48</v>
      </c>
      <c r="BE36" s="115">
        <v>6</v>
      </c>
      <c r="BF36" s="115">
        <v>41</v>
      </c>
      <c r="BH36" s="200">
        <v>33</v>
      </c>
      <c r="BI36" s="200">
        <v>55</v>
      </c>
      <c r="BJ36" s="200">
        <v>9</v>
      </c>
      <c r="BK36" s="200">
        <v>9</v>
      </c>
      <c r="BL36" s="200">
        <v>6</v>
      </c>
      <c r="BM36" s="200">
        <v>31</v>
      </c>
      <c r="BO36" s="311">
        <v>33</v>
      </c>
      <c r="BP36" s="200">
        <v>43</v>
      </c>
      <c r="BQ36" s="200">
        <v>10</v>
      </c>
      <c r="BR36" s="200">
        <v>13</v>
      </c>
      <c r="BS36" s="200">
        <v>9</v>
      </c>
      <c r="BT36" s="200">
        <v>11</v>
      </c>
      <c r="BV36" s="341">
        <v>33</v>
      </c>
      <c r="BW36" s="330">
        <v>6</v>
      </c>
      <c r="BX36" s="330" t="s">
        <v>3</v>
      </c>
      <c r="BY36" s="330">
        <v>4</v>
      </c>
      <c r="BZ36" s="330">
        <v>0</v>
      </c>
      <c r="CA36" s="330">
        <v>2</v>
      </c>
      <c r="CC36" s="975">
        <v>33</v>
      </c>
      <c r="CD36" s="976">
        <v>4</v>
      </c>
      <c r="CE36" s="976">
        <v>4</v>
      </c>
      <c r="CF36" s="976" t="s">
        <v>3</v>
      </c>
      <c r="CG36" s="976">
        <v>0</v>
      </c>
      <c r="CH36" s="976">
        <v>0</v>
      </c>
      <c r="CJ36" s="1214">
        <v>32</v>
      </c>
      <c r="CK36" s="1215">
        <v>78</v>
      </c>
      <c r="CL36" s="1215">
        <v>64</v>
      </c>
      <c r="CM36" s="1215">
        <v>12</v>
      </c>
      <c r="CN36" s="1215">
        <v>2</v>
      </c>
      <c r="CO36" s="1215">
        <v>0</v>
      </c>
      <c r="CQ36" s="1350">
        <v>33</v>
      </c>
      <c r="CR36" s="1350">
        <v>104</v>
      </c>
      <c r="CS36" s="1350">
        <v>20</v>
      </c>
      <c r="CT36" s="1350">
        <v>43</v>
      </c>
      <c r="CU36" s="1350">
        <v>15</v>
      </c>
      <c r="CV36" s="1350">
        <v>26</v>
      </c>
      <c r="CX36" s="1350">
        <v>33</v>
      </c>
      <c r="CY36" s="1350">
        <v>42</v>
      </c>
      <c r="CZ36" s="1350">
        <v>12</v>
      </c>
      <c r="DA36" s="1350">
        <v>13</v>
      </c>
      <c r="DB36" s="1350">
        <v>8</v>
      </c>
      <c r="DC36" s="1350">
        <v>9</v>
      </c>
    </row>
    <row r="37" spans="2:107" ht="14.5" x14ac:dyDescent="0.35">
      <c r="B37" s="147">
        <v>34</v>
      </c>
      <c r="C37" s="147">
        <v>41</v>
      </c>
      <c r="D37" s="148"/>
      <c r="E37" s="155">
        <v>34</v>
      </c>
      <c r="F37" s="155">
        <v>49</v>
      </c>
      <c r="H37" s="107">
        <v>34</v>
      </c>
      <c r="I37" s="108">
        <v>153</v>
      </c>
      <c r="K37" s="112">
        <v>34</v>
      </c>
      <c r="L37" s="113">
        <v>41</v>
      </c>
      <c r="M37" s="113">
        <v>5</v>
      </c>
      <c r="N37" s="113">
        <v>34</v>
      </c>
      <c r="O37" s="113">
        <v>2</v>
      </c>
      <c r="Q37" s="112">
        <v>34</v>
      </c>
      <c r="R37" s="113">
        <v>14</v>
      </c>
      <c r="S37" s="113">
        <v>2</v>
      </c>
      <c r="T37" s="113">
        <v>8</v>
      </c>
      <c r="U37" s="113">
        <v>4</v>
      </c>
      <c r="W37" s="112">
        <v>34</v>
      </c>
      <c r="X37" s="113">
        <v>5</v>
      </c>
      <c r="Y37" s="113" t="s">
        <v>3</v>
      </c>
      <c r="Z37" s="113">
        <v>4</v>
      </c>
      <c r="AB37" s="112">
        <v>34</v>
      </c>
      <c r="AC37" s="113">
        <v>1</v>
      </c>
      <c r="AD37" s="113" t="s">
        <v>3</v>
      </c>
      <c r="AE37" s="113">
        <v>1</v>
      </c>
      <c r="AF37" s="113">
        <v>0</v>
      </c>
      <c r="AH37" s="114">
        <v>34</v>
      </c>
      <c r="AI37" s="115">
        <v>6</v>
      </c>
      <c r="AJ37" s="115">
        <v>3</v>
      </c>
      <c r="AK37" s="115">
        <v>2</v>
      </c>
      <c r="AL37" s="115">
        <v>1</v>
      </c>
      <c r="AN37" s="114">
        <v>34</v>
      </c>
      <c r="AO37" s="115">
        <v>9</v>
      </c>
      <c r="AP37" s="115" t="s">
        <v>3</v>
      </c>
      <c r="AQ37" s="115">
        <v>6</v>
      </c>
      <c r="AR37" s="115">
        <v>3</v>
      </c>
      <c r="AT37" s="114">
        <v>34</v>
      </c>
      <c r="AU37" s="115">
        <v>38</v>
      </c>
      <c r="AV37" s="115">
        <v>4</v>
      </c>
      <c r="AW37" s="115">
        <v>10</v>
      </c>
      <c r="AX37" s="115">
        <v>7</v>
      </c>
      <c r="AY37" s="115">
        <v>17</v>
      </c>
      <c r="BA37" s="114">
        <v>34</v>
      </c>
      <c r="BB37" s="115">
        <v>90</v>
      </c>
      <c r="BC37" s="115">
        <v>3</v>
      </c>
      <c r="BD37" s="115">
        <v>31</v>
      </c>
      <c r="BE37" s="115">
        <v>21</v>
      </c>
      <c r="BF37" s="115">
        <v>35</v>
      </c>
      <c r="BH37" s="200">
        <v>34</v>
      </c>
      <c r="BI37" s="200">
        <v>49</v>
      </c>
      <c r="BJ37" s="200">
        <v>8</v>
      </c>
      <c r="BK37" s="200">
        <v>11</v>
      </c>
      <c r="BL37" s="200">
        <v>3</v>
      </c>
      <c r="BM37" s="200">
        <v>27</v>
      </c>
      <c r="BO37" s="311">
        <v>34</v>
      </c>
      <c r="BP37" s="200">
        <v>30</v>
      </c>
      <c r="BQ37" s="200">
        <v>5</v>
      </c>
      <c r="BR37" s="200">
        <v>11</v>
      </c>
      <c r="BS37" s="200">
        <v>7</v>
      </c>
      <c r="BT37" s="200">
        <v>7</v>
      </c>
      <c r="BV37" s="341">
        <v>34</v>
      </c>
      <c r="BW37" s="330">
        <v>4</v>
      </c>
      <c r="BX37" s="330">
        <v>2</v>
      </c>
      <c r="BY37" s="330">
        <v>1</v>
      </c>
      <c r="BZ37" s="330">
        <v>1</v>
      </c>
      <c r="CA37" s="330">
        <v>0</v>
      </c>
      <c r="CC37" s="975">
        <v>34</v>
      </c>
      <c r="CD37" s="976">
        <v>6</v>
      </c>
      <c r="CE37" s="976">
        <v>5</v>
      </c>
      <c r="CF37" s="976" t="s">
        <v>3</v>
      </c>
      <c r="CG37" s="976">
        <v>1</v>
      </c>
      <c r="CH37" s="976">
        <v>0</v>
      </c>
      <c r="CJ37" s="1214">
        <v>33</v>
      </c>
      <c r="CK37" s="1215">
        <v>59</v>
      </c>
      <c r="CL37" s="1215">
        <v>47</v>
      </c>
      <c r="CM37" s="1215">
        <v>11</v>
      </c>
      <c r="CN37" s="1215">
        <v>0</v>
      </c>
      <c r="CO37" s="1215">
        <v>1</v>
      </c>
      <c r="CQ37" s="1350">
        <v>34</v>
      </c>
      <c r="CR37" s="1350">
        <v>54</v>
      </c>
      <c r="CS37" s="1350">
        <v>6</v>
      </c>
      <c r="CT37" s="1350">
        <v>19</v>
      </c>
      <c r="CU37" s="1350">
        <v>6</v>
      </c>
      <c r="CV37" s="1350">
        <v>23</v>
      </c>
      <c r="CX37" s="1350">
        <v>34</v>
      </c>
      <c r="CY37" s="1350">
        <v>69</v>
      </c>
      <c r="CZ37" s="1350">
        <v>16</v>
      </c>
      <c r="DA37" s="1350">
        <v>19</v>
      </c>
      <c r="DB37" s="1350">
        <v>11</v>
      </c>
      <c r="DC37" s="1350">
        <v>23</v>
      </c>
    </row>
    <row r="38" spans="2:107" ht="14.5" x14ac:dyDescent="0.35">
      <c r="B38" s="147">
        <v>35</v>
      </c>
      <c r="C38" s="147">
        <v>49</v>
      </c>
      <c r="D38" s="148"/>
      <c r="E38" s="155">
        <v>35</v>
      </c>
      <c r="F38" s="155">
        <v>29</v>
      </c>
      <c r="H38" s="107">
        <v>35</v>
      </c>
      <c r="I38" s="108">
        <v>124</v>
      </c>
      <c r="K38" s="112">
        <v>35</v>
      </c>
      <c r="L38" s="113">
        <v>35</v>
      </c>
      <c r="M38" s="113" t="s">
        <v>3</v>
      </c>
      <c r="N38" s="113">
        <v>31</v>
      </c>
      <c r="O38" s="113">
        <v>4</v>
      </c>
      <c r="Q38" s="112">
        <v>35</v>
      </c>
      <c r="R38" s="113">
        <v>9</v>
      </c>
      <c r="S38" s="113">
        <v>1</v>
      </c>
      <c r="T38" s="113">
        <v>7</v>
      </c>
      <c r="U38" s="113">
        <v>1</v>
      </c>
      <c r="W38" s="112">
        <v>35</v>
      </c>
      <c r="X38" s="113">
        <v>6</v>
      </c>
      <c r="Y38" s="113" t="s">
        <v>3</v>
      </c>
      <c r="Z38" s="113">
        <v>3</v>
      </c>
      <c r="AB38" s="112">
        <v>35</v>
      </c>
      <c r="AC38" s="113">
        <v>1</v>
      </c>
      <c r="AD38" s="113" t="s">
        <v>3</v>
      </c>
      <c r="AE38" s="113">
        <v>1</v>
      </c>
      <c r="AF38" s="113">
        <v>0</v>
      </c>
      <c r="AH38" s="114">
        <v>35</v>
      </c>
      <c r="AI38" s="115">
        <v>4</v>
      </c>
      <c r="AJ38" s="115" t="s">
        <v>3</v>
      </c>
      <c r="AK38" s="115">
        <v>4</v>
      </c>
      <c r="AL38" s="115">
        <v>0</v>
      </c>
      <c r="AN38" s="114">
        <v>35</v>
      </c>
      <c r="AO38" s="115">
        <v>8</v>
      </c>
      <c r="AP38" s="115" t="s">
        <v>3</v>
      </c>
      <c r="AQ38" s="115">
        <v>8</v>
      </c>
      <c r="AR38" s="115">
        <v>0</v>
      </c>
      <c r="AT38" s="114">
        <v>35</v>
      </c>
      <c r="AU38" s="115">
        <v>29</v>
      </c>
      <c r="AV38" s="115">
        <v>2</v>
      </c>
      <c r="AW38" s="115">
        <v>4</v>
      </c>
      <c r="AX38" s="115">
        <v>14</v>
      </c>
      <c r="AY38" s="115">
        <v>9</v>
      </c>
      <c r="BA38" s="114">
        <v>35</v>
      </c>
      <c r="BB38" s="115">
        <v>60</v>
      </c>
      <c r="BC38" s="115">
        <v>2</v>
      </c>
      <c r="BD38" s="115">
        <v>14</v>
      </c>
      <c r="BE38" s="115">
        <v>7</v>
      </c>
      <c r="BF38" s="115">
        <v>37</v>
      </c>
      <c r="BH38" s="200">
        <v>35</v>
      </c>
      <c r="BI38" s="200">
        <v>21</v>
      </c>
      <c r="BJ38" s="200">
        <v>1</v>
      </c>
      <c r="BK38" s="200">
        <v>5</v>
      </c>
      <c r="BL38" s="200">
        <v>3</v>
      </c>
      <c r="BM38" s="200">
        <v>12</v>
      </c>
      <c r="BO38" s="311">
        <v>35</v>
      </c>
      <c r="BP38" s="200">
        <v>20</v>
      </c>
      <c r="BQ38" s="200">
        <v>5</v>
      </c>
      <c r="BR38" s="200">
        <v>5</v>
      </c>
      <c r="BS38" s="200">
        <v>4</v>
      </c>
      <c r="BT38" s="200">
        <v>6</v>
      </c>
      <c r="BV38" s="341">
        <v>35</v>
      </c>
      <c r="BW38" s="330">
        <v>6</v>
      </c>
      <c r="BX38" s="330">
        <v>2</v>
      </c>
      <c r="BY38" s="330">
        <v>2</v>
      </c>
      <c r="BZ38" s="330">
        <v>1</v>
      </c>
      <c r="CA38" s="330">
        <v>1</v>
      </c>
      <c r="CC38" s="975">
        <v>35</v>
      </c>
      <c r="CD38" s="976">
        <v>5</v>
      </c>
      <c r="CE38" s="976">
        <v>3</v>
      </c>
      <c r="CF38" s="976">
        <v>1</v>
      </c>
      <c r="CG38" s="976">
        <v>1</v>
      </c>
      <c r="CH38" s="976">
        <v>0</v>
      </c>
      <c r="CJ38" s="1214">
        <v>34</v>
      </c>
      <c r="CK38" s="1215">
        <v>63</v>
      </c>
      <c r="CL38" s="1215">
        <v>49</v>
      </c>
      <c r="CM38" s="1215">
        <v>13</v>
      </c>
      <c r="CN38" s="1215">
        <v>1</v>
      </c>
      <c r="CO38" s="1215">
        <v>0</v>
      </c>
      <c r="CQ38" s="1350">
        <v>35</v>
      </c>
      <c r="CR38" s="1350">
        <v>54</v>
      </c>
      <c r="CS38" s="1350">
        <v>11</v>
      </c>
      <c r="CT38" s="1350">
        <v>9</v>
      </c>
      <c r="CU38" s="1350">
        <v>20</v>
      </c>
      <c r="CV38" s="1350">
        <v>14</v>
      </c>
      <c r="CX38" s="1350">
        <v>35</v>
      </c>
      <c r="CY38" s="1350">
        <v>37</v>
      </c>
      <c r="CZ38" s="1350">
        <v>13</v>
      </c>
      <c r="DA38" s="1350">
        <v>8</v>
      </c>
      <c r="DB38" s="1350">
        <v>9</v>
      </c>
      <c r="DC38" s="1350">
        <v>7</v>
      </c>
    </row>
    <row r="39" spans="2:107" ht="14.5" x14ac:dyDescent="0.35">
      <c r="B39" s="147">
        <v>36</v>
      </c>
      <c r="C39" s="147">
        <v>16</v>
      </c>
      <c r="D39" s="148"/>
      <c r="E39" s="155">
        <v>36</v>
      </c>
      <c r="F39" s="155">
        <v>34</v>
      </c>
      <c r="H39" s="107">
        <v>36</v>
      </c>
      <c r="I39" s="108">
        <v>74</v>
      </c>
      <c r="K39" s="112">
        <v>36</v>
      </c>
      <c r="L39" s="113">
        <v>26</v>
      </c>
      <c r="M39" s="113">
        <v>2</v>
      </c>
      <c r="N39" s="113">
        <v>20</v>
      </c>
      <c r="O39" s="113">
        <v>4</v>
      </c>
      <c r="Q39" s="112">
        <v>36</v>
      </c>
      <c r="R39" s="113">
        <v>3</v>
      </c>
      <c r="S39" s="113" t="s">
        <v>3</v>
      </c>
      <c r="T39" s="113">
        <v>2</v>
      </c>
      <c r="U39" s="113">
        <v>1</v>
      </c>
      <c r="W39" s="112">
        <v>36</v>
      </c>
      <c r="X39" s="113">
        <v>4</v>
      </c>
      <c r="Y39" s="113" t="s">
        <v>3</v>
      </c>
      <c r="Z39" s="113">
        <v>3</v>
      </c>
      <c r="AB39" s="112">
        <v>36</v>
      </c>
      <c r="AC39" s="113">
        <v>2</v>
      </c>
      <c r="AD39" s="113" t="s">
        <v>3</v>
      </c>
      <c r="AE39" s="113">
        <v>1</v>
      </c>
      <c r="AF39" s="113">
        <v>1</v>
      </c>
      <c r="AH39" s="114">
        <v>36</v>
      </c>
      <c r="AI39" s="115">
        <v>6</v>
      </c>
      <c r="AJ39" s="115">
        <v>3</v>
      </c>
      <c r="AK39" s="115">
        <v>2</v>
      </c>
      <c r="AL39" s="115">
        <v>1</v>
      </c>
      <c r="AN39" s="114">
        <v>36</v>
      </c>
      <c r="AO39" s="115">
        <v>4</v>
      </c>
      <c r="AP39" s="115" t="s">
        <v>3</v>
      </c>
      <c r="AQ39" s="115">
        <v>4</v>
      </c>
      <c r="AR39" s="115">
        <v>0</v>
      </c>
      <c r="AT39" s="114">
        <v>36</v>
      </c>
      <c r="AU39" s="115">
        <v>21</v>
      </c>
      <c r="AV39" s="115">
        <v>5</v>
      </c>
      <c r="AW39" s="115">
        <v>4</v>
      </c>
      <c r="AX39" s="115">
        <v>9</v>
      </c>
      <c r="AY39" s="115">
        <v>3</v>
      </c>
      <c r="BA39" s="114">
        <v>36</v>
      </c>
      <c r="BB39" s="115">
        <v>71</v>
      </c>
      <c r="BC39" s="115">
        <v>5</v>
      </c>
      <c r="BD39" s="115">
        <v>17</v>
      </c>
      <c r="BE39" s="115">
        <v>22</v>
      </c>
      <c r="BF39" s="115">
        <v>27</v>
      </c>
      <c r="BH39" s="200">
        <v>36</v>
      </c>
      <c r="BI39" s="200">
        <v>9</v>
      </c>
      <c r="BJ39" s="200">
        <v>1</v>
      </c>
      <c r="BK39" s="200">
        <v>2</v>
      </c>
      <c r="BL39" s="200">
        <v>1</v>
      </c>
      <c r="BM39" s="200">
        <v>5</v>
      </c>
      <c r="BO39" s="311">
        <v>36</v>
      </c>
      <c r="BP39" s="200">
        <v>19</v>
      </c>
      <c r="BQ39" s="200">
        <v>2</v>
      </c>
      <c r="BR39" s="200">
        <v>4</v>
      </c>
      <c r="BS39" s="200">
        <v>5</v>
      </c>
      <c r="BT39" s="200">
        <v>8</v>
      </c>
      <c r="BV39" s="341">
        <v>36</v>
      </c>
      <c r="BW39" s="330">
        <v>4</v>
      </c>
      <c r="BX39" s="330">
        <v>2</v>
      </c>
      <c r="BY39" s="330">
        <v>2</v>
      </c>
      <c r="BZ39" s="330">
        <v>0</v>
      </c>
      <c r="CA39" s="330">
        <v>0</v>
      </c>
      <c r="CC39" s="975">
        <v>36</v>
      </c>
      <c r="CD39" s="976">
        <v>6</v>
      </c>
      <c r="CE39" s="976">
        <v>5</v>
      </c>
      <c r="CF39" s="976" t="s">
        <v>3</v>
      </c>
      <c r="CG39" s="976">
        <v>1</v>
      </c>
      <c r="CH39" s="976">
        <v>0</v>
      </c>
      <c r="CJ39" s="1214">
        <v>35</v>
      </c>
      <c r="CK39" s="1215">
        <v>65</v>
      </c>
      <c r="CL39" s="1215">
        <v>45</v>
      </c>
      <c r="CM39" s="1215">
        <v>11</v>
      </c>
      <c r="CN39" s="1215">
        <v>5</v>
      </c>
      <c r="CO39" s="1215">
        <v>4</v>
      </c>
      <c r="CQ39" s="1350">
        <v>36</v>
      </c>
      <c r="CR39" s="1350">
        <v>24</v>
      </c>
      <c r="CS39" s="1350">
        <v>7</v>
      </c>
      <c r="CT39" s="1350">
        <v>6</v>
      </c>
      <c r="CU39" s="1350">
        <v>3</v>
      </c>
      <c r="CV39" s="1350">
        <v>8</v>
      </c>
      <c r="CX39" s="1350">
        <v>36</v>
      </c>
      <c r="CY39" s="1350">
        <v>25</v>
      </c>
      <c r="CZ39" s="1350">
        <v>3</v>
      </c>
      <c r="DA39" s="1350">
        <v>3</v>
      </c>
      <c r="DB39" s="1350">
        <v>11</v>
      </c>
      <c r="DC39" s="1350">
        <v>8</v>
      </c>
    </row>
    <row r="40" spans="2:107" ht="14.5" x14ac:dyDescent="0.35">
      <c r="B40" s="147">
        <v>37</v>
      </c>
      <c r="C40" s="147">
        <v>8</v>
      </c>
      <c r="D40" s="148"/>
      <c r="E40" s="155">
        <v>37</v>
      </c>
      <c r="F40" s="155">
        <v>22</v>
      </c>
      <c r="H40" s="107">
        <v>37</v>
      </c>
      <c r="I40" s="108">
        <v>66</v>
      </c>
      <c r="K40" s="112">
        <v>37</v>
      </c>
      <c r="L40" s="113">
        <v>9</v>
      </c>
      <c r="M40" s="113" t="s">
        <v>3</v>
      </c>
      <c r="N40" s="113">
        <v>7</v>
      </c>
      <c r="O40" s="113">
        <v>2</v>
      </c>
      <c r="Q40" s="112">
        <v>37</v>
      </c>
      <c r="R40" s="113">
        <v>3</v>
      </c>
      <c r="S40" s="113" t="s">
        <v>3</v>
      </c>
      <c r="T40" s="113">
        <v>2</v>
      </c>
      <c r="U40" s="113">
        <v>1</v>
      </c>
      <c r="W40" s="112">
        <v>37</v>
      </c>
      <c r="X40" s="113">
        <v>1</v>
      </c>
      <c r="Y40" s="113" t="s">
        <v>3</v>
      </c>
      <c r="Z40" s="113">
        <v>0</v>
      </c>
      <c r="AB40" s="112">
        <v>37</v>
      </c>
      <c r="AC40" s="113">
        <v>0</v>
      </c>
      <c r="AD40" s="113" t="s">
        <v>3</v>
      </c>
      <c r="AE40" s="113">
        <v>0</v>
      </c>
      <c r="AF40" s="113">
        <v>0</v>
      </c>
      <c r="AH40" s="114">
        <v>37</v>
      </c>
      <c r="AI40" s="115">
        <v>4</v>
      </c>
      <c r="AJ40" s="115">
        <v>1</v>
      </c>
      <c r="AK40" s="115">
        <v>1</v>
      </c>
      <c r="AL40" s="115">
        <v>2</v>
      </c>
      <c r="AN40" s="114">
        <v>37</v>
      </c>
      <c r="AO40" s="115">
        <v>4</v>
      </c>
      <c r="AP40" s="115" t="s">
        <v>3</v>
      </c>
      <c r="AQ40" s="115">
        <v>3</v>
      </c>
      <c r="AR40" s="115">
        <v>1</v>
      </c>
      <c r="AT40" s="114">
        <v>37</v>
      </c>
      <c r="AU40" s="115">
        <v>16</v>
      </c>
      <c r="AV40" s="115">
        <v>1</v>
      </c>
      <c r="AW40" s="115">
        <v>1</v>
      </c>
      <c r="AX40" s="115">
        <v>7</v>
      </c>
      <c r="AY40" s="115">
        <v>7</v>
      </c>
      <c r="BA40" s="114">
        <v>37</v>
      </c>
      <c r="BB40" s="115">
        <v>48</v>
      </c>
      <c r="BC40" s="115">
        <v>6</v>
      </c>
      <c r="BD40" s="115">
        <v>6</v>
      </c>
      <c r="BE40" s="115">
        <v>13</v>
      </c>
      <c r="BF40" s="115">
        <v>23</v>
      </c>
      <c r="BH40" s="200">
        <v>37</v>
      </c>
      <c r="BI40" s="200">
        <v>12</v>
      </c>
      <c r="BJ40" s="200">
        <v>1</v>
      </c>
      <c r="BK40" s="200">
        <v>1</v>
      </c>
      <c r="BL40" s="200">
        <v>7</v>
      </c>
      <c r="BM40" s="200">
        <v>3</v>
      </c>
      <c r="BO40" s="311">
        <v>37</v>
      </c>
      <c r="BP40" s="200">
        <v>15</v>
      </c>
      <c r="BQ40" s="200">
        <v>2</v>
      </c>
      <c r="BR40" s="200">
        <v>2</v>
      </c>
      <c r="BS40" s="200">
        <v>8</v>
      </c>
      <c r="BT40" s="200">
        <v>3</v>
      </c>
      <c r="BV40" s="341">
        <v>37</v>
      </c>
      <c r="BW40" s="330">
        <v>4</v>
      </c>
      <c r="BX40" s="330">
        <v>1</v>
      </c>
      <c r="BY40" s="330">
        <v>2</v>
      </c>
      <c r="BZ40" s="330">
        <v>1</v>
      </c>
      <c r="CA40" s="330">
        <v>0</v>
      </c>
      <c r="CC40" s="975">
        <v>37</v>
      </c>
      <c r="CD40" s="976">
        <v>7</v>
      </c>
      <c r="CE40" s="976">
        <v>7</v>
      </c>
      <c r="CF40" s="976" t="s">
        <v>3</v>
      </c>
      <c r="CG40" s="976">
        <v>0</v>
      </c>
      <c r="CH40" s="976">
        <v>0</v>
      </c>
      <c r="CJ40" s="1214">
        <v>36</v>
      </c>
      <c r="CK40" s="1215">
        <v>23</v>
      </c>
      <c r="CL40" s="1215">
        <v>16</v>
      </c>
      <c r="CM40" s="1215">
        <v>6</v>
      </c>
      <c r="CN40" s="1215">
        <v>1</v>
      </c>
      <c r="CO40" s="1215">
        <v>0</v>
      </c>
      <c r="CQ40" s="1350">
        <v>37</v>
      </c>
      <c r="CR40" s="1350">
        <v>14</v>
      </c>
      <c r="CS40" s="1350">
        <v>1</v>
      </c>
      <c r="CT40" s="1350">
        <v>7</v>
      </c>
      <c r="CU40" s="1350">
        <v>4</v>
      </c>
      <c r="CV40" s="1350">
        <v>2</v>
      </c>
      <c r="CX40" s="1350">
        <v>37</v>
      </c>
      <c r="CY40" s="1350">
        <v>26</v>
      </c>
      <c r="CZ40" s="1350">
        <v>2</v>
      </c>
      <c r="DA40" s="1350">
        <v>5</v>
      </c>
      <c r="DB40" s="1350">
        <v>13</v>
      </c>
      <c r="DC40" s="1350">
        <v>6</v>
      </c>
    </row>
    <row r="41" spans="2:107" ht="14.5" x14ac:dyDescent="0.35">
      <c r="B41" s="147">
        <v>38</v>
      </c>
      <c r="C41" s="147">
        <v>6</v>
      </c>
      <c r="D41" s="148"/>
      <c r="E41" s="155">
        <v>38</v>
      </c>
      <c r="F41" s="155">
        <v>8</v>
      </c>
      <c r="H41" s="107">
        <v>38</v>
      </c>
      <c r="I41" s="108">
        <v>26</v>
      </c>
      <c r="K41" s="112">
        <v>38</v>
      </c>
      <c r="L41" s="113">
        <v>13</v>
      </c>
      <c r="M41" s="113" t="s">
        <v>3</v>
      </c>
      <c r="N41" s="113">
        <v>8</v>
      </c>
      <c r="O41" s="113">
        <v>5</v>
      </c>
      <c r="Q41" s="112">
        <v>38</v>
      </c>
      <c r="R41" s="113">
        <v>2</v>
      </c>
      <c r="S41" s="113" t="s">
        <v>3</v>
      </c>
      <c r="T41" s="113">
        <v>0</v>
      </c>
      <c r="U41" s="113">
        <v>2</v>
      </c>
      <c r="W41" s="112">
        <v>38</v>
      </c>
      <c r="X41" s="113">
        <v>0</v>
      </c>
      <c r="Y41" s="113" t="s">
        <v>3</v>
      </c>
      <c r="Z41" s="113">
        <v>0</v>
      </c>
      <c r="AB41" s="112">
        <v>38</v>
      </c>
      <c r="AC41" s="113">
        <v>0</v>
      </c>
      <c r="AD41" s="113" t="s">
        <v>3</v>
      </c>
      <c r="AE41" s="113">
        <v>0</v>
      </c>
      <c r="AF41" s="113">
        <v>0</v>
      </c>
      <c r="AH41" s="114">
        <v>38</v>
      </c>
      <c r="AI41" s="115">
        <v>2</v>
      </c>
      <c r="AJ41" s="115">
        <v>1</v>
      </c>
      <c r="AK41" s="115">
        <v>1</v>
      </c>
      <c r="AL41" s="115">
        <v>0</v>
      </c>
      <c r="AN41" s="114">
        <v>38</v>
      </c>
      <c r="AO41" s="115">
        <v>2</v>
      </c>
      <c r="AP41" s="115" t="s">
        <v>3</v>
      </c>
      <c r="AQ41" s="115">
        <v>0</v>
      </c>
      <c r="AR41" s="115">
        <v>2</v>
      </c>
      <c r="AT41" s="114">
        <v>38</v>
      </c>
      <c r="AU41" s="115">
        <v>3</v>
      </c>
      <c r="AV41" s="115" t="s">
        <v>3</v>
      </c>
      <c r="AW41" s="115" t="s">
        <v>3</v>
      </c>
      <c r="AX41" s="115">
        <v>2</v>
      </c>
      <c r="AY41" s="115">
        <v>1</v>
      </c>
      <c r="BA41" s="114">
        <v>38</v>
      </c>
      <c r="BB41" s="115">
        <v>35</v>
      </c>
      <c r="BC41" s="115">
        <v>1</v>
      </c>
      <c r="BD41" s="115">
        <v>3</v>
      </c>
      <c r="BE41" s="115">
        <v>13</v>
      </c>
      <c r="BF41" s="115">
        <v>18</v>
      </c>
      <c r="BH41" s="200">
        <v>38</v>
      </c>
      <c r="BI41" s="200">
        <v>4</v>
      </c>
      <c r="BJ41" s="200">
        <v>2</v>
      </c>
      <c r="BK41" s="200">
        <v>1</v>
      </c>
      <c r="BL41" s="200">
        <v>0</v>
      </c>
      <c r="BM41" s="200">
        <v>1</v>
      </c>
      <c r="BO41" s="311">
        <v>38</v>
      </c>
      <c r="BP41" s="200">
        <v>11</v>
      </c>
      <c r="BQ41" s="200">
        <v>1</v>
      </c>
      <c r="BR41" s="200">
        <v>2</v>
      </c>
      <c r="BS41" s="200">
        <v>2</v>
      </c>
      <c r="BT41" s="200">
        <v>6</v>
      </c>
      <c r="BV41" s="341">
        <v>38</v>
      </c>
      <c r="BW41" s="330">
        <v>0</v>
      </c>
      <c r="BX41" s="330" t="s">
        <v>3</v>
      </c>
      <c r="BY41" s="330" t="s">
        <v>3</v>
      </c>
      <c r="BZ41" s="330">
        <v>0</v>
      </c>
      <c r="CA41" s="330">
        <v>0</v>
      </c>
      <c r="CC41" s="975">
        <v>38</v>
      </c>
      <c r="CD41" s="976">
        <v>0</v>
      </c>
      <c r="CE41" s="976" t="s">
        <v>3</v>
      </c>
      <c r="CF41" s="976" t="s">
        <v>3</v>
      </c>
      <c r="CG41" s="976">
        <v>0</v>
      </c>
      <c r="CH41" s="976">
        <v>0</v>
      </c>
      <c r="CJ41" s="1214">
        <v>37</v>
      </c>
      <c r="CK41" s="1215">
        <v>25</v>
      </c>
      <c r="CL41" s="1215">
        <v>15</v>
      </c>
      <c r="CM41" s="1215">
        <v>6</v>
      </c>
      <c r="CN41" s="1215">
        <v>3</v>
      </c>
      <c r="CO41" s="1215">
        <v>1</v>
      </c>
      <c r="CQ41" s="1350">
        <v>38</v>
      </c>
      <c r="CR41" s="1350">
        <v>12</v>
      </c>
      <c r="CS41" s="1350">
        <v>5</v>
      </c>
      <c r="CT41" s="1350">
        <v>4</v>
      </c>
      <c r="CU41" s="1350">
        <v>3</v>
      </c>
      <c r="CV41" s="1350">
        <v>0</v>
      </c>
      <c r="CX41" s="1350">
        <v>38</v>
      </c>
      <c r="CY41" s="1350">
        <v>11</v>
      </c>
      <c r="CZ41" s="1350">
        <v>3</v>
      </c>
      <c r="DA41" s="1350" t="s">
        <v>3</v>
      </c>
      <c r="DB41" s="1350">
        <v>4</v>
      </c>
      <c r="DC41" s="1350">
        <v>4</v>
      </c>
    </row>
    <row r="42" spans="2:107" ht="14.5" x14ac:dyDescent="0.35">
      <c r="B42" s="147">
        <v>39</v>
      </c>
      <c r="C42" s="147">
        <v>8</v>
      </c>
      <c r="D42" s="148"/>
      <c r="E42" s="155">
        <v>39</v>
      </c>
      <c r="F42" s="155">
        <v>7</v>
      </c>
      <c r="H42" s="107">
        <v>39</v>
      </c>
      <c r="I42" s="108">
        <v>31</v>
      </c>
      <c r="K42" s="112">
        <v>39</v>
      </c>
      <c r="L42" s="113">
        <v>16</v>
      </c>
      <c r="M42" s="113">
        <v>1</v>
      </c>
      <c r="N42" s="113">
        <v>14</v>
      </c>
      <c r="O42" s="113">
        <v>1</v>
      </c>
      <c r="Q42" s="112">
        <v>39</v>
      </c>
      <c r="R42" s="113">
        <v>4</v>
      </c>
      <c r="S42" s="113" t="s">
        <v>3</v>
      </c>
      <c r="T42" s="113">
        <v>2</v>
      </c>
      <c r="U42" s="113">
        <v>2</v>
      </c>
      <c r="AB42" s="112">
        <v>39</v>
      </c>
      <c r="AC42" s="113">
        <v>0</v>
      </c>
      <c r="AD42" s="113" t="s">
        <v>3</v>
      </c>
      <c r="AE42" s="113">
        <v>0</v>
      </c>
      <c r="AF42" s="113">
        <v>0</v>
      </c>
      <c r="AH42" s="114">
        <v>39</v>
      </c>
      <c r="AI42" s="115">
        <v>2</v>
      </c>
      <c r="AJ42" s="115" t="s">
        <v>3</v>
      </c>
      <c r="AK42" s="115">
        <v>0</v>
      </c>
      <c r="AL42" s="115">
        <v>2</v>
      </c>
      <c r="AN42" s="114">
        <v>39</v>
      </c>
      <c r="AO42" s="115">
        <v>2</v>
      </c>
      <c r="AP42" s="115" t="s">
        <v>3</v>
      </c>
      <c r="AQ42" s="115">
        <v>1</v>
      </c>
      <c r="AR42" s="115">
        <v>1</v>
      </c>
      <c r="AT42" s="114">
        <v>39</v>
      </c>
      <c r="AU42" s="115">
        <v>10</v>
      </c>
      <c r="AV42" s="115">
        <v>1</v>
      </c>
      <c r="AW42" s="115">
        <v>1</v>
      </c>
      <c r="AX42" s="115">
        <v>7</v>
      </c>
      <c r="AY42" s="115">
        <v>1</v>
      </c>
      <c r="BA42" s="114">
        <v>39</v>
      </c>
      <c r="BB42" s="115">
        <v>21</v>
      </c>
      <c r="BC42" s="115">
        <v>3</v>
      </c>
      <c r="BD42" s="115" t="s">
        <v>3</v>
      </c>
      <c r="BE42" s="115">
        <v>8</v>
      </c>
      <c r="BF42" s="115">
        <v>10</v>
      </c>
      <c r="BH42" s="200">
        <v>39</v>
      </c>
      <c r="BI42" s="200">
        <v>2</v>
      </c>
      <c r="BJ42" s="200" t="s">
        <v>3</v>
      </c>
      <c r="BK42" s="200" t="s">
        <v>3</v>
      </c>
      <c r="BL42" s="200">
        <v>2</v>
      </c>
      <c r="BM42" s="200">
        <v>0</v>
      </c>
      <c r="BO42" s="311">
        <v>39</v>
      </c>
      <c r="BP42" s="200">
        <v>9</v>
      </c>
      <c r="BQ42" s="200" t="s">
        <v>3</v>
      </c>
      <c r="BR42" s="200" t="s">
        <v>3</v>
      </c>
      <c r="BS42" s="200">
        <v>6</v>
      </c>
      <c r="BT42" s="200">
        <v>3</v>
      </c>
      <c r="BV42" s="341">
        <v>39</v>
      </c>
      <c r="BW42" s="330">
        <v>1</v>
      </c>
      <c r="BX42" s="330" t="s">
        <v>3</v>
      </c>
      <c r="BY42" s="330" t="s">
        <v>3</v>
      </c>
      <c r="BZ42" s="330">
        <v>1</v>
      </c>
      <c r="CA42" s="330">
        <v>0</v>
      </c>
      <c r="CC42" s="975">
        <v>39</v>
      </c>
      <c r="CD42" s="976">
        <v>1</v>
      </c>
      <c r="CE42" s="976">
        <v>1</v>
      </c>
      <c r="CF42" s="976" t="s">
        <v>3</v>
      </c>
      <c r="CG42" s="976">
        <v>0</v>
      </c>
      <c r="CH42" s="976">
        <v>0</v>
      </c>
      <c r="CJ42" s="1214">
        <v>38</v>
      </c>
      <c r="CK42" s="1215">
        <v>23</v>
      </c>
      <c r="CL42" s="1215">
        <v>18</v>
      </c>
      <c r="CM42" s="1215">
        <v>2</v>
      </c>
      <c r="CN42" s="1215">
        <v>3</v>
      </c>
      <c r="CO42" s="1215">
        <v>0</v>
      </c>
      <c r="CQ42" s="1350">
        <v>39</v>
      </c>
      <c r="CR42" s="1350">
        <v>14</v>
      </c>
      <c r="CS42" s="1350">
        <v>2</v>
      </c>
      <c r="CT42" s="1350">
        <v>3</v>
      </c>
      <c r="CU42" s="1350">
        <v>3</v>
      </c>
      <c r="CV42" s="1350">
        <v>6</v>
      </c>
      <c r="CX42" s="1350">
        <v>39</v>
      </c>
      <c r="CY42" s="1350">
        <v>4</v>
      </c>
      <c r="CZ42" s="1350" t="s">
        <v>3</v>
      </c>
      <c r="DA42" s="1350">
        <v>1</v>
      </c>
      <c r="DB42" s="1350">
        <v>3</v>
      </c>
      <c r="DC42" s="1350">
        <v>0</v>
      </c>
    </row>
    <row r="43" spans="2:107" ht="14.5" x14ac:dyDescent="0.35">
      <c r="B43" s="147">
        <v>40</v>
      </c>
      <c r="C43" s="147">
        <v>3</v>
      </c>
      <c r="D43" s="148"/>
      <c r="E43" s="155">
        <v>40</v>
      </c>
      <c r="F43" s="155">
        <v>2</v>
      </c>
      <c r="H43" s="107">
        <v>40</v>
      </c>
      <c r="I43" s="108">
        <v>16</v>
      </c>
      <c r="AN43" s="114">
        <v>40</v>
      </c>
      <c r="AO43" s="115">
        <v>2</v>
      </c>
      <c r="AP43" s="115" t="s">
        <v>3</v>
      </c>
      <c r="AQ43" s="115">
        <v>1</v>
      </c>
      <c r="AR43" s="115">
        <v>1</v>
      </c>
      <c r="AT43" s="114">
        <v>40</v>
      </c>
      <c r="AU43" s="115">
        <v>5</v>
      </c>
      <c r="AV43" s="115">
        <v>2</v>
      </c>
      <c r="AW43" s="115" t="s">
        <v>3</v>
      </c>
      <c r="AX43" s="115">
        <v>2</v>
      </c>
      <c r="AY43" s="115">
        <v>1</v>
      </c>
      <c r="BA43" s="114">
        <v>40</v>
      </c>
      <c r="BB43" s="115">
        <v>15</v>
      </c>
      <c r="BC43" s="115">
        <v>1</v>
      </c>
      <c r="BD43" s="115">
        <v>1</v>
      </c>
      <c r="BE43" s="115">
        <v>5</v>
      </c>
      <c r="BF43" s="115">
        <v>8</v>
      </c>
      <c r="BH43" s="200">
        <v>40</v>
      </c>
      <c r="BI43" s="200">
        <v>4</v>
      </c>
      <c r="BJ43" s="200" t="s">
        <v>3</v>
      </c>
      <c r="BK43" s="200">
        <v>2</v>
      </c>
      <c r="BL43" s="200">
        <v>0</v>
      </c>
      <c r="BM43" s="200">
        <v>2</v>
      </c>
      <c r="BO43" s="311">
        <v>40</v>
      </c>
      <c r="BP43" s="200">
        <v>1</v>
      </c>
      <c r="BQ43" s="200" t="s">
        <v>3</v>
      </c>
      <c r="BR43" s="200" t="s">
        <v>3</v>
      </c>
      <c r="BS43" s="200">
        <v>1</v>
      </c>
      <c r="BT43" s="200">
        <v>0</v>
      </c>
      <c r="BV43" s="341">
        <v>40</v>
      </c>
      <c r="BW43" s="330">
        <v>0</v>
      </c>
      <c r="BX43" s="330" t="s">
        <v>3</v>
      </c>
      <c r="BY43" s="330" t="s">
        <v>3</v>
      </c>
      <c r="BZ43" s="330">
        <v>0</v>
      </c>
      <c r="CA43" s="330">
        <v>0</v>
      </c>
      <c r="CC43" s="975">
        <v>40</v>
      </c>
      <c r="CD43" s="976">
        <v>1</v>
      </c>
      <c r="CE43" s="976">
        <v>1</v>
      </c>
      <c r="CF43" s="976" t="s">
        <v>3</v>
      </c>
      <c r="CG43" s="976">
        <v>0</v>
      </c>
      <c r="CH43" s="976">
        <v>0</v>
      </c>
      <c r="CJ43" s="1214">
        <v>39</v>
      </c>
      <c r="CK43" s="1215">
        <v>11</v>
      </c>
      <c r="CL43" s="1215">
        <v>8</v>
      </c>
      <c r="CM43" s="1215">
        <v>3</v>
      </c>
      <c r="CN43" s="1215">
        <v>0</v>
      </c>
      <c r="CO43" s="1215">
        <v>0</v>
      </c>
      <c r="CQ43" s="1350">
        <v>40</v>
      </c>
      <c r="CR43" s="1350">
        <v>7</v>
      </c>
      <c r="CS43" s="1350">
        <v>3</v>
      </c>
      <c r="CT43" s="1350" t="s">
        <v>3</v>
      </c>
      <c r="CU43" s="1350">
        <v>0</v>
      </c>
      <c r="CV43" s="1350">
        <v>4</v>
      </c>
      <c r="CX43" s="1350">
        <v>40</v>
      </c>
      <c r="CY43" s="1350">
        <v>5</v>
      </c>
      <c r="CZ43" s="1350">
        <v>1</v>
      </c>
      <c r="DA43" s="1350" t="s">
        <v>3</v>
      </c>
      <c r="DB43" s="1350">
        <v>4</v>
      </c>
      <c r="DC43" s="1350">
        <v>0</v>
      </c>
    </row>
    <row r="44" spans="2:107" ht="14.5" x14ac:dyDescent="0.35">
      <c r="B44" s="147">
        <v>41</v>
      </c>
      <c r="C44" s="147">
        <v>3</v>
      </c>
      <c r="D44" s="148"/>
      <c r="E44" s="155">
        <v>41</v>
      </c>
      <c r="F44" s="155">
        <v>3</v>
      </c>
      <c r="H44" s="107">
        <v>41</v>
      </c>
      <c r="I44" s="108">
        <v>11</v>
      </c>
      <c r="AN44" s="114">
        <v>41</v>
      </c>
      <c r="AO44" s="115">
        <v>0</v>
      </c>
      <c r="AP44" s="115" t="s">
        <v>3</v>
      </c>
      <c r="AQ44" s="115">
        <v>0</v>
      </c>
      <c r="AR44" s="115">
        <v>0</v>
      </c>
      <c r="AT44" s="114">
        <v>41</v>
      </c>
      <c r="AU44" s="115">
        <v>1</v>
      </c>
      <c r="AV44" s="115" t="s">
        <v>3</v>
      </c>
      <c r="AW44" s="115" t="s">
        <v>3</v>
      </c>
      <c r="AX44" s="115">
        <v>0</v>
      </c>
      <c r="AY44" s="115">
        <v>1</v>
      </c>
      <c r="BA44" s="114">
        <v>41</v>
      </c>
      <c r="BB44" s="115">
        <v>14</v>
      </c>
      <c r="BC44" s="115">
        <v>1</v>
      </c>
      <c r="BD44" s="115">
        <v>1</v>
      </c>
      <c r="BE44" s="115">
        <v>7</v>
      </c>
      <c r="BF44" s="115">
        <v>5</v>
      </c>
      <c r="BH44" s="200">
        <v>41</v>
      </c>
      <c r="BI44" s="200">
        <v>0</v>
      </c>
      <c r="BJ44" s="200" t="s">
        <v>3</v>
      </c>
      <c r="BK44" s="200" t="s">
        <v>3</v>
      </c>
      <c r="BL44" s="200">
        <v>0</v>
      </c>
      <c r="BM44" s="200">
        <v>0</v>
      </c>
      <c r="BO44" s="311">
        <v>41</v>
      </c>
      <c r="BP44" s="200">
        <v>0</v>
      </c>
      <c r="BQ44" s="200" t="s">
        <v>3</v>
      </c>
      <c r="BR44" s="200" t="s">
        <v>3</v>
      </c>
      <c r="BS44" s="200">
        <v>0</v>
      </c>
      <c r="BT44" s="200">
        <v>0</v>
      </c>
      <c r="BV44" s="341">
        <v>41</v>
      </c>
      <c r="BW44" s="330">
        <v>1</v>
      </c>
      <c r="BX44" s="330">
        <v>1</v>
      </c>
      <c r="BY44" s="330" t="s">
        <v>3</v>
      </c>
      <c r="BZ44" s="330">
        <v>0</v>
      </c>
      <c r="CA44" s="330">
        <v>0</v>
      </c>
      <c r="CC44" s="975">
        <v>41</v>
      </c>
      <c r="CD44" s="976">
        <v>2</v>
      </c>
      <c r="CE44" s="976">
        <v>2</v>
      </c>
      <c r="CF44" s="976" t="s">
        <v>3</v>
      </c>
      <c r="CG44" s="976">
        <v>0</v>
      </c>
      <c r="CH44" s="976">
        <v>0</v>
      </c>
      <c r="CJ44" s="1214">
        <v>40</v>
      </c>
      <c r="CK44" s="1215">
        <v>13</v>
      </c>
      <c r="CL44" s="1215">
        <v>9</v>
      </c>
      <c r="CM44" s="1215">
        <v>2</v>
      </c>
      <c r="CN44" s="1215">
        <v>2</v>
      </c>
      <c r="CO44" s="1215">
        <v>0</v>
      </c>
      <c r="CQ44" s="1350">
        <v>41</v>
      </c>
      <c r="CR44" s="1350">
        <v>8</v>
      </c>
      <c r="CS44" s="1350">
        <v>1</v>
      </c>
      <c r="CT44" s="1350" t="s">
        <v>3</v>
      </c>
      <c r="CU44" s="1350">
        <v>3</v>
      </c>
      <c r="CV44" s="1350">
        <v>4</v>
      </c>
      <c r="CX44" s="1350">
        <v>41</v>
      </c>
      <c r="CY44" s="1350">
        <v>10</v>
      </c>
      <c r="CZ44" s="1350">
        <v>1</v>
      </c>
      <c r="DA44" s="1350">
        <v>1</v>
      </c>
      <c r="DB44" s="1350">
        <v>4</v>
      </c>
      <c r="DC44" s="1350">
        <v>4</v>
      </c>
    </row>
    <row r="45" spans="2:107" ht="14.5" x14ac:dyDescent="0.35">
      <c r="E45" s="155">
        <v>42</v>
      </c>
      <c r="F45" s="155">
        <v>1</v>
      </c>
      <c r="H45" s="107">
        <v>42</v>
      </c>
      <c r="I45" s="108">
        <v>2</v>
      </c>
      <c r="AT45" s="114">
        <v>42</v>
      </c>
      <c r="AU45" s="115">
        <v>0</v>
      </c>
      <c r="AV45" s="115" t="s">
        <v>3</v>
      </c>
      <c r="AW45" s="115" t="s">
        <v>3</v>
      </c>
      <c r="AX45" s="115">
        <v>0</v>
      </c>
      <c r="AY45" s="115">
        <v>0</v>
      </c>
      <c r="BA45" s="114">
        <v>42</v>
      </c>
      <c r="BB45" s="115">
        <v>10</v>
      </c>
      <c r="BC45" s="115" t="s">
        <v>3</v>
      </c>
      <c r="BD45" s="115">
        <v>1</v>
      </c>
      <c r="BE45" s="115">
        <v>4</v>
      </c>
      <c r="BF45" s="115">
        <v>5</v>
      </c>
      <c r="BH45" s="200">
        <v>42</v>
      </c>
      <c r="BI45" s="200">
        <v>0</v>
      </c>
      <c r="BJ45" s="200" t="s">
        <v>3</v>
      </c>
      <c r="BK45" s="200" t="s">
        <v>3</v>
      </c>
      <c r="BL45" s="200">
        <v>0</v>
      </c>
      <c r="BM45" s="200">
        <v>0</v>
      </c>
      <c r="BO45" s="311">
        <v>42</v>
      </c>
      <c r="BP45" s="200">
        <v>4</v>
      </c>
      <c r="BQ45" s="200">
        <v>1</v>
      </c>
      <c r="BR45" s="200">
        <v>1</v>
      </c>
      <c r="BS45" s="200">
        <v>1</v>
      </c>
      <c r="BT45" s="200">
        <v>1</v>
      </c>
      <c r="BV45" s="341">
        <v>43</v>
      </c>
      <c r="BW45" s="330">
        <v>0</v>
      </c>
      <c r="BX45" s="330" t="s">
        <v>3</v>
      </c>
      <c r="BY45" s="330" t="s">
        <v>3</v>
      </c>
      <c r="BZ45" s="330">
        <v>0</v>
      </c>
      <c r="CA45" s="330">
        <v>0</v>
      </c>
      <c r="CC45" s="975">
        <v>42</v>
      </c>
      <c r="CD45" s="976">
        <v>1</v>
      </c>
      <c r="CE45" s="976" t="s">
        <v>3</v>
      </c>
      <c r="CF45" s="976" t="s">
        <v>3</v>
      </c>
      <c r="CG45" s="976">
        <v>1</v>
      </c>
      <c r="CH45" s="976">
        <v>0</v>
      </c>
      <c r="CJ45" s="1214">
        <v>41</v>
      </c>
      <c r="CK45" s="1215">
        <v>6</v>
      </c>
      <c r="CL45" s="1215">
        <v>5</v>
      </c>
      <c r="CM45" s="1215" t="s">
        <v>3</v>
      </c>
      <c r="CN45" s="1215">
        <v>0</v>
      </c>
      <c r="CO45" s="1215">
        <v>1</v>
      </c>
      <c r="CQ45" s="1350">
        <v>42</v>
      </c>
      <c r="CR45" s="1350">
        <v>5</v>
      </c>
      <c r="CS45" s="1350" t="s">
        <v>3</v>
      </c>
      <c r="CT45" s="1350">
        <v>1</v>
      </c>
      <c r="CU45" s="1350">
        <v>3</v>
      </c>
      <c r="CV45" s="1350">
        <v>1</v>
      </c>
      <c r="CX45" s="1350">
        <v>42</v>
      </c>
      <c r="CY45" s="1350">
        <v>1</v>
      </c>
      <c r="CZ45" s="1350" t="s">
        <v>3</v>
      </c>
      <c r="DA45" s="1350">
        <v>1</v>
      </c>
      <c r="DB45" s="1350">
        <v>0</v>
      </c>
      <c r="DC45" s="1350">
        <v>0</v>
      </c>
    </row>
    <row r="46" spans="2:107" ht="14.5" x14ac:dyDescent="0.35">
      <c r="E46" s="155">
        <v>43</v>
      </c>
      <c r="F46" s="155">
        <v>0</v>
      </c>
      <c r="H46" s="107">
        <v>43</v>
      </c>
      <c r="I46" s="108">
        <v>2</v>
      </c>
      <c r="BA46" s="114">
        <v>43</v>
      </c>
      <c r="BB46" s="115">
        <v>3</v>
      </c>
      <c r="BC46" s="115" t="s">
        <v>3</v>
      </c>
      <c r="BD46" s="115">
        <v>1</v>
      </c>
      <c r="BE46" s="115">
        <v>2</v>
      </c>
      <c r="BF46" s="115">
        <v>0</v>
      </c>
      <c r="BH46" s="200">
        <v>43</v>
      </c>
      <c r="BI46" s="200">
        <v>0</v>
      </c>
      <c r="BJ46" s="200" t="s">
        <v>3</v>
      </c>
      <c r="BK46" s="200" t="s">
        <v>3</v>
      </c>
      <c r="BL46" s="200">
        <v>0</v>
      </c>
      <c r="BM46" s="200">
        <v>0</v>
      </c>
      <c r="BO46" s="311">
        <v>43</v>
      </c>
      <c r="BP46" s="200">
        <v>1</v>
      </c>
      <c r="BQ46" s="200" t="s">
        <v>3</v>
      </c>
      <c r="BR46" s="200" t="s">
        <v>3</v>
      </c>
      <c r="BS46" s="200">
        <v>1</v>
      </c>
      <c r="BT46" s="200">
        <v>0</v>
      </c>
      <c r="BV46" s="341">
        <v>44</v>
      </c>
      <c r="BW46" s="330">
        <v>0</v>
      </c>
      <c r="BX46" s="330" t="s">
        <v>3</v>
      </c>
      <c r="BY46" s="330" t="s">
        <v>3</v>
      </c>
      <c r="BZ46" s="330">
        <v>0</v>
      </c>
      <c r="CA46" s="330">
        <v>0</v>
      </c>
      <c r="CC46" s="975">
        <v>43</v>
      </c>
      <c r="CD46" s="976">
        <v>0</v>
      </c>
      <c r="CE46" s="976" t="s">
        <v>3</v>
      </c>
      <c r="CF46" s="976" t="s">
        <v>3</v>
      </c>
      <c r="CG46" s="976">
        <v>0</v>
      </c>
      <c r="CH46" s="976">
        <v>0</v>
      </c>
      <c r="CJ46" s="1214">
        <v>42</v>
      </c>
      <c r="CK46" s="1215">
        <v>8</v>
      </c>
      <c r="CL46" s="1215">
        <v>5</v>
      </c>
      <c r="CM46" s="1215">
        <v>1</v>
      </c>
      <c r="CN46" s="1215">
        <v>0</v>
      </c>
      <c r="CO46" s="1215">
        <v>2</v>
      </c>
      <c r="CQ46" s="1350">
        <v>43</v>
      </c>
      <c r="CR46" s="1350">
        <v>3</v>
      </c>
      <c r="CS46" s="1350" t="s">
        <v>3</v>
      </c>
      <c r="CT46" s="1350">
        <v>1</v>
      </c>
      <c r="CU46" s="1350">
        <v>1</v>
      </c>
      <c r="CV46" s="1350">
        <v>1</v>
      </c>
      <c r="CX46" s="1350">
        <v>43</v>
      </c>
      <c r="CY46" s="1350">
        <v>2</v>
      </c>
      <c r="CZ46" s="1350" t="s">
        <v>3</v>
      </c>
      <c r="DA46" s="1350">
        <v>1</v>
      </c>
      <c r="DB46" s="1350">
        <v>1</v>
      </c>
      <c r="DC46" s="1350">
        <v>0</v>
      </c>
    </row>
    <row r="47" spans="2:107" ht="14.5" x14ac:dyDescent="0.35">
      <c r="BO47" s="311">
        <v>44</v>
      </c>
      <c r="BP47" s="200">
        <v>0</v>
      </c>
      <c r="BQ47" s="200" t="s">
        <v>3</v>
      </c>
      <c r="BR47" s="200" t="s">
        <v>3</v>
      </c>
      <c r="BS47" s="200">
        <v>0</v>
      </c>
      <c r="BT47" s="200">
        <v>0</v>
      </c>
      <c r="BV47" s="341">
        <v>45</v>
      </c>
      <c r="BW47" s="330">
        <v>0</v>
      </c>
      <c r="BX47" s="330" t="s">
        <v>3</v>
      </c>
      <c r="BY47" s="330" t="s">
        <v>3</v>
      </c>
      <c r="BZ47" s="330">
        <v>0</v>
      </c>
      <c r="CA47" s="330">
        <v>0</v>
      </c>
      <c r="CJ47" s="1214">
        <v>43</v>
      </c>
      <c r="CK47" s="1215">
        <v>4</v>
      </c>
      <c r="CL47" s="1215">
        <v>1</v>
      </c>
      <c r="CM47" s="1215" t="s">
        <v>3</v>
      </c>
      <c r="CN47" s="1215">
        <v>3</v>
      </c>
      <c r="CO47" s="1215">
        <v>0</v>
      </c>
      <c r="CQ47" s="1350">
        <v>44</v>
      </c>
      <c r="CR47" s="1350">
        <v>0</v>
      </c>
      <c r="CS47" s="1350" t="s">
        <v>3</v>
      </c>
      <c r="CT47" s="1350" t="s">
        <v>3</v>
      </c>
      <c r="CU47" s="1350">
        <v>0</v>
      </c>
      <c r="CV47" s="1350">
        <v>0</v>
      </c>
      <c r="CX47" s="1350">
        <v>46</v>
      </c>
      <c r="CY47" s="1350">
        <v>6</v>
      </c>
      <c r="CZ47" s="1350">
        <v>1</v>
      </c>
      <c r="DA47" s="1350">
        <v>1</v>
      </c>
      <c r="DB47" s="1350">
        <v>2</v>
      </c>
      <c r="DC47" s="1350">
        <v>2</v>
      </c>
    </row>
    <row r="48" spans="2:107" ht="14.5" x14ac:dyDescent="0.35">
      <c r="BO48" s="311">
        <v>45</v>
      </c>
      <c r="BP48" s="200">
        <v>0</v>
      </c>
      <c r="BQ48" s="200" t="s">
        <v>3</v>
      </c>
      <c r="BR48" s="200" t="s">
        <v>3</v>
      </c>
      <c r="BS48" s="200">
        <v>0</v>
      </c>
      <c r="BT48" s="200">
        <v>0</v>
      </c>
      <c r="BV48" s="341">
        <v>46</v>
      </c>
      <c r="BW48" s="330">
        <v>0</v>
      </c>
      <c r="BX48" s="330" t="s">
        <v>3</v>
      </c>
      <c r="BY48" s="330" t="s">
        <v>3</v>
      </c>
      <c r="BZ48" s="330">
        <v>0</v>
      </c>
      <c r="CA48" s="330">
        <v>0</v>
      </c>
      <c r="CJ48" s="1214">
        <v>44</v>
      </c>
      <c r="CK48" s="1215">
        <v>1</v>
      </c>
      <c r="CL48" s="1215" t="s">
        <v>3</v>
      </c>
      <c r="CM48" s="1215" t="s">
        <v>3</v>
      </c>
      <c r="CN48" s="1215">
        <v>1</v>
      </c>
      <c r="CO48" s="1215">
        <v>0</v>
      </c>
      <c r="CQ48" s="1350">
        <v>45</v>
      </c>
      <c r="CR48" s="1350">
        <v>1</v>
      </c>
      <c r="CS48" s="1350" t="s">
        <v>3</v>
      </c>
      <c r="CT48" s="1350" t="s">
        <v>3</v>
      </c>
      <c r="CU48" s="1350">
        <v>1</v>
      </c>
      <c r="CV48" s="1350">
        <v>0</v>
      </c>
      <c r="CX48" s="1350">
        <v>48</v>
      </c>
      <c r="CY48" s="1350">
        <v>7</v>
      </c>
      <c r="CZ48" s="1350" t="s">
        <v>3</v>
      </c>
      <c r="DA48" s="1350">
        <v>1</v>
      </c>
      <c r="DB48" s="1350">
        <v>1</v>
      </c>
      <c r="DC48" s="1350">
        <v>5</v>
      </c>
    </row>
    <row r="49" spans="88:100" ht="14.5" x14ac:dyDescent="0.35">
      <c r="CJ49" s="1214">
        <v>45</v>
      </c>
      <c r="CK49" s="1215">
        <v>0</v>
      </c>
      <c r="CL49" s="1215" t="s">
        <v>3</v>
      </c>
      <c r="CM49" s="1215" t="s">
        <v>3</v>
      </c>
      <c r="CN49" s="1215">
        <v>0</v>
      </c>
      <c r="CO49" s="1215">
        <v>0</v>
      </c>
      <c r="CQ49" s="1350">
        <v>46</v>
      </c>
      <c r="CR49" s="1350">
        <v>2</v>
      </c>
      <c r="CS49" s="1350" t="s">
        <v>3</v>
      </c>
      <c r="CT49" s="1350">
        <v>2</v>
      </c>
      <c r="CU49" s="1350">
        <v>0</v>
      </c>
      <c r="CV49" s="1350">
        <v>0</v>
      </c>
    </row>
    <row r="50" spans="88:100" ht="14.5" x14ac:dyDescent="0.35">
      <c r="CJ50" s="1214">
        <v>46</v>
      </c>
      <c r="CK50" s="1215">
        <v>1</v>
      </c>
      <c r="CL50" s="1215" t="s">
        <v>3</v>
      </c>
      <c r="CM50" s="1215" t="s">
        <v>3</v>
      </c>
      <c r="CN50" s="1215">
        <v>0</v>
      </c>
      <c r="CO50" s="1215">
        <v>1</v>
      </c>
      <c r="CQ50" s="1350">
        <v>47</v>
      </c>
      <c r="CR50" s="1350">
        <v>3</v>
      </c>
      <c r="CS50" s="1350" t="s">
        <v>3</v>
      </c>
      <c r="CT50" s="1350" t="s">
        <v>3</v>
      </c>
      <c r="CU50" s="1350">
        <v>3</v>
      </c>
      <c r="CV50" s="1350">
        <v>0</v>
      </c>
    </row>
    <row r="51" spans="88:100" x14ac:dyDescent="0.25">
      <c r="CQ51" s="1350">
        <v>48</v>
      </c>
      <c r="CR51" s="1350">
        <v>3</v>
      </c>
      <c r="CS51" s="1350" t="s">
        <v>3</v>
      </c>
      <c r="CT51" s="1350" t="s">
        <v>3</v>
      </c>
      <c r="CU51" s="1350">
        <v>3</v>
      </c>
      <c r="CV51" s="1350">
        <v>0</v>
      </c>
    </row>
    <row r="6995" spans="15:15" x14ac:dyDescent="0.25">
      <c r="O6995" s="110" t="s">
        <v>174</v>
      </c>
    </row>
  </sheetData>
  <phoneticPr fontId="51"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6985"/>
  <sheetViews>
    <sheetView topLeftCell="L1" workbookViewId="0">
      <pane ySplit="2" topLeftCell="A18" activePane="bottomLeft" state="frozen"/>
      <selection activeCell="O7000" sqref="O7000"/>
      <selection pane="bottomLeft" activeCell="W27" sqref="W27"/>
    </sheetView>
  </sheetViews>
  <sheetFormatPr defaultRowHeight="12.5" x14ac:dyDescent="0.25"/>
  <cols>
    <col min="22" max="22" width="9.81640625" customWidth="1"/>
    <col min="25" max="25" width="16.26953125" style="4" customWidth="1"/>
    <col min="26" max="26" width="7.453125" style="4" customWidth="1"/>
    <col min="28" max="28" width="21.26953125" customWidth="1"/>
    <col min="31" max="31" width="13.54296875" customWidth="1"/>
  </cols>
  <sheetData>
    <row r="1" spans="1:36" ht="15" thickBot="1" x14ac:dyDescent="0.4">
      <c r="B1" s="2237" t="s">
        <v>58</v>
      </c>
      <c r="C1" s="2237"/>
      <c r="D1" s="2237"/>
      <c r="E1" s="2237"/>
      <c r="F1" s="2237"/>
      <c r="G1" s="2237"/>
      <c r="H1" s="2237"/>
      <c r="I1" s="2237"/>
      <c r="J1" s="2237"/>
      <c r="K1" s="2237"/>
      <c r="L1" s="2237"/>
      <c r="M1" s="2237"/>
      <c r="N1" s="2237"/>
      <c r="O1" s="2237"/>
      <c r="P1" s="2237"/>
      <c r="Q1" s="2237"/>
      <c r="R1" s="2237"/>
      <c r="U1" s="238" t="s">
        <v>445</v>
      </c>
      <c r="V1" s="398" t="s">
        <v>479</v>
      </c>
      <c r="W1" s="398"/>
      <c r="X1" s="398"/>
      <c r="Y1" s="398"/>
      <c r="Z1" s="398"/>
      <c r="AA1" s="398"/>
      <c r="AB1" s="398"/>
      <c r="AC1" s="398"/>
      <c r="AD1" s="398"/>
      <c r="AE1" s="398"/>
      <c r="AF1" s="398" t="s">
        <v>174</v>
      </c>
      <c r="AG1" s="398"/>
      <c r="AH1" s="398"/>
      <c r="AI1" s="398"/>
      <c r="AJ1" s="238"/>
    </row>
    <row r="2" spans="1:36" ht="15" thickBot="1" x14ac:dyDescent="0.4">
      <c r="A2" s="202"/>
      <c r="B2" s="264" t="s">
        <v>57</v>
      </c>
      <c r="C2" s="265">
        <v>2003</v>
      </c>
      <c r="D2" s="265">
        <v>2004</v>
      </c>
      <c r="E2" s="265">
        <v>2005</v>
      </c>
      <c r="F2" s="265">
        <v>2006</v>
      </c>
      <c r="G2" s="265">
        <v>2007</v>
      </c>
      <c r="H2" s="265">
        <v>2008</v>
      </c>
      <c r="I2" s="265">
        <v>2009</v>
      </c>
      <c r="J2" s="265">
        <v>2010</v>
      </c>
      <c r="K2" s="265">
        <v>2011</v>
      </c>
      <c r="L2" s="265">
        <v>2012</v>
      </c>
      <c r="M2" s="265">
        <v>2013</v>
      </c>
      <c r="N2" s="265">
        <v>2014</v>
      </c>
      <c r="O2" s="265">
        <v>2015</v>
      </c>
      <c r="P2" s="265">
        <v>2016</v>
      </c>
      <c r="Q2" s="265">
        <v>2017</v>
      </c>
      <c r="R2" s="265">
        <v>2018</v>
      </c>
      <c r="S2" s="1353">
        <v>2019</v>
      </c>
      <c r="T2" s="1885">
        <v>2020</v>
      </c>
      <c r="U2" s="1354">
        <v>2021</v>
      </c>
      <c r="V2" s="1245" t="s">
        <v>61</v>
      </c>
      <c r="W2" s="1231" t="s">
        <v>22</v>
      </c>
      <c r="AD2" s="282" t="s">
        <v>61</v>
      </c>
      <c r="AF2" s="198" t="s">
        <v>73</v>
      </c>
    </row>
    <row r="3" spans="1:36" ht="15.5" x14ac:dyDescent="0.35">
      <c r="A3" s="203"/>
      <c r="B3" s="1246">
        <v>1</v>
      </c>
      <c r="C3" s="1246"/>
      <c r="D3" s="1246"/>
      <c r="E3" s="1246"/>
      <c r="F3" s="1246"/>
      <c r="G3" s="1246"/>
      <c r="H3" s="1246"/>
      <c r="I3" s="1246"/>
      <c r="J3" s="1246"/>
      <c r="K3" s="1246"/>
      <c r="L3" s="1246" t="s">
        <v>3</v>
      </c>
      <c r="M3" s="1247"/>
      <c r="N3" s="1247"/>
      <c r="O3" s="1247"/>
      <c r="P3" s="1247"/>
      <c r="Q3" s="1247"/>
      <c r="R3" s="1247"/>
      <c r="S3" s="1247"/>
      <c r="T3" s="232"/>
      <c r="U3" s="232"/>
      <c r="V3" s="1240">
        <v>1</v>
      </c>
      <c r="W3" s="1232" t="s">
        <v>3</v>
      </c>
      <c r="X3" s="361"/>
      <c r="AD3" s="283">
        <v>1</v>
      </c>
      <c r="AF3" s="1320" t="s">
        <v>466</v>
      </c>
    </row>
    <row r="4" spans="1:36" ht="15.5" x14ac:dyDescent="0.35">
      <c r="A4" s="203"/>
      <c r="B4" s="205">
        <v>2</v>
      </c>
      <c r="C4" s="205"/>
      <c r="D4" s="205"/>
      <c r="E4" s="205"/>
      <c r="F4" s="205"/>
      <c r="G4" s="205"/>
      <c r="H4" s="205"/>
      <c r="I4" s="205"/>
      <c r="J4" s="205"/>
      <c r="K4" s="205"/>
      <c r="L4" s="205" t="s">
        <v>3</v>
      </c>
      <c r="M4" s="26"/>
      <c r="N4" s="26"/>
      <c r="O4" s="26"/>
      <c r="P4" s="26"/>
      <c r="Q4" s="1236"/>
      <c r="R4" s="1236"/>
      <c r="S4" s="1236"/>
      <c r="T4" s="232"/>
      <c r="U4" s="232"/>
      <c r="V4" s="1240">
        <v>2</v>
      </c>
      <c r="W4" s="1232" t="s">
        <v>3</v>
      </c>
      <c r="X4" s="260"/>
      <c r="AD4" s="283">
        <v>2</v>
      </c>
      <c r="AF4" s="1320" t="s">
        <v>467</v>
      </c>
    </row>
    <row r="5" spans="1:36" ht="15.5" x14ac:dyDescent="0.35">
      <c r="A5" s="203"/>
      <c r="B5" s="205">
        <v>3</v>
      </c>
      <c r="C5" s="205"/>
      <c r="D5" s="205"/>
      <c r="E5" s="205"/>
      <c r="F5" s="205"/>
      <c r="G5" s="205"/>
      <c r="H5" s="205"/>
      <c r="I5" s="205"/>
      <c r="J5" s="205"/>
      <c r="K5" s="205"/>
      <c r="L5" s="205" t="s">
        <v>3</v>
      </c>
      <c r="M5" s="26"/>
      <c r="N5" s="26"/>
      <c r="O5" s="26"/>
      <c r="P5" s="26"/>
      <c r="Q5" s="1236"/>
      <c r="R5" s="1236"/>
      <c r="S5" s="1236"/>
      <c r="T5" s="232"/>
      <c r="U5" s="232"/>
      <c r="V5" s="1240">
        <v>3</v>
      </c>
      <c r="W5" s="1232" t="s">
        <v>3</v>
      </c>
      <c r="X5" s="260"/>
      <c r="AD5" s="283">
        <v>3</v>
      </c>
      <c r="AF5" s="1320" t="s">
        <v>468</v>
      </c>
    </row>
    <row r="6" spans="1:36" ht="15.5" x14ac:dyDescent="0.35">
      <c r="A6" s="203"/>
      <c r="B6" s="205">
        <v>4</v>
      </c>
      <c r="C6" s="205"/>
      <c r="D6" s="205"/>
      <c r="E6" s="205"/>
      <c r="F6" s="205"/>
      <c r="G6" s="205"/>
      <c r="H6" s="205"/>
      <c r="I6" s="205"/>
      <c r="J6" s="205"/>
      <c r="K6" s="205"/>
      <c r="L6" s="205" t="s">
        <v>3</v>
      </c>
      <c r="M6" s="26"/>
      <c r="N6" s="26"/>
      <c r="O6" s="26"/>
      <c r="P6" s="26"/>
      <c r="Q6" s="1236"/>
      <c r="R6" s="1236"/>
      <c r="S6" s="1236"/>
      <c r="T6" s="232"/>
      <c r="U6" s="232"/>
      <c r="V6" s="1240">
        <v>4</v>
      </c>
      <c r="W6" s="1232" t="s">
        <v>3</v>
      </c>
      <c r="X6" s="260"/>
      <c r="AD6" s="283">
        <v>4</v>
      </c>
      <c r="AF6" s="1320" t="s">
        <v>469</v>
      </c>
    </row>
    <row r="7" spans="1:36" ht="15.5" x14ac:dyDescent="0.35">
      <c r="A7" s="203"/>
      <c r="B7" s="205">
        <v>5</v>
      </c>
      <c r="C7" s="205"/>
      <c r="D7" s="205"/>
      <c r="E7" s="205"/>
      <c r="F7" s="205"/>
      <c r="G7" s="205"/>
      <c r="H7" s="205"/>
      <c r="I7" s="205"/>
      <c r="J7" s="205"/>
      <c r="K7" s="205"/>
      <c r="L7" s="205" t="s">
        <v>3</v>
      </c>
      <c r="M7" s="26"/>
      <c r="N7" s="26"/>
      <c r="O7" s="26"/>
      <c r="P7" s="26"/>
      <c r="Q7" s="1236"/>
      <c r="R7" s="1236"/>
      <c r="S7" s="1236"/>
      <c r="T7" s="232"/>
      <c r="U7" s="232"/>
      <c r="V7" s="1240">
        <v>5</v>
      </c>
      <c r="W7" s="1232" t="s">
        <v>3</v>
      </c>
      <c r="X7" s="260"/>
      <c r="AD7" s="283">
        <v>5</v>
      </c>
      <c r="AF7" s="1320" t="s">
        <v>470</v>
      </c>
    </row>
    <row r="8" spans="1:36" ht="15.5" x14ac:dyDescent="0.35">
      <c r="A8" s="203"/>
      <c r="B8" s="205">
        <v>6</v>
      </c>
      <c r="C8" s="205"/>
      <c r="D8" s="205"/>
      <c r="E8" s="205"/>
      <c r="F8" s="205"/>
      <c r="G8" s="205"/>
      <c r="H8" s="205"/>
      <c r="I8" s="205"/>
      <c r="J8" s="205"/>
      <c r="K8" s="205"/>
      <c r="L8" s="205" t="s">
        <v>3</v>
      </c>
      <c r="M8" s="26"/>
      <c r="N8" s="26"/>
      <c r="O8" s="26"/>
      <c r="P8" s="26"/>
      <c r="Q8" s="1236"/>
      <c r="R8" s="1236"/>
      <c r="S8" s="1236"/>
      <c r="T8" s="232"/>
      <c r="U8" s="232"/>
      <c r="V8" s="1240">
        <v>6</v>
      </c>
      <c r="W8" s="1232" t="s">
        <v>3</v>
      </c>
      <c r="X8" s="260"/>
      <c r="AD8" s="283">
        <v>6</v>
      </c>
      <c r="AF8" s="1320" t="s">
        <v>471</v>
      </c>
    </row>
    <row r="9" spans="1:36" ht="14.5" x14ac:dyDescent="0.35">
      <c r="A9" s="203"/>
      <c r="B9" s="205">
        <v>7</v>
      </c>
      <c r="C9" s="205"/>
      <c r="D9" s="205"/>
      <c r="E9" s="205"/>
      <c r="F9" s="205"/>
      <c r="G9" s="205"/>
      <c r="H9" s="205"/>
      <c r="I9" s="205"/>
      <c r="J9" s="205"/>
      <c r="K9" s="205"/>
      <c r="L9" s="205" t="s">
        <v>3</v>
      </c>
      <c r="M9" s="26"/>
      <c r="N9" s="26"/>
      <c r="O9" s="26"/>
      <c r="P9" s="26"/>
      <c r="Q9" s="1236"/>
      <c r="R9" s="1236"/>
      <c r="S9" s="1236"/>
      <c r="T9" s="1236"/>
      <c r="U9" s="232"/>
      <c r="V9" s="1240">
        <v>7</v>
      </c>
      <c r="W9" s="1232" t="s">
        <v>3</v>
      </c>
      <c r="X9" s="260"/>
      <c r="AD9" s="283">
        <v>7</v>
      </c>
    </row>
    <row r="10" spans="1:36" ht="14.5" x14ac:dyDescent="0.35">
      <c r="A10" s="203"/>
      <c r="B10" s="205">
        <v>8</v>
      </c>
      <c r="C10" s="205"/>
      <c r="D10" s="205"/>
      <c r="E10" s="205"/>
      <c r="F10" s="205"/>
      <c r="G10" s="205"/>
      <c r="H10" s="205"/>
      <c r="I10" s="205"/>
      <c r="J10" s="205"/>
      <c r="K10" s="205"/>
      <c r="L10" s="205" t="s">
        <v>3</v>
      </c>
      <c r="M10" s="26"/>
      <c r="N10" s="26"/>
      <c r="O10" s="26"/>
      <c r="P10" s="26"/>
      <c r="Q10" s="1236"/>
      <c r="R10" s="1236"/>
      <c r="S10" s="1236"/>
      <c r="T10" s="1236"/>
      <c r="U10" s="232"/>
      <c r="V10" s="1240">
        <v>8</v>
      </c>
      <c r="W10" s="1232" t="s">
        <v>3</v>
      </c>
      <c r="X10" s="260"/>
      <c r="AD10" s="283">
        <v>8</v>
      </c>
    </row>
    <row r="11" spans="1:36" ht="14.5" x14ac:dyDescent="0.35">
      <c r="A11" s="203"/>
      <c r="B11" s="205">
        <v>9</v>
      </c>
      <c r="C11" s="205"/>
      <c r="D11" s="205"/>
      <c r="E11" s="205"/>
      <c r="F11" s="205"/>
      <c r="G11" s="205"/>
      <c r="H11" s="205"/>
      <c r="I11" s="205"/>
      <c r="J11" s="205"/>
      <c r="K11" s="205"/>
      <c r="L11" s="205" t="s">
        <v>3</v>
      </c>
      <c r="M11" s="26"/>
      <c r="N11" s="26"/>
      <c r="O11" s="26"/>
      <c r="P11" s="26"/>
      <c r="Q11" s="1236"/>
      <c r="R11" s="1236"/>
      <c r="S11" s="1236"/>
      <c r="T11" s="1236"/>
      <c r="U11" s="232"/>
      <c r="V11" s="1240">
        <v>9</v>
      </c>
      <c r="W11" s="1232" t="s">
        <v>3</v>
      </c>
      <c r="X11" s="260"/>
      <c r="AD11" s="283">
        <v>9</v>
      </c>
    </row>
    <row r="12" spans="1:36" ht="14.5" x14ac:dyDescent="0.35">
      <c r="A12" s="203"/>
      <c r="B12" s="205">
        <v>10</v>
      </c>
      <c r="C12" s="205"/>
      <c r="D12" s="205"/>
      <c r="E12" s="205"/>
      <c r="F12" s="205"/>
      <c r="G12" s="205"/>
      <c r="H12" s="205"/>
      <c r="I12" s="205"/>
      <c r="J12" s="205"/>
      <c r="K12" s="205"/>
      <c r="L12" s="205" t="s">
        <v>3</v>
      </c>
      <c r="M12" s="26"/>
      <c r="N12" s="26"/>
      <c r="O12" s="26"/>
      <c r="P12" s="26"/>
      <c r="Q12" s="1236"/>
      <c r="R12" s="1236"/>
      <c r="S12" s="1236"/>
      <c r="T12" s="1236"/>
      <c r="U12" s="232"/>
      <c r="V12" s="1240">
        <v>10</v>
      </c>
      <c r="W12" s="1232" t="s">
        <v>3</v>
      </c>
      <c r="X12" s="260"/>
      <c r="AD12" s="283">
        <v>10</v>
      </c>
    </row>
    <row r="13" spans="1:36" ht="14.5" x14ac:dyDescent="0.35">
      <c r="A13" s="203"/>
      <c r="B13" s="205">
        <v>11</v>
      </c>
      <c r="C13" s="205"/>
      <c r="D13" s="205"/>
      <c r="E13" s="205"/>
      <c r="F13" s="205"/>
      <c r="G13" s="205"/>
      <c r="H13" s="205"/>
      <c r="I13" s="205"/>
      <c r="J13" s="205"/>
      <c r="K13" s="205"/>
      <c r="L13" s="205" t="s">
        <v>3</v>
      </c>
      <c r="M13" s="26"/>
      <c r="N13" s="26"/>
      <c r="O13" s="26"/>
      <c r="P13" s="26"/>
      <c r="Q13" s="1236"/>
      <c r="R13" s="1236"/>
      <c r="S13" s="1236"/>
      <c r="T13" s="1236"/>
      <c r="U13" s="232"/>
      <c r="V13" s="1240">
        <v>11</v>
      </c>
      <c r="W13" s="1232" t="s">
        <v>3</v>
      </c>
      <c r="X13" s="260"/>
      <c r="AD13" s="283">
        <v>11</v>
      </c>
    </row>
    <row r="14" spans="1:36" ht="14.5" x14ac:dyDescent="0.35">
      <c r="A14" s="203"/>
      <c r="B14" s="205">
        <v>12</v>
      </c>
      <c r="C14" s="205"/>
      <c r="D14" s="205"/>
      <c r="E14" s="205"/>
      <c r="F14" s="205"/>
      <c r="G14" s="205"/>
      <c r="H14" s="205"/>
      <c r="I14" s="205"/>
      <c r="J14" s="205"/>
      <c r="K14" s="205"/>
      <c r="L14" s="205" t="s">
        <v>3</v>
      </c>
      <c r="M14" s="26"/>
      <c r="N14" s="26"/>
      <c r="O14" s="26"/>
      <c r="P14" s="26"/>
      <c r="Q14" s="1236"/>
      <c r="R14" s="1236"/>
      <c r="S14" s="1236"/>
      <c r="T14" s="1236"/>
      <c r="U14" s="232"/>
      <c r="V14" s="1240">
        <v>12</v>
      </c>
      <c r="W14" s="1232" t="s">
        <v>3</v>
      </c>
      <c r="X14" s="260"/>
      <c r="AD14" s="283">
        <v>12</v>
      </c>
    </row>
    <row r="15" spans="1:36" ht="14.5" x14ac:dyDescent="0.35">
      <c r="A15" s="203"/>
      <c r="B15" s="205">
        <v>13</v>
      </c>
      <c r="C15" s="205"/>
      <c r="D15" s="205"/>
      <c r="E15" s="205"/>
      <c r="F15" s="205"/>
      <c r="G15" s="205"/>
      <c r="H15" s="205"/>
      <c r="I15" s="205"/>
      <c r="J15" s="205"/>
      <c r="K15" s="205"/>
      <c r="L15" s="205" t="s">
        <v>3</v>
      </c>
      <c r="M15" s="26"/>
      <c r="N15" s="26"/>
      <c r="O15" s="26"/>
      <c r="P15" s="26"/>
      <c r="Q15" s="1236"/>
      <c r="R15" s="1236"/>
      <c r="S15" s="1236"/>
      <c r="T15" s="1236"/>
      <c r="U15" s="232"/>
      <c r="V15" s="1240">
        <v>13</v>
      </c>
      <c r="W15" s="1232" t="s">
        <v>3</v>
      </c>
      <c r="X15" s="260"/>
      <c r="AD15" s="283">
        <v>13</v>
      </c>
    </row>
    <row r="16" spans="1:36" ht="14.5" x14ac:dyDescent="0.35">
      <c r="A16" s="203"/>
      <c r="B16" s="205">
        <v>14</v>
      </c>
      <c r="C16" s="205"/>
      <c r="D16" s="205"/>
      <c r="E16" s="205"/>
      <c r="F16" s="205"/>
      <c r="G16" s="205"/>
      <c r="H16" s="205"/>
      <c r="I16" s="205"/>
      <c r="J16" s="205"/>
      <c r="K16" s="205"/>
      <c r="L16" s="205" t="s">
        <v>3</v>
      </c>
      <c r="M16" s="26"/>
      <c r="N16" s="26"/>
      <c r="O16" s="26"/>
      <c r="P16" s="26"/>
      <c r="Q16" s="1236"/>
      <c r="R16" s="1236"/>
      <c r="S16" s="1236"/>
      <c r="T16" s="1236"/>
      <c r="U16" s="232"/>
      <c r="V16" s="1240">
        <v>14</v>
      </c>
      <c r="W16" s="1232" t="s">
        <v>3</v>
      </c>
      <c r="X16" s="260"/>
      <c r="AD16" s="283">
        <v>14</v>
      </c>
    </row>
    <row r="17" spans="1:30" ht="15" thickBot="1" x14ac:dyDescent="0.4">
      <c r="A17" s="203"/>
      <c r="B17" s="205">
        <v>15</v>
      </c>
      <c r="C17" s="205"/>
      <c r="D17" s="205"/>
      <c r="E17" s="205"/>
      <c r="F17" s="205"/>
      <c r="G17" s="205"/>
      <c r="H17" s="205"/>
      <c r="I17" s="205"/>
      <c r="J17" s="205"/>
      <c r="K17" s="205"/>
      <c r="L17" s="205" t="s">
        <v>3</v>
      </c>
      <c r="M17" s="26"/>
      <c r="N17" s="26"/>
      <c r="O17" s="26"/>
      <c r="P17" s="26"/>
      <c r="Q17" s="1236"/>
      <c r="R17" s="1236"/>
      <c r="S17" s="1236"/>
      <c r="T17" s="1236"/>
      <c r="U17" s="232"/>
      <c r="V17" s="1240">
        <v>15</v>
      </c>
      <c r="W17" s="1232" t="s">
        <v>3</v>
      </c>
      <c r="X17" s="260"/>
      <c r="Y17" s="21" t="s">
        <v>64</v>
      </c>
      <c r="Z17" s="21"/>
      <c r="AD17" s="283">
        <v>15</v>
      </c>
    </row>
    <row r="18" spans="1:30" ht="15" thickBot="1" x14ac:dyDescent="0.4">
      <c r="A18" s="203"/>
      <c r="B18" s="205">
        <v>16</v>
      </c>
      <c r="C18" s="205"/>
      <c r="D18" s="205"/>
      <c r="E18" s="205"/>
      <c r="F18" s="205"/>
      <c r="G18" s="205"/>
      <c r="H18" s="205"/>
      <c r="I18" s="205"/>
      <c r="J18" s="205"/>
      <c r="K18" s="205"/>
      <c r="L18" s="205" t="s">
        <v>3</v>
      </c>
      <c r="M18" s="26"/>
      <c r="N18" s="26"/>
      <c r="O18" s="26"/>
      <c r="P18" s="26"/>
      <c r="Q18" s="1236"/>
      <c r="R18" s="1236"/>
      <c r="S18" s="1236"/>
      <c r="T18" s="1236"/>
      <c r="U18" s="232"/>
      <c r="V18" s="1240">
        <v>16</v>
      </c>
      <c r="W18" s="1232" t="s">
        <v>3</v>
      </c>
      <c r="X18" s="260"/>
      <c r="Y18" s="259" t="s">
        <v>616</v>
      </c>
      <c r="Z18" s="319" t="s">
        <v>76</v>
      </c>
      <c r="AA18" s="230" t="s">
        <v>61</v>
      </c>
      <c r="AB18" s="273" t="s">
        <v>63</v>
      </c>
      <c r="AD18" s="283">
        <v>16</v>
      </c>
    </row>
    <row r="19" spans="1:30" ht="14.5" x14ac:dyDescent="0.35">
      <c r="A19" s="203"/>
      <c r="B19" s="205">
        <v>17</v>
      </c>
      <c r="C19" s="205"/>
      <c r="D19" s="205">
        <v>12</v>
      </c>
      <c r="E19" s="205">
        <v>9</v>
      </c>
      <c r="F19" s="205"/>
      <c r="G19" s="205"/>
      <c r="H19" s="205"/>
      <c r="I19" s="205"/>
      <c r="J19" s="205"/>
      <c r="K19" s="205"/>
      <c r="L19" s="205" t="s">
        <v>3</v>
      </c>
      <c r="M19" s="26"/>
      <c r="N19" s="26"/>
      <c r="O19" s="26">
        <v>1</v>
      </c>
      <c r="P19" s="26"/>
      <c r="Q19" s="1236" t="str">
        <f>W19</f>
        <v>SumOfSumOfTOTAL</v>
      </c>
      <c r="R19" s="1236"/>
      <c r="S19" s="1236"/>
      <c r="T19" s="1236"/>
      <c r="U19" s="232"/>
      <c r="V19" s="2189" t="s">
        <v>61</v>
      </c>
      <c r="W19" s="2189" t="s">
        <v>22</v>
      </c>
      <c r="X19" s="260"/>
      <c r="Y19" s="270">
        <f>AVERAGE((D19/D$46),(E19/E$46),(O19/O$46))</f>
        <v>1.8407220969728876E-3</v>
      </c>
      <c r="Z19" s="322">
        <f>Y19</f>
        <v>1.8407220969728876E-3</v>
      </c>
      <c r="AA19" s="271">
        <v>17</v>
      </c>
      <c r="AB19" s="272" t="s">
        <v>490</v>
      </c>
      <c r="AD19" s="283">
        <v>17</v>
      </c>
    </row>
    <row r="20" spans="1:30" ht="14.5" x14ac:dyDescent="0.35">
      <c r="A20" s="203"/>
      <c r="B20" s="205">
        <v>18</v>
      </c>
      <c r="C20" s="205"/>
      <c r="D20" s="205">
        <v>15</v>
      </c>
      <c r="E20" s="205">
        <v>16</v>
      </c>
      <c r="F20" s="205">
        <v>39</v>
      </c>
      <c r="G20" s="205">
        <v>4</v>
      </c>
      <c r="H20" s="205">
        <v>2</v>
      </c>
      <c r="I20" s="205">
        <v>4</v>
      </c>
      <c r="J20" s="205">
        <v>10</v>
      </c>
      <c r="K20" s="205">
        <v>4</v>
      </c>
      <c r="L20" s="205">
        <v>3</v>
      </c>
      <c r="M20" s="205">
        <v>4</v>
      </c>
      <c r="N20" s="206">
        <v>0</v>
      </c>
      <c r="O20" s="206">
        <v>3</v>
      </c>
      <c r="P20" s="206">
        <v>4</v>
      </c>
      <c r="Q20" s="1236">
        <v>2</v>
      </c>
      <c r="R20" s="1241">
        <v>5</v>
      </c>
      <c r="S20" s="1236">
        <v>5</v>
      </c>
      <c r="T20" s="1461"/>
      <c r="U20" s="1883">
        <f>W20</f>
        <v>19</v>
      </c>
      <c r="V20" s="2190">
        <v>18</v>
      </c>
      <c r="W20" s="2190">
        <v>19</v>
      </c>
      <c r="X20" s="260"/>
      <c r="Y20" s="267">
        <f>AVERAGE((D20/D$46),(E20/E$46),(F20/F$46),(G20/G$46),(H20/H$46),(I20/I$46),(J20/J$46),(K20/K$46),(L20/L$46),(M20/M$46),(N20/N$46),(O20/O$46),(P20/P$46), (Q20/Q$46), (R20/R$46), (S20/S$46))</f>
        <v>4.6490763286098444E-3</v>
      </c>
      <c r="Z20" s="321">
        <f>Y20+Z19</f>
        <v>6.489798425582732E-3</v>
      </c>
      <c r="AA20" s="266">
        <v>18</v>
      </c>
      <c r="AB20" s="268" t="s">
        <v>489</v>
      </c>
      <c r="AD20" s="283">
        <v>18</v>
      </c>
    </row>
    <row r="21" spans="1:30" ht="14.5" x14ac:dyDescent="0.35">
      <c r="A21" s="203"/>
      <c r="B21" s="205">
        <v>19</v>
      </c>
      <c r="C21" s="207">
        <v>15</v>
      </c>
      <c r="D21" s="205">
        <v>15</v>
      </c>
      <c r="E21" s="205">
        <v>18</v>
      </c>
      <c r="F21" s="205">
        <v>31</v>
      </c>
      <c r="G21" s="205">
        <v>19</v>
      </c>
      <c r="H21" s="205">
        <v>7</v>
      </c>
      <c r="I21" s="205">
        <v>4</v>
      </c>
      <c r="J21" s="205">
        <v>18</v>
      </c>
      <c r="K21" s="205">
        <v>1</v>
      </c>
      <c r="L21" s="205">
        <v>6</v>
      </c>
      <c r="M21" s="205">
        <v>5</v>
      </c>
      <c r="N21" s="206">
        <v>1</v>
      </c>
      <c r="O21" s="206">
        <v>6</v>
      </c>
      <c r="P21" s="206">
        <v>2</v>
      </c>
      <c r="Q21" s="1236">
        <v>0</v>
      </c>
      <c r="R21" s="1241">
        <v>6</v>
      </c>
      <c r="S21" s="1236">
        <v>9</v>
      </c>
      <c r="T21" s="1890">
        <v>7</v>
      </c>
      <c r="U21" s="1883">
        <f t="shared" ref="U21" si="0">W21</f>
        <v>26</v>
      </c>
      <c r="V21" s="2190">
        <v>19</v>
      </c>
      <c r="W21" s="2190">
        <v>26</v>
      </c>
      <c r="X21" s="260"/>
      <c r="Y21" s="267">
        <f>AVERAGE((C21/C$46),(D21/D$46),(E21/E$46),(F21/F$46),(G21/G$46),(H21/H$46),(I21/I$46),(J21/J$46),(K21/K$46),(L21/L$46),(M21/M$46),(N21/N$46),(O21/O$46),(P21/P$46), (Q21/Q$46), (R21/R$46),(S21/S$46), (T21/T$46))</f>
        <v>4.5297572623604369E-3</v>
      </c>
      <c r="Z21" s="321">
        <f t="shared" ref="Z21:Z41" si="1">Y21+Z20</f>
        <v>1.1019555687943168E-2</v>
      </c>
      <c r="AA21" s="266">
        <v>19</v>
      </c>
      <c r="AB21" s="269"/>
      <c r="AD21" s="283">
        <v>19</v>
      </c>
    </row>
    <row r="22" spans="1:30" ht="14.5" x14ac:dyDescent="0.35">
      <c r="A22" s="203"/>
      <c r="B22" s="205">
        <v>20</v>
      </c>
      <c r="C22" s="207">
        <v>52</v>
      </c>
      <c r="D22" s="205">
        <v>19</v>
      </c>
      <c r="E22" s="205">
        <v>19</v>
      </c>
      <c r="F22" s="205">
        <v>74</v>
      </c>
      <c r="G22" s="205">
        <v>25</v>
      </c>
      <c r="H22" s="205">
        <v>5</v>
      </c>
      <c r="I22" s="205">
        <v>9</v>
      </c>
      <c r="J22" s="205">
        <v>17</v>
      </c>
      <c r="K22" s="205">
        <v>0</v>
      </c>
      <c r="L22" s="205">
        <v>4</v>
      </c>
      <c r="M22" s="205">
        <v>5</v>
      </c>
      <c r="N22" s="206">
        <v>6</v>
      </c>
      <c r="O22" s="206">
        <v>15</v>
      </c>
      <c r="P22" s="206">
        <v>7</v>
      </c>
      <c r="Q22" s="1236">
        <v>2</v>
      </c>
      <c r="R22" s="1241">
        <v>1</v>
      </c>
      <c r="S22" s="1236">
        <v>7</v>
      </c>
      <c r="T22" s="1890">
        <v>13</v>
      </c>
      <c r="U22" s="1883">
        <v>30</v>
      </c>
      <c r="V22" s="2190">
        <v>20</v>
      </c>
      <c r="W22" s="2190">
        <v>30</v>
      </c>
      <c r="X22" s="260"/>
      <c r="Y22" s="267">
        <f t="shared" ref="Y22:Y35" si="2">AVERAGE((C22/C$46),(D22/D$46),(E22/E$46),(F22/F$46),(G22/G$46),(H22/H$46),(I22/I$46),(J22/J$46),(K22/K$46),(L22/L$46),(M22/M$46),(N22/N$46),(O22/O$46),(P22/P$46), (Q22/Q$46), (R22/R$46),(S22/S$46), (T22/T$46))</f>
        <v>7.3304024910850214E-3</v>
      </c>
      <c r="Z22" s="321">
        <f t="shared" si="1"/>
        <v>1.8349958179028188E-2</v>
      </c>
      <c r="AA22" s="266">
        <v>20</v>
      </c>
      <c r="AB22" s="269"/>
      <c r="AD22" s="283">
        <v>20</v>
      </c>
    </row>
    <row r="23" spans="1:30" ht="14.5" x14ac:dyDescent="0.35">
      <c r="A23" s="203"/>
      <c r="B23" s="205">
        <v>21</v>
      </c>
      <c r="C23" s="207">
        <v>65</v>
      </c>
      <c r="D23" s="205">
        <v>27</v>
      </c>
      <c r="E23" s="205">
        <v>60</v>
      </c>
      <c r="F23" s="205">
        <v>170</v>
      </c>
      <c r="G23" s="205">
        <v>30</v>
      </c>
      <c r="H23" s="205">
        <v>19</v>
      </c>
      <c r="I23" s="205">
        <v>13</v>
      </c>
      <c r="J23" s="205">
        <v>24</v>
      </c>
      <c r="K23" s="205">
        <v>2</v>
      </c>
      <c r="L23" s="205">
        <v>4</v>
      </c>
      <c r="M23" s="205">
        <v>9</v>
      </c>
      <c r="N23" s="206">
        <v>3</v>
      </c>
      <c r="O23" s="206">
        <v>23</v>
      </c>
      <c r="P23" s="206">
        <v>6</v>
      </c>
      <c r="Q23" s="1236">
        <v>1</v>
      </c>
      <c r="R23" s="1241">
        <v>10</v>
      </c>
      <c r="S23" s="1236">
        <v>24</v>
      </c>
      <c r="T23" s="1890">
        <v>6</v>
      </c>
      <c r="U23" s="1889">
        <v>27</v>
      </c>
      <c r="V23" s="2190">
        <v>21</v>
      </c>
      <c r="W23" s="2190">
        <v>27</v>
      </c>
      <c r="X23" s="260"/>
      <c r="Y23" s="267">
        <f t="shared" si="2"/>
        <v>1.0099120252363406E-2</v>
      </c>
      <c r="Z23" s="321">
        <f t="shared" si="1"/>
        <v>2.8449078431391592E-2</v>
      </c>
      <c r="AA23" s="266">
        <v>21</v>
      </c>
      <c r="AB23" s="269"/>
      <c r="AD23" s="283">
        <v>21</v>
      </c>
    </row>
    <row r="24" spans="1:30" ht="14.5" x14ac:dyDescent="0.35">
      <c r="A24" s="203"/>
      <c r="B24" s="205">
        <v>22</v>
      </c>
      <c r="C24" s="207">
        <v>75</v>
      </c>
      <c r="D24" s="205">
        <v>67</v>
      </c>
      <c r="E24" s="205">
        <v>110</v>
      </c>
      <c r="F24" s="205">
        <v>277</v>
      </c>
      <c r="G24" s="205">
        <v>45</v>
      </c>
      <c r="H24" s="205">
        <v>24</v>
      </c>
      <c r="I24" s="205">
        <v>42</v>
      </c>
      <c r="J24" s="205">
        <v>25</v>
      </c>
      <c r="K24" s="205">
        <v>4</v>
      </c>
      <c r="L24" s="205">
        <v>10</v>
      </c>
      <c r="M24" s="205">
        <v>9</v>
      </c>
      <c r="N24" s="206">
        <v>16</v>
      </c>
      <c r="O24" s="206">
        <v>12</v>
      </c>
      <c r="P24" s="206">
        <v>8</v>
      </c>
      <c r="Q24" s="1236">
        <v>7</v>
      </c>
      <c r="R24" s="1241">
        <v>9</v>
      </c>
      <c r="S24" s="1236">
        <v>37</v>
      </c>
      <c r="T24" s="1890">
        <v>27</v>
      </c>
      <c r="U24" s="1889"/>
      <c r="V24" s="2190">
        <v>22</v>
      </c>
      <c r="W24" s="2190" t="s">
        <v>3</v>
      </c>
      <c r="X24" s="260"/>
      <c r="Y24" s="267">
        <f t="shared" si="2"/>
        <v>1.6892586273320465E-2</v>
      </c>
      <c r="Z24" s="321">
        <f t="shared" si="1"/>
        <v>4.5341664704712056E-2</v>
      </c>
      <c r="AA24" s="266">
        <v>22</v>
      </c>
      <c r="AB24" s="268" t="s">
        <v>488</v>
      </c>
      <c r="AD24" s="283">
        <v>22</v>
      </c>
    </row>
    <row r="25" spans="1:30" ht="14.5" x14ac:dyDescent="0.35">
      <c r="A25" s="203"/>
      <c r="B25" s="205">
        <v>23</v>
      </c>
      <c r="C25" s="207">
        <v>100</v>
      </c>
      <c r="D25" s="205">
        <v>73</v>
      </c>
      <c r="E25" s="205">
        <v>274</v>
      </c>
      <c r="F25" s="205">
        <v>752</v>
      </c>
      <c r="G25" s="205">
        <v>37</v>
      </c>
      <c r="H25" s="205">
        <v>25</v>
      </c>
      <c r="I25" s="205">
        <v>75</v>
      </c>
      <c r="J25" s="205">
        <v>49</v>
      </c>
      <c r="K25" s="205">
        <v>4</v>
      </c>
      <c r="L25" s="205">
        <v>13</v>
      </c>
      <c r="M25" s="205">
        <v>20</v>
      </c>
      <c r="N25" s="206">
        <v>17</v>
      </c>
      <c r="O25" s="206">
        <v>42</v>
      </c>
      <c r="P25" s="206">
        <v>9</v>
      </c>
      <c r="Q25" s="1236">
        <v>7</v>
      </c>
      <c r="R25" s="1241">
        <v>11</v>
      </c>
      <c r="S25" s="1236">
        <v>39</v>
      </c>
      <c r="T25" s="1890">
        <v>39</v>
      </c>
      <c r="U25" s="1889"/>
      <c r="V25" s="2190">
        <v>23</v>
      </c>
      <c r="W25" s="2190" t="s">
        <v>3</v>
      </c>
      <c r="X25" s="260"/>
      <c r="Y25" s="267">
        <f t="shared" si="2"/>
        <v>2.4200246021742165E-2</v>
      </c>
      <c r="Z25" s="321">
        <f t="shared" si="1"/>
        <v>6.9541910726454215E-2</v>
      </c>
      <c r="AA25" s="266">
        <v>23</v>
      </c>
      <c r="AB25" s="269"/>
      <c r="AD25" s="283">
        <v>23</v>
      </c>
    </row>
    <row r="26" spans="1:30" ht="14.5" x14ac:dyDescent="0.35">
      <c r="A26" s="203"/>
      <c r="B26" s="205">
        <v>24</v>
      </c>
      <c r="C26" s="207">
        <v>211</v>
      </c>
      <c r="D26" s="205">
        <v>118</v>
      </c>
      <c r="E26" s="205">
        <v>443</v>
      </c>
      <c r="F26" s="205">
        <v>1541</v>
      </c>
      <c r="G26" s="205">
        <v>49</v>
      </c>
      <c r="H26" s="205">
        <v>108</v>
      </c>
      <c r="I26" s="205">
        <v>226</v>
      </c>
      <c r="J26" s="205">
        <v>73</v>
      </c>
      <c r="K26" s="205">
        <v>14</v>
      </c>
      <c r="L26" s="205">
        <v>31</v>
      </c>
      <c r="M26" s="205">
        <v>18</v>
      </c>
      <c r="N26" s="206">
        <v>24</v>
      </c>
      <c r="O26" s="206">
        <v>68</v>
      </c>
      <c r="P26" s="206">
        <v>17</v>
      </c>
      <c r="Q26" s="1236">
        <v>4</v>
      </c>
      <c r="R26" s="1241">
        <v>16</v>
      </c>
      <c r="S26" s="1236">
        <v>180</v>
      </c>
      <c r="T26" s="1890">
        <v>57</v>
      </c>
      <c r="U26" s="1889"/>
      <c r="V26" s="2190">
        <v>24</v>
      </c>
      <c r="W26" s="2190" t="s">
        <v>3</v>
      </c>
      <c r="X26" s="260"/>
      <c r="Y26" s="267">
        <f t="shared" si="2"/>
        <v>4.6247660325375056E-2</v>
      </c>
      <c r="Z26" s="321">
        <f t="shared" si="1"/>
        <v>0.11578957105182927</v>
      </c>
      <c r="AA26" s="266">
        <v>24</v>
      </c>
      <c r="AB26" s="269"/>
      <c r="AD26" s="283">
        <v>24</v>
      </c>
    </row>
    <row r="27" spans="1:30" ht="14.5" x14ac:dyDescent="0.35">
      <c r="A27" s="203"/>
      <c r="B27" s="205">
        <v>25</v>
      </c>
      <c r="C27" s="207">
        <v>249</v>
      </c>
      <c r="D27" s="205">
        <v>246</v>
      </c>
      <c r="E27" s="205">
        <v>822</v>
      </c>
      <c r="F27" s="205">
        <v>1092</v>
      </c>
      <c r="G27" s="205">
        <v>142</v>
      </c>
      <c r="H27" s="205">
        <v>104</v>
      </c>
      <c r="I27" s="205">
        <v>289</v>
      </c>
      <c r="J27" s="205">
        <v>64</v>
      </c>
      <c r="K27" s="205">
        <v>19</v>
      </c>
      <c r="L27" s="205">
        <v>48</v>
      </c>
      <c r="M27" s="205">
        <v>73</v>
      </c>
      <c r="N27" s="206">
        <v>83</v>
      </c>
      <c r="O27" s="206">
        <v>91</v>
      </c>
      <c r="P27" s="206">
        <v>17</v>
      </c>
      <c r="Q27" s="1236">
        <v>3</v>
      </c>
      <c r="R27" s="1241">
        <v>20</v>
      </c>
      <c r="S27" s="1236">
        <v>199</v>
      </c>
      <c r="T27" s="1890">
        <v>171</v>
      </c>
      <c r="U27" s="1889"/>
      <c r="V27" s="2190">
        <v>25</v>
      </c>
      <c r="W27" s="2190" t="s">
        <v>3</v>
      </c>
      <c r="X27" s="260"/>
      <c r="Y27" s="267">
        <f t="shared" si="2"/>
        <v>6.1947239172458528E-2</v>
      </c>
      <c r="Z27" s="321">
        <f t="shared" si="1"/>
        <v>0.17773681022428781</v>
      </c>
      <c r="AA27" s="266">
        <v>25</v>
      </c>
      <c r="AB27" s="269"/>
      <c r="AD27" s="283">
        <v>25</v>
      </c>
    </row>
    <row r="28" spans="1:30" ht="14.5" x14ac:dyDescent="0.35">
      <c r="A28" s="203"/>
      <c r="B28" s="205">
        <v>26</v>
      </c>
      <c r="C28" s="207">
        <v>385</v>
      </c>
      <c r="D28" s="205">
        <v>412</v>
      </c>
      <c r="E28" s="205">
        <v>1421</v>
      </c>
      <c r="F28" s="205">
        <v>2624</v>
      </c>
      <c r="G28" s="205">
        <v>113</v>
      </c>
      <c r="H28" s="205">
        <v>222</v>
      </c>
      <c r="I28" s="205">
        <v>375</v>
      </c>
      <c r="J28" s="205">
        <v>125</v>
      </c>
      <c r="K28" s="205">
        <v>42</v>
      </c>
      <c r="L28" s="205">
        <v>89</v>
      </c>
      <c r="M28" s="205">
        <v>101</v>
      </c>
      <c r="N28" s="206">
        <v>70</v>
      </c>
      <c r="O28" s="206">
        <v>138</v>
      </c>
      <c r="P28" s="206">
        <v>30</v>
      </c>
      <c r="Q28" s="1236">
        <v>7</v>
      </c>
      <c r="R28" s="1241">
        <v>39</v>
      </c>
      <c r="S28" s="1236">
        <v>297</v>
      </c>
      <c r="T28" s="1890">
        <v>214</v>
      </c>
      <c r="U28" s="1889"/>
      <c r="V28" s="2190">
        <v>26</v>
      </c>
      <c r="W28" s="2190" t="s">
        <v>3</v>
      </c>
      <c r="X28" s="260"/>
      <c r="Y28" s="267">
        <f t="shared" si="2"/>
        <v>9.8854527474320275E-2</v>
      </c>
      <c r="Z28" s="321">
        <f t="shared" si="1"/>
        <v>0.27659133769860811</v>
      </c>
      <c r="AA28" s="266">
        <v>26</v>
      </c>
      <c r="AB28" s="269"/>
      <c r="AD28" s="283">
        <v>26</v>
      </c>
    </row>
    <row r="29" spans="1:30" ht="14.5" x14ac:dyDescent="0.35">
      <c r="A29" s="203"/>
      <c r="B29" s="205">
        <v>27</v>
      </c>
      <c r="C29" s="309">
        <v>775</v>
      </c>
      <c r="D29" s="205">
        <v>471</v>
      </c>
      <c r="E29" s="205">
        <v>1061</v>
      </c>
      <c r="F29" s="307">
        <v>3930</v>
      </c>
      <c r="G29" s="205">
        <v>209</v>
      </c>
      <c r="H29" s="307">
        <v>361</v>
      </c>
      <c r="I29" s="307">
        <v>440</v>
      </c>
      <c r="J29" s="307">
        <v>181</v>
      </c>
      <c r="K29" s="205">
        <v>63</v>
      </c>
      <c r="L29" s="205">
        <v>171</v>
      </c>
      <c r="M29" s="205">
        <v>285</v>
      </c>
      <c r="N29" s="206">
        <v>167</v>
      </c>
      <c r="O29" s="308">
        <v>190</v>
      </c>
      <c r="P29" s="308">
        <v>42</v>
      </c>
      <c r="Q29" s="1236">
        <v>16</v>
      </c>
      <c r="R29" s="1241">
        <v>84</v>
      </c>
      <c r="S29" s="1236">
        <v>395</v>
      </c>
      <c r="T29" s="1890">
        <v>340</v>
      </c>
      <c r="U29" s="1889"/>
      <c r="V29" s="2190">
        <v>27</v>
      </c>
      <c r="W29" s="2190" t="s">
        <v>3</v>
      </c>
      <c r="X29" s="260"/>
      <c r="Y29" s="267">
        <f t="shared" si="2"/>
        <v>0.14767394154145999</v>
      </c>
      <c r="Z29" s="321">
        <f t="shared" si="1"/>
        <v>0.42426527924006807</v>
      </c>
      <c r="AA29" s="284">
        <v>27</v>
      </c>
      <c r="AB29" s="285" t="s">
        <v>487</v>
      </c>
      <c r="AD29" s="283">
        <v>27</v>
      </c>
    </row>
    <row r="30" spans="1:30" ht="14.5" x14ac:dyDescent="0.35">
      <c r="A30" s="203"/>
      <c r="B30" s="205">
        <v>28</v>
      </c>
      <c r="C30" s="207">
        <v>650</v>
      </c>
      <c r="D30" s="307">
        <v>679</v>
      </c>
      <c r="E30" s="205">
        <v>1235</v>
      </c>
      <c r="F30" s="205">
        <v>3732</v>
      </c>
      <c r="G30" s="307">
        <v>320</v>
      </c>
      <c r="H30" s="205">
        <v>149</v>
      </c>
      <c r="I30" s="205">
        <v>135</v>
      </c>
      <c r="J30" s="205">
        <v>98</v>
      </c>
      <c r="K30" s="205">
        <v>63</v>
      </c>
      <c r="L30" s="205">
        <v>188</v>
      </c>
      <c r="M30" s="307">
        <v>595</v>
      </c>
      <c r="N30" s="308">
        <v>267</v>
      </c>
      <c r="O30" s="206">
        <v>181</v>
      </c>
      <c r="P30" s="206">
        <v>32</v>
      </c>
      <c r="Q30" s="1236">
        <v>6</v>
      </c>
      <c r="R30" s="1241">
        <v>104</v>
      </c>
      <c r="S30" s="1242">
        <v>482</v>
      </c>
      <c r="T30" s="1891">
        <v>711</v>
      </c>
      <c r="U30" s="1889"/>
      <c r="V30" s="2190">
        <v>28</v>
      </c>
      <c r="W30" s="2190" t="s">
        <v>3</v>
      </c>
      <c r="X30" s="260"/>
      <c r="Y30" s="267">
        <f t="shared" si="2"/>
        <v>0.14379921323882619</v>
      </c>
      <c r="Z30" s="321">
        <f t="shared" si="1"/>
        <v>0.56806449247889423</v>
      </c>
      <c r="AA30" s="284">
        <v>28</v>
      </c>
      <c r="AB30" s="286"/>
      <c r="AD30" s="283">
        <v>28</v>
      </c>
    </row>
    <row r="31" spans="1:30" ht="14.5" x14ac:dyDescent="0.35">
      <c r="A31" s="203"/>
      <c r="B31" s="205">
        <v>29</v>
      </c>
      <c r="C31" s="207">
        <v>465</v>
      </c>
      <c r="D31" s="205">
        <v>545</v>
      </c>
      <c r="E31" s="307">
        <v>1404</v>
      </c>
      <c r="F31" s="205">
        <v>1969</v>
      </c>
      <c r="G31" s="205">
        <v>214</v>
      </c>
      <c r="H31" s="205">
        <v>163</v>
      </c>
      <c r="I31" s="205">
        <v>171</v>
      </c>
      <c r="J31" s="205">
        <v>87</v>
      </c>
      <c r="K31" s="205">
        <v>60</v>
      </c>
      <c r="L31" s="205">
        <v>215</v>
      </c>
      <c r="M31" s="205">
        <v>477</v>
      </c>
      <c r="N31" s="206">
        <v>187</v>
      </c>
      <c r="O31" s="206">
        <v>149</v>
      </c>
      <c r="P31" s="206">
        <v>38</v>
      </c>
      <c r="Q31" s="1236">
        <v>11</v>
      </c>
      <c r="R31" s="1241">
        <v>170</v>
      </c>
      <c r="S31" s="1236">
        <v>383</v>
      </c>
      <c r="T31" s="1890">
        <v>524</v>
      </c>
      <c r="U31" s="1889"/>
      <c r="V31" s="2190">
        <v>29</v>
      </c>
      <c r="W31" s="2190" t="s">
        <v>3</v>
      </c>
      <c r="X31" s="260"/>
      <c r="Y31" s="267">
        <f t="shared" si="2"/>
        <v>0.127948869952417</v>
      </c>
      <c r="Z31" s="321">
        <f t="shared" si="1"/>
        <v>0.69601336243131118</v>
      </c>
      <c r="AA31" s="266">
        <v>29</v>
      </c>
      <c r="AB31" s="268" t="s">
        <v>486</v>
      </c>
      <c r="AD31" s="283">
        <v>29</v>
      </c>
    </row>
    <row r="32" spans="1:30" ht="14.5" x14ac:dyDescent="0.35">
      <c r="A32" s="203"/>
      <c r="B32" s="205">
        <v>30</v>
      </c>
      <c r="C32" s="207">
        <v>712</v>
      </c>
      <c r="D32" s="205">
        <v>275</v>
      </c>
      <c r="E32" s="205">
        <v>857</v>
      </c>
      <c r="F32" s="205">
        <v>1157</v>
      </c>
      <c r="G32" s="205">
        <v>180</v>
      </c>
      <c r="H32" s="205">
        <v>116</v>
      </c>
      <c r="I32" s="205">
        <v>77</v>
      </c>
      <c r="J32" s="205">
        <v>71</v>
      </c>
      <c r="K32" s="307">
        <v>66</v>
      </c>
      <c r="L32" s="307">
        <v>281</v>
      </c>
      <c r="M32" s="205">
        <v>555</v>
      </c>
      <c r="N32" s="206">
        <v>195</v>
      </c>
      <c r="O32" s="206">
        <v>122</v>
      </c>
      <c r="P32" s="206">
        <v>35</v>
      </c>
      <c r="Q32" s="1242">
        <v>30</v>
      </c>
      <c r="R32" s="1241">
        <v>148</v>
      </c>
      <c r="S32" s="1236">
        <v>438</v>
      </c>
      <c r="T32" s="1890">
        <v>587</v>
      </c>
      <c r="U32" s="1889"/>
      <c r="V32" s="2190">
        <v>30</v>
      </c>
      <c r="W32" s="2190" t="s">
        <v>3</v>
      </c>
      <c r="X32" s="260"/>
      <c r="Y32" s="267">
        <f t="shared" si="2"/>
        <v>0.12535740973228218</v>
      </c>
      <c r="Z32" s="321">
        <f t="shared" si="1"/>
        <v>0.82137077216359333</v>
      </c>
      <c r="AA32" s="266">
        <v>30</v>
      </c>
      <c r="AB32" s="269"/>
      <c r="AD32" s="283">
        <v>30</v>
      </c>
    </row>
    <row r="33" spans="1:30" ht="14.5" x14ac:dyDescent="0.35">
      <c r="A33" s="203"/>
      <c r="B33" s="205">
        <v>31</v>
      </c>
      <c r="C33" s="207">
        <v>369</v>
      </c>
      <c r="D33" s="205">
        <v>177</v>
      </c>
      <c r="E33" s="205">
        <v>551</v>
      </c>
      <c r="F33" s="205">
        <v>804</v>
      </c>
      <c r="G33" s="205">
        <v>141</v>
      </c>
      <c r="H33" s="205">
        <v>67</v>
      </c>
      <c r="I33" s="205">
        <v>28</v>
      </c>
      <c r="J33" s="205">
        <v>32</v>
      </c>
      <c r="K33" s="205">
        <v>41</v>
      </c>
      <c r="L33" s="205">
        <v>122</v>
      </c>
      <c r="M33" s="205">
        <v>593</v>
      </c>
      <c r="N33" s="206">
        <v>197</v>
      </c>
      <c r="O33" s="206">
        <v>73</v>
      </c>
      <c r="P33" s="206">
        <v>24</v>
      </c>
      <c r="Q33" s="1236">
        <v>15</v>
      </c>
      <c r="R33" s="1243">
        <v>210</v>
      </c>
      <c r="S33" s="1236">
        <v>228</v>
      </c>
      <c r="T33" s="1890">
        <v>530</v>
      </c>
      <c r="U33" s="1889"/>
      <c r="V33" s="2190">
        <v>31</v>
      </c>
      <c r="W33" s="2190" t="s">
        <v>3</v>
      </c>
      <c r="X33" s="260"/>
      <c r="Y33" s="267">
        <f t="shared" si="2"/>
        <v>8.8500495561867246E-2</v>
      </c>
      <c r="Z33" s="321">
        <f t="shared" si="1"/>
        <v>0.90987126772546056</v>
      </c>
      <c r="AA33" s="266">
        <v>31</v>
      </c>
      <c r="AB33" s="268" t="s">
        <v>485</v>
      </c>
      <c r="AD33" s="283">
        <v>31</v>
      </c>
    </row>
    <row r="34" spans="1:30" ht="14.5" x14ac:dyDescent="0.35">
      <c r="A34" s="203"/>
      <c r="B34" s="205">
        <v>32</v>
      </c>
      <c r="C34" s="207">
        <v>201</v>
      </c>
      <c r="D34" s="205">
        <v>86</v>
      </c>
      <c r="E34" s="205">
        <v>317</v>
      </c>
      <c r="F34" s="205">
        <v>277</v>
      </c>
      <c r="G34" s="205">
        <v>33</v>
      </c>
      <c r="H34" s="205">
        <v>21</v>
      </c>
      <c r="I34" s="205">
        <v>13</v>
      </c>
      <c r="J34" s="205">
        <v>16</v>
      </c>
      <c r="K34" s="205">
        <v>25</v>
      </c>
      <c r="L34" s="205">
        <v>86</v>
      </c>
      <c r="M34" s="205">
        <v>197</v>
      </c>
      <c r="N34" s="206">
        <v>105</v>
      </c>
      <c r="O34" s="206">
        <v>40</v>
      </c>
      <c r="P34" s="206">
        <v>12</v>
      </c>
      <c r="Q34" s="1236">
        <v>11</v>
      </c>
      <c r="R34" s="1241">
        <v>144</v>
      </c>
      <c r="S34" s="1236">
        <v>169</v>
      </c>
      <c r="T34" s="1890">
        <v>208</v>
      </c>
      <c r="U34" s="1889"/>
      <c r="V34" s="2190">
        <v>32</v>
      </c>
      <c r="W34" s="2190" t="s">
        <v>3</v>
      </c>
      <c r="X34" s="260"/>
      <c r="Y34" s="267">
        <f t="shared" si="2"/>
        <v>4.6211030976322322E-2</v>
      </c>
      <c r="Z34" s="321">
        <f t="shared" si="1"/>
        <v>0.95608229870178285</v>
      </c>
      <c r="AA34" s="266">
        <v>32</v>
      </c>
      <c r="AB34" s="269"/>
      <c r="AD34" s="283">
        <v>32</v>
      </c>
    </row>
    <row r="35" spans="1:30" ht="14.5" x14ac:dyDescent="0.35">
      <c r="A35" s="203"/>
      <c r="B35" s="205">
        <v>33</v>
      </c>
      <c r="C35" s="207">
        <v>148</v>
      </c>
      <c r="D35" s="205">
        <v>30</v>
      </c>
      <c r="E35" s="205">
        <v>93</v>
      </c>
      <c r="F35" s="205">
        <v>94</v>
      </c>
      <c r="G35" s="205">
        <v>13</v>
      </c>
      <c r="H35" s="205">
        <v>15</v>
      </c>
      <c r="I35" s="205">
        <v>3</v>
      </c>
      <c r="J35" s="205">
        <v>14</v>
      </c>
      <c r="K35" s="205">
        <v>16</v>
      </c>
      <c r="L35" s="205">
        <v>58</v>
      </c>
      <c r="M35" s="205">
        <v>133</v>
      </c>
      <c r="N35" s="206">
        <v>30</v>
      </c>
      <c r="O35" s="206">
        <v>34</v>
      </c>
      <c r="P35" s="206">
        <v>12</v>
      </c>
      <c r="Q35" s="1236">
        <v>16</v>
      </c>
      <c r="R35" s="1241">
        <v>81</v>
      </c>
      <c r="S35" s="1236">
        <v>76</v>
      </c>
      <c r="T35" s="1890">
        <v>117</v>
      </c>
      <c r="U35" s="1889"/>
      <c r="V35" s="2190">
        <v>33</v>
      </c>
      <c r="W35" s="2190" t="s">
        <v>3</v>
      </c>
      <c r="X35" s="260"/>
      <c r="Y35" s="267">
        <f t="shared" si="2"/>
        <v>3.0344434626036705E-2</v>
      </c>
      <c r="Z35" s="321">
        <f t="shared" si="1"/>
        <v>0.9864267333278196</v>
      </c>
      <c r="AA35" s="266">
        <v>33</v>
      </c>
      <c r="AB35" s="268" t="s">
        <v>484</v>
      </c>
      <c r="AD35" s="283">
        <v>33</v>
      </c>
    </row>
    <row r="36" spans="1:30" ht="14.5" x14ac:dyDescent="0.35">
      <c r="A36" s="203"/>
      <c r="B36" s="205">
        <v>34</v>
      </c>
      <c r="C36" s="207">
        <v>26</v>
      </c>
      <c r="D36" s="205">
        <v>9</v>
      </c>
      <c r="E36" s="205">
        <v>46</v>
      </c>
      <c r="F36" s="205">
        <v>58</v>
      </c>
      <c r="G36" s="205">
        <v>7</v>
      </c>
      <c r="H36" s="205">
        <v>1</v>
      </c>
      <c r="I36" s="205">
        <v>0</v>
      </c>
      <c r="J36" s="205">
        <v>4</v>
      </c>
      <c r="K36" s="205">
        <v>4</v>
      </c>
      <c r="L36" s="205">
        <v>13</v>
      </c>
      <c r="M36" s="205">
        <v>98</v>
      </c>
      <c r="N36" s="206">
        <v>17</v>
      </c>
      <c r="O36" s="206">
        <v>1</v>
      </c>
      <c r="P36" s="206">
        <v>1</v>
      </c>
      <c r="Q36" s="1236">
        <v>1</v>
      </c>
      <c r="R36" s="1241">
        <v>34</v>
      </c>
      <c r="S36" s="1236">
        <v>26</v>
      </c>
      <c r="T36" s="1890">
        <v>81</v>
      </c>
      <c r="U36" s="1889"/>
      <c r="V36" s="2190">
        <v>34</v>
      </c>
      <c r="W36" s="2190" t="s">
        <v>3</v>
      </c>
      <c r="X36" s="260"/>
      <c r="Y36" s="267">
        <f>AVERAGE((C36/C$46),(D36/D$46),(E36/E$46),(F36/F$46),(G36/G$46),(H36/H$46),(I36/I$46),(J36/J$46),(K36/K$46),(L36/L$46),(M36/M$46),(N36/N$46),(O36/O$46),(P36/P$46), (Q36/Q$46), (R36/R$46),(S36/S$46), (T36/T$46))</f>
        <v>8.8910011311549696E-3</v>
      </c>
      <c r="Z36" s="321">
        <f t="shared" si="1"/>
        <v>0.99531773445897453</v>
      </c>
      <c r="AA36" s="266">
        <v>34</v>
      </c>
      <c r="AB36" s="269"/>
      <c r="AD36" s="283">
        <v>34</v>
      </c>
    </row>
    <row r="37" spans="1:30" ht="14.5" x14ac:dyDescent="0.35">
      <c r="A37" s="203"/>
      <c r="B37" s="205">
        <v>35</v>
      </c>
      <c r="C37" s="207">
        <v>14</v>
      </c>
      <c r="D37" s="205">
        <v>4</v>
      </c>
      <c r="E37" s="205">
        <v>15</v>
      </c>
      <c r="F37" s="205"/>
      <c r="G37" s="205"/>
      <c r="H37" s="205" t="s">
        <v>3</v>
      </c>
      <c r="I37" s="205" t="s">
        <v>3</v>
      </c>
      <c r="J37" s="205"/>
      <c r="K37" s="205">
        <v>2</v>
      </c>
      <c r="L37" s="205">
        <v>6</v>
      </c>
      <c r="M37" s="205">
        <v>29</v>
      </c>
      <c r="N37" s="206">
        <v>4</v>
      </c>
      <c r="O37" s="206">
        <v>5</v>
      </c>
      <c r="P37" s="206">
        <v>1</v>
      </c>
      <c r="Q37" s="1236">
        <v>4</v>
      </c>
      <c r="R37" s="1241">
        <v>22</v>
      </c>
      <c r="S37" s="1236">
        <v>15</v>
      </c>
      <c r="T37" s="1890">
        <v>15</v>
      </c>
      <c r="U37" s="1889"/>
      <c r="V37" s="2190">
        <v>35</v>
      </c>
      <c r="W37" s="2190" t="s">
        <v>3</v>
      </c>
      <c r="X37" s="260"/>
      <c r="Y37" s="1233">
        <f>AVERAGE((C37/C$46),(D37/D$46),(E37/E$46),(K37/K$46),(L37/L$46),(M37/M$46),(N37/N$46),(O37/O$46),(P37/P$46),(Q37/Q$46), (R37/R$46),(S37/S$46),(T37/T$46))</f>
        <v>7.0091966493579195E-3</v>
      </c>
      <c r="Z37" s="321">
        <f t="shared" si="1"/>
        <v>1.0023269311083325</v>
      </c>
      <c r="AA37" s="1234">
        <v>35</v>
      </c>
      <c r="AB37" s="1235" t="s">
        <v>491</v>
      </c>
      <c r="AD37" s="283">
        <v>35</v>
      </c>
    </row>
    <row r="38" spans="1:30" ht="14.5" x14ac:dyDescent="0.35">
      <c r="A38" s="203"/>
      <c r="B38" s="205">
        <v>36</v>
      </c>
      <c r="C38" s="207">
        <v>6</v>
      </c>
      <c r="D38" s="205"/>
      <c r="E38" s="205"/>
      <c r="F38" s="205"/>
      <c r="G38" s="205"/>
      <c r="H38" s="205"/>
      <c r="I38" s="205"/>
      <c r="J38" s="205"/>
      <c r="K38" s="205"/>
      <c r="L38" s="205">
        <v>0</v>
      </c>
      <c r="M38" s="205">
        <v>13</v>
      </c>
      <c r="N38" s="206">
        <v>0</v>
      </c>
      <c r="O38" s="206">
        <v>0</v>
      </c>
      <c r="P38" s="206">
        <v>0</v>
      </c>
      <c r="Q38" s="1236">
        <v>0</v>
      </c>
      <c r="R38" s="1241">
        <v>10</v>
      </c>
      <c r="S38" s="1236">
        <v>8</v>
      </c>
      <c r="T38" s="1890">
        <v>15</v>
      </c>
      <c r="U38" s="1889"/>
      <c r="V38" s="2190">
        <v>36</v>
      </c>
      <c r="W38" s="2190" t="s">
        <v>3</v>
      </c>
      <c r="X38" s="260"/>
      <c r="Y38" s="1233">
        <f>AVERAGE((C38/C$46),(L38/L$46),(M38/M$46),(N38/N$46),(O38/O$46),(P38/P$46),(Q38/Q$46), (R38/R$46),(S38/S$46),(T38/T$46))</f>
        <v>2.0969594756284466E-3</v>
      </c>
      <c r="Z38" s="321">
        <f t="shared" si="1"/>
        <v>1.0044238905839609</v>
      </c>
      <c r="AA38" s="1234">
        <v>36</v>
      </c>
      <c r="AB38" s="1236"/>
      <c r="AD38" s="283">
        <v>36</v>
      </c>
    </row>
    <row r="39" spans="1:30" ht="14.5" x14ac:dyDescent="0.35">
      <c r="A39" s="203"/>
      <c r="B39" s="205">
        <v>37</v>
      </c>
      <c r="C39" s="205"/>
      <c r="D39" s="205"/>
      <c r="E39" s="205"/>
      <c r="F39" s="205"/>
      <c r="G39" s="205"/>
      <c r="H39" s="205"/>
      <c r="I39" s="205"/>
      <c r="J39" s="205"/>
      <c r="K39" s="205"/>
      <c r="L39" s="205" t="s">
        <v>3</v>
      </c>
      <c r="M39" s="206"/>
      <c r="N39" s="206">
        <v>0</v>
      </c>
      <c r="O39" s="206">
        <v>0</v>
      </c>
      <c r="P39" s="206">
        <v>0</v>
      </c>
      <c r="Q39" s="1236" t="str">
        <f>W39</f>
        <v/>
      </c>
      <c r="R39" s="1241">
        <v>1</v>
      </c>
      <c r="S39" s="1236">
        <v>3</v>
      </c>
      <c r="T39" s="1890">
        <v>3</v>
      </c>
      <c r="U39" s="232"/>
      <c r="V39" s="2190">
        <v>37</v>
      </c>
      <c r="W39" s="2190" t="s">
        <v>3</v>
      </c>
      <c r="X39" s="260"/>
      <c r="Y39" s="1233" t="e">
        <f>AVERAGE((N39/N$46),(O39/O$46),(P39/P$46),(Q39/Q$46)*(R39/R$46),(S39/S$46),(T39/T$46))</f>
        <v>#VALUE!</v>
      </c>
      <c r="Z39" s="45" t="e">
        <f t="shared" si="1"/>
        <v>#VALUE!</v>
      </c>
      <c r="AA39" s="1234">
        <v>37</v>
      </c>
      <c r="AB39" s="1235" t="s">
        <v>482</v>
      </c>
      <c r="AD39" s="283">
        <v>37</v>
      </c>
    </row>
    <row r="40" spans="1:30" ht="14.5" x14ac:dyDescent="0.35">
      <c r="A40" s="203"/>
      <c r="B40" s="205">
        <v>38</v>
      </c>
      <c r="C40" s="205"/>
      <c r="D40" s="205"/>
      <c r="E40" s="205"/>
      <c r="F40" s="205"/>
      <c r="G40" s="205"/>
      <c r="H40" s="205"/>
      <c r="I40" s="205"/>
      <c r="J40" s="205"/>
      <c r="K40" s="205"/>
      <c r="L40" s="205" t="s">
        <v>3</v>
      </c>
      <c r="M40" s="206"/>
      <c r="N40" s="206"/>
      <c r="O40" s="206"/>
      <c r="P40" s="206"/>
      <c r="Q40" s="1236" t="str">
        <f>W40</f>
        <v/>
      </c>
      <c r="R40" s="1241">
        <v>1</v>
      </c>
      <c r="S40" s="1236">
        <v>3</v>
      </c>
      <c r="T40" s="1890">
        <v>6</v>
      </c>
      <c r="U40" s="232"/>
      <c r="V40" s="2190">
        <v>38</v>
      </c>
      <c r="W40" s="2190" t="s">
        <v>3</v>
      </c>
      <c r="X40" s="260"/>
      <c r="Y40" s="1233" t="e">
        <f>AVERAGE((Q40/Q$46),(R40/R$46),(S40/S$46),(T40/T$46))</f>
        <v>#VALUE!</v>
      </c>
      <c r="Z40" s="321" t="e">
        <f t="shared" si="1"/>
        <v>#VALUE!</v>
      </c>
      <c r="AA40" s="1234">
        <v>38</v>
      </c>
      <c r="AB40" s="1237"/>
      <c r="AD40" s="283">
        <v>38</v>
      </c>
    </row>
    <row r="41" spans="1:30" ht="15" thickBot="1" x14ac:dyDescent="0.4">
      <c r="A41" s="203"/>
      <c r="B41" s="205">
        <v>39</v>
      </c>
      <c r="C41" s="205"/>
      <c r="D41" s="205"/>
      <c r="E41" s="205"/>
      <c r="F41" s="205"/>
      <c r="G41" s="205"/>
      <c r="H41" s="205"/>
      <c r="I41" s="205"/>
      <c r="J41" s="205"/>
      <c r="K41" s="205"/>
      <c r="L41" s="205" t="s">
        <v>3</v>
      </c>
      <c r="M41" s="206"/>
      <c r="N41" s="206"/>
      <c r="O41" s="206"/>
      <c r="P41" s="206"/>
      <c r="Q41" s="1244"/>
      <c r="R41" s="1241">
        <v>0</v>
      </c>
      <c r="S41" s="1244">
        <v>3</v>
      </c>
      <c r="T41" s="1890">
        <v>7</v>
      </c>
      <c r="U41" s="1884"/>
      <c r="V41" s="1351">
        <v>39</v>
      </c>
      <c r="W41" s="1351"/>
      <c r="X41" s="260"/>
      <c r="Y41" s="1233">
        <f>AVERAGE((R41/R$46),(S41/S$46),(T41/T$46))</f>
        <v>9.6487202147876525E-4</v>
      </c>
      <c r="Z41" s="321" t="e">
        <f t="shared" si="1"/>
        <v>#VALUE!</v>
      </c>
      <c r="AA41" s="1238">
        <v>39</v>
      </c>
      <c r="AB41" s="1239" t="s">
        <v>483</v>
      </c>
      <c r="AD41" s="283">
        <v>39</v>
      </c>
    </row>
    <row r="42" spans="1:30" ht="15" thickBot="1" x14ac:dyDescent="0.4">
      <c r="A42" s="203"/>
      <c r="B42" s="205">
        <v>40</v>
      </c>
      <c r="C42" s="205"/>
      <c r="D42" s="205"/>
      <c r="E42" s="205"/>
      <c r="F42" s="205"/>
      <c r="G42" s="205"/>
      <c r="H42" s="205"/>
      <c r="I42" s="205"/>
      <c r="J42" s="205"/>
      <c r="K42" s="205"/>
      <c r="L42" s="205" t="s">
        <v>3</v>
      </c>
      <c r="M42" s="206"/>
      <c r="N42" s="206"/>
      <c r="O42" s="206"/>
      <c r="P42" s="206"/>
      <c r="Q42" s="1244"/>
      <c r="R42" s="1244"/>
      <c r="S42" s="1244"/>
      <c r="T42" s="1244"/>
      <c r="U42" s="1884"/>
      <c r="V42" s="1460">
        <v>40</v>
      </c>
      <c r="W42" s="1351" t="s">
        <v>3</v>
      </c>
      <c r="X42" s="260"/>
      <c r="Y42" s="274"/>
      <c r="Z42" s="320"/>
      <c r="AA42" s="275"/>
      <c r="AB42" s="276"/>
      <c r="AD42" s="283">
        <v>40</v>
      </c>
    </row>
    <row r="43" spans="1:30" ht="14.5" x14ac:dyDescent="0.35">
      <c r="A43" s="203"/>
      <c r="B43" s="205">
        <v>41</v>
      </c>
      <c r="C43" s="205"/>
      <c r="D43" s="205"/>
      <c r="E43" s="205"/>
      <c r="F43" s="205"/>
      <c r="G43" s="205"/>
      <c r="H43" s="205"/>
      <c r="I43" s="205"/>
      <c r="J43" s="205"/>
      <c r="K43" s="205"/>
      <c r="L43" s="205" t="s">
        <v>3</v>
      </c>
      <c r="M43" s="206"/>
      <c r="N43" s="206"/>
      <c r="O43" s="206"/>
      <c r="P43" s="206"/>
      <c r="Q43" s="1244"/>
      <c r="R43" s="1244"/>
      <c r="S43" s="1244"/>
      <c r="T43" s="1244"/>
      <c r="U43" s="1884"/>
      <c r="V43" s="1460">
        <v>41</v>
      </c>
      <c r="W43" s="1351" t="s">
        <v>3</v>
      </c>
      <c r="X43" s="260"/>
      <c r="Y43" s="2268" t="s">
        <v>453</v>
      </c>
      <c r="Z43" s="2269"/>
      <c r="AA43" s="2269"/>
      <c r="AB43" s="2270"/>
      <c r="AD43" s="283">
        <v>41</v>
      </c>
    </row>
    <row r="44" spans="1:30" ht="14.5" x14ac:dyDescent="0.35">
      <c r="A44" s="203"/>
      <c r="B44" s="205">
        <v>42</v>
      </c>
      <c r="C44" s="205"/>
      <c r="D44" s="205"/>
      <c r="E44" s="205"/>
      <c r="F44" s="205"/>
      <c r="G44" s="205"/>
      <c r="H44" s="205"/>
      <c r="I44" s="205"/>
      <c r="J44" s="205"/>
      <c r="K44" s="205"/>
      <c r="L44" s="205" t="s">
        <v>3</v>
      </c>
      <c r="M44" s="206"/>
      <c r="N44" s="206"/>
      <c r="O44" s="206"/>
      <c r="P44" s="206"/>
      <c r="Q44" s="1244"/>
      <c r="R44" s="1244"/>
      <c r="S44" s="1244"/>
      <c r="T44" s="1244"/>
      <c r="U44" s="1884"/>
      <c r="V44" s="1460">
        <v>42</v>
      </c>
      <c r="W44" s="1351" t="s">
        <v>3</v>
      </c>
      <c r="X44" s="260"/>
      <c r="Y44" s="2271"/>
      <c r="Z44" s="2272"/>
      <c r="AA44" s="2272"/>
      <c r="AB44" s="2273"/>
      <c r="AD44" s="283">
        <v>42</v>
      </c>
    </row>
    <row r="45" spans="1:30" ht="15" thickBot="1" x14ac:dyDescent="0.4">
      <c r="A45" s="203"/>
      <c r="B45" s="205">
        <v>43</v>
      </c>
      <c r="C45" s="205"/>
      <c r="D45" s="205"/>
      <c r="E45" s="205"/>
      <c r="F45" s="205"/>
      <c r="G45" s="205"/>
      <c r="H45" s="205"/>
      <c r="I45" s="205"/>
      <c r="J45" s="205"/>
      <c r="K45" s="205"/>
      <c r="L45" s="205" t="s">
        <v>3</v>
      </c>
      <c r="M45" s="206"/>
      <c r="N45" s="206"/>
      <c r="O45" s="206"/>
      <c r="P45" s="206"/>
      <c r="Q45" s="1244"/>
      <c r="R45" s="1244"/>
      <c r="S45" s="1244"/>
      <c r="T45" s="1244"/>
      <c r="U45" s="1884"/>
      <c r="V45" s="1460">
        <v>43</v>
      </c>
      <c r="W45" s="1351" t="s">
        <v>3</v>
      </c>
      <c r="X45" s="260"/>
      <c r="Y45" s="2274"/>
      <c r="Z45" s="2275"/>
      <c r="AA45" s="2275"/>
      <c r="AB45" s="2276"/>
      <c r="AD45" s="283">
        <v>43</v>
      </c>
    </row>
    <row r="46" spans="1:30" ht="13.5" thickBot="1" x14ac:dyDescent="0.35">
      <c r="A46" s="203"/>
      <c r="B46" s="261" t="s">
        <v>50</v>
      </c>
      <c r="C46" s="262">
        <f t="shared" ref="C46:S46" si="3">SUM(C3:C45)</f>
        <v>4518</v>
      </c>
      <c r="D46" s="262">
        <f t="shared" si="3"/>
        <v>3280</v>
      </c>
      <c r="E46" s="262">
        <f t="shared" si="3"/>
        <v>8771</v>
      </c>
      <c r="F46" s="262">
        <f t="shared" si="3"/>
        <v>18621</v>
      </c>
      <c r="G46" s="262">
        <f t="shared" si="3"/>
        <v>1581</v>
      </c>
      <c r="H46" s="262">
        <f t="shared" si="3"/>
        <v>1409</v>
      </c>
      <c r="I46" s="262">
        <f t="shared" si="3"/>
        <v>1904</v>
      </c>
      <c r="J46" s="262">
        <f t="shared" si="3"/>
        <v>908</v>
      </c>
      <c r="K46" s="262">
        <f t="shared" si="3"/>
        <v>430</v>
      </c>
      <c r="L46" s="262">
        <f t="shared" si="3"/>
        <v>1348</v>
      </c>
      <c r="M46" s="262">
        <f t="shared" si="3"/>
        <v>3219</v>
      </c>
      <c r="N46" s="262">
        <f t="shared" si="3"/>
        <v>1389</v>
      </c>
      <c r="O46" s="262">
        <f t="shared" si="3"/>
        <v>1194</v>
      </c>
      <c r="P46" s="262">
        <f t="shared" si="3"/>
        <v>297</v>
      </c>
      <c r="Q46" s="262">
        <f t="shared" si="3"/>
        <v>143</v>
      </c>
      <c r="R46" s="262">
        <f t="shared" si="3"/>
        <v>1126</v>
      </c>
      <c r="S46" s="262">
        <f t="shared" si="3"/>
        <v>3026</v>
      </c>
      <c r="T46" s="262">
        <f>SUM(T20:T45)</f>
        <v>3678</v>
      </c>
      <c r="U46" s="262"/>
      <c r="V46" s="1248"/>
      <c r="W46" s="263">
        <f>SUM(W3:W45)</f>
        <v>102</v>
      </c>
    </row>
    <row r="47" spans="1:30" ht="13" thickBot="1" x14ac:dyDescent="0.3">
      <c r="A47" s="150"/>
      <c r="B47" s="1356"/>
      <c r="C47" s="1356"/>
      <c r="D47" s="1356"/>
      <c r="E47" s="1356"/>
      <c r="F47" s="1356"/>
      <c r="G47" s="1356"/>
      <c r="H47" s="204"/>
      <c r="I47" s="204"/>
      <c r="J47" s="204"/>
      <c r="K47" s="204"/>
      <c r="L47" s="204"/>
      <c r="M47" s="204"/>
      <c r="N47" s="204"/>
      <c r="O47" s="204"/>
      <c r="P47" s="204"/>
      <c r="Q47" s="204"/>
      <c r="R47" s="979"/>
      <c r="S47" s="979"/>
      <c r="T47" s="979"/>
      <c r="U47" s="204"/>
      <c r="V47" s="204"/>
    </row>
    <row r="48" spans="1:30" ht="13" thickBot="1" x14ac:dyDescent="0.3">
      <c r="A48" s="203"/>
      <c r="B48" s="1357" t="s">
        <v>481</v>
      </c>
      <c r="C48" s="1358"/>
      <c r="D48" s="1358"/>
      <c r="E48" s="1358"/>
      <c r="F48" s="1358"/>
      <c r="G48" s="1359"/>
      <c r="H48" s="1355"/>
      <c r="I48" s="150"/>
      <c r="J48" s="150"/>
      <c r="K48" s="150"/>
      <c r="L48" s="150"/>
      <c r="M48" s="150"/>
      <c r="N48" s="150"/>
      <c r="O48" s="150"/>
      <c r="P48" s="150"/>
      <c r="Q48" s="150"/>
      <c r="R48" s="980"/>
      <c r="S48" s="1230"/>
      <c r="T48" s="1352"/>
      <c r="U48" s="1352"/>
      <c r="V48" s="150"/>
    </row>
    <row r="49" spans="1:22" x14ac:dyDescent="0.25">
      <c r="A49" s="150"/>
      <c r="B49" s="979"/>
      <c r="C49" s="979"/>
      <c r="D49" s="979"/>
      <c r="E49" s="979"/>
      <c r="F49" s="979"/>
      <c r="G49" s="979"/>
      <c r="H49" s="150"/>
      <c r="I49" s="150"/>
      <c r="J49" s="150"/>
      <c r="K49" s="150"/>
      <c r="L49" s="150"/>
      <c r="M49" s="150"/>
      <c r="N49" s="150"/>
      <c r="O49" s="150"/>
      <c r="P49" s="150"/>
      <c r="Q49" s="150"/>
      <c r="R49" s="980"/>
      <c r="S49" s="1230"/>
      <c r="T49" s="1352"/>
      <c r="U49" s="1352"/>
      <c r="V49" s="150"/>
    </row>
    <row r="50" spans="1:22" x14ac:dyDescent="0.25">
      <c r="A50" s="150"/>
      <c r="B50" s="150"/>
      <c r="C50" s="150"/>
      <c r="D50" s="150"/>
      <c r="E50" s="150"/>
      <c r="F50" s="150"/>
      <c r="G50" s="150"/>
      <c r="H50" s="150"/>
      <c r="I50" s="150"/>
      <c r="J50" s="150"/>
      <c r="K50" s="150"/>
      <c r="L50" s="150"/>
      <c r="M50" s="150"/>
      <c r="N50" s="150"/>
      <c r="O50" s="150"/>
      <c r="P50" s="150"/>
      <c r="Q50" s="150"/>
      <c r="R50" s="980"/>
      <c r="S50" s="1230"/>
      <c r="T50" s="1352"/>
      <c r="U50" s="1352"/>
      <c r="V50" s="150"/>
    </row>
    <row r="51" spans="1:22" x14ac:dyDescent="0.25">
      <c r="A51" s="150"/>
      <c r="B51" s="150"/>
      <c r="C51" s="150"/>
      <c r="D51" s="150"/>
      <c r="E51" s="150"/>
      <c r="F51" s="150"/>
      <c r="G51" s="150"/>
      <c r="H51" s="150"/>
      <c r="I51" s="150"/>
      <c r="J51" s="150"/>
      <c r="K51" s="150"/>
      <c r="L51" s="150"/>
      <c r="M51" s="150"/>
      <c r="N51" s="150"/>
      <c r="O51" s="150"/>
      <c r="P51" s="150"/>
      <c r="Q51" s="150"/>
      <c r="R51" s="980"/>
      <c r="S51" s="1230"/>
      <c r="T51" s="1352"/>
      <c r="U51" s="1352"/>
      <c r="V51" s="150"/>
    </row>
    <row r="52" spans="1:22" x14ac:dyDescent="0.25">
      <c r="A52" s="150"/>
      <c r="B52" s="150"/>
      <c r="C52" s="150"/>
      <c r="D52" s="150"/>
      <c r="E52" s="150"/>
      <c r="F52" s="150"/>
      <c r="G52" s="150"/>
      <c r="H52" s="150"/>
      <c r="I52" s="150"/>
      <c r="J52" s="150"/>
      <c r="K52" s="150"/>
      <c r="L52" s="150"/>
      <c r="M52" s="150"/>
      <c r="N52" s="150"/>
      <c r="O52" s="150"/>
      <c r="P52" s="150"/>
      <c r="Q52" s="150"/>
      <c r="R52" s="980"/>
      <c r="S52" s="1230"/>
      <c r="T52" s="1352"/>
      <c r="U52" s="1352"/>
      <c r="V52" s="150"/>
    </row>
    <row r="53" spans="1:22" x14ac:dyDescent="0.25">
      <c r="A53" s="150"/>
      <c r="B53" s="150"/>
      <c r="C53" s="150"/>
      <c r="D53" s="150"/>
      <c r="E53" s="150"/>
      <c r="F53" s="150"/>
      <c r="G53" s="150"/>
      <c r="H53" s="150"/>
      <c r="I53" s="150"/>
      <c r="J53" s="150"/>
      <c r="K53" s="150"/>
      <c r="L53" s="150"/>
      <c r="M53" s="150"/>
      <c r="N53" s="150"/>
      <c r="O53" s="150"/>
      <c r="P53" s="150"/>
      <c r="Q53" s="150"/>
      <c r="R53" s="980"/>
      <c r="S53" s="1230"/>
      <c r="T53" s="1352"/>
      <c r="U53" s="1352"/>
      <c r="V53" s="150"/>
    </row>
    <row r="54" spans="1:22" x14ac:dyDescent="0.25">
      <c r="A54" s="150"/>
      <c r="B54" s="150"/>
      <c r="C54" s="150"/>
      <c r="D54" s="150"/>
      <c r="E54" s="150"/>
      <c r="F54" s="150"/>
      <c r="G54" s="150"/>
      <c r="H54" s="150"/>
      <c r="I54" s="150"/>
      <c r="J54" s="150"/>
      <c r="K54" s="150"/>
      <c r="L54" s="150"/>
      <c r="M54" s="150"/>
      <c r="N54" s="150"/>
      <c r="O54" s="150"/>
      <c r="P54" s="150"/>
      <c r="Q54" s="150"/>
      <c r="R54" s="980"/>
      <c r="S54" s="1230"/>
      <c r="T54" s="1352"/>
      <c r="U54" s="1352"/>
      <c r="V54" s="150"/>
    </row>
    <row r="55" spans="1:22" x14ac:dyDescent="0.25">
      <c r="A55" s="150"/>
      <c r="B55" s="150"/>
      <c r="C55" s="150"/>
      <c r="D55" s="150"/>
      <c r="E55" s="150"/>
      <c r="F55" s="150"/>
      <c r="G55" s="150"/>
      <c r="H55" s="150"/>
      <c r="I55" s="150"/>
      <c r="J55" s="150"/>
      <c r="K55" s="150"/>
      <c r="L55" s="150"/>
      <c r="M55" s="150"/>
      <c r="N55" s="150"/>
      <c r="O55" s="150"/>
      <c r="P55" s="150"/>
      <c r="Q55" s="150"/>
      <c r="R55" s="980"/>
      <c r="S55" s="1230"/>
      <c r="T55" s="1352"/>
      <c r="U55" s="1352"/>
      <c r="V55" s="150"/>
    </row>
    <row r="56" spans="1:22" x14ac:dyDescent="0.25">
      <c r="A56" s="150"/>
      <c r="B56" s="150"/>
      <c r="C56" s="150"/>
      <c r="D56" s="150"/>
      <c r="E56" s="150"/>
      <c r="F56" s="150"/>
      <c r="G56" s="150"/>
      <c r="H56" s="150"/>
      <c r="I56" s="150"/>
      <c r="J56" s="150"/>
      <c r="K56" s="150"/>
      <c r="L56" s="150"/>
      <c r="M56" s="150"/>
      <c r="N56" s="150"/>
      <c r="O56" s="150"/>
      <c r="P56" s="150"/>
      <c r="Q56" s="150"/>
      <c r="R56" s="980"/>
      <c r="S56" s="1230"/>
      <c r="T56" s="1352"/>
      <c r="U56" s="1352"/>
      <c r="V56" s="150"/>
    </row>
    <row r="57" spans="1:22" x14ac:dyDescent="0.25">
      <c r="A57" s="150"/>
      <c r="B57" s="150"/>
      <c r="C57" s="150"/>
      <c r="D57" s="150"/>
      <c r="E57" s="150"/>
      <c r="F57" s="150"/>
      <c r="G57" s="150"/>
      <c r="H57" s="150"/>
      <c r="I57" s="150"/>
      <c r="J57" s="150"/>
      <c r="K57" s="150"/>
      <c r="L57" s="150"/>
      <c r="M57" s="150"/>
      <c r="N57" s="150"/>
      <c r="O57" s="150"/>
      <c r="P57" s="150"/>
      <c r="Q57" s="150"/>
      <c r="R57" s="980"/>
      <c r="S57" s="1230"/>
      <c r="T57" s="1352"/>
      <c r="U57" s="1352"/>
      <c r="V57" s="150"/>
    </row>
    <row r="58" spans="1:22" x14ac:dyDescent="0.25">
      <c r="A58" s="150"/>
      <c r="B58" s="150"/>
      <c r="C58" s="150"/>
      <c r="D58" s="150"/>
      <c r="E58" s="150"/>
      <c r="F58" s="150"/>
      <c r="G58" s="150"/>
      <c r="H58" s="150"/>
      <c r="I58" s="150"/>
      <c r="J58" s="150"/>
      <c r="K58" s="150"/>
      <c r="L58" s="150"/>
      <c r="M58" s="150"/>
      <c r="N58" s="150"/>
      <c r="O58" s="150"/>
      <c r="P58" s="150"/>
      <c r="Q58" s="150"/>
      <c r="R58" s="980"/>
      <c r="S58" s="1230"/>
      <c r="T58" s="1352"/>
      <c r="U58" s="1352"/>
      <c r="V58" s="150"/>
    </row>
    <row r="59" spans="1:22" x14ac:dyDescent="0.25">
      <c r="A59" s="150"/>
      <c r="B59" s="150"/>
      <c r="C59" s="150"/>
      <c r="D59" s="150"/>
      <c r="E59" s="150"/>
      <c r="F59" s="150"/>
      <c r="G59" s="150"/>
      <c r="H59" s="150"/>
      <c r="I59" s="150"/>
      <c r="J59" s="150"/>
      <c r="K59" s="150"/>
      <c r="L59" s="150"/>
      <c r="M59" s="150"/>
      <c r="N59" s="150"/>
      <c r="O59" s="150"/>
      <c r="P59" s="150"/>
      <c r="Q59" s="150"/>
      <c r="R59" s="980"/>
      <c r="S59" s="1230"/>
      <c r="T59" s="1352"/>
      <c r="U59" s="1352"/>
      <c r="V59" s="150"/>
    </row>
    <row r="60" spans="1:22" x14ac:dyDescent="0.25">
      <c r="A60" s="150"/>
      <c r="B60" s="150"/>
      <c r="C60" s="150"/>
      <c r="D60" s="150"/>
      <c r="E60" s="150"/>
      <c r="F60" s="150"/>
      <c r="G60" s="150"/>
      <c r="H60" s="150"/>
      <c r="I60" s="150"/>
      <c r="J60" s="150"/>
      <c r="K60" s="150"/>
      <c r="L60" s="150"/>
      <c r="M60" s="150"/>
      <c r="N60" s="150"/>
      <c r="O60" s="150"/>
      <c r="P60" s="150"/>
      <c r="Q60" s="150"/>
      <c r="R60" s="980"/>
      <c r="S60" s="1230"/>
      <c r="T60" s="1352"/>
      <c r="U60" s="1352"/>
      <c r="V60" s="150"/>
    </row>
    <row r="61" spans="1:22" x14ac:dyDescent="0.25">
      <c r="A61" s="150"/>
      <c r="B61" s="150"/>
      <c r="C61" s="150"/>
      <c r="D61" s="150"/>
      <c r="E61" s="150"/>
      <c r="F61" s="150"/>
      <c r="G61" s="150"/>
      <c r="H61" s="150"/>
      <c r="I61" s="150"/>
      <c r="J61" s="150"/>
      <c r="K61" s="150"/>
      <c r="L61" s="150"/>
      <c r="M61" s="150"/>
      <c r="N61" s="150"/>
      <c r="O61" s="150"/>
      <c r="P61" s="150"/>
      <c r="Q61" s="150"/>
      <c r="R61" s="980"/>
      <c r="S61" s="1230"/>
      <c r="T61" s="1352"/>
      <c r="U61" s="1352"/>
      <c r="V61" s="150"/>
    </row>
    <row r="62" spans="1:22" x14ac:dyDescent="0.25">
      <c r="A62" s="150"/>
      <c r="B62" s="150"/>
      <c r="C62" s="150"/>
      <c r="D62" s="150"/>
      <c r="E62" s="150"/>
      <c r="F62" s="150"/>
      <c r="G62" s="150"/>
      <c r="H62" s="150"/>
      <c r="I62" s="150"/>
      <c r="J62" s="150"/>
      <c r="K62" s="150"/>
      <c r="L62" s="150"/>
      <c r="M62" s="150"/>
      <c r="N62" s="150"/>
      <c r="O62" s="150"/>
      <c r="P62" s="150"/>
      <c r="Q62" s="150"/>
      <c r="R62" s="980"/>
      <c r="S62" s="1230"/>
      <c r="T62" s="1352"/>
      <c r="U62" s="1352"/>
      <c r="V62" s="150"/>
    </row>
    <row r="63" spans="1:22" x14ac:dyDescent="0.25">
      <c r="A63" s="150"/>
      <c r="B63" s="150"/>
      <c r="C63" s="150"/>
      <c r="D63" s="150"/>
      <c r="E63" s="150"/>
      <c r="F63" s="150"/>
      <c r="G63" s="150"/>
      <c r="H63" s="150"/>
      <c r="I63" s="150"/>
      <c r="J63" s="150"/>
      <c r="K63" s="150"/>
      <c r="L63" s="150"/>
      <c r="M63" s="150"/>
      <c r="N63" s="150"/>
      <c r="O63" s="150"/>
      <c r="P63" s="150"/>
      <c r="Q63" s="150"/>
      <c r="R63" s="980"/>
      <c r="S63" s="1230"/>
      <c r="T63" s="1352"/>
      <c r="U63" s="1352"/>
      <c r="V63" s="150"/>
    </row>
    <row r="64" spans="1:22" x14ac:dyDescent="0.25">
      <c r="A64" s="150"/>
      <c r="B64" s="150"/>
      <c r="C64" s="150"/>
      <c r="D64" s="150"/>
      <c r="E64" s="150"/>
      <c r="F64" s="150"/>
      <c r="G64" s="150"/>
      <c r="H64" s="150"/>
      <c r="I64" s="150"/>
      <c r="J64" s="150"/>
      <c r="K64" s="150"/>
      <c r="L64" s="150"/>
      <c r="M64" s="150"/>
      <c r="N64" s="150"/>
      <c r="O64" s="150"/>
      <c r="P64" s="150"/>
      <c r="Q64" s="150"/>
      <c r="R64" s="980"/>
      <c r="S64" s="1230"/>
      <c r="T64" s="1352"/>
      <c r="U64" s="1352"/>
      <c r="V64" s="150"/>
    </row>
    <row r="65" spans="1:22" x14ac:dyDescent="0.25">
      <c r="A65" s="150"/>
      <c r="B65" s="150"/>
      <c r="C65" s="150"/>
      <c r="D65" s="150"/>
      <c r="E65" s="150"/>
      <c r="F65" s="150"/>
      <c r="G65" s="150"/>
      <c r="H65" s="150"/>
      <c r="I65" s="150"/>
      <c r="J65" s="150"/>
      <c r="K65" s="150"/>
      <c r="L65" s="150"/>
      <c r="M65" s="150"/>
      <c r="N65" s="150"/>
      <c r="O65" s="150"/>
      <c r="P65" s="150"/>
      <c r="Q65" s="150"/>
      <c r="R65" s="980"/>
      <c r="S65" s="1230"/>
      <c r="T65" s="1352"/>
      <c r="U65" s="1352"/>
      <c r="V65" s="150"/>
    </row>
    <row r="66" spans="1:22" x14ac:dyDescent="0.25">
      <c r="A66" s="150"/>
      <c r="B66" s="150"/>
      <c r="C66" s="150"/>
      <c r="D66" s="150"/>
      <c r="E66" s="150"/>
      <c r="F66" s="150"/>
      <c r="G66" s="150"/>
      <c r="H66" s="150"/>
      <c r="I66" s="150"/>
      <c r="J66" s="150"/>
      <c r="K66" s="150"/>
      <c r="L66" s="150"/>
      <c r="M66" s="150"/>
      <c r="N66" s="150"/>
      <c r="O66" s="150"/>
      <c r="P66" s="150"/>
      <c r="Q66" s="150"/>
      <c r="R66" s="980"/>
      <c r="S66" s="1230"/>
      <c r="T66" s="1352"/>
      <c r="U66" s="1352"/>
      <c r="V66" s="150"/>
    </row>
    <row r="67" spans="1:22" x14ac:dyDescent="0.25">
      <c r="A67" s="150"/>
      <c r="B67" s="150"/>
      <c r="C67" s="150"/>
      <c r="D67" s="150"/>
      <c r="E67" s="150"/>
      <c r="F67" s="150"/>
      <c r="G67" s="150"/>
      <c r="H67" s="150"/>
      <c r="I67" s="150"/>
      <c r="J67" s="150"/>
      <c r="K67" s="150"/>
      <c r="L67" s="150"/>
      <c r="M67" s="150"/>
      <c r="N67" s="150"/>
      <c r="O67" s="150"/>
      <c r="P67" s="150"/>
      <c r="Q67" s="150"/>
      <c r="R67" s="980"/>
      <c r="S67" s="1230"/>
      <c r="T67" s="1352"/>
      <c r="U67" s="1352"/>
      <c r="V67" s="150"/>
    </row>
    <row r="68" spans="1:22" x14ac:dyDescent="0.25">
      <c r="A68" s="150"/>
      <c r="B68" s="150"/>
      <c r="C68" s="150"/>
      <c r="D68" s="150"/>
      <c r="E68" s="150"/>
      <c r="F68" s="150"/>
      <c r="G68" s="150"/>
      <c r="H68" s="150"/>
      <c r="I68" s="150"/>
      <c r="J68" s="150"/>
      <c r="K68" s="150"/>
      <c r="L68" s="150"/>
      <c r="M68" s="150"/>
      <c r="N68" s="150"/>
      <c r="O68" s="150"/>
      <c r="P68" s="150"/>
      <c r="Q68" s="150"/>
      <c r="R68" s="980"/>
      <c r="S68" s="1230"/>
      <c r="T68" s="1352"/>
      <c r="U68" s="1352"/>
      <c r="V68" s="150"/>
    </row>
    <row r="69" spans="1:22" x14ac:dyDescent="0.25">
      <c r="A69" s="150"/>
      <c r="B69" s="150"/>
      <c r="C69" s="150"/>
      <c r="D69" s="150"/>
      <c r="E69" s="150"/>
      <c r="F69" s="150"/>
      <c r="G69" s="150"/>
      <c r="H69" s="150"/>
      <c r="I69" s="150"/>
      <c r="J69" s="150"/>
      <c r="K69" s="150"/>
      <c r="L69" s="150"/>
      <c r="M69" s="150"/>
      <c r="N69" s="150"/>
      <c r="O69" s="150"/>
      <c r="P69" s="150"/>
      <c r="Q69" s="150"/>
      <c r="R69" s="980"/>
      <c r="S69" s="1230"/>
      <c r="T69" s="1352"/>
      <c r="U69" s="1352"/>
      <c r="V69" s="150"/>
    </row>
    <row r="70" spans="1:22" x14ac:dyDescent="0.25">
      <c r="A70" s="150"/>
      <c r="B70" s="150"/>
      <c r="C70" s="150"/>
      <c r="D70" s="150"/>
      <c r="E70" s="150"/>
      <c r="F70" s="150"/>
      <c r="G70" s="150"/>
      <c r="H70" s="150"/>
      <c r="I70" s="150"/>
      <c r="J70" s="150"/>
      <c r="K70" s="150"/>
      <c r="L70" s="150"/>
      <c r="M70" s="150"/>
      <c r="N70" s="150"/>
      <c r="O70" s="150"/>
      <c r="P70" s="150"/>
      <c r="Q70" s="150"/>
      <c r="R70" s="980"/>
      <c r="S70" s="1230"/>
      <c r="T70" s="1352"/>
      <c r="U70" s="1352"/>
      <c r="V70" s="150"/>
    </row>
    <row r="71" spans="1:22" x14ac:dyDescent="0.25">
      <c r="A71" s="150"/>
      <c r="B71" s="150"/>
      <c r="C71" s="150"/>
      <c r="D71" s="150"/>
      <c r="E71" s="150"/>
      <c r="F71" s="150"/>
      <c r="G71" s="150"/>
      <c r="H71" s="150"/>
      <c r="I71" s="150"/>
      <c r="J71" s="150"/>
      <c r="K71" s="150"/>
      <c r="L71" s="150"/>
      <c r="M71" s="150"/>
      <c r="N71" s="150"/>
      <c r="O71" s="150"/>
      <c r="P71" s="150"/>
      <c r="Q71" s="150"/>
      <c r="R71" s="980"/>
      <c r="S71" s="1230"/>
      <c r="T71" s="1352"/>
      <c r="U71" s="1352"/>
      <c r="V71" s="150"/>
    </row>
    <row r="72" spans="1:22" x14ac:dyDescent="0.25">
      <c r="A72" s="150"/>
      <c r="B72" s="150"/>
      <c r="C72" s="150"/>
      <c r="D72" s="150"/>
      <c r="E72" s="150"/>
      <c r="F72" s="150"/>
      <c r="G72" s="150"/>
      <c r="H72" s="150"/>
      <c r="I72" s="150"/>
      <c r="J72" s="150"/>
      <c r="K72" s="150"/>
      <c r="L72" s="150"/>
      <c r="M72" s="150"/>
      <c r="N72" s="150"/>
      <c r="O72" s="150"/>
      <c r="P72" s="150"/>
      <c r="Q72" s="150"/>
      <c r="R72" s="980"/>
      <c r="S72" s="1230"/>
      <c r="T72" s="1352"/>
      <c r="U72" s="1352"/>
      <c r="V72" s="150"/>
    </row>
    <row r="73" spans="1:22" x14ac:dyDescent="0.25">
      <c r="A73" s="150"/>
      <c r="B73" s="150"/>
      <c r="C73" s="150"/>
      <c r="D73" s="150"/>
      <c r="E73" s="150"/>
      <c r="F73" s="150"/>
      <c r="G73" s="150"/>
      <c r="H73" s="150"/>
      <c r="I73" s="150"/>
      <c r="J73" s="150"/>
      <c r="K73" s="150"/>
      <c r="L73" s="150"/>
      <c r="M73" s="150"/>
      <c r="N73" s="150"/>
      <c r="O73" s="150"/>
      <c r="P73" s="150"/>
      <c r="Q73" s="150"/>
      <c r="R73" s="980"/>
      <c r="S73" s="1230"/>
      <c r="T73" s="1352"/>
      <c r="U73" s="1352"/>
      <c r="V73" s="150"/>
    </row>
    <row r="74" spans="1:22" x14ac:dyDescent="0.25">
      <c r="A74" s="150"/>
      <c r="B74" s="150"/>
      <c r="C74" s="150"/>
      <c r="D74" s="150"/>
      <c r="E74" s="150"/>
      <c r="F74" s="150"/>
      <c r="G74" s="150"/>
      <c r="H74" s="150"/>
      <c r="I74" s="150"/>
      <c r="J74" s="150"/>
      <c r="K74" s="150"/>
      <c r="L74" s="150"/>
      <c r="M74" s="150"/>
      <c r="N74" s="150"/>
      <c r="O74" s="150"/>
      <c r="P74" s="150"/>
      <c r="Q74" s="150"/>
      <c r="R74" s="980"/>
      <c r="S74" s="1230"/>
      <c r="T74" s="1352"/>
      <c r="U74" s="1352"/>
      <c r="V74" s="150"/>
    </row>
    <row r="75" spans="1:22" x14ac:dyDescent="0.25">
      <c r="A75" s="150"/>
      <c r="B75" s="150"/>
      <c r="C75" s="150"/>
      <c r="D75" s="150"/>
      <c r="E75" s="150"/>
      <c r="F75" s="150"/>
      <c r="G75" s="150"/>
      <c r="H75" s="150"/>
      <c r="I75" s="150"/>
      <c r="J75" s="150"/>
      <c r="K75" s="150"/>
      <c r="L75" s="150"/>
      <c r="M75" s="150"/>
      <c r="N75" s="150"/>
      <c r="O75" s="150"/>
      <c r="P75" s="150"/>
      <c r="Q75" s="150"/>
      <c r="R75" s="980"/>
      <c r="S75" s="1230"/>
      <c r="T75" s="1352"/>
      <c r="U75" s="1352"/>
      <c r="V75" s="150"/>
    </row>
    <row r="76" spans="1:22" x14ac:dyDescent="0.25">
      <c r="A76" s="150"/>
      <c r="B76" s="150"/>
      <c r="C76" s="150"/>
      <c r="D76" s="150"/>
      <c r="E76" s="150"/>
      <c r="F76" s="150"/>
      <c r="G76" s="150"/>
      <c r="H76" s="150"/>
      <c r="I76" s="150"/>
      <c r="J76" s="150"/>
      <c r="K76" s="150"/>
      <c r="L76" s="150"/>
      <c r="M76" s="150"/>
      <c r="N76" s="150"/>
      <c r="O76" s="150"/>
      <c r="P76" s="150"/>
      <c r="Q76" s="150"/>
      <c r="R76" s="980"/>
      <c r="S76" s="1230"/>
      <c r="T76" s="1352"/>
      <c r="U76" s="1352"/>
      <c r="V76" s="150"/>
    </row>
    <row r="77" spans="1:22" x14ac:dyDescent="0.25">
      <c r="A77" s="150"/>
      <c r="B77" s="150"/>
      <c r="C77" s="150"/>
      <c r="D77" s="150"/>
      <c r="E77" s="150"/>
      <c r="F77" s="150"/>
      <c r="G77" s="150"/>
      <c r="H77" s="150"/>
      <c r="I77" s="150"/>
      <c r="J77" s="150"/>
      <c r="K77" s="150"/>
      <c r="L77" s="150"/>
      <c r="M77" s="150"/>
      <c r="N77" s="150"/>
      <c r="O77" s="150"/>
      <c r="P77" s="150"/>
      <c r="Q77" s="150"/>
      <c r="R77" s="980"/>
      <c r="S77" s="1230"/>
      <c r="T77" s="1352"/>
      <c r="U77" s="1352"/>
      <c r="V77" s="150"/>
    </row>
    <row r="78" spans="1:22" x14ac:dyDescent="0.25">
      <c r="A78" s="150"/>
      <c r="B78" s="150"/>
      <c r="C78" s="150"/>
      <c r="D78" s="150"/>
      <c r="E78" s="150"/>
      <c r="F78" s="150"/>
      <c r="G78" s="150"/>
      <c r="H78" s="150"/>
      <c r="I78" s="150"/>
      <c r="J78" s="150"/>
      <c r="K78" s="150"/>
      <c r="L78" s="150"/>
      <c r="M78" s="150"/>
      <c r="N78" s="150"/>
      <c r="O78" s="150"/>
      <c r="P78" s="150"/>
      <c r="Q78" s="150"/>
      <c r="R78" s="980"/>
      <c r="S78" s="1230"/>
      <c r="T78" s="1352"/>
      <c r="U78" s="1352"/>
      <c r="V78" s="150"/>
    </row>
    <row r="79" spans="1:22" x14ac:dyDescent="0.25">
      <c r="A79" s="150"/>
      <c r="B79" s="150"/>
      <c r="C79" s="150"/>
      <c r="D79" s="150"/>
      <c r="E79" s="150"/>
      <c r="F79" s="150"/>
      <c r="G79" s="150"/>
      <c r="H79" s="150"/>
      <c r="I79" s="150"/>
      <c r="J79" s="150"/>
      <c r="K79" s="150"/>
      <c r="L79" s="150"/>
      <c r="M79" s="150"/>
      <c r="N79" s="150"/>
      <c r="O79" s="150"/>
      <c r="P79" s="150"/>
      <c r="Q79" s="150"/>
      <c r="R79" s="980"/>
      <c r="S79" s="1230"/>
      <c r="T79" s="1352"/>
      <c r="U79" s="1352"/>
      <c r="V79" s="150"/>
    </row>
    <row r="80" spans="1:22" x14ac:dyDescent="0.25">
      <c r="A80" s="150"/>
      <c r="B80" s="150"/>
      <c r="C80" s="150"/>
      <c r="D80" s="150"/>
      <c r="E80" s="150"/>
      <c r="F80" s="150"/>
      <c r="G80" s="150"/>
      <c r="H80" s="150"/>
      <c r="I80" s="150"/>
      <c r="J80" s="150"/>
      <c r="K80" s="150"/>
      <c r="L80" s="150"/>
      <c r="M80" s="150"/>
      <c r="N80" s="150"/>
      <c r="O80" s="150"/>
      <c r="P80" s="150"/>
      <c r="Q80" s="150"/>
      <c r="R80" s="980"/>
      <c r="S80" s="1230"/>
      <c r="T80" s="1352"/>
      <c r="U80" s="1352"/>
      <c r="V80" s="150"/>
    </row>
    <row r="81" spans="1:22" x14ac:dyDescent="0.25">
      <c r="A81" s="150"/>
      <c r="B81" s="150"/>
      <c r="C81" s="150"/>
      <c r="D81" s="150"/>
      <c r="E81" s="150"/>
      <c r="F81" s="150"/>
      <c r="G81" s="150"/>
      <c r="H81" s="150"/>
      <c r="I81" s="150"/>
      <c r="J81" s="150"/>
      <c r="K81" s="150"/>
      <c r="L81" s="150"/>
      <c r="M81" s="150"/>
      <c r="N81" s="150"/>
      <c r="O81" s="150"/>
      <c r="P81" s="150"/>
      <c r="Q81" s="150"/>
      <c r="R81" s="980"/>
      <c r="S81" s="1230"/>
      <c r="T81" s="1352"/>
      <c r="U81" s="1352"/>
      <c r="V81" s="150"/>
    </row>
    <row r="82" spans="1:22" x14ac:dyDescent="0.25">
      <c r="A82" s="150"/>
      <c r="B82" s="150"/>
      <c r="C82" s="150"/>
      <c r="D82" s="150"/>
      <c r="E82" s="150"/>
      <c r="F82" s="150"/>
      <c r="G82" s="150"/>
      <c r="H82" s="150"/>
      <c r="I82" s="150"/>
      <c r="J82" s="150"/>
      <c r="K82" s="150"/>
      <c r="L82" s="150"/>
      <c r="M82" s="150"/>
      <c r="N82" s="150"/>
      <c r="O82" s="150"/>
      <c r="P82" s="150"/>
      <c r="Q82" s="150"/>
      <c r="R82" s="980"/>
      <c r="S82" s="1230"/>
      <c r="T82" s="1352"/>
      <c r="U82" s="1352"/>
      <c r="V82" s="150"/>
    </row>
    <row r="83" spans="1:22" x14ac:dyDescent="0.25">
      <c r="A83" s="150"/>
      <c r="B83" s="150"/>
      <c r="C83" s="150"/>
      <c r="D83" s="150"/>
      <c r="E83" s="150"/>
      <c r="F83" s="150"/>
      <c r="G83" s="150"/>
      <c r="H83" s="150"/>
      <c r="I83" s="150"/>
      <c r="J83" s="150"/>
      <c r="K83" s="150"/>
      <c r="L83" s="150"/>
      <c r="M83" s="150"/>
      <c r="N83" s="150"/>
      <c r="O83" s="150"/>
      <c r="P83" s="150"/>
      <c r="Q83" s="150"/>
      <c r="R83" s="980"/>
      <c r="S83" s="1230"/>
      <c r="T83" s="1352"/>
      <c r="U83" s="1352"/>
      <c r="V83" s="150"/>
    </row>
    <row r="84" spans="1:22" x14ac:dyDescent="0.25">
      <c r="A84" s="150"/>
      <c r="B84" s="150"/>
      <c r="C84" s="150"/>
      <c r="D84" s="150"/>
      <c r="E84" s="150"/>
      <c r="F84" s="150"/>
      <c r="G84" s="150"/>
      <c r="H84" s="150"/>
      <c r="I84" s="150"/>
      <c r="J84" s="150"/>
      <c r="K84" s="150"/>
      <c r="L84" s="150"/>
      <c r="M84" s="150"/>
      <c r="N84" s="150"/>
      <c r="O84" s="150"/>
      <c r="P84" s="150"/>
      <c r="Q84" s="150"/>
      <c r="R84" s="980"/>
      <c r="S84" s="1230"/>
      <c r="T84" s="1352"/>
      <c r="U84" s="1352"/>
      <c r="V84" s="150"/>
    </row>
    <row r="85" spans="1:22" x14ac:dyDescent="0.25">
      <c r="A85" s="150"/>
      <c r="B85" s="150"/>
      <c r="C85" s="150"/>
      <c r="D85" s="150"/>
      <c r="E85" s="150"/>
      <c r="F85" s="150"/>
      <c r="G85" s="150"/>
      <c r="H85" s="150"/>
      <c r="I85" s="150"/>
      <c r="J85" s="150"/>
      <c r="K85" s="150"/>
      <c r="L85" s="150"/>
      <c r="M85" s="150"/>
      <c r="N85" s="150"/>
      <c r="O85" s="150"/>
      <c r="P85" s="150"/>
      <c r="Q85" s="150"/>
      <c r="R85" s="980"/>
      <c r="S85" s="1230"/>
      <c r="T85" s="1352"/>
      <c r="U85" s="1352"/>
      <c r="V85" s="150"/>
    </row>
    <row r="86" spans="1:22" x14ac:dyDescent="0.25">
      <c r="A86" s="150"/>
      <c r="B86" s="150"/>
      <c r="C86" s="150"/>
      <c r="D86" s="150"/>
      <c r="E86" s="150"/>
      <c r="F86" s="150"/>
      <c r="G86" s="150"/>
      <c r="H86" s="150"/>
      <c r="I86" s="150"/>
      <c r="J86" s="150"/>
      <c r="K86" s="150"/>
      <c r="L86" s="150"/>
      <c r="M86" s="150"/>
      <c r="N86" s="150"/>
      <c r="O86" s="150"/>
      <c r="P86" s="150"/>
      <c r="Q86" s="150"/>
      <c r="R86" s="980"/>
      <c r="S86" s="1230"/>
      <c r="T86" s="1352"/>
      <c r="U86" s="1352"/>
      <c r="V86" s="150"/>
    </row>
    <row r="87" spans="1:22" x14ac:dyDescent="0.25">
      <c r="A87" s="150"/>
      <c r="B87" s="150"/>
      <c r="C87" s="150"/>
      <c r="D87" s="150"/>
      <c r="E87" s="150"/>
      <c r="F87" s="150"/>
      <c r="G87" s="150"/>
      <c r="H87" s="150"/>
      <c r="I87" s="150"/>
      <c r="J87" s="150"/>
      <c r="K87" s="150"/>
      <c r="L87" s="150"/>
      <c r="M87" s="150"/>
      <c r="N87" s="150"/>
      <c r="O87" s="150"/>
      <c r="P87" s="150"/>
      <c r="Q87" s="150"/>
      <c r="R87" s="980"/>
      <c r="S87" s="1230"/>
      <c r="T87" s="1352"/>
      <c r="U87" s="1352"/>
      <c r="V87" s="150"/>
    </row>
    <row r="88" spans="1:22" x14ac:dyDescent="0.25">
      <c r="A88" s="150"/>
      <c r="B88" s="150"/>
      <c r="C88" s="150"/>
      <c r="D88" s="150"/>
      <c r="E88" s="150"/>
      <c r="F88" s="150"/>
      <c r="G88" s="150"/>
      <c r="H88" s="150"/>
      <c r="I88" s="150"/>
      <c r="J88" s="150"/>
      <c r="K88" s="150"/>
      <c r="L88" s="150"/>
      <c r="M88" s="150"/>
      <c r="N88" s="150"/>
      <c r="O88" s="150"/>
      <c r="P88" s="150"/>
      <c r="Q88" s="150"/>
      <c r="R88" s="980"/>
      <c r="S88" s="1230"/>
      <c r="T88" s="1352"/>
      <c r="U88" s="1352"/>
      <c r="V88" s="150"/>
    </row>
    <row r="89" spans="1:22" x14ac:dyDescent="0.25">
      <c r="A89" s="150"/>
      <c r="B89" s="150"/>
      <c r="C89" s="150"/>
      <c r="D89" s="150"/>
      <c r="E89" s="150"/>
      <c r="F89" s="150"/>
      <c r="G89" s="150"/>
      <c r="H89" s="150"/>
      <c r="I89" s="150"/>
      <c r="J89" s="150"/>
      <c r="K89" s="150"/>
      <c r="L89" s="150"/>
      <c r="M89" s="150"/>
      <c r="N89" s="150"/>
      <c r="O89" s="150"/>
      <c r="P89" s="150"/>
      <c r="Q89" s="150"/>
      <c r="R89" s="980"/>
      <c r="S89" s="1230"/>
      <c r="T89" s="1352"/>
      <c r="U89" s="1352"/>
      <c r="V89" s="150"/>
    </row>
    <row r="90" spans="1:22" x14ac:dyDescent="0.25">
      <c r="A90" s="150"/>
      <c r="B90" s="150"/>
      <c r="C90" s="150"/>
      <c r="D90" s="150"/>
      <c r="E90" s="150"/>
      <c r="F90" s="150"/>
      <c r="G90" s="150"/>
      <c r="H90" s="150"/>
      <c r="I90" s="150"/>
      <c r="J90" s="150"/>
      <c r="K90" s="150"/>
      <c r="L90" s="150"/>
      <c r="M90" s="150"/>
      <c r="N90" s="150"/>
      <c r="O90" s="150"/>
      <c r="P90" s="150"/>
      <c r="Q90" s="150"/>
      <c r="R90" s="980"/>
      <c r="S90" s="1230"/>
      <c r="T90" s="1352"/>
      <c r="U90" s="1352"/>
      <c r="V90" s="150"/>
    </row>
    <row r="91" spans="1:22" x14ac:dyDescent="0.25">
      <c r="A91" s="150"/>
      <c r="B91" s="150"/>
      <c r="C91" s="150"/>
      <c r="D91" s="150"/>
      <c r="E91" s="150"/>
      <c r="F91" s="150"/>
      <c r="G91" s="150"/>
      <c r="H91" s="150"/>
      <c r="I91" s="150"/>
      <c r="J91" s="150"/>
      <c r="K91" s="150"/>
      <c r="L91" s="150"/>
      <c r="M91" s="150"/>
      <c r="N91" s="150"/>
      <c r="O91" s="150"/>
      <c r="P91" s="150"/>
      <c r="Q91" s="150"/>
      <c r="R91" s="980"/>
      <c r="S91" s="1230"/>
      <c r="T91" s="1352"/>
      <c r="U91" s="1352"/>
      <c r="V91" s="150"/>
    </row>
    <row r="92" spans="1:22" x14ac:dyDescent="0.25">
      <c r="A92" s="150"/>
      <c r="B92" s="150"/>
      <c r="C92" s="150"/>
      <c r="D92" s="150"/>
      <c r="E92" s="150"/>
      <c r="F92" s="150"/>
      <c r="G92" s="150"/>
      <c r="H92" s="150"/>
      <c r="I92" s="150"/>
      <c r="J92" s="150"/>
      <c r="K92" s="150"/>
      <c r="L92" s="150"/>
      <c r="M92" s="150"/>
      <c r="N92" s="150"/>
      <c r="O92" s="150"/>
      <c r="P92" s="150"/>
      <c r="Q92" s="150"/>
      <c r="R92" s="980"/>
      <c r="S92" s="1230"/>
      <c r="T92" s="1352"/>
      <c r="U92" s="1352"/>
      <c r="V92" s="150"/>
    </row>
    <row r="93" spans="1:22" x14ac:dyDescent="0.25">
      <c r="A93" s="150"/>
      <c r="B93" s="150"/>
      <c r="C93" s="150"/>
      <c r="D93" s="150"/>
      <c r="E93" s="150"/>
      <c r="F93" s="150"/>
      <c r="G93" s="150"/>
      <c r="H93" s="150"/>
      <c r="I93" s="150"/>
      <c r="J93" s="150"/>
      <c r="K93" s="150"/>
      <c r="L93" s="150"/>
      <c r="M93" s="150"/>
      <c r="N93" s="150"/>
      <c r="O93" s="150"/>
      <c r="P93" s="150"/>
      <c r="Q93" s="150"/>
      <c r="R93" s="980"/>
      <c r="S93" s="1230"/>
      <c r="T93" s="1352"/>
      <c r="U93" s="1352"/>
      <c r="V93" s="150"/>
    </row>
    <row r="94" spans="1:22" x14ac:dyDescent="0.25">
      <c r="A94" s="150"/>
      <c r="B94" s="150"/>
      <c r="C94" s="150"/>
      <c r="D94" s="150"/>
      <c r="E94" s="150"/>
      <c r="F94" s="150"/>
      <c r="G94" s="150"/>
      <c r="H94" s="150"/>
      <c r="I94" s="150"/>
      <c r="J94" s="150"/>
      <c r="K94" s="150"/>
      <c r="L94" s="150"/>
      <c r="M94" s="150"/>
      <c r="N94" s="150"/>
      <c r="O94" s="150"/>
      <c r="P94" s="150"/>
      <c r="Q94" s="150"/>
      <c r="R94" s="980"/>
      <c r="S94" s="1230"/>
      <c r="T94" s="1352"/>
      <c r="U94" s="1352"/>
      <c r="V94" s="150"/>
    </row>
    <row r="95" spans="1:22" x14ac:dyDescent="0.25">
      <c r="A95" s="150"/>
      <c r="B95" s="150"/>
      <c r="C95" s="150"/>
      <c r="D95" s="150"/>
      <c r="E95" s="150"/>
      <c r="F95" s="150"/>
      <c r="G95" s="150"/>
      <c r="H95" s="150"/>
      <c r="I95" s="150"/>
      <c r="J95" s="150"/>
      <c r="K95" s="150"/>
      <c r="L95" s="150"/>
      <c r="M95" s="150"/>
      <c r="N95" s="150"/>
      <c r="O95" s="150"/>
      <c r="P95" s="150"/>
      <c r="Q95" s="150"/>
      <c r="R95" s="980"/>
      <c r="S95" s="1230"/>
      <c r="T95" s="1352"/>
      <c r="U95" s="1352"/>
      <c r="V95" s="150"/>
    </row>
    <row r="96" spans="1:22" x14ac:dyDescent="0.25">
      <c r="A96" s="150"/>
      <c r="B96" s="150"/>
      <c r="C96" s="150"/>
      <c r="D96" s="150"/>
      <c r="E96" s="150"/>
      <c r="F96" s="150"/>
      <c r="G96" s="150"/>
      <c r="H96" s="150"/>
      <c r="I96" s="150"/>
      <c r="J96" s="150"/>
      <c r="K96" s="150"/>
      <c r="L96" s="150"/>
      <c r="M96" s="150"/>
      <c r="N96" s="150"/>
      <c r="O96" s="150"/>
      <c r="P96" s="150"/>
      <c r="Q96" s="150"/>
      <c r="R96" s="980"/>
      <c r="S96" s="1230"/>
      <c r="T96" s="1352"/>
      <c r="U96" s="1352"/>
      <c r="V96" s="150"/>
    </row>
    <row r="97" spans="1:22" x14ac:dyDescent="0.25">
      <c r="A97" s="150"/>
      <c r="B97" s="150"/>
      <c r="C97" s="150"/>
      <c r="D97" s="150"/>
      <c r="E97" s="150"/>
      <c r="F97" s="150"/>
      <c r="G97" s="150"/>
      <c r="H97" s="150"/>
      <c r="I97" s="150"/>
      <c r="J97" s="150"/>
      <c r="K97" s="150"/>
      <c r="L97" s="150"/>
      <c r="M97" s="150"/>
      <c r="N97" s="150"/>
      <c r="O97" s="150"/>
      <c r="P97" s="150"/>
      <c r="Q97" s="150"/>
      <c r="R97" s="980"/>
      <c r="S97" s="1230"/>
      <c r="T97" s="1352"/>
      <c r="U97" s="1352"/>
      <c r="V97" s="150"/>
    </row>
    <row r="98" spans="1:22" x14ac:dyDescent="0.25">
      <c r="A98" s="150"/>
      <c r="B98" s="150"/>
      <c r="C98" s="150"/>
      <c r="D98" s="150"/>
      <c r="E98" s="150"/>
      <c r="F98" s="150"/>
      <c r="G98" s="150"/>
      <c r="H98" s="150"/>
      <c r="I98" s="150"/>
      <c r="J98" s="150"/>
      <c r="K98" s="150"/>
      <c r="L98" s="150"/>
      <c r="M98" s="150"/>
      <c r="N98" s="150"/>
      <c r="O98" s="150"/>
      <c r="P98" s="150"/>
      <c r="Q98" s="150"/>
      <c r="R98" s="980"/>
      <c r="S98" s="1230"/>
      <c r="T98" s="1352"/>
      <c r="U98" s="1352"/>
      <c r="V98" s="150"/>
    </row>
    <row r="99" spans="1:22" x14ac:dyDescent="0.25">
      <c r="A99" s="150"/>
      <c r="B99" s="150"/>
      <c r="C99" s="150"/>
      <c r="D99" s="150"/>
      <c r="E99" s="150"/>
      <c r="F99" s="150"/>
      <c r="G99" s="150"/>
      <c r="H99" s="150"/>
      <c r="I99" s="150"/>
      <c r="J99" s="150"/>
      <c r="K99" s="150"/>
      <c r="L99" s="150"/>
      <c r="M99" s="150"/>
      <c r="N99" s="150"/>
      <c r="O99" s="150"/>
      <c r="P99" s="150"/>
      <c r="Q99" s="150"/>
      <c r="R99" s="980"/>
      <c r="S99" s="1230"/>
      <c r="T99" s="1352"/>
      <c r="U99" s="1352"/>
      <c r="V99" s="150"/>
    </row>
    <row r="100" spans="1:22" x14ac:dyDescent="0.25">
      <c r="A100" s="150"/>
      <c r="B100" s="150"/>
      <c r="C100" s="150"/>
      <c r="D100" s="150"/>
      <c r="E100" s="150"/>
      <c r="F100" s="150"/>
      <c r="G100" s="150"/>
      <c r="H100" s="150"/>
      <c r="I100" s="150"/>
      <c r="J100" s="150"/>
      <c r="K100" s="150"/>
      <c r="L100" s="150"/>
      <c r="M100" s="150"/>
      <c r="N100" s="150"/>
      <c r="O100" s="150"/>
      <c r="P100" s="150"/>
      <c r="Q100" s="150"/>
      <c r="R100" s="980"/>
      <c r="S100" s="1230"/>
      <c r="T100" s="1352"/>
      <c r="U100" s="1352"/>
      <c r="V100" s="150"/>
    </row>
    <row r="101" spans="1:22" x14ac:dyDescent="0.25">
      <c r="A101" s="150"/>
      <c r="B101" s="150"/>
      <c r="C101" s="150"/>
      <c r="D101" s="150"/>
      <c r="E101" s="150"/>
      <c r="F101" s="150"/>
      <c r="G101" s="150"/>
      <c r="H101" s="150"/>
      <c r="I101" s="150"/>
      <c r="J101" s="150"/>
      <c r="K101" s="150"/>
      <c r="L101" s="150"/>
      <c r="M101" s="150"/>
      <c r="N101" s="150"/>
      <c r="O101" s="150"/>
      <c r="P101" s="150"/>
      <c r="Q101" s="150"/>
      <c r="R101" s="980"/>
      <c r="S101" s="1230"/>
      <c r="T101" s="1352"/>
      <c r="U101" s="1352"/>
      <c r="V101" s="150"/>
    </row>
    <row r="102" spans="1:22" x14ac:dyDescent="0.25">
      <c r="A102" s="150"/>
      <c r="B102" s="150"/>
      <c r="C102" s="150"/>
      <c r="D102" s="150"/>
      <c r="E102" s="150"/>
      <c r="F102" s="150"/>
      <c r="G102" s="150"/>
      <c r="H102" s="150"/>
      <c r="I102" s="150"/>
      <c r="J102" s="150"/>
      <c r="K102" s="150"/>
      <c r="L102" s="150"/>
      <c r="M102" s="150"/>
      <c r="N102" s="150"/>
      <c r="O102" s="150"/>
      <c r="P102" s="150"/>
      <c r="Q102" s="150"/>
      <c r="R102" s="980"/>
      <c r="S102" s="1230"/>
      <c r="T102" s="1352"/>
      <c r="U102" s="1352"/>
      <c r="V102" s="150"/>
    </row>
    <row r="103" spans="1:22" x14ac:dyDescent="0.25">
      <c r="A103" s="150"/>
      <c r="B103" s="150"/>
      <c r="C103" s="150"/>
      <c r="D103" s="150"/>
      <c r="E103" s="150"/>
      <c r="F103" s="150"/>
      <c r="G103" s="150"/>
      <c r="H103" s="150"/>
      <c r="I103" s="150"/>
      <c r="J103" s="150"/>
      <c r="K103" s="150"/>
      <c r="L103" s="150"/>
      <c r="M103" s="150"/>
      <c r="N103" s="150"/>
      <c r="O103" s="150"/>
      <c r="P103" s="150"/>
      <c r="Q103" s="150"/>
      <c r="R103" s="980"/>
      <c r="S103" s="1230"/>
      <c r="T103" s="1352"/>
      <c r="U103" s="1352"/>
      <c r="V103" s="150"/>
    </row>
    <row r="104" spans="1:22" x14ac:dyDescent="0.25">
      <c r="A104" s="150"/>
      <c r="B104" s="150"/>
      <c r="C104" s="150"/>
      <c r="D104" s="150"/>
      <c r="E104" s="150"/>
      <c r="F104" s="150"/>
      <c r="G104" s="150"/>
      <c r="H104" s="150"/>
      <c r="I104" s="150"/>
      <c r="J104" s="150"/>
      <c r="K104" s="150"/>
      <c r="L104" s="150"/>
      <c r="M104" s="150"/>
      <c r="N104" s="150"/>
      <c r="O104" s="150"/>
      <c r="P104" s="150"/>
      <c r="Q104" s="150"/>
      <c r="R104" s="980"/>
      <c r="S104" s="1230"/>
      <c r="T104" s="1352"/>
      <c r="U104" s="1352"/>
      <c r="V104" s="150"/>
    </row>
    <row r="105" spans="1:22" x14ac:dyDescent="0.25">
      <c r="A105" s="150"/>
      <c r="B105" s="150"/>
      <c r="C105" s="150"/>
      <c r="D105" s="150"/>
      <c r="E105" s="150"/>
      <c r="F105" s="150"/>
      <c r="G105" s="150"/>
      <c r="H105" s="150"/>
      <c r="I105" s="150"/>
      <c r="J105" s="150"/>
      <c r="K105" s="150"/>
      <c r="L105" s="150"/>
      <c r="M105" s="150"/>
      <c r="N105" s="150"/>
      <c r="O105" s="150"/>
      <c r="P105" s="150"/>
      <c r="Q105" s="150"/>
      <c r="R105" s="980"/>
      <c r="S105" s="1230"/>
      <c r="T105" s="1352"/>
      <c r="U105" s="1352"/>
      <c r="V105" s="150"/>
    </row>
    <row r="106" spans="1:22" x14ac:dyDescent="0.25">
      <c r="A106" s="150"/>
      <c r="B106" s="150"/>
      <c r="C106" s="150"/>
      <c r="D106" s="150"/>
      <c r="E106" s="150"/>
      <c r="F106" s="150"/>
      <c r="G106" s="150"/>
      <c r="H106" s="150"/>
      <c r="I106" s="150"/>
      <c r="J106" s="150"/>
      <c r="K106" s="150"/>
      <c r="L106" s="150"/>
      <c r="M106" s="150"/>
      <c r="N106" s="150"/>
      <c r="O106" s="150"/>
      <c r="P106" s="150"/>
      <c r="Q106" s="150"/>
      <c r="R106" s="980"/>
      <c r="S106" s="1230"/>
      <c r="T106" s="1352"/>
      <c r="U106" s="1352"/>
      <c r="V106" s="150"/>
    </row>
    <row r="107" spans="1:22" x14ac:dyDescent="0.25">
      <c r="A107" s="150"/>
      <c r="B107" s="150"/>
      <c r="C107" s="150"/>
      <c r="D107" s="150"/>
      <c r="E107" s="150"/>
      <c r="F107" s="150"/>
      <c r="G107" s="150"/>
      <c r="H107" s="150"/>
      <c r="I107" s="150"/>
      <c r="J107" s="150"/>
      <c r="K107" s="150"/>
      <c r="L107" s="150"/>
      <c r="M107" s="150"/>
      <c r="N107" s="150"/>
      <c r="O107" s="150"/>
      <c r="P107" s="150"/>
      <c r="Q107" s="150"/>
      <c r="R107" s="980"/>
      <c r="S107" s="1230"/>
      <c r="T107" s="1352"/>
      <c r="U107" s="1352"/>
      <c r="V107" s="150"/>
    </row>
    <row r="108" spans="1:22" x14ac:dyDescent="0.25">
      <c r="A108" s="150"/>
      <c r="B108" s="150"/>
      <c r="C108" s="150"/>
      <c r="D108" s="150"/>
      <c r="E108" s="150"/>
      <c r="F108" s="150"/>
      <c r="G108" s="150"/>
      <c r="H108" s="150"/>
      <c r="I108" s="150"/>
      <c r="J108" s="150"/>
      <c r="K108" s="150"/>
      <c r="L108" s="150"/>
      <c r="M108" s="150"/>
      <c r="N108" s="150"/>
      <c r="O108" s="150"/>
      <c r="P108" s="150"/>
      <c r="Q108" s="150"/>
      <c r="R108" s="980"/>
      <c r="S108" s="1230"/>
      <c r="T108" s="1352"/>
      <c r="U108" s="1352"/>
      <c r="V108" s="150"/>
    </row>
    <row r="109" spans="1:22" x14ac:dyDescent="0.25">
      <c r="A109" s="150"/>
      <c r="B109" s="150"/>
      <c r="C109" s="150"/>
      <c r="D109" s="150"/>
      <c r="E109" s="150"/>
      <c r="F109" s="150"/>
      <c r="G109" s="150"/>
      <c r="H109" s="150"/>
      <c r="I109" s="150"/>
      <c r="J109" s="150"/>
      <c r="K109" s="150"/>
      <c r="L109" s="150"/>
      <c r="M109" s="150"/>
      <c r="N109" s="150"/>
      <c r="O109" s="150"/>
      <c r="P109" s="150"/>
      <c r="Q109" s="150"/>
      <c r="R109" s="980"/>
      <c r="S109" s="1230"/>
      <c r="T109" s="1352"/>
      <c r="U109" s="1352"/>
      <c r="V109" s="150"/>
    </row>
    <row r="110" spans="1:22" x14ac:dyDescent="0.25">
      <c r="A110" s="150"/>
      <c r="B110" s="150"/>
      <c r="C110" s="150"/>
      <c r="D110" s="150"/>
      <c r="E110" s="150"/>
      <c r="F110" s="150"/>
      <c r="G110" s="150"/>
      <c r="H110" s="150"/>
      <c r="I110" s="150"/>
      <c r="J110" s="150"/>
      <c r="K110" s="150"/>
      <c r="L110" s="150"/>
      <c r="M110" s="150"/>
      <c r="N110" s="150"/>
      <c r="O110" s="150"/>
      <c r="P110" s="150"/>
      <c r="Q110" s="150"/>
      <c r="R110" s="980"/>
      <c r="S110" s="1230"/>
      <c r="T110" s="1352"/>
      <c r="U110" s="1352"/>
      <c r="V110" s="150"/>
    </row>
    <row r="111" spans="1:22" x14ac:dyDescent="0.25">
      <c r="A111" s="150"/>
      <c r="B111" s="150"/>
      <c r="C111" s="150"/>
      <c r="D111" s="150"/>
      <c r="E111" s="150"/>
      <c r="F111" s="150"/>
      <c r="G111" s="150"/>
      <c r="H111" s="150"/>
      <c r="I111" s="150"/>
      <c r="J111" s="150"/>
      <c r="K111" s="150"/>
      <c r="L111" s="150"/>
      <c r="M111" s="150"/>
      <c r="N111" s="150"/>
      <c r="O111" s="150"/>
      <c r="P111" s="150"/>
      <c r="Q111" s="150"/>
      <c r="R111" s="980"/>
      <c r="S111" s="1230"/>
      <c r="T111" s="1352"/>
      <c r="U111" s="1352"/>
      <c r="V111" s="150"/>
    </row>
    <row r="112" spans="1:22" x14ac:dyDescent="0.25">
      <c r="A112" s="150"/>
      <c r="B112" s="150"/>
      <c r="C112" s="150"/>
      <c r="D112" s="150"/>
      <c r="E112" s="150"/>
      <c r="F112" s="150"/>
      <c r="G112" s="150"/>
      <c r="H112" s="150"/>
      <c r="I112" s="150"/>
      <c r="J112" s="150"/>
      <c r="K112" s="150"/>
      <c r="L112" s="150"/>
      <c r="M112" s="150"/>
      <c r="N112" s="150"/>
      <c r="O112" s="150"/>
      <c r="P112" s="150"/>
      <c r="Q112" s="150"/>
      <c r="R112" s="980"/>
      <c r="S112" s="1230"/>
      <c r="T112" s="1352"/>
      <c r="U112" s="1352"/>
      <c r="V112" s="150"/>
    </row>
    <row r="113" spans="1:22" x14ac:dyDescent="0.25">
      <c r="A113" s="150"/>
      <c r="B113" s="150"/>
      <c r="C113" s="150"/>
      <c r="D113" s="150"/>
      <c r="E113" s="150"/>
      <c r="F113" s="150"/>
      <c r="G113" s="150"/>
      <c r="H113" s="150"/>
      <c r="I113" s="150"/>
      <c r="J113" s="150"/>
      <c r="K113" s="150"/>
      <c r="L113" s="150"/>
      <c r="M113" s="150"/>
      <c r="N113" s="150"/>
      <c r="O113" s="150"/>
      <c r="P113" s="150"/>
      <c r="Q113" s="150"/>
      <c r="R113" s="980"/>
      <c r="S113" s="1230"/>
      <c r="T113" s="1352"/>
      <c r="U113" s="1352"/>
      <c r="V113" s="150"/>
    </row>
    <row r="114" spans="1:22" x14ac:dyDescent="0.25">
      <c r="A114" s="150"/>
      <c r="B114" s="150"/>
      <c r="C114" s="150"/>
      <c r="D114" s="150"/>
      <c r="E114" s="150"/>
      <c r="F114" s="150"/>
      <c r="G114" s="150"/>
      <c r="H114" s="150"/>
      <c r="I114" s="150"/>
      <c r="J114" s="150"/>
      <c r="K114" s="150"/>
      <c r="L114" s="150"/>
      <c r="M114" s="150"/>
      <c r="N114" s="150"/>
      <c r="O114" s="150"/>
      <c r="P114" s="150"/>
      <c r="Q114" s="150"/>
      <c r="R114" s="980"/>
      <c r="S114" s="1230"/>
      <c r="T114" s="1352"/>
      <c r="U114" s="1352"/>
      <c r="V114" s="150"/>
    </row>
    <row r="115" spans="1:22" x14ac:dyDescent="0.25">
      <c r="A115" s="150"/>
      <c r="B115" s="150"/>
      <c r="C115" s="150"/>
      <c r="D115" s="150"/>
      <c r="E115" s="150"/>
      <c r="F115" s="150"/>
      <c r="G115" s="150"/>
      <c r="H115" s="150"/>
      <c r="I115" s="150"/>
      <c r="J115" s="150"/>
      <c r="K115" s="150"/>
      <c r="L115" s="150"/>
      <c r="M115" s="150"/>
      <c r="N115" s="150"/>
      <c r="O115" s="150"/>
      <c r="P115" s="150"/>
      <c r="Q115" s="150"/>
      <c r="R115" s="980"/>
      <c r="S115" s="1230"/>
      <c r="T115" s="1352"/>
      <c r="U115" s="1352"/>
      <c r="V115" s="150"/>
    </row>
    <row r="6985" spans="15:15" x14ac:dyDescent="0.25">
      <c r="O6985" t="s">
        <v>174</v>
      </c>
    </row>
  </sheetData>
  <mergeCells count="2">
    <mergeCell ref="Y43:AB45"/>
    <mergeCell ref="B1:R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Reporting</vt:lpstr>
      <vt:lpstr>Discussion </vt:lpstr>
      <vt:lpstr>Aerial redd counts</vt:lpstr>
      <vt:lpstr>Shallow redds </vt:lpstr>
      <vt:lpstr>ALL YEAR SUMMARY by date</vt:lpstr>
      <vt:lpstr>WR DATA by date</vt:lpstr>
      <vt:lpstr>WR DATA by section</vt:lpstr>
      <vt:lpstr>WR DATA by period</vt:lpstr>
      <vt:lpstr>WR tot by week</vt:lpstr>
      <vt:lpstr>Fresh all by date</vt:lpstr>
      <vt:lpstr>Fresh females by date</vt:lpstr>
      <vt:lpstr>Fresh Females by week-year</vt:lpstr>
      <vt:lpstr>2021 SAC PAS 1</vt:lpstr>
      <vt:lpstr>2021 SAC PAS 2</vt:lpstr>
      <vt:lpstr>SAC PAS Data explained</vt:lpstr>
      <vt:lpstr>SacPas Sect vs female Sect</vt:lpstr>
      <vt:lpstr>SacPas Aerial Redd data </vt:lpstr>
      <vt:lpstr>scrap</vt:lpstr>
      <vt:lpstr>'ALL YEAR SUMMARY by date'!Print_Area</vt:lpstr>
    </vt:vector>
  </TitlesOfParts>
  <Company>California Department of Fish &amp; Game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dfguser</dc:creator>
  <cp:lastModifiedBy>Administrator</cp:lastModifiedBy>
  <cp:lastPrinted>2013-09-11T21:09:01Z</cp:lastPrinted>
  <dcterms:created xsi:type="dcterms:W3CDTF">2008-05-28T15:58:01Z</dcterms:created>
  <dcterms:modified xsi:type="dcterms:W3CDTF">2021-06-04T21:17:17Z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e685f86-ed8d-482b-be3a-2b7af73f9b7f_Enabled">
    <vt:lpwstr>True</vt:lpwstr>
  </property>
  <property fmtid="{D5CDD505-2E9C-101B-9397-08002B2CF9AE}" pid="3" name="MSIP_Label_6e685f86-ed8d-482b-be3a-2b7af73f9b7f_SiteId">
    <vt:lpwstr>4b633c25-efbf-4006-9f15-07442ba7aa0b</vt:lpwstr>
  </property>
  <property fmtid="{D5CDD505-2E9C-101B-9397-08002B2CF9AE}" pid="4" name="MSIP_Label_6e685f86-ed8d-482b-be3a-2b7af73f9b7f_Owner">
    <vt:lpwstr>Doug.Killam@wildlife.ca.gov</vt:lpwstr>
  </property>
  <property fmtid="{D5CDD505-2E9C-101B-9397-08002B2CF9AE}" pid="5" name="MSIP_Label_6e685f86-ed8d-482b-be3a-2b7af73f9b7f_SetDate">
    <vt:lpwstr>2019-04-09T18:41:45.8639589Z</vt:lpwstr>
  </property>
  <property fmtid="{D5CDD505-2E9C-101B-9397-08002B2CF9AE}" pid="6" name="MSIP_Label_6e685f86-ed8d-482b-be3a-2b7af73f9b7f_Name">
    <vt:lpwstr>General</vt:lpwstr>
  </property>
  <property fmtid="{D5CDD505-2E9C-101B-9397-08002B2CF9AE}" pid="7" name="MSIP_Label_6e685f86-ed8d-482b-be3a-2b7af73f9b7f_Application">
    <vt:lpwstr>Microsoft Azure Information Protection</vt:lpwstr>
  </property>
  <property fmtid="{D5CDD505-2E9C-101B-9397-08002B2CF9AE}" pid="8" name="MSIP_Label_6e685f86-ed8d-482b-be3a-2b7af73f9b7f_Extended_MSFT_Method">
    <vt:lpwstr>Automatic</vt:lpwstr>
  </property>
  <property fmtid="{D5CDD505-2E9C-101B-9397-08002B2CF9AE}" pid="9" name="Sensitivity">
    <vt:lpwstr>General</vt:lpwstr>
  </property>
</Properties>
</file>